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medfam\env\Scripts\exceles\"/>
    </mc:Choice>
  </mc:AlternateContent>
  <bookViews>
    <workbookView xWindow="0" yWindow="0" windowWidth="25125" windowHeight="12330" activeTab="1"/>
  </bookViews>
  <sheets>
    <sheet name="PPTO Conservador" sheetId="1" r:id="rId1"/>
    <sheet name="Inventario" sheetId="2" r:id="rId2"/>
    <sheet name="Entradas" sheetId="3" r:id="rId3"/>
    <sheet name="Salidas Pacientes" sheetId="4" r:id="rId4"/>
    <sheet name="BD Pacientes" sheetId="5" r:id="rId5"/>
    <sheet name="Historico" sheetId="6" state="hidden" r:id="rId6"/>
    <sheet name="Salidas" sheetId="7" state="hidden" r:id="rId7"/>
    <sheet name="Precio Unitario" sheetId="8" state="hidden" r:id="rId8"/>
    <sheet name="Paquetes x Edad" sheetId="9" state="hidden" r:id="rId9"/>
    <sheet name="BD Paciente (TD)" sheetId="10" r:id="rId10"/>
  </sheets>
  <definedNames>
    <definedName name="_xlnm._FilterDatabase" localSheetId="4" hidden="1">'BD Pacientes'!$A$1:$K$506</definedName>
    <definedName name="_xlnm._FilterDatabase" localSheetId="5" hidden="1">Historico!$A$1:$U$1575</definedName>
    <definedName name="_xlnm._FilterDatabase" localSheetId="0" hidden="1">'PPTO Conservador'!$A$1:$T$26</definedName>
    <definedName name="_xlnm._FilterDatabase" localSheetId="3" hidden="1">'Salidas Pacientes'!$A$1:$W$2389</definedName>
  </definedNames>
  <calcPr calcId="162913"/>
  <extLst>
    <ext uri="GoogleSheetsCustomDataVersion2">
      <go:sheetsCustomData xmlns:go="http://customooxmlschemas.google.com/" r:id="rId14" roundtripDataChecksum="TD7GcnPwwHLkWk/boCF2OSMr0t76A/41d5Sj/zvADi8="/>
    </ext>
  </extLst>
</workbook>
</file>

<file path=xl/calcChain.xml><?xml version="1.0" encoding="utf-8"?>
<calcChain xmlns="http://schemas.openxmlformats.org/spreadsheetml/2006/main">
  <c r="F23" i="9" l="1"/>
  <c r="E23" i="9"/>
  <c r="F22" i="9"/>
  <c r="H22" i="9" s="1"/>
  <c r="E22" i="9"/>
  <c r="G22" i="9" s="1"/>
  <c r="F21" i="9"/>
  <c r="E21" i="9"/>
  <c r="F20" i="9"/>
  <c r="E20" i="9"/>
  <c r="F19" i="9"/>
  <c r="H19" i="9" s="1"/>
  <c r="E19" i="9"/>
  <c r="G19" i="9" s="1"/>
  <c r="F18" i="9"/>
  <c r="H18" i="9" s="1"/>
  <c r="E18" i="9"/>
  <c r="G18" i="9" s="1"/>
  <c r="F17" i="9"/>
  <c r="H17" i="9" s="1"/>
  <c r="E17" i="9"/>
  <c r="G17" i="9" s="1"/>
  <c r="F16" i="9"/>
  <c r="E16" i="9"/>
  <c r="H15" i="9"/>
  <c r="G15" i="9"/>
  <c r="F15" i="9"/>
  <c r="E15" i="9"/>
  <c r="G14" i="9"/>
  <c r="F14" i="9"/>
  <c r="H14" i="9" s="1"/>
  <c r="E14" i="9"/>
  <c r="F13" i="9"/>
  <c r="E13" i="9"/>
  <c r="F12" i="9"/>
  <c r="E12" i="9"/>
  <c r="F11" i="9"/>
  <c r="E11" i="9"/>
  <c r="F10" i="9"/>
  <c r="H10" i="9" s="1"/>
  <c r="E10" i="9"/>
  <c r="G10" i="9" s="1"/>
  <c r="F9" i="9"/>
  <c r="H9" i="9" s="1"/>
  <c r="E9" i="9"/>
  <c r="G9" i="9" s="1"/>
  <c r="F8" i="9"/>
  <c r="E8" i="9"/>
  <c r="F7" i="9"/>
  <c r="E7" i="9"/>
  <c r="F6" i="9"/>
  <c r="H6" i="9" s="1"/>
  <c r="E6" i="9"/>
  <c r="G6" i="9" s="1"/>
  <c r="F5" i="9"/>
  <c r="H5" i="9" s="1"/>
  <c r="E5" i="9"/>
  <c r="G5" i="9" s="1"/>
  <c r="F4" i="9"/>
  <c r="E4" i="9"/>
  <c r="F3" i="9"/>
  <c r="E3" i="9"/>
  <c r="F2" i="9"/>
  <c r="H2" i="9" s="1"/>
  <c r="E2" i="9"/>
  <c r="G2" i="9" s="1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E6" i="8"/>
  <c r="D6" i="8"/>
  <c r="E5" i="8"/>
  <c r="D5" i="8"/>
  <c r="E4" i="8"/>
  <c r="D4" i="8"/>
  <c r="E3" i="8"/>
  <c r="D3" i="8"/>
  <c r="E2" i="8"/>
  <c r="D2" i="8"/>
  <c r="O1144" i="7"/>
  <c r="Q1144" i="7" s="1"/>
  <c r="L1144" i="7"/>
  <c r="G1144" i="7"/>
  <c r="F1144" i="7"/>
  <c r="E1144" i="7"/>
  <c r="D1144" i="7"/>
  <c r="C1144" i="7"/>
  <c r="B1144" i="7"/>
  <c r="O1143" i="7"/>
  <c r="Q1143" i="7" s="1"/>
  <c r="L1143" i="7"/>
  <c r="G1143" i="7"/>
  <c r="F1143" i="7"/>
  <c r="E1143" i="7"/>
  <c r="D1143" i="7"/>
  <c r="C1143" i="7"/>
  <c r="B1143" i="7"/>
  <c r="O1142" i="7"/>
  <c r="Q1142" i="7" s="1"/>
  <c r="L1142" i="7"/>
  <c r="G1142" i="7"/>
  <c r="F1142" i="7"/>
  <c r="E1142" i="7"/>
  <c r="D1142" i="7"/>
  <c r="C1142" i="7"/>
  <c r="B1142" i="7"/>
  <c r="O1141" i="7"/>
  <c r="Q1141" i="7" s="1"/>
  <c r="L1141" i="7"/>
  <c r="G1141" i="7"/>
  <c r="F1141" i="7"/>
  <c r="E1141" i="7"/>
  <c r="D1141" i="7"/>
  <c r="C1141" i="7"/>
  <c r="B1141" i="7"/>
  <c r="O1140" i="7"/>
  <c r="Q1140" i="7" s="1"/>
  <c r="L1140" i="7"/>
  <c r="G1140" i="7"/>
  <c r="F1140" i="7"/>
  <c r="E1140" i="7"/>
  <c r="D1140" i="7"/>
  <c r="C1140" i="7"/>
  <c r="B1140" i="7"/>
  <c r="O1139" i="7"/>
  <c r="Q1139" i="7" s="1"/>
  <c r="L1139" i="7"/>
  <c r="G1139" i="7"/>
  <c r="F1139" i="7"/>
  <c r="E1139" i="7"/>
  <c r="D1139" i="7"/>
  <c r="C1139" i="7"/>
  <c r="B1139" i="7"/>
  <c r="O1138" i="7"/>
  <c r="Q1138" i="7" s="1"/>
  <c r="L1138" i="7"/>
  <c r="G1138" i="7"/>
  <c r="F1138" i="7"/>
  <c r="E1138" i="7"/>
  <c r="D1138" i="7"/>
  <c r="C1138" i="7"/>
  <c r="B1138" i="7"/>
  <c r="O1137" i="7"/>
  <c r="Q1137" i="7" s="1"/>
  <c r="L1137" i="7"/>
  <c r="G1137" i="7"/>
  <c r="F1137" i="7"/>
  <c r="E1137" i="7"/>
  <c r="D1137" i="7"/>
  <c r="C1137" i="7"/>
  <c r="B1137" i="7"/>
  <c r="O1136" i="7"/>
  <c r="Q1136" i="7" s="1"/>
  <c r="L1136" i="7"/>
  <c r="G1136" i="7"/>
  <c r="F1136" i="7"/>
  <c r="E1136" i="7"/>
  <c r="D1136" i="7"/>
  <c r="C1136" i="7"/>
  <c r="B1136" i="7"/>
  <c r="O1135" i="7"/>
  <c r="Q1135" i="7" s="1"/>
  <c r="L1135" i="7"/>
  <c r="G1135" i="7"/>
  <c r="F1135" i="7"/>
  <c r="E1135" i="7"/>
  <c r="D1135" i="7"/>
  <c r="C1135" i="7"/>
  <c r="B1135" i="7"/>
  <c r="O1134" i="7"/>
  <c r="Q1134" i="7" s="1"/>
  <c r="L1134" i="7"/>
  <c r="G1134" i="7"/>
  <c r="F1134" i="7"/>
  <c r="E1134" i="7"/>
  <c r="D1134" i="7"/>
  <c r="C1134" i="7"/>
  <c r="B1134" i="7"/>
  <c r="O1133" i="7"/>
  <c r="Q1133" i="7" s="1"/>
  <c r="L1133" i="7"/>
  <c r="G1133" i="7"/>
  <c r="F1133" i="7"/>
  <c r="E1133" i="7"/>
  <c r="D1133" i="7"/>
  <c r="C1133" i="7"/>
  <c r="B1133" i="7"/>
  <c r="O1132" i="7"/>
  <c r="Q1132" i="7" s="1"/>
  <c r="L1132" i="7"/>
  <c r="G1132" i="7"/>
  <c r="F1132" i="7"/>
  <c r="E1132" i="7"/>
  <c r="D1132" i="7"/>
  <c r="C1132" i="7"/>
  <c r="B1132" i="7"/>
  <c r="O1131" i="7"/>
  <c r="Q1131" i="7" s="1"/>
  <c r="L1131" i="7"/>
  <c r="G1131" i="7"/>
  <c r="F1131" i="7"/>
  <c r="E1131" i="7"/>
  <c r="D1131" i="7"/>
  <c r="C1131" i="7"/>
  <c r="B1131" i="7"/>
  <c r="O1130" i="7"/>
  <c r="Q1130" i="7" s="1"/>
  <c r="L1130" i="7"/>
  <c r="G1130" i="7"/>
  <c r="F1130" i="7"/>
  <c r="E1130" i="7"/>
  <c r="D1130" i="7"/>
  <c r="C1130" i="7"/>
  <c r="B1130" i="7"/>
  <c r="O1129" i="7"/>
  <c r="Q1129" i="7" s="1"/>
  <c r="L1129" i="7"/>
  <c r="G1129" i="7"/>
  <c r="F1129" i="7"/>
  <c r="E1129" i="7"/>
  <c r="D1129" i="7"/>
  <c r="C1129" i="7"/>
  <c r="B1129" i="7"/>
  <c r="O1128" i="7"/>
  <c r="Q1128" i="7" s="1"/>
  <c r="L1128" i="7"/>
  <c r="G1128" i="7"/>
  <c r="F1128" i="7"/>
  <c r="E1128" i="7"/>
  <c r="D1128" i="7"/>
  <c r="C1128" i="7"/>
  <c r="B1128" i="7"/>
  <c r="O1127" i="7"/>
  <c r="Q1127" i="7" s="1"/>
  <c r="L1127" i="7"/>
  <c r="G1127" i="7"/>
  <c r="F1127" i="7"/>
  <c r="E1127" i="7"/>
  <c r="D1127" i="7"/>
  <c r="C1127" i="7"/>
  <c r="B1127" i="7"/>
  <c r="O1126" i="7"/>
  <c r="Q1126" i="7" s="1"/>
  <c r="L1126" i="7"/>
  <c r="G1126" i="7"/>
  <c r="F1126" i="7"/>
  <c r="E1126" i="7"/>
  <c r="D1126" i="7"/>
  <c r="C1126" i="7"/>
  <c r="B1126" i="7"/>
  <c r="O1125" i="7"/>
  <c r="Q1125" i="7" s="1"/>
  <c r="L1125" i="7"/>
  <c r="G1125" i="7"/>
  <c r="F1125" i="7"/>
  <c r="E1125" i="7"/>
  <c r="D1125" i="7"/>
  <c r="C1125" i="7"/>
  <c r="B1125" i="7"/>
  <c r="O1124" i="7"/>
  <c r="Q1124" i="7" s="1"/>
  <c r="L1124" i="7"/>
  <c r="G1124" i="7"/>
  <c r="F1124" i="7"/>
  <c r="E1124" i="7"/>
  <c r="D1124" i="7"/>
  <c r="C1124" i="7"/>
  <c r="B1124" i="7"/>
  <c r="O1123" i="7"/>
  <c r="Q1123" i="7" s="1"/>
  <c r="L1123" i="7"/>
  <c r="G1123" i="7"/>
  <c r="F1123" i="7"/>
  <c r="E1123" i="7"/>
  <c r="D1123" i="7"/>
  <c r="C1123" i="7"/>
  <c r="B1123" i="7"/>
  <c r="O1122" i="7"/>
  <c r="Q1122" i="7" s="1"/>
  <c r="L1122" i="7"/>
  <c r="G1122" i="7"/>
  <c r="F1122" i="7"/>
  <c r="E1122" i="7"/>
  <c r="D1122" i="7"/>
  <c r="C1122" i="7"/>
  <c r="B1122" i="7"/>
  <c r="O1121" i="7"/>
  <c r="Q1121" i="7" s="1"/>
  <c r="L1121" i="7"/>
  <c r="G1121" i="7"/>
  <c r="F1121" i="7"/>
  <c r="E1121" i="7"/>
  <c r="D1121" i="7"/>
  <c r="C1121" i="7"/>
  <c r="B1121" i="7"/>
  <c r="O1120" i="7"/>
  <c r="Q1120" i="7" s="1"/>
  <c r="L1120" i="7"/>
  <c r="G1120" i="7"/>
  <c r="F1120" i="7"/>
  <c r="E1120" i="7"/>
  <c r="D1120" i="7"/>
  <c r="C1120" i="7"/>
  <c r="B1120" i="7"/>
  <c r="O1119" i="7"/>
  <c r="Q1119" i="7" s="1"/>
  <c r="L1119" i="7"/>
  <c r="G1119" i="7"/>
  <c r="F1119" i="7"/>
  <c r="E1119" i="7"/>
  <c r="D1119" i="7"/>
  <c r="C1119" i="7"/>
  <c r="B1119" i="7"/>
  <c r="O1118" i="7"/>
  <c r="Q1118" i="7" s="1"/>
  <c r="L1118" i="7"/>
  <c r="G1118" i="7"/>
  <c r="F1118" i="7"/>
  <c r="E1118" i="7"/>
  <c r="D1118" i="7"/>
  <c r="C1118" i="7"/>
  <c r="B1118" i="7"/>
  <c r="O1117" i="7"/>
  <c r="Q1117" i="7" s="1"/>
  <c r="L1117" i="7"/>
  <c r="G1117" i="7"/>
  <c r="F1117" i="7"/>
  <c r="E1117" i="7"/>
  <c r="D1117" i="7"/>
  <c r="C1117" i="7"/>
  <c r="B1117" i="7"/>
  <c r="O1116" i="7"/>
  <c r="Q1116" i="7" s="1"/>
  <c r="L1116" i="7"/>
  <c r="G1116" i="7"/>
  <c r="F1116" i="7"/>
  <c r="E1116" i="7"/>
  <c r="D1116" i="7"/>
  <c r="C1116" i="7"/>
  <c r="B1116" i="7"/>
  <c r="O1115" i="7"/>
  <c r="Q1115" i="7" s="1"/>
  <c r="L1115" i="7"/>
  <c r="G1115" i="7"/>
  <c r="F1115" i="7"/>
  <c r="E1115" i="7"/>
  <c r="D1115" i="7"/>
  <c r="C1115" i="7"/>
  <c r="B1115" i="7"/>
  <c r="O1114" i="7"/>
  <c r="Q1114" i="7" s="1"/>
  <c r="L1114" i="7"/>
  <c r="G1114" i="7"/>
  <c r="F1114" i="7"/>
  <c r="E1114" i="7"/>
  <c r="D1114" i="7"/>
  <c r="C1114" i="7"/>
  <c r="B1114" i="7"/>
  <c r="O1113" i="7"/>
  <c r="Q1113" i="7" s="1"/>
  <c r="L1113" i="7"/>
  <c r="G1113" i="7"/>
  <c r="F1113" i="7"/>
  <c r="E1113" i="7"/>
  <c r="D1113" i="7"/>
  <c r="C1113" i="7"/>
  <c r="B1113" i="7"/>
  <c r="O1112" i="7"/>
  <c r="Q1112" i="7" s="1"/>
  <c r="L1112" i="7"/>
  <c r="G1112" i="7"/>
  <c r="F1112" i="7"/>
  <c r="E1112" i="7"/>
  <c r="D1112" i="7"/>
  <c r="C1112" i="7"/>
  <c r="B1112" i="7"/>
  <c r="O1111" i="7"/>
  <c r="Q1111" i="7" s="1"/>
  <c r="L1111" i="7"/>
  <c r="G1111" i="7"/>
  <c r="F1111" i="7"/>
  <c r="E1111" i="7"/>
  <c r="D1111" i="7"/>
  <c r="C1111" i="7"/>
  <c r="B1111" i="7"/>
  <c r="O1110" i="7"/>
  <c r="Q1110" i="7" s="1"/>
  <c r="L1110" i="7"/>
  <c r="G1110" i="7"/>
  <c r="F1110" i="7"/>
  <c r="E1110" i="7"/>
  <c r="D1110" i="7"/>
  <c r="C1110" i="7"/>
  <c r="B1110" i="7"/>
  <c r="O1109" i="7"/>
  <c r="Q1109" i="7" s="1"/>
  <c r="L1109" i="7"/>
  <c r="G1109" i="7"/>
  <c r="F1109" i="7"/>
  <c r="E1109" i="7"/>
  <c r="D1109" i="7"/>
  <c r="C1109" i="7"/>
  <c r="B1109" i="7"/>
  <c r="O1108" i="7"/>
  <c r="Q1108" i="7" s="1"/>
  <c r="L1108" i="7"/>
  <c r="G1108" i="7"/>
  <c r="F1108" i="7"/>
  <c r="E1108" i="7"/>
  <c r="D1108" i="7"/>
  <c r="C1108" i="7"/>
  <c r="B1108" i="7"/>
  <c r="O1107" i="7"/>
  <c r="Q1107" i="7" s="1"/>
  <c r="L1107" i="7"/>
  <c r="G1107" i="7"/>
  <c r="F1107" i="7"/>
  <c r="E1107" i="7"/>
  <c r="D1107" i="7"/>
  <c r="C1107" i="7"/>
  <c r="B1107" i="7"/>
  <c r="O1106" i="7"/>
  <c r="Q1106" i="7" s="1"/>
  <c r="L1106" i="7"/>
  <c r="G1106" i="7"/>
  <c r="F1106" i="7"/>
  <c r="E1106" i="7"/>
  <c r="D1106" i="7"/>
  <c r="C1106" i="7"/>
  <c r="B1106" i="7"/>
  <c r="O1105" i="7"/>
  <c r="Q1105" i="7" s="1"/>
  <c r="L1105" i="7"/>
  <c r="G1105" i="7"/>
  <c r="F1105" i="7"/>
  <c r="E1105" i="7"/>
  <c r="D1105" i="7"/>
  <c r="C1105" i="7"/>
  <c r="B1105" i="7"/>
  <c r="O1104" i="7"/>
  <c r="Q1104" i="7" s="1"/>
  <c r="L1104" i="7"/>
  <c r="G1104" i="7"/>
  <c r="F1104" i="7"/>
  <c r="E1104" i="7"/>
  <c r="D1104" i="7"/>
  <c r="C1104" i="7"/>
  <c r="B1104" i="7"/>
  <c r="O1103" i="7"/>
  <c r="Q1103" i="7" s="1"/>
  <c r="L1103" i="7"/>
  <c r="G1103" i="7"/>
  <c r="F1103" i="7"/>
  <c r="E1103" i="7"/>
  <c r="D1103" i="7"/>
  <c r="C1103" i="7"/>
  <c r="B1103" i="7"/>
  <c r="O1102" i="7"/>
  <c r="Q1102" i="7" s="1"/>
  <c r="L1102" i="7"/>
  <c r="G1102" i="7"/>
  <c r="F1102" i="7"/>
  <c r="E1102" i="7"/>
  <c r="D1102" i="7"/>
  <c r="C1102" i="7"/>
  <c r="B1102" i="7"/>
  <c r="O1101" i="7"/>
  <c r="Q1101" i="7" s="1"/>
  <c r="L1101" i="7"/>
  <c r="G1101" i="7"/>
  <c r="F1101" i="7"/>
  <c r="E1101" i="7"/>
  <c r="D1101" i="7"/>
  <c r="C1101" i="7"/>
  <c r="B1101" i="7"/>
  <c r="O1100" i="7"/>
  <c r="Q1100" i="7" s="1"/>
  <c r="L1100" i="7"/>
  <c r="G1100" i="7"/>
  <c r="F1100" i="7"/>
  <c r="E1100" i="7"/>
  <c r="D1100" i="7"/>
  <c r="C1100" i="7"/>
  <c r="B1100" i="7"/>
  <c r="O1099" i="7"/>
  <c r="Q1099" i="7" s="1"/>
  <c r="L1099" i="7"/>
  <c r="G1099" i="7"/>
  <c r="F1099" i="7"/>
  <c r="E1099" i="7"/>
  <c r="D1099" i="7"/>
  <c r="C1099" i="7"/>
  <c r="B1099" i="7"/>
  <c r="O1098" i="7"/>
  <c r="Q1098" i="7" s="1"/>
  <c r="L1098" i="7"/>
  <c r="G1098" i="7"/>
  <c r="F1098" i="7"/>
  <c r="E1098" i="7"/>
  <c r="D1098" i="7"/>
  <c r="C1098" i="7"/>
  <c r="B1098" i="7"/>
  <c r="O1097" i="7"/>
  <c r="Q1097" i="7" s="1"/>
  <c r="L1097" i="7"/>
  <c r="G1097" i="7"/>
  <c r="F1097" i="7"/>
  <c r="E1097" i="7"/>
  <c r="D1097" i="7"/>
  <c r="C1097" i="7"/>
  <c r="B1097" i="7"/>
  <c r="O1096" i="7"/>
  <c r="Q1096" i="7" s="1"/>
  <c r="L1096" i="7"/>
  <c r="G1096" i="7"/>
  <c r="F1096" i="7"/>
  <c r="E1096" i="7"/>
  <c r="D1096" i="7"/>
  <c r="C1096" i="7"/>
  <c r="B1096" i="7"/>
  <c r="O1095" i="7"/>
  <c r="Q1095" i="7" s="1"/>
  <c r="L1095" i="7"/>
  <c r="G1095" i="7"/>
  <c r="F1095" i="7"/>
  <c r="E1095" i="7"/>
  <c r="D1095" i="7"/>
  <c r="C1095" i="7"/>
  <c r="B1095" i="7"/>
  <c r="O1094" i="7"/>
  <c r="Q1094" i="7" s="1"/>
  <c r="L1094" i="7"/>
  <c r="G1094" i="7"/>
  <c r="F1094" i="7"/>
  <c r="E1094" i="7"/>
  <c r="D1094" i="7"/>
  <c r="C1094" i="7"/>
  <c r="B1094" i="7"/>
  <c r="O1093" i="7"/>
  <c r="Q1093" i="7" s="1"/>
  <c r="L1093" i="7"/>
  <c r="G1093" i="7"/>
  <c r="F1093" i="7"/>
  <c r="E1093" i="7"/>
  <c r="D1093" i="7"/>
  <c r="C1093" i="7"/>
  <c r="B1093" i="7"/>
  <c r="O1092" i="7"/>
  <c r="Q1092" i="7" s="1"/>
  <c r="L1092" i="7"/>
  <c r="G1092" i="7"/>
  <c r="F1092" i="7"/>
  <c r="E1092" i="7"/>
  <c r="D1092" i="7"/>
  <c r="C1092" i="7"/>
  <c r="B1092" i="7"/>
  <c r="O1091" i="7"/>
  <c r="Q1091" i="7" s="1"/>
  <c r="L1091" i="7"/>
  <c r="G1091" i="7"/>
  <c r="F1091" i="7"/>
  <c r="E1091" i="7"/>
  <c r="D1091" i="7"/>
  <c r="C1091" i="7"/>
  <c r="B1091" i="7"/>
  <c r="O1090" i="7"/>
  <c r="Q1090" i="7" s="1"/>
  <c r="L1090" i="7"/>
  <c r="G1090" i="7"/>
  <c r="F1090" i="7"/>
  <c r="E1090" i="7"/>
  <c r="D1090" i="7"/>
  <c r="C1090" i="7"/>
  <c r="B1090" i="7"/>
  <c r="O1089" i="7"/>
  <c r="Q1089" i="7" s="1"/>
  <c r="L1089" i="7"/>
  <c r="G1089" i="7"/>
  <c r="F1089" i="7"/>
  <c r="E1089" i="7"/>
  <c r="D1089" i="7"/>
  <c r="C1089" i="7"/>
  <c r="B1089" i="7"/>
  <c r="O1088" i="7"/>
  <c r="Q1088" i="7" s="1"/>
  <c r="L1088" i="7"/>
  <c r="G1088" i="7"/>
  <c r="F1088" i="7"/>
  <c r="E1088" i="7"/>
  <c r="D1088" i="7"/>
  <c r="C1088" i="7"/>
  <c r="B1088" i="7"/>
  <c r="O1087" i="7"/>
  <c r="Q1087" i="7" s="1"/>
  <c r="L1087" i="7"/>
  <c r="G1087" i="7"/>
  <c r="F1087" i="7"/>
  <c r="E1087" i="7"/>
  <c r="D1087" i="7"/>
  <c r="C1087" i="7"/>
  <c r="B1087" i="7"/>
  <c r="O1086" i="7"/>
  <c r="Q1086" i="7" s="1"/>
  <c r="L1086" i="7"/>
  <c r="G1086" i="7"/>
  <c r="F1086" i="7"/>
  <c r="E1086" i="7"/>
  <c r="D1086" i="7"/>
  <c r="C1086" i="7"/>
  <c r="B1086" i="7"/>
  <c r="O1085" i="7"/>
  <c r="Q1085" i="7" s="1"/>
  <c r="L1085" i="7"/>
  <c r="G1085" i="7"/>
  <c r="F1085" i="7"/>
  <c r="E1085" i="7"/>
  <c r="D1085" i="7"/>
  <c r="C1085" i="7"/>
  <c r="B1085" i="7"/>
  <c r="O1084" i="7"/>
  <c r="Q1084" i="7" s="1"/>
  <c r="L1084" i="7"/>
  <c r="G1084" i="7"/>
  <c r="F1084" i="7"/>
  <c r="E1084" i="7"/>
  <c r="D1084" i="7"/>
  <c r="C1084" i="7"/>
  <c r="B1084" i="7"/>
  <c r="O1083" i="7"/>
  <c r="Q1083" i="7" s="1"/>
  <c r="L1083" i="7"/>
  <c r="G1083" i="7"/>
  <c r="F1083" i="7"/>
  <c r="E1083" i="7"/>
  <c r="D1083" i="7"/>
  <c r="C1083" i="7"/>
  <c r="B1083" i="7"/>
  <c r="O1082" i="7"/>
  <c r="Q1082" i="7" s="1"/>
  <c r="L1082" i="7"/>
  <c r="G1082" i="7"/>
  <c r="F1082" i="7"/>
  <c r="E1082" i="7"/>
  <c r="D1082" i="7"/>
  <c r="C1082" i="7"/>
  <c r="B1082" i="7"/>
  <c r="O1081" i="7"/>
  <c r="Q1081" i="7" s="1"/>
  <c r="L1081" i="7"/>
  <c r="G1081" i="7"/>
  <c r="F1081" i="7"/>
  <c r="E1081" i="7"/>
  <c r="D1081" i="7"/>
  <c r="C1081" i="7"/>
  <c r="B1081" i="7"/>
  <c r="O1080" i="7"/>
  <c r="Q1080" i="7" s="1"/>
  <c r="L1080" i="7"/>
  <c r="G1080" i="7"/>
  <c r="F1080" i="7"/>
  <c r="E1080" i="7"/>
  <c r="D1080" i="7"/>
  <c r="C1080" i="7"/>
  <c r="B1080" i="7"/>
  <c r="O1079" i="7"/>
  <c r="Q1079" i="7" s="1"/>
  <c r="L1079" i="7"/>
  <c r="G1079" i="7"/>
  <c r="F1079" i="7"/>
  <c r="E1079" i="7"/>
  <c r="D1079" i="7"/>
  <c r="C1079" i="7"/>
  <c r="B1079" i="7"/>
  <c r="O1078" i="7"/>
  <c r="Q1078" i="7" s="1"/>
  <c r="L1078" i="7"/>
  <c r="G1078" i="7"/>
  <c r="F1078" i="7"/>
  <c r="E1078" i="7"/>
  <c r="D1078" i="7"/>
  <c r="C1078" i="7"/>
  <c r="B1078" i="7"/>
  <c r="O1077" i="7"/>
  <c r="Q1077" i="7" s="1"/>
  <c r="L1077" i="7"/>
  <c r="G1077" i="7"/>
  <c r="F1077" i="7"/>
  <c r="E1077" i="7"/>
  <c r="D1077" i="7"/>
  <c r="C1077" i="7"/>
  <c r="B1077" i="7"/>
  <c r="O1076" i="7"/>
  <c r="Q1076" i="7" s="1"/>
  <c r="L1076" i="7"/>
  <c r="I1076" i="7"/>
  <c r="P1076" i="7" s="1"/>
  <c r="H1076" i="7"/>
  <c r="G1076" i="7"/>
  <c r="F1076" i="7"/>
  <c r="E1076" i="7"/>
  <c r="D1076" i="7"/>
  <c r="C1076" i="7"/>
  <c r="B1076" i="7"/>
  <c r="O1075" i="7"/>
  <c r="Q1075" i="7" s="1"/>
  <c r="L1075" i="7"/>
  <c r="G1075" i="7"/>
  <c r="F1075" i="7"/>
  <c r="E1075" i="7"/>
  <c r="D1075" i="7"/>
  <c r="C1075" i="7"/>
  <c r="B1075" i="7"/>
  <c r="O1074" i="7"/>
  <c r="Q1074" i="7" s="1"/>
  <c r="L1074" i="7"/>
  <c r="G1074" i="7"/>
  <c r="F1074" i="7"/>
  <c r="E1074" i="7"/>
  <c r="D1074" i="7"/>
  <c r="C1074" i="7"/>
  <c r="B1074" i="7"/>
  <c r="O1073" i="7"/>
  <c r="Q1073" i="7" s="1"/>
  <c r="L1073" i="7"/>
  <c r="G1073" i="7"/>
  <c r="F1073" i="7"/>
  <c r="E1073" i="7"/>
  <c r="D1073" i="7"/>
  <c r="C1073" i="7"/>
  <c r="B1073" i="7"/>
  <c r="O1072" i="7"/>
  <c r="Q1072" i="7" s="1"/>
  <c r="L1072" i="7"/>
  <c r="G1072" i="7"/>
  <c r="F1072" i="7"/>
  <c r="E1072" i="7"/>
  <c r="D1072" i="7"/>
  <c r="C1072" i="7"/>
  <c r="B1072" i="7"/>
  <c r="O1071" i="7"/>
  <c r="Q1071" i="7" s="1"/>
  <c r="L1071" i="7"/>
  <c r="G1071" i="7"/>
  <c r="F1071" i="7"/>
  <c r="E1071" i="7"/>
  <c r="D1071" i="7"/>
  <c r="C1071" i="7"/>
  <c r="B1071" i="7"/>
  <c r="O1070" i="7"/>
  <c r="Q1070" i="7" s="1"/>
  <c r="L1070" i="7"/>
  <c r="G1070" i="7"/>
  <c r="F1070" i="7"/>
  <c r="E1070" i="7"/>
  <c r="D1070" i="7"/>
  <c r="C1070" i="7"/>
  <c r="B1070" i="7"/>
  <c r="O1069" i="7"/>
  <c r="Q1069" i="7" s="1"/>
  <c r="L1069" i="7"/>
  <c r="G1069" i="7"/>
  <c r="F1069" i="7"/>
  <c r="E1069" i="7"/>
  <c r="D1069" i="7"/>
  <c r="C1069" i="7"/>
  <c r="B1069" i="7"/>
  <c r="O1068" i="7"/>
  <c r="Q1068" i="7" s="1"/>
  <c r="L1068" i="7"/>
  <c r="G1068" i="7"/>
  <c r="F1068" i="7"/>
  <c r="E1068" i="7"/>
  <c r="D1068" i="7"/>
  <c r="C1068" i="7"/>
  <c r="B1068" i="7"/>
  <c r="O1067" i="7"/>
  <c r="Q1067" i="7" s="1"/>
  <c r="L1067" i="7"/>
  <c r="G1067" i="7"/>
  <c r="F1067" i="7"/>
  <c r="E1067" i="7"/>
  <c r="D1067" i="7"/>
  <c r="C1067" i="7"/>
  <c r="B1067" i="7"/>
  <c r="O1066" i="7"/>
  <c r="Q1066" i="7" s="1"/>
  <c r="L1066" i="7"/>
  <c r="G1066" i="7"/>
  <c r="F1066" i="7"/>
  <c r="E1066" i="7"/>
  <c r="D1066" i="7"/>
  <c r="C1066" i="7"/>
  <c r="B1066" i="7"/>
  <c r="O1065" i="7"/>
  <c r="Q1065" i="7" s="1"/>
  <c r="L1065" i="7"/>
  <c r="G1065" i="7"/>
  <c r="F1065" i="7"/>
  <c r="E1065" i="7"/>
  <c r="D1065" i="7"/>
  <c r="C1065" i="7"/>
  <c r="B1065" i="7"/>
  <c r="O1064" i="7"/>
  <c r="Q1064" i="7" s="1"/>
  <c r="L1064" i="7"/>
  <c r="G1064" i="7"/>
  <c r="F1064" i="7"/>
  <c r="E1064" i="7"/>
  <c r="D1064" i="7"/>
  <c r="C1064" i="7"/>
  <c r="B1064" i="7"/>
  <c r="O1063" i="7"/>
  <c r="Q1063" i="7" s="1"/>
  <c r="L1063" i="7"/>
  <c r="G1063" i="7"/>
  <c r="F1063" i="7"/>
  <c r="E1063" i="7"/>
  <c r="D1063" i="7"/>
  <c r="C1063" i="7"/>
  <c r="B1063" i="7"/>
  <c r="O1062" i="7"/>
  <c r="Q1062" i="7" s="1"/>
  <c r="L1062" i="7"/>
  <c r="G1062" i="7"/>
  <c r="F1062" i="7"/>
  <c r="E1062" i="7"/>
  <c r="D1062" i="7"/>
  <c r="C1062" i="7"/>
  <c r="B1062" i="7"/>
  <c r="O1061" i="7"/>
  <c r="Q1061" i="7" s="1"/>
  <c r="L1061" i="7"/>
  <c r="G1061" i="7"/>
  <c r="F1061" i="7"/>
  <c r="E1061" i="7"/>
  <c r="D1061" i="7"/>
  <c r="C1061" i="7"/>
  <c r="B1061" i="7"/>
  <c r="Q1060" i="7"/>
  <c r="O1060" i="7"/>
  <c r="L1060" i="7"/>
  <c r="G1060" i="7"/>
  <c r="F1060" i="7"/>
  <c r="E1060" i="7"/>
  <c r="D1060" i="7"/>
  <c r="C1060" i="7"/>
  <c r="B1060" i="7"/>
  <c r="O1059" i="7"/>
  <c r="Q1059" i="7" s="1"/>
  <c r="L1059" i="7"/>
  <c r="G1059" i="7"/>
  <c r="F1059" i="7"/>
  <c r="E1059" i="7"/>
  <c r="D1059" i="7"/>
  <c r="C1059" i="7"/>
  <c r="B1059" i="7"/>
  <c r="O1058" i="7"/>
  <c r="Q1058" i="7" s="1"/>
  <c r="L1058" i="7"/>
  <c r="G1058" i="7"/>
  <c r="F1058" i="7"/>
  <c r="E1058" i="7"/>
  <c r="D1058" i="7"/>
  <c r="C1058" i="7"/>
  <c r="B1058" i="7"/>
  <c r="O1057" i="7"/>
  <c r="Q1057" i="7" s="1"/>
  <c r="L1057" i="7"/>
  <c r="G1057" i="7"/>
  <c r="F1057" i="7"/>
  <c r="E1057" i="7"/>
  <c r="D1057" i="7"/>
  <c r="C1057" i="7"/>
  <c r="B1057" i="7"/>
  <c r="O1056" i="7"/>
  <c r="Q1056" i="7" s="1"/>
  <c r="L1056" i="7"/>
  <c r="G1056" i="7"/>
  <c r="F1056" i="7"/>
  <c r="E1056" i="7"/>
  <c r="D1056" i="7"/>
  <c r="C1056" i="7"/>
  <c r="B1056" i="7"/>
  <c r="O1055" i="7"/>
  <c r="Q1055" i="7" s="1"/>
  <c r="L1055" i="7"/>
  <c r="G1055" i="7"/>
  <c r="F1055" i="7"/>
  <c r="E1055" i="7"/>
  <c r="D1055" i="7"/>
  <c r="C1055" i="7"/>
  <c r="B1055" i="7"/>
  <c r="O1054" i="7"/>
  <c r="Q1054" i="7" s="1"/>
  <c r="L1054" i="7"/>
  <c r="G1054" i="7"/>
  <c r="F1054" i="7"/>
  <c r="E1054" i="7"/>
  <c r="D1054" i="7"/>
  <c r="C1054" i="7"/>
  <c r="B1054" i="7"/>
  <c r="O1053" i="7"/>
  <c r="Q1053" i="7" s="1"/>
  <c r="L1053" i="7"/>
  <c r="G1053" i="7"/>
  <c r="F1053" i="7"/>
  <c r="E1053" i="7"/>
  <c r="D1053" i="7"/>
  <c r="C1053" i="7"/>
  <c r="B1053" i="7"/>
  <c r="O1052" i="7"/>
  <c r="Q1052" i="7" s="1"/>
  <c r="L1052" i="7"/>
  <c r="G1052" i="7"/>
  <c r="F1052" i="7"/>
  <c r="E1052" i="7"/>
  <c r="D1052" i="7"/>
  <c r="C1052" i="7"/>
  <c r="B1052" i="7"/>
  <c r="O1051" i="7"/>
  <c r="Q1051" i="7" s="1"/>
  <c r="L1051" i="7"/>
  <c r="G1051" i="7"/>
  <c r="F1051" i="7"/>
  <c r="E1051" i="7"/>
  <c r="D1051" i="7"/>
  <c r="C1051" i="7"/>
  <c r="B1051" i="7"/>
  <c r="O1050" i="7"/>
  <c r="Q1050" i="7" s="1"/>
  <c r="L1050" i="7"/>
  <c r="G1050" i="7"/>
  <c r="F1050" i="7"/>
  <c r="E1050" i="7"/>
  <c r="D1050" i="7"/>
  <c r="C1050" i="7"/>
  <c r="B1050" i="7"/>
  <c r="O1049" i="7"/>
  <c r="Q1049" i="7" s="1"/>
  <c r="L1049" i="7"/>
  <c r="G1049" i="7"/>
  <c r="F1049" i="7"/>
  <c r="E1049" i="7"/>
  <c r="D1049" i="7"/>
  <c r="C1049" i="7"/>
  <c r="B1049" i="7"/>
  <c r="O1048" i="7"/>
  <c r="Q1048" i="7" s="1"/>
  <c r="L1048" i="7"/>
  <c r="G1048" i="7"/>
  <c r="F1048" i="7"/>
  <c r="E1048" i="7"/>
  <c r="D1048" i="7"/>
  <c r="C1048" i="7"/>
  <c r="B1048" i="7"/>
  <c r="O1047" i="7"/>
  <c r="Q1047" i="7" s="1"/>
  <c r="L1047" i="7"/>
  <c r="G1047" i="7"/>
  <c r="F1047" i="7"/>
  <c r="E1047" i="7"/>
  <c r="D1047" i="7"/>
  <c r="C1047" i="7"/>
  <c r="B1047" i="7"/>
  <c r="O1046" i="7"/>
  <c r="Q1046" i="7" s="1"/>
  <c r="L1046" i="7"/>
  <c r="G1046" i="7"/>
  <c r="F1046" i="7"/>
  <c r="E1046" i="7"/>
  <c r="D1046" i="7"/>
  <c r="C1046" i="7"/>
  <c r="B1046" i="7"/>
  <c r="O1045" i="7"/>
  <c r="Q1045" i="7" s="1"/>
  <c r="L1045" i="7"/>
  <c r="G1045" i="7"/>
  <c r="F1045" i="7"/>
  <c r="E1045" i="7"/>
  <c r="D1045" i="7"/>
  <c r="C1045" i="7"/>
  <c r="B1045" i="7"/>
  <c r="O1044" i="7"/>
  <c r="Q1044" i="7" s="1"/>
  <c r="L1044" i="7"/>
  <c r="G1044" i="7"/>
  <c r="F1044" i="7"/>
  <c r="E1044" i="7"/>
  <c r="D1044" i="7"/>
  <c r="C1044" i="7"/>
  <c r="B1044" i="7"/>
  <c r="O1043" i="7"/>
  <c r="Q1043" i="7" s="1"/>
  <c r="L1043" i="7"/>
  <c r="G1043" i="7"/>
  <c r="F1043" i="7"/>
  <c r="E1043" i="7"/>
  <c r="D1043" i="7"/>
  <c r="C1043" i="7"/>
  <c r="B1043" i="7"/>
  <c r="O1042" i="7"/>
  <c r="Q1042" i="7" s="1"/>
  <c r="L1042" i="7"/>
  <c r="G1042" i="7"/>
  <c r="F1042" i="7"/>
  <c r="E1042" i="7"/>
  <c r="D1042" i="7"/>
  <c r="C1042" i="7"/>
  <c r="B1042" i="7"/>
  <c r="O1041" i="7"/>
  <c r="Q1041" i="7" s="1"/>
  <c r="L1041" i="7"/>
  <c r="G1041" i="7"/>
  <c r="F1041" i="7"/>
  <c r="E1041" i="7"/>
  <c r="D1041" i="7"/>
  <c r="C1041" i="7"/>
  <c r="B1041" i="7"/>
  <c r="O1040" i="7"/>
  <c r="Q1040" i="7" s="1"/>
  <c r="L1040" i="7"/>
  <c r="G1040" i="7"/>
  <c r="F1040" i="7"/>
  <c r="E1040" i="7"/>
  <c r="D1040" i="7"/>
  <c r="C1040" i="7"/>
  <c r="B1040" i="7"/>
  <c r="O1039" i="7"/>
  <c r="Q1039" i="7" s="1"/>
  <c r="L1039" i="7"/>
  <c r="G1039" i="7"/>
  <c r="F1039" i="7"/>
  <c r="E1039" i="7"/>
  <c r="D1039" i="7"/>
  <c r="C1039" i="7"/>
  <c r="B1039" i="7"/>
  <c r="O1038" i="7"/>
  <c r="Q1038" i="7" s="1"/>
  <c r="L1038" i="7"/>
  <c r="G1038" i="7"/>
  <c r="F1038" i="7"/>
  <c r="E1038" i="7"/>
  <c r="D1038" i="7"/>
  <c r="C1038" i="7"/>
  <c r="B1038" i="7"/>
  <c r="O1037" i="7"/>
  <c r="Q1037" i="7" s="1"/>
  <c r="L1037" i="7"/>
  <c r="G1037" i="7"/>
  <c r="F1037" i="7"/>
  <c r="E1037" i="7"/>
  <c r="D1037" i="7"/>
  <c r="C1037" i="7"/>
  <c r="B1037" i="7"/>
  <c r="O1036" i="7"/>
  <c r="Q1036" i="7" s="1"/>
  <c r="L1036" i="7"/>
  <c r="G1036" i="7"/>
  <c r="F1036" i="7"/>
  <c r="E1036" i="7"/>
  <c r="D1036" i="7"/>
  <c r="C1036" i="7"/>
  <c r="B1036" i="7"/>
  <c r="O1035" i="7"/>
  <c r="Q1035" i="7" s="1"/>
  <c r="L1035" i="7"/>
  <c r="G1035" i="7"/>
  <c r="F1035" i="7"/>
  <c r="E1035" i="7"/>
  <c r="D1035" i="7"/>
  <c r="C1035" i="7"/>
  <c r="B1035" i="7"/>
  <c r="O1034" i="7"/>
  <c r="Q1034" i="7" s="1"/>
  <c r="L1034" i="7"/>
  <c r="G1034" i="7"/>
  <c r="F1034" i="7"/>
  <c r="E1034" i="7"/>
  <c r="D1034" i="7"/>
  <c r="C1034" i="7"/>
  <c r="B1034" i="7"/>
  <c r="O1033" i="7"/>
  <c r="Q1033" i="7" s="1"/>
  <c r="L1033" i="7"/>
  <c r="G1033" i="7"/>
  <c r="F1033" i="7"/>
  <c r="E1033" i="7"/>
  <c r="D1033" i="7"/>
  <c r="C1033" i="7"/>
  <c r="B1033" i="7"/>
  <c r="O1032" i="7"/>
  <c r="Q1032" i="7" s="1"/>
  <c r="L1032" i="7"/>
  <c r="G1032" i="7"/>
  <c r="F1032" i="7"/>
  <c r="E1032" i="7"/>
  <c r="D1032" i="7"/>
  <c r="C1032" i="7"/>
  <c r="B1032" i="7"/>
  <c r="O1031" i="7"/>
  <c r="Q1031" i="7" s="1"/>
  <c r="L1031" i="7"/>
  <c r="G1031" i="7"/>
  <c r="F1031" i="7"/>
  <c r="E1031" i="7"/>
  <c r="D1031" i="7"/>
  <c r="C1031" i="7"/>
  <c r="B1031" i="7"/>
  <c r="O1030" i="7"/>
  <c r="Q1030" i="7" s="1"/>
  <c r="L1030" i="7"/>
  <c r="G1030" i="7"/>
  <c r="F1030" i="7"/>
  <c r="E1030" i="7"/>
  <c r="D1030" i="7"/>
  <c r="C1030" i="7"/>
  <c r="B1030" i="7"/>
  <c r="O1029" i="7"/>
  <c r="Q1029" i="7" s="1"/>
  <c r="L1029" i="7"/>
  <c r="G1029" i="7"/>
  <c r="F1029" i="7"/>
  <c r="E1029" i="7"/>
  <c r="D1029" i="7"/>
  <c r="C1029" i="7"/>
  <c r="B1029" i="7"/>
  <c r="O1028" i="7"/>
  <c r="Q1028" i="7" s="1"/>
  <c r="L1028" i="7"/>
  <c r="G1028" i="7"/>
  <c r="F1028" i="7"/>
  <c r="E1028" i="7"/>
  <c r="D1028" i="7"/>
  <c r="C1028" i="7"/>
  <c r="B1028" i="7"/>
  <c r="O1027" i="7"/>
  <c r="Q1027" i="7" s="1"/>
  <c r="L1027" i="7"/>
  <c r="G1027" i="7"/>
  <c r="F1027" i="7"/>
  <c r="E1027" i="7"/>
  <c r="D1027" i="7"/>
  <c r="C1027" i="7"/>
  <c r="B1027" i="7"/>
  <c r="O1026" i="7"/>
  <c r="Q1026" i="7" s="1"/>
  <c r="L1026" i="7"/>
  <c r="G1026" i="7"/>
  <c r="F1026" i="7"/>
  <c r="E1026" i="7"/>
  <c r="D1026" i="7"/>
  <c r="C1026" i="7"/>
  <c r="B1026" i="7"/>
  <c r="O1025" i="7"/>
  <c r="Q1025" i="7" s="1"/>
  <c r="L1025" i="7"/>
  <c r="G1025" i="7"/>
  <c r="F1025" i="7"/>
  <c r="E1025" i="7"/>
  <c r="D1025" i="7"/>
  <c r="C1025" i="7"/>
  <c r="B1025" i="7"/>
  <c r="O1024" i="7"/>
  <c r="Q1024" i="7" s="1"/>
  <c r="L1024" i="7"/>
  <c r="G1024" i="7"/>
  <c r="F1024" i="7"/>
  <c r="E1024" i="7"/>
  <c r="D1024" i="7"/>
  <c r="C1024" i="7"/>
  <c r="B1024" i="7"/>
  <c r="O1023" i="7"/>
  <c r="Q1023" i="7" s="1"/>
  <c r="L1023" i="7"/>
  <c r="G1023" i="7"/>
  <c r="F1023" i="7"/>
  <c r="E1023" i="7"/>
  <c r="D1023" i="7"/>
  <c r="C1023" i="7"/>
  <c r="B1023" i="7"/>
  <c r="O1022" i="7"/>
  <c r="Q1022" i="7" s="1"/>
  <c r="L1022" i="7"/>
  <c r="G1022" i="7"/>
  <c r="F1022" i="7"/>
  <c r="E1022" i="7"/>
  <c r="D1022" i="7"/>
  <c r="C1022" i="7"/>
  <c r="B1022" i="7"/>
  <c r="O1021" i="7"/>
  <c r="Q1021" i="7" s="1"/>
  <c r="L1021" i="7"/>
  <c r="G1021" i="7"/>
  <c r="F1021" i="7"/>
  <c r="E1021" i="7"/>
  <c r="D1021" i="7"/>
  <c r="C1021" i="7"/>
  <c r="B1021" i="7"/>
  <c r="O1020" i="7"/>
  <c r="Q1020" i="7" s="1"/>
  <c r="L1020" i="7"/>
  <c r="G1020" i="7"/>
  <c r="F1020" i="7"/>
  <c r="E1020" i="7"/>
  <c r="D1020" i="7"/>
  <c r="C1020" i="7"/>
  <c r="B1020" i="7"/>
  <c r="O1019" i="7"/>
  <c r="Q1019" i="7" s="1"/>
  <c r="L1019" i="7"/>
  <c r="G1019" i="7"/>
  <c r="F1019" i="7"/>
  <c r="E1019" i="7"/>
  <c r="D1019" i="7"/>
  <c r="C1019" i="7"/>
  <c r="B1019" i="7"/>
  <c r="O1018" i="7"/>
  <c r="Q1018" i="7" s="1"/>
  <c r="L1018" i="7"/>
  <c r="G1018" i="7"/>
  <c r="F1018" i="7"/>
  <c r="E1018" i="7"/>
  <c r="D1018" i="7"/>
  <c r="C1018" i="7"/>
  <c r="B1018" i="7"/>
  <c r="O1017" i="7"/>
  <c r="Q1017" i="7" s="1"/>
  <c r="L1017" i="7"/>
  <c r="G1017" i="7"/>
  <c r="F1017" i="7"/>
  <c r="E1017" i="7"/>
  <c r="D1017" i="7"/>
  <c r="C1017" i="7"/>
  <c r="B1017" i="7"/>
  <c r="O1016" i="7"/>
  <c r="Q1016" i="7" s="1"/>
  <c r="L1016" i="7"/>
  <c r="G1016" i="7"/>
  <c r="F1016" i="7"/>
  <c r="E1016" i="7"/>
  <c r="D1016" i="7"/>
  <c r="C1016" i="7"/>
  <c r="B1016" i="7"/>
  <c r="O1015" i="7"/>
  <c r="Q1015" i="7" s="1"/>
  <c r="L1015" i="7"/>
  <c r="G1015" i="7"/>
  <c r="F1015" i="7"/>
  <c r="E1015" i="7"/>
  <c r="D1015" i="7"/>
  <c r="C1015" i="7"/>
  <c r="B1015" i="7"/>
  <c r="O1014" i="7"/>
  <c r="Q1014" i="7" s="1"/>
  <c r="L1014" i="7"/>
  <c r="G1014" i="7"/>
  <c r="F1014" i="7"/>
  <c r="E1014" i="7"/>
  <c r="D1014" i="7"/>
  <c r="C1014" i="7"/>
  <c r="B1014" i="7"/>
  <c r="O1013" i="7"/>
  <c r="Q1013" i="7" s="1"/>
  <c r="L1013" i="7"/>
  <c r="G1013" i="7"/>
  <c r="F1013" i="7"/>
  <c r="E1013" i="7"/>
  <c r="D1013" i="7"/>
  <c r="C1013" i="7"/>
  <c r="B1013" i="7"/>
  <c r="O1012" i="7"/>
  <c r="Q1012" i="7" s="1"/>
  <c r="L1012" i="7"/>
  <c r="G1012" i="7"/>
  <c r="F1012" i="7"/>
  <c r="E1012" i="7"/>
  <c r="D1012" i="7"/>
  <c r="C1012" i="7"/>
  <c r="B1012" i="7"/>
  <c r="O1011" i="7"/>
  <c r="Q1011" i="7" s="1"/>
  <c r="L1011" i="7"/>
  <c r="G1011" i="7"/>
  <c r="F1011" i="7"/>
  <c r="E1011" i="7"/>
  <c r="D1011" i="7"/>
  <c r="C1011" i="7"/>
  <c r="B1011" i="7"/>
  <c r="O1010" i="7"/>
  <c r="Q1010" i="7" s="1"/>
  <c r="L1010" i="7"/>
  <c r="G1010" i="7"/>
  <c r="F1010" i="7"/>
  <c r="E1010" i="7"/>
  <c r="D1010" i="7"/>
  <c r="C1010" i="7"/>
  <c r="B1010" i="7"/>
  <c r="O1009" i="7"/>
  <c r="Q1009" i="7" s="1"/>
  <c r="L1009" i="7"/>
  <c r="G1009" i="7"/>
  <c r="F1009" i="7"/>
  <c r="E1009" i="7"/>
  <c r="D1009" i="7"/>
  <c r="C1009" i="7"/>
  <c r="B1009" i="7"/>
  <c r="O1008" i="7"/>
  <c r="Q1008" i="7" s="1"/>
  <c r="L1008" i="7"/>
  <c r="G1008" i="7"/>
  <c r="F1008" i="7"/>
  <c r="E1008" i="7"/>
  <c r="D1008" i="7"/>
  <c r="C1008" i="7"/>
  <c r="B1008" i="7"/>
  <c r="O1007" i="7"/>
  <c r="Q1007" i="7" s="1"/>
  <c r="L1007" i="7"/>
  <c r="G1007" i="7"/>
  <c r="F1007" i="7"/>
  <c r="E1007" i="7"/>
  <c r="D1007" i="7"/>
  <c r="C1007" i="7"/>
  <c r="B1007" i="7"/>
  <c r="O1006" i="7"/>
  <c r="Q1006" i="7" s="1"/>
  <c r="L1006" i="7"/>
  <c r="G1006" i="7"/>
  <c r="F1006" i="7"/>
  <c r="E1006" i="7"/>
  <c r="D1006" i="7"/>
  <c r="C1006" i="7"/>
  <c r="B1006" i="7"/>
  <c r="O1005" i="7"/>
  <c r="Q1005" i="7" s="1"/>
  <c r="L1005" i="7"/>
  <c r="G1005" i="7"/>
  <c r="F1005" i="7"/>
  <c r="E1005" i="7"/>
  <c r="D1005" i="7"/>
  <c r="C1005" i="7"/>
  <c r="B1005" i="7"/>
  <c r="O1004" i="7"/>
  <c r="Q1004" i="7" s="1"/>
  <c r="L1004" i="7"/>
  <c r="G1004" i="7"/>
  <c r="F1004" i="7"/>
  <c r="E1004" i="7"/>
  <c r="D1004" i="7"/>
  <c r="C1004" i="7"/>
  <c r="B1004" i="7"/>
  <c r="O1003" i="7"/>
  <c r="Q1003" i="7" s="1"/>
  <c r="L1003" i="7"/>
  <c r="G1003" i="7"/>
  <c r="F1003" i="7"/>
  <c r="E1003" i="7"/>
  <c r="D1003" i="7"/>
  <c r="C1003" i="7"/>
  <c r="B1003" i="7"/>
  <c r="O1002" i="7"/>
  <c r="Q1002" i="7" s="1"/>
  <c r="L1002" i="7"/>
  <c r="G1002" i="7"/>
  <c r="F1002" i="7"/>
  <c r="E1002" i="7"/>
  <c r="D1002" i="7"/>
  <c r="C1002" i="7"/>
  <c r="B1002" i="7"/>
  <c r="O1001" i="7"/>
  <c r="Q1001" i="7" s="1"/>
  <c r="L1001" i="7"/>
  <c r="G1001" i="7"/>
  <c r="F1001" i="7"/>
  <c r="E1001" i="7"/>
  <c r="D1001" i="7"/>
  <c r="C1001" i="7"/>
  <c r="B1001" i="7"/>
  <c r="O1000" i="7"/>
  <c r="Q1000" i="7" s="1"/>
  <c r="L1000" i="7"/>
  <c r="G1000" i="7"/>
  <c r="F1000" i="7"/>
  <c r="E1000" i="7"/>
  <c r="D1000" i="7"/>
  <c r="C1000" i="7"/>
  <c r="B1000" i="7"/>
  <c r="O999" i="7"/>
  <c r="Q999" i="7" s="1"/>
  <c r="L999" i="7"/>
  <c r="G999" i="7"/>
  <c r="F999" i="7"/>
  <c r="E999" i="7"/>
  <c r="D999" i="7"/>
  <c r="C999" i="7"/>
  <c r="B999" i="7"/>
  <c r="O998" i="7"/>
  <c r="Q998" i="7" s="1"/>
  <c r="L998" i="7"/>
  <c r="G998" i="7"/>
  <c r="F998" i="7"/>
  <c r="E998" i="7"/>
  <c r="D998" i="7"/>
  <c r="C998" i="7"/>
  <c r="B998" i="7"/>
  <c r="O997" i="7"/>
  <c r="Q997" i="7" s="1"/>
  <c r="L997" i="7"/>
  <c r="G997" i="7"/>
  <c r="F997" i="7"/>
  <c r="E997" i="7"/>
  <c r="D997" i="7"/>
  <c r="C997" i="7"/>
  <c r="B997" i="7"/>
  <c r="O996" i="7"/>
  <c r="Q996" i="7" s="1"/>
  <c r="L996" i="7"/>
  <c r="G996" i="7"/>
  <c r="F996" i="7"/>
  <c r="E996" i="7"/>
  <c r="D996" i="7"/>
  <c r="C996" i="7"/>
  <c r="B996" i="7"/>
  <c r="O995" i="7"/>
  <c r="Q995" i="7" s="1"/>
  <c r="L995" i="7"/>
  <c r="G995" i="7"/>
  <c r="F995" i="7"/>
  <c r="E995" i="7"/>
  <c r="D995" i="7"/>
  <c r="C995" i="7"/>
  <c r="B995" i="7"/>
  <c r="O994" i="7"/>
  <c r="Q994" i="7" s="1"/>
  <c r="L994" i="7"/>
  <c r="G994" i="7"/>
  <c r="F994" i="7"/>
  <c r="E994" i="7"/>
  <c r="D994" i="7"/>
  <c r="C994" i="7"/>
  <c r="B994" i="7"/>
  <c r="O993" i="7"/>
  <c r="Q993" i="7" s="1"/>
  <c r="L993" i="7"/>
  <c r="G993" i="7"/>
  <c r="F993" i="7"/>
  <c r="E993" i="7"/>
  <c r="D993" i="7"/>
  <c r="C993" i="7"/>
  <c r="B993" i="7"/>
  <c r="O992" i="7"/>
  <c r="Q992" i="7" s="1"/>
  <c r="L992" i="7"/>
  <c r="G992" i="7"/>
  <c r="F992" i="7"/>
  <c r="E992" i="7"/>
  <c r="D992" i="7"/>
  <c r="C992" i="7"/>
  <c r="B992" i="7"/>
  <c r="O991" i="7"/>
  <c r="Q991" i="7" s="1"/>
  <c r="L991" i="7"/>
  <c r="G991" i="7"/>
  <c r="F991" i="7"/>
  <c r="E991" i="7"/>
  <c r="D991" i="7"/>
  <c r="C991" i="7"/>
  <c r="B991" i="7"/>
  <c r="O990" i="7"/>
  <c r="Q990" i="7" s="1"/>
  <c r="L990" i="7"/>
  <c r="G990" i="7"/>
  <c r="F990" i="7"/>
  <c r="E990" i="7"/>
  <c r="D990" i="7"/>
  <c r="C990" i="7"/>
  <c r="B990" i="7"/>
  <c r="O989" i="7"/>
  <c r="Q989" i="7" s="1"/>
  <c r="L989" i="7"/>
  <c r="G989" i="7"/>
  <c r="F989" i="7"/>
  <c r="E989" i="7"/>
  <c r="D989" i="7"/>
  <c r="C989" i="7"/>
  <c r="B989" i="7"/>
  <c r="O988" i="7"/>
  <c r="Q988" i="7" s="1"/>
  <c r="L988" i="7"/>
  <c r="G988" i="7"/>
  <c r="F988" i="7"/>
  <c r="E988" i="7"/>
  <c r="D988" i="7"/>
  <c r="C988" i="7"/>
  <c r="B988" i="7"/>
  <c r="O987" i="7"/>
  <c r="Q987" i="7" s="1"/>
  <c r="L987" i="7"/>
  <c r="G987" i="7"/>
  <c r="F987" i="7"/>
  <c r="E987" i="7"/>
  <c r="D987" i="7"/>
  <c r="C987" i="7"/>
  <c r="B987" i="7"/>
  <c r="O986" i="7"/>
  <c r="Q986" i="7" s="1"/>
  <c r="L986" i="7"/>
  <c r="G986" i="7"/>
  <c r="F986" i="7"/>
  <c r="E986" i="7"/>
  <c r="D986" i="7"/>
  <c r="C986" i="7"/>
  <c r="B986" i="7"/>
  <c r="O985" i="7"/>
  <c r="Q985" i="7" s="1"/>
  <c r="L985" i="7"/>
  <c r="G985" i="7"/>
  <c r="F985" i="7"/>
  <c r="E985" i="7"/>
  <c r="D985" i="7"/>
  <c r="C985" i="7"/>
  <c r="B985" i="7"/>
  <c r="O984" i="7"/>
  <c r="Q984" i="7" s="1"/>
  <c r="L984" i="7"/>
  <c r="G984" i="7"/>
  <c r="F984" i="7"/>
  <c r="E984" i="7"/>
  <c r="D984" i="7"/>
  <c r="C984" i="7"/>
  <c r="B984" i="7"/>
  <c r="O983" i="7"/>
  <c r="Q983" i="7" s="1"/>
  <c r="L983" i="7"/>
  <c r="G983" i="7"/>
  <c r="F983" i="7"/>
  <c r="E983" i="7"/>
  <c r="D983" i="7"/>
  <c r="C983" i="7"/>
  <c r="B983" i="7"/>
  <c r="O982" i="7"/>
  <c r="Q982" i="7" s="1"/>
  <c r="L982" i="7"/>
  <c r="G982" i="7"/>
  <c r="F982" i="7"/>
  <c r="E982" i="7"/>
  <c r="D982" i="7"/>
  <c r="C982" i="7"/>
  <c r="B982" i="7"/>
  <c r="O981" i="7"/>
  <c r="Q981" i="7" s="1"/>
  <c r="L981" i="7"/>
  <c r="G981" i="7"/>
  <c r="F981" i="7"/>
  <c r="E981" i="7"/>
  <c r="D981" i="7"/>
  <c r="C981" i="7"/>
  <c r="B981" i="7"/>
  <c r="O980" i="7"/>
  <c r="Q980" i="7" s="1"/>
  <c r="L980" i="7"/>
  <c r="G980" i="7"/>
  <c r="F980" i="7"/>
  <c r="E980" i="7"/>
  <c r="D980" i="7"/>
  <c r="C980" i="7"/>
  <c r="B980" i="7"/>
  <c r="O979" i="7"/>
  <c r="Q979" i="7" s="1"/>
  <c r="L979" i="7"/>
  <c r="G979" i="7"/>
  <c r="F979" i="7"/>
  <c r="E979" i="7"/>
  <c r="D979" i="7"/>
  <c r="C979" i="7"/>
  <c r="B979" i="7"/>
  <c r="O978" i="7"/>
  <c r="Q978" i="7" s="1"/>
  <c r="L978" i="7"/>
  <c r="G978" i="7"/>
  <c r="F978" i="7"/>
  <c r="E978" i="7"/>
  <c r="D978" i="7"/>
  <c r="C978" i="7"/>
  <c r="B978" i="7"/>
  <c r="O977" i="7"/>
  <c r="Q977" i="7" s="1"/>
  <c r="L977" i="7"/>
  <c r="G977" i="7"/>
  <c r="F977" i="7"/>
  <c r="E977" i="7"/>
  <c r="D977" i="7"/>
  <c r="C977" i="7"/>
  <c r="B977" i="7"/>
  <c r="O976" i="7"/>
  <c r="Q976" i="7" s="1"/>
  <c r="L976" i="7"/>
  <c r="G976" i="7"/>
  <c r="F976" i="7"/>
  <c r="E976" i="7"/>
  <c r="D976" i="7"/>
  <c r="C976" i="7"/>
  <c r="B976" i="7"/>
  <c r="O975" i="7"/>
  <c r="Q975" i="7" s="1"/>
  <c r="L975" i="7"/>
  <c r="G975" i="7"/>
  <c r="F975" i="7"/>
  <c r="E975" i="7"/>
  <c r="D975" i="7"/>
  <c r="C975" i="7"/>
  <c r="B975" i="7"/>
  <c r="O974" i="7"/>
  <c r="Q974" i="7" s="1"/>
  <c r="L974" i="7"/>
  <c r="G974" i="7"/>
  <c r="F974" i="7"/>
  <c r="E974" i="7"/>
  <c r="D974" i="7"/>
  <c r="C974" i="7"/>
  <c r="B974" i="7"/>
  <c r="O973" i="7"/>
  <c r="Q973" i="7" s="1"/>
  <c r="L973" i="7"/>
  <c r="G973" i="7"/>
  <c r="F973" i="7"/>
  <c r="E973" i="7"/>
  <c r="D973" i="7"/>
  <c r="C973" i="7"/>
  <c r="B973" i="7"/>
  <c r="O972" i="7"/>
  <c r="Q972" i="7" s="1"/>
  <c r="L972" i="7"/>
  <c r="G972" i="7"/>
  <c r="F972" i="7"/>
  <c r="E972" i="7"/>
  <c r="D972" i="7"/>
  <c r="C972" i="7"/>
  <c r="B972" i="7"/>
  <c r="O971" i="7"/>
  <c r="Q971" i="7" s="1"/>
  <c r="L971" i="7"/>
  <c r="G971" i="7"/>
  <c r="F971" i="7"/>
  <c r="E971" i="7"/>
  <c r="D971" i="7"/>
  <c r="C971" i="7"/>
  <c r="B971" i="7"/>
  <c r="O970" i="7"/>
  <c r="Q970" i="7" s="1"/>
  <c r="L970" i="7"/>
  <c r="G970" i="7"/>
  <c r="F970" i="7"/>
  <c r="E970" i="7"/>
  <c r="D970" i="7"/>
  <c r="C970" i="7"/>
  <c r="B970" i="7"/>
  <c r="O969" i="7"/>
  <c r="Q969" i="7" s="1"/>
  <c r="L969" i="7"/>
  <c r="G969" i="7"/>
  <c r="F969" i="7"/>
  <c r="E969" i="7"/>
  <c r="D969" i="7"/>
  <c r="C969" i="7"/>
  <c r="B969" i="7"/>
  <c r="O968" i="7"/>
  <c r="Q968" i="7" s="1"/>
  <c r="L968" i="7"/>
  <c r="G968" i="7"/>
  <c r="F968" i="7"/>
  <c r="E968" i="7"/>
  <c r="D968" i="7"/>
  <c r="C968" i="7"/>
  <c r="B968" i="7"/>
  <c r="O967" i="7"/>
  <c r="Q967" i="7" s="1"/>
  <c r="L967" i="7"/>
  <c r="G967" i="7"/>
  <c r="F967" i="7"/>
  <c r="E967" i="7"/>
  <c r="D967" i="7"/>
  <c r="C967" i="7"/>
  <c r="B967" i="7"/>
  <c r="O966" i="7"/>
  <c r="Q966" i="7" s="1"/>
  <c r="L966" i="7"/>
  <c r="G966" i="7"/>
  <c r="F966" i="7"/>
  <c r="E966" i="7"/>
  <c r="D966" i="7"/>
  <c r="C966" i="7"/>
  <c r="B966" i="7"/>
  <c r="O965" i="7"/>
  <c r="Q965" i="7" s="1"/>
  <c r="L965" i="7"/>
  <c r="G965" i="7"/>
  <c r="F965" i="7"/>
  <c r="E965" i="7"/>
  <c r="D965" i="7"/>
  <c r="C965" i="7"/>
  <c r="B965" i="7"/>
  <c r="O964" i="7"/>
  <c r="Q964" i="7" s="1"/>
  <c r="L964" i="7"/>
  <c r="G964" i="7"/>
  <c r="F964" i="7"/>
  <c r="E964" i="7"/>
  <c r="D964" i="7"/>
  <c r="C964" i="7"/>
  <c r="B964" i="7"/>
  <c r="O963" i="7"/>
  <c r="Q963" i="7" s="1"/>
  <c r="L963" i="7"/>
  <c r="G963" i="7"/>
  <c r="F963" i="7"/>
  <c r="E963" i="7"/>
  <c r="D963" i="7"/>
  <c r="C963" i="7"/>
  <c r="B963" i="7"/>
  <c r="O962" i="7"/>
  <c r="Q962" i="7" s="1"/>
  <c r="L962" i="7"/>
  <c r="G962" i="7"/>
  <c r="F962" i="7"/>
  <c r="E962" i="7"/>
  <c r="D962" i="7"/>
  <c r="C962" i="7"/>
  <c r="B962" i="7"/>
  <c r="O961" i="7"/>
  <c r="Q961" i="7" s="1"/>
  <c r="L961" i="7"/>
  <c r="G961" i="7"/>
  <c r="F961" i="7"/>
  <c r="E961" i="7"/>
  <c r="D961" i="7"/>
  <c r="C961" i="7"/>
  <c r="B961" i="7"/>
  <c r="O960" i="7"/>
  <c r="Q960" i="7" s="1"/>
  <c r="L960" i="7"/>
  <c r="G960" i="7"/>
  <c r="F960" i="7"/>
  <c r="E960" i="7"/>
  <c r="D960" i="7"/>
  <c r="C960" i="7"/>
  <c r="B960" i="7"/>
  <c r="O959" i="7"/>
  <c r="Q959" i="7" s="1"/>
  <c r="L959" i="7"/>
  <c r="G959" i="7"/>
  <c r="F959" i="7"/>
  <c r="E959" i="7"/>
  <c r="D959" i="7"/>
  <c r="C959" i="7"/>
  <c r="B959" i="7"/>
  <c r="O958" i="7"/>
  <c r="Q958" i="7" s="1"/>
  <c r="L958" i="7"/>
  <c r="G958" i="7"/>
  <c r="F958" i="7"/>
  <c r="E958" i="7"/>
  <c r="D958" i="7"/>
  <c r="C958" i="7"/>
  <c r="B958" i="7"/>
  <c r="O957" i="7"/>
  <c r="Q957" i="7" s="1"/>
  <c r="L957" i="7"/>
  <c r="G957" i="7"/>
  <c r="F957" i="7"/>
  <c r="E957" i="7"/>
  <c r="D957" i="7"/>
  <c r="C957" i="7"/>
  <c r="B957" i="7"/>
  <c r="O956" i="7"/>
  <c r="Q956" i="7" s="1"/>
  <c r="L956" i="7"/>
  <c r="G956" i="7"/>
  <c r="F956" i="7"/>
  <c r="E956" i="7"/>
  <c r="D956" i="7"/>
  <c r="C956" i="7"/>
  <c r="B956" i="7"/>
  <c r="O955" i="7"/>
  <c r="Q955" i="7" s="1"/>
  <c r="L955" i="7"/>
  <c r="G955" i="7"/>
  <c r="F955" i="7"/>
  <c r="E955" i="7"/>
  <c r="D955" i="7"/>
  <c r="C955" i="7"/>
  <c r="B955" i="7"/>
  <c r="O954" i="7"/>
  <c r="Q954" i="7" s="1"/>
  <c r="L954" i="7"/>
  <c r="G954" i="7"/>
  <c r="F954" i="7"/>
  <c r="E954" i="7"/>
  <c r="D954" i="7"/>
  <c r="C954" i="7"/>
  <c r="B954" i="7"/>
  <c r="O953" i="7"/>
  <c r="Q953" i="7" s="1"/>
  <c r="L953" i="7"/>
  <c r="G953" i="7"/>
  <c r="F953" i="7"/>
  <c r="E953" i="7"/>
  <c r="D953" i="7"/>
  <c r="C953" i="7"/>
  <c r="B953" i="7"/>
  <c r="O952" i="7"/>
  <c r="Q952" i="7" s="1"/>
  <c r="L952" i="7"/>
  <c r="G952" i="7"/>
  <c r="F952" i="7"/>
  <c r="E952" i="7"/>
  <c r="D952" i="7"/>
  <c r="C952" i="7"/>
  <c r="B952" i="7"/>
  <c r="O951" i="7"/>
  <c r="Q951" i="7" s="1"/>
  <c r="L951" i="7"/>
  <c r="G951" i="7"/>
  <c r="F951" i="7"/>
  <c r="E951" i="7"/>
  <c r="D951" i="7"/>
  <c r="C951" i="7"/>
  <c r="B951" i="7"/>
  <c r="O950" i="7"/>
  <c r="Q950" i="7" s="1"/>
  <c r="L950" i="7"/>
  <c r="G950" i="7"/>
  <c r="F950" i="7"/>
  <c r="E950" i="7"/>
  <c r="D950" i="7"/>
  <c r="C950" i="7"/>
  <c r="B950" i="7"/>
  <c r="O949" i="7"/>
  <c r="Q949" i="7" s="1"/>
  <c r="L949" i="7"/>
  <c r="G949" i="7"/>
  <c r="F949" i="7"/>
  <c r="E949" i="7"/>
  <c r="D949" i="7"/>
  <c r="C949" i="7"/>
  <c r="B949" i="7"/>
  <c r="O948" i="7"/>
  <c r="Q948" i="7" s="1"/>
  <c r="L948" i="7"/>
  <c r="G948" i="7"/>
  <c r="F948" i="7"/>
  <c r="E948" i="7"/>
  <c r="D948" i="7"/>
  <c r="C948" i="7"/>
  <c r="B948" i="7"/>
  <c r="O947" i="7"/>
  <c r="Q947" i="7" s="1"/>
  <c r="L947" i="7"/>
  <c r="G947" i="7"/>
  <c r="F947" i="7"/>
  <c r="E947" i="7"/>
  <c r="D947" i="7"/>
  <c r="C947" i="7"/>
  <c r="B947" i="7"/>
  <c r="O946" i="7"/>
  <c r="Q946" i="7" s="1"/>
  <c r="L946" i="7"/>
  <c r="G946" i="7"/>
  <c r="F946" i="7"/>
  <c r="E946" i="7"/>
  <c r="D946" i="7"/>
  <c r="C946" i="7"/>
  <c r="B946" i="7"/>
  <c r="O945" i="7"/>
  <c r="Q945" i="7" s="1"/>
  <c r="L945" i="7"/>
  <c r="G945" i="7"/>
  <c r="F945" i="7"/>
  <c r="E945" i="7"/>
  <c r="D945" i="7"/>
  <c r="C945" i="7"/>
  <c r="B945" i="7"/>
  <c r="O944" i="7"/>
  <c r="Q944" i="7" s="1"/>
  <c r="L944" i="7"/>
  <c r="G944" i="7"/>
  <c r="F944" i="7"/>
  <c r="E944" i="7"/>
  <c r="D944" i="7"/>
  <c r="C944" i="7"/>
  <c r="B944" i="7"/>
  <c r="O943" i="7"/>
  <c r="Q943" i="7" s="1"/>
  <c r="L943" i="7"/>
  <c r="G943" i="7"/>
  <c r="F943" i="7"/>
  <c r="E943" i="7"/>
  <c r="D943" i="7"/>
  <c r="C943" i="7"/>
  <c r="B943" i="7"/>
  <c r="O942" i="7"/>
  <c r="Q942" i="7" s="1"/>
  <c r="L942" i="7"/>
  <c r="G942" i="7"/>
  <c r="F942" i="7"/>
  <c r="E942" i="7"/>
  <c r="D942" i="7"/>
  <c r="C942" i="7"/>
  <c r="B942" i="7"/>
  <c r="O941" i="7"/>
  <c r="Q941" i="7" s="1"/>
  <c r="L941" i="7"/>
  <c r="G941" i="7"/>
  <c r="F941" i="7"/>
  <c r="E941" i="7"/>
  <c r="D941" i="7"/>
  <c r="C941" i="7"/>
  <c r="B941" i="7"/>
  <c r="O940" i="7"/>
  <c r="Q940" i="7" s="1"/>
  <c r="L940" i="7"/>
  <c r="G940" i="7"/>
  <c r="F940" i="7"/>
  <c r="E940" i="7"/>
  <c r="D940" i="7"/>
  <c r="C940" i="7"/>
  <c r="B940" i="7"/>
  <c r="O939" i="7"/>
  <c r="Q939" i="7" s="1"/>
  <c r="L939" i="7"/>
  <c r="G939" i="7"/>
  <c r="F939" i="7"/>
  <c r="E939" i="7"/>
  <c r="D939" i="7"/>
  <c r="C939" i="7"/>
  <c r="B939" i="7"/>
  <c r="O938" i="7"/>
  <c r="Q938" i="7" s="1"/>
  <c r="L938" i="7"/>
  <c r="G938" i="7"/>
  <c r="F938" i="7"/>
  <c r="E938" i="7"/>
  <c r="D938" i="7"/>
  <c r="C938" i="7"/>
  <c r="B938" i="7"/>
  <c r="O937" i="7"/>
  <c r="Q937" i="7" s="1"/>
  <c r="L937" i="7"/>
  <c r="G937" i="7"/>
  <c r="F937" i="7"/>
  <c r="E937" i="7"/>
  <c r="D937" i="7"/>
  <c r="C937" i="7"/>
  <c r="B937" i="7"/>
  <c r="O936" i="7"/>
  <c r="Q936" i="7" s="1"/>
  <c r="L936" i="7"/>
  <c r="G936" i="7"/>
  <c r="F936" i="7"/>
  <c r="E936" i="7"/>
  <c r="D936" i="7"/>
  <c r="C936" i="7"/>
  <c r="B936" i="7"/>
  <c r="O935" i="7"/>
  <c r="Q935" i="7" s="1"/>
  <c r="L935" i="7"/>
  <c r="G935" i="7"/>
  <c r="F935" i="7"/>
  <c r="E935" i="7"/>
  <c r="D935" i="7"/>
  <c r="C935" i="7"/>
  <c r="B935" i="7"/>
  <c r="O934" i="7"/>
  <c r="Q934" i="7" s="1"/>
  <c r="L934" i="7"/>
  <c r="G934" i="7"/>
  <c r="F934" i="7"/>
  <c r="E934" i="7"/>
  <c r="D934" i="7"/>
  <c r="C934" i="7"/>
  <c r="B934" i="7"/>
  <c r="O933" i="7"/>
  <c r="Q933" i="7" s="1"/>
  <c r="L933" i="7"/>
  <c r="G933" i="7"/>
  <c r="F933" i="7"/>
  <c r="E933" i="7"/>
  <c r="D933" i="7"/>
  <c r="C933" i="7"/>
  <c r="B933" i="7"/>
  <c r="O932" i="7"/>
  <c r="Q932" i="7" s="1"/>
  <c r="L932" i="7"/>
  <c r="G932" i="7"/>
  <c r="F932" i="7"/>
  <c r="E932" i="7"/>
  <c r="D932" i="7"/>
  <c r="C932" i="7"/>
  <c r="B932" i="7"/>
  <c r="O931" i="7"/>
  <c r="Q931" i="7" s="1"/>
  <c r="L931" i="7"/>
  <c r="G931" i="7"/>
  <c r="F931" i="7"/>
  <c r="E931" i="7"/>
  <c r="D931" i="7"/>
  <c r="C931" i="7"/>
  <c r="B931" i="7"/>
  <c r="O930" i="7"/>
  <c r="Q930" i="7" s="1"/>
  <c r="L930" i="7"/>
  <c r="G930" i="7"/>
  <c r="F930" i="7"/>
  <c r="E930" i="7"/>
  <c r="D930" i="7"/>
  <c r="C930" i="7"/>
  <c r="B930" i="7"/>
  <c r="O929" i="7"/>
  <c r="Q929" i="7" s="1"/>
  <c r="L929" i="7"/>
  <c r="G929" i="7"/>
  <c r="F929" i="7"/>
  <c r="E929" i="7"/>
  <c r="D929" i="7"/>
  <c r="C929" i="7"/>
  <c r="B929" i="7"/>
  <c r="O928" i="7"/>
  <c r="Q928" i="7" s="1"/>
  <c r="L928" i="7"/>
  <c r="G928" i="7"/>
  <c r="F928" i="7"/>
  <c r="E928" i="7"/>
  <c r="D928" i="7"/>
  <c r="C928" i="7"/>
  <c r="B928" i="7"/>
  <c r="O927" i="7"/>
  <c r="Q927" i="7" s="1"/>
  <c r="L927" i="7"/>
  <c r="G927" i="7"/>
  <c r="F927" i="7"/>
  <c r="E927" i="7"/>
  <c r="D927" i="7"/>
  <c r="C927" i="7"/>
  <c r="B927" i="7"/>
  <c r="O926" i="7"/>
  <c r="Q926" i="7" s="1"/>
  <c r="L926" i="7"/>
  <c r="G926" i="7"/>
  <c r="F926" i="7"/>
  <c r="E926" i="7"/>
  <c r="D926" i="7"/>
  <c r="C926" i="7"/>
  <c r="B926" i="7"/>
  <c r="O925" i="7"/>
  <c r="Q925" i="7" s="1"/>
  <c r="L925" i="7"/>
  <c r="G925" i="7"/>
  <c r="F925" i="7"/>
  <c r="E925" i="7"/>
  <c r="D925" i="7"/>
  <c r="C925" i="7"/>
  <c r="B925" i="7"/>
  <c r="O924" i="7"/>
  <c r="Q924" i="7" s="1"/>
  <c r="L924" i="7"/>
  <c r="G924" i="7"/>
  <c r="F924" i="7"/>
  <c r="E924" i="7"/>
  <c r="D924" i="7"/>
  <c r="C924" i="7"/>
  <c r="B924" i="7"/>
  <c r="O923" i="7"/>
  <c r="Q923" i="7" s="1"/>
  <c r="L923" i="7"/>
  <c r="G923" i="7"/>
  <c r="F923" i="7"/>
  <c r="E923" i="7"/>
  <c r="D923" i="7"/>
  <c r="C923" i="7"/>
  <c r="B923" i="7"/>
  <c r="O922" i="7"/>
  <c r="Q922" i="7" s="1"/>
  <c r="L922" i="7"/>
  <c r="G922" i="7"/>
  <c r="F922" i="7"/>
  <c r="E922" i="7"/>
  <c r="D922" i="7"/>
  <c r="C922" i="7"/>
  <c r="B922" i="7"/>
  <c r="O921" i="7"/>
  <c r="Q921" i="7" s="1"/>
  <c r="L921" i="7"/>
  <c r="G921" i="7"/>
  <c r="F921" i="7"/>
  <c r="E921" i="7"/>
  <c r="D921" i="7"/>
  <c r="C921" i="7"/>
  <c r="B921" i="7"/>
  <c r="O920" i="7"/>
  <c r="Q920" i="7" s="1"/>
  <c r="L920" i="7"/>
  <c r="G920" i="7"/>
  <c r="F920" i="7"/>
  <c r="E920" i="7"/>
  <c r="D920" i="7"/>
  <c r="C920" i="7"/>
  <c r="B920" i="7"/>
  <c r="O919" i="7"/>
  <c r="Q919" i="7" s="1"/>
  <c r="L919" i="7"/>
  <c r="G919" i="7"/>
  <c r="F919" i="7"/>
  <c r="E919" i="7"/>
  <c r="D919" i="7"/>
  <c r="C919" i="7"/>
  <c r="B919" i="7"/>
  <c r="O918" i="7"/>
  <c r="Q918" i="7" s="1"/>
  <c r="L918" i="7"/>
  <c r="G918" i="7"/>
  <c r="F918" i="7"/>
  <c r="E918" i="7"/>
  <c r="D918" i="7"/>
  <c r="C918" i="7"/>
  <c r="B918" i="7"/>
  <c r="O917" i="7"/>
  <c r="Q917" i="7" s="1"/>
  <c r="L917" i="7"/>
  <c r="G917" i="7"/>
  <c r="F917" i="7"/>
  <c r="E917" i="7"/>
  <c r="D917" i="7"/>
  <c r="C917" i="7"/>
  <c r="B917" i="7"/>
  <c r="O916" i="7"/>
  <c r="Q916" i="7" s="1"/>
  <c r="L916" i="7"/>
  <c r="G916" i="7"/>
  <c r="F916" i="7"/>
  <c r="E916" i="7"/>
  <c r="D916" i="7"/>
  <c r="C916" i="7"/>
  <c r="B916" i="7"/>
  <c r="O915" i="7"/>
  <c r="Q915" i="7" s="1"/>
  <c r="L915" i="7"/>
  <c r="G915" i="7"/>
  <c r="F915" i="7"/>
  <c r="E915" i="7"/>
  <c r="D915" i="7"/>
  <c r="C915" i="7"/>
  <c r="B915" i="7"/>
  <c r="O914" i="7"/>
  <c r="Q914" i="7" s="1"/>
  <c r="L914" i="7"/>
  <c r="G914" i="7"/>
  <c r="F914" i="7"/>
  <c r="E914" i="7"/>
  <c r="D914" i="7"/>
  <c r="C914" i="7"/>
  <c r="B914" i="7"/>
  <c r="O913" i="7"/>
  <c r="Q913" i="7" s="1"/>
  <c r="L913" i="7"/>
  <c r="G913" i="7"/>
  <c r="F913" i="7"/>
  <c r="E913" i="7"/>
  <c r="D913" i="7"/>
  <c r="C913" i="7"/>
  <c r="B913" i="7"/>
  <c r="O912" i="7"/>
  <c r="Q912" i="7" s="1"/>
  <c r="L912" i="7"/>
  <c r="G912" i="7"/>
  <c r="F912" i="7"/>
  <c r="E912" i="7"/>
  <c r="D912" i="7"/>
  <c r="C912" i="7"/>
  <c r="B912" i="7"/>
  <c r="O911" i="7"/>
  <c r="Q911" i="7" s="1"/>
  <c r="L911" i="7"/>
  <c r="G911" i="7"/>
  <c r="F911" i="7"/>
  <c r="E911" i="7"/>
  <c r="D911" i="7"/>
  <c r="C911" i="7"/>
  <c r="B911" i="7"/>
  <c r="O910" i="7"/>
  <c r="Q910" i="7" s="1"/>
  <c r="L910" i="7"/>
  <c r="G910" i="7"/>
  <c r="F910" i="7"/>
  <c r="E910" i="7"/>
  <c r="D910" i="7"/>
  <c r="C910" i="7"/>
  <c r="B910" i="7"/>
  <c r="O909" i="7"/>
  <c r="Q909" i="7" s="1"/>
  <c r="L909" i="7"/>
  <c r="G909" i="7"/>
  <c r="F909" i="7"/>
  <c r="E909" i="7"/>
  <c r="D909" i="7"/>
  <c r="C909" i="7"/>
  <c r="B909" i="7"/>
  <c r="O908" i="7"/>
  <c r="Q908" i="7" s="1"/>
  <c r="L908" i="7"/>
  <c r="G908" i="7"/>
  <c r="F908" i="7"/>
  <c r="E908" i="7"/>
  <c r="D908" i="7"/>
  <c r="C908" i="7"/>
  <c r="B908" i="7"/>
  <c r="O907" i="7"/>
  <c r="Q907" i="7" s="1"/>
  <c r="L907" i="7"/>
  <c r="G907" i="7"/>
  <c r="F907" i="7"/>
  <c r="E907" i="7"/>
  <c r="D907" i="7"/>
  <c r="C907" i="7"/>
  <c r="B907" i="7"/>
  <c r="O906" i="7"/>
  <c r="Q906" i="7" s="1"/>
  <c r="L906" i="7"/>
  <c r="G906" i="7"/>
  <c r="F906" i="7"/>
  <c r="E906" i="7"/>
  <c r="D906" i="7"/>
  <c r="C906" i="7"/>
  <c r="B906" i="7"/>
  <c r="O905" i="7"/>
  <c r="Q905" i="7" s="1"/>
  <c r="L905" i="7"/>
  <c r="G905" i="7"/>
  <c r="F905" i="7"/>
  <c r="E905" i="7"/>
  <c r="D905" i="7"/>
  <c r="C905" i="7"/>
  <c r="B905" i="7"/>
  <c r="O904" i="7"/>
  <c r="Q904" i="7" s="1"/>
  <c r="L904" i="7"/>
  <c r="G904" i="7"/>
  <c r="F904" i="7"/>
  <c r="E904" i="7"/>
  <c r="D904" i="7"/>
  <c r="C904" i="7"/>
  <c r="B904" i="7"/>
  <c r="O903" i="7"/>
  <c r="Q903" i="7" s="1"/>
  <c r="L903" i="7"/>
  <c r="G903" i="7"/>
  <c r="F903" i="7"/>
  <c r="E903" i="7"/>
  <c r="D903" i="7"/>
  <c r="C903" i="7"/>
  <c r="B903" i="7"/>
  <c r="O902" i="7"/>
  <c r="Q902" i="7" s="1"/>
  <c r="L902" i="7"/>
  <c r="G902" i="7"/>
  <c r="F902" i="7"/>
  <c r="E902" i="7"/>
  <c r="D902" i="7"/>
  <c r="C902" i="7"/>
  <c r="B902" i="7"/>
  <c r="O901" i="7"/>
  <c r="Q901" i="7" s="1"/>
  <c r="L901" i="7"/>
  <c r="G901" i="7"/>
  <c r="F901" i="7"/>
  <c r="E901" i="7"/>
  <c r="D901" i="7"/>
  <c r="C901" i="7"/>
  <c r="B901" i="7"/>
  <c r="O900" i="7"/>
  <c r="Q900" i="7" s="1"/>
  <c r="L900" i="7"/>
  <c r="G900" i="7"/>
  <c r="F900" i="7"/>
  <c r="E900" i="7"/>
  <c r="D900" i="7"/>
  <c r="C900" i="7"/>
  <c r="B900" i="7"/>
  <c r="O899" i="7"/>
  <c r="Q899" i="7" s="1"/>
  <c r="L899" i="7"/>
  <c r="G899" i="7"/>
  <c r="F899" i="7"/>
  <c r="E899" i="7"/>
  <c r="D899" i="7"/>
  <c r="C899" i="7"/>
  <c r="B899" i="7"/>
  <c r="O898" i="7"/>
  <c r="Q898" i="7" s="1"/>
  <c r="L898" i="7"/>
  <c r="G898" i="7"/>
  <c r="F898" i="7"/>
  <c r="E898" i="7"/>
  <c r="D898" i="7"/>
  <c r="C898" i="7"/>
  <c r="B898" i="7"/>
  <c r="O897" i="7"/>
  <c r="Q897" i="7" s="1"/>
  <c r="L897" i="7"/>
  <c r="G897" i="7"/>
  <c r="F897" i="7"/>
  <c r="E897" i="7"/>
  <c r="D897" i="7"/>
  <c r="C897" i="7"/>
  <c r="B897" i="7"/>
  <c r="O896" i="7"/>
  <c r="Q896" i="7" s="1"/>
  <c r="L896" i="7"/>
  <c r="G896" i="7"/>
  <c r="F896" i="7"/>
  <c r="E896" i="7"/>
  <c r="D896" i="7"/>
  <c r="C896" i="7"/>
  <c r="B896" i="7"/>
  <c r="O895" i="7"/>
  <c r="Q895" i="7" s="1"/>
  <c r="L895" i="7"/>
  <c r="G895" i="7"/>
  <c r="F895" i="7"/>
  <c r="E895" i="7"/>
  <c r="D895" i="7"/>
  <c r="C895" i="7"/>
  <c r="B895" i="7"/>
  <c r="O894" i="7"/>
  <c r="Q894" i="7" s="1"/>
  <c r="L894" i="7"/>
  <c r="G894" i="7"/>
  <c r="F894" i="7"/>
  <c r="E894" i="7"/>
  <c r="D894" i="7"/>
  <c r="C894" i="7"/>
  <c r="B894" i="7"/>
  <c r="O893" i="7"/>
  <c r="Q893" i="7" s="1"/>
  <c r="L893" i="7"/>
  <c r="G893" i="7"/>
  <c r="F893" i="7"/>
  <c r="E893" i="7"/>
  <c r="D893" i="7"/>
  <c r="C893" i="7"/>
  <c r="B893" i="7"/>
  <c r="O892" i="7"/>
  <c r="Q892" i="7" s="1"/>
  <c r="L892" i="7"/>
  <c r="G892" i="7"/>
  <c r="F892" i="7"/>
  <c r="E892" i="7"/>
  <c r="D892" i="7"/>
  <c r="C892" i="7"/>
  <c r="B892" i="7"/>
  <c r="O891" i="7"/>
  <c r="Q891" i="7" s="1"/>
  <c r="L891" i="7"/>
  <c r="G891" i="7"/>
  <c r="F891" i="7"/>
  <c r="E891" i="7"/>
  <c r="D891" i="7"/>
  <c r="C891" i="7"/>
  <c r="B891" i="7"/>
  <c r="O890" i="7"/>
  <c r="Q890" i="7" s="1"/>
  <c r="L890" i="7"/>
  <c r="G890" i="7"/>
  <c r="F890" i="7"/>
  <c r="E890" i="7"/>
  <c r="D890" i="7"/>
  <c r="C890" i="7"/>
  <c r="B890" i="7"/>
  <c r="O889" i="7"/>
  <c r="Q889" i="7" s="1"/>
  <c r="L889" i="7"/>
  <c r="G889" i="7"/>
  <c r="F889" i="7"/>
  <c r="E889" i="7"/>
  <c r="D889" i="7"/>
  <c r="C889" i="7"/>
  <c r="B889" i="7"/>
  <c r="O888" i="7"/>
  <c r="Q888" i="7" s="1"/>
  <c r="L888" i="7"/>
  <c r="G888" i="7"/>
  <c r="F888" i="7"/>
  <c r="E888" i="7"/>
  <c r="D888" i="7"/>
  <c r="C888" i="7"/>
  <c r="B888" i="7"/>
  <c r="O887" i="7"/>
  <c r="Q887" i="7" s="1"/>
  <c r="L887" i="7"/>
  <c r="G887" i="7"/>
  <c r="F887" i="7"/>
  <c r="E887" i="7"/>
  <c r="D887" i="7"/>
  <c r="C887" i="7"/>
  <c r="B887" i="7"/>
  <c r="O886" i="7"/>
  <c r="Q886" i="7" s="1"/>
  <c r="L886" i="7"/>
  <c r="G886" i="7"/>
  <c r="F886" i="7"/>
  <c r="E886" i="7"/>
  <c r="D886" i="7"/>
  <c r="C886" i="7"/>
  <c r="B886" i="7"/>
  <c r="O885" i="7"/>
  <c r="Q885" i="7" s="1"/>
  <c r="L885" i="7"/>
  <c r="G885" i="7"/>
  <c r="F885" i="7"/>
  <c r="E885" i="7"/>
  <c r="D885" i="7"/>
  <c r="C885" i="7"/>
  <c r="B885" i="7"/>
  <c r="O884" i="7"/>
  <c r="Q884" i="7" s="1"/>
  <c r="L884" i="7"/>
  <c r="G884" i="7"/>
  <c r="F884" i="7"/>
  <c r="E884" i="7"/>
  <c r="D884" i="7"/>
  <c r="C884" i="7"/>
  <c r="B884" i="7"/>
  <c r="O883" i="7"/>
  <c r="Q883" i="7" s="1"/>
  <c r="L883" i="7"/>
  <c r="G883" i="7"/>
  <c r="F883" i="7"/>
  <c r="E883" i="7"/>
  <c r="D883" i="7"/>
  <c r="C883" i="7"/>
  <c r="B883" i="7"/>
  <c r="O882" i="7"/>
  <c r="Q882" i="7" s="1"/>
  <c r="L882" i="7"/>
  <c r="G882" i="7"/>
  <c r="F882" i="7"/>
  <c r="E882" i="7"/>
  <c r="D882" i="7"/>
  <c r="C882" i="7"/>
  <c r="B882" i="7"/>
  <c r="O881" i="7"/>
  <c r="Q881" i="7" s="1"/>
  <c r="L881" i="7"/>
  <c r="G881" i="7"/>
  <c r="F881" i="7"/>
  <c r="E881" i="7"/>
  <c r="D881" i="7"/>
  <c r="C881" i="7"/>
  <c r="B881" i="7"/>
  <c r="O880" i="7"/>
  <c r="Q880" i="7" s="1"/>
  <c r="L880" i="7"/>
  <c r="G880" i="7"/>
  <c r="F880" i="7"/>
  <c r="E880" i="7"/>
  <c r="D880" i="7"/>
  <c r="C880" i="7"/>
  <c r="B880" i="7"/>
  <c r="O879" i="7"/>
  <c r="Q879" i="7" s="1"/>
  <c r="L879" i="7"/>
  <c r="G879" i="7"/>
  <c r="F879" i="7"/>
  <c r="E879" i="7"/>
  <c r="D879" i="7"/>
  <c r="C879" i="7"/>
  <c r="B879" i="7"/>
  <c r="O878" i="7"/>
  <c r="Q878" i="7" s="1"/>
  <c r="L878" i="7"/>
  <c r="G878" i="7"/>
  <c r="F878" i="7"/>
  <c r="E878" i="7"/>
  <c r="D878" i="7"/>
  <c r="C878" i="7"/>
  <c r="B878" i="7"/>
  <c r="O877" i="7"/>
  <c r="Q877" i="7" s="1"/>
  <c r="L877" i="7"/>
  <c r="I877" i="7"/>
  <c r="P877" i="7" s="1"/>
  <c r="H877" i="7"/>
  <c r="G877" i="7"/>
  <c r="F877" i="7"/>
  <c r="E877" i="7"/>
  <c r="D877" i="7"/>
  <c r="C877" i="7"/>
  <c r="B877" i="7"/>
  <c r="O876" i="7"/>
  <c r="Q876" i="7" s="1"/>
  <c r="L876" i="7"/>
  <c r="G876" i="7"/>
  <c r="F876" i="7"/>
  <c r="E876" i="7"/>
  <c r="D876" i="7"/>
  <c r="C876" i="7"/>
  <c r="B876" i="7"/>
  <c r="O875" i="7"/>
  <c r="Q875" i="7" s="1"/>
  <c r="L875" i="7"/>
  <c r="G875" i="7"/>
  <c r="F875" i="7"/>
  <c r="E875" i="7"/>
  <c r="D875" i="7"/>
  <c r="C875" i="7"/>
  <c r="B875" i="7"/>
  <c r="O874" i="7"/>
  <c r="Q874" i="7" s="1"/>
  <c r="L874" i="7"/>
  <c r="G874" i="7"/>
  <c r="F874" i="7"/>
  <c r="E874" i="7"/>
  <c r="D874" i="7"/>
  <c r="C874" i="7"/>
  <c r="B874" i="7"/>
  <c r="O873" i="7"/>
  <c r="Q873" i="7" s="1"/>
  <c r="L873" i="7"/>
  <c r="G873" i="7"/>
  <c r="F873" i="7"/>
  <c r="E873" i="7"/>
  <c r="D873" i="7"/>
  <c r="C873" i="7"/>
  <c r="B873" i="7"/>
  <c r="O872" i="7"/>
  <c r="Q872" i="7" s="1"/>
  <c r="L872" i="7"/>
  <c r="I872" i="7"/>
  <c r="P872" i="7" s="1"/>
  <c r="H872" i="7"/>
  <c r="G872" i="7"/>
  <c r="F872" i="7"/>
  <c r="E872" i="7"/>
  <c r="D872" i="7"/>
  <c r="C872" i="7"/>
  <c r="B872" i="7"/>
  <c r="O871" i="7"/>
  <c r="Q871" i="7" s="1"/>
  <c r="L871" i="7"/>
  <c r="G871" i="7"/>
  <c r="F871" i="7"/>
  <c r="E871" i="7"/>
  <c r="D871" i="7"/>
  <c r="C871" i="7"/>
  <c r="B871" i="7"/>
  <c r="O870" i="7"/>
  <c r="Q870" i="7" s="1"/>
  <c r="L870" i="7"/>
  <c r="G870" i="7"/>
  <c r="F870" i="7"/>
  <c r="E870" i="7"/>
  <c r="D870" i="7"/>
  <c r="C870" i="7"/>
  <c r="B870" i="7"/>
  <c r="O869" i="7"/>
  <c r="Q869" i="7" s="1"/>
  <c r="L869" i="7"/>
  <c r="G869" i="7"/>
  <c r="F869" i="7"/>
  <c r="E869" i="7"/>
  <c r="D869" i="7"/>
  <c r="C869" i="7"/>
  <c r="B869" i="7"/>
  <c r="O868" i="7"/>
  <c r="Q868" i="7" s="1"/>
  <c r="L868" i="7"/>
  <c r="G868" i="7"/>
  <c r="F868" i="7"/>
  <c r="E868" i="7"/>
  <c r="D868" i="7"/>
  <c r="C868" i="7"/>
  <c r="B868" i="7"/>
  <c r="O867" i="7"/>
  <c r="Q867" i="7" s="1"/>
  <c r="L867" i="7"/>
  <c r="G867" i="7"/>
  <c r="F867" i="7"/>
  <c r="E867" i="7"/>
  <c r="D867" i="7"/>
  <c r="C867" i="7"/>
  <c r="B867" i="7"/>
  <c r="O866" i="7"/>
  <c r="Q866" i="7" s="1"/>
  <c r="L866" i="7"/>
  <c r="G866" i="7"/>
  <c r="F866" i="7"/>
  <c r="E866" i="7"/>
  <c r="D866" i="7"/>
  <c r="C866" i="7"/>
  <c r="B866" i="7"/>
  <c r="O865" i="7"/>
  <c r="Q865" i="7" s="1"/>
  <c r="L865" i="7"/>
  <c r="G865" i="7"/>
  <c r="F865" i="7"/>
  <c r="E865" i="7"/>
  <c r="D865" i="7"/>
  <c r="C865" i="7"/>
  <c r="B865" i="7"/>
  <c r="O864" i="7"/>
  <c r="Q864" i="7" s="1"/>
  <c r="L864" i="7"/>
  <c r="G864" i="7"/>
  <c r="F864" i="7"/>
  <c r="E864" i="7"/>
  <c r="D864" i="7"/>
  <c r="C864" i="7"/>
  <c r="B864" i="7"/>
  <c r="O863" i="7"/>
  <c r="Q863" i="7" s="1"/>
  <c r="L863" i="7"/>
  <c r="G863" i="7"/>
  <c r="F863" i="7"/>
  <c r="E863" i="7"/>
  <c r="D863" i="7"/>
  <c r="C863" i="7"/>
  <c r="B863" i="7"/>
  <c r="O862" i="7"/>
  <c r="Q862" i="7" s="1"/>
  <c r="L862" i="7"/>
  <c r="G862" i="7"/>
  <c r="F862" i="7"/>
  <c r="E862" i="7"/>
  <c r="D862" i="7"/>
  <c r="C862" i="7"/>
  <c r="B862" i="7"/>
  <c r="O861" i="7"/>
  <c r="Q861" i="7" s="1"/>
  <c r="L861" i="7"/>
  <c r="I861" i="7"/>
  <c r="P861" i="7" s="1"/>
  <c r="H861" i="7"/>
  <c r="G861" i="7"/>
  <c r="F861" i="7"/>
  <c r="E861" i="7"/>
  <c r="D861" i="7"/>
  <c r="C861" i="7"/>
  <c r="B861" i="7"/>
  <c r="Q860" i="7"/>
  <c r="O860" i="7"/>
  <c r="L860" i="7"/>
  <c r="G860" i="7"/>
  <c r="F860" i="7"/>
  <c r="E860" i="7"/>
  <c r="D860" i="7"/>
  <c r="C860" i="7"/>
  <c r="B860" i="7"/>
  <c r="Q859" i="7"/>
  <c r="O859" i="7"/>
  <c r="L859" i="7"/>
  <c r="G859" i="7"/>
  <c r="F859" i="7"/>
  <c r="E859" i="7"/>
  <c r="D859" i="7"/>
  <c r="C859" i="7"/>
  <c r="B859" i="7"/>
  <c r="O858" i="7"/>
  <c r="Q858" i="7" s="1"/>
  <c r="L858" i="7"/>
  <c r="G858" i="7"/>
  <c r="F858" i="7"/>
  <c r="E858" i="7"/>
  <c r="D858" i="7"/>
  <c r="C858" i="7"/>
  <c r="B858" i="7"/>
  <c r="O857" i="7"/>
  <c r="Q857" i="7" s="1"/>
  <c r="L857" i="7"/>
  <c r="G857" i="7"/>
  <c r="F857" i="7"/>
  <c r="E857" i="7"/>
  <c r="D857" i="7"/>
  <c r="C857" i="7"/>
  <c r="B857" i="7"/>
  <c r="Q856" i="7"/>
  <c r="O856" i="7"/>
  <c r="L856" i="7"/>
  <c r="G856" i="7"/>
  <c r="F856" i="7"/>
  <c r="E856" i="7"/>
  <c r="D856" i="7"/>
  <c r="C856" i="7"/>
  <c r="B856" i="7"/>
  <c r="Q855" i="7"/>
  <c r="O855" i="7"/>
  <c r="L855" i="7"/>
  <c r="G855" i="7"/>
  <c r="F855" i="7"/>
  <c r="E855" i="7"/>
  <c r="D855" i="7"/>
  <c r="C855" i="7"/>
  <c r="B855" i="7"/>
  <c r="Q854" i="7"/>
  <c r="O854" i="7"/>
  <c r="L854" i="7"/>
  <c r="G854" i="7"/>
  <c r="F854" i="7"/>
  <c r="E854" i="7"/>
  <c r="D854" i="7"/>
  <c r="C854" i="7"/>
  <c r="B854" i="7"/>
  <c r="Q853" i="7"/>
  <c r="O853" i="7"/>
  <c r="L853" i="7"/>
  <c r="G853" i="7"/>
  <c r="F853" i="7"/>
  <c r="E853" i="7"/>
  <c r="D853" i="7"/>
  <c r="C853" i="7"/>
  <c r="B853" i="7"/>
  <c r="O852" i="7"/>
  <c r="Q852" i="7" s="1"/>
  <c r="L852" i="7"/>
  <c r="G852" i="7"/>
  <c r="F852" i="7"/>
  <c r="E852" i="7"/>
  <c r="D852" i="7"/>
  <c r="C852" i="7"/>
  <c r="B852" i="7"/>
  <c r="Q851" i="7"/>
  <c r="O851" i="7"/>
  <c r="L851" i="7"/>
  <c r="G851" i="7"/>
  <c r="F851" i="7"/>
  <c r="E851" i="7"/>
  <c r="D851" i="7"/>
  <c r="C851" i="7"/>
  <c r="B851" i="7"/>
  <c r="Q850" i="7"/>
  <c r="O850" i="7"/>
  <c r="L850" i="7"/>
  <c r="G850" i="7"/>
  <c r="F850" i="7"/>
  <c r="E850" i="7"/>
  <c r="D850" i="7"/>
  <c r="C850" i="7"/>
  <c r="B850" i="7"/>
  <c r="Q849" i="7"/>
  <c r="O849" i="7"/>
  <c r="L849" i="7"/>
  <c r="I849" i="7"/>
  <c r="P849" i="7" s="1"/>
  <c r="H849" i="7"/>
  <c r="G849" i="7"/>
  <c r="F849" i="7"/>
  <c r="E849" i="7"/>
  <c r="D849" i="7"/>
  <c r="C849" i="7"/>
  <c r="B849" i="7"/>
  <c r="O848" i="7"/>
  <c r="Q848" i="7" s="1"/>
  <c r="L848" i="7"/>
  <c r="G848" i="7"/>
  <c r="F848" i="7"/>
  <c r="E848" i="7"/>
  <c r="D848" i="7"/>
  <c r="C848" i="7"/>
  <c r="B848" i="7"/>
  <c r="O847" i="7"/>
  <c r="Q847" i="7" s="1"/>
  <c r="L847" i="7"/>
  <c r="G847" i="7"/>
  <c r="F847" i="7"/>
  <c r="E847" i="7"/>
  <c r="D847" i="7"/>
  <c r="C847" i="7"/>
  <c r="B847" i="7"/>
  <c r="O846" i="7"/>
  <c r="Q846" i="7" s="1"/>
  <c r="L846" i="7"/>
  <c r="I846" i="7"/>
  <c r="P846" i="7" s="1"/>
  <c r="H846" i="7"/>
  <c r="G846" i="7"/>
  <c r="F846" i="7"/>
  <c r="E846" i="7"/>
  <c r="D846" i="7"/>
  <c r="C846" i="7"/>
  <c r="B846" i="7"/>
  <c r="Q845" i="7"/>
  <c r="O845" i="7"/>
  <c r="L845" i="7"/>
  <c r="G845" i="7"/>
  <c r="F845" i="7"/>
  <c r="E845" i="7"/>
  <c r="D845" i="7"/>
  <c r="C845" i="7"/>
  <c r="B845" i="7"/>
  <c r="Q844" i="7"/>
  <c r="O844" i="7"/>
  <c r="L844" i="7"/>
  <c r="G844" i="7"/>
  <c r="F844" i="7"/>
  <c r="E844" i="7"/>
  <c r="D844" i="7"/>
  <c r="C844" i="7"/>
  <c r="B844" i="7"/>
  <c r="O843" i="7"/>
  <c r="Q843" i="7" s="1"/>
  <c r="L843" i="7"/>
  <c r="G843" i="7"/>
  <c r="F843" i="7"/>
  <c r="E843" i="7"/>
  <c r="D843" i="7"/>
  <c r="C843" i="7"/>
  <c r="B843" i="7"/>
  <c r="Q842" i="7"/>
  <c r="O842" i="7"/>
  <c r="L842" i="7"/>
  <c r="G842" i="7"/>
  <c r="F842" i="7"/>
  <c r="E842" i="7"/>
  <c r="D842" i="7"/>
  <c r="C842" i="7"/>
  <c r="B842" i="7"/>
  <c r="O841" i="7"/>
  <c r="Q841" i="7" s="1"/>
  <c r="L841" i="7"/>
  <c r="G841" i="7"/>
  <c r="F841" i="7"/>
  <c r="E841" i="7"/>
  <c r="D841" i="7"/>
  <c r="C841" i="7"/>
  <c r="B841" i="7"/>
  <c r="O840" i="7"/>
  <c r="Q840" i="7" s="1"/>
  <c r="L840" i="7"/>
  <c r="G840" i="7"/>
  <c r="F840" i="7"/>
  <c r="E840" i="7"/>
  <c r="D840" i="7"/>
  <c r="C840" i="7"/>
  <c r="B840" i="7"/>
  <c r="Q839" i="7"/>
  <c r="O839" i="7"/>
  <c r="L839" i="7"/>
  <c r="G839" i="7"/>
  <c r="F839" i="7"/>
  <c r="E839" i="7"/>
  <c r="D839" i="7"/>
  <c r="C839" i="7"/>
  <c r="B839" i="7"/>
  <c r="Q838" i="7"/>
  <c r="O838" i="7"/>
  <c r="L838" i="7"/>
  <c r="G838" i="7"/>
  <c r="F838" i="7"/>
  <c r="E838" i="7"/>
  <c r="D838" i="7"/>
  <c r="C838" i="7"/>
  <c r="B838" i="7"/>
  <c r="Q837" i="7"/>
  <c r="O837" i="7"/>
  <c r="L837" i="7"/>
  <c r="G837" i="7"/>
  <c r="F837" i="7"/>
  <c r="E837" i="7"/>
  <c r="D837" i="7"/>
  <c r="C837" i="7"/>
  <c r="B837" i="7"/>
  <c r="Q836" i="7"/>
  <c r="O836" i="7"/>
  <c r="L836" i="7"/>
  <c r="G836" i="7"/>
  <c r="F836" i="7"/>
  <c r="E836" i="7"/>
  <c r="D836" i="7"/>
  <c r="C836" i="7"/>
  <c r="B836" i="7"/>
  <c r="O835" i="7"/>
  <c r="Q835" i="7" s="1"/>
  <c r="L835" i="7"/>
  <c r="G835" i="7"/>
  <c r="F835" i="7"/>
  <c r="E835" i="7"/>
  <c r="D835" i="7"/>
  <c r="C835" i="7"/>
  <c r="B835" i="7"/>
  <c r="Q834" i="7"/>
  <c r="O834" i="7"/>
  <c r="L834" i="7"/>
  <c r="G834" i="7"/>
  <c r="F834" i="7"/>
  <c r="E834" i="7"/>
  <c r="D834" i="7"/>
  <c r="C834" i="7"/>
  <c r="B834" i="7"/>
  <c r="O833" i="7"/>
  <c r="Q833" i="7" s="1"/>
  <c r="L833" i="7"/>
  <c r="G833" i="7"/>
  <c r="F833" i="7"/>
  <c r="E833" i="7"/>
  <c r="D833" i="7"/>
  <c r="C833" i="7"/>
  <c r="B833" i="7"/>
  <c r="Q832" i="7"/>
  <c r="O832" i="7"/>
  <c r="L832" i="7"/>
  <c r="G832" i="7"/>
  <c r="F832" i="7"/>
  <c r="E832" i="7"/>
  <c r="D832" i="7"/>
  <c r="C832" i="7"/>
  <c r="B832" i="7"/>
  <c r="O831" i="7"/>
  <c r="Q831" i="7" s="1"/>
  <c r="L831" i="7"/>
  <c r="G831" i="7"/>
  <c r="F831" i="7"/>
  <c r="E831" i="7"/>
  <c r="D831" i="7"/>
  <c r="C831" i="7"/>
  <c r="B831" i="7"/>
  <c r="Q830" i="7"/>
  <c r="O830" i="7"/>
  <c r="L830" i="7"/>
  <c r="G830" i="7"/>
  <c r="F830" i="7"/>
  <c r="E830" i="7"/>
  <c r="D830" i="7"/>
  <c r="C830" i="7"/>
  <c r="B830" i="7"/>
  <c r="O829" i="7"/>
  <c r="Q829" i="7" s="1"/>
  <c r="L829" i="7"/>
  <c r="G829" i="7"/>
  <c r="F829" i="7"/>
  <c r="E829" i="7"/>
  <c r="D829" i="7"/>
  <c r="C829" i="7"/>
  <c r="B829" i="7"/>
  <c r="O828" i="7"/>
  <c r="Q828" i="7" s="1"/>
  <c r="L828" i="7"/>
  <c r="G828" i="7"/>
  <c r="F828" i="7"/>
  <c r="E828" i="7"/>
  <c r="D828" i="7"/>
  <c r="C828" i="7"/>
  <c r="B828" i="7"/>
  <c r="Q827" i="7"/>
  <c r="O827" i="7"/>
  <c r="L827" i="7"/>
  <c r="G827" i="7"/>
  <c r="F827" i="7"/>
  <c r="E827" i="7"/>
  <c r="D827" i="7"/>
  <c r="C827" i="7"/>
  <c r="B827" i="7"/>
  <c r="Q826" i="7"/>
  <c r="O826" i="7"/>
  <c r="L826" i="7"/>
  <c r="G826" i="7"/>
  <c r="F826" i="7"/>
  <c r="E826" i="7"/>
  <c r="D826" i="7"/>
  <c r="C826" i="7"/>
  <c r="B826" i="7"/>
  <c r="O825" i="7"/>
  <c r="Q825" i="7" s="1"/>
  <c r="L825" i="7"/>
  <c r="G825" i="7"/>
  <c r="F825" i="7"/>
  <c r="E825" i="7"/>
  <c r="D825" i="7"/>
  <c r="C825" i="7"/>
  <c r="B825" i="7"/>
  <c r="Q824" i="7"/>
  <c r="O824" i="7"/>
  <c r="L824" i="7"/>
  <c r="G824" i="7"/>
  <c r="F824" i="7"/>
  <c r="E824" i="7"/>
  <c r="D824" i="7"/>
  <c r="C824" i="7"/>
  <c r="B824" i="7"/>
  <c r="O823" i="7"/>
  <c r="Q823" i="7" s="1"/>
  <c r="L823" i="7"/>
  <c r="G823" i="7"/>
  <c r="F823" i="7"/>
  <c r="E823" i="7"/>
  <c r="D823" i="7"/>
  <c r="C823" i="7"/>
  <c r="B823" i="7"/>
  <c r="Q822" i="7"/>
  <c r="O822" i="7"/>
  <c r="L822" i="7"/>
  <c r="G822" i="7"/>
  <c r="F822" i="7"/>
  <c r="E822" i="7"/>
  <c r="D822" i="7"/>
  <c r="C822" i="7"/>
  <c r="B822" i="7"/>
  <c r="O821" i="7"/>
  <c r="Q821" i="7" s="1"/>
  <c r="L821" i="7"/>
  <c r="G821" i="7"/>
  <c r="F821" i="7"/>
  <c r="E821" i="7"/>
  <c r="D821" i="7"/>
  <c r="C821" i="7"/>
  <c r="B821" i="7"/>
  <c r="Q820" i="7"/>
  <c r="O820" i="7"/>
  <c r="L820" i="7"/>
  <c r="G820" i="7"/>
  <c r="F820" i="7"/>
  <c r="E820" i="7"/>
  <c r="D820" i="7"/>
  <c r="C820" i="7"/>
  <c r="B820" i="7"/>
  <c r="O819" i="7"/>
  <c r="Q819" i="7" s="1"/>
  <c r="L819" i="7"/>
  <c r="G819" i="7"/>
  <c r="F819" i="7"/>
  <c r="E819" i="7"/>
  <c r="D819" i="7"/>
  <c r="C819" i="7"/>
  <c r="B819" i="7"/>
  <c r="Q818" i="7"/>
  <c r="O818" i="7"/>
  <c r="L818" i="7"/>
  <c r="G818" i="7"/>
  <c r="F818" i="7"/>
  <c r="E818" i="7"/>
  <c r="D818" i="7"/>
  <c r="C818" i="7"/>
  <c r="B818" i="7"/>
  <c r="O817" i="7"/>
  <c r="Q817" i="7" s="1"/>
  <c r="L817" i="7"/>
  <c r="G817" i="7"/>
  <c r="F817" i="7"/>
  <c r="E817" i="7"/>
  <c r="D817" i="7"/>
  <c r="C817" i="7"/>
  <c r="B817" i="7"/>
  <c r="O816" i="7"/>
  <c r="Q816" i="7" s="1"/>
  <c r="L816" i="7"/>
  <c r="G816" i="7"/>
  <c r="F816" i="7"/>
  <c r="E816" i="7"/>
  <c r="D816" i="7"/>
  <c r="C816" i="7"/>
  <c r="B816" i="7"/>
  <c r="Q815" i="7"/>
  <c r="O815" i="7"/>
  <c r="L815" i="7"/>
  <c r="G815" i="7"/>
  <c r="F815" i="7"/>
  <c r="E815" i="7"/>
  <c r="D815" i="7"/>
  <c r="C815" i="7"/>
  <c r="B815" i="7"/>
  <c r="Q814" i="7"/>
  <c r="O814" i="7"/>
  <c r="L814" i="7"/>
  <c r="G814" i="7"/>
  <c r="F814" i="7"/>
  <c r="E814" i="7"/>
  <c r="D814" i="7"/>
  <c r="C814" i="7"/>
  <c r="B814" i="7"/>
  <c r="O813" i="7"/>
  <c r="Q813" i="7" s="1"/>
  <c r="L813" i="7"/>
  <c r="G813" i="7"/>
  <c r="F813" i="7"/>
  <c r="E813" i="7"/>
  <c r="D813" i="7"/>
  <c r="C813" i="7"/>
  <c r="B813" i="7"/>
  <c r="Q812" i="7"/>
  <c r="O812" i="7"/>
  <c r="L812" i="7"/>
  <c r="G812" i="7"/>
  <c r="F812" i="7"/>
  <c r="E812" i="7"/>
  <c r="D812" i="7"/>
  <c r="C812" i="7"/>
  <c r="B812" i="7"/>
  <c r="O811" i="7"/>
  <c r="Q811" i="7" s="1"/>
  <c r="L811" i="7"/>
  <c r="G811" i="7"/>
  <c r="F811" i="7"/>
  <c r="E811" i="7"/>
  <c r="D811" i="7"/>
  <c r="C811" i="7"/>
  <c r="B811" i="7"/>
  <c r="Q810" i="7"/>
  <c r="O810" i="7"/>
  <c r="L810" i="7"/>
  <c r="G810" i="7"/>
  <c r="F810" i="7"/>
  <c r="E810" i="7"/>
  <c r="D810" i="7"/>
  <c r="C810" i="7"/>
  <c r="B810" i="7"/>
  <c r="O809" i="7"/>
  <c r="Q809" i="7" s="1"/>
  <c r="L809" i="7"/>
  <c r="G809" i="7"/>
  <c r="F809" i="7"/>
  <c r="E809" i="7"/>
  <c r="D809" i="7"/>
  <c r="C809" i="7"/>
  <c r="B809" i="7"/>
  <c r="Q808" i="7"/>
  <c r="O808" i="7"/>
  <c r="L808" i="7"/>
  <c r="G808" i="7"/>
  <c r="F808" i="7"/>
  <c r="E808" i="7"/>
  <c r="D808" i="7"/>
  <c r="C808" i="7"/>
  <c r="B808" i="7"/>
  <c r="O807" i="7"/>
  <c r="Q807" i="7" s="1"/>
  <c r="L807" i="7"/>
  <c r="G807" i="7"/>
  <c r="F807" i="7"/>
  <c r="E807" i="7"/>
  <c r="D807" i="7"/>
  <c r="C807" i="7"/>
  <c r="B807" i="7"/>
  <c r="Q806" i="7"/>
  <c r="O806" i="7"/>
  <c r="L806" i="7"/>
  <c r="G806" i="7"/>
  <c r="F806" i="7"/>
  <c r="E806" i="7"/>
  <c r="D806" i="7"/>
  <c r="C806" i="7"/>
  <c r="B806" i="7"/>
  <c r="O805" i="7"/>
  <c r="Q805" i="7" s="1"/>
  <c r="L805" i="7"/>
  <c r="G805" i="7"/>
  <c r="F805" i="7"/>
  <c r="E805" i="7"/>
  <c r="D805" i="7"/>
  <c r="C805" i="7"/>
  <c r="B805" i="7"/>
  <c r="O804" i="7"/>
  <c r="Q804" i="7" s="1"/>
  <c r="L804" i="7"/>
  <c r="G804" i="7"/>
  <c r="F804" i="7"/>
  <c r="E804" i="7"/>
  <c r="D804" i="7"/>
  <c r="C804" i="7"/>
  <c r="B804" i="7"/>
  <c r="Q803" i="7"/>
  <c r="O803" i="7"/>
  <c r="L803" i="7"/>
  <c r="G803" i="7"/>
  <c r="F803" i="7"/>
  <c r="E803" i="7"/>
  <c r="D803" i="7"/>
  <c r="C803" i="7"/>
  <c r="B803" i="7"/>
  <c r="Q802" i="7"/>
  <c r="O802" i="7"/>
  <c r="L802" i="7"/>
  <c r="G802" i="7"/>
  <c r="F802" i="7"/>
  <c r="E802" i="7"/>
  <c r="D802" i="7"/>
  <c r="C802" i="7"/>
  <c r="B802" i="7"/>
  <c r="Q801" i="7"/>
  <c r="O801" i="7"/>
  <c r="L801" i="7"/>
  <c r="G801" i="7"/>
  <c r="F801" i="7"/>
  <c r="E801" i="7"/>
  <c r="D801" i="7"/>
  <c r="C801" i="7"/>
  <c r="B801" i="7"/>
  <c r="Q800" i="7"/>
  <c r="O800" i="7"/>
  <c r="L800" i="7"/>
  <c r="G800" i="7"/>
  <c r="F800" i="7"/>
  <c r="E800" i="7"/>
  <c r="D800" i="7"/>
  <c r="C800" i="7"/>
  <c r="B800" i="7"/>
  <c r="O799" i="7"/>
  <c r="Q799" i="7" s="1"/>
  <c r="L799" i="7"/>
  <c r="G799" i="7"/>
  <c r="F799" i="7"/>
  <c r="E799" i="7"/>
  <c r="D799" i="7"/>
  <c r="C799" i="7"/>
  <c r="B799" i="7"/>
  <c r="Q798" i="7"/>
  <c r="O798" i="7"/>
  <c r="L798" i="7"/>
  <c r="G798" i="7"/>
  <c r="F798" i="7"/>
  <c r="E798" i="7"/>
  <c r="D798" i="7"/>
  <c r="C798" i="7"/>
  <c r="B798" i="7"/>
  <c r="O797" i="7"/>
  <c r="Q797" i="7" s="1"/>
  <c r="L797" i="7"/>
  <c r="G797" i="7"/>
  <c r="F797" i="7"/>
  <c r="E797" i="7"/>
  <c r="D797" i="7"/>
  <c r="C797" i="7"/>
  <c r="B797" i="7"/>
  <c r="Q796" i="7"/>
  <c r="O796" i="7"/>
  <c r="L796" i="7"/>
  <c r="G796" i="7"/>
  <c r="F796" i="7"/>
  <c r="E796" i="7"/>
  <c r="D796" i="7"/>
  <c r="C796" i="7"/>
  <c r="B796" i="7"/>
  <c r="O795" i="7"/>
  <c r="Q795" i="7" s="1"/>
  <c r="L795" i="7"/>
  <c r="G795" i="7"/>
  <c r="F795" i="7"/>
  <c r="E795" i="7"/>
  <c r="D795" i="7"/>
  <c r="C795" i="7"/>
  <c r="B795" i="7"/>
  <c r="Q794" i="7"/>
  <c r="O794" i="7"/>
  <c r="L794" i="7"/>
  <c r="G794" i="7"/>
  <c r="F794" i="7"/>
  <c r="E794" i="7"/>
  <c r="D794" i="7"/>
  <c r="C794" i="7"/>
  <c r="B794" i="7"/>
  <c r="O793" i="7"/>
  <c r="Q793" i="7" s="1"/>
  <c r="L793" i="7"/>
  <c r="G793" i="7"/>
  <c r="F793" i="7"/>
  <c r="E793" i="7"/>
  <c r="D793" i="7"/>
  <c r="C793" i="7"/>
  <c r="B793" i="7"/>
  <c r="Q792" i="7"/>
  <c r="O792" i="7"/>
  <c r="L792" i="7"/>
  <c r="G792" i="7"/>
  <c r="F792" i="7"/>
  <c r="E792" i="7"/>
  <c r="D792" i="7"/>
  <c r="C792" i="7"/>
  <c r="B792" i="7"/>
  <c r="Q791" i="7"/>
  <c r="O791" i="7"/>
  <c r="L791" i="7"/>
  <c r="G791" i="7"/>
  <c r="F791" i="7"/>
  <c r="E791" i="7"/>
  <c r="D791" i="7"/>
  <c r="C791" i="7"/>
  <c r="B791" i="7"/>
  <c r="Q790" i="7"/>
  <c r="O790" i="7"/>
  <c r="L790" i="7"/>
  <c r="G790" i="7"/>
  <c r="F790" i="7"/>
  <c r="E790" i="7"/>
  <c r="D790" i="7"/>
  <c r="C790" i="7"/>
  <c r="B790" i="7"/>
  <c r="O789" i="7"/>
  <c r="Q789" i="7" s="1"/>
  <c r="L789" i="7"/>
  <c r="G789" i="7"/>
  <c r="F789" i="7"/>
  <c r="E789" i="7"/>
  <c r="D789" i="7"/>
  <c r="C789" i="7"/>
  <c r="B789" i="7"/>
  <c r="Q788" i="7"/>
  <c r="O788" i="7"/>
  <c r="L788" i="7"/>
  <c r="G788" i="7"/>
  <c r="F788" i="7"/>
  <c r="E788" i="7"/>
  <c r="D788" i="7"/>
  <c r="C788" i="7"/>
  <c r="B788" i="7"/>
  <c r="O787" i="7"/>
  <c r="Q787" i="7" s="1"/>
  <c r="L787" i="7"/>
  <c r="G787" i="7"/>
  <c r="F787" i="7"/>
  <c r="E787" i="7"/>
  <c r="D787" i="7"/>
  <c r="C787" i="7"/>
  <c r="B787" i="7"/>
  <c r="Q786" i="7"/>
  <c r="O786" i="7"/>
  <c r="L786" i="7"/>
  <c r="G786" i="7"/>
  <c r="F786" i="7"/>
  <c r="E786" i="7"/>
  <c r="D786" i="7"/>
  <c r="C786" i="7"/>
  <c r="B786" i="7"/>
  <c r="O785" i="7"/>
  <c r="Q785" i="7" s="1"/>
  <c r="L785" i="7"/>
  <c r="G785" i="7"/>
  <c r="F785" i="7"/>
  <c r="E785" i="7"/>
  <c r="D785" i="7"/>
  <c r="C785" i="7"/>
  <c r="B785" i="7"/>
  <c r="Q784" i="7"/>
  <c r="O784" i="7"/>
  <c r="L784" i="7"/>
  <c r="G784" i="7"/>
  <c r="F784" i="7"/>
  <c r="E784" i="7"/>
  <c r="D784" i="7"/>
  <c r="C784" i="7"/>
  <c r="B784" i="7"/>
  <c r="O783" i="7"/>
  <c r="Q783" i="7" s="1"/>
  <c r="L783" i="7"/>
  <c r="G783" i="7"/>
  <c r="F783" i="7"/>
  <c r="E783" i="7"/>
  <c r="D783" i="7"/>
  <c r="C783" i="7"/>
  <c r="B783" i="7"/>
  <c r="Q782" i="7"/>
  <c r="O782" i="7"/>
  <c r="L782" i="7"/>
  <c r="G782" i="7"/>
  <c r="F782" i="7"/>
  <c r="E782" i="7"/>
  <c r="D782" i="7"/>
  <c r="C782" i="7"/>
  <c r="B782" i="7"/>
  <c r="O781" i="7"/>
  <c r="Q781" i="7" s="1"/>
  <c r="L781" i="7"/>
  <c r="G781" i="7"/>
  <c r="F781" i="7"/>
  <c r="E781" i="7"/>
  <c r="D781" i="7"/>
  <c r="C781" i="7"/>
  <c r="B781" i="7"/>
  <c r="Q780" i="7"/>
  <c r="O780" i="7"/>
  <c r="L780" i="7"/>
  <c r="G780" i="7"/>
  <c r="F780" i="7"/>
  <c r="E780" i="7"/>
  <c r="D780" i="7"/>
  <c r="C780" i="7"/>
  <c r="B780" i="7"/>
  <c r="Q779" i="7"/>
  <c r="O779" i="7"/>
  <c r="L779" i="7"/>
  <c r="G779" i="7"/>
  <c r="F779" i="7"/>
  <c r="E779" i="7"/>
  <c r="D779" i="7"/>
  <c r="C779" i="7"/>
  <c r="B779" i="7"/>
  <c r="Q778" i="7"/>
  <c r="O778" i="7"/>
  <c r="L778" i="7"/>
  <c r="G778" i="7"/>
  <c r="F778" i="7"/>
  <c r="E778" i="7"/>
  <c r="D778" i="7"/>
  <c r="C778" i="7"/>
  <c r="B778" i="7"/>
  <c r="O777" i="7"/>
  <c r="Q777" i="7" s="1"/>
  <c r="L777" i="7"/>
  <c r="G777" i="7"/>
  <c r="F777" i="7"/>
  <c r="E777" i="7"/>
  <c r="D777" i="7"/>
  <c r="C777" i="7"/>
  <c r="B777" i="7"/>
  <c r="Q776" i="7"/>
  <c r="O776" i="7"/>
  <c r="L776" i="7"/>
  <c r="G776" i="7"/>
  <c r="F776" i="7"/>
  <c r="E776" i="7"/>
  <c r="D776" i="7"/>
  <c r="C776" i="7"/>
  <c r="B776" i="7"/>
  <c r="O775" i="7"/>
  <c r="Q775" i="7" s="1"/>
  <c r="L775" i="7"/>
  <c r="G775" i="7"/>
  <c r="F775" i="7"/>
  <c r="E775" i="7"/>
  <c r="D775" i="7"/>
  <c r="C775" i="7"/>
  <c r="B775" i="7"/>
  <c r="Q774" i="7"/>
  <c r="O774" i="7"/>
  <c r="L774" i="7"/>
  <c r="G774" i="7"/>
  <c r="F774" i="7"/>
  <c r="E774" i="7"/>
  <c r="D774" i="7"/>
  <c r="C774" i="7"/>
  <c r="B774" i="7"/>
  <c r="O773" i="7"/>
  <c r="Q773" i="7" s="1"/>
  <c r="L773" i="7"/>
  <c r="G773" i="7"/>
  <c r="F773" i="7"/>
  <c r="E773" i="7"/>
  <c r="D773" i="7"/>
  <c r="C773" i="7"/>
  <c r="B773" i="7"/>
  <c r="Q772" i="7"/>
  <c r="O772" i="7"/>
  <c r="L772" i="7"/>
  <c r="G772" i="7"/>
  <c r="F772" i="7"/>
  <c r="E772" i="7"/>
  <c r="D772" i="7"/>
  <c r="C772" i="7"/>
  <c r="B772" i="7"/>
  <c r="O771" i="7"/>
  <c r="Q771" i="7" s="1"/>
  <c r="L771" i="7"/>
  <c r="G771" i="7"/>
  <c r="F771" i="7"/>
  <c r="E771" i="7"/>
  <c r="D771" i="7"/>
  <c r="C771" i="7"/>
  <c r="B771" i="7"/>
  <c r="Q770" i="7"/>
  <c r="O770" i="7"/>
  <c r="L770" i="7"/>
  <c r="G770" i="7"/>
  <c r="F770" i="7"/>
  <c r="E770" i="7"/>
  <c r="D770" i="7"/>
  <c r="C770" i="7"/>
  <c r="B770" i="7"/>
  <c r="O769" i="7"/>
  <c r="Q769" i="7" s="1"/>
  <c r="L769" i="7"/>
  <c r="G769" i="7"/>
  <c r="F769" i="7"/>
  <c r="E769" i="7"/>
  <c r="D769" i="7"/>
  <c r="C769" i="7"/>
  <c r="B769" i="7"/>
  <c r="Q768" i="7"/>
  <c r="O768" i="7"/>
  <c r="L768" i="7"/>
  <c r="G768" i="7"/>
  <c r="F768" i="7"/>
  <c r="E768" i="7"/>
  <c r="D768" i="7"/>
  <c r="C768" i="7"/>
  <c r="B768" i="7"/>
  <c r="Q767" i="7"/>
  <c r="O767" i="7"/>
  <c r="L767" i="7"/>
  <c r="G767" i="7"/>
  <c r="F767" i="7"/>
  <c r="E767" i="7"/>
  <c r="D767" i="7"/>
  <c r="C767" i="7"/>
  <c r="B767" i="7"/>
  <c r="Q766" i="7"/>
  <c r="O766" i="7"/>
  <c r="L766" i="7"/>
  <c r="G766" i="7"/>
  <c r="F766" i="7"/>
  <c r="E766" i="7"/>
  <c r="D766" i="7"/>
  <c r="C766" i="7"/>
  <c r="B766" i="7"/>
  <c r="Q765" i="7"/>
  <c r="O765" i="7"/>
  <c r="L765" i="7"/>
  <c r="G765" i="7"/>
  <c r="F765" i="7"/>
  <c r="E765" i="7"/>
  <c r="D765" i="7"/>
  <c r="C765" i="7"/>
  <c r="B765" i="7"/>
  <c r="Q764" i="7"/>
  <c r="O764" i="7"/>
  <c r="L764" i="7"/>
  <c r="G764" i="7"/>
  <c r="F764" i="7"/>
  <c r="E764" i="7"/>
  <c r="D764" i="7"/>
  <c r="C764" i="7"/>
  <c r="B764" i="7"/>
  <c r="O763" i="7"/>
  <c r="Q763" i="7" s="1"/>
  <c r="L763" i="7"/>
  <c r="G763" i="7"/>
  <c r="F763" i="7"/>
  <c r="E763" i="7"/>
  <c r="D763" i="7"/>
  <c r="C763" i="7"/>
  <c r="B763" i="7"/>
  <c r="Q762" i="7"/>
  <c r="O762" i="7"/>
  <c r="L762" i="7"/>
  <c r="G762" i="7"/>
  <c r="F762" i="7"/>
  <c r="E762" i="7"/>
  <c r="D762" i="7"/>
  <c r="C762" i="7"/>
  <c r="B762" i="7"/>
  <c r="O761" i="7"/>
  <c r="Q761" i="7" s="1"/>
  <c r="L761" i="7"/>
  <c r="G761" i="7"/>
  <c r="F761" i="7"/>
  <c r="E761" i="7"/>
  <c r="D761" i="7"/>
  <c r="C761" i="7"/>
  <c r="B761" i="7"/>
  <c r="Q760" i="7"/>
  <c r="O760" i="7"/>
  <c r="L760" i="7"/>
  <c r="G760" i="7"/>
  <c r="F760" i="7"/>
  <c r="E760" i="7"/>
  <c r="D760" i="7"/>
  <c r="C760" i="7"/>
  <c r="B760" i="7"/>
  <c r="O759" i="7"/>
  <c r="Q759" i="7" s="1"/>
  <c r="L759" i="7"/>
  <c r="G759" i="7"/>
  <c r="F759" i="7"/>
  <c r="E759" i="7"/>
  <c r="D759" i="7"/>
  <c r="C759" i="7"/>
  <c r="B759" i="7"/>
  <c r="Q758" i="7"/>
  <c r="O758" i="7"/>
  <c r="L758" i="7"/>
  <c r="G758" i="7"/>
  <c r="F758" i="7"/>
  <c r="E758" i="7"/>
  <c r="D758" i="7"/>
  <c r="C758" i="7"/>
  <c r="B758" i="7"/>
  <c r="O757" i="7"/>
  <c r="Q757" i="7" s="1"/>
  <c r="L757" i="7"/>
  <c r="G757" i="7"/>
  <c r="F757" i="7"/>
  <c r="E757" i="7"/>
  <c r="D757" i="7"/>
  <c r="C757" i="7"/>
  <c r="B757" i="7"/>
  <c r="Q756" i="7"/>
  <c r="O756" i="7"/>
  <c r="L756" i="7"/>
  <c r="G756" i="7"/>
  <c r="F756" i="7"/>
  <c r="E756" i="7"/>
  <c r="D756" i="7"/>
  <c r="C756" i="7"/>
  <c r="B756" i="7"/>
  <c r="O755" i="7"/>
  <c r="Q755" i="7" s="1"/>
  <c r="L755" i="7"/>
  <c r="G755" i="7"/>
  <c r="F755" i="7"/>
  <c r="E755" i="7"/>
  <c r="D755" i="7"/>
  <c r="C755" i="7"/>
  <c r="B755" i="7"/>
  <c r="Q754" i="7"/>
  <c r="O754" i="7"/>
  <c r="L754" i="7"/>
  <c r="G754" i="7"/>
  <c r="F754" i="7"/>
  <c r="E754" i="7"/>
  <c r="D754" i="7"/>
  <c r="C754" i="7"/>
  <c r="B754" i="7"/>
  <c r="Q753" i="7"/>
  <c r="O753" i="7"/>
  <c r="L753" i="7"/>
  <c r="G753" i="7"/>
  <c r="F753" i="7"/>
  <c r="E753" i="7"/>
  <c r="D753" i="7"/>
  <c r="C753" i="7"/>
  <c r="B753" i="7"/>
  <c r="Q752" i="7"/>
  <c r="O752" i="7"/>
  <c r="L752" i="7"/>
  <c r="G752" i="7"/>
  <c r="F752" i="7"/>
  <c r="E752" i="7"/>
  <c r="D752" i="7"/>
  <c r="C752" i="7"/>
  <c r="B752" i="7"/>
  <c r="O751" i="7"/>
  <c r="Q751" i="7" s="1"/>
  <c r="L751" i="7"/>
  <c r="G751" i="7"/>
  <c r="F751" i="7"/>
  <c r="E751" i="7"/>
  <c r="D751" i="7"/>
  <c r="C751" i="7"/>
  <c r="B751" i="7"/>
  <c r="Q750" i="7"/>
  <c r="O750" i="7"/>
  <c r="L750" i="7"/>
  <c r="G750" i="7"/>
  <c r="F750" i="7"/>
  <c r="E750" i="7"/>
  <c r="D750" i="7"/>
  <c r="C750" i="7"/>
  <c r="B750" i="7"/>
  <c r="O749" i="7"/>
  <c r="Q749" i="7" s="1"/>
  <c r="L749" i="7"/>
  <c r="G749" i="7"/>
  <c r="F749" i="7"/>
  <c r="E749" i="7"/>
  <c r="D749" i="7"/>
  <c r="C749" i="7"/>
  <c r="B749" i="7"/>
  <c r="Q748" i="7"/>
  <c r="O748" i="7"/>
  <c r="L748" i="7"/>
  <c r="G748" i="7"/>
  <c r="F748" i="7"/>
  <c r="E748" i="7"/>
  <c r="D748" i="7"/>
  <c r="C748" i="7"/>
  <c r="B748" i="7"/>
  <c r="O747" i="7"/>
  <c r="Q747" i="7" s="1"/>
  <c r="L747" i="7"/>
  <c r="G747" i="7"/>
  <c r="F747" i="7"/>
  <c r="E747" i="7"/>
  <c r="D747" i="7"/>
  <c r="C747" i="7"/>
  <c r="B747" i="7"/>
  <c r="Q746" i="7"/>
  <c r="O746" i="7"/>
  <c r="L746" i="7"/>
  <c r="G746" i="7"/>
  <c r="F746" i="7"/>
  <c r="E746" i="7"/>
  <c r="D746" i="7"/>
  <c r="C746" i="7"/>
  <c r="B746" i="7"/>
  <c r="O745" i="7"/>
  <c r="Q745" i="7" s="1"/>
  <c r="L745" i="7"/>
  <c r="G745" i="7"/>
  <c r="F745" i="7"/>
  <c r="E745" i="7"/>
  <c r="D745" i="7"/>
  <c r="C745" i="7"/>
  <c r="B745" i="7"/>
  <c r="Q744" i="7"/>
  <c r="O744" i="7"/>
  <c r="L744" i="7"/>
  <c r="G744" i="7"/>
  <c r="F744" i="7"/>
  <c r="E744" i="7"/>
  <c r="D744" i="7"/>
  <c r="C744" i="7"/>
  <c r="B744" i="7"/>
  <c r="O743" i="7"/>
  <c r="Q743" i="7" s="1"/>
  <c r="L743" i="7"/>
  <c r="G743" i="7"/>
  <c r="F743" i="7"/>
  <c r="E743" i="7"/>
  <c r="D743" i="7"/>
  <c r="C743" i="7"/>
  <c r="B743" i="7"/>
  <c r="Q742" i="7"/>
  <c r="O742" i="7"/>
  <c r="L742" i="7"/>
  <c r="G742" i="7"/>
  <c r="F742" i="7"/>
  <c r="E742" i="7"/>
  <c r="D742" i="7"/>
  <c r="C742" i="7"/>
  <c r="B742" i="7"/>
  <c r="Q741" i="7"/>
  <c r="O741" i="7"/>
  <c r="L741" i="7"/>
  <c r="G741" i="7"/>
  <c r="F741" i="7"/>
  <c r="E741" i="7"/>
  <c r="D741" i="7"/>
  <c r="C741" i="7"/>
  <c r="B741" i="7"/>
  <c r="Q740" i="7"/>
  <c r="O740" i="7"/>
  <c r="L740" i="7"/>
  <c r="G740" i="7"/>
  <c r="F740" i="7"/>
  <c r="E740" i="7"/>
  <c r="D740" i="7"/>
  <c r="C740" i="7"/>
  <c r="B740" i="7"/>
  <c r="O739" i="7"/>
  <c r="Q739" i="7" s="1"/>
  <c r="L739" i="7"/>
  <c r="G739" i="7"/>
  <c r="F739" i="7"/>
  <c r="E739" i="7"/>
  <c r="D739" i="7"/>
  <c r="C739" i="7"/>
  <c r="B739" i="7"/>
  <c r="Q738" i="7"/>
  <c r="O738" i="7"/>
  <c r="L738" i="7"/>
  <c r="G738" i="7"/>
  <c r="F738" i="7"/>
  <c r="E738" i="7"/>
  <c r="D738" i="7"/>
  <c r="C738" i="7"/>
  <c r="B738" i="7"/>
  <c r="O737" i="7"/>
  <c r="Q737" i="7" s="1"/>
  <c r="L737" i="7"/>
  <c r="G737" i="7"/>
  <c r="F737" i="7"/>
  <c r="E737" i="7"/>
  <c r="D737" i="7"/>
  <c r="C737" i="7"/>
  <c r="B737" i="7"/>
  <c r="O736" i="7"/>
  <c r="Q736" i="7" s="1"/>
  <c r="L736" i="7"/>
  <c r="G736" i="7"/>
  <c r="F736" i="7"/>
  <c r="E736" i="7"/>
  <c r="D736" i="7"/>
  <c r="C736" i="7"/>
  <c r="B736" i="7"/>
  <c r="O735" i="7"/>
  <c r="Q735" i="7" s="1"/>
  <c r="L735" i="7"/>
  <c r="G735" i="7"/>
  <c r="F735" i="7"/>
  <c r="E735" i="7"/>
  <c r="D735" i="7"/>
  <c r="C735" i="7"/>
  <c r="B735" i="7"/>
  <c r="Q734" i="7"/>
  <c r="O734" i="7"/>
  <c r="L734" i="7"/>
  <c r="G734" i="7"/>
  <c r="F734" i="7"/>
  <c r="E734" i="7"/>
  <c r="D734" i="7"/>
  <c r="C734" i="7"/>
  <c r="B734" i="7"/>
  <c r="O733" i="7"/>
  <c r="Q733" i="7" s="1"/>
  <c r="L733" i="7"/>
  <c r="G733" i="7"/>
  <c r="F733" i="7"/>
  <c r="E733" i="7"/>
  <c r="D733" i="7"/>
  <c r="C733" i="7"/>
  <c r="B733" i="7"/>
  <c r="Q732" i="7"/>
  <c r="O732" i="7"/>
  <c r="L732" i="7"/>
  <c r="G732" i="7"/>
  <c r="F732" i="7"/>
  <c r="E732" i="7"/>
  <c r="D732" i="7"/>
  <c r="C732" i="7"/>
  <c r="B732" i="7"/>
  <c r="O731" i="7"/>
  <c r="Q731" i="7" s="1"/>
  <c r="L731" i="7"/>
  <c r="G731" i="7"/>
  <c r="F731" i="7"/>
  <c r="E731" i="7"/>
  <c r="D731" i="7"/>
  <c r="C731" i="7"/>
  <c r="B731" i="7"/>
  <c r="Q730" i="7"/>
  <c r="O730" i="7"/>
  <c r="L730" i="7"/>
  <c r="G730" i="7"/>
  <c r="F730" i="7"/>
  <c r="E730" i="7"/>
  <c r="D730" i="7"/>
  <c r="C730" i="7"/>
  <c r="B730" i="7"/>
  <c r="O729" i="7"/>
  <c r="Q729" i="7" s="1"/>
  <c r="L729" i="7"/>
  <c r="G729" i="7"/>
  <c r="F729" i="7"/>
  <c r="E729" i="7"/>
  <c r="D729" i="7"/>
  <c r="C729" i="7"/>
  <c r="B729" i="7"/>
  <c r="Q728" i="7"/>
  <c r="O728" i="7"/>
  <c r="L728" i="7"/>
  <c r="G728" i="7"/>
  <c r="F728" i="7"/>
  <c r="E728" i="7"/>
  <c r="D728" i="7"/>
  <c r="C728" i="7"/>
  <c r="B728" i="7"/>
  <c r="O727" i="7"/>
  <c r="Q727" i="7" s="1"/>
  <c r="L727" i="7"/>
  <c r="G727" i="7"/>
  <c r="F727" i="7"/>
  <c r="E727" i="7"/>
  <c r="D727" i="7"/>
  <c r="C727" i="7"/>
  <c r="B727" i="7"/>
  <c r="Q726" i="7"/>
  <c r="O726" i="7"/>
  <c r="L726" i="7"/>
  <c r="G726" i="7"/>
  <c r="F726" i="7"/>
  <c r="E726" i="7"/>
  <c r="D726" i="7"/>
  <c r="C726" i="7"/>
  <c r="B726" i="7"/>
  <c r="O725" i="7"/>
  <c r="Q725" i="7" s="1"/>
  <c r="L725" i="7"/>
  <c r="G725" i="7"/>
  <c r="F725" i="7"/>
  <c r="E725" i="7"/>
  <c r="D725" i="7"/>
  <c r="C725" i="7"/>
  <c r="B725" i="7"/>
  <c r="Q724" i="7"/>
  <c r="O724" i="7"/>
  <c r="L724" i="7"/>
  <c r="G724" i="7"/>
  <c r="F724" i="7"/>
  <c r="E724" i="7"/>
  <c r="D724" i="7"/>
  <c r="C724" i="7"/>
  <c r="B724" i="7"/>
  <c r="O723" i="7"/>
  <c r="Q723" i="7" s="1"/>
  <c r="L723" i="7"/>
  <c r="G723" i="7"/>
  <c r="F723" i="7"/>
  <c r="E723" i="7"/>
  <c r="D723" i="7"/>
  <c r="C723" i="7"/>
  <c r="B723" i="7"/>
  <c r="Q722" i="7"/>
  <c r="O722" i="7"/>
  <c r="L722" i="7"/>
  <c r="G722" i="7"/>
  <c r="F722" i="7"/>
  <c r="E722" i="7"/>
  <c r="D722" i="7"/>
  <c r="C722" i="7"/>
  <c r="B722" i="7"/>
  <c r="O721" i="7"/>
  <c r="Q721" i="7" s="1"/>
  <c r="L721" i="7"/>
  <c r="G721" i="7"/>
  <c r="F721" i="7"/>
  <c r="E721" i="7"/>
  <c r="D721" i="7"/>
  <c r="C721" i="7"/>
  <c r="B721" i="7"/>
  <c r="Q720" i="7"/>
  <c r="O720" i="7"/>
  <c r="L720" i="7"/>
  <c r="G720" i="7"/>
  <c r="F720" i="7"/>
  <c r="E720" i="7"/>
  <c r="D720" i="7"/>
  <c r="C720" i="7"/>
  <c r="B720" i="7"/>
  <c r="O719" i="7"/>
  <c r="Q719" i="7" s="1"/>
  <c r="L719" i="7"/>
  <c r="G719" i="7"/>
  <c r="F719" i="7"/>
  <c r="E719" i="7"/>
  <c r="D719" i="7"/>
  <c r="C719" i="7"/>
  <c r="B719" i="7"/>
  <c r="O718" i="7"/>
  <c r="Q718" i="7" s="1"/>
  <c r="L718" i="7"/>
  <c r="G718" i="7"/>
  <c r="F718" i="7"/>
  <c r="E718" i="7"/>
  <c r="D718" i="7"/>
  <c r="C718" i="7"/>
  <c r="B718" i="7"/>
  <c r="O717" i="7"/>
  <c r="Q717" i="7" s="1"/>
  <c r="L717" i="7"/>
  <c r="G717" i="7"/>
  <c r="F717" i="7"/>
  <c r="E717" i="7"/>
  <c r="D717" i="7"/>
  <c r="C717" i="7"/>
  <c r="B717" i="7"/>
  <c r="Q716" i="7"/>
  <c r="O716" i="7"/>
  <c r="L716" i="7"/>
  <c r="G716" i="7"/>
  <c r="F716" i="7"/>
  <c r="E716" i="7"/>
  <c r="D716" i="7"/>
  <c r="C716" i="7"/>
  <c r="B716" i="7"/>
  <c r="O715" i="7"/>
  <c r="Q715" i="7" s="1"/>
  <c r="L715" i="7"/>
  <c r="G715" i="7"/>
  <c r="F715" i="7"/>
  <c r="E715" i="7"/>
  <c r="D715" i="7"/>
  <c r="C715" i="7"/>
  <c r="B715" i="7"/>
  <c r="Q714" i="7"/>
  <c r="O714" i="7"/>
  <c r="L714" i="7"/>
  <c r="G714" i="7"/>
  <c r="F714" i="7"/>
  <c r="E714" i="7"/>
  <c r="D714" i="7"/>
  <c r="C714" i="7"/>
  <c r="B714" i="7"/>
  <c r="O713" i="7"/>
  <c r="Q713" i="7" s="1"/>
  <c r="L713" i="7"/>
  <c r="G713" i="7"/>
  <c r="F713" i="7"/>
  <c r="E713" i="7"/>
  <c r="D713" i="7"/>
  <c r="C713" i="7"/>
  <c r="B713" i="7"/>
  <c r="Q712" i="7"/>
  <c r="O712" i="7"/>
  <c r="L712" i="7"/>
  <c r="G712" i="7"/>
  <c r="F712" i="7"/>
  <c r="E712" i="7"/>
  <c r="D712" i="7"/>
  <c r="C712" i="7"/>
  <c r="B712" i="7"/>
  <c r="O711" i="7"/>
  <c r="Q711" i="7" s="1"/>
  <c r="L711" i="7"/>
  <c r="G711" i="7"/>
  <c r="F711" i="7"/>
  <c r="E711" i="7"/>
  <c r="D711" i="7"/>
  <c r="C711" i="7"/>
  <c r="B711" i="7"/>
  <c r="Q710" i="7"/>
  <c r="O710" i="7"/>
  <c r="L710" i="7"/>
  <c r="G710" i="7"/>
  <c r="F710" i="7"/>
  <c r="E710" i="7"/>
  <c r="D710" i="7"/>
  <c r="C710" i="7"/>
  <c r="B710" i="7"/>
  <c r="Q709" i="7"/>
  <c r="O709" i="7"/>
  <c r="L709" i="7"/>
  <c r="G709" i="7"/>
  <c r="F709" i="7"/>
  <c r="E709" i="7"/>
  <c r="D709" i="7"/>
  <c r="C709" i="7"/>
  <c r="B709" i="7"/>
  <c r="Q708" i="7"/>
  <c r="O708" i="7"/>
  <c r="L708" i="7"/>
  <c r="G708" i="7"/>
  <c r="F708" i="7"/>
  <c r="E708" i="7"/>
  <c r="D708" i="7"/>
  <c r="C708" i="7"/>
  <c r="B708" i="7"/>
  <c r="Q707" i="7"/>
  <c r="O707" i="7"/>
  <c r="L707" i="7"/>
  <c r="G707" i="7"/>
  <c r="F707" i="7"/>
  <c r="E707" i="7"/>
  <c r="D707" i="7"/>
  <c r="C707" i="7"/>
  <c r="B707" i="7"/>
  <c r="Q706" i="7"/>
  <c r="O706" i="7"/>
  <c r="L706" i="7"/>
  <c r="G706" i="7"/>
  <c r="F706" i="7"/>
  <c r="E706" i="7"/>
  <c r="D706" i="7"/>
  <c r="C706" i="7"/>
  <c r="B706" i="7"/>
  <c r="Q705" i="7"/>
  <c r="O705" i="7"/>
  <c r="L705" i="7"/>
  <c r="G705" i="7"/>
  <c r="F705" i="7"/>
  <c r="E705" i="7"/>
  <c r="D705" i="7"/>
  <c r="C705" i="7"/>
  <c r="B705" i="7"/>
  <c r="Q704" i="7"/>
  <c r="O704" i="7"/>
  <c r="L704" i="7"/>
  <c r="G704" i="7"/>
  <c r="F704" i="7"/>
  <c r="E704" i="7"/>
  <c r="D704" i="7"/>
  <c r="C704" i="7"/>
  <c r="B704" i="7"/>
  <c r="Q703" i="7"/>
  <c r="O703" i="7"/>
  <c r="L703" i="7"/>
  <c r="G703" i="7"/>
  <c r="F703" i="7"/>
  <c r="E703" i="7"/>
  <c r="D703" i="7"/>
  <c r="C703" i="7"/>
  <c r="B703" i="7"/>
  <c r="Q702" i="7"/>
  <c r="O702" i="7"/>
  <c r="L702" i="7"/>
  <c r="G702" i="7"/>
  <c r="F702" i="7"/>
  <c r="E702" i="7"/>
  <c r="D702" i="7"/>
  <c r="C702" i="7"/>
  <c r="B702" i="7"/>
  <c r="Q701" i="7"/>
  <c r="O701" i="7"/>
  <c r="L701" i="7"/>
  <c r="G701" i="7"/>
  <c r="F701" i="7"/>
  <c r="E701" i="7"/>
  <c r="D701" i="7"/>
  <c r="C701" i="7"/>
  <c r="B701" i="7"/>
  <c r="Q700" i="7"/>
  <c r="O700" i="7"/>
  <c r="L700" i="7"/>
  <c r="G700" i="7"/>
  <c r="F700" i="7"/>
  <c r="E700" i="7"/>
  <c r="D700" i="7"/>
  <c r="C700" i="7"/>
  <c r="B700" i="7"/>
  <c r="Q699" i="7"/>
  <c r="O699" i="7"/>
  <c r="L699" i="7"/>
  <c r="G699" i="7"/>
  <c r="F699" i="7"/>
  <c r="E699" i="7"/>
  <c r="D699" i="7"/>
  <c r="C699" i="7"/>
  <c r="B699" i="7"/>
  <c r="Q698" i="7"/>
  <c r="O698" i="7"/>
  <c r="L698" i="7"/>
  <c r="G698" i="7"/>
  <c r="F698" i="7"/>
  <c r="E698" i="7"/>
  <c r="D698" i="7"/>
  <c r="C698" i="7"/>
  <c r="B698" i="7"/>
  <c r="Q697" i="7"/>
  <c r="O697" i="7"/>
  <c r="L697" i="7"/>
  <c r="G697" i="7"/>
  <c r="F697" i="7"/>
  <c r="E697" i="7"/>
  <c r="D697" i="7"/>
  <c r="C697" i="7"/>
  <c r="B697" i="7"/>
  <c r="Q696" i="7"/>
  <c r="O696" i="7"/>
  <c r="L696" i="7"/>
  <c r="G696" i="7"/>
  <c r="F696" i="7"/>
  <c r="E696" i="7"/>
  <c r="D696" i="7"/>
  <c r="C696" i="7"/>
  <c r="B696" i="7"/>
  <c r="Q695" i="7"/>
  <c r="O695" i="7"/>
  <c r="L695" i="7"/>
  <c r="G695" i="7"/>
  <c r="F695" i="7"/>
  <c r="E695" i="7"/>
  <c r="D695" i="7"/>
  <c r="C695" i="7"/>
  <c r="B695" i="7"/>
  <c r="Q694" i="7"/>
  <c r="O694" i="7"/>
  <c r="L694" i="7"/>
  <c r="G694" i="7"/>
  <c r="F694" i="7"/>
  <c r="E694" i="7"/>
  <c r="D694" i="7"/>
  <c r="C694" i="7"/>
  <c r="B694" i="7"/>
  <c r="Q693" i="7"/>
  <c r="O693" i="7"/>
  <c r="L693" i="7"/>
  <c r="G693" i="7"/>
  <c r="F693" i="7"/>
  <c r="E693" i="7"/>
  <c r="D693" i="7"/>
  <c r="C693" i="7"/>
  <c r="B693" i="7"/>
  <c r="Q692" i="7"/>
  <c r="O692" i="7"/>
  <c r="L692" i="7"/>
  <c r="G692" i="7"/>
  <c r="F692" i="7"/>
  <c r="E692" i="7"/>
  <c r="D692" i="7"/>
  <c r="C692" i="7"/>
  <c r="B692" i="7"/>
  <c r="Q691" i="7"/>
  <c r="O691" i="7"/>
  <c r="L691" i="7"/>
  <c r="G691" i="7"/>
  <c r="F691" i="7"/>
  <c r="E691" i="7"/>
  <c r="D691" i="7"/>
  <c r="C691" i="7"/>
  <c r="B691" i="7"/>
  <c r="Q690" i="7"/>
  <c r="O690" i="7"/>
  <c r="L690" i="7"/>
  <c r="G690" i="7"/>
  <c r="F690" i="7"/>
  <c r="E690" i="7"/>
  <c r="D690" i="7"/>
  <c r="C690" i="7"/>
  <c r="B690" i="7"/>
  <c r="Q689" i="7"/>
  <c r="O689" i="7"/>
  <c r="L689" i="7"/>
  <c r="G689" i="7"/>
  <c r="F689" i="7"/>
  <c r="E689" i="7"/>
  <c r="D689" i="7"/>
  <c r="C689" i="7"/>
  <c r="B689" i="7"/>
  <c r="Q688" i="7"/>
  <c r="O688" i="7"/>
  <c r="L688" i="7"/>
  <c r="G688" i="7"/>
  <c r="F688" i="7"/>
  <c r="E688" i="7"/>
  <c r="D688" i="7"/>
  <c r="C688" i="7"/>
  <c r="B688" i="7"/>
  <c r="Q687" i="7"/>
  <c r="O687" i="7"/>
  <c r="L687" i="7"/>
  <c r="G687" i="7"/>
  <c r="F687" i="7"/>
  <c r="E687" i="7"/>
  <c r="D687" i="7"/>
  <c r="C687" i="7"/>
  <c r="B687" i="7"/>
  <c r="Q686" i="7"/>
  <c r="O686" i="7"/>
  <c r="L686" i="7"/>
  <c r="G686" i="7"/>
  <c r="F686" i="7"/>
  <c r="E686" i="7"/>
  <c r="D686" i="7"/>
  <c r="C686" i="7"/>
  <c r="B686" i="7"/>
  <c r="Q685" i="7"/>
  <c r="O685" i="7"/>
  <c r="L685" i="7"/>
  <c r="G685" i="7"/>
  <c r="F685" i="7"/>
  <c r="E685" i="7"/>
  <c r="D685" i="7"/>
  <c r="C685" i="7"/>
  <c r="B685" i="7"/>
  <c r="Q684" i="7"/>
  <c r="O684" i="7"/>
  <c r="L684" i="7"/>
  <c r="G684" i="7"/>
  <c r="F684" i="7"/>
  <c r="E684" i="7"/>
  <c r="D684" i="7"/>
  <c r="C684" i="7"/>
  <c r="B684" i="7"/>
  <c r="Q683" i="7"/>
  <c r="O683" i="7"/>
  <c r="L683" i="7"/>
  <c r="G683" i="7"/>
  <c r="F683" i="7"/>
  <c r="E683" i="7"/>
  <c r="D683" i="7"/>
  <c r="C683" i="7"/>
  <c r="B683" i="7"/>
  <c r="Q682" i="7"/>
  <c r="O682" i="7"/>
  <c r="L682" i="7"/>
  <c r="G682" i="7"/>
  <c r="F682" i="7"/>
  <c r="E682" i="7"/>
  <c r="D682" i="7"/>
  <c r="C682" i="7"/>
  <c r="B682" i="7"/>
  <c r="Q681" i="7"/>
  <c r="O681" i="7"/>
  <c r="L681" i="7"/>
  <c r="G681" i="7"/>
  <c r="F681" i="7"/>
  <c r="E681" i="7"/>
  <c r="D681" i="7"/>
  <c r="C681" i="7"/>
  <c r="B681" i="7"/>
  <c r="O680" i="7"/>
  <c r="Q680" i="7" s="1"/>
  <c r="L680" i="7"/>
  <c r="G680" i="7"/>
  <c r="F680" i="7"/>
  <c r="E680" i="7"/>
  <c r="D680" i="7"/>
  <c r="C680" i="7"/>
  <c r="B680" i="7"/>
  <c r="O679" i="7"/>
  <c r="Q679" i="7" s="1"/>
  <c r="L679" i="7"/>
  <c r="G679" i="7"/>
  <c r="F679" i="7"/>
  <c r="E679" i="7"/>
  <c r="D679" i="7"/>
  <c r="C679" i="7"/>
  <c r="B679" i="7"/>
  <c r="O678" i="7"/>
  <c r="Q678" i="7" s="1"/>
  <c r="L678" i="7"/>
  <c r="G678" i="7"/>
  <c r="F678" i="7"/>
  <c r="E678" i="7"/>
  <c r="D678" i="7"/>
  <c r="C678" i="7"/>
  <c r="B678" i="7"/>
  <c r="O677" i="7"/>
  <c r="Q677" i="7" s="1"/>
  <c r="L677" i="7"/>
  <c r="G677" i="7"/>
  <c r="F677" i="7"/>
  <c r="E677" i="7"/>
  <c r="D677" i="7"/>
  <c r="C677" i="7"/>
  <c r="B677" i="7"/>
  <c r="O676" i="7"/>
  <c r="Q676" i="7" s="1"/>
  <c r="L676" i="7"/>
  <c r="G676" i="7"/>
  <c r="F676" i="7"/>
  <c r="E676" i="7"/>
  <c r="D676" i="7"/>
  <c r="C676" i="7"/>
  <c r="B676" i="7"/>
  <c r="O675" i="7"/>
  <c r="Q675" i="7" s="1"/>
  <c r="L675" i="7"/>
  <c r="G675" i="7"/>
  <c r="F675" i="7"/>
  <c r="E675" i="7"/>
  <c r="D675" i="7"/>
  <c r="C675" i="7"/>
  <c r="B675" i="7"/>
  <c r="O674" i="7"/>
  <c r="Q674" i="7" s="1"/>
  <c r="L674" i="7"/>
  <c r="G674" i="7"/>
  <c r="F674" i="7"/>
  <c r="E674" i="7"/>
  <c r="D674" i="7"/>
  <c r="C674" i="7"/>
  <c r="B674" i="7"/>
  <c r="O673" i="7"/>
  <c r="Q673" i="7" s="1"/>
  <c r="L673" i="7"/>
  <c r="G673" i="7"/>
  <c r="F673" i="7"/>
  <c r="E673" i="7"/>
  <c r="D673" i="7"/>
  <c r="C673" i="7"/>
  <c r="B673" i="7"/>
  <c r="O672" i="7"/>
  <c r="Q672" i="7" s="1"/>
  <c r="L672" i="7"/>
  <c r="G672" i="7"/>
  <c r="F672" i="7"/>
  <c r="E672" i="7"/>
  <c r="D672" i="7"/>
  <c r="C672" i="7"/>
  <c r="B672" i="7"/>
  <c r="O671" i="7"/>
  <c r="Q671" i="7" s="1"/>
  <c r="L671" i="7"/>
  <c r="G671" i="7"/>
  <c r="F671" i="7"/>
  <c r="E671" i="7"/>
  <c r="D671" i="7"/>
  <c r="C671" i="7"/>
  <c r="B671" i="7"/>
  <c r="O670" i="7"/>
  <c r="Q670" i="7" s="1"/>
  <c r="L670" i="7"/>
  <c r="G670" i="7"/>
  <c r="F670" i="7"/>
  <c r="E670" i="7"/>
  <c r="D670" i="7"/>
  <c r="C670" i="7"/>
  <c r="B670" i="7"/>
  <c r="O669" i="7"/>
  <c r="Q669" i="7" s="1"/>
  <c r="L669" i="7"/>
  <c r="G669" i="7"/>
  <c r="F669" i="7"/>
  <c r="E669" i="7"/>
  <c r="D669" i="7"/>
  <c r="C669" i="7"/>
  <c r="B669" i="7"/>
  <c r="O668" i="7"/>
  <c r="Q668" i="7" s="1"/>
  <c r="L668" i="7"/>
  <c r="G668" i="7"/>
  <c r="F668" i="7"/>
  <c r="E668" i="7"/>
  <c r="D668" i="7"/>
  <c r="C668" i="7"/>
  <c r="B668" i="7"/>
  <c r="O667" i="7"/>
  <c r="Q667" i="7" s="1"/>
  <c r="L667" i="7"/>
  <c r="G667" i="7"/>
  <c r="F667" i="7"/>
  <c r="E667" i="7"/>
  <c r="D667" i="7"/>
  <c r="C667" i="7"/>
  <c r="B667" i="7"/>
  <c r="O666" i="7"/>
  <c r="Q666" i="7" s="1"/>
  <c r="L666" i="7"/>
  <c r="G666" i="7"/>
  <c r="F666" i="7"/>
  <c r="E666" i="7"/>
  <c r="D666" i="7"/>
  <c r="C666" i="7"/>
  <c r="B666" i="7"/>
  <c r="O665" i="7"/>
  <c r="Q665" i="7" s="1"/>
  <c r="L665" i="7"/>
  <c r="G665" i="7"/>
  <c r="F665" i="7"/>
  <c r="E665" i="7"/>
  <c r="D665" i="7"/>
  <c r="C665" i="7"/>
  <c r="B665" i="7"/>
  <c r="O664" i="7"/>
  <c r="Q664" i="7" s="1"/>
  <c r="L664" i="7"/>
  <c r="G664" i="7"/>
  <c r="F664" i="7"/>
  <c r="E664" i="7"/>
  <c r="D664" i="7"/>
  <c r="C664" i="7"/>
  <c r="B664" i="7"/>
  <c r="O663" i="7"/>
  <c r="Q663" i="7" s="1"/>
  <c r="L663" i="7"/>
  <c r="G663" i="7"/>
  <c r="F663" i="7"/>
  <c r="E663" i="7"/>
  <c r="D663" i="7"/>
  <c r="C663" i="7"/>
  <c r="B663" i="7"/>
  <c r="O662" i="7"/>
  <c r="Q662" i="7" s="1"/>
  <c r="L662" i="7"/>
  <c r="G662" i="7"/>
  <c r="F662" i="7"/>
  <c r="E662" i="7"/>
  <c r="D662" i="7"/>
  <c r="C662" i="7"/>
  <c r="B662" i="7"/>
  <c r="O661" i="7"/>
  <c r="Q661" i="7" s="1"/>
  <c r="L661" i="7"/>
  <c r="G661" i="7"/>
  <c r="F661" i="7"/>
  <c r="E661" i="7"/>
  <c r="D661" i="7"/>
  <c r="C661" i="7"/>
  <c r="B661" i="7"/>
  <c r="O660" i="7"/>
  <c r="Q660" i="7" s="1"/>
  <c r="L660" i="7"/>
  <c r="G660" i="7"/>
  <c r="F660" i="7"/>
  <c r="E660" i="7"/>
  <c r="D660" i="7"/>
  <c r="C660" i="7"/>
  <c r="B660" i="7"/>
  <c r="O659" i="7"/>
  <c r="Q659" i="7" s="1"/>
  <c r="L659" i="7"/>
  <c r="G659" i="7"/>
  <c r="F659" i="7"/>
  <c r="E659" i="7"/>
  <c r="D659" i="7"/>
  <c r="C659" i="7"/>
  <c r="B659" i="7"/>
  <c r="O658" i="7"/>
  <c r="Q658" i="7" s="1"/>
  <c r="L658" i="7"/>
  <c r="G658" i="7"/>
  <c r="F658" i="7"/>
  <c r="E658" i="7"/>
  <c r="D658" i="7"/>
  <c r="C658" i="7"/>
  <c r="B658" i="7"/>
  <c r="O657" i="7"/>
  <c r="Q657" i="7" s="1"/>
  <c r="L657" i="7"/>
  <c r="G657" i="7"/>
  <c r="F657" i="7"/>
  <c r="E657" i="7"/>
  <c r="D657" i="7"/>
  <c r="C657" i="7"/>
  <c r="B657" i="7"/>
  <c r="O656" i="7"/>
  <c r="Q656" i="7" s="1"/>
  <c r="L656" i="7"/>
  <c r="G656" i="7"/>
  <c r="F656" i="7"/>
  <c r="E656" i="7"/>
  <c r="D656" i="7"/>
  <c r="C656" i="7"/>
  <c r="B656" i="7"/>
  <c r="O655" i="7"/>
  <c r="Q655" i="7" s="1"/>
  <c r="L655" i="7"/>
  <c r="G655" i="7"/>
  <c r="F655" i="7"/>
  <c r="E655" i="7"/>
  <c r="D655" i="7"/>
  <c r="C655" i="7"/>
  <c r="B655" i="7"/>
  <c r="O654" i="7"/>
  <c r="Q654" i="7" s="1"/>
  <c r="L654" i="7"/>
  <c r="G654" i="7"/>
  <c r="F654" i="7"/>
  <c r="E654" i="7"/>
  <c r="D654" i="7"/>
  <c r="C654" i="7"/>
  <c r="B654" i="7"/>
  <c r="O653" i="7"/>
  <c r="Q653" i="7" s="1"/>
  <c r="L653" i="7"/>
  <c r="G653" i="7"/>
  <c r="F653" i="7"/>
  <c r="E653" i="7"/>
  <c r="D653" i="7"/>
  <c r="C653" i="7"/>
  <c r="B653" i="7"/>
  <c r="O652" i="7"/>
  <c r="Q652" i="7" s="1"/>
  <c r="L652" i="7"/>
  <c r="G652" i="7"/>
  <c r="F652" i="7"/>
  <c r="E652" i="7"/>
  <c r="D652" i="7"/>
  <c r="C652" i="7"/>
  <c r="B652" i="7"/>
  <c r="O651" i="7"/>
  <c r="Q651" i="7" s="1"/>
  <c r="L651" i="7"/>
  <c r="G651" i="7"/>
  <c r="F651" i="7"/>
  <c r="E651" i="7"/>
  <c r="D651" i="7"/>
  <c r="C651" i="7"/>
  <c r="B651" i="7"/>
  <c r="O650" i="7"/>
  <c r="Q650" i="7" s="1"/>
  <c r="L650" i="7"/>
  <c r="G650" i="7"/>
  <c r="F650" i="7"/>
  <c r="E650" i="7"/>
  <c r="D650" i="7"/>
  <c r="C650" i="7"/>
  <c r="B650" i="7"/>
  <c r="O649" i="7"/>
  <c r="Q649" i="7" s="1"/>
  <c r="L649" i="7"/>
  <c r="G649" i="7"/>
  <c r="F649" i="7"/>
  <c r="E649" i="7"/>
  <c r="D649" i="7"/>
  <c r="C649" i="7"/>
  <c r="B649" i="7"/>
  <c r="O648" i="7"/>
  <c r="Q648" i="7" s="1"/>
  <c r="L648" i="7"/>
  <c r="G648" i="7"/>
  <c r="F648" i="7"/>
  <c r="E648" i="7"/>
  <c r="D648" i="7"/>
  <c r="C648" i="7"/>
  <c r="B648" i="7"/>
  <c r="O647" i="7"/>
  <c r="Q647" i="7" s="1"/>
  <c r="L647" i="7"/>
  <c r="G647" i="7"/>
  <c r="F647" i="7"/>
  <c r="E647" i="7"/>
  <c r="D647" i="7"/>
  <c r="C647" i="7"/>
  <c r="B647" i="7"/>
  <c r="O646" i="7"/>
  <c r="Q646" i="7" s="1"/>
  <c r="L646" i="7"/>
  <c r="G646" i="7"/>
  <c r="F646" i="7"/>
  <c r="E646" i="7"/>
  <c r="D646" i="7"/>
  <c r="C646" i="7"/>
  <c r="B646" i="7"/>
  <c r="O645" i="7"/>
  <c r="Q645" i="7" s="1"/>
  <c r="L645" i="7"/>
  <c r="G645" i="7"/>
  <c r="F645" i="7"/>
  <c r="E645" i="7"/>
  <c r="D645" i="7"/>
  <c r="C645" i="7"/>
  <c r="B645" i="7"/>
  <c r="O644" i="7"/>
  <c r="Q644" i="7" s="1"/>
  <c r="L644" i="7"/>
  <c r="G644" i="7"/>
  <c r="F644" i="7"/>
  <c r="E644" i="7"/>
  <c r="D644" i="7"/>
  <c r="C644" i="7"/>
  <c r="B644" i="7"/>
  <c r="O643" i="7"/>
  <c r="Q643" i="7" s="1"/>
  <c r="L643" i="7"/>
  <c r="G643" i="7"/>
  <c r="F643" i="7"/>
  <c r="E643" i="7"/>
  <c r="D643" i="7"/>
  <c r="C643" i="7"/>
  <c r="B643" i="7"/>
  <c r="O642" i="7"/>
  <c r="Q642" i="7" s="1"/>
  <c r="L642" i="7"/>
  <c r="G642" i="7"/>
  <c r="F642" i="7"/>
  <c r="E642" i="7"/>
  <c r="D642" i="7"/>
  <c r="C642" i="7"/>
  <c r="B642" i="7"/>
  <c r="O641" i="7"/>
  <c r="Q641" i="7" s="1"/>
  <c r="L641" i="7"/>
  <c r="G641" i="7"/>
  <c r="F641" i="7"/>
  <c r="E641" i="7"/>
  <c r="D641" i="7"/>
  <c r="C641" i="7"/>
  <c r="B641" i="7"/>
  <c r="O640" i="7"/>
  <c r="Q640" i="7" s="1"/>
  <c r="L640" i="7"/>
  <c r="G640" i="7"/>
  <c r="F640" i="7"/>
  <c r="E640" i="7"/>
  <c r="D640" i="7"/>
  <c r="C640" i="7"/>
  <c r="B640" i="7"/>
  <c r="O639" i="7"/>
  <c r="Q639" i="7" s="1"/>
  <c r="L639" i="7"/>
  <c r="G639" i="7"/>
  <c r="F639" i="7"/>
  <c r="E639" i="7"/>
  <c r="D639" i="7"/>
  <c r="C639" i="7"/>
  <c r="B639" i="7"/>
  <c r="O638" i="7"/>
  <c r="Q638" i="7" s="1"/>
  <c r="L638" i="7"/>
  <c r="G638" i="7"/>
  <c r="F638" i="7"/>
  <c r="E638" i="7"/>
  <c r="D638" i="7"/>
  <c r="C638" i="7"/>
  <c r="B638" i="7"/>
  <c r="O637" i="7"/>
  <c r="Q637" i="7" s="1"/>
  <c r="L637" i="7"/>
  <c r="G637" i="7"/>
  <c r="F637" i="7"/>
  <c r="E637" i="7"/>
  <c r="D637" i="7"/>
  <c r="C637" i="7"/>
  <c r="B637" i="7"/>
  <c r="O636" i="7"/>
  <c r="Q636" i="7" s="1"/>
  <c r="L636" i="7"/>
  <c r="G636" i="7"/>
  <c r="F636" i="7"/>
  <c r="E636" i="7"/>
  <c r="D636" i="7"/>
  <c r="C636" i="7"/>
  <c r="B636" i="7"/>
  <c r="O635" i="7"/>
  <c r="Q635" i="7" s="1"/>
  <c r="L635" i="7"/>
  <c r="G635" i="7"/>
  <c r="F635" i="7"/>
  <c r="E635" i="7"/>
  <c r="D635" i="7"/>
  <c r="C635" i="7"/>
  <c r="B635" i="7"/>
  <c r="O634" i="7"/>
  <c r="Q634" i="7" s="1"/>
  <c r="L634" i="7"/>
  <c r="G634" i="7"/>
  <c r="F634" i="7"/>
  <c r="E634" i="7"/>
  <c r="D634" i="7"/>
  <c r="C634" i="7"/>
  <c r="B634" i="7"/>
  <c r="O633" i="7"/>
  <c r="Q633" i="7" s="1"/>
  <c r="L633" i="7"/>
  <c r="G633" i="7"/>
  <c r="F633" i="7"/>
  <c r="E633" i="7"/>
  <c r="D633" i="7"/>
  <c r="C633" i="7"/>
  <c r="B633" i="7"/>
  <c r="O632" i="7"/>
  <c r="Q632" i="7" s="1"/>
  <c r="L632" i="7"/>
  <c r="G632" i="7"/>
  <c r="F632" i="7"/>
  <c r="E632" i="7"/>
  <c r="D632" i="7"/>
  <c r="C632" i="7"/>
  <c r="B632" i="7"/>
  <c r="O631" i="7"/>
  <c r="Q631" i="7" s="1"/>
  <c r="L631" i="7"/>
  <c r="G631" i="7"/>
  <c r="F631" i="7"/>
  <c r="E631" i="7"/>
  <c r="D631" i="7"/>
  <c r="C631" i="7"/>
  <c r="B631" i="7"/>
  <c r="O630" i="7"/>
  <c r="Q630" i="7" s="1"/>
  <c r="L630" i="7"/>
  <c r="G630" i="7"/>
  <c r="F630" i="7"/>
  <c r="E630" i="7"/>
  <c r="D630" i="7"/>
  <c r="C630" i="7"/>
  <c r="B630" i="7"/>
  <c r="O629" i="7"/>
  <c r="Q629" i="7" s="1"/>
  <c r="L629" i="7"/>
  <c r="G629" i="7"/>
  <c r="F629" i="7"/>
  <c r="E629" i="7"/>
  <c r="D629" i="7"/>
  <c r="C629" i="7"/>
  <c r="B629" i="7"/>
  <c r="O628" i="7"/>
  <c r="Q628" i="7" s="1"/>
  <c r="L628" i="7"/>
  <c r="G628" i="7"/>
  <c r="F628" i="7"/>
  <c r="E628" i="7"/>
  <c r="D628" i="7"/>
  <c r="C628" i="7"/>
  <c r="B628" i="7"/>
  <c r="O627" i="7"/>
  <c r="Q627" i="7" s="1"/>
  <c r="L627" i="7"/>
  <c r="G627" i="7"/>
  <c r="F627" i="7"/>
  <c r="E627" i="7"/>
  <c r="D627" i="7"/>
  <c r="C627" i="7"/>
  <c r="B627" i="7"/>
  <c r="O626" i="7"/>
  <c r="Q626" i="7" s="1"/>
  <c r="L626" i="7"/>
  <c r="G626" i="7"/>
  <c r="F626" i="7"/>
  <c r="E626" i="7"/>
  <c r="D626" i="7"/>
  <c r="C626" i="7"/>
  <c r="B626" i="7"/>
  <c r="O625" i="7"/>
  <c r="Q625" i="7" s="1"/>
  <c r="L625" i="7"/>
  <c r="G625" i="7"/>
  <c r="F625" i="7"/>
  <c r="E625" i="7"/>
  <c r="D625" i="7"/>
  <c r="C625" i="7"/>
  <c r="B625" i="7"/>
  <c r="O624" i="7"/>
  <c r="Q624" i="7" s="1"/>
  <c r="L624" i="7"/>
  <c r="G624" i="7"/>
  <c r="F624" i="7"/>
  <c r="E624" i="7"/>
  <c r="D624" i="7"/>
  <c r="C624" i="7"/>
  <c r="B624" i="7"/>
  <c r="O623" i="7"/>
  <c r="Q623" i="7" s="1"/>
  <c r="L623" i="7"/>
  <c r="G623" i="7"/>
  <c r="F623" i="7"/>
  <c r="E623" i="7"/>
  <c r="D623" i="7"/>
  <c r="C623" i="7"/>
  <c r="B623" i="7"/>
  <c r="O622" i="7"/>
  <c r="Q622" i="7" s="1"/>
  <c r="L622" i="7"/>
  <c r="G622" i="7"/>
  <c r="F622" i="7"/>
  <c r="E622" i="7"/>
  <c r="D622" i="7"/>
  <c r="C622" i="7"/>
  <c r="B622" i="7"/>
  <c r="O621" i="7"/>
  <c r="Q621" i="7" s="1"/>
  <c r="L621" i="7"/>
  <c r="G621" i="7"/>
  <c r="F621" i="7"/>
  <c r="E621" i="7"/>
  <c r="D621" i="7"/>
  <c r="C621" i="7"/>
  <c r="B621" i="7"/>
  <c r="O620" i="7"/>
  <c r="Q620" i="7" s="1"/>
  <c r="L620" i="7"/>
  <c r="G620" i="7"/>
  <c r="F620" i="7"/>
  <c r="E620" i="7"/>
  <c r="D620" i="7"/>
  <c r="C620" i="7"/>
  <c r="B620" i="7"/>
  <c r="O619" i="7"/>
  <c r="Q619" i="7" s="1"/>
  <c r="L619" i="7"/>
  <c r="G619" i="7"/>
  <c r="F619" i="7"/>
  <c r="E619" i="7"/>
  <c r="D619" i="7"/>
  <c r="C619" i="7"/>
  <c r="B619" i="7"/>
  <c r="O618" i="7"/>
  <c r="Q618" i="7" s="1"/>
  <c r="L618" i="7"/>
  <c r="G618" i="7"/>
  <c r="F618" i="7"/>
  <c r="E618" i="7"/>
  <c r="D618" i="7"/>
  <c r="C618" i="7"/>
  <c r="B618" i="7"/>
  <c r="O617" i="7"/>
  <c r="Q617" i="7" s="1"/>
  <c r="L617" i="7"/>
  <c r="G617" i="7"/>
  <c r="F617" i="7"/>
  <c r="E617" i="7"/>
  <c r="D617" i="7"/>
  <c r="C617" i="7"/>
  <c r="B617" i="7"/>
  <c r="O616" i="7"/>
  <c r="Q616" i="7" s="1"/>
  <c r="L616" i="7"/>
  <c r="G616" i="7"/>
  <c r="F616" i="7"/>
  <c r="E616" i="7"/>
  <c r="D616" i="7"/>
  <c r="C616" i="7"/>
  <c r="B616" i="7"/>
  <c r="O615" i="7"/>
  <c r="Q615" i="7" s="1"/>
  <c r="L615" i="7"/>
  <c r="G615" i="7"/>
  <c r="F615" i="7"/>
  <c r="E615" i="7"/>
  <c r="D615" i="7"/>
  <c r="C615" i="7"/>
  <c r="B615" i="7"/>
  <c r="O614" i="7"/>
  <c r="Q614" i="7" s="1"/>
  <c r="L614" i="7"/>
  <c r="G614" i="7"/>
  <c r="F614" i="7"/>
  <c r="E614" i="7"/>
  <c r="D614" i="7"/>
  <c r="C614" i="7"/>
  <c r="B614" i="7"/>
  <c r="O613" i="7"/>
  <c r="Q613" i="7" s="1"/>
  <c r="L613" i="7"/>
  <c r="G613" i="7"/>
  <c r="F613" i="7"/>
  <c r="E613" i="7"/>
  <c r="D613" i="7"/>
  <c r="C613" i="7"/>
  <c r="B613" i="7"/>
  <c r="O612" i="7"/>
  <c r="Q612" i="7" s="1"/>
  <c r="L612" i="7"/>
  <c r="G612" i="7"/>
  <c r="F612" i="7"/>
  <c r="E612" i="7"/>
  <c r="D612" i="7"/>
  <c r="C612" i="7"/>
  <c r="B612" i="7"/>
  <c r="O611" i="7"/>
  <c r="Q611" i="7" s="1"/>
  <c r="L611" i="7"/>
  <c r="G611" i="7"/>
  <c r="F611" i="7"/>
  <c r="E611" i="7"/>
  <c r="D611" i="7"/>
  <c r="C611" i="7"/>
  <c r="B611" i="7"/>
  <c r="O610" i="7"/>
  <c r="Q610" i="7" s="1"/>
  <c r="L610" i="7"/>
  <c r="G610" i="7"/>
  <c r="F610" i="7"/>
  <c r="E610" i="7"/>
  <c r="D610" i="7"/>
  <c r="C610" i="7"/>
  <c r="B610" i="7"/>
  <c r="O609" i="7"/>
  <c r="Q609" i="7" s="1"/>
  <c r="L609" i="7"/>
  <c r="G609" i="7"/>
  <c r="F609" i="7"/>
  <c r="E609" i="7"/>
  <c r="D609" i="7"/>
  <c r="C609" i="7"/>
  <c r="B609" i="7"/>
  <c r="O608" i="7"/>
  <c r="Q608" i="7" s="1"/>
  <c r="L608" i="7"/>
  <c r="G608" i="7"/>
  <c r="F608" i="7"/>
  <c r="E608" i="7"/>
  <c r="D608" i="7"/>
  <c r="C608" i="7"/>
  <c r="B608" i="7"/>
  <c r="O607" i="7"/>
  <c r="Q607" i="7" s="1"/>
  <c r="L607" i="7"/>
  <c r="G607" i="7"/>
  <c r="F607" i="7"/>
  <c r="E607" i="7"/>
  <c r="D607" i="7"/>
  <c r="C607" i="7"/>
  <c r="B607" i="7"/>
  <c r="O606" i="7"/>
  <c r="Q606" i="7" s="1"/>
  <c r="L606" i="7"/>
  <c r="G606" i="7"/>
  <c r="F606" i="7"/>
  <c r="E606" i="7"/>
  <c r="D606" i="7"/>
  <c r="C606" i="7"/>
  <c r="B606" i="7"/>
  <c r="O605" i="7"/>
  <c r="Q605" i="7" s="1"/>
  <c r="L605" i="7"/>
  <c r="G605" i="7"/>
  <c r="F605" i="7"/>
  <c r="E605" i="7"/>
  <c r="D605" i="7"/>
  <c r="C605" i="7"/>
  <c r="B605" i="7"/>
  <c r="O604" i="7"/>
  <c r="Q604" i="7" s="1"/>
  <c r="L604" i="7"/>
  <c r="G604" i="7"/>
  <c r="F604" i="7"/>
  <c r="E604" i="7"/>
  <c r="D604" i="7"/>
  <c r="C604" i="7"/>
  <c r="B604" i="7"/>
  <c r="O603" i="7"/>
  <c r="Q603" i="7" s="1"/>
  <c r="L603" i="7"/>
  <c r="G603" i="7"/>
  <c r="F603" i="7"/>
  <c r="E603" i="7"/>
  <c r="D603" i="7"/>
  <c r="C603" i="7"/>
  <c r="B603" i="7"/>
  <c r="O602" i="7"/>
  <c r="Q602" i="7" s="1"/>
  <c r="L602" i="7"/>
  <c r="G602" i="7"/>
  <c r="F602" i="7"/>
  <c r="E602" i="7"/>
  <c r="D602" i="7"/>
  <c r="C602" i="7"/>
  <c r="B602" i="7"/>
  <c r="Q601" i="7"/>
  <c r="O601" i="7"/>
  <c r="L601" i="7"/>
  <c r="G601" i="7"/>
  <c r="F601" i="7"/>
  <c r="E601" i="7"/>
  <c r="D601" i="7"/>
  <c r="C601" i="7"/>
  <c r="B601" i="7"/>
  <c r="Q600" i="7"/>
  <c r="O600" i="7"/>
  <c r="L600" i="7"/>
  <c r="G600" i="7"/>
  <c r="F600" i="7"/>
  <c r="E600" i="7"/>
  <c r="D600" i="7"/>
  <c r="C600" i="7"/>
  <c r="B600" i="7"/>
  <c r="Q599" i="7"/>
  <c r="O599" i="7"/>
  <c r="L599" i="7"/>
  <c r="G599" i="7"/>
  <c r="F599" i="7"/>
  <c r="E599" i="7"/>
  <c r="D599" i="7"/>
  <c r="C599" i="7"/>
  <c r="B599" i="7"/>
  <c r="Q598" i="7"/>
  <c r="O598" i="7"/>
  <c r="L598" i="7"/>
  <c r="G598" i="7"/>
  <c r="F598" i="7"/>
  <c r="E598" i="7"/>
  <c r="D598" i="7"/>
  <c r="C598" i="7"/>
  <c r="B598" i="7"/>
  <c r="Q597" i="7"/>
  <c r="O597" i="7"/>
  <c r="L597" i="7"/>
  <c r="G597" i="7"/>
  <c r="F597" i="7"/>
  <c r="E597" i="7"/>
  <c r="D597" i="7"/>
  <c r="C597" i="7"/>
  <c r="B597" i="7"/>
  <c r="Q596" i="7"/>
  <c r="O596" i="7"/>
  <c r="L596" i="7"/>
  <c r="G596" i="7"/>
  <c r="F596" i="7"/>
  <c r="E596" i="7"/>
  <c r="D596" i="7"/>
  <c r="C596" i="7"/>
  <c r="B596" i="7"/>
  <c r="Q595" i="7"/>
  <c r="O595" i="7"/>
  <c r="L595" i="7"/>
  <c r="G595" i="7"/>
  <c r="F595" i="7"/>
  <c r="E595" i="7"/>
  <c r="D595" i="7"/>
  <c r="C595" i="7"/>
  <c r="B595" i="7"/>
  <c r="Q594" i="7"/>
  <c r="O594" i="7"/>
  <c r="L594" i="7"/>
  <c r="G594" i="7"/>
  <c r="F594" i="7"/>
  <c r="E594" i="7"/>
  <c r="D594" i="7"/>
  <c r="C594" i="7"/>
  <c r="B594" i="7"/>
  <c r="Q593" i="7"/>
  <c r="O593" i="7"/>
  <c r="L593" i="7"/>
  <c r="G593" i="7"/>
  <c r="F593" i="7"/>
  <c r="E593" i="7"/>
  <c r="D593" i="7"/>
  <c r="C593" i="7"/>
  <c r="B593" i="7"/>
  <c r="Q592" i="7"/>
  <c r="O592" i="7"/>
  <c r="L592" i="7"/>
  <c r="G592" i="7"/>
  <c r="F592" i="7"/>
  <c r="E592" i="7"/>
  <c r="D592" i="7"/>
  <c r="C592" i="7"/>
  <c r="B592" i="7"/>
  <c r="Q591" i="7"/>
  <c r="O591" i="7"/>
  <c r="L591" i="7"/>
  <c r="G591" i="7"/>
  <c r="F591" i="7"/>
  <c r="E591" i="7"/>
  <c r="D591" i="7"/>
  <c r="C591" i="7"/>
  <c r="B591" i="7"/>
  <c r="Q590" i="7"/>
  <c r="O590" i="7"/>
  <c r="L590" i="7"/>
  <c r="G590" i="7"/>
  <c r="F590" i="7"/>
  <c r="E590" i="7"/>
  <c r="D590" i="7"/>
  <c r="C590" i="7"/>
  <c r="B590" i="7"/>
  <c r="Q589" i="7"/>
  <c r="O589" i="7"/>
  <c r="L589" i="7"/>
  <c r="G589" i="7"/>
  <c r="F589" i="7"/>
  <c r="E589" i="7"/>
  <c r="D589" i="7"/>
  <c r="C589" i="7"/>
  <c r="B589" i="7"/>
  <c r="Q588" i="7"/>
  <c r="O588" i="7"/>
  <c r="L588" i="7"/>
  <c r="G588" i="7"/>
  <c r="F588" i="7"/>
  <c r="E588" i="7"/>
  <c r="D588" i="7"/>
  <c r="C588" i="7"/>
  <c r="B588" i="7"/>
  <c r="Q587" i="7"/>
  <c r="O587" i="7"/>
  <c r="L587" i="7"/>
  <c r="G587" i="7"/>
  <c r="F587" i="7"/>
  <c r="E587" i="7"/>
  <c r="D587" i="7"/>
  <c r="C587" i="7"/>
  <c r="B587" i="7"/>
  <c r="Q586" i="7"/>
  <c r="O586" i="7"/>
  <c r="L586" i="7"/>
  <c r="G586" i="7"/>
  <c r="F586" i="7"/>
  <c r="E586" i="7"/>
  <c r="D586" i="7"/>
  <c r="C586" i="7"/>
  <c r="B586" i="7"/>
  <c r="O585" i="7"/>
  <c r="Q585" i="7" s="1"/>
  <c r="L585" i="7"/>
  <c r="G585" i="7"/>
  <c r="F585" i="7"/>
  <c r="E585" i="7"/>
  <c r="D585" i="7"/>
  <c r="C585" i="7"/>
  <c r="B585" i="7"/>
  <c r="O584" i="7"/>
  <c r="Q584" i="7" s="1"/>
  <c r="L584" i="7"/>
  <c r="G584" i="7"/>
  <c r="F584" i="7"/>
  <c r="E584" i="7"/>
  <c r="D584" i="7"/>
  <c r="C584" i="7"/>
  <c r="B584" i="7"/>
  <c r="O583" i="7"/>
  <c r="Q583" i="7" s="1"/>
  <c r="L583" i="7"/>
  <c r="G583" i="7"/>
  <c r="F583" i="7"/>
  <c r="E583" i="7"/>
  <c r="D583" i="7"/>
  <c r="C583" i="7"/>
  <c r="B583" i="7"/>
  <c r="O582" i="7"/>
  <c r="Q582" i="7" s="1"/>
  <c r="L582" i="7"/>
  <c r="G582" i="7"/>
  <c r="F582" i="7"/>
  <c r="E582" i="7"/>
  <c r="D582" i="7"/>
  <c r="C582" i="7"/>
  <c r="B582" i="7"/>
  <c r="O581" i="7"/>
  <c r="Q581" i="7" s="1"/>
  <c r="L581" i="7"/>
  <c r="G581" i="7"/>
  <c r="F581" i="7"/>
  <c r="E581" i="7"/>
  <c r="D581" i="7"/>
  <c r="C581" i="7"/>
  <c r="B581" i="7"/>
  <c r="O580" i="7"/>
  <c r="Q580" i="7" s="1"/>
  <c r="L580" i="7"/>
  <c r="G580" i="7"/>
  <c r="F580" i="7"/>
  <c r="E580" i="7"/>
  <c r="D580" i="7"/>
  <c r="C580" i="7"/>
  <c r="B580" i="7"/>
  <c r="O579" i="7"/>
  <c r="Q579" i="7" s="1"/>
  <c r="L579" i="7"/>
  <c r="G579" i="7"/>
  <c r="F579" i="7"/>
  <c r="E579" i="7"/>
  <c r="D579" i="7"/>
  <c r="C579" i="7"/>
  <c r="B579" i="7"/>
  <c r="O578" i="7"/>
  <c r="Q578" i="7" s="1"/>
  <c r="L578" i="7"/>
  <c r="G578" i="7"/>
  <c r="F578" i="7"/>
  <c r="E578" i="7"/>
  <c r="D578" i="7"/>
  <c r="C578" i="7"/>
  <c r="B578" i="7"/>
  <c r="O577" i="7"/>
  <c r="Q577" i="7" s="1"/>
  <c r="L577" i="7"/>
  <c r="G577" i="7"/>
  <c r="F577" i="7"/>
  <c r="E577" i="7"/>
  <c r="D577" i="7"/>
  <c r="C577" i="7"/>
  <c r="B577" i="7"/>
  <c r="O576" i="7"/>
  <c r="Q576" i="7" s="1"/>
  <c r="L576" i="7"/>
  <c r="G576" i="7"/>
  <c r="F576" i="7"/>
  <c r="E576" i="7"/>
  <c r="D576" i="7"/>
  <c r="C576" i="7"/>
  <c r="B576" i="7"/>
  <c r="O575" i="7"/>
  <c r="Q575" i="7" s="1"/>
  <c r="L575" i="7"/>
  <c r="G575" i="7"/>
  <c r="F575" i="7"/>
  <c r="E575" i="7"/>
  <c r="D575" i="7"/>
  <c r="C575" i="7"/>
  <c r="B575" i="7"/>
  <c r="O574" i="7"/>
  <c r="Q574" i="7" s="1"/>
  <c r="L574" i="7"/>
  <c r="G574" i="7"/>
  <c r="F574" i="7"/>
  <c r="E574" i="7"/>
  <c r="D574" i="7"/>
  <c r="C574" i="7"/>
  <c r="B574" i="7"/>
  <c r="O573" i="7"/>
  <c r="Q573" i="7" s="1"/>
  <c r="L573" i="7"/>
  <c r="G573" i="7"/>
  <c r="F573" i="7"/>
  <c r="E573" i="7"/>
  <c r="D573" i="7"/>
  <c r="C573" i="7"/>
  <c r="B573" i="7"/>
  <c r="O572" i="7"/>
  <c r="Q572" i="7" s="1"/>
  <c r="L572" i="7"/>
  <c r="G572" i="7"/>
  <c r="F572" i="7"/>
  <c r="E572" i="7"/>
  <c r="D572" i="7"/>
  <c r="C572" i="7"/>
  <c r="B572" i="7"/>
  <c r="O571" i="7"/>
  <c r="Q571" i="7" s="1"/>
  <c r="L571" i="7"/>
  <c r="G571" i="7"/>
  <c r="F571" i="7"/>
  <c r="E571" i="7"/>
  <c r="D571" i="7"/>
  <c r="C571" i="7"/>
  <c r="B571" i="7"/>
  <c r="O570" i="7"/>
  <c r="Q570" i="7" s="1"/>
  <c r="L570" i="7"/>
  <c r="G570" i="7"/>
  <c r="F570" i="7"/>
  <c r="E570" i="7"/>
  <c r="D570" i="7"/>
  <c r="C570" i="7"/>
  <c r="B570" i="7"/>
  <c r="O569" i="7"/>
  <c r="Q569" i="7" s="1"/>
  <c r="L569" i="7"/>
  <c r="G569" i="7"/>
  <c r="F569" i="7"/>
  <c r="E569" i="7"/>
  <c r="D569" i="7"/>
  <c r="C569" i="7"/>
  <c r="B569" i="7"/>
  <c r="O568" i="7"/>
  <c r="Q568" i="7" s="1"/>
  <c r="L568" i="7"/>
  <c r="G568" i="7"/>
  <c r="F568" i="7"/>
  <c r="E568" i="7"/>
  <c r="D568" i="7"/>
  <c r="C568" i="7"/>
  <c r="B568" i="7"/>
  <c r="O567" i="7"/>
  <c r="Q567" i="7" s="1"/>
  <c r="L567" i="7"/>
  <c r="G567" i="7"/>
  <c r="F567" i="7"/>
  <c r="E567" i="7"/>
  <c r="D567" i="7"/>
  <c r="C567" i="7"/>
  <c r="B567" i="7"/>
  <c r="O566" i="7"/>
  <c r="Q566" i="7" s="1"/>
  <c r="L566" i="7"/>
  <c r="G566" i="7"/>
  <c r="F566" i="7"/>
  <c r="E566" i="7"/>
  <c r="D566" i="7"/>
  <c r="C566" i="7"/>
  <c r="B566" i="7"/>
  <c r="O565" i="7"/>
  <c r="Q565" i="7" s="1"/>
  <c r="L565" i="7"/>
  <c r="G565" i="7"/>
  <c r="F565" i="7"/>
  <c r="E565" i="7"/>
  <c r="D565" i="7"/>
  <c r="C565" i="7"/>
  <c r="B565" i="7"/>
  <c r="O564" i="7"/>
  <c r="Q564" i="7" s="1"/>
  <c r="L564" i="7"/>
  <c r="G564" i="7"/>
  <c r="F564" i="7"/>
  <c r="E564" i="7"/>
  <c r="D564" i="7"/>
  <c r="C564" i="7"/>
  <c r="B564" i="7"/>
  <c r="O563" i="7"/>
  <c r="Q563" i="7" s="1"/>
  <c r="L563" i="7"/>
  <c r="G563" i="7"/>
  <c r="F563" i="7"/>
  <c r="E563" i="7"/>
  <c r="D563" i="7"/>
  <c r="C563" i="7"/>
  <c r="B563" i="7"/>
  <c r="O562" i="7"/>
  <c r="Q562" i="7" s="1"/>
  <c r="L562" i="7"/>
  <c r="G562" i="7"/>
  <c r="F562" i="7"/>
  <c r="E562" i="7"/>
  <c r="D562" i="7"/>
  <c r="C562" i="7"/>
  <c r="B562" i="7"/>
  <c r="O561" i="7"/>
  <c r="Q561" i="7" s="1"/>
  <c r="L561" i="7"/>
  <c r="G561" i="7"/>
  <c r="F561" i="7"/>
  <c r="E561" i="7"/>
  <c r="D561" i="7"/>
  <c r="C561" i="7"/>
  <c r="B561" i="7"/>
  <c r="O560" i="7"/>
  <c r="Q560" i="7" s="1"/>
  <c r="L560" i="7"/>
  <c r="G560" i="7"/>
  <c r="F560" i="7"/>
  <c r="E560" i="7"/>
  <c r="D560" i="7"/>
  <c r="C560" i="7"/>
  <c r="B560" i="7"/>
  <c r="O559" i="7"/>
  <c r="Q559" i="7" s="1"/>
  <c r="L559" i="7"/>
  <c r="G559" i="7"/>
  <c r="F559" i="7"/>
  <c r="E559" i="7"/>
  <c r="D559" i="7"/>
  <c r="C559" i="7"/>
  <c r="B559" i="7"/>
  <c r="O558" i="7"/>
  <c r="Q558" i="7" s="1"/>
  <c r="L558" i="7"/>
  <c r="G558" i="7"/>
  <c r="F558" i="7"/>
  <c r="E558" i="7"/>
  <c r="D558" i="7"/>
  <c r="C558" i="7"/>
  <c r="B558" i="7"/>
  <c r="O557" i="7"/>
  <c r="Q557" i="7" s="1"/>
  <c r="L557" i="7"/>
  <c r="G557" i="7"/>
  <c r="F557" i="7"/>
  <c r="E557" i="7"/>
  <c r="D557" i="7"/>
  <c r="C557" i="7"/>
  <c r="B557" i="7"/>
  <c r="O556" i="7"/>
  <c r="Q556" i="7" s="1"/>
  <c r="L556" i="7"/>
  <c r="G556" i="7"/>
  <c r="F556" i="7"/>
  <c r="E556" i="7"/>
  <c r="D556" i="7"/>
  <c r="C556" i="7"/>
  <c r="B556" i="7"/>
  <c r="O555" i="7"/>
  <c r="Q555" i="7" s="1"/>
  <c r="L555" i="7"/>
  <c r="G555" i="7"/>
  <c r="F555" i="7"/>
  <c r="E555" i="7"/>
  <c r="D555" i="7"/>
  <c r="C555" i="7"/>
  <c r="B555" i="7"/>
  <c r="O554" i="7"/>
  <c r="Q554" i="7" s="1"/>
  <c r="L554" i="7"/>
  <c r="G554" i="7"/>
  <c r="F554" i="7"/>
  <c r="E554" i="7"/>
  <c r="D554" i="7"/>
  <c r="C554" i="7"/>
  <c r="B554" i="7"/>
  <c r="O553" i="7"/>
  <c r="Q553" i="7" s="1"/>
  <c r="L553" i="7"/>
  <c r="G553" i="7"/>
  <c r="F553" i="7"/>
  <c r="E553" i="7"/>
  <c r="D553" i="7"/>
  <c r="C553" i="7"/>
  <c r="B553" i="7"/>
  <c r="O552" i="7"/>
  <c r="Q552" i="7" s="1"/>
  <c r="L552" i="7"/>
  <c r="G552" i="7"/>
  <c r="F552" i="7"/>
  <c r="E552" i="7"/>
  <c r="D552" i="7"/>
  <c r="C552" i="7"/>
  <c r="B552" i="7"/>
  <c r="O551" i="7"/>
  <c r="Q551" i="7" s="1"/>
  <c r="L551" i="7"/>
  <c r="G551" i="7"/>
  <c r="F551" i="7"/>
  <c r="E551" i="7"/>
  <c r="D551" i="7"/>
  <c r="C551" i="7"/>
  <c r="B551" i="7"/>
  <c r="O550" i="7"/>
  <c r="Q550" i="7" s="1"/>
  <c r="L550" i="7"/>
  <c r="G550" i="7"/>
  <c r="F550" i="7"/>
  <c r="E550" i="7"/>
  <c r="D550" i="7"/>
  <c r="C550" i="7"/>
  <c r="B550" i="7"/>
  <c r="O549" i="7"/>
  <c r="Q549" i="7" s="1"/>
  <c r="L549" i="7"/>
  <c r="G549" i="7"/>
  <c r="F549" i="7"/>
  <c r="E549" i="7"/>
  <c r="D549" i="7"/>
  <c r="C549" i="7"/>
  <c r="B549" i="7"/>
  <c r="O548" i="7"/>
  <c r="Q548" i="7" s="1"/>
  <c r="L548" i="7"/>
  <c r="G548" i="7"/>
  <c r="F548" i="7"/>
  <c r="E548" i="7"/>
  <c r="D548" i="7"/>
  <c r="C548" i="7"/>
  <c r="B548" i="7"/>
  <c r="O547" i="7"/>
  <c r="Q547" i="7" s="1"/>
  <c r="L547" i="7"/>
  <c r="G547" i="7"/>
  <c r="F547" i="7"/>
  <c r="E547" i="7"/>
  <c r="D547" i="7"/>
  <c r="C547" i="7"/>
  <c r="B547" i="7"/>
  <c r="O546" i="7"/>
  <c r="Q546" i="7" s="1"/>
  <c r="L546" i="7"/>
  <c r="G546" i="7"/>
  <c r="F546" i="7"/>
  <c r="E546" i="7"/>
  <c r="D546" i="7"/>
  <c r="C546" i="7"/>
  <c r="B546" i="7"/>
  <c r="O545" i="7"/>
  <c r="Q545" i="7" s="1"/>
  <c r="L545" i="7"/>
  <c r="G545" i="7"/>
  <c r="F545" i="7"/>
  <c r="E545" i="7"/>
  <c r="D545" i="7"/>
  <c r="C545" i="7"/>
  <c r="B545" i="7"/>
  <c r="O544" i="7"/>
  <c r="Q544" i="7" s="1"/>
  <c r="L544" i="7"/>
  <c r="G544" i="7"/>
  <c r="F544" i="7"/>
  <c r="E544" i="7"/>
  <c r="D544" i="7"/>
  <c r="C544" i="7"/>
  <c r="B544" i="7"/>
  <c r="O543" i="7"/>
  <c r="Q543" i="7" s="1"/>
  <c r="L543" i="7"/>
  <c r="G543" i="7"/>
  <c r="F543" i="7"/>
  <c r="E543" i="7"/>
  <c r="D543" i="7"/>
  <c r="C543" i="7"/>
  <c r="B543" i="7"/>
  <c r="O542" i="7"/>
  <c r="Q542" i="7" s="1"/>
  <c r="L542" i="7"/>
  <c r="G542" i="7"/>
  <c r="F542" i="7"/>
  <c r="E542" i="7"/>
  <c r="D542" i="7"/>
  <c r="C542" i="7"/>
  <c r="B542" i="7"/>
  <c r="O541" i="7"/>
  <c r="Q541" i="7" s="1"/>
  <c r="L541" i="7"/>
  <c r="G541" i="7"/>
  <c r="F541" i="7"/>
  <c r="E541" i="7"/>
  <c r="D541" i="7"/>
  <c r="C541" i="7"/>
  <c r="B541" i="7"/>
  <c r="O540" i="7"/>
  <c r="Q540" i="7" s="1"/>
  <c r="L540" i="7"/>
  <c r="G540" i="7"/>
  <c r="F540" i="7"/>
  <c r="E540" i="7"/>
  <c r="D540" i="7"/>
  <c r="C540" i="7"/>
  <c r="B540" i="7"/>
  <c r="O539" i="7"/>
  <c r="Q539" i="7" s="1"/>
  <c r="L539" i="7"/>
  <c r="G539" i="7"/>
  <c r="F539" i="7"/>
  <c r="E539" i="7"/>
  <c r="D539" i="7"/>
  <c r="C539" i="7"/>
  <c r="B539" i="7"/>
  <c r="O538" i="7"/>
  <c r="Q538" i="7" s="1"/>
  <c r="L538" i="7"/>
  <c r="G538" i="7"/>
  <c r="F538" i="7"/>
  <c r="E538" i="7"/>
  <c r="D538" i="7"/>
  <c r="C538" i="7"/>
  <c r="B538" i="7"/>
  <c r="O537" i="7"/>
  <c r="Q537" i="7" s="1"/>
  <c r="L537" i="7"/>
  <c r="G537" i="7"/>
  <c r="F537" i="7"/>
  <c r="E537" i="7"/>
  <c r="D537" i="7"/>
  <c r="C537" i="7"/>
  <c r="B537" i="7"/>
  <c r="O536" i="7"/>
  <c r="Q536" i="7" s="1"/>
  <c r="L536" i="7"/>
  <c r="G536" i="7"/>
  <c r="F536" i="7"/>
  <c r="E536" i="7"/>
  <c r="D536" i="7"/>
  <c r="C536" i="7"/>
  <c r="B536" i="7"/>
  <c r="O535" i="7"/>
  <c r="Q535" i="7" s="1"/>
  <c r="L535" i="7"/>
  <c r="G535" i="7"/>
  <c r="F535" i="7"/>
  <c r="E535" i="7"/>
  <c r="D535" i="7"/>
  <c r="C535" i="7"/>
  <c r="B535" i="7"/>
  <c r="O534" i="7"/>
  <c r="Q534" i="7" s="1"/>
  <c r="L534" i="7"/>
  <c r="G534" i="7"/>
  <c r="F534" i="7"/>
  <c r="E534" i="7"/>
  <c r="D534" i="7"/>
  <c r="C534" i="7"/>
  <c r="B534" i="7"/>
  <c r="O533" i="7"/>
  <c r="Q533" i="7" s="1"/>
  <c r="L533" i="7"/>
  <c r="G533" i="7"/>
  <c r="F533" i="7"/>
  <c r="E533" i="7"/>
  <c r="D533" i="7"/>
  <c r="C533" i="7"/>
  <c r="B533" i="7"/>
  <c r="O532" i="7"/>
  <c r="Q532" i="7" s="1"/>
  <c r="L532" i="7"/>
  <c r="G532" i="7"/>
  <c r="F532" i="7"/>
  <c r="E532" i="7"/>
  <c r="D532" i="7"/>
  <c r="C532" i="7"/>
  <c r="B532" i="7"/>
  <c r="O531" i="7"/>
  <c r="Q531" i="7" s="1"/>
  <c r="L531" i="7"/>
  <c r="G531" i="7"/>
  <c r="F531" i="7"/>
  <c r="E531" i="7"/>
  <c r="D531" i="7"/>
  <c r="C531" i="7"/>
  <c r="B531" i="7"/>
  <c r="O530" i="7"/>
  <c r="Q530" i="7" s="1"/>
  <c r="L530" i="7"/>
  <c r="G530" i="7"/>
  <c r="F530" i="7"/>
  <c r="E530" i="7"/>
  <c r="D530" i="7"/>
  <c r="C530" i="7"/>
  <c r="B530" i="7"/>
  <c r="O529" i="7"/>
  <c r="Q529" i="7" s="1"/>
  <c r="L529" i="7"/>
  <c r="G529" i="7"/>
  <c r="F529" i="7"/>
  <c r="E529" i="7"/>
  <c r="D529" i="7"/>
  <c r="C529" i="7"/>
  <c r="B529" i="7"/>
  <c r="O528" i="7"/>
  <c r="Q528" i="7" s="1"/>
  <c r="L528" i="7"/>
  <c r="G528" i="7"/>
  <c r="F528" i="7"/>
  <c r="E528" i="7"/>
  <c r="D528" i="7"/>
  <c r="C528" i="7"/>
  <c r="B528" i="7"/>
  <c r="O527" i="7"/>
  <c r="Q527" i="7" s="1"/>
  <c r="L527" i="7"/>
  <c r="G527" i="7"/>
  <c r="F527" i="7"/>
  <c r="E527" i="7"/>
  <c r="D527" i="7"/>
  <c r="C527" i="7"/>
  <c r="B527" i="7"/>
  <c r="O526" i="7"/>
  <c r="Q526" i="7" s="1"/>
  <c r="L526" i="7"/>
  <c r="G526" i="7"/>
  <c r="F526" i="7"/>
  <c r="E526" i="7"/>
  <c r="D526" i="7"/>
  <c r="C526" i="7"/>
  <c r="B526" i="7"/>
  <c r="O525" i="7"/>
  <c r="Q525" i="7" s="1"/>
  <c r="L525" i="7"/>
  <c r="G525" i="7"/>
  <c r="F525" i="7"/>
  <c r="E525" i="7"/>
  <c r="D525" i="7"/>
  <c r="C525" i="7"/>
  <c r="B525" i="7"/>
  <c r="O524" i="7"/>
  <c r="Q524" i="7" s="1"/>
  <c r="L524" i="7"/>
  <c r="G524" i="7"/>
  <c r="F524" i="7"/>
  <c r="E524" i="7"/>
  <c r="D524" i="7"/>
  <c r="C524" i="7"/>
  <c r="B524" i="7"/>
  <c r="O523" i="7"/>
  <c r="Q523" i="7" s="1"/>
  <c r="L523" i="7"/>
  <c r="G523" i="7"/>
  <c r="F523" i="7"/>
  <c r="E523" i="7"/>
  <c r="D523" i="7"/>
  <c r="C523" i="7"/>
  <c r="B523" i="7"/>
  <c r="Q522" i="7"/>
  <c r="O522" i="7"/>
  <c r="L522" i="7"/>
  <c r="G522" i="7"/>
  <c r="F522" i="7"/>
  <c r="E522" i="7"/>
  <c r="D522" i="7"/>
  <c r="C522" i="7"/>
  <c r="B522" i="7"/>
  <c r="Q521" i="7"/>
  <c r="O521" i="7"/>
  <c r="L521" i="7"/>
  <c r="G521" i="7"/>
  <c r="F521" i="7"/>
  <c r="E521" i="7"/>
  <c r="D521" i="7"/>
  <c r="C521" i="7"/>
  <c r="B521" i="7"/>
  <c r="O520" i="7"/>
  <c r="Q520" i="7" s="1"/>
  <c r="L520" i="7"/>
  <c r="G520" i="7"/>
  <c r="F520" i="7"/>
  <c r="E520" i="7"/>
  <c r="D520" i="7"/>
  <c r="C520" i="7"/>
  <c r="B520" i="7"/>
  <c r="O519" i="7"/>
  <c r="Q519" i="7" s="1"/>
  <c r="L519" i="7"/>
  <c r="G519" i="7"/>
  <c r="F519" i="7"/>
  <c r="E519" i="7"/>
  <c r="D519" i="7"/>
  <c r="C519" i="7"/>
  <c r="B519" i="7"/>
  <c r="O518" i="7"/>
  <c r="Q518" i="7" s="1"/>
  <c r="L518" i="7"/>
  <c r="G518" i="7"/>
  <c r="F518" i="7"/>
  <c r="E518" i="7"/>
  <c r="D518" i="7"/>
  <c r="C518" i="7"/>
  <c r="B518" i="7"/>
  <c r="O517" i="7"/>
  <c r="Q517" i="7" s="1"/>
  <c r="L517" i="7"/>
  <c r="G517" i="7"/>
  <c r="F517" i="7"/>
  <c r="E517" i="7"/>
  <c r="D517" i="7"/>
  <c r="C517" i="7"/>
  <c r="B517" i="7"/>
  <c r="O516" i="7"/>
  <c r="Q516" i="7" s="1"/>
  <c r="L516" i="7"/>
  <c r="G516" i="7"/>
  <c r="F516" i="7"/>
  <c r="E516" i="7"/>
  <c r="D516" i="7"/>
  <c r="C516" i="7"/>
  <c r="B516" i="7"/>
  <c r="O515" i="7"/>
  <c r="Q515" i="7" s="1"/>
  <c r="L515" i="7"/>
  <c r="G515" i="7"/>
  <c r="F515" i="7"/>
  <c r="E515" i="7"/>
  <c r="D515" i="7"/>
  <c r="C515" i="7"/>
  <c r="B515" i="7"/>
  <c r="O514" i="7"/>
  <c r="Q514" i="7" s="1"/>
  <c r="L514" i="7"/>
  <c r="G514" i="7"/>
  <c r="F514" i="7"/>
  <c r="E514" i="7"/>
  <c r="D514" i="7"/>
  <c r="C514" i="7"/>
  <c r="B514" i="7"/>
  <c r="O513" i="7"/>
  <c r="Q513" i="7" s="1"/>
  <c r="L513" i="7"/>
  <c r="G513" i="7"/>
  <c r="F513" i="7"/>
  <c r="E513" i="7"/>
  <c r="D513" i="7"/>
  <c r="C513" i="7"/>
  <c r="B513" i="7"/>
  <c r="O512" i="7"/>
  <c r="Q512" i="7" s="1"/>
  <c r="L512" i="7"/>
  <c r="G512" i="7"/>
  <c r="F512" i="7"/>
  <c r="E512" i="7"/>
  <c r="D512" i="7"/>
  <c r="C512" i="7"/>
  <c r="B512" i="7"/>
  <c r="O511" i="7"/>
  <c r="Q511" i="7" s="1"/>
  <c r="L511" i="7"/>
  <c r="G511" i="7"/>
  <c r="F511" i="7"/>
  <c r="E511" i="7"/>
  <c r="D511" i="7"/>
  <c r="C511" i="7"/>
  <c r="B511" i="7"/>
  <c r="O510" i="7"/>
  <c r="Q510" i="7" s="1"/>
  <c r="L510" i="7"/>
  <c r="G510" i="7"/>
  <c r="F510" i="7"/>
  <c r="E510" i="7"/>
  <c r="D510" i="7"/>
  <c r="C510" i="7"/>
  <c r="B510" i="7"/>
  <c r="O509" i="7"/>
  <c r="Q509" i="7" s="1"/>
  <c r="L509" i="7"/>
  <c r="G509" i="7"/>
  <c r="F509" i="7"/>
  <c r="E509" i="7"/>
  <c r="D509" i="7"/>
  <c r="C509" i="7"/>
  <c r="B509" i="7"/>
  <c r="O508" i="7"/>
  <c r="Q508" i="7" s="1"/>
  <c r="L508" i="7"/>
  <c r="G508" i="7"/>
  <c r="F508" i="7"/>
  <c r="E508" i="7"/>
  <c r="D508" i="7"/>
  <c r="C508" i="7"/>
  <c r="B508" i="7"/>
  <c r="O507" i="7"/>
  <c r="Q507" i="7" s="1"/>
  <c r="L507" i="7"/>
  <c r="G507" i="7"/>
  <c r="F507" i="7"/>
  <c r="E507" i="7"/>
  <c r="D507" i="7"/>
  <c r="C507" i="7"/>
  <c r="B507" i="7"/>
  <c r="O506" i="7"/>
  <c r="Q506" i="7" s="1"/>
  <c r="L506" i="7"/>
  <c r="G506" i="7"/>
  <c r="F506" i="7"/>
  <c r="E506" i="7"/>
  <c r="D506" i="7"/>
  <c r="C506" i="7"/>
  <c r="B506" i="7"/>
  <c r="O505" i="7"/>
  <c r="Q505" i="7" s="1"/>
  <c r="L505" i="7"/>
  <c r="G505" i="7"/>
  <c r="F505" i="7"/>
  <c r="E505" i="7"/>
  <c r="D505" i="7"/>
  <c r="C505" i="7"/>
  <c r="B505" i="7"/>
  <c r="O504" i="7"/>
  <c r="Q504" i="7" s="1"/>
  <c r="L504" i="7"/>
  <c r="G504" i="7"/>
  <c r="F504" i="7"/>
  <c r="E504" i="7"/>
  <c r="D504" i="7"/>
  <c r="C504" i="7"/>
  <c r="B504" i="7"/>
  <c r="O503" i="7"/>
  <c r="Q503" i="7" s="1"/>
  <c r="L503" i="7"/>
  <c r="G503" i="7"/>
  <c r="F503" i="7"/>
  <c r="E503" i="7"/>
  <c r="D503" i="7"/>
  <c r="C503" i="7"/>
  <c r="B503" i="7"/>
  <c r="O502" i="7"/>
  <c r="Q502" i="7" s="1"/>
  <c r="L502" i="7"/>
  <c r="G502" i="7"/>
  <c r="F502" i="7"/>
  <c r="E502" i="7"/>
  <c r="D502" i="7"/>
  <c r="C502" i="7"/>
  <c r="B502" i="7"/>
  <c r="O501" i="7"/>
  <c r="Q501" i="7" s="1"/>
  <c r="L501" i="7"/>
  <c r="G501" i="7"/>
  <c r="F501" i="7"/>
  <c r="E501" i="7"/>
  <c r="D501" i="7"/>
  <c r="C501" i="7"/>
  <c r="B501" i="7"/>
  <c r="O500" i="7"/>
  <c r="Q500" i="7" s="1"/>
  <c r="L500" i="7"/>
  <c r="G500" i="7"/>
  <c r="F500" i="7"/>
  <c r="E500" i="7"/>
  <c r="D500" i="7"/>
  <c r="C500" i="7"/>
  <c r="B500" i="7"/>
  <c r="O499" i="7"/>
  <c r="Q499" i="7" s="1"/>
  <c r="L499" i="7"/>
  <c r="G499" i="7"/>
  <c r="F499" i="7"/>
  <c r="E499" i="7"/>
  <c r="D499" i="7"/>
  <c r="C499" i="7"/>
  <c r="B499" i="7"/>
  <c r="O498" i="7"/>
  <c r="Q498" i="7" s="1"/>
  <c r="L498" i="7"/>
  <c r="G498" i="7"/>
  <c r="F498" i="7"/>
  <c r="E498" i="7"/>
  <c r="D498" i="7"/>
  <c r="C498" i="7"/>
  <c r="B498" i="7"/>
  <c r="O497" i="7"/>
  <c r="Q497" i="7" s="1"/>
  <c r="L497" i="7"/>
  <c r="G497" i="7"/>
  <c r="F497" i="7"/>
  <c r="E497" i="7"/>
  <c r="D497" i="7"/>
  <c r="C497" i="7"/>
  <c r="B497" i="7"/>
  <c r="O496" i="7"/>
  <c r="Q496" i="7" s="1"/>
  <c r="L496" i="7"/>
  <c r="G496" i="7"/>
  <c r="F496" i="7"/>
  <c r="E496" i="7"/>
  <c r="D496" i="7"/>
  <c r="C496" i="7"/>
  <c r="B496" i="7"/>
  <c r="O495" i="7"/>
  <c r="Q495" i="7" s="1"/>
  <c r="L495" i="7"/>
  <c r="G495" i="7"/>
  <c r="F495" i="7"/>
  <c r="E495" i="7"/>
  <c r="D495" i="7"/>
  <c r="C495" i="7"/>
  <c r="B495" i="7"/>
  <c r="O494" i="7"/>
  <c r="Q494" i="7" s="1"/>
  <c r="L494" i="7"/>
  <c r="G494" i="7"/>
  <c r="F494" i="7"/>
  <c r="E494" i="7"/>
  <c r="D494" i="7"/>
  <c r="C494" i="7"/>
  <c r="B494" i="7"/>
  <c r="O493" i="7"/>
  <c r="Q493" i="7" s="1"/>
  <c r="L493" i="7"/>
  <c r="G493" i="7"/>
  <c r="F493" i="7"/>
  <c r="E493" i="7"/>
  <c r="D493" i="7"/>
  <c r="C493" i="7"/>
  <c r="B493" i="7"/>
  <c r="O492" i="7"/>
  <c r="Q492" i="7" s="1"/>
  <c r="L492" i="7"/>
  <c r="G492" i="7"/>
  <c r="F492" i="7"/>
  <c r="E492" i="7"/>
  <c r="D492" i="7"/>
  <c r="C492" i="7"/>
  <c r="B492" i="7"/>
  <c r="O491" i="7"/>
  <c r="Q491" i="7" s="1"/>
  <c r="L491" i="7"/>
  <c r="G491" i="7"/>
  <c r="F491" i="7"/>
  <c r="E491" i="7"/>
  <c r="D491" i="7"/>
  <c r="C491" i="7"/>
  <c r="B491" i="7"/>
  <c r="O490" i="7"/>
  <c r="Q490" i="7" s="1"/>
  <c r="L490" i="7"/>
  <c r="G490" i="7"/>
  <c r="F490" i="7"/>
  <c r="E490" i="7"/>
  <c r="D490" i="7"/>
  <c r="C490" i="7"/>
  <c r="B490" i="7"/>
  <c r="O489" i="7"/>
  <c r="Q489" i="7" s="1"/>
  <c r="L489" i="7"/>
  <c r="G489" i="7"/>
  <c r="F489" i="7"/>
  <c r="E489" i="7"/>
  <c r="D489" i="7"/>
  <c r="C489" i="7"/>
  <c r="B489" i="7"/>
  <c r="O488" i="7"/>
  <c r="Q488" i="7" s="1"/>
  <c r="L488" i="7"/>
  <c r="G488" i="7"/>
  <c r="F488" i="7"/>
  <c r="E488" i="7"/>
  <c r="D488" i="7"/>
  <c r="C488" i="7"/>
  <c r="B488" i="7"/>
  <c r="O487" i="7"/>
  <c r="Q487" i="7" s="1"/>
  <c r="L487" i="7"/>
  <c r="G487" i="7"/>
  <c r="F487" i="7"/>
  <c r="E487" i="7"/>
  <c r="D487" i="7"/>
  <c r="C487" i="7"/>
  <c r="B487" i="7"/>
  <c r="O486" i="7"/>
  <c r="Q486" i="7" s="1"/>
  <c r="L486" i="7"/>
  <c r="G486" i="7"/>
  <c r="F486" i="7"/>
  <c r="E486" i="7"/>
  <c r="D486" i="7"/>
  <c r="C486" i="7"/>
  <c r="B486" i="7"/>
  <c r="O485" i="7"/>
  <c r="Q485" i="7" s="1"/>
  <c r="L485" i="7"/>
  <c r="G485" i="7"/>
  <c r="F485" i="7"/>
  <c r="E485" i="7"/>
  <c r="D485" i="7"/>
  <c r="C485" i="7"/>
  <c r="B485" i="7"/>
  <c r="O484" i="7"/>
  <c r="Q484" i="7" s="1"/>
  <c r="L484" i="7"/>
  <c r="G484" i="7"/>
  <c r="F484" i="7"/>
  <c r="E484" i="7"/>
  <c r="D484" i="7"/>
  <c r="C484" i="7"/>
  <c r="B484" i="7"/>
  <c r="O483" i="7"/>
  <c r="Q483" i="7" s="1"/>
  <c r="L483" i="7"/>
  <c r="G483" i="7"/>
  <c r="F483" i="7"/>
  <c r="E483" i="7"/>
  <c r="D483" i="7"/>
  <c r="C483" i="7"/>
  <c r="B483" i="7"/>
  <c r="O482" i="7"/>
  <c r="Q482" i="7" s="1"/>
  <c r="L482" i="7"/>
  <c r="G482" i="7"/>
  <c r="F482" i="7"/>
  <c r="E482" i="7"/>
  <c r="D482" i="7"/>
  <c r="C482" i="7"/>
  <c r="B482" i="7"/>
  <c r="O481" i="7"/>
  <c r="Q481" i="7" s="1"/>
  <c r="L481" i="7"/>
  <c r="G481" i="7"/>
  <c r="F481" i="7"/>
  <c r="E481" i="7"/>
  <c r="D481" i="7"/>
  <c r="C481" i="7"/>
  <c r="B481" i="7"/>
  <c r="O480" i="7"/>
  <c r="Q480" i="7" s="1"/>
  <c r="L480" i="7"/>
  <c r="G480" i="7"/>
  <c r="F480" i="7"/>
  <c r="E480" i="7"/>
  <c r="D480" i="7"/>
  <c r="C480" i="7"/>
  <c r="B480" i="7"/>
  <c r="O479" i="7"/>
  <c r="Q479" i="7" s="1"/>
  <c r="L479" i="7"/>
  <c r="G479" i="7"/>
  <c r="F479" i="7"/>
  <c r="E479" i="7"/>
  <c r="D479" i="7"/>
  <c r="C479" i="7"/>
  <c r="B479" i="7"/>
  <c r="O478" i="7"/>
  <c r="Q478" i="7" s="1"/>
  <c r="L478" i="7"/>
  <c r="G478" i="7"/>
  <c r="F478" i="7"/>
  <c r="E478" i="7"/>
  <c r="D478" i="7"/>
  <c r="C478" i="7"/>
  <c r="B478" i="7"/>
  <c r="O477" i="7"/>
  <c r="Q477" i="7" s="1"/>
  <c r="L477" i="7"/>
  <c r="G477" i="7"/>
  <c r="F477" i="7"/>
  <c r="E477" i="7"/>
  <c r="D477" i="7"/>
  <c r="C477" i="7"/>
  <c r="B477" i="7"/>
  <c r="O476" i="7"/>
  <c r="Q476" i="7" s="1"/>
  <c r="L476" i="7"/>
  <c r="G476" i="7"/>
  <c r="F476" i="7"/>
  <c r="E476" i="7"/>
  <c r="D476" i="7"/>
  <c r="C476" i="7"/>
  <c r="B476" i="7"/>
  <c r="O475" i="7"/>
  <c r="Q475" i="7" s="1"/>
  <c r="L475" i="7"/>
  <c r="G475" i="7"/>
  <c r="F475" i="7"/>
  <c r="E475" i="7"/>
  <c r="D475" i="7"/>
  <c r="C475" i="7"/>
  <c r="B475" i="7"/>
  <c r="O474" i="7"/>
  <c r="Q474" i="7" s="1"/>
  <c r="L474" i="7"/>
  <c r="G474" i="7"/>
  <c r="F474" i="7"/>
  <c r="E474" i="7"/>
  <c r="D474" i="7"/>
  <c r="C474" i="7"/>
  <c r="B474" i="7"/>
  <c r="O473" i="7"/>
  <c r="Q473" i="7" s="1"/>
  <c r="L473" i="7"/>
  <c r="G473" i="7"/>
  <c r="F473" i="7"/>
  <c r="E473" i="7"/>
  <c r="D473" i="7"/>
  <c r="C473" i="7"/>
  <c r="B473" i="7"/>
  <c r="O472" i="7"/>
  <c r="Q472" i="7" s="1"/>
  <c r="L472" i="7"/>
  <c r="G472" i="7"/>
  <c r="F472" i="7"/>
  <c r="E472" i="7"/>
  <c r="D472" i="7"/>
  <c r="C472" i="7"/>
  <c r="B472" i="7"/>
  <c r="O471" i="7"/>
  <c r="Q471" i="7" s="1"/>
  <c r="L471" i="7"/>
  <c r="G471" i="7"/>
  <c r="F471" i="7"/>
  <c r="E471" i="7"/>
  <c r="D471" i="7"/>
  <c r="C471" i="7"/>
  <c r="B471" i="7"/>
  <c r="O470" i="7"/>
  <c r="Q470" i="7" s="1"/>
  <c r="L470" i="7"/>
  <c r="G470" i="7"/>
  <c r="F470" i="7"/>
  <c r="E470" i="7"/>
  <c r="D470" i="7"/>
  <c r="C470" i="7"/>
  <c r="B470" i="7"/>
  <c r="O469" i="7"/>
  <c r="Q469" i="7" s="1"/>
  <c r="L469" i="7"/>
  <c r="G469" i="7"/>
  <c r="F469" i="7"/>
  <c r="E469" i="7"/>
  <c r="D469" i="7"/>
  <c r="C469" i="7"/>
  <c r="B469" i="7"/>
  <c r="O468" i="7"/>
  <c r="Q468" i="7" s="1"/>
  <c r="L468" i="7"/>
  <c r="G468" i="7"/>
  <c r="F468" i="7"/>
  <c r="E468" i="7"/>
  <c r="D468" i="7"/>
  <c r="C468" i="7"/>
  <c r="B468" i="7"/>
  <c r="O467" i="7"/>
  <c r="Q467" i="7" s="1"/>
  <c r="L467" i="7"/>
  <c r="G467" i="7"/>
  <c r="F467" i="7"/>
  <c r="E467" i="7"/>
  <c r="D467" i="7"/>
  <c r="C467" i="7"/>
  <c r="B467" i="7"/>
  <c r="O466" i="7"/>
  <c r="Q466" i="7" s="1"/>
  <c r="L466" i="7"/>
  <c r="G466" i="7"/>
  <c r="F466" i="7"/>
  <c r="E466" i="7"/>
  <c r="D466" i="7"/>
  <c r="C466" i="7"/>
  <c r="B466" i="7"/>
  <c r="O465" i="7"/>
  <c r="Q465" i="7" s="1"/>
  <c r="L465" i="7"/>
  <c r="G465" i="7"/>
  <c r="F465" i="7"/>
  <c r="E465" i="7"/>
  <c r="D465" i="7"/>
  <c r="C465" i="7"/>
  <c r="B465" i="7"/>
  <c r="O464" i="7"/>
  <c r="Q464" i="7" s="1"/>
  <c r="L464" i="7"/>
  <c r="G464" i="7"/>
  <c r="F464" i="7"/>
  <c r="E464" i="7"/>
  <c r="D464" i="7"/>
  <c r="C464" i="7"/>
  <c r="B464" i="7"/>
  <c r="O463" i="7"/>
  <c r="Q463" i="7" s="1"/>
  <c r="L463" i="7"/>
  <c r="G463" i="7"/>
  <c r="F463" i="7"/>
  <c r="E463" i="7"/>
  <c r="D463" i="7"/>
  <c r="C463" i="7"/>
  <c r="B463" i="7"/>
  <c r="O462" i="7"/>
  <c r="Q462" i="7" s="1"/>
  <c r="L462" i="7"/>
  <c r="G462" i="7"/>
  <c r="F462" i="7"/>
  <c r="E462" i="7"/>
  <c r="D462" i="7"/>
  <c r="C462" i="7"/>
  <c r="B462" i="7"/>
  <c r="O461" i="7"/>
  <c r="Q461" i="7" s="1"/>
  <c r="L461" i="7"/>
  <c r="G461" i="7"/>
  <c r="F461" i="7"/>
  <c r="E461" i="7"/>
  <c r="D461" i="7"/>
  <c r="C461" i="7"/>
  <c r="B461" i="7"/>
  <c r="O460" i="7"/>
  <c r="Q460" i="7" s="1"/>
  <c r="L460" i="7"/>
  <c r="G460" i="7"/>
  <c r="F460" i="7"/>
  <c r="E460" i="7"/>
  <c r="D460" i="7"/>
  <c r="C460" i="7"/>
  <c r="B460" i="7"/>
  <c r="P459" i="7"/>
  <c r="O459" i="7"/>
  <c r="Q459" i="7" s="1"/>
  <c r="L459" i="7"/>
  <c r="I459" i="7"/>
  <c r="H459" i="7"/>
  <c r="G459" i="7"/>
  <c r="F459" i="7"/>
  <c r="E459" i="7"/>
  <c r="D459" i="7"/>
  <c r="C459" i="7"/>
  <c r="B459" i="7"/>
  <c r="O458" i="7"/>
  <c r="Q458" i="7" s="1"/>
  <c r="L458" i="7"/>
  <c r="G458" i="7"/>
  <c r="F458" i="7"/>
  <c r="E458" i="7"/>
  <c r="D458" i="7"/>
  <c r="C458" i="7"/>
  <c r="B458" i="7"/>
  <c r="O457" i="7"/>
  <c r="Q457" i="7" s="1"/>
  <c r="L457" i="7"/>
  <c r="G457" i="7"/>
  <c r="F457" i="7"/>
  <c r="E457" i="7"/>
  <c r="D457" i="7"/>
  <c r="C457" i="7"/>
  <c r="B457" i="7"/>
  <c r="O456" i="7"/>
  <c r="Q456" i="7" s="1"/>
  <c r="L456" i="7"/>
  <c r="G456" i="7"/>
  <c r="F456" i="7"/>
  <c r="E456" i="7"/>
  <c r="D456" i="7"/>
  <c r="C456" i="7"/>
  <c r="B456" i="7"/>
  <c r="O455" i="7"/>
  <c r="Q455" i="7" s="1"/>
  <c r="L455" i="7"/>
  <c r="G455" i="7"/>
  <c r="F455" i="7"/>
  <c r="E455" i="7"/>
  <c r="D455" i="7"/>
  <c r="C455" i="7"/>
  <c r="B455" i="7"/>
  <c r="O454" i="7"/>
  <c r="Q454" i="7" s="1"/>
  <c r="L454" i="7"/>
  <c r="G454" i="7"/>
  <c r="F454" i="7"/>
  <c r="E454" i="7"/>
  <c r="D454" i="7"/>
  <c r="C454" i="7"/>
  <c r="B454" i="7"/>
  <c r="O453" i="7"/>
  <c r="Q453" i="7" s="1"/>
  <c r="L453" i="7"/>
  <c r="G453" i="7"/>
  <c r="F453" i="7"/>
  <c r="E453" i="7"/>
  <c r="D453" i="7"/>
  <c r="C453" i="7"/>
  <c r="B453" i="7"/>
  <c r="O452" i="7"/>
  <c r="Q452" i="7" s="1"/>
  <c r="L452" i="7"/>
  <c r="I452" i="7"/>
  <c r="P452" i="7" s="1"/>
  <c r="H452" i="7"/>
  <c r="G452" i="7"/>
  <c r="F452" i="7"/>
  <c r="E452" i="7"/>
  <c r="D452" i="7"/>
  <c r="C452" i="7"/>
  <c r="B452" i="7"/>
  <c r="O451" i="7"/>
  <c r="Q451" i="7" s="1"/>
  <c r="L451" i="7"/>
  <c r="G451" i="7"/>
  <c r="F451" i="7"/>
  <c r="E451" i="7"/>
  <c r="D451" i="7"/>
  <c r="C451" i="7"/>
  <c r="B451" i="7"/>
  <c r="O450" i="7"/>
  <c r="Q450" i="7" s="1"/>
  <c r="L450" i="7"/>
  <c r="G450" i="7"/>
  <c r="F450" i="7"/>
  <c r="E450" i="7"/>
  <c r="D450" i="7"/>
  <c r="C450" i="7"/>
  <c r="B450" i="7"/>
  <c r="O449" i="7"/>
  <c r="Q449" i="7" s="1"/>
  <c r="L449" i="7"/>
  <c r="G449" i="7"/>
  <c r="F449" i="7"/>
  <c r="E449" i="7"/>
  <c r="D449" i="7"/>
  <c r="C449" i="7"/>
  <c r="B449" i="7"/>
  <c r="O448" i="7"/>
  <c r="Q448" i="7" s="1"/>
  <c r="L448" i="7"/>
  <c r="G448" i="7"/>
  <c r="F448" i="7"/>
  <c r="E448" i="7"/>
  <c r="D448" i="7"/>
  <c r="C448" i="7"/>
  <c r="B448" i="7"/>
  <c r="O447" i="7"/>
  <c r="Q447" i="7" s="1"/>
  <c r="L447" i="7"/>
  <c r="G447" i="7"/>
  <c r="F447" i="7"/>
  <c r="E447" i="7"/>
  <c r="D447" i="7"/>
  <c r="C447" i="7"/>
  <c r="B447" i="7"/>
  <c r="O446" i="7"/>
  <c r="Q446" i="7" s="1"/>
  <c r="L446" i="7"/>
  <c r="G446" i="7"/>
  <c r="F446" i="7"/>
  <c r="E446" i="7"/>
  <c r="D446" i="7"/>
  <c r="C446" i="7"/>
  <c r="B446" i="7"/>
  <c r="O445" i="7"/>
  <c r="Q445" i="7" s="1"/>
  <c r="L445" i="7"/>
  <c r="G445" i="7"/>
  <c r="F445" i="7"/>
  <c r="E445" i="7"/>
  <c r="D445" i="7"/>
  <c r="C445" i="7"/>
  <c r="B445" i="7"/>
  <c r="O444" i="7"/>
  <c r="Q444" i="7" s="1"/>
  <c r="L444" i="7"/>
  <c r="G444" i="7"/>
  <c r="F444" i="7"/>
  <c r="E444" i="7"/>
  <c r="D444" i="7"/>
  <c r="C444" i="7"/>
  <c r="B444" i="7"/>
  <c r="O443" i="7"/>
  <c r="Q443" i="7" s="1"/>
  <c r="L443" i="7"/>
  <c r="G443" i="7"/>
  <c r="F443" i="7"/>
  <c r="E443" i="7"/>
  <c r="D443" i="7"/>
  <c r="C443" i="7"/>
  <c r="B443" i="7"/>
  <c r="O442" i="7"/>
  <c r="Q442" i="7" s="1"/>
  <c r="L442" i="7"/>
  <c r="G442" i="7"/>
  <c r="F442" i="7"/>
  <c r="E442" i="7"/>
  <c r="D442" i="7"/>
  <c r="C442" i="7"/>
  <c r="B442" i="7"/>
  <c r="O441" i="7"/>
  <c r="Q441" i="7" s="1"/>
  <c r="L441" i="7"/>
  <c r="G441" i="7"/>
  <c r="F441" i="7"/>
  <c r="E441" i="7"/>
  <c r="D441" i="7"/>
  <c r="C441" i="7"/>
  <c r="B441" i="7"/>
  <c r="O440" i="7"/>
  <c r="Q440" i="7" s="1"/>
  <c r="L440" i="7"/>
  <c r="G440" i="7"/>
  <c r="F440" i="7"/>
  <c r="E440" i="7"/>
  <c r="D440" i="7"/>
  <c r="C440" i="7"/>
  <c r="B440" i="7"/>
  <c r="O439" i="7"/>
  <c r="Q439" i="7" s="1"/>
  <c r="L439" i="7"/>
  <c r="G439" i="7"/>
  <c r="F439" i="7"/>
  <c r="E439" i="7"/>
  <c r="D439" i="7"/>
  <c r="C439" i="7"/>
  <c r="B439" i="7"/>
  <c r="O438" i="7"/>
  <c r="Q438" i="7" s="1"/>
  <c r="L438" i="7"/>
  <c r="I438" i="7"/>
  <c r="P438" i="7" s="1"/>
  <c r="H438" i="7"/>
  <c r="G438" i="7"/>
  <c r="F438" i="7"/>
  <c r="E438" i="7"/>
  <c r="D438" i="7"/>
  <c r="C438" i="7"/>
  <c r="B438" i="7"/>
  <c r="O437" i="7"/>
  <c r="Q437" i="7" s="1"/>
  <c r="L437" i="7"/>
  <c r="G437" i="7"/>
  <c r="F437" i="7"/>
  <c r="E437" i="7"/>
  <c r="D437" i="7"/>
  <c r="C437" i="7"/>
  <c r="B437" i="7"/>
  <c r="O436" i="7"/>
  <c r="Q436" i="7" s="1"/>
  <c r="L436" i="7"/>
  <c r="G436" i="7"/>
  <c r="F436" i="7"/>
  <c r="E436" i="7"/>
  <c r="D436" i="7"/>
  <c r="C436" i="7"/>
  <c r="B436" i="7"/>
  <c r="O435" i="7"/>
  <c r="Q435" i="7" s="1"/>
  <c r="L435" i="7"/>
  <c r="G435" i="7"/>
  <c r="F435" i="7"/>
  <c r="E435" i="7"/>
  <c r="D435" i="7"/>
  <c r="C435" i="7"/>
  <c r="B435" i="7"/>
  <c r="O434" i="7"/>
  <c r="Q434" i="7" s="1"/>
  <c r="L434" i="7"/>
  <c r="G434" i="7"/>
  <c r="F434" i="7"/>
  <c r="E434" i="7"/>
  <c r="D434" i="7"/>
  <c r="C434" i="7"/>
  <c r="B434" i="7"/>
  <c r="O433" i="7"/>
  <c r="Q433" i="7" s="1"/>
  <c r="L433" i="7"/>
  <c r="G433" i="7"/>
  <c r="F433" i="7"/>
  <c r="E433" i="7"/>
  <c r="D433" i="7"/>
  <c r="C433" i="7"/>
  <c r="B433" i="7"/>
  <c r="O432" i="7"/>
  <c r="Q432" i="7" s="1"/>
  <c r="L432" i="7"/>
  <c r="G432" i="7"/>
  <c r="F432" i="7"/>
  <c r="E432" i="7"/>
  <c r="D432" i="7"/>
  <c r="C432" i="7"/>
  <c r="B432" i="7"/>
  <c r="P431" i="7"/>
  <c r="O431" i="7"/>
  <c r="Q431" i="7" s="1"/>
  <c r="L431" i="7"/>
  <c r="I431" i="7"/>
  <c r="H431" i="7"/>
  <c r="G431" i="7"/>
  <c r="F431" i="7"/>
  <c r="E431" i="7"/>
  <c r="D431" i="7"/>
  <c r="C431" i="7"/>
  <c r="B431" i="7"/>
  <c r="P430" i="7"/>
  <c r="O430" i="7"/>
  <c r="Q430" i="7" s="1"/>
  <c r="L430" i="7"/>
  <c r="I430" i="7"/>
  <c r="H430" i="7"/>
  <c r="G430" i="7"/>
  <c r="F430" i="7"/>
  <c r="E430" i="7"/>
  <c r="D430" i="7"/>
  <c r="C430" i="7"/>
  <c r="B430" i="7"/>
  <c r="O429" i="7"/>
  <c r="Q429" i="7" s="1"/>
  <c r="L429" i="7"/>
  <c r="G429" i="7"/>
  <c r="F429" i="7"/>
  <c r="E429" i="7"/>
  <c r="D429" i="7"/>
  <c r="C429" i="7"/>
  <c r="B429" i="7"/>
  <c r="O428" i="7"/>
  <c r="Q428" i="7" s="1"/>
  <c r="L428" i="7"/>
  <c r="G428" i="7"/>
  <c r="F428" i="7"/>
  <c r="E428" i="7"/>
  <c r="D428" i="7"/>
  <c r="C428" i="7"/>
  <c r="B428" i="7"/>
  <c r="O427" i="7"/>
  <c r="Q427" i="7" s="1"/>
  <c r="L427" i="7"/>
  <c r="G427" i="7"/>
  <c r="F427" i="7"/>
  <c r="E427" i="7"/>
  <c r="D427" i="7"/>
  <c r="C427" i="7"/>
  <c r="B427" i="7"/>
  <c r="O426" i="7"/>
  <c r="Q426" i="7" s="1"/>
  <c r="L426" i="7"/>
  <c r="G426" i="7"/>
  <c r="F426" i="7"/>
  <c r="E426" i="7"/>
  <c r="D426" i="7"/>
  <c r="C426" i="7"/>
  <c r="B426" i="7"/>
  <c r="O425" i="7"/>
  <c r="Q425" i="7" s="1"/>
  <c r="L425" i="7"/>
  <c r="G425" i="7"/>
  <c r="F425" i="7"/>
  <c r="E425" i="7"/>
  <c r="D425" i="7"/>
  <c r="C425" i="7"/>
  <c r="B425" i="7"/>
  <c r="O424" i="7"/>
  <c r="Q424" i="7" s="1"/>
  <c r="L424" i="7"/>
  <c r="G424" i="7"/>
  <c r="F424" i="7"/>
  <c r="E424" i="7"/>
  <c r="D424" i="7"/>
  <c r="C424" i="7"/>
  <c r="B424" i="7"/>
  <c r="O423" i="7"/>
  <c r="Q423" i="7" s="1"/>
  <c r="L423" i="7"/>
  <c r="G423" i="7"/>
  <c r="F423" i="7"/>
  <c r="E423" i="7"/>
  <c r="D423" i="7"/>
  <c r="C423" i="7"/>
  <c r="B423" i="7"/>
  <c r="O422" i="7"/>
  <c r="Q422" i="7" s="1"/>
  <c r="L422" i="7"/>
  <c r="G422" i="7"/>
  <c r="F422" i="7"/>
  <c r="E422" i="7"/>
  <c r="D422" i="7"/>
  <c r="C422" i="7"/>
  <c r="B422" i="7"/>
  <c r="O421" i="7"/>
  <c r="Q421" i="7" s="1"/>
  <c r="L421" i="7"/>
  <c r="G421" i="7"/>
  <c r="F421" i="7"/>
  <c r="E421" i="7"/>
  <c r="D421" i="7"/>
  <c r="C421" i="7"/>
  <c r="B421" i="7"/>
  <c r="O420" i="7"/>
  <c r="Q420" i="7" s="1"/>
  <c r="L420" i="7"/>
  <c r="G420" i="7"/>
  <c r="F420" i="7"/>
  <c r="E420" i="7"/>
  <c r="D420" i="7"/>
  <c r="C420" i="7"/>
  <c r="B420" i="7"/>
  <c r="O419" i="7"/>
  <c r="Q419" i="7" s="1"/>
  <c r="L419" i="7"/>
  <c r="G419" i="7"/>
  <c r="F419" i="7"/>
  <c r="E419" i="7"/>
  <c r="D419" i="7"/>
  <c r="C419" i="7"/>
  <c r="B419" i="7"/>
  <c r="O418" i="7"/>
  <c r="Q418" i="7" s="1"/>
  <c r="L418" i="7"/>
  <c r="G418" i="7"/>
  <c r="F418" i="7"/>
  <c r="E418" i="7"/>
  <c r="D418" i="7"/>
  <c r="C418" i="7"/>
  <c r="B418" i="7"/>
  <c r="O417" i="7"/>
  <c r="Q417" i="7" s="1"/>
  <c r="L417" i="7"/>
  <c r="G417" i="7"/>
  <c r="F417" i="7"/>
  <c r="E417" i="7"/>
  <c r="D417" i="7"/>
  <c r="C417" i="7"/>
  <c r="B417" i="7"/>
  <c r="O416" i="7"/>
  <c r="Q416" i="7" s="1"/>
  <c r="L416" i="7"/>
  <c r="G416" i="7"/>
  <c r="F416" i="7"/>
  <c r="E416" i="7"/>
  <c r="D416" i="7"/>
  <c r="C416" i="7"/>
  <c r="B416" i="7"/>
  <c r="O415" i="7"/>
  <c r="Q415" i="7" s="1"/>
  <c r="L415" i="7"/>
  <c r="G415" i="7"/>
  <c r="F415" i="7"/>
  <c r="E415" i="7"/>
  <c r="D415" i="7"/>
  <c r="C415" i="7"/>
  <c r="B415" i="7"/>
  <c r="O414" i="7"/>
  <c r="Q414" i="7" s="1"/>
  <c r="L414" i="7"/>
  <c r="G414" i="7"/>
  <c r="F414" i="7"/>
  <c r="E414" i="7"/>
  <c r="D414" i="7"/>
  <c r="C414" i="7"/>
  <c r="B414" i="7"/>
  <c r="O413" i="7"/>
  <c r="Q413" i="7" s="1"/>
  <c r="L413" i="7"/>
  <c r="G413" i="7"/>
  <c r="F413" i="7"/>
  <c r="E413" i="7"/>
  <c r="D413" i="7"/>
  <c r="C413" i="7"/>
  <c r="B413" i="7"/>
  <c r="O412" i="7"/>
  <c r="Q412" i="7" s="1"/>
  <c r="L412" i="7"/>
  <c r="I412" i="7"/>
  <c r="P412" i="7" s="1"/>
  <c r="H412" i="7"/>
  <c r="G412" i="7"/>
  <c r="F412" i="7"/>
  <c r="E412" i="7"/>
  <c r="D412" i="7"/>
  <c r="C412" i="7"/>
  <c r="B412" i="7"/>
  <c r="O411" i="7"/>
  <c r="Q411" i="7" s="1"/>
  <c r="L411" i="7"/>
  <c r="G411" i="7"/>
  <c r="F411" i="7"/>
  <c r="E411" i="7"/>
  <c r="D411" i="7"/>
  <c r="C411" i="7"/>
  <c r="B411" i="7"/>
  <c r="O410" i="7"/>
  <c r="Q410" i="7" s="1"/>
  <c r="L410" i="7"/>
  <c r="G410" i="7"/>
  <c r="F410" i="7"/>
  <c r="E410" i="7"/>
  <c r="D410" i="7"/>
  <c r="C410" i="7"/>
  <c r="B410" i="7"/>
  <c r="O409" i="7"/>
  <c r="Q409" i="7" s="1"/>
  <c r="L409" i="7"/>
  <c r="G409" i="7"/>
  <c r="F409" i="7"/>
  <c r="E409" i="7"/>
  <c r="D409" i="7"/>
  <c r="C409" i="7"/>
  <c r="B409" i="7"/>
  <c r="O408" i="7"/>
  <c r="Q408" i="7" s="1"/>
  <c r="L408" i="7"/>
  <c r="G408" i="7"/>
  <c r="F408" i="7"/>
  <c r="E408" i="7"/>
  <c r="D408" i="7"/>
  <c r="C408" i="7"/>
  <c r="B408" i="7"/>
  <c r="P407" i="7"/>
  <c r="O407" i="7"/>
  <c r="Q407" i="7" s="1"/>
  <c r="L407" i="7"/>
  <c r="I407" i="7"/>
  <c r="H407" i="7"/>
  <c r="G407" i="7"/>
  <c r="F407" i="7"/>
  <c r="E407" i="7"/>
  <c r="D407" i="7"/>
  <c r="C407" i="7"/>
  <c r="B407" i="7"/>
  <c r="O406" i="7"/>
  <c r="Q406" i="7" s="1"/>
  <c r="L406" i="7"/>
  <c r="G406" i="7"/>
  <c r="F406" i="7"/>
  <c r="E406" i="7"/>
  <c r="D406" i="7"/>
  <c r="C406" i="7"/>
  <c r="B406" i="7"/>
  <c r="O405" i="7"/>
  <c r="Q405" i="7" s="1"/>
  <c r="L405" i="7"/>
  <c r="G405" i="7"/>
  <c r="F405" i="7"/>
  <c r="E405" i="7"/>
  <c r="D405" i="7"/>
  <c r="C405" i="7"/>
  <c r="B405" i="7"/>
  <c r="O404" i="7"/>
  <c r="Q404" i="7" s="1"/>
  <c r="L404" i="7"/>
  <c r="G404" i="7"/>
  <c r="F404" i="7"/>
  <c r="E404" i="7"/>
  <c r="D404" i="7"/>
  <c r="C404" i="7"/>
  <c r="B404" i="7"/>
  <c r="O403" i="7"/>
  <c r="Q403" i="7" s="1"/>
  <c r="L403" i="7"/>
  <c r="G403" i="7"/>
  <c r="F403" i="7"/>
  <c r="E403" i="7"/>
  <c r="D403" i="7"/>
  <c r="C403" i="7"/>
  <c r="B403" i="7"/>
  <c r="P402" i="7"/>
  <c r="O402" i="7"/>
  <c r="Q402" i="7" s="1"/>
  <c r="L402" i="7"/>
  <c r="I402" i="7"/>
  <c r="H402" i="7"/>
  <c r="G402" i="7"/>
  <c r="F402" i="7"/>
  <c r="E402" i="7"/>
  <c r="D402" i="7"/>
  <c r="C402" i="7"/>
  <c r="B402" i="7"/>
  <c r="O401" i="7"/>
  <c r="Q401" i="7" s="1"/>
  <c r="L401" i="7"/>
  <c r="G401" i="7"/>
  <c r="F401" i="7"/>
  <c r="E401" i="7"/>
  <c r="D401" i="7"/>
  <c r="C401" i="7"/>
  <c r="B401" i="7"/>
  <c r="O400" i="7"/>
  <c r="Q400" i="7" s="1"/>
  <c r="L400" i="7"/>
  <c r="G400" i="7"/>
  <c r="F400" i="7"/>
  <c r="E400" i="7"/>
  <c r="D400" i="7"/>
  <c r="C400" i="7"/>
  <c r="B400" i="7"/>
  <c r="O399" i="7"/>
  <c r="Q399" i="7" s="1"/>
  <c r="L399" i="7"/>
  <c r="G399" i="7"/>
  <c r="F399" i="7"/>
  <c r="E399" i="7"/>
  <c r="D399" i="7"/>
  <c r="C399" i="7"/>
  <c r="B399" i="7"/>
  <c r="O398" i="7"/>
  <c r="Q398" i="7" s="1"/>
  <c r="L398" i="7"/>
  <c r="I398" i="7"/>
  <c r="P398" i="7" s="1"/>
  <c r="H398" i="7"/>
  <c r="G398" i="7"/>
  <c r="F398" i="7"/>
  <c r="E398" i="7"/>
  <c r="D398" i="7"/>
  <c r="C398" i="7"/>
  <c r="B398" i="7"/>
  <c r="O397" i="7"/>
  <c r="Q397" i="7" s="1"/>
  <c r="L397" i="7"/>
  <c r="G397" i="7"/>
  <c r="F397" i="7"/>
  <c r="E397" i="7"/>
  <c r="D397" i="7"/>
  <c r="C397" i="7"/>
  <c r="B397" i="7"/>
  <c r="O396" i="7"/>
  <c r="Q396" i="7" s="1"/>
  <c r="L396" i="7"/>
  <c r="G396" i="7"/>
  <c r="F396" i="7"/>
  <c r="E396" i="7"/>
  <c r="D396" i="7"/>
  <c r="C396" i="7"/>
  <c r="B396" i="7"/>
  <c r="O395" i="7"/>
  <c r="Q395" i="7" s="1"/>
  <c r="L395" i="7"/>
  <c r="G395" i="7"/>
  <c r="F395" i="7"/>
  <c r="E395" i="7"/>
  <c r="D395" i="7"/>
  <c r="C395" i="7"/>
  <c r="B395" i="7"/>
  <c r="O394" i="7"/>
  <c r="Q394" i="7" s="1"/>
  <c r="L394" i="7"/>
  <c r="G394" i="7"/>
  <c r="F394" i="7"/>
  <c r="E394" i="7"/>
  <c r="D394" i="7"/>
  <c r="C394" i="7"/>
  <c r="B394" i="7"/>
  <c r="O393" i="7"/>
  <c r="Q393" i="7" s="1"/>
  <c r="L393" i="7"/>
  <c r="G393" i="7"/>
  <c r="F393" i="7"/>
  <c r="E393" i="7"/>
  <c r="D393" i="7"/>
  <c r="C393" i="7"/>
  <c r="B393" i="7"/>
  <c r="O392" i="7"/>
  <c r="Q392" i="7" s="1"/>
  <c r="L392" i="7"/>
  <c r="G392" i="7"/>
  <c r="F392" i="7"/>
  <c r="E392" i="7"/>
  <c r="D392" i="7"/>
  <c r="C392" i="7"/>
  <c r="B392" i="7"/>
  <c r="P391" i="7"/>
  <c r="O391" i="7"/>
  <c r="Q391" i="7" s="1"/>
  <c r="L391" i="7"/>
  <c r="I391" i="7"/>
  <c r="H391" i="7"/>
  <c r="G391" i="7"/>
  <c r="F391" i="7"/>
  <c r="E391" i="7"/>
  <c r="D391" i="7"/>
  <c r="C391" i="7"/>
  <c r="B391" i="7"/>
  <c r="O390" i="7"/>
  <c r="Q390" i="7" s="1"/>
  <c r="L390" i="7"/>
  <c r="G390" i="7"/>
  <c r="F390" i="7"/>
  <c r="E390" i="7"/>
  <c r="D390" i="7"/>
  <c r="C390" i="7"/>
  <c r="B390" i="7"/>
  <c r="O389" i="7"/>
  <c r="Q389" i="7" s="1"/>
  <c r="L389" i="7"/>
  <c r="G389" i="7"/>
  <c r="F389" i="7"/>
  <c r="E389" i="7"/>
  <c r="D389" i="7"/>
  <c r="C389" i="7"/>
  <c r="B389" i="7"/>
  <c r="O388" i="7"/>
  <c r="Q388" i="7" s="1"/>
  <c r="L388" i="7"/>
  <c r="G388" i="7"/>
  <c r="F388" i="7"/>
  <c r="E388" i="7"/>
  <c r="D388" i="7"/>
  <c r="C388" i="7"/>
  <c r="B388" i="7"/>
  <c r="O387" i="7"/>
  <c r="Q387" i="7" s="1"/>
  <c r="L387" i="7"/>
  <c r="G387" i="7"/>
  <c r="F387" i="7"/>
  <c r="E387" i="7"/>
  <c r="D387" i="7"/>
  <c r="C387" i="7"/>
  <c r="B387" i="7"/>
  <c r="O386" i="7"/>
  <c r="Q386" i="7" s="1"/>
  <c r="L386" i="7"/>
  <c r="G386" i="7"/>
  <c r="F386" i="7"/>
  <c r="E386" i="7"/>
  <c r="D386" i="7"/>
  <c r="C386" i="7"/>
  <c r="B386" i="7"/>
  <c r="O385" i="7"/>
  <c r="Q385" i="7" s="1"/>
  <c r="L385" i="7"/>
  <c r="G385" i="7"/>
  <c r="F385" i="7"/>
  <c r="E385" i="7"/>
  <c r="D385" i="7"/>
  <c r="C385" i="7"/>
  <c r="B385" i="7"/>
  <c r="O384" i="7"/>
  <c r="Q384" i="7" s="1"/>
  <c r="L384" i="7"/>
  <c r="G384" i="7"/>
  <c r="F384" i="7"/>
  <c r="E384" i="7"/>
  <c r="D384" i="7"/>
  <c r="C384" i="7"/>
  <c r="B384" i="7"/>
  <c r="O383" i="7"/>
  <c r="Q383" i="7" s="1"/>
  <c r="L383" i="7"/>
  <c r="G383" i="7"/>
  <c r="F383" i="7"/>
  <c r="E383" i="7"/>
  <c r="D383" i="7"/>
  <c r="C383" i="7"/>
  <c r="B383" i="7"/>
  <c r="O382" i="7"/>
  <c r="Q382" i="7" s="1"/>
  <c r="L382" i="7"/>
  <c r="G382" i="7"/>
  <c r="F382" i="7"/>
  <c r="E382" i="7"/>
  <c r="D382" i="7"/>
  <c r="C382" i="7"/>
  <c r="B382" i="7"/>
  <c r="O381" i="7"/>
  <c r="Q381" i="7" s="1"/>
  <c r="L381" i="7"/>
  <c r="G381" i="7"/>
  <c r="F381" i="7"/>
  <c r="E381" i="7"/>
  <c r="D381" i="7"/>
  <c r="C381" i="7"/>
  <c r="B381" i="7"/>
  <c r="O380" i="7"/>
  <c r="Q380" i="7" s="1"/>
  <c r="L380" i="7"/>
  <c r="G380" i="7"/>
  <c r="F380" i="7"/>
  <c r="E380" i="7"/>
  <c r="D380" i="7"/>
  <c r="C380" i="7"/>
  <c r="B380" i="7"/>
  <c r="O379" i="7"/>
  <c r="Q379" i="7" s="1"/>
  <c r="L379" i="7"/>
  <c r="G379" i="7"/>
  <c r="F379" i="7"/>
  <c r="E379" i="7"/>
  <c r="D379" i="7"/>
  <c r="C379" i="7"/>
  <c r="B379" i="7"/>
  <c r="O378" i="7"/>
  <c r="Q378" i="7" s="1"/>
  <c r="L378" i="7"/>
  <c r="G378" i="7"/>
  <c r="F378" i="7"/>
  <c r="E378" i="7"/>
  <c r="D378" i="7"/>
  <c r="C378" i="7"/>
  <c r="B378" i="7"/>
  <c r="O377" i="7"/>
  <c r="Q377" i="7" s="1"/>
  <c r="L377" i="7"/>
  <c r="G377" i="7"/>
  <c r="F377" i="7"/>
  <c r="E377" i="7"/>
  <c r="D377" i="7"/>
  <c r="C377" i="7"/>
  <c r="B377" i="7"/>
  <c r="O376" i="7"/>
  <c r="Q376" i="7" s="1"/>
  <c r="L376" i="7"/>
  <c r="G376" i="7"/>
  <c r="F376" i="7"/>
  <c r="E376" i="7"/>
  <c r="D376" i="7"/>
  <c r="C376" i="7"/>
  <c r="B376" i="7"/>
  <c r="O375" i="7"/>
  <c r="Q375" i="7" s="1"/>
  <c r="L375" i="7"/>
  <c r="G375" i="7"/>
  <c r="F375" i="7"/>
  <c r="E375" i="7"/>
  <c r="D375" i="7"/>
  <c r="C375" i="7"/>
  <c r="B375" i="7"/>
  <c r="O374" i="7"/>
  <c r="Q374" i="7" s="1"/>
  <c r="L374" i="7"/>
  <c r="G374" i="7"/>
  <c r="F374" i="7"/>
  <c r="E374" i="7"/>
  <c r="D374" i="7"/>
  <c r="C374" i="7"/>
  <c r="B374" i="7"/>
  <c r="O373" i="7"/>
  <c r="Q373" i="7" s="1"/>
  <c r="L373" i="7"/>
  <c r="G373" i="7"/>
  <c r="F373" i="7"/>
  <c r="E373" i="7"/>
  <c r="D373" i="7"/>
  <c r="C373" i="7"/>
  <c r="B373" i="7"/>
  <c r="O372" i="7"/>
  <c r="Q372" i="7" s="1"/>
  <c r="L372" i="7"/>
  <c r="G372" i="7"/>
  <c r="F372" i="7"/>
  <c r="E372" i="7"/>
  <c r="D372" i="7"/>
  <c r="C372" i="7"/>
  <c r="B372" i="7"/>
  <c r="O371" i="7"/>
  <c r="Q371" i="7" s="1"/>
  <c r="L371" i="7"/>
  <c r="G371" i="7"/>
  <c r="F371" i="7"/>
  <c r="E371" i="7"/>
  <c r="D371" i="7"/>
  <c r="C371" i="7"/>
  <c r="B371" i="7"/>
  <c r="O370" i="7"/>
  <c r="Q370" i="7" s="1"/>
  <c r="L370" i="7"/>
  <c r="G370" i="7"/>
  <c r="F370" i="7"/>
  <c r="E370" i="7"/>
  <c r="D370" i="7"/>
  <c r="C370" i="7"/>
  <c r="B370" i="7"/>
  <c r="O369" i="7"/>
  <c r="Q369" i="7" s="1"/>
  <c r="L369" i="7"/>
  <c r="G369" i="7"/>
  <c r="F369" i="7"/>
  <c r="E369" i="7"/>
  <c r="D369" i="7"/>
  <c r="C369" i="7"/>
  <c r="B369" i="7"/>
  <c r="O368" i="7"/>
  <c r="Q368" i="7" s="1"/>
  <c r="L368" i="7"/>
  <c r="G368" i="7"/>
  <c r="F368" i="7"/>
  <c r="E368" i="7"/>
  <c r="D368" i="7"/>
  <c r="C368" i="7"/>
  <c r="B368" i="7"/>
  <c r="O367" i="7"/>
  <c r="Q367" i="7" s="1"/>
  <c r="L367" i="7"/>
  <c r="G367" i="7"/>
  <c r="F367" i="7"/>
  <c r="E367" i="7"/>
  <c r="D367" i="7"/>
  <c r="C367" i="7"/>
  <c r="B367" i="7"/>
  <c r="O366" i="7"/>
  <c r="Q366" i="7" s="1"/>
  <c r="L366" i="7"/>
  <c r="G366" i="7"/>
  <c r="F366" i="7"/>
  <c r="E366" i="7"/>
  <c r="D366" i="7"/>
  <c r="C366" i="7"/>
  <c r="B366" i="7"/>
  <c r="O365" i="7"/>
  <c r="Q365" i="7" s="1"/>
  <c r="L365" i="7"/>
  <c r="G365" i="7"/>
  <c r="F365" i="7"/>
  <c r="E365" i="7"/>
  <c r="D365" i="7"/>
  <c r="C365" i="7"/>
  <c r="B365" i="7"/>
  <c r="O364" i="7"/>
  <c r="Q364" i="7" s="1"/>
  <c r="L364" i="7"/>
  <c r="G364" i="7"/>
  <c r="F364" i="7"/>
  <c r="E364" i="7"/>
  <c r="D364" i="7"/>
  <c r="C364" i="7"/>
  <c r="B364" i="7"/>
  <c r="O363" i="7"/>
  <c r="Q363" i="7" s="1"/>
  <c r="L363" i="7"/>
  <c r="G363" i="7"/>
  <c r="F363" i="7"/>
  <c r="E363" i="7"/>
  <c r="D363" i="7"/>
  <c r="C363" i="7"/>
  <c r="B363" i="7"/>
  <c r="O362" i="7"/>
  <c r="Q362" i="7" s="1"/>
  <c r="L362" i="7"/>
  <c r="G362" i="7"/>
  <c r="F362" i="7"/>
  <c r="E362" i="7"/>
  <c r="D362" i="7"/>
  <c r="C362" i="7"/>
  <c r="B362" i="7"/>
  <c r="O361" i="7"/>
  <c r="Q361" i="7" s="1"/>
  <c r="L361" i="7"/>
  <c r="G361" i="7"/>
  <c r="F361" i="7"/>
  <c r="E361" i="7"/>
  <c r="D361" i="7"/>
  <c r="C361" i="7"/>
  <c r="B361" i="7"/>
  <c r="O360" i="7"/>
  <c r="Q360" i="7" s="1"/>
  <c r="L360" i="7"/>
  <c r="G360" i="7"/>
  <c r="F360" i="7"/>
  <c r="E360" i="7"/>
  <c r="D360" i="7"/>
  <c r="C360" i="7"/>
  <c r="B360" i="7"/>
  <c r="O359" i="7"/>
  <c r="Q359" i="7" s="1"/>
  <c r="L359" i="7"/>
  <c r="G359" i="7"/>
  <c r="F359" i="7"/>
  <c r="E359" i="7"/>
  <c r="D359" i="7"/>
  <c r="C359" i="7"/>
  <c r="B359" i="7"/>
  <c r="O358" i="7"/>
  <c r="Q358" i="7" s="1"/>
  <c r="L358" i="7"/>
  <c r="G358" i="7"/>
  <c r="F358" i="7"/>
  <c r="E358" i="7"/>
  <c r="D358" i="7"/>
  <c r="C358" i="7"/>
  <c r="B358" i="7"/>
  <c r="O357" i="7"/>
  <c r="Q357" i="7" s="1"/>
  <c r="L357" i="7"/>
  <c r="G357" i="7"/>
  <c r="F357" i="7"/>
  <c r="E357" i="7"/>
  <c r="D357" i="7"/>
  <c r="C357" i="7"/>
  <c r="B357" i="7"/>
  <c r="O356" i="7"/>
  <c r="Q356" i="7" s="1"/>
  <c r="L356" i="7"/>
  <c r="G356" i="7"/>
  <c r="F356" i="7"/>
  <c r="E356" i="7"/>
  <c r="D356" i="7"/>
  <c r="C356" i="7"/>
  <c r="B356" i="7"/>
  <c r="O355" i="7"/>
  <c r="Q355" i="7" s="1"/>
  <c r="L355" i="7"/>
  <c r="G355" i="7"/>
  <c r="F355" i="7"/>
  <c r="E355" i="7"/>
  <c r="D355" i="7"/>
  <c r="C355" i="7"/>
  <c r="B355" i="7"/>
  <c r="O354" i="7"/>
  <c r="Q354" i="7" s="1"/>
  <c r="L354" i="7"/>
  <c r="G354" i="7"/>
  <c r="F354" i="7"/>
  <c r="E354" i="7"/>
  <c r="D354" i="7"/>
  <c r="C354" i="7"/>
  <c r="B354" i="7"/>
  <c r="O353" i="7"/>
  <c r="Q353" i="7" s="1"/>
  <c r="L353" i="7"/>
  <c r="G353" i="7"/>
  <c r="F353" i="7"/>
  <c r="E353" i="7"/>
  <c r="D353" i="7"/>
  <c r="C353" i="7"/>
  <c r="B353" i="7"/>
  <c r="O352" i="7"/>
  <c r="Q352" i="7" s="1"/>
  <c r="L352" i="7"/>
  <c r="G352" i="7"/>
  <c r="F352" i="7"/>
  <c r="E352" i="7"/>
  <c r="D352" i="7"/>
  <c r="C352" i="7"/>
  <c r="B352" i="7"/>
  <c r="O351" i="7"/>
  <c r="Q351" i="7" s="1"/>
  <c r="L351" i="7"/>
  <c r="G351" i="7"/>
  <c r="F351" i="7"/>
  <c r="E351" i="7"/>
  <c r="D351" i="7"/>
  <c r="C351" i="7"/>
  <c r="B351" i="7"/>
  <c r="O350" i="7"/>
  <c r="Q350" i="7" s="1"/>
  <c r="L350" i="7"/>
  <c r="G350" i="7"/>
  <c r="F350" i="7"/>
  <c r="E350" i="7"/>
  <c r="D350" i="7"/>
  <c r="C350" i="7"/>
  <c r="B350" i="7"/>
  <c r="O349" i="7"/>
  <c r="Q349" i="7" s="1"/>
  <c r="L349" i="7"/>
  <c r="G349" i="7"/>
  <c r="F349" i="7"/>
  <c r="E349" i="7"/>
  <c r="D349" i="7"/>
  <c r="C349" i="7"/>
  <c r="B349" i="7"/>
  <c r="O348" i="7"/>
  <c r="Q348" i="7" s="1"/>
  <c r="L348" i="7"/>
  <c r="G348" i="7"/>
  <c r="F348" i="7"/>
  <c r="E348" i="7"/>
  <c r="D348" i="7"/>
  <c r="C348" i="7"/>
  <c r="B348" i="7"/>
  <c r="O347" i="7"/>
  <c r="Q347" i="7" s="1"/>
  <c r="L347" i="7"/>
  <c r="G347" i="7"/>
  <c r="F347" i="7"/>
  <c r="E347" i="7"/>
  <c r="D347" i="7"/>
  <c r="C347" i="7"/>
  <c r="B347" i="7"/>
  <c r="O346" i="7"/>
  <c r="Q346" i="7" s="1"/>
  <c r="L346" i="7"/>
  <c r="G346" i="7"/>
  <c r="F346" i="7"/>
  <c r="E346" i="7"/>
  <c r="D346" i="7"/>
  <c r="C346" i="7"/>
  <c r="B346" i="7"/>
  <c r="O345" i="7"/>
  <c r="Q345" i="7" s="1"/>
  <c r="L345" i="7"/>
  <c r="G345" i="7"/>
  <c r="F345" i="7"/>
  <c r="E345" i="7"/>
  <c r="D345" i="7"/>
  <c r="C345" i="7"/>
  <c r="B345" i="7"/>
  <c r="O344" i="7"/>
  <c r="Q344" i="7" s="1"/>
  <c r="L344" i="7"/>
  <c r="G344" i="7"/>
  <c r="F344" i="7"/>
  <c r="E344" i="7"/>
  <c r="D344" i="7"/>
  <c r="C344" i="7"/>
  <c r="B344" i="7"/>
  <c r="O343" i="7"/>
  <c r="Q343" i="7" s="1"/>
  <c r="L343" i="7"/>
  <c r="G343" i="7"/>
  <c r="F343" i="7"/>
  <c r="E343" i="7"/>
  <c r="D343" i="7"/>
  <c r="C343" i="7"/>
  <c r="B343" i="7"/>
  <c r="O342" i="7"/>
  <c r="Q342" i="7" s="1"/>
  <c r="L342" i="7"/>
  <c r="G342" i="7"/>
  <c r="F342" i="7"/>
  <c r="E342" i="7"/>
  <c r="D342" i="7"/>
  <c r="C342" i="7"/>
  <c r="B342" i="7"/>
  <c r="O341" i="7"/>
  <c r="Q341" i="7" s="1"/>
  <c r="L341" i="7"/>
  <c r="G341" i="7"/>
  <c r="F341" i="7"/>
  <c r="E341" i="7"/>
  <c r="D341" i="7"/>
  <c r="C341" i="7"/>
  <c r="B341" i="7"/>
  <c r="O340" i="7"/>
  <c r="Q340" i="7" s="1"/>
  <c r="L340" i="7"/>
  <c r="G340" i="7"/>
  <c r="F340" i="7"/>
  <c r="E340" i="7"/>
  <c r="D340" i="7"/>
  <c r="C340" i="7"/>
  <c r="B340" i="7"/>
  <c r="O339" i="7"/>
  <c r="Q339" i="7" s="1"/>
  <c r="L339" i="7"/>
  <c r="G339" i="7"/>
  <c r="F339" i="7"/>
  <c r="E339" i="7"/>
  <c r="D339" i="7"/>
  <c r="C339" i="7"/>
  <c r="B339" i="7"/>
  <c r="O338" i="7"/>
  <c r="Q338" i="7" s="1"/>
  <c r="L338" i="7"/>
  <c r="G338" i="7"/>
  <c r="F338" i="7"/>
  <c r="E338" i="7"/>
  <c r="D338" i="7"/>
  <c r="C338" i="7"/>
  <c r="B338" i="7"/>
  <c r="O337" i="7"/>
  <c r="Q337" i="7" s="1"/>
  <c r="L337" i="7"/>
  <c r="G337" i="7"/>
  <c r="F337" i="7"/>
  <c r="E337" i="7"/>
  <c r="D337" i="7"/>
  <c r="C337" i="7"/>
  <c r="B337" i="7"/>
  <c r="O336" i="7"/>
  <c r="Q336" i="7" s="1"/>
  <c r="L336" i="7"/>
  <c r="G336" i="7"/>
  <c r="F336" i="7"/>
  <c r="E336" i="7"/>
  <c r="D336" i="7"/>
  <c r="C336" i="7"/>
  <c r="B336" i="7"/>
  <c r="O335" i="7"/>
  <c r="Q335" i="7" s="1"/>
  <c r="L335" i="7"/>
  <c r="G335" i="7"/>
  <c r="F335" i="7"/>
  <c r="E335" i="7"/>
  <c r="D335" i="7"/>
  <c r="C335" i="7"/>
  <c r="B335" i="7"/>
  <c r="O334" i="7"/>
  <c r="Q334" i="7" s="1"/>
  <c r="L334" i="7"/>
  <c r="G334" i="7"/>
  <c r="F334" i="7"/>
  <c r="E334" i="7"/>
  <c r="D334" i="7"/>
  <c r="C334" i="7"/>
  <c r="B334" i="7"/>
  <c r="O333" i="7"/>
  <c r="Q333" i="7" s="1"/>
  <c r="L333" i="7"/>
  <c r="G333" i="7"/>
  <c r="F333" i="7"/>
  <c r="E333" i="7"/>
  <c r="D333" i="7"/>
  <c r="C333" i="7"/>
  <c r="B333" i="7"/>
  <c r="O332" i="7"/>
  <c r="Q332" i="7" s="1"/>
  <c r="L332" i="7"/>
  <c r="G332" i="7"/>
  <c r="F332" i="7"/>
  <c r="E332" i="7"/>
  <c r="D332" i="7"/>
  <c r="C332" i="7"/>
  <c r="B332" i="7"/>
  <c r="O331" i="7"/>
  <c r="Q331" i="7" s="1"/>
  <c r="L331" i="7"/>
  <c r="G331" i="7"/>
  <c r="F331" i="7"/>
  <c r="E331" i="7"/>
  <c r="D331" i="7"/>
  <c r="C331" i="7"/>
  <c r="B331" i="7"/>
  <c r="O330" i="7"/>
  <c r="Q330" i="7" s="1"/>
  <c r="L330" i="7"/>
  <c r="G330" i="7"/>
  <c r="F330" i="7"/>
  <c r="E330" i="7"/>
  <c r="D330" i="7"/>
  <c r="C330" i="7"/>
  <c r="B330" i="7"/>
  <c r="O329" i="7"/>
  <c r="Q329" i="7" s="1"/>
  <c r="L329" i="7"/>
  <c r="G329" i="7"/>
  <c r="F329" i="7"/>
  <c r="E329" i="7"/>
  <c r="D329" i="7"/>
  <c r="C329" i="7"/>
  <c r="B329" i="7"/>
  <c r="O328" i="7"/>
  <c r="Q328" i="7" s="1"/>
  <c r="L328" i="7"/>
  <c r="G328" i="7"/>
  <c r="F328" i="7"/>
  <c r="E328" i="7"/>
  <c r="D328" i="7"/>
  <c r="C328" i="7"/>
  <c r="B328" i="7"/>
  <c r="O327" i="7"/>
  <c r="Q327" i="7" s="1"/>
  <c r="L327" i="7"/>
  <c r="G327" i="7"/>
  <c r="F327" i="7"/>
  <c r="E327" i="7"/>
  <c r="D327" i="7"/>
  <c r="C327" i="7"/>
  <c r="B327" i="7"/>
  <c r="O326" i="7"/>
  <c r="Q326" i="7" s="1"/>
  <c r="L326" i="7"/>
  <c r="G326" i="7"/>
  <c r="F326" i="7"/>
  <c r="E326" i="7"/>
  <c r="D326" i="7"/>
  <c r="C326" i="7"/>
  <c r="B326" i="7"/>
  <c r="O325" i="7"/>
  <c r="Q325" i="7" s="1"/>
  <c r="L325" i="7"/>
  <c r="G325" i="7"/>
  <c r="F325" i="7"/>
  <c r="E325" i="7"/>
  <c r="D325" i="7"/>
  <c r="C325" i="7"/>
  <c r="B325" i="7"/>
  <c r="O324" i="7"/>
  <c r="Q324" i="7" s="1"/>
  <c r="L324" i="7"/>
  <c r="G324" i="7"/>
  <c r="F324" i="7"/>
  <c r="E324" i="7"/>
  <c r="D324" i="7"/>
  <c r="C324" i="7"/>
  <c r="B324" i="7"/>
  <c r="P323" i="7"/>
  <c r="O323" i="7"/>
  <c r="Q323" i="7" s="1"/>
  <c r="L323" i="7"/>
  <c r="I323" i="7"/>
  <c r="H323" i="7"/>
  <c r="G323" i="7"/>
  <c r="F323" i="7"/>
  <c r="E323" i="7"/>
  <c r="D323" i="7"/>
  <c r="C323" i="7"/>
  <c r="B323" i="7"/>
  <c r="O322" i="7"/>
  <c r="Q322" i="7" s="1"/>
  <c r="L322" i="7"/>
  <c r="G322" i="7"/>
  <c r="F322" i="7"/>
  <c r="E322" i="7"/>
  <c r="D322" i="7"/>
  <c r="C322" i="7"/>
  <c r="B322" i="7"/>
  <c r="O321" i="7"/>
  <c r="Q321" i="7" s="1"/>
  <c r="L321" i="7"/>
  <c r="G321" i="7"/>
  <c r="F321" i="7"/>
  <c r="E321" i="7"/>
  <c r="D321" i="7"/>
  <c r="C321" i="7"/>
  <c r="B321" i="7"/>
  <c r="O320" i="7"/>
  <c r="Q320" i="7" s="1"/>
  <c r="L320" i="7"/>
  <c r="G320" i="7"/>
  <c r="F320" i="7"/>
  <c r="E320" i="7"/>
  <c r="D320" i="7"/>
  <c r="C320" i="7"/>
  <c r="B320" i="7"/>
  <c r="O319" i="7"/>
  <c r="Q319" i="7" s="1"/>
  <c r="L319" i="7"/>
  <c r="G319" i="7"/>
  <c r="F319" i="7"/>
  <c r="E319" i="7"/>
  <c r="D319" i="7"/>
  <c r="C319" i="7"/>
  <c r="B319" i="7"/>
  <c r="O318" i="7"/>
  <c r="Q318" i="7" s="1"/>
  <c r="L318" i="7"/>
  <c r="G318" i="7"/>
  <c r="F318" i="7"/>
  <c r="E318" i="7"/>
  <c r="D318" i="7"/>
  <c r="C318" i="7"/>
  <c r="B318" i="7"/>
  <c r="O317" i="7"/>
  <c r="Q317" i="7" s="1"/>
  <c r="L317" i="7"/>
  <c r="G317" i="7"/>
  <c r="F317" i="7"/>
  <c r="E317" i="7"/>
  <c r="D317" i="7"/>
  <c r="C317" i="7"/>
  <c r="B317" i="7"/>
  <c r="O316" i="7"/>
  <c r="Q316" i="7" s="1"/>
  <c r="L316" i="7"/>
  <c r="G316" i="7"/>
  <c r="F316" i="7"/>
  <c r="E316" i="7"/>
  <c r="D316" i="7"/>
  <c r="C316" i="7"/>
  <c r="B316" i="7"/>
  <c r="O315" i="7"/>
  <c r="Q315" i="7" s="1"/>
  <c r="L315" i="7"/>
  <c r="G315" i="7"/>
  <c r="F315" i="7"/>
  <c r="E315" i="7"/>
  <c r="D315" i="7"/>
  <c r="C315" i="7"/>
  <c r="B315" i="7"/>
  <c r="O314" i="7"/>
  <c r="Q314" i="7" s="1"/>
  <c r="L314" i="7"/>
  <c r="G314" i="7"/>
  <c r="F314" i="7"/>
  <c r="E314" i="7"/>
  <c r="D314" i="7"/>
  <c r="C314" i="7"/>
  <c r="B314" i="7"/>
  <c r="O313" i="7"/>
  <c r="Q313" i="7" s="1"/>
  <c r="L313" i="7"/>
  <c r="G313" i="7"/>
  <c r="F313" i="7"/>
  <c r="E313" i="7"/>
  <c r="D313" i="7"/>
  <c r="C313" i="7"/>
  <c r="B313" i="7"/>
  <c r="O312" i="7"/>
  <c r="Q312" i="7" s="1"/>
  <c r="L312" i="7"/>
  <c r="G312" i="7"/>
  <c r="F312" i="7"/>
  <c r="E312" i="7"/>
  <c r="D312" i="7"/>
  <c r="C312" i="7"/>
  <c r="B312" i="7"/>
  <c r="O311" i="7"/>
  <c r="Q311" i="7" s="1"/>
  <c r="L311" i="7"/>
  <c r="G311" i="7"/>
  <c r="F311" i="7"/>
  <c r="E311" i="7"/>
  <c r="D311" i="7"/>
  <c r="C311" i="7"/>
  <c r="B311" i="7"/>
  <c r="O310" i="7"/>
  <c r="Q310" i="7" s="1"/>
  <c r="L310" i="7"/>
  <c r="G310" i="7"/>
  <c r="F310" i="7"/>
  <c r="E310" i="7"/>
  <c r="D310" i="7"/>
  <c r="C310" i="7"/>
  <c r="B310" i="7"/>
  <c r="O309" i="7"/>
  <c r="Q309" i="7" s="1"/>
  <c r="L309" i="7"/>
  <c r="G309" i="7"/>
  <c r="F309" i="7"/>
  <c r="E309" i="7"/>
  <c r="D309" i="7"/>
  <c r="C309" i="7"/>
  <c r="B309" i="7"/>
  <c r="O308" i="7"/>
  <c r="Q308" i="7" s="1"/>
  <c r="L308" i="7"/>
  <c r="G308" i="7"/>
  <c r="F308" i="7"/>
  <c r="E308" i="7"/>
  <c r="D308" i="7"/>
  <c r="C308" i="7"/>
  <c r="B308" i="7"/>
  <c r="O307" i="7"/>
  <c r="Q307" i="7" s="1"/>
  <c r="L307" i="7"/>
  <c r="G307" i="7"/>
  <c r="F307" i="7"/>
  <c r="E307" i="7"/>
  <c r="D307" i="7"/>
  <c r="C307" i="7"/>
  <c r="B307" i="7"/>
  <c r="O306" i="7"/>
  <c r="Q306" i="7" s="1"/>
  <c r="L306" i="7"/>
  <c r="G306" i="7"/>
  <c r="F306" i="7"/>
  <c r="E306" i="7"/>
  <c r="D306" i="7"/>
  <c r="C306" i="7"/>
  <c r="B306" i="7"/>
  <c r="O305" i="7"/>
  <c r="Q305" i="7" s="1"/>
  <c r="L305" i="7"/>
  <c r="G305" i="7"/>
  <c r="F305" i="7"/>
  <c r="E305" i="7"/>
  <c r="D305" i="7"/>
  <c r="C305" i="7"/>
  <c r="B305" i="7"/>
  <c r="O304" i="7"/>
  <c r="Q304" i="7" s="1"/>
  <c r="L304" i="7"/>
  <c r="G304" i="7"/>
  <c r="F304" i="7"/>
  <c r="E304" i="7"/>
  <c r="D304" i="7"/>
  <c r="C304" i="7"/>
  <c r="B304" i="7"/>
  <c r="O303" i="7"/>
  <c r="Q303" i="7" s="1"/>
  <c r="L303" i="7"/>
  <c r="G303" i="7"/>
  <c r="F303" i="7"/>
  <c r="E303" i="7"/>
  <c r="D303" i="7"/>
  <c r="C303" i="7"/>
  <c r="B303" i="7"/>
  <c r="O302" i="7"/>
  <c r="Q302" i="7" s="1"/>
  <c r="L302" i="7"/>
  <c r="G302" i="7"/>
  <c r="F302" i="7"/>
  <c r="E302" i="7"/>
  <c r="D302" i="7"/>
  <c r="C302" i="7"/>
  <c r="B302" i="7"/>
  <c r="O301" i="7"/>
  <c r="Q301" i="7" s="1"/>
  <c r="L301" i="7"/>
  <c r="G301" i="7"/>
  <c r="F301" i="7"/>
  <c r="E301" i="7"/>
  <c r="D301" i="7"/>
  <c r="C301" i="7"/>
  <c r="B301" i="7"/>
  <c r="O300" i="7"/>
  <c r="Q300" i="7" s="1"/>
  <c r="L300" i="7"/>
  <c r="G300" i="7"/>
  <c r="F300" i="7"/>
  <c r="E300" i="7"/>
  <c r="D300" i="7"/>
  <c r="C300" i="7"/>
  <c r="B300" i="7"/>
  <c r="O299" i="7"/>
  <c r="Q299" i="7" s="1"/>
  <c r="L299" i="7"/>
  <c r="G299" i="7"/>
  <c r="F299" i="7"/>
  <c r="E299" i="7"/>
  <c r="D299" i="7"/>
  <c r="C299" i="7"/>
  <c r="B299" i="7"/>
  <c r="O298" i="7"/>
  <c r="Q298" i="7" s="1"/>
  <c r="L298" i="7"/>
  <c r="G298" i="7"/>
  <c r="F298" i="7"/>
  <c r="E298" i="7"/>
  <c r="D298" i="7"/>
  <c r="C298" i="7"/>
  <c r="B298" i="7"/>
  <c r="O297" i="7"/>
  <c r="Q297" i="7" s="1"/>
  <c r="L297" i="7"/>
  <c r="G297" i="7"/>
  <c r="F297" i="7"/>
  <c r="E297" i="7"/>
  <c r="D297" i="7"/>
  <c r="C297" i="7"/>
  <c r="B297" i="7"/>
  <c r="O296" i="7"/>
  <c r="Q296" i="7" s="1"/>
  <c r="L296" i="7"/>
  <c r="G296" i="7"/>
  <c r="F296" i="7"/>
  <c r="E296" i="7"/>
  <c r="D296" i="7"/>
  <c r="C296" i="7"/>
  <c r="B296" i="7"/>
  <c r="O295" i="7"/>
  <c r="Q295" i="7" s="1"/>
  <c r="L295" i="7"/>
  <c r="G295" i="7"/>
  <c r="F295" i="7"/>
  <c r="E295" i="7"/>
  <c r="D295" i="7"/>
  <c r="C295" i="7"/>
  <c r="B295" i="7"/>
  <c r="O294" i="7"/>
  <c r="Q294" i="7" s="1"/>
  <c r="L294" i="7"/>
  <c r="G294" i="7"/>
  <c r="F294" i="7"/>
  <c r="E294" i="7"/>
  <c r="D294" i="7"/>
  <c r="C294" i="7"/>
  <c r="B294" i="7"/>
  <c r="O293" i="7"/>
  <c r="Q293" i="7" s="1"/>
  <c r="L293" i="7"/>
  <c r="G293" i="7"/>
  <c r="F293" i="7"/>
  <c r="E293" i="7"/>
  <c r="D293" i="7"/>
  <c r="C293" i="7"/>
  <c r="B293" i="7"/>
  <c r="O292" i="7"/>
  <c r="Q292" i="7" s="1"/>
  <c r="L292" i="7"/>
  <c r="G292" i="7"/>
  <c r="F292" i="7"/>
  <c r="E292" i="7"/>
  <c r="D292" i="7"/>
  <c r="C292" i="7"/>
  <c r="B292" i="7"/>
  <c r="O291" i="7"/>
  <c r="Q291" i="7" s="1"/>
  <c r="L291" i="7"/>
  <c r="G291" i="7"/>
  <c r="F291" i="7"/>
  <c r="E291" i="7"/>
  <c r="D291" i="7"/>
  <c r="C291" i="7"/>
  <c r="B291" i="7"/>
  <c r="O290" i="7"/>
  <c r="Q290" i="7" s="1"/>
  <c r="L290" i="7"/>
  <c r="G290" i="7"/>
  <c r="F290" i="7"/>
  <c r="E290" i="7"/>
  <c r="D290" i="7"/>
  <c r="C290" i="7"/>
  <c r="B290" i="7"/>
  <c r="O289" i="7"/>
  <c r="Q289" i="7" s="1"/>
  <c r="L289" i="7"/>
  <c r="G289" i="7"/>
  <c r="F289" i="7"/>
  <c r="E289" i="7"/>
  <c r="D289" i="7"/>
  <c r="C289" i="7"/>
  <c r="B289" i="7"/>
  <c r="O288" i="7"/>
  <c r="Q288" i="7" s="1"/>
  <c r="L288" i="7"/>
  <c r="G288" i="7"/>
  <c r="F288" i="7"/>
  <c r="E288" i="7"/>
  <c r="D288" i="7"/>
  <c r="C288" i="7"/>
  <c r="B288" i="7"/>
  <c r="O287" i="7"/>
  <c r="Q287" i="7" s="1"/>
  <c r="L287" i="7"/>
  <c r="G287" i="7"/>
  <c r="F287" i="7"/>
  <c r="E287" i="7"/>
  <c r="D287" i="7"/>
  <c r="C287" i="7"/>
  <c r="B287" i="7"/>
  <c r="O286" i="7"/>
  <c r="Q286" i="7" s="1"/>
  <c r="L286" i="7"/>
  <c r="G286" i="7"/>
  <c r="F286" i="7"/>
  <c r="E286" i="7"/>
  <c r="D286" i="7"/>
  <c r="C286" i="7"/>
  <c r="B286" i="7"/>
  <c r="O285" i="7"/>
  <c r="Q285" i="7" s="1"/>
  <c r="L285" i="7"/>
  <c r="G285" i="7"/>
  <c r="F285" i="7"/>
  <c r="E285" i="7"/>
  <c r="D285" i="7"/>
  <c r="C285" i="7"/>
  <c r="B285" i="7"/>
  <c r="O284" i="7"/>
  <c r="Q284" i="7" s="1"/>
  <c r="L284" i="7"/>
  <c r="G284" i="7"/>
  <c r="F284" i="7"/>
  <c r="E284" i="7"/>
  <c r="D284" i="7"/>
  <c r="C284" i="7"/>
  <c r="B284" i="7"/>
  <c r="O283" i="7"/>
  <c r="Q283" i="7" s="1"/>
  <c r="L283" i="7"/>
  <c r="G283" i="7"/>
  <c r="F283" i="7"/>
  <c r="E283" i="7"/>
  <c r="D283" i="7"/>
  <c r="C283" i="7"/>
  <c r="B283" i="7"/>
  <c r="O282" i="7"/>
  <c r="Q282" i="7" s="1"/>
  <c r="L282" i="7"/>
  <c r="G282" i="7"/>
  <c r="F282" i="7"/>
  <c r="E282" i="7"/>
  <c r="D282" i="7"/>
  <c r="C282" i="7"/>
  <c r="B282" i="7"/>
  <c r="O281" i="7"/>
  <c r="Q281" i="7" s="1"/>
  <c r="L281" i="7"/>
  <c r="G281" i="7"/>
  <c r="F281" i="7"/>
  <c r="E281" i="7"/>
  <c r="D281" i="7"/>
  <c r="C281" i="7"/>
  <c r="B281" i="7"/>
  <c r="O280" i="7"/>
  <c r="Q280" i="7" s="1"/>
  <c r="L280" i="7"/>
  <c r="G280" i="7"/>
  <c r="F280" i="7"/>
  <c r="E280" i="7"/>
  <c r="D280" i="7"/>
  <c r="C280" i="7"/>
  <c r="B280" i="7"/>
  <c r="O279" i="7"/>
  <c r="Q279" i="7" s="1"/>
  <c r="L279" i="7"/>
  <c r="G279" i="7"/>
  <c r="F279" i="7"/>
  <c r="E279" i="7"/>
  <c r="D279" i="7"/>
  <c r="C279" i="7"/>
  <c r="B279" i="7"/>
  <c r="O278" i="7"/>
  <c r="Q278" i="7" s="1"/>
  <c r="L278" i="7"/>
  <c r="G278" i="7"/>
  <c r="F278" i="7"/>
  <c r="E278" i="7"/>
  <c r="D278" i="7"/>
  <c r="C278" i="7"/>
  <c r="B278" i="7"/>
  <c r="O277" i="7"/>
  <c r="Q277" i="7" s="1"/>
  <c r="L277" i="7"/>
  <c r="G277" i="7"/>
  <c r="F277" i="7"/>
  <c r="E277" i="7"/>
  <c r="D277" i="7"/>
  <c r="C277" i="7"/>
  <c r="B277" i="7"/>
  <c r="O276" i="7"/>
  <c r="Q276" i="7" s="1"/>
  <c r="L276" i="7"/>
  <c r="G276" i="7"/>
  <c r="F276" i="7"/>
  <c r="E276" i="7"/>
  <c r="D276" i="7"/>
  <c r="C276" i="7"/>
  <c r="B276" i="7"/>
  <c r="O275" i="7"/>
  <c r="Q275" i="7" s="1"/>
  <c r="L275" i="7"/>
  <c r="G275" i="7"/>
  <c r="F275" i="7"/>
  <c r="E275" i="7"/>
  <c r="D275" i="7"/>
  <c r="C275" i="7"/>
  <c r="B275" i="7"/>
  <c r="O274" i="7"/>
  <c r="Q274" i="7" s="1"/>
  <c r="L274" i="7"/>
  <c r="G274" i="7"/>
  <c r="F274" i="7"/>
  <c r="E274" i="7"/>
  <c r="D274" i="7"/>
  <c r="C274" i="7"/>
  <c r="B274" i="7"/>
  <c r="O273" i="7"/>
  <c r="Q273" i="7" s="1"/>
  <c r="L273" i="7"/>
  <c r="G273" i="7"/>
  <c r="F273" i="7"/>
  <c r="E273" i="7"/>
  <c r="D273" i="7"/>
  <c r="C273" i="7"/>
  <c r="B273" i="7"/>
  <c r="O272" i="7"/>
  <c r="Q272" i="7" s="1"/>
  <c r="L272" i="7"/>
  <c r="G272" i="7"/>
  <c r="F272" i="7"/>
  <c r="E272" i="7"/>
  <c r="D272" i="7"/>
  <c r="C272" i="7"/>
  <c r="B272" i="7"/>
  <c r="O271" i="7"/>
  <c r="Q271" i="7" s="1"/>
  <c r="L271" i="7"/>
  <c r="G271" i="7"/>
  <c r="F271" i="7"/>
  <c r="E271" i="7"/>
  <c r="D271" i="7"/>
  <c r="C271" i="7"/>
  <c r="B271" i="7"/>
  <c r="O270" i="7"/>
  <c r="Q270" i="7" s="1"/>
  <c r="L270" i="7"/>
  <c r="G270" i="7"/>
  <c r="F270" i="7"/>
  <c r="E270" i="7"/>
  <c r="D270" i="7"/>
  <c r="C270" i="7"/>
  <c r="B270" i="7"/>
  <c r="O269" i="7"/>
  <c r="Q269" i="7" s="1"/>
  <c r="L269" i="7"/>
  <c r="G269" i="7"/>
  <c r="F269" i="7"/>
  <c r="E269" i="7"/>
  <c r="D269" i="7"/>
  <c r="C269" i="7"/>
  <c r="B269" i="7"/>
  <c r="O268" i="7"/>
  <c r="Q268" i="7" s="1"/>
  <c r="L268" i="7"/>
  <c r="G268" i="7"/>
  <c r="F268" i="7"/>
  <c r="E268" i="7"/>
  <c r="D268" i="7"/>
  <c r="C268" i="7"/>
  <c r="B268" i="7"/>
  <c r="O267" i="7"/>
  <c r="Q267" i="7" s="1"/>
  <c r="L267" i="7"/>
  <c r="G267" i="7"/>
  <c r="F267" i="7"/>
  <c r="E267" i="7"/>
  <c r="D267" i="7"/>
  <c r="C267" i="7"/>
  <c r="B267" i="7"/>
  <c r="O266" i="7"/>
  <c r="Q266" i="7" s="1"/>
  <c r="L266" i="7"/>
  <c r="G266" i="7"/>
  <c r="F266" i="7"/>
  <c r="E266" i="7"/>
  <c r="D266" i="7"/>
  <c r="C266" i="7"/>
  <c r="B266" i="7"/>
  <c r="O265" i="7"/>
  <c r="Q265" i="7" s="1"/>
  <c r="L265" i="7"/>
  <c r="G265" i="7"/>
  <c r="F265" i="7"/>
  <c r="E265" i="7"/>
  <c r="D265" i="7"/>
  <c r="C265" i="7"/>
  <c r="B265" i="7"/>
  <c r="O264" i="7"/>
  <c r="Q264" i="7" s="1"/>
  <c r="L264" i="7"/>
  <c r="G264" i="7"/>
  <c r="F264" i="7"/>
  <c r="E264" i="7"/>
  <c r="D264" i="7"/>
  <c r="C264" i="7"/>
  <c r="B264" i="7"/>
  <c r="O263" i="7"/>
  <c r="Q263" i="7" s="1"/>
  <c r="L263" i="7"/>
  <c r="G263" i="7"/>
  <c r="F263" i="7"/>
  <c r="E263" i="7"/>
  <c r="D263" i="7"/>
  <c r="C263" i="7"/>
  <c r="B263" i="7"/>
  <c r="O262" i="7"/>
  <c r="Q262" i="7" s="1"/>
  <c r="L262" i="7"/>
  <c r="G262" i="7"/>
  <c r="F262" i="7"/>
  <c r="E262" i="7"/>
  <c r="D262" i="7"/>
  <c r="C262" i="7"/>
  <c r="B262" i="7"/>
  <c r="O261" i="7"/>
  <c r="Q261" i="7" s="1"/>
  <c r="L261" i="7"/>
  <c r="G261" i="7"/>
  <c r="F261" i="7"/>
  <c r="E261" i="7"/>
  <c r="D261" i="7"/>
  <c r="C261" i="7"/>
  <c r="B261" i="7"/>
  <c r="O260" i="7"/>
  <c r="Q260" i="7" s="1"/>
  <c r="L260" i="7"/>
  <c r="G260" i="7"/>
  <c r="F260" i="7"/>
  <c r="E260" i="7"/>
  <c r="D260" i="7"/>
  <c r="C260" i="7"/>
  <c r="B260" i="7"/>
  <c r="O259" i="7"/>
  <c r="Q259" i="7" s="1"/>
  <c r="L259" i="7"/>
  <c r="G259" i="7"/>
  <c r="F259" i="7"/>
  <c r="E259" i="7"/>
  <c r="D259" i="7"/>
  <c r="C259" i="7"/>
  <c r="B259" i="7"/>
  <c r="O258" i="7"/>
  <c r="Q258" i="7" s="1"/>
  <c r="L258" i="7"/>
  <c r="G258" i="7"/>
  <c r="F258" i="7"/>
  <c r="E258" i="7"/>
  <c r="D258" i="7"/>
  <c r="C258" i="7"/>
  <c r="B258" i="7"/>
  <c r="O257" i="7"/>
  <c r="Q257" i="7" s="1"/>
  <c r="L257" i="7"/>
  <c r="G257" i="7"/>
  <c r="F257" i="7"/>
  <c r="E257" i="7"/>
  <c r="D257" i="7"/>
  <c r="C257" i="7"/>
  <c r="B257" i="7"/>
  <c r="O256" i="7"/>
  <c r="Q256" i="7" s="1"/>
  <c r="L256" i="7"/>
  <c r="G256" i="7"/>
  <c r="F256" i="7"/>
  <c r="E256" i="7"/>
  <c r="D256" i="7"/>
  <c r="C256" i="7"/>
  <c r="B256" i="7"/>
  <c r="O255" i="7"/>
  <c r="Q255" i="7" s="1"/>
  <c r="L255" i="7"/>
  <c r="G255" i="7"/>
  <c r="F255" i="7"/>
  <c r="E255" i="7"/>
  <c r="D255" i="7"/>
  <c r="C255" i="7"/>
  <c r="B255" i="7"/>
  <c r="O254" i="7"/>
  <c r="Q254" i="7" s="1"/>
  <c r="L254" i="7"/>
  <c r="G254" i="7"/>
  <c r="F254" i="7"/>
  <c r="E254" i="7"/>
  <c r="D254" i="7"/>
  <c r="C254" i="7"/>
  <c r="B254" i="7"/>
  <c r="O253" i="7"/>
  <c r="Q253" i="7" s="1"/>
  <c r="L253" i="7"/>
  <c r="G253" i="7"/>
  <c r="F253" i="7"/>
  <c r="E253" i="7"/>
  <c r="D253" i="7"/>
  <c r="C253" i="7"/>
  <c r="B253" i="7"/>
  <c r="O252" i="7"/>
  <c r="Q252" i="7" s="1"/>
  <c r="L252" i="7"/>
  <c r="G252" i="7"/>
  <c r="F252" i="7"/>
  <c r="E252" i="7"/>
  <c r="D252" i="7"/>
  <c r="C252" i="7"/>
  <c r="B252" i="7"/>
  <c r="O251" i="7"/>
  <c r="Q251" i="7" s="1"/>
  <c r="L251" i="7"/>
  <c r="G251" i="7"/>
  <c r="F251" i="7"/>
  <c r="E251" i="7"/>
  <c r="D251" i="7"/>
  <c r="C251" i="7"/>
  <c r="B251" i="7"/>
  <c r="O250" i="7"/>
  <c r="Q250" i="7" s="1"/>
  <c r="L250" i="7"/>
  <c r="G250" i="7"/>
  <c r="F250" i="7"/>
  <c r="E250" i="7"/>
  <c r="D250" i="7"/>
  <c r="C250" i="7"/>
  <c r="B250" i="7"/>
  <c r="O249" i="7"/>
  <c r="Q249" i="7" s="1"/>
  <c r="L249" i="7"/>
  <c r="G249" i="7"/>
  <c r="F249" i="7"/>
  <c r="E249" i="7"/>
  <c r="D249" i="7"/>
  <c r="C249" i="7"/>
  <c r="B249" i="7"/>
  <c r="O248" i="7"/>
  <c r="Q248" i="7" s="1"/>
  <c r="L248" i="7"/>
  <c r="G248" i="7"/>
  <c r="F248" i="7"/>
  <c r="E248" i="7"/>
  <c r="D248" i="7"/>
  <c r="C248" i="7"/>
  <c r="B248" i="7"/>
  <c r="O247" i="7"/>
  <c r="Q247" i="7" s="1"/>
  <c r="L247" i="7"/>
  <c r="G247" i="7"/>
  <c r="F247" i="7"/>
  <c r="E247" i="7"/>
  <c r="D247" i="7"/>
  <c r="C247" i="7"/>
  <c r="B247" i="7"/>
  <c r="O246" i="7"/>
  <c r="Q246" i="7" s="1"/>
  <c r="L246" i="7"/>
  <c r="G246" i="7"/>
  <c r="F246" i="7"/>
  <c r="E246" i="7"/>
  <c r="D246" i="7"/>
  <c r="C246" i="7"/>
  <c r="B246" i="7"/>
  <c r="O245" i="7"/>
  <c r="Q245" i="7" s="1"/>
  <c r="L245" i="7"/>
  <c r="G245" i="7"/>
  <c r="F245" i="7"/>
  <c r="E245" i="7"/>
  <c r="D245" i="7"/>
  <c r="C245" i="7"/>
  <c r="B245" i="7"/>
  <c r="O244" i="7"/>
  <c r="Q244" i="7" s="1"/>
  <c r="L244" i="7"/>
  <c r="G244" i="7"/>
  <c r="F244" i="7"/>
  <c r="E244" i="7"/>
  <c r="D244" i="7"/>
  <c r="C244" i="7"/>
  <c r="B244" i="7"/>
  <c r="O243" i="7"/>
  <c r="Q243" i="7" s="1"/>
  <c r="L243" i="7"/>
  <c r="G243" i="7"/>
  <c r="F243" i="7"/>
  <c r="E243" i="7"/>
  <c r="D243" i="7"/>
  <c r="C243" i="7"/>
  <c r="B243" i="7"/>
  <c r="O242" i="7"/>
  <c r="Q242" i="7" s="1"/>
  <c r="L242" i="7"/>
  <c r="G242" i="7"/>
  <c r="F242" i="7"/>
  <c r="E242" i="7"/>
  <c r="D242" i="7"/>
  <c r="C242" i="7"/>
  <c r="B242" i="7"/>
  <c r="O241" i="7"/>
  <c r="Q241" i="7" s="1"/>
  <c r="L241" i="7"/>
  <c r="G241" i="7"/>
  <c r="F241" i="7"/>
  <c r="E241" i="7"/>
  <c r="D241" i="7"/>
  <c r="C241" i="7"/>
  <c r="B241" i="7"/>
  <c r="O240" i="7"/>
  <c r="Q240" i="7" s="1"/>
  <c r="L240" i="7"/>
  <c r="G240" i="7"/>
  <c r="F240" i="7"/>
  <c r="E240" i="7"/>
  <c r="D240" i="7"/>
  <c r="C240" i="7"/>
  <c r="B240" i="7"/>
  <c r="O239" i="7"/>
  <c r="Q239" i="7" s="1"/>
  <c r="L239" i="7"/>
  <c r="G239" i="7"/>
  <c r="F239" i="7"/>
  <c r="E239" i="7"/>
  <c r="D239" i="7"/>
  <c r="C239" i="7"/>
  <c r="B239" i="7"/>
  <c r="O238" i="7"/>
  <c r="Q238" i="7" s="1"/>
  <c r="L238" i="7"/>
  <c r="G238" i="7"/>
  <c r="F238" i="7"/>
  <c r="E238" i="7"/>
  <c r="D238" i="7"/>
  <c r="C238" i="7"/>
  <c r="B238" i="7"/>
  <c r="O237" i="7"/>
  <c r="Q237" i="7" s="1"/>
  <c r="L237" i="7"/>
  <c r="G237" i="7"/>
  <c r="F237" i="7"/>
  <c r="E237" i="7"/>
  <c r="D237" i="7"/>
  <c r="C237" i="7"/>
  <c r="B237" i="7"/>
  <c r="O236" i="7"/>
  <c r="Q236" i="7" s="1"/>
  <c r="L236" i="7"/>
  <c r="G236" i="7"/>
  <c r="F236" i="7"/>
  <c r="E236" i="7"/>
  <c r="D236" i="7"/>
  <c r="C236" i="7"/>
  <c r="B236" i="7"/>
  <c r="O235" i="7"/>
  <c r="Q235" i="7" s="1"/>
  <c r="L235" i="7"/>
  <c r="G235" i="7"/>
  <c r="F235" i="7"/>
  <c r="E235" i="7"/>
  <c r="D235" i="7"/>
  <c r="C235" i="7"/>
  <c r="B235" i="7"/>
  <c r="O234" i="7"/>
  <c r="Q234" i="7" s="1"/>
  <c r="L234" i="7"/>
  <c r="G234" i="7"/>
  <c r="F234" i="7"/>
  <c r="E234" i="7"/>
  <c r="D234" i="7"/>
  <c r="C234" i="7"/>
  <c r="B234" i="7"/>
  <c r="O233" i="7"/>
  <c r="Q233" i="7" s="1"/>
  <c r="L233" i="7"/>
  <c r="G233" i="7"/>
  <c r="F233" i="7"/>
  <c r="E233" i="7"/>
  <c r="D233" i="7"/>
  <c r="C233" i="7"/>
  <c r="B233" i="7"/>
  <c r="O232" i="7"/>
  <c r="Q232" i="7" s="1"/>
  <c r="L232" i="7"/>
  <c r="G232" i="7"/>
  <c r="F232" i="7"/>
  <c r="E232" i="7"/>
  <c r="D232" i="7"/>
  <c r="C232" i="7"/>
  <c r="B232" i="7"/>
  <c r="O231" i="7"/>
  <c r="Q231" i="7" s="1"/>
  <c r="L231" i="7"/>
  <c r="G231" i="7"/>
  <c r="F231" i="7"/>
  <c r="E231" i="7"/>
  <c r="D231" i="7"/>
  <c r="C231" i="7"/>
  <c r="B231" i="7"/>
  <c r="O230" i="7"/>
  <c r="Q230" i="7" s="1"/>
  <c r="L230" i="7"/>
  <c r="G230" i="7"/>
  <c r="F230" i="7"/>
  <c r="E230" i="7"/>
  <c r="D230" i="7"/>
  <c r="C230" i="7"/>
  <c r="B230" i="7"/>
  <c r="O229" i="7"/>
  <c r="Q229" i="7" s="1"/>
  <c r="L229" i="7"/>
  <c r="G229" i="7"/>
  <c r="F229" i="7"/>
  <c r="E229" i="7"/>
  <c r="D229" i="7"/>
  <c r="C229" i="7"/>
  <c r="B229" i="7"/>
  <c r="O228" i="7"/>
  <c r="Q228" i="7" s="1"/>
  <c r="L228" i="7"/>
  <c r="G228" i="7"/>
  <c r="F228" i="7"/>
  <c r="E228" i="7"/>
  <c r="D228" i="7"/>
  <c r="C228" i="7"/>
  <c r="B228" i="7"/>
  <c r="O227" i="7"/>
  <c r="Q227" i="7" s="1"/>
  <c r="L227" i="7"/>
  <c r="G227" i="7"/>
  <c r="F227" i="7"/>
  <c r="E227" i="7"/>
  <c r="D227" i="7"/>
  <c r="C227" i="7"/>
  <c r="B227" i="7"/>
  <c r="O226" i="7"/>
  <c r="Q226" i="7" s="1"/>
  <c r="L226" i="7"/>
  <c r="G226" i="7"/>
  <c r="F226" i="7"/>
  <c r="E226" i="7"/>
  <c r="D226" i="7"/>
  <c r="C226" i="7"/>
  <c r="B226" i="7"/>
  <c r="O225" i="7"/>
  <c r="Q225" i="7" s="1"/>
  <c r="L225" i="7"/>
  <c r="G225" i="7"/>
  <c r="F225" i="7"/>
  <c r="E225" i="7"/>
  <c r="D225" i="7"/>
  <c r="C225" i="7"/>
  <c r="B225" i="7"/>
  <c r="O224" i="7"/>
  <c r="Q224" i="7" s="1"/>
  <c r="L224" i="7"/>
  <c r="G224" i="7"/>
  <c r="F224" i="7"/>
  <c r="E224" i="7"/>
  <c r="D224" i="7"/>
  <c r="C224" i="7"/>
  <c r="B224" i="7"/>
  <c r="O223" i="7"/>
  <c r="Q223" i="7" s="1"/>
  <c r="L223" i="7"/>
  <c r="G223" i="7"/>
  <c r="F223" i="7"/>
  <c r="E223" i="7"/>
  <c r="D223" i="7"/>
  <c r="C223" i="7"/>
  <c r="B223" i="7"/>
  <c r="O222" i="7"/>
  <c r="Q222" i="7" s="1"/>
  <c r="L222" i="7"/>
  <c r="G222" i="7"/>
  <c r="F222" i="7"/>
  <c r="E222" i="7"/>
  <c r="D222" i="7"/>
  <c r="C222" i="7"/>
  <c r="B222" i="7"/>
  <c r="O221" i="7"/>
  <c r="Q221" i="7" s="1"/>
  <c r="L221" i="7"/>
  <c r="G221" i="7"/>
  <c r="F221" i="7"/>
  <c r="E221" i="7"/>
  <c r="D221" i="7"/>
  <c r="C221" i="7"/>
  <c r="B221" i="7"/>
  <c r="O220" i="7"/>
  <c r="Q220" i="7" s="1"/>
  <c r="L220" i="7"/>
  <c r="G220" i="7"/>
  <c r="F220" i="7"/>
  <c r="E220" i="7"/>
  <c r="D220" i="7"/>
  <c r="C220" i="7"/>
  <c r="B220" i="7"/>
  <c r="O219" i="7"/>
  <c r="Q219" i="7" s="1"/>
  <c r="L219" i="7"/>
  <c r="G219" i="7"/>
  <c r="F219" i="7"/>
  <c r="E219" i="7"/>
  <c r="D219" i="7"/>
  <c r="C219" i="7"/>
  <c r="B219" i="7"/>
  <c r="O218" i="7"/>
  <c r="Q218" i="7" s="1"/>
  <c r="L218" i="7"/>
  <c r="G218" i="7"/>
  <c r="F218" i="7"/>
  <c r="E218" i="7"/>
  <c r="D218" i="7"/>
  <c r="C218" i="7"/>
  <c r="B218" i="7"/>
  <c r="O217" i="7"/>
  <c r="Q217" i="7" s="1"/>
  <c r="L217" i="7"/>
  <c r="G217" i="7"/>
  <c r="F217" i="7"/>
  <c r="E217" i="7"/>
  <c r="D217" i="7"/>
  <c r="C217" i="7"/>
  <c r="B217" i="7"/>
  <c r="O216" i="7"/>
  <c r="Q216" i="7" s="1"/>
  <c r="L216" i="7"/>
  <c r="G216" i="7"/>
  <c r="F216" i="7"/>
  <c r="E216" i="7"/>
  <c r="D216" i="7"/>
  <c r="C216" i="7"/>
  <c r="B216" i="7"/>
  <c r="O215" i="7"/>
  <c r="Q215" i="7" s="1"/>
  <c r="L215" i="7"/>
  <c r="G215" i="7"/>
  <c r="F215" i="7"/>
  <c r="E215" i="7"/>
  <c r="D215" i="7"/>
  <c r="C215" i="7"/>
  <c r="B215" i="7"/>
  <c r="O214" i="7"/>
  <c r="Q214" i="7" s="1"/>
  <c r="L214" i="7"/>
  <c r="G214" i="7"/>
  <c r="F214" i="7"/>
  <c r="E214" i="7"/>
  <c r="D214" i="7"/>
  <c r="C214" i="7"/>
  <c r="B214" i="7"/>
  <c r="O213" i="7"/>
  <c r="Q213" i="7" s="1"/>
  <c r="L213" i="7"/>
  <c r="G213" i="7"/>
  <c r="F213" i="7"/>
  <c r="E213" i="7"/>
  <c r="D213" i="7"/>
  <c r="C213" i="7"/>
  <c r="B213" i="7"/>
  <c r="O212" i="7"/>
  <c r="Q212" i="7" s="1"/>
  <c r="L212" i="7"/>
  <c r="G212" i="7"/>
  <c r="F212" i="7"/>
  <c r="E212" i="7"/>
  <c r="D212" i="7"/>
  <c r="C212" i="7"/>
  <c r="B212" i="7"/>
  <c r="O211" i="7"/>
  <c r="Q211" i="7" s="1"/>
  <c r="L211" i="7"/>
  <c r="G211" i="7"/>
  <c r="F211" i="7"/>
  <c r="E211" i="7"/>
  <c r="D211" i="7"/>
  <c r="C211" i="7"/>
  <c r="B211" i="7"/>
  <c r="O210" i="7"/>
  <c r="Q210" i="7" s="1"/>
  <c r="L210" i="7"/>
  <c r="G210" i="7"/>
  <c r="F210" i="7"/>
  <c r="E210" i="7"/>
  <c r="D210" i="7"/>
  <c r="C210" i="7"/>
  <c r="B210" i="7"/>
  <c r="O209" i="7"/>
  <c r="Q209" i="7" s="1"/>
  <c r="L209" i="7"/>
  <c r="G209" i="7"/>
  <c r="F209" i="7"/>
  <c r="E209" i="7"/>
  <c r="D209" i="7"/>
  <c r="C209" i="7"/>
  <c r="B209" i="7"/>
  <c r="O208" i="7"/>
  <c r="Q208" i="7" s="1"/>
  <c r="L208" i="7"/>
  <c r="G208" i="7"/>
  <c r="F208" i="7"/>
  <c r="E208" i="7"/>
  <c r="D208" i="7"/>
  <c r="C208" i="7"/>
  <c r="B208" i="7"/>
  <c r="O207" i="7"/>
  <c r="Q207" i="7" s="1"/>
  <c r="L207" i="7"/>
  <c r="G207" i="7"/>
  <c r="F207" i="7"/>
  <c r="E207" i="7"/>
  <c r="D207" i="7"/>
  <c r="C207" i="7"/>
  <c r="B207" i="7"/>
  <c r="O206" i="7"/>
  <c r="Q206" i="7" s="1"/>
  <c r="L206" i="7"/>
  <c r="G206" i="7"/>
  <c r="F206" i="7"/>
  <c r="E206" i="7"/>
  <c r="D206" i="7"/>
  <c r="C206" i="7"/>
  <c r="B206" i="7"/>
  <c r="O205" i="7"/>
  <c r="Q205" i="7" s="1"/>
  <c r="L205" i="7"/>
  <c r="G205" i="7"/>
  <c r="F205" i="7"/>
  <c r="E205" i="7"/>
  <c r="D205" i="7"/>
  <c r="C205" i="7"/>
  <c r="B205" i="7"/>
  <c r="O204" i="7"/>
  <c r="Q204" i="7" s="1"/>
  <c r="L204" i="7"/>
  <c r="G204" i="7"/>
  <c r="F204" i="7"/>
  <c r="E204" i="7"/>
  <c r="D204" i="7"/>
  <c r="C204" i="7"/>
  <c r="B204" i="7"/>
  <c r="O203" i="7"/>
  <c r="Q203" i="7" s="1"/>
  <c r="L203" i="7"/>
  <c r="G203" i="7"/>
  <c r="F203" i="7"/>
  <c r="E203" i="7"/>
  <c r="D203" i="7"/>
  <c r="C203" i="7"/>
  <c r="B203" i="7"/>
  <c r="O202" i="7"/>
  <c r="Q202" i="7" s="1"/>
  <c r="L202" i="7"/>
  <c r="G202" i="7"/>
  <c r="F202" i="7"/>
  <c r="E202" i="7"/>
  <c r="D202" i="7"/>
  <c r="C202" i="7"/>
  <c r="B202" i="7"/>
  <c r="O201" i="7"/>
  <c r="Q201" i="7" s="1"/>
  <c r="L201" i="7"/>
  <c r="G201" i="7"/>
  <c r="F201" i="7"/>
  <c r="E201" i="7"/>
  <c r="D201" i="7"/>
  <c r="C201" i="7"/>
  <c r="B201" i="7"/>
  <c r="O200" i="7"/>
  <c r="Q200" i="7" s="1"/>
  <c r="L200" i="7"/>
  <c r="G200" i="7"/>
  <c r="F200" i="7"/>
  <c r="E200" i="7"/>
  <c r="D200" i="7"/>
  <c r="C200" i="7"/>
  <c r="B200" i="7"/>
  <c r="O199" i="7"/>
  <c r="Q199" i="7" s="1"/>
  <c r="L199" i="7"/>
  <c r="G199" i="7"/>
  <c r="F199" i="7"/>
  <c r="E199" i="7"/>
  <c r="D199" i="7"/>
  <c r="C199" i="7"/>
  <c r="B199" i="7"/>
  <c r="O198" i="7"/>
  <c r="Q198" i="7" s="1"/>
  <c r="L198" i="7"/>
  <c r="G198" i="7"/>
  <c r="F198" i="7"/>
  <c r="E198" i="7"/>
  <c r="D198" i="7"/>
  <c r="C198" i="7"/>
  <c r="B198" i="7"/>
  <c r="O197" i="7"/>
  <c r="Q197" i="7" s="1"/>
  <c r="L197" i="7"/>
  <c r="G197" i="7"/>
  <c r="F197" i="7"/>
  <c r="E197" i="7"/>
  <c r="D197" i="7"/>
  <c r="C197" i="7"/>
  <c r="B197" i="7"/>
  <c r="O196" i="7"/>
  <c r="Q196" i="7" s="1"/>
  <c r="L196" i="7"/>
  <c r="G196" i="7"/>
  <c r="F196" i="7"/>
  <c r="E196" i="7"/>
  <c r="D196" i="7"/>
  <c r="C196" i="7"/>
  <c r="B196" i="7"/>
  <c r="O195" i="7"/>
  <c r="Q195" i="7" s="1"/>
  <c r="L195" i="7"/>
  <c r="G195" i="7"/>
  <c r="F195" i="7"/>
  <c r="E195" i="7"/>
  <c r="D195" i="7"/>
  <c r="C195" i="7"/>
  <c r="B195" i="7"/>
  <c r="O194" i="7"/>
  <c r="Q194" i="7" s="1"/>
  <c r="L194" i="7"/>
  <c r="G194" i="7"/>
  <c r="F194" i="7"/>
  <c r="E194" i="7"/>
  <c r="D194" i="7"/>
  <c r="C194" i="7"/>
  <c r="B194" i="7"/>
  <c r="O193" i="7"/>
  <c r="Q193" i="7" s="1"/>
  <c r="L193" i="7"/>
  <c r="G193" i="7"/>
  <c r="F193" i="7"/>
  <c r="E193" i="7"/>
  <c r="D193" i="7"/>
  <c r="C193" i="7"/>
  <c r="B193" i="7"/>
  <c r="O192" i="7"/>
  <c r="Q192" i="7" s="1"/>
  <c r="L192" i="7"/>
  <c r="G192" i="7"/>
  <c r="F192" i="7"/>
  <c r="E192" i="7"/>
  <c r="D192" i="7"/>
  <c r="C192" i="7"/>
  <c r="B192" i="7"/>
  <c r="O191" i="7"/>
  <c r="Q191" i="7" s="1"/>
  <c r="L191" i="7"/>
  <c r="G191" i="7"/>
  <c r="F191" i="7"/>
  <c r="E191" i="7"/>
  <c r="D191" i="7"/>
  <c r="C191" i="7"/>
  <c r="B191" i="7"/>
  <c r="O190" i="7"/>
  <c r="Q190" i="7" s="1"/>
  <c r="L190" i="7"/>
  <c r="G190" i="7"/>
  <c r="F190" i="7"/>
  <c r="E190" i="7"/>
  <c r="D190" i="7"/>
  <c r="C190" i="7"/>
  <c r="B190" i="7"/>
  <c r="O189" i="7"/>
  <c r="Q189" i="7" s="1"/>
  <c r="L189" i="7"/>
  <c r="G189" i="7"/>
  <c r="F189" i="7"/>
  <c r="E189" i="7"/>
  <c r="D189" i="7"/>
  <c r="C189" i="7"/>
  <c r="B189" i="7"/>
  <c r="O188" i="7"/>
  <c r="Q188" i="7" s="1"/>
  <c r="L188" i="7"/>
  <c r="G188" i="7"/>
  <c r="F188" i="7"/>
  <c r="E188" i="7"/>
  <c r="D188" i="7"/>
  <c r="C188" i="7"/>
  <c r="B188" i="7"/>
  <c r="O187" i="7"/>
  <c r="Q187" i="7" s="1"/>
  <c r="L187" i="7"/>
  <c r="G187" i="7"/>
  <c r="F187" i="7"/>
  <c r="E187" i="7"/>
  <c r="D187" i="7"/>
  <c r="C187" i="7"/>
  <c r="B187" i="7"/>
  <c r="O186" i="7"/>
  <c r="Q186" i="7" s="1"/>
  <c r="L186" i="7"/>
  <c r="G186" i="7"/>
  <c r="F186" i="7"/>
  <c r="E186" i="7"/>
  <c r="D186" i="7"/>
  <c r="C186" i="7"/>
  <c r="B186" i="7"/>
  <c r="O185" i="7"/>
  <c r="Q185" i="7" s="1"/>
  <c r="L185" i="7"/>
  <c r="G185" i="7"/>
  <c r="F185" i="7"/>
  <c r="E185" i="7"/>
  <c r="D185" i="7"/>
  <c r="C185" i="7"/>
  <c r="B185" i="7"/>
  <c r="O184" i="7"/>
  <c r="Q184" i="7" s="1"/>
  <c r="L184" i="7"/>
  <c r="G184" i="7"/>
  <c r="F184" i="7"/>
  <c r="E184" i="7"/>
  <c r="D184" i="7"/>
  <c r="C184" i="7"/>
  <c r="B184" i="7"/>
  <c r="O183" i="7"/>
  <c r="Q183" i="7" s="1"/>
  <c r="L183" i="7"/>
  <c r="G183" i="7"/>
  <c r="F183" i="7"/>
  <c r="E183" i="7"/>
  <c r="D183" i="7"/>
  <c r="C183" i="7"/>
  <c r="B183" i="7"/>
  <c r="O182" i="7"/>
  <c r="Q182" i="7" s="1"/>
  <c r="L182" i="7"/>
  <c r="G182" i="7"/>
  <c r="F182" i="7"/>
  <c r="E182" i="7"/>
  <c r="D182" i="7"/>
  <c r="C182" i="7"/>
  <c r="B182" i="7"/>
  <c r="O181" i="7"/>
  <c r="Q181" i="7" s="1"/>
  <c r="L181" i="7"/>
  <c r="G181" i="7"/>
  <c r="F181" i="7"/>
  <c r="E181" i="7"/>
  <c r="D181" i="7"/>
  <c r="C181" i="7"/>
  <c r="B181" i="7"/>
  <c r="O180" i="7"/>
  <c r="Q180" i="7" s="1"/>
  <c r="L180" i="7"/>
  <c r="G180" i="7"/>
  <c r="F180" i="7"/>
  <c r="E180" i="7"/>
  <c r="D180" i="7"/>
  <c r="C180" i="7"/>
  <c r="B180" i="7"/>
  <c r="O179" i="7"/>
  <c r="Q179" i="7" s="1"/>
  <c r="L179" i="7"/>
  <c r="G179" i="7"/>
  <c r="F179" i="7"/>
  <c r="E179" i="7"/>
  <c r="D179" i="7"/>
  <c r="C179" i="7"/>
  <c r="B179" i="7"/>
  <c r="O178" i="7"/>
  <c r="Q178" i="7" s="1"/>
  <c r="L178" i="7"/>
  <c r="G178" i="7"/>
  <c r="F178" i="7"/>
  <c r="E178" i="7"/>
  <c r="D178" i="7"/>
  <c r="C178" i="7"/>
  <c r="B178" i="7"/>
  <c r="O177" i="7"/>
  <c r="Q177" i="7" s="1"/>
  <c r="L177" i="7"/>
  <c r="G177" i="7"/>
  <c r="F177" i="7"/>
  <c r="E177" i="7"/>
  <c r="D177" i="7"/>
  <c r="C177" i="7"/>
  <c r="B177" i="7"/>
  <c r="O176" i="7"/>
  <c r="Q176" i="7" s="1"/>
  <c r="L176" i="7"/>
  <c r="G176" i="7"/>
  <c r="F176" i="7"/>
  <c r="E176" i="7"/>
  <c r="D176" i="7"/>
  <c r="C176" i="7"/>
  <c r="B176" i="7"/>
  <c r="O175" i="7"/>
  <c r="Q175" i="7" s="1"/>
  <c r="L175" i="7"/>
  <c r="G175" i="7"/>
  <c r="F175" i="7"/>
  <c r="E175" i="7"/>
  <c r="D175" i="7"/>
  <c r="C175" i="7"/>
  <c r="B175" i="7"/>
  <c r="O174" i="7"/>
  <c r="Q174" i="7" s="1"/>
  <c r="L174" i="7"/>
  <c r="G174" i="7"/>
  <c r="F174" i="7"/>
  <c r="E174" i="7"/>
  <c r="D174" i="7"/>
  <c r="C174" i="7"/>
  <c r="B174" i="7"/>
  <c r="O173" i="7"/>
  <c r="Q173" i="7" s="1"/>
  <c r="L173" i="7"/>
  <c r="G173" i="7"/>
  <c r="F173" i="7"/>
  <c r="E173" i="7"/>
  <c r="D173" i="7"/>
  <c r="C173" i="7"/>
  <c r="B173" i="7"/>
  <c r="O172" i="7"/>
  <c r="Q172" i="7" s="1"/>
  <c r="L172" i="7"/>
  <c r="G172" i="7"/>
  <c r="F172" i="7"/>
  <c r="E172" i="7"/>
  <c r="D172" i="7"/>
  <c r="C172" i="7"/>
  <c r="B172" i="7"/>
  <c r="O171" i="7"/>
  <c r="Q171" i="7" s="1"/>
  <c r="L171" i="7"/>
  <c r="G171" i="7"/>
  <c r="F171" i="7"/>
  <c r="E171" i="7"/>
  <c r="D171" i="7"/>
  <c r="C171" i="7"/>
  <c r="B171" i="7"/>
  <c r="O170" i="7"/>
  <c r="Q170" i="7" s="1"/>
  <c r="L170" i="7"/>
  <c r="G170" i="7"/>
  <c r="F170" i="7"/>
  <c r="E170" i="7"/>
  <c r="D170" i="7"/>
  <c r="C170" i="7"/>
  <c r="B170" i="7"/>
  <c r="O169" i="7"/>
  <c r="Q169" i="7" s="1"/>
  <c r="L169" i="7"/>
  <c r="G169" i="7"/>
  <c r="F169" i="7"/>
  <c r="E169" i="7"/>
  <c r="D169" i="7"/>
  <c r="C169" i="7"/>
  <c r="B169" i="7"/>
  <c r="O168" i="7"/>
  <c r="Q168" i="7" s="1"/>
  <c r="L168" i="7"/>
  <c r="G168" i="7"/>
  <c r="F168" i="7"/>
  <c r="E168" i="7"/>
  <c r="D168" i="7"/>
  <c r="C168" i="7"/>
  <c r="B168" i="7"/>
  <c r="O167" i="7"/>
  <c r="Q167" i="7" s="1"/>
  <c r="L167" i="7"/>
  <c r="G167" i="7"/>
  <c r="F167" i="7"/>
  <c r="E167" i="7"/>
  <c r="D167" i="7"/>
  <c r="C167" i="7"/>
  <c r="B167" i="7"/>
  <c r="O166" i="7"/>
  <c r="Q166" i="7" s="1"/>
  <c r="L166" i="7"/>
  <c r="G166" i="7"/>
  <c r="F166" i="7"/>
  <c r="E166" i="7"/>
  <c r="D166" i="7"/>
  <c r="C166" i="7"/>
  <c r="B166" i="7"/>
  <c r="O165" i="7"/>
  <c r="Q165" i="7" s="1"/>
  <c r="L165" i="7"/>
  <c r="G165" i="7"/>
  <c r="F165" i="7"/>
  <c r="E165" i="7"/>
  <c r="D165" i="7"/>
  <c r="C165" i="7"/>
  <c r="B165" i="7"/>
  <c r="O164" i="7"/>
  <c r="Q164" i="7" s="1"/>
  <c r="L164" i="7"/>
  <c r="G164" i="7"/>
  <c r="F164" i="7"/>
  <c r="E164" i="7"/>
  <c r="D164" i="7"/>
  <c r="C164" i="7"/>
  <c r="B164" i="7"/>
  <c r="O163" i="7"/>
  <c r="Q163" i="7" s="1"/>
  <c r="L163" i="7"/>
  <c r="G163" i="7"/>
  <c r="F163" i="7"/>
  <c r="E163" i="7"/>
  <c r="D163" i="7"/>
  <c r="C163" i="7"/>
  <c r="B163" i="7"/>
  <c r="O162" i="7"/>
  <c r="Q162" i="7" s="1"/>
  <c r="L162" i="7"/>
  <c r="G162" i="7"/>
  <c r="F162" i="7"/>
  <c r="E162" i="7"/>
  <c r="D162" i="7"/>
  <c r="C162" i="7"/>
  <c r="B162" i="7"/>
  <c r="O161" i="7"/>
  <c r="Q161" i="7" s="1"/>
  <c r="L161" i="7"/>
  <c r="G161" i="7"/>
  <c r="F161" i="7"/>
  <c r="E161" i="7"/>
  <c r="D161" i="7"/>
  <c r="C161" i="7"/>
  <c r="B161" i="7"/>
  <c r="O160" i="7"/>
  <c r="Q160" i="7" s="1"/>
  <c r="L160" i="7"/>
  <c r="G160" i="7"/>
  <c r="F160" i="7"/>
  <c r="E160" i="7"/>
  <c r="D160" i="7"/>
  <c r="C160" i="7"/>
  <c r="B160" i="7"/>
  <c r="O159" i="7"/>
  <c r="Q159" i="7" s="1"/>
  <c r="L159" i="7"/>
  <c r="G159" i="7"/>
  <c r="F159" i="7"/>
  <c r="E159" i="7"/>
  <c r="D159" i="7"/>
  <c r="C159" i="7"/>
  <c r="B159" i="7"/>
  <c r="O158" i="7"/>
  <c r="Q158" i="7" s="1"/>
  <c r="L158" i="7"/>
  <c r="G158" i="7"/>
  <c r="F158" i="7"/>
  <c r="E158" i="7"/>
  <c r="D158" i="7"/>
  <c r="C158" i="7"/>
  <c r="B158" i="7"/>
  <c r="O157" i="7"/>
  <c r="Q157" i="7" s="1"/>
  <c r="L157" i="7"/>
  <c r="G157" i="7"/>
  <c r="F157" i="7"/>
  <c r="E157" i="7"/>
  <c r="D157" i="7"/>
  <c r="C157" i="7"/>
  <c r="B157" i="7"/>
  <c r="O156" i="7"/>
  <c r="Q156" i="7" s="1"/>
  <c r="L156" i="7"/>
  <c r="G156" i="7"/>
  <c r="F156" i="7"/>
  <c r="E156" i="7"/>
  <c r="D156" i="7"/>
  <c r="C156" i="7"/>
  <c r="B156" i="7"/>
  <c r="O155" i="7"/>
  <c r="Q155" i="7" s="1"/>
  <c r="L155" i="7"/>
  <c r="G155" i="7"/>
  <c r="F155" i="7"/>
  <c r="E155" i="7"/>
  <c r="D155" i="7"/>
  <c r="C155" i="7"/>
  <c r="B155" i="7"/>
  <c r="O154" i="7"/>
  <c r="Q154" i="7" s="1"/>
  <c r="L154" i="7"/>
  <c r="G154" i="7"/>
  <c r="F154" i="7"/>
  <c r="E154" i="7"/>
  <c r="D154" i="7"/>
  <c r="C154" i="7"/>
  <c r="B154" i="7"/>
  <c r="O153" i="7"/>
  <c r="Q153" i="7" s="1"/>
  <c r="L153" i="7"/>
  <c r="G153" i="7"/>
  <c r="F153" i="7"/>
  <c r="E153" i="7"/>
  <c r="D153" i="7"/>
  <c r="C153" i="7"/>
  <c r="B153" i="7"/>
  <c r="O152" i="7"/>
  <c r="Q152" i="7" s="1"/>
  <c r="L152" i="7"/>
  <c r="G152" i="7"/>
  <c r="F152" i="7"/>
  <c r="E152" i="7"/>
  <c r="D152" i="7"/>
  <c r="C152" i="7"/>
  <c r="B152" i="7"/>
  <c r="O151" i="7"/>
  <c r="Q151" i="7" s="1"/>
  <c r="L151" i="7"/>
  <c r="G151" i="7"/>
  <c r="F151" i="7"/>
  <c r="E151" i="7"/>
  <c r="D151" i="7"/>
  <c r="C151" i="7"/>
  <c r="B151" i="7"/>
  <c r="O150" i="7"/>
  <c r="Q150" i="7" s="1"/>
  <c r="L150" i="7"/>
  <c r="G150" i="7"/>
  <c r="F150" i="7"/>
  <c r="E150" i="7"/>
  <c r="D150" i="7"/>
  <c r="C150" i="7"/>
  <c r="B150" i="7"/>
  <c r="O149" i="7"/>
  <c r="Q149" i="7" s="1"/>
  <c r="L149" i="7"/>
  <c r="G149" i="7"/>
  <c r="F149" i="7"/>
  <c r="E149" i="7"/>
  <c r="D149" i="7"/>
  <c r="C149" i="7"/>
  <c r="B149" i="7"/>
  <c r="O148" i="7"/>
  <c r="Q148" i="7" s="1"/>
  <c r="L148" i="7"/>
  <c r="G148" i="7"/>
  <c r="F148" i="7"/>
  <c r="E148" i="7"/>
  <c r="D148" i="7"/>
  <c r="C148" i="7"/>
  <c r="B148" i="7"/>
  <c r="O147" i="7"/>
  <c r="Q147" i="7" s="1"/>
  <c r="L147" i="7"/>
  <c r="G147" i="7"/>
  <c r="F147" i="7"/>
  <c r="E147" i="7"/>
  <c r="D147" i="7"/>
  <c r="C147" i="7"/>
  <c r="B147" i="7"/>
  <c r="O146" i="7"/>
  <c r="Q146" i="7" s="1"/>
  <c r="L146" i="7"/>
  <c r="G146" i="7"/>
  <c r="F146" i="7"/>
  <c r="E146" i="7"/>
  <c r="D146" i="7"/>
  <c r="C146" i="7"/>
  <c r="B146" i="7"/>
  <c r="O145" i="7"/>
  <c r="Q145" i="7" s="1"/>
  <c r="L145" i="7"/>
  <c r="G145" i="7"/>
  <c r="F145" i="7"/>
  <c r="E145" i="7"/>
  <c r="D145" i="7"/>
  <c r="C145" i="7"/>
  <c r="B145" i="7"/>
  <c r="O144" i="7"/>
  <c r="Q144" i="7" s="1"/>
  <c r="L144" i="7"/>
  <c r="G144" i="7"/>
  <c r="F144" i="7"/>
  <c r="E144" i="7"/>
  <c r="D144" i="7"/>
  <c r="C144" i="7"/>
  <c r="B144" i="7"/>
  <c r="O143" i="7"/>
  <c r="Q143" i="7" s="1"/>
  <c r="L143" i="7"/>
  <c r="G143" i="7"/>
  <c r="F143" i="7"/>
  <c r="E143" i="7"/>
  <c r="D143" i="7"/>
  <c r="C143" i="7"/>
  <c r="B143" i="7"/>
  <c r="O142" i="7"/>
  <c r="Q142" i="7" s="1"/>
  <c r="L142" i="7"/>
  <c r="G142" i="7"/>
  <c r="F142" i="7"/>
  <c r="E142" i="7"/>
  <c r="D142" i="7"/>
  <c r="C142" i="7"/>
  <c r="B142" i="7"/>
  <c r="O141" i="7"/>
  <c r="Q141" i="7" s="1"/>
  <c r="L141" i="7"/>
  <c r="G141" i="7"/>
  <c r="F141" i="7"/>
  <c r="E141" i="7"/>
  <c r="D141" i="7"/>
  <c r="C141" i="7"/>
  <c r="B141" i="7"/>
  <c r="O140" i="7"/>
  <c r="Q140" i="7" s="1"/>
  <c r="L140" i="7"/>
  <c r="G140" i="7"/>
  <c r="F140" i="7"/>
  <c r="E140" i="7"/>
  <c r="D140" i="7"/>
  <c r="C140" i="7"/>
  <c r="B140" i="7"/>
  <c r="O139" i="7"/>
  <c r="Q139" i="7" s="1"/>
  <c r="L139" i="7"/>
  <c r="G139" i="7"/>
  <c r="F139" i="7"/>
  <c r="E139" i="7"/>
  <c r="D139" i="7"/>
  <c r="C139" i="7"/>
  <c r="B139" i="7"/>
  <c r="O138" i="7"/>
  <c r="Q138" i="7" s="1"/>
  <c r="L138" i="7"/>
  <c r="G138" i="7"/>
  <c r="F138" i="7"/>
  <c r="E138" i="7"/>
  <c r="D138" i="7"/>
  <c r="C138" i="7"/>
  <c r="B138" i="7"/>
  <c r="O137" i="7"/>
  <c r="Q137" i="7" s="1"/>
  <c r="L137" i="7"/>
  <c r="G137" i="7"/>
  <c r="F137" i="7"/>
  <c r="E137" i="7"/>
  <c r="D137" i="7"/>
  <c r="C137" i="7"/>
  <c r="B137" i="7"/>
  <c r="O136" i="7"/>
  <c r="Q136" i="7" s="1"/>
  <c r="L136" i="7"/>
  <c r="G136" i="7"/>
  <c r="F136" i="7"/>
  <c r="E136" i="7"/>
  <c r="D136" i="7"/>
  <c r="C136" i="7"/>
  <c r="B136" i="7"/>
  <c r="O135" i="7"/>
  <c r="Q135" i="7" s="1"/>
  <c r="L135" i="7"/>
  <c r="G135" i="7"/>
  <c r="F135" i="7"/>
  <c r="E135" i="7"/>
  <c r="D135" i="7"/>
  <c r="C135" i="7"/>
  <c r="B135" i="7"/>
  <c r="O134" i="7"/>
  <c r="Q134" i="7" s="1"/>
  <c r="L134" i="7"/>
  <c r="G134" i="7"/>
  <c r="F134" i="7"/>
  <c r="E134" i="7"/>
  <c r="D134" i="7"/>
  <c r="C134" i="7"/>
  <c r="B134" i="7"/>
  <c r="O133" i="7"/>
  <c r="Q133" i="7" s="1"/>
  <c r="L133" i="7"/>
  <c r="G133" i="7"/>
  <c r="F133" i="7"/>
  <c r="E133" i="7"/>
  <c r="D133" i="7"/>
  <c r="C133" i="7"/>
  <c r="B133" i="7"/>
  <c r="O132" i="7"/>
  <c r="Q132" i="7" s="1"/>
  <c r="L132" i="7"/>
  <c r="G132" i="7"/>
  <c r="F132" i="7"/>
  <c r="E132" i="7"/>
  <c r="D132" i="7"/>
  <c r="C132" i="7"/>
  <c r="B132" i="7"/>
  <c r="O131" i="7"/>
  <c r="Q131" i="7" s="1"/>
  <c r="L131" i="7"/>
  <c r="G131" i="7"/>
  <c r="F131" i="7"/>
  <c r="E131" i="7"/>
  <c r="D131" i="7"/>
  <c r="C131" i="7"/>
  <c r="B131" i="7"/>
  <c r="O130" i="7"/>
  <c r="Q130" i="7" s="1"/>
  <c r="L130" i="7"/>
  <c r="G130" i="7"/>
  <c r="F130" i="7"/>
  <c r="E130" i="7"/>
  <c r="D130" i="7"/>
  <c r="C130" i="7"/>
  <c r="B130" i="7"/>
  <c r="O129" i="7"/>
  <c r="Q129" i="7" s="1"/>
  <c r="L129" i="7"/>
  <c r="G129" i="7"/>
  <c r="F129" i="7"/>
  <c r="E129" i="7"/>
  <c r="D129" i="7"/>
  <c r="C129" i="7"/>
  <c r="B129" i="7"/>
  <c r="O128" i="7"/>
  <c r="Q128" i="7" s="1"/>
  <c r="L128" i="7"/>
  <c r="G128" i="7"/>
  <c r="F128" i="7"/>
  <c r="E128" i="7"/>
  <c r="D128" i="7"/>
  <c r="C128" i="7"/>
  <c r="B128" i="7"/>
  <c r="O127" i="7"/>
  <c r="Q127" i="7" s="1"/>
  <c r="L127" i="7"/>
  <c r="G127" i="7"/>
  <c r="F127" i="7"/>
  <c r="E127" i="7"/>
  <c r="D127" i="7"/>
  <c r="C127" i="7"/>
  <c r="B127" i="7"/>
  <c r="O126" i="7"/>
  <c r="Q126" i="7" s="1"/>
  <c r="L126" i="7"/>
  <c r="G126" i="7"/>
  <c r="F126" i="7"/>
  <c r="E126" i="7"/>
  <c r="D126" i="7"/>
  <c r="C126" i="7"/>
  <c r="B126" i="7"/>
  <c r="O125" i="7"/>
  <c r="Q125" i="7" s="1"/>
  <c r="L125" i="7"/>
  <c r="G125" i="7"/>
  <c r="F125" i="7"/>
  <c r="E125" i="7"/>
  <c r="D125" i="7"/>
  <c r="C125" i="7"/>
  <c r="B125" i="7"/>
  <c r="O124" i="7"/>
  <c r="Q124" i="7" s="1"/>
  <c r="L124" i="7"/>
  <c r="G124" i="7"/>
  <c r="F124" i="7"/>
  <c r="E124" i="7"/>
  <c r="D124" i="7"/>
  <c r="C124" i="7"/>
  <c r="B124" i="7"/>
  <c r="O123" i="7"/>
  <c r="Q123" i="7" s="1"/>
  <c r="L123" i="7"/>
  <c r="G123" i="7"/>
  <c r="F123" i="7"/>
  <c r="E123" i="7"/>
  <c r="D123" i="7"/>
  <c r="C123" i="7"/>
  <c r="B123" i="7"/>
  <c r="O122" i="7"/>
  <c r="Q122" i="7" s="1"/>
  <c r="L122" i="7"/>
  <c r="G122" i="7"/>
  <c r="F122" i="7"/>
  <c r="E122" i="7"/>
  <c r="D122" i="7"/>
  <c r="C122" i="7"/>
  <c r="B122" i="7"/>
  <c r="O121" i="7"/>
  <c r="Q121" i="7" s="1"/>
  <c r="L121" i="7"/>
  <c r="G121" i="7"/>
  <c r="F121" i="7"/>
  <c r="E121" i="7"/>
  <c r="D121" i="7"/>
  <c r="C121" i="7"/>
  <c r="B121" i="7"/>
  <c r="O120" i="7"/>
  <c r="Q120" i="7" s="1"/>
  <c r="L120" i="7"/>
  <c r="G120" i="7"/>
  <c r="F120" i="7"/>
  <c r="E120" i="7"/>
  <c r="D120" i="7"/>
  <c r="C120" i="7"/>
  <c r="B120" i="7"/>
  <c r="O119" i="7"/>
  <c r="Q119" i="7" s="1"/>
  <c r="L119" i="7"/>
  <c r="G119" i="7"/>
  <c r="F119" i="7"/>
  <c r="E119" i="7"/>
  <c r="D119" i="7"/>
  <c r="C119" i="7"/>
  <c r="B119" i="7"/>
  <c r="O118" i="7"/>
  <c r="Q118" i="7" s="1"/>
  <c r="L118" i="7"/>
  <c r="G118" i="7"/>
  <c r="F118" i="7"/>
  <c r="E118" i="7"/>
  <c r="D118" i="7"/>
  <c r="C118" i="7"/>
  <c r="B118" i="7"/>
  <c r="O117" i="7"/>
  <c r="Q117" i="7" s="1"/>
  <c r="L117" i="7"/>
  <c r="G117" i="7"/>
  <c r="F117" i="7"/>
  <c r="E117" i="7"/>
  <c r="D117" i="7"/>
  <c r="C117" i="7"/>
  <c r="B117" i="7"/>
  <c r="O116" i="7"/>
  <c r="Q116" i="7" s="1"/>
  <c r="L116" i="7"/>
  <c r="G116" i="7"/>
  <c r="F116" i="7"/>
  <c r="E116" i="7"/>
  <c r="D116" i="7"/>
  <c r="C116" i="7"/>
  <c r="B116" i="7"/>
  <c r="O115" i="7"/>
  <c r="Q115" i="7" s="1"/>
  <c r="L115" i="7"/>
  <c r="G115" i="7"/>
  <c r="F115" i="7"/>
  <c r="E115" i="7"/>
  <c r="D115" i="7"/>
  <c r="C115" i="7"/>
  <c r="B115" i="7"/>
  <c r="O114" i="7"/>
  <c r="Q114" i="7" s="1"/>
  <c r="L114" i="7"/>
  <c r="G114" i="7"/>
  <c r="F114" i="7"/>
  <c r="E114" i="7"/>
  <c r="D114" i="7"/>
  <c r="C114" i="7"/>
  <c r="B114" i="7"/>
  <c r="O113" i="7"/>
  <c r="Q113" i="7" s="1"/>
  <c r="L113" i="7"/>
  <c r="G113" i="7"/>
  <c r="F113" i="7"/>
  <c r="E113" i="7"/>
  <c r="D113" i="7"/>
  <c r="C113" i="7"/>
  <c r="B113" i="7"/>
  <c r="O112" i="7"/>
  <c r="Q112" i="7" s="1"/>
  <c r="L112" i="7"/>
  <c r="G112" i="7"/>
  <c r="F112" i="7"/>
  <c r="E112" i="7"/>
  <c r="D112" i="7"/>
  <c r="C112" i="7"/>
  <c r="B112" i="7"/>
  <c r="O111" i="7"/>
  <c r="Q111" i="7" s="1"/>
  <c r="L111" i="7"/>
  <c r="G111" i="7"/>
  <c r="F111" i="7"/>
  <c r="E111" i="7"/>
  <c r="D111" i="7"/>
  <c r="C111" i="7"/>
  <c r="B111" i="7"/>
  <c r="O110" i="7"/>
  <c r="Q110" i="7" s="1"/>
  <c r="L110" i="7"/>
  <c r="G110" i="7"/>
  <c r="F110" i="7"/>
  <c r="E110" i="7"/>
  <c r="D110" i="7"/>
  <c r="C110" i="7"/>
  <c r="B110" i="7"/>
  <c r="O109" i="7"/>
  <c r="Q109" i="7" s="1"/>
  <c r="L109" i="7"/>
  <c r="G109" i="7"/>
  <c r="F109" i="7"/>
  <c r="E109" i="7"/>
  <c r="D109" i="7"/>
  <c r="C109" i="7"/>
  <c r="B109" i="7"/>
  <c r="O108" i="7"/>
  <c r="Q108" i="7" s="1"/>
  <c r="L108" i="7"/>
  <c r="G108" i="7"/>
  <c r="F108" i="7"/>
  <c r="E108" i="7"/>
  <c r="D108" i="7"/>
  <c r="C108" i="7"/>
  <c r="B108" i="7"/>
  <c r="O107" i="7"/>
  <c r="Q107" i="7" s="1"/>
  <c r="L107" i="7"/>
  <c r="G107" i="7"/>
  <c r="F107" i="7"/>
  <c r="E107" i="7"/>
  <c r="D107" i="7"/>
  <c r="C107" i="7"/>
  <c r="B107" i="7"/>
  <c r="O106" i="7"/>
  <c r="Q106" i="7" s="1"/>
  <c r="L106" i="7"/>
  <c r="G106" i="7"/>
  <c r="F106" i="7"/>
  <c r="E106" i="7"/>
  <c r="D106" i="7"/>
  <c r="C106" i="7"/>
  <c r="B106" i="7"/>
  <c r="O105" i="7"/>
  <c r="Q105" i="7" s="1"/>
  <c r="L105" i="7"/>
  <c r="G105" i="7"/>
  <c r="F105" i="7"/>
  <c r="E105" i="7"/>
  <c r="D105" i="7"/>
  <c r="C105" i="7"/>
  <c r="B105" i="7"/>
  <c r="O104" i="7"/>
  <c r="Q104" i="7" s="1"/>
  <c r="L104" i="7"/>
  <c r="G104" i="7"/>
  <c r="F104" i="7"/>
  <c r="E104" i="7"/>
  <c r="D104" i="7"/>
  <c r="C104" i="7"/>
  <c r="B104" i="7"/>
  <c r="O103" i="7"/>
  <c r="Q103" i="7" s="1"/>
  <c r="L103" i="7"/>
  <c r="G103" i="7"/>
  <c r="F103" i="7"/>
  <c r="E103" i="7"/>
  <c r="D103" i="7"/>
  <c r="C103" i="7"/>
  <c r="B103" i="7"/>
  <c r="O102" i="7"/>
  <c r="Q102" i="7" s="1"/>
  <c r="L102" i="7"/>
  <c r="G102" i="7"/>
  <c r="F102" i="7"/>
  <c r="E102" i="7"/>
  <c r="D102" i="7"/>
  <c r="C102" i="7"/>
  <c r="B102" i="7"/>
  <c r="O101" i="7"/>
  <c r="Q101" i="7" s="1"/>
  <c r="L101" i="7"/>
  <c r="G101" i="7"/>
  <c r="F101" i="7"/>
  <c r="E101" i="7"/>
  <c r="D101" i="7"/>
  <c r="C101" i="7"/>
  <c r="B101" i="7"/>
  <c r="O100" i="7"/>
  <c r="Q100" i="7" s="1"/>
  <c r="L100" i="7"/>
  <c r="G100" i="7"/>
  <c r="F100" i="7"/>
  <c r="E100" i="7"/>
  <c r="D100" i="7"/>
  <c r="C100" i="7"/>
  <c r="B100" i="7"/>
  <c r="O99" i="7"/>
  <c r="Q99" i="7" s="1"/>
  <c r="L99" i="7"/>
  <c r="G99" i="7"/>
  <c r="F99" i="7"/>
  <c r="E99" i="7"/>
  <c r="D99" i="7"/>
  <c r="C99" i="7"/>
  <c r="B99" i="7"/>
  <c r="O98" i="7"/>
  <c r="Q98" i="7" s="1"/>
  <c r="L98" i="7"/>
  <c r="G98" i="7"/>
  <c r="F98" i="7"/>
  <c r="E98" i="7"/>
  <c r="D98" i="7"/>
  <c r="C98" i="7"/>
  <c r="B98" i="7"/>
  <c r="O97" i="7"/>
  <c r="Q97" i="7" s="1"/>
  <c r="L97" i="7"/>
  <c r="G97" i="7"/>
  <c r="F97" i="7"/>
  <c r="E97" i="7"/>
  <c r="D97" i="7"/>
  <c r="C97" i="7"/>
  <c r="B97" i="7"/>
  <c r="O96" i="7"/>
  <c r="Q96" i="7" s="1"/>
  <c r="L96" i="7"/>
  <c r="G96" i="7"/>
  <c r="F96" i="7"/>
  <c r="E96" i="7"/>
  <c r="D96" i="7"/>
  <c r="C96" i="7"/>
  <c r="B96" i="7"/>
  <c r="O95" i="7"/>
  <c r="Q95" i="7" s="1"/>
  <c r="L95" i="7"/>
  <c r="G95" i="7"/>
  <c r="F95" i="7"/>
  <c r="E95" i="7"/>
  <c r="D95" i="7"/>
  <c r="C95" i="7"/>
  <c r="B95" i="7"/>
  <c r="O94" i="7"/>
  <c r="Q94" i="7" s="1"/>
  <c r="L94" i="7"/>
  <c r="G94" i="7"/>
  <c r="F94" i="7"/>
  <c r="E94" i="7"/>
  <c r="D94" i="7"/>
  <c r="C94" i="7"/>
  <c r="B94" i="7"/>
  <c r="O93" i="7"/>
  <c r="Q93" i="7" s="1"/>
  <c r="L93" i="7"/>
  <c r="G93" i="7"/>
  <c r="F93" i="7"/>
  <c r="E93" i="7"/>
  <c r="D93" i="7"/>
  <c r="C93" i="7"/>
  <c r="B93" i="7"/>
  <c r="O92" i="7"/>
  <c r="Q92" i="7" s="1"/>
  <c r="L92" i="7"/>
  <c r="G92" i="7"/>
  <c r="F92" i="7"/>
  <c r="E92" i="7"/>
  <c r="D92" i="7"/>
  <c r="C92" i="7"/>
  <c r="B92" i="7"/>
  <c r="O91" i="7"/>
  <c r="Q91" i="7" s="1"/>
  <c r="L91" i="7"/>
  <c r="G91" i="7"/>
  <c r="F91" i="7"/>
  <c r="E91" i="7"/>
  <c r="D91" i="7"/>
  <c r="C91" i="7"/>
  <c r="B91" i="7"/>
  <c r="O90" i="7"/>
  <c r="Q90" i="7" s="1"/>
  <c r="L90" i="7"/>
  <c r="G90" i="7"/>
  <c r="F90" i="7"/>
  <c r="E90" i="7"/>
  <c r="D90" i="7"/>
  <c r="C90" i="7"/>
  <c r="B90" i="7"/>
  <c r="P89" i="7"/>
  <c r="O89" i="7"/>
  <c r="Q89" i="7" s="1"/>
  <c r="L89" i="7"/>
  <c r="I89" i="7"/>
  <c r="H89" i="7"/>
  <c r="G89" i="7"/>
  <c r="F89" i="7"/>
  <c r="E89" i="7"/>
  <c r="D89" i="7"/>
  <c r="C89" i="7"/>
  <c r="B89" i="7"/>
  <c r="O88" i="7"/>
  <c r="Q88" i="7" s="1"/>
  <c r="L88" i="7"/>
  <c r="G88" i="7"/>
  <c r="F88" i="7"/>
  <c r="E88" i="7"/>
  <c r="D88" i="7"/>
  <c r="C88" i="7"/>
  <c r="B88" i="7"/>
  <c r="O87" i="7"/>
  <c r="Q87" i="7" s="1"/>
  <c r="L87" i="7"/>
  <c r="G87" i="7"/>
  <c r="F87" i="7"/>
  <c r="E87" i="7"/>
  <c r="D87" i="7"/>
  <c r="C87" i="7"/>
  <c r="B87" i="7"/>
  <c r="O86" i="7"/>
  <c r="Q86" i="7" s="1"/>
  <c r="L86" i="7"/>
  <c r="G86" i="7"/>
  <c r="F86" i="7"/>
  <c r="E86" i="7"/>
  <c r="D86" i="7"/>
  <c r="C86" i="7"/>
  <c r="B86" i="7"/>
  <c r="O85" i="7"/>
  <c r="Q85" i="7" s="1"/>
  <c r="L85" i="7"/>
  <c r="G85" i="7"/>
  <c r="F85" i="7"/>
  <c r="E85" i="7"/>
  <c r="D85" i="7"/>
  <c r="C85" i="7"/>
  <c r="B85" i="7"/>
  <c r="O84" i="7"/>
  <c r="Q84" i="7" s="1"/>
  <c r="L84" i="7"/>
  <c r="G84" i="7"/>
  <c r="F84" i="7"/>
  <c r="E84" i="7"/>
  <c r="D84" i="7"/>
  <c r="C84" i="7"/>
  <c r="B84" i="7"/>
  <c r="O83" i="7"/>
  <c r="Q83" i="7" s="1"/>
  <c r="L83" i="7"/>
  <c r="G83" i="7"/>
  <c r="F83" i="7"/>
  <c r="E83" i="7"/>
  <c r="D83" i="7"/>
  <c r="C83" i="7"/>
  <c r="B83" i="7"/>
  <c r="O82" i="7"/>
  <c r="Q82" i="7" s="1"/>
  <c r="L82" i="7"/>
  <c r="G82" i="7"/>
  <c r="F82" i="7"/>
  <c r="E82" i="7"/>
  <c r="D82" i="7"/>
  <c r="C82" i="7"/>
  <c r="B82" i="7"/>
  <c r="O81" i="7"/>
  <c r="Q81" i="7" s="1"/>
  <c r="L81" i="7"/>
  <c r="G81" i="7"/>
  <c r="F81" i="7"/>
  <c r="E81" i="7"/>
  <c r="D81" i="7"/>
  <c r="C81" i="7"/>
  <c r="B81" i="7"/>
  <c r="P80" i="7"/>
  <c r="O80" i="7"/>
  <c r="Q80" i="7" s="1"/>
  <c r="L80" i="7"/>
  <c r="I80" i="7"/>
  <c r="H80" i="7"/>
  <c r="G80" i="7"/>
  <c r="F80" i="7"/>
  <c r="E80" i="7"/>
  <c r="D80" i="7"/>
  <c r="C80" i="7"/>
  <c r="B80" i="7"/>
  <c r="O79" i="7"/>
  <c r="Q79" i="7" s="1"/>
  <c r="L79" i="7"/>
  <c r="G79" i="7"/>
  <c r="F79" i="7"/>
  <c r="E79" i="7"/>
  <c r="D79" i="7"/>
  <c r="C79" i="7"/>
  <c r="B79" i="7"/>
  <c r="O78" i="7"/>
  <c r="Q78" i="7" s="1"/>
  <c r="L78" i="7"/>
  <c r="G78" i="7"/>
  <c r="F78" i="7"/>
  <c r="E78" i="7"/>
  <c r="D78" i="7"/>
  <c r="C78" i="7"/>
  <c r="B78" i="7"/>
  <c r="O77" i="7"/>
  <c r="Q77" i="7" s="1"/>
  <c r="L77" i="7"/>
  <c r="G77" i="7"/>
  <c r="F77" i="7"/>
  <c r="E77" i="7"/>
  <c r="D77" i="7"/>
  <c r="C77" i="7"/>
  <c r="B77" i="7"/>
  <c r="O76" i="7"/>
  <c r="Q76" i="7" s="1"/>
  <c r="L76" i="7"/>
  <c r="G76" i="7"/>
  <c r="F76" i="7"/>
  <c r="E76" i="7"/>
  <c r="D76" i="7"/>
  <c r="C76" i="7"/>
  <c r="B76" i="7"/>
  <c r="P75" i="7"/>
  <c r="O75" i="7"/>
  <c r="Q75" i="7" s="1"/>
  <c r="L75" i="7"/>
  <c r="I75" i="7"/>
  <c r="H75" i="7"/>
  <c r="G75" i="7"/>
  <c r="F75" i="7"/>
  <c r="E75" i="7"/>
  <c r="D75" i="7"/>
  <c r="C75" i="7"/>
  <c r="B75" i="7"/>
  <c r="O74" i="7"/>
  <c r="Q74" i="7" s="1"/>
  <c r="L74" i="7"/>
  <c r="G74" i="7"/>
  <c r="F74" i="7"/>
  <c r="E74" i="7"/>
  <c r="D74" i="7"/>
  <c r="C74" i="7"/>
  <c r="B74" i="7"/>
  <c r="O73" i="7"/>
  <c r="Q73" i="7" s="1"/>
  <c r="L73" i="7"/>
  <c r="G73" i="7"/>
  <c r="F73" i="7"/>
  <c r="E73" i="7"/>
  <c r="D73" i="7"/>
  <c r="C73" i="7"/>
  <c r="B73" i="7"/>
  <c r="O72" i="7"/>
  <c r="Q72" i="7" s="1"/>
  <c r="L72" i="7"/>
  <c r="G72" i="7"/>
  <c r="F72" i="7"/>
  <c r="E72" i="7"/>
  <c r="D72" i="7"/>
  <c r="C72" i="7"/>
  <c r="B72" i="7"/>
  <c r="O71" i="7"/>
  <c r="Q71" i="7" s="1"/>
  <c r="L71" i="7"/>
  <c r="G71" i="7"/>
  <c r="F71" i="7"/>
  <c r="E71" i="7"/>
  <c r="D71" i="7"/>
  <c r="C71" i="7"/>
  <c r="B71" i="7"/>
  <c r="P70" i="7"/>
  <c r="O70" i="7"/>
  <c r="Q70" i="7" s="1"/>
  <c r="L70" i="7"/>
  <c r="I70" i="7"/>
  <c r="H70" i="7"/>
  <c r="G70" i="7"/>
  <c r="F70" i="7"/>
  <c r="E70" i="7"/>
  <c r="D70" i="7"/>
  <c r="C70" i="7"/>
  <c r="B70" i="7"/>
  <c r="O69" i="7"/>
  <c r="Q69" i="7" s="1"/>
  <c r="L69" i="7"/>
  <c r="G69" i="7"/>
  <c r="F69" i="7"/>
  <c r="E69" i="7"/>
  <c r="D69" i="7"/>
  <c r="C69" i="7"/>
  <c r="B69" i="7"/>
  <c r="O68" i="7"/>
  <c r="Q68" i="7" s="1"/>
  <c r="L68" i="7"/>
  <c r="G68" i="7"/>
  <c r="F68" i="7"/>
  <c r="E68" i="7"/>
  <c r="D68" i="7"/>
  <c r="C68" i="7"/>
  <c r="B68" i="7"/>
  <c r="P67" i="7"/>
  <c r="O67" i="7"/>
  <c r="Q67" i="7" s="1"/>
  <c r="L67" i="7"/>
  <c r="I67" i="7"/>
  <c r="H67" i="7"/>
  <c r="G67" i="7"/>
  <c r="F67" i="7"/>
  <c r="E67" i="7"/>
  <c r="D67" i="7"/>
  <c r="C67" i="7"/>
  <c r="B67" i="7"/>
  <c r="O66" i="7"/>
  <c r="Q66" i="7" s="1"/>
  <c r="L66" i="7"/>
  <c r="G66" i="7"/>
  <c r="F66" i="7"/>
  <c r="E66" i="7"/>
  <c r="D66" i="7"/>
  <c r="C66" i="7"/>
  <c r="B66" i="7"/>
  <c r="O65" i="7"/>
  <c r="Q65" i="7" s="1"/>
  <c r="L65" i="7"/>
  <c r="G65" i="7"/>
  <c r="F65" i="7"/>
  <c r="E65" i="7"/>
  <c r="D65" i="7"/>
  <c r="C65" i="7"/>
  <c r="B65" i="7"/>
  <c r="O64" i="7"/>
  <c r="Q64" i="7" s="1"/>
  <c r="L64" i="7"/>
  <c r="G64" i="7"/>
  <c r="F64" i="7"/>
  <c r="E64" i="7"/>
  <c r="D64" i="7"/>
  <c r="C64" i="7"/>
  <c r="B64" i="7"/>
  <c r="O63" i="7"/>
  <c r="Q63" i="7" s="1"/>
  <c r="L63" i="7"/>
  <c r="G63" i="7"/>
  <c r="F63" i="7"/>
  <c r="E63" i="7"/>
  <c r="D63" i="7"/>
  <c r="C63" i="7"/>
  <c r="B63" i="7"/>
  <c r="O62" i="7"/>
  <c r="Q62" i="7" s="1"/>
  <c r="L62" i="7"/>
  <c r="G62" i="7"/>
  <c r="F62" i="7"/>
  <c r="E62" i="7"/>
  <c r="D62" i="7"/>
  <c r="C62" i="7"/>
  <c r="B62" i="7"/>
  <c r="O61" i="7"/>
  <c r="Q61" i="7" s="1"/>
  <c r="L61" i="7"/>
  <c r="G61" i="7"/>
  <c r="F61" i="7"/>
  <c r="E61" i="7"/>
  <c r="D61" i="7"/>
  <c r="C61" i="7"/>
  <c r="B61" i="7"/>
  <c r="O60" i="7"/>
  <c r="Q60" i="7" s="1"/>
  <c r="L60" i="7"/>
  <c r="G60" i="7"/>
  <c r="F60" i="7"/>
  <c r="E60" i="7"/>
  <c r="D60" i="7"/>
  <c r="C60" i="7"/>
  <c r="B60" i="7"/>
  <c r="O59" i="7"/>
  <c r="Q59" i="7" s="1"/>
  <c r="L59" i="7"/>
  <c r="G59" i="7"/>
  <c r="F59" i="7"/>
  <c r="E59" i="7"/>
  <c r="D59" i="7"/>
  <c r="C59" i="7"/>
  <c r="B59" i="7"/>
  <c r="O58" i="7"/>
  <c r="Q58" i="7" s="1"/>
  <c r="L58" i="7"/>
  <c r="G58" i="7"/>
  <c r="F58" i="7"/>
  <c r="E58" i="7"/>
  <c r="D58" i="7"/>
  <c r="C58" i="7"/>
  <c r="B58" i="7"/>
  <c r="O57" i="7"/>
  <c r="Q57" i="7" s="1"/>
  <c r="L57" i="7"/>
  <c r="G57" i="7"/>
  <c r="F57" i="7"/>
  <c r="E57" i="7"/>
  <c r="D57" i="7"/>
  <c r="C57" i="7"/>
  <c r="B57" i="7"/>
  <c r="O56" i="7"/>
  <c r="Q56" i="7" s="1"/>
  <c r="L56" i="7"/>
  <c r="G56" i="7"/>
  <c r="F56" i="7"/>
  <c r="E56" i="7"/>
  <c r="D56" i="7"/>
  <c r="C56" i="7"/>
  <c r="B56" i="7"/>
  <c r="O55" i="7"/>
  <c r="Q55" i="7" s="1"/>
  <c r="L55" i="7"/>
  <c r="G55" i="7"/>
  <c r="F55" i="7"/>
  <c r="E55" i="7"/>
  <c r="D55" i="7"/>
  <c r="C55" i="7"/>
  <c r="B55" i="7"/>
  <c r="O54" i="7"/>
  <c r="Q54" i="7" s="1"/>
  <c r="L54" i="7"/>
  <c r="G54" i="7"/>
  <c r="F54" i="7"/>
  <c r="E54" i="7"/>
  <c r="D54" i="7"/>
  <c r="C54" i="7"/>
  <c r="B54" i="7"/>
  <c r="O53" i="7"/>
  <c r="Q53" i="7" s="1"/>
  <c r="L53" i="7"/>
  <c r="G53" i="7"/>
  <c r="F53" i="7"/>
  <c r="E53" i="7"/>
  <c r="D53" i="7"/>
  <c r="C53" i="7"/>
  <c r="B53" i="7"/>
  <c r="O52" i="7"/>
  <c r="Q52" i="7" s="1"/>
  <c r="L52" i="7"/>
  <c r="G52" i="7"/>
  <c r="F52" i="7"/>
  <c r="E52" i="7"/>
  <c r="D52" i="7"/>
  <c r="C52" i="7"/>
  <c r="B52" i="7"/>
  <c r="O51" i="7"/>
  <c r="Q51" i="7" s="1"/>
  <c r="L51" i="7"/>
  <c r="G51" i="7"/>
  <c r="F51" i="7"/>
  <c r="E51" i="7"/>
  <c r="D51" i="7"/>
  <c r="C51" i="7"/>
  <c r="B51" i="7"/>
  <c r="O50" i="7"/>
  <c r="Q50" i="7" s="1"/>
  <c r="L50" i="7"/>
  <c r="G50" i="7"/>
  <c r="F50" i="7"/>
  <c r="E50" i="7"/>
  <c r="D50" i="7"/>
  <c r="C50" i="7"/>
  <c r="B50" i="7"/>
  <c r="O49" i="7"/>
  <c r="Q49" i="7" s="1"/>
  <c r="L49" i="7"/>
  <c r="G49" i="7"/>
  <c r="F49" i="7"/>
  <c r="E49" i="7"/>
  <c r="D49" i="7"/>
  <c r="C49" i="7"/>
  <c r="B49" i="7"/>
  <c r="O48" i="7"/>
  <c r="Q48" i="7" s="1"/>
  <c r="L48" i="7"/>
  <c r="G48" i="7"/>
  <c r="F48" i="7"/>
  <c r="E48" i="7"/>
  <c r="D48" i="7"/>
  <c r="C48" i="7"/>
  <c r="B48" i="7"/>
  <c r="O47" i="7"/>
  <c r="Q47" i="7" s="1"/>
  <c r="L47" i="7"/>
  <c r="G47" i="7"/>
  <c r="F47" i="7"/>
  <c r="E47" i="7"/>
  <c r="D47" i="7"/>
  <c r="C47" i="7"/>
  <c r="B47" i="7"/>
  <c r="O46" i="7"/>
  <c r="Q46" i="7" s="1"/>
  <c r="L46" i="7"/>
  <c r="G46" i="7"/>
  <c r="F46" i="7"/>
  <c r="E46" i="7"/>
  <c r="D46" i="7"/>
  <c r="C46" i="7"/>
  <c r="B46" i="7"/>
  <c r="O45" i="7"/>
  <c r="Q45" i="7" s="1"/>
  <c r="L45" i="7"/>
  <c r="G45" i="7"/>
  <c r="F45" i="7"/>
  <c r="E45" i="7"/>
  <c r="D45" i="7"/>
  <c r="C45" i="7"/>
  <c r="B45" i="7"/>
  <c r="O44" i="7"/>
  <c r="Q44" i="7" s="1"/>
  <c r="L44" i="7"/>
  <c r="G44" i="7"/>
  <c r="F44" i="7"/>
  <c r="E44" i="7"/>
  <c r="D44" i="7"/>
  <c r="C44" i="7"/>
  <c r="B44" i="7"/>
  <c r="O43" i="7"/>
  <c r="Q43" i="7" s="1"/>
  <c r="L43" i="7"/>
  <c r="G43" i="7"/>
  <c r="F43" i="7"/>
  <c r="E43" i="7"/>
  <c r="D43" i="7"/>
  <c r="C43" i="7"/>
  <c r="B43" i="7"/>
  <c r="O42" i="7"/>
  <c r="Q42" i="7" s="1"/>
  <c r="L42" i="7"/>
  <c r="G42" i="7"/>
  <c r="F42" i="7"/>
  <c r="E42" i="7"/>
  <c r="D42" i="7"/>
  <c r="C42" i="7"/>
  <c r="B42" i="7"/>
  <c r="O41" i="7"/>
  <c r="Q41" i="7" s="1"/>
  <c r="L41" i="7"/>
  <c r="G41" i="7"/>
  <c r="F41" i="7"/>
  <c r="E41" i="7"/>
  <c r="D41" i="7"/>
  <c r="C41" i="7"/>
  <c r="B41" i="7"/>
  <c r="P40" i="7"/>
  <c r="O40" i="7"/>
  <c r="Q40" i="7" s="1"/>
  <c r="L40" i="7"/>
  <c r="I40" i="7"/>
  <c r="H40" i="7"/>
  <c r="G40" i="7"/>
  <c r="F40" i="7"/>
  <c r="E40" i="7"/>
  <c r="D40" i="7"/>
  <c r="C40" i="7"/>
  <c r="B40" i="7"/>
  <c r="O39" i="7"/>
  <c r="Q39" i="7" s="1"/>
  <c r="L39" i="7"/>
  <c r="G39" i="7"/>
  <c r="F39" i="7"/>
  <c r="E39" i="7"/>
  <c r="D39" i="7"/>
  <c r="C39" i="7"/>
  <c r="B39" i="7"/>
  <c r="O38" i="7"/>
  <c r="Q38" i="7" s="1"/>
  <c r="L38" i="7"/>
  <c r="G38" i="7"/>
  <c r="F38" i="7"/>
  <c r="E38" i="7"/>
  <c r="D38" i="7"/>
  <c r="C38" i="7"/>
  <c r="B38" i="7"/>
  <c r="O37" i="7"/>
  <c r="Q37" i="7" s="1"/>
  <c r="L37" i="7"/>
  <c r="G37" i="7"/>
  <c r="F37" i="7"/>
  <c r="E37" i="7"/>
  <c r="D37" i="7"/>
  <c r="C37" i="7"/>
  <c r="B37" i="7"/>
  <c r="O36" i="7"/>
  <c r="Q36" i="7" s="1"/>
  <c r="L36" i="7"/>
  <c r="G36" i="7"/>
  <c r="F36" i="7"/>
  <c r="E36" i="7"/>
  <c r="D36" i="7"/>
  <c r="C36" i="7"/>
  <c r="B36" i="7"/>
  <c r="O35" i="7"/>
  <c r="Q35" i="7" s="1"/>
  <c r="L35" i="7"/>
  <c r="G35" i="7"/>
  <c r="F35" i="7"/>
  <c r="E35" i="7"/>
  <c r="D35" i="7"/>
  <c r="C35" i="7"/>
  <c r="B35" i="7"/>
  <c r="O34" i="7"/>
  <c r="Q34" i="7" s="1"/>
  <c r="L34" i="7"/>
  <c r="G34" i="7"/>
  <c r="F34" i="7"/>
  <c r="E34" i="7"/>
  <c r="D34" i="7"/>
  <c r="C34" i="7"/>
  <c r="B34" i="7"/>
  <c r="P33" i="7"/>
  <c r="O33" i="7"/>
  <c r="Q33" i="7" s="1"/>
  <c r="L33" i="7"/>
  <c r="I33" i="7"/>
  <c r="H33" i="7"/>
  <c r="G33" i="7"/>
  <c r="F33" i="7"/>
  <c r="E33" i="7"/>
  <c r="D33" i="7"/>
  <c r="C33" i="7"/>
  <c r="B33" i="7"/>
  <c r="O32" i="7"/>
  <c r="Q32" i="7" s="1"/>
  <c r="L32" i="7"/>
  <c r="G32" i="7"/>
  <c r="F32" i="7"/>
  <c r="E32" i="7"/>
  <c r="D32" i="7"/>
  <c r="C32" i="7"/>
  <c r="B32" i="7"/>
  <c r="O31" i="7"/>
  <c r="Q31" i="7" s="1"/>
  <c r="L31" i="7"/>
  <c r="G31" i="7"/>
  <c r="F31" i="7"/>
  <c r="E31" i="7"/>
  <c r="D31" i="7"/>
  <c r="C31" i="7"/>
  <c r="B31" i="7"/>
  <c r="O30" i="7"/>
  <c r="Q30" i="7" s="1"/>
  <c r="L30" i="7"/>
  <c r="G30" i="7"/>
  <c r="F30" i="7"/>
  <c r="E30" i="7"/>
  <c r="D30" i="7"/>
  <c r="C30" i="7"/>
  <c r="B30" i="7"/>
  <c r="O29" i="7"/>
  <c r="Q29" i="7" s="1"/>
  <c r="L29" i="7"/>
  <c r="G29" i="7"/>
  <c r="F29" i="7"/>
  <c r="E29" i="7"/>
  <c r="D29" i="7"/>
  <c r="C29" i="7"/>
  <c r="B29" i="7"/>
  <c r="O28" i="7"/>
  <c r="Q28" i="7" s="1"/>
  <c r="L28" i="7"/>
  <c r="G28" i="7"/>
  <c r="F28" i="7"/>
  <c r="E28" i="7"/>
  <c r="D28" i="7"/>
  <c r="C28" i="7"/>
  <c r="B28" i="7"/>
  <c r="O27" i="7"/>
  <c r="Q27" i="7" s="1"/>
  <c r="L27" i="7"/>
  <c r="I27" i="7"/>
  <c r="P27" i="7" s="1"/>
  <c r="H27" i="7"/>
  <c r="G27" i="7"/>
  <c r="F27" i="7"/>
  <c r="E27" i="7"/>
  <c r="D27" i="7"/>
  <c r="C27" i="7"/>
  <c r="B27" i="7"/>
  <c r="O26" i="7"/>
  <c r="Q26" i="7" s="1"/>
  <c r="L26" i="7"/>
  <c r="G26" i="7"/>
  <c r="F26" i="7"/>
  <c r="E26" i="7"/>
  <c r="D26" i="7"/>
  <c r="C26" i="7"/>
  <c r="B26" i="7"/>
  <c r="O25" i="7"/>
  <c r="Q25" i="7" s="1"/>
  <c r="L25" i="7"/>
  <c r="G25" i="7"/>
  <c r="F25" i="7"/>
  <c r="E25" i="7"/>
  <c r="D25" i="7"/>
  <c r="C25" i="7"/>
  <c r="B25" i="7"/>
  <c r="O24" i="7"/>
  <c r="Q24" i="7" s="1"/>
  <c r="L24" i="7"/>
  <c r="G24" i="7"/>
  <c r="F24" i="7"/>
  <c r="E24" i="7"/>
  <c r="D24" i="7"/>
  <c r="C24" i="7"/>
  <c r="B24" i="7"/>
  <c r="O23" i="7"/>
  <c r="Q23" i="7" s="1"/>
  <c r="L23" i="7"/>
  <c r="G23" i="7"/>
  <c r="F23" i="7"/>
  <c r="E23" i="7"/>
  <c r="D23" i="7"/>
  <c r="C23" i="7"/>
  <c r="B23" i="7"/>
  <c r="O22" i="7"/>
  <c r="Q22" i="7" s="1"/>
  <c r="L22" i="7"/>
  <c r="G22" i="7"/>
  <c r="F22" i="7"/>
  <c r="E22" i="7"/>
  <c r="D22" i="7"/>
  <c r="C22" i="7"/>
  <c r="B22" i="7"/>
  <c r="O21" i="7"/>
  <c r="Q21" i="7" s="1"/>
  <c r="L21" i="7"/>
  <c r="G21" i="7"/>
  <c r="F21" i="7"/>
  <c r="E21" i="7"/>
  <c r="D21" i="7"/>
  <c r="C21" i="7"/>
  <c r="B21" i="7"/>
  <c r="O20" i="7"/>
  <c r="Q20" i="7" s="1"/>
  <c r="L20" i="7"/>
  <c r="G20" i="7"/>
  <c r="F20" i="7"/>
  <c r="E20" i="7"/>
  <c r="D20" i="7"/>
  <c r="C20" i="7"/>
  <c r="B20" i="7"/>
  <c r="O19" i="7"/>
  <c r="Q19" i="7" s="1"/>
  <c r="L19" i="7"/>
  <c r="G19" i="7"/>
  <c r="F19" i="7"/>
  <c r="E19" i="7"/>
  <c r="D19" i="7"/>
  <c r="C19" i="7"/>
  <c r="B19" i="7"/>
  <c r="O18" i="7"/>
  <c r="Q18" i="7" s="1"/>
  <c r="L18" i="7"/>
  <c r="G18" i="7"/>
  <c r="F18" i="7"/>
  <c r="E18" i="7"/>
  <c r="D18" i="7"/>
  <c r="C18" i="7"/>
  <c r="B18" i="7"/>
  <c r="P17" i="7"/>
  <c r="O17" i="7"/>
  <c r="Q17" i="7" s="1"/>
  <c r="L17" i="7"/>
  <c r="I17" i="7"/>
  <c r="H17" i="7"/>
  <c r="G17" i="7"/>
  <c r="F17" i="7"/>
  <c r="E17" i="7"/>
  <c r="D17" i="7"/>
  <c r="C17" i="7"/>
  <c r="B17" i="7"/>
  <c r="O16" i="7"/>
  <c r="Q16" i="7" s="1"/>
  <c r="L16" i="7"/>
  <c r="G16" i="7"/>
  <c r="F16" i="7"/>
  <c r="E16" i="7"/>
  <c r="D16" i="7"/>
  <c r="C16" i="7"/>
  <c r="B16" i="7"/>
  <c r="O15" i="7"/>
  <c r="Q15" i="7" s="1"/>
  <c r="L15" i="7"/>
  <c r="G15" i="7"/>
  <c r="F15" i="7"/>
  <c r="E15" i="7"/>
  <c r="D15" i="7"/>
  <c r="C15" i="7"/>
  <c r="B15" i="7"/>
  <c r="O14" i="7"/>
  <c r="Q14" i="7" s="1"/>
  <c r="L14" i="7"/>
  <c r="G14" i="7"/>
  <c r="F14" i="7"/>
  <c r="E14" i="7"/>
  <c r="D14" i="7"/>
  <c r="C14" i="7"/>
  <c r="B14" i="7"/>
  <c r="O13" i="7"/>
  <c r="Q13" i="7" s="1"/>
  <c r="L13" i="7"/>
  <c r="G13" i="7"/>
  <c r="F13" i="7"/>
  <c r="E13" i="7"/>
  <c r="D13" i="7"/>
  <c r="C13" i="7"/>
  <c r="B13" i="7"/>
  <c r="O12" i="7"/>
  <c r="Q12" i="7" s="1"/>
  <c r="L12" i="7"/>
  <c r="G12" i="7"/>
  <c r="F12" i="7"/>
  <c r="E12" i="7"/>
  <c r="D12" i="7"/>
  <c r="C12" i="7"/>
  <c r="B12" i="7"/>
  <c r="O11" i="7"/>
  <c r="Q11" i="7" s="1"/>
  <c r="L11" i="7"/>
  <c r="G11" i="7"/>
  <c r="F11" i="7"/>
  <c r="E11" i="7"/>
  <c r="D11" i="7"/>
  <c r="C11" i="7"/>
  <c r="B11" i="7"/>
  <c r="O10" i="7"/>
  <c r="Q10" i="7" s="1"/>
  <c r="L10" i="7"/>
  <c r="G10" i="7"/>
  <c r="F10" i="7"/>
  <c r="E10" i="7"/>
  <c r="D10" i="7"/>
  <c r="C10" i="7"/>
  <c r="B10" i="7"/>
  <c r="O9" i="7"/>
  <c r="Q9" i="7" s="1"/>
  <c r="L9" i="7"/>
  <c r="G9" i="7"/>
  <c r="F9" i="7"/>
  <c r="E9" i="7"/>
  <c r="D9" i="7"/>
  <c r="C9" i="7"/>
  <c r="B9" i="7"/>
  <c r="O8" i="7"/>
  <c r="Q8" i="7" s="1"/>
  <c r="L8" i="7"/>
  <c r="G8" i="7"/>
  <c r="F8" i="7"/>
  <c r="E8" i="7"/>
  <c r="D8" i="7"/>
  <c r="C8" i="7"/>
  <c r="B8" i="7"/>
  <c r="P7" i="7"/>
  <c r="O7" i="7"/>
  <c r="Q7" i="7" s="1"/>
  <c r="L7" i="7"/>
  <c r="I7" i="7"/>
  <c r="H7" i="7"/>
  <c r="G7" i="7"/>
  <c r="F7" i="7"/>
  <c r="E7" i="7"/>
  <c r="D7" i="7"/>
  <c r="C7" i="7"/>
  <c r="B7" i="7"/>
  <c r="O6" i="7"/>
  <c r="Q6" i="7" s="1"/>
  <c r="L6" i="7"/>
  <c r="G6" i="7"/>
  <c r="F6" i="7"/>
  <c r="E6" i="7"/>
  <c r="D6" i="7"/>
  <c r="C6" i="7"/>
  <c r="B6" i="7"/>
  <c r="O5" i="7"/>
  <c r="Q5" i="7" s="1"/>
  <c r="L5" i="7"/>
  <c r="G5" i="7"/>
  <c r="F5" i="7"/>
  <c r="E5" i="7"/>
  <c r="D5" i="7"/>
  <c r="C5" i="7"/>
  <c r="B5" i="7"/>
  <c r="O4" i="7"/>
  <c r="Q4" i="7" s="1"/>
  <c r="L4" i="7"/>
  <c r="G4" i="7"/>
  <c r="F4" i="7"/>
  <c r="E4" i="7"/>
  <c r="D4" i="7"/>
  <c r="C4" i="7"/>
  <c r="B4" i="7"/>
  <c r="O3" i="7"/>
  <c r="Q3" i="7" s="1"/>
  <c r="L3" i="7"/>
  <c r="G3" i="7"/>
  <c r="F3" i="7"/>
  <c r="E3" i="7"/>
  <c r="D3" i="7"/>
  <c r="C3" i="7"/>
  <c r="B3" i="7"/>
  <c r="O2" i="7"/>
  <c r="Q2" i="7" s="1"/>
  <c r="L2" i="7"/>
  <c r="G2" i="7"/>
  <c r="F2" i="7"/>
  <c r="E2" i="7"/>
  <c r="D2" i="7"/>
  <c r="C2" i="7"/>
  <c r="B2" i="7"/>
  <c r="S1575" i="6"/>
  <c r="K1575" i="6"/>
  <c r="S1574" i="6"/>
  <c r="K1574" i="6"/>
  <c r="S1573" i="6"/>
  <c r="K1573" i="6"/>
  <c r="S1572" i="6"/>
  <c r="K1572" i="6"/>
  <c r="S1571" i="6"/>
  <c r="K1571" i="6"/>
  <c r="S1570" i="6"/>
  <c r="K1570" i="6"/>
  <c r="S1569" i="6"/>
  <c r="K1569" i="6"/>
  <c r="S1568" i="6"/>
  <c r="K1568" i="6"/>
  <c r="S1567" i="6"/>
  <c r="K1567" i="6"/>
  <c r="S1566" i="6"/>
  <c r="K1566" i="6"/>
  <c r="S1565" i="6"/>
  <c r="K1565" i="6"/>
  <c r="S1564" i="6"/>
  <c r="K1564" i="6"/>
  <c r="S1563" i="6"/>
  <c r="K1563" i="6"/>
  <c r="S1562" i="6"/>
  <c r="K1562" i="6"/>
  <c r="S1561" i="6"/>
  <c r="K1561" i="6"/>
  <c r="S1560" i="6"/>
  <c r="K1560" i="6"/>
  <c r="S1559" i="6"/>
  <c r="K1559" i="6"/>
  <c r="S1558" i="6"/>
  <c r="K1558" i="6"/>
  <c r="S1557" i="6"/>
  <c r="K1557" i="6"/>
  <c r="S1556" i="6"/>
  <c r="K1556" i="6"/>
  <c r="S1555" i="6"/>
  <c r="K1555" i="6"/>
  <c r="S1554" i="6"/>
  <c r="K1554" i="6"/>
  <c r="S1553" i="6"/>
  <c r="K1553" i="6"/>
  <c r="S1552" i="6"/>
  <c r="K1552" i="6"/>
  <c r="S1551" i="6"/>
  <c r="K1551" i="6"/>
  <c r="S1550" i="6"/>
  <c r="K1550" i="6"/>
  <c r="S1549" i="6"/>
  <c r="K1549" i="6"/>
  <c r="S1548" i="6"/>
  <c r="K1548" i="6"/>
  <c r="S1547" i="6"/>
  <c r="K1547" i="6"/>
  <c r="S1546" i="6"/>
  <c r="K1546" i="6"/>
  <c r="S1545" i="6"/>
  <c r="K1545" i="6"/>
  <c r="S1544" i="6"/>
  <c r="K1544" i="6"/>
  <c r="S1543" i="6"/>
  <c r="K1543" i="6"/>
  <c r="S1542" i="6"/>
  <c r="K1542" i="6"/>
  <c r="S1541" i="6"/>
  <c r="K1541" i="6"/>
  <c r="S1540" i="6"/>
  <c r="K1540" i="6"/>
  <c r="S1539" i="6"/>
  <c r="K1539" i="6"/>
  <c r="S1538" i="6"/>
  <c r="K1538" i="6"/>
  <c r="S1537" i="6"/>
  <c r="K1537" i="6"/>
  <c r="S1536" i="6"/>
  <c r="K1536" i="6"/>
  <c r="S1535" i="6"/>
  <c r="K1535" i="6"/>
  <c r="S1534" i="6"/>
  <c r="K1534" i="6"/>
  <c r="S1533" i="6"/>
  <c r="K1533" i="6"/>
  <c r="S1532" i="6"/>
  <c r="K1532" i="6"/>
  <c r="S1531" i="6"/>
  <c r="K1531" i="6"/>
  <c r="S1530" i="6"/>
  <c r="K1530" i="6"/>
  <c r="S1529" i="6"/>
  <c r="K1529" i="6"/>
  <c r="S1528" i="6"/>
  <c r="K1528" i="6"/>
  <c r="S1527" i="6"/>
  <c r="K1527" i="6"/>
  <c r="S1526" i="6"/>
  <c r="K1526" i="6"/>
  <c r="S1525" i="6"/>
  <c r="K1525" i="6"/>
  <c r="S1524" i="6"/>
  <c r="K1524" i="6"/>
  <c r="S1523" i="6"/>
  <c r="K1523" i="6"/>
  <c r="S1522" i="6"/>
  <c r="K1522" i="6"/>
  <c r="S1521" i="6"/>
  <c r="K1521" i="6"/>
  <c r="S1520" i="6"/>
  <c r="K1520" i="6"/>
  <c r="S1519" i="6"/>
  <c r="K1519" i="6"/>
  <c r="S1518" i="6"/>
  <c r="K1518" i="6"/>
  <c r="S1517" i="6"/>
  <c r="K1517" i="6"/>
  <c r="S1516" i="6"/>
  <c r="K1516" i="6"/>
  <c r="S1515" i="6"/>
  <c r="K1515" i="6"/>
  <c r="S1514" i="6"/>
  <c r="K1514" i="6"/>
  <c r="S1513" i="6"/>
  <c r="K1513" i="6"/>
  <c r="S1512" i="6"/>
  <c r="K1512" i="6"/>
  <c r="S1511" i="6"/>
  <c r="K1511" i="6"/>
  <c r="S1510" i="6"/>
  <c r="K1510" i="6"/>
  <c r="S1509" i="6"/>
  <c r="K1509" i="6"/>
  <c r="S1508" i="6"/>
  <c r="K1508" i="6"/>
  <c r="S1507" i="6"/>
  <c r="K1507" i="6"/>
  <c r="S1506" i="6"/>
  <c r="K1506" i="6"/>
  <c r="S1505" i="6"/>
  <c r="K1505" i="6"/>
  <c r="S1504" i="6"/>
  <c r="K1504" i="6"/>
  <c r="S1503" i="6"/>
  <c r="K1503" i="6"/>
  <c r="S1502" i="6"/>
  <c r="K1502" i="6"/>
  <c r="S1501" i="6"/>
  <c r="K1501" i="6"/>
  <c r="S1500" i="6"/>
  <c r="K1500" i="6"/>
  <c r="S1499" i="6"/>
  <c r="K1499" i="6"/>
  <c r="S1498" i="6"/>
  <c r="K1498" i="6"/>
  <c r="S1497" i="6"/>
  <c r="K1497" i="6"/>
  <c r="S1496" i="6"/>
  <c r="K1496" i="6"/>
  <c r="S1495" i="6"/>
  <c r="K1495" i="6"/>
  <c r="S1494" i="6"/>
  <c r="K1494" i="6"/>
  <c r="S1493" i="6"/>
  <c r="K1493" i="6"/>
  <c r="S1492" i="6"/>
  <c r="K1492" i="6"/>
  <c r="S1491" i="6"/>
  <c r="K1491" i="6"/>
  <c r="S1490" i="6"/>
  <c r="K1490" i="6"/>
  <c r="S1489" i="6"/>
  <c r="K1489" i="6"/>
  <c r="S1488" i="6"/>
  <c r="K1488" i="6"/>
  <c r="S1487" i="6"/>
  <c r="K1487" i="6"/>
  <c r="S1486" i="6"/>
  <c r="K1486" i="6"/>
  <c r="S1485" i="6"/>
  <c r="K1485" i="6"/>
  <c r="S1484" i="6"/>
  <c r="K1484" i="6"/>
  <c r="S1483" i="6"/>
  <c r="K1483" i="6"/>
  <c r="S1482" i="6"/>
  <c r="K1482" i="6"/>
  <c r="S1481" i="6"/>
  <c r="K1481" i="6"/>
  <c r="S1480" i="6"/>
  <c r="K1480" i="6"/>
  <c r="S1479" i="6"/>
  <c r="K1479" i="6"/>
  <c r="S1478" i="6"/>
  <c r="K1478" i="6"/>
  <c r="S1477" i="6"/>
  <c r="K1477" i="6"/>
  <c r="S1476" i="6"/>
  <c r="K1476" i="6"/>
  <c r="S1475" i="6"/>
  <c r="K1475" i="6"/>
  <c r="S1474" i="6"/>
  <c r="K1474" i="6"/>
  <c r="S1473" i="6"/>
  <c r="K1473" i="6"/>
  <c r="S1472" i="6"/>
  <c r="K1472" i="6"/>
  <c r="S1471" i="6"/>
  <c r="K1471" i="6"/>
  <c r="S1470" i="6"/>
  <c r="K1470" i="6"/>
  <c r="S1469" i="6"/>
  <c r="K1469" i="6"/>
  <c r="S1468" i="6"/>
  <c r="K1468" i="6"/>
  <c r="S1467" i="6"/>
  <c r="K1467" i="6"/>
  <c r="S1466" i="6"/>
  <c r="K1466" i="6"/>
  <c r="S1465" i="6"/>
  <c r="K1465" i="6"/>
  <c r="S1464" i="6"/>
  <c r="K1464" i="6"/>
  <c r="S1463" i="6"/>
  <c r="K1463" i="6"/>
  <c r="S1462" i="6"/>
  <c r="K1462" i="6"/>
  <c r="S1461" i="6"/>
  <c r="K1461" i="6"/>
  <c r="S1460" i="6"/>
  <c r="K1460" i="6"/>
  <c r="S1459" i="6"/>
  <c r="K1459" i="6"/>
  <c r="S1458" i="6"/>
  <c r="K1458" i="6"/>
  <c r="S1457" i="6"/>
  <c r="K1457" i="6"/>
  <c r="S1456" i="6"/>
  <c r="K1456" i="6"/>
  <c r="S1455" i="6"/>
  <c r="K1455" i="6"/>
  <c r="S1454" i="6"/>
  <c r="K1454" i="6"/>
  <c r="S1453" i="6"/>
  <c r="K1453" i="6"/>
  <c r="S1452" i="6"/>
  <c r="K1452" i="6"/>
  <c r="S1451" i="6"/>
  <c r="K1451" i="6"/>
  <c r="S1450" i="6"/>
  <c r="K1450" i="6"/>
  <c r="S1449" i="6"/>
  <c r="K1449" i="6"/>
  <c r="S1448" i="6"/>
  <c r="K1448" i="6"/>
  <c r="S1447" i="6"/>
  <c r="K1447" i="6"/>
  <c r="S1446" i="6"/>
  <c r="K1446" i="6"/>
  <c r="S1445" i="6"/>
  <c r="K1445" i="6"/>
  <c r="S1444" i="6"/>
  <c r="K1444" i="6"/>
  <c r="S1443" i="6"/>
  <c r="K1443" i="6"/>
  <c r="S1442" i="6"/>
  <c r="K1442" i="6"/>
  <c r="S1441" i="6"/>
  <c r="K1441" i="6"/>
  <c r="S1440" i="6"/>
  <c r="K1440" i="6"/>
  <c r="S1439" i="6"/>
  <c r="K1439" i="6"/>
  <c r="S1438" i="6"/>
  <c r="K1438" i="6"/>
  <c r="S1437" i="6"/>
  <c r="K1437" i="6"/>
  <c r="S1436" i="6"/>
  <c r="K1436" i="6"/>
  <c r="S1435" i="6"/>
  <c r="K1435" i="6"/>
  <c r="S1434" i="6"/>
  <c r="K1434" i="6"/>
  <c r="S1433" i="6"/>
  <c r="K1433" i="6"/>
  <c r="S1432" i="6"/>
  <c r="K1432" i="6"/>
  <c r="S1431" i="6"/>
  <c r="K1431" i="6"/>
  <c r="S1430" i="6"/>
  <c r="K1430" i="6"/>
  <c r="S1429" i="6"/>
  <c r="K1429" i="6"/>
  <c r="S1428" i="6"/>
  <c r="K1428" i="6"/>
  <c r="S1427" i="6"/>
  <c r="K1427" i="6"/>
  <c r="S1426" i="6"/>
  <c r="K1426" i="6"/>
  <c r="S1425" i="6"/>
  <c r="K1425" i="6"/>
  <c r="S1424" i="6"/>
  <c r="K1424" i="6"/>
  <c r="S1423" i="6"/>
  <c r="K1423" i="6"/>
  <c r="S1422" i="6"/>
  <c r="K1422" i="6"/>
  <c r="S1421" i="6"/>
  <c r="K1421" i="6"/>
  <c r="S1420" i="6"/>
  <c r="K1420" i="6"/>
  <c r="S1419" i="6"/>
  <c r="K1419" i="6"/>
  <c r="S1418" i="6"/>
  <c r="K1418" i="6"/>
  <c r="S1417" i="6"/>
  <c r="K1417" i="6"/>
  <c r="S1416" i="6"/>
  <c r="K1416" i="6"/>
  <c r="S1415" i="6"/>
  <c r="K1415" i="6"/>
  <c r="S1414" i="6"/>
  <c r="K1414" i="6"/>
  <c r="S1413" i="6"/>
  <c r="K1413" i="6"/>
  <c r="S1412" i="6"/>
  <c r="K1412" i="6"/>
  <c r="S1411" i="6"/>
  <c r="K1411" i="6"/>
  <c r="S1410" i="6"/>
  <c r="K1410" i="6"/>
  <c r="S1409" i="6"/>
  <c r="K1409" i="6"/>
  <c r="S1408" i="6"/>
  <c r="K1408" i="6"/>
  <c r="S1407" i="6"/>
  <c r="K1407" i="6"/>
  <c r="S1406" i="6"/>
  <c r="K1406" i="6"/>
  <c r="S1405" i="6"/>
  <c r="K1405" i="6"/>
  <c r="S1404" i="6"/>
  <c r="K1404" i="6"/>
  <c r="S1403" i="6"/>
  <c r="K1403" i="6"/>
  <c r="S1402" i="6"/>
  <c r="K1402" i="6"/>
  <c r="S1401" i="6"/>
  <c r="K1401" i="6"/>
  <c r="S1400" i="6"/>
  <c r="K1400" i="6"/>
  <c r="S1399" i="6"/>
  <c r="K1399" i="6"/>
  <c r="S1398" i="6"/>
  <c r="K1398" i="6"/>
  <c r="S1397" i="6"/>
  <c r="K1397" i="6"/>
  <c r="S1396" i="6"/>
  <c r="K1396" i="6"/>
  <c r="S1395" i="6"/>
  <c r="K1395" i="6"/>
  <c r="S1394" i="6"/>
  <c r="K1394" i="6"/>
  <c r="S1393" i="6"/>
  <c r="K1393" i="6"/>
  <c r="S1392" i="6"/>
  <c r="K1392" i="6"/>
  <c r="S1391" i="6"/>
  <c r="K1391" i="6"/>
  <c r="S1390" i="6"/>
  <c r="K1390" i="6"/>
  <c r="S1389" i="6"/>
  <c r="K1389" i="6"/>
  <c r="S1388" i="6"/>
  <c r="K1388" i="6"/>
  <c r="S1387" i="6"/>
  <c r="K1387" i="6"/>
  <c r="S1386" i="6"/>
  <c r="K1386" i="6"/>
  <c r="S1385" i="6"/>
  <c r="K1385" i="6"/>
  <c r="S1384" i="6"/>
  <c r="K1384" i="6"/>
  <c r="S1383" i="6"/>
  <c r="K1383" i="6"/>
  <c r="S1382" i="6"/>
  <c r="K1382" i="6"/>
  <c r="S1381" i="6"/>
  <c r="K1381" i="6"/>
  <c r="S1380" i="6"/>
  <c r="K1380" i="6"/>
  <c r="S1379" i="6"/>
  <c r="K1379" i="6"/>
  <c r="S1378" i="6"/>
  <c r="K1378" i="6"/>
  <c r="S1377" i="6"/>
  <c r="K1377" i="6"/>
  <c r="S1376" i="6"/>
  <c r="K1376" i="6"/>
  <c r="S1375" i="6"/>
  <c r="K1375" i="6"/>
  <c r="S1374" i="6"/>
  <c r="K1374" i="6"/>
  <c r="S1373" i="6"/>
  <c r="K1373" i="6"/>
  <c r="S1372" i="6"/>
  <c r="K1372" i="6"/>
  <c r="S1371" i="6"/>
  <c r="K1371" i="6"/>
  <c r="S1370" i="6"/>
  <c r="K1370" i="6"/>
  <c r="S1369" i="6"/>
  <c r="K1369" i="6"/>
  <c r="S1368" i="6"/>
  <c r="K1368" i="6"/>
  <c r="S1367" i="6"/>
  <c r="K1367" i="6"/>
  <c r="S1366" i="6"/>
  <c r="K1366" i="6"/>
  <c r="S1365" i="6"/>
  <c r="K1365" i="6"/>
  <c r="S1364" i="6"/>
  <c r="K1364" i="6"/>
  <c r="S1363" i="6"/>
  <c r="K1363" i="6"/>
  <c r="S1362" i="6"/>
  <c r="K1362" i="6"/>
  <c r="S1361" i="6"/>
  <c r="K1361" i="6"/>
  <c r="S1360" i="6"/>
  <c r="K1360" i="6"/>
  <c r="S1359" i="6"/>
  <c r="K1359" i="6"/>
  <c r="S1358" i="6"/>
  <c r="K1358" i="6"/>
  <c r="S1357" i="6"/>
  <c r="K1357" i="6"/>
  <c r="S1356" i="6"/>
  <c r="K1356" i="6"/>
  <c r="S1355" i="6"/>
  <c r="K1355" i="6"/>
  <c r="S1354" i="6"/>
  <c r="K1354" i="6"/>
  <c r="S1353" i="6"/>
  <c r="K1353" i="6"/>
  <c r="S1352" i="6"/>
  <c r="K1352" i="6"/>
  <c r="S1351" i="6"/>
  <c r="K1351" i="6"/>
  <c r="S1350" i="6"/>
  <c r="K1350" i="6"/>
  <c r="S1349" i="6"/>
  <c r="K1349" i="6"/>
  <c r="S1348" i="6"/>
  <c r="K1348" i="6"/>
  <c r="S1347" i="6"/>
  <c r="K1347" i="6"/>
  <c r="S1346" i="6"/>
  <c r="K1346" i="6"/>
  <c r="S1345" i="6"/>
  <c r="K1345" i="6"/>
  <c r="S1344" i="6"/>
  <c r="K1344" i="6"/>
  <c r="S1343" i="6"/>
  <c r="K1343" i="6"/>
  <c r="S1342" i="6"/>
  <c r="K1342" i="6"/>
  <c r="S1341" i="6"/>
  <c r="K1341" i="6"/>
  <c r="S1340" i="6"/>
  <c r="K1340" i="6"/>
  <c r="S1339" i="6"/>
  <c r="K1339" i="6"/>
  <c r="S1338" i="6"/>
  <c r="K1338" i="6"/>
  <c r="S1337" i="6"/>
  <c r="K1337" i="6"/>
  <c r="S1336" i="6"/>
  <c r="K1336" i="6"/>
  <c r="S1335" i="6"/>
  <c r="K1335" i="6"/>
  <c r="S1334" i="6"/>
  <c r="K1334" i="6"/>
  <c r="S1333" i="6"/>
  <c r="K1333" i="6"/>
  <c r="S1332" i="6"/>
  <c r="K1332" i="6"/>
  <c r="S1331" i="6"/>
  <c r="K1331" i="6"/>
  <c r="S1330" i="6"/>
  <c r="K1330" i="6"/>
  <c r="S1329" i="6"/>
  <c r="K1329" i="6"/>
  <c r="S1328" i="6"/>
  <c r="K1328" i="6"/>
  <c r="S1327" i="6"/>
  <c r="K1327" i="6"/>
  <c r="S1326" i="6"/>
  <c r="K1326" i="6"/>
  <c r="S1325" i="6"/>
  <c r="K1325" i="6"/>
  <c r="S1324" i="6"/>
  <c r="K1324" i="6"/>
  <c r="S1323" i="6"/>
  <c r="K1323" i="6"/>
  <c r="S1322" i="6"/>
  <c r="K1322" i="6"/>
  <c r="S1321" i="6"/>
  <c r="K1321" i="6"/>
  <c r="S1320" i="6"/>
  <c r="K1320" i="6"/>
  <c r="S1319" i="6"/>
  <c r="K1319" i="6"/>
  <c r="S1318" i="6"/>
  <c r="K1318" i="6"/>
  <c r="S1317" i="6"/>
  <c r="K1317" i="6"/>
  <c r="S1316" i="6"/>
  <c r="K1316" i="6"/>
  <c r="S1315" i="6"/>
  <c r="K1315" i="6"/>
  <c r="S1314" i="6"/>
  <c r="K1314" i="6"/>
  <c r="S1313" i="6"/>
  <c r="K1313" i="6"/>
  <c r="S1312" i="6"/>
  <c r="K1312" i="6"/>
  <c r="S1311" i="6"/>
  <c r="K1311" i="6"/>
  <c r="S1310" i="6"/>
  <c r="K1310" i="6"/>
  <c r="S1309" i="6"/>
  <c r="K1309" i="6"/>
  <c r="S1308" i="6"/>
  <c r="K1308" i="6"/>
  <c r="S1307" i="6"/>
  <c r="K1307" i="6"/>
  <c r="S1306" i="6"/>
  <c r="K1306" i="6"/>
  <c r="S1305" i="6"/>
  <c r="K1305" i="6"/>
  <c r="S1304" i="6"/>
  <c r="K1304" i="6"/>
  <c r="S1303" i="6"/>
  <c r="K1303" i="6"/>
  <c r="S1302" i="6"/>
  <c r="K1302" i="6"/>
  <c r="S1301" i="6"/>
  <c r="K1301" i="6"/>
  <c r="S1300" i="6"/>
  <c r="K1300" i="6"/>
  <c r="S1299" i="6"/>
  <c r="K1299" i="6"/>
  <c r="S1298" i="6"/>
  <c r="K1298" i="6"/>
  <c r="S1297" i="6"/>
  <c r="K1297" i="6"/>
  <c r="S1296" i="6"/>
  <c r="K1296" i="6"/>
  <c r="S1295" i="6"/>
  <c r="K1295" i="6"/>
  <c r="S1294" i="6"/>
  <c r="K1294" i="6"/>
  <c r="S1293" i="6"/>
  <c r="K1293" i="6"/>
  <c r="S1292" i="6"/>
  <c r="K1292" i="6"/>
  <c r="S1291" i="6"/>
  <c r="K1291" i="6"/>
  <c r="S1290" i="6"/>
  <c r="K1290" i="6"/>
  <c r="S1289" i="6"/>
  <c r="K1289" i="6"/>
  <c r="S1288" i="6"/>
  <c r="K1288" i="6"/>
  <c r="S1287" i="6"/>
  <c r="K1287" i="6"/>
  <c r="S1286" i="6"/>
  <c r="K1286" i="6"/>
  <c r="S1285" i="6"/>
  <c r="K1285" i="6"/>
  <c r="S1284" i="6"/>
  <c r="K1284" i="6"/>
  <c r="S1283" i="6"/>
  <c r="K1283" i="6"/>
  <c r="S1282" i="6"/>
  <c r="K1282" i="6"/>
  <c r="S1281" i="6"/>
  <c r="K1281" i="6"/>
  <c r="S1280" i="6"/>
  <c r="K1280" i="6"/>
  <c r="S1279" i="6"/>
  <c r="K1279" i="6"/>
  <c r="S1278" i="6"/>
  <c r="K1278" i="6"/>
  <c r="S1277" i="6"/>
  <c r="K1277" i="6"/>
  <c r="S1276" i="6"/>
  <c r="K1276" i="6"/>
  <c r="S1275" i="6"/>
  <c r="K1275" i="6"/>
  <c r="S1274" i="6"/>
  <c r="K1274" i="6"/>
  <c r="S1273" i="6"/>
  <c r="K1273" i="6"/>
  <c r="S1272" i="6"/>
  <c r="K1272" i="6"/>
  <c r="S1271" i="6"/>
  <c r="K1271" i="6"/>
  <c r="S1270" i="6"/>
  <c r="K1270" i="6"/>
  <c r="S1269" i="6"/>
  <c r="K1269" i="6"/>
  <c r="S1268" i="6"/>
  <c r="K1268" i="6"/>
  <c r="S1267" i="6"/>
  <c r="K1267" i="6"/>
  <c r="S1266" i="6"/>
  <c r="K1266" i="6"/>
  <c r="S1265" i="6"/>
  <c r="K1265" i="6"/>
  <c r="S1264" i="6"/>
  <c r="K1264" i="6"/>
  <c r="S1263" i="6"/>
  <c r="K1263" i="6"/>
  <c r="S1262" i="6"/>
  <c r="K1262" i="6"/>
  <c r="S1261" i="6"/>
  <c r="K1261" i="6"/>
  <c r="S1260" i="6"/>
  <c r="K1260" i="6"/>
  <c r="S1259" i="6"/>
  <c r="K1259" i="6"/>
  <c r="S1258" i="6"/>
  <c r="K1258" i="6"/>
  <c r="S1257" i="6"/>
  <c r="K1257" i="6"/>
  <c r="S1256" i="6"/>
  <c r="K1256" i="6"/>
  <c r="S1255" i="6"/>
  <c r="K1255" i="6"/>
  <c r="S1254" i="6"/>
  <c r="K1254" i="6"/>
  <c r="S1253" i="6"/>
  <c r="K1253" i="6"/>
  <c r="S1252" i="6"/>
  <c r="K1252" i="6"/>
  <c r="S1251" i="6"/>
  <c r="K1251" i="6"/>
  <c r="S1250" i="6"/>
  <c r="K1250" i="6"/>
  <c r="S1249" i="6"/>
  <c r="K1249" i="6"/>
  <c r="S1248" i="6"/>
  <c r="K1248" i="6"/>
  <c r="S1247" i="6"/>
  <c r="K1247" i="6"/>
  <c r="S1246" i="6"/>
  <c r="K1246" i="6"/>
  <c r="S1245" i="6"/>
  <c r="K1245" i="6"/>
  <c r="S1244" i="6"/>
  <c r="K1244" i="6"/>
  <c r="S1243" i="6"/>
  <c r="K1243" i="6"/>
  <c r="S1242" i="6"/>
  <c r="K1242" i="6"/>
  <c r="S1241" i="6"/>
  <c r="K1241" i="6"/>
  <c r="S1240" i="6"/>
  <c r="K1240" i="6"/>
  <c r="S1239" i="6"/>
  <c r="K1239" i="6"/>
  <c r="S1238" i="6"/>
  <c r="K1238" i="6"/>
  <c r="S1237" i="6"/>
  <c r="K1237" i="6"/>
  <c r="S1236" i="6"/>
  <c r="K1236" i="6"/>
  <c r="S1235" i="6"/>
  <c r="K1235" i="6"/>
  <c r="S1234" i="6"/>
  <c r="K1234" i="6"/>
  <c r="S1233" i="6"/>
  <c r="K1233" i="6"/>
  <c r="S1232" i="6"/>
  <c r="K1232" i="6"/>
  <c r="S1231" i="6"/>
  <c r="K1231" i="6"/>
  <c r="S1230" i="6"/>
  <c r="K1230" i="6"/>
  <c r="S1229" i="6"/>
  <c r="K1229" i="6"/>
  <c r="S1228" i="6"/>
  <c r="K1228" i="6"/>
  <c r="S1227" i="6"/>
  <c r="K1227" i="6"/>
  <c r="S1226" i="6"/>
  <c r="K1226" i="6"/>
  <c r="S1225" i="6"/>
  <c r="K1225" i="6"/>
  <c r="S1224" i="6"/>
  <c r="K1224" i="6"/>
  <c r="S1223" i="6"/>
  <c r="K1223" i="6"/>
  <c r="S1222" i="6"/>
  <c r="K1222" i="6"/>
  <c r="S1221" i="6"/>
  <c r="K1221" i="6"/>
  <c r="S1220" i="6"/>
  <c r="K1220" i="6"/>
  <c r="S1219" i="6"/>
  <c r="K1219" i="6"/>
  <c r="S1218" i="6"/>
  <c r="K1218" i="6"/>
  <c r="S1217" i="6"/>
  <c r="K1217" i="6"/>
  <c r="S1216" i="6"/>
  <c r="K1216" i="6"/>
  <c r="S1215" i="6"/>
  <c r="K1215" i="6"/>
  <c r="S1214" i="6"/>
  <c r="K1214" i="6"/>
  <c r="S1213" i="6"/>
  <c r="K1213" i="6"/>
  <c r="S1212" i="6"/>
  <c r="K1212" i="6"/>
  <c r="S1211" i="6"/>
  <c r="K1211" i="6"/>
  <c r="S1210" i="6"/>
  <c r="K1210" i="6"/>
  <c r="S1209" i="6"/>
  <c r="K1209" i="6"/>
  <c r="S1208" i="6"/>
  <c r="K1208" i="6"/>
  <c r="S1207" i="6"/>
  <c r="K1207" i="6"/>
  <c r="S1206" i="6"/>
  <c r="K1206" i="6"/>
  <c r="S1205" i="6"/>
  <c r="K1205" i="6"/>
  <c r="S1204" i="6"/>
  <c r="K1204" i="6"/>
  <c r="S1203" i="6"/>
  <c r="K1203" i="6"/>
  <c r="S1202" i="6"/>
  <c r="K1202" i="6"/>
  <c r="S1201" i="6"/>
  <c r="K1201" i="6"/>
  <c r="S1200" i="6"/>
  <c r="K1200" i="6"/>
  <c r="S1199" i="6"/>
  <c r="K1199" i="6"/>
  <c r="S1198" i="6"/>
  <c r="K1198" i="6"/>
  <c r="S1197" i="6"/>
  <c r="K1197" i="6"/>
  <c r="S1196" i="6"/>
  <c r="K1196" i="6"/>
  <c r="S1195" i="6"/>
  <c r="K1195" i="6"/>
  <c r="S1194" i="6"/>
  <c r="K1194" i="6"/>
  <c r="S1193" i="6"/>
  <c r="K1193" i="6"/>
  <c r="S1192" i="6"/>
  <c r="K1192" i="6"/>
  <c r="S1191" i="6"/>
  <c r="K1191" i="6"/>
  <c r="S1190" i="6"/>
  <c r="K1190" i="6"/>
  <c r="S1189" i="6"/>
  <c r="K1189" i="6"/>
  <c r="S1188" i="6"/>
  <c r="K1188" i="6"/>
  <c r="S1187" i="6"/>
  <c r="K1187" i="6"/>
  <c r="S1186" i="6"/>
  <c r="K1186" i="6"/>
  <c r="S1185" i="6"/>
  <c r="K1185" i="6"/>
  <c r="S1184" i="6"/>
  <c r="K1184" i="6"/>
  <c r="S1183" i="6"/>
  <c r="K1183" i="6"/>
  <c r="S1182" i="6"/>
  <c r="K1182" i="6"/>
  <c r="S1181" i="6"/>
  <c r="K1181" i="6"/>
  <c r="S1180" i="6"/>
  <c r="K1180" i="6"/>
  <c r="S1179" i="6"/>
  <c r="K1179" i="6"/>
  <c r="S1178" i="6"/>
  <c r="K1178" i="6"/>
  <c r="S1177" i="6"/>
  <c r="K1177" i="6"/>
  <c r="S1176" i="6"/>
  <c r="K1176" i="6"/>
  <c r="S1175" i="6"/>
  <c r="K1175" i="6"/>
  <c r="S1174" i="6"/>
  <c r="K1174" i="6"/>
  <c r="S1173" i="6"/>
  <c r="K1173" i="6"/>
  <c r="S1172" i="6"/>
  <c r="K1172" i="6"/>
  <c r="S1171" i="6"/>
  <c r="K1171" i="6"/>
  <c r="S1170" i="6"/>
  <c r="K1170" i="6"/>
  <c r="S1169" i="6"/>
  <c r="K1169" i="6"/>
  <c r="S1168" i="6"/>
  <c r="K1168" i="6"/>
  <c r="S1167" i="6"/>
  <c r="K1167" i="6"/>
  <c r="S1166" i="6"/>
  <c r="K1166" i="6"/>
  <c r="S1165" i="6"/>
  <c r="K1165" i="6"/>
  <c r="S1164" i="6"/>
  <c r="K1164" i="6"/>
  <c r="S1163" i="6"/>
  <c r="K1163" i="6"/>
  <c r="S1162" i="6"/>
  <c r="K1162" i="6"/>
  <c r="S1161" i="6"/>
  <c r="K1161" i="6"/>
  <c r="S1160" i="6"/>
  <c r="K1160" i="6"/>
  <c r="S1159" i="6"/>
  <c r="K1159" i="6"/>
  <c r="S1158" i="6"/>
  <c r="K1158" i="6"/>
  <c r="S1157" i="6"/>
  <c r="K1157" i="6"/>
  <c r="S1156" i="6"/>
  <c r="K1156" i="6"/>
  <c r="S1155" i="6"/>
  <c r="K1155" i="6"/>
  <c r="S1154" i="6"/>
  <c r="K1154" i="6"/>
  <c r="S1153" i="6"/>
  <c r="K1153" i="6"/>
  <c r="S1152" i="6"/>
  <c r="K1152" i="6"/>
  <c r="S1151" i="6"/>
  <c r="K1151" i="6"/>
  <c r="S1150" i="6"/>
  <c r="K1150" i="6"/>
  <c r="S1149" i="6"/>
  <c r="K1149" i="6"/>
  <c r="S1148" i="6"/>
  <c r="K1148" i="6"/>
  <c r="S1147" i="6"/>
  <c r="K1147" i="6"/>
  <c r="S1146" i="6"/>
  <c r="K1146" i="6"/>
  <c r="S1145" i="6"/>
  <c r="K1145" i="6"/>
  <c r="S1144" i="6"/>
  <c r="K1144" i="6"/>
  <c r="S1143" i="6"/>
  <c r="K1143" i="6"/>
  <c r="S1142" i="6"/>
  <c r="K1142" i="6"/>
  <c r="S1141" i="6"/>
  <c r="K1141" i="6"/>
  <c r="S1140" i="6"/>
  <c r="K1140" i="6"/>
  <c r="S1139" i="6"/>
  <c r="K1139" i="6"/>
  <c r="S1138" i="6"/>
  <c r="K1138" i="6"/>
  <c r="S1137" i="6"/>
  <c r="K1137" i="6"/>
  <c r="S1136" i="6"/>
  <c r="K1136" i="6"/>
  <c r="S1135" i="6"/>
  <c r="K1135" i="6"/>
  <c r="S1134" i="6"/>
  <c r="K1134" i="6"/>
  <c r="S1133" i="6"/>
  <c r="K1133" i="6"/>
  <c r="S1132" i="6"/>
  <c r="K1132" i="6"/>
  <c r="S1131" i="6"/>
  <c r="K1131" i="6"/>
  <c r="S1130" i="6"/>
  <c r="K1130" i="6"/>
  <c r="S1129" i="6"/>
  <c r="K1129" i="6"/>
  <c r="S1128" i="6"/>
  <c r="K1128" i="6"/>
  <c r="S1127" i="6"/>
  <c r="K1127" i="6"/>
  <c r="S1126" i="6"/>
  <c r="K1126" i="6"/>
  <c r="S1125" i="6"/>
  <c r="K1125" i="6"/>
  <c r="S1124" i="6"/>
  <c r="K1124" i="6"/>
  <c r="S1123" i="6"/>
  <c r="K1123" i="6"/>
  <c r="S1122" i="6"/>
  <c r="K1122" i="6"/>
  <c r="S1121" i="6"/>
  <c r="K1121" i="6"/>
  <c r="S1120" i="6"/>
  <c r="K1120" i="6"/>
  <c r="S1119" i="6"/>
  <c r="K1119" i="6"/>
  <c r="S1118" i="6"/>
  <c r="K1118" i="6"/>
  <c r="S1117" i="6"/>
  <c r="K1117" i="6"/>
  <c r="S1116" i="6"/>
  <c r="K1116" i="6"/>
  <c r="S1115" i="6"/>
  <c r="K1115" i="6"/>
  <c r="S1114" i="6"/>
  <c r="K1114" i="6"/>
  <c r="S1113" i="6"/>
  <c r="K1113" i="6"/>
  <c r="S1112" i="6"/>
  <c r="K1112" i="6"/>
  <c r="S1111" i="6"/>
  <c r="K1111" i="6"/>
  <c r="S1110" i="6"/>
  <c r="K1110" i="6"/>
  <c r="S1109" i="6"/>
  <c r="K1109" i="6"/>
  <c r="S1108" i="6"/>
  <c r="K1108" i="6"/>
  <c r="S1107" i="6"/>
  <c r="K1107" i="6"/>
  <c r="S1106" i="6"/>
  <c r="K1106" i="6"/>
  <c r="S1105" i="6"/>
  <c r="K1105" i="6"/>
  <c r="S1104" i="6"/>
  <c r="K1104" i="6"/>
  <c r="S1103" i="6"/>
  <c r="K1103" i="6"/>
  <c r="S1102" i="6"/>
  <c r="K1102" i="6"/>
  <c r="S1101" i="6"/>
  <c r="K1101" i="6"/>
  <c r="S1100" i="6"/>
  <c r="K1100" i="6"/>
  <c r="S1099" i="6"/>
  <c r="K1099" i="6"/>
  <c r="S1098" i="6"/>
  <c r="K1098" i="6"/>
  <c r="S1097" i="6"/>
  <c r="K1097" i="6"/>
  <c r="S1096" i="6"/>
  <c r="K1096" i="6"/>
  <c r="S1095" i="6"/>
  <c r="K1095" i="6"/>
  <c r="S1094" i="6"/>
  <c r="K1094" i="6"/>
  <c r="S1093" i="6"/>
  <c r="K1093" i="6"/>
  <c r="S1092" i="6"/>
  <c r="K1092" i="6"/>
  <c r="S1091" i="6"/>
  <c r="K1091" i="6"/>
  <c r="S1090" i="6"/>
  <c r="K1090" i="6"/>
  <c r="S1089" i="6"/>
  <c r="K1089" i="6"/>
  <c r="S1088" i="6"/>
  <c r="K1088" i="6"/>
  <c r="S1087" i="6"/>
  <c r="K1087" i="6"/>
  <c r="S1086" i="6"/>
  <c r="K1086" i="6"/>
  <c r="S1085" i="6"/>
  <c r="K1085" i="6"/>
  <c r="S1084" i="6"/>
  <c r="K1084" i="6"/>
  <c r="S1083" i="6"/>
  <c r="K1083" i="6"/>
  <c r="S1082" i="6"/>
  <c r="K1082" i="6"/>
  <c r="S1081" i="6"/>
  <c r="K1081" i="6"/>
  <c r="S1080" i="6"/>
  <c r="K1080" i="6"/>
  <c r="S1079" i="6"/>
  <c r="K1079" i="6"/>
  <c r="S1078" i="6"/>
  <c r="K1078" i="6"/>
  <c r="S1077" i="6"/>
  <c r="K1077" i="6"/>
  <c r="S1076" i="6"/>
  <c r="K1076" i="6"/>
  <c r="S1075" i="6"/>
  <c r="K1075" i="6"/>
  <c r="S1074" i="6"/>
  <c r="K1074" i="6"/>
  <c r="S1073" i="6"/>
  <c r="K1073" i="6"/>
  <c r="S1072" i="6"/>
  <c r="K1072" i="6"/>
  <c r="S1071" i="6"/>
  <c r="K1071" i="6"/>
  <c r="S1070" i="6"/>
  <c r="K1070" i="6"/>
  <c r="S1069" i="6"/>
  <c r="K1069" i="6"/>
  <c r="S1068" i="6"/>
  <c r="K1068" i="6"/>
  <c r="S1067" i="6"/>
  <c r="K1067" i="6"/>
  <c r="S1066" i="6"/>
  <c r="K1066" i="6"/>
  <c r="S1065" i="6"/>
  <c r="K1065" i="6"/>
  <c r="S1064" i="6"/>
  <c r="K1064" i="6"/>
  <c r="S1063" i="6"/>
  <c r="K1063" i="6"/>
  <c r="S1062" i="6"/>
  <c r="K1062" i="6"/>
  <c r="S1061" i="6"/>
  <c r="K1061" i="6"/>
  <c r="S1060" i="6"/>
  <c r="K1060" i="6"/>
  <c r="S1059" i="6"/>
  <c r="K1059" i="6"/>
  <c r="S1058" i="6"/>
  <c r="K1058" i="6"/>
  <c r="S1057" i="6"/>
  <c r="K1057" i="6"/>
  <c r="S1056" i="6"/>
  <c r="K1056" i="6"/>
  <c r="S1055" i="6"/>
  <c r="K1055" i="6"/>
  <c r="S1054" i="6"/>
  <c r="K1054" i="6"/>
  <c r="S1053" i="6"/>
  <c r="K1053" i="6"/>
  <c r="S1052" i="6"/>
  <c r="K1052" i="6"/>
  <c r="S1051" i="6"/>
  <c r="K1051" i="6"/>
  <c r="S1050" i="6"/>
  <c r="K1050" i="6"/>
  <c r="S1049" i="6"/>
  <c r="K1049" i="6"/>
  <c r="S1048" i="6"/>
  <c r="K1048" i="6"/>
  <c r="S1047" i="6"/>
  <c r="K1047" i="6"/>
  <c r="S1046" i="6"/>
  <c r="K1046" i="6"/>
  <c r="S1045" i="6"/>
  <c r="K1045" i="6"/>
  <c r="S1044" i="6"/>
  <c r="K1044" i="6"/>
  <c r="S1043" i="6"/>
  <c r="K1043" i="6"/>
  <c r="S1042" i="6"/>
  <c r="K1042" i="6"/>
  <c r="S1041" i="6"/>
  <c r="K1041" i="6"/>
  <c r="S1040" i="6"/>
  <c r="K1040" i="6"/>
  <c r="S1039" i="6"/>
  <c r="K1039" i="6"/>
  <c r="S1038" i="6"/>
  <c r="K1038" i="6"/>
  <c r="S1037" i="6"/>
  <c r="K1037" i="6"/>
  <c r="S1036" i="6"/>
  <c r="K1036" i="6"/>
  <c r="S1035" i="6"/>
  <c r="K1035" i="6"/>
  <c r="S1034" i="6"/>
  <c r="K1034" i="6"/>
  <c r="S1033" i="6"/>
  <c r="K1033" i="6"/>
  <c r="S1032" i="6"/>
  <c r="K1032" i="6"/>
  <c r="S1031" i="6"/>
  <c r="K1031" i="6"/>
  <c r="S1030" i="6"/>
  <c r="K1030" i="6"/>
  <c r="S1029" i="6"/>
  <c r="K1029" i="6"/>
  <c r="S1028" i="6"/>
  <c r="K1028" i="6"/>
  <c r="S1027" i="6"/>
  <c r="K1027" i="6"/>
  <c r="S1026" i="6"/>
  <c r="K1026" i="6"/>
  <c r="S1025" i="6"/>
  <c r="K1025" i="6"/>
  <c r="S1024" i="6"/>
  <c r="K1024" i="6"/>
  <c r="S1023" i="6"/>
  <c r="K1023" i="6"/>
  <c r="S1022" i="6"/>
  <c r="K1022" i="6"/>
  <c r="S1021" i="6"/>
  <c r="K1021" i="6"/>
  <c r="S1020" i="6"/>
  <c r="K1020" i="6"/>
  <c r="S1019" i="6"/>
  <c r="K1019" i="6"/>
  <c r="S1018" i="6"/>
  <c r="K1018" i="6"/>
  <c r="S1017" i="6"/>
  <c r="K1017" i="6"/>
  <c r="S1016" i="6"/>
  <c r="K1016" i="6"/>
  <c r="S1015" i="6"/>
  <c r="K1015" i="6"/>
  <c r="S1014" i="6"/>
  <c r="K1014" i="6"/>
  <c r="S1013" i="6"/>
  <c r="K1013" i="6"/>
  <c r="S1012" i="6"/>
  <c r="K1012" i="6"/>
  <c r="S1011" i="6"/>
  <c r="K1011" i="6"/>
  <c r="S1010" i="6"/>
  <c r="K1010" i="6"/>
  <c r="S1009" i="6"/>
  <c r="K1009" i="6"/>
  <c r="S1008" i="6"/>
  <c r="K1008" i="6"/>
  <c r="S1007" i="6"/>
  <c r="K1007" i="6"/>
  <c r="S1006" i="6"/>
  <c r="K1006" i="6"/>
  <c r="S1005" i="6"/>
  <c r="K1005" i="6"/>
  <c r="S1004" i="6"/>
  <c r="K1004" i="6"/>
  <c r="S1003" i="6"/>
  <c r="K1003" i="6"/>
  <c r="S1002" i="6"/>
  <c r="K1002" i="6"/>
  <c r="S1001" i="6"/>
  <c r="K1001" i="6"/>
  <c r="S1000" i="6"/>
  <c r="K1000" i="6"/>
  <c r="S999" i="6"/>
  <c r="K999" i="6"/>
  <c r="S998" i="6"/>
  <c r="K998" i="6"/>
  <c r="S997" i="6"/>
  <c r="K997" i="6"/>
  <c r="S996" i="6"/>
  <c r="K996" i="6"/>
  <c r="S995" i="6"/>
  <c r="K995" i="6"/>
  <c r="S994" i="6"/>
  <c r="K994" i="6"/>
  <c r="S993" i="6"/>
  <c r="K993" i="6"/>
  <c r="S992" i="6"/>
  <c r="K992" i="6"/>
  <c r="S991" i="6"/>
  <c r="K991" i="6"/>
  <c r="S990" i="6"/>
  <c r="K990" i="6"/>
  <c r="S989" i="6"/>
  <c r="K989" i="6"/>
  <c r="S988" i="6"/>
  <c r="K988" i="6"/>
  <c r="S987" i="6"/>
  <c r="K987" i="6"/>
  <c r="S986" i="6"/>
  <c r="K986" i="6"/>
  <c r="S985" i="6"/>
  <c r="K985" i="6"/>
  <c r="S984" i="6"/>
  <c r="K984" i="6"/>
  <c r="S983" i="6"/>
  <c r="K983" i="6"/>
  <c r="S982" i="6"/>
  <c r="K982" i="6"/>
  <c r="S981" i="6"/>
  <c r="K981" i="6"/>
  <c r="S980" i="6"/>
  <c r="K980" i="6"/>
  <c r="S979" i="6"/>
  <c r="K979" i="6"/>
  <c r="S978" i="6"/>
  <c r="K978" i="6"/>
  <c r="S977" i="6"/>
  <c r="K977" i="6"/>
  <c r="S976" i="6"/>
  <c r="K976" i="6"/>
  <c r="S975" i="6"/>
  <c r="K975" i="6"/>
  <c r="S974" i="6"/>
  <c r="K974" i="6"/>
  <c r="S973" i="6"/>
  <c r="K973" i="6"/>
  <c r="S972" i="6"/>
  <c r="K972" i="6"/>
  <c r="S971" i="6"/>
  <c r="K971" i="6"/>
  <c r="S970" i="6"/>
  <c r="K970" i="6"/>
  <c r="S969" i="6"/>
  <c r="K969" i="6"/>
  <c r="S968" i="6"/>
  <c r="K968" i="6"/>
  <c r="S967" i="6"/>
  <c r="K967" i="6"/>
  <c r="S966" i="6"/>
  <c r="K966" i="6"/>
  <c r="S965" i="6"/>
  <c r="K965" i="6"/>
  <c r="S964" i="6"/>
  <c r="K964" i="6"/>
  <c r="S963" i="6"/>
  <c r="K963" i="6"/>
  <c r="S962" i="6"/>
  <c r="K962" i="6"/>
  <c r="S961" i="6"/>
  <c r="K961" i="6"/>
  <c r="S960" i="6"/>
  <c r="K960" i="6"/>
  <c r="S959" i="6"/>
  <c r="K959" i="6"/>
  <c r="S958" i="6"/>
  <c r="K958" i="6"/>
  <c r="S957" i="6"/>
  <c r="K957" i="6"/>
  <c r="S956" i="6"/>
  <c r="K956" i="6"/>
  <c r="S955" i="6"/>
  <c r="K955" i="6"/>
  <c r="S954" i="6"/>
  <c r="K954" i="6"/>
  <c r="S953" i="6"/>
  <c r="K953" i="6"/>
  <c r="S952" i="6"/>
  <c r="K952" i="6"/>
  <c r="S951" i="6"/>
  <c r="K951" i="6"/>
  <c r="S950" i="6"/>
  <c r="K950" i="6"/>
  <c r="S949" i="6"/>
  <c r="K949" i="6"/>
  <c r="S948" i="6"/>
  <c r="K948" i="6"/>
  <c r="S947" i="6"/>
  <c r="K947" i="6"/>
  <c r="S946" i="6"/>
  <c r="K946" i="6"/>
  <c r="S945" i="6"/>
  <c r="K945" i="6"/>
  <c r="S944" i="6"/>
  <c r="K944" i="6"/>
  <c r="S943" i="6"/>
  <c r="K943" i="6"/>
  <c r="S942" i="6"/>
  <c r="K942" i="6"/>
  <c r="S941" i="6"/>
  <c r="K941" i="6"/>
  <c r="S940" i="6"/>
  <c r="K940" i="6"/>
  <c r="S939" i="6"/>
  <c r="K939" i="6"/>
  <c r="S938" i="6"/>
  <c r="K938" i="6"/>
  <c r="S937" i="6"/>
  <c r="K937" i="6"/>
  <c r="S936" i="6"/>
  <c r="K936" i="6"/>
  <c r="S935" i="6"/>
  <c r="K935" i="6"/>
  <c r="S934" i="6"/>
  <c r="K934" i="6"/>
  <c r="S933" i="6"/>
  <c r="K933" i="6"/>
  <c r="S932" i="6"/>
  <c r="K932" i="6"/>
  <c r="S931" i="6"/>
  <c r="K931" i="6"/>
  <c r="S930" i="6"/>
  <c r="K930" i="6"/>
  <c r="S929" i="6"/>
  <c r="K929" i="6"/>
  <c r="S928" i="6"/>
  <c r="K928" i="6"/>
  <c r="S927" i="6"/>
  <c r="K927" i="6"/>
  <c r="S926" i="6"/>
  <c r="K926" i="6"/>
  <c r="S925" i="6"/>
  <c r="K925" i="6"/>
  <c r="S924" i="6"/>
  <c r="K924" i="6"/>
  <c r="S923" i="6"/>
  <c r="K923" i="6"/>
  <c r="S922" i="6"/>
  <c r="K922" i="6"/>
  <c r="S921" i="6"/>
  <c r="K921" i="6"/>
  <c r="S920" i="6"/>
  <c r="K920" i="6"/>
  <c r="S919" i="6"/>
  <c r="K919" i="6"/>
  <c r="S918" i="6"/>
  <c r="K918" i="6"/>
  <c r="S917" i="6"/>
  <c r="K917" i="6"/>
  <c r="S916" i="6"/>
  <c r="K916" i="6"/>
  <c r="S915" i="6"/>
  <c r="K915" i="6"/>
  <c r="S914" i="6"/>
  <c r="K914" i="6"/>
  <c r="S913" i="6"/>
  <c r="K913" i="6"/>
  <c r="S912" i="6"/>
  <c r="K912" i="6"/>
  <c r="S911" i="6"/>
  <c r="K911" i="6"/>
  <c r="S910" i="6"/>
  <c r="K910" i="6"/>
  <c r="S909" i="6"/>
  <c r="K909" i="6"/>
  <c r="S908" i="6"/>
  <c r="K908" i="6"/>
  <c r="S907" i="6"/>
  <c r="K907" i="6"/>
  <c r="S906" i="6"/>
  <c r="K906" i="6"/>
  <c r="S905" i="6"/>
  <c r="K905" i="6"/>
  <c r="S904" i="6"/>
  <c r="K904" i="6"/>
  <c r="S903" i="6"/>
  <c r="K903" i="6"/>
  <c r="S902" i="6"/>
  <c r="K902" i="6"/>
  <c r="S901" i="6"/>
  <c r="K901" i="6"/>
  <c r="S900" i="6"/>
  <c r="K900" i="6"/>
  <c r="S899" i="6"/>
  <c r="K899" i="6"/>
  <c r="S898" i="6"/>
  <c r="K898" i="6"/>
  <c r="S897" i="6"/>
  <c r="K897" i="6"/>
  <c r="S896" i="6"/>
  <c r="K896" i="6"/>
  <c r="S895" i="6"/>
  <c r="K895" i="6"/>
  <c r="S894" i="6"/>
  <c r="K894" i="6"/>
  <c r="S893" i="6"/>
  <c r="K893" i="6"/>
  <c r="S892" i="6"/>
  <c r="K892" i="6"/>
  <c r="S891" i="6"/>
  <c r="K891" i="6"/>
  <c r="S890" i="6"/>
  <c r="K890" i="6"/>
  <c r="S889" i="6"/>
  <c r="K889" i="6"/>
  <c r="S888" i="6"/>
  <c r="K888" i="6"/>
  <c r="S887" i="6"/>
  <c r="K887" i="6"/>
  <c r="S886" i="6"/>
  <c r="K886" i="6"/>
  <c r="S885" i="6"/>
  <c r="K885" i="6"/>
  <c r="S884" i="6"/>
  <c r="K884" i="6"/>
  <c r="S883" i="6"/>
  <c r="K883" i="6"/>
  <c r="S882" i="6"/>
  <c r="K882" i="6"/>
  <c r="S881" i="6"/>
  <c r="K881" i="6"/>
  <c r="S880" i="6"/>
  <c r="K880" i="6"/>
  <c r="S879" i="6"/>
  <c r="K879" i="6"/>
  <c r="S878" i="6"/>
  <c r="K878" i="6"/>
  <c r="S877" i="6"/>
  <c r="K877" i="6"/>
  <c r="S876" i="6"/>
  <c r="K876" i="6"/>
  <c r="S875" i="6"/>
  <c r="K875" i="6"/>
  <c r="S874" i="6"/>
  <c r="K874" i="6"/>
  <c r="S873" i="6"/>
  <c r="K873" i="6"/>
  <c r="S872" i="6"/>
  <c r="K872" i="6"/>
  <c r="S871" i="6"/>
  <c r="K871" i="6"/>
  <c r="S870" i="6"/>
  <c r="K870" i="6"/>
  <c r="S869" i="6"/>
  <c r="K869" i="6"/>
  <c r="S868" i="6"/>
  <c r="K868" i="6"/>
  <c r="S867" i="6"/>
  <c r="K867" i="6"/>
  <c r="S866" i="6"/>
  <c r="K866" i="6"/>
  <c r="S865" i="6"/>
  <c r="K865" i="6"/>
  <c r="S864" i="6"/>
  <c r="K864" i="6"/>
  <c r="S863" i="6"/>
  <c r="K863" i="6"/>
  <c r="S862" i="6"/>
  <c r="K862" i="6"/>
  <c r="S861" i="6"/>
  <c r="K861" i="6"/>
  <c r="S860" i="6"/>
  <c r="K860" i="6"/>
  <c r="S859" i="6"/>
  <c r="K859" i="6"/>
  <c r="S858" i="6"/>
  <c r="K858" i="6"/>
  <c r="S857" i="6"/>
  <c r="K857" i="6"/>
  <c r="S856" i="6"/>
  <c r="K856" i="6"/>
  <c r="S855" i="6"/>
  <c r="K855" i="6"/>
  <c r="S854" i="6"/>
  <c r="K854" i="6"/>
  <c r="S853" i="6"/>
  <c r="K853" i="6"/>
  <c r="S852" i="6"/>
  <c r="K852" i="6"/>
  <c r="S851" i="6"/>
  <c r="K851" i="6"/>
  <c r="S850" i="6"/>
  <c r="K850" i="6"/>
  <c r="S849" i="6"/>
  <c r="K849" i="6"/>
  <c r="S848" i="6"/>
  <c r="K848" i="6"/>
  <c r="S847" i="6"/>
  <c r="K847" i="6"/>
  <c r="S846" i="6"/>
  <c r="K846" i="6"/>
  <c r="S845" i="6"/>
  <c r="K845" i="6"/>
  <c r="S844" i="6"/>
  <c r="K844" i="6"/>
  <c r="S843" i="6"/>
  <c r="K843" i="6"/>
  <c r="S842" i="6"/>
  <c r="K842" i="6"/>
  <c r="S841" i="6"/>
  <c r="K841" i="6"/>
  <c r="S840" i="6"/>
  <c r="K840" i="6"/>
  <c r="S839" i="6"/>
  <c r="K839" i="6"/>
  <c r="S838" i="6"/>
  <c r="K838" i="6"/>
  <c r="S837" i="6"/>
  <c r="K837" i="6"/>
  <c r="S836" i="6"/>
  <c r="K836" i="6"/>
  <c r="S835" i="6"/>
  <c r="K835" i="6"/>
  <c r="S834" i="6"/>
  <c r="K834" i="6"/>
  <c r="S833" i="6"/>
  <c r="K833" i="6"/>
  <c r="S832" i="6"/>
  <c r="K832" i="6"/>
  <c r="S831" i="6"/>
  <c r="K831" i="6"/>
  <c r="S830" i="6"/>
  <c r="K830" i="6"/>
  <c r="S829" i="6"/>
  <c r="K829" i="6"/>
  <c r="S828" i="6"/>
  <c r="K828" i="6"/>
  <c r="S827" i="6"/>
  <c r="K827" i="6"/>
  <c r="S826" i="6"/>
  <c r="K826" i="6"/>
  <c r="S825" i="6"/>
  <c r="K825" i="6"/>
  <c r="S824" i="6"/>
  <c r="K824" i="6"/>
  <c r="S823" i="6"/>
  <c r="K823" i="6"/>
  <c r="S822" i="6"/>
  <c r="K822" i="6"/>
  <c r="S821" i="6"/>
  <c r="K821" i="6"/>
  <c r="S820" i="6"/>
  <c r="K820" i="6"/>
  <c r="S819" i="6"/>
  <c r="K819" i="6"/>
  <c r="S818" i="6"/>
  <c r="K818" i="6"/>
  <c r="S817" i="6"/>
  <c r="K817" i="6"/>
  <c r="S816" i="6"/>
  <c r="K816" i="6"/>
  <c r="S815" i="6"/>
  <c r="K815" i="6"/>
  <c r="S814" i="6"/>
  <c r="K814" i="6"/>
  <c r="S813" i="6"/>
  <c r="K813" i="6"/>
  <c r="S812" i="6"/>
  <c r="K812" i="6"/>
  <c r="S811" i="6"/>
  <c r="K811" i="6"/>
  <c r="S810" i="6"/>
  <c r="K810" i="6"/>
  <c r="S809" i="6"/>
  <c r="K809" i="6"/>
  <c r="S808" i="6"/>
  <c r="K808" i="6"/>
  <c r="S807" i="6"/>
  <c r="K807" i="6"/>
  <c r="S806" i="6"/>
  <c r="K806" i="6"/>
  <c r="S805" i="6"/>
  <c r="K805" i="6"/>
  <c r="S804" i="6"/>
  <c r="K804" i="6"/>
  <c r="S803" i="6"/>
  <c r="K803" i="6"/>
  <c r="S802" i="6"/>
  <c r="K802" i="6"/>
  <c r="S801" i="6"/>
  <c r="K801" i="6"/>
  <c r="S800" i="6"/>
  <c r="K800" i="6"/>
  <c r="S799" i="6"/>
  <c r="K799" i="6"/>
  <c r="S798" i="6"/>
  <c r="K798" i="6"/>
  <c r="S797" i="6"/>
  <c r="K797" i="6"/>
  <c r="S796" i="6"/>
  <c r="K796" i="6"/>
  <c r="S795" i="6"/>
  <c r="K795" i="6"/>
  <c r="S794" i="6"/>
  <c r="K794" i="6"/>
  <c r="S793" i="6"/>
  <c r="K793" i="6"/>
  <c r="S792" i="6"/>
  <c r="K792" i="6"/>
  <c r="S791" i="6"/>
  <c r="K791" i="6"/>
  <c r="S790" i="6"/>
  <c r="K790" i="6"/>
  <c r="S789" i="6"/>
  <c r="K789" i="6"/>
  <c r="S788" i="6"/>
  <c r="K788" i="6"/>
  <c r="S787" i="6"/>
  <c r="K787" i="6"/>
  <c r="S786" i="6"/>
  <c r="K786" i="6"/>
  <c r="S785" i="6"/>
  <c r="K785" i="6"/>
  <c r="S784" i="6"/>
  <c r="K784" i="6"/>
  <c r="S783" i="6"/>
  <c r="K783" i="6"/>
  <c r="S782" i="6"/>
  <c r="K782" i="6"/>
  <c r="S781" i="6"/>
  <c r="K781" i="6"/>
  <c r="S780" i="6"/>
  <c r="K780" i="6"/>
  <c r="S779" i="6"/>
  <c r="K779" i="6"/>
  <c r="S778" i="6"/>
  <c r="K778" i="6"/>
  <c r="S777" i="6"/>
  <c r="K777" i="6"/>
  <c r="S776" i="6"/>
  <c r="K776" i="6"/>
  <c r="S775" i="6"/>
  <c r="K775" i="6"/>
  <c r="S774" i="6"/>
  <c r="K774" i="6"/>
  <c r="S773" i="6"/>
  <c r="K773" i="6"/>
  <c r="S772" i="6"/>
  <c r="K772" i="6"/>
  <c r="S771" i="6"/>
  <c r="K771" i="6"/>
  <c r="S770" i="6"/>
  <c r="K770" i="6"/>
  <c r="S769" i="6"/>
  <c r="K769" i="6"/>
  <c r="S768" i="6"/>
  <c r="K768" i="6"/>
  <c r="S767" i="6"/>
  <c r="K767" i="6"/>
  <c r="S766" i="6"/>
  <c r="K766" i="6"/>
  <c r="S765" i="6"/>
  <c r="K765" i="6"/>
  <c r="S764" i="6"/>
  <c r="K764" i="6"/>
  <c r="S763" i="6"/>
  <c r="K763" i="6"/>
  <c r="S762" i="6"/>
  <c r="K762" i="6"/>
  <c r="S761" i="6"/>
  <c r="K761" i="6"/>
  <c r="S760" i="6"/>
  <c r="K760" i="6"/>
  <c r="S759" i="6"/>
  <c r="K759" i="6"/>
  <c r="S758" i="6"/>
  <c r="K758" i="6"/>
  <c r="S757" i="6"/>
  <c r="K757" i="6"/>
  <c r="S756" i="6"/>
  <c r="K756" i="6"/>
  <c r="S755" i="6"/>
  <c r="K755" i="6"/>
  <c r="S754" i="6"/>
  <c r="K754" i="6"/>
  <c r="S753" i="6"/>
  <c r="K753" i="6"/>
  <c r="S752" i="6"/>
  <c r="K752" i="6"/>
  <c r="S751" i="6"/>
  <c r="K751" i="6"/>
  <c r="S750" i="6"/>
  <c r="K750" i="6"/>
  <c r="S749" i="6"/>
  <c r="K749" i="6"/>
  <c r="S748" i="6"/>
  <c r="K748" i="6"/>
  <c r="S747" i="6"/>
  <c r="K747" i="6"/>
  <c r="S746" i="6"/>
  <c r="K746" i="6"/>
  <c r="S745" i="6"/>
  <c r="K745" i="6"/>
  <c r="S744" i="6"/>
  <c r="K744" i="6"/>
  <c r="S743" i="6"/>
  <c r="K743" i="6"/>
  <c r="S742" i="6"/>
  <c r="K742" i="6"/>
  <c r="S741" i="6"/>
  <c r="K741" i="6"/>
  <c r="S740" i="6"/>
  <c r="K740" i="6"/>
  <c r="S739" i="6"/>
  <c r="K739" i="6"/>
  <c r="S738" i="6"/>
  <c r="K738" i="6"/>
  <c r="S737" i="6"/>
  <c r="K737" i="6"/>
  <c r="S736" i="6"/>
  <c r="K736" i="6"/>
  <c r="S735" i="6"/>
  <c r="K735" i="6"/>
  <c r="S734" i="6"/>
  <c r="K734" i="6"/>
  <c r="S733" i="6"/>
  <c r="K733" i="6"/>
  <c r="S732" i="6"/>
  <c r="K732" i="6"/>
  <c r="S731" i="6"/>
  <c r="K731" i="6"/>
  <c r="S730" i="6"/>
  <c r="K730" i="6"/>
  <c r="S729" i="6"/>
  <c r="K729" i="6"/>
  <c r="S728" i="6"/>
  <c r="K728" i="6"/>
  <c r="S727" i="6"/>
  <c r="K727" i="6"/>
  <c r="S726" i="6"/>
  <c r="K726" i="6"/>
  <c r="S725" i="6"/>
  <c r="K725" i="6"/>
  <c r="S724" i="6"/>
  <c r="K724" i="6"/>
  <c r="S723" i="6"/>
  <c r="K723" i="6"/>
  <c r="S722" i="6"/>
  <c r="K722" i="6"/>
  <c r="S721" i="6"/>
  <c r="K721" i="6"/>
  <c r="S720" i="6"/>
  <c r="K720" i="6"/>
  <c r="S719" i="6"/>
  <c r="K719" i="6"/>
  <c r="S718" i="6"/>
  <c r="K718" i="6"/>
  <c r="S717" i="6"/>
  <c r="K717" i="6"/>
  <c r="S716" i="6"/>
  <c r="K716" i="6"/>
  <c r="S715" i="6"/>
  <c r="K715" i="6"/>
  <c r="S714" i="6"/>
  <c r="K714" i="6"/>
  <c r="S713" i="6"/>
  <c r="K713" i="6"/>
  <c r="S712" i="6"/>
  <c r="K712" i="6"/>
  <c r="S711" i="6"/>
  <c r="K711" i="6"/>
  <c r="S710" i="6"/>
  <c r="K710" i="6"/>
  <c r="S709" i="6"/>
  <c r="K709" i="6"/>
  <c r="S708" i="6"/>
  <c r="K708" i="6"/>
  <c r="S707" i="6"/>
  <c r="K707" i="6"/>
  <c r="S706" i="6"/>
  <c r="K706" i="6"/>
  <c r="S705" i="6"/>
  <c r="K705" i="6"/>
  <c r="S704" i="6"/>
  <c r="K704" i="6"/>
  <c r="S703" i="6"/>
  <c r="K703" i="6"/>
  <c r="S702" i="6"/>
  <c r="K702" i="6"/>
  <c r="S701" i="6"/>
  <c r="K701" i="6"/>
  <c r="S700" i="6"/>
  <c r="K700" i="6"/>
  <c r="S699" i="6"/>
  <c r="K699" i="6"/>
  <c r="S698" i="6"/>
  <c r="K698" i="6"/>
  <c r="S697" i="6"/>
  <c r="K697" i="6"/>
  <c r="S696" i="6"/>
  <c r="K696" i="6"/>
  <c r="S695" i="6"/>
  <c r="K695" i="6"/>
  <c r="S694" i="6"/>
  <c r="K694" i="6"/>
  <c r="S693" i="6"/>
  <c r="K693" i="6"/>
  <c r="S692" i="6"/>
  <c r="K692" i="6"/>
  <c r="S691" i="6"/>
  <c r="K691" i="6"/>
  <c r="S690" i="6"/>
  <c r="K690" i="6"/>
  <c r="S689" i="6"/>
  <c r="K689" i="6"/>
  <c r="S688" i="6"/>
  <c r="K688" i="6"/>
  <c r="S687" i="6"/>
  <c r="K687" i="6"/>
  <c r="S686" i="6"/>
  <c r="K686" i="6"/>
  <c r="S685" i="6"/>
  <c r="K685" i="6"/>
  <c r="S684" i="6"/>
  <c r="K684" i="6"/>
  <c r="S683" i="6"/>
  <c r="K683" i="6"/>
  <c r="S682" i="6"/>
  <c r="K682" i="6"/>
  <c r="S681" i="6"/>
  <c r="K681" i="6"/>
  <c r="S680" i="6"/>
  <c r="K680" i="6"/>
  <c r="S679" i="6"/>
  <c r="K679" i="6"/>
  <c r="S678" i="6"/>
  <c r="K678" i="6"/>
  <c r="S677" i="6"/>
  <c r="K677" i="6"/>
  <c r="S676" i="6"/>
  <c r="K676" i="6"/>
  <c r="S675" i="6"/>
  <c r="K675" i="6"/>
  <c r="S674" i="6"/>
  <c r="K674" i="6"/>
  <c r="S673" i="6"/>
  <c r="K673" i="6"/>
  <c r="S672" i="6"/>
  <c r="K672" i="6"/>
  <c r="S671" i="6"/>
  <c r="K671" i="6"/>
  <c r="S670" i="6"/>
  <c r="K670" i="6"/>
  <c r="S669" i="6"/>
  <c r="K669" i="6"/>
  <c r="S668" i="6"/>
  <c r="K668" i="6"/>
  <c r="S667" i="6"/>
  <c r="K667" i="6"/>
  <c r="S666" i="6"/>
  <c r="K666" i="6"/>
  <c r="S665" i="6"/>
  <c r="K665" i="6"/>
  <c r="S664" i="6"/>
  <c r="K664" i="6"/>
  <c r="S663" i="6"/>
  <c r="K663" i="6"/>
  <c r="S662" i="6"/>
  <c r="K662" i="6"/>
  <c r="S661" i="6"/>
  <c r="K661" i="6"/>
  <c r="S660" i="6"/>
  <c r="K660" i="6"/>
  <c r="S659" i="6"/>
  <c r="K659" i="6"/>
  <c r="S658" i="6"/>
  <c r="K658" i="6"/>
  <c r="S657" i="6"/>
  <c r="K657" i="6"/>
  <c r="S656" i="6"/>
  <c r="K656" i="6"/>
  <c r="S655" i="6"/>
  <c r="K655" i="6"/>
  <c r="S654" i="6"/>
  <c r="K654" i="6"/>
  <c r="S653" i="6"/>
  <c r="K653" i="6"/>
  <c r="S652" i="6"/>
  <c r="K652" i="6"/>
  <c r="S651" i="6"/>
  <c r="K651" i="6"/>
  <c r="S650" i="6"/>
  <c r="K650" i="6"/>
  <c r="S649" i="6"/>
  <c r="K649" i="6"/>
  <c r="S648" i="6"/>
  <c r="K648" i="6"/>
  <c r="S647" i="6"/>
  <c r="K647" i="6"/>
  <c r="S646" i="6"/>
  <c r="K646" i="6"/>
  <c r="S645" i="6"/>
  <c r="K645" i="6"/>
  <c r="S644" i="6"/>
  <c r="K644" i="6"/>
  <c r="S643" i="6"/>
  <c r="K643" i="6"/>
  <c r="S642" i="6"/>
  <c r="K642" i="6"/>
  <c r="S641" i="6"/>
  <c r="K641" i="6"/>
  <c r="S640" i="6"/>
  <c r="K640" i="6"/>
  <c r="S639" i="6"/>
  <c r="K639" i="6"/>
  <c r="S638" i="6"/>
  <c r="K638" i="6"/>
  <c r="S637" i="6"/>
  <c r="K637" i="6"/>
  <c r="S636" i="6"/>
  <c r="K636" i="6"/>
  <c r="S635" i="6"/>
  <c r="K635" i="6"/>
  <c r="S634" i="6"/>
  <c r="K634" i="6"/>
  <c r="S633" i="6"/>
  <c r="K633" i="6"/>
  <c r="S632" i="6"/>
  <c r="K632" i="6"/>
  <c r="S631" i="6"/>
  <c r="K631" i="6"/>
  <c r="S630" i="6"/>
  <c r="K630" i="6"/>
  <c r="S629" i="6"/>
  <c r="K629" i="6"/>
  <c r="S628" i="6"/>
  <c r="K628" i="6"/>
  <c r="S627" i="6"/>
  <c r="K627" i="6"/>
  <c r="S626" i="6"/>
  <c r="K626" i="6"/>
  <c r="S625" i="6"/>
  <c r="K625" i="6"/>
  <c r="S624" i="6"/>
  <c r="K624" i="6"/>
  <c r="S623" i="6"/>
  <c r="K623" i="6"/>
  <c r="S622" i="6"/>
  <c r="K622" i="6"/>
  <c r="S621" i="6"/>
  <c r="K621" i="6"/>
  <c r="S620" i="6"/>
  <c r="K620" i="6"/>
  <c r="S619" i="6"/>
  <c r="K619" i="6"/>
  <c r="S618" i="6"/>
  <c r="K618" i="6"/>
  <c r="S617" i="6"/>
  <c r="K617" i="6"/>
  <c r="S616" i="6"/>
  <c r="K616" i="6"/>
  <c r="S615" i="6"/>
  <c r="K615" i="6"/>
  <c r="S614" i="6"/>
  <c r="K614" i="6"/>
  <c r="S613" i="6"/>
  <c r="K613" i="6"/>
  <c r="S612" i="6"/>
  <c r="K612" i="6"/>
  <c r="S611" i="6"/>
  <c r="K611" i="6"/>
  <c r="S610" i="6"/>
  <c r="K610" i="6"/>
  <c r="S609" i="6"/>
  <c r="K609" i="6"/>
  <c r="S608" i="6"/>
  <c r="K608" i="6"/>
  <c r="S607" i="6"/>
  <c r="K607" i="6"/>
  <c r="S606" i="6"/>
  <c r="K606" i="6"/>
  <c r="S605" i="6"/>
  <c r="K605" i="6"/>
  <c r="S604" i="6"/>
  <c r="K604" i="6"/>
  <c r="S603" i="6"/>
  <c r="K603" i="6"/>
  <c r="S602" i="6"/>
  <c r="K602" i="6"/>
  <c r="S601" i="6"/>
  <c r="K601" i="6"/>
  <c r="S600" i="6"/>
  <c r="K600" i="6"/>
  <c r="S599" i="6"/>
  <c r="K599" i="6"/>
  <c r="S598" i="6"/>
  <c r="K598" i="6"/>
  <c r="S597" i="6"/>
  <c r="K597" i="6"/>
  <c r="S596" i="6"/>
  <c r="K596" i="6"/>
  <c r="S595" i="6"/>
  <c r="K595" i="6"/>
  <c r="S594" i="6"/>
  <c r="K594" i="6"/>
  <c r="S593" i="6"/>
  <c r="K593" i="6"/>
  <c r="S592" i="6"/>
  <c r="K592" i="6"/>
  <c r="S591" i="6"/>
  <c r="K591" i="6"/>
  <c r="S590" i="6"/>
  <c r="K590" i="6"/>
  <c r="S589" i="6"/>
  <c r="K589" i="6"/>
  <c r="S588" i="6"/>
  <c r="K588" i="6"/>
  <c r="S587" i="6"/>
  <c r="K587" i="6"/>
  <c r="S586" i="6"/>
  <c r="K586" i="6"/>
  <c r="S585" i="6"/>
  <c r="K585" i="6"/>
  <c r="S584" i="6"/>
  <c r="K584" i="6"/>
  <c r="S583" i="6"/>
  <c r="K583" i="6"/>
  <c r="S582" i="6"/>
  <c r="K582" i="6"/>
  <c r="S581" i="6"/>
  <c r="K581" i="6"/>
  <c r="S580" i="6"/>
  <c r="K580" i="6"/>
  <c r="S579" i="6"/>
  <c r="K579" i="6"/>
  <c r="S578" i="6"/>
  <c r="K578" i="6"/>
  <c r="S577" i="6"/>
  <c r="K577" i="6"/>
  <c r="S576" i="6"/>
  <c r="K576" i="6"/>
  <c r="S575" i="6"/>
  <c r="K575" i="6"/>
  <c r="S574" i="6"/>
  <c r="K574" i="6"/>
  <c r="S573" i="6"/>
  <c r="K573" i="6"/>
  <c r="S572" i="6"/>
  <c r="K572" i="6"/>
  <c r="S571" i="6"/>
  <c r="K571" i="6"/>
  <c r="S570" i="6"/>
  <c r="K570" i="6"/>
  <c r="S569" i="6"/>
  <c r="K569" i="6"/>
  <c r="S568" i="6"/>
  <c r="K568" i="6"/>
  <c r="S567" i="6"/>
  <c r="K567" i="6"/>
  <c r="S566" i="6"/>
  <c r="K566" i="6"/>
  <c r="S565" i="6"/>
  <c r="K565" i="6"/>
  <c r="S564" i="6"/>
  <c r="K564" i="6"/>
  <c r="S563" i="6"/>
  <c r="K563" i="6"/>
  <c r="S562" i="6"/>
  <c r="K562" i="6"/>
  <c r="S561" i="6"/>
  <c r="K561" i="6"/>
  <c r="S560" i="6"/>
  <c r="K560" i="6"/>
  <c r="S559" i="6"/>
  <c r="K559" i="6"/>
  <c r="S558" i="6"/>
  <c r="K558" i="6"/>
  <c r="S557" i="6"/>
  <c r="K557" i="6"/>
  <c r="S556" i="6"/>
  <c r="K556" i="6"/>
  <c r="S555" i="6"/>
  <c r="K555" i="6"/>
  <c r="S554" i="6"/>
  <c r="K554" i="6"/>
  <c r="S553" i="6"/>
  <c r="K553" i="6"/>
  <c r="S552" i="6"/>
  <c r="K552" i="6"/>
  <c r="S551" i="6"/>
  <c r="K551" i="6"/>
  <c r="S550" i="6"/>
  <c r="K550" i="6"/>
  <c r="S549" i="6"/>
  <c r="K549" i="6"/>
  <c r="S548" i="6"/>
  <c r="K548" i="6"/>
  <c r="S547" i="6"/>
  <c r="K547" i="6"/>
  <c r="S546" i="6"/>
  <c r="K546" i="6"/>
  <c r="S545" i="6"/>
  <c r="K545" i="6"/>
  <c r="S544" i="6"/>
  <c r="K544" i="6"/>
  <c r="S543" i="6"/>
  <c r="K543" i="6"/>
  <c r="S542" i="6"/>
  <c r="K542" i="6"/>
  <c r="S541" i="6"/>
  <c r="K541" i="6"/>
  <c r="S540" i="6"/>
  <c r="K540" i="6"/>
  <c r="S539" i="6"/>
  <c r="K539" i="6"/>
  <c r="S538" i="6"/>
  <c r="K538" i="6"/>
  <c r="S537" i="6"/>
  <c r="K537" i="6"/>
  <c r="S536" i="6"/>
  <c r="K536" i="6"/>
  <c r="S535" i="6"/>
  <c r="K535" i="6"/>
  <c r="S534" i="6"/>
  <c r="K534" i="6"/>
  <c r="S533" i="6"/>
  <c r="K533" i="6"/>
  <c r="S532" i="6"/>
  <c r="K532" i="6"/>
  <c r="S531" i="6"/>
  <c r="K531" i="6"/>
  <c r="S530" i="6"/>
  <c r="K530" i="6"/>
  <c r="S529" i="6"/>
  <c r="K529" i="6"/>
  <c r="S528" i="6"/>
  <c r="K528" i="6"/>
  <c r="S527" i="6"/>
  <c r="K527" i="6"/>
  <c r="S526" i="6"/>
  <c r="K526" i="6"/>
  <c r="S525" i="6"/>
  <c r="K525" i="6"/>
  <c r="S524" i="6"/>
  <c r="K524" i="6"/>
  <c r="S523" i="6"/>
  <c r="K523" i="6"/>
  <c r="S522" i="6"/>
  <c r="K522" i="6"/>
  <c r="S521" i="6"/>
  <c r="K521" i="6"/>
  <c r="S520" i="6"/>
  <c r="K520" i="6"/>
  <c r="S519" i="6"/>
  <c r="K519" i="6"/>
  <c r="S518" i="6"/>
  <c r="K518" i="6"/>
  <c r="S517" i="6"/>
  <c r="K517" i="6"/>
  <c r="S516" i="6"/>
  <c r="K516" i="6"/>
  <c r="S515" i="6"/>
  <c r="K515" i="6"/>
  <c r="S514" i="6"/>
  <c r="K514" i="6"/>
  <c r="S513" i="6"/>
  <c r="K513" i="6"/>
  <c r="S512" i="6"/>
  <c r="K512" i="6"/>
  <c r="S511" i="6"/>
  <c r="K511" i="6"/>
  <c r="S510" i="6"/>
  <c r="K510" i="6"/>
  <c r="S509" i="6"/>
  <c r="K509" i="6"/>
  <c r="S508" i="6"/>
  <c r="K508" i="6"/>
  <c r="S507" i="6"/>
  <c r="K507" i="6"/>
  <c r="S506" i="6"/>
  <c r="K506" i="6"/>
  <c r="S505" i="6"/>
  <c r="K505" i="6"/>
  <c r="S504" i="6"/>
  <c r="K504" i="6"/>
  <c r="S503" i="6"/>
  <c r="K503" i="6"/>
  <c r="S502" i="6"/>
  <c r="K502" i="6"/>
  <c r="S501" i="6"/>
  <c r="K501" i="6"/>
  <c r="S500" i="6"/>
  <c r="K500" i="6"/>
  <c r="S499" i="6"/>
  <c r="K499" i="6"/>
  <c r="S498" i="6"/>
  <c r="K498" i="6"/>
  <c r="S497" i="6"/>
  <c r="K497" i="6"/>
  <c r="S496" i="6"/>
  <c r="K496" i="6"/>
  <c r="S495" i="6"/>
  <c r="K495" i="6"/>
  <c r="S494" i="6"/>
  <c r="K494" i="6"/>
  <c r="S493" i="6"/>
  <c r="K493" i="6"/>
  <c r="S492" i="6"/>
  <c r="K492" i="6"/>
  <c r="S491" i="6"/>
  <c r="K491" i="6"/>
  <c r="S490" i="6"/>
  <c r="K490" i="6"/>
  <c r="S489" i="6"/>
  <c r="K489" i="6"/>
  <c r="S488" i="6"/>
  <c r="K488" i="6"/>
  <c r="S487" i="6"/>
  <c r="K487" i="6"/>
  <c r="S486" i="6"/>
  <c r="K486" i="6"/>
  <c r="S485" i="6"/>
  <c r="K485" i="6"/>
  <c r="S484" i="6"/>
  <c r="K484" i="6"/>
  <c r="S483" i="6"/>
  <c r="K483" i="6"/>
  <c r="S482" i="6"/>
  <c r="K482" i="6"/>
  <c r="S481" i="6"/>
  <c r="K481" i="6"/>
  <c r="S480" i="6"/>
  <c r="K480" i="6"/>
  <c r="S479" i="6"/>
  <c r="K479" i="6"/>
  <c r="S478" i="6"/>
  <c r="K478" i="6"/>
  <c r="S477" i="6"/>
  <c r="K477" i="6"/>
  <c r="S476" i="6"/>
  <c r="K476" i="6"/>
  <c r="S475" i="6"/>
  <c r="K475" i="6"/>
  <c r="S474" i="6"/>
  <c r="K474" i="6"/>
  <c r="S473" i="6"/>
  <c r="K473" i="6"/>
  <c r="S472" i="6"/>
  <c r="K472" i="6"/>
  <c r="S471" i="6"/>
  <c r="K471" i="6"/>
  <c r="S470" i="6"/>
  <c r="K470" i="6"/>
  <c r="S469" i="6"/>
  <c r="K469" i="6"/>
  <c r="S468" i="6"/>
  <c r="K468" i="6"/>
  <c r="S467" i="6"/>
  <c r="K467" i="6"/>
  <c r="S466" i="6"/>
  <c r="K466" i="6"/>
  <c r="S465" i="6"/>
  <c r="K465" i="6"/>
  <c r="S464" i="6"/>
  <c r="K464" i="6"/>
  <c r="S463" i="6"/>
  <c r="K463" i="6"/>
  <c r="S462" i="6"/>
  <c r="K462" i="6"/>
  <c r="S461" i="6"/>
  <c r="K461" i="6"/>
  <c r="S460" i="6"/>
  <c r="K460" i="6"/>
  <c r="S459" i="6"/>
  <c r="K459" i="6"/>
  <c r="S458" i="6"/>
  <c r="K458" i="6"/>
  <c r="S457" i="6"/>
  <c r="K457" i="6"/>
  <c r="S456" i="6"/>
  <c r="K456" i="6"/>
  <c r="S455" i="6"/>
  <c r="K455" i="6"/>
  <c r="S454" i="6"/>
  <c r="K454" i="6"/>
  <c r="S453" i="6"/>
  <c r="K453" i="6"/>
  <c r="S452" i="6"/>
  <c r="K452" i="6"/>
  <c r="S451" i="6"/>
  <c r="K451" i="6"/>
  <c r="S450" i="6"/>
  <c r="K450" i="6"/>
  <c r="S449" i="6"/>
  <c r="K449" i="6"/>
  <c r="S448" i="6"/>
  <c r="K448" i="6"/>
  <c r="S447" i="6"/>
  <c r="K447" i="6"/>
  <c r="S446" i="6"/>
  <c r="K446" i="6"/>
  <c r="S445" i="6"/>
  <c r="K445" i="6"/>
  <c r="S444" i="6"/>
  <c r="K444" i="6"/>
  <c r="S443" i="6"/>
  <c r="K443" i="6"/>
  <c r="S442" i="6"/>
  <c r="K442" i="6"/>
  <c r="S441" i="6"/>
  <c r="K441" i="6"/>
  <c r="S440" i="6"/>
  <c r="K440" i="6"/>
  <c r="S439" i="6"/>
  <c r="K439" i="6"/>
  <c r="S438" i="6"/>
  <c r="K438" i="6"/>
  <c r="S437" i="6"/>
  <c r="K437" i="6"/>
  <c r="S436" i="6"/>
  <c r="K436" i="6"/>
  <c r="S435" i="6"/>
  <c r="K435" i="6"/>
  <c r="S434" i="6"/>
  <c r="K434" i="6"/>
  <c r="S433" i="6"/>
  <c r="K433" i="6"/>
  <c r="S432" i="6"/>
  <c r="K432" i="6"/>
  <c r="S431" i="6"/>
  <c r="K431" i="6"/>
  <c r="S430" i="6"/>
  <c r="K430" i="6"/>
  <c r="S429" i="6"/>
  <c r="K429" i="6"/>
  <c r="S428" i="6"/>
  <c r="K428" i="6"/>
  <c r="S427" i="6"/>
  <c r="K427" i="6"/>
  <c r="S426" i="6"/>
  <c r="K426" i="6"/>
  <c r="S425" i="6"/>
  <c r="K425" i="6"/>
  <c r="S424" i="6"/>
  <c r="K424" i="6"/>
  <c r="S423" i="6"/>
  <c r="K423" i="6"/>
  <c r="S422" i="6"/>
  <c r="K422" i="6"/>
  <c r="S421" i="6"/>
  <c r="K421" i="6"/>
  <c r="S420" i="6"/>
  <c r="K420" i="6"/>
  <c r="S419" i="6"/>
  <c r="K419" i="6"/>
  <c r="S418" i="6"/>
  <c r="K418" i="6"/>
  <c r="S417" i="6"/>
  <c r="K417" i="6"/>
  <c r="S416" i="6"/>
  <c r="K416" i="6"/>
  <c r="S415" i="6"/>
  <c r="K415" i="6"/>
  <c r="S414" i="6"/>
  <c r="K414" i="6"/>
  <c r="S413" i="6"/>
  <c r="K413" i="6"/>
  <c r="S412" i="6"/>
  <c r="K412" i="6"/>
  <c r="S411" i="6"/>
  <c r="K411" i="6"/>
  <c r="S410" i="6"/>
  <c r="K410" i="6"/>
  <c r="S409" i="6"/>
  <c r="K409" i="6"/>
  <c r="S408" i="6"/>
  <c r="K408" i="6"/>
  <c r="S407" i="6"/>
  <c r="K407" i="6"/>
  <c r="S406" i="6"/>
  <c r="K406" i="6"/>
  <c r="S405" i="6"/>
  <c r="K405" i="6"/>
  <c r="S404" i="6"/>
  <c r="K404" i="6"/>
  <c r="S403" i="6"/>
  <c r="K403" i="6"/>
  <c r="S402" i="6"/>
  <c r="K402" i="6"/>
  <c r="S401" i="6"/>
  <c r="K401" i="6"/>
  <c r="S400" i="6"/>
  <c r="K400" i="6"/>
  <c r="S399" i="6"/>
  <c r="K399" i="6"/>
  <c r="S398" i="6"/>
  <c r="K398" i="6"/>
  <c r="S397" i="6"/>
  <c r="K397" i="6"/>
  <c r="S396" i="6"/>
  <c r="K396" i="6"/>
  <c r="S395" i="6"/>
  <c r="K395" i="6"/>
  <c r="S394" i="6"/>
  <c r="K394" i="6"/>
  <c r="S393" i="6"/>
  <c r="K393" i="6"/>
  <c r="S392" i="6"/>
  <c r="K392" i="6"/>
  <c r="S391" i="6"/>
  <c r="K391" i="6"/>
  <c r="S390" i="6"/>
  <c r="K390" i="6"/>
  <c r="S389" i="6"/>
  <c r="K389" i="6"/>
  <c r="S388" i="6"/>
  <c r="K388" i="6"/>
  <c r="S387" i="6"/>
  <c r="K387" i="6"/>
  <c r="S386" i="6"/>
  <c r="K386" i="6"/>
  <c r="S385" i="6"/>
  <c r="K385" i="6"/>
  <c r="S384" i="6"/>
  <c r="K384" i="6"/>
  <c r="S383" i="6"/>
  <c r="K383" i="6"/>
  <c r="S382" i="6"/>
  <c r="K382" i="6"/>
  <c r="S381" i="6"/>
  <c r="K381" i="6"/>
  <c r="S380" i="6"/>
  <c r="K380" i="6"/>
  <c r="S379" i="6"/>
  <c r="K379" i="6"/>
  <c r="S378" i="6"/>
  <c r="K378" i="6"/>
  <c r="S377" i="6"/>
  <c r="K377" i="6"/>
  <c r="S376" i="6"/>
  <c r="K376" i="6"/>
  <c r="S375" i="6"/>
  <c r="K375" i="6"/>
  <c r="S374" i="6"/>
  <c r="K374" i="6"/>
  <c r="S373" i="6"/>
  <c r="K373" i="6"/>
  <c r="S372" i="6"/>
  <c r="K372" i="6"/>
  <c r="S371" i="6"/>
  <c r="K371" i="6"/>
  <c r="S370" i="6"/>
  <c r="K370" i="6"/>
  <c r="S369" i="6"/>
  <c r="K369" i="6"/>
  <c r="S368" i="6"/>
  <c r="K368" i="6"/>
  <c r="S367" i="6"/>
  <c r="K367" i="6"/>
  <c r="S366" i="6"/>
  <c r="K366" i="6"/>
  <c r="S365" i="6"/>
  <c r="K365" i="6"/>
  <c r="S364" i="6"/>
  <c r="K364" i="6"/>
  <c r="S363" i="6"/>
  <c r="K363" i="6"/>
  <c r="S362" i="6"/>
  <c r="K362" i="6"/>
  <c r="S361" i="6"/>
  <c r="K361" i="6"/>
  <c r="S360" i="6"/>
  <c r="K360" i="6"/>
  <c r="S359" i="6"/>
  <c r="K359" i="6"/>
  <c r="S358" i="6"/>
  <c r="K358" i="6"/>
  <c r="S357" i="6"/>
  <c r="K357" i="6"/>
  <c r="S356" i="6"/>
  <c r="K356" i="6"/>
  <c r="S355" i="6"/>
  <c r="K355" i="6"/>
  <c r="S354" i="6"/>
  <c r="K354" i="6"/>
  <c r="S353" i="6"/>
  <c r="K353" i="6"/>
  <c r="S352" i="6"/>
  <c r="K352" i="6"/>
  <c r="S351" i="6"/>
  <c r="K351" i="6"/>
  <c r="S350" i="6"/>
  <c r="K350" i="6"/>
  <c r="S349" i="6"/>
  <c r="K349" i="6"/>
  <c r="S348" i="6"/>
  <c r="K348" i="6"/>
  <c r="S347" i="6"/>
  <c r="K347" i="6"/>
  <c r="S346" i="6"/>
  <c r="K346" i="6"/>
  <c r="S345" i="6"/>
  <c r="K345" i="6"/>
  <c r="S344" i="6"/>
  <c r="K344" i="6"/>
  <c r="S343" i="6"/>
  <c r="K343" i="6"/>
  <c r="S342" i="6"/>
  <c r="K342" i="6"/>
  <c r="S341" i="6"/>
  <c r="K341" i="6"/>
  <c r="S340" i="6"/>
  <c r="K340" i="6"/>
  <c r="S339" i="6"/>
  <c r="K339" i="6"/>
  <c r="S338" i="6"/>
  <c r="K338" i="6"/>
  <c r="S337" i="6"/>
  <c r="K337" i="6"/>
  <c r="S336" i="6"/>
  <c r="K336" i="6"/>
  <c r="S335" i="6"/>
  <c r="K335" i="6"/>
  <c r="S334" i="6"/>
  <c r="K334" i="6"/>
  <c r="S333" i="6"/>
  <c r="K333" i="6"/>
  <c r="S332" i="6"/>
  <c r="K332" i="6"/>
  <c r="S331" i="6"/>
  <c r="K331" i="6"/>
  <c r="S330" i="6"/>
  <c r="K330" i="6"/>
  <c r="S329" i="6"/>
  <c r="K329" i="6"/>
  <c r="S328" i="6"/>
  <c r="K328" i="6"/>
  <c r="S327" i="6"/>
  <c r="K327" i="6"/>
  <c r="S326" i="6"/>
  <c r="K326" i="6"/>
  <c r="S325" i="6"/>
  <c r="K325" i="6"/>
  <c r="S324" i="6"/>
  <c r="K324" i="6"/>
  <c r="S323" i="6"/>
  <c r="K323" i="6"/>
  <c r="S322" i="6"/>
  <c r="K322" i="6"/>
  <c r="S321" i="6"/>
  <c r="K321" i="6"/>
  <c r="S320" i="6"/>
  <c r="K320" i="6"/>
  <c r="S319" i="6"/>
  <c r="K319" i="6"/>
  <c r="S318" i="6"/>
  <c r="K318" i="6"/>
  <c r="S317" i="6"/>
  <c r="K317" i="6"/>
  <c r="S316" i="6"/>
  <c r="K316" i="6"/>
  <c r="S315" i="6"/>
  <c r="K315" i="6"/>
  <c r="S314" i="6"/>
  <c r="K314" i="6"/>
  <c r="S313" i="6"/>
  <c r="K313" i="6"/>
  <c r="S312" i="6"/>
  <c r="K312" i="6"/>
  <c r="S311" i="6"/>
  <c r="K311" i="6"/>
  <c r="S310" i="6"/>
  <c r="K310" i="6"/>
  <c r="S309" i="6"/>
  <c r="K309" i="6"/>
  <c r="S308" i="6"/>
  <c r="K308" i="6"/>
  <c r="S307" i="6"/>
  <c r="K307" i="6"/>
  <c r="S306" i="6"/>
  <c r="K306" i="6"/>
  <c r="S305" i="6"/>
  <c r="K305" i="6"/>
  <c r="S304" i="6"/>
  <c r="K304" i="6"/>
  <c r="S303" i="6"/>
  <c r="K303" i="6"/>
  <c r="S302" i="6"/>
  <c r="K302" i="6"/>
  <c r="S301" i="6"/>
  <c r="K301" i="6"/>
  <c r="S300" i="6"/>
  <c r="K300" i="6"/>
  <c r="S299" i="6"/>
  <c r="K299" i="6"/>
  <c r="S298" i="6"/>
  <c r="K298" i="6"/>
  <c r="S297" i="6"/>
  <c r="K297" i="6"/>
  <c r="S296" i="6"/>
  <c r="K296" i="6"/>
  <c r="S295" i="6"/>
  <c r="K295" i="6"/>
  <c r="S294" i="6"/>
  <c r="K294" i="6"/>
  <c r="S293" i="6"/>
  <c r="K293" i="6"/>
  <c r="S292" i="6"/>
  <c r="K292" i="6"/>
  <c r="S291" i="6"/>
  <c r="K291" i="6"/>
  <c r="S290" i="6"/>
  <c r="K290" i="6"/>
  <c r="S289" i="6"/>
  <c r="K289" i="6"/>
  <c r="S288" i="6"/>
  <c r="K288" i="6"/>
  <c r="S287" i="6"/>
  <c r="K287" i="6"/>
  <c r="S286" i="6"/>
  <c r="K286" i="6"/>
  <c r="S285" i="6"/>
  <c r="K285" i="6"/>
  <c r="S284" i="6"/>
  <c r="K284" i="6"/>
  <c r="S283" i="6"/>
  <c r="K283" i="6"/>
  <c r="S282" i="6"/>
  <c r="K282" i="6"/>
  <c r="S281" i="6"/>
  <c r="K281" i="6"/>
  <c r="S280" i="6"/>
  <c r="K280" i="6"/>
  <c r="S279" i="6"/>
  <c r="K279" i="6"/>
  <c r="S278" i="6"/>
  <c r="K278" i="6"/>
  <c r="S277" i="6"/>
  <c r="K277" i="6"/>
  <c r="S276" i="6"/>
  <c r="K276" i="6"/>
  <c r="S275" i="6"/>
  <c r="K275" i="6"/>
  <c r="S274" i="6"/>
  <c r="K274" i="6"/>
  <c r="S273" i="6"/>
  <c r="K273" i="6"/>
  <c r="S272" i="6"/>
  <c r="K272" i="6"/>
  <c r="S271" i="6"/>
  <c r="K271" i="6"/>
  <c r="S270" i="6"/>
  <c r="K270" i="6"/>
  <c r="S269" i="6"/>
  <c r="K269" i="6"/>
  <c r="S268" i="6"/>
  <c r="K268" i="6"/>
  <c r="S267" i="6"/>
  <c r="K267" i="6"/>
  <c r="S266" i="6"/>
  <c r="K266" i="6"/>
  <c r="S265" i="6"/>
  <c r="K265" i="6"/>
  <c r="S264" i="6"/>
  <c r="K264" i="6"/>
  <c r="S263" i="6"/>
  <c r="K263" i="6"/>
  <c r="S262" i="6"/>
  <c r="K262" i="6"/>
  <c r="S261" i="6"/>
  <c r="K261" i="6"/>
  <c r="S260" i="6"/>
  <c r="K260" i="6"/>
  <c r="S259" i="6"/>
  <c r="K259" i="6"/>
  <c r="S258" i="6"/>
  <c r="K258" i="6"/>
  <c r="S257" i="6"/>
  <c r="K257" i="6"/>
  <c r="S256" i="6"/>
  <c r="K256" i="6"/>
  <c r="S255" i="6"/>
  <c r="K255" i="6"/>
  <c r="S254" i="6"/>
  <c r="K254" i="6"/>
  <c r="S253" i="6"/>
  <c r="K253" i="6"/>
  <c r="S252" i="6"/>
  <c r="K252" i="6"/>
  <c r="S251" i="6"/>
  <c r="K251" i="6"/>
  <c r="S250" i="6"/>
  <c r="K250" i="6"/>
  <c r="S249" i="6"/>
  <c r="K249" i="6"/>
  <c r="S248" i="6"/>
  <c r="K248" i="6"/>
  <c r="S247" i="6"/>
  <c r="K247" i="6"/>
  <c r="S246" i="6"/>
  <c r="K246" i="6"/>
  <c r="S245" i="6"/>
  <c r="K245" i="6"/>
  <c r="S244" i="6"/>
  <c r="K244" i="6"/>
  <c r="S243" i="6"/>
  <c r="K243" i="6"/>
  <c r="S242" i="6"/>
  <c r="K242" i="6"/>
  <c r="S241" i="6"/>
  <c r="K241" i="6"/>
  <c r="S240" i="6"/>
  <c r="K240" i="6"/>
  <c r="S239" i="6"/>
  <c r="K239" i="6"/>
  <c r="S238" i="6"/>
  <c r="K238" i="6"/>
  <c r="S237" i="6"/>
  <c r="K237" i="6"/>
  <c r="S236" i="6"/>
  <c r="K236" i="6"/>
  <c r="S235" i="6"/>
  <c r="K235" i="6"/>
  <c r="S234" i="6"/>
  <c r="K234" i="6"/>
  <c r="S233" i="6"/>
  <c r="K233" i="6"/>
  <c r="S232" i="6"/>
  <c r="K232" i="6"/>
  <c r="S231" i="6"/>
  <c r="K231" i="6"/>
  <c r="S230" i="6"/>
  <c r="K230" i="6"/>
  <c r="S229" i="6"/>
  <c r="K229" i="6"/>
  <c r="S228" i="6"/>
  <c r="K228" i="6"/>
  <c r="S227" i="6"/>
  <c r="K227" i="6"/>
  <c r="S226" i="6"/>
  <c r="K226" i="6"/>
  <c r="S225" i="6"/>
  <c r="K225" i="6"/>
  <c r="S224" i="6"/>
  <c r="K224" i="6"/>
  <c r="S223" i="6"/>
  <c r="K223" i="6"/>
  <c r="S222" i="6"/>
  <c r="K222" i="6"/>
  <c r="S221" i="6"/>
  <c r="K221" i="6"/>
  <c r="S220" i="6"/>
  <c r="K220" i="6"/>
  <c r="S219" i="6"/>
  <c r="K219" i="6"/>
  <c r="S218" i="6"/>
  <c r="K218" i="6"/>
  <c r="S217" i="6"/>
  <c r="K217" i="6"/>
  <c r="S216" i="6"/>
  <c r="K216" i="6"/>
  <c r="S215" i="6"/>
  <c r="K215" i="6"/>
  <c r="S214" i="6"/>
  <c r="K214" i="6"/>
  <c r="S213" i="6"/>
  <c r="K213" i="6"/>
  <c r="S212" i="6"/>
  <c r="K212" i="6"/>
  <c r="S211" i="6"/>
  <c r="K211" i="6"/>
  <c r="S210" i="6"/>
  <c r="K210" i="6"/>
  <c r="S209" i="6"/>
  <c r="K209" i="6"/>
  <c r="S208" i="6"/>
  <c r="K208" i="6"/>
  <c r="S207" i="6"/>
  <c r="K207" i="6"/>
  <c r="S206" i="6"/>
  <c r="K206" i="6"/>
  <c r="S205" i="6"/>
  <c r="K205" i="6"/>
  <c r="S204" i="6"/>
  <c r="K204" i="6"/>
  <c r="S203" i="6"/>
  <c r="K203" i="6"/>
  <c r="S202" i="6"/>
  <c r="K202" i="6"/>
  <c r="S201" i="6"/>
  <c r="K201" i="6"/>
  <c r="S200" i="6"/>
  <c r="K200" i="6"/>
  <c r="S199" i="6"/>
  <c r="K199" i="6"/>
  <c r="S198" i="6"/>
  <c r="K198" i="6"/>
  <c r="S197" i="6"/>
  <c r="K197" i="6"/>
  <c r="S196" i="6"/>
  <c r="K196" i="6"/>
  <c r="S195" i="6"/>
  <c r="K195" i="6"/>
  <c r="S194" i="6"/>
  <c r="K194" i="6"/>
  <c r="S193" i="6"/>
  <c r="K193" i="6"/>
  <c r="S192" i="6"/>
  <c r="K192" i="6"/>
  <c r="S191" i="6"/>
  <c r="K191" i="6"/>
  <c r="S190" i="6"/>
  <c r="K190" i="6"/>
  <c r="S189" i="6"/>
  <c r="K189" i="6"/>
  <c r="S188" i="6"/>
  <c r="K188" i="6"/>
  <c r="S187" i="6"/>
  <c r="K187" i="6"/>
  <c r="S186" i="6"/>
  <c r="K186" i="6"/>
  <c r="S185" i="6"/>
  <c r="K185" i="6"/>
  <c r="S184" i="6"/>
  <c r="K184" i="6"/>
  <c r="S183" i="6"/>
  <c r="K183" i="6"/>
  <c r="S182" i="6"/>
  <c r="K182" i="6"/>
  <c r="S181" i="6"/>
  <c r="K181" i="6"/>
  <c r="S180" i="6"/>
  <c r="K180" i="6"/>
  <c r="S179" i="6"/>
  <c r="K179" i="6"/>
  <c r="S178" i="6"/>
  <c r="K178" i="6"/>
  <c r="S177" i="6"/>
  <c r="K177" i="6"/>
  <c r="S176" i="6"/>
  <c r="K176" i="6"/>
  <c r="S175" i="6"/>
  <c r="K175" i="6"/>
  <c r="S174" i="6"/>
  <c r="K174" i="6"/>
  <c r="S173" i="6"/>
  <c r="K173" i="6"/>
  <c r="S172" i="6"/>
  <c r="K172" i="6"/>
  <c r="S171" i="6"/>
  <c r="K171" i="6"/>
  <c r="S170" i="6"/>
  <c r="K170" i="6"/>
  <c r="S169" i="6"/>
  <c r="K169" i="6"/>
  <c r="S168" i="6"/>
  <c r="K168" i="6"/>
  <c r="S167" i="6"/>
  <c r="K167" i="6"/>
  <c r="S166" i="6"/>
  <c r="K166" i="6"/>
  <c r="S165" i="6"/>
  <c r="K165" i="6"/>
  <c r="S164" i="6"/>
  <c r="K164" i="6"/>
  <c r="S163" i="6"/>
  <c r="K163" i="6"/>
  <c r="S162" i="6"/>
  <c r="K162" i="6"/>
  <c r="S161" i="6"/>
  <c r="K161" i="6"/>
  <c r="S160" i="6"/>
  <c r="K160" i="6"/>
  <c r="S159" i="6"/>
  <c r="K159" i="6"/>
  <c r="S158" i="6"/>
  <c r="K158" i="6"/>
  <c r="S157" i="6"/>
  <c r="K157" i="6"/>
  <c r="S156" i="6"/>
  <c r="K156" i="6"/>
  <c r="S155" i="6"/>
  <c r="K155" i="6"/>
  <c r="S154" i="6"/>
  <c r="K154" i="6"/>
  <c r="S153" i="6"/>
  <c r="K153" i="6"/>
  <c r="S152" i="6"/>
  <c r="K152" i="6"/>
  <c r="S151" i="6"/>
  <c r="K151" i="6"/>
  <c r="S150" i="6"/>
  <c r="K150" i="6"/>
  <c r="S149" i="6"/>
  <c r="K149" i="6"/>
  <c r="S148" i="6"/>
  <c r="K148" i="6"/>
  <c r="S147" i="6"/>
  <c r="K147" i="6"/>
  <c r="S146" i="6"/>
  <c r="K146" i="6"/>
  <c r="S145" i="6"/>
  <c r="K145" i="6"/>
  <c r="S144" i="6"/>
  <c r="K144" i="6"/>
  <c r="S143" i="6"/>
  <c r="K143" i="6"/>
  <c r="S142" i="6"/>
  <c r="K142" i="6"/>
  <c r="S141" i="6"/>
  <c r="K141" i="6"/>
  <c r="S140" i="6"/>
  <c r="K140" i="6"/>
  <c r="S139" i="6"/>
  <c r="K139" i="6"/>
  <c r="S138" i="6"/>
  <c r="K138" i="6"/>
  <c r="S137" i="6"/>
  <c r="K137" i="6"/>
  <c r="S136" i="6"/>
  <c r="K136" i="6"/>
  <c r="S135" i="6"/>
  <c r="K135" i="6"/>
  <c r="S134" i="6"/>
  <c r="K134" i="6"/>
  <c r="S133" i="6"/>
  <c r="K133" i="6"/>
  <c r="S132" i="6"/>
  <c r="K132" i="6"/>
  <c r="S131" i="6"/>
  <c r="K131" i="6"/>
  <c r="S130" i="6"/>
  <c r="K130" i="6"/>
  <c r="S129" i="6"/>
  <c r="K129" i="6"/>
  <c r="S128" i="6"/>
  <c r="K128" i="6"/>
  <c r="S127" i="6"/>
  <c r="K127" i="6"/>
  <c r="S126" i="6"/>
  <c r="K126" i="6"/>
  <c r="S125" i="6"/>
  <c r="K125" i="6"/>
  <c r="S124" i="6"/>
  <c r="K124" i="6"/>
  <c r="S123" i="6"/>
  <c r="K123" i="6"/>
  <c r="S122" i="6"/>
  <c r="K122" i="6"/>
  <c r="S121" i="6"/>
  <c r="K121" i="6"/>
  <c r="S120" i="6"/>
  <c r="K120" i="6"/>
  <c r="S119" i="6"/>
  <c r="K119" i="6"/>
  <c r="S118" i="6"/>
  <c r="K118" i="6"/>
  <c r="S117" i="6"/>
  <c r="K117" i="6"/>
  <c r="S116" i="6"/>
  <c r="K116" i="6"/>
  <c r="S115" i="6"/>
  <c r="K115" i="6"/>
  <c r="S114" i="6"/>
  <c r="K114" i="6"/>
  <c r="S113" i="6"/>
  <c r="K113" i="6"/>
  <c r="S112" i="6"/>
  <c r="K112" i="6"/>
  <c r="S111" i="6"/>
  <c r="K111" i="6"/>
  <c r="S110" i="6"/>
  <c r="K110" i="6"/>
  <c r="S109" i="6"/>
  <c r="K109" i="6"/>
  <c r="S108" i="6"/>
  <c r="K108" i="6"/>
  <c r="S107" i="6"/>
  <c r="K107" i="6"/>
  <c r="S106" i="6"/>
  <c r="K106" i="6"/>
  <c r="S105" i="6"/>
  <c r="K105" i="6"/>
  <c r="S104" i="6"/>
  <c r="K104" i="6"/>
  <c r="S103" i="6"/>
  <c r="K103" i="6"/>
  <c r="S102" i="6"/>
  <c r="K102" i="6"/>
  <c r="S101" i="6"/>
  <c r="K101" i="6"/>
  <c r="S100" i="6"/>
  <c r="K100" i="6"/>
  <c r="S99" i="6"/>
  <c r="K99" i="6"/>
  <c r="S98" i="6"/>
  <c r="K98" i="6"/>
  <c r="S97" i="6"/>
  <c r="K97" i="6"/>
  <c r="S96" i="6"/>
  <c r="K96" i="6"/>
  <c r="S95" i="6"/>
  <c r="K95" i="6"/>
  <c r="S94" i="6"/>
  <c r="K94" i="6"/>
  <c r="S93" i="6"/>
  <c r="K93" i="6"/>
  <c r="S92" i="6"/>
  <c r="K92" i="6"/>
  <c r="S91" i="6"/>
  <c r="K91" i="6"/>
  <c r="S90" i="6"/>
  <c r="K90" i="6"/>
  <c r="S89" i="6"/>
  <c r="K89" i="6"/>
  <c r="S88" i="6"/>
  <c r="K88" i="6"/>
  <c r="S87" i="6"/>
  <c r="K87" i="6"/>
  <c r="S86" i="6"/>
  <c r="K86" i="6"/>
  <c r="S85" i="6"/>
  <c r="K85" i="6"/>
  <c r="S84" i="6"/>
  <c r="K84" i="6"/>
  <c r="S83" i="6"/>
  <c r="K83" i="6"/>
  <c r="S82" i="6"/>
  <c r="K82" i="6"/>
  <c r="S81" i="6"/>
  <c r="K81" i="6"/>
  <c r="S80" i="6"/>
  <c r="K80" i="6"/>
  <c r="S79" i="6"/>
  <c r="K79" i="6"/>
  <c r="S78" i="6"/>
  <c r="K78" i="6"/>
  <c r="S77" i="6"/>
  <c r="K77" i="6"/>
  <c r="S76" i="6"/>
  <c r="K76" i="6"/>
  <c r="S75" i="6"/>
  <c r="K75" i="6"/>
  <c r="S74" i="6"/>
  <c r="K74" i="6"/>
  <c r="S73" i="6"/>
  <c r="K73" i="6"/>
  <c r="S72" i="6"/>
  <c r="K72" i="6"/>
  <c r="S71" i="6"/>
  <c r="K71" i="6"/>
  <c r="S70" i="6"/>
  <c r="K70" i="6"/>
  <c r="S69" i="6"/>
  <c r="K69" i="6"/>
  <c r="S68" i="6"/>
  <c r="K68" i="6"/>
  <c r="S67" i="6"/>
  <c r="K67" i="6"/>
  <c r="S66" i="6"/>
  <c r="K66" i="6"/>
  <c r="S65" i="6"/>
  <c r="K65" i="6"/>
  <c r="S64" i="6"/>
  <c r="K64" i="6"/>
  <c r="S63" i="6"/>
  <c r="K63" i="6"/>
  <c r="S62" i="6"/>
  <c r="K62" i="6"/>
  <c r="S61" i="6"/>
  <c r="K61" i="6"/>
  <c r="S60" i="6"/>
  <c r="K60" i="6"/>
  <c r="S59" i="6"/>
  <c r="K59" i="6"/>
  <c r="K58" i="6"/>
  <c r="S57" i="6"/>
  <c r="K57" i="6"/>
  <c r="S56" i="6"/>
  <c r="K56" i="6"/>
  <c r="S55" i="6"/>
  <c r="K55" i="6"/>
  <c r="S54" i="6"/>
  <c r="K54" i="6"/>
  <c r="S53" i="6"/>
  <c r="K53" i="6"/>
  <c r="S52" i="6"/>
  <c r="K52" i="6"/>
  <c r="S51" i="6"/>
  <c r="K51" i="6"/>
  <c r="S50" i="6"/>
  <c r="K50" i="6"/>
  <c r="S49" i="6"/>
  <c r="K49" i="6"/>
  <c r="S48" i="6"/>
  <c r="K48" i="6"/>
  <c r="S47" i="6"/>
  <c r="K47" i="6"/>
  <c r="S46" i="6"/>
  <c r="K46" i="6"/>
  <c r="S45" i="6"/>
  <c r="K45" i="6"/>
  <c r="S44" i="6"/>
  <c r="K44" i="6"/>
  <c r="S43" i="6"/>
  <c r="K43" i="6"/>
  <c r="S42" i="6"/>
  <c r="K42" i="6"/>
  <c r="S41" i="6"/>
  <c r="K41" i="6"/>
  <c r="S40" i="6"/>
  <c r="K40" i="6"/>
  <c r="S39" i="6"/>
  <c r="K39" i="6"/>
  <c r="S38" i="6"/>
  <c r="K38" i="6"/>
  <c r="S37" i="6"/>
  <c r="K37" i="6"/>
  <c r="S36" i="6"/>
  <c r="K36" i="6"/>
  <c r="S35" i="6"/>
  <c r="K35" i="6"/>
  <c r="S34" i="6"/>
  <c r="K34" i="6"/>
  <c r="S33" i="6"/>
  <c r="K33" i="6"/>
  <c r="S32" i="6"/>
  <c r="K32" i="6"/>
  <c r="S31" i="6"/>
  <c r="K31" i="6"/>
  <c r="S30" i="6"/>
  <c r="K30" i="6"/>
  <c r="S29" i="6"/>
  <c r="K29" i="6"/>
  <c r="S28" i="6"/>
  <c r="K28" i="6"/>
  <c r="S27" i="6"/>
  <c r="K27" i="6"/>
  <c r="S26" i="6"/>
  <c r="K26" i="6"/>
  <c r="S25" i="6"/>
  <c r="K25" i="6"/>
  <c r="S24" i="6"/>
  <c r="K24" i="6"/>
  <c r="S23" i="6"/>
  <c r="K23" i="6"/>
  <c r="S22" i="6"/>
  <c r="K22" i="6"/>
  <c r="S21" i="6"/>
  <c r="K21" i="6"/>
  <c r="S20" i="6"/>
  <c r="K20" i="6"/>
  <c r="S19" i="6"/>
  <c r="K19" i="6"/>
  <c r="S18" i="6"/>
  <c r="K18" i="6"/>
  <c r="S17" i="6"/>
  <c r="K17" i="6"/>
  <c r="S16" i="6"/>
  <c r="K16" i="6"/>
  <c r="S15" i="6"/>
  <c r="K15" i="6"/>
  <c r="S14" i="6"/>
  <c r="K14" i="6"/>
  <c r="S13" i="6"/>
  <c r="K13" i="6"/>
  <c r="S12" i="6"/>
  <c r="K12" i="6"/>
  <c r="S11" i="6"/>
  <c r="K11" i="6"/>
  <c r="S10" i="6"/>
  <c r="K10" i="6"/>
  <c r="S9" i="6"/>
  <c r="K9" i="6"/>
  <c r="S8" i="6"/>
  <c r="K8" i="6"/>
  <c r="S7" i="6"/>
  <c r="K7" i="6"/>
  <c r="S6" i="6"/>
  <c r="K6" i="6"/>
  <c r="S5" i="6"/>
  <c r="K5" i="6"/>
  <c r="S4" i="6"/>
  <c r="K4" i="6"/>
  <c r="S3" i="6"/>
  <c r="K3" i="6"/>
  <c r="S2" i="6"/>
  <c r="K2" i="6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T2389" i="4"/>
  <c r="L2389" i="4"/>
  <c r="K2389" i="4"/>
  <c r="J2389" i="4"/>
  <c r="T2388" i="4"/>
  <c r="L2388" i="4"/>
  <c r="K2388" i="4"/>
  <c r="J2388" i="4"/>
  <c r="T2387" i="4"/>
  <c r="L2387" i="4"/>
  <c r="K2387" i="4"/>
  <c r="J2387" i="4"/>
  <c r="T2386" i="4"/>
  <c r="L2386" i="4"/>
  <c r="K2386" i="4"/>
  <c r="J2386" i="4"/>
  <c r="T2385" i="4"/>
  <c r="L2385" i="4"/>
  <c r="K2385" i="4"/>
  <c r="J2385" i="4"/>
  <c r="T2384" i="4"/>
  <c r="L2384" i="4"/>
  <c r="K2384" i="4"/>
  <c r="J2384" i="4"/>
  <c r="T2383" i="4"/>
  <c r="L2383" i="4"/>
  <c r="K2383" i="4"/>
  <c r="J2383" i="4"/>
  <c r="T2382" i="4"/>
  <c r="L2382" i="4"/>
  <c r="K2382" i="4"/>
  <c r="J2382" i="4"/>
  <c r="T2381" i="4"/>
  <c r="L2381" i="4"/>
  <c r="K2381" i="4"/>
  <c r="J2381" i="4"/>
  <c r="T2380" i="4"/>
  <c r="L2380" i="4"/>
  <c r="K2380" i="4"/>
  <c r="J2380" i="4"/>
  <c r="T2379" i="4"/>
  <c r="L2379" i="4"/>
  <c r="K2379" i="4"/>
  <c r="J2379" i="4"/>
  <c r="T2378" i="4"/>
  <c r="L2378" i="4"/>
  <c r="K2378" i="4"/>
  <c r="J2378" i="4"/>
  <c r="T2377" i="4"/>
  <c r="L2377" i="4"/>
  <c r="K2377" i="4"/>
  <c r="J2377" i="4"/>
  <c r="T2376" i="4"/>
  <c r="L2376" i="4"/>
  <c r="K2376" i="4"/>
  <c r="J2376" i="4"/>
  <c r="T2375" i="4"/>
  <c r="L2375" i="4"/>
  <c r="K2375" i="4"/>
  <c r="J2375" i="4"/>
  <c r="T2374" i="4"/>
  <c r="L2374" i="4"/>
  <c r="K2374" i="4"/>
  <c r="J2374" i="4"/>
  <c r="T2373" i="4"/>
  <c r="L2373" i="4"/>
  <c r="K2373" i="4"/>
  <c r="J2373" i="4"/>
  <c r="T2372" i="4"/>
  <c r="L2372" i="4"/>
  <c r="K2372" i="4"/>
  <c r="J2372" i="4"/>
  <c r="T2371" i="4"/>
  <c r="L2371" i="4"/>
  <c r="K2371" i="4"/>
  <c r="J2371" i="4"/>
  <c r="T2370" i="4"/>
  <c r="L2370" i="4"/>
  <c r="K2370" i="4"/>
  <c r="J2370" i="4"/>
  <c r="T2369" i="4"/>
  <c r="L2369" i="4"/>
  <c r="K2369" i="4"/>
  <c r="J2369" i="4"/>
  <c r="T2368" i="4"/>
  <c r="L2368" i="4"/>
  <c r="K2368" i="4"/>
  <c r="J2368" i="4"/>
  <c r="T2367" i="4"/>
  <c r="L2367" i="4"/>
  <c r="K2367" i="4"/>
  <c r="J2367" i="4"/>
  <c r="T2366" i="4"/>
  <c r="L2366" i="4"/>
  <c r="K2366" i="4"/>
  <c r="J2366" i="4"/>
  <c r="T2365" i="4"/>
  <c r="L2365" i="4"/>
  <c r="K2365" i="4"/>
  <c r="J2365" i="4"/>
  <c r="T2364" i="4"/>
  <c r="L2364" i="4"/>
  <c r="K2364" i="4"/>
  <c r="J2364" i="4"/>
  <c r="T2363" i="4"/>
  <c r="L2363" i="4"/>
  <c r="K2363" i="4"/>
  <c r="J2363" i="4"/>
  <c r="T2362" i="4"/>
  <c r="L2362" i="4"/>
  <c r="K2362" i="4"/>
  <c r="J2362" i="4"/>
  <c r="T2361" i="4"/>
  <c r="L2361" i="4"/>
  <c r="K2361" i="4"/>
  <c r="J2361" i="4"/>
  <c r="T2360" i="4"/>
  <c r="L2360" i="4"/>
  <c r="K2360" i="4"/>
  <c r="J2360" i="4"/>
  <c r="T2359" i="4"/>
  <c r="L2359" i="4"/>
  <c r="K2359" i="4"/>
  <c r="J2359" i="4"/>
  <c r="T2358" i="4"/>
  <c r="L2358" i="4"/>
  <c r="K2358" i="4"/>
  <c r="J2358" i="4"/>
  <c r="T2357" i="4"/>
  <c r="L2357" i="4"/>
  <c r="K2357" i="4"/>
  <c r="J2357" i="4"/>
  <c r="T2356" i="4"/>
  <c r="L2356" i="4"/>
  <c r="K2356" i="4"/>
  <c r="J2356" i="4"/>
  <c r="T2355" i="4"/>
  <c r="L2355" i="4"/>
  <c r="K2355" i="4"/>
  <c r="J2355" i="4"/>
  <c r="T2354" i="4"/>
  <c r="L2354" i="4"/>
  <c r="K2354" i="4"/>
  <c r="J2354" i="4"/>
  <c r="T2353" i="4"/>
  <c r="L2353" i="4"/>
  <c r="K2353" i="4"/>
  <c r="J2353" i="4"/>
  <c r="T2352" i="4"/>
  <c r="L2352" i="4"/>
  <c r="K2352" i="4"/>
  <c r="J2352" i="4"/>
  <c r="T2351" i="4"/>
  <c r="L2351" i="4"/>
  <c r="K2351" i="4"/>
  <c r="J2351" i="4"/>
  <c r="T2350" i="4"/>
  <c r="L2350" i="4"/>
  <c r="K2350" i="4"/>
  <c r="J2350" i="4"/>
  <c r="T2349" i="4"/>
  <c r="L2349" i="4"/>
  <c r="K2349" i="4"/>
  <c r="J2349" i="4"/>
  <c r="T2348" i="4"/>
  <c r="L2348" i="4"/>
  <c r="K2348" i="4"/>
  <c r="J2348" i="4"/>
  <c r="T2347" i="4"/>
  <c r="L2347" i="4"/>
  <c r="K2347" i="4"/>
  <c r="J2347" i="4"/>
  <c r="T2346" i="4"/>
  <c r="L2346" i="4"/>
  <c r="K2346" i="4"/>
  <c r="J2346" i="4"/>
  <c r="T2345" i="4"/>
  <c r="L2345" i="4"/>
  <c r="K2345" i="4"/>
  <c r="J2345" i="4"/>
  <c r="T2344" i="4"/>
  <c r="L2344" i="4"/>
  <c r="K2344" i="4"/>
  <c r="J2344" i="4"/>
  <c r="T2343" i="4"/>
  <c r="L2343" i="4"/>
  <c r="K2343" i="4"/>
  <c r="J2343" i="4"/>
  <c r="T2342" i="4"/>
  <c r="L2342" i="4"/>
  <c r="K2342" i="4"/>
  <c r="J2342" i="4"/>
  <c r="T2341" i="4"/>
  <c r="L2341" i="4"/>
  <c r="K2341" i="4"/>
  <c r="J2341" i="4"/>
  <c r="T2340" i="4"/>
  <c r="L2340" i="4"/>
  <c r="K2340" i="4"/>
  <c r="J2340" i="4"/>
  <c r="T2339" i="4"/>
  <c r="L2339" i="4"/>
  <c r="K2339" i="4"/>
  <c r="J2339" i="4"/>
  <c r="T2338" i="4"/>
  <c r="L2338" i="4"/>
  <c r="K2338" i="4"/>
  <c r="J2338" i="4"/>
  <c r="T2337" i="4"/>
  <c r="L2337" i="4"/>
  <c r="K2337" i="4"/>
  <c r="J2337" i="4"/>
  <c r="T2336" i="4"/>
  <c r="L2336" i="4"/>
  <c r="K2336" i="4"/>
  <c r="J2336" i="4"/>
  <c r="T2335" i="4"/>
  <c r="L2335" i="4"/>
  <c r="K2335" i="4"/>
  <c r="J2335" i="4"/>
  <c r="T2334" i="4"/>
  <c r="L2334" i="4"/>
  <c r="K2334" i="4"/>
  <c r="J2334" i="4"/>
  <c r="T2333" i="4"/>
  <c r="L2333" i="4"/>
  <c r="K2333" i="4"/>
  <c r="J2333" i="4"/>
  <c r="T2332" i="4"/>
  <c r="L2332" i="4"/>
  <c r="K2332" i="4"/>
  <c r="J2332" i="4"/>
  <c r="T2331" i="4"/>
  <c r="L2331" i="4"/>
  <c r="K2331" i="4"/>
  <c r="J2331" i="4"/>
  <c r="T2330" i="4"/>
  <c r="L2330" i="4"/>
  <c r="K2330" i="4"/>
  <c r="J2330" i="4"/>
  <c r="T2329" i="4"/>
  <c r="L2329" i="4"/>
  <c r="K2329" i="4"/>
  <c r="J2329" i="4"/>
  <c r="T2328" i="4"/>
  <c r="L2328" i="4"/>
  <c r="K2328" i="4"/>
  <c r="J2328" i="4"/>
  <c r="T2327" i="4"/>
  <c r="L2327" i="4"/>
  <c r="K2327" i="4"/>
  <c r="J2327" i="4"/>
  <c r="T2326" i="4"/>
  <c r="L2326" i="4"/>
  <c r="K2326" i="4"/>
  <c r="J2326" i="4"/>
  <c r="T2325" i="4"/>
  <c r="L2325" i="4"/>
  <c r="K2325" i="4"/>
  <c r="J2325" i="4"/>
  <c r="T2324" i="4"/>
  <c r="L2324" i="4"/>
  <c r="K2324" i="4"/>
  <c r="J2324" i="4"/>
  <c r="T2323" i="4"/>
  <c r="L2323" i="4"/>
  <c r="K2323" i="4"/>
  <c r="J2323" i="4"/>
  <c r="T2322" i="4"/>
  <c r="L2322" i="4"/>
  <c r="K2322" i="4"/>
  <c r="J2322" i="4"/>
  <c r="T2321" i="4"/>
  <c r="L2321" i="4"/>
  <c r="K2321" i="4"/>
  <c r="J2321" i="4"/>
  <c r="T2320" i="4"/>
  <c r="L2320" i="4"/>
  <c r="K2320" i="4"/>
  <c r="J2320" i="4"/>
  <c r="T2319" i="4"/>
  <c r="L2319" i="4"/>
  <c r="K2319" i="4"/>
  <c r="J2319" i="4"/>
  <c r="T2318" i="4"/>
  <c r="L2318" i="4"/>
  <c r="K2318" i="4"/>
  <c r="J2318" i="4"/>
  <c r="T2317" i="4"/>
  <c r="L2317" i="4"/>
  <c r="K2317" i="4"/>
  <c r="J2317" i="4"/>
  <c r="T2316" i="4"/>
  <c r="L2316" i="4"/>
  <c r="K2316" i="4"/>
  <c r="J2316" i="4"/>
  <c r="T2315" i="4"/>
  <c r="L2315" i="4"/>
  <c r="K2315" i="4"/>
  <c r="J2315" i="4"/>
  <c r="T2314" i="4"/>
  <c r="L2314" i="4"/>
  <c r="K2314" i="4"/>
  <c r="J2314" i="4"/>
  <c r="T2313" i="4"/>
  <c r="L2313" i="4"/>
  <c r="K2313" i="4"/>
  <c r="J2313" i="4"/>
  <c r="T2312" i="4"/>
  <c r="L2312" i="4"/>
  <c r="K2312" i="4"/>
  <c r="J2312" i="4"/>
  <c r="T2311" i="4"/>
  <c r="L2311" i="4"/>
  <c r="K2311" i="4"/>
  <c r="J2311" i="4"/>
  <c r="T2310" i="4"/>
  <c r="L2310" i="4"/>
  <c r="K2310" i="4"/>
  <c r="J2310" i="4"/>
  <c r="T2309" i="4"/>
  <c r="L2309" i="4"/>
  <c r="K2309" i="4"/>
  <c r="J2309" i="4"/>
  <c r="T2308" i="4"/>
  <c r="L2308" i="4"/>
  <c r="K2308" i="4"/>
  <c r="J2308" i="4"/>
  <c r="T2307" i="4"/>
  <c r="L2307" i="4"/>
  <c r="K2307" i="4"/>
  <c r="J2307" i="4"/>
  <c r="T2306" i="4"/>
  <c r="L2306" i="4"/>
  <c r="K2306" i="4"/>
  <c r="J2306" i="4"/>
  <c r="T2305" i="4"/>
  <c r="L2305" i="4"/>
  <c r="K2305" i="4"/>
  <c r="J2305" i="4"/>
  <c r="T2304" i="4"/>
  <c r="L2304" i="4"/>
  <c r="K2304" i="4"/>
  <c r="J2304" i="4"/>
  <c r="T2303" i="4"/>
  <c r="L2303" i="4"/>
  <c r="K2303" i="4"/>
  <c r="J2303" i="4"/>
  <c r="T2302" i="4"/>
  <c r="L2302" i="4"/>
  <c r="K2302" i="4"/>
  <c r="J2302" i="4"/>
  <c r="T2301" i="4"/>
  <c r="L2301" i="4"/>
  <c r="K2301" i="4"/>
  <c r="J2301" i="4"/>
  <c r="T2300" i="4"/>
  <c r="L2300" i="4"/>
  <c r="K2300" i="4"/>
  <c r="J2300" i="4"/>
  <c r="T2299" i="4"/>
  <c r="L2299" i="4"/>
  <c r="K2299" i="4"/>
  <c r="J2299" i="4"/>
  <c r="T2298" i="4"/>
  <c r="L2298" i="4"/>
  <c r="K2298" i="4"/>
  <c r="J2298" i="4"/>
  <c r="T2297" i="4"/>
  <c r="L2297" i="4"/>
  <c r="K2297" i="4"/>
  <c r="J2297" i="4"/>
  <c r="T2296" i="4"/>
  <c r="L2296" i="4"/>
  <c r="K2296" i="4"/>
  <c r="J2296" i="4"/>
  <c r="T2295" i="4"/>
  <c r="L2295" i="4"/>
  <c r="K2295" i="4"/>
  <c r="J2295" i="4"/>
  <c r="T2294" i="4"/>
  <c r="L2294" i="4"/>
  <c r="K2294" i="4"/>
  <c r="J2294" i="4"/>
  <c r="T2293" i="4"/>
  <c r="L2293" i="4"/>
  <c r="K2293" i="4"/>
  <c r="J2293" i="4"/>
  <c r="T2292" i="4"/>
  <c r="L2292" i="4"/>
  <c r="K2292" i="4"/>
  <c r="J2292" i="4"/>
  <c r="T2291" i="4"/>
  <c r="L2291" i="4"/>
  <c r="K2291" i="4"/>
  <c r="J2291" i="4"/>
  <c r="T2290" i="4"/>
  <c r="L2290" i="4"/>
  <c r="K2290" i="4"/>
  <c r="J2290" i="4"/>
  <c r="T2289" i="4"/>
  <c r="L2289" i="4"/>
  <c r="K2289" i="4"/>
  <c r="J2289" i="4"/>
  <c r="T2288" i="4"/>
  <c r="L2288" i="4"/>
  <c r="K2288" i="4"/>
  <c r="J2288" i="4"/>
  <c r="T2287" i="4"/>
  <c r="L2287" i="4"/>
  <c r="K2287" i="4"/>
  <c r="J2287" i="4"/>
  <c r="T2286" i="4"/>
  <c r="L2286" i="4"/>
  <c r="K2286" i="4"/>
  <c r="J2286" i="4"/>
  <c r="T2285" i="4"/>
  <c r="L2285" i="4"/>
  <c r="K2285" i="4"/>
  <c r="J2285" i="4"/>
  <c r="T2284" i="4"/>
  <c r="L2284" i="4"/>
  <c r="K2284" i="4"/>
  <c r="J2284" i="4"/>
  <c r="T2283" i="4"/>
  <c r="L2283" i="4"/>
  <c r="K2283" i="4"/>
  <c r="J2283" i="4"/>
  <c r="T2282" i="4"/>
  <c r="L2282" i="4"/>
  <c r="K2282" i="4"/>
  <c r="J2282" i="4"/>
  <c r="T2281" i="4"/>
  <c r="L2281" i="4"/>
  <c r="K2281" i="4"/>
  <c r="J2281" i="4"/>
  <c r="T2280" i="4"/>
  <c r="L2280" i="4"/>
  <c r="K2280" i="4"/>
  <c r="J2280" i="4"/>
  <c r="T2279" i="4"/>
  <c r="L2279" i="4"/>
  <c r="K2279" i="4"/>
  <c r="J2279" i="4"/>
  <c r="T2278" i="4"/>
  <c r="L2278" i="4"/>
  <c r="K2278" i="4"/>
  <c r="J2278" i="4"/>
  <c r="T2277" i="4"/>
  <c r="L2277" i="4"/>
  <c r="K2277" i="4"/>
  <c r="J2277" i="4"/>
  <c r="T2276" i="4"/>
  <c r="L2276" i="4"/>
  <c r="K2276" i="4"/>
  <c r="J2276" i="4"/>
  <c r="T2275" i="4"/>
  <c r="L2275" i="4"/>
  <c r="K2275" i="4"/>
  <c r="J2275" i="4"/>
  <c r="T2274" i="4"/>
  <c r="L2274" i="4"/>
  <c r="K2274" i="4"/>
  <c r="J2274" i="4"/>
  <c r="T2273" i="4"/>
  <c r="L2273" i="4"/>
  <c r="K2273" i="4"/>
  <c r="J2273" i="4"/>
  <c r="T2272" i="4"/>
  <c r="L2272" i="4"/>
  <c r="K2272" i="4"/>
  <c r="J2272" i="4"/>
  <c r="T2271" i="4"/>
  <c r="L2271" i="4"/>
  <c r="K2271" i="4"/>
  <c r="J2271" i="4"/>
  <c r="T2270" i="4"/>
  <c r="L2270" i="4"/>
  <c r="K2270" i="4"/>
  <c r="J2270" i="4"/>
  <c r="T2269" i="4"/>
  <c r="L2269" i="4"/>
  <c r="K2269" i="4"/>
  <c r="J2269" i="4"/>
  <c r="T2268" i="4"/>
  <c r="L2268" i="4"/>
  <c r="K2268" i="4"/>
  <c r="J2268" i="4"/>
  <c r="T2267" i="4"/>
  <c r="L2267" i="4"/>
  <c r="K2267" i="4"/>
  <c r="J2267" i="4"/>
  <c r="T2266" i="4"/>
  <c r="L2266" i="4"/>
  <c r="K2266" i="4"/>
  <c r="J2266" i="4"/>
  <c r="T2265" i="4"/>
  <c r="L2265" i="4"/>
  <c r="K2265" i="4"/>
  <c r="J2265" i="4"/>
  <c r="T2264" i="4"/>
  <c r="L2264" i="4"/>
  <c r="K2264" i="4"/>
  <c r="J2264" i="4"/>
  <c r="T2263" i="4"/>
  <c r="L2263" i="4"/>
  <c r="K2263" i="4"/>
  <c r="J2263" i="4"/>
  <c r="T2262" i="4"/>
  <c r="L2262" i="4"/>
  <c r="K2262" i="4"/>
  <c r="J2262" i="4"/>
  <c r="T2261" i="4"/>
  <c r="L2261" i="4"/>
  <c r="K2261" i="4"/>
  <c r="J2261" i="4"/>
  <c r="T2260" i="4"/>
  <c r="L2260" i="4"/>
  <c r="K2260" i="4"/>
  <c r="J2260" i="4"/>
  <c r="T2259" i="4"/>
  <c r="L2259" i="4"/>
  <c r="K2259" i="4"/>
  <c r="J2259" i="4"/>
  <c r="T2258" i="4"/>
  <c r="L2258" i="4"/>
  <c r="K2258" i="4"/>
  <c r="J2258" i="4"/>
  <c r="T2257" i="4"/>
  <c r="L2257" i="4"/>
  <c r="K2257" i="4"/>
  <c r="J2257" i="4"/>
  <c r="T2256" i="4"/>
  <c r="L2256" i="4"/>
  <c r="K2256" i="4"/>
  <c r="J2256" i="4"/>
  <c r="T2255" i="4"/>
  <c r="L2255" i="4"/>
  <c r="K2255" i="4"/>
  <c r="J2255" i="4"/>
  <c r="T2254" i="4"/>
  <c r="L2254" i="4"/>
  <c r="K2254" i="4"/>
  <c r="J2254" i="4"/>
  <c r="T2253" i="4"/>
  <c r="L2253" i="4"/>
  <c r="K2253" i="4"/>
  <c r="J2253" i="4"/>
  <c r="T2252" i="4"/>
  <c r="L2252" i="4"/>
  <c r="K2252" i="4"/>
  <c r="J2252" i="4"/>
  <c r="T2251" i="4"/>
  <c r="L2251" i="4"/>
  <c r="K2251" i="4"/>
  <c r="J2251" i="4"/>
  <c r="T2250" i="4"/>
  <c r="L2250" i="4"/>
  <c r="K2250" i="4"/>
  <c r="J2250" i="4"/>
  <c r="T2249" i="4"/>
  <c r="L2249" i="4"/>
  <c r="K2249" i="4"/>
  <c r="J2249" i="4"/>
  <c r="T2248" i="4"/>
  <c r="L2248" i="4"/>
  <c r="K2248" i="4"/>
  <c r="J2248" i="4"/>
  <c r="T2247" i="4"/>
  <c r="L2247" i="4"/>
  <c r="K2247" i="4"/>
  <c r="J2247" i="4"/>
  <c r="T2246" i="4"/>
  <c r="L2246" i="4"/>
  <c r="K2246" i="4"/>
  <c r="J2246" i="4"/>
  <c r="T2245" i="4"/>
  <c r="L2245" i="4"/>
  <c r="K2245" i="4"/>
  <c r="J2245" i="4"/>
  <c r="T2244" i="4"/>
  <c r="L2244" i="4"/>
  <c r="K2244" i="4"/>
  <c r="J2244" i="4"/>
  <c r="T2243" i="4"/>
  <c r="L2243" i="4"/>
  <c r="K2243" i="4"/>
  <c r="J2243" i="4"/>
  <c r="T2242" i="4"/>
  <c r="L2242" i="4"/>
  <c r="K2242" i="4"/>
  <c r="J2242" i="4"/>
  <c r="T2241" i="4"/>
  <c r="L2241" i="4"/>
  <c r="K2241" i="4"/>
  <c r="J2241" i="4"/>
  <c r="T2240" i="4"/>
  <c r="L2240" i="4"/>
  <c r="K2240" i="4"/>
  <c r="J2240" i="4"/>
  <c r="T2239" i="4"/>
  <c r="L2239" i="4"/>
  <c r="K2239" i="4"/>
  <c r="J2239" i="4"/>
  <c r="T2238" i="4"/>
  <c r="L2238" i="4"/>
  <c r="K2238" i="4"/>
  <c r="J2238" i="4"/>
  <c r="T2237" i="4"/>
  <c r="L2237" i="4"/>
  <c r="K2237" i="4"/>
  <c r="J2237" i="4"/>
  <c r="T2236" i="4"/>
  <c r="L2236" i="4"/>
  <c r="K2236" i="4"/>
  <c r="J2236" i="4"/>
  <c r="T2235" i="4"/>
  <c r="L2235" i="4"/>
  <c r="K2235" i="4"/>
  <c r="J2235" i="4"/>
  <c r="T2234" i="4"/>
  <c r="L2234" i="4"/>
  <c r="K2234" i="4"/>
  <c r="J2234" i="4"/>
  <c r="T2233" i="4"/>
  <c r="L2233" i="4"/>
  <c r="K2233" i="4"/>
  <c r="J2233" i="4"/>
  <c r="T2232" i="4"/>
  <c r="L2232" i="4"/>
  <c r="K2232" i="4"/>
  <c r="J2232" i="4"/>
  <c r="T2231" i="4"/>
  <c r="L2231" i="4"/>
  <c r="K2231" i="4"/>
  <c r="J2231" i="4"/>
  <c r="T2230" i="4"/>
  <c r="L2230" i="4"/>
  <c r="K2230" i="4"/>
  <c r="J2230" i="4"/>
  <c r="T2229" i="4"/>
  <c r="L2229" i="4"/>
  <c r="K2229" i="4"/>
  <c r="J2229" i="4"/>
  <c r="T2228" i="4"/>
  <c r="L2228" i="4"/>
  <c r="K2228" i="4"/>
  <c r="J2228" i="4"/>
  <c r="T2227" i="4"/>
  <c r="L2227" i="4"/>
  <c r="K2227" i="4"/>
  <c r="J2227" i="4"/>
  <c r="T2226" i="4"/>
  <c r="L2226" i="4"/>
  <c r="K2226" i="4"/>
  <c r="J2226" i="4"/>
  <c r="T2225" i="4"/>
  <c r="L2225" i="4"/>
  <c r="K2225" i="4"/>
  <c r="J2225" i="4"/>
  <c r="T2224" i="4"/>
  <c r="L2224" i="4"/>
  <c r="K2224" i="4"/>
  <c r="J2224" i="4"/>
  <c r="T2223" i="4"/>
  <c r="L2223" i="4"/>
  <c r="K2223" i="4"/>
  <c r="J2223" i="4"/>
  <c r="T2222" i="4"/>
  <c r="L2222" i="4"/>
  <c r="K2222" i="4"/>
  <c r="J2222" i="4"/>
  <c r="T2221" i="4"/>
  <c r="L2221" i="4"/>
  <c r="K2221" i="4"/>
  <c r="J2221" i="4"/>
  <c r="T2220" i="4"/>
  <c r="L2220" i="4"/>
  <c r="K2220" i="4"/>
  <c r="J2220" i="4"/>
  <c r="T2219" i="4"/>
  <c r="L2219" i="4"/>
  <c r="K2219" i="4"/>
  <c r="J2219" i="4"/>
  <c r="T2218" i="4"/>
  <c r="L2218" i="4"/>
  <c r="K2218" i="4"/>
  <c r="J2218" i="4"/>
  <c r="T2217" i="4"/>
  <c r="L2217" i="4"/>
  <c r="K2217" i="4"/>
  <c r="J2217" i="4"/>
  <c r="T2216" i="4"/>
  <c r="L2216" i="4"/>
  <c r="K2216" i="4"/>
  <c r="J2216" i="4"/>
  <c r="T2215" i="4"/>
  <c r="L2215" i="4"/>
  <c r="K2215" i="4"/>
  <c r="J2215" i="4"/>
  <c r="T2214" i="4"/>
  <c r="L2214" i="4"/>
  <c r="K2214" i="4"/>
  <c r="J2214" i="4"/>
  <c r="T2213" i="4"/>
  <c r="L2213" i="4"/>
  <c r="K2213" i="4"/>
  <c r="J2213" i="4"/>
  <c r="T2212" i="4"/>
  <c r="L2212" i="4"/>
  <c r="K2212" i="4"/>
  <c r="J2212" i="4"/>
  <c r="T2211" i="4"/>
  <c r="L2211" i="4"/>
  <c r="K2211" i="4"/>
  <c r="J2211" i="4"/>
  <c r="T2210" i="4"/>
  <c r="L2210" i="4"/>
  <c r="K2210" i="4"/>
  <c r="J2210" i="4"/>
  <c r="T2209" i="4"/>
  <c r="L2209" i="4"/>
  <c r="K2209" i="4"/>
  <c r="J2209" i="4"/>
  <c r="T2208" i="4"/>
  <c r="L2208" i="4"/>
  <c r="K2208" i="4"/>
  <c r="J2208" i="4"/>
  <c r="T2207" i="4"/>
  <c r="L2207" i="4"/>
  <c r="K2207" i="4"/>
  <c r="J2207" i="4"/>
  <c r="T2206" i="4"/>
  <c r="L2206" i="4"/>
  <c r="K2206" i="4"/>
  <c r="J2206" i="4"/>
  <c r="T2205" i="4"/>
  <c r="L2205" i="4"/>
  <c r="K2205" i="4"/>
  <c r="J2205" i="4"/>
  <c r="T2204" i="4"/>
  <c r="L2204" i="4"/>
  <c r="K2204" i="4"/>
  <c r="J2204" i="4"/>
  <c r="T2203" i="4"/>
  <c r="L2203" i="4"/>
  <c r="K2203" i="4"/>
  <c r="J2203" i="4"/>
  <c r="T2202" i="4"/>
  <c r="L2202" i="4"/>
  <c r="K2202" i="4"/>
  <c r="J2202" i="4"/>
  <c r="T2201" i="4"/>
  <c r="L2201" i="4"/>
  <c r="K2201" i="4"/>
  <c r="J2201" i="4"/>
  <c r="T2200" i="4"/>
  <c r="L2200" i="4"/>
  <c r="K2200" i="4"/>
  <c r="J2200" i="4"/>
  <c r="T2199" i="4"/>
  <c r="L2199" i="4"/>
  <c r="K2199" i="4"/>
  <c r="J2199" i="4"/>
  <c r="T2198" i="4"/>
  <c r="L2198" i="4"/>
  <c r="K2198" i="4"/>
  <c r="J2198" i="4"/>
  <c r="T2197" i="4"/>
  <c r="L2197" i="4"/>
  <c r="K2197" i="4"/>
  <c r="J2197" i="4"/>
  <c r="T2196" i="4"/>
  <c r="L2196" i="4"/>
  <c r="K2196" i="4"/>
  <c r="J2196" i="4"/>
  <c r="T2195" i="4"/>
  <c r="L2195" i="4"/>
  <c r="K2195" i="4"/>
  <c r="J2195" i="4"/>
  <c r="T2194" i="4"/>
  <c r="L2194" i="4"/>
  <c r="K2194" i="4"/>
  <c r="J2194" i="4"/>
  <c r="T2193" i="4"/>
  <c r="L2193" i="4"/>
  <c r="K2193" i="4"/>
  <c r="J2193" i="4"/>
  <c r="T2192" i="4"/>
  <c r="L2192" i="4"/>
  <c r="K2192" i="4"/>
  <c r="J2192" i="4"/>
  <c r="T2191" i="4"/>
  <c r="L2191" i="4"/>
  <c r="K2191" i="4"/>
  <c r="J2191" i="4"/>
  <c r="T2190" i="4"/>
  <c r="L2190" i="4"/>
  <c r="K2190" i="4"/>
  <c r="J2190" i="4"/>
  <c r="T2189" i="4"/>
  <c r="L2189" i="4"/>
  <c r="K2189" i="4"/>
  <c r="J2189" i="4"/>
  <c r="T2188" i="4"/>
  <c r="L2188" i="4"/>
  <c r="K2188" i="4"/>
  <c r="J2188" i="4"/>
  <c r="T2187" i="4"/>
  <c r="L2187" i="4"/>
  <c r="K2187" i="4"/>
  <c r="J2187" i="4"/>
  <c r="T2186" i="4"/>
  <c r="L2186" i="4"/>
  <c r="K2186" i="4"/>
  <c r="J2186" i="4"/>
  <c r="T2185" i="4"/>
  <c r="L2185" i="4"/>
  <c r="K2185" i="4"/>
  <c r="J2185" i="4"/>
  <c r="T2184" i="4"/>
  <c r="L2184" i="4"/>
  <c r="K2184" i="4"/>
  <c r="J2184" i="4"/>
  <c r="T2183" i="4"/>
  <c r="L2183" i="4"/>
  <c r="K2183" i="4"/>
  <c r="J2183" i="4"/>
  <c r="T2182" i="4"/>
  <c r="L2182" i="4"/>
  <c r="K2182" i="4"/>
  <c r="J2182" i="4"/>
  <c r="T2181" i="4"/>
  <c r="L2181" i="4"/>
  <c r="K2181" i="4"/>
  <c r="J2181" i="4"/>
  <c r="T2180" i="4"/>
  <c r="L2180" i="4"/>
  <c r="K2180" i="4"/>
  <c r="J2180" i="4"/>
  <c r="T2179" i="4"/>
  <c r="L2179" i="4"/>
  <c r="K2179" i="4"/>
  <c r="J2179" i="4"/>
  <c r="T2178" i="4"/>
  <c r="L2178" i="4"/>
  <c r="K2178" i="4"/>
  <c r="J2178" i="4"/>
  <c r="T2177" i="4"/>
  <c r="L2177" i="4"/>
  <c r="K2177" i="4"/>
  <c r="J2177" i="4"/>
  <c r="T2176" i="4"/>
  <c r="L2176" i="4"/>
  <c r="K2176" i="4"/>
  <c r="J2176" i="4"/>
  <c r="T2175" i="4"/>
  <c r="L2175" i="4"/>
  <c r="K2175" i="4"/>
  <c r="J2175" i="4"/>
  <c r="T2174" i="4"/>
  <c r="L2174" i="4"/>
  <c r="K2174" i="4"/>
  <c r="J2174" i="4"/>
  <c r="T2173" i="4"/>
  <c r="L2173" i="4"/>
  <c r="K2173" i="4"/>
  <c r="J2173" i="4"/>
  <c r="T2172" i="4"/>
  <c r="L2172" i="4"/>
  <c r="K2172" i="4"/>
  <c r="J2172" i="4"/>
  <c r="T2171" i="4"/>
  <c r="L2171" i="4"/>
  <c r="K2171" i="4"/>
  <c r="J2171" i="4"/>
  <c r="T2170" i="4"/>
  <c r="L2170" i="4"/>
  <c r="K2170" i="4"/>
  <c r="J2170" i="4"/>
  <c r="T2169" i="4"/>
  <c r="L2169" i="4"/>
  <c r="K2169" i="4"/>
  <c r="J2169" i="4"/>
  <c r="T2168" i="4"/>
  <c r="L2168" i="4"/>
  <c r="K2168" i="4"/>
  <c r="J2168" i="4"/>
  <c r="T2167" i="4"/>
  <c r="L2167" i="4"/>
  <c r="K2167" i="4"/>
  <c r="J2167" i="4"/>
  <c r="T2166" i="4"/>
  <c r="L2166" i="4"/>
  <c r="K2166" i="4"/>
  <c r="J2166" i="4"/>
  <c r="T2165" i="4"/>
  <c r="L2165" i="4"/>
  <c r="K2165" i="4"/>
  <c r="J2165" i="4"/>
  <c r="T2164" i="4"/>
  <c r="L2164" i="4"/>
  <c r="K2164" i="4"/>
  <c r="J2164" i="4"/>
  <c r="T2163" i="4"/>
  <c r="L2163" i="4"/>
  <c r="K2163" i="4"/>
  <c r="J2163" i="4"/>
  <c r="T2162" i="4"/>
  <c r="L2162" i="4"/>
  <c r="K2162" i="4"/>
  <c r="J2162" i="4"/>
  <c r="T2161" i="4"/>
  <c r="L2161" i="4"/>
  <c r="K2161" i="4"/>
  <c r="J2161" i="4"/>
  <c r="T2160" i="4"/>
  <c r="L2160" i="4"/>
  <c r="K2160" i="4"/>
  <c r="J2160" i="4"/>
  <c r="T2159" i="4"/>
  <c r="L2159" i="4"/>
  <c r="K2159" i="4"/>
  <c r="J2159" i="4"/>
  <c r="T2158" i="4"/>
  <c r="L2158" i="4"/>
  <c r="K2158" i="4"/>
  <c r="J2158" i="4"/>
  <c r="T2157" i="4"/>
  <c r="L2157" i="4"/>
  <c r="K2157" i="4"/>
  <c r="J2157" i="4"/>
  <c r="T2156" i="4"/>
  <c r="L2156" i="4"/>
  <c r="K2156" i="4"/>
  <c r="J2156" i="4"/>
  <c r="T2155" i="4"/>
  <c r="L2155" i="4"/>
  <c r="K2155" i="4"/>
  <c r="J2155" i="4"/>
  <c r="T2154" i="4"/>
  <c r="L2154" i="4"/>
  <c r="K2154" i="4"/>
  <c r="J2154" i="4"/>
  <c r="T2153" i="4"/>
  <c r="L2153" i="4"/>
  <c r="K2153" i="4"/>
  <c r="J2153" i="4"/>
  <c r="T2152" i="4"/>
  <c r="L2152" i="4"/>
  <c r="K2152" i="4"/>
  <c r="J2152" i="4"/>
  <c r="T2151" i="4"/>
  <c r="L2151" i="4"/>
  <c r="K2151" i="4"/>
  <c r="J2151" i="4"/>
  <c r="T2150" i="4"/>
  <c r="L2150" i="4"/>
  <c r="K2150" i="4"/>
  <c r="J2150" i="4"/>
  <c r="T2149" i="4"/>
  <c r="L2149" i="4"/>
  <c r="K2149" i="4"/>
  <c r="J2149" i="4"/>
  <c r="T2148" i="4"/>
  <c r="L2148" i="4"/>
  <c r="K2148" i="4"/>
  <c r="J2148" i="4"/>
  <c r="T2147" i="4"/>
  <c r="L2147" i="4"/>
  <c r="K2147" i="4"/>
  <c r="J2147" i="4"/>
  <c r="T2146" i="4"/>
  <c r="L2146" i="4"/>
  <c r="K2146" i="4"/>
  <c r="J2146" i="4"/>
  <c r="T2145" i="4"/>
  <c r="L2145" i="4"/>
  <c r="K2145" i="4"/>
  <c r="J2145" i="4"/>
  <c r="T2144" i="4"/>
  <c r="L2144" i="4"/>
  <c r="K2144" i="4"/>
  <c r="J2144" i="4"/>
  <c r="T2143" i="4"/>
  <c r="L2143" i="4"/>
  <c r="K2143" i="4"/>
  <c r="J2143" i="4"/>
  <c r="T2142" i="4"/>
  <c r="L2142" i="4"/>
  <c r="K2142" i="4"/>
  <c r="J2142" i="4"/>
  <c r="T2141" i="4"/>
  <c r="L2141" i="4"/>
  <c r="K2141" i="4"/>
  <c r="J2141" i="4"/>
  <c r="T2140" i="4"/>
  <c r="L2140" i="4"/>
  <c r="K2140" i="4"/>
  <c r="J2140" i="4"/>
  <c r="T2139" i="4"/>
  <c r="L2139" i="4"/>
  <c r="K2139" i="4"/>
  <c r="J2139" i="4"/>
  <c r="T2138" i="4"/>
  <c r="L2138" i="4"/>
  <c r="K2138" i="4"/>
  <c r="J2138" i="4"/>
  <c r="T2137" i="4"/>
  <c r="L2137" i="4"/>
  <c r="K2137" i="4"/>
  <c r="J2137" i="4"/>
  <c r="T2136" i="4"/>
  <c r="L2136" i="4"/>
  <c r="K2136" i="4"/>
  <c r="J2136" i="4"/>
  <c r="T2135" i="4"/>
  <c r="L2135" i="4"/>
  <c r="K2135" i="4"/>
  <c r="J2135" i="4"/>
  <c r="T2134" i="4"/>
  <c r="L2134" i="4"/>
  <c r="K2134" i="4"/>
  <c r="J2134" i="4"/>
  <c r="T2133" i="4"/>
  <c r="L2133" i="4"/>
  <c r="K2133" i="4"/>
  <c r="J2133" i="4"/>
  <c r="T2132" i="4"/>
  <c r="L2132" i="4"/>
  <c r="K2132" i="4"/>
  <c r="J2132" i="4"/>
  <c r="T2131" i="4"/>
  <c r="L2131" i="4"/>
  <c r="K2131" i="4"/>
  <c r="J2131" i="4"/>
  <c r="T2130" i="4"/>
  <c r="L2130" i="4"/>
  <c r="K2130" i="4"/>
  <c r="J2130" i="4"/>
  <c r="T2129" i="4"/>
  <c r="L2129" i="4"/>
  <c r="K2129" i="4"/>
  <c r="J2129" i="4"/>
  <c r="T2128" i="4"/>
  <c r="L2128" i="4"/>
  <c r="K2128" i="4"/>
  <c r="J2128" i="4"/>
  <c r="T2127" i="4"/>
  <c r="L2127" i="4"/>
  <c r="K2127" i="4"/>
  <c r="J2127" i="4"/>
  <c r="T2126" i="4"/>
  <c r="L2126" i="4"/>
  <c r="K2126" i="4"/>
  <c r="J2126" i="4"/>
  <c r="T2125" i="4"/>
  <c r="L2125" i="4"/>
  <c r="K2125" i="4"/>
  <c r="J2125" i="4"/>
  <c r="T2124" i="4"/>
  <c r="L2124" i="4"/>
  <c r="K2124" i="4"/>
  <c r="J2124" i="4"/>
  <c r="T2123" i="4"/>
  <c r="L2123" i="4"/>
  <c r="K2123" i="4"/>
  <c r="J2123" i="4"/>
  <c r="T2122" i="4"/>
  <c r="L2122" i="4"/>
  <c r="K2122" i="4"/>
  <c r="J2122" i="4"/>
  <c r="T2121" i="4"/>
  <c r="L2121" i="4"/>
  <c r="K2121" i="4"/>
  <c r="J2121" i="4"/>
  <c r="T2120" i="4"/>
  <c r="L2120" i="4"/>
  <c r="K2120" i="4"/>
  <c r="J2120" i="4"/>
  <c r="T2119" i="4"/>
  <c r="L2119" i="4"/>
  <c r="K2119" i="4"/>
  <c r="J2119" i="4"/>
  <c r="T2118" i="4"/>
  <c r="L2118" i="4"/>
  <c r="K2118" i="4"/>
  <c r="J2118" i="4"/>
  <c r="T2117" i="4"/>
  <c r="L2117" i="4"/>
  <c r="K2117" i="4"/>
  <c r="J2117" i="4"/>
  <c r="T2116" i="4"/>
  <c r="L2116" i="4"/>
  <c r="K2116" i="4"/>
  <c r="J2116" i="4"/>
  <c r="T2115" i="4"/>
  <c r="L2115" i="4"/>
  <c r="K2115" i="4"/>
  <c r="J2115" i="4"/>
  <c r="T2114" i="4"/>
  <c r="L2114" i="4"/>
  <c r="K2114" i="4"/>
  <c r="J2114" i="4"/>
  <c r="T2113" i="4"/>
  <c r="L2113" i="4"/>
  <c r="K2113" i="4"/>
  <c r="J2113" i="4"/>
  <c r="T2112" i="4"/>
  <c r="L2112" i="4"/>
  <c r="K2112" i="4"/>
  <c r="J2112" i="4"/>
  <c r="T2111" i="4"/>
  <c r="L2111" i="4"/>
  <c r="K2111" i="4"/>
  <c r="J2111" i="4"/>
  <c r="T2110" i="4"/>
  <c r="L2110" i="4"/>
  <c r="K2110" i="4"/>
  <c r="J2110" i="4"/>
  <c r="T2109" i="4"/>
  <c r="L2109" i="4"/>
  <c r="K2109" i="4"/>
  <c r="J2109" i="4"/>
  <c r="T2108" i="4"/>
  <c r="L2108" i="4"/>
  <c r="K2108" i="4"/>
  <c r="J2108" i="4"/>
  <c r="T2107" i="4"/>
  <c r="L2107" i="4"/>
  <c r="K2107" i="4"/>
  <c r="J2107" i="4"/>
  <c r="T2106" i="4"/>
  <c r="L2106" i="4"/>
  <c r="K2106" i="4"/>
  <c r="J2106" i="4"/>
  <c r="T2105" i="4"/>
  <c r="L2105" i="4"/>
  <c r="K2105" i="4"/>
  <c r="J2105" i="4"/>
  <c r="T2104" i="4"/>
  <c r="L2104" i="4"/>
  <c r="K2104" i="4"/>
  <c r="J2104" i="4"/>
  <c r="T2103" i="4"/>
  <c r="L2103" i="4"/>
  <c r="K2103" i="4"/>
  <c r="J2103" i="4"/>
  <c r="T2102" i="4"/>
  <c r="L2102" i="4"/>
  <c r="K2102" i="4"/>
  <c r="J2102" i="4"/>
  <c r="T2101" i="4"/>
  <c r="L2101" i="4"/>
  <c r="K2101" i="4"/>
  <c r="J2101" i="4"/>
  <c r="T2100" i="4"/>
  <c r="L2100" i="4"/>
  <c r="K2100" i="4"/>
  <c r="J2100" i="4"/>
  <c r="T2099" i="4"/>
  <c r="L2099" i="4"/>
  <c r="K2099" i="4"/>
  <c r="J2099" i="4"/>
  <c r="T2098" i="4"/>
  <c r="L2098" i="4"/>
  <c r="K2098" i="4"/>
  <c r="J2098" i="4"/>
  <c r="T2097" i="4"/>
  <c r="L2097" i="4"/>
  <c r="K2097" i="4"/>
  <c r="J2097" i="4"/>
  <c r="T2096" i="4"/>
  <c r="L2096" i="4"/>
  <c r="K2096" i="4"/>
  <c r="J2096" i="4"/>
  <c r="T2095" i="4"/>
  <c r="L2095" i="4"/>
  <c r="K2095" i="4"/>
  <c r="J2095" i="4"/>
  <c r="T2094" i="4"/>
  <c r="L2094" i="4"/>
  <c r="K2094" i="4"/>
  <c r="J2094" i="4"/>
  <c r="T2093" i="4"/>
  <c r="L2093" i="4"/>
  <c r="K2093" i="4"/>
  <c r="J2093" i="4"/>
  <c r="T2092" i="4"/>
  <c r="L2092" i="4"/>
  <c r="K2092" i="4"/>
  <c r="J2092" i="4"/>
  <c r="T2091" i="4"/>
  <c r="L2091" i="4"/>
  <c r="K2091" i="4"/>
  <c r="J2091" i="4"/>
  <c r="T2090" i="4"/>
  <c r="L2090" i="4"/>
  <c r="K2090" i="4"/>
  <c r="J2090" i="4"/>
  <c r="T2089" i="4"/>
  <c r="L2089" i="4"/>
  <c r="K2089" i="4"/>
  <c r="J2089" i="4"/>
  <c r="T2088" i="4"/>
  <c r="L2088" i="4"/>
  <c r="K2088" i="4"/>
  <c r="J2088" i="4"/>
  <c r="T2087" i="4"/>
  <c r="L2087" i="4"/>
  <c r="K2087" i="4"/>
  <c r="J2087" i="4"/>
  <c r="T2086" i="4"/>
  <c r="L2086" i="4"/>
  <c r="K2086" i="4"/>
  <c r="J2086" i="4"/>
  <c r="T2085" i="4"/>
  <c r="L2085" i="4"/>
  <c r="K2085" i="4"/>
  <c r="J2085" i="4"/>
  <c r="T2084" i="4"/>
  <c r="L2084" i="4"/>
  <c r="K2084" i="4"/>
  <c r="J2084" i="4"/>
  <c r="T2083" i="4"/>
  <c r="L2083" i="4"/>
  <c r="K2083" i="4"/>
  <c r="J2083" i="4"/>
  <c r="T2082" i="4"/>
  <c r="L2082" i="4"/>
  <c r="K2082" i="4"/>
  <c r="J2082" i="4"/>
  <c r="T2081" i="4"/>
  <c r="L2081" i="4"/>
  <c r="K2081" i="4"/>
  <c r="J2081" i="4"/>
  <c r="T2080" i="4"/>
  <c r="L2080" i="4"/>
  <c r="K2080" i="4"/>
  <c r="J2080" i="4"/>
  <c r="T2079" i="4"/>
  <c r="L2079" i="4"/>
  <c r="K2079" i="4"/>
  <c r="J2079" i="4"/>
  <c r="T2078" i="4"/>
  <c r="L2078" i="4"/>
  <c r="K2078" i="4"/>
  <c r="J2078" i="4"/>
  <c r="T2077" i="4"/>
  <c r="L2077" i="4"/>
  <c r="K2077" i="4"/>
  <c r="J2077" i="4"/>
  <c r="T2076" i="4"/>
  <c r="L2076" i="4"/>
  <c r="K2076" i="4"/>
  <c r="J2076" i="4"/>
  <c r="T2075" i="4"/>
  <c r="L2075" i="4"/>
  <c r="K2075" i="4"/>
  <c r="J2075" i="4"/>
  <c r="T2074" i="4"/>
  <c r="L2074" i="4"/>
  <c r="K2074" i="4"/>
  <c r="J2074" i="4"/>
  <c r="T2073" i="4"/>
  <c r="L2073" i="4"/>
  <c r="K2073" i="4"/>
  <c r="J2073" i="4"/>
  <c r="T2072" i="4"/>
  <c r="L2072" i="4"/>
  <c r="K2072" i="4"/>
  <c r="J2072" i="4"/>
  <c r="T2071" i="4"/>
  <c r="L2071" i="4"/>
  <c r="K2071" i="4"/>
  <c r="J2071" i="4"/>
  <c r="T2070" i="4"/>
  <c r="L2070" i="4"/>
  <c r="K2070" i="4"/>
  <c r="J2070" i="4"/>
  <c r="T2069" i="4"/>
  <c r="L2069" i="4"/>
  <c r="K2069" i="4"/>
  <c r="J2069" i="4"/>
  <c r="T2068" i="4"/>
  <c r="L2068" i="4"/>
  <c r="K2068" i="4"/>
  <c r="J2068" i="4"/>
  <c r="T2067" i="4"/>
  <c r="L2067" i="4"/>
  <c r="K2067" i="4"/>
  <c r="J2067" i="4"/>
  <c r="T2066" i="4"/>
  <c r="L2066" i="4"/>
  <c r="K2066" i="4"/>
  <c r="J2066" i="4"/>
  <c r="T2065" i="4"/>
  <c r="L2065" i="4"/>
  <c r="K2065" i="4"/>
  <c r="J2065" i="4"/>
  <c r="T2064" i="4"/>
  <c r="L2064" i="4"/>
  <c r="K2064" i="4"/>
  <c r="J2064" i="4"/>
  <c r="T2063" i="4"/>
  <c r="L2063" i="4"/>
  <c r="K2063" i="4"/>
  <c r="J2063" i="4"/>
  <c r="I2063" i="4"/>
  <c r="T2062" i="4"/>
  <c r="L2062" i="4"/>
  <c r="K2062" i="4"/>
  <c r="J2062" i="4"/>
  <c r="I2062" i="4"/>
  <c r="T2061" i="4"/>
  <c r="L2061" i="4"/>
  <c r="K2061" i="4"/>
  <c r="J2061" i="4"/>
  <c r="I2061" i="4"/>
  <c r="T2060" i="4"/>
  <c r="O2060" i="4"/>
  <c r="L2060" i="4"/>
  <c r="K2060" i="4"/>
  <c r="J2060" i="4"/>
  <c r="I2060" i="4"/>
  <c r="G2060" i="4"/>
  <c r="E2060" i="4"/>
  <c r="T2059" i="4"/>
  <c r="O2059" i="4"/>
  <c r="N2059" i="4"/>
  <c r="L2059" i="4"/>
  <c r="K2059" i="4"/>
  <c r="J2059" i="4"/>
  <c r="I2059" i="4"/>
  <c r="G2059" i="4"/>
  <c r="H2059" i="4" s="1"/>
  <c r="E2059" i="4"/>
  <c r="T2058" i="4"/>
  <c r="O2058" i="4"/>
  <c r="N2058" i="4"/>
  <c r="L2058" i="4"/>
  <c r="K2058" i="4"/>
  <c r="J2058" i="4"/>
  <c r="I2058" i="4"/>
  <c r="G2058" i="4"/>
  <c r="H2058" i="4" s="1"/>
  <c r="E2058" i="4"/>
  <c r="T2057" i="4"/>
  <c r="O2057" i="4"/>
  <c r="N2057" i="4"/>
  <c r="L2057" i="4"/>
  <c r="K2057" i="4"/>
  <c r="J2057" i="4"/>
  <c r="I2057" i="4"/>
  <c r="G2057" i="4"/>
  <c r="H2057" i="4" s="1"/>
  <c r="E2057" i="4"/>
  <c r="T2056" i="4"/>
  <c r="O2056" i="4"/>
  <c r="N2056" i="4"/>
  <c r="L2056" i="4"/>
  <c r="K2056" i="4"/>
  <c r="J2056" i="4"/>
  <c r="I2056" i="4"/>
  <c r="G2056" i="4"/>
  <c r="H2056" i="4" s="1"/>
  <c r="E2056" i="4"/>
  <c r="T2055" i="4"/>
  <c r="O2055" i="4"/>
  <c r="N2055" i="4"/>
  <c r="L2055" i="4"/>
  <c r="K2055" i="4"/>
  <c r="J2055" i="4"/>
  <c r="I2055" i="4"/>
  <c r="G2055" i="4"/>
  <c r="H2055" i="4" s="1"/>
  <c r="E2055" i="4"/>
  <c r="T2054" i="4"/>
  <c r="O2054" i="4"/>
  <c r="N2054" i="4"/>
  <c r="L2054" i="4"/>
  <c r="K2054" i="4"/>
  <c r="J2054" i="4"/>
  <c r="I2054" i="4"/>
  <c r="G2054" i="4"/>
  <c r="H2054" i="4" s="1"/>
  <c r="E2054" i="4"/>
  <c r="T2053" i="4"/>
  <c r="O2053" i="4"/>
  <c r="N2053" i="4"/>
  <c r="L2053" i="4"/>
  <c r="K2053" i="4"/>
  <c r="J2053" i="4"/>
  <c r="I2053" i="4"/>
  <c r="G2053" i="4"/>
  <c r="H2053" i="4" s="1"/>
  <c r="E2053" i="4"/>
  <c r="T2052" i="4"/>
  <c r="O2052" i="4"/>
  <c r="N2052" i="4"/>
  <c r="L2052" i="4"/>
  <c r="K2052" i="4"/>
  <c r="J2052" i="4"/>
  <c r="I2052" i="4"/>
  <c r="G2052" i="4"/>
  <c r="H2052" i="4" s="1"/>
  <c r="E2052" i="4"/>
  <c r="T2051" i="4"/>
  <c r="O2051" i="4"/>
  <c r="N2051" i="4"/>
  <c r="L2051" i="4"/>
  <c r="K2051" i="4"/>
  <c r="J2051" i="4"/>
  <c r="I2051" i="4"/>
  <c r="G2051" i="4"/>
  <c r="H2051" i="4" s="1"/>
  <c r="E2051" i="4"/>
  <c r="T2050" i="4"/>
  <c r="O2050" i="4"/>
  <c r="N2050" i="4"/>
  <c r="L2050" i="4"/>
  <c r="K2050" i="4"/>
  <c r="J2050" i="4"/>
  <c r="I2050" i="4"/>
  <c r="G2050" i="4"/>
  <c r="H2050" i="4" s="1"/>
  <c r="E2050" i="4"/>
  <c r="T2049" i="4"/>
  <c r="O2049" i="4"/>
  <c r="N2049" i="4"/>
  <c r="L2049" i="4"/>
  <c r="K2049" i="4"/>
  <c r="J2049" i="4"/>
  <c r="I2049" i="4"/>
  <c r="G2049" i="4"/>
  <c r="H2049" i="4" s="1"/>
  <c r="E2049" i="4"/>
  <c r="T2048" i="4"/>
  <c r="O2048" i="4"/>
  <c r="N2048" i="4"/>
  <c r="L2048" i="4"/>
  <c r="K2048" i="4"/>
  <c r="J2048" i="4"/>
  <c r="I2048" i="4"/>
  <c r="G2048" i="4"/>
  <c r="H2048" i="4" s="1"/>
  <c r="E2048" i="4"/>
  <c r="T2047" i="4"/>
  <c r="O2047" i="4"/>
  <c r="N2047" i="4"/>
  <c r="L2047" i="4"/>
  <c r="K2047" i="4"/>
  <c r="J2047" i="4"/>
  <c r="I2047" i="4"/>
  <c r="G2047" i="4"/>
  <c r="H2047" i="4" s="1"/>
  <c r="E2047" i="4"/>
  <c r="T2046" i="4"/>
  <c r="O2046" i="4"/>
  <c r="N2046" i="4"/>
  <c r="L2046" i="4"/>
  <c r="K2046" i="4"/>
  <c r="J2046" i="4"/>
  <c r="I2046" i="4"/>
  <c r="G2046" i="4"/>
  <c r="H2046" i="4" s="1"/>
  <c r="E2046" i="4"/>
  <c r="T2045" i="4"/>
  <c r="O2045" i="4"/>
  <c r="N2045" i="4"/>
  <c r="L2045" i="4"/>
  <c r="K2045" i="4"/>
  <c r="J2045" i="4"/>
  <c r="I2045" i="4"/>
  <c r="G2045" i="4"/>
  <c r="H2045" i="4" s="1"/>
  <c r="E2045" i="4"/>
  <c r="T2044" i="4"/>
  <c r="O2044" i="4"/>
  <c r="N2044" i="4"/>
  <c r="L2044" i="4"/>
  <c r="K2044" i="4"/>
  <c r="J2044" i="4"/>
  <c r="I2044" i="4"/>
  <c r="G2044" i="4"/>
  <c r="H2044" i="4" s="1"/>
  <c r="E2044" i="4"/>
  <c r="T2043" i="4"/>
  <c r="O2043" i="4"/>
  <c r="N2043" i="4"/>
  <c r="L2043" i="4"/>
  <c r="K2043" i="4"/>
  <c r="J2043" i="4"/>
  <c r="I2043" i="4"/>
  <c r="G2043" i="4"/>
  <c r="H2043" i="4" s="1"/>
  <c r="E2043" i="4"/>
  <c r="T2042" i="4"/>
  <c r="O2042" i="4"/>
  <c r="N2042" i="4"/>
  <c r="L2042" i="4"/>
  <c r="K2042" i="4"/>
  <c r="J2042" i="4"/>
  <c r="I2042" i="4"/>
  <c r="G2042" i="4"/>
  <c r="H2042" i="4" s="1"/>
  <c r="E2042" i="4"/>
  <c r="T2041" i="4"/>
  <c r="O2041" i="4"/>
  <c r="N2041" i="4"/>
  <c r="L2041" i="4"/>
  <c r="K2041" i="4"/>
  <c r="J2041" i="4"/>
  <c r="I2041" i="4"/>
  <c r="G2041" i="4"/>
  <c r="H2041" i="4" s="1"/>
  <c r="E2041" i="4"/>
  <c r="T2040" i="4"/>
  <c r="O2040" i="4"/>
  <c r="N2040" i="4"/>
  <c r="L2040" i="4"/>
  <c r="K2040" i="4"/>
  <c r="J2040" i="4"/>
  <c r="I2040" i="4"/>
  <c r="G2040" i="4"/>
  <c r="H2040" i="4" s="1"/>
  <c r="E2040" i="4"/>
  <c r="T2039" i="4"/>
  <c r="O2039" i="4"/>
  <c r="N2039" i="4"/>
  <c r="L2039" i="4"/>
  <c r="K2039" i="4"/>
  <c r="J2039" i="4"/>
  <c r="I2039" i="4"/>
  <c r="G2039" i="4"/>
  <c r="H2039" i="4" s="1"/>
  <c r="E2039" i="4"/>
  <c r="T2038" i="4"/>
  <c r="O2038" i="4"/>
  <c r="N2038" i="4"/>
  <c r="L2038" i="4"/>
  <c r="K2038" i="4"/>
  <c r="J2038" i="4"/>
  <c r="I2038" i="4"/>
  <c r="G2038" i="4"/>
  <c r="H2038" i="4" s="1"/>
  <c r="E2038" i="4"/>
  <c r="T2037" i="4"/>
  <c r="O2037" i="4"/>
  <c r="N2037" i="4"/>
  <c r="L2037" i="4"/>
  <c r="K2037" i="4"/>
  <c r="J2037" i="4"/>
  <c r="I2037" i="4"/>
  <c r="G2037" i="4"/>
  <c r="H2037" i="4" s="1"/>
  <c r="E2037" i="4"/>
  <c r="T2036" i="4"/>
  <c r="O2036" i="4"/>
  <c r="N2036" i="4"/>
  <c r="L2036" i="4"/>
  <c r="K2036" i="4"/>
  <c r="J2036" i="4"/>
  <c r="I2036" i="4"/>
  <c r="G2036" i="4"/>
  <c r="H2036" i="4" s="1"/>
  <c r="E2036" i="4"/>
  <c r="T2035" i="4"/>
  <c r="O2035" i="4"/>
  <c r="N2035" i="4"/>
  <c r="L2035" i="4"/>
  <c r="K2035" i="4"/>
  <c r="J2035" i="4"/>
  <c r="I2035" i="4"/>
  <c r="G2035" i="4"/>
  <c r="H2035" i="4" s="1"/>
  <c r="E2035" i="4"/>
  <c r="T2034" i="4"/>
  <c r="O2034" i="4"/>
  <c r="N2034" i="4"/>
  <c r="L2034" i="4"/>
  <c r="K2034" i="4"/>
  <c r="J2034" i="4"/>
  <c r="I2034" i="4"/>
  <c r="G2034" i="4"/>
  <c r="H2034" i="4" s="1"/>
  <c r="E2034" i="4"/>
  <c r="T2033" i="4"/>
  <c r="O2033" i="4"/>
  <c r="N2033" i="4"/>
  <c r="L2033" i="4"/>
  <c r="K2033" i="4"/>
  <c r="J2033" i="4"/>
  <c r="I2033" i="4"/>
  <c r="G2033" i="4"/>
  <c r="H2033" i="4" s="1"/>
  <c r="E2033" i="4"/>
  <c r="T2032" i="4"/>
  <c r="O2032" i="4"/>
  <c r="N2032" i="4"/>
  <c r="L2032" i="4"/>
  <c r="K2032" i="4"/>
  <c r="J2032" i="4"/>
  <c r="I2032" i="4"/>
  <c r="G2032" i="4"/>
  <c r="H2032" i="4" s="1"/>
  <c r="E2032" i="4"/>
  <c r="T2031" i="4"/>
  <c r="O2031" i="4"/>
  <c r="N2031" i="4"/>
  <c r="L2031" i="4"/>
  <c r="K2031" i="4"/>
  <c r="J2031" i="4"/>
  <c r="I2031" i="4"/>
  <c r="G2031" i="4"/>
  <c r="H2031" i="4" s="1"/>
  <c r="E2031" i="4"/>
  <c r="T2030" i="4"/>
  <c r="O2030" i="4"/>
  <c r="N2030" i="4"/>
  <c r="L2030" i="4"/>
  <c r="K2030" i="4"/>
  <c r="J2030" i="4"/>
  <c r="I2030" i="4"/>
  <c r="G2030" i="4"/>
  <c r="H2030" i="4" s="1"/>
  <c r="E2030" i="4"/>
  <c r="T2029" i="4"/>
  <c r="O2029" i="4"/>
  <c r="N2029" i="4"/>
  <c r="L2029" i="4"/>
  <c r="K2029" i="4"/>
  <c r="J2029" i="4"/>
  <c r="I2029" i="4"/>
  <c r="G2029" i="4"/>
  <c r="H2029" i="4" s="1"/>
  <c r="E2029" i="4"/>
  <c r="T2028" i="4"/>
  <c r="O2028" i="4"/>
  <c r="N2028" i="4"/>
  <c r="L2028" i="4"/>
  <c r="K2028" i="4"/>
  <c r="J2028" i="4"/>
  <c r="I2028" i="4"/>
  <c r="G2028" i="4"/>
  <c r="H2028" i="4" s="1"/>
  <c r="E2028" i="4"/>
  <c r="T2027" i="4"/>
  <c r="O2027" i="4"/>
  <c r="N2027" i="4"/>
  <c r="L2027" i="4"/>
  <c r="K2027" i="4"/>
  <c r="J2027" i="4"/>
  <c r="I2027" i="4"/>
  <c r="G2027" i="4"/>
  <c r="H2027" i="4" s="1"/>
  <c r="E2027" i="4"/>
  <c r="T2026" i="4"/>
  <c r="O2026" i="4"/>
  <c r="N2026" i="4"/>
  <c r="L2026" i="4"/>
  <c r="K2026" i="4"/>
  <c r="J2026" i="4"/>
  <c r="I2026" i="4"/>
  <c r="G2026" i="4"/>
  <c r="H2026" i="4" s="1"/>
  <c r="E2026" i="4"/>
  <c r="T2025" i="4"/>
  <c r="O2025" i="4"/>
  <c r="N2025" i="4"/>
  <c r="L2025" i="4"/>
  <c r="K2025" i="4"/>
  <c r="J2025" i="4"/>
  <c r="I2025" i="4"/>
  <c r="G2025" i="4"/>
  <c r="H2025" i="4" s="1"/>
  <c r="E2025" i="4"/>
  <c r="T2024" i="4"/>
  <c r="O2024" i="4"/>
  <c r="N2024" i="4"/>
  <c r="L2024" i="4"/>
  <c r="K2024" i="4"/>
  <c r="J2024" i="4"/>
  <c r="I2024" i="4"/>
  <c r="G2024" i="4"/>
  <c r="H2024" i="4" s="1"/>
  <c r="E2024" i="4"/>
  <c r="T2023" i="4"/>
  <c r="O2023" i="4"/>
  <c r="N2023" i="4"/>
  <c r="L2023" i="4"/>
  <c r="K2023" i="4"/>
  <c r="J2023" i="4"/>
  <c r="I2023" i="4"/>
  <c r="G2023" i="4"/>
  <c r="H2023" i="4" s="1"/>
  <c r="E2023" i="4"/>
  <c r="T2022" i="4"/>
  <c r="O2022" i="4"/>
  <c r="N2022" i="4"/>
  <c r="L2022" i="4"/>
  <c r="K2022" i="4"/>
  <c r="J2022" i="4"/>
  <c r="I2022" i="4"/>
  <c r="G2022" i="4"/>
  <c r="H2022" i="4" s="1"/>
  <c r="E2022" i="4"/>
  <c r="T2021" i="4"/>
  <c r="O2021" i="4"/>
  <c r="N2021" i="4"/>
  <c r="L2021" i="4"/>
  <c r="K2021" i="4"/>
  <c r="J2021" i="4"/>
  <c r="I2021" i="4"/>
  <c r="G2021" i="4"/>
  <c r="H2021" i="4" s="1"/>
  <c r="E2021" i="4"/>
  <c r="T2020" i="4"/>
  <c r="O2020" i="4"/>
  <c r="N2020" i="4"/>
  <c r="L2020" i="4"/>
  <c r="K2020" i="4"/>
  <c r="J2020" i="4"/>
  <c r="I2020" i="4"/>
  <c r="G2020" i="4"/>
  <c r="H2020" i="4" s="1"/>
  <c r="E2020" i="4"/>
  <c r="T2019" i="4"/>
  <c r="O2019" i="4"/>
  <c r="N2019" i="4"/>
  <c r="L2019" i="4"/>
  <c r="K2019" i="4"/>
  <c r="J2019" i="4"/>
  <c r="I2019" i="4"/>
  <c r="G2019" i="4"/>
  <c r="H2019" i="4" s="1"/>
  <c r="E2019" i="4"/>
  <c r="T2018" i="4"/>
  <c r="O2018" i="4"/>
  <c r="N2018" i="4"/>
  <c r="L2018" i="4"/>
  <c r="K2018" i="4"/>
  <c r="J2018" i="4"/>
  <c r="I2018" i="4"/>
  <c r="G2018" i="4"/>
  <c r="H2018" i="4" s="1"/>
  <c r="E2018" i="4"/>
  <c r="T2017" i="4"/>
  <c r="O2017" i="4"/>
  <c r="N2017" i="4"/>
  <c r="L2017" i="4"/>
  <c r="K2017" i="4"/>
  <c r="J2017" i="4"/>
  <c r="I2017" i="4"/>
  <c r="G2017" i="4"/>
  <c r="H2017" i="4" s="1"/>
  <c r="E2017" i="4"/>
  <c r="T2016" i="4"/>
  <c r="O2016" i="4"/>
  <c r="N2016" i="4"/>
  <c r="L2016" i="4"/>
  <c r="K2016" i="4"/>
  <c r="J2016" i="4"/>
  <c r="I2016" i="4"/>
  <c r="G2016" i="4"/>
  <c r="H2016" i="4" s="1"/>
  <c r="E2016" i="4"/>
  <c r="T2015" i="4"/>
  <c r="O2015" i="4"/>
  <c r="N2015" i="4"/>
  <c r="L2015" i="4"/>
  <c r="K2015" i="4"/>
  <c r="J2015" i="4"/>
  <c r="I2015" i="4"/>
  <c r="G2015" i="4"/>
  <c r="H2015" i="4" s="1"/>
  <c r="E2015" i="4"/>
  <c r="T2014" i="4"/>
  <c r="O2014" i="4"/>
  <c r="N2014" i="4"/>
  <c r="L2014" i="4"/>
  <c r="K2014" i="4"/>
  <c r="J2014" i="4"/>
  <c r="I2014" i="4"/>
  <c r="G2014" i="4"/>
  <c r="H2014" i="4" s="1"/>
  <c r="E2014" i="4"/>
  <c r="T2013" i="4"/>
  <c r="O2013" i="4"/>
  <c r="N2013" i="4"/>
  <c r="L2013" i="4"/>
  <c r="K2013" i="4"/>
  <c r="J2013" i="4"/>
  <c r="I2013" i="4"/>
  <c r="G2013" i="4"/>
  <c r="H2013" i="4" s="1"/>
  <c r="E2013" i="4"/>
  <c r="T2012" i="4"/>
  <c r="O2012" i="4"/>
  <c r="N2012" i="4"/>
  <c r="L2012" i="4"/>
  <c r="K2012" i="4"/>
  <c r="J2012" i="4"/>
  <c r="I2012" i="4"/>
  <c r="G2012" i="4"/>
  <c r="H2012" i="4" s="1"/>
  <c r="E2012" i="4"/>
  <c r="T2011" i="4"/>
  <c r="O2011" i="4"/>
  <c r="N2011" i="4"/>
  <c r="L2011" i="4"/>
  <c r="K2011" i="4"/>
  <c r="J2011" i="4"/>
  <c r="I2011" i="4"/>
  <c r="G2011" i="4"/>
  <c r="H2011" i="4" s="1"/>
  <c r="E2011" i="4"/>
  <c r="T2010" i="4"/>
  <c r="O2010" i="4"/>
  <c r="N2010" i="4"/>
  <c r="L2010" i="4"/>
  <c r="K2010" i="4"/>
  <c r="J2010" i="4"/>
  <c r="I2010" i="4"/>
  <c r="G2010" i="4"/>
  <c r="H2010" i="4" s="1"/>
  <c r="E2010" i="4"/>
  <c r="T2009" i="4"/>
  <c r="O2009" i="4"/>
  <c r="N2009" i="4"/>
  <c r="L2009" i="4"/>
  <c r="K2009" i="4"/>
  <c r="J2009" i="4"/>
  <c r="I2009" i="4"/>
  <c r="G2009" i="4"/>
  <c r="H2009" i="4" s="1"/>
  <c r="E2009" i="4"/>
  <c r="T2008" i="4"/>
  <c r="O2008" i="4"/>
  <c r="N2008" i="4"/>
  <c r="L2008" i="4"/>
  <c r="K2008" i="4"/>
  <c r="J2008" i="4"/>
  <c r="I2008" i="4"/>
  <c r="G2008" i="4"/>
  <c r="H2008" i="4" s="1"/>
  <c r="E2008" i="4"/>
  <c r="T2007" i="4"/>
  <c r="O2007" i="4"/>
  <c r="N2007" i="4"/>
  <c r="L2007" i="4"/>
  <c r="K2007" i="4"/>
  <c r="J2007" i="4"/>
  <c r="I2007" i="4"/>
  <c r="G2007" i="4"/>
  <c r="H2007" i="4" s="1"/>
  <c r="E2007" i="4"/>
  <c r="T2006" i="4"/>
  <c r="O2006" i="4"/>
  <c r="N2006" i="4"/>
  <c r="L2006" i="4"/>
  <c r="K2006" i="4"/>
  <c r="J2006" i="4"/>
  <c r="I2006" i="4"/>
  <c r="G2006" i="4"/>
  <c r="H2006" i="4" s="1"/>
  <c r="E2006" i="4"/>
  <c r="T2005" i="4"/>
  <c r="O2005" i="4"/>
  <c r="N2005" i="4"/>
  <c r="L2005" i="4"/>
  <c r="K2005" i="4"/>
  <c r="J2005" i="4"/>
  <c r="I2005" i="4"/>
  <c r="G2005" i="4"/>
  <c r="H2005" i="4" s="1"/>
  <c r="E2005" i="4"/>
  <c r="T2004" i="4"/>
  <c r="O2004" i="4"/>
  <c r="N2004" i="4"/>
  <c r="L2004" i="4"/>
  <c r="K2004" i="4"/>
  <c r="J2004" i="4"/>
  <c r="I2004" i="4"/>
  <c r="G2004" i="4"/>
  <c r="H2004" i="4" s="1"/>
  <c r="E2004" i="4"/>
  <c r="T2003" i="4"/>
  <c r="O2003" i="4"/>
  <c r="N2003" i="4"/>
  <c r="L2003" i="4"/>
  <c r="K2003" i="4"/>
  <c r="J2003" i="4"/>
  <c r="I2003" i="4"/>
  <c r="G2003" i="4"/>
  <c r="H2003" i="4" s="1"/>
  <c r="E2003" i="4"/>
  <c r="T2002" i="4"/>
  <c r="O2002" i="4"/>
  <c r="N2002" i="4"/>
  <c r="L2002" i="4"/>
  <c r="K2002" i="4"/>
  <c r="J2002" i="4"/>
  <c r="I2002" i="4"/>
  <c r="G2002" i="4"/>
  <c r="H2002" i="4" s="1"/>
  <c r="E2002" i="4"/>
  <c r="T2001" i="4"/>
  <c r="O2001" i="4"/>
  <c r="N2001" i="4"/>
  <c r="L2001" i="4"/>
  <c r="K2001" i="4"/>
  <c r="J2001" i="4"/>
  <c r="I2001" i="4"/>
  <c r="G2001" i="4"/>
  <c r="H2001" i="4" s="1"/>
  <c r="E2001" i="4"/>
  <c r="T2000" i="4"/>
  <c r="O2000" i="4"/>
  <c r="N2000" i="4"/>
  <c r="L2000" i="4"/>
  <c r="K2000" i="4"/>
  <c r="J2000" i="4"/>
  <c r="I2000" i="4"/>
  <c r="G2000" i="4"/>
  <c r="H2000" i="4" s="1"/>
  <c r="E2000" i="4"/>
  <c r="T1999" i="4"/>
  <c r="O1999" i="4"/>
  <c r="N1999" i="4"/>
  <c r="L1999" i="4"/>
  <c r="K1999" i="4"/>
  <c r="J1999" i="4"/>
  <c r="I1999" i="4"/>
  <c r="G1999" i="4"/>
  <c r="H1999" i="4" s="1"/>
  <c r="E1999" i="4"/>
  <c r="T1998" i="4"/>
  <c r="O1998" i="4"/>
  <c r="N1998" i="4"/>
  <c r="L1998" i="4"/>
  <c r="K1998" i="4"/>
  <c r="J1998" i="4"/>
  <c r="I1998" i="4"/>
  <c r="G1998" i="4"/>
  <c r="H1998" i="4" s="1"/>
  <c r="E1998" i="4"/>
  <c r="T1997" i="4"/>
  <c r="O1997" i="4"/>
  <c r="N1997" i="4"/>
  <c r="L1997" i="4"/>
  <c r="K1997" i="4"/>
  <c r="J1997" i="4"/>
  <c r="I1997" i="4"/>
  <c r="G1997" i="4"/>
  <c r="H1997" i="4" s="1"/>
  <c r="E1997" i="4"/>
  <c r="T1996" i="4"/>
  <c r="O1996" i="4"/>
  <c r="N1996" i="4"/>
  <c r="L1996" i="4"/>
  <c r="K1996" i="4"/>
  <c r="J1996" i="4"/>
  <c r="I1996" i="4"/>
  <c r="G1996" i="4"/>
  <c r="H1996" i="4" s="1"/>
  <c r="E1996" i="4"/>
  <c r="T1995" i="4"/>
  <c r="O1995" i="4"/>
  <c r="N1995" i="4"/>
  <c r="L1995" i="4"/>
  <c r="K1995" i="4"/>
  <c r="J1995" i="4"/>
  <c r="I1995" i="4"/>
  <c r="G1995" i="4"/>
  <c r="H1995" i="4" s="1"/>
  <c r="E1995" i="4"/>
  <c r="T1994" i="4"/>
  <c r="O1994" i="4"/>
  <c r="N1994" i="4"/>
  <c r="L1994" i="4"/>
  <c r="K1994" i="4"/>
  <c r="J1994" i="4"/>
  <c r="I1994" i="4"/>
  <c r="G1994" i="4"/>
  <c r="H1994" i="4" s="1"/>
  <c r="E1994" i="4"/>
  <c r="T1993" i="4"/>
  <c r="O1993" i="4"/>
  <c r="N1993" i="4"/>
  <c r="L1993" i="4"/>
  <c r="K1993" i="4"/>
  <c r="J1993" i="4"/>
  <c r="I1993" i="4"/>
  <c r="G1993" i="4"/>
  <c r="H1993" i="4" s="1"/>
  <c r="E1993" i="4"/>
  <c r="T1992" i="4"/>
  <c r="O1992" i="4"/>
  <c r="N1992" i="4"/>
  <c r="L1992" i="4"/>
  <c r="K1992" i="4"/>
  <c r="J1992" i="4"/>
  <c r="I1992" i="4"/>
  <c r="G1992" i="4"/>
  <c r="H1992" i="4" s="1"/>
  <c r="E1992" i="4"/>
  <c r="T1991" i="4"/>
  <c r="O1991" i="4"/>
  <c r="N1991" i="4"/>
  <c r="L1991" i="4"/>
  <c r="K1991" i="4"/>
  <c r="J1991" i="4"/>
  <c r="I1991" i="4"/>
  <c r="G1991" i="4"/>
  <c r="H1991" i="4" s="1"/>
  <c r="E1991" i="4"/>
  <c r="T1990" i="4"/>
  <c r="O1990" i="4"/>
  <c r="N1990" i="4"/>
  <c r="L1990" i="4"/>
  <c r="K1990" i="4"/>
  <c r="J1990" i="4"/>
  <c r="I1990" i="4"/>
  <c r="G1990" i="4"/>
  <c r="H1990" i="4" s="1"/>
  <c r="E1990" i="4"/>
  <c r="T1989" i="4"/>
  <c r="O1989" i="4"/>
  <c r="N1989" i="4"/>
  <c r="L1989" i="4"/>
  <c r="K1989" i="4"/>
  <c r="J1989" i="4"/>
  <c r="I1989" i="4"/>
  <c r="G1989" i="4"/>
  <c r="H1989" i="4" s="1"/>
  <c r="E1989" i="4"/>
  <c r="T1988" i="4"/>
  <c r="O1988" i="4"/>
  <c r="N1988" i="4"/>
  <c r="L1988" i="4"/>
  <c r="K1988" i="4"/>
  <c r="J1988" i="4"/>
  <c r="I1988" i="4"/>
  <c r="G1988" i="4"/>
  <c r="H1988" i="4" s="1"/>
  <c r="E1988" i="4"/>
  <c r="T1987" i="4"/>
  <c r="O1987" i="4"/>
  <c r="N1987" i="4"/>
  <c r="L1987" i="4"/>
  <c r="K1987" i="4"/>
  <c r="J1987" i="4"/>
  <c r="I1987" i="4"/>
  <c r="G1987" i="4"/>
  <c r="H1987" i="4" s="1"/>
  <c r="E1987" i="4"/>
  <c r="T1986" i="4"/>
  <c r="O1986" i="4"/>
  <c r="N1986" i="4"/>
  <c r="L1986" i="4"/>
  <c r="K1986" i="4"/>
  <c r="J1986" i="4"/>
  <c r="I1986" i="4"/>
  <c r="G1986" i="4"/>
  <c r="H1986" i="4" s="1"/>
  <c r="E1986" i="4"/>
  <c r="T1985" i="4"/>
  <c r="O1985" i="4"/>
  <c r="N1985" i="4"/>
  <c r="L1985" i="4"/>
  <c r="K1985" i="4"/>
  <c r="J1985" i="4"/>
  <c r="I1985" i="4"/>
  <c r="G1985" i="4"/>
  <c r="H1985" i="4" s="1"/>
  <c r="E1985" i="4"/>
  <c r="T1984" i="4"/>
  <c r="O1984" i="4"/>
  <c r="N1984" i="4"/>
  <c r="L1984" i="4"/>
  <c r="K1984" i="4"/>
  <c r="J1984" i="4"/>
  <c r="I1984" i="4"/>
  <c r="G1984" i="4"/>
  <c r="H1984" i="4" s="1"/>
  <c r="E1984" i="4"/>
  <c r="T1983" i="4"/>
  <c r="O1983" i="4"/>
  <c r="N1983" i="4"/>
  <c r="L1983" i="4"/>
  <c r="K1983" i="4"/>
  <c r="J1983" i="4"/>
  <c r="I1983" i="4"/>
  <c r="G1983" i="4"/>
  <c r="H1983" i="4" s="1"/>
  <c r="E1983" i="4"/>
  <c r="T1982" i="4"/>
  <c r="O1982" i="4"/>
  <c r="N1982" i="4"/>
  <c r="L1982" i="4"/>
  <c r="K1982" i="4"/>
  <c r="J1982" i="4"/>
  <c r="I1982" i="4"/>
  <c r="G1982" i="4"/>
  <c r="H1982" i="4" s="1"/>
  <c r="E1982" i="4"/>
  <c r="T1981" i="4"/>
  <c r="O1981" i="4"/>
  <c r="N1981" i="4"/>
  <c r="L1981" i="4"/>
  <c r="K1981" i="4"/>
  <c r="J1981" i="4"/>
  <c r="I1981" i="4"/>
  <c r="G1981" i="4"/>
  <c r="H1981" i="4" s="1"/>
  <c r="E1981" i="4"/>
  <c r="T1980" i="4"/>
  <c r="O1980" i="4"/>
  <c r="N1980" i="4"/>
  <c r="L1980" i="4"/>
  <c r="K1980" i="4"/>
  <c r="J1980" i="4"/>
  <c r="I1980" i="4"/>
  <c r="G1980" i="4"/>
  <c r="H1980" i="4" s="1"/>
  <c r="E1980" i="4"/>
  <c r="T1979" i="4"/>
  <c r="O1979" i="4"/>
  <c r="N1979" i="4"/>
  <c r="L1979" i="4"/>
  <c r="K1979" i="4"/>
  <c r="J1979" i="4"/>
  <c r="I1979" i="4"/>
  <c r="G1979" i="4"/>
  <c r="H1979" i="4" s="1"/>
  <c r="E1979" i="4"/>
  <c r="T1978" i="4"/>
  <c r="O1978" i="4"/>
  <c r="N1978" i="4"/>
  <c r="L1978" i="4"/>
  <c r="K1978" i="4"/>
  <c r="J1978" i="4"/>
  <c r="I1978" i="4"/>
  <c r="G1978" i="4"/>
  <c r="H1978" i="4" s="1"/>
  <c r="E1978" i="4"/>
  <c r="T1977" i="4"/>
  <c r="O1977" i="4"/>
  <c r="N1977" i="4"/>
  <c r="L1977" i="4"/>
  <c r="K1977" i="4"/>
  <c r="J1977" i="4"/>
  <c r="I1977" i="4"/>
  <c r="G1977" i="4"/>
  <c r="H1977" i="4" s="1"/>
  <c r="E1977" i="4"/>
  <c r="T1976" i="4"/>
  <c r="O1976" i="4"/>
  <c r="N1976" i="4"/>
  <c r="L1976" i="4"/>
  <c r="K1976" i="4"/>
  <c r="J1976" i="4"/>
  <c r="I1976" i="4"/>
  <c r="G1976" i="4"/>
  <c r="H1976" i="4" s="1"/>
  <c r="E1976" i="4"/>
  <c r="T1975" i="4"/>
  <c r="O1975" i="4"/>
  <c r="N1975" i="4"/>
  <c r="L1975" i="4"/>
  <c r="K1975" i="4"/>
  <c r="J1975" i="4"/>
  <c r="I1975" i="4"/>
  <c r="G1975" i="4"/>
  <c r="H1975" i="4" s="1"/>
  <c r="E1975" i="4"/>
  <c r="T1974" i="4"/>
  <c r="O1974" i="4"/>
  <c r="N1974" i="4"/>
  <c r="L1974" i="4"/>
  <c r="K1974" i="4"/>
  <c r="J1974" i="4"/>
  <c r="I1974" i="4"/>
  <c r="G1974" i="4"/>
  <c r="H1974" i="4" s="1"/>
  <c r="E1974" i="4"/>
  <c r="T1973" i="4"/>
  <c r="O1973" i="4"/>
  <c r="N1973" i="4"/>
  <c r="L1973" i="4"/>
  <c r="K1973" i="4"/>
  <c r="J1973" i="4"/>
  <c r="I1973" i="4"/>
  <c r="G1973" i="4"/>
  <c r="H1973" i="4" s="1"/>
  <c r="E1973" i="4"/>
  <c r="T1972" i="4"/>
  <c r="O1972" i="4"/>
  <c r="N1972" i="4"/>
  <c r="L1972" i="4"/>
  <c r="K1972" i="4"/>
  <c r="J1972" i="4"/>
  <c r="I1972" i="4"/>
  <c r="G1972" i="4"/>
  <c r="H1972" i="4" s="1"/>
  <c r="E1972" i="4"/>
  <c r="T1971" i="4"/>
  <c r="O1971" i="4"/>
  <c r="N1971" i="4"/>
  <c r="L1971" i="4"/>
  <c r="K1971" i="4"/>
  <c r="J1971" i="4"/>
  <c r="I1971" i="4"/>
  <c r="G1971" i="4"/>
  <c r="H1971" i="4" s="1"/>
  <c r="E1971" i="4"/>
  <c r="T1970" i="4"/>
  <c r="O1970" i="4"/>
  <c r="N1970" i="4"/>
  <c r="L1970" i="4"/>
  <c r="K1970" i="4"/>
  <c r="J1970" i="4"/>
  <c r="I1970" i="4"/>
  <c r="G1970" i="4"/>
  <c r="H1970" i="4" s="1"/>
  <c r="E1970" i="4"/>
  <c r="T1969" i="4"/>
  <c r="O1969" i="4"/>
  <c r="N1969" i="4"/>
  <c r="L1969" i="4"/>
  <c r="K1969" i="4"/>
  <c r="J1969" i="4"/>
  <c r="I1969" i="4"/>
  <c r="G1969" i="4"/>
  <c r="H1969" i="4" s="1"/>
  <c r="E1969" i="4"/>
  <c r="T1968" i="4"/>
  <c r="O1968" i="4"/>
  <c r="N1968" i="4"/>
  <c r="L1968" i="4"/>
  <c r="K1968" i="4"/>
  <c r="J1968" i="4"/>
  <c r="I1968" i="4"/>
  <c r="G1968" i="4"/>
  <c r="H1968" i="4" s="1"/>
  <c r="E1968" i="4"/>
  <c r="T1967" i="4"/>
  <c r="O1967" i="4"/>
  <c r="N1967" i="4"/>
  <c r="L1967" i="4"/>
  <c r="K1967" i="4"/>
  <c r="J1967" i="4"/>
  <c r="I1967" i="4"/>
  <c r="G1967" i="4"/>
  <c r="H1967" i="4" s="1"/>
  <c r="E1967" i="4"/>
  <c r="T1966" i="4"/>
  <c r="O1966" i="4"/>
  <c r="N1966" i="4"/>
  <c r="L1966" i="4"/>
  <c r="K1966" i="4"/>
  <c r="J1966" i="4"/>
  <c r="I1966" i="4"/>
  <c r="G1966" i="4"/>
  <c r="H1966" i="4" s="1"/>
  <c r="E1966" i="4"/>
  <c r="T1965" i="4"/>
  <c r="O1965" i="4"/>
  <c r="N1965" i="4"/>
  <c r="L1965" i="4"/>
  <c r="K1965" i="4"/>
  <c r="J1965" i="4"/>
  <c r="I1965" i="4"/>
  <c r="G1965" i="4"/>
  <c r="H1965" i="4" s="1"/>
  <c r="E1965" i="4"/>
  <c r="T1964" i="4"/>
  <c r="O1964" i="4"/>
  <c r="N1964" i="4"/>
  <c r="L1964" i="4"/>
  <c r="K1964" i="4"/>
  <c r="J1964" i="4"/>
  <c r="I1964" i="4"/>
  <c r="G1964" i="4"/>
  <c r="H1964" i="4" s="1"/>
  <c r="E1964" i="4"/>
  <c r="T1963" i="4"/>
  <c r="O1963" i="4"/>
  <c r="N1963" i="4"/>
  <c r="L1963" i="4"/>
  <c r="K1963" i="4"/>
  <c r="J1963" i="4"/>
  <c r="I1963" i="4"/>
  <c r="G1963" i="4"/>
  <c r="H1963" i="4" s="1"/>
  <c r="E1963" i="4"/>
  <c r="T1962" i="4"/>
  <c r="O1962" i="4"/>
  <c r="N1962" i="4"/>
  <c r="L1962" i="4"/>
  <c r="K1962" i="4"/>
  <c r="J1962" i="4"/>
  <c r="I1962" i="4"/>
  <c r="G1962" i="4"/>
  <c r="H1962" i="4" s="1"/>
  <c r="E1962" i="4"/>
  <c r="T1961" i="4"/>
  <c r="O1961" i="4"/>
  <c r="N1961" i="4"/>
  <c r="L1961" i="4"/>
  <c r="K1961" i="4"/>
  <c r="J1961" i="4"/>
  <c r="I1961" i="4"/>
  <c r="G1961" i="4"/>
  <c r="H1961" i="4" s="1"/>
  <c r="E1961" i="4"/>
  <c r="T1960" i="4"/>
  <c r="O1960" i="4"/>
  <c r="N1960" i="4"/>
  <c r="L1960" i="4"/>
  <c r="K1960" i="4"/>
  <c r="J1960" i="4"/>
  <c r="I1960" i="4"/>
  <c r="G1960" i="4"/>
  <c r="H1960" i="4" s="1"/>
  <c r="E1960" i="4"/>
  <c r="T1959" i="4"/>
  <c r="O1959" i="4"/>
  <c r="N1959" i="4"/>
  <c r="L1959" i="4"/>
  <c r="K1959" i="4"/>
  <c r="J1959" i="4"/>
  <c r="I1959" i="4"/>
  <c r="G1959" i="4"/>
  <c r="H1959" i="4" s="1"/>
  <c r="E1959" i="4"/>
  <c r="T1958" i="4"/>
  <c r="O1958" i="4"/>
  <c r="N1958" i="4"/>
  <c r="L1958" i="4"/>
  <c r="K1958" i="4"/>
  <c r="J1958" i="4"/>
  <c r="I1958" i="4"/>
  <c r="G1958" i="4"/>
  <c r="H1958" i="4" s="1"/>
  <c r="E1958" i="4"/>
  <c r="T1957" i="4"/>
  <c r="O1957" i="4"/>
  <c r="N1957" i="4"/>
  <c r="L1957" i="4"/>
  <c r="K1957" i="4"/>
  <c r="J1957" i="4"/>
  <c r="I1957" i="4"/>
  <c r="G1957" i="4"/>
  <c r="H1957" i="4" s="1"/>
  <c r="E1957" i="4"/>
  <c r="T1956" i="4"/>
  <c r="O1956" i="4"/>
  <c r="N1956" i="4"/>
  <c r="L1956" i="4"/>
  <c r="K1956" i="4"/>
  <c r="J1956" i="4"/>
  <c r="I1956" i="4"/>
  <c r="G1956" i="4"/>
  <c r="H1956" i="4" s="1"/>
  <c r="E1956" i="4"/>
  <c r="T1955" i="4"/>
  <c r="O1955" i="4"/>
  <c r="N1955" i="4"/>
  <c r="L1955" i="4"/>
  <c r="K1955" i="4"/>
  <c r="J1955" i="4"/>
  <c r="I1955" i="4"/>
  <c r="G1955" i="4"/>
  <c r="H1955" i="4" s="1"/>
  <c r="E1955" i="4"/>
  <c r="T1954" i="4"/>
  <c r="O1954" i="4"/>
  <c r="N1954" i="4"/>
  <c r="L1954" i="4"/>
  <c r="K1954" i="4"/>
  <c r="J1954" i="4"/>
  <c r="I1954" i="4"/>
  <c r="G1954" i="4"/>
  <c r="H1954" i="4" s="1"/>
  <c r="E1954" i="4"/>
  <c r="T1953" i="4"/>
  <c r="O1953" i="4"/>
  <c r="N1953" i="4"/>
  <c r="L1953" i="4"/>
  <c r="K1953" i="4"/>
  <c r="J1953" i="4"/>
  <c r="I1953" i="4"/>
  <c r="G1953" i="4"/>
  <c r="H1953" i="4" s="1"/>
  <c r="E1953" i="4"/>
  <c r="T1952" i="4"/>
  <c r="O1952" i="4"/>
  <c r="N1952" i="4"/>
  <c r="L1952" i="4"/>
  <c r="K1952" i="4"/>
  <c r="J1952" i="4"/>
  <c r="I1952" i="4"/>
  <c r="G1952" i="4"/>
  <c r="H1952" i="4" s="1"/>
  <c r="E1952" i="4"/>
  <c r="T1951" i="4"/>
  <c r="O1951" i="4"/>
  <c r="N1951" i="4"/>
  <c r="L1951" i="4"/>
  <c r="K1951" i="4"/>
  <c r="J1951" i="4"/>
  <c r="I1951" i="4"/>
  <c r="G1951" i="4"/>
  <c r="H1951" i="4" s="1"/>
  <c r="E1951" i="4"/>
  <c r="T1950" i="4"/>
  <c r="O1950" i="4"/>
  <c r="N1950" i="4"/>
  <c r="L1950" i="4"/>
  <c r="K1950" i="4"/>
  <c r="J1950" i="4"/>
  <c r="I1950" i="4"/>
  <c r="G1950" i="4"/>
  <c r="H1950" i="4" s="1"/>
  <c r="E1950" i="4"/>
  <c r="T1949" i="4"/>
  <c r="O1949" i="4"/>
  <c r="N1949" i="4"/>
  <c r="L1949" i="4"/>
  <c r="K1949" i="4"/>
  <c r="J1949" i="4"/>
  <c r="I1949" i="4"/>
  <c r="G1949" i="4"/>
  <c r="H1949" i="4" s="1"/>
  <c r="E1949" i="4"/>
  <c r="T1948" i="4"/>
  <c r="O1948" i="4"/>
  <c r="N1948" i="4"/>
  <c r="L1948" i="4"/>
  <c r="K1948" i="4"/>
  <c r="J1948" i="4"/>
  <c r="I1948" i="4"/>
  <c r="G1948" i="4"/>
  <c r="H1948" i="4" s="1"/>
  <c r="E1948" i="4"/>
  <c r="T1947" i="4"/>
  <c r="O1947" i="4"/>
  <c r="N1947" i="4"/>
  <c r="L1947" i="4"/>
  <c r="K1947" i="4"/>
  <c r="J1947" i="4"/>
  <c r="I1947" i="4"/>
  <c r="G1947" i="4"/>
  <c r="H1947" i="4" s="1"/>
  <c r="E1947" i="4"/>
  <c r="T1946" i="4"/>
  <c r="O1946" i="4"/>
  <c r="N1946" i="4"/>
  <c r="L1946" i="4"/>
  <c r="K1946" i="4"/>
  <c r="J1946" i="4"/>
  <c r="I1946" i="4"/>
  <c r="G1946" i="4"/>
  <c r="H1946" i="4" s="1"/>
  <c r="E1946" i="4"/>
  <c r="T1945" i="4"/>
  <c r="O1945" i="4"/>
  <c r="N1945" i="4"/>
  <c r="L1945" i="4"/>
  <c r="K1945" i="4"/>
  <c r="J1945" i="4"/>
  <c r="I1945" i="4"/>
  <c r="G1945" i="4"/>
  <c r="H1945" i="4" s="1"/>
  <c r="E1945" i="4"/>
  <c r="T1944" i="4"/>
  <c r="O1944" i="4"/>
  <c r="N1944" i="4"/>
  <c r="L1944" i="4"/>
  <c r="K1944" i="4"/>
  <c r="J1944" i="4"/>
  <c r="I1944" i="4"/>
  <c r="G1944" i="4"/>
  <c r="H1944" i="4" s="1"/>
  <c r="E1944" i="4"/>
  <c r="T1943" i="4"/>
  <c r="O1943" i="4"/>
  <c r="N1943" i="4"/>
  <c r="L1943" i="4"/>
  <c r="K1943" i="4"/>
  <c r="J1943" i="4"/>
  <c r="I1943" i="4"/>
  <c r="G1943" i="4"/>
  <c r="H1943" i="4" s="1"/>
  <c r="E1943" i="4"/>
  <c r="T1942" i="4"/>
  <c r="O1942" i="4"/>
  <c r="N1942" i="4"/>
  <c r="L1942" i="4"/>
  <c r="K1942" i="4"/>
  <c r="J1942" i="4"/>
  <c r="I1942" i="4"/>
  <c r="G1942" i="4"/>
  <c r="H1942" i="4" s="1"/>
  <c r="E1942" i="4"/>
  <c r="T1941" i="4"/>
  <c r="O1941" i="4"/>
  <c r="N1941" i="4"/>
  <c r="L1941" i="4"/>
  <c r="K1941" i="4"/>
  <c r="J1941" i="4"/>
  <c r="I1941" i="4"/>
  <c r="G1941" i="4"/>
  <c r="H1941" i="4" s="1"/>
  <c r="E1941" i="4"/>
  <c r="T1940" i="4"/>
  <c r="O1940" i="4"/>
  <c r="N1940" i="4"/>
  <c r="L1940" i="4"/>
  <c r="K1940" i="4"/>
  <c r="J1940" i="4"/>
  <c r="I1940" i="4"/>
  <c r="G1940" i="4"/>
  <c r="H1940" i="4" s="1"/>
  <c r="E1940" i="4"/>
  <c r="T1939" i="4"/>
  <c r="O1939" i="4"/>
  <c r="N1939" i="4"/>
  <c r="L1939" i="4"/>
  <c r="K1939" i="4"/>
  <c r="J1939" i="4"/>
  <c r="I1939" i="4"/>
  <c r="G1939" i="4"/>
  <c r="H1939" i="4" s="1"/>
  <c r="E1939" i="4"/>
  <c r="T1938" i="4"/>
  <c r="O1938" i="4"/>
  <c r="N1938" i="4"/>
  <c r="L1938" i="4"/>
  <c r="K1938" i="4"/>
  <c r="J1938" i="4"/>
  <c r="I1938" i="4"/>
  <c r="G1938" i="4"/>
  <c r="H1938" i="4" s="1"/>
  <c r="E1938" i="4"/>
  <c r="T1937" i="4"/>
  <c r="O1937" i="4"/>
  <c r="N1937" i="4"/>
  <c r="L1937" i="4"/>
  <c r="K1937" i="4"/>
  <c r="J1937" i="4"/>
  <c r="I1937" i="4"/>
  <c r="G1937" i="4"/>
  <c r="H1937" i="4" s="1"/>
  <c r="E1937" i="4"/>
  <c r="T1936" i="4"/>
  <c r="O1936" i="4"/>
  <c r="N1936" i="4"/>
  <c r="L1936" i="4"/>
  <c r="K1936" i="4"/>
  <c r="J1936" i="4"/>
  <c r="I1936" i="4"/>
  <c r="G1936" i="4"/>
  <c r="H1936" i="4" s="1"/>
  <c r="E1936" i="4"/>
  <c r="T1935" i="4"/>
  <c r="O1935" i="4"/>
  <c r="N1935" i="4"/>
  <c r="L1935" i="4"/>
  <c r="K1935" i="4"/>
  <c r="J1935" i="4"/>
  <c r="I1935" i="4"/>
  <c r="G1935" i="4"/>
  <c r="H1935" i="4" s="1"/>
  <c r="E1935" i="4"/>
  <c r="T1934" i="4"/>
  <c r="O1934" i="4"/>
  <c r="N1934" i="4"/>
  <c r="L1934" i="4"/>
  <c r="K1934" i="4"/>
  <c r="J1934" i="4"/>
  <c r="I1934" i="4"/>
  <c r="G1934" i="4"/>
  <c r="H1934" i="4" s="1"/>
  <c r="E1934" i="4"/>
  <c r="T1933" i="4"/>
  <c r="O1933" i="4"/>
  <c r="N1933" i="4"/>
  <c r="L1933" i="4"/>
  <c r="K1933" i="4"/>
  <c r="J1933" i="4"/>
  <c r="I1933" i="4"/>
  <c r="G1933" i="4"/>
  <c r="H1933" i="4" s="1"/>
  <c r="E1933" i="4"/>
  <c r="T1932" i="4"/>
  <c r="O1932" i="4"/>
  <c r="N1932" i="4"/>
  <c r="L1932" i="4"/>
  <c r="K1932" i="4"/>
  <c r="J1932" i="4"/>
  <c r="I1932" i="4"/>
  <c r="G1932" i="4"/>
  <c r="H1932" i="4" s="1"/>
  <c r="E1932" i="4"/>
  <c r="T1931" i="4"/>
  <c r="O1931" i="4"/>
  <c r="N1931" i="4"/>
  <c r="L1931" i="4"/>
  <c r="K1931" i="4"/>
  <c r="J1931" i="4"/>
  <c r="I1931" i="4"/>
  <c r="G1931" i="4"/>
  <c r="H1931" i="4" s="1"/>
  <c r="E1931" i="4"/>
  <c r="T1930" i="4"/>
  <c r="O1930" i="4"/>
  <c r="N1930" i="4"/>
  <c r="L1930" i="4"/>
  <c r="K1930" i="4"/>
  <c r="J1930" i="4"/>
  <c r="I1930" i="4"/>
  <c r="G1930" i="4"/>
  <c r="H1930" i="4" s="1"/>
  <c r="E1930" i="4"/>
  <c r="T1929" i="4"/>
  <c r="O1929" i="4"/>
  <c r="N1929" i="4"/>
  <c r="L1929" i="4"/>
  <c r="K1929" i="4"/>
  <c r="J1929" i="4"/>
  <c r="I1929" i="4"/>
  <c r="G1929" i="4"/>
  <c r="H1929" i="4" s="1"/>
  <c r="E1929" i="4"/>
  <c r="T1928" i="4"/>
  <c r="O1928" i="4"/>
  <c r="N1928" i="4"/>
  <c r="L1928" i="4"/>
  <c r="K1928" i="4"/>
  <c r="J1928" i="4"/>
  <c r="I1928" i="4"/>
  <c r="G1928" i="4"/>
  <c r="H1928" i="4" s="1"/>
  <c r="E1928" i="4"/>
  <c r="T1927" i="4"/>
  <c r="O1927" i="4"/>
  <c r="N1927" i="4"/>
  <c r="L1927" i="4"/>
  <c r="K1927" i="4"/>
  <c r="J1927" i="4"/>
  <c r="I1927" i="4"/>
  <c r="G1927" i="4"/>
  <c r="H1927" i="4" s="1"/>
  <c r="E1927" i="4"/>
  <c r="T1926" i="4"/>
  <c r="O1926" i="4"/>
  <c r="N1926" i="4"/>
  <c r="L1926" i="4"/>
  <c r="K1926" i="4"/>
  <c r="J1926" i="4"/>
  <c r="I1926" i="4"/>
  <c r="G1926" i="4"/>
  <c r="H1926" i="4" s="1"/>
  <c r="E1926" i="4"/>
  <c r="T1925" i="4"/>
  <c r="O1925" i="4"/>
  <c r="N1925" i="4"/>
  <c r="L1925" i="4"/>
  <c r="K1925" i="4"/>
  <c r="J1925" i="4"/>
  <c r="I1925" i="4"/>
  <c r="G1925" i="4"/>
  <c r="H1925" i="4" s="1"/>
  <c r="E1925" i="4"/>
  <c r="T1924" i="4"/>
  <c r="O1924" i="4"/>
  <c r="N1924" i="4"/>
  <c r="L1924" i="4"/>
  <c r="K1924" i="4"/>
  <c r="J1924" i="4"/>
  <c r="I1924" i="4"/>
  <c r="G1924" i="4"/>
  <c r="H1924" i="4" s="1"/>
  <c r="E1924" i="4"/>
  <c r="T1923" i="4"/>
  <c r="O1923" i="4"/>
  <c r="N1923" i="4"/>
  <c r="L1923" i="4"/>
  <c r="K1923" i="4"/>
  <c r="J1923" i="4"/>
  <c r="I1923" i="4"/>
  <c r="G1923" i="4"/>
  <c r="H1923" i="4" s="1"/>
  <c r="E1923" i="4"/>
  <c r="T1922" i="4"/>
  <c r="O1922" i="4"/>
  <c r="N1922" i="4"/>
  <c r="L1922" i="4"/>
  <c r="K1922" i="4"/>
  <c r="J1922" i="4"/>
  <c r="I1922" i="4"/>
  <c r="G1922" i="4"/>
  <c r="H1922" i="4" s="1"/>
  <c r="E1922" i="4"/>
  <c r="T1921" i="4"/>
  <c r="O1921" i="4"/>
  <c r="N1921" i="4"/>
  <c r="L1921" i="4"/>
  <c r="K1921" i="4"/>
  <c r="J1921" i="4"/>
  <c r="I1921" i="4"/>
  <c r="G1921" i="4"/>
  <c r="H1921" i="4" s="1"/>
  <c r="E1921" i="4"/>
  <c r="T1920" i="4"/>
  <c r="O1920" i="4"/>
  <c r="N1920" i="4"/>
  <c r="G1920" i="4"/>
  <c r="H1920" i="4" s="1"/>
  <c r="E1920" i="4"/>
  <c r="T1919" i="4"/>
  <c r="O1919" i="4"/>
  <c r="N1919" i="4"/>
  <c r="L1919" i="4"/>
  <c r="K1919" i="4"/>
  <c r="J1919" i="4"/>
  <c r="I1919" i="4"/>
  <c r="G1919" i="4"/>
  <c r="H1919" i="4" s="1"/>
  <c r="E1919" i="4"/>
  <c r="T1918" i="4"/>
  <c r="O1918" i="4"/>
  <c r="N1918" i="4"/>
  <c r="L1918" i="4"/>
  <c r="K1918" i="4"/>
  <c r="J1918" i="4"/>
  <c r="I1918" i="4"/>
  <c r="G1918" i="4"/>
  <c r="H1918" i="4" s="1"/>
  <c r="E1918" i="4"/>
  <c r="T1917" i="4"/>
  <c r="O1917" i="4"/>
  <c r="N1917" i="4"/>
  <c r="L1917" i="4"/>
  <c r="K1917" i="4"/>
  <c r="J1917" i="4"/>
  <c r="I1917" i="4"/>
  <c r="G1917" i="4"/>
  <c r="H1917" i="4" s="1"/>
  <c r="E1917" i="4"/>
  <c r="T1916" i="4"/>
  <c r="O1916" i="4"/>
  <c r="N1916" i="4"/>
  <c r="L1916" i="4"/>
  <c r="K1916" i="4"/>
  <c r="J1916" i="4"/>
  <c r="I1916" i="4"/>
  <c r="G1916" i="4"/>
  <c r="H1916" i="4" s="1"/>
  <c r="E1916" i="4"/>
  <c r="T1915" i="4"/>
  <c r="O1915" i="4"/>
  <c r="N1915" i="4"/>
  <c r="L1915" i="4"/>
  <c r="K1915" i="4"/>
  <c r="J1915" i="4"/>
  <c r="I1915" i="4"/>
  <c r="G1915" i="4"/>
  <c r="H1915" i="4" s="1"/>
  <c r="E1915" i="4"/>
  <c r="T1914" i="4"/>
  <c r="O1914" i="4"/>
  <c r="N1914" i="4"/>
  <c r="L1914" i="4"/>
  <c r="K1914" i="4"/>
  <c r="J1914" i="4"/>
  <c r="I1914" i="4"/>
  <c r="G1914" i="4"/>
  <c r="H1914" i="4" s="1"/>
  <c r="E1914" i="4"/>
  <c r="T1913" i="4"/>
  <c r="O1913" i="4"/>
  <c r="N1913" i="4"/>
  <c r="L1913" i="4"/>
  <c r="K1913" i="4"/>
  <c r="J1913" i="4"/>
  <c r="I1913" i="4"/>
  <c r="G1913" i="4"/>
  <c r="H1913" i="4" s="1"/>
  <c r="E1913" i="4"/>
  <c r="T1912" i="4"/>
  <c r="O1912" i="4"/>
  <c r="N1912" i="4"/>
  <c r="L1912" i="4"/>
  <c r="K1912" i="4"/>
  <c r="J1912" i="4"/>
  <c r="I1912" i="4"/>
  <c r="G1912" i="4"/>
  <c r="H1912" i="4" s="1"/>
  <c r="E1912" i="4"/>
  <c r="T1911" i="4"/>
  <c r="O1911" i="4"/>
  <c r="N1911" i="4"/>
  <c r="L1911" i="4"/>
  <c r="K1911" i="4"/>
  <c r="J1911" i="4"/>
  <c r="I1911" i="4"/>
  <c r="G1911" i="4"/>
  <c r="H1911" i="4" s="1"/>
  <c r="E1911" i="4"/>
  <c r="T1910" i="4"/>
  <c r="O1910" i="4"/>
  <c r="N1910" i="4"/>
  <c r="L1910" i="4"/>
  <c r="K1910" i="4"/>
  <c r="J1910" i="4"/>
  <c r="I1910" i="4"/>
  <c r="G1910" i="4"/>
  <c r="H1910" i="4" s="1"/>
  <c r="E1910" i="4"/>
  <c r="T1909" i="4"/>
  <c r="O1909" i="4"/>
  <c r="N1909" i="4"/>
  <c r="L1909" i="4"/>
  <c r="K1909" i="4"/>
  <c r="J1909" i="4"/>
  <c r="I1909" i="4"/>
  <c r="G1909" i="4"/>
  <c r="H1909" i="4" s="1"/>
  <c r="E1909" i="4"/>
  <c r="T1908" i="4"/>
  <c r="O1908" i="4"/>
  <c r="N1908" i="4"/>
  <c r="L1908" i="4"/>
  <c r="K1908" i="4"/>
  <c r="J1908" i="4"/>
  <c r="I1908" i="4"/>
  <c r="G1908" i="4"/>
  <c r="H1908" i="4" s="1"/>
  <c r="E1908" i="4"/>
  <c r="T1907" i="4"/>
  <c r="O1907" i="4"/>
  <c r="N1907" i="4"/>
  <c r="L1907" i="4"/>
  <c r="K1907" i="4"/>
  <c r="J1907" i="4"/>
  <c r="I1907" i="4"/>
  <c r="G1907" i="4"/>
  <c r="H1907" i="4" s="1"/>
  <c r="E1907" i="4"/>
  <c r="T1906" i="4"/>
  <c r="O1906" i="4"/>
  <c r="N1906" i="4"/>
  <c r="L1906" i="4"/>
  <c r="K1906" i="4"/>
  <c r="J1906" i="4"/>
  <c r="I1906" i="4"/>
  <c r="G1906" i="4"/>
  <c r="H1906" i="4" s="1"/>
  <c r="E1906" i="4"/>
  <c r="T1905" i="4"/>
  <c r="O1905" i="4"/>
  <c r="N1905" i="4"/>
  <c r="L1905" i="4"/>
  <c r="K1905" i="4"/>
  <c r="J1905" i="4"/>
  <c r="I1905" i="4"/>
  <c r="G1905" i="4"/>
  <c r="H1905" i="4" s="1"/>
  <c r="E1905" i="4"/>
  <c r="T1904" i="4"/>
  <c r="O1904" i="4"/>
  <c r="N1904" i="4"/>
  <c r="L1904" i="4"/>
  <c r="K1904" i="4"/>
  <c r="J1904" i="4"/>
  <c r="I1904" i="4"/>
  <c r="G1904" i="4"/>
  <c r="H1904" i="4" s="1"/>
  <c r="E1904" i="4"/>
  <c r="T1903" i="4"/>
  <c r="O1903" i="4"/>
  <c r="N1903" i="4"/>
  <c r="L1903" i="4"/>
  <c r="K1903" i="4"/>
  <c r="J1903" i="4"/>
  <c r="I1903" i="4"/>
  <c r="G1903" i="4"/>
  <c r="H1903" i="4" s="1"/>
  <c r="E1903" i="4"/>
  <c r="T1902" i="4"/>
  <c r="O1902" i="4"/>
  <c r="N1902" i="4"/>
  <c r="L1902" i="4"/>
  <c r="K1902" i="4"/>
  <c r="J1902" i="4"/>
  <c r="I1902" i="4"/>
  <c r="G1902" i="4"/>
  <c r="H1902" i="4" s="1"/>
  <c r="E1902" i="4"/>
  <c r="T1901" i="4"/>
  <c r="O1901" i="4"/>
  <c r="N1901" i="4"/>
  <c r="L1901" i="4"/>
  <c r="K1901" i="4"/>
  <c r="J1901" i="4"/>
  <c r="I1901" i="4"/>
  <c r="G1901" i="4"/>
  <c r="H1901" i="4" s="1"/>
  <c r="E1901" i="4"/>
  <c r="T1900" i="4"/>
  <c r="O1900" i="4"/>
  <c r="N1900" i="4"/>
  <c r="L1900" i="4"/>
  <c r="K1900" i="4"/>
  <c r="J1900" i="4"/>
  <c r="I1900" i="4"/>
  <c r="G1900" i="4"/>
  <c r="H1900" i="4" s="1"/>
  <c r="E1900" i="4"/>
  <c r="T1899" i="4"/>
  <c r="O1899" i="4"/>
  <c r="N1899" i="4"/>
  <c r="L1899" i="4"/>
  <c r="K1899" i="4"/>
  <c r="J1899" i="4"/>
  <c r="I1899" i="4"/>
  <c r="G1899" i="4"/>
  <c r="H1899" i="4" s="1"/>
  <c r="E1899" i="4"/>
  <c r="T1898" i="4"/>
  <c r="O1898" i="4"/>
  <c r="N1898" i="4"/>
  <c r="L1898" i="4"/>
  <c r="K1898" i="4"/>
  <c r="J1898" i="4"/>
  <c r="I1898" i="4"/>
  <c r="G1898" i="4"/>
  <c r="H1898" i="4" s="1"/>
  <c r="E1898" i="4"/>
  <c r="T1897" i="4"/>
  <c r="O1897" i="4"/>
  <c r="N1897" i="4"/>
  <c r="L1897" i="4"/>
  <c r="K1897" i="4"/>
  <c r="J1897" i="4"/>
  <c r="I1897" i="4"/>
  <c r="G1897" i="4"/>
  <c r="H1897" i="4" s="1"/>
  <c r="E1897" i="4"/>
  <c r="T1896" i="4"/>
  <c r="O1896" i="4"/>
  <c r="N1896" i="4"/>
  <c r="L1896" i="4"/>
  <c r="K1896" i="4"/>
  <c r="J1896" i="4"/>
  <c r="I1896" i="4"/>
  <c r="G1896" i="4"/>
  <c r="H1896" i="4" s="1"/>
  <c r="E1896" i="4"/>
  <c r="T1895" i="4"/>
  <c r="O1895" i="4"/>
  <c r="N1895" i="4"/>
  <c r="L1895" i="4"/>
  <c r="K1895" i="4"/>
  <c r="J1895" i="4"/>
  <c r="I1895" i="4"/>
  <c r="G1895" i="4"/>
  <c r="H1895" i="4" s="1"/>
  <c r="E1895" i="4"/>
  <c r="T1894" i="4"/>
  <c r="O1894" i="4"/>
  <c r="N1894" i="4"/>
  <c r="L1894" i="4"/>
  <c r="K1894" i="4"/>
  <c r="J1894" i="4"/>
  <c r="I1894" i="4"/>
  <c r="G1894" i="4"/>
  <c r="H1894" i="4" s="1"/>
  <c r="E1894" i="4"/>
  <c r="T1893" i="4"/>
  <c r="O1893" i="4"/>
  <c r="N1893" i="4"/>
  <c r="L1893" i="4"/>
  <c r="K1893" i="4"/>
  <c r="J1893" i="4"/>
  <c r="I1893" i="4"/>
  <c r="G1893" i="4"/>
  <c r="H1893" i="4" s="1"/>
  <c r="E1893" i="4"/>
  <c r="T1892" i="4"/>
  <c r="O1892" i="4"/>
  <c r="N1892" i="4"/>
  <c r="L1892" i="4"/>
  <c r="K1892" i="4"/>
  <c r="J1892" i="4"/>
  <c r="I1892" i="4"/>
  <c r="G1892" i="4"/>
  <c r="H1892" i="4" s="1"/>
  <c r="E1892" i="4"/>
  <c r="T1891" i="4"/>
  <c r="O1891" i="4"/>
  <c r="N1891" i="4"/>
  <c r="L1891" i="4"/>
  <c r="K1891" i="4"/>
  <c r="J1891" i="4"/>
  <c r="I1891" i="4"/>
  <c r="G1891" i="4"/>
  <c r="H1891" i="4" s="1"/>
  <c r="E1891" i="4"/>
  <c r="T1890" i="4"/>
  <c r="O1890" i="4"/>
  <c r="N1890" i="4"/>
  <c r="L1890" i="4"/>
  <c r="K1890" i="4"/>
  <c r="J1890" i="4"/>
  <c r="I1890" i="4"/>
  <c r="G1890" i="4"/>
  <c r="H1890" i="4" s="1"/>
  <c r="E1890" i="4"/>
  <c r="T1889" i="4"/>
  <c r="O1889" i="4"/>
  <c r="N1889" i="4"/>
  <c r="L1889" i="4"/>
  <c r="K1889" i="4"/>
  <c r="J1889" i="4"/>
  <c r="I1889" i="4"/>
  <c r="G1889" i="4"/>
  <c r="H1889" i="4" s="1"/>
  <c r="E1889" i="4"/>
  <c r="T1888" i="4"/>
  <c r="R1888" i="4"/>
  <c r="Q1888" i="4"/>
  <c r="P1888" i="4"/>
  <c r="O1888" i="4"/>
  <c r="N1888" i="4"/>
  <c r="L1888" i="4"/>
  <c r="K1888" i="4"/>
  <c r="J1888" i="4"/>
  <c r="I1888" i="4"/>
  <c r="H1888" i="4"/>
  <c r="G1888" i="4"/>
  <c r="E1888" i="4"/>
  <c r="T1887" i="4"/>
  <c r="O1887" i="4"/>
  <c r="N1887" i="4"/>
  <c r="L1887" i="4"/>
  <c r="K1887" i="4"/>
  <c r="J1887" i="4"/>
  <c r="I1887" i="4"/>
  <c r="H1887" i="4"/>
  <c r="G1887" i="4"/>
  <c r="E1887" i="4"/>
  <c r="T1886" i="4"/>
  <c r="O1886" i="4"/>
  <c r="N1886" i="4"/>
  <c r="L1886" i="4"/>
  <c r="K1886" i="4"/>
  <c r="J1886" i="4"/>
  <c r="I1886" i="4"/>
  <c r="H1886" i="4"/>
  <c r="G1886" i="4"/>
  <c r="E1886" i="4"/>
  <c r="T1885" i="4"/>
  <c r="O1885" i="4"/>
  <c r="N1885" i="4"/>
  <c r="L1885" i="4"/>
  <c r="K1885" i="4"/>
  <c r="J1885" i="4"/>
  <c r="I1885" i="4"/>
  <c r="H1885" i="4"/>
  <c r="G1885" i="4"/>
  <c r="E1885" i="4"/>
  <c r="T1884" i="4"/>
  <c r="O1884" i="4"/>
  <c r="N1884" i="4"/>
  <c r="L1884" i="4"/>
  <c r="K1884" i="4"/>
  <c r="J1884" i="4"/>
  <c r="I1884" i="4"/>
  <c r="H1884" i="4"/>
  <c r="G1884" i="4"/>
  <c r="E1884" i="4"/>
  <c r="T1883" i="4"/>
  <c r="O1883" i="4"/>
  <c r="N1883" i="4"/>
  <c r="L1883" i="4"/>
  <c r="K1883" i="4"/>
  <c r="J1883" i="4"/>
  <c r="I1883" i="4"/>
  <c r="H1883" i="4"/>
  <c r="G1883" i="4"/>
  <c r="E1883" i="4"/>
  <c r="T1882" i="4"/>
  <c r="O1882" i="4"/>
  <c r="N1882" i="4"/>
  <c r="L1882" i="4"/>
  <c r="K1882" i="4"/>
  <c r="J1882" i="4"/>
  <c r="I1882" i="4"/>
  <c r="H1882" i="4"/>
  <c r="G1882" i="4"/>
  <c r="E1882" i="4"/>
  <c r="T1881" i="4"/>
  <c r="O1881" i="4"/>
  <c r="N1881" i="4"/>
  <c r="L1881" i="4"/>
  <c r="K1881" i="4"/>
  <c r="J1881" i="4"/>
  <c r="I1881" i="4"/>
  <c r="H1881" i="4"/>
  <c r="G1881" i="4"/>
  <c r="E1881" i="4"/>
  <c r="T1880" i="4"/>
  <c r="O1880" i="4"/>
  <c r="N1880" i="4"/>
  <c r="L1880" i="4"/>
  <c r="K1880" i="4"/>
  <c r="J1880" i="4"/>
  <c r="I1880" i="4"/>
  <c r="H1880" i="4"/>
  <c r="G1880" i="4"/>
  <c r="E1880" i="4"/>
  <c r="T1879" i="4"/>
  <c r="O1879" i="4"/>
  <c r="N1879" i="4"/>
  <c r="L1879" i="4"/>
  <c r="K1879" i="4"/>
  <c r="J1879" i="4"/>
  <c r="I1879" i="4"/>
  <c r="H1879" i="4"/>
  <c r="G1879" i="4"/>
  <c r="E1879" i="4"/>
  <c r="T1878" i="4"/>
  <c r="O1878" i="4"/>
  <c r="N1878" i="4"/>
  <c r="L1878" i="4"/>
  <c r="K1878" i="4"/>
  <c r="J1878" i="4"/>
  <c r="I1878" i="4"/>
  <c r="H1878" i="4"/>
  <c r="G1878" i="4"/>
  <c r="E1878" i="4"/>
  <c r="T1877" i="4"/>
  <c r="O1877" i="4"/>
  <c r="N1877" i="4"/>
  <c r="L1877" i="4"/>
  <c r="K1877" i="4"/>
  <c r="J1877" i="4"/>
  <c r="I1877" i="4"/>
  <c r="H1877" i="4"/>
  <c r="G1877" i="4"/>
  <c r="E1877" i="4"/>
  <c r="T1876" i="4"/>
  <c r="O1876" i="4"/>
  <c r="N1876" i="4"/>
  <c r="L1876" i="4"/>
  <c r="K1876" i="4"/>
  <c r="J1876" i="4"/>
  <c r="I1876" i="4"/>
  <c r="H1876" i="4"/>
  <c r="G1876" i="4"/>
  <c r="E1876" i="4"/>
  <c r="T1875" i="4"/>
  <c r="O1875" i="4"/>
  <c r="N1875" i="4"/>
  <c r="L1875" i="4"/>
  <c r="K1875" i="4"/>
  <c r="J1875" i="4"/>
  <c r="I1875" i="4"/>
  <c r="H1875" i="4"/>
  <c r="G1875" i="4"/>
  <c r="E1875" i="4"/>
  <c r="T1874" i="4"/>
  <c r="O1874" i="4"/>
  <c r="N1874" i="4"/>
  <c r="L1874" i="4"/>
  <c r="K1874" i="4"/>
  <c r="J1874" i="4"/>
  <c r="I1874" i="4"/>
  <c r="H1874" i="4"/>
  <c r="G1874" i="4"/>
  <c r="E1874" i="4"/>
  <c r="T1873" i="4"/>
  <c r="O1873" i="4"/>
  <c r="N1873" i="4"/>
  <c r="L1873" i="4"/>
  <c r="K1873" i="4"/>
  <c r="J1873" i="4"/>
  <c r="I1873" i="4"/>
  <c r="H1873" i="4"/>
  <c r="G1873" i="4"/>
  <c r="E1873" i="4"/>
  <c r="T1872" i="4"/>
  <c r="O1872" i="4"/>
  <c r="N1872" i="4"/>
  <c r="L1872" i="4"/>
  <c r="K1872" i="4"/>
  <c r="J1872" i="4"/>
  <c r="I1872" i="4"/>
  <c r="H1872" i="4"/>
  <c r="G1872" i="4"/>
  <c r="E1872" i="4"/>
  <c r="T1871" i="4"/>
  <c r="O1871" i="4"/>
  <c r="N1871" i="4"/>
  <c r="L1871" i="4"/>
  <c r="K1871" i="4"/>
  <c r="J1871" i="4"/>
  <c r="I1871" i="4"/>
  <c r="H1871" i="4"/>
  <c r="G1871" i="4"/>
  <c r="E1871" i="4"/>
  <c r="T1870" i="4"/>
  <c r="O1870" i="4"/>
  <c r="N1870" i="4"/>
  <c r="L1870" i="4"/>
  <c r="K1870" i="4"/>
  <c r="J1870" i="4"/>
  <c r="I1870" i="4"/>
  <c r="H1870" i="4"/>
  <c r="G1870" i="4"/>
  <c r="E1870" i="4"/>
  <c r="T1869" i="4"/>
  <c r="O1869" i="4"/>
  <c r="N1869" i="4"/>
  <c r="L1869" i="4"/>
  <c r="K1869" i="4"/>
  <c r="J1869" i="4"/>
  <c r="I1869" i="4"/>
  <c r="H1869" i="4"/>
  <c r="G1869" i="4"/>
  <c r="E1869" i="4"/>
  <c r="T1868" i="4"/>
  <c r="O1868" i="4"/>
  <c r="N1868" i="4"/>
  <c r="L1868" i="4"/>
  <c r="K1868" i="4"/>
  <c r="J1868" i="4"/>
  <c r="I1868" i="4"/>
  <c r="H1868" i="4"/>
  <c r="G1868" i="4"/>
  <c r="E1868" i="4"/>
  <c r="T1867" i="4"/>
  <c r="O1867" i="4"/>
  <c r="N1867" i="4"/>
  <c r="L1867" i="4"/>
  <c r="K1867" i="4"/>
  <c r="J1867" i="4"/>
  <c r="I1867" i="4"/>
  <c r="H1867" i="4"/>
  <c r="G1867" i="4"/>
  <c r="E1867" i="4"/>
  <c r="T1866" i="4"/>
  <c r="O1866" i="4"/>
  <c r="N1866" i="4"/>
  <c r="L1866" i="4"/>
  <c r="K1866" i="4"/>
  <c r="J1866" i="4"/>
  <c r="I1866" i="4"/>
  <c r="H1866" i="4"/>
  <c r="G1866" i="4"/>
  <c r="E1866" i="4"/>
  <c r="T1865" i="4"/>
  <c r="O1865" i="4"/>
  <c r="N1865" i="4"/>
  <c r="L1865" i="4"/>
  <c r="K1865" i="4"/>
  <c r="J1865" i="4"/>
  <c r="I1865" i="4"/>
  <c r="H1865" i="4"/>
  <c r="G1865" i="4"/>
  <c r="E1865" i="4"/>
  <c r="T1864" i="4"/>
  <c r="O1864" i="4"/>
  <c r="N1864" i="4"/>
  <c r="L1864" i="4"/>
  <c r="K1864" i="4"/>
  <c r="J1864" i="4"/>
  <c r="I1864" i="4"/>
  <c r="H1864" i="4"/>
  <c r="G1864" i="4"/>
  <c r="E1864" i="4"/>
  <c r="T1863" i="4"/>
  <c r="O1863" i="4"/>
  <c r="N1863" i="4"/>
  <c r="L1863" i="4"/>
  <c r="K1863" i="4"/>
  <c r="J1863" i="4"/>
  <c r="I1863" i="4"/>
  <c r="H1863" i="4"/>
  <c r="G1863" i="4"/>
  <c r="E1863" i="4"/>
  <c r="T1862" i="4"/>
  <c r="O1862" i="4"/>
  <c r="N1862" i="4"/>
  <c r="L1862" i="4"/>
  <c r="K1862" i="4"/>
  <c r="J1862" i="4"/>
  <c r="I1862" i="4"/>
  <c r="H1862" i="4"/>
  <c r="G1862" i="4"/>
  <c r="E1862" i="4"/>
  <c r="T1861" i="4"/>
  <c r="O1861" i="4"/>
  <c r="N1861" i="4"/>
  <c r="L1861" i="4"/>
  <c r="K1861" i="4"/>
  <c r="J1861" i="4"/>
  <c r="I1861" i="4"/>
  <c r="H1861" i="4"/>
  <c r="G1861" i="4"/>
  <c r="E1861" i="4"/>
  <c r="T1860" i="4"/>
  <c r="O1860" i="4"/>
  <c r="N1860" i="4"/>
  <c r="L1860" i="4"/>
  <c r="K1860" i="4"/>
  <c r="J1860" i="4"/>
  <c r="I1860" i="4"/>
  <c r="H1860" i="4"/>
  <c r="G1860" i="4"/>
  <c r="E1860" i="4"/>
  <c r="T1859" i="4"/>
  <c r="O1859" i="4"/>
  <c r="N1859" i="4"/>
  <c r="L1859" i="4"/>
  <c r="K1859" i="4"/>
  <c r="J1859" i="4"/>
  <c r="I1859" i="4"/>
  <c r="H1859" i="4"/>
  <c r="G1859" i="4"/>
  <c r="E1859" i="4"/>
  <c r="T1858" i="4"/>
  <c r="O1858" i="4"/>
  <c r="N1858" i="4"/>
  <c r="L1858" i="4"/>
  <c r="K1858" i="4"/>
  <c r="J1858" i="4"/>
  <c r="I1858" i="4"/>
  <c r="H1858" i="4"/>
  <c r="G1858" i="4"/>
  <c r="E1858" i="4"/>
  <c r="T1857" i="4"/>
  <c r="O1857" i="4"/>
  <c r="N1857" i="4"/>
  <c r="L1857" i="4"/>
  <c r="K1857" i="4"/>
  <c r="J1857" i="4"/>
  <c r="I1857" i="4"/>
  <c r="H1857" i="4"/>
  <c r="G1857" i="4"/>
  <c r="E1857" i="4"/>
  <c r="T1856" i="4"/>
  <c r="O1856" i="4"/>
  <c r="N1856" i="4"/>
  <c r="L1856" i="4"/>
  <c r="K1856" i="4"/>
  <c r="J1856" i="4"/>
  <c r="I1856" i="4"/>
  <c r="H1856" i="4"/>
  <c r="G1856" i="4"/>
  <c r="E1856" i="4"/>
  <c r="T1855" i="4"/>
  <c r="O1855" i="4"/>
  <c r="N1855" i="4"/>
  <c r="L1855" i="4"/>
  <c r="K1855" i="4"/>
  <c r="J1855" i="4"/>
  <c r="I1855" i="4"/>
  <c r="H1855" i="4"/>
  <c r="G1855" i="4"/>
  <c r="E1855" i="4"/>
  <c r="T1854" i="4"/>
  <c r="O1854" i="4"/>
  <c r="N1854" i="4"/>
  <c r="L1854" i="4"/>
  <c r="K1854" i="4"/>
  <c r="J1854" i="4"/>
  <c r="I1854" i="4"/>
  <c r="H1854" i="4"/>
  <c r="G1854" i="4"/>
  <c r="E1854" i="4"/>
  <c r="T1853" i="4"/>
  <c r="O1853" i="4"/>
  <c r="N1853" i="4"/>
  <c r="L1853" i="4"/>
  <c r="K1853" i="4"/>
  <c r="J1853" i="4"/>
  <c r="I1853" i="4"/>
  <c r="H1853" i="4"/>
  <c r="G1853" i="4"/>
  <c r="E1853" i="4"/>
  <c r="T1852" i="4"/>
  <c r="R1852" i="4"/>
  <c r="Q1852" i="4"/>
  <c r="P1852" i="4"/>
  <c r="O1852" i="4"/>
  <c r="N1852" i="4"/>
  <c r="L1852" i="4"/>
  <c r="K1852" i="4"/>
  <c r="J1852" i="4"/>
  <c r="I1852" i="4"/>
  <c r="G1852" i="4"/>
  <c r="H1852" i="4" s="1"/>
  <c r="E1852" i="4"/>
  <c r="T1851" i="4"/>
  <c r="O1851" i="4"/>
  <c r="N1851" i="4"/>
  <c r="L1851" i="4"/>
  <c r="K1851" i="4"/>
  <c r="J1851" i="4"/>
  <c r="I1851" i="4"/>
  <c r="G1851" i="4"/>
  <c r="H1851" i="4" s="1"/>
  <c r="E1851" i="4"/>
  <c r="T1850" i="4"/>
  <c r="O1850" i="4"/>
  <c r="N1850" i="4"/>
  <c r="L1850" i="4"/>
  <c r="K1850" i="4"/>
  <c r="J1850" i="4"/>
  <c r="I1850" i="4"/>
  <c r="G1850" i="4"/>
  <c r="H1850" i="4" s="1"/>
  <c r="E1850" i="4"/>
  <c r="T1849" i="4"/>
  <c r="O1849" i="4"/>
  <c r="N1849" i="4"/>
  <c r="L1849" i="4"/>
  <c r="K1849" i="4"/>
  <c r="J1849" i="4"/>
  <c r="I1849" i="4"/>
  <c r="G1849" i="4"/>
  <c r="H1849" i="4" s="1"/>
  <c r="E1849" i="4"/>
  <c r="T1848" i="4"/>
  <c r="O1848" i="4"/>
  <c r="N1848" i="4"/>
  <c r="L1848" i="4"/>
  <c r="K1848" i="4"/>
  <c r="J1848" i="4"/>
  <c r="I1848" i="4"/>
  <c r="G1848" i="4"/>
  <c r="H1848" i="4" s="1"/>
  <c r="E1848" i="4"/>
  <c r="T1847" i="4"/>
  <c r="O1847" i="4"/>
  <c r="N1847" i="4"/>
  <c r="L1847" i="4"/>
  <c r="K1847" i="4"/>
  <c r="J1847" i="4"/>
  <c r="I1847" i="4"/>
  <c r="G1847" i="4"/>
  <c r="H1847" i="4" s="1"/>
  <c r="E1847" i="4"/>
  <c r="T1846" i="4"/>
  <c r="O1846" i="4"/>
  <c r="N1846" i="4"/>
  <c r="L1846" i="4"/>
  <c r="K1846" i="4"/>
  <c r="J1846" i="4"/>
  <c r="I1846" i="4"/>
  <c r="G1846" i="4"/>
  <c r="H1846" i="4" s="1"/>
  <c r="E1846" i="4"/>
  <c r="T1845" i="4"/>
  <c r="O1845" i="4"/>
  <c r="N1845" i="4"/>
  <c r="L1845" i="4"/>
  <c r="K1845" i="4"/>
  <c r="J1845" i="4"/>
  <c r="I1845" i="4"/>
  <c r="G1845" i="4"/>
  <c r="H1845" i="4" s="1"/>
  <c r="E1845" i="4"/>
  <c r="T1844" i="4"/>
  <c r="O1844" i="4"/>
  <c r="N1844" i="4"/>
  <c r="L1844" i="4"/>
  <c r="K1844" i="4"/>
  <c r="J1844" i="4"/>
  <c r="I1844" i="4"/>
  <c r="G1844" i="4"/>
  <c r="H1844" i="4" s="1"/>
  <c r="E1844" i="4"/>
  <c r="T1843" i="4"/>
  <c r="O1843" i="4"/>
  <c r="N1843" i="4"/>
  <c r="L1843" i="4"/>
  <c r="K1843" i="4"/>
  <c r="J1843" i="4"/>
  <c r="I1843" i="4"/>
  <c r="G1843" i="4"/>
  <c r="H1843" i="4" s="1"/>
  <c r="E1843" i="4"/>
  <c r="T1842" i="4"/>
  <c r="O1842" i="4"/>
  <c r="N1842" i="4"/>
  <c r="L1842" i="4"/>
  <c r="K1842" i="4"/>
  <c r="J1842" i="4"/>
  <c r="I1842" i="4"/>
  <c r="G1842" i="4"/>
  <c r="H1842" i="4" s="1"/>
  <c r="E1842" i="4"/>
  <c r="T1841" i="4"/>
  <c r="O1841" i="4"/>
  <c r="N1841" i="4"/>
  <c r="L1841" i="4"/>
  <c r="K1841" i="4"/>
  <c r="J1841" i="4"/>
  <c r="I1841" i="4"/>
  <c r="G1841" i="4"/>
  <c r="H1841" i="4" s="1"/>
  <c r="E1841" i="4"/>
  <c r="T1840" i="4"/>
  <c r="O1840" i="4"/>
  <c r="N1840" i="4"/>
  <c r="L1840" i="4"/>
  <c r="K1840" i="4"/>
  <c r="J1840" i="4"/>
  <c r="I1840" i="4"/>
  <c r="G1840" i="4"/>
  <c r="H1840" i="4" s="1"/>
  <c r="E1840" i="4"/>
  <c r="T1839" i="4"/>
  <c r="O1839" i="4"/>
  <c r="N1839" i="4"/>
  <c r="L1839" i="4"/>
  <c r="K1839" i="4"/>
  <c r="J1839" i="4"/>
  <c r="I1839" i="4"/>
  <c r="G1839" i="4"/>
  <c r="H1839" i="4" s="1"/>
  <c r="E1839" i="4"/>
  <c r="T1838" i="4"/>
  <c r="O1838" i="4"/>
  <c r="N1838" i="4"/>
  <c r="L1838" i="4"/>
  <c r="K1838" i="4"/>
  <c r="J1838" i="4"/>
  <c r="I1838" i="4"/>
  <c r="G1838" i="4"/>
  <c r="H1838" i="4" s="1"/>
  <c r="E1838" i="4"/>
  <c r="T1837" i="4"/>
  <c r="O1837" i="4"/>
  <c r="N1837" i="4"/>
  <c r="L1837" i="4"/>
  <c r="K1837" i="4"/>
  <c r="J1837" i="4"/>
  <c r="I1837" i="4"/>
  <c r="G1837" i="4"/>
  <c r="H1837" i="4" s="1"/>
  <c r="E1837" i="4"/>
  <c r="T1836" i="4"/>
  <c r="O1836" i="4"/>
  <c r="N1836" i="4"/>
  <c r="L1836" i="4"/>
  <c r="K1836" i="4"/>
  <c r="J1836" i="4"/>
  <c r="I1836" i="4"/>
  <c r="G1836" i="4"/>
  <c r="H1836" i="4" s="1"/>
  <c r="E1836" i="4"/>
  <c r="T1835" i="4"/>
  <c r="O1835" i="4"/>
  <c r="N1835" i="4"/>
  <c r="L1835" i="4"/>
  <c r="K1835" i="4"/>
  <c r="J1835" i="4"/>
  <c r="I1835" i="4"/>
  <c r="G1835" i="4"/>
  <c r="H1835" i="4" s="1"/>
  <c r="E1835" i="4"/>
  <c r="T1834" i="4"/>
  <c r="O1834" i="4"/>
  <c r="N1834" i="4"/>
  <c r="L1834" i="4"/>
  <c r="K1834" i="4"/>
  <c r="J1834" i="4"/>
  <c r="I1834" i="4"/>
  <c r="G1834" i="4"/>
  <c r="H1834" i="4" s="1"/>
  <c r="E1834" i="4"/>
  <c r="T1833" i="4"/>
  <c r="O1833" i="4"/>
  <c r="N1833" i="4"/>
  <c r="L1833" i="4"/>
  <c r="K1833" i="4"/>
  <c r="J1833" i="4"/>
  <c r="I1833" i="4"/>
  <c r="G1833" i="4"/>
  <c r="H1833" i="4" s="1"/>
  <c r="E1833" i="4"/>
  <c r="T1832" i="4"/>
  <c r="O1832" i="4"/>
  <c r="N1832" i="4"/>
  <c r="L1832" i="4"/>
  <c r="K1832" i="4"/>
  <c r="J1832" i="4"/>
  <c r="I1832" i="4"/>
  <c r="G1832" i="4"/>
  <c r="H1832" i="4" s="1"/>
  <c r="E1832" i="4"/>
  <c r="T1831" i="4"/>
  <c r="O1831" i="4"/>
  <c r="N1831" i="4"/>
  <c r="L1831" i="4"/>
  <c r="K1831" i="4"/>
  <c r="J1831" i="4"/>
  <c r="I1831" i="4"/>
  <c r="G1831" i="4"/>
  <c r="H1831" i="4" s="1"/>
  <c r="E1831" i="4"/>
  <c r="T1830" i="4"/>
  <c r="O1830" i="4"/>
  <c r="N1830" i="4"/>
  <c r="L1830" i="4"/>
  <c r="K1830" i="4"/>
  <c r="J1830" i="4"/>
  <c r="I1830" i="4"/>
  <c r="G1830" i="4"/>
  <c r="H1830" i="4" s="1"/>
  <c r="E1830" i="4"/>
  <c r="T1829" i="4"/>
  <c r="O1829" i="4"/>
  <c r="N1829" i="4"/>
  <c r="L1829" i="4"/>
  <c r="K1829" i="4"/>
  <c r="J1829" i="4"/>
  <c r="I1829" i="4"/>
  <c r="G1829" i="4"/>
  <c r="H1829" i="4" s="1"/>
  <c r="E1829" i="4"/>
  <c r="T1828" i="4"/>
  <c r="O1828" i="4"/>
  <c r="N1828" i="4"/>
  <c r="L1828" i="4"/>
  <c r="K1828" i="4"/>
  <c r="J1828" i="4"/>
  <c r="I1828" i="4"/>
  <c r="G1828" i="4"/>
  <c r="H1828" i="4" s="1"/>
  <c r="E1828" i="4"/>
  <c r="T1827" i="4"/>
  <c r="O1827" i="4"/>
  <c r="N1827" i="4"/>
  <c r="L1827" i="4"/>
  <c r="K1827" i="4"/>
  <c r="J1827" i="4"/>
  <c r="I1827" i="4"/>
  <c r="G1827" i="4"/>
  <c r="H1827" i="4" s="1"/>
  <c r="E1827" i="4"/>
  <c r="T1826" i="4"/>
  <c r="O1826" i="4"/>
  <c r="N1826" i="4"/>
  <c r="L1826" i="4"/>
  <c r="K1826" i="4"/>
  <c r="J1826" i="4"/>
  <c r="I1826" i="4"/>
  <c r="G1826" i="4"/>
  <c r="H1826" i="4" s="1"/>
  <c r="E1826" i="4"/>
  <c r="T1825" i="4"/>
  <c r="O1825" i="4"/>
  <c r="N1825" i="4"/>
  <c r="L1825" i="4"/>
  <c r="K1825" i="4"/>
  <c r="J1825" i="4"/>
  <c r="I1825" i="4"/>
  <c r="G1825" i="4"/>
  <c r="H1825" i="4" s="1"/>
  <c r="E1825" i="4"/>
  <c r="T1824" i="4"/>
  <c r="O1824" i="4"/>
  <c r="N1824" i="4"/>
  <c r="L1824" i="4"/>
  <c r="K1824" i="4"/>
  <c r="J1824" i="4"/>
  <c r="I1824" i="4"/>
  <c r="G1824" i="4"/>
  <c r="H1824" i="4" s="1"/>
  <c r="E1824" i="4"/>
  <c r="T1823" i="4"/>
  <c r="O1823" i="4"/>
  <c r="N1823" i="4"/>
  <c r="L1823" i="4"/>
  <c r="K1823" i="4"/>
  <c r="J1823" i="4"/>
  <c r="I1823" i="4"/>
  <c r="G1823" i="4"/>
  <c r="H1823" i="4" s="1"/>
  <c r="E1823" i="4"/>
  <c r="T1822" i="4"/>
  <c r="O1822" i="4"/>
  <c r="N1822" i="4"/>
  <c r="L1822" i="4"/>
  <c r="K1822" i="4"/>
  <c r="J1822" i="4"/>
  <c r="I1822" i="4"/>
  <c r="G1822" i="4"/>
  <c r="H1822" i="4" s="1"/>
  <c r="E1822" i="4"/>
  <c r="T1821" i="4"/>
  <c r="O1821" i="4"/>
  <c r="N1821" i="4"/>
  <c r="L1821" i="4"/>
  <c r="K1821" i="4"/>
  <c r="J1821" i="4"/>
  <c r="I1821" i="4"/>
  <c r="G1821" i="4"/>
  <c r="H1821" i="4" s="1"/>
  <c r="E1821" i="4"/>
  <c r="T1820" i="4"/>
  <c r="O1820" i="4"/>
  <c r="N1820" i="4"/>
  <c r="L1820" i="4"/>
  <c r="K1820" i="4"/>
  <c r="J1820" i="4"/>
  <c r="I1820" i="4"/>
  <c r="G1820" i="4"/>
  <c r="H1820" i="4" s="1"/>
  <c r="E1820" i="4"/>
  <c r="T1819" i="4"/>
  <c r="O1819" i="4"/>
  <c r="N1819" i="4"/>
  <c r="L1819" i="4"/>
  <c r="K1819" i="4"/>
  <c r="J1819" i="4"/>
  <c r="I1819" i="4"/>
  <c r="G1819" i="4"/>
  <c r="H1819" i="4" s="1"/>
  <c r="E1819" i="4"/>
  <c r="T1818" i="4"/>
  <c r="O1818" i="4"/>
  <c r="N1818" i="4"/>
  <c r="L1818" i="4"/>
  <c r="K1818" i="4"/>
  <c r="J1818" i="4"/>
  <c r="I1818" i="4"/>
  <c r="G1818" i="4"/>
  <c r="H1818" i="4" s="1"/>
  <c r="E1818" i="4"/>
  <c r="T1817" i="4"/>
  <c r="O1817" i="4"/>
  <c r="N1817" i="4"/>
  <c r="L1817" i="4"/>
  <c r="K1817" i="4"/>
  <c r="J1817" i="4"/>
  <c r="I1817" i="4"/>
  <c r="G1817" i="4"/>
  <c r="H1817" i="4" s="1"/>
  <c r="E1817" i="4"/>
  <c r="T1816" i="4"/>
  <c r="O1816" i="4"/>
  <c r="N1816" i="4"/>
  <c r="L1816" i="4"/>
  <c r="K1816" i="4"/>
  <c r="J1816" i="4"/>
  <c r="I1816" i="4"/>
  <c r="G1816" i="4"/>
  <c r="H1816" i="4" s="1"/>
  <c r="E1816" i="4"/>
  <c r="T1815" i="4"/>
  <c r="O1815" i="4"/>
  <c r="N1815" i="4"/>
  <c r="L1815" i="4"/>
  <c r="K1815" i="4"/>
  <c r="J1815" i="4"/>
  <c r="I1815" i="4"/>
  <c r="G1815" i="4"/>
  <c r="H1815" i="4" s="1"/>
  <c r="E1815" i="4"/>
  <c r="T1814" i="4"/>
  <c r="O1814" i="4"/>
  <c r="N1814" i="4"/>
  <c r="L1814" i="4"/>
  <c r="K1814" i="4"/>
  <c r="J1814" i="4"/>
  <c r="I1814" i="4"/>
  <c r="G1814" i="4"/>
  <c r="H1814" i="4" s="1"/>
  <c r="E1814" i="4"/>
  <c r="T1813" i="4"/>
  <c r="O1813" i="4"/>
  <c r="N1813" i="4"/>
  <c r="L1813" i="4"/>
  <c r="K1813" i="4"/>
  <c r="J1813" i="4"/>
  <c r="I1813" i="4"/>
  <c r="G1813" i="4"/>
  <c r="H1813" i="4" s="1"/>
  <c r="E1813" i="4"/>
  <c r="T1812" i="4"/>
  <c r="O1812" i="4"/>
  <c r="N1812" i="4"/>
  <c r="K1812" i="4"/>
  <c r="I1812" i="4"/>
  <c r="H1812" i="4"/>
  <c r="E1812" i="4"/>
  <c r="T1811" i="4"/>
  <c r="O1811" i="4"/>
  <c r="N1811" i="4"/>
  <c r="L1811" i="4"/>
  <c r="K1811" i="4"/>
  <c r="J1811" i="4"/>
  <c r="I1811" i="4"/>
  <c r="H1811" i="4"/>
  <c r="G1811" i="4"/>
  <c r="E1811" i="4"/>
  <c r="T1810" i="4"/>
  <c r="O1810" i="4"/>
  <c r="N1810" i="4"/>
  <c r="L1810" i="4"/>
  <c r="K1810" i="4"/>
  <c r="J1810" i="4"/>
  <c r="I1810" i="4"/>
  <c r="H1810" i="4"/>
  <c r="G1810" i="4"/>
  <c r="E1810" i="4"/>
  <c r="T1809" i="4"/>
  <c r="O1809" i="4"/>
  <c r="N1809" i="4"/>
  <c r="L1809" i="4"/>
  <c r="K1809" i="4"/>
  <c r="J1809" i="4"/>
  <c r="I1809" i="4"/>
  <c r="H1809" i="4"/>
  <c r="G1809" i="4"/>
  <c r="E1809" i="4"/>
  <c r="T1808" i="4"/>
  <c r="O1808" i="4"/>
  <c r="N1808" i="4"/>
  <c r="L1808" i="4"/>
  <c r="K1808" i="4"/>
  <c r="J1808" i="4"/>
  <c r="I1808" i="4"/>
  <c r="H1808" i="4"/>
  <c r="G1808" i="4"/>
  <c r="E1808" i="4"/>
  <c r="T1807" i="4"/>
  <c r="O1807" i="4"/>
  <c r="N1807" i="4"/>
  <c r="L1807" i="4"/>
  <c r="K1807" i="4"/>
  <c r="J1807" i="4"/>
  <c r="I1807" i="4"/>
  <c r="H1807" i="4"/>
  <c r="G1807" i="4"/>
  <c r="E1807" i="4"/>
  <c r="T1806" i="4"/>
  <c r="O1806" i="4"/>
  <c r="N1806" i="4"/>
  <c r="L1806" i="4"/>
  <c r="K1806" i="4"/>
  <c r="J1806" i="4"/>
  <c r="I1806" i="4"/>
  <c r="H1806" i="4"/>
  <c r="G1806" i="4"/>
  <c r="E1806" i="4"/>
  <c r="T1805" i="4"/>
  <c r="O1805" i="4"/>
  <c r="N1805" i="4"/>
  <c r="L1805" i="4"/>
  <c r="K1805" i="4"/>
  <c r="J1805" i="4"/>
  <c r="I1805" i="4"/>
  <c r="H1805" i="4"/>
  <c r="G1805" i="4"/>
  <c r="E1805" i="4"/>
  <c r="T1804" i="4"/>
  <c r="O1804" i="4"/>
  <c r="N1804" i="4"/>
  <c r="L1804" i="4"/>
  <c r="K1804" i="4"/>
  <c r="J1804" i="4"/>
  <c r="I1804" i="4"/>
  <c r="H1804" i="4"/>
  <c r="G1804" i="4"/>
  <c r="E1804" i="4"/>
  <c r="T1803" i="4"/>
  <c r="O1803" i="4"/>
  <c r="N1803" i="4"/>
  <c r="L1803" i="4"/>
  <c r="K1803" i="4"/>
  <c r="J1803" i="4"/>
  <c r="I1803" i="4"/>
  <c r="H1803" i="4"/>
  <c r="G1803" i="4"/>
  <c r="E1803" i="4"/>
  <c r="T1802" i="4"/>
  <c r="O1802" i="4"/>
  <c r="N1802" i="4"/>
  <c r="L1802" i="4"/>
  <c r="K1802" i="4"/>
  <c r="J1802" i="4"/>
  <c r="I1802" i="4"/>
  <c r="H1802" i="4"/>
  <c r="G1802" i="4"/>
  <c r="E1802" i="4"/>
  <c r="T1801" i="4"/>
  <c r="O1801" i="4"/>
  <c r="N1801" i="4"/>
  <c r="L1801" i="4"/>
  <c r="K1801" i="4"/>
  <c r="J1801" i="4"/>
  <c r="I1801" i="4"/>
  <c r="H1801" i="4"/>
  <c r="G1801" i="4"/>
  <c r="E1801" i="4"/>
  <c r="T1800" i="4"/>
  <c r="O1800" i="4"/>
  <c r="N1800" i="4"/>
  <c r="L1800" i="4"/>
  <c r="K1800" i="4"/>
  <c r="J1800" i="4"/>
  <c r="I1800" i="4"/>
  <c r="H1800" i="4"/>
  <c r="G1800" i="4"/>
  <c r="E1800" i="4"/>
  <c r="T1799" i="4"/>
  <c r="O1799" i="4"/>
  <c r="N1799" i="4"/>
  <c r="L1799" i="4"/>
  <c r="K1799" i="4"/>
  <c r="J1799" i="4"/>
  <c r="I1799" i="4"/>
  <c r="H1799" i="4"/>
  <c r="G1799" i="4"/>
  <c r="E1799" i="4"/>
  <c r="T1798" i="4"/>
  <c r="O1798" i="4"/>
  <c r="N1798" i="4"/>
  <c r="L1798" i="4"/>
  <c r="K1798" i="4"/>
  <c r="J1798" i="4"/>
  <c r="I1798" i="4"/>
  <c r="H1798" i="4"/>
  <c r="G1798" i="4"/>
  <c r="E1798" i="4"/>
  <c r="T1797" i="4"/>
  <c r="O1797" i="4"/>
  <c r="N1797" i="4"/>
  <c r="L1797" i="4"/>
  <c r="K1797" i="4"/>
  <c r="J1797" i="4"/>
  <c r="I1797" i="4"/>
  <c r="H1797" i="4"/>
  <c r="G1797" i="4"/>
  <c r="E1797" i="4"/>
  <c r="T1796" i="4"/>
  <c r="O1796" i="4"/>
  <c r="N1796" i="4"/>
  <c r="L1796" i="4"/>
  <c r="K1796" i="4"/>
  <c r="J1796" i="4"/>
  <c r="I1796" i="4"/>
  <c r="H1796" i="4"/>
  <c r="G1796" i="4"/>
  <c r="E1796" i="4"/>
  <c r="T1795" i="4"/>
  <c r="O1795" i="4"/>
  <c r="N1795" i="4"/>
  <c r="L1795" i="4"/>
  <c r="K1795" i="4"/>
  <c r="J1795" i="4"/>
  <c r="I1795" i="4"/>
  <c r="H1795" i="4"/>
  <c r="G1795" i="4"/>
  <c r="E1795" i="4"/>
  <c r="T1794" i="4"/>
  <c r="O1794" i="4"/>
  <c r="N1794" i="4"/>
  <c r="L1794" i="4"/>
  <c r="K1794" i="4"/>
  <c r="J1794" i="4"/>
  <c r="I1794" i="4"/>
  <c r="H1794" i="4"/>
  <c r="G1794" i="4"/>
  <c r="E1794" i="4"/>
  <c r="T1793" i="4"/>
  <c r="O1793" i="4"/>
  <c r="N1793" i="4"/>
  <c r="L1793" i="4"/>
  <c r="K1793" i="4"/>
  <c r="J1793" i="4"/>
  <c r="I1793" i="4"/>
  <c r="H1793" i="4"/>
  <c r="G1793" i="4"/>
  <c r="E1793" i="4"/>
  <c r="T1792" i="4"/>
  <c r="O1792" i="4"/>
  <c r="N1792" i="4"/>
  <c r="L1792" i="4"/>
  <c r="K1792" i="4"/>
  <c r="J1792" i="4"/>
  <c r="I1792" i="4"/>
  <c r="H1792" i="4"/>
  <c r="G1792" i="4"/>
  <c r="E1792" i="4"/>
  <c r="T1791" i="4"/>
  <c r="O1791" i="4"/>
  <c r="N1791" i="4"/>
  <c r="L1791" i="4"/>
  <c r="K1791" i="4"/>
  <c r="J1791" i="4"/>
  <c r="I1791" i="4"/>
  <c r="H1791" i="4"/>
  <c r="G1791" i="4"/>
  <c r="E1791" i="4"/>
  <c r="T1790" i="4"/>
  <c r="O1790" i="4"/>
  <c r="N1790" i="4"/>
  <c r="L1790" i="4"/>
  <c r="K1790" i="4"/>
  <c r="J1790" i="4"/>
  <c r="I1790" i="4"/>
  <c r="H1790" i="4"/>
  <c r="G1790" i="4"/>
  <c r="E1790" i="4"/>
  <c r="T1789" i="4"/>
  <c r="O1789" i="4"/>
  <c r="N1789" i="4"/>
  <c r="L1789" i="4"/>
  <c r="K1789" i="4"/>
  <c r="J1789" i="4"/>
  <c r="I1789" i="4"/>
  <c r="H1789" i="4"/>
  <c r="G1789" i="4"/>
  <c r="E1789" i="4"/>
  <c r="D1789" i="4"/>
  <c r="T1788" i="4"/>
  <c r="O1788" i="4"/>
  <c r="N1788" i="4"/>
  <c r="L1788" i="4"/>
  <c r="K1788" i="4"/>
  <c r="J1788" i="4"/>
  <c r="I1788" i="4"/>
  <c r="G1788" i="4"/>
  <c r="H1788" i="4" s="1"/>
  <c r="F1788" i="4"/>
  <c r="E1788" i="4"/>
  <c r="D1788" i="4"/>
  <c r="T1787" i="4"/>
  <c r="O1787" i="4"/>
  <c r="N1787" i="4"/>
  <c r="L1787" i="4"/>
  <c r="K1787" i="4"/>
  <c r="J1787" i="4"/>
  <c r="I1787" i="4"/>
  <c r="G1787" i="4"/>
  <c r="H1787" i="4" s="1"/>
  <c r="F1787" i="4"/>
  <c r="E1787" i="4"/>
  <c r="D1787" i="4"/>
  <c r="T1786" i="4"/>
  <c r="O1786" i="4"/>
  <c r="N1786" i="4"/>
  <c r="L1786" i="4"/>
  <c r="K1786" i="4"/>
  <c r="J1786" i="4"/>
  <c r="I1786" i="4"/>
  <c r="G1786" i="4"/>
  <c r="H1786" i="4" s="1"/>
  <c r="F1786" i="4"/>
  <c r="E1786" i="4"/>
  <c r="D1786" i="4"/>
  <c r="T1785" i="4"/>
  <c r="O1785" i="4"/>
  <c r="N1785" i="4"/>
  <c r="L1785" i="4"/>
  <c r="K1785" i="4"/>
  <c r="J1785" i="4"/>
  <c r="I1785" i="4"/>
  <c r="G1785" i="4"/>
  <c r="H1785" i="4" s="1"/>
  <c r="F1785" i="4"/>
  <c r="E1785" i="4"/>
  <c r="D1785" i="4"/>
  <c r="T1784" i="4"/>
  <c r="O1784" i="4"/>
  <c r="N1784" i="4"/>
  <c r="L1784" i="4"/>
  <c r="K1784" i="4"/>
  <c r="J1784" i="4"/>
  <c r="I1784" i="4"/>
  <c r="G1784" i="4"/>
  <c r="H1784" i="4" s="1"/>
  <c r="F1784" i="4"/>
  <c r="E1784" i="4"/>
  <c r="D1784" i="4"/>
  <c r="T1783" i="4"/>
  <c r="O1783" i="4"/>
  <c r="N1783" i="4"/>
  <c r="L1783" i="4"/>
  <c r="K1783" i="4"/>
  <c r="J1783" i="4"/>
  <c r="I1783" i="4"/>
  <c r="G1783" i="4"/>
  <c r="H1783" i="4" s="1"/>
  <c r="F1783" i="4"/>
  <c r="E1783" i="4"/>
  <c r="D1783" i="4"/>
  <c r="T1782" i="4"/>
  <c r="O1782" i="4"/>
  <c r="N1782" i="4"/>
  <c r="L1782" i="4"/>
  <c r="K1782" i="4"/>
  <c r="J1782" i="4"/>
  <c r="I1782" i="4"/>
  <c r="G1782" i="4"/>
  <c r="H1782" i="4" s="1"/>
  <c r="F1782" i="4"/>
  <c r="E1782" i="4"/>
  <c r="D1782" i="4"/>
  <c r="T1781" i="4"/>
  <c r="O1781" i="4"/>
  <c r="N1781" i="4"/>
  <c r="L1781" i="4"/>
  <c r="K1781" i="4"/>
  <c r="J1781" i="4"/>
  <c r="I1781" i="4"/>
  <c r="G1781" i="4"/>
  <c r="H1781" i="4" s="1"/>
  <c r="F1781" i="4"/>
  <c r="E1781" i="4"/>
  <c r="D1781" i="4"/>
  <c r="T1780" i="4"/>
  <c r="O1780" i="4"/>
  <c r="N1780" i="4"/>
  <c r="L1780" i="4"/>
  <c r="K1780" i="4"/>
  <c r="J1780" i="4"/>
  <c r="I1780" i="4"/>
  <c r="G1780" i="4"/>
  <c r="H1780" i="4" s="1"/>
  <c r="F1780" i="4"/>
  <c r="E1780" i="4"/>
  <c r="D1780" i="4"/>
  <c r="T1779" i="4"/>
  <c r="O1779" i="4"/>
  <c r="N1779" i="4"/>
  <c r="L1779" i="4"/>
  <c r="K1779" i="4"/>
  <c r="J1779" i="4"/>
  <c r="I1779" i="4"/>
  <c r="G1779" i="4"/>
  <c r="H1779" i="4" s="1"/>
  <c r="F1779" i="4"/>
  <c r="E1779" i="4"/>
  <c r="D1779" i="4"/>
  <c r="T1778" i="4"/>
  <c r="O1778" i="4"/>
  <c r="N1778" i="4"/>
  <c r="L1778" i="4"/>
  <c r="K1778" i="4"/>
  <c r="J1778" i="4"/>
  <c r="I1778" i="4"/>
  <c r="G1778" i="4"/>
  <c r="H1778" i="4" s="1"/>
  <c r="F1778" i="4"/>
  <c r="E1778" i="4"/>
  <c r="D1778" i="4"/>
  <c r="T1777" i="4"/>
  <c r="O1777" i="4"/>
  <c r="N1777" i="4"/>
  <c r="L1777" i="4"/>
  <c r="K1777" i="4"/>
  <c r="J1777" i="4"/>
  <c r="I1777" i="4"/>
  <c r="G1777" i="4"/>
  <c r="H1777" i="4" s="1"/>
  <c r="F1777" i="4"/>
  <c r="E1777" i="4"/>
  <c r="D1777" i="4"/>
  <c r="T1776" i="4"/>
  <c r="O1776" i="4"/>
  <c r="N1776" i="4"/>
  <c r="L1776" i="4"/>
  <c r="K1776" i="4"/>
  <c r="J1776" i="4"/>
  <c r="I1776" i="4"/>
  <c r="G1776" i="4"/>
  <c r="H1776" i="4" s="1"/>
  <c r="F1776" i="4"/>
  <c r="E1776" i="4"/>
  <c r="D1776" i="4"/>
  <c r="T1775" i="4"/>
  <c r="O1775" i="4"/>
  <c r="N1775" i="4"/>
  <c r="L1775" i="4"/>
  <c r="K1775" i="4"/>
  <c r="J1775" i="4"/>
  <c r="I1775" i="4"/>
  <c r="G1775" i="4"/>
  <c r="H1775" i="4" s="1"/>
  <c r="F1775" i="4"/>
  <c r="E1775" i="4"/>
  <c r="D1775" i="4"/>
  <c r="T1774" i="4"/>
  <c r="O1774" i="4"/>
  <c r="N1774" i="4"/>
  <c r="L1774" i="4"/>
  <c r="K1774" i="4"/>
  <c r="J1774" i="4"/>
  <c r="I1774" i="4"/>
  <c r="G1774" i="4"/>
  <c r="H1774" i="4" s="1"/>
  <c r="F1774" i="4"/>
  <c r="E1774" i="4"/>
  <c r="D1774" i="4"/>
  <c r="T1773" i="4"/>
  <c r="O1773" i="4"/>
  <c r="N1773" i="4"/>
  <c r="L1773" i="4"/>
  <c r="K1773" i="4"/>
  <c r="J1773" i="4"/>
  <c r="I1773" i="4"/>
  <c r="G1773" i="4"/>
  <c r="H1773" i="4" s="1"/>
  <c r="F1773" i="4"/>
  <c r="E1773" i="4"/>
  <c r="D1773" i="4"/>
  <c r="T1772" i="4"/>
  <c r="O1772" i="4"/>
  <c r="N1772" i="4"/>
  <c r="L1772" i="4"/>
  <c r="K1772" i="4"/>
  <c r="J1772" i="4"/>
  <c r="I1772" i="4"/>
  <c r="G1772" i="4"/>
  <c r="H1772" i="4" s="1"/>
  <c r="F1772" i="4"/>
  <c r="E1772" i="4"/>
  <c r="D1772" i="4"/>
  <c r="T1771" i="4"/>
  <c r="O1771" i="4"/>
  <c r="N1771" i="4"/>
  <c r="L1771" i="4"/>
  <c r="K1771" i="4"/>
  <c r="J1771" i="4"/>
  <c r="I1771" i="4"/>
  <c r="G1771" i="4"/>
  <c r="H1771" i="4" s="1"/>
  <c r="F1771" i="4"/>
  <c r="E1771" i="4"/>
  <c r="D1771" i="4"/>
  <c r="T1770" i="4"/>
  <c r="O1770" i="4"/>
  <c r="N1770" i="4"/>
  <c r="L1770" i="4"/>
  <c r="K1770" i="4"/>
  <c r="J1770" i="4"/>
  <c r="I1770" i="4"/>
  <c r="G1770" i="4"/>
  <c r="H1770" i="4" s="1"/>
  <c r="F1770" i="4"/>
  <c r="E1770" i="4"/>
  <c r="D1770" i="4"/>
  <c r="T1769" i="4"/>
  <c r="O1769" i="4"/>
  <c r="N1769" i="4"/>
  <c r="L1769" i="4"/>
  <c r="K1769" i="4"/>
  <c r="J1769" i="4"/>
  <c r="I1769" i="4"/>
  <c r="G1769" i="4"/>
  <c r="H1769" i="4" s="1"/>
  <c r="F1769" i="4"/>
  <c r="E1769" i="4"/>
  <c r="D1769" i="4"/>
  <c r="T1768" i="4"/>
  <c r="O1768" i="4"/>
  <c r="N1768" i="4"/>
  <c r="L1768" i="4"/>
  <c r="K1768" i="4"/>
  <c r="J1768" i="4"/>
  <c r="I1768" i="4"/>
  <c r="G1768" i="4"/>
  <c r="H1768" i="4" s="1"/>
  <c r="F1768" i="4"/>
  <c r="E1768" i="4"/>
  <c r="D1768" i="4"/>
  <c r="T1767" i="4"/>
  <c r="O1767" i="4"/>
  <c r="N1767" i="4"/>
  <c r="L1767" i="4"/>
  <c r="K1767" i="4"/>
  <c r="J1767" i="4"/>
  <c r="I1767" i="4"/>
  <c r="G1767" i="4"/>
  <c r="H1767" i="4" s="1"/>
  <c r="F1767" i="4"/>
  <c r="E1767" i="4"/>
  <c r="D1767" i="4"/>
  <c r="T1766" i="4"/>
  <c r="O1766" i="4"/>
  <c r="N1766" i="4"/>
  <c r="L1766" i="4"/>
  <c r="K1766" i="4"/>
  <c r="J1766" i="4"/>
  <c r="I1766" i="4"/>
  <c r="G1766" i="4"/>
  <c r="H1766" i="4" s="1"/>
  <c r="F1766" i="4"/>
  <c r="E1766" i="4"/>
  <c r="D1766" i="4"/>
  <c r="T1765" i="4"/>
  <c r="O1765" i="4"/>
  <c r="N1765" i="4"/>
  <c r="L1765" i="4"/>
  <c r="K1765" i="4"/>
  <c r="J1765" i="4"/>
  <c r="I1765" i="4"/>
  <c r="G1765" i="4"/>
  <c r="H1765" i="4" s="1"/>
  <c r="F1765" i="4"/>
  <c r="E1765" i="4"/>
  <c r="D1765" i="4"/>
  <c r="T1764" i="4"/>
  <c r="O1764" i="4"/>
  <c r="N1764" i="4"/>
  <c r="L1764" i="4"/>
  <c r="K1764" i="4"/>
  <c r="J1764" i="4"/>
  <c r="I1764" i="4"/>
  <c r="G1764" i="4"/>
  <c r="H1764" i="4" s="1"/>
  <c r="F1764" i="4"/>
  <c r="E1764" i="4"/>
  <c r="D1764" i="4"/>
  <c r="T1763" i="4"/>
  <c r="O1763" i="4"/>
  <c r="N1763" i="4"/>
  <c r="L1763" i="4"/>
  <c r="K1763" i="4"/>
  <c r="J1763" i="4"/>
  <c r="I1763" i="4"/>
  <c r="G1763" i="4"/>
  <c r="H1763" i="4" s="1"/>
  <c r="F1763" i="4"/>
  <c r="E1763" i="4"/>
  <c r="D1763" i="4"/>
  <c r="T1762" i="4"/>
  <c r="O1762" i="4"/>
  <c r="N1762" i="4"/>
  <c r="L1762" i="4"/>
  <c r="K1762" i="4"/>
  <c r="J1762" i="4"/>
  <c r="I1762" i="4"/>
  <c r="G1762" i="4"/>
  <c r="H1762" i="4" s="1"/>
  <c r="F1762" i="4"/>
  <c r="E1762" i="4"/>
  <c r="D1762" i="4"/>
  <c r="T1761" i="4"/>
  <c r="O1761" i="4"/>
  <c r="N1761" i="4"/>
  <c r="L1761" i="4"/>
  <c r="K1761" i="4"/>
  <c r="J1761" i="4"/>
  <c r="I1761" i="4"/>
  <c r="G1761" i="4"/>
  <c r="H1761" i="4" s="1"/>
  <c r="F1761" i="4"/>
  <c r="E1761" i="4"/>
  <c r="D1761" i="4"/>
  <c r="T1760" i="4"/>
  <c r="O1760" i="4"/>
  <c r="N1760" i="4"/>
  <c r="L1760" i="4"/>
  <c r="K1760" i="4"/>
  <c r="J1760" i="4"/>
  <c r="I1760" i="4"/>
  <c r="G1760" i="4"/>
  <c r="H1760" i="4" s="1"/>
  <c r="F1760" i="4"/>
  <c r="E1760" i="4"/>
  <c r="D1760" i="4"/>
  <c r="T1759" i="4"/>
  <c r="O1759" i="4"/>
  <c r="N1759" i="4"/>
  <c r="L1759" i="4"/>
  <c r="K1759" i="4"/>
  <c r="J1759" i="4"/>
  <c r="I1759" i="4"/>
  <c r="G1759" i="4"/>
  <c r="H1759" i="4" s="1"/>
  <c r="F1759" i="4"/>
  <c r="E1759" i="4"/>
  <c r="D1759" i="4"/>
  <c r="T1758" i="4"/>
  <c r="O1758" i="4"/>
  <c r="N1758" i="4"/>
  <c r="L1758" i="4"/>
  <c r="K1758" i="4"/>
  <c r="J1758" i="4"/>
  <c r="I1758" i="4"/>
  <c r="G1758" i="4"/>
  <c r="H1758" i="4" s="1"/>
  <c r="F1758" i="4"/>
  <c r="E1758" i="4"/>
  <c r="D1758" i="4"/>
  <c r="T1757" i="4"/>
  <c r="O1757" i="4"/>
  <c r="N1757" i="4"/>
  <c r="L1757" i="4"/>
  <c r="K1757" i="4"/>
  <c r="J1757" i="4"/>
  <c r="I1757" i="4"/>
  <c r="G1757" i="4"/>
  <c r="H1757" i="4" s="1"/>
  <c r="F1757" i="4"/>
  <c r="E1757" i="4"/>
  <c r="D1757" i="4"/>
  <c r="T1756" i="4"/>
  <c r="O1756" i="4"/>
  <c r="N1756" i="4"/>
  <c r="H1756" i="4"/>
  <c r="T1755" i="4"/>
  <c r="O1755" i="4"/>
  <c r="N1755" i="4"/>
  <c r="L1755" i="4"/>
  <c r="K1755" i="4"/>
  <c r="J1755" i="4"/>
  <c r="I1755" i="4"/>
  <c r="G1755" i="4"/>
  <c r="H1755" i="4" s="1"/>
  <c r="F1755" i="4"/>
  <c r="E1755" i="4"/>
  <c r="D1755" i="4"/>
  <c r="T1754" i="4"/>
  <c r="O1754" i="4"/>
  <c r="N1754" i="4"/>
  <c r="L1754" i="4"/>
  <c r="K1754" i="4"/>
  <c r="J1754" i="4"/>
  <c r="I1754" i="4"/>
  <c r="G1754" i="4"/>
  <c r="H1754" i="4" s="1"/>
  <c r="F1754" i="4"/>
  <c r="E1754" i="4"/>
  <c r="D1754" i="4"/>
  <c r="T1753" i="4"/>
  <c r="O1753" i="4"/>
  <c r="N1753" i="4"/>
  <c r="L1753" i="4"/>
  <c r="K1753" i="4"/>
  <c r="J1753" i="4"/>
  <c r="I1753" i="4"/>
  <c r="G1753" i="4"/>
  <c r="H1753" i="4" s="1"/>
  <c r="F1753" i="4"/>
  <c r="E1753" i="4"/>
  <c r="D1753" i="4"/>
  <c r="T1752" i="4"/>
  <c r="O1752" i="4"/>
  <c r="N1752" i="4"/>
  <c r="L1752" i="4"/>
  <c r="K1752" i="4"/>
  <c r="J1752" i="4"/>
  <c r="I1752" i="4"/>
  <c r="G1752" i="4"/>
  <c r="H1752" i="4" s="1"/>
  <c r="F1752" i="4"/>
  <c r="E1752" i="4"/>
  <c r="D1752" i="4"/>
  <c r="T1751" i="4"/>
  <c r="O1751" i="4"/>
  <c r="N1751" i="4"/>
  <c r="L1751" i="4"/>
  <c r="K1751" i="4"/>
  <c r="J1751" i="4"/>
  <c r="I1751" i="4"/>
  <c r="G1751" i="4"/>
  <c r="H1751" i="4" s="1"/>
  <c r="F1751" i="4"/>
  <c r="E1751" i="4"/>
  <c r="D1751" i="4"/>
  <c r="T1750" i="4"/>
  <c r="O1750" i="4"/>
  <c r="N1750" i="4"/>
  <c r="L1750" i="4"/>
  <c r="K1750" i="4"/>
  <c r="J1750" i="4"/>
  <c r="I1750" i="4"/>
  <c r="G1750" i="4"/>
  <c r="H1750" i="4" s="1"/>
  <c r="F1750" i="4"/>
  <c r="E1750" i="4"/>
  <c r="D1750" i="4"/>
  <c r="T1749" i="4"/>
  <c r="O1749" i="4"/>
  <c r="N1749" i="4"/>
  <c r="L1749" i="4"/>
  <c r="K1749" i="4"/>
  <c r="J1749" i="4"/>
  <c r="I1749" i="4"/>
  <c r="G1749" i="4"/>
  <c r="H1749" i="4" s="1"/>
  <c r="F1749" i="4"/>
  <c r="E1749" i="4"/>
  <c r="D1749" i="4"/>
  <c r="T1748" i="4"/>
  <c r="O1748" i="4"/>
  <c r="N1748" i="4"/>
  <c r="L1748" i="4"/>
  <c r="K1748" i="4"/>
  <c r="J1748" i="4"/>
  <c r="I1748" i="4"/>
  <c r="G1748" i="4"/>
  <c r="H1748" i="4" s="1"/>
  <c r="F1748" i="4"/>
  <c r="E1748" i="4"/>
  <c r="D1748" i="4"/>
  <c r="T1747" i="4"/>
  <c r="O1747" i="4"/>
  <c r="N1747" i="4"/>
  <c r="L1747" i="4"/>
  <c r="K1747" i="4"/>
  <c r="J1747" i="4"/>
  <c r="I1747" i="4"/>
  <c r="G1747" i="4"/>
  <c r="H1747" i="4" s="1"/>
  <c r="F1747" i="4"/>
  <c r="E1747" i="4"/>
  <c r="D1747" i="4"/>
  <c r="T1746" i="4"/>
  <c r="O1746" i="4"/>
  <c r="N1746" i="4"/>
  <c r="L1746" i="4"/>
  <c r="K1746" i="4"/>
  <c r="J1746" i="4"/>
  <c r="I1746" i="4"/>
  <c r="G1746" i="4"/>
  <c r="H1746" i="4" s="1"/>
  <c r="F1746" i="4"/>
  <c r="E1746" i="4"/>
  <c r="D1746" i="4"/>
  <c r="T1745" i="4"/>
  <c r="O1745" i="4"/>
  <c r="N1745" i="4"/>
  <c r="L1745" i="4"/>
  <c r="K1745" i="4"/>
  <c r="J1745" i="4"/>
  <c r="I1745" i="4"/>
  <c r="G1745" i="4"/>
  <c r="H1745" i="4" s="1"/>
  <c r="F1745" i="4"/>
  <c r="E1745" i="4"/>
  <c r="D1745" i="4"/>
  <c r="T1744" i="4"/>
  <c r="O1744" i="4"/>
  <c r="N1744" i="4"/>
  <c r="L1744" i="4"/>
  <c r="K1744" i="4"/>
  <c r="J1744" i="4"/>
  <c r="I1744" i="4"/>
  <c r="G1744" i="4"/>
  <c r="H1744" i="4" s="1"/>
  <c r="F1744" i="4"/>
  <c r="E1744" i="4"/>
  <c r="D1744" i="4"/>
  <c r="T1743" i="4"/>
  <c r="O1743" i="4"/>
  <c r="N1743" i="4"/>
  <c r="L1743" i="4"/>
  <c r="K1743" i="4"/>
  <c r="J1743" i="4"/>
  <c r="I1743" i="4"/>
  <c r="G1743" i="4"/>
  <c r="H1743" i="4" s="1"/>
  <c r="F1743" i="4"/>
  <c r="E1743" i="4"/>
  <c r="D1743" i="4"/>
  <c r="T1742" i="4"/>
  <c r="O1742" i="4"/>
  <c r="N1742" i="4"/>
  <c r="L1742" i="4"/>
  <c r="K1742" i="4"/>
  <c r="J1742" i="4"/>
  <c r="I1742" i="4"/>
  <c r="G1742" i="4"/>
  <c r="H1742" i="4" s="1"/>
  <c r="F1742" i="4"/>
  <c r="E1742" i="4"/>
  <c r="D1742" i="4"/>
  <c r="T1741" i="4"/>
  <c r="O1741" i="4"/>
  <c r="N1741" i="4"/>
  <c r="L1741" i="4"/>
  <c r="K1741" i="4"/>
  <c r="J1741" i="4"/>
  <c r="I1741" i="4"/>
  <c r="G1741" i="4"/>
  <c r="H1741" i="4" s="1"/>
  <c r="F1741" i="4"/>
  <c r="E1741" i="4"/>
  <c r="D1741" i="4"/>
  <c r="T1740" i="4"/>
  <c r="R1740" i="4"/>
  <c r="Q1740" i="4"/>
  <c r="P1740" i="4"/>
  <c r="O1740" i="4"/>
  <c r="N1740" i="4"/>
  <c r="L1740" i="4"/>
  <c r="K1740" i="4"/>
  <c r="J1740" i="4"/>
  <c r="I1740" i="4"/>
  <c r="H1740" i="4"/>
  <c r="G1740" i="4"/>
  <c r="F1740" i="4"/>
  <c r="E1740" i="4"/>
  <c r="D1740" i="4"/>
  <c r="T1739" i="4"/>
  <c r="O1739" i="4"/>
  <c r="N1739" i="4"/>
  <c r="L1739" i="4"/>
  <c r="K1739" i="4"/>
  <c r="J1739" i="4"/>
  <c r="I1739" i="4"/>
  <c r="H1739" i="4"/>
  <c r="G1739" i="4"/>
  <c r="F1739" i="4"/>
  <c r="E1739" i="4"/>
  <c r="D1739" i="4"/>
  <c r="T1738" i="4"/>
  <c r="O1738" i="4"/>
  <c r="N1738" i="4"/>
  <c r="L1738" i="4"/>
  <c r="K1738" i="4"/>
  <c r="J1738" i="4"/>
  <c r="I1738" i="4"/>
  <c r="H1738" i="4"/>
  <c r="G1738" i="4"/>
  <c r="F1738" i="4"/>
  <c r="E1738" i="4"/>
  <c r="D1738" i="4"/>
  <c r="T1737" i="4"/>
  <c r="R1737" i="4"/>
  <c r="Q1737" i="4"/>
  <c r="P1737" i="4"/>
  <c r="O1737" i="4"/>
  <c r="N1737" i="4"/>
  <c r="L1737" i="4"/>
  <c r="K1737" i="4"/>
  <c r="J1737" i="4"/>
  <c r="I1737" i="4"/>
  <c r="G1737" i="4"/>
  <c r="H1737" i="4" s="1"/>
  <c r="F1737" i="4"/>
  <c r="E1737" i="4"/>
  <c r="D1737" i="4"/>
  <c r="T1736" i="4"/>
  <c r="O1736" i="4"/>
  <c r="N1736" i="4"/>
  <c r="L1736" i="4"/>
  <c r="K1736" i="4"/>
  <c r="J1736" i="4"/>
  <c r="I1736" i="4"/>
  <c r="G1736" i="4"/>
  <c r="H1736" i="4" s="1"/>
  <c r="F1736" i="4"/>
  <c r="E1736" i="4"/>
  <c r="D1736" i="4"/>
  <c r="T1735" i="4"/>
  <c r="O1735" i="4"/>
  <c r="N1735" i="4"/>
  <c r="L1735" i="4"/>
  <c r="K1735" i="4"/>
  <c r="J1735" i="4"/>
  <c r="I1735" i="4"/>
  <c r="G1735" i="4"/>
  <c r="H1735" i="4" s="1"/>
  <c r="F1735" i="4"/>
  <c r="E1735" i="4"/>
  <c r="D1735" i="4"/>
  <c r="T1734" i="4"/>
  <c r="O1734" i="4"/>
  <c r="N1734" i="4"/>
  <c r="L1734" i="4"/>
  <c r="K1734" i="4"/>
  <c r="J1734" i="4"/>
  <c r="I1734" i="4"/>
  <c r="G1734" i="4"/>
  <c r="H1734" i="4" s="1"/>
  <c r="F1734" i="4"/>
  <c r="E1734" i="4"/>
  <c r="D1734" i="4"/>
  <c r="T1733" i="4"/>
  <c r="O1733" i="4"/>
  <c r="N1733" i="4"/>
  <c r="L1733" i="4"/>
  <c r="K1733" i="4"/>
  <c r="J1733" i="4"/>
  <c r="I1733" i="4"/>
  <c r="G1733" i="4"/>
  <c r="H1733" i="4" s="1"/>
  <c r="F1733" i="4"/>
  <c r="E1733" i="4"/>
  <c r="D1733" i="4"/>
  <c r="T1732" i="4"/>
  <c r="O1732" i="4"/>
  <c r="N1732" i="4"/>
  <c r="L1732" i="4"/>
  <c r="K1732" i="4"/>
  <c r="J1732" i="4"/>
  <c r="I1732" i="4"/>
  <c r="G1732" i="4"/>
  <c r="H1732" i="4" s="1"/>
  <c r="F1732" i="4"/>
  <c r="E1732" i="4"/>
  <c r="D1732" i="4"/>
  <c r="T1731" i="4"/>
  <c r="O1731" i="4"/>
  <c r="N1731" i="4"/>
  <c r="L1731" i="4"/>
  <c r="K1731" i="4"/>
  <c r="J1731" i="4"/>
  <c r="I1731" i="4"/>
  <c r="G1731" i="4"/>
  <c r="H1731" i="4" s="1"/>
  <c r="F1731" i="4"/>
  <c r="E1731" i="4"/>
  <c r="D1731" i="4"/>
  <c r="T1730" i="4"/>
  <c r="O1730" i="4"/>
  <c r="N1730" i="4"/>
  <c r="L1730" i="4"/>
  <c r="K1730" i="4"/>
  <c r="J1730" i="4"/>
  <c r="I1730" i="4"/>
  <c r="G1730" i="4"/>
  <c r="H1730" i="4" s="1"/>
  <c r="F1730" i="4"/>
  <c r="E1730" i="4"/>
  <c r="D1730" i="4"/>
  <c r="T1729" i="4"/>
  <c r="O1729" i="4"/>
  <c r="N1729" i="4"/>
  <c r="L1729" i="4"/>
  <c r="K1729" i="4"/>
  <c r="J1729" i="4"/>
  <c r="I1729" i="4"/>
  <c r="G1729" i="4"/>
  <c r="H1729" i="4" s="1"/>
  <c r="F1729" i="4"/>
  <c r="E1729" i="4"/>
  <c r="D1729" i="4"/>
  <c r="T1728" i="4"/>
  <c r="O1728" i="4"/>
  <c r="N1728" i="4"/>
  <c r="L1728" i="4"/>
  <c r="K1728" i="4"/>
  <c r="J1728" i="4"/>
  <c r="I1728" i="4"/>
  <c r="G1728" i="4"/>
  <c r="H1728" i="4" s="1"/>
  <c r="F1728" i="4"/>
  <c r="E1728" i="4"/>
  <c r="D1728" i="4"/>
  <c r="T1727" i="4"/>
  <c r="O1727" i="4"/>
  <c r="N1727" i="4"/>
  <c r="L1727" i="4"/>
  <c r="K1727" i="4"/>
  <c r="J1727" i="4"/>
  <c r="I1727" i="4"/>
  <c r="G1727" i="4"/>
  <c r="H1727" i="4" s="1"/>
  <c r="F1727" i="4"/>
  <c r="E1727" i="4"/>
  <c r="D1727" i="4"/>
  <c r="T1726" i="4"/>
  <c r="O1726" i="4"/>
  <c r="N1726" i="4"/>
  <c r="L1726" i="4"/>
  <c r="K1726" i="4"/>
  <c r="J1726" i="4"/>
  <c r="I1726" i="4"/>
  <c r="G1726" i="4"/>
  <c r="H1726" i="4" s="1"/>
  <c r="F1726" i="4"/>
  <c r="E1726" i="4"/>
  <c r="D1726" i="4"/>
  <c r="T1725" i="4"/>
  <c r="O1725" i="4"/>
  <c r="N1725" i="4"/>
  <c r="L1725" i="4"/>
  <c r="K1725" i="4"/>
  <c r="J1725" i="4"/>
  <c r="I1725" i="4"/>
  <c r="G1725" i="4"/>
  <c r="H1725" i="4" s="1"/>
  <c r="F1725" i="4"/>
  <c r="E1725" i="4"/>
  <c r="D1725" i="4"/>
  <c r="T1724" i="4"/>
  <c r="O1724" i="4"/>
  <c r="N1724" i="4"/>
  <c r="L1724" i="4"/>
  <c r="K1724" i="4"/>
  <c r="J1724" i="4"/>
  <c r="I1724" i="4"/>
  <c r="G1724" i="4"/>
  <c r="H1724" i="4" s="1"/>
  <c r="F1724" i="4"/>
  <c r="E1724" i="4"/>
  <c r="D1724" i="4"/>
  <c r="T1723" i="4"/>
  <c r="O1723" i="4"/>
  <c r="N1723" i="4"/>
  <c r="L1723" i="4"/>
  <c r="K1723" i="4"/>
  <c r="J1723" i="4"/>
  <c r="I1723" i="4"/>
  <c r="G1723" i="4"/>
  <c r="H1723" i="4" s="1"/>
  <c r="F1723" i="4"/>
  <c r="E1723" i="4"/>
  <c r="D1723" i="4"/>
  <c r="T1722" i="4"/>
  <c r="O1722" i="4"/>
  <c r="N1722" i="4"/>
  <c r="L1722" i="4"/>
  <c r="K1722" i="4"/>
  <c r="J1722" i="4"/>
  <c r="I1722" i="4"/>
  <c r="G1722" i="4"/>
  <c r="H1722" i="4" s="1"/>
  <c r="F1722" i="4"/>
  <c r="E1722" i="4"/>
  <c r="D1722" i="4"/>
  <c r="T1721" i="4"/>
  <c r="O1721" i="4"/>
  <c r="N1721" i="4"/>
  <c r="L1721" i="4"/>
  <c r="K1721" i="4"/>
  <c r="J1721" i="4"/>
  <c r="I1721" i="4"/>
  <c r="G1721" i="4"/>
  <c r="H1721" i="4" s="1"/>
  <c r="F1721" i="4"/>
  <c r="E1721" i="4"/>
  <c r="D1721" i="4"/>
  <c r="T1720" i="4"/>
  <c r="O1720" i="4"/>
  <c r="N1720" i="4"/>
  <c r="L1720" i="4"/>
  <c r="K1720" i="4"/>
  <c r="J1720" i="4"/>
  <c r="I1720" i="4"/>
  <c r="G1720" i="4"/>
  <c r="H1720" i="4" s="1"/>
  <c r="F1720" i="4"/>
  <c r="E1720" i="4"/>
  <c r="D1720" i="4"/>
  <c r="T1719" i="4"/>
  <c r="R1719" i="4"/>
  <c r="Q1719" i="4"/>
  <c r="P1719" i="4"/>
  <c r="O1719" i="4"/>
  <c r="N1719" i="4"/>
  <c r="L1719" i="4"/>
  <c r="K1719" i="4"/>
  <c r="J1719" i="4"/>
  <c r="I1719" i="4"/>
  <c r="H1719" i="4"/>
  <c r="G1719" i="4"/>
  <c r="F1719" i="4"/>
  <c r="E1719" i="4"/>
  <c r="D1719" i="4"/>
  <c r="T1718" i="4"/>
  <c r="O1718" i="4"/>
  <c r="N1718" i="4"/>
  <c r="L1718" i="4"/>
  <c r="K1718" i="4"/>
  <c r="J1718" i="4"/>
  <c r="I1718" i="4"/>
  <c r="H1718" i="4"/>
  <c r="G1718" i="4"/>
  <c r="F1718" i="4"/>
  <c r="E1718" i="4"/>
  <c r="D1718" i="4"/>
  <c r="T1717" i="4"/>
  <c r="O1717" i="4"/>
  <c r="N1717" i="4"/>
  <c r="L1717" i="4"/>
  <c r="K1717" i="4"/>
  <c r="J1717" i="4"/>
  <c r="I1717" i="4"/>
  <c r="H1717" i="4"/>
  <c r="G1717" i="4"/>
  <c r="F1717" i="4"/>
  <c r="E1717" i="4"/>
  <c r="D1717" i="4"/>
  <c r="T1716" i="4"/>
  <c r="O1716" i="4"/>
  <c r="N1716" i="4"/>
  <c r="L1716" i="4"/>
  <c r="K1716" i="4"/>
  <c r="J1716" i="4"/>
  <c r="I1716" i="4"/>
  <c r="H1716" i="4"/>
  <c r="G1716" i="4"/>
  <c r="F1716" i="4"/>
  <c r="E1716" i="4"/>
  <c r="D1716" i="4"/>
  <c r="T1715" i="4"/>
  <c r="O1715" i="4"/>
  <c r="N1715" i="4"/>
  <c r="L1715" i="4"/>
  <c r="K1715" i="4"/>
  <c r="J1715" i="4"/>
  <c r="I1715" i="4"/>
  <c r="H1715" i="4"/>
  <c r="G1715" i="4"/>
  <c r="F1715" i="4"/>
  <c r="E1715" i="4"/>
  <c r="D1715" i="4"/>
  <c r="T1714" i="4"/>
  <c r="O1714" i="4"/>
  <c r="N1714" i="4"/>
  <c r="L1714" i="4"/>
  <c r="K1714" i="4"/>
  <c r="J1714" i="4"/>
  <c r="I1714" i="4"/>
  <c r="H1714" i="4"/>
  <c r="G1714" i="4"/>
  <c r="F1714" i="4"/>
  <c r="E1714" i="4"/>
  <c r="D1714" i="4"/>
  <c r="T1713" i="4"/>
  <c r="O1713" i="4"/>
  <c r="N1713" i="4"/>
  <c r="L1713" i="4"/>
  <c r="K1713" i="4"/>
  <c r="J1713" i="4"/>
  <c r="I1713" i="4"/>
  <c r="H1713" i="4"/>
  <c r="G1713" i="4"/>
  <c r="F1713" i="4"/>
  <c r="E1713" i="4"/>
  <c r="D1713" i="4"/>
  <c r="T1712" i="4"/>
  <c r="O1712" i="4"/>
  <c r="N1712" i="4"/>
  <c r="L1712" i="4"/>
  <c r="K1712" i="4"/>
  <c r="J1712" i="4"/>
  <c r="I1712" i="4"/>
  <c r="H1712" i="4"/>
  <c r="G1712" i="4"/>
  <c r="F1712" i="4"/>
  <c r="E1712" i="4"/>
  <c r="D1712" i="4"/>
  <c r="T1711" i="4"/>
  <c r="O1711" i="4"/>
  <c r="N1711" i="4"/>
  <c r="L1711" i="4"/>
  <c r="K1711" i="4"/>
  <c r="J1711" i="4"/>
  <c r="I1711" i="4"/>
  <c r="H1711" i="4"/>
  <c r="G1711" i="4"/>
  <c r="F1711" i="4"/>
  <c r="E1711" i="4"/>
  <c r="D1711" i="4"/>
  <c r="T1710" i="4"/>
  <c r="O1710" i="4"/>
  <c r="N1710" i="4"/>
  <c r="L1710" i="4"/>
  <c r="K1710" i="4"/>
  <c r="J1710" i="4"/>
  <c r="I1710" i="4"/>
  <c r="H1710" i="4"/>
  <c r="G1710" i="4"/>
  <c r="F1710" i="4"/>
  <c r="E1710" i="4"/>
  <c r="D1710" i="4"/>
  <c r="T1709" i="4"/>
  <c r="O1709" i="4"/>
  <c r="N1709" i="4"/>
  <c r="L1709" i="4"/>
  <c r="K1709" i="4"/>
  <c r="J1709" i="4"/>
  <c r="I1709" i="4"/>
  <c r="H1709" i="4"/>
  <c r="G1709" i="4"/>
  <c r="F1709" i="4"/>
  <c r="E1709" i="4"/>
  <c r="D1709" i="4"/>
  <c r="T1708" i="4"/>
  <c r="O1708" i="4"/>
  <c r="N1708" i="4"/>
  <c r="L1708" i="4"/>
  <c r="K1708" i="4"/>
  <c r="J1708" i="4"/>
  <c r="I1708" i="4"/>
  <c r="H1708" i="4"/>
  <c r="G1708" i="4"/>
  <c r="F1708" i="4"/>
  <c r="E1708" i="4"/>
  <c r="D1708" i="4"/>
  <c r="T1707" i="4"/>
  <c r="O1707" i="4"/>
  <c r="N1707" i="4"/>
  <c r="L1707" i="4"/>
  <c r="K1707" i="4"/>
  <c r="J1707" i="4"/>
  <c r="I1707" i="4"/>
  <c r="H1707" i="4"/>
  <c r="G1707" i="4"/>
  <c r="F1707" i="4"/>
  <c r="E1707" i="4"/>
  <c r="D1707" i="4"/>
  <c r="T1706" i="4"/>
  <c r="O1706" i="4"/>
  <c r="N1706" i="4"/>
  <c r="L1706" i="4"/>
  <c r="K1706" i="4"/>
  <c r="J1706" i="4"/>
  <c r="I1706" i="4"/>
  <c r="H1706" i="4"/>
  <c r="G1706" i="4"/>
  <c r="F1706" i="4"/>
  <c r="E1706" i="4"/>
  <c r="D1706" i="4"/>
  <c r="T1705" i="4"/>
  <c r="O1705" i="4"/>
  <c r="N1705" i="4"/>
  <c r="L1705" i="4"/>
  <c r="K1705" i="4"/>
  <c r="J1705" i="4"/>
  <c r="I1705" i="4"/>
  <c r="H1705" i="4"/>
  <c r="G1705" i="4"/>
  <c r="F1705" i="4"/>
  <c r="E1705" i="4"/>
  <c r="D1705" i="4"/>
  <c r="T1704" i="4"/>
  <c r="O1704" i="4"/>
  <c r="N1704" i="4"/>
  <c r="L1704" i="4"/>
  <c r="K1704" i="4"/>
  <c r="J1704" i="4"/>
  <c r="I1704" i="4"/>
  <c r="H1704" i="4"/>
  <c r="G1704" i="4"/>
  <c r="F1704" i="4"/>
  <c r="E1704" i="4"/>
  <c r="D1704" i="4"/>
  <c r="T1703" i="4"/>
  <c r="O1703" i="4"/>
  <c r="N1703" i="4"/>
  <c r="L1703" i="4"/>
  <c r="K1703" i="4"/>
  <c r="J1703" i="4"/>
  <c r="I1703" i="4"/>
  <c r="H1703" i="4"/>
  <c r="G1703" i="4"/>
  <c r="F1703" i="4"/>
  <c r="E1703" i="4"/>
  <c r="D1703" i="4"/>
  <c r="T1702" i="4"/>
  <c r="O1702" i="4"/>
  <c r="N1702" i="4"/>
  <c r="L1702" i="4"/>
  <c r="K1702" i="4"/>
  <c r="J1702" i="4"/>
  <c r="I1702" i="4"/>
  <c r="H1702" i="4"/>
  <c r="G1702" i="4"/>
  <c r="F1702" i="4"/>
  <c r="E1702" i="4"/>
  <c r="D1702" i="4"/>
  <c r="T1701" i="4"/>
  <c r="O1701" i="4"/>
  <c r="N1701" i="4"/>
  <c r="L1701" i="4"/>
  <c r="K1701" i="4"/>
  <c r="J1701" i="4"/>
  <c r="I1701" i="4"/>
  <c r="H1701" i="4"/>
  <c r="G1701" i="4"/>
  <c r="F1701" i="4"/>
  <c r="E1701" i="4"/>
  <c r="D1701" i="4"/>
  <c r="T1700" i="4"/>
  <c r="O1700" i="4"/>
  <c r="N1700" i="4"/>
  <c r="L1700" i="4"/>
  <c r="K1700" i="4"/>
  <c r="J1700" i="4"/>
  <c r="I1700" i="4"/>
  <c r="H1700" i="4"/>
  <c r="G1700" i="4"/>
  <c r="F1700" i="4"/>
  <c r="E1700" i="4"/>
  <c r="D1700" i="4"/>
  <c r="T1699" i="4"/>
  <c r="O1699" i="4"/>
  <c r="N1699" i="4"/>
  <c r="L1699" i="4"/>
  <c r="K1699" i="4"/>
  <c r="J1699" i="4"/>
  <c r="I1699" i="4"/>
  <c r="H1699" i="4"/>
  <c r="G1699" i="4"/>
  <c r="F1699" i="4"/>
  <c r="E1699" i="4"/>
  <c r="D1699" i="4"/>
  <c r="T1698" i="4"/>
  <c r="O1698" i="4"/>
  <c r="N1698" i="4"/>
  <c r="L1698" i="4"/>
  <c r="K1698" i="4"/>
  <c r="J1698" i="4"/>
  <c r="I1698" i="4"/>
  <c r="H1698" i="4"/>
  <c r="G1698" i="4"/>
  <c r="F1698" i="4"/>
  <c r="E1698" i="4"/>
  <c r="D1698" i="4"/>
  <c r="T1697" i="4"/>
  <c r="O1697" i="4"/>
  <c r="N1697" i="4"/>
  <c r="L1697" i="4"/>
  <c r="K1697" i="4"/>
  <c r="J1697" i="4"/>
  <c r="I1697" i="4"/>
  <c r="H1697" i="4"/>
  <c r="G1697" i="4"/>
  <c r="F1697" i="4"/>
  <c r="E1697" i="4"/>
  <c r="D1697" i="4"/>
  <c r="T1696" i="4"/>
  <c r="O1696" i="4"/>
  <c r="N1696" i="4"/>
  <c r="L1696" i="4"/>
  <c r="K1696" i="4"/>
  <c r="J1696" i="4"/>
  <c r="I1696" i="4"/>
  <c r="H1696" i="4"/>
  <c r="G1696" i="4"/>
  <c r="F1696" i="4"/>
  <c r="E1696" i="4"/>
  <c r="D1696" i="4"/>
  <c r="T1695" i="4"/>
  <c r="O1695" i="4"/>
  <c r="N1695" i="4"/>
  <c r="L1695" i="4"/>
  <c r="K1695" i="4"/>
  <c r="J1695" i="4"/>
  <c r="I1695" i="4"/>
  <c r="H1695" i="4"/>
  <c r="G1695" i="4"/>
  <c r="F1695" i="4"/>
  <c r="E1695" i="4"/>
  <c r="D1695" i="4"/>
  <c r="T1694" i="4"/>
  <c r="O1694" i="4"/>
  <c r="N1694" i="4"/>
  <c r="L1694" i="4"/>
  <c r="K1694" i="4"/>
  <c r="J1694" i="4"/>
  <c r="I1694" i="4"/>
  <c r="H1694" i="4"/>
  <c r="G1694" i="4"/>
  <c r="F1694" i="4"/>
  <c r="E1694" i="4"/>
  <c r="D1694" i="4"/>
  <c r="T1693" i="4"/>
  <c r="O1693" i="4"/>
  <c r="N1693" i="4"/>
  <c r="L1693" i="4"/>
  <c r="K1693" i="4"/>
  <c r="J1693" i="4"/>
  <c r="I1693" i="4"/>
  <c r="H1693" i="4"/>
  <c r="G1693" i="4"/>
  <c r="F1693" i="4"/>
  <c r="E1693" i="4"/>
  <c r="D1693" i="4"/>
  <c r="T1692" i="4"/>
  <c r="O1692" i="4"/>
  <c r="N1692" i="4"/>
  <c r="L1692" i="4"/>
  <c r="K1692" i="4"/>
  <c r="J1692" i="4"/>
  <c r="I1692" i="4"/>
  <c r="H1692" i="4"/>
  <c r="G1692" i="4"/>
  <c r="F1692" i="4"/>
  <c r="E1692" i="4"/>
  <c r="D1692" i="4"/>
  <c r="T1691" i="4"/>
  <c r="O1691" i="4"/>
  <c r="N1691" i="4"/>
  <c r="L1691" i="4"/>
  <c r="K1691" i="4"/>
  <c r="J1691" i="4"/>
  <c r="I1691" i="4"/>
  <c r="H1691" i="4"/>
  <c r="G1691" i="4"/>
  <c r="F1691" i="4"/>
  <c r="E1691" i="4"/>
  <c r="D1691" i="4"/>
  <c r="T1690" i="4"/>
  <c r="O1690" i="4"/>
  <c r="N1690" i="4"/>
  <c r="L1690" i="4"/>
  <c r="K1690" i="4"/>
  <c r="J1690" i="4"/>
  <c r="I1690" i="4"/>
  <c r="H1690" i="4"/>
  <c r="G1690" i="4"/>
  <c r="F1690" i="4"/>
  <c r="E1690" i="4"/>
  <c r="D1690" i="4"/>
  <c r="T1689" i="4"/>
  <c r="O1689" i="4"/>
  <c r="N1689" i="4"/>
  <c r="L1689" i="4"/>
  <c r="K1689" i="4"/>
  <c r="J1689" i="4"/>
  <c r="I1689" i="4"/>
  <c r="H1689" i="4"/>
  <c r="G1689" i="4"/>
  <c r="F1689" i="4"/>
  <c r="E1689" i="4"/>
  <c r="D1689" i="4"/>
  <c r="T1688" i="4"/>
  <c r="O1688" i="4"/>
  <c r="N1688" i="4"/>
  <c r="L1688" i="4"/>
  <c r="K1688" i="4"/>
  <c r="J1688" i="4"/>
  <c r="I1688" i="4"/>
  <c r="H1688" i="4"/>
  <c r="G1688" i="4"/>
  <c r="F1688" i="4"/>
  <c r="E1688" i="4"/>
  <c r="D1688" i="4"/>
  <c r="T1687" i="4"/>
  <c r="O1687" i="4"/>
  <c r="N1687" i="4"/>
  <c r="L1687" i="4"/>
  <c r="K1687" i="4"/>
  <c r="J1687" i="4"/>
  <c r="I1687" i="4"/>
  <c r="H1687" i="4"/>
  <c r="G1687" i="4"/>
  <c r="F1687" i="4"/>
  <c r="E1687" i="4"/>
  <c r="D1687" i="4"/>
  <c r="T1686" i="4"/>
  <c r="O1686" i="4"/>
  <c r="N1686" i="4"/>
  <c r="L1686" i="4"/>
  <c r="K1686" i="4"/>
  <c r="J1686" i="4"/>
  <c r="I1686" i="4"/>
  <c r="H1686" i="4"/>
  <c r="G1686" i="4"/>
  <c r="F1686" i="4"/>
  <c r="E1686" i="4"/>
  <c r="D1686" i="4"/>
  <c r="T1685" i="4"/>
  <c r="O1685" i="4"/>
  <c r="N1685" i="4"/>
  <c r="L1685" i="4"/>
  <c r="K1685" i="4"/>
  <c r="J1685" i="4"/>
  <c r="I1685" i="4"/>
  <c r="H1685" i="4"/>
  <c r="G1685" i="4"/>
  <c r="F1685" i="4"/>
  <c r="E1685" i="4"/>
  <c r="D1685" i="4"/>
  <c r="T1684" i="4"/>
  <c r="O1684" i="4"/>
  <c r="N1684" i="4"/>
  <c r="L1684" i="4"/>
  <c r="K1684" i="4"/>
  <c r="J1684" i="4"/>
  <c r="I1684" i="4"/>
  <c r="H1684" i="4"/>
  <c r="G1684" i="4"/>
  <c r="F1684" i="4"/>
  <c r="E1684" i="4"/>
  <c r="D1684" i="4"/>
  <c r="T1683" i="4"/>
  <c r="O1683" i="4"/>
  <c r="N1683" i="4"/>
  <c r="L1683" i="4"/>
  <c r="K1683" i="4"/>
  <c r="J1683" i="4"/>
  <c r="I1683" i="4"/>
  <c r="H1683" i="4"/>
  <c r="G1683" i="4"/>
  <c r="F1683" i="4"/>
  <c r="E1683" i="4"/>
  <c r="D1683" i="4"/>
  <c r="T1682" i="4"/>
  <c r="O1682" i="4"/>
  <c r="N1682" i="4"/>
  <c r="L1682" i="4"/>
  <c r="K1682" i="4"/>
  <c r="J1682" i="4"/>
  <c r="I1682" i="4"/>
  <c r="H1682" i="4"/>
  <c r="G1682" i="4"/>
  <c r="F1682" i="4"/>
  <c r="E1682" i="4"/>
  <c r="D1682" i="4"/>
  <c r="T1681" i="4"/>
  <c r="O1681" i="4"/>
  <c r="N1681" i="4"/>
  <c r="L1681" i="4"/>
  <c r="K1681" i="4"/>
  <c r="J1681" i="4"/>
  <c r="I1681" i="4"/>
  <c r="H1681" i="4"/>
  <c r="G1681" i="4"/>
  <c r="F1681" i="4"/>
  <c r="E1681" i="4"/>
  <c r="D1681" i="4"/>
  <c r="T1680" i="4"/>
  <c r="O1680" i="4"/>
  <c r="N1680" i="4"/>
  <c r="L1680" i="4"/>
  <c r="K1680" i="4"/>
  <c r="J1680" i="4"/>
  <c r="I1680" i="4"/>
  <c r="H1680" i="4"/>
  <c r="G1680" i="4"/>
  <c r="F1680" i="4"/>
  <c r="E1680" i="4"/>
  <c r="D1680" i="4"/>
  <c r="T1679" i="4"/>
  <c r="O1679" i="4"/>
  <c r="N1679" i="4"/>
  <c r="L1679" i="4"/>
  <c r="K1679" i="4"/>
  <c r="J1679" i="4"/>
  <c r="I1679" i="4"/>
  <c r="H1679" i="4"/>
  <c r="G1679" i="4"/>
  <c r="F1679" i="4"/>
  <c r="E1679" i="4"/>
  <c r="D1679" i="4"/>
  <c r="T1678" i="4"/>
  <c r="O1678" i="4"/>
  <c r="N1678" i="4"/>
  <c r="L1678" i="4"/>
  <c r="K1678" i="4"/>
  <c r="J1678" i="4"/>
  <c r="I1678" i="4"/>
  <c r="H1678" i="4"/>
  <c r="G1678" i="4"/>
  <c r="F1678" i="4"/>
  <c r="E1678" i="4"/>
  <c r="D1678" i="4"/>
  <c r="T1677" i="4"/>
  <c r="O1677" i="4"/>
  <c r="N1677" i="4"/>
  <c r="L1677" i="4"/>
  <c r="K1677" i="4"/>
  <c r="J1677" i="4"/>
  <c r="I1677" i="4"/>
  <c r="H1677" i="4"/>
  <c r="G1677" i="4"/>
  <c r="F1677" i="4"/>
  <c r="E1677" i="4"/>
  <c r="D1677" i="4"/>
  <c r="T1676" i="4"/>
  <c r="O1676" i="4"/>
  <c r="N1676" i="4"/>
  <c r="L1676" i="4"/>
  <c r="K1676" i="4"/>
  <c r="J1676" i="4"/>
  <c r="I1676" i="4"/>
  <c r="H1676" i="4"/>
  <c r="G1676" i="4"/>
  <c r="F1676" i="4"/>
  <c r="E1676" i="4"/>
  <c r="D1676" i="4"/>
  <c r="T1675" i="4"/>
  <c r="O1675" i="4"/>
  <c r="N1675" i="4"/>
  <c r="L1675" i="4"/>
  <c r="K1675" i="4"/>
  <c r="J1675" i="4"/>
  <c r="I1675" i="4"/>
  <c r="H1675" i="4"/>
  <c r="G1675" i="4"/>
  <c r="F1675" i="4"/>
  <c r="E1675" i="4"/>
  <c r="D1675" i="4"/>
  <c r="T1674" i="4"/>
  <c r="O1674" i="4"/>
  <c r="N1674" i="4"/>
  <c r="L1674" i="4"/>
  <c r="K1674" i="4"/>
  <c r="J1674" i="4"/>
  <c r="I1674" i="4"/>
  <c r="H1674" i="4"/>
  <c r="G1674" i="4"/>
  <c r="F1674" i="4"/>
  <c r="E1674" i="4"/>
  <c r="D1674" i="4"/>
  <c r="T1673" i="4"/>
  <c r="O1673" i="4"/>
  <c r="N1673" i="4"/>
  <c r="L1673" i="4"/>
  <c r="K1673" i="4"/>
  <c r="J1673" i="4"/>
  <c r="I1673" i="4"/>
  <c r="H1673" i="4"/>
  <c r="G1673" i="4"/>
  <c r="F1673" i="4"/>
  <c r="E1673" i="4"/>
  <c r="D1673" i="4"/>
  <c r="T1672" i="4"/>
  <c r="O1672" i="4"/>
  <c r="N1672" i="4"/>
  <c r="L1672" i="4"/>
  <c r="K1672" i="4"/>
  <c r="J1672" i="4"/>
  <c r="I1672" i="4"/>
  <c r="H1672" i="4"/>
  <c r="G1672" i="4"/>
  <c r="F1672" i="4"/>
  <c r="E1672" i="4"/>
  <c r="D1672" i="4"/>
  <c r="T1671" i="4"/>
  <c r="O1671" i="4"/>
  <c r="N1671" i="4"/>
  <c r="L1671" i="4"/>
  <c r="K1671" i="4"/>
  <c r="J1671" i="4"/>
  <c r="I1671" i="4"/>
  <c r="H1671" i="4"/>
  <c r="G1671" i="4"/>
  <c r="F1671" i="4"/>
  <c r="E1671" i="4"/>
  <c r="D1671" i="4"/>
  <c r="T1670" i="4"/>
  <c r="O1670" i="4"/>
  <c r="N1670" i="4"/>
  <c r="L1670" i="4"/>
  <c r="K1670" i="4"/>
  <c r="J1670" i="4"/>
  <c r="I1670" i="4"/>
  <c r="H1670" i="4"/>
  <c r="G1670" i="4"/>
  <c r="F1670" i="4"/>
  <c r="E1670" i="4"/>
  <c r="D1670" i="4"/>
  <c r="T1669" i="4"/>
  <c r="O1669" i="4"/>
  <c r="N1669" i="4"/>
  <c r="L1669" i="4"/>
  <c r="K1669" i="4"/>
  <c r="J1669" i="4"/>
  <c r="I1669" i="4"/>
  <c r="H1669" i="4"/>
  <c r="G1669" i="4"/>
  <c r="F1669" i="4"/>
  <c r="E1669" i="4"/>
  <c r="D1669" i="4"/>
  <c r="T1668" i="4"/>
  <c r="O1668" i="4"/>
  <c r="N1668" i="4"/>
  <c r="L1668" i="4"/>
  <c r="K1668" i="4"/>
  <c r="J1668" i="4"/>
  <c r="I1668" i="4"/>
  <c r="H1668" i="4"/>
  <c r="G1668" i="4"/>
  <c r="F1668" i="4"/>
  <c r="E1668" i="4"/>
  <c r="D1668" i="4"/>
  <c r="T1667" i="4"/>
  <c r="O1667" i="4"/>
  <c r="N1667" i="4"/>
  <c r="L1667" i="4"/>
  <c r="K1667" i="4"/>
  <c r="J1667" i="4"/>
  <c r="I1667" i="4"/>
  <c r="H1667" i="4"/>
  <c r="G1667" i="4"/>
  <c r="F1667" i="4"/>
  <c r="E1667" i="4"/>
  <c r="D1667" i="4"/>
  <c r="T1666" i="4"/>
  <c r="O1666" i="4"/>
  <c r="N1666" i="4"/>
  <c r="L1666" i="4"/>
  <c r="K1666" i="4"/>
  <c r="J1666" i="4"/>
  <c r="I1666" i="4"/>
  <c r="H1666" i="4"/>
  <c r="G1666" i="4"/>
  <c r="F1666" i="4"/>
  <c r="E1666" i="4"/>
  <c r="D1666" i="4"/>
  <c r="T1665" i="4"/>
  <c r="O1665" i="4"/>
  <c r="N1665" i="4"/>
  <c r="L1665" i="4"/>
  <c r="K1665" i="4"/>
  <c r="J1665" i="4"/>
  <c r="I1665" i="4"/>
  <c r="H1665" i="4"/>
  <c r="G1665" i="4"/>
  <c r="F1665" i="4"/>
  <c r="E1665" i="4"/>
  <c r="D1665" i="4"/>
  <c r="T1664" i="4"/>
  <c r="O1664" i="4"/>
  <c r="N1664" i="4"/>
  <c r="L1664" i="4"/>
  <c r="K1664" i="4"/>
  <c r="J1664" i="4"/>
  <c r="I1664" i="4"/>
  <c r="H1664" i="4"/>
  <c r="G1664" i="4"/>
  <c r="F1664" i="4"/>
  <c r="E1664" i="4"/>
  <c r="D1664" i="4"/>
  <c r="T1663" i="4"/>
  <c r="O1663" i="4"/>
  <c r="N1663" i="4"/>
  <c r="L1663" i="4"/>
  <c r="K1663" i="4"/>
  <c r="J1663" i="4"/>
  <c r="I1663" i="4"/>
  <c r="H1663" i="4"/>
  <c r="G1663" i="4"/>
  <c r="F1663" i="4"/>
  <c r="E1663" i="4"/>
  <c r="D1663" i="4"/>
  <c r="T1662" i="4"/>
  <c r="O1662" i="4"/>
  <c r="N1662" i="4"/>
  <c r="L1662" i="4"/>
  <c r="K1662" i="4"/>
  <c r="J1662" i="4"/>
  <c r="I1662" i="4"/>
  <c r="H1662" i="4"/>
  <c r="G1662" i="4"/>
  <c r="F1662" i="4"/>
  <c r="E1662" i="4"/>
  <c r="D1662" i="4"/>
  <c r="T1661" i="4"/>
  <c r="O1661" i="4"/>
  <c r="N1661" i="4"/>
  <c r="L1661" i="4"/>
  <c r="K1661" i="4"/>
  <c r="J1661" i="4"/>
  <c r="I1661" i="4"/>
  <c r="H1661" i="4"/>
  <c r="G1661" i="4"/>
  <c r="F1661" i="4"/>
  <c r="E1661" i="4"/>
  <c r="D1661" i="4"/>
  <c r="T1660" i="4"/>
  <c r="O1660" i="4"/>
  <c r="N1660" i="4"/>
  <c r="L1660" i="4"/>
  <c r="K1660" i="4"/>
  <c r="J1660" i="4"/>
  <c r="I1660" i="4"/>
  <c r="H1660" i="4"/>
  <c r="G1660" i="4"/>
  <c r="F1660" i="4"/>
  <c r="E1660" i="4"/>
  <c r="D1660" i="4"/>
  <c r="T1659" i="4"/>
  <c r="O1659" i="4"/>
  <c r="N1659" i="4"/>
  <c r="L1659" i="4"/>
  <c r="K1659" i="4"/>
  <c r="J1659" i="4"/>
  <c r="I1659" i="4"/>
  <c r="H1659" i="4"/>
  <c r="G1659" i="4"/>
  <c r="F1659" i="4"/>
  <c r="E1659" i="4"/>
  <c r="D1659" i="4"/>
  <c r="T1658" i="4"/>
  <c r="O1658" i="4"/>
  <c r="N1658" i="4"/>
  <c r="L1658" i="4"/>
  <c r="K1658" i="4"/>
  <c r="J1658" i="4"/>
  <c r="I1658" i="4"/>
  <c r="H1658" i="4"/>
  <c r="G1658" i="4"/>
  <c r="F1658" i="4"/>
  <c r="E1658" i="4"/>
  <c r="D1658" i="4"/>
  <c r="T1657" i="4"/>
  <c r="O1657" i="4"/>
  <c r="N1657" i="4"/>
  <c r="L1657" i="4"/>
  <c r="K1657" i="4"/>
  <c r="J1657" i="4"/>
  <c r="I1657" i="4"/>
  <c r="H1657" i="4"/>
  <c r="G1657" i="4"/>
  <c r="F1657" i="4"/>
  <c r="E1657" i="4"/>
  <c r="D1657" i="4"/>
  <c r="T1656" i="4"/>
  <c r="O1656" i="4"/>
  <c r="N1656" i="4"/>
  <c r="L1656" i="4"/>
  <c r="K1656" i="4"/>
  <c r="J1656" i="4"/>
  <c r="I1656" i="4"/>
  <c r="H1656" i="4"/>
  <c r="G1656" i="4"/>
  <c r="F1656" i="4"/>
  <c r="E1656" i="4"/>
  <c r="D1656" i="4"/>
  <c r="T1655" i="4"/>
  <c r="O1655" i="4"/>
  <c r="N1655" i="4"/>
  <c r="L1655" i="4"/>
  <c r="K1655" i="4"/>
  <c r="J1655" i="4"/>
  <c r="I1655" i="4"/>
  <c r="H1655" i="4"/>
  <c r="G1655" i="4"/>
  <c r="F1655" i="4"/>
  <c r="E1655" i="4"/>
  <c r="D1655" i="4"/>
  <c r="T1654" i="4"/>
  <c r="O1654" i="4"/>
  <c r="N1654" i="4"/>
  <c r="L1654" i="4"/>
  <c r="K1654" i="4"/>
  <c r="J1654" i="4"/>
  <c r="I1654" i="4"/>
  <c r="H1654" i="4"/>
  <c r="G1654" i="4"/>
  <c r="F1654" i="4"/>
  <c r="E1654" i="4"/>
  <c r="D1654" i="4"/>
  <c r="T1653" i="4"/>
  <c r="O1653" i="4"/>
  <c r="N1653" i="4"/>
  <c r="L1653" i="4"/>
  <c r="K1653" i="4"/>
  <c r="J1653" i="4"/>
  <c r="I1653" i="4"/>
  <c r="H1653" i="4"/>
  <c r="G1653" i="4"/>
  <c r="F1653" i="4"/>
  <c r="E1653" i="4"/>
  <c r="D1653" i="4"/>
  <c r="T1652" i="4"/>
  <c r="O1652" i="4"/>
  <c r="N1652" i="4"/>
  <c r="L1652" i="4"/>
  <c r="K1652" i="4"/>
  <c r="J1652" i="4"/>
  <c r="I1652" i="4"/>
  <c r="H1652" i="4"/>
  <c r="G1652" i="4"/>
  <c r="F1652" i="4"/>
  <c r="E1652" i="4"/>
  <c r="D1652" i="4"/>
  <c r="T1651" i="4"/>
  <c r="O1651" i="4"/>
  <c r="N1651" i="4"/>
  <c r="L1651" i="4"/>
  <c r="K1651" i="4"/>
  <c r="J1651" i="4"/>
  <c r="I1651" i="4"/>
  <c r="H1651" i="4"/>
  <c r="G1651" i="4"/>
  <c r="F1651" i="4"/>
  <c r="E1651" i="4"/>
  <c r="D1651" i="4"/>
  <c r="T1650" i="4"/>
  <c r="O1650" i="4"/>
  <c r="N1650" i="4"/>
  <c r="L1650" i="4"/>
  <c r="K1650" i="4"/>
  <c r="J1650" i="4"/>
  <c r="I1650" i="4"/>
  <c r="H1650" i="4"/>
  <c r="G1650" i="4"/>
  <c r="F1650" i="4"/>
  <c r="E1650" i="4"/>
  <c r="D1650" i="4"/>
  <c r="T1649" i="4"/>
  <c r="O1649" i="4"/>
  <c r="N1649" i="4"/>
  <c r="L1649" i="4"/>
  <c r="K1649" i="4"/>
  <c r="J1649" i="4"/>
  <c r="I1649" i="4"/>
  <c r="H1649" i="4"/>
  <c r="G1649" i="4"/>
  <c r="F1649" i="4"/>
  <c r="E1649" i="4"/>
  <c r="D1649" i="4"/>
  <c r="T1648" i="4"/>
  <c r="O1648" i="4"/>
  <c r="N1648" i="4"/>
  <c r="L1648" i="4"/>
  <c r="K1648" i="4"/>
  <c r="J1648" i="4"/>
  <c r="I1648" i="4"/>
  <c r="H1648" i="4"/>
  <c r="G1648" i="4"/>
  <c r="F1648" i="4"/>
  <c r="E1648" i="4"/>
  <c r="D1648" i="4"/>
  <c r="T1647" i="4"/>
  <c r="O1647" i="4"/>
  <c r="N1647" i="4"/>
  <c r="L1647" i="4"/>
  <c r="K1647" i="4"/>
  <c r="J1647" i="4"/>
  <c r="I1647" i="4"/>
  <c r="H1647" i="4"/>
  <c r="G1647" i="4"/>
  <c r="F1647" i="4"/>
  <c r="E1647" i="4"/>
  <c r="D1647" i="4"/>
  <c r="T1646" i="4"/>
  <c r="O1646" i="4"/>
  <c r="N1646" i="4"/>
  <c r="L1646" i="4"/>
  <c r="K1646" i="4"/>
  <c r="J1646" i="4"/>
  <c r="I1646" i="4"/>
  <c r="H1646" i="4"/>
  <c r="G1646" i="4"/>
  <c r="F1646" i="4"/>
  <c r="E1646" i="4"/>
  <c r="D1646" i="4"/>
  <c r="T1645" i="4"/>
  <c r="O1645" i="4"/>
  <c r="N1645" i="4"/>
  <c r="L1645" i="4"/>
  <c r="K1645" i="4"/>
  <c r="J1645" i="4"/>
  <c r="I1645" i="4"/>
  <c r="H1645" i="4"/>
  <c r="G1645" i="4"/>
  <c r="F1645" i="4"/>
  <c r="E1645" i="4"/>
  <c r="D1645" i="4"/>
  <c r="T1644" i="4"/>
  <c r="O1644" i="4"/>
  <c r="N1644" i="4"/>
  <c r="L1644" i="4"/>
  <c r="K1644" i="4"/>
  <c r="J1644" i="4"/>
  <c r="I1644" i="4"/>
  <c r="H1644" i="4"/>
  <c r="G1644" i="4"/>
  <c r="F1644" i="4"/>
  <c r="E1644" i="4"/>
  <c r="D1644" i="4"/>
  <c r="T1643" i="4"/>
  <c r="O1643" i="4"/>
  <c r="N1643" i="4"/>
  <c r="L1643" i="4"/>
  <c r="K1643" i="4"/>
  <c r="J1643" i="4"/>
  <c r="I1643" i="4"/>
  <c r="H1643" i="4"/>
  <c r="G1643" i="4"/>
  <c r="F1643" i="4"/>
  <c r="E1643" i="4"/>
  <c r="D1643" i="4"/>
  <c r="T1642" i="4"/>
  <c r="O1642" i="4"/>
  <c r="N1642" i="4"/>
  <c r="L1642" i="4"/>
  <c r="K1642" i="4"/>
  <c r="J1642" i="4"/>
  <c r="I1642" i="4"/>
  <c r="H1642" i="4"/>
  <c r="G1642" i="4"/>
  <c r="F1642" i="4"/>
  <c r="E1642" i="4"/>
  <c r="D1642" i="4"/>
  <c r="T1641" i="4"/>
  <c r="O1641" i="4"/>
  <c r="N1641" i="4"/>
  <c r="L1641" i="4"/>
  <c r="K1641" i="4"/>
  <c r="J1641" i="4"/>
  <c r="I1641" i="4"/>
  <c r="H1641" i="4"/>
  <c r="G1641" i="4"/>
  <c r="F1641" i="4"/>
  <c r="E1641" i="4"/>
  <c r="D1641" i="4"/>
  <c r="T1640" i="4"/>
  <c r="O1640" i="4"/>
  <c r="N1640" i="4"/>
  <c r="L1640" i="4"/>
  <c r="K1640" i="4"/>
  <c r="J1640" i="4"/>
  <c r="I1640" i="4"/>
  <c r="H1640" i="4"/>
  <c r="G1640" i="4"/>
  <c r="F1640" i="4"/>
  <c r="E1640" i="4"/>
  <c r="D1640" i="4"/>
  <c r="T1639" i="4"/>
  <c r="O1639" i="4"/>
  <c r="N1639" i="4"/>
  <c r="L1639" i="4"/>
  <c r="K1639" i="4"/>
  <c r="J1639" i="4"/>
  <c r="I1639" i="4"/>
  <c r="H1639" i="4"/>
  <c r="G1639" i="4"/>
  <c r="F1639" i="4"/>
  <c r="E1639" i="4"/>
  <c r="D1639" i="4"/>
  <c r="T1638" i="4"/>
  <c r="O1638" i="4"/>
  <c r="N1638" i="4"/>
  <c r="L1638" i="4"/>
  <c r="K1638" i="4"/>
  <c r="J1638" i="4"/>
  <c r="I1638" i="4"/>
  <c r="H1638" i="4"/>
  <c r="G1638" i="4"/>
  <c r="F1638" i="4"/>
  <c r="E1638" i="4"/>
  <c r="D1638" i="4"/>
  <c r="T1637" i="4"/>
  <c r="O1637" i="4"/>
  <c r="N1637" i="4"/>
  <c r="L1637" i="4"/>
  <c r="K1637" i="4"/>
  <c r="J1637" i="4"/>
  <c r="I1637" i="4"/>
  <c r="H1637" i="4"/>
  <c r="G1637" i="4"/>
  <c r="F1637" i="4"/>
  <c r="E1637" i="4"/>
  <c r="D1637" i="4"/>
  <c r="T1636" i="4"/>
  <c r="O1636" i="4"/>
  <c r="N1636" i="4"/>
  <c r="L1636" i="4"/>
  <c r="K1636" i="4"/>
  <c r="J1636" i="4"/>
  <c r="I1636" i="4"/>
  <c r="H1636" i="4"/>
  <c r="G1636" i="4"/>
  <c r="F1636" i="4"/>
  <c r="E1636" i="4"/>
  <c r="D1636" i="4"/>
  <c r="T1635" i="4"/>
  <c r="O1635" i="4"/>
  <c r="N1635" i="4"/>
  <c r="L1635" i="4"/>
  <c r="K1635" i="4"/>
  <c r="J1635" i="4"/>
  <c r="I1635" i="4"/>
  <c r="H1635" i="4"/>
  <c r="G1635" i="4"/>
  <c r="F1635" i="4"/>
  <c r="E1635" i="4"/>
  <c r="D1635" i="4"/>
  <c r="T1634" i="4"/>
  <c r="O1634" i="4"/>
  <c r="N1634" i="4"/>
  <c r="L1634" i="4"/>
  <c r="K1634" i="4"/>
  <c r="J1634" i="4"/>
  <c r="I1634" i="4"/>
  <c r="H1634" i="4"/>
  <c r="G1634" i="4"/>
  <c r="F1634" i="4"/>
  <c r="E1634" i="4"/>
  <c r="D1634" i="4"/>
  <c r="T1633" i="4"/>
  <c r="O1633" i="4"/>
  <c r="N1633" i="4"/>
  <c r="L1633" i="4"/>
  <c r="K1633" i="4"/>
  <c r="J1633" i="4"/>
  <c r="I1633" i="4"/>
  <c r="H1633" i="4"/>
  <c r="G1633" i="4"/>
  <c r="F1633" i="4"/>
  <c r="E1633" i="4"/>
  <c r="D1633" i="4"/>
  <c r="T1632" i="4"/>
  <c r="O1632" i="4"/>
  <c r="N1632" i="4"/>
  <c r="L1632" i="4"/>
  <c r="K1632" i="4"/>
  <c r="J1632" i="4"/>
  <c r="I1632" i="4"/>
  <c r="H1632" i="4"/>
  <c r="G1632" i="4"/>
  <c r="F1632" i="4"/>
  <c r="E1632" i="4"/>
  <c r="D1632" i="4"/>
  <c r="T1631" i="4"/>
  <c r="O1631" i="4"/>
  <c r="N1631" i="4"/>
  <c r="L1631" i="4"/>
  <c r="K1631" i="4"/>
  <c r="J1631" i="4"/>
  <c r="I1631" i="4"/>
  <c r="H1631" i="4"/>
  <c r="G1631" i="4"/>
  <c r="F1631" i="4"/>
  <c r="E1631" i="4"/>
  <c r="D1631" i="4"/>
  <c r="T1630" i="4"/>
  <c r="O1630" i="4"/>
  <c r="N1630" i="4"/>
  <c r="L1630" i="4"/>
  <c r="K1630" i="4"/>
  <c r="J1630" i="4"/>
  <c r="I1630" i="4"/>
  <c r="H1630" i="4"/>
  <c r="G1630" i="4"/>
  <c r="F1630" i="4"/>
  <c r="E1630" i="4"/>
  <c r="D1630" i="4"/>
  <c r="T1629" i="4"/>
  <c r="O1629" i="4"/>
  <c r="N1629" i="4"/>
  <c r="L1629" i="4"/>
  <c r="K1629" i="4"/>
  <c r="J1629" i="4"/>
  <c r="I1629" i="4"/>
  <c r="H1629" i="4"/>
  <c r="G1629" i="4"/>
  <c r="F1629" i="4"/>
  <c r="E1629" i="4"/>
  <c r="D1629" i="4"/>
  <c r="T1628" i="4"/>
  <c r="O1628" i="4"/>
  <c r="N1628" i="4"/>
  <c r="L1628" i="4"/>
  <c r="K1628" i="4"/>
  <c r="J1628" i="4"/>
  <c r="I1628" i="4"/>
  <c r="H1628" i="4"/>
  <c r="G1628" i="4"/>
  <c r="F1628" i="4"/>
  <c r="E1628" i="4"/>
  <c r="D1628" i="4"/>
  <c r="T1627" i="4"/>
  <c r="O1627" i="4"/>
  <c r="N1627" i="4"/>
  <c r="L1627" i="4"/>
  <c r="K1627" i="4"/>
  <c r="J1627" i="4"/>
  <c r="I1627" i="4"/>
  <c r="H1627" i="4"/>
  <c r="G1627" i="4"/>
  <c r="F1627" i="4"/>
  <c r="E1627" i="4"/>
  <c r="D1627" i="4"/>
  <c r="T1626" i="4"/>
  <c r="O1626" i="4"/>
  <c r="N1626" i="4"/>
  <c r="L1626" i="4"/>
  <c r="K1626" i="4"/>
  <c r="J1626" i="4"/>
  <c r="I1626" i="4"/>
  <c r="H1626" i="4"/>
  <c r="G1626" i="4"/>
  <c r="F1626" i="4"/>
  <c r="E1626" i="4"/>
  <c r="D1626" i="4"/>
  <c r="T1625" i="4"/>
  <c r="O1625" i="4"/>
  <c r="N1625" i="4"/>
  <c r="L1625" i="4"/>
  <c r="K1625" i="4"/>
  <c r="J1625" i="4"/>
  <c r="I1625" i="4"/>
  <c r="H1625" i="4"/>
  <c r="G1625" i="4"/>
  <c r="F1625" i="4"/>
  <c r="E1625" i="4"/>
  <c r="D1625" i="4"/>
  <c r="T1624" i="4"/>
  <c r="O1624" i="4"/>
  <c r="N1624" i="4"/>
  <c r="L1624" i="4"/>
  <c r="K1624" i="4"/>
  <c r="J1624" i="4"/>
  <c r="I1624" i="4"/>
  <c r="H1624" i="4"/>
  <c r="G1624" i="4"/>
  <c r="F1624" i="4"/>
  <c r="E1624" i="4"/>
  <c r="D1624" i="4"/>
  <c r="T1623" i="4"/>
  <c r="O1623" i="4"/>
  <c r="N1623" i="4"/>
  <c r="L1623" i="4"/>
  <c r="K1623" i="4"/>
  <c r="J1623" i="4"/>
  <c r="I1623" i="4"/>
  <c r="H1623" i="4"/>
  <c r="G1623" i="4"/>
  <c r="F1623" i="4"/>
  <c r="E1623" i="4"/>
  <c r="D1623" i="4"/>
  <c r="T1622" i="4"/>
  <c r="O1622" i="4"/>
  <c r="N1622" i="4"/>
  <c r="L1622" i="4"/>
  <c r="K1622" i="4"/>
  <c r="J1622" i="4"/>
  <c r="I1622" i="4"/>
  <c r="H1622" i="4"/>
  <c r="G1622" i="4"/>
  <c r="F1622" i="4"/>
  <c r="E1622" i="4"/>
  <c r="D1622" i="4"/>
  <c r="T1621" i="4"/>
  <c r="O1621" i="4"/>
  <c r="N1621" i="4"/>
  <c r="L1621" i="4"/>
  <c r="K1621" i="4"/>
  <c r="J1621" i="4"/>
  <c r="I1621" i="4"/>
  <c r="H1621" i="4"/>
  <c r="G1621" i="4"/>
  <c r="F1621" i="4"/>
  <c r="E1621" i="4"/>
  <c r="D1621" i="4"/>
  <c r="T1620" i="4"/>
  <c r="O1620" i="4"/>
  <c r="N1620" i="4"/>
  <c r="L1620" i="4"/>
  <c r="K1620" i="4"/>
  <c r="J1620" i="4"/>
  <c r="I1620" i="4"/>
  <c r="H1620" i="4"/>
  <c r="G1620" i="4"/>
  <c r="F1620" i="4"/>
  <c r="E1620" i="4"/>
  <c r="D1620" i="4"/>
  <c r="T1619" i="4"/>
  <c r="O1619" i="4"/>
  <c r="N1619" i="4"/>
  <c r="L1619" i="4"/>
  <c r="K1619" i="4"/>
  <c r="J1619" i="4"/>
  <c r="I1619" i="4"/>
  <c r="H1619" i="4"/>
  <c r="G1619" i="4"/>
  <c r="F1619" i="4"/>
  <c r="E1619" i="4"/>
  <c r="D1619" i="4"/>
  <c r="T1618" i="4"/>
  <c r="O1618" i="4"/>
  <c r="N1618" i="4"/>
  <c r="L1618" i="4"/>
  <c r="K1618" i="4"/>
  <c r="J1618" i="4"/>
  <c r="I1618" i="4"/>
  <c r="H1618" i="4"/>
  <c r="G1618" i="4"/>
  <c r="F1618" i="4"/>
  <c r="E1618" i="4"/>
  <c r="D1618" i="4"/>
  <c r="T1617" i="4"/>
  <c r="O1617" i="4"/>
  <c r="N1617" i="4"/>
  <c r="L1617" i="4"/>
  <c r="K1617" i="4"/>
  <c r="J1617" i="4"/>
  <c r="I1617" i="4"/>
  <c r="H1617" i="4"/>
  <c r="G1617" i="4"/>
  <c r="F1617" i="4"/>
  <c r="E1617" i="4"/>
  <c r="D1617" i="4"/>
  <c r="T1616" i="4"/>
  <c r="O1616" i="4"/>
  <c r="N1616" i="4"/>
  <c r="L1616" i="4"/>
  <c r="K1616" i="4"/>
  <c r="J1616" i="4"/>
  <c r="I1616" i="4"/>
  <c r="H1616" i="4"/>
  <c r="G1616" i="4"/>
  <c r="F1616" i="4"/>
  <c r="E1616" i="4"/>
  <c r="D1616" i="4"/>
  <c r="T1615" i="4"/>
  <c r="O1615" i="4"/>
  <c r="N1615" i="4"/>
  <c r="L1615" i="4"/>
  <c r="K1615" i="4"/>
  <c r="J1615" i="4"/>
  <c r="I1615" i="4"/>
  <c r="H1615" i="4"/>
  <c r="G1615" i="4"/>
  <c r="F1615" i="4"/>
  <c r="E1615" i="4"/>
  <c r="D1615" i="4"/>
  <c r="T1614" i="4"/>
  <c r="O1614" i="4"/>
  <c r="N1614" i="4"/>
  <c r="L1614" i="4"/>
  <c r="K1614" i="4"/>
  <c r="J1614" i="4"/>
  <c r="I1614" i="4"/>
  <c r="H1614" i="4"/>
  <c r="G1614" i="4"/>
  <c r="F1614" i="4"/>
  <c r="E1614" i="4"/>
  <c r="D1614" i="4"/>
  <c r="T1613" i="4"/>
  <c r="O1613" i="4"/>
  <c r="N1613" i="4"/>
  <c r="L1613" i="4"/>
  <c r="K1613" i="4"/>
  <c r="J1613" i="4"/>
  <c r="I1613" i="4"/>
  <c r="H1613" i="4"/>
  <c r="G1613" i="4"/>
  <c r="F1613" i="4"/>
  <c r="E1613" i="4"/>
  <c r="D1613" i="4"/>
  <c r="T1612" i="4"/>
  <c r="O1612" i="4"/>
  <c r="N1612" i="4"/>
  <c r="L1612" i="4"/>
  <c r="K1612" i="4"/>
  <c r="J1612" i="4"/>
  <c r="I1612" i="4"/>
  <c r="H1612" i="4"/>
  <c r="G1612" i="4"/>
  <c r="F1612" i="4"/>
  <c r="E1612" i="4"/>
  <c r="D1612" i="4"/>
  <c r="T1611" i="4"/>
  <c r="O1611" i="4"/>
  <c r="N1611" i="4"/>
  <c r="L1611" i="4"/>
  <c r="K1611" i="4"/>
  <c r="J1611" i="4"/>
  <c r="I1611" i="4"/>
  <c r="H1611" i="4"/>
  <c r="G1611" i="4"/>
  <c r="F1611" i="4"/>
  <c r="E1611" i="4"/>
  <c r="D1611" i="4"/>
  <c r="T1610" i="4"/>
  <c r="O1610" i="4"/>
  <c r="N1610" i="4"/>
  <c r="L1610" i="4"/>
  <c r="K1610" i="4"/>
  <c r="J1610" i="4"/>
  <c r="I1610" i="4"/>
  <c r="H1610" i="4"/>
  <c r="G1610" i="4"/>
  <c r="F1610" i="4"/>
  <c r="E1610" i="4"/>
  <c r="D1610" i="4"/>
  <c r="T1609" i="4"/>
  <c r="O1609" i="4"/>
  <c r="N1609" i="4"/>
  <c r="L1609" i="4"/>
  <c r="K1609" i="4"/>
  <c r="J1609" i="4"/>
  <c r="I1609" i="4"/>
  <c r="H1609" i="4"/>
  <c r="G1609" i="4"/>
  <c r="F1609" i="4"/>
  <c r="E1609" i="4"/>
  <c r="D1609" i="4"/>
  <c r="T1608" i="4"/>
  <c r="O1608" i="4"/>
  <c r="N1608" i="4"/>
  <c r="L1608" i="4"/>
  <c r="K1608" i="4"/>
  <c r="J1608" i="4"/>
  <c r="I1608" i="4"/>
  <c r="H1608" i="4"/>
  <c r="G1608" i="4"/>
  <c r="F1608" i="4"/>
  <c r="E1608" i="4"/>
  <c r="D1608" i="4"/>
  <c r="T1607" i="4"/>
  <c r="O1607" i="4"/>
  <c r="N1607" i="4"/>
  <c r="L1607" i="4"/>
  <c r="K1607" i="4"/>
  <c r="J1607" i="4"/>
  <c r="I1607" i="4"/>
  <c r="H1607" i="4"/>
  <c r="G1607" i="4"/>
  <c r="F1607" i="4"/>
  <c r="E1607" i="4"/>
  <c r="D1607" i="4"/>
  <c r="T1606" i="4"/>
  <c r="O1606" i="4"/>
  <c r="N1606" i="4"/>
  <c r="L1606" i="4"/>
  <c r="K1606" i="4"/>
  <c r="J1606" i="4"/>
  <c r="I1606" i="4"/>
  <c r="H1606" i="4"/>
  <c r="G1606" i="4"/>
  <c r="F1606" i="4"/>
  <c r="E1606" i="4"/>
  <c r="D1606" i="4"/>
  <c r="T1605" i="4"/>
  <c r="O1605" i="4"/>
  <c r="N1605" i="4"/>
  <c r="L1605" i="4"/>
  <c r="K1605" i="4"/>
  <c r="J1605" i="4"/>
  <c r="I1605" i="4"/>
  <c r="H1605" i="4"/>
  <c r="G1605" i="4"/>
  <c r="F1605" i="4"/>
  <c r="E1605" i="4"/>
  <c r="D1605" i="4"/>
  <c r="T1604" i="4"/>
  <c r="O1604" i="4"/>
  <c r="N1604" i="4"/>
  <c r="L1604" i="4"/>
  <c r="K1604" i="4"/>
  <c r="J1604" i="4"/>
  <c r="I1604" i="4"/>
  <c r="H1604" i="4"/>
  <c r="G1604" i="4"/>
  <c r="F1604" i="4"/>
  <c r="E1604" i="4"/>
  <c r="D1604" i="4"/>
  <c r="T1603" i="4"/>
  <c r="O1603" i="4"/>
  <c r="N1603" i="4"/>
  <c r="L1603" i="4"/>
  <c r="K1603" i="4"/>
  <c r="J1603" i="4"/>
  <c r="I1603" i="4"/>
  <c r="H1603" i="4"/>
  <c r="G1603" i="4"/>
  <c r="F1603" i="4"/>
  <c r="E1603" i="4"/>
  <c r="D1603" i="4"/>
  <c r="T1602" i="4"/>
  <c r="O1602" i="4"/>
  <c r="N1602" i="4"/>
  <c r="L1602" i="4"/>
  <c r="K1602" i="4"/>
  <c r="J1602" i="4"/>
  <c r="I1602" i="4"/>
  <c r="H1602" i="4"/>
  <c r="G1602" i="4"/>
  <c r="F1602" i="4"/>
  <c r="E1602" i="4"/>
  <c r="D1602" i="4"/>
  <c r="T1601" i="4"/>
  <c r="O1601" i="4"/>
  <c r="N1601" i="4"/>
  <c r="L1601" i="4"/>
  <c r="K1601" i="4"/>
  <c r="J1601" i="4"/>
  <c r="I1601" i="4"/>
  <c r="H1601" i="4"/>
  <c r="G1601" i="4"/>
  <c r="F1601" i="4"/>
  <c r="E1601" i="4"/>
  <c r="D1601" i="4"/>
  <c r="T1600" i="4"/>
  <c r="O1600" i="4"/>
  <c r="N1600" i="4"/>
  <c r="L1600" i="4"/>
  <c r="K1600" i="4"/>
  <c r="J1600" i="4"/>
  <c r="I1600" i="4"/>
  <c r="H1600" i="4"/>
  <c r="G1600" i="4"/>
  <c r="F1600" i="4"/>
  <c r="E1600" i="4"/>
  <c r="D1600" i="4"/>
  <c r="T1599" i="4"/>
  <c r="O1599" i="4"/>
  <c r="N1599" i="4"/>
  <c r="L1599" i="4"/>
  <c r="K1599" i="4"/>
  <c r="J1599" i="4"/>
  <c r="I1599" i="4"/>
  <c r="H1599" i="4"/>
  <c r="G1599" i="4"/>
  <c r="F1599" i="4"/>
  <c r="E1599" i="4"/>
  <c r="D1599" i="4"/>
  <c r="T1598" i="4"/>
  <c r="O1598" i="4"/>
  <c r="N1598" i="4"/>
  <c r="L1598" i="4"/>
  <c r="K1598" i="4"/>
  <c r="J1598" i="4"/>
  <c r="I1598" i="4"/>
  <c r="H1598" i="4"/>
  <c r="G1598" i="4"/>
  <c r="F1598" i="4"/>
  <c r="E1598" i="4"/>
  <c r="D1598" i="4"/>
  <c r="T1597" i="4"/>
  <c r="O1597" i="4"/>
  <c r="N1597" i="4"/>
  <c r="L1597" i="4"/>
  <c r="K1597" i="4"/>
  <c r="J1597" i="4"/>
  <c r="I1597" i="4"/>
  <c r="H1597" i="4"/>
  <c r="G1597" i="4"/>
  <c r="F1597" i="4"/>
  <c r="E1597" i="4"/>
  <c r="D1597" i="4"/>
  <c r="T1596" i="4"/>
  <c r="O1596" i="4"/>
  <c r="N1596" i="4"/>
  <c r="L1596" i="4"/>
  <c r="K1596" i="4"/>
  <c r="J1596" i="4"/>
  <c r="I1596" i="4"/>
  <c r="H1596" i="4"/>
  <c r="G1596" i="4"/>
  <c r="F1596" i="4"/>
  <c r="E1596" i="4"/>
  <c r="D1596" i="4"/>
  <c r="T1595" i="4"/>
  <c r="O1595" i="4"/>
  <c r="N1595" i="4"/>
  <c r="L1595" i="4"/>
  <c r="K1595" i="4"/>
  <c r="J1595" i="4"/>
  <c r="I1595" i="4"/>
  <c r="H1595" i="4"/>
  <c r="G1595" i="4"/>
  <c r="F1595" i="4"/>
  <c r="E1595" i="4"/>
  <c r="D1595" i="4"/>
  <c r="T1594" i="4"/>
  <c r="O1594" i="4"/>
  <c r="N1594" i="4"/>
  <c r="L1594" i="4"/>
  <c r="K1594" i="4"/>
  <c r="J1594" i="4"/>
  <c r="I1594" i="4"/>
  <c r="H1594" i="4"/>
  <c r="G1594" i="4"/>
  <c r="F1594" i="4"/>
  <c r="E1594" i="4"/>
  <c r="D1594" i="4"/>
  <c r="T1593" i="4"/>
  <c r="O1593" i="4"/>
  <c r="N1593" i="4"/>
  <c r="L1593" i="4"/>
  <c r="K1593" i="4"/>
  <c r="J1593" i="4"/>
  <c r="I1593" i="4"/>
  <c r="H1593" i="4"/>
  <c r="G1593" i="4"/>
  <c r="F1593" i="4"/>
  <c r="E1593" i="4"/>
  <c r="D1593" i="4"/>
  <c r="T1592" i="4"/>
  <c r="O1592" i="4"/>
  <c r="N1592" i="4"/>
  <c r="L1592" i="4"/>
  <c r="K1592" i="4"/>
  <c r="J1592" i="4"/>
  <c r="I1592" i="4"/>
  <c r="H1592" i="4"/>
  <c r="G1592" i="4"/>
  <c r="F1592" i="4"/>
  <c r="E1592" i="4"/>
  <c r="D1592" i="4"/>
  <c r="T1591" i="4"/>
  <c r="O1591" i="4"/>
  <c r="N1591" i="4"/>
  <c r="L1591" i="4"/>
  <c r="K1591" i="4"/>
  <c r="J1591" i="4"/>
  <c r="I1591" i="4"/>
  <c r="H1591" i="4"/>
  <c r="G1591" i="4"/>
  <c r="F1591" i="4"/>
  <c r="E1591" i="4"/>
  <c r="D1591" i="4"/>
  <c r="T1590" i="4"/>
  <c r="O1590" i="4"/>
  <c r="N1590" i="4"/>
  <c r="L1590" i="4"/>
  <c r="K1590" i="4"/>
  <c r="J1590" i="4"/>
  <c r="I1590" i="4"/>
  <c r="H1590" i="4"/>
  <c r="G1590" i="4"/>
  <c r="F1590" i="4"/>
  <c r="E1590" i="4"/>
  <c r="D1590" i="4"/>
  <c r="T1589" i="4"/>
  <c r="O1589" i="4"/>
  <c r="N1589" i="4"/>
  <c r="L1589" i="4"/>
  <c r="K1589" i="4"/>
  <c r="I1589" i="4"/>
  <c r="G1589" i="4"/>
  <c r="H1589" i="4" s="1"/>
  <c r="F1589" i="4"/>
  <c r="E1589" i="4"/>
  <c r="D1589" i="4"/>
  <c r="T1588" i="4"/>
  <c r="O1588" i="4"/>
  <c r="N1588" i="4"/>
  <c r="L1588" i="4"/>
  <c r="K1588" i="4"/>
  <c r="J1588" i="4"/>
  <c r="I1588" i="4"/>
  <c r="G1588" i="4"/>
  <c r="H1588" i="4" s="1"/>
  <c r="F1588" i="4"/>
  <c r="E1588" i="4"/>
  <c r="D1588" i="4"/>
  <c r="T1587" i="4"/>
  <c r="O1587" i="4"/>
  <c r="N1587" i="4"/>
  <c r="L1587" i="4"/>
  <c r="K1587" i="4"/>
  <c r="J1587" i="4"/>
  <c r="I1587" i="4"/>
  <c r="G1587" i="4"/>
  <c r="H1587" i="4" s="1"/>
  <c r="F1587" i="4"/>
  <c r="E1587" i="4"/>
  <c r="D1587" i="4"/>
  <c r="T1586" i="4"/>
  <c r="O1586" i="4"/>
  <c r="N1586" i="4"/>
  <c r="L1586" i="4"/>
  <c r="K1586" i="4"/>
  <c r="J1586" i="4"/>
  <c r="I1586" i="4"/>
  <c r="G1586" i="4"/>
  <c r="H1586" i="4" s="1"/>
  <c r="F1586" i="4"/>
  <c r="E1586" i="4"/>
  <c r="D1586" i="4"/>
  <c r="T1585" i="4"/>
  <c r="O1585" i="4"/>
  <c r="N1585" i="4"/>
  <c r="L1585" i="4"/>
  <c r="K1585" i="4"/>
  <c r="J1585" i="4"/>
  <c r="I1585" i="4"/>
  <c r="G1585" i="4"/>
  <c r="H1585" i="4" s="1"/>
  <c r="F1585" i="4"/>
  <c r="E1585" i="4"/>
  <c r="D1585" i="4"/>
  <c r="T1584" i="4"/>
  <c r="O1584" i="4"/>
  <c r="N1584" i="4"/>
  <c r="L1584" i="4"/>
  <c r="K1584" i="4"/>
  <c r="J1584" i="4"/>
  <c r="I1584" i="4"/>
  <c r="G1584" i="4"/>
  <c r="H1584" i="4" s="1"/>
  <c r="F1584" i="4"/>
  <c r="E1584" i="4"/>
  <c r="D1584" i="4"/>
  <c r="T1583" i="4"/>
  <c r="O1583" i="4"/>
  <c r="N1583" i="4"/>
  <c r="L1583" i="4"/>
  <c r="K1583" i="4"/>
  <c r="J1583" i="4"/>
  <c r="I1583" i="4"/>
  <c r="G1583" i="4"/>
  <c r="H1583" i="4" s="1"/>
  <c r="F1583" i="4"/>
  <c r="E1583" i="4"/>
  <c r="D1583" i="4"/>
  <c r="T1582" i="4"/>
  <c r="R1582" i="4"/>
  <c r="Q1582" i="4"/>
  <c r="P1582" i="4"/>
  <c r="O1582" i="4"/>
  <c r="N1582" i="4"/>
  <c r="L1582" i="4"/>
  <c r="K1582" i="4"/>
  <c r="J1582" i="4"/>
  <c r="I1582" i="4"/>
  <c r="H1582" i="4"/>
  <c r="G1582" i="4"/>
  <c r="F1582" i="4"/>
  <c r="E1582" i="4"/>
  <c r="D1582" i="4"/>
  <c r="T1581" i="4"/>
  <c r="R1581" i="4"/>
  <c r="Q1581" i="4"/>
  <c r="P1581" i="4"/>
  <c r="O1581" i="4"/>
  <c r="N1581" i="4"/>
  <c r="L1581" i="4"/>
  <c r="K1581" i="4"/>
  <c r="J1581" i="4"/>
  <c r="I1581" i="4"/>
  <c r="H1581" i="4"/>
  <c r="G1581" i="4"/>
  <c r="F1581" i="4"/>
  <c r="E1581" i="4"/>
  <c r="D1581" i="4"/>
  <c r="T1580" i="4"/>
  <c r="R1580" i="4"/>
  <c r="Q1580" i="4"/>
  <c r="P1580" i="4"/>
  <c r="O1580" i="4"/>
  <c r="N1580" i="4"/>
  <c r="L1580" i="4"/>
  <c r="K1580" i="4"/>
  <c r="J1580" i="4"/>
  <c r="I1580" i="4"/>
  <c r="H1580" i="4"/>
  <c r="G1580" i="4"/>
  <c r="F1580" i="4"/>
  <c r="E1580" i="4"/>
  <c r="D1580" i="4"/>
  <c r="T1579" i="4"/>
  <c r="R1579" i="4"/>
  <c r="Q1579" i="4"/>
  <c r="P1579" i="4"/>
  <c r="O1579" i="4"/>
  <c r="N1579" i="4"/>
  <c r="L1579" i="4"/>
  <c r="K1579" i="4"/>
  <c r="J1579" i="4"/>
  <c r="I1579" i="4"/>
  <c r="G1579" i="4"/>
  <c r="H1579" i="4" s="1"/>
  <c r="F1579" i="4"/>
  <c r="E1579" i="4"/>
  <c r="D1579" i="4"/>
  <c r="T1578" i="4"/>
  <c r="R1578" i="4"/>
  <c r="Q1578" i="4"/>
  <c r="P1578" i="4"/>
  <c r="O1578" i="4"/>
  <c r="N1578" i="4"/>
  <c r="L1578" i="4"/>
  <c r="K1578" i="4"/>
  <c r="J1578" i="4"/>
  <c r="I1578" i="4"/>
  <c r="H1578" i="4"/>
  <c r="G1578" i="4"/>
  <c r="F1578" i="4"/>
  <c r="E1578" i="4"/>
  <c r="D1578" i="4"/>
  <c r="T1577" i="4"/>
  <c r="R1577" i="4"/>
  <c r="Q1577" i="4"/>
  <c r="P1577" i="4"/>
  <c r="O1577" i="4"/>
  <c r="N1577" i="4"/>
  <c r="L1577" i="4"/>
  <c r="K1577" i="4"/>
  <c r="J1577" i="4"/>
  <c r="I1577" i="4"/>
  <c r="H1577" i="4"/>
  <c r="G1577" i="4"/>
  <c r="F1577" i="4"/>
  <c r="E1577" i="4"/>
  <c r="D1577" i="4"/>
  <c r="T1576" i="4"/>
  <c r="R1576" i="4"/>
  <c r="Q1576" i="4"/>
  <c r="P1576" i="4"/>
  <c r="O1576" i="4"/>
  <c r="N1576" i="4"/>
  <c r="L1576" i="4"/>
  <c r="K1576" i="4"/>
  <c r="J1576" i="4"/>
  <c r="I1576" i="4"/>
  <c r="H1576" i="4"/>
  <c r="G1576" i="4"/>
  <c r="F1576" i="4"/>
  <c r="E1576" i="4"/>
  <c r="D1576" i="4"/>
  <c r="T1575" i="4"/>
  <c r="R1575" i="4"/>
  <c r="Q1575" i="4"/>
  <c r="P1575" i="4"/>
  <c r="O1575" i="4"/>
  <c r="N1575" i="4"/>
  <c r="L1575" i="4"/>
  <c r="K1575" i="4"/>
  <c r="J1575" i="4"/>
  <c r="I1575" i="4"/>
  <c r="G1575" i="4"/>
  <c r="H1575" i="4" s="1"/>
  <c r="F1575" i="4"/>
  <c r="E1575" i="4"/>
  <c r="D1575" i="4"/>
  <c r="T1574" i="4"/>
  <c r="R1574" i="4"/>
  <c r="Q1574" i="4"/>
  <c r="P1574" i="4"/>
  <c r="O1574" i="4"/>
  <c r="N1574" i="4"/>
  <c r="L1574" i="4"/>
  <c r="K1574" i="4"/>
  <c r="J1574" i="4"/>
  <c r="I1574" i="4"/>
  <c r="H1574" i="4"/>
  <c r="G1574" i="4"/>
  <c r="F1574" i="4"/>
  <c r="E1574" i="4"/>
  <c r="D1574" i="4"/>
  <c r="T1573" i="4"/>
  <c r="R1573" i="4"/>
  <c r="Q1573" i="4"/>
  <c r="P1573" i="4"/>
  <c r="O1573" i="4"/>
  <c r="N1573" i="4"/>
  <c r="L1573" i="4"/>
  <c r="K1573" i="4"/>
  <c r="J1573" i="4"/>
  <c r="I1573" i="4"/>
  <c r="H1573" i="4"/>
  <c r="G1573" i="4"/>
  <c r="F1573" i="4"/>
  <c r="E1573" i="4"/>
  <c r="D1573" i="4"/>
  <c r="T1572" i="4"/>
  <c r="R1572" i="4"/>
  <c r="Q1572" i="4"/>
  <c r="P1572" i="4"/>
  <c r="O1572" i="4"/>
  <c r="N1572" i="4"/>
  <c r="L1572" i="4"/>
  <c r="K1572" i="4"/>
  <c r="J1572" i="4"/>
  <c r="I1572" i="4"/>
  <c r="H1572" i="4"/>
  <c r="G1572" i="4"/>
  <c r="F1572" i="4"/>
  <c r="E1572" i="4"/>
  <c r="D1572" i="4"/>
  <c r="T1571" i="4"/>
  <c r="R1571" i="4"/>
  <c r="Q1571" i="4"/>
  <c r="P1571" i="4"/>
  <c r="O1571" i="4"/>
  <c r="N1571" i="4"/>
  <c r="L1571" i="4"/>
  <c r="K1571" i="4"/>
  <c r="J1571" i="4"/>
  <c r="I1571" i="4"/>
  <c r="G1571" i="4"/>
  <c r="H1571" i="4" s="1"/>
  <c r="F1571" i="4"/>
  <c r="E1571" i="4"/>
  <c r="D1571" i="4"/>
  <c r="T1570" i="4"/>
  <c r="R1570" i="4"/>
  <c r="Q1570" i="4"/>
  <c r="P1570" i="4"/>
  <c r="O1570" i="4"/>
  <c r="N1570" i="4"/>
  <c r="L1570" i="4"/>
  <c r="K1570" i="4"/>
  <c r="J1570" i="4"/>
  <c r="I1570" i="4"/>
  <c r="H1570" i="4"/>
  <c r="G1570" i="4"/>
  <c r="F1570" i="4"/>
  <c r="E1570" i="4"/>
  <c r="D1570" i="4"/>
  <c r="T1569" i="4"/>
  <c r="R1569" i="4"/>
  <c r="Q1569" i="4"/>
  <c r="P1569" i="4"/>
  <c r="O1569" i="4"/>
  <c r="N1569" i="4"/>
  <c r="L1569" i="4"/>
  <c r="K1569" i="4"/>
  <c r="J1569" i="4"/>
  <c r="I1569" i="4"/>
  <c r="H1569" i="4"/>
  <c r="G1569" i="4"/>
  <c r="F1569" i="4"/>
  <c r="E1569" i="4"/>
  <c r="D1569" i="4"/>
  <c r="T1568" i="4"/>
  <c r="R1568" i="4"/>
  <c r="Q1568" i="4"/>
  <c r="P1568" i="4"/>
  <c r="O1568" i="4"/>
  <c r="N1568" i="4"/>
  <c r="L1568" i="4"/>
  <c r="K1568" i="4"/>
  <c r="J1568" i="4"/>
  <c r="I1568" i="4"/>
  <c r="H1568" i="4"/>
  <c r="G1568" i="4"/>
  <c r="F1568" i="4"/>
  <c r="E1568" i="4"/>
  <c r="D1568" i="4"/>
  <c r="T1567" i="4"/>
  <c r="R1567" i="4"/>
  <c r="Q1567" i="4"/>
  <c r="P1567" i="4"/>
  <c r="O1567" i="4"/>
  <c r="N1567" i="4"/>
  <c r="L1567" i="4"/>
  <c r="K1567" i="4"/>
  <c r="J1567" i="4"/>
  <c r="I1567" i="4"/>
  <c r="G1567" i="4"/>
  <c r="H1567" i="4" s="1"/>
  <c r="F1567" i="4"/>
  <c r="E1567" i="4"/>
  <c r="D1567" i="4"/>
  <c r="T1566" i="4"/>
  <c r="R1566" i="4"/>
  <c r="Q1566" i="4"/>
  <c r="P1566" i="4"/>
  <c r="O1566" i="4"/>
  <c r="N1566" i="4"/>
  <c r="L1566" i="4"/>
  <c r="K1566" i="4"/>
  <c r="J1566" i="4"/>
  <c r="I1566" i="4"/>
  <c r="H1566" i="4"/>
  <c r="G1566" i="4"/>
  <c r="F1566" i="4"/>
  <c r="E1566" i="4"/>
  <c r="D1566" i="4"/>
  <c r="T1565" i="4"/>
  <c r="R1565" i="4"/>
  <c r="Q1565" i="4"/>
  <c r="P1565" i="4"/>
  <c r="O1565" i="4"/>
  <c r="N1565" i="4"/>
  <c r="L1565" i="4"/>
  <c r="K1565" i="4"/>
  <c r="J1565" i="4"/>
  <c r="I1565" i="4"/>
  <c r="H1565" i="4"/>
  <c r="G1565" i="4"/>
  <c r="F1565" i="4"/>
  <c r="E1565" i="4"/>
  <c r="D1565" i="4"/>
  <c r="T1564" i="4"/>
  <c r="R1564" i="4"/>
  <c r="Q1564" i="4"/>
  <c r="P1564" i="4"/>
  <c r="O1564" i="4"/>
  <c r="N1564" i="4"/>
  <c r="L1564" i="4"/>
  <c r="K1564" i="4"/>
  <c r="J1564" i="4"/>
  <c r="I1564" i="4"/>
  <c r="H1564" i="4"/>
  <c r="G1564" i="4"/>
  <c r="F1564" i="4"/>
  <c r="E1564" i="4"/>
  <c r="D1564" i="4"/>
  <c r="T1563" i="4"/>
  <c r="R1563" i="4"/>
  <c r="Q1563" i="4"/>
  <c r="P1563" i="4"/>
  <c r="O1563" i="4"/>
  <c r="N1563" i="4"/>
  <c r="L1563" i="4"/>
  <c r="K1563" i="4"/>
  <c r="J1563" i="4"/>
  <c r="I1563" i="4"/>
  <c r="G1563" i="4"/>
  <c r="H1563" i="4" s="1"/>
  <c r="F1563" i="4"/>
  <c r="E1563" i="4"/>
  <c r="D1563" i="4"/>
  <c r="T1562" i="4"/>
  <c r="R1562" i="4"/>
  <c r="Q1562" i="4"/>
  <c r="P1562" i="4"/>
  <c r="O1562" i="4"/>
  <c r="N1562" i="4"/>
  <c r="L1562" i="4"/>
  <c r="K1562" i="4"/>
  <c r="J1562" i="4"/>
  <c r="I1562" i="4"/>
  <c r="H1562" i="4"/>
  <c r="G1562" i="4"/>
  <c r="F1562" i="4"/>
  <c r="E1562" i="4"/>
  <c r="D1562" i="4"/>
  <c r="T1561" i="4"/>
  <c r="R1561" i="4"/>
  <c r="Q1561" i="4"/>
  <c r="P1561" i="4"/>
  <c r="O1561" i="4"/>
  <c r="N1561" i="4"/>
  <c r="L1561" i="4"/>
  <c r="K1561" i="4"/>
  <c r="J1561" i="4"/>
  <c r="I1561" i="4"/>
  <c r="H1561" i="4"/>
  <c r="G1561" i="4"/>
  <c r="F1561" i="4"/>
  <c r="E1561" i="4"/>
  <c r="D1561" i="4"/>
  <c r="T1560" i="4"/>
  <c r="R1560" i="4"/>
  <c r="Q1560" i="4"/>
  <c r="P1560" i="4"/>
  <c r="O1560" i="4"/>
  <c r="N1560" i="4"/>
  <c r="L1560" i="4"/>
  <c r="K1560" i="4"/>
  <c r="J1560" i="4"/>
  <c r="I1560" i="4"/>
  <c r="H1560" i="4"/>
  <c r="G1560" i="4"/>
  <c r="F1560" i="4"/>
  <c r="E1560" i="4"/>
  <c r="D1560" i="4"/>
  <c r="T1559" i="4"/>
  <c r="R1559" i="4"/>
  <c r="Q1559" i="4"/>
  <c r="P1559" i="4"/>
  <c r="O1559" i="4"/>
  <c r="N1559" i="4"/>
  <c r="L1559" i="4"/>
  <c r="K1559" i="4"/>
  <c r="J1559" i="4"/>
  <c r="I1559" i="4"/>
  <c r="G1559" i="4"/>
  <c r="H1559" i="4" s="1"/>
  <c r="F1559" i="4"/>
  <c r="E1559" i="4"/>
  <c r="D1559" i="4"/>
  <c r="T1558" i="4"/>
  <c r="R1558" i="4"/>
  <c r="Q1558" i="4"/>
  <c r="P1558" i="4"/>
  <c r="O1558" i="4"/>
  <c r="N1558" i="4"/>
  <c r="L1558" i="4"/>
  <c r="K1558" i="4"/>
  <c r="J1558" i="4"/>
  <c r="I1558" i="4"/>
  <c r="H1558" i="4"/>
  <c r="G1558" i="4"/>
  <c r="F1558" i="4"/>
  <c r="E1558" i="4"/>
  <c r="D1558" i="4"/>
  <c r="T1557" i="4"/>
  <c r="R1557" i="4"/>
  <c r="Q1557" i="4"/>
  <c r="P1557" i="4"/>
  <c r="O1557" i="4"/>
  <c r="N1557" i="4"/>
  <c r="L1557" i="4"/>
  <c r="K1557" i="4"/>
  <c r="J1557" i="4"/>
  <c r="I1557" i="4"/>
  <c r="H1557" i="4"/>
  <c r="G1557" i="4"/>
  <c r="F1557" i="4"/>
  <c r="E1557" i="4"/>
  <c r="D1557" i="4"/>
  <c r="T1556" i="4"/>
  <c r="R1556" i="4"/>
  <c r="Q1556" i="4"/>
  <c r="P1556" i="4"/>
  <c r="O1556" i="4"/>
  <c r="N1556" i="4"/>
  <c r="L1556" i="4"/>
  <c r="K1556" i="4"/>
  <c r="J1556" i="4"/>
  <c r="I1556" i="4"/>
  <c r="H1556" i="4"/>
  <c r="G1556" i="4"/>
  <c r="F1556" i="4"/>
  <c r="E1556" i="4"/>
  <c r="D1556" i="4"/>
  <c r="T1555" i="4"/>
  <c r="R1555" i="4"/>
  <c r="Q1555" i="4"/>
  <c r="P1555" i="4"/>
  <c r="O1555" i="4"/>
  <c r="N1555" i="4"/>
  <c r="L1555" i="4"/>
  <c r="K1555" i="4"/>
  <c r="J1555" i="4"/>
  <c r="I1555" i="4"/>
  <c r="G1555" i="4"/>
  <c r="H1555" i="4" s="1"/>
  <c r="F1555" i="4"/>
  <c r="E1555" i="4"/>
  <c r="D1555" i="4"/>
  <c r="T1554" i="4"/>
  <c r="R1554" i="4"/>
  <c r="Q1554" i="4"/>
  <c r="P1554" i="4"/>
  <c r="O1554" i="4"/>
  <c r="N1554" i="4"/>
  <c r="L1554" i="4"/>
  <c r="K1554" i="4"/>
  <c r="J1554" i="4"/>
  <c r="I1554" i="4"/>
  <c r="H1554" i="4"/>
  <c r="G1554" i="4"/>
  <c r="F1554" i="4"/>
  <c r="E1554" i="4"/>
  <c r="D1554" i="4"/>
  <c r="T1553" i="4"/>
  <c r="R1553" i="4"/>
  <c r="Q1553" i="4"/>
  <c r="P1553" i="4"/>
  <c r="O1553" i="4"/>
  <c r="N1553" i="4"/>
  <c r="L1553" i="4"/>
  <c r="K1553" i="4"/>
  <c r="J1553" i="4"/>
  <c r="I1553" i="4"/>
  <c r="H1553" i="4"/>
  <c r="G1553" i="4"/>
  <c r="F1553" i="4"/>
  <c r="E1553" i="4"/>
  <c r="D1553" i="4"/>
  <c r="T1552" i="4"/>
  <c r="R1552" i="4"/>
  <c r="Q1552" i="4"/>
  <c r="P1552" i="4"/>
  <c r="O1552" i="4"/>
  <c r="N1552" i="4"/>
  <c r="L1552" i="4"/>
  <c r="K1552" i="4"/>
  <c r="J1552" i="4"/>
  <c r="I1552" i="4"/>
  <c r="H1552" i="4"/>
  <c r="G1552" i="4"/>
  <c r="F1552" i="4"/>
  <c r="E1552" i="4"/>
  <c r="D1552" i="4"/>
  <c r="T1551" i="4"/>
  <c r="R1551" i="4"/>
  <c r="Q1551" i="4"/>
  <c r="P1551" i="4"/>
  <c r="O1551" i="4"/>
  <c r="N1551" i="4"/>
  <c r="L1551" i="4"/>
  <c r="K1551" i="4"/>
  <c r="J1551" i="4"/>
  <c r="I1551" i="4"/>
  <c r="G1551" i="4"/>
  <c r="H1551" i="4" s="1"/>
  <c r="F1551" i="4"/>
  <c r="E1551" i="4"/>
  <c r="D1551" i="4"/>
  <c r="T1550" i="4"/>
  <c r="R1550" i="4"/>
  <c r="Q1550" i="4"/>
  <c r="P1550" i="4"/>
  <c r="O1550" i="4"/>
  <c r="N1550" i="4"/>
  <c r="L1550" i="4"/>
  <c r="K1550" i="4"/>
  <c r="J1550" i="4"/>
  <c r="I1550" i="4"/>
  <c r="H1550" i="4"/>
  <c r="G1550" i="4"/>
  <c r="F1550" i="4"/>
  <c r="E1550" i="4"/>
  <c r="D1550" i="4"/>
  <c r="T1549" i="4"/>
  <c r="R1549" i="4"/>
  <c r="Q1549" i="4"/>
  <c r="P1549" i="4"/>
  <c r="O1549" i="4"/>
  <c r="N1549" i="4"/>
  <c r="L1549" i="4"/>
  <c r="K1549" i="4"/>
  <c r="J1549" i="4"/>
  <c r="I1549" i="4"/>
  <c r="H1549" i="4"/>
  <c r="G1549" i="4"/>
  <c r="F1549" i="4"/>
  <c r="E1549" i="4"/>
  <c r="D1549" i="4"/>
  <c r="T1548" i="4"/>
  <c r="R1548" i="4"/>
  <c r="Q1548" i="4"/>
  <c r="P1548" i="4"/>
  <c r="O1548" i="4"/>
  <c r="N1548" i="4"/>
  <c r="L1548" i="4"/>
  <c r="K1548" i="4"/>
  <c r="J1548" i="4"/>
  <c r="I1548" i="4"/>
  <c r="H1548" i="4"/>
  <c r="G1548" i="4"/>
  <c r="F1548" i="4"/>
  <c r="E1548" i="4"/>
  <c r="D1548" i="4"/>
  <c r="T1547" i="4"/>
  <c r="R1547" i="4"/>
  <c r="Q1547" i="4"/>
  <c r="P1547" i="4"/>
  <c r="O1547" i="4"/>
  <c r="N1547" i="4"/>
  <c r="L1547" i="4"/>
  <c r="K1547" i="4"/>
  <c r="J1547" i="4"/>
  <c r="I1547" i="4"/>
  <c r="G1547" i="4"/>
  <c r="H1547" i="4" s="1"/>
  <c r="F1547" i="4"/>
  <c r="E1547" i="4"/>
  <c r="D1547" i="4"/>
  <c r="T1546" i="4"/>
  <c r="R1546" i="4"/>
  <c r="Q1546" i="4"/>
  <c r="P1546" i="4"/>
  <c r="O1546" i="4"/>
  <c r="N1546" i="4"/>
  <c r="L1546" i="4"/>
  <c r="K1546" i="4"/>
  <c r="J1546" i="4"/>
  <c r="I1546" i="4"/>
  <c r="H1546" i="4"/>
  <c r="G1546" i="4"/>
  <c r="F1546" i="4"/>
  <c r="E1546" i="4"/>
  <c r="D1546" i="4"/>
  <c r="T1545" i="4"/>
  <c r="R1545" i="4"/>
  <c r="Q1545" i="4"/>
  <c r="P1545" i="4"/>
  <c r="O1545" i="4"/>
  <c r="N1545" i="4"/>
  <c r="L1545" i="4"/>
  <c r="K1545" i="4"/>
  <c r="J1545" i="4"/>
  <c r="I1545" i="4"/>
  <c r="H1545" i="4"/>
  <c r="G1545" i="4"/>
  <c r="F1545" i="4"/>
  <c r="E1545" i="4"/>
  <c r="D1545" i="4"/>
  <c r="T1544" i="4"/>
  <c r="R1544" i="4"/>
  <c r="Q1544" i="4"/>
  <c r="P1544" i="4"/>
  <c r="O1544" i="4"/>
  <c r="N1544" i="4"/>
  <c r="L1544" i="4"/>
  <c r="K1544" i="4"/>
  <c r="J1544" i="4"/>
  <c r="I1544" i="4"/>
  <c r="H1544" i="4"/>
  <c r="G1544" i="4"/>
  <c r="F1544" i="4"/>
  <c r="E1544" i="4"/>
  <c r="D1544" i="4"/>
  <c r="T1543" i="4"/>
  <c r="R1543" i="4"/>
  <c r="Q1543" i="4"/>
  <c r="P1543" i="4"/>
  <c r="O1543" i="4"/>
  <c r="N1543" i="4"/>
  <c r="L1543" i="4"/>
  <c r="K1543" i="4"/>
  <c r="J1543" i="4"/>
  <c r="I1543" i="4"/>
  <c r="G1543" i="4"/>
  <c r="H1543" i="4" s="1"/>
  <c r="F1543" i="4"/>
  <c r="E1543" i="4"/>
  <c r="D1543" i="4"/>
  <c r="T1542" i="4"/>
  <c r="R1542" i="4"/>
  <c r="Q1542" i="4"/>
  <c r="P1542" i="4"/>
  <c r="O1542" i="4"/>
  <c r="N1542" i="4"/>
  <c r="L1542" i="4"/>
  <c r="K1542" i="4"/>
  <c r="J1542" i="4"/>
  <c r="I1542" i="4"/>
  <c r="H1542" i="4"/>
  <c r="G1542" i="4"/>
  <c r="F1542" i="4"/>
  <c r="E1542" i="4"/>
  <c r="D1542" i="4"/>
  <c r="T1541" i="4"/>
  <c r="R1541" i="4"/>
  <c r="Q1541" i="4"/>
  <c r="P1541" i="4"/>
  <c r="O1541" i="4"/>
  <c r="N1541" i="4"/>
  <c r="L1541" i="4"/>
  <c r="K1541" i="4"/>
  <c r="J1541" i="4"/>
  <c r="I1541" i="4"/>
  <c r="H1541" i="4"/>
  <c r="G1541" i="4"/>
  <c r="F1541" i="4"/>
  <c r="E1541" i="4"/>
  <c r="D1541" i="4"/>
  <c r="T1540" i="4"/>
  <c r="R1540" i="4"/>
  <c r="Q1540" i="4"/>
  <c r="P1540" i="4"/>
  <c r="O1540" i="4"/>
  <c r="N1540" i="4"/>
  <c r="L1540" i="4"/>
  <c r="K1540" i="4"/>
  <c r="J1540" i="4"/>
  <c r="I1540" i="4"/>
  <c r="H1540" i="4"/>
  <c r="G1540" i="4"/>
  <c r="F1540" i="4"/>
  <c r="E1540" i="4"/>
  <c r="D1540" i="4"/>
  <c r="T1539" i="4"/>
  <c r="R1539" i="4"/>
  <c r="Q1539" i="4"/>
  <c r="P1539" i="4"/>
  <c r="O1539" i="4"/>
  <c r="N1539" i="4"/>
  <c r="L1539" i="4"/>
  <c r="K1539" i="4"/>
  <c r="J1539" i="4"/>
  <c r="I1539" i="4"/>
  <c r="G1539" i="4"/>
  <c r="H1539" i="4" s="1"/>
  <c r="F1539" i="4"/>
  <c r="E1539" i="4"/>
  <c r="D1539" i="4"/>
  <c r="T1538" i="4"/>
  <c r="R1538" i="4"/>
  <c r="Q1538" i="4"/>
  <c r="P1538" i="4"/>
  <c r="O1538" i="4"/>
  <c r="N1538" i="4"/>
  <c r="L1538" i="4"/>
  <c r="K1538" i="4"/>
  <c r="J1538" i="4"/>
  <c r="I1538" i="4"/>
  <c r="H1538" i="4"/>
  <c r="G1538" i="4"/>
  <c r="F1538" i="4"/>
  <c r="E1538" i="4"/>
  <c r="D1538" i="4"/>
  <c r="T1537" i="4"/>
  <c r="R1537" i="4"/>
  <c r="Q1537" i="4"/>
  <c r="P1537" i="4"/>
  <c r="O1537" i="4"/>
  <c r="N1537" i="4"/>
  <c r="L1537" i="4"/>
  <c r="K1537" i="4"/>
  <c r="J1537" i="4"/>
  <c r="I1537" i="4"/>
  <c r="H1537" i="4"/>
  <c r="G1537" i="4"/>
  <c r="F1537" i="4"/>
  <c r="E1537" i="4"/>
  <c r="D1537" i="4"/>
  <c r="T1536" i="4"/>
  <c r="R1536" i="4"/>
  <c r="Q1536" i="4"/>
  <c r="P1536" i="4"/>
  <c r="O1536" i="4"/>
  <c r="N1536" i="4"/>
  <c r="L1536" i="4"/>
  <c r="K1536" i="4"/>
  <c r="J1536" i="4"/>
  <c r="I1536" i="4"/>
  <c r="H1536" i="4"/>
  <c r="G1536" i="4"/>
  <c r="F1536" i="4"/>
  <c r="E1536" i="4"/>
  <c r="D1536" i="4"/>
  <c r="T1535" i="4"/>
  <c r="R1535" i="4"/>
  <c r="Q1535" i="4"/>
  <c r="P1535" i="4"/>
  <c r="O1535" i="4"/>
  <c r="N1535" i="4"/>
  <c r="L1535" i="4"/>
  <c r="K1535" i="4"/>
  <c r="J1535" i="4"/>
  <c r="I1535" i="4"/>
  <c r="G1535" i="4"/>
  <c r="H1535" i="4" s="1"/>
  <c r="F1535" i="4"/>
  <c r="E1535" i="4"/>
  <c r="D1535" i="4"/>
  <c r="T1534" i="4"/>
  <c r="R1534" i="4"/>
  <c r="Q1534" i="4"/>
  <c r="P1534" i="4"/>
  <c r="O1534" i="4"/>
  <c r="N1534" i="4"/>
  <c r="L1534" i="4"/>
  <c r="K1534" i="4"/>
  <c r="J1534" i="4"/>
  <c r="I1534" i="4"/>
  <c r="H1534" i="4"/>
  <c r="G1534" i="4"/>
  <c r="F1534" i="4"/>
  <c r="E1534" i="4"/>
  <c r="D1534" i="4"/>
  <c r="T1533" i="4"/>
  <c r="R1533" i="4"/>
  <c r="Q1533" i="4"/>
  <c r="P1533" i="4"/>
  <c r="O1533" i="4"/>
  <c r="N1533" i="4"/>
  <c r="L1533" i="4"/>
  <c r="K1533" i="4"/>
  <c r="J1533" i="4"/>
  <c r="I1533" i="4"/>
  <c r="H1533" i="4"/>
  <c r="G1533" i="4"/>
  <c r="F1533" i="4"/>
  <c r="E1533" i="4"/>
  <c r="D1533" i="4"/>
  <c r="T1532" i="4"/>
  <c r="R1532" i="4"/>
  <c r="Q1532" i="4"/>
  <c r="P1532" i="4"/>
  <c r="O1532" i="4"/>
  <c r="N1532" i="4"/>
  <c r="L1532" i="4"/>
  <c r="K1532" i="4"/>
  <c r="J1532" i="4"/>
  <c r="I1532" i="4"/>
  <c r="H1532" i="4"/>
  <c r="G1532" i="4"/>
  <c r="F1532" i="4"/>
  <c r="E1532" i="4"/>
  <c r="D1532" i="4"/>
  <c r="T1531" i="4"/>
  <c r="R1531" i="4"/>
  <c r="Q1531" i="4"/>
  <c r="P1531" i="4"/>
  <c r="O1531" i="4"/>
  <c r="N1531" i="4"/>
  <c r="L1531" i="4"/>
  <c r="K1531" i="4"/>
  <c r="J1531" i="4"/>
  <c r="I1531" i="4"/>
  <c r="G1531" i="4"/>
  <c r="H1531" i="4" s="1"/>
  <c r="F1531" i="4"/>
  <c r="E1531" i="4"/>
  <c r="D1531" i="4"/>
  <c r="T1530" i="4"/>
  <c r="R1530" i="4"/>
  <c r="Q1530" i="4"/>
  <c r="P1530" i="4"/>
  <c r="O1530" i="4"/>
  <c r="N1530" i="4"/>
  <c r="L1530" i="4"/>
  <c r="K1530" i="4"/>
  <c r="J1530" i="4"/>
  <c r="I1530" i="4"/>
  <c r="H1530" i="4"/>
  <c r="G1530" i="4"/>
  <c r="F1530" i="4"/>
  <c r="E1530" i="4"/>
  <c r="D1530" i="4"/>
  <c r="T1529" i="4"/>
  <c r="R1529" i="4"/>
  <c r="Q1529" i="4"/>
  <c r="P1529" i="4"/>
  <c r="O1529" i="4"/>
  <c r="N1529" i="4"/>
  <c r="L1529" i="4"/>
  <c r="K1529" i="4"/>
  <c r="J1529" i="4"/>
  <c r="I1529" i="4"/>
  <c r="H1529" i="4"/>
  <c r="G1529" i="4"/>
  <c r="F1529" i="4"/>
  <c r="E1529" i="4"/>
  <c r="D1529" i="4"/>
  <c r="T1528" i="4"/>
  <c r="R1528" i="4"/>
  <c r="Q1528" i="4"/>
  <c r="P1528" i="4"/>
  <c r="O1528" i="4"/>
  <c r="N1528" i="4"/>
  <c r="L1528" i="4"/>
  <c r="K1528" i="4"/>
  <c r="J1528" i="4"/>
  <c r="I1528" i="4"/>
  <c r="H1528" i="4"/>
  <c r="G1528" i="4"/>
  <c r="F1528" i="4"/>
  <c r="E1528" i="4"/>
  <c r="D1528" i="4"/>
  <c r="T1527" i="4"/>
  <c r="R1527" i="4"/>
  <c r="Q1527" i="4"/>
  <c r="P1527" i="4"/>
  <c r="O1527" i="4"/>
  <c r="N1527" i="4"/>
  <c r="L1527" i="4"/>
  <c r="K1527" i="4"/>
  <c r="J1527" i="4"/>
  <c r="I1527" i="4"/>
  <c r="G1527" i="4"/>
  <c r="H1527" i="4" s="1"/>
  <c r="F1527" i="4"/>
  <c r="E1527" i="4"/>
  <c r="D1527" i="4"/>
  <c r="T1526" i="4"/>
  <c r="R1526" i="4"/>
  <c r="Q1526" i="4"/>
  <c r="P1526" i="4"/>
  <c r="O1526" i="4"/>
  <c r="N1526" i="4"/>
  <c r="L1526" i="4"/>
  <c r="K1526" i="4"/>
  <c r="J1526" i="4"/>
  <c r="I1526" i="4"/>
  <c r="H1526" i="4"/>
  <c r="G1526" i="4"/>
  <c r="F1526" i="4"/>
  <c r="E1526" i="4"/>
  <c r="D1526" i="4"/>
  <c r="T1525" i="4"/>
  <c r="R1525" i="4"/>
  <c r="Q1525" i="4"/>
  <c r="P1525" i="4"/>
  <c r="O1525" i="4"/>
  <c r="N1525" i="4"/>
  <c r="L1525" i="4"/>
  <c r="K1525" i="4"/>
  <c r="J1525" i="4"/>
  <c r="I1525" i="4"/>
  <c r="H1525" i="4"/>
  <c r="G1525" i="4"/>
  <c r="F1525" i="4"/>
  <c r="E1525" i="4"/>
  <c r="D1525" i="4"/>
  <c r="T1524" i="4"/>
  <c r="R1524" i="4"/>
  <c r="Q1524" i="4"/>
  <c r="P1524" i="4"/>
  <c r="O1524" i="4"/>
  <c r="N1524" i="4"/>
  <c r="L1524" i="4"/>
  <c r="K1524" i="4"/>
  <c r="J1524" i="4"/>
  <c r="I1524" i="4"/>
  <c r="H1524" i="4"/>
  <c r="G1524" i="4"/>
  <c r="F1524" i="4"/>
  <c r="E1524" i="4"/>
  <c r="D1524" i="4"/>
  <c r="T1523" i="4"/>
  <c r="R1523" i="4"/>
  <c r="Q1523" i="4"/>
  <c r="P1523" i="4"/>
  <c r="O1523" i="4"/>
  <c r="N1523" i="4"/>
  <c r="L1523" i="4"/>
  <c r="K1523" i="4"/>
  <c r="J1523" i="4"/>
  <c r="I1523" i="4"/>
  <c r="G1523" i="4"/>
  <c r="H1523" i="4" s="1"/>
  <c r="F1523" i="4"/>
  <c r="E1523" i="4"/>
  <c r="D1523" i="4"/>
  <c r="T1522" i="4"/>
  <c r="R1522" i="4"/>
  <c r="Q1522" i="4"/>
  <c r="P1522" i="4"/>
  <c r="O1522" i="4"/>
  <c r="N1522" i="4"/>
  <c r="L1522" i="4"/>
  <c r="K1522" i="4"/>
  <c r="J1522" i="4"/>
  <c r="I1522" i="4"/>
  <c r="H1522" i="4"/>
  <c r="G1522" i="4"/>
  <c r="F1522" i="4"/>
  <c r="E1522" i="4"/>
  <c r="D1522" i="4"/>
  <c r="T1521" i="4"/>
  <c r="R1521" i="4"/>
  <c r="Q1521" i="4"/>
  <c r="P1521" i="4"/>
  <c r="O1521" i="4"/>
  <c r="N1521" i="4"/>
  <c r="L1521" i="4"/>
  <c r="K1521" i="4"/>
  <c r="J1521" i="4"/>
  <c r="I1521" i="4"/>
  <c r="H1521" i="4"/>
  <c r="G1521" i="4"/>
  <c r="F1521" i="4"/>
  <c r="E1521" i="4"/>
  <c r="D1521" i="4"/>
  <c r="T1520" i="4"/>
  <c r="R1520" i="4"/>
  <c r="Q1520" i="4"/>
  <c r="P1520" i="4"/>
  <c r="O1520" i="4"/>
  <c r="N1520" i="4"/>
  <c r="L1520" i="4"/>
  <c r="K1520" i="4"/>
  <c r="J1520" i="4"/>
  <c r="I1520" i="4"/>
  <c r="H1520" i="4"/>
  <c r="G1520" i="4"/>
  <c r="F1520" i="4"/>
  <c r="E1520" i="4"/>
  <c r="D1520" i="4"/>
  <c r="T1519" i="4"/>
  <c r="R1519" i="4"/>
  <c r="Q1519" i="4"/>
  <c r="P1519" i="4"/>
  <c r="O1519" i="4"/>
  <c r="N1519" i="4"/>
  <c r="L1519" i="4"/>
  <c r="K1519" i="4"/>
  <c r="J1519" i="4"/>
  <c r="I1519" i="4"/>
  <c r="G1519" i="4"/>
  <c r="H1519" i="4" s="1"/>
  <c r="F1519" i="4"/>
  <c r="E1519" i="4"/>
  <c r="D1519" i="4"/>
  <c r="T1518" i="4"/>
  <c r="R1518" i="4"/>
  <c r="Q1518" i="4"/>
  <c r="P1518" i="4"/>
  <c r="O1518" i="4"/>
  <c r="N1518" i="4"/>
  <c r="L1518" i="4"/>
  <c r="K1518" i="4"/>
  <c r="J1518" i="4"/>
  <c r="I1518" i="4"/>
  <c r="H1518" i="4"/>
  <c r="G1518" i="4"/>
  <c r="F1518" i="4"/>
  <c r="E1518" i="4"/>
  <c r="D1518" i="4"/>
  <c r="T1517" i="4"/>
  <c r="R1517" i="4"/>
  <c r="Q1517" i="4"/>
  <c r="P1517" i="4"/>
  <c r="O1517" i="4"/>
  <c r="N1517" i="4"/>
  <c r="L1517" i="4"/>
  <c r="K1517" i="4"/>
  <c r="J1517" i="4"/>
  <c r="I1517" i="4"/>
  <c r="H1517" i="4"/>
  <c r="G1517" i="4"/>
  <c r="F1517" i="4"/>
  <c r="E1517" i="4"/>
  <c r="D1517" i="4"/>
  <c r="T1516" i="4"/>
  <c r="R1516" i="4"/>
  <c r="Q1516" i="4"/>
  <c r="P1516" i="4"/>
  <c r="O1516" i="4"/>
  <c r="N1516" i="4"/>
  <c r="L1516" i="4"/>
  <c r="K1516" i="4"/>
  <c r="J1516" i="4"/>
  <c r="I1516" i="4"/>
  <c r="H1516" i="4"/>
  <c r="G1516" i="4"/>
  <c r="F1516" i="4"/>
  <c r="E1516" i="4"/>
  <c r="D1516" i="4"/>
  <c r="T1515" i="4"/>
  <c r="R1515" i="4"/>
  <c r="Q1515" i="4"/>
  <c r="P1515" i="4"/>
  <c r="O1515" i="4"/>
  <c r="N1515" i="4"/>
  <c r="L1515" i="4"/>
  <c r="K1515" i="4"/>
  <c r="J1515" i="4"/>
  <c r="I1515" i="4"/>
  <c r="G1515" i="4"/>
  <c r="H1515" i="4" s="1"/>
  <c r="F1515" i="4"/>
  <c r="E1515" i="4"/>
  <c r="D1515" i="4"/>
  <c r="T1514" i="4"/>
  <c r="R1514" i="4"/>
  <c r="Q1514" i="4"/>
  <c r="P1514" i="4"/>
  <c r="O1514" i="4"/>
  <c r="N1514" i="4"/>
  <c r="L1514" i="4"/>
  <c r="K1514" i="4"/>
  <c r="J1514" i="4"/>
  <c r="I1514" i="4"/>
  <c r="H1514" i="4"/>
  <c r="G1514" i="4"/>
  <c r="F1514" i="4"/>
  <c r="E1514" i="4"/>
  <c r="D1514" i="4"/>
  <c r="T1513" i="4"/>
  <c r="R1513" i="4"/>
  <c r="Q1513" i="4"/>
  <c r="P1513" i="4"/>
  <c r="O1513" i="4"/>
  <c r="N1513" i="4"/>
  <c r="L1513" i="4"/>
  <c r="K1513" i="4"/>
  <c r="J1513" i="4"/>
  <c r="I1513" i="4"/>
  <c r="H1513" i="4"/>
  <c r="G1513" i="4"/>
  <c r="F1513" i="4"/>
  <c r="E1513" i="4"/>
  <c r="D1513" i="4"/>
  <c r="T1512" i="4"/>
  <c r="R1512" i="4"/>
  <c r="Q1512" i="4"/>
  <c r="P1512" i="4"/>
  <c r="O1512" i="4"/>
  <c r="N1512" i="4"/>
  <c r="L1512" i="4"/>
  <c r="K1512" i="4"/>
  <c r="J1512" i="4"/>
  <c r="I1512" i="4"/>
  <c r="H1512" i="4"/>
  <c r="G1512" i="4"/>
  <c r="F1512" i="4"/>
  <c r="E1512" i="4"/>
  <c r="D1512" i="4"/>
  <c r="T1511" i="4"/>
  <c r="R1511" i="4"/>
  <c r="Q1511" i="4"/>
  <c r="P1511" i="4"/>
  <c r="O1511" i="4"/>
  <c r="N1511" i="4"/>
  <c r="L1511" i="4"/>
  <c r="K1511" i="4"/>
  <c r="J1511" i="4"/>
  <c r="I1511" i="4"/>
  <c r="G1511" i="4"/>
  <c r="H1511" i="4" s="1"/>
  <c r="F1511" i="4"/>
  <c r="E1511" i="4"/>
  <c r="D1511" i="4"/>
  <c r="T1510" i="4"/>
  <c r="R1510" i="4"/>
  <c r="Q1510" i="4"/>
  <c r="P1510" i="4"/>
  <c r="O1510" i="4"/>
  <c r="N1510" i="4"/>
  <c r="L1510" i="4"/>
  <c r="K1510" i="4"/>
  <c r="J1510" i="4"/>
  <c r="I1510" i="4"/>
  <c r="H1510" i="4"/>
  <c r="G1510" i="4"/>
  <c r="F1510" i="4"/>
  <c r="E1510" i="4"/>
  <c r="D1510" i="4"/>
  <c r="T1509" i="4"/>
  <c r="R1509" i="4"/>
  <c r="Q1509" i="4"/>
  <c r="P1509" i="4"/>
  <c r="O1509" i="4"/>
  <c r="N1509" i="4"/>
  <c r="L1509" i="4"/>
  <c r="K1509" i="4"/>
  <c r="J1509" i="4"/>
  <c r="I1509" i="4"/>
  <c r="H1509" i="4"/>
  <c r="G1509" i="4"/>
  <c r="F1509" i="4"/>
  <c r="E1509" i="4"/>
  <c r="D1509" i="4"/>
  <c r="T1508" i="4"/>
  <c r="R1508" i="4"/>
  <c r="Q1508" i="4"/>
  <c r="P1508" i="4"/>
  <c r="O1508" i="4"/>
  <c r="N1508" i="4"/>
  <c r="L1508" i="4"/>
  <c r="K1508" i="4"/>
  <c r="J1508" i="4"/>
  <c r="I1508" i="4"/>
  <c r="H1508" i="4"/>
  <c r="G1508" i="4"/>
  <c r="F1508" i="4"/>
  <c r="E1508" i="4"/>
  <c r="D1508" i="4"/>
  <c r="T1507" i="4"/>
  <c r="R1507" i="4"/>
  <c r="Q1507" i="4"/>
  <c r="P1507" i="4"/>
  <c r="O1507" i="4"/>
  <c r="N1507" i="4"/>
  <c r="L1507" i="4"/>
  <c r="K1507" i="4"/>
  <c r="J1507" i="4"/>
  <c r="I1507" i="4"/>
  <c r="G1507" i="4"/>
  <c r="H1507" i="4" s="1"/>
  <c r="F1507" i="4"/>
  <c r="E1507" i="4"/>
  <c r="D1507" i="4"/>
  <c r="T1506" i="4"/>
  <c r="R1506" i="4"/>
  <c r="Q1506" i="4"/>
  <c r="P1506" i="4"/>
  <c r="O1506" i="4"/>
  <c r="N1506" i="4"/>
  <c r="L1506" i="4"/>
  <c r="K1506" i="4"/>
  <c r="J1506" i="4"/>
  <c r="I1506" i="4"/>
  <c r="H1506" i="4"/>
  <c r="G1506" i="4"/>
  <c r="F1506" i="4"/>
  <c r="E1506" i="4"/>
  <c r="D1506" i="4"/>
  <c r="T1505" i="4"/>
  <c r="R1505" i="4"/>
  <c r="Q1505" i="4"/>
  <c r="P1505" i="4"/>
  <c r="O1505" i="4"/>
  <c r="N1505" i="4"/>
  <c r="L1505" i="4"/>
  <c r="K1505" i="4"/>
  <c r="J1505" i="4"/>
  <c r="I1505" i="4"/>
  <c r="H1505" i="4"/>
  <c r="G1505" i="4"/>
  <c r="F1505" i="4"/>
  <c r="E1505" i="4"/>
  <c r="D1505" i="4"/>
  <c r="T1504" i="4"/>
  <c r="R1504" i="4"/>
  <c r="Q1504" i="4"/>
  <c r="P1504" i="4"/>
  <c r="O1504" i="4"/>
  <c r="N1504" i="4"/>
  <c r="L1504" i="4"/>
  <c r="K1504" i="4"/>
  <c r="J1504" i="4"/>
  <c r="I1504" i="4"/>
  <c r="H1504" i="4"/>
  <c r="G1504" i="4"/>
  <c r="F1504" i="4"/>
  <c r="E1504" i="4"/>
  <c r="D1504" i="4"/>
  <c r="T1503" i="4"/>
  <c r="R1503" i="4"/>
  <c r="Q1503" i="4"/>
  <c r="P1503" i="4"/>
  <c r="O1503" i="4"/>
  <c r="N1503" i="4"/>
  <c r="L1503" i="4"/>
  <c r="K1503" i="4"/>
  <c r="J1503" i="4"/>
  <c r="I1503" i="4"/>
  <c r="G1503" i="4"/>
  <c r="H1503" i="4" s="1"/>
  <c r="F1503" i="4"/>
  <c r="E1503" i="4"/>
  <c r="D1503" i="4"/>
  <c r="T1502" i="4"/>
  <c r="R1502" i="4"/>
  <c r="Q1502" i="4"/>
  <c r="P1502" i="4"/>
  <c r="O1502" i="4"/>
  <c r="N1502" i="4"/>
  <c r="L1502" i="4"/>
  <c r="K1502" i="4"/>
  <c r="J1502" i="4"/>
  <c r="I1502" i="4"/>
  <c r="H1502" i="4"/>
  <c r="G1502" i="4"/>
  <c r="F1502" i="4"/>
  <c r="E1502" i="4"/>
  <c r="D1502" i="4"/>
  <c r="T1501" i="4"/>
  <c r="R1501" i="4"/>
  <c r="Q1501" i="4"/>
  <c r="P1501" i="4"/>
  <c r="O1501" i="4"/>
  <c r="N1501" i="4"/>
  <c r="L1501" i="4"/>
  <c r="K1501" i="4"/>
  <c r="J1501" i="4"/>
  <c r="I1501" i="4"/>
  <c r="H1501" i="4"/>
  <c r="G1501" i="4"/>
  <c r="F1501" i="4"/>
  <c r="E1501" i="4"/>
  <c r="D1501" i="4"/>
  <c r="T1500" i="4"/>
  <c r="R1500" i="4"/>
  <c r="Q1500" i="4"/>
  <c r="P1500" i="4"/>
  <c r="O1500" i="4"/>
  <c r="N1500" i="4"/>
  <c r="L1500" i="4"/>
  <c r="K1500" i="4"/>
  <c r="J1500" i="4"/>
  <c r="I1500" i="4"/>
  <c r="H1500" i="4"/>
  <c r="G1500" i="4"/>
  <c r="F1500" i="4"/>
  <c r="E1500" i="4"/>
  <c r="D1500" i="4"/>
  <c r="T1499" i="4"/>
  <c r="R1499" i="4"/>
  <c r="Q1499" i="4"/>
  <c r="P1499" i="4"/>
  <c r="O1499" i="4"/>
  <c r="N1499" i="4"/>
  <c r="L1499" i="4"/>
  <c r="K1499" i="4"/>
  <c r="J1499" i="4"/>
  <c r="I1499" i="4"/>
  <c r="G1499" i="4"/>
  <c r="H1499" i="4" s="1"/>
  <c r="F1499" i="4"/>
  <c r="E1499" i="4"/>
  <c r="D1499" i="4"/>
  <c r="T1498" i="4"/>
  <c r="R1498" i="4"/>
  <c r="Q1498" i="4"/>
  <c r="P1498" i="4"/>
  <c r="O1498" i="4"/>
  <c r="N1498" i="4"/>
  <c r="L1498" i="4"/>
  <c r="K1498" i="4"/>
  <c r="J1498" i="4"/>
  <c r="I1498" i="4"/>
  <c r="H1498" i="4"/>
  <c r="G1498" i="4"/>
  <c r="F1498" i="4"/>
  <c r="E1498" i="4"/>
  <c r="D1498" i="4"/>
  <c r="T1497" i="4"/>
  <c r="R1497" i="4"/>
  <c r="Q1497" i="4"/>
  <c r="P1497" i="4"/>
  <c r="O1497" i="4"/>
  <c r="N1497" i="4"/>
  <c r="L1497" i="4"/>
  <c r="K1497" i="4"/>
  <c r="J1497" i="4"/>
  <c r="I1497" i="4"/>
  <c r="H1497" i="4"/>
  <c r="G1497" i="4"/>
  <c r="F1497" i="4"/>
  <c r="E1497" i="4"/>
  <c r="D1497" i="4"/>
  <c r="T1496" i="4"/>
  <c r="R1496" i="4"/>
  <c r="Q1496" i="4"/>
  <c r="P1496" i="4"/>
  <c r="O1496" i="4"/>
  <c r="N1496" i="4"/>
  <c r="L1496" i="4"/>
  <c r="K1496" i="4"/>
  <c r="J1496" i="4"/>
  <c r="I1496" i="4"/>
  <c r="H1496" i="4"/>
  <c r="G1496" i="4"/>
  <c r="F1496" i="4"/>
  <c r="E1496" i="4"/>
  <c r="D1496" i="4"/>
  <c r="T1495" i="4"/>
  <c r="R1495" i="4"/>
  <c r="Q1495" i="4"/>
  <c r="P1495" i="4"/>
  <c r="O1495" i="4"/>
  <c r="N1495" i="4"/>
  <c r="L1495" i="4"/>
  <c r="K1495" i="4"/>
  <c r="J1495" i="4"/>
  <c r="I1495" i="4"/>
  <c r="G1495" i="4"/>
  <c r="H1495" i="4" s="1"/>
  <c r="F1495" i="4"/>
  <c r="E1495" i="4"/>
  <c r="D1495" i="4"/>
  <c r="T1494" i="4"/>
  <c r="R1494" i="4"/>
  <c r="Q1494" i="4"/>
  <c r="P1494" i="4"/>
  <c r="O1494" i="4"/>
  <c r="N1494" i="4"/>
  <c r="L1494" i="4"/>
  <c r="K1494" i="4"/>
  <c r="J1494" i="4"/>
  <c r="I1494" i="4"/>
  <c r="H1494" i="4"/>
  <c r="G1494" i="4"/>
  <c r="F1494" i="4"/>
  <c r="E1494" i="4"/>
  <c r="D1494" i="4"/>
  <c r="T1493" i="4"/>
  <c r="R1493" i="4"/>
  <c r="Q1493" i="4"/>
  <c r="P1493" i="4"/>
  <c r="O1493" i="4"/>
  <c r="N1493" i="4"/>
  <c r="L1493" i="4"/>
  <c r="K1493" i="4"/>
  <c r="J1493" i="4"/>
  <c r="I1493" i="4"/>
  <c r="H1493" i="4"/>
  <c r="G1493" i="4"/>
  <c r="F1493" i="4"/>
  <c r="E1493" i="4"/>
  <c r="D1493" i="4"/>
  <c r="T1492" i="4"/>
  <c r="R1492" i="4"/>
  <c r="Q1492" i="4"/>
  <c r="P1492" i="4"/>
  <c r="O1492" i="4"/>
  <c r="N1492" i="4"/>
  <c r="L1492" i="4"/>
  <c r="K1492" i="4"/>
  <c r="J1492" i="4"/>
  <c r="I1492" i="4"/>
  <c r="H1492" i="4"/>
  <c r="G1492" i="4"/>
  <c r="F1492" i="4"/>
  <c r="E1492" i="4"/>
  <c r="D1492" i="4"/>
  <c r="T1491" i="4"/>
  <c r="R1491" i="4"/>
  <c r="Q1491" i="4"/>
  <c r="P1491" i="4"/>
  <c r="O1491" i="4"/>
  <c r="N1491" i="4"/>
  <c r="L1491" i="4"/>
  <c r="K1491" i="4"/>
  <c r="J1491" i="4"/>
  <c r="I1491" i="4"/>
  <c r="G1491" i="4"/>
  <c r="H1491" i="4" s="1"/>
  <c r="F1491" i="4"/>
  <c r="E1491" i="4"/>
  <c r="D1491" i="4"/>
  <c r="T1490" i="4"/>
  <c r="R1490" i="4"/>
  <c r="Q1490" i="4"/>
  <c r="P1490" i="4"/>
  <c r="O1490" i="4"/>
  <c r="N1490" i="4"/>
  <c r="L1490" i="4"/>
  <c r="K1490" i="4"/>
  <c r="J1490" i="4"/>
  <c r="I1490" i="4"/>
  <c r="H1490" i="4"/>
  <c r="G1490" i="4"/>
  <c r="F1490" i="4"/>
  <c r="E1490" i="4"/>
  <c r="D1490" i="4"/>
  <c r="T1489" i="4"/>
  <c r="R1489" i="4"/>
  <c r="Q1489" i="4"/>
  <c r="P1489" i="4"/>
  <c r="O1489" i="4"/>
  <c r="N1489" i="4"/>
  <c r="L1489" i="4"/>
  <c r="K1489" i="4"/>
  <c r="J1489" i="4"/>
  <c r="I1489" i="4"/>
  <c r="H1489" i="4"/>
  <c r="G1489" i="4"/>
  <c r="F1489" i="4"/>
  <c r="E1489" i="4"/>
  <c r="D1489" i="4"/>
  <c r="T1488" i="4"/>
  <c r="R1488" i="4"/>
  <c r="Q1488" i="4"/>
  <c r="P1488" i="4"/>
  <c r="O1488" i="4"/>
  <c r="N1488" i="4"/>
  <c r="L1488" i="4"/>
  <c r="K1488" i="4"/>
  <c r="J1488" i="4"/>
  <c r="I1488" i="4"/>
  <c r="H1488" i="4"/>
  <c r="G1488" i="4"/>
  <c r="F1488" i="4"/>
  <c r="E1488" i="4"/>
  <c r="D1488" i="4"/>
  <c r="T1487" i="4"/>
  <c r="R1487" i="4"/>
  <c r="Q1487" i="4"/>
  <c r="P1487" i="4"/>
  <c r="O1487" i="4"/>
  <c r="N1487" i="4"/>
  <c r="L1487" i="4"/>
  <c r="K1487" i="4"/>
  <c r="J1487" i="4"/>
  <c r="I1487" i="4"/>
  <c r="G1487" i="4"/>
  <c r="H1487" i="4" s="1"/>
  <c r="F1487" i="4"/>
  <c r="E1487" i="4"/>
  <c r="D1487" i="4"/>
  <c r="T1486" i="4"/>
  <c r="R1486" i="4"/>
  <c r="Q1486" i="4"/>
  <c r="P1486" i="4"/>
  <c r="O1486" i="4"/>
  <c r="N1486" i="4"/>
  <c r="L1486" i="4"/>
  <c r="K1486" i="4"/>
  <c r="J1486" i="4"/>
  <c r="I1486" i="4"/>
  <c r="H1486" i="4"/>
  <c r="G1486" i="4"/>
  <c r="F1486" i="4"/>
  <c r="E1486" i="4"/>
  <c r="D1486" i="4"/>
  <c r="T1485" i="4"/>
  <c r="R1485" i="4"/>
  <c r="Q1485" i="4"/>
  <c r="P1485" i="4"/>
  <c r="O1485" i="4"/>
  <c r="N1485" i="4"/>
  <c r="L1485" i="4"/>
  <c r="K1485" i="4"/>
  <c r="J1485" i="4"/>
  <c r="I1485" i="4"/>
  <c r="H1485" i="4"/>
  <c r="G1485" i="4"/>
  <c r="F1485" i="4"/>
  <c r="E1485" i="4"/>
  <c r="D1485" i="4"/>
  <c r="T1484" i="4"/>
  <c r="R1484" i="4"/>
  <c r="Q1484" i="4"/>
  <c r="P1484" i="4"/>
  <c r="O1484" i="4"/>
  <c r="N1484" i="4"/>
  <c r="L1484" i="4"/>
  <c r="K1484" i="4"/>
  <c r="J1484" i="4"/>
  <c r="I1484" i="4"/>
  <c r="H1484" i="4"/>
  <c r="G1484" i="4"/>
  <c r="F1484" i="4"/>
  <c r="E1484" i="4"/>
  <c r="D1484" i="4"/>
  <c r="T1483" i="4"/>
  <c r="R1483" i="4"/>
  <c r="Q1483" i="4"/>
  <c r="P1483" i="4"/>
  <c r="O1483" i="4"/>
  <c r="N1483" i="4"/>
  <c r="L1483" i="4"/>
  <c r="K1483" i="4"/>
  <c r="J1483" i="4"/>
  <c r="I1483" i="4"/>
  <c r="G1483" i="4"/>
  <c r="H1483" i="4" s="1"/>
  <c r="F1483" i="4"/>
  <c r="E1483" i="4"/>
  <c r="D1483" i="4"/>
  <c r="T1482" i="4"/>
  <c r="R1482" i="4"/>
  <c r="Q1482" i="4"/>
  <c r="P1482" i="4"/>
  <c r="O1482" i="4"/>
  <c r="N1482" i="4"/>
  <c r="L1482" i="4"/>
  <c r="K1482" i="4"/>
  <c r="J1482" i="4"/>
  <c r="I1482" i="4"/>
  <c r="H1482" i="4"/>
  <c r="G1482" i="4"/>
  <c r="F1482" i="4"/>
  <c r="E1482" i="4"/>
  <c r="D1482" i="4"/>
  <c r="T1481" i="4"/>
  <c r="R1481" i="4"/>
  <c r="Q1481" i="4"/>
  <c r="P1481" i="4"/>
  <c r="O1481" i="4"/>
  <c r="N1481" i="4"/>
  <c r="L1481" i="4"/>
  <c r="K1481" i="4"/>
  <c r="J1481" i="4"/>
  <c r="I1481" i="4"/>
  <c r="H1481" i="4"/>
  <c r="G1481" i="4"/>
  <c r="F1481" i="4"/>
  <c r="E1481" i="4"/>
  <c r="D1481" i="4"/>
  <c r="T1480" i="4"/>
  <c r="R1480" i="4"/>
  <c r="Q1480" i="4"/>
  <c r="P1480" i="4"/>
  <c r="O1480" i="4"/>
  <c r="N1480" i="4"/>
  <c r="L1480" i="4"/>
  <c r="K1480" i="4"/>
  <c r="J1480" i="4"/>
  <c r="I1480" i="4"/>
  <c r="H1480" i="4"/>
  <c r="G1480" i="4"/>
  <c r="F1480" i="4"/>
  <c r="E1480" i="4"/>
  <c r="D1480" i="4"/>
  <c r="T1479" i="4"/>
  <c r="R1479" i="4"/>
  <c r="Q1479" i="4"/>
  <c r="P1479" i="4"/>
  <c r="O1479" i="4"/>
  <c r="N1479" i="4"/>
  <c r="L1479" i="4"/>
  <c r="K1479" i="4"/>
  <c r="J1479" i="4"/>
  <c r="I1479" i="4"/>
  <c r="G1479" i="4"/>
  <c r="H1479" i="4" s="1"/>
  <c r="F1479" i="4"/>
  <c r="E1479" i="4"/>
  <c r="D1479" i="4"/>
  <c r="T1478" i="4"/>
  <c r="R1478" i="4"/>
  <c r="Q1478" i="4"/>
  <c r="P1478" i="4"/>
  <c r="O1478" i="4"/>
  <c r="N1478" i="4"/>
  <c r="L1478" i="4"/>
  <c r="K1478" i="4"/>
  <c r="J1478" i="4"/>
  <c r="I1478" i="4"/>
  <c r="H1478" i="4"/>
  <c r="G1478" i="4"/>
  <c r="F1478" i="4"/>
  <c r="E1478" i="4"/>
  <c r="D1478" i="4"/>
  <c r="T1477" i="4"/>
  <c r="R1477" i="4"/>
  <c r="Q1477" i="4"/>
  <c r="P1477" i="4"/>
  <c r="O1477" i="4"/>
  <c r="N1477" i="4"/>
  <c r="L1477" i="4"/>
  <c r="K1477" i="4"/>
  <c r="J1477" i="4"/>
  <c r="I1477" i="4"/>
  <c r="H1477" i="4"/>
  <c r="G1477" i="4"/>
  <c r="F1477" i="4"/>
  <c r="E1477" i="4"/>
  <c r="D1477" i="4"/>
  <c r="T1476" i="4"/>
  <c r="R1476" i="4"/>
  <c r="Q1476" i="4"/>
  <c r="P1476" i="4"/>
  <c r="O1476" i="4"/>
  <c r="N1476" i="4"/>
  <c r="L1476" i="4"/>
  <c r="K1476" i="4"/>
  <c r="J1476" i="4"/>
  <c r="I1476" i="4"/>
  <c r="H1476" i="4"/>
  <c r="G1476" i="4"/>
  <c r="F1476" i="4"/>
  <c r="E1476" i="4"/>
  <c r="D1476" i="4"/>
  <c r="T1475" i="4"/>
  <c r="R1475" i="4"/>
  <c r="Q1475" i="4"/>
  <c r="P1475" i="4"/>
  <c r="O1475" i="4"/>
  <c r="N1475" i="4"/>
  <c r="L1475" i="4"/>
  <c r="K1475" i="4"/>
  <c r="J1475" i="4"/>
  <c r="I1475" i="4"/>
  <c r="G1475" i="4"/>
  <c r="H1475" i="4" s="1"/>
  <c r="F1475" i="4"/>
  <c r="E1475" i="4"/>
  <c r="D1475" i="4"/>
  <c r="T1474" i="4"/>
  <c r="R1474" i="4"/>
  <c r="Q1474" i="4"/>
  <c r="P1474" i="4"/>
  <c r="O1474" i="4"/>
  <c r="N1474" i="4"/>
  <c r="L1474" i="4"/>
  <c r="K1474" i="4"/>
  <c r="J1474" i="4"/>
  <c r="I1474" i="4"/>
  <c r="H1474" i="4"/>
  <c r="G1474" i="4"/>
  <c r="F1474" i="4"/>
  <c r="E1474" i="4"/>
  <c r="D1474" i="4"/>
  <c r="T1473" i="4"/>
  <c r="R1473" i="4"/>
  <c r="Q1473" i="4"/>
  <c r="P1473" i="4"/>
  <c r="O1473" i="4"/>
  <c r="N1473" i="4"/>
  <c r="L1473" i="4"/>
  <c r="K1473" i="4"/>
  <c r="J1473" i="4"/>
  <c r="I1473" i="4"/>
  <c r="H1473" i="4"/>
  <c r="G1473" i="4"/>
  <c r="F1473" i="4"/>
  <c r="E1473" i="4"/>
  <c r="D1473" i="4"/>
  <c r="T1472" i="4"/>
  <c r="R1472" i="4"/>
  <c r="Q1472" i="4"/>
  <c r="P1472" i="4"/>
  <c r="O1472" i="4"/>
  <c r="N1472" i="4"/>
  <c r="L1472" i="4"/>
  <c r="K1472" i="4"/>
  <c r="J1472" i="4"/>
  <c r="I1472" i="4"/>
  <c r="H1472" i="4"/>
  <c r="G1472" i="4"/>
  <c r="F1472" i="4"/>
  <c r="E1472" i="4"/>
  <c r="D1472" i="4"/>
  <c r="T1471" i="4"/>
  <c r="R1471" i="4"/>
  <c r="Q1471" i="4"/>
  <c r="P1471" i="4"/>
  <c r="O1471" i="4"/>
  <c r="N1471" i="4"/>
  <c r="L1471" i="4"/>
  <c r="K1471" i="4"/>
  <c r="J1471" i="4"/>
  <c r="I1471" i="4"/>
  <c r="G1471" i="4"/>
  <c r="H1471" i="4" s="1"/>
  <c r="F1471" i="4"/>
  <c r="E1471" i="4"/>
  <c r="D1471" i="4"/>
  <c r="T1470" i="4"/>
  <c r="R1470" i="4"/>
  <c r="Q1470" i="4"/>
  <c r="P1470" i="4"/>
  <c r="O1470" i="4"/>
  <c r="N1470" i="4"/>
  <c r="L1470" i="4"/>
  <c r="K1470" i="4"/>
  <c r="J1470" i="4"/>
  <c r="I1470" i="4"/>
  <c r="H1470" i="4"/>
  <c r="G1470" i="4"/>
  <c r="F1470" i="4"/>
  <c r="E1470" i="4"/>
  <c r="D1470" i="4"/>
  <c r="T1469" i="4"/>
  <c r="R1469" i="4"/>
  <c r="Q1469" i="4"/>
  <c r="P1469" i="4"/>
  <c r="O1469" i="4"/>
  <c r="N1469" i="4"/>
  <c r="L1469" i="4"/>
  <c r="K1469" i="4"/>
  <c r="J1469" i="4"/>
  <c r="I1469" i="4"/>
  <c r="H1469" i="4"/>
  <c r="G1469" i="4"/>
  <c r="F1469" i="4"/>
  <c r="E1469" i="4"/>
  <c r="D1469" i="4"/>
  <c r="T1468" i="4"/>
  <c r="R1468" i="4"/>
  <c r="Q1468" i="4"/>
  <c r="P1468" i="4"/>
  <c r="O1468" i="4"/>
  <c r="N1468" i="4"/>
  <c r="L1468" i="4"/>
  <c r="K1468" i="4"/>
  <c r="J1468" i="4"/>
  <c r="I1468" i="4"/>
  <c r="H1468" i="4"/>
  <c r="G1468" i="4"/>
  <c r="F1468" i="4"/>
  <c r="E1468" i="4"/>
  <c r="D1468" i="4"/>
  <c r="T1467" i="4"/>
  <c r="R1467" i="4"/>
  <c r="Q1467" i="4"/>
  <c r="P1467" i="4"/>
  <c r="O1467" i="4"/>
  <c r="N1467" i="4"/>
  <c r="L1467" i="4"/>
  <c r="K1467" i="4"/>
  <c r="J1467" i="4"/>
  <c r="I1467" i="4"/>
  <c r="G1467" i="4"/>
  <c r="H1467" i="4" s="1"/>
  <c r="F1467" i="4"/>
  <c r="E1467" i="4"/>
  <c r="D1467" i="4"/>
  <c r="T1466" i="4"/>
  <c r="R1466" i="4"/>
  <c r="Q1466" i="4"/>
  <c r="P1466" i="4"/>
  <c r="O1466" i="4"/>
  <c r="N1466" i="4"/>
  <c r="L1466" i="4"/>
  <c r="K1466" i="4"/>
  <c r="J1466" i="4"/>
  <c r="I1466" i="4"/>
  <c r="H1466" i="4"/>
  <c r="G1466" i="4"/>
  <c r="F1466" i="4"/>
  <c r="E1466" i="4"/>
  <c r="D1466" i="4"/>
  <c r="T1465" i="4"/>
  <c r="R1465" i="4"/>
  <c r="Q1465" i="4"/>
  <c r="P1465" i="4"/>
  <c r="O1465" i="4"/>
  <c r="N1465" i="4"/>
  <c r="L1465" i="4"/>
  <c r="K1465" i="4"/>
  <c r="J1465" i="4"/>
  <c r="I1465" i="4"/>
  <c r="H1465" i="4"/>
  <c r="G1465" i="4"/>
  <c r="F1465" i="4"/>
  <c r="E1465" i="4"/>
  <c r="D1465" i="4"/>
  <c r="T1464" i="4"/>
  <c r="R1464" i="4"/>
  <c r="Q1464" i="4"/>
  <c r="P1464" i="4"/>
  <c r="O1464" i="4"/>
  <c r="N1464" i="4"/>
  <c r="L1464" i="4"/>
  <c r="K1464" i="4"/>
  <c r="J1464" i="4"/>
  <c r="I1464" i="4"/>
  <c r="H1464" i="4"/>
  <c r="G1464" i="4"/>
  <c r="F1464" i="4"/>
  <c r="E1464" i="4"/>
  <c r="D1464" i="4"/>
  <c r="T1463" i="4"/>
  <c r="R1463" i="4"/>
  <c r="Q1463" i="4"/>
  <c r="P1463" i="4"/>
  <c r="O1463" i="4"/>
  <c r="N1463" i="4"/>
  <c r="L1463" i="4"/>
  <c r="K1463" i="4"/>
  <c r="J1463" i="4"/>
  <c r="I1463" i="4"/>
  <c r="G1463" i="4"/>
  <c r="H1463" i="4" s="1"/>
  <c r="F1463" i="4"/>
  <c r="E1463" i="4"/>
  <c r="D1463" i="4"/>
  <c r="T1462" i="4"/>
  <c r="R1462" i="4"/>
  <c r="Q1462" i="4"/>
  <c r="P1462" i="4"/>
  <c r="O1462" i="4"/>
  <c r="N1462" i="4"/>
  <c r="L1462" i="4"/>
  <c r="K1462" i="4"/>
  <c r="J1462" i="4"/>
  <c r="I1462" i="4"/>
  <c r="H1462" i="4"/>
  <c r="G1462" i="4"/>
  <c r="F1462" i="4"/>
  <c r="E1462" i="4"/>
  <c r="D1462" i="4"/>
  <c r="T1461" i="4"/>
  <c r="R1461" i="4"/>
  <c r="Q1461" i="4"/>
  <c r="P1461" i="4"/>
  <c r="O1461" i="4"/>
  <c r="N1461" i="4"/>
  <c r="L1461" i="4"/>
  <c r="K1461" i="4"/>
  <c r="J1461" i="4"/>
  <c r="I1461" i="4"/>
  <c r="H1461" i="4"/>
  <c r="G1461" i="4"/>
  <c r="F1461" i="4"/>
  <c r="E1461" i="4"/>
  <c r="D1461" i="4"/>
  <c r="T1460" i="4"/>
  <c r="R1460" i="4"/>
  <c r="Q1460" i="4"/>
  <c r="P1460" i="4"/>
  <c r="O1460" i="4"/>
  <c r="N1460" i="4"/>
  <c r="L1460" i="4"/>
  <c r="K1460" i="4"/>
  <c r="J1460" i="4"/>
  <c r="I1460" i="4"/>
  <c r="H1460" i="4"/>
  <c r="G1460" i="4"/>
  <c r="F1460" i="4"/>
  <c r="E1460" i="4"/>
  <c r="D1460" i="4"/>
  <c r="T1459" i="4"/>
  <c r="R1459" i="4"/>
  <c r="Q1459" i="4"/>
  <c r="P1459" i="4"/>
  <c r="O1459" i="4"/>
  <c r="N1459" i="4"/>
  <c r="L1459" i="4"/>
  <c r="K1459" i="4"/>
  <c r="J1459" i="4"/>
  <c r="I1459" i="4"/>
  <c r="G1459" i="4"/>
  <c r="H1459" i="4" s="1"/>
  <c r="F1459" i="4"/>
  <c r="E1459" i="4"/>
  <c r="D1459" i="4"/>
  <c r="T1458" i="4"/>
  <c r="R1458" i="4"/>
  <c r="Q1458" i="4"/>
  <c r="P1458" i="4"/>
  <c r="O1458" i="4"/>
  <c r="N1458" i="4"/>
  <c r="L1458" i="4"/>
  <c r="K1458" i="4"/>
  <c r="J1458" i="4"/>
  <c r="I1458" i="4"/>
  <c r="H1458" i="4"/>
  <c r="G1458" i="4"/>
  <c r="F1458" i="4"/>
  <c r="E1458" i="4"/>
  <c r="D1458" i="4"/>
  <c r="T1457" i="4"/>
  <c r="R1457" i="4"/>
  <c r="Q1457" i="4"/>
  <c r="P1457" i="4"/>
  <c r="O1457" i="4"/>
  <c r="N1457" i="4"/>
  <c r="L1457" i="4"/>
  <c r="K1457" i="4"/>
  <c r="J1457" i="4"/>
  <c r="I1457" i="4"/>
  <c r="H1457" i="4"/>
  <c r="G1457" i="4"/>
  <c r="F1457" i="4"/>
  <c r="E1457" i="4"/>
  <c r="D1457" i="4"/>
  <c r="T1456" i="4"/>
  <c r="R1456" i="4"/>
  <c r="Q1456" i="4"/>
  <c r="P1456" i="4"/>
  <c r="O1456" i="4"/>
  <c r="N1456" i="4"/>
  <c r="L1456" i="4"/>
  <c r="K1456" i="4"/>
  <c r="J1456" i="4"/>
  <c r="I1456" i="4"/>
  <c r="H1456" i="4"/>
  <c r="G1456" i="4"/>
  <c r="F1456" i="4"/>
  <c r="E1456" i="4"/>
  <c r="D1456" i="4"/>
  <c r="T1455" i="4"/>
  <c r="R1455" i="4"/>
  <c r="Q1455" i="4"/>
  <c r="P1455" i="4"/>
  <c r="O1455" i="4"/>
  <c r="N1455" i="4"/>
  <c r="L1455" i="4"/>
  <c r="K1455" i="4"/>
  <c r="J1455" i="4"/>
  <c r="I1455" i="4"/>
  <c r="G1455" i="4"/>
  <c r="H1455" i="4" s="1"/>
  <c r="F1455" i="4"/>
  <c r="E1455" i="4"/>
  <c r="D1455" i="4"/>
  <c r="T1454" i="4"/>
  <c r="R1454" i="4"/>
  <c r="Q1454" i="4"/>
  <c r="P1454" i="4"/>
  <c r="O1454" i="4"/>
  <c r="N1454" i="4"/>
  <c r="L1454" i="4"/>
  <c r="K1454" i="4"/>
  <c r="J1454" i="4"/>
  <c r="I1454" i="4"/>
  <c r="H1454" i="4"/>
  <c r="G1454" i="4"/>
  <c r="F1454" i="4"/>
  <c r="E1454" i="4"/>
  <c r="D1454" i="4"/>
  <c r="T1453" i="4"/>
  <c r="R1453" i="4"/>
  <c r="Q1453" i="4"/>
  <c r="P1453" i="4"/>
  <c r="O1453" i="4"/>
  <c r="N1453" i="4"/>
  <c r="L1453" i="4"/>
  <c r="K1453" i="4"/>
  <c r="J1453" i="4"/>
  <c r="I1453" i="4"/>
  <c r="H1453" i="4"/>
  <c r="G1453" i="4"/>
  <c r="F1453" i="4"/>
  <c r="E1453" i="4"/>
  <c r="D1453" i="4"/>
  <c r="T1452" i="4"/>
  <c r="R1452" i="4"/>
  <c r="Q1452" i="4"/>
  <c r="P1452" i="4"/>
  <c r="O1452" i="4"/>
  <c r="N1452" i="4"/>
  <c r="L1452" i="4"/>
  <c r="K1452" i="4"/>
  <c r="J1452" i="4"/>
  <c r="I1452" i="4"/>
  <c r="H1452" i="4"/>
  <c r="G1452" i="4"/>
  <c r="F1452" i="4"/>
  <c r="E1452" i="4"/>
  <c r="D1452" i="4"/>
  <c r="T1451" i="4"/>
  <c r="R1451" i="4"/>
  <c r="Q1451" i="4"/>
  <c r="P1451" i="4"/>
  <c r="O1451" i="4"/>
  <c r="N1451" i="4"/>
  <c r="L1451" i="4"/>
  <c r="K1451" i="4"/>
  <c r="J1451" i="4"/>
  <c r="I1451" i="4"/>
  <c r="G1451" i="4"/>
  <c r="H1451" i="4" s="1"/>
  <c r="F1451" i="4"/>
  <c r="E1451" i="4"/>
  <c r="D1451" i="4"/>
  <c r="T1450" i="4"/>
  <c r="R1450" i="4"/>
  <c r="Q1450" i="4"/>
  <c r="P1450" i="4"/>
  <c r="O1450" i="4"/>
  <c r="N1450" i="4"/>
  <c r="L1450" i="4"/>
  <c r="K1450" i="4"/>
  <c r="J1450" i="4"/>
  <c r="I1450" i="4"/>
  <c r="H1450" i="4"/>
  <c r="G1450" i="4"/>
  <c r="F1450" i="4"/>
  <c r="E1450" i="4"/>
  <c r="D1450" i="4"/>
  <c r="T1449" i="4"/>
  <c r="R1449" i="4"/>
  <c r="Q1449" i="4"/>
  <c r="P1449" i="4"/>
  <c r="O1449" i="4"/>
  <c r="N1449" i="4"/>
  <c r="L1449" i="4"/>
  <c r="K1449" i="4"/>
  <c r="J1449" i="4"/>
  <c r="I1449" i="4"/>
  <c r="H1449" i="4"/>
  <c r="G1449" i="4"/>
  <c r="F1449" i="4"/>
  <c r="E1449" i="4"/>
  <c r="D1449" i="4"/>
  <c r="T1448" i="4"/>
  <c r="R1448" i="4"/>
  <c r="Q1448" i="4"/>
  <c r="P1448" i="4"/>
  <c r="O1448" i="4"/>
  <c r="N1448" i="4"/>
  <c r="L1448" i="4"/>
  <c r="K1448" i="4"/>
  <c r="J1448" i="4"/>
  <c r="I1448" i="4"/>
  <c r="H1448" i="4"/>
  <c r="G1448" i="4"/>
  <c r="F1448" i="4"/>
  <c r="E1448" i="4"/>
  <c r="D1448" i="4"/>
  <c r="T1447" i="4"/>
  <c r="R1447" i="4"/>
  <c r="Q1447" i="4"/>
  <c r="P1447" i="4"/>
  <c r="O1447" i="4"/>
  <c r="N1447" i="4"/>
  <c r="L1447" i="4"/>
  <c r="K1447" i="4"/>
  <c r="J1447" i="4"/>
  <c r="I1447" i="4"/>
  <c r="G1447" i="4"/>
  <c r="H1447" i="4" s="1"/>
  <c r="F1447" i="4"/>
  <c r="E1447" i="4"/>
  <c r="D1447" i="4"/>
  <c r="T1446" i="4"/>
  <c r="R1446" i="4"/>
  <c r="Q1446" i="4"/>
  <c r="P1446" i="4"/>
  <c r="O1446" i="4"/>
  <c r="N1446" i="4"/>
  <c r="L1446" i="4"/>
  <c r="K1446" i="4"/>
  <c r="J1446" i="4"/>
  <c r="I1446" i="4"/>
  <c r="H1446" i="4"/>
  <c r="G1446" i="4"/>
  <c r="F1446" i="4"/>
  <c r="E1446" i="4"/>
  <c r="D1446" i="4"/>
  <c r="T1445" i="4"/>
  <c r="R1445" i="4"/>
  <c r="Q1445" i="4"/>
  <c r="P1445" i="4"/>
  <c r="O1445" i="4"/>
  <c r="N1445" i="4"/>
  <c r="L1445" i="4"/>
  <c r="K1445" i="4"/>
  <c r="J1445" i="4"/>
  <c r="I1445" i="4"/>
  <c r="H1445" i="4"/>
  <c r="G1445" i="4"/>
  <c r="F1445" i="4"/>
  <c r="E1445" i="4"/>
  <c r="D1445" i="4"/>
  <c r="T1444" i="4"/>
  <c r="R1444" i="4"/>
  <c r="Q1444" i="4"/>
  <c r="P1444" i="4"/>
  <c r="O1444" i="4"/>
  <c r="N1444" i="4"/>
  <c r="L1444" i="4"/>
  <c r="K1444" i="4"/>
  <c r="J1444" i="4"/>
  <c r="I1444" i="4"/>
  <c r="H1444" i="4"/>
  <c r="G1444" i="4"/>
  <c r="F1444" i="4"/>
  <c r="E1444" i="4"/>
  <c r="D1444" i="4"/>
  <c r="T1443" i="4"/>
  <c r="R1443" i="4"/>
  <c r="Q1443" i="4"/>
  <c r="P1443" i="4"/>
  <c r="O1443" i="4"/>
  <c r="N1443" i="4"/>
  <c r="L1443" i="4"/>
  <c r="K1443" i="4"/>
  <c r="J1443" i="4"/>
  <c r="I1443" i="4"/>
  <c r="G1443" i="4"/>
  <c r="H1443" i="4" s="1"/>
  <c r="F1443" i="4"/>
  <c r="E1443" i="4"/>
  <c r="D1443" i="4"/>
  <c r="T1442" i="4"/>
  <c r="R1442" i="4"/>
  <c r="Q1442" i="4"/>
  <c r="P1442" i="4"/>
  <c r="O1442" i="4"/>
  <c r="N1442" i="4"/>
  <c r="L1442" i="4"/>
  <c r="K1442" i="4"/>
  <c r="J1442" i="4"/>
  <c r="I1442" i="4"/>
  <c r="H1442" i="4"/>
  <c r="G1442" i="4"/>
  <c r="F1442" i="4"/>
  <c r="E1442" i="4"/>
  <c r="D1442" i="4"/>
  <c r="T1441" i="4"/>
  <c r="R1441" i="4"/>
  <c r="Q1441" i="4"/>
  <c r="P1441" i="4"/>
  <c r="O1441" i="4"/>
  <c r="N1441" i="4"/>
  <c r="L1441" i="4"/>
  <c r="K1441" i="4"/>
  <c r="J1441" i="4"/>
  <c r="I1441" i="4"/>
  <c r="H1441" i="4"/>
  <c r="G1441" i="4"/>
  <c r="F1441" i="4"/>
  <c r="E1441" i="4"/>
  <c r="D1441" i="4"/>
  <c r="T1440" i="4"/>
  <c r="R1440" i="4"/>
  <c r="Q1440" i="4"/>
  <c r="P1440" i="4"/>
  <c r="O1440" i="4"/>
  <c r="N1440" i="4"/>
  <c r="L1440" i="4"/>
  <c r="K1440" i="4"/>
  <c r="J1440" i="4"/>
  <c r="I1440" i="4"/>
  <c r="H1440" i="4"/>
  <c r="G1440" i="4"/>
  <c r="F1440" i="4"/>
  <c r="E1440" i="4"/>
  <c r="D1440" i="4"/>
  <c r="T1439" i="4"/>
  <c r="R1439" i="4"/>
  <c r="Q1439" i="4"/>
  <c r="P1439" i="4"/>
  <c r="O1439" i="4"/>
  <c r="N1439" i="4"/>
  <c r="L1439" i="4"/>
  <c r="K1439" i="4"/>
  <c r="J1439" i="4"/>
  <c r="I1439" i="4"/>
  <c r="G1439" i="4"/>
  <c r="H1439" i="4" s="1"/>
  <c r="F1439" i="4"/>
  <c r="E1439" i="4"/>
  <c r="D1439" i="4"/>
  <c r="T1438" i="4"/>
  <c r="R1438" i="4"/>
  <c r="Q1438" i="4"/>
  <c r="P1438" i="4"/>
  <c r="O1438" i="4"/>
  <c r="N1438" i="4"/>
  <c r="L1438" i="4"/>
  <c r="K1438" i="4"/>
  <c r="J1438" i="4"/>
  <c r="I1438" i="4"/>
  <c r="H1438" i="4"/>
  <c r="G1438" i="4"/>
  <c r="F1438" i="4"/>
  <c r="E1438" i="4"/>
  <c r="D1438" i="4"/>
  <c r="T1437" i="4"/>
  <c r="R1437" i="4"/>
  <c r="Q1437" i="4"/>
  <c r="P1437" i="4"/>
  <c r="O1437" i="4"/>
  <c r="N1437" i="4"/>
  <c r="L1437" i="4"/>
  <c r="K1437" i="4"/>
  <c r="J1437" i="4"/>
  <c r="I1437" i="4"/>
  <c r="H1437" i="4"/>
  <c r="G1437" i="4"/>
  <c r="F1437" i="4"/>
  <c r="E1437" i="4"/>
  <c r="D1437" i="4"/>
  <c r="T1436" i="4"/>
  <c r="R1436" i="4"/>
  <c r="Q1436" i="4"/>
  <c r="P1436" i="4"/>
  <c r="O1436" i="4"/>
  <c r="N1436" i="4"/>
  <c r="L1436" i="4"/>
  <c r="K1436" i="4"/>
  <c r="J1436" i="4"/>
  <c r="I1436" i="4"/>
  <c r="H1436" i="4"/>
  <c r="G1436" i="4"/>
  <c r="F1436" i="4"/>
  <c r="E1436" i="4"/>
  <c r="D1436" i="4"/>
  <c r="T1435" i="4"/>
  <c r="R1435" i="4"/>
  <c r="Q1435" i="4"/>
  <c r="P1435" i="4"/>
  <c r="O1435" i="4"/>
  <c r="N1435" i="4"/>
  <c r="L1435" i="4"/>
  <c r="K1435" i="4"/>
  <c r="J1435" i="4"/>
  <c r="I1435" i="4"/>
  <c r="G1435" i="4"/>
  <c r="H1435" i="4" s="1"/>
  <c r="F1435" i="4"/>
  <c r="E1435" i="4"/>
  <c r="D1435" i="4"/>
  <c r="T1434" i="4"/>
  <c r="R1434" i="4"/>
  <c r="Q1434" i="4"/>
  <c r="P1434" i="4"/>
  <c r="O1434" i="4"/>
  <c r="N1434" i="4"/>
  <c r="L1434" i="4"/>
  <c r="K1434" i="4"/>
  <c r="J1434" i="4"/>
  <c r="I1434" i="4"/>
  <c r="H1434" i="4"/>
  <c r="G1434" i="4"/>
  <c r="F1434" i="4"/>
  <c r="E1434" i="4"/>
  <c r="D1434" i="4"/>
  <c r="T1433" i="4"/>
  <c r="R1433" i="4"/>
  <c r="Q1433" i="4"/>
  <c r="P1433" i="4"/>
  <c r="O1433" i="4"/>
  <c r="N1433" i="4"/>
  <c r="L1433" i="4"/>
  <c r="K1433" i="4"/>
  <c r="J1433" i="4"/>
  <c r="I1433" i="4"/>
  <c r="H1433" i="4"/>
  <c r="G1433" i="4"/>
  <c r="F1433" i="4"/>
  <c r="E1433" i="4"/>
  <c r="D1433" i="4"/>
  <c r="T1432" i="4"/>
  <c r="R1432" i="4"/>
  <c r="Q1432" i="4"/>
  <c r="P1432" i="4"/>
  <c r="O1432" i="4"/>
  <c r="N1432" i="4"/>
  <c r="L1432" i="4"/>
  <c r="K1432" i="4"/>
  <c r="J1432" i="4"/>
  <c r="I1432" i="4"/>
  <c r="H1432" i="4"/>
  <c r="G1432" i="4"/>
  <c r="F1432" i="4"/>
  <c r="E1432" i="4"/>
  <c r="D1432" i="4"/>
  <c r="T1431" i="4"/>
  <c r="R1431" i="4"/>
  <c r="Q1431" i="4"/>
  <c r="P1431" i="4"/>
  <c r="O1431" i="4"/>
  <c r="N1431" i="4"/>
  <c r="L1431" i="4"/>
  <c r="K1431" i="4"/>
  <c r="J1431" i="4"/>
  <c r="I1431" i="4"/>
  <c r="G1431" i="4"/>
  <c r="H1431" i="4" s="1"/>
  <c r="F1431" i="4"/>
  <c r="E1431" i="4"/>
  <c r="D1431" i="4"/>
  <c r="T1430" i="4"/>
  <c r="R1430" i="4"/>
  <c r="Q1430" i="4"/>
  <c r="P1430" i="4"/>
  <c r="O1430" i="4"/>
  <c r="N1430" i="4"/>
  <c r="L1430" i="4"/>
  <c r="K1430" i="4"/>
  <c r="J1430" i="4"/>
  <c r="I1430" i="4"/>
  <c r="H1430" i="4"/>
  <c r="G1430" i="4"/>
  <c r="F1430" i="4"/>
  <c r="E1430" i="4"/>
  <c r="D1430" i="4"/>
  <c r="T1429" i="4"/>
  <c r="R1429" i="4"/>
  <c r="Q1429" i="4"/>
  <c r="P1429" i="4"/>
  <c r="O1429" i="4"/>
  <c r="N1429" i="4"/>
  <c r="L1429" i="4"/>
  <c r="K1429" i="4"/>
  <c r="J1429" i="4"/>
  <c r="I1429" i="4"/>
  <c r="H1429" i="4"/>
  <c r="G1429" i="4"/>
  <c r="F1429" i="4"/>
  <c r="E1429" i="4"/>
  <c r="D1429" i="4"/>
  <c r="T1428" i="4"/>
  <c r="R1428" i="4"/>
  <c r="Q1428" i="4"/>
  <c r="P1428" i="4"/>
  <c r="O1428" i="4"/>
  <c r="N1428" i="4"/>
  <c r="L1428" i="4"/>
  <c r="K1428" i="4"/>
  <c r="J1428" i="4"/>
  <c r="I1428" i="4"/>
  <c r="H1428" i="4"/>
  <c r="G1428" i="4"/>
  <c r="F1428" i="4"/>
  <c r="E1428" i="4"/>
  <c r="D1428" i="4"/>
  <c r="T1427" i="4"/>
  <c r="R1427" i="4"/>
  <c r="Q1427" i="4"/>
  <c r="P1427" i="4"/>
  <c r="O1427" i="4"/>
  <c r="N1427" i="4"/>
  <c r="L1427" i="4"/>
  <c r="K1427" i="4"/>
  <c r="J1427" i="4"/>
  <c r="I1427" i="4"/>
  <c r="G1427" i="4"/>
  <c r="H1427" i="4" s="1"/>
  <c r="F1427" i="4"/>
  <c r="E1427" i="4"/>
  <c r="D1427" i="4"/>
  <c r="T1426" i="4"/>
  <c r="R1426" i="4"/>
  <c r="Q1426" i="4"/>
  <c r="P1426" i="4"/>
  <c r="O1426" i="4"/>
  <c r="N1426" i="4"/>
  <c r="L1426" i="4"/>
  <c r="K1426" i="4"/>
  <c r="J1426" i="4"/>
  <c r="I1426" i="4"/>
  <c r="H1426" i="4"/>
  <c r="G1426" i="4"/>
  <c r="F1426" i="4"/>
  <c r="E1426" i="4"/>
  <c r="D1426" i="4"/>
  <c r="T1425" i="4"/>
  <c r="R1425" i="4"/>
  <c r="Q1425" i="4"/>
  <c r="P1425" i="4"/>
  <c r="O1425" i="4"/>
  <c r="N1425" i="4"/>
  <c r="L1425" i="4"/>
  <c r="K1425" i="4"/>
  <c r="J1425" i="4"/>
  <c r="I1425" i="4"/>
  <c r="H1425" i="4"/>
  <c r="G1425" i="4"/>
  <c r="F1425" i="4"/>
  <c r="E1425" i="4"/>
  <c r="D1425" i="4"/>
  <c r="T1424" i="4"/>
  <c r="R1424" i="4"/>
  <c r="Q1424" i="4"/>
  <c r="P1424" i="4"/>
  <c r="O1424" i="4"/>
  <c r="N1424" i="4"/>
  <c r="L1424" i="4"/>
  <c r="K1424" i="4"/>
  <c r="J1424" i="4"/>
  <c r="I1424" i="4"/>
  <c r="H1424" i="4"/>
  <c r="G1424" i="4"/>
  <c r="F1424" i="4"/>
  <c r="E1424" i="4"/>
  <c r="D1424" i="4"/>
  <c r="T1423" i="4"/>
  <c r="R1423" i="4"/>
  <c r="Q1423" i="4"/>
  <c r="P1423" i="4"/>
  <c r="O1423" i="4"/>
  <c r="N1423" i="4"/>
  <c r="L1423" i="4"/>
  <c r="K1423" i="4"/>
  <c r="J1423" i="4"/>
  <c r="I1423" i="4"/>
  <c r="G1423" i="4"/>
  <c r="H1423" i="4" s="1"/>
  <c r="F1423" i="4"/>
  <c r="E1423" i="4"/>
  <c r="D1423" i="4"/>
  <c r="T1422" i="4"/>
  <c r="R1422" i="4"/>
  <c r="Q1422" i="4"/>
  <c r="P1422" i="4"/>
  <c r="O1422" i="4"/>
  <c r="N1422" i="4"/>
  <c r="L1422" i="4"/>
  <c r="K1422" i="4"/>
  <c r="J1422" i="4"/>
  <c r="I1422" i="4"/>
  <c r="H1422" i="4"/>
  <c r="G1422" i="4"/>
  <c r="F1422" i="4"/>
  <c r="E1422" i="4"/>
  <c r="D1422" i="4"/>
  <c r="T1421" i="4"/>
  <c r="R1421" i="4"/>
  <c r="Q1421" i="4"/>
  <c r="P1421" i="4"/>
  <c r="O1421" i="4"/>
  <c r="N1421" i="4"/>
  <c r="L1421" i="4"/>
  <c r="K1421" i="4"/>
  <c r="J1421" i="4"/>
  <c r="I1421" i="4"/>
  <c r="H1421" i="4"/>
  <c r="G1421" i="4"/>
  <c r="F1421" i="4"/>
  <c r="E1421" i="4"/>
  <c r="D1421" i="4"/>
  <c r="T1420" i="4"/>
  <c r="R1420" i="4"/>
  <c r="Q1420" i="4"/>
  <c r="P1420" i="4"/>
  <c r="O1420" i="4"/>
  <c r="N1420" i="4"/>
  <c r="L1420" i="4"/>
  <c r="K1420" i="4"/>
  <c r="J1420" i="4"/>
  <c r="I1420" i="4"/>
  <c r="H1420" i="4"/>
  <c r="G1420" i="4"/>
  <c r="F1420" i="4"/>
  <c r="E1420" i="4"/>
  <c r="D1420" i="4"/>
  <c r="T1419" i="4"/>
  <c r="R1419" i="4"/>
  <c r="Q1419" i="4"/>
  <c r="P1419" i="4"/>
  <c r="O1419" i="4"/>
  <c r="N1419" i="4"/>
  <c r="L1419" i="4"/>
  <c r="K1419" i="4"/>
  <c r="J1419" i="4"/>
  <c r="I1419" i="4"/>
  <c r="G1419" i="4"/>
  <c r="H1419" i="4" s="1"/>
  <c r="F1419" i="4"/>
  <c r="E1419" i="4"/>
  <c r="D1419" i="4"/>
  <c r="T1418" i="4"/>
  <c r="R1418" i="4"/>
  <c r="Q1418" i="4"/>
  <c r="P1418" i="4"/>
  <c r="O1418" i="4"/>
  <c r="N1418" i="4"/>
  <c r="L1418" i="4"/>
  <c r="K1418" i="4"/>
  <c r="J1418" i="4"/>
  <c r="I1418" i="4"/>
  <c r="H1418" i="4"/>
  <c r="G1418" i="4"/>
  <c r="F1418" i="4"/>
  <c r="E1418" i="4"/>
  <c r="D1418" i="4"/>
  <c r="T1417" i="4"/>
  <c r="R1417" i="4"/>
  <c r="Q1417" i="4"/>
  <c r="P1417" i="4"/>
  <c r="O1417" i="4"/>
  <c r="N1417" i="4"/>
  <c r="L1417" i="4"/>
  <c r="K1417" i="4"/>
  <c r="J1417" i="4"/>
  <c r="I1417" i="4"/>
  <c r="H1417" i="4"/>
  <c r="G1417" i="4"/>
  <c r="F1417" i="4"/>
  <c r="E1417" i="4"/>
  <c r="D1417" i="4"/>
  <c r="T1416" i="4"/>
  <c r="R1416" i="4"/>
  <c r="Q1416" i="4"/>
  <c r="P1416" i="4"/>
  <c r="O1416" i="4"/>
  <c r="N1416" i="4"/>
  <c r="L1416" i="4"/>
  <c r="K1416" i="4"/>
  <c r="J1416" i="4"/>
  <c r="I1416" i="4"/>
  <c r="H1416" i="4"/>
  <c r="G1416" i="4"/>
  <c r="F1416" i="4"/>
  <c r="E1416" i="4"/>
  <c r="D1416" i="4"/>
  <c r="T1415" i="4"/>
  <c r="R1415" i="4"/>
  <c r="Q1415" i="4"/>
  <c r="P1415" i="4"/>
  <c r="O1415" i="4"/>
  <c r="N1415" i="4"/>
  <c r="L1415" i="4"/>
  <c r="K1415" i="4"/>
  <c r="J1415" i="4"/>
  <c r="I1415" i="4"/>
  <c r="G1415" i="4"/>
  <c r="H1415" i="4" s="1"/>
  <c r="F1415" i="4"/>
  <c r="E1415" i="4"/>
  <c r="D1415" i="4"/>
  <c r="T1414" i="4"/>
  <c r="R1414" i="4"/>
  <c r="Q1414" i="4"/>
  <c r="P1414" i="4"/>
  <c r="O1414" i="4"/>
  <c r="N1414" i="4"/>
  <c r="L1414" i="4"/>
  <c r="K1414" i="4"/>
  <c r="J1414" i="4"/>
  <c r="I1414" i="4"/>
  <c r="H1414" i="4"/>
  <c r="G1414" i="4"/>
  <c r="F1414" i="4"/>
  <c r="E1414" i="4"/>
  <c r="D1414" i="4"/>
  <c r="T1413" i="4"/>
  <c r="R1413" i="4"/>
  <c r="Q1413" i="4"/>
  <c r="P1413" i="4"/>
  <c r="O1413" i="4"/>
  <c r="N1413" i="4"/>
  <c r="L1413" i="4"/>
  <c r="K1413" i="4"/>
  <c r="J1413" i="4"/>
  <c r="I1413" i="4"/>
  <c r="H1413" i="4"/>
  <c r="G1413" i="4"/>
  <c r="F1413" i="4"/>
  <c r="E1413" i="4"/>
  <c r="D1413" i="4"/>
  <c r="T1412" i="4"/>
  <c r="R1412" i="4"/>
  <c r="Q1412" i="4"/>
  <c r="P1412" i="4"/>
  <c r="O1412" i="4"/>
  <c r="N1412" i="4"/>
  <c r="L1412" i="4"/>
  <c r="K1412" i="4"/>
  <c r="J1412" i="4"/>
  <c r="I1412" i="4"/>
  <c r="H1412" i="4"/>
  <c r="G1412" i="4"/>
  <c r="F1412" i="4"/>
  <c r="E1412" i="4"/>
  <c r="D1412" i="4"/>
  <c r="T1411" i="4"/>
  <c r="R1411" i="4"/>
  <c r="Q1411" i="4"/>
  <c r="P1411" i="4"/>
  <c r="O1411" i="4"/>
  <c r="N1411" i="4"/>
  <c r="L1411" i="4"/>
  <c r="K1411" i="4"/>
  <c r="J1411" i="4"/>
  <c r="I1411" i="4"/>
  <c r="G1411" i="4"/>
  <c r="H1411" i="4" s="1"/>
  <c r="F1411" i="4"/>
  <c r="E1411" i="4"/>
  <c r="D1411" i="4"/>
  <c r="T1410" i="4"/>
  <c r="R1410" i="4"/>
  <c r="Q1410" i="4"/>
  <c r="P1410" i="4"/>
  <c r="O1410" i="4"/>
  <c r="N1410" i="4"/>
  <c r="L1410" i="4"/>
  <c r="K1410" i="4"/>
  <c r="J1410" i="4"/>
  <c r="I1410" i="4"/>
  <c r="H1410" i="4"/>
  <c r="G1410" i="4"/>
  <c r="F1410" i="4"/>
  <c r="E1410" i="4"/>
  <c r="D1410" i="4"/>
  <c r="T1409" i="4"/>
  <c r="R1409" i="4"/>
  <c r="Q1409" i="4"/>
  <c r="P1409" i="4"/>
  <c r="O1409" i="4"/>
  <c r="N1409" i="4"/>
  <c r="L1409" i="4"/>
  <c r="K1409" i="4"/>
  <c r="J1409" i="4"/>
  <c r="I1409" i="4"/>
  <c r="H1409" i="4"/>
  <c r="G1409" i="4"/>
  <c r="F1409" i="4"/>
  <c r="E1409" i="4"/>
  <c r="D1409" i="4"/>
  <c r="T1408" i="4"/>
  <c r="R1408" i="4"/>
  <c r="Q1408" i="4"/>
  <c r="P1408" i="4"/>
  <c r="O1408" i="4"/>
  <c r="N1408" i="4"/>
  <c r="L1408" i="4"/>
  <c r="K1408" i="4"/>
  <c r="J1408" i="4"/>
  <c r="I1408" i="4"/>
  <c r="H1408" i="4"/>
  <c r="G1408" i="4"/>
  <c r="F1408" i="4"/>
  <c r="E1408" i="4"/>
  <c r="D1408" i="4"/>
  <c r="T1407" i="4"/>
  <c r="R1407" i="4"/>
  <c r="Q1407" i="4"/>
  <c r="P1407" i="4"/>
  <c r="O1407" i="4"/>
  <c r="N1407" i="4"/>
  <c r="L1407" i="4"/>
  <c r="K1407" i="4"/>
  <c r="J1407" i="4"/>
  <c r="I1407" i="4"/>
  <c r="G1407" i="4"/>
  <c r="H1407" i="4" s="1"/>
  <c r="F1407" i="4"/>
  <c r="E1407" i="4"/>
  <c r="D1407" i="4"/>
  <c r="T1406" i="4"/>
  <c r="R1406" i="4"/>
  <c r="Q1406" i="4"/>
  <c r="P1406" i="4"/>
  <c r="O1406" i="4"/>
  <c r="N1406" i="4"/>
  <c r="L1406" i="4"/>
  <c r="K1406" i="4"/>
  <c r="J1406" i="4"/>
  <c r="I1406" i="4"/>
  <c r="H1406" i="4"/>
  <c r="G1406" i="4"/>
  <c r="F1406" i="4"/>
  <c r="E1406" i="4"/>
  <c r="D1406" i="4"/>
  <c r="T1405" i="4"/>
  <c r="R1405" i="4"/>
  <c r="Q1405" i="4"/>
  <c r="P1405" i="4"/>
  <c r="O1405" i="4"/>
  <c r="N1405" i="4"/>
  <c r="L1405" i="4"/>
  <c r="K1405" i="4"/>
  <c r="J1405" i="4"/>
  <c r="I1405" i="4"/>
  <c r="H1405" i="4"/>
  <c r="G1405" i="4"/>
  <c r="F1405" i="4"/>
  <c r="E1405" i="4"/>
  <c r="D1405" i="4"/>
  <c r="T1404" i="4"/>
  <c r="R1404" i="4"/>
  <c r="Q1404" i="4"/>
  <c r="P1404" i="4"/>
  <c r="O1404" i="4"/>
  <c r="N1404" i="4"/>
  <c r="L1404" i="4"/>
  <c r="K1404" i="4"/>
  <c r="J1404" i="4"/>
  <c r="I1404" i="4"/>
  <c r="H1404" i="4"/>
  <c r="G1404" i="4"/>
  <c r="F1404" i="4"/>
  <c r="E1404" i="4"/>
  <c r="D1404" i="4"/>
  <c r="T1403" i="4"/>
  <c r="R1403" i="4"/>
  <c r="Q1403" i="4"/>
  <c r="P1403" i="4"/>
  <c r="O1403" i="4"/>
  <c r="N1403" i="4"/>
  <c r="L1403" i="4"/>
  <c r="K1403" i="4"/>
  <c r="J1403" i="4"/>
  <c r="I1403" i="4"/>
  <c r="G1403" i="4"/>
  <c r="H1403" i="4" s="1"/>
  <c r="F1403" i="4"/>
  <c r="E1403" i="4"/>
  <c r="D1403" i="4"/>
  <c r="T1402" i="4"/>
  <c r="R1402" i="4"/>
  <c r="Q1402" i="4"/>
  <c r="P1402" i="4"/>
  <c r="O1402" i="4"/>
  <c r="N1402" i="4"/>
  <c r="L1402" i="4"/>
  <c r="K1402" i="4"/>
  <c r="J1402" i="4"/>
  <c r="I1402" i="4"/>
  <c r="H1402" i="4"/>
  <c r="G1402" i="4"/>
  <c r="F1402" i="4"/>
  <c r="E1402" i="4"/>
  <c r="D1402" i="4"/>
  <c r="T1401" i="4"/>
  <c r="R1401" i="4"/>
  <c r="Q1401" i="4"/>
  <c r="P1401" i="4"/>
  <c r="O1401" i="4"/>
  <c r="N1401" i="4"/>
  <c r="L1401" i="4"/>
  <c r="K1401" i="4"/>
  <c r="J1401" i="4"/>
  <c r="I1401" i="4"/>
  <c r="H1401" i="4"/>
  <c r="G1401" i="4"/>
  <c r="F1401" i="4"/>
  <c r="E1401" i="4"/>
  <c r="D1401" i="4"/>
  <c r="T1400" i="4"/>
  <c r="R1400" i="4"/>
  <c r="Q1400" i="4"/>
  <c r="P1400" i="4"/>
  <c r="O1400" i="4"/>
  <c r="N1400" i="4"/>
  <c r="L1400" i="4"/>
  <c r="K1400" i="4"/>
  <c r="J1400" i="4"/>
  <c r="I1400" i="4"/>
  <c r="H1400" i="4"/>
  <c r="G1400" i="4"/>
  <c r="F1400" i="4"/>
  <c r="E1400" i="4"/>
  <c r="D1400" i="4"/>
  <c r="T1399" i="4"/>
  <c r="R1399" i="4"/>
  <c r="Q1399" i="4"/>
  <c r="P1399" i="4"/>
  <c r="O1399" i="4"/>
  <c r="N1399" i="4"/>
  <c r="L1399" i="4"/>
  <c r="K1399" i="4"/>
  <c r="J1399" i="4"/>
  <c r="I1399" i="4"/>
  <c r="G1399" i="4"/>
  <c r="H1399" i="4" s="1"/>
  <c r="F1399" i="4"/>
  <c r="E1399" i="4"/>
  <c r="D1399" i="4"/>
  <c r="T1398" i="4"/>
  <c r="R1398" i="4"/>
  <c r="Q1398" i="4"/>
  <c r="P1398" i="4"/>
  <c r="O1398" i="4"/>
  <c r="N1398" i="4"/>
  <c r="L1398" i="4"/>
  <c r="K1398" i="4"/>
  <c r="J1398" i="4"/>
  <c r="I1398" i="4"/>
  <c r="H1398" i="4"/>
  <c r="G1398" i="4"/>
  <c r="F1398" i="4"/>
  <c r="E1398" i="4"/>
  <c r="D1398" i="4"/>
  <c r="T1397" i="4"/>
  <c r="R1397" i="4"/>
  <c r="Q1397" i="4"/>
  <c r="P1397" i="4"/>
  <c r="O1397" i="4"/>
  <c r="N1397" i="4"/>
  <c r="L1397" i="4"/>
  <c r="K1397" i="4"/>
  <c r="J1397" i="4"/>
  <c r="I1397" i="4"/>
  <c r="H1397" i="4"/>
  <c r="G1397" i="4"/>
  <c r="F1397" i="4"/>
  <c r="E1397" i="4"/>
  <c r="D1397" i="4"/>
  <c r="T1396" i="4"/>
  <c r="R1396" i="4"/>
  <c r="Q1396" i="4"/>
  <c r="P1396" i="4"/>
  <c r="O1396" i="4"/>
  <c r="N1396" i="4"/>
  <c r="L1396" i="4"/>
  <c r="K1396" i="4"/>
  <c r="J1396" i="4"/>
  <c r="I1396" i="4"/>
  <c r="H1396" i="4"/>
  <c r="G1396" i="4"/>
  <c r="F1396" i="4"/>
  <c r="E1396" i="4"/>
  <c r="D1396" i="4"/>
  <c r="T1395" i="4"/>
  <c r="R1395" i="4"/>
  <c r="Q1395" i="4"/>
  <c r="P1395" i="4"/>
  <c r="O1395" i="4"/>
  <c r="N1395" i="4"/>
  <c r="L1395" i="4"/>
  <c r="K1395" i="4"/>
  <c r="J1395" i="4"/>
  <c r="I1395" i="4"/>
  <c r="G1395" i="4"/>
  <c r="H1395" i="4" s="1"/>
  <c r="F1395" i="4"/>
  <c r="E1395" i="4"/>
  <c r="D1395" i="4"/>
  <c r="T1394" i="4"/>
  <c r="R1394" i="4"/>
  <c r="Q1394" i="4"/>
  <c r="P1394" i="4"/>
  <c r="O1394" i="4"/>
  <c r="N1394" i="4"/>
  <c r="L1394" i="4"/>
  <c r="K1394" i="4"/>
  <c r="J1394" i="4"/>
  <c r="I1394" i="4"/>
  <c r="H1394" i="4"/>
  <c r="G1394" i="4"/>
  <c r="F1394" i="4"/>
  <c r="E1394" i="4"/>
  <c r="D1394" i="4"/>
  <c r="T1393" i="4"/>
  <c r="R1393" i="4"/>
  <c r="Q1393" i="4"/>
  <c r="P1393" i="4"/>
  <c r="O1393" i="4"/>
  <c r="N1393" i="4"/>
  <c r="L1393" i="4"/>
  <c r="K1393" i="4"/>
  <c r="J1393" i="4"/>
  <c r="I1393" i="4"/>
  <c r="H1393" i="4"/>
  <c r="G1393" i="4"/>
  <c r="F1393" i="4"/>
  <c r="E1393" i="4"/>
  <c r="D1393" i="4"/>
  <c r="T1392" i="4"/>
  <c r="R1392" i="4"/>
  <c r="Q1392" i="4"/>
  <c r="P1392" i="4"/>
  <c r="O1392" i="4"/>
  <c r="N1392" i="4"/>
  <c r="L1392" i="4"/>
  <c r="K1392" i="4"/>
  <c r="J1392" i="4"/>
  <c r="I1392" i="4"/>
  <c r="H1392" i="4"/>
  <c r="G1392" i="4"/>
  <c r="F1392" i="4"/>
  <c r="E1392" i="4"/>
  <c r="D1392" i="4"/>
  <c r="T1391" i="4"/>
  <c r="R1391" i="4"/>
  <c r="Q1391" i="4"/>
  <c r="P1391" i="4"/>
  <c r="O1391" i="4"/>
  <c r="N1391" i="4"/>
  <c r="L1391" i="4"/>
  <c r="K1391" i="4"/>
  <c r="J1391" i="4"/>
  <c r="I1391" i="4"/>
  <c r="G1391" i="4"/>
  <c r="H1391" i="4" s="1"/>
  <c r="F1391" i="4"/>
  <c r="E1391" i="4"/>
  <c r="D1391" i="4"/>
  <c r="T1390" i="4"/>
  <c r="R1390" i="4"/>
  <c r="Q1390" i="4"/>
  <c r="P1390" i="4"/>
  <c r="O1390" i="4"/>
  <c r="N1390" i="4"/>
  <c r="L1390" i="4"/>
  <c r="K1390" i="4"/>
  <c r="J1390" i="4"/>
  <c r="I1390" i="4"/>
  <c r="H1390" i="4"/>
  <c r="G1390" i="4"/>
  <c r="F1390" i="4"/>
  <c r="E1390" i="4"/>
  <c r="D1390" i="4"/>
  <c r="T1389" i="4"/>
  <c r="R1389" i="4"/>
  <c r="Q1389" i="4"/>
  <c r="P1389" i="4"/>
  <c r="O1389" i="4"/>
  <c r="N1389" i="4"/>
  <c r="L1389" i="4"/>
  <c r="K1389" i="4"/>
  <c r="J1389" i="4"/>
  <c r="I1389" i="4"/>
  <c r="H1389" i="4"/>
  <c r="G1389" i="4"/>
  <c r="F1389" i="4"/>
  <c r="E1389" i="4"/>
  <c r="D1389" i="4"/>
  <c r="T1388" i="4"/>
  <c r="R1388" i="4"/>
  <c r="Q1388" i="4"/>
  <c r="P1388" i="4"/>
  <c r="O1388" i="4"/>
  <c r="N1388" i="4"/>
  <c r="L1388" i="4"/>
  <c r="K1388" i="4"/>
  <c r="J1388" i="4"/>
  <c r="I1388" i="4"/>
  <c r="H1388" i="4"/>
  <c r="G1388" i="4"/>
  <c r="F1388" i="4"/>
  <c r="E1388" i="4"/>
  <c r="D1388" i="4"/>
  <c r="T1387" i="4"/>
  <c r="R1387" i="4"/>
  <c r="Q1387" i="4"/>
  <c r="P1387" i="4"/>
  <c r="O1387" i="4"/>
  <c r="N1387" i="4"/>
  <c r="L1387" i="4"/>
  <c r="K1387" i="4"/>
  <c r="J1387" i="4"/>
  <c r="I1387" i="4"/>
  <c r="G1387" i="4"/>
  <c r="H1387" i="4" s="1"/>
  <c r="F1387" i="4"/>
  <c r="E1387" i="4"/>
  <c r="D1387" i="4"/>
  <c r="T1386" i="4"/>
  <c r="R1386" i="4"/>
  <c r="Q1386" i="4"/>
  <c r="P1386" i="4"/>
  <c r="O1386" i="4"/>
  <c r="N1386" i="4"/>
  <c r="L1386" i="4"/>
  <c r="K1386" i="4"/>
  <c r="J1386" i="4"/>
  <c r="I1386" i="4"/>
  <c r="H1386" i="4"/>
  <c r="G1386" i="4"/>
  <c r="F1386" i="4"/>
  <c r="E1386" i="4"/>
  <c r="D1386" i="4"/>
  <c r="T1385" i="4"/>
  <c r="R1385" i="4"/>
  <c r="Q1385" i="4"/>
  <c r="P1385" i="4"/>
  <c r="O1385" i="4"/>
  <c r="N1385" i="4"/>
  <c r="L1385" i="4"/>
  <c r="K1385" i="4"/>
  <c r="J1385" i="4"/>
  <c r="I1385" i="4"/>
  <c r="H1385" i="4"/>
  <c r="G1385" i="4"/>
  <c r="F1385" i="4"/>
  <c r="E1385" i="4"/>
  <c r="D1385" i="4"/>
  <c r="T1384" i="4"/>
  <c r="R1384" i="4"/>
  <c r="Q1384" i="4"/>
  <c r="P1384" i="4"/>
  <c r="O1384" i="4"/>
  <c r="N1384" i="4"/>
  <c r="L1384" i="4"/>
  <c r="K1384" i="4"/>
  <c r="J1384" i="4"/>
  <c r="I1384" i="4"/>
  <c r="H1384" i="4"/>
  <c r="G1384" i="4"/>
  <c r="F1384" i="4"/>
  <c r="E1384" i="4"/>
  <c r="D1384" i="4"/>
  <c r="T1383" i="4"/>
  <c r="R1383" i="4"/>
  <c r="Q1383" i="4"/>
  <c r="P1383" i="4"/>
  <c r="O1383" i="4"/>
  <c r="N1383" i="4"/>
  <c r="L1383" i="4"/>
  <c r="K1383" i="4"/>
  <c r="J1383" i="4"/>
  <c r="I1383" i="4"/>
  <c r="G1383" i="4"/>
  <c r="H1383" i="4" s="1"/>
  <c r="F1383" i="4"/>
  <c r="E1383" i="4"/>
  <c r="D1383" i="4"/>
  <c r="T1382" i="4"/>
  <c r="R1382" i="4"/>
  <c r="Q1382" i="4"/>
  <c r="P1382" i="4"/>
  <c r="O1382" i="4"/>
  <c r="N1382" i="4"/>
  <c r="L1382" i="4"/>
  <c r="K1382" i="4"/>
  <c r="J1382" i="4"/>
  <c r="I1382" i="4"/>
  <c r="H1382" i="4"/>
  <c r="G1382" i="4"/>
  <c r="F1382" i="4"/>
  <c r="E1382" i="4"/>
  <c r="D1382" i="4"/>
  <c r="T1381" i="4"/>
  <c r="R1381" i="4"/>
  <c r="Q1381" i="4"/>
  <c r="P1381" i="4"/>
  <c r="O1381" i="4"/>
  <c r="N1381" i="4"/>
  <c r="L1381" i="4"/>
  <c r="K1381" i="4"/>
  <c r="J1381" i="4"/>
  <c r="I1381" i="4"/>
  <c r="H1381" i="4"/>
  <c r="G1381" i="4"/>
  <c r="F1381" i="4"/>
  <c r="E1381" i="4"/>
  <c r="D1381" i="4"/>
  <c r="T1380" i="4"/>
  <c r="R1380" i="4"/>
  <c r="Q1380" i="4"/>
  <c r="P1380" i="4"/>
  <c r="O1380" i="4"/>
  <c r="N1380" i="4"/>
  <c r="L1380" i="4"/>
  <c r="K1380" i="4"/>
  <c r="J1380" i="4"/>
  <c r="I1380" i="4"/>
  <c r="H1380" i="4"/>
  <c r="G1380" i="4"/>
  <c r="F1380" i="4"/>
  <c r="E1380" i="4"/>
  <c r="D1380" i="4"/>
  <c r="T1379" i="4"/>
  <c r="R1379" i="4"/>
  <c r="Q1379" i="4"/>
  <c r="P1379" i="4"/>
  <c r="O1379" i="4"/>
  <c r="N1379" i="4"/>
  <c r="L1379" i="4"/>
  <c r="K1379" i="4"/>
  <c r="J1379" i="4"/>
  <c r="I1379" i="4"/>
  <c r="G1379" i="4"/>
  <c r="H1379" i="4" s="1"/>
  <c r="F1379" i="4"/>
  <c r="E1379" i="4"/>
  <c r="D1379" i="4"/>
  <c r="T1378" i="4"/>
  <c r="R1378" i="4"/>
  <c r="Q1378" i="4"/>
  <c r="P1378" i="4"/>
  <c r="O1378" i="4"/>
  <c r="N1378" i="4"/>
  <c r="L1378" i="4"/>
  <c r="K1378" i="4"/>
  <c r="J1378" i="4"/>
  <c r="I1378" i="4"/>
  <c r="H1378" i="4"/>
  <c r="G1378" i="4"/>
  <c r="F1378" i="4"/>
  <c r="E1378" i="4"/>
  <c r="D1378" i="4"/>
  <c r="T1377" i="4"/>
  <c r="R1377" i="4"/>
  <c r="Q1377" i="4"/>
  <c r="P1377" i="4"/>
  <c r="O1377" i="4"/>
  <c r="N1377" i="4"/>
  <c r="L1377" i="4"/>
  <c r="K1377" i="4"/>
  <c r="J1377" i="4"/>
  <c r="I1377" i="4"/>
  <c r="H1377" i="4"/>
  <c r="G1377" i="4"/>
  <c r="F1377" i="4"/>
  <c r="E1377" i="4"/>
  <c r="D1377" i="4"/>
  <c r="T1376" i="4"/>
  <c r="R1376" i="4"/>
  <c r="Q1376" i="4"/>
  <c r="P1376" i="4"/>
  <c r="O1376" i="4"/>
  <c r="N1376" i="4"/>
  <c r="L1376" i="4"/>
  <c r="K1376" i="4"/>
  <c r="J1376" i="4"/>
  <c r="I1376" i="4"/>
  <c r="H1376" i="4"/>
  <c r="G1376" i="4"/>
  <c r="F1376" i="4"/>
  <c r="E1376" i="4"/>
  <c r="D1376" i="4"/>
  <c r="T1375" i="4"/>
  <c r="R1375" i="4"/>
  <c r="Q1375" i="4"/>
  <c r="P1375" i="4"/>
  <c r="O1375" i="4"/>
  <c r="N1375" i="4"/>
  <c r="L1375" i="4"/>
  <c r="K1375" i="4"/>
  <c r="J1375" i="4"/>
  <c r="I1375" i="4"/>
  <c r="G1375" i="4"/>
  <c r="H1375" i="4" s="1"/>
  <c r="F1375" i="4"/>
  <c r="E1375" i="4"/>
  <c r="D1375" i="4"/>
  <c r="T1374" i="4"/>
  <c r="R1374" i="4"/>
  <c r="Q1374" i="4"/>
  <c r="P1374" i="4"/>
  <c r="O1374" i="4"/>
  <c r="N1374" i="4"/>
  <c r="L1374" i="4"/>
  <c r="K1374" i="4"/>
  <c r="J1374" i="4"/>
  <c r="I1374" i="4"/>
  <c r="H1374" i="4"/>
  <c r="G1374" i="4"/>
  <c r="F1374" i="4"/>
  <c r="E1374" i="4"/>
  <c r="D1374" i="4"/>
  <c r="T1373" i="4"/>
  <c r="R1373" i="4"/>
  <c r="Q1373" i="4"/>
  <c r="P1373" i="4"/>
  <c r="O1373" i="4"/>
  <c r="N1373" i="4"/>
  <c r="L1373" i="4"/>
  <c r="K1373" i="4"/>
  <c r="J1373" i="4"/>
  <c r="I1373" i="4"/>
  <c r="H1373" i="4"/>
  <c r="G1373" i="4"/>
  <c r="F1373" i="4"/>
  <c r="E1373" i="4"/>
  <c r="D1373" i="4"/>
  <c r="T1372" i="4"/>
  <c r="R1372" i="4"/>
  <c r="Q1372" i="4"/>
  <c r="P1372" i="4"/>
  <c r="O1372" i="4"/>
  <c r="N1372" i="4"/>
  <c r="L1372" i="4"/>
  <c r="K1372" i="4"/>
  <c r="J1372" i="4"/>
  <c r="I1372" i="4"/>
  <c r="H1372" i="4"/>
  <c r="G1372" i="4"/>
  <c r="F1372" i="4"/>
  <c r="E1372" i="4"/>
  <c r="D1372" i="4"/>
  <c r="T1371" i="4"/>
  <c r="R1371" i="4"/>
  <c r="Q1371" i="4"/>
  <c r="P1371" i="4"/>
  <c r="O1371" i="4"/>
  <c r="N1371" i="4"/>
  <c r="L1371" i="4"/>
  <c r="K1371" i="4"/>
  <c r="J1371" i="4"/>
  <c r="I1371" i="4"/>
  <c r="G1371" i="4"/>
  <c r="H1371" i="4" s="1"/>
  <c r="F1371" i="4"/>
  <c r="E1371" i="4"/>
  <c r="D1371" i="4"/>
  <c r="T1370" i="4"/>
  <c r="R1370" i="4"/>
  <c r="Q1370" i="4"/>
  <c r="P1370" i="4"/>
  <c r="O1370" i="4"/>
  <c r="N1370" i="4"/>
  <c r="L1370" i="4"/>
  <c r="K1370" i="4"/>
  <c r="J1370" i="4"/>
  <c r="I1370" i="4"/>
  <c r="H1370" i="4"/>
  <c r="G1370" i="4"/>
  <c r="F1370" i="4"/>
  <c r="E1370" i="4"/>
  <c r="D1370" i="4"/>
  <c r="T1369" i="4"/>
  <c r="R1369" i="4"/>
  <c r="Q1369" i="4"/>
  <c r="P1369" i="4"/>
  <c r="O1369" i="4"/>
  <c r="N1369" i="4"/>
  <c r="L1369" i="4"/>
  <c r="K1369" i="4"/>
  <c r="J1369" i="4"/>
  <c r="I1369" i="4"/>
  <c r="H1369" i="4"/>
  <c r="G1369" i="4"/>
  <c r="F1369" i="4"/>
  <c r="E1369" i="4"/>
  <c r="D1369" i="4"/>
  <c r="T1368" i="4"/>
  <c r="R1368" i="4"/>
  <c r="Q1368" i="4"/>
  <c r="P1368" i="4"/>
  <c r="O1368" i="4"/>
  <c r="N1368" i="4"/>
  <c r="L1368" i="4"/>
  <c r="K1368" i="4"/>
  <c r="J1368" i="4"/>
  <c r="I1368" i="4"/>
  <c r="H1368" i="4"/>
  <c r="G1368" i="4"/>
  <c r="F1368" i="4"/>
  <c r="E1368" i="4"/>
  <c r="D1368" i="4"/>
  <c r="T1367" i="4"/>
  <c r="R1367" i="4"/>
  <c r="Q1367" i="4"/>
  <c r="P1367" i="4"/>
  <c r="O1367" i="4"/>
  <c r="N1367" i="4"/>
  <c r="L1367" i="4"/>
  <c r="K1367" i="4"/>
  <c r="J1367" i="4"/>
  <c r="I1367" i="4"/>
  <c r="G1367" i="4"/>
  <c r="H1367" i="4" s="1"/>
  <c r="F1367" i="4"/>
  <c r="E1367" i="4"/>
  <c r="D1367" i="4"/>
  <c r="T1366" i="4"/>
  <c r="R1366" i="4"/>
  <c r="Q1366" i="4"/>
  <c r="P1366" i="4"/>
  <c r="O1366" i="4"/>
  <c r="N1366" i="4"/>
  <c r="L1366" i="4"/>
  <c r="K1366" i="4"/>
  <c r="J1366" i="4"/>
  <c r="I1366" i="4"/>
  <c r="H1366" i="4"/>
  <c r="G1366" i="4"/>
  <c r="F1366" i="4"/>
  <c r="E1366" i="4"/>
  <c r="D1366" i="4"/>
  <c r="T1365" i="4"/>
  <c r="R1365" i="4"/>
  <c r="Q1365" i="4"/>
  <c r="P1365" i="4"/>
  <c r="O1365" i="4"/>
  <c r="N1365" i="4"/>
  <c r="L1365" i="4"/>
  <c r="K1365" i="4"/>
  <c r="J1365" i="4"/>
  <c r="I1365" i="4"/>
  <c r="H1365" i="4"/>
  <c r="G1365" i="4"/>
  <c r="F1365" i="4"/>
  <c r="E1365" i="4"/>
  <c r="D1365" i="4"/>
  <c r="T1364" i="4"/>
  <c r="R1364" i="4"/>
  <c r="Q1364" i="4"/>
  <c r="P1364" i="4"/>
  <c r="O1364" i="4"/>
  <c r="N1364" i="4"/>
  <c r="L1364" i="4"/>
  <c r="K1364" i="4"/>
  <c r="J1364" i="4"/>
  <c r="I1364" i="4"/>
  <c r="H1364" i="4"/>
  <c r="G1364" i="4"/>
  <c r="F1364" i="4"/>
  <c r="E1364" i="4"/>
  <c r="D1364" i="4"/>
  <c r="T1363" i="4"/>
  <c r="R1363" i="4"/>
  <c r="Q1363" i="4"/>
  <c r="P1363" i="4"/>
  <c r="O1363" i="4"/>
  <c r="N1363" i="4"/>
  <c r="L1363" i="4"/>
  <c r="K1363" i="4"/>
  <c r="J1363" i="4"/>
  <c r="I1363" i="4"/>
  <c r="G1363" i="4"/>
  <c r="H1363" i="4" s="1"/>
  <c r="F1363" i="4"/>
  <c r="E1363" i="4"/>
  <c r="D1363" i="4"/>
  <c r="T1362" i="4"/>
  <c r="R1362" i="4"/>
  <c r="Q1362" i="4"/>
  <c r="P1362" i="4"/>
  <c r="O1362" i="4"/>
  <c r="N1362" i="4"/>
  <c r="L1362" i="4"/>
  <c r="K1362" i="4"/>
  <c r="J1362" i="4"/>
  <c r="I1362" i="4"/>
  <c r="H1362" i="4"/>
  <c r="G1362" i="4"/>
  <c r="F1362" i="4"/>
  <c r="E1362" i="4"/>
  <c r="D1362" i="4"/>
  <c r="T1361" i="4"/>
  <c r="R1361" i="4"/>
  <c r="Q1361" i="4"/>
  <c r="P1361" i="4"/>
  <c r="O1361" i="4"/>
  <c r="N1361" i="4"/>
  <c r="L1361" i="4"/>
  <c r="K1361" i="4"/>
  <c r="J1361" i="4"/>
  <c r="I1361" i="4"/>
  <c r="H1361" i="4"/>
  <c r="G1361" i="4"/>
  <c r="F1361" i="4"/>
  <c r="E1361" i="4"/>
  <c r="D1361" i="4"/>
  <c r="T1360" i="4"/>
  <c r="R1360" i="4"/>
  <c r="Q1360" i="4"/>
  <c r="P1360" i="4"/>
  <c r="O1360" i="4"/>
  <c r="N1360" i="4"/>
  <c r="L1360" i="4"/>
  <c r="K1360" i="4"/>
  <c r="J1360" i="4"/>
  <c r="I1360" i="4"/>
  <c r="H1360" i="4"/>
  <c r="G1360" i="4"/>
  <c r="F1360" i="4"/>
  <c r="E1360" i="4"/>
  <c r="D1360" i="4"/>
  <c r="T1359" i="4"/>
  <c r="R1359" i="4"/>
  <c r="Q1359" i="4"/>
  <c r="P1359" i="4"/>
  <c r="O1359" i="4"/>
  <c r="N1359" i="4"/>
  <c r="L1359" i="4"/>
  <c r="K1359" i="4"/>
  <c r="J1359" i="4"/>
  <c r="I1359" i="4"/>
  <c r="G1359" i="4"/>
  <c r="H1359" i="4" s="1"/>
  <c r="F1359" i="4"/>
  <c r="E1359" i="4"/>
  <c r="D1359" i="4"/>
  <c r="T1358" i="4"/>
  <c r="R1358" i="4"/>
  <c r="Q1358" i="4"/>
  <c r="P1358" i="4"/>
  <c r="O1358" i="4"/>
  <c r="N1358" i="4"/>
  <c r="L1358" i="4"/>
  <c r="K1358" i="4"/>
  <c r="J1358" i="4"/>
  <c r="I1358" i="4"/>
  <c r="H1358" i="4"/>
  <c r="G1358" i="4"/>
  <c r="F1358" i="4"/>
  <c r="E1358" i="4"/>
  <c r="D1358" i="4"/>
  <c r="T1357" i="4"/>
  <c r="R1357" i="4"/>
  <c r="Q1357" i="4"/>
  <c r="P1357" i="4"/>
  <c r="O1357" i="4"/>
  <c r="N1357" i="4"/>
  <c r="L1357" i="4"/>
  <c r="K1357" i="4"/>
  <c r="J1357" i="4"/>
  <c r="I1357" i="4"/>
  <c r="H1357" i="4"/>
  <c r="G1357" i="4"/>
  <c r="F1357" i="4"/>
  <c r="E1357" i="4"/>
  <c r="D1357" i="4"/>
  <c r="T1356" i="4"/>
  <c r="R1356" i="4"/>
  <c r="Q1356" i="4"/>
  <c r="P1356" i="4"/>
  <c r="O1356" i="4"/>
  <c r="N1356" i="4"/>
  <c r="L1356" i="4"/>
  <c r="K1356" i="4"/>
  <c r="J1356" i="4"/>
  <c r="I1356" i="4"/>
  <c r="H1356" i="4"/>
  <c r="G1356" i="4"/>
  <c r="F1356" i="4"/>
  <c r="E1356" i="4"/>
  <c r="D1356" i="4"/>
  <c r="T1355" i="4"/>
  <c r="R1355" i="4"/>
  <c r="Q1355" i="4"/>
  <c r="P1355" i="4"/>
  <c r="O1355" i="4"/>
  <c r="N1355" i="4"/>
  <c r="L1355" i="4"/>
  <c r="K1355" i="4"/>
  <c r="J1355" i="4"/>
  <c r="I1355" i="4"/>
  <c r="G1355" i="4"/>
  <c r="H1355" i="4" s="1"/>
  <c r="F1355" i="4"/>
  <c r="E1355" i="4"/>
  <c r="D1355" i="4"/>
  <c r="T1354" i="4"/>
  <c r="R1354" i="4"/>
  <c r="Q1354" i="4"/>
  <c r="P1354" i="4"/>
  <c r="O1354" i="4"/>
  <c r="N1354" i="4"/>
  <c r="L1354" i="4"/>
  <c r="K1354" i="4"/>
  <c r="J1354" i="4"/>
  <c r="I1354" i="4"/>
  <c r="H1354" i="4"/>
  <c r="G1354" i="4"/>
  <c r="F1354" i="4"/>
  <c r="E1354" i="4"/>
  <c r="D1354" i="4"/>
  <c r="T1353" i="4"/>
  <c r="R1353" i="4"/>
  <c r="Q1353" i="4"/>
  <c r="P1353" i="4"/>
  <c r="O1353" i="4"/>
  <c r="N1353" i="4"/>
  <c r="L1353" i="4"/>
  <c r="K1353" i="4"/>
  <c r="J1353" i="4"/>
  <c r="I1353" i="4"/>
  <c r="H1353" i="4"/>
  <c r="G1353" i="4"/>
  <c r="F1353" i="4"/>
  <c r="E1353" i="4"/>
  <c r="D1353" i="4"/>
  <c r="T1352" i="4"/>
  <c r="R1352" i="4"/>
  <c r="Q1352" i="4"/>
  <c r="P1352" i="4"/>
  <c r="O1352" i="4"/>
  <c r="N1352" i="4"/>
  <c r="L1352" i="4"/>
  <c r="K1352" i="4"/>
  <c r="J1352" i="4"/>
  <c r="I1352" i="4"/>
  <c r="H1352" i="4"/>
  <c r="G1352" i="4"/>
  <c r="F1352" i="4"/>
  <c r="E1352" i="4"/>
  <c r="D1352" i="4"/>
  <c r="T1351" i="4"/>
  <c r="R1351" i="4"/>
  <c r="Q1351" i="4"/>
  <c r="P1351" i="4"/>
  <c r="O1351" i="4"/>
  <c r="N1351" i="4"/>
  <c r="L1351" i="4"/>
  <c r="K1351" i="4"/>
  <c r="J1351" i="4"/>
  <c r="I1351" i="4"/>
  <c r="G1351" i="4"/>
  <c r="H1351" i="4" s="1"/>
  <c r="F1351" i="4"/>
  <c r="E1351" i="4"/>
  <c r="D1351" i="4"/>
  <c r="T1350" i="4"/>
  <c r="R1350" i="4"/>
  <c r="Q1350" i="4"/>
  <c r="P1350" i="4"/>
  <c r="O1350" i="4"/>
  <c r="N1350" i="4"/>
  <c r="L1350" i="4"/>
  <c r="K1350" i="4"/>
  <c r="J1350" i="4"/>
  <c r="I1350" i="4"/>
  <c r="H1350" i="4"/>
  <c r="G1350" i="4"/>
  <c r="F1350" i="4"/>
  <c r="E1350" i="4"/>
  <c r="D1350" i="4"/>
  <c r="T1349" i="4"/>
  <c r="R1349" i="4"/>
  <c r="Q1349" i="4"/>
  <c r="P1349" i="4"/>
  <c r="O1349" i="4"/>
  <c r="N1349" i="4"/>
  <c r="L1349" i="4"/>
  <c r="K1349" i="4"/>
  <c r="J1349" i="4"/>
  <c r="I1349" i="4"/>
  <c r="H1349" i="4"/>
  <c r="G1349" i="4"/>
  <c r="F1349" i="4"/>
  <c r="E1349" i="4"/>
  <c r="D1349" i="4"/>
  <c r="T1348" i="4"/>
  <c r="R1348" i="4"/>
  <c r="Q1348" i="4"/>
  <c r="P1348" i="4"/>
  <c r="O1348" i="4"/>
  <c r="N1348" i="4"/>
  <c r="L1348" i="4"/>
  <c r="K1348" i="4"/>
  <c r="J1348" i="4"/>
  <c r="I1348" i="4"/>
  <c r="H1348" i="4"/>
  <c r="G1348" i="4"/>
  <c r="F1348" i="4"/>
  <c r="E1348" i="4"/>
  <c r="D1348" i="4"/>
  <c r="T1347" i="4"/>
  <c r="R1347" i="4"/>
  <c r="Q1347" i="4"/>
  <c r="P1347" i="4"/>
  <c r="O1347" i="4"/>
  <c r="N1347" i="4"/>
  <c r="L1347" i="4"/>
  <c r="K1347" i="4"/>
  <c r="J1347" i="4"/>
  <c r="I1347" i="4"/>
  <c r="G1347" i="4"/>
  <c r="H1347" i="4" s="1"/>
  <c r="F1347" i="4"/>
  <c r="E1347" i="4"/>
  <c r="D1347" i="4"/>
  <c r="T1346" i="4"/>
  <c r="R1346" i="4"/>
  <c r="Q1346" i="4"/>
  <c r="P1346" i="4"/>
  <c r="O1346" i="4"/>
  <c r="N1346" i="4"/>
  <c r="L1346" i="4"/>
  <c r="K1346" i="4"/>
  <c r="J1346" i="4"/>
  <c r="I1346" i="4"/>
  <c r="H1346" i="4"/>
  <c r="G1346" i="4"/>
  <c r="F1346" i="4"/>
  <c r="E1346" i="4"/>
  <c r="D1346" i="4"/>
  <c r="T1345" i="4"/>
  <c r="R1345" i="4"/>
  <c r="Q1345" i="4"/>
  <c r="P1345" i="4"/>
  <c r="O1345" i="4"/>
  <c r="N1345" i="4"/>
  <c r="L1345" i="4"/>
  <c r="K1345" i="4"/>
  <c r="J1345" i="4"/>
  <c r="I1345" i="4"/>
  <c r="H1345" i="4"/>
  <c r="G1345" i="4"/>
  <c r="F1345" i="4"/>
  <c r="E1345" i="4"/>
  <c r="D1345" i="4"/>
  <c r="T1344" i="4"/>
  <c r="R1344" i="4"/>
  <c r="Q1344" i="4"/>
  <c r="P1344" i="4"/>
  <c r="O1344" i="4"/>
  <c r="N1344" i="4"/>
  <c r="L1344" i="4"/>
  <c r="K1344" i="4"/>
  <c r="J1344" i="4"/>
  <c r="I1344" i="4"/>
  <c r="H1344" i="4"/>
  <c r="G1344" i="4"/>
  <c r="F1344" i="4"/>
  <c r="E1344" i="4"/>
  <c r="D1344" i="4"/>
  <c r="T1343" i="4"/>
  <c r="R1343" i="4"/>
  <c r="Q1343" i="4"/>
  <c r="P1343" i="4"/>
  <c r="O1343" i="4"/>
  <c r="N1343" i="4"/>
  <c r="L1343" i="4"/>
  <c r="K1343" i="4"/>
  <c r="J1343" i="4"/>
  <c r="I1343" i="4"/>
  <c r="G1343" i="4"/>
  <c r="H1343" i="4" s="1"/>
  <c r="F1343" i="4"/>
  <c r="E1343" i="4"/>
  <c r="D1343" i="4"/>
  <c r="T1342" i="4"/>
  <c r="R1342" i="4"/>
  <c r="Q1342" i="4"/>
  <c r="P1342" i="4"/>
  <c r="O1342" i="4"/>
  <c r="N1342" i="4"/>
  <c r="L1342" i="4"/>
  <c r="K1342" i="4"/>
  <c r="J1342" i="4"/>
  <c r="I1342" i="4"/>
  <c r="H1342" i="4"/>
  <c r="G1342" i="4"/>
  <c r="F1342" i="4"/>
  <c r="E1342" i="4"/>
  <c r="D1342" i="4"/>
  <c r="T1341" i="4"/>
  <c r="R1341" i="4"/>
  <c r="Q1341" i="4"/>
  <c r="P1341" i="4"/>
  <c r="O1341" i="4"/>
  <c r="N1341" i="4"/>
  <c r="L1341" i="4"/>
  <c r="K1341" i="4"/>
  <c r="J1341" i="4"/>
  <c r="I1341" i="4"/>
  <c r="H1341" i="4"/>
  <c r="G1341" i="4"/>
  <c r="F1341" i="4"/>
  <c r="E1341" i="4"/>
  <c r="D1341" i="4"/>
  <c r="T1340" i="4"/>
  <c r="R1340" i="4"/>
  <c r="Q1340" i="4"/>
  <c r="P1340" i="4"/>
  <c r="O1340" i="4"/>
  <c r="N1340" i="4"/>
  <c r="L1340" i="4"/>
  <c r="K1340" i="4"/>
  <c r="J1340" i="4"/>
  <c r="I1340" i="4"/>
  <c r="H1340" i="4"/>
  <c r="G1340" i="4"/>
  <c r="F1340" i="4"/>
  <c r="E1340" i="4"/>
  <c r="D1340" i="4"/>
  <c r="T1339" i="4"/>
  <c r="R1339" i="4"/>
  <c r="Q1339" i="4"/>
  <c r="P1339" i="4"/>
  <c r="O1339" i="4"/>
  <c r="N1339" i="4"/>
  <c r="L1339" i="4"/>
  <c r="K1339" i="4"/>
  <c r="J1339" i="4"/>
  <c r="I1339" i="4"/>
  <c r="G1339" i="4"/>
  <c r="H1339" i="4" s="1"/>
  <c r="F1339" i="4"/>
  <c r="E1339" i="4"/>
  <c r="D1339" i="4"/>
  <c r="T1338" i="4"/>
  <c r="R1338" i="4"/>
  <c r="Q1338" i="4"/>
  <c r="P1338" i="4"/>
  <c r="O1338" i="4"/>
  <c r="N1338" i="4"/>
  <c r="L1338" i="4"/>
  <c r="K1338" i="4"/>
  <c r="J1338" i="4"/>
  <c r="I1338" i="4"/>
  <c r="H1338" i="4"/>
  <c r="G1338" i="4"/>
  <c r="F1338" i="4"/>
  <c r="E1338" i="4"/>
  <c r="D1338" i="4"/>
  <c r="T1337" i="4"/>
  <c r="R1337" i="4"/>
  <c r="Q1337" i="4"/>
  <c r="P1337" i="4"/>
  <c r="O1337" i="4"/>
  <c r="N1337" i="4"/>
  <c r="L1337" i="4"/>
  <c r="K1337" i="4"/>
  <c r="J1337" i="4"/>
  <c r="I1337" i="4"/>
  <c r="H1337" i="4"/>
  <c r="G1337" i="4"/>
  <c r="F1337" i="4"/>
  <c r="E1337" i="4"/>
  <c r="D1337" i="4"/>
  <c r="T1336" i="4"/>
  <c r="R1336" i="4"/>
  <c r="Q1336" i="4"/>
  <c r="P1336" i="4"/>
  <c r="O1336" i="4"/>
  <c r="N1336" i="4"/>
  <c r="L1336" i="4"/>
  <c r="K1336" i="4"/>
  <c r="J1336" i="4"/>
  <c r="I1336" i="4"/>
  <c r="H1336" i="4"/>
  <c r="G1336" i="4"/>
  <c r="F1336" i="4"/>
  <c r="E1336" i="4"/>
  <c r="D1336" i="4"/>
  <c r="T1335" i="4"/>
  <c r="R1335" i="4"/>
  <c r="Q1335" i="4"/>
  <c r="P1335" i="4"/>
  <c r="O1335" i="4"/>
  <c r="N1335" i="4"/>
  <c r="L1335" i="4"/>
  <c r="K1335" i="4"/>
  <c r="J1335" i="4"/>
  <c r="I1335" i="4"/>
  <c r="G1335" i="4"/>
  <c r="H1335" i="4" s="1"/>
  <c r="F1335" i="4"/>
  <c r="E1335" i="4"/>
  <c r="D1335" i="4"/>
  <c r="T1334" i="4"/>
  <c r="R1334" i="4"/>
  <c r="Q1334" i="4"/>
  <c r="P1334" i="4"/>
  <c r="O1334" i="4"/>
  <c r="N1334" i="4"/>
  <c r="L1334" i="4"/>
  <c r="K1334" i="4"/>
  <c r="J1334" i="4"/>
  <c r="I1334" i="4"/>
  <c r="H1334" i="4"/>
  <c r="G1334" i="4"/>
  <c r="F1334" i="4"/>
  <c r="E1334" i="4"/>
  <c r="D1334" i="4"/>
  <c r="T1333" i="4"/>
  <c r="R1333" i="4"/>
  <c r="Q1333" i="4"/>
  <c r="P1333" i="4"/>
  <c r="O1333" i="4"/>
  <c r="N1333" i="4"/>
  <c r="L1333" i="4"/>
  <c r="K1333" i="4"/>
  <c r="J1333" i="4"/>
  <c r="I1333" i="4"/>
  <c r="H1333" i="4"/>
  <c r="G1333" i="4"/>
  <c r="F1333" i="4"/>
  <c r="E1333" i="4"/>
  <c r="D1333" i="4"/>
  <c r="T1332" i="4"/>
  <c r="R1332" i="4"/>
  <c r="Q1332" i="4"/>
  <c r="P1332" i="4"/>
  <c r="O1332" i="4"/>
  <c r="N1332" i="4"/>
  <c r="L1332" i="4"/>
  <c r="K1332" i="4"/>
  <c r="J1332" i="4"/>
  <c r="I1332" i="4"/>
  <c r="H1332" i="4"/>
  <c r="G1332" i="4"/>
  <c r="F1332" i="4"/>
  <c r="E1332" i="4"/>
  <c r="D1332" i="4"/>
  <c r="T1331" i="4"/>
  <c r="R1331" i="4"/>
  <c r="Q1331" i="4"/>
  <c r="P1331" i="4"/>
  <c r="O1331" i="4"/>
  <c r="N1331" i="4"/>
  <c r="L1331" i="4"/>
  <c r="K1331" i="4"/>
  <c r="J1331" i="4"/>
  <c r="I1331" i="4"/>
  <c r="G1331" i="4"/>
  <c r="H1331" i="4" s="1"/>
  <c r="F1331" i="4"/>
  <c r="E1331" i="4"/>
  <c r="D1331" i="4"/>
  <c r="T1330" i="4"/>
  <c r="R1330" i="4"/>
  <c r="Q1330" i="4"/>
  <c r="P1330" i="4"/>
  <c r="O1330" i="4"/>
  <c r="N1330" i="4"/>
  <c r="L1330" i="4"/>
  <c r="K1330" i="4"/>
  <c r="J1330" i="4"/>
  <c r="I1330" i="4"/>
  <c r="H1330" i="4"/>
  <c r="G1330" i="4"/>
  <c r="F1330" i="4"/>
  <c r="E1330" i="4"/>
  <c r="D1330" i="4"/>
  <c r="T1329" i="4"/>
  <c r="R1329" i="4"/>
  <c r="Q1329" i="4"/>
  <c r="P1329" i="4"/>
  <c r="O1329" i="4"/>
  <c r="N1329" i="4"/>
  <c r="L1329" i="4"/>
  <c r="K1329" i="4"/>
  <c r="J1329" i="4"/>
  <c r="I1329" i="4"/>
  <c r="H1329" i="4"/>
  <c r="G1329" i="4"/>
  <c r="F1329" i="4"/>
  <c r="E1329" i="4"/>
  <c r="D1329" i="4"/>
  <c r="T1328" i="4"/>
  <c r="R1328" i="4"/>
  <c r="Q1328" i="4"/>
  <c r="P1328" i="4"/>
  <c r="O1328" i="4"/>
  <c r="N1328" i="4"/>
  <c r="L1328" i="4"/>
  <c r="K1328" i="4"/>
  <c r="J1328" i="4"/>
  <c r="I1328" i="4"/>
  <c r="H1328" i="4"/>
  <c r="G1328" i="4"/>
  <c r="F1328" i="4"/>
  <c r="E1328" i="4"/>
  <c r="D1328" i="4"/>
  <c r="T1327" i="4"/>
  <c r="R1327" i="4"/>
  <c r="Q1327" i="4"/>
  <c r="P1327" i="4"/>
  <c r="O1327" i="4"/>
  <c r="N1327" i="4"/>
  <c r="L1327" i="4"/>
  <c r="K1327" i="4"/>
  <c r="J1327" i="4"/>
  <c r="I1327" i="4"/>
  <c r="G1327" i="4"/>
  <c r="H1327" i="4" s="1"/>
  <c r="F1327" i="4"/>
  <c r="E1327" i="4"/>
  <c r="D1327" i="4"/>
  <c r="T1326" i="4"/>
  <c r="R1326" i="4"/>
  <c r="Q1326" i="4"/>
  <c r="P1326" i="4"/>
  <c r="O1326" i="4"/>
  <c r="N1326" i="4"/>
  <c r="L1326" i="4"/>
  <c r="K1326" i="4"/>
  <c r="J1326" i="4"/>
  <c r="I1326" i="4"/>
  <c r="H1326" i="4"/>
  <c r="G1326" i="4"/>
  <c r="F1326" i="4"/>
  <c r="E1326" i="4"/>
  <c r="D1326" i="4"/>
  <c r="T1325" i="4"/>
  <c r="R1325" i="4"/>
  <c r="Q1325" i="4"/>
  <c r="P1325" i="4"/>
  <c r="O1325" i="4"/>
  <c r="N1325" i="4"/>
  <c r="L1325" i="4"/>
  <c r="K1325" i="4"/>
  <c r="J1325" i="4"/>
  <c r="I1325" i="4"/>
  <c r="H1325" i="4"/>
  <c r="G1325" i="4"/>
  <c r="F1325" i="4"/>
  <c r="E1325" i="4"/>
  <c r="D1325" i="4"/>
  <c r="T1324" i="4"/>
  <c r="R1324" i="4"/>
  <c r="Q1324" i="4"/>
  <c r="P1324" i="4"/>
  <c r="O1324" i="4"/>
  <c r="N1324" i="4"/>
  <c r="L1324" i="4"/>
  <c r="K1324" i="4"/>
  <c r="J1324" i="4"/>
  <c r="I1324" i="4"/>
  <c r="H1324" i="4"/>
  <c r="G1324" i="4"/>
  <c r="F1324" i="4"/>
  <c r="E1324" i="4"/>
  <c r="D1324" i="4"/>
  <c r="T1323" i="4"/>
  <c r="R1323" i="4"/>
  <c r="Q1323" i="4"/>
  <c r="P1323" i="4"/>
  <c r="O1323" i="4"/>
  <c r="N1323" i="4"/>
  <c r="L1323" i="4"/>
  <c r="K1323" i="4"/>
  <c r="J1323" i="4"/>
  <c r="I1323" i="4"/>
  <c r="G1323" i="4"/>
  <c r="H1323" i="4" s="1"/>
  <c r="F1323" i="4"/>
  <c r="E1323" i="4"/>
  <c r="D1323" i="4"/>
  <c r="T1322" i="4"/>
  <c r="R1322" i="4"/>
  <c r="Q1322" i="4"/>
  <c r="P1322" i="4"/>
  <c r="O1322" i="4"/>
  <c r="N1322" i="4"/>
  <c r="L1322" i="4"/>
  <c r="K1322" i="4"/>
  <c r="J1322" i="4"/>
  <c r="I1322" i="4"/>
  <c r="H1322" i="4"/>
  <c r="G1322" i="4"/>
  <c r="F1322" i="4"/>
  <c r="E1322" i="4"/>
  <c r="D1322" i="4"/>
  <c r="T1321" i="4"/>
  <c r="R1321" i="4"/>
  <c r="Q1321" i="4"/>
  <c r="P1321" i="4"/>
  <c r="O1321" i="4"/>
  <c r="N1321" i="4"/>
  <c r="L1321" i="4"/>
  <c r="K1321" i="4"/>
  <c r="J1321" i="4"/>
  <c r="I1321" i="4"/>
  <c r="H1321" i="4"/>
  <c r="G1321" i="4"/>
  <c r="F1321" i="4"/>
  <c r="E1321" i="4"/>
  <c r="D1321" i="4"/>
  <c r="T1320" i="4"/>
  <c r="R1320" i="4"/>
  <c r="Q1320" i="4"/>
  <c r="P1320" i="4"/>
  <c r="O1320" i="4"/>
  <c r="N1320" i="4"/>
  <c r="L1320" i="4"/>
  <c r="K1320" i="4"/>
  <c r="J1320" i="4"/>
  <c r="I1320" i="4"/>
  <c r="H1320" i="4"/>
  <c r="G1320" i="4"/>
  <c r="F1320" i="4"/>
  <c r="E1320" i="4"/>
  <c r="D1320" i="4"/>
  <c r="T1319" i="4"/>
  <c r="R1319" i="4"/>
  <c r="Q1319" i="4"/>
  <c r="P1319" i="4"/>
  <c r="O1319" i="4"/>
  <c r="N1319" i="4"/>
  <c r="L1319" i="4"/>
  <c r="K1319" i="4"/>
  <c r="J1319" i="4"/>
  <c r="I1319" i="4"/>
  <c r="G1319" i="4"/>
  <c r="H1319" i="4" s="1"/>
  <c r="F1319" i="4"/>
  <c r="E1319" i="4"/>
  <c r="D1319" i="4"/>
  <c r="T1318" i="4"/>
  <c r="R1318" i="4"/>
  <c r="Q1318" i="4"/>
  <c r="P1318" i="4"/>
  <c r="O1318" i="4"/>
  <c r="N1318" i="4"/>
  <c r="L1318" i="4"/>
  <c r="K1318" i="4"/>
  <c r="J1318" i="4"/>
  <c r="I1318" i="4"/>
  <c r="H1318" i="4"/>
  <c r="G1318" i="4"/>
  <c r="F1318" i="4"/>
  <c r="E1318" i="4"/>
  <c r="D1318" i="4"/>
  <c r="T1317" i="4"/>
  <c r="R1317" i="4"/>
  <c r="Q1317" i="4"/>
  <c r="P1317" i="4"/>
  <c r="O1317" i="4"/>
  <c r="N1317" i="4"/>
  <c r="L1317" i="4"/>
  <c r="K1317" i="4"/>
  <c r="J1317" i="4"/>
  <c r="I1317" i="4"/>
  <c r="H1317" i="4"/>
  <c r="G1317" i="4"/>
  <c r="F1317" i="4"/>
  <c r="E1317" i="4"/>
  <c r="D1317" i="4"/>
  <c r="T1316" i="4"/>
  <c r="R1316" i="4"/>
  <c r="Q1316" i="4"/>
  <c r="P1316" i="4"/>
  <c r="O1316" i="4"/>
  <c r="N1316" i="4"/>
  <c r="L1316" i="4"/>
  <c r="K1316" i="4"/>
  <c r="J1316" i="4"/>
  <c r="I1316" i="4"/>
  <c r="H1316" i="4"/>
  <c r="G1316" i="4"/>
  <c r="F1316" i="4"/>
  <c r="E1316" i="4"/>
  <c r="D1316" i="4"/>
  <c r="T1315" i="4"/>
  <c r="R1315" i="4"/>
  <c r="Q1315" i="4"/>
  <c r="P1315" i="4"/>
  <c r="O1315" i="4"/>
  <c r="N1315" i="4"/>
  <c r="L1315" i="4"/>
  <c r="K1315" i="4"/>
  <c r="J1315" i="4"/>
  <c r="I1315" i="4"/>
  <c r="G1315" i="4"/>
  <c r="H1315" i="4" s="1"/>
  <c r="F1315" i="4"/>
  <c r="E1315" i="4"/>
  <c r="D1315" i="4"/>
  <c r="T1314" i="4"/>
  <c r="R1314" i="4"/>
  <c r="Q1314" i="4"/>
  <c r="P1314" i="4"/>
  <c r="O1314" i="4"/>
  <c r="N1314" i="4"/>
  <c r="L1314" i="4"/>
  <c r="K1314" i="4"/>
  <c r="J1314" i="4"/>
  <c r="I1314" i="4"/>
  <c r="H1314" i="4"/>
  <c r="G1314" i="4"/>
  <c r="F1314" i="4"/>
  <c r="E1314" i="4"/>
  <c r="D1314" i="4"/>
  <c r="T1313" i="4"/>
  <c r="R1313" i="4"/>
  <c r="Q1313" i="4"/>
  <c r="P1313" i="4"/>
  <c r="O1313" i="4"/>
  <c r="N1313" i="4"/>
  <c r="L1313" i="4"/>
  <c r="K1313" i="4"/>
  <c r="J1313" i="4"/>
  <c r="I1313" i="4"/>
  <c r="H1313" i="4"/>
  <c r="G1313" i="4"/>
  <c r="F1313" i="4"/>
  <c r="E1313" i="4"/>
  <c r="D1313" i="4"/>
  <c r="T1312" i="4"/>
  <c r="R1312" i="4"/>
  <c r="Q1312" i="4"/>
  <c r="P1312" i="4"/>
  <c r="O1312" i="4"/>
  <c r="N1312" i="4"/>
  <c r="L1312" i="4"/>
  <c r="K1312" i="4"/>
  <c r="J1312" i="4"/>
  <c r="I1312" i="4"/>
  <c r="H1312" i="4"/>
  <c r="G1312" i="4"/>
  <c r="F1312" i="4"/>
  <c r="E1312" i="4"/>
  <c r="D1312" i="4"/>
  <c r="T1311" i="4"/>
  <c r="R1311" i="4"/>
  <c r="Q1311" i="4"/>
  <c r="P1311" i="4"/>
  <c r="O1311" i="4"/>
  <c r="N1311" i="4"/>
  <c r="L1311" i="4"/>
  <c r="K1311" i="4"/>
  <c r="J1311" i="4"/>
  <c r="I1311" i="4"/>
  <c r="G1311" i="4"/>
  <c r="H1311" i="4" s="1"/>
  <c r="F1311" i="4"/>
  <c r="E1311" i="4"/>
  <c r="D1311" i="4"/>
  <c r="T1310" i="4"/>
  <c r="R1310" i="4"/>
  <c r="Q1310" i="4"/>
  <c r="P1310" i="4"/>
  <c r="O1310" i="4"/>
  <c r="N1310" i="4"/>
  <c r="L1310" i="4"/>
  <c r="K1310" i="4"/>
  <c r="J1310" i="4"/>
  <c r="I1310" i="4"/>
  <c r="H1310" i="4"/>
  <c r="G1310" i="4"/>
  <c r="F1310" i="4"/>
  <c r="E1310" i="4"/>
  <c r="D1310" i="4"/>
  <c r="T1309" i="4"/>
  <c r="R1309" i="4"/>
  <c r="Q1309" i="4"/>
  <c r="P1309" i="4"/>
  <c r="O1309" i="4"/>
  <c r="N1309" i="4"/>
  <c r="L1309" i="4"/>
  <c r="K1309" i="4"/>
  <c r="J1309" i="4"/>
  <c r="I1309" i="4"/>
  <c r="H1309" i="4"/>
  <c r="G1309" i="4"/>
  <c r="F1309" i="4"/>
  <c r="E1309" i="4"/>
  <c r="D1309" i="4"/>
  <c r="T1308" i="4"/>
  <c r="R1308" i="4"/>
  <c r="Q1308" i="4"/>
  <c r="P1308" i="4"/>
  <c r="O1308" i="4"/>
  <c r="N1308" i="4"/>
  <c r="L1308" i="4"/>
  <c r="K1308" i="4"/>
  <c r="J1308" i="4"/>
  <c r="I1308" i="4"/>
  <c r="H1308" i="4"/>
  <c r="G1308" i="4"/>
  <c r="F1308" i="4"/>
  <c r="E1308" i="4"/>
  <c r="D1308" i="4"/>
  <c r="T1307" i="4"/>
  <c r="R1307" i="4"/>
  <c r="Q1307" i="4"/>
  <c r="P1307" i="4"/>
  <c r="O1307" i="4"/>
  <c r="N1307" i="4"/>
  <c r="L1307" i="4"/>
  <c r="K1307" i="4"/>
  <c r="J1307" i="4"/>
  <c r="I1307" i="4"/>
  <c r="G1307" i="4"/>
  <c r="H1307" i="4" s="1"/>
  <c r="F1307" i="4"/>
  <c r="E1307" i="4"/>
  <c r="D1307" i="4"/>
  <c r="T1306" i="4"/>
  <c r="R1306" i="4"/>
  <c r="Q1306" i="4"/>
  <c r="P1306" i="4"/>
  <c r="O1306" i="4"/>
  <c r="N1306" i="4"/>
  <c r="L1306" i="4"/>
  <c r="K1306" i="4"/>
  <c r="J1306" i="4"/>
  <c r="I1306" i="4"/>
  <c r="H1306" i="4"/>
  <c r="G1306" i="4"/>
  <c r="F1306" i="4"/>
  <c r="E1306" i="4"/>
  <c r="D1306" i="4"/>
  <c r="T1305" i="4"/>
  <c r="R1305" i="4"/>
  <c r="Q1305" i="4"/>
  <c r="P1305" i="4"/>
  <c r="O1305" i="4"/>
  <c r="N1305" i="4"/>
  <c r="L1305" i="4"/>
  <c r="K1305" i="4"/>
  <c r="J1305" i="4"/>
  <c r="I1305" i="4"/>
  <c r="H1305" i="4"/>
  <c r="G1305" i="4"/>
  <c r="F1305" i="4"/>
  <c r="E1305" i="4"/>
  <c r="D1305" i="4"/>
  <c r="T1304" i="4"/>
  <c r="R1304" i="4"/>
  <c r="Q1304" i="4"/>
  <c r="P1304" i="4"/>
  <c r="O1304" i="4"/>
  <c r="N1304" i="4"/>
  <c r="L1304" i="4"/>
  <c r="K1304" i="4"/>
  <c r="J1304" i="4"/>
  <c r="I1304" i="4"/>
  <c r="H1304" i="4"/>
  <c r="G1304" i="4"/>
  <c r="F1304" i="4"/>
  <c r="E1304" i="4"/>
  <c r="D1304" i="4"/>
  <c r="T1303" i="4"/>
  <c r="R1303" i="4"/>
  <c r="Q1303" i="4"/>
  <c r="P1303" i="4"/>
  <c r="O1303" i="4"/>
  <c r="N1303" i="4"/>
  <c r="L1303" i="4"/>
  <c r="K1303" i="4"/>
  <c r="J1303" i="4"/>
  <c r="I1303" i="4"/>
  <c r="G1303" i="4"/>
  <c r="H1303" i="4" s="1"/>
  <c r="F1303" i="4"/>
  <c r="E1303" i="4"/>
  <c r="D1303" i="4"/>
  <c r="T1302" i="4"/>
  <c r="R1302" i="4"/>
  <c r="Q1302" i="4"/>
  <c r="P1302" i="4"/>
  <c r="O1302" i="4"/>
  <c r="N1302" i="4"/>
  <c r="L1302" i="4"/>
  <c r="K1302" i="4"/>
  <c r="J1302" i="4"/>
  <c r="I1302" i="4"/>
  <c r="H1302" i="4"/>
  <c r="G1302" i="4"/>
  <c r="F1302" i="4"/>
  <c r="E1302" i="4"/>
  <c r="D1302" i="4"/>
  <c r="T1301" i="4"/>
  <c r="R1301" i="4"/>
  <c r="Q1301" i="4"/>
  <c r="P1301" i="4"/>
  <c r="O1301" i="4"/>
  <c r="N1301" i="4"/>
  <c r="L1301" i="4"/>
  <c r="K1301" i="4"/>
  <c r="J1301" i="4"/>
  <c r="I1301" i="4"/>
  <c r="H1301" i="4"/>
  <c r="G1301" i="4"/>
  <c r="F1301" i="4"/>
  <c r="E1301" i="4"/>
  <c r="D1301" i="4"/>
  <c r="T1300" i="4"/>
  <c r="R1300" i="4"/>
  <c r="Q1300" i="4"/>
  <c r="P1300" i="4"/>
  <c r="O1300" i="4"/>
  <c r="N1300" i="4"/>
  <c r="L1300" i="4"/>
  <c r="K1300" i="4"/>
  <c r="J1300" i="4"/>
  <c r="I1300" i="4"/>
  <c r="H1300" i="4"/>
  <c r="G1300" i="4"/>
  <c r="F1300" i="4"/>
  <c r="E1300" i="4"/>
  <c r="D1300" i="4"/>
  <c r="T1299" i="4"/>
  <c r="R1299" i="4"/>
  <c r="Q1299" i="4"/>
  <c r="P1299" i="4"/>
  <c r="O1299" i="4"/>
  <c r="N1299" i="4"/>
  <c r="L1299" i="4"/>
  <c r="K1299" i="4"/>
  <c r="J1299" i="4"/>
  <c r="I1299" i="4"/>
  <c r="G1299" i="4"/>
  <c r="H1299" i="4" s="1"/>
  <c r="F1299" i="4"/>
  <c r="E1299" i="4"/>
  <c r="D1299" i="4"/>
  <c r="T1298" i="4"/>
  <c r="R1298" i="4"/>
  <c r="Q1298" i="4"/>
  <c r="P1298" i="4"/>
  <c r="O1298" i="4"/>
  <c r="N1298" i="4"/>
  <c r="L1298" i="4"/>
  <c r="K1298" i="4"/>
  <c r="J1298" i="4"/>
  <c r="I1298" i="4"/>
  <c r="H1298" i="4"/>
  <c r="G1298" i="4"/>
  <c r="F1298" i="4"/>
  <c r="E1298" i="4"/>
  <c r="D1298" i="4"/>
  <c r="T1297" i="4"/>
  <c r="R1297" i="4"/>
  <c r="Q1297" i="4"/>
  <c r="P1297" i="4"/>
  <c r="O1297" i="4"/>
  <c r="N1297" i="4"/>
  <c r="L1297" i="4"/>
  <c r="K1297" i="4"/>
  <c r="J1297" i="4"/>
  <c r="I1297" i="4"/>
  <c r="H1297" i="4"/>
  <c r="G1297" i="4"/>
  <c r="F1297" i="4"/>
  <c r="E1297" i="4"/>
  <c r="D1297" i="4"/>
  <c r="T1296" i="4"/>
  <c r="R1296" i="4"/>
  <c r="Q1296" i="4"/>
  <c r="P1296" i="4"/>
  <c r="O1296" i="4"/>
  <c r="N1296" i="4"/>
  <c r="L1296" i="4"/>
  <c r="K1296" i="4"/>
  <c r="J1296" i="4"/>
  <c r="I1296" i="4"/>
  <c r="H1296" i="4"/>
  <c r="G1296" i="4"/>
  <c r="F1296" i="4"/>
  <c r="E1296" i="4"/>
  <c r="D1296" i="4"/>
  <c r="T1295" i="4"/>
  <c r="R1295" i="4"/>
  <c r="Q1295" i="4"/>
  <c r="P1295" i="4"/>
  <c r="O1295" i="4"/>
  <c r="N1295" i="4"/>
  <c r="L1295" i="4"/>
  <c r="K1295" i="4"/>
  <c r="J1295" i="4"/>
  <c r="I1295" i="4"/>
  <c r="G1295" i="4"/>
  <c r="H1295" i="4" s="1"/>
  <c r="F1295" i="4"/>
  <c r="E1295" i="4"/>
  <c r="D1295" i="4"/>
  <c r="T1294" i="4"/>
  <c r="R1294" i="4"/>
  <c r="Q1294" i="4"/>
  <c r="P1294" i="4"/>
  <c r="O1294" i="4"/>
  <c r="N1294" i="4"/>
  <c r="L1294" i="4"/>
  <c r="K1294" i="4"/>
  <c r="J1294" i="4"/>
  <c r="I1294" i="4"/>
  <c r="H1294" i="4"/>
  <c r="G1294" i="4"/>
  <c r="F1294" i="4"/>
  <c r="E1294" i="4"/>
  <c r="D1294" i="4"/>
  <c r="T1293" i="4"/>
  <c r="R1293" i="4"/>
  <c r="Q1293" i="4"/>
  <c r="P1293" i="4"/>
  <c r="O1293" i="4"/>
  <c r="N1293" i="4"/>
  <c r="L1293" i="4"/>
  <c r="K1293" i="4"/>
  <c r="J1293" i="4"/>
  <c r="I1293" i="4"/>
  <c r="H1293" i="4"/>
  <c r="G1293" i="4"/>
  <c r="F1293" i="4"/>
  <c r="E1293" i="4"/>
  <c r="D1293" i="4"/>
  <c r="T1292" i="4"/>
  <c r="R1292" i="4"/>
  <c r="Q1292" i="4"/>
  <c r="P1292" i="4"/>
  <c r="O1292" i="4"/>
  <c r="N1292" i="4"/>
  <c r="L1292" i="4"/>
  <c r="K1292" i="4"/>
  <c r="J1292" i="4"/>
  <c r="I1292" i="4"/>
  <c r="H1292" i="4"/>
  <c r="G1292" i="4"/>
  <c r="F1292" i="4"/>
  <c r="E1292" i="4"/>
  <c r="D1292" i="4"/>
  <c r="T1291" i="4"/>
  <c r="R1291" i="4"/>
  <c r="Q1291" i="4"/>
  <c r="P1291" i="4"/>
  <c r="O1291" i="4"/>
  <c r="N1291" i="4"/>
  <c r="L1291" i="4"/>
  <c r="K1291" i="4"/>
  <c r="J1291" i="4"/>
  <c r="I1291" i="4"/>
  <c r="G1291" i="4"/>
  <c r="H1291" i="4" s="1"/>
  <c r="F1291" i="4"/>
  <c r="E1291" i="4"/>
  <c r="D1291" i="4"/>
  <c r="T1290" i="4"/>
  <c r="R1290" i="4"/>
  <c r="Q1290" i="4"/>
  <c r="P1290" i="4"/>
  <c r="O1290" i="4"/>
  <c r="N1290" i="4"/>
  <c r="L1290" i="4"/>
  <c r="K1290" i="4"/>
  <c r="J1290" i="4"/>
  <c r="I1290" i="4"/>
  <c r="H1290" i="4"/>
  <c r="G1290" i="4"/>
  <c r="F1290" i="4"/>
  <c r="E1290" i="4"/>
  <c r="D1290" i="4"/>
  <c r="T1289" i="4"/>
  <c r="R1289" i="4"/>
  <c r="Q1289" i="4"/>
  <c r="P1289" i="4"/>
  <c r="O1289" i="4"/>
  <c r="N1289" i="4"/>
  <c r="L1289" i="4"/>
  <c r="K1289" i="4"/>
  <c r="J1289" i="4"/>
  <c r="I1289" i="4"/>
  <c r="H1289" i="4"/>
  <c r="G1289" i="4"/>
  <c r="F1289" i="4"/>
  <c r="E1289" i="4"/>
  <c r="D1289" i="4"/>
  <c r="T1288" i="4"/>
  <c r="R1288" i="4"/>
  <c r="Q1288" i="4"/>
  <c r="P1288" i="4"/>
  <c r="O1288" i="4"/>
  <c r="N1288" i="4"/>
  <c r="L1288" i="4"/>
  <c r="K1288" i="4"/>
  <c r="J1288" i="4"/>
  <c r="I1288" i="4"/>
  <c r="H1288" i="4"/>
  <c r="G1288" i="4"/>
  <c r="F1288" i="4"/>
  <c r="E1288" i="4"/>
  <c r="D1288" i="4"/>
  <c r="T1287" i="4"/>
  <c r="R1287" i="4"/>
  <c r="Q1287" i="4"/>
  <c r="P1287" i="4"/>
  <c r="O1287" i="4"/>
  <c r="N1287" i="4"/>
  <c r="L1287" i="4"/>
  <c r="K1287" i="4"/>
  <c r="J1287" i="4"/>
  <c r="I1287" i="4"/>
  <c r="G1287" i="4"/>
  <c r="H1287" i="4" s="1"/>
  <c r="F1287" i="4"/>
  <c r="E1287" i="4"/>
  <c r="D1287" i="4"/>
  <c r="T1286" i="4"/>
  <c r="R1286" i="4"/>
  <c r="Q1286" i="4"/>
  <c r="P1286" i="4"/>
  <c r="O1286" i="4"/>
  <c r="N1286" i="4"/>
  <c r="L1286" i="4"/>
  <c r="K1286" i="4"/>
  <c r="J1286" i="4"/>
  <c r="I1286" i="4"/>
  <c r="H1286" i="4"/>
  <c r="G1286" i="4"/>
  <c r="F1286" i="4"/>
  <c r="E1286" i="4"/>
  <c r="D1286" i="4"/>
  <c r="T1285" i="4"/>
  <c r="R1285" i="4"/>
  <c r="Q1285" i="4"/>
  <c r="P1285" i="4"/>
  <c r="O1285" i="4"/>
  <c r="N1285" i="4"/>
  <c r="L1285" i="4"/>
  <c r="K1285" i="4"/>
  <c r="J1285" i="4"/>
  <c r="I1285" i="4"/>
  <c r="H1285" i="4"/>
  <c r="G1285" i="4"/>
  <c r="F1285" i="4"/>
  <c r="E1285" i="4"/>
  <c r="D1285" i="4"/>
  <c r="T1284" i="4"/>
  <c r="R1284" i="4"/>
  <c r="Q1284" i="4"/>
  <c r="P1284" i="4"/>
  <c r="O1284" i="4"/>
  <c r="N1284" i="4"/>
  <c r="L1284" i="4"/>
  <c r="K1284" i="4"/>
  <c r="J1284" i="4"/>
  <c r="I1284" i="4"/>
  <c r="H1284" i="4"/>
  <c r="G1284" i="4"/>
  <c r="F1284" i="4"/>
  <c r="E1284" i="4"/>
  <c r="D1284" i="4"/>
  <c r="T1283" i="4"/>
  <c r="R1283" i="4"/>
  <c r="Q1283" i="4"/>
  <c r="P1283" i="4"/>
  <c r="O1283" i="4"/>
  <c r="N1283" i="4"/>
  <c r="L1283" i="4"/>
  <c r="K1283" i="4"/>
  <c r="J1283" i="4"/>
  <c r="I1283" i="4"/>
  <c r="G1283" i="4"/>
  <c r="H1283" i="4" s="1"/>
  <c r="F1283" i="4"/>
  <c r="E1283" i="4"/>
  <c r="D1283" i="4"/>
  <c r="T1282" i="4"/>
  <c r="R1282" i="4"/>
  <c r="Q1282" i="4"/>
  <c r="P1282" i="4"/>
  <c r="O1282" i="4"/>
  <c r="N1282" i="4"/>
  <c r="L1282" i="4"/>
  <c r="K1282" i="4"/>
  <c r="J1282" i="4"/>
  <c r="I1282" i="4"/>
  <c r="H1282" i="4"/>
  <c r="G1282" i="4"/>
  <c r="F1282" i="4"/>
  <c r="E1282" i="4"/>
  <c r="D1282" i="4"/>
  <c r="T1281" i="4"/>
  <c r="R1281" i="4"/>
  <c r="Q1281" i="4"/>
  <c r="P1281" i="4"/>
  <c r="O1281" i="4"/>
  <c r="N1281" i="4"/>
  <c r="L1281" i="4"/>
  <c r="K1281" i="4"/>
  <c r="J1281" i="4"/>
  <c r="I1281" i="4"/>
  <c r="H1281" i="4"/>
  <c r="G1281" i="4"/>
  <c r="F1281" i="4"/>
  <c r="E1281" i="4"/>
  <c r="D1281" i="4"/>
  <c r="T1280" i="4"/>
  <c r="R1280" i="4"/>
  <c r="Q1280" i="4"/>
  <c r="P1280" i="4"/>
  <c r="O1280" i="4"/>
  <c r="N1280" i="4"/>
  <c r="L1280" i="4"/>
  <c r="K1280" i="4"/>
  <c r="J1280" i="4"/>
  <c r="I1280" i="4"/>
  <c r="H1280" i="4"/>
  <c r="G1280" i="4"/>
  <c r="F1280" i="4"/>
  <c r="E1280" i="4"/>
  <c r="D1280" i="4"/>
  <c r="T1279" i="4"/>
  <c r="R1279" i="4"/>
  <c r="Q1279" i="4"/>
  <c r="P1279" i="4"/>
  <c r="O1279" i="4"/>
  <c r="N1279" i="4"/>
  <c r="L1279" i="4"/>
  <c r="K1279" i="4"/>
  <c r="J1279" i="4"/>
  <c r="I1279" i="4"/>
  <c r="G1279" i="4"/>
  <c r="H1279" i="4" s="1"/>
  <c r="F1279" i="4"/>
  <c r="E1279" i="4"/>
  <c r="D1279" i="4"/>
  <c r="T1278" i="4"/>
  <c r="R1278" i="4"/>
  <c r="Q1278" i="4"/>
  <c r="P1278" i="4"/>
  <c r="O1278" i="4"/>
  <c r="N1278" i="4"/>
  <c r="L1278" i="4"/>
  <c r="K1278" i="4"/>
  <c r="J1278" i="4"/>
  <c r="I1278" i="4"/>
  <c r="H1278" i="4"/>
  <c r="G1278" i="4"/>
  <c r="F1278" i="4"/>
  <c r="E1278" i="4"/>
  <c r="D1278" i="4"/>
  <c r="T1277" i="4"/>
  <c r="R1277" i="4"/>
  <c r="Q1277" i="4"/>
  <c r="P1277" i="4"/>
  <c r="O1277" i="4"/>
  <c r="N1277" i="4"/>
  <c r="L1277" i="4"/>
  <c r="K1277" i="4"/>
  <c r="J1277" i="4"/>
  <c r="I1277" i="4"/>
  <c r="H1277" i="4"/>
  <c r="G1277" i="4"/>
  <c r="F1277" i="4"/>
  <c r="E1277" i="4"/>
  <c r="D1277" i="4"/>
  <c r="T1276" i="4"/>
  <c r="R1276" i="4"/>
  <c r="Q1276" i="4"/>
  <c r="P1276" i="4"/>
  <c r="O1276" i="4"/>
  <c r="N1276" i="4"/>
  <c r="L1276" i="4"/>
  <c r="K1276" i="4"/>
  <c r="J1276" i="4"/>
  <c r="I1276" i="4"/>
  <c r="H1276" i="4"/>
  <c r="G1276" i="4"/>
  <c r="F1276" i="4"/>
  <c r="E1276" i="4"/>
  <c r="D1276" i="4"/>
  <c r="T1275" i="4"/>
  <c r="R1275" i="4"/>
  <c r="Q1275" i="4"/>
  <c r="P1275" i="4"/>
  <c r="O1275" i="4"/>
  <c r="N1275" i="4"/>
  <c r="L1275" i="4"/>
  <c r="K1275" i="4"/>
  <c r="J1275" i="4"/>
  <c r="I1275" i="4"/>
  <c r="G1275" i="4"/>
  <c r="H1275" i="4" s="1"/>
  <c r="F1275" i="4"/>
  <c r="E1275" i="4"/>
  <c r="D1275" i="4"/>
  <c r="T1274" i="4"/>
  <c r="R1274" i="4"/>
  <c r="Q1274" i="4"/>
  <c r="P1274" i="4"/>
  <c r="O1274" i="4"/>
  <c r="N1274" i="4"/>
  <c r="L1274" i="4"/>
  <c r="K1274" i="4"/>
  <c r="J1274" i="4"/>
  <c r="I1274" i="4"/>
  <c r="H1274" i="4"/>
  <c r="G1274" i="4"/>
  <c r="F1274" i="4"/>
  <c r="E1274" i="4"/>
  <c r="D1274" i="4"/>
  <c r="T1273" i="4"/>
  <c r="R1273" i="4"/>
  <c r="Q1273" i="4"/>
  <c r="P1273" i="4"/>
  <c r="O1273" i="4"/>
  <c r="N1273" i="4"/>
  <c r="L1273" i="4"/>
  <c r="K1273" i="4"/>
  <c r="J1273" i="4"/>
  <c r="I1273" i="4"/>
  <c r="H1273" i="4"/>
  <c r="G1273" i="4"/>
  <c r="F1273" i="4"/>
  <c r="E1273" i="4"/>
  <c r="D1273" i="4"/>
  <c r="T1272" i="4"/>
  <c r="R1272" i="4"/>
  <c r="Q1272" i="4"/>
  <c r="P1272" i="4"/>
  <c r="O1272" i="4"/>
  <c r="N1272" i="4"/>
  <c r="L1272" i="4"/>
  <c r="K1272" i="4"/>
  <c r="J1272" i="4"/>
  <c r="I1272" i="4"/>
  <c r="H1272" i="4"/>
  <c r="G1272" i="4"/>
  <c r="F1272" i="4"/>
  <c r="E1272" i="4"/>
  <c r="D1272" i="4"/>
  <c r="T1271" i="4"/>
  <c r="R1271" i="4"/>
  <c r="Q1271" i="4"/>
  <c r="P1271" i="4"/>
  <c r="O1271" i="4"/>
  <c r="N1271" i="4"/>
  <c r="L1271" i="4"/>
  <c r="K1271" i="4"/>
  <c r="J1271" i="4"/>
  <c r="I1271" i="4"/>
  <c r="G1271" i="4"/>
  <c r="H1271" i="4" s="1"/>
  <c r="F1271" i="4"/>
  <c r="E1271" i="4"/>
  <c r="D1271" i="4"/>
  <c r="T1270" i="4"/>
  <c r="R1270" i="4"/>
  <c r="Q1270" i="4"/>
  <c r="P1270" i="4"/>
  <c r="O1270" i="4"/>
  <c r="N1270" i="4"/>
  <c r="L1270" i="4"/>
  <c r="K1270" i="4"/>
  <c r="J1270" i="4"/>
  <c r="I1270" i="4"/>
  <c r="H1270" i="4"/>
  <c r="G1270" i="4"/>
  <c r="F1270" i="4"/>
  <c r="E1270" i="4"/>
  <c r="D1270" i="4"/>
  <c r="T1269" i="4"/>
  <c r="R1269" i="4"/>
  <c r="Q1269" i="4"/>
  <c r="P1269" i="4"/>
  <c r="O1269" i="4"/>
  <c r="N1269" i="4"/>
  <c r="L1269" i="4"/>
  <c r="K1269" i="4"/>
  <c r="J1269" i="4"/>
  <c r="I1269" i="4"/>
  <c r="H1269" i="4"/>
  <c r="G1269" i="4"/>
  <c r="F1269" i="4"/>
  <c r="E1269" i="4"/>
  <c r="D1269" i="4"/>
  <c r="T1268" i="4"/>
  <c r="R1268" i="4"/>
  <c r="Q1268" i="4"/>
  <c r="P1268" i="4"/>
  <c r="O1268" i="4"/>
  <c r="N1268" i="4"/>
  <c r="L1268" i="4"/>
  <c r="K1268" i="4"/>
  <c r="J1268" i="4"/>
  <c r="I1268" i="4"/>
  <c r="H1268" i="4"/>
  <c r="G1268" i="4"/>
  <c r="F1268" i="4"/>
  <c r="E1268" i="4"/>
  <c r="D1268" i="4"/>
  <c r="T1267" i="4"/>
  <c r="R1267" i="4"/>
  <c r="Q1267" i="4"/>
  <c r="P1267" i="4"/>
  <c r="O1267" i="4"/>
  <c r="N1267" i="4"/>
  <c r="L1267" i="4"/>
  <c r="K1267" i="4"/>
  <c r="J1267" i="4"/>
  <c r="I1267" i="4"/>
  <c r="G1267" i="4"/>
  <c r="H1267" i="4" s="1"/>
  <c r="F1267" i="4"/>
  <c r="E1267" i="4"/>
  <c r="D1267" i="4"/>
  <c r="T1266" i="4"/>
  <c r="R1266" i="4"/>
  <c r="Q1266" i="4"/>
  <c r="P1266" i="4"/>
  <c r="O1266" i="4"/>
  <c r="N1266" i="4"/>
  <c r="L1266" i="4"/>
  <c r="K1266" i="4"/>
  <c r="J1266" i="4"/>
  <c r="I1266" i="4"/>
  <c r="H1266" i="4"/>
  <c r="G1266" i="4"/>
  <c r="F1266" i="4"/>
  <c r="E1266" i="4"/>
  <c r="D1266" i="4"/>
  <c r="T1265" i="4"/>
  <c r="R1265" i="4"/>
  <c r="Q1265" i="4"/>
  <c r="P1265" i="4"/>
  <c r="O1265" i="4"/>
  <c r="N1265" i="4"/>
  <c r="L1265" i="4"/>
  <c r="K1265" i="4"/>
  <c r="J1265" i="4"/>
  <c r="I1265" i="4"/>
  <c r="H1265" i="4"/>
  <c r="G1265" i="4"/>
  <c r="F1265" i="4"/>
  <c r="E1265" i="4"/>
  <c r="D1265" i="4"/>
  <c r="T1264" i="4"/>
  <c r="R1264" i="4"/>
  <c r="Q1264" i="4"/>
  <c r="P1264" i="4"/>
  <c r="O1264" i="4"/>
  <c r="N1264" i="4"/>
  <c r="L1264" i="4"/>
  <c r="K1264" i="4"/>
  <c r="J1264" i="4"/>
  <c r="I1264" i="4"/>
  <c r="H1264" i="4"/>
  <c r="G1264" i="4"/>
  <c r="F1264" i="4"/>
  <c r="E1264" i="4"/>
  <c r="D1264" i="4"/>
  <c r="T1263" i="4"/>
  <c r="R1263" i="4"/>
  <c r="Q1263" i="4"/>
  <c r="P1263" i="4"/>
  <c r="O1263" i="4"/>
  <c r="N1263" i="4"/>
  <c r="L1263" i="4"/>
  <c r="K1263" i="4"/>
  <c r="J1263" i="4"/>
  <c r="I1263" i="4"/>
  <c r="G1263" i="4"/>
  <c r="H1263" i="4" s="1"/>
  <c r="F1263" i="4"/>
  <c r="E1263" i="4"/>
  <c r="D1263" i="4"/>
  <c r="T1262" i="4"/>
  <c r="R1262" i="4"/>
  <c r="Q1262" i="4"/>
  <c r="P1262" i="4"/>
  <c r="O1262" i="4"/>
  <c r="N1262" i="4"/>
  <c r="L1262" i="4"/>
  <c r="K1262" i="4"/>
  <c r="J1262" i="4"/>
  <c r="I1262" i="4"/>
  <c r="H1262" i="4"/>
  <c r="G1262" i="4"/>
  <c r="F1262" i="4"/>
  <c r="E1262" i="4"/>
  <c r="D1262" i="4"/>
  <c r="T1261" i="4"/>
  <c r="R1261" i="4"/>
  <c r="Q1261" i="4"/>
  <c r="P1261" i="4"/>
  <c r="O1261" i="4"/>
  <c r="N1261" i="4"/>
  <c r="L1261" i="4"/>
  <c r="K1261" i="4"/>
  <c r="J1261" i="4"/>
  <c r="I1261" i="4"/>
  <c r="H1261" i="4"/>
  <c r="G1261" i="4"/>
  <c r="F1261" i="4"/>
  <c r="E1261" i="4"/>
  <c r="D1261" i="4"/>
  <c r="T1260" i="4"/>
  <c r="R1260" i="4"/>
  <c r="Q1260" i="4"/>
  <c r="P1260" i="4"/>
  <c r="O1260" i="4"/>
  <c r="N1260" i="4"/>
  <c r="L1260" i="4"/>
  <c r="K1260" i="4"/>
  <c r="J1260" i="4"/>
  <c r="I1260" i="4"/>
  <c r="H1260" i="4"/>
  <c r="G1260" i="4"/>
  <c r="F1260" i="4"/>
  <c r="E1260" i="4"/>
  <c r="D1260" i="4"/>
  <c r="T1259" i="4"/>
  <c r="R1259" i="4"/>
  <c r="Q1259" i="4"/>
  <c r="P1259" i="4"/>
  <c r="O1259" i="4"/>
  <c r="N1259" i="4"/>
  <c r="L1259" i="4"/>
  <c r="K1259" i="4"/>
  <c r="J1259" i="4"/>
  <c r="I1259" i="4"/>
  <c r="G1259" i="4"/>
  <c r="H1259" i="4" s="1"/>
  <c r="F1259" i="4"/>
  <c r="E1259" i="4"/>
  <c r="D1259" i="4"/>
  <c r="T1258" i="4"/>
  <c r="R1258" i="4"/>
  <c r="Q1258" i="4"/>
  <c r="P1258" i="4"/>
  <c r="O1258" i="4"/>
  <c r="N1258" i="4"/>
  <c r="L1258" i="4"/>
  <c r="K1258" i="4"/>
  <c r="J1258" i="4"/>
  <c r="I1258" i="4"/>
  <c r="H1258" i="4"/>
  <c r="G1258" i="4"/>
  <c r="F1258" i="4"/>
  <c r="E1258" i="4"/>
  <c r="D1258" i="4"/>
  <c r="T1257" i="4"/>
  <c r="R1257" i="4"/>
  <c r="Q1257" i="4"/>
  <c r="P1257" i="4"/>
  <c r="O1257" i="4"/>
  <c r="N1257" i="4"/>
  <c r="L1257" i="4"/>
  <c r="K1257" i="4"/>
  <c r="J1257" i="4"/>
  <c r="I1257" i="4"/>
  <c r="H1257" i="4"/>
  <c r="G1257" i="4"/>
  <c r="F1257" i="4"/>
  <c r="E1257" i="4"/>
  <c r="D1257" i="4"/>
  <c r="T1256" i="4"/>
  <c r="R1256" i="4"/>
  <c r="Q1256" i="4"/>
  <c r="P1256" i="4"/>
  <c r="O1256" i="4"/>
  <c r="N1256" i="4"/>
  <c r="L1256" i="4"/>
  <c r="K1256" i="4"/>
  <c r="J1256" i="4"/>
  <c r="I1256" i="4"/>
  <c r="H1256" i="4"/>
  <c r="G1256" i="4"/>
  <c r="F1256" i="4"/>
  <c r="E1256" i="4"/>
  <c r="D1256" i="4"/>
  <c r="T1255" i="4"/>
  <c r="R1255" i="4"/>
  <c r="Q1255" i="4"/>
  <c r="P1255" i="4"/>
  <c r="O1255" i="4"/>
  <c r="N1255" i="4"/>
  <c r="L1255" i="4"/>
  <c r="K1255" i="4"/>
  <c r="J1255" i="4"/>
  <c r="I1255" i="4"/>
  <c r="G1255" i="4"/>
  <c r="H1255" i="4" s="1"/>
  <c r="F1255" i="4"/>
  <c r="E1255" i="4"/>
  <c r="D1255" i="4"/>
  <c r="T1254" i="4"/>
  <c r="R1254" i="4"/>
  <c r="Q1254" i="4"/>
  <c r="P1254" i="4"/>
  <c r="O1254" i="4"/>
  <c r="N1254" i="4"/>
  <c r="L1254" i="4"/>
  <c r="K1254" i="4"/>
  <c r="J1254" i="4"/>
  <c r="I1254" i="4"/>
  <c r="H1254" i="4"/>
  <c r="G1254" i="4"/>
  <c r="F1254" i="4"/>
  <c r="E1254" i="4"/>
  <c r="D1254" i="4"/>
  <c r="T1253" i="4"/>
  <c r="R1253" i="4"/>
  <c r="Q1253" i="4"/>
  <c r="P1253" i="4"/>
  <c r="O1253" i="4"/>
  <c r="N1253" i="4"/>
  <c r="L1253" i="4"/>
  <c r="K1253" i="4"/>
  <c r="J1253" i="4"/>
  <c r="I1253" i="4"/>
  <c r="H1253" i="4"/>
  <c r="G1253" i="4"/>
  <c r="F1253" i="4"/>
  <c r="E1253" i="4"/>
  <c r="D1253" i="4"/>
  <c r="T1252" i="4"/>
  <c r="R1252" i="4"/>
  <c r="Q1252" i="4"/>
  <c r="P1252" i="4"/>
  <c r="O1252" i="4"/>
  <c r="N1252" i="4"/>
  <c r="L1252" i="4"/>
  <c r="K1252" i="4"/>
  <c r="J1252" i="4"/>
  <c r="I1252" i="4"/>
  <c r="H1252" i="4"/>
  <c r="G1252" i="4"/>
  <c r="F1252" i="4"/>
  <c r="E1252" i="4"/>
  <c r="D1252" i="4"/>
  <c r="T1251" i="4"/>
  <c r="R1251" i="4"/>
  <c r="Q1251" i="4"/>
  <c r="P1251" i="4"/>
  <c r="O1251" i="4"/>
  <c r="N1251" i="4"/>
  <c r="L1251" i="4"/>
  <c r="K1251" i="4"/>
  <c r="J1251" i="4"/>
  <c r="I1251" i="4"/>
  <c r="G1251" i="4"/>
  <c r="H1251" i="4" s="1"/>
  <c r="F1251" i="4"/>
  <c r="E1251" i="4"/>
  <c r="D1251" i="4"/>
  <c r="T1250" i="4"/>
  <c r="R1250" i="4"/>
  <c r="Q1250" i="4"/>
  <c r="P1250" i="4"/>
  <c r="O1250" i="4"/>
  <c r="N1250" i="4"/>
  <c r="L1250" i="4"/>
  <c r="K1250" i="4"/>
  <c r="J1250" i="4"/>
  <c r="I1250" i="4"/>
  <c r="H1250" i="4"/>
  <c r="G1250" i="4"/>
  <c r="F1250" i="4"/>
  <c r="E1250" i="4"/>
  <c r="D1250" i="4"/>
  <c r="T1249" i="4"/>
  <c r="R1249" i="4"/>
  <c r="Q1249" i="4"/>
  <c r="P1249" i="4"/>
  <c r="O1249" i="4"/>
  <c r="N1249" i="4"/>
  <c r="L1249" i="4"/>
  <c r="K1249" i="4"/>
  <c r="J1249" i="4"/>
  <c r="I1249" i="4"/>
  <c r="H1249" i="4"/>
  <c r="G1249" i="4"/>
  <c r="F1249" i="4"/>
  <c r="E1249" i="4"/>
  <c r="D1249" i="4"/>
  <c r="T1248" i="4"/>
  <c r="R1248" i="4"/>
  <c r="Q1248" i="4"/>
  <c r="P1248" i="4"/>
  <c r="O1248" i="4"/>
  <c r="N1248" i="4"/>
  <c r="L1248" i="4"/>
  <c r="K1248" i="4"/>
  <c r="J1248" i="4"/>
  <c r="I1248" i="4"/>
  <c r="H1248" i="4"/>
  <c r="G1248" i="4"/>
  <c r="F1248" i="4"/>
  <c r="E1248" i="4"/>
  <c r="D1248" i="4"/>
  <c r="T1247" i="4"/>
  <c r="R1247" i="4"/>
  <c r="Q1247" i="4"/>
  <c r="P1247" i="4"/>
  <c r="O1247" i="4"/>
  <c r="N1247" i="4"/>
  <c r="L1247" i="4"/>
  <c r="K1247" i="4"/>
  <c r="J1247" i="4"/>
  <c r="I1247" i="4"/>
  <c r="G1247" i="4"/>
  <c r="H1247" i="4" s="1"/>
  <c r="F1247" i="4"/>
  <c r="E1247" i="4"/>
  <c r="D1247" i="4"/>
  <c r="T1246" i="4"/>
  <c r="R1246" i="4"/>
  <c r="Q1246" i="4"/>
  <c r="P1246" i="4"/>
  <c r="O1246" i="4"/>
  <c r="N1246" i="4"/>
  <c r="L1246" i="4"/>
  <c r="K1246" i="4"/>
  <c r="J1246" i="4"/>
  <c r="I1246" i="4"/>
  <c r="H1246" i="4"/>
  <c r="G1246" i="4"/>
  <c r="F1246" i="4"/>
  <c r="E1246" i="4"/>
  <c r="D1246" i="4"/>
  <c r="T1245" i="4"/>
  <c r="R1245" i="4"/>
  <c r="Q1245" i="4"/>
  <c r="P1245" i="4"/>
  <c r="O1245" i="4"/>
  <c r="N1245" i="4"/>
  <c r="L1245" i="4"/>
  <c r="K1245" i="4"/>
  <c r="J1245" i="4"/>
  <c r="I1245" i="4"/>
  <c r="H1245" i="4"/>
  <c r="G1245" i="4"/>
  <c r="F1245" i="4"/>
  <c r="E1245" i="4"/>
  <c r="D1245" i="4"/>
  <c r="T1244" i="4"/>
  <c r="R1244" i="4"/>
  <c r="Q1244" i="4"/>
  <c r="P1244" i="4"/>
  <c r="O1244" i="4"/>
  <c r="N1244" i="4"/>
  <c r="L1244" i="4"/>
  <c r="K1244" i="4"/>
  <c r="J1244" i="4"/>
  <c r="I1244" i="4"/>
  <c r="H1244" i="4"/>
  <c r="G1244" i="4"/>
  <c r="F1244" i="4"/>
  <c r="E1244" i="4"/>
  <c r="D1244" i="4"/>
  <c r="T1243" i="4"/>
  <c r="R1243" i="4"/>
  <c r="Q1243" i="4"/>
  <c r="P1243" i="4"/>
  <c r="O1243" i="4"/>
  <c r="N1243" i="4"/>
  <c r="L1243" i="4"/>
  <c r="K1243" i="4"/>
  <c r="J1243" i="4"/>
  <c r="I1243" i="4"/>
  <c r="G1243" i="4"/>
  <c r="H1243" i="4" s="1"/>
  <c r="F1243" i="4"/>
  <c r="E1243" i="4"/>
  <c r="D1243" i="4"/>
  <c r="T1242" i="4"/>
  <c r="R1242" i="4"/>
  <c r="Q1242" i="4"/>
  <c r="P1242" i="4"/>
  <c r="O1242" i="4"/>
  <c r="N1242" i="4"/>
  <c r="L1242" i="4"/>
  <c r="K1242" i="4"/>
  <c r="J1242" i="4"/>
  <c r="I1242" i="4"/>
  <c r="H1242" i="4"/>
  <c r="G1242" i="4"/>
  <c r="F1242" i="4"/>
  <c r="E1242" i="4"/>
  <c r="D1242" i="4"/>
  <c r="T1241" i="4"/>
  <c r="R1241" i="4"/>
  <c r="Q1241" i="4"/>
  <c r="P1241" i="4"/>
  <c r="O1241" i="4"/>
  <c r="N1241" i="4"/>
  <c r="L1241" i="4"/>
  <c r="K1241" i="4"/>
  <c r="J1241" i="4"/>
  <c r="I1241" i="4"/>
  <c r="H1241" i="4"/>
  <c r="G1241" i="4"/>
  <c r="F1241" i="4"/>
  <c r="E1241" i="4"/>
  <c r="D1241" i="4"/>
  <c r="T1240" i="4"/>
  <c r="R1240" i="4"/>
  <c r="Q1240" i="4"/>
  <c r="P1240" i="4"/>
  <c r="O1240" i="4"/>
  <c r="N1240" i="4"/>
  <c r="L1240" i="4"/>
  <c r="K1240" i="4"/>
  <c r="J1240" i="4"/>
  <c r="I1240" i="4"/>
  <c r="H1240" i="4"/>
  <c r="G1240" i="4"/>
  <c r="F1240" i="4"/>
  <c r="E1240" i="4"/>
  <c r="D1240" i="4"/>
  <c r="T1239" i="4"/>
  <c r="R1239" i="4"/>
  <c r="Q1239" i="4"/>
  <c r="P1239" i="4"/>
  <c r="O1239" i="4"/>
  <c r="N1239" i="4"/>
  <c r="L1239" i="4"/>
  <c r="K1239" i="4"/>
  <c r="J1239" i="4"/>
  <c r="I1239" i="4"/>
  <c r="G1239" i="4"/>
  <c r="H1239" i="4" s="1"/>
  <c r="F1239" i="4"/>
  <c r="E1239" i="4"/>
  <c r="D1239" i="4"/>
  <c r="T1238" i="4"/>
  <c r="R1238" i="4"/>
  <c r="Q1238" i="4"/>
  <c r="P1238" i="4"/>
  <c r="O1238" i="4"/>
  <c r="N1238" i="4"/>
  <c r="L1238" i="4"/>
  <c r="K1238" i="4"/>
  <c r="J1238" i="4"/>
  <c r="I1238" i="4"/>
  <c r="H1238" i="4"/>
  <c r="G1238" i="4"/>
  <c r="F1238" i="4"/>
  <c r="E1238" i="4"/>
  <c r="D1238" i="4"/>
  <c r="T1237" i="4"/>
  <c r="R1237" i="4"/>
  <c r="Q1237" i="4"/>
  <c r="P1237" i="4"/>
  <c r="O1237" i="4"/>
  <c r="N1237" i="4"/>
  <c r="L1237" i="4"/>
  <c r="K1237" i="4"/>
  <c r="J1237" i="4"/>
  <c r="I1237" i="4"/>
  <c r="H1237" i="4"/>
  <c r="G1237" i="4"/>
  <c r="F1237" i="4"/>
  <c r="E1237" i="4"/>
  <c r="D1237" i="4"/>
  <c r="T1236" i="4"/>
  <c r="R1236" i="4"/>
  <c r="Q1236" i="4"/>
  <c r="P1236" i="4"/>
  <c r="O1236" i="4"/>
  <c r="N1236" i="4"/>
  <c r="L1236" i="4"/>
  <c r="K1236" i="4"/>
  <c r="J1236" i="4"/>
  <c r="I1236" i="4"/>
  <c r="H1236" i="4"/>
  <c r="G1236" i="4"/>
  <c r="F1236" i="4"/>
  <c r="E1236" i="4"/>
  <c r="D1236" i="4"/>
  <c r="T1235" i="4"/>
  <c r="R1235" i="4"/>
  <c r="Q1235" i="4"/>
  <c r="P1235" i="4"/>
  <c r="O1235" i="4"/>
  <c r="N1235" i="4"/>
  <c r="L1235" i="4"/>
  <c r="K1235" i="4"/>
  <c r="J1235" i="4"/>
  <c r="I1235" i="4"/>
  <c r="G1235" i="4"/>
  <c r="H1235" i="4" s="1"/>
  <c r="F1235" i="4"/>
  <c r="E1235" i="4"/>
  <c r="D1235" i="4"/>
  <c r="T1234" i="4"/>
  <c r="R1234" i="4"/>
  <c r="Q1234" i="4"/>
  <c r="P1234" i="4"/>
  <c r="O1234" i="4"/>
  <c r="N1234" i="4"/>
  <c r="L1234" i="4"/>
  <c r="K1234" i="4"/>
  <c r="J1234" i="4"/>
  <c r="I1234" i="4"/>
  <c r="H1234" i="4"/>
  <c r="G1234" i="4"/>
  <c r="F1234" i="4"/>
  <c r="E1234" i="4"/>
  <c r="D1234" i="4"/>
  <c r="T1233" i="4"/>
  <c r="R1233" i="4"/>
  <c r="Q1233" i="4"/>
  <c r="P1233" i="4"/>
  <c r="O1233" i="4"/>
  <c r="N1233" i="4"/>
  <c r="L1233" i="4"/>
  <c r="K1233" i="4"/>
  <c r="J1233" i="4"/>
  <c r="I1233" i="4"/>
  <c r="H1233" i="4"/>
  <c r="G1233" i="4"/>
  <c r="F1233" i="4"/>
  <c r="E1233" i="4"/>
  <c r="D1233" i="4"/>
  <c r="T1232" i="4"/>
  <c r="R1232" i="4"/>
  <c r="Q1232" i="4"/>
  <c r="P1232" i="4"/>
  <c r="O1232" i="4"/>
  <c r="N1232" i="4"/>
  <c r="L1232" i="4"/>
  <c r="K1232" i="4"/>
  <c r="J1232" i="4"/>
  <c r="I1232" i="4"/>
  <c r="H1232" i="4"/>
  <c r="G1232" i="4"/>
  <c r="F1232" i="4"/>
  <c r="E1232" i="4"/>
  <c r="D1232" i="4"/>
  <c r="T1231" i="4"/>
  <c r="R1231" i="4"/>
  <c r="Q1231" i="4"/>
  <c r="P1231" i="4"/>
  <c r="O1231" i="4"/>
  <c r="N1231" i="4"/>
  <c r="L1231" i="4"/>
  <c r="K1231" i="4"/>
  <c r="J1231" i="4"/>
  <c r="I1231" i="4"/>
  <c r="G1231" i="4"/>
  <c r="H1231" i="4" s="1"/>
  <c r="F1231" i="4"/>
  <c r="E1231" i="4"/>
  <c r="D1231" i="4"/>
  <c r="T1230" i="4"/>
  <c r="R1230" i="4"/>
  <c r="Q1230" i="4"/>
  <c r="P1230" i="4"/>
  <c r="O1230" i="4"/>
  <c r="N1230" i="4"/>
  <c r="L1230" i="4"/>
  <c r="K1230" i="4"/>
  <c r="J1230" i="4"/>
  <c r="I1230" i="4"/>
  <c r="H1230" i="4"/>
  <c r="G1230" i="4"/>
  <c r="F1230" i="4"/>
  <c r="E1230" i="4"/>
  <c r="D1230" i="4"/>
  <c r="T1229" i="4"/>
  <c r="R1229" i="4"/>
  <c r="Q1229" i="4"/>
  <c r="P1229" i="4"/>
  <c r="O1229" i="4"/>
  <c r="N1229" i="4"/>
  <c r="L1229" i="4"/>
  <c r="K1229" i="4"/>
  <c r="J1229" i="4"/>
  <c r="I1229" i="4"/>
  <c r="H1229" i="4"/>
  <c r="G1229" i="4"/>
  <c r="F1229" i="4"/>
  <c r="E1229" i="4"/>
  <c r="D1229" i="4"/>
  <c r="T1228" i="4"/>
  <c r="R1228" i="4"/>
  <c r="Q1228" i="4"/>
  <c r="P1228" i="4"/>
  <c r="O1228" i="4"/>
  <c r="N1228" i="4"/>
  <c r="L1228" i="4"/>
  <c r="K1228" i="4"/>
  <c r="J1228" i="4"/>
  <c r="I1228" i="4"/>
  <c r="H1228" i="4"/>
  <c r="G1228" i="4"/>
  <c r="F1228" i="4"/>
  <c r="E1228" i="4"/>
  <c r="D1228" i="4"/>
  <c r="T1227" i="4"/>
  <c r="R1227" i="4"/>
  <c r="Q1227" i="4"/>
  <c r="P1227" i="4"/>
  <c r="O1227" i="4"/>
  <c r="N1227" i="4"/>
  <c r="L1227" i="4"/>
  <c r="K1227" i="4"/>
  <c r="J1227" i="4"/>
  <c r="I1227" i="4"/>
  <c r="G1227" i="4"/>
  <c r="H1227" i="4" s="1"/>
  <c r="F1227" i="4"/>
  <c r="E1227" i="4"/>
  <c r="D1227" i="4"/>
  <c r="T1226" i="4"/>
  <c r="R1226" i="4"/>
  <c r="Q1226" i="4"/>
  <c r="P1226" i="4"/>
  <c r="O1226" i="4"/>
  <c r="N1226" i="4"/>
  <c r="L1226" i="4"/>
  <c r="K1226" i="4"/>
  <c r="J1226" i="4"/>
  <c r="I1226" i="4"/>
  <c r="H1226" i="4"/>
  <c r="G1226" i="4"/>
  <c r="F1226" i="4"/>
  <c r="E1226" i="4"/>
  <c r="D1226" i="4"/>
  <c r="T1225" i="4"/>
  <c r="R1225" i="4"/>
  <c r="Q1225" i="4"/>
  <c r="P1225" i="4"/>
  <c r="O1225" i="4"/>
  <c r="N1225" i="4"/>
  <c r="L1225" i="4"/>
  <c r="K1225" i="4"/>
  <c r="J1225" i="4"/>
  <c r="I1225" i="4"/>
  <c r="H1225" i="4"/>
  <c r="G1225" i="4"/>
  <c r="F1225" i="4"/>
  <c r="E1225" i="4"/>
  <c r="D1225" i="4"/>
  <c r="T1224" i="4"/>
  <c r="R1224" i="4"/>
  <c r="Q1224" i="4"/>
  <c r="P1224" i="4"/>
  <c r="O1224" i="4"/>
  <c r="N1224" i="4"/>
  <c r="L1224" i="4"/>
  <c r="K1224" i="4"/>
  <c r="J1224" i="4"/>
  <c r="I1224" i="4"/>
  <c r="H1224" i="4"/>
  <c r="G1224" i="4"/>
  <c r="F1224" i="4"/>
  <c r="E1224" i="4"/>
  <c r="D1224" i="4"/>
  <c r="T1223" i="4"/>
  <c r="R1223" i="4"/>
  <c r="Q1223" i="4"/>
  <c r="P1223" i="4"/>
  <c r="O1223" i="4"/>
  <c r="N1223" i="4"/>
  <c r="L1223" i="4"/>
  <c r="K1223" i="4"/>
  <c r="J1223" i="4"/>
  <c r="I1223" i="4"/>
  <c r="G1223" i="4"/>
  <c r="H1223" i="4" s="1"/>
  <c r="F1223" i="4"/>
  <c r="E1223" i="4"/>
  <c r="D1223" i="4"/>
  <c r="T1222" i="4"/>
  <c r="R1222" i="4"/>
  <c r="Q1222" i="4"/>
  <c r="P1222" i="4"/>
  <c r="O1222" i="4"/>
  <c r="N1222" i="4"/>
  <c r="L1222" i="4"/>
  <c r="K1222" i="4"/>
  <c r="J1222" i="4"/>
  <c r="I1222" i="4"/>
  <c r="H1222" i="4"/>
  <c r="G1222" i="4"/>
  <c r="F1222" i="4"/>
  <c r="E1222" i="4"/>
  <c r="D1222" i="4"/>
  <c r="T1221" i="4"/>
  <c r="R1221" i="4"/>
  <c r="Q1221" i="4"/>
  <c r="P1221" i="4"/>
  <c r="O1221" i="4"/>
  <c r="N1221" i="4"/>
  <c r="L1221" i="4"/>
  <c r="K1221" i="4"/>
  <c r="J1221" i="4"/>
  <c r="I1221" i="4"/>
  <c r="G1221" i="4"/>
  <c r="H1221" i="4" s="1"/>
  <c r="F1221" i="4"/>
  <c r="E1221" i="4"/>
  <c r="D1221" i="4"/>
  <c r="T1220" i="4"/>
  <c r="R1220" i="4"/>
  <c r="Q1220" i="4"/>
  <c r="P1220" i="4"/>
  <c r="O1220" i="4"/>
  <c r="N1220" i="4"/>
  <c r="L1220" i="4"/>
  <c r="K1220" i="4"/>
  <c r="J1220" i="4"/>
  <c r="I1220" i="4"/>
  <c r="H1220" i="4"/>
  <c r="G1220" i="4"/>
  <c r="F1220" i="4"/>
  <c r="E1220" i="4"/>
  <c r="D1220" i="4"/>
  <c r="T1219" i="4"/>
  <c r="R1219" i="4"/>
  <c r="Q1219" i="4"/>
  <c r="P1219" i="4"/>
  <c r="O1219" i="4"/>
  <c r="N1219" i="4"/>
  <c r="L1219" i="4"/>
  <c r="K1219" i="4"/>
  <c r="J1219" i="4"/>
  <c r="I1219" i="4"/>
  <c r="G1219" i="4"/>
  <c r="H1219" i="4" s="1"/>
  <c r="F1219" i="4"/>
  <c r="E1219" i="4"/>
  <c r="D1219" i="4"/>
  <c r="T1218" i="4"/>
  <c r="R1218" i="4"/>
  <c r="Q1218" i="4"/>
  <c r="P1218" i="4"/>
  <c r="O1218" i="4"/>
  <c r="N1218" i="4"/>
  <c r="L1218" i="4"/>
  <c r="K1218" i="4"/>
  <c r="J1218" i="4"/>
  <c r="I1218" i="4"/>
  <c r="H1218" i="4"/>
  <c r="G1218" i="4"/>
  <c r="F1218" i="4"/>
  <c r="E1218" i="4"/>
  <c r="D1218" i="4"/>
  <c r="T1217" i="4"/>
  <c r="R1217" i="4"/>
  <c r="Q1217" i="4"/>
  <c r="P1217" i="4"/>
  <c r="O1217" i="4"/>
  <c r="N1217" i="4"/>
  <c r="L1217" i="4"/>
  <c r="K1217" i="4"/>
  <c r="J1217" i="4"/>
  <c r="I1217" i="4"/>
  <c r="G1217" i="4"/>
  <c r="H1217" i="4" s="1"/>
  <c r="F1217" i="4"/>
  <c r="E1217" i="4"/>
  <c r="D1217" i="4"/>
  <c r="T1216" i="4"/>
  <c r="R1216" i="4"/>
  <c r="Q1216" i="4"/>
  <c r="P1216" i="4"/>
  <c r="O1216" i="4"/>
  <c r="N1216" i="4"/>
  <c r="L1216" i="4"/>
  <c r="K1216" i="4"/>
  <c r="J1216" i="4"/>
  <c r="I1216" i="4"/>
  <c r="H1216" i="4"/>
  <c r="G1216" i="4"/>
  <c r="F1216" i="4"/>
  <c r="E1216" i="4"/>
  <c r="D1216" i="4"/>
  <c r="T1215" i="4"/>
  <c r="R1215" i="4"/>
  <c r="Q1215" i="4"/>
  <c r="P1215" i="4"/>
  <c r="O1215" i="4"/>
  <c r="N1215" i="4"/>
  <c r="L1215" i="4"/>
  <c r="K1215" i="4"/>
  <c r="J1215" i="4"/>
  <c r="I1215" i="4"/>
  <c r="G1215" i="4"/>
  <c r="H1215" i="4" s="1"/>
  <c r="F1215" i="4"/>
  <c r="E1215" i="4"/>
  <c r="D1215" i="4"/>
  <c r="T1214" i="4"/>
  <c r="R1214" i="4"/>
  <c r="Q1214" i="4"/>
  <c r="P1214" i="4"/>
  <c r="O1214" i="4"/>
  <c r="N1214" i="4"/>
  <c r="L1214" i="4"/>
  <c r="K1214" i="4"/>
  <c r="J1214" i="4"/>
  <c r="I1214" i="4"/>
  <c r="H1214" i="4"/>
  <c r="G1214" i="4"/>
  <c r="F1214" i="4"/>
  <c r="E1214" i="4"/>
  <c r="D1214" i="4"/>
  <c r="T1213" i="4"/>
  <c r="R1213" i="4"/>
  <c r="Q1213" i="4"/>
  <c r="P1213" i="4"/>
  <c r="O1213" i="4"/>
  <c r="N1213" i="4"/>
  <c r="L1213" i="4"/>
  <c r="K1213" i="4"/>
  <c r="J1213" i="4"/>
  <c r="I1213" i="4"/>
  <c r="G1213" i="4"/>
  <c r="H1213" i="4" s="1"/>
  <c r="F1213" i="4"/>
  <c r="E1213" i="4"/>
  <c r="D1213" i="4"/>
  <c r="T1212" i="4"/>
  <c r="R1212" i="4"/>
  <c r="Q1212" i="4"/>
  <c r="P1212" i="4"/>
  <c r="O1212" i="4"/>
  <c r="N1212" i="4"/>
  <c r="L1212" i="4"/>
  <c r="K1212" i="4"/>
  <c r="J1212" i="4"/>
  <c r="I1212" i="4"/>
  <c r="H1212" i="4"/>
  <c r="G1212" i="4"/>
  <c r="F1212" i="4"/>
  <c r="E1212" i="4"/>
  <c r="D1212" i="4"/>
  <c r="T1211" i="4"/>
  <c r="R1211" i="4"/>
  <c r="Q1211" i="4"/>
  <c r="P1211" i="4"/>
  <c r="O1211" i="4"/>
  <c r="N1211" i="4"/>
  <c r="L1211" i="4"/>
  <c r="K1211" i="4"/>
  <c r="J1211" i="4"/>
  <c r="I1211" i="4"/>
  <c r="G1211" i="4"/>
  <c r="H1211" i="4" s="1"/>
  <c r="F1211" i="4"/>
  <c r="E1211" i="4"/>
  <c r="D1211" i="4"/>
  <c r="T1210" i="4"/>
  <c r="R1210" i="4"/>
  <c r="Q1210" i="4"/>
  <c r="P1210" i="4"/>
  <c r="O1210" i="4"/>
  <c r="N1210" i="4"/>
  <c r="L1210" i="4"/>
  <c r="K1210" i="4"/>
  <c r="J1210" i="4"/>
  <c r="I1210" i="4"/>
  <c r="H1210" i="4"/>
  <c r="G1210" i="4"/>
  <c r="F1210" i="4"/>
  <c r="E1210" i="4"/>
  <c r="D1210" i="4"/>
  <c r="T1209" i="4"/>
  <c r="R1209" i="4"/>
  <c r="Q1209" i="4"/>
  <c r="P1209" i="4"/>
  <c r="O1209" i="4"/>
  <c r="N1209" i="4"/>
  <c r="L1209" i="4"/>
  <c r="K1209" i="4"/>
  <c r="J1209" i="4"/>
  <c r="I1209" i="4"/>
  <c r="H1209" i="4"/>
  <c r="G1209" i="4"/>
  <c r="F1209" i="4"/>
  <c r="E1209" i="4"/>
  <c r="D1209" i="4"/>
  <c r="T1208" i="4"/>
  <c r="R1208" i="4"/>
  <c r="Q1208" i="4"/>
  <c r="P1208" i="4"/>
  <c r="O1208" i="4"/>
  <c r="N1208" i="4"/>
  <c r="L1208" i="4"/>
  <c r="K1208" i="4"/>
  <c r="J1208" i="4"/>
  <c r="I1208" i="4"/>
  <c r="H1208" i="4"/>
  <c r="G1208" i="4"/>
  <c r="F1208" i="4"/>
  <c r="E1208" i="4"/>
  <c r="D1208" i="4"/>
  <c r="T1207" i="4"/>
  <c r="R1207" i="4"/>
  <c r="Q1207" i="4"/>
  <c r="P1207" i="4"/>
  <c r="O1207" i="4"/>
  <c r="N1207" i="4"/>
  <c r="L1207" i="4"/>
  <c r="K1207" i="4"/>
  <c r="J1207" i="4"/>
  <c r="I1207" i="4"/>
  <c r="G1207" i="4"/>
  <c r="H1207" i="4" s="1"/>
  <c r="F1207" i="4"/>
  <c r="E1207" i="4"/>
  <c r="D1207" i="4"/>
  <c r="T1206" i="4"/>
  <c r="R1206" i="4"/>
  <c r="Q1206" i="4"/>
  <c r="P1206" i="4"/>
  <c r="O1206" i="4"/>
  <c r="N1206" i="4"/>
  <c r="L1206" i="4"/>
  <c r="K1206" i="4"/>
  <c r="J1206" i="4"/>
  <c r="I1206" i="4"/>
  <c r="H1206" i="4"/>
  <c r="G1206" i="4"/>
  <c r="F1206" i="4"/>
  <c r="E1206" i="4"/>
  <c r="D1206" i="4"/>
  <c r="T1205" i="4"/>
  <c r="R1205" i="4"/>
  <c r="Q1205" i="4"/>
  <c r="P1205" i="4"/>
  <c r="O1205" i="4"/>
  <c r="N1205" i="4"/>
  <c r="L1205" i="4"/>
  <c r="K1205" i="4"/>
  <c r="J1205" i="4"/>
  <c r="I1205" i="4"/>
  <c r="G1205" i="4"/>
  <c r="H1205" i="4" s="1"/>
  <c r="F1205" i="4"/>
  <c r="E1205" i="4"/>
  <c r="D1205" i="4"/>
  <c r="T1204" i="4"/>
  <c r="R1204" i="4"/>
  <c r="Q1204" i="4"/>
  <c r="P1204" i="4"/>
  <c r="O1204" i="4"/>
  <c r="N1204" i="4"/>
  <c r="L1204" i="4"/>
  <c r="K1204" i="4"/>
  <c r="J1204" i="4"/>
  <c r="I1204" i="4"/>
  <c r="H1204" i="4"/>
  <c r="G1204" i="4"/>
  <c r="F1204" i="4"/>
  <c r="E1204" i="4"/>
  <c r="D1204" i="4"/>
  <c r="T1203" i="4"/>
  <c r="R1203" i="4"/>
  <c r="Q1203" i="4"/>
  <c r="P1203" i="4"/>
  <c r="O1203" i="4"/>
  <c r="N1203" i="4"/>
  <c r="L1203" i="4"/>
  <c r="K1203" i="4"/>
  <c r="J1203" i="4"/>
  <c r="I1203" i="4"/>
  <c r="G1203" i="4"/>
  <c r="H1203" i="4" s="1"/>
  <c r="F1203" i="4"/>
  <c r="E1203" i="4"/>
  <c r="D1203" i="4"/>
  <c r="T1202" i="4"/>
  <c r="R1202" i="4"/>
  <c r="Q1202" i="4"/>
  <c r="P1202" i="4"/>
  <c r="O1202" i="4"/>
  <c r="N1202" i="4"/>
  <c r="L1202" i="4"/>
  <c r="K1202" i="4"/>
  <c r="J1202" i="4"/>
  <c r="I1202" i="4"/>
  <c r="H1202" i="4"/>
  <c r="G1202" i="4"/>
  <c r="F1202" i="4"/>
  <c r="E1202" i="4"/>
  <c r="D1202" i="4"/>
  <c r="T1201" i="4"/>
  <c r="R1201" i="4"/>
  <c r="Q1201" i="4"/>
  <c r="P1201" i="4"/>
  <c r="O1201" i="4"/>
  <c r="N1201" i="4"/>
  <c r="L1201" i="4"/>
  <c r="K1201" i="4"/>
  <c r="J1201" i="4"/>
  <c r="I1201" i="4"/>
  <c r="H1201" i="4"/>
  <c r="G1201" i="4"/>
  <c r="F1201" i="4"/>
  <c r="E1201" i="4"/>
  <c r="D1201" i="4"/>
  <c r="T1200" i="4"/>
  <c r="R1200" i="4"/>
  <c r="Q1200" i="4"/>
  <c r="P1200" i="4"/>
  <c r="O1200" i="4"/>
  <c r="N1200" i="4"/>
  <c r="L1200" i="4"/>
  <c r="K1200" i="4"/>
  <c r="J1200" i="4"/>
  <c r="I1200" i="4"/>
  <c r="H1200" i="4"/>
  <c r="G1200" i="4"/>
  <c r="F1200" i="4"/>
  <c r="E1200" i="4"/>
  <c r="D1200" i="4"/>
  <c r="T1199" i="4"/>
  <c r="R1199" i="4"/>
  <c r="Q1199" i="4"/>
  <c r="P1199" i="4"/>
  <c r="O1199" i="4"/>
  <c r="N1199" i="4"/>
  <c r="L1199" i="4"/>
  <c r="K1199" i="4"/>
  <c r="J1199" i="4"/>
  <c r="I1199" i="4"/>
  <c r="G1199" i="4"/>
  <c r="H1199" i="4" s="1"/>
  <c r="F1199" i="4"/>
  <c r="E1199" i="4"/>
  <c r="D1199" i="4"/>
  <c r="T1198" i="4"/>
  <c r="R1198" i="4"/>
  <c r="Q1198" i="4"/>
  <c r="P1198" i="4"/>
  <c r="O1198" i="4"/>
  <c r="N1198" i="4"/>
  <c r="L1198" i="4"/>
  <c r="K1198" i="4"/>
  <c r="J1198" i="4"/>
  <c r="I1198" i="4"/>
  <c r="H1198" i="4"/>
  <c r="G1198" i="4"/>
  <c r="F1198" i="4"/>
  <c r="E1198" i="4"/>
  <c r="D1198" i="4"/>
  <c r="T1197" i="4"/>
  <c r="R1197" i="4"/>
  <c r="Q1197" i="4"/>
  <c r="P1197" i="4"/>
  <c r="O1197" i="4"/>
  <c r="N1197" i="4"/>
  <c r="L1197" i="4"/>
  <c r="K1197" i="4"/>
  <c r="J1197" i="4"/>
  <c r="I1197" i="4"/>
  <c r="G1197" i="4"/>
  <c r="H1197" i="4" s="1"/>
  <c r="F1197" i="4"/>
  <c r="E1197" i="4"/>
  <c r="D1197" i="4"/>
  <c r="T1196" i="4"/>
  <c r="R1196" i="4"/>
  <c r="Q1196" i="4"/>
  <c r="P1196" i="4"/>
  <c r="O1196" i="4"/>
  <c r="N1196" i="4"/>
  <c r="L1196" i="4"/>
  <c r="K1196" i="4"/>
  <c r="J1196" i="4"/>
  <c r="I1196" i="4"/>
  <c r="H1196" i="4"/>
  <c r="G1196" i="4"/>
  <c r="F1196" i="4"/>
  <c r="E1196" i="4"/>
  <c r="D1196" i="4"/>
  <c r="T1195" i="4"/>
  <c r="R1195" i="4"/>
  <c r="Q1195" i="4"/>
  <c r="P1195" i="4"/>
  <c r="O1195" i="4"/>
  <c r="N1195" i="4"/>
  <c r="L1195" i="4"/>
  <c r="K1195" i="4"/>
  <c r="J1195" i="4"/>
  <c r="I1195" i="4"/>
  <c r="G1195" i="4"/>
  <c r="H1195" i="4" s="1"/>
  <c r="F1195" i="4"/>
  <c r="E1195" i="4"/>
  <c r="D1195" i="4"/>
  <c r="T1194" i="4"/>
  <c r="R1194" i="4"/>
  <c r="Q1194" i="4"/>
  <c r="P1194" i="4"/>
  <c r="O1194" i="4"/>
  <c r="N1194" i="4"/>
  <c r="L1194" i="4"/>
  <c r="K1194" i="4"/>
  <c r="J1194" i="4"/>
  <c r="I1194" i="4"/>
  <c r="H1194" i="4"/>
  <c r="G1194" i="4"/>
  <c r="F1194" i="4"/>
  <c r="E1194" i="4"/>
  <c r="D1194" i="4"/>
  <c r="T1193" i="4"/>
  <c r="R1193" i="4"/>
  <c r="Q1193" i="4"/>
  <c r="P1193" i="4"/>
  <c r="O1193" i="4"/>
  <c r="N1193" i="4"/>
  <c r="L1193" i="4"/>
  <c r="K1193" i="4"/>
  <c r="J1193" i="4"/>
  <c r="I1193" i="4"/>
  <c r="G1193" i="4"/>
  <c r="H1193" i="4" s="1"/>
  <c r="F1193" i="4"/>
  <c r="E1193" i="4"/>
  <c r="D1193" i="4"/>
  <c r="T1192" i="4"/>
  <c r="R1192" i="4"/>
  <c r="Q1192" i="4"/>
  <c r="P1192" i="4"/>
  <c r="O1192" i="4"/>
  <c r="N1192" i="4"/>
  <c r="L1192" i="4"/>
  <c r="K1192" i="4"/>
  <c r="J1192" i="4"/>
  <c r="I1192" i="4"/>
  <c r="H1192" i="4"/>
  <c r="G1192" i="4"/>
  <c r="F1192" i="4"/>
  <c r="E1192" i="4"/>
  <c r="D1192" i="4"/>
  <c r="T1191" i="4"/>
  <c r="R1191" i="4"/>
  <c r="Q1191" i="4"/>
  <c r="P1191" i="4"/>
  <c r="O1191" i="4"/>
  <c r="N1191" i="4"/>
  <c r="L1191" i="4"/>
  <c r="K1191" i="4"/>
  <c r="J1191" i="4"/>
  <c r="I1191" i="4"/>
  <c r="G1191" i="4"/>
  <c r="H1191" i="4" s="1"/>
  <c r="F1191" i="4"/>
  <c r="E1191" i="4"/>
  <c r="D1191" i="4"/>
  <c r="T1190" i="4"/>
  <c r="R1190" i="4"/>
  <c r="Q1190" i="4"/>
  <c r="P1190" i="4"/>
  <c r="O1190" i="4"/>
  <c r="N1190" i="4"/>
  <c r="L1190" i="4"/>
  <c r="K1190" i="4"/>
  <c r="J1190" i="4"/>
  <c r="I1190" i="4"/>
  <c r="H1190" i="4"/>
  <c r="G1190" i="4"/>
  <c r="F1190" i="4"/>
  <c r="E1190" i="4"/>
  <c r="D1190" i="4"/>
  <c r="T1189" i="4"/>
  <c r="R1189" i="4"/>
  <c r="Q1189" i="4"/>
  <c r="P1189" i="4"/>
  <c r="O1189" i="4"/>
  <c r="N1189" i="4"/>
  <c r="L1189" i="4"/>
  <c r="K1189" i="4"/>
  <c r="J1189" i="4"/>
  <c r="I1189" i="4"/>
  <c r="H1189" i="4"/>
  <c r="G1189" i="4"/>
  <c r="F1189" i="4"/>
  <c r="E1189" i="4"/>
  <c r="D1189" i="4"/>
  <c r="T1188" i="4"/>
  <c r="R1188" i="4"/>
  <c r="Q1188" i="4"/>
  <c r="P1188" i="4"/>
  <c r="O1188" i="4"/>
  <c r="N1188" i="4"/>
  <c r="L1188" i="4"/>
  <c r="K1188" i="4"/>
  <c r="J1188" i="4"/>
  <c r="I1188" i="4"/>
  <c r="H1188" i="4"/>
  <c r="G1188" i="4"/>
  <c r="F1188" i="4"/>
  <c r="E1188" i="4"/>
  <c r="D1188" i="4"/>
  <c r="T1187" i="4"/>
  <c r="R1187" i="4"/>
  <c r="Q1187" i="4"/>
  <c r="P1187" i="4"/>
  <c r="O1187" i="4"/>
  <c r="N1187" i="4"/>
  <c r="L1187" i="4"/>
  <c r="K1187" i="4"/>
  <c r="J1187" i="4"/>
  <c r="I1187" i="4"/>
  <c r="G1187" i="4"/>
  <c r="H1187" i="4" s="1"/>
  <c r="F1187" i="4"/>
  <c r="E1187" i="4"/>
  <c r="D1187" i="4"/>
  <c r="T1186" i="4"/>
  <c r="R1186" i="4"/>
  <c r="Q1186" i="4"/>
  <c r="P1186" i="4"/>
  <c r="O1186" i="4"/>
  <c r="N1186" i="4"/>
  <c r="L1186" i="4"/>
  <c r="K1186" i="4"/>
  <c r="J1186" i="4"/>
  <c r="I1186" i="4"/>
  <c r="H1186" i="4"/>
  <c r="G1186" i="4"/>
  <c r="F1186" i="4"/>
  <c r="E1186" i="4"/>
  <c r="D1186" i="4"/>
  <c r="T1185" i="4"/>
  <c r="R1185" i="4"/>
  <c r="Q1185" i="4"/>
  <c r="P1185" i="4"/>
  <c r="O1185" i="4"/>
  <c r="N1185" i="4"/>
  <c r="L1185" i="4"/>
  <c r="K1185" i="4"/>
  <c r="J1185" i="4"/>
  <c r="I1185" i="4"/>
  <c r="H1185" i="4"/>
  <c r="G1185" i="4"/>
  <c r="F1185" i="4"/>
  <c r="E1185" i="4"/>
  <c r="D1185" i="4"/>
  <c r="T1184" i="4"/>
  <c r="R1184" i="4"/>
  <c r="Q1184" i="4"/>
  <c r="P1184" i="4"/>
  <c r="O1184" i="4"/>
  <c r="N1184" i="4"/>
  <c r="L1184" i="4"/>
  <c r="K1184" i="4"/>
  <c r="J1184" i="4"/>
  <c r="I1184" i="4"/>
  <c r="H1184" i="4"/>
  <c r="G1184" i="4"/>
  <c r="F1184" i="4"/>
  <c r="E1184" i="4"/>
  <c r="D1184" i="4"/>
  <c r="T1183" i="4"/>
  <c r="R1183" i="4"/>
  <c r="Q1183" i="4"/>
  <c r="P1183" i="4"/>
  <c r="O1183" i="4"/>
  <c r="N1183" i="4"/>
  <c r="L1183" i="4"/>
  <c r="K1183" i="4"/>
  <c r="J1183" i="4"/>
  <c r="I1183" i="4"/>
  <c r="G1183" i="4"/>
  <c r="H1183" i="4" s="1"/>
  <c r="F1183" i="4"/>
  <c r="E1183" i="4"/>
  <c r="D1183" i="4"/>
  <c r="T1182" i="4"/>
  <c r="R1182" i="4"/>
  <c r="Q1182" i="4"/>
  <c r="P1182" i="4"/>
  <c r="O1182" i="4"/>
  <c r="N1182" i="4"/>
  <c r="L1182" i="4"/>
  <c r="K1182" i="4"/>
  <c r="J1182" i="4"/>
  <c r="I1182" i="4"/>
  <c r="H1182" i="4"/>
  <c r="G1182" i="4"/>
  <c r="F1182" i="4"/>
  <c r="E1182" i="4"/>
  <c r="D1182" i="4"/>
  <c r="T1181" i="4"/>
  <c r="R1181" i="4"/>
  <c r="Q1181" i="4"/>
  <c r="P1181" i="4"/>
  <c r="O1181" i="4"/>
  <c r="N1181" i="4"/>
  <c r="L1181" i="4"/>
  <c r="K1181" i="4"/>
  <c r="J1181" i="4"/>
  <c r="I1181" i="4"/>
  <c r="G1181" i="4"/>
  <c r="H1181" i="4" s="1"/>
  <c r="F1181" i="4"/>
  <c r="E1181" i="4"/>
  <c r="D1181" i="4"/>
  <c r="T1180" i="4"/>
  <c r="R1180" i="4"/>
  <c r="Q1180" i="4"/>
  <c r="P1180" i="4"/>
  <c r="O1180" i="4"/>
  <c r="N1180" i="4"/>
  <c r="L1180" i="4"/>
  <c r="K1180" i="4"/>
  <c r="J1180" i="4"/>
  <c r="I1180" i="4"/>
  <c r="H1180" i="4"/>
  <c r="G1180" i="4"/>
  <c r="F1180" i="4"/>
  <c r="E1180" i="4"/>
  <c r="D1180" i="4"/>
  <c r="T1179" i="4"/>
  <c r="R1179" i="4"/>
  <c r="Q1179" i="4"/>
  <c r="P1179" i="4"/>
  <c r="O1179" i="4"/>
  <c r="N1179" i="4"/>
  <c r="L1179" i="4"/>
  <c r="K1179" i="4"/>
  <c r="J1179" i="4"/>
  <c r="I1179" i="4"/>
  <c r="G1179" i="4"/>
  <c r="H1179" i="4" s="1"/>
  <c r="F1179" i="4"/>
  <c r="E1179" i="4"/>
  <c r="D1179" i="4"/>
  <c r="T1178" i="4"/>
  <c r="R1178" i="4"/>
  <c r="Q1178" i="4"/>
  <c r="P1178" i="4"/>
  <c r="O1178" i="4"/>
  <c r="N1178" i="4"/>
  <c r="L1178" i="4"/>
  <c r="K1178" i="4"/>
  <c r="J1178" i="4"/>
  <c r="I1178" i="4"/>
  <c r="H1178" i="4"/>
  <c r="G1178" i="4"/>
  <c r="F1178" i="4"/>
  <c r="E1178" i="4"/>
  <c r="D1178" i="4"/>
  <c r="T1177" i="4"/>
  <c r="R1177" i="4"/>
  <c r="Q1177" i="4"/>
  <c r="P1177" i="4"/>
  <c r="O1177" i="4"/>
  <c r="N1177" i="4"/>
  <c r="L1177" i="4"/>
  <c r="K1177" i="4"/>
  <c r="J1177" i="4"/>
  <c r="I1177" i="4"/>
  <c r="H1177" i="4"/>
  <c r="G1177" i="4"/>
  <c r="F1177" i="4"/>
  <c r="E1177" i="4"/>
  <c r="D1177" i="4"/>
  <c r="T1176" i="4"/>
  <c r="R1176" i="4"/>
  <c r="Q1176" i="4"/>
  <c r="P1176" i="4"/>
  <c r="O1176" i="4"/>
  <c r="N1176" i="4"/>
  <c r="L1176" i="4"/>
  <c r="K1176" i="4"/>
  <c r="J1176" i="4"/>
  <c r="I1176" i="4"/>
  <c r="H1176" i="4"/>
  <c r="G1176" i="4"/>
  <c r="F1176" i="4"/>
  <c r="E1176" i="4"/>
  <c r="D1176" i="4"/>
  <c r="T1175" i="4"/>
  <c r="R1175" i="4"/>
  <c r="Q1175" i="4"/>
  <c r="P1175" i="4"/>
  <c r="O1175" i="4"/>
  <c r="N1175" i="4"/>
  <c r="L1175" i="4"/>
  <c r="K1175" i="4"/>
  <c r="J1175" i="4"/>
  <c r="I1175" i="4"/>
  <c r="G1175" i="4"/>
  <c r="H1175" i="4" s="1"/>
  <c r="F1175" i="4"/>
  <c r="E1175" i="4"/>
  <c r="D1175" i="4"/>
  <c r="T1174" i="4"/>
  <c r="R1174" i="4"/>
  <c r="Q1174" i="4"/>
  <c r="P1174" i="4"/>
  <c r="O1174" i="4"/>
  <c r="N1174" i="4"/>
  <c r="L1174" i="4"/>
  <c r="K1174" i="4"/>
  <c r="J1174" i="4"/>
  <c r="I1174" i="4"/>
  <c r="H1174" i="4"/>
  <c r="G1174" i="4"/>
  <c r="F1174" i="4"/>
  <c r="E1174" i="4"/>
  <c r="D1174" i="4"/>
  <c r="T1173" i="4"/>
  <c r="R1173" i="4"/>
  <c r="Q1173" i="4"/>
  <c r="P1173" i="4"/>
  <c r="O1173" i="4"/>
  <c r="N1173" i="4"/>
  <c r="L1173" i="4"/>
  <c r="K1173" i="4"/>
  <c r="J1173" i="4"/>
  <c r="I1173" i="4"/>
  <c r="G1173" i="4"/>
  <c r="H1173" i="4" s="1"/>
  <c r="F1173" i="4"/>
  <c r="E1173" i="4"/>
  <c r="D1173" i="4"/>
  <c r="T1172" i="4"/>
  <c r="R1172" i="4"/>
  <c r="Q1172" i="4"/>
  <c r="P1172" i="4"/>
  <c r="O1172" i="4"/>
  <c r="N1172" i="4"/>
  <c r="L1172" i="4"/>
  <c r="K1172" i="4"/>
  <c r="J1172" i="4"/>
  <c r="I1172" i="4"/>
  <c r="H1172" i="4"/>
  <c r="G1172" i="4"/>
  <c r="F1172" i="4"/>
  <c r="E1172" i="4"/>
  <c r="D1172" i="4"/>
  <c r="T1171" i="4"/>
  <c r="R1171" i="4"/>
  <c r="Q1171" i="4"/>
  <c r="P1171" i="4"/>
  <c r="O1171" i="4"/>
  <c r="N1171" i="4"/>
  <c r="L1171" i="4"/>
  <c r="K1171" i="4"/>
  <c r="J1171" i="4"/>
  <c r="I1171" i="4"/>
  <c r="G1171" i="4"/>
  <c r="H1171" i="4" s="1"/>
  <c r="F1171" i="4"/>
  <c r="E1171" i="4"/>
  <c r="D1171" i="4"/>
  <c r="T1170" i="4"/>
  <c r="R1170" i="4"/>
  <c r="Q1170" i="4"/>
  <c r="P1170" i="4"/>
  <c r="O1170" i="4"/>
  <c r="N1170" i="4"/>
  <c r="L1170" i="4"/>
  <c r="K1170" i="4"/>
  <c r="J1170" i="4"/>
  <c r="I1170" i="4"/>
  <c r="H1170" i="4"/>
  <c r="G1170" i="4"/>
  <c r="F1170" i="4"/>
  <c r="E1170" i="4"/>
  <c r="D1170" i="4"/>
  <c r="T1169" i="4"/>
  <c r="R1169" i="4"/>
  <c r="Q1169" i="4"/>
  <c r="P1169" i="4"/>
  <c r="O1169" i="4"/>
  <c r="N1169" i="4"/>
  <c r="L1169" i="4"/>
  <c r="K1169" i="4"/>
  <c r="J1169" i="4"/>
  <c r="I1169" i="4"/>
  <c r="G1169" i="4"/>
  <c r="H1169" i="4" s="1"/>
  <c r="F1169" i="4"/>
  <c r="E1169" i="4"/>
  <c r="D1169" i="4"/>
  <c r="T1168" i="4"/>
  <c r="R1168" i="4"/>
  <c r="Q1168" i="4"/>
  <c r="P1168" i="4"/>
  <c r="O1168" i="4"/>
  <c r="N1168" i="4"/>
  <c r="L1168" i="4"/>
  <c r="K1168" i="4"/>
  <c r="J1168" i="4"/>
  <c r="I1168" i="4"/>
  <c r="H1168" i="4"/>
  <c r="G1168" i="4"/>
  <c r="F1168" i="4"/>
  <c r="E1168" i="4"/>
  <c r="D1168" i="4"/>
  <c r="T1167" i="4"/>
  <c r="R1167" i="4"/>
  <c r="Q1167" i="4"/>
  <c r="P1167" i="4"/>
  <c r="O1167" i="4"/>
  <c r="N1167" i="4"/>
  <c r="L1167" i="4"/>
  <c r="K1167" i="4"/>
  <c r="J1167" i="4"/>
  <c r="I1167" i="4"/>
  <c r="G1167" i="4"/>
  <c r="H1167" i="4" s="1"/>
  <c r="F1167" i="4"/>
  <c r="E1167" i="4"/>
  <c r="D1167" i="4"/>
  <c r="T1166" i="4"/>
  <c r="R1166" i="4"/>
  <c r="Q1166" i="4"/>
  <c r="P1166" i="4"/>
  <c r="O1166" i="4"/>
  <c r="N1166" i="4"/>
  <c r="L1166" i="4"/>
  <c r="K1166" i="4"/>
  <c r="J1166" i="4"/>
  <c r="I1166" i="4"/>
  <c r="H1166" i="4"/>
  <c r="G1166" i="4"/>
  <c r="F1166" i="4"/>
  <c r="E1166" i="4"/>
  <c r="D1166" i="4"/>
  <c r="T1165" i="4"/>
  <c r="R1165" i="4"/>
  <c r="Q1165" i="4"/>
  <c r="P1165" i="4"/>
  <c r="O1165" i="4"/>
  <c r="N1165" i="4"/>
  <c r="L1165" i="4"/>
  <c r="K1165" i="4"/>
  <c r="J1165" i="4"/>
  <c r="I1165" i="4"/>
  <c r="G1165" i="4"/>
  <c r="H1165" i="4" s="1"/>
  <c r="F1165" i="4"/>
  <c r="E1165" i="4"/>
  <c r="D1165" i="4"/>
  <c r="T1164" i="4"/>
  <c r="R1164" i="4"/>
  <c r="Q1164" i="4"/>
  <c r="P1164" i="4"/>
  <c r="O1164" i="4"/>
  <c r="N1164" i="4"/>
  <c r="L1164" i="4"/>
  <c r="K1164" i="4"/>
  <c r="J1164" i="4"/>
  <c r="I1164" i="4"/>
  <c r="H1164" i="4"/>
  <c r="G1164" i="4"/>
  <c r="F1164" i="4"/>
  <c r="E1164" i="4"/>
  <c r="D1164" i="4"/>
  <c r="T1163" i="4"/>
  <c r="R1163" i="4"/>
  <c r="Q1163" i="4"/>
  <c r="P1163" i="4"/>
  <c r="O1163" i="4"/>
  <c r="N1163" i="4"/>
  <c r="L1163" i="4"/>
  <c r="K1163" i="4"/>
  <c r="J1163" i="4"/>
  <c r="I1163" i="4"/>
  <c r="G1163" i="4"/>
  <c r="H1163" i="4" s="1"/>
  <c r="F1163" i="4"/>
  <c r="E1163" i="4"/>
  <c r="D1163" i="4"/>
  <c r="T1162" i="4"/>
  <c r="R1162" i="4"/>
  <c r="Q1162" i="4"/>
  <c r="P1162" i="4"/>
  <c r="O1162" i="4"/>
  <c r="N1162" i="4"/>
  <c r="L1162" i="4"/>
  <c r="K1162" i="4"/>
  <c r="J1162" i="4"/>
  <c r="I1162" i="4"/>
  <c r="H1162" i="4"/>
  <c r="G1162" i="4"/>
  <c r="F1162" i="4"/>
  <c r="E1162" i="4"/>
  <c r="D1162" i="4"/>
  <c r="T1161" i="4"/>
  <c r="R1161" i="4"/>
  <c r="Q1161" i="4"/>
  <c r="P1161" i="4"/>
  <c r="O1161" i="4"/>
  <c r="N1161" i="4"/>
  <c r="L1161" i="4"/>
  <c r="K1161" i="4"/>
  <c r="J1161" i="4"/>
  <c r="I1161" i="4"/>
  <c r="H1161" i="4"/>
  <c r="G1161" i="4"/>
  <c r="F1161" i="4"/>
  <c r="E1161" i="4"/>
  <c r="D1161" i="4"/>
  <c r="T1160" i="4"/>
  <c r="R1160" i="4"/>
  <c r="Q1160" i="4"/>
  <c r="P1160" i="4"/>
  <c r="O1160" i="4"/>
  <c r="N1160" i="4"/>
  <c r="L1160" i="4"/>
  <c r="K1160" i="4"/>
  <c r="J1160" i="4"/>
  <c r="I1160" i="4"/>
  <c r="H1160" i="4"/>
  <c r="G1160" i="4"/>
  <c r="F1160" i="4"/>
  <c r="E1160" i="4"/>
  <c r="D1160" i="4"/>
  <c r="T1159" i="4"/>
  <c r="R1159" i="4"/>
  <c r="Q1159" i="4"/>
  <c r="P1159" i="4"/>
  <c r="O1159" i="4"/>
  <c r="N1159" i="4"/>
  <c r="L1159" i="4"/>
  <c r="K1159" i="4"/>
  <c r="J1159" i="4"/>
  <c r="I1159" i="4"/>
  <c r="G1159" i="4"/>
  <c r="H1159" i="4" s="1"/>
  <c r="F1159" i="4"/>
  <c r="E1159" i="4"/>
  <c r="D1159" i="4"/>
  <c r="T1158" i="4"/>
  <c r="R1158" i="4"/>
  <c r="Q1158" i="4"/>
  <c r="P1158" i="4"/>
  <c r="O1158" i="4"/>
  <c r="N1158" i="4"/>
  <c r="L1158" i="4"/>
  <c r="K1158" i="4"/>
  <c r="J1158" i="4"/>
  <c r="I1158" i="4"/>
  <c r="H1158" i="4"/>
  <c r="G1158" i="4"/>
  <c r="F1158" i="4"/>
  <c r="E1158" i="4"/>
  <c r="D1158" i="4"/>
  <c r="T1157" i="4"/>
  <c r="R1157" i="4"/>
  <c r="Q1157" i="4"/>
  <c r="P1157" i="4"/>
  <c r="O1157" i="4"/>
  <c r="N1157" i="4"/>
  <c r="L1157" i="4"/>
  <c r="K1157" i="4"/>
  <c r="J1157" i="4"/>
  <c r="I1157" i="4"/>
  <c r="G1157" i="4"/>
  <c r="H1157" i="4" s="1"/>
  <c r="F1157" i="4"/>
  <c r="E1157" i="4"/>
  <c r="D1157" i="4"/>
  <c r="T1156" i="4"/>
  <c r="R1156" i="4"/>
  <c r="Q1156" i="4"/>
  <c r="P1156" i="4"/>
  <c r="O1156" i="4"/>
  <c r="N1156" i="4"/>
  <c r="L1156" i="4"/>
  <c r="K1156" i="4"/>
  <c r="J1156" i="4"/>
  <c r="I1156" i="4"/>
  <c r="H1156" i="4"/>
  <c r="G1156" i="4"/>
  <c r="F1156" i="4"/>
  <c r="E1156" i="4"/>
  <c r="D1156" i="4"/>
  <c r="T1155" i="4"/>
  <c r="R1155" i="4"/>
  <c r="Q1155" i="4"/>
  <c r="P1155" i="4"/>
  <c r="O1155" i="4"/>
  <c r="N1155" i="4"/>
  <c r="L1155" i="4"/>
  <c r="K1155" i="4"/>
  <c r="J1155" i="4"/>
  <c r="I1155" i="4"/>
  <c r="G1155" i="4"/>
  <c r="H1155" i="4" s="1"/>
  <c r="F1155" i="4"/>
  <c r="E1155" i="4"/>
  <c r="D1155" i="4"/>
  <c r="T1154" i="4"/>
  <c r="R1154" i="4"/>
  <c r="Q1154" i="4"/>
  <c r="P1154" i="4"/>
  <c r="O1154" i="4"/>
  <c r="N1154" i="4"/>
  <c r="L1154" i="4"/>
  <c r="K1154" i="4"/>
  <c r="J1154" i="4"/>
  <c r="I1154" i="4"/>
  <c r="H1154" i="4"/>
  <c r="G1154" i="4"/>
  <c r="F1154" i="4"/>
  <c r="E1154" i="4"/>
  <c r="D1154" i="4"/>
  <c r="T1153" i="4"/>
  <c r="R1153" i="4"/>
  <c r="Q1153" i="4"/>
  <c r="P1153" i="4"/>
  <c r="O1153" i="4"/>
  <c r="N1153" i="4"/>
  <c r="L1153" i="4"/>
  <c r="K1153" i="4"/>
  <c r="J1153" i="4"/>
  <c r="I1153" i="4"/>
  <c r="H1153" i="4"/>
  <c r="G1153" i="4"/>
  <c r="F1153" i="4"/>
  <c r="E1153" i="4"/>
  <c r="D1153" i="4"/>
  <c r="T1152" i="4"/>
  <c r="R1152" i="4"/>
  <c r="Q1152" i="4"/>
  <c r="P1152" i="4"/>
  <c r="O1152" i="4"/>
  <c r="N1152" i="4"/>
  <c r="L1152" i="4"/>
  <c r="K1152" i="4"/>
  <c r="J1152" i="4"/>
  <c r="I1152" i="4"/>
  <c r="H1152" i="4"/>
  <c r="G1152" i="4"/>
  <c r="F1152" i="4"/>
  <c r="E1152" i="4"/>
  <c r="D1152" i="4"/>
  <c r="T1151" i="4"/>
  <c r="R1151" i="4"/>
  <c r="Q1151" i="4"/>
  <c r="P1151" i="4"/>
  <c r="O1151" i="4"/>
  <c r="N1151" i="4"/>
  <c r="L1151" i="4"/>
  <c r="K1151" i="4"/>
  <c r="J1151" i="4"/>
  <c r="I1151" i="4"/>
  <c r="G1151" i="4"/>
  <c r="H1151" i="4" s="1"/>
  <c r="F1151" i="4"/>
  <c r="E1151" i="4"/>
  <c r="D1151" i="4"/>
  <c r="T1150" i="4"/>
  <c r="R1150" i="4"/>
  <c r="Q1150" i="4"/>
  <c r="P1150" i="4"/>
  <c r="O1150" i="4"/>
  <c r="N1150" i="4"/>
  <c r="L1150" i="4"/>
  <c r="K1150" i="4"/>
  <c r="J1150" i="4"/>
  <c r="I1150" i="4"/>
  <c r="H1150" i="4"/>
  <c r="G1150" i="4"/>
  <c r="F1150" i="4"/>
  <c r="E1150" i="4"/>
  <c r="D1150" i="4"/>
  <c r="T1149" i="4"/>
  <c r="R1149" i="4"/>
  <c r="Q1149" i="4"/>
  <c r="P1149" i="4"/>
  <c r="O1149" i="4"/>
  <c r="N1149" i="4"/>
  <c r="L1149" i="4"/>
  <c r="K1149" i="4"/>
  <c r="J1149" i="4"/>
  <c r="I1149" i="4"/>
  <c r="G1149" i="4"/>
  <c r="H1149" i="4" s="1"/>
  <c r="F1149" i="4"/>
  <c r="E1149" i="4"/>
  <c r="D1149" i="4"/>
  <c r="T1148" i="4"/>
  <c r="R1148" i="4"/>
  <c r="Q1148" i="4"/>
  <c r="P1148" i="4"/>
  <c r="O1148" i="4"/>
  <c r="N1148" i="4"/>
  <c r="L1148" i="4"/>
  <c r="K1148" i="4"/>
  <c r="J1148" i="4"/>
  <c r="I1148" i="4"/>
  <c r="H1148" i="4"/>
  <c r="G1148" i="4"/>
  <c r="F1148" i="4"/>
  <c r="E1148" i="4"/>
  <c r="D1148" i="4"/>
  <c r="T1147" i="4"/>
  <c r="R1147" i="4"/>
  <c r="Q1147" i="4"/>
  <c r="P1147" i="4"/>
  <c r="O1147" i="4"/>
  <c r="N1147" i="4"/>
  <c r="L1147" i="4"/>
  <c r="K1147" i="4"/>
  <c r="J1147" i="4"/>
  <c r="I1147" i="4"/>
  <c r="G1147" i="4"/>
  <c r="H1147" i="4" s="1"/>
  <c r="F1147" i="4"/>
  <c r="E1147" i="4"/>
  <c r="D1147" i="4"/>
  <c r="T1146" i="4"/>
  <c r="R1146" i="4"/>
  <c r="Q1146" i="4"/>
  <c r="P1146" i="4"/>
  <c r="O1146" i="4"/>
  <c r="N1146" i="4"/>
  <c r="L1146" i="4"/>
  <c r="K1146" i="4"/>
  <c r="J1146" i="4"/>
  <c r="I1146" i="4"/>
  <c r="H1146" i="4"/>
  <c r="G1146" i="4"/>
  <c r="F1146" i="4"/>
  <c r="E1146" i="4"/>
  <c r="D1146" i="4"/>
  <c r="T1145" i="4"/>
  <c r="R1145" i="4"/>
  <c r="Q1145" i="4"/>
  <c r="P1145" i="4"/>
  <c r="O1145" i="4"/>
  <c r="N1145" i="4"/>
  <c r="L1145" i="4"/>
  <c r="K1145" i="4"/>
  <c r="J1145" i="4"/>
  <c r="I1145" i="4"/>
  <c r="G1145" i="4"/>
  <c r="H1145" i="4" s="1"/>
  <c r="F1145" i="4"/>
  <c r="E1145" i="4"/>
  <c r="D1145" i="4"/>
  <c r="T1144" i="4"/>
  <c r="R1144" i="4"/>
  <c r="Q1144" i="4"/>
  <c r="P1144" i="4"/>
  <c r="O1144" i="4"/>
  <c r="N1144" i="4"/>
  <c r="L1144" i="4"/>
  <c r="K1144" i="4"/>
  <c r="J1144" i="4"/>
  <c r="I1144" i="4"/>
  <c r="H1144" i="4"/>
  <c r="G1144" i="4"/>
  <c r="F1144" i="4"/>
  <c r="E1144" i="4"/>
  <c r="D1144" i="4"/>
  <c r="T1143" i="4"/>
  <c r="R1143" i="4"/>
  <c r="Q1143" i="4"/>
  <c r="P1143" i="4"/>
  <c r="O1143" i="4"/>
  <c r="N1143" i="4"/>
  <c r="L1143" i="4"/>
  <c r="K1143" i="4"/>
  <c r="J1143" i="4"/>
  <c r="I1143" i="4"/>
  <c r="G1143" i="4"/>
  <c r="H1143" i="4" s="1"/>
  <c r="F1143" i="4"/>
  <c r="E1143" i="4"/>
  <c r="D1143" i="4"/>
  <c r="T1142" i="4"/>
  <c r="R1142" i="4"/>
  <c r="Q1142" i="4"/>
  <c r="P1142" i="4"/>
  <c r="O1142" i="4"/>
  <c r="N1142" i="4"/>
  <c r="L1142" i="4"/>
  <c r="K1142" i="4"/>
  <c r="J1142" i="4"/>
  <c r="I1142" i="4"/>
  <c r="H1142" i="4"/>
  <c r="G1142" i="4"/>
  <c r="F1142" i="4"/>
  <c r="E1142" i="4"/>
  <c r="D1142" i="4"/>
  <c r="T1141" i="4"/>
  <c r="R1141" i="4"/>
  <c r="Q1141" i="4"/>
  <c r="P1141" i="4"/>
  <c r="O1141" i="4"/>
  <c r="N1141" i="4"/>
  <c r="L1141" i="4"/>
  <c r="K1141" i="4"/>
  <c r="J1141" i="4"/>
  <c r="I1141" i="4"/>
  <c r="H1141" i="4"/>
  <c r="G1141" i="4"/>
  <c r="F1141" i="4"/>
  <c r="E1141" i="4"/>
  <c r="D1141" i="4"/>
  <c r="T1140" i="4"/>
  <c r="R1140" i="4"/>
  <c r="Q1140" i="4"/>
  <c r="P1140" i="4"/>
  <c r="O1140" i="4"/>
  <c r="N1140" i="4"/>
  <c r="L1140" i="4"/>
  <c r="K1140" i="4"/>
  <c r="J1140" i="4"/>
  <c r="I1140" i="4"/>
  <c r="H1140" i="4"/>
  <c r="G1140" i="4"/>
  <c r="F1140" i="4"/>
  <c r="E1140" i="4"/>
  <c r="D1140" i="4"/>
  <c r="T1139" i="4"/>
  <c r="R1139" i="4"/>
  <c r="Q1139" i="4"/>
  <c r="P1139" i="4"/>
  <c r="O1139" i="4"/>
  <c r="N1139" i="4"/>
  <c r="L1139" i="4"/>
  <c r="K1139" i="4"/>
  <c r="J1139" i="4"/>
  <c r="I1139" i="4"/>
  <c r="G1139" i="4"/>
  <c r="H1139" i="4" s="1"/>
  <c r="F1139" i="4"/>
  <c r="E1139" i="4"/>
  <c r="D1139" i="4"/>
  <c r="T1138" i="4"/>
  <c r="R1138" i="4"/>
  <c r="Q1138" i="4"/>
  <c r="P1138" i="4"/>
  <c r="O1138" i="4"/>
  <c r="N1138" i="4"/>
  <c r="L1138" i="4"/>
  <c r="K1138" i="4"/>
  <c r="J1138" i="4"/>
  <c r="I1138" i="4"/>
  <c r="H1138" i="4"/>
  <c r="G1138" i="4"/>
  <c r="F1138" i="4"/>
  <c r="E1138" i="4"/>
  <c r="D1138" i="4"/>
  <c r="T1137" i="4"/>
  <c r="R1137" i="4"/>
  <c r="Q1137" i="4"/>
  <c r="P1137" i="4"/>
  <c r="O1137" i="4"/>
  <c r="N1137" i="4"/>
  <c r="L1137" i="4"/>
  <c r="K1137" i="4"/>
  <c r="J1137" i="4"/>
  <c r="I1137" i="4"/>
  <c r="H1137" i="4"/>
  <c r="G1137" i="4"/>
  <c r="F1137" i="4"/>
  <c r="E1137" i="4"/>
  <c r="D1137" i="4"/>
  <c r="T1136" i="4"/>
  <c r="R1136" i="4"/>
  <c r="Q1136" i="4"/>
  <c r="P1136" i="4"/>
  <c r="O1136" i="4"/>
  <c r="N1136" i="4"/>
  <c r="L1136" i="4"/>
  <c r="K1136" i="4"/>
  <c r="J1136" i="4"/>
  <c r="I1136" i="4"/>
  <c r="H1136" i="4"/>
  <c r="G1136" i="4"/>
  <c r="F1136" i="4"/>
  <c r="E1136" i="4"/>
  <c r="D1136" i="4"/>
  <c r="T1135" i="4"/>
  <c r="R1135" i="4"/>
  <c r="Q1135" i="4"/>
  <c r="P1135" i="4"/>
  <c r="O1135" i="4"/>
  <c r="N1135" i="4"/>
  <c r="L1135" i="4"/>
  <c r="K1135" i="4"/>
  <c r="J1135" i="4"/>
  <c r="I1135" i="4"/>
  <c r="G1135" i="4"/>
  <c r="H1135" i="4" s="1"/>
  <c r="F1135" i="4"/>
  <c r="E1135" i="4"/>
  <c r="D1135" i="4"/>
  <c r="T1134" i="4"/>
  <c r="R1134" i="4"/>
  <c r="Q1134" i="4"/>
  <c r="P1134" i="4"/>
  <c r="O1134" i="4"/>
  <c r="N1134" i="4"/>
  <c r="L1134" i="4"/>
  <c r="K1134" i="4"/>
  <c r="J1134" i="4"/>
  <c r="I1134" i="4"/>
  <c r="H1134" i="4"/>
  <c r="G1134" i="4"/>
  <c r="F1134" i="4"/>
  <c r="E1134" i="4"/>
  <c r="D1134" i="4"/>
  <c r="T1133" i="4"/>
  <c r="R1133" i="4"/>
  <c r="Q1133" i="4"/>
  <c r="P1133" i="4"/>
  <c r="O1133" i="4"/>
  <c r="N1133" i="4"/>
  <c r="L1133" i="4"/>
  <c r="K1133" i="4"/>
  <c r="J1133" i="4"/>
  <c r="I1133" i="4"/>
  <c r="G1133" i="4"/>
  <c r="H1133" i="4" s="1"/>
  <c r="F1133" i="4"/>
  <c r="E1133" i="4"/>
  <c r="D1133" i="4"/>
  <c r="T1132" i="4"/>
  <c r="R1132" i="4"/>
  <c r="Q1132" i="4"/>
  <c r="P1132" i="4"/>
  <c r="O1132" i="4"/>
  <c r="N1132" i="4"/>
  <c r="L1132" i="4"/>
  <c r="K1132" i="4"/>
  <c r="J1132" i="4"/>
  <c r="I1132" i="4"/>
  <c r="H1132" i="4"/>
  <c r="G1132" i="4"/>
  <c r="F1132" i="4"/>
  <c r="E1132" i="4"/>
  <c r="D1132" i="4"/>
  <c r="T1131" i="4"/>
  <c r="R1131" i="4"/>
  <c r="Q1131" i="4"/>
  <c r="P1131" i="4"/>
  <c r="O1131" i="4"/>
  <c r="N1131" i="4"/>
  <c r="L1131" i="4"/>
  <c r="K1131" i="4"/>
  <c r="J1131" i="4"/>
  <c r="I1131" i="4"/>
  <c r="G1131" i="4"/>
  <c r="H1131" i="4" s="1"/>
  <c r="F1131" i="4"/>
  <c r="E1131" i="4"/>
  <c r="D1131" i="4"/>
  <c r="T1130" i="4"/>
  <c r="R1130" i="4"/>
  <c r="Q1130" i="4"/>
  <c r="P1130" i="4"/>
  <c r="O1130" i="4"/>
  <c r="N1130" i="4"/>
  <c r="L1130" i="4"/>
  <c r="K1130" i="4"/>
  <c r="J1130" i="4"/>
  <c r="I1130" i="4"/>
  <c r="H1130" i="4"/>
  <c r="G1130" i="4"/>
  <c r="F1130" i="4"/>
  <c r="E1130" i="4"/>
  <c r="D1130" i="4"/>
  <c r="T1129" i="4"/>
  <c r="R1129" i="4"/>
  <c r="Q1129" i="4"/>
  <c r="P1129" i="4"/>
  <c r="O1129" i="4"/>
  <c r="N1129" i="4"/>
  <c r="L1129" i="4"/>
  <c r="K1129" i="4"/>
  <c r="J1129" i="4"/>
  <c r="I1129" i="4"/>
  <c r="H1129" i="4"/>
  <c r="G1129" i="4"/>
  <c r="F1129" i="4"/>
  <c r="E1129" i="4"/>
  <c r="D1129" i="4"/>
  <c r="T1128" i="4"/>
  <c r="R1128" i="4"/>
  <c r="Q1128" i="4"/>
  <c r="P1128" i="4"/>
  <c r="O1128" i="4"/>
  <c r="N1128" i="4"/>
  <c r="L1128" i="4"/>
  <c r="K1128" i="4"/>
  <c r="J1128" i="4"/>
  <c r="I1128" i="4"/>
  <c r="H1128" i="4"/>
  <c r="G1128" i="4"/>
  <c r="F1128" i="4"/>
  <c r="E1128" i="4"/>
  <c r="D1128" i="4"/>
  <c r="T1127" i="4"/>
  <c r="R1127" i="4"/>
  <c r="Q1127" i="4"/>
  <c r="P1127" i="4"/>
  <c r="O1127" i="4"/>
  <c r="N1127" i="4"/>
  <c r="L1127" i="4"/>
  <c r="K1127" i="4"/>
  <c r="J1127" i="4"/>
  <c r="I1127" i="4"/>
  <c r="G1127" i="4"/>
  <c r="H1127" i="4" s="1"/>
  <c r="F1127" i="4"/>
  <c r="E1127" i="4"/>
  <c r="D1127" i="4"/>
  <c r="T1126" i="4"/>
  <c r="R1126" i="4"/>
  <c r="Q1126" i="4"/>
  <c r="P1126" i="4"/>
  <c r="O1126" i="4"/>
  <c r="N1126" i="4"/>
  <c r="L1126" i="4"/>
  <c r="K1126" i="4"/>
  <c r="J1126" i="4"/>
  <c r="I1126" i="4"/>
  <c r="H1126" i="4"/>
  <c r="G1126" i="4"/>
  <c r="F1126" i="4"/>
  <c r="E1126" i="4"/>
  <c r="D1126" i="4"/>
  <c r="T1125" i="4"/>
  <c r="R1125" i="4"/>
  <c r="Q1125" i="4"/>
  <c r="P1125" i="4"/>
  <c r="O1125" i="4"/>
  <c r="N1125" i="4"/>
  <c r="L1125" i="4"/>
  <c r="K1125" i="4"/>
  <c r="J1125" i="4"/>
  <c r="I1125" i="4"/>
  <c r="G1125" i="4"/>
  <c r="H1125" i="4" s="1"/>
  <c r="F1125" i="4"/>
  <c r="E1125" i="4"/>
  <c r="D1125" i="4"/>
  <c r="T1124" i="4"/>
  <c r="R1124" i="4"/>
  <c r="Q1124" i="4"/>
  <c r="P1124" i="4"/>
  <c r="O1124" i="4"/>
  <c r="N1124" i="4"/>
  <c r="L1124" i="4"/>
  <c r="K1124" i="4"/>
  <c r="J1124" i="4"/>
  <c r="I1124" i="4"/>
  <c r="H1124" i="4"/>
  <c r="G1124" i="4"/>
  <c r="F1124" i="4"/>
  <c r="E1124" i="4"/>
  <c r="D1124" i="4"/>
  <c r="T1123" i="4"/>
  <c r="R1123" i="4"/>
  <c r="Q1123" i="4"/>
  <c r="P1123" i="4"/>
  <c r="O1123" i="4"/>
  <c r="N1123" i="4"/>
  <c r="L1123" i="4"/>
  <c r="K1123" i="4"/>
  <c r="J1123" i="4"/>
  <c r="I1123" i="4"/>
  <c r="G1123" i="4"/>
  <c r="H1123" i="4" s="1"/>
  <c r="F1123" i="4"/>
  <c r="E1123" i="4"/>
  <c r="D1123" i="4"/>
  <c r="T1122" i="4"/>
  <c r="R1122" i="4"/>
  <c r="Q1122" i="4"/>
  <c r="P1122" i="4"/>
  <c r="O1122" i="4"/>
  <c r="N1122" i="4"/>
  <c r="L1122" i="4"/>
  <c r="K1122" i="4"/>
  <c r="J1122" i="4"/>
  <c r="I1122" i="4"/>
  <c r="H1122" i="4"/>
  <c r="G1122" i="4"/>
  <c r="F1122" i="4"/>
  <c r="E1122" i="4"/>
  <c r="D1122" i="4"/>
  <c r="T1121" i="4"/>
  <c r="R1121" i="4"/>
  <c r="Q1121" i="4"/>
  <c r="P1121" i="4"/>
  <c r="O1121" i="4"/>
  <c r="N1121" i="4"/>
  <c r="L1121" i="4"/>
  <c r="K1121" i="4"/>
  <c r="J1121" i="4"/>
  <c r="I1121" i="4"/>
  <c r="G1121" i="4"/>
  <c r="H1121" i="4" s="1"/>
  <c r="F1121" i="4"/>
  <c r="E1121" i="4"/>
  <c r="D1121" i="4"/>
  <c r="T1120" i="4"/>
  <c r="R1120" i="4"/>
  <c r="Q1120" i="4"/>
  <c r="P1120" i="4"/>
  <c r="O1120" i="4"/>
  <c r="N1120" i="4"/>
  <c r="L1120" i="4"/>
  <c r="K1120" i="4"/>
  <c r="J1120" i="4"/>
  <c r="I1120" i="4"/>
  <c r="H1120" i="4"/>
  <c r="G1120" i="4"/>
  <c r="F1120" i="4"/>
  <c r="E1120" i="4"/>
  <c r="D1120" i="4"/>
  <c r="T1119" i="4"/>
  <c r="R1119" i="4"/>
  <c r="Q1119" i="4"/>
  <c r="P1119" i="4"/>
  <c r="O1119" i="4"/>
  <c r="N1119" i="4"/>
  <c r="L1119" i="4"/>
  <c r="K1119" i="4"/>
  <c r="J1119" i="4"/>
  <c r="I1119" i="4"/>
  <c r="G1119" i="4"/>
  <c r="H1119" i="4" s="1"/>
  <c r="F1119" i="4"/>
  <c r="E1119" i="4"/>
  <c r="D1119" i="4"/>
  <c r="T1118" i="4"/>
  <c r="R1118" i="4"/>
  <c r="Q1118" i="4"/>
  <c r="P1118" i="4"/>
  <c r="O1118" i="4"/>
  <c r="N1118" i="4"/>
  <c r="L1118" i="4"/>
  <c r="K1118" i="4"/>
  <c r="J1118" i="4"/>
  <c r="I1118" i="4"/>
  <c r="H1118" i="4"/>
  <c r="G1118" i="4"/>
  <c r="F1118" i="4"/>
  <c r="E1118" i="4"/>
  <c r="D1118" i="4"/>
  <c r="T1117" i="4"/>
  <c r="R1117" i="4"/>
  <c r="Q1117" i="4"/>
  <c r="P1117" i="4"/>
  <c r="O1117" i="4"/>
  <c r="N1117" i="4"/>
  <c r="L1117" i="4"/>
  <c r="K1117" i="4"/>
  <c r="J1117" i="4"/>
  <c r="I1117" i="4"/>
  <c r="G1117" i="4"/>
  <c r="H1117" i="4" s="1"/>
  <c r="F1117" i="4"/>
  <c r="E1117" i="4"/>
  <c r="D1117" i="4"/>
  <c r="T1116" i="4"/>
  <c r="R1116" i="4"/>
  <c r="Q1116" i="4"/>
  <c r="P1116" i="4"/>
  <c r="O1116" i="4"/>
  <c r="N1116" i="4"/>
  <c r="L1116" i="4"/>
  <c r="K1116" i="4"/>
  <c r="J1116" i="4"/>
  <c r="I1116" i="4"/>
  <c r="H1116" i="4"/>
  <c r="G1116" i="4"/>
  <c r="F1116" i="4"/>
  <c r="E1116" i="4"/>
  <c r="D1116" i="4"/>
  <c r="T1115" i="4"/>
  <c r="R1115" i="4"/>
  <c r="Q1115" i="4"/>
  <c r="P1115" i="4"/>
  <c r="O1115" i="4"/>
  <c r="N1115" i="4"/>
  <c r="L1115" i="4"/>
  <c r="K1115" i="4"/>
  <c r="J1115" i="4"/>
  <c r="I1115" i="4"/>
  <c r="G1115" i="4"/>
  <c r="H1115" i="4" s="1"/>
  <c r="F1115" i="4"/>
  <c r="E1115" i="4"/>
  <c r="D1115" i="4"/>
  <c r="T1114" i="4"/>
  <c r="R1114" i="4"/>
  <c r="Q1114" i="4"/>
  <c r="P1114" i="4"/>
  <c r="O1114" i="4"/>
  <c r="N1114" i="4"/>
  <c r="L1114" i="4"/>
  <c r="K1114" i="4"/>
  <c r="J1114" i="4"/>
  <c r="I1114" i="4"/>
  <c r="H1114" i="4"/>
  <c r="G1114" i="4"/>
  <c r="F1114" i="4"/>
  <c r="E1114" i="4"/>
  <c r="D1114" i="4"/>
  <c r="T1113" i="4"/>
  <c r="R1113" i="4"/>
  <c r="Q1113" i="4"/>
  <c r="P1113" i="4"/>
  <c r="O1113" i="4"/>
  <c r="N1113" i="4"/>
  <c r="L1113" i="4"/>
  <c r="K1113" i="4"/>
  <c r="J1113" i="4"/>
  <c r="I1113" i="4"/>
  <c r="H1113" i="4"/>
  <c r="G1113" i="4"/>
  <c r="F1113" i="4"/>
  <c r="E1113" i="4"/>
  <c r="D1113" i="4"/>
  <c r="T1112" i="4"/>
  <c r="R1112" i="4"/>
  <c r="Q1112" i="4"/>
  <c r="P1112" i="4"/>
  <c r="O1112" i="4"/>
  <c r="N1112" i="4"/>
  <c r="L1112" i="4"/>
  <c r="K1112" i="4"/>
  <c r="J1112" i="4"/>
  <c r="I1112" i="4"/>
  <c r="H1112" i="4"/>
  <c r="G1112" i="4"/>
  <c r="F1112" i="4"/>
  <c r="E1112" i="4"/>
  <c r="D1112" i="4"/>
  <c r="T1111" i="4"/>
  <c r="R1111" i="4"/>
  <c r="Q1111" i="4"/>
  <c r="P1111" i="4"/>
  <c r="O1111" i="4"/>
  <c r="N1111" i="4"/>
  <c r="L1111" i="4"/>
  <c r="K1111" i="4"/>
  <c r="J1111" i="4"/>
  <c r="I1111" i="4"/>
  <c r="G1111" i="4"/>
  <c r="H1111" i="4" s="1"/>
  <c r="F1111" i="4"/>
  <c r="E1111" i="4"/>
  <c r="D1111" i="4"/>
  <c r="T1110" i="4"/>
  <c r="R1110" i="4"/>
  <c r="Q1110" i="4"/>
  <c r="P1110" i="4"/>
  <c r="O1110" i="4"/>
  <c r="N1110" i="4"/>
  <c r="L1110" i="4"/>
  <c r="K1110" i="4"/>
  <c r="J1110" i="4"/>
  <c r="I1110" i="4"/>
  <c r="H1110" i="4"/>
  <c r="G1110" i="4"/>
  <c r="F1110" i="4"/>
  <c r="E1110" i="4"/>
  <c r="D1110" i="4"/>
  <c r="T1109" i="4"/>
  <c r="R1109" i="4"/>
  <c r="Q1109" i="4"/>
  <c r="P1109" i="4"/>
  <c r="O1109" i="4"/>
  <c r="N1109" i="4"/>
  <c r="L1109" i="4"/>
  <c r="K1109" i="4"/>
  <c r="J1109" i="4"/>
  <c r="I1109" i="4"/>
  <c r="G1109" i="4"/>
  <c r="H1109" i="4" s="1"/>
  <c r="F1109" i="4"/>
  <c r="E1109" i="4"/>
  <c r="D1109" i="4"/>
  <c r="T1108" i="4"/>
  <c r="R1108" i="4"/>
  <c r="Q1108" i="4"/>
  <c r="P1108" i="4"/>
  <c r="O1108" i="4"/>
  <c r="N1108" i="4"/>
  <c r="L1108" i="4"/>
  <c r="K1108" i="4"/>
  <c r="J1108" i="4"/>
  <c r="I1108" i="4"/>
  <c r="H1108" i="4"/>
  <c r="G1108" i="4"/>
  <c r="F1108" i="4"/>
  <c r="E1108" i="4"/>
  <c r="D1108" i="4"/>
  <c r="T1107" i="4"/>
  <c r="R1107" i="4"/>
  <c r="Q1107" i="4"/>
  <c r="P1107" i="4"/>
  <c r="O1107" i="4"/>
  <c r="N1107" i="4"/>
  <c r="L1107" i="4"/>
  <c r="K1107" i="4"/>
  <c r="J1107" i="4"/>
  <c r="I1107" i="4"/>
  <c r="G1107" i="4"/>
  <c r="H1107" i="4" s="1"/>
  <c r="F1107" i="4"/>
  <c r="E1107" i="4"/>
  <c r="D1107" i="4"/>
  <c r="T1106" i="4"/>
  <c r="R1106" i="4"/>
  <c r="Q1106" i="4"/>
  <c r="P1106" i="4"/>
  <c r="O1106" i="4"/>
  <c r="N1106" i="4"/>
  <c r="L1106" i="4"/>
  <c r="K1106" i="4"/>
  <c r="J1106" i="4"/>
  <c r="I1106" i="4"/>
  <c r="H1106" i="4"/>
  <c r="G1106" i="4"/>
  <c r="F1106" i="4"/>
  <c r="E1106" i="4"/>
  <c r="D1106" i="4"/>
  <c r="T1105" i="4"/>
  <c r="R1105" i="4"/>
  <c r="Q1105" i="4"/>
  <c r="P1105" i="4"/>
  <c r="O1105" i="4"/>
  <c r="N1105" i="4"/>
  <c r="L1105" i="4"/>
  <c r="K1105" i="4"/>
  <c r="J1105" i="4"/>
  <c r="I1105" i="4"/>
  <c r="H1105" i="4"/>
  <c r="G1105" i="4"/>
  <c r="F1105" i="4"/>
  <c r="E1105" i="4"/>
  <c r="D1105" i="4"/>
  <c r="T1104" i="4"/>
  <c r="R1104" i="4"/>
  <c r="Q1104" i="4"/>
  <c r="P1104" i="4"/>
  <c r="O1104" i="4"/>
  <c r="N1104" i="4"/>
  <c r="L1104" i="4"/>
  <c r="K1104" i="4"/>
  <c r="J1104" i="4"/>
  <c r="I1104" i="4"/>
  <c r="H1104" i="4"/>
  <c r="G1104" i="4"/>
  <c r="F1104" i="4"/>
  <c r="E1104" i="4"/>
  <c r="D1104" i="4"/>
  <c r="T1103" i="4"/>
  <c r="R1103" i="4"/>
  <c r="Q1103" i="4"/>
  <c r="P1103" i="4"/>
  <c r="O1103" i="4"/>
  <c r="N1103" i="4"/>
  <c r="L1103" i="4"/>
  <c r="K1103" i="4"/>
  <c r="J1103" i="4"/>
  <c r="I1103" i="4"/>
  <c r="G1103" i="4"/>
  <c r="H1103" i="4" s="1"/>
  <c r="F1103" i="4"/>
  <c r="E1103" i="4"/>
  <c r="D1103" i="4"/>
  <c r="T1102" i="4"/>
  <c r="R1102" i="4"/>
  <c r="Q1102" i="4"/>
  <c r="P1102" i="4"/>
  <c r="O1102" i="4"/>
  <c r="N1102" i="4"/>
  <c r="L1102" i="4"/>
  <c r="K1102" i="4"/>
  <c r="J1102" i="4"/>
  <c r="I1102" i="4"/>
  <c r="H1102" i="4"/>
  <c r="G1102" i="4"/>
  <c r="F1102" i="4"/>
  <c r="E1102" i="4"/>
  <c r="D1102" i="4"/>
  <c r="T1101" i="4"/>
  <c r="R1101" i="4"/>
  <c r="Q1101" i="4"/>
  <c r="P1101" i="4"/>
  <c r="O1101" i="4"/>
  <c r="N1101" i="4"/>
  <c r="L1101" i="4"/>
  <c r="K1101" i="4"/>
  <c r="J1101" i="4"/>
  <c r="I1101" i="4"/>
  <c r="G1101" i="4"/>
  <c r="H1101" i="4" s="1"/>
  <c r="F1101" i="4"/>
  <c r="E1101" i="4"/>
  <c r="D1101" i="4"/>
  <c r="T1100" i="4"/>
  <c r="R1100" i="4"/>
  <c r="Q1100" i="4"/>
  <c r="P1100" i="4"/>
  <c r="O1100" i="4"/>
  <c r="N1100" i="4"/>
  <c r="L1100" i="4"/>
  <c r="K1100" i="4"/>
  <c r="J1100" i="4"/>
  <c r="I1100" i="4"/>
  <c r="H1100" i="4"/>
  <c r="G1100" i="4"/>
  <c r="F1100" i="4"/>
  <c r="E1100" i="4"/>
  <c r="D1100" i="4"/>
  <c r="T1099" i="4"/>
  <c r="R1099" i="4"/>
  <c r="Q1099" i="4"/>
  <c r="P1099" i="4"/>
  <c r="O1099" i="4"/>
  <c r="N1099" i="4"/>
  <c r="L1099" i="4"/>
  <c r="K1099" i="4"/>
  <c r="J1099" i="4"/>
  <c r="I1099" i="4"/>
  <c r="G1099" i="4"/>
  <c r="H1099" i="4" s="1"/>
  <c r="F1099" i="4"/>
  <c r="E1099" i="4"/>
  <c r="D1099" i="4"/>
  <c r="T1098" i="4"/>
  <c r="R1098" i="4"/>
  <c r="Q1098" i="4"/>
  <c r="P1098" i="4"/>
  <c r="O1098" i="4"/>
  <c r="N1098" i="4"/>
  <c r="L1098" i="4"/>
  <c r="K1098" i="4"/>
  <c r="J1098" i="4"/>
  <c r="I1098" i="4"/>
  <c r="H1098" i="4"/>
  <c r="G1098" i="4"/>
  <c r="F1098" i="4"/>
  <c r="E1098" i="4"/>
  <c r="D1098" i="4"/>
  <c r="T1097" i="4"/>
  <c r="R1097" i="4"/>
  <c r="Q1097" i="4"/>
  <c r="P1097" i="4"/>
  <c r="O1097" i="4"/>
  <c r="N1097" i="4"/>
  <c r="L1097" i="4"/>
  <c r="K1097" i="4"/>
  <c r="J1097" i="4"/>
  <c r="I1097" i="4"/>
  <c r="G1097" i="4"/>
  <c r="H1097" i="4" s="1"/>
  <c r="F1097" i="4"/>
  <c r="E1097" i="4"/>
  <c r="D1097" i="4"/>
  <c r="T1096" i="4"/>
  <c r="R1096" i="4"/>
  <c r="Q1096" i="4"/>
  <c r="P1096" i="4"/>
  <c r="O1096" i="4"/>
  <c r="N1096" i="4"/>
  <c r="L1096" i="4"/>
  <c r="K1096" i="4"/>
  <c r="J1096" i="4"/>
  <c r="I1096" i="4"/>
  <c r="H1096" i="4"/>
  <c r="G1096" i="4"/>
  <c r="F1096" i="4"/>
  <c r="E1096" i="4"/>
  <c r="D1096" i="4"/>
  <c r="T1095" i="4"/>
  <c r="R1095" i="4"/>
  <c r="Q1095" i="4"/>
  <c r="P1095" i="4"/>
  <c r="O1095" i="4"/>
  <c r="N1095" i="4"/>
  <c r="L1095" i="4"/>
  <c r="K1095" i="4"/>
  <c r="J1095" i="4"/>
  <c r="I1095" i="4"/>
  <c r="G1095" i="4"/>
  <c r="H1095" i="4" s="1"/>
  <c r="F1095" i="4"/>
  <c r="E1095" i="4"/>
  <c r="D1095" i="4"/>
  <c r="T1094" i="4"/>
  <c r="R1094" i="4"/>
  <c r="Q1094" i="4"/>
  <c r="P1094" i="4"/>
  <c r="O1094" i="4"/>
  <c r="N1094" i="4"/>
  <c r="L1094" i="4"/>
  <c r="K1094" i="4"/>
  <c r="J1094" i="4"/>
  <c r="I1094" i="4"/>
  <c r="H1094" i="4"/>
  <c r="G1094" i="4"/>
  <c r="F1094" i="4"/>
  <c r="E1094" i="4"/>
  <c r="D1094" i="4"/>
  <c r="T1093" i="4"/>
  <c r="R1093" i="4"/>
  <c r="Q1093" i="4"/>
  <c r="P1093" i="4"/>
  <c r="O1093" i="4"/>
  <c r="N1093" i="4"/>
  <c r="L1093" i="4"/>
  <c r="K1093" i="4"/>
  <c r="J1093" i="4"/>
  <c r="I1093" i="4"/>
  <c r="H1093" i="4"/>
  <c r="G1093" i="4"/>
  <c r="F1093" i="4"/>
  <c r="E1093" i="4"/>
  <c r="D1093" i="4"/>
  <c r="T1092" i="4"/>
  <c r="R1092" i="4"/>
  <c r="Q1092" i="4"/>
  <c r="P1092" i="4"/>
  <c r="O1092" i="4"/>
  <c r="N1092" i="4"/>
  <c r="L1092" i="4"/>
  <c r="K1092" i="4"/>
  <c r="J1092" i="4"/>
  <c r="I1092" i="4"/>
  <c r="H1092" i="4"/>
  <c r="G1092" i="4"/>
  <c r="F1092" i="4"/>
  <c r="E1092" i="4"/>
  <c r="D1092" i="4"/>
  <c r="T1091" i="4"/>
  <c r="R1091" i="4"/>
  <c r="Q1091" i="4"/>
  <c r="P1091" i="4"/>
  <c r="O1091" i="4"/>
  <c r="N1091" i="4"/>
  <c r="L1091" i="4"/>
  <c r="K1091" i="4"/>
  <c r="J1091" i="4"/>
  <c r="I1091" i="4"/>
  <c r="G1091" i="4"/>
  <c r="H1091" i="4" s="1"/>
  <c r="F1091" i="4"/>
  <c r="E1091" i="4"/>
  <c r="D1091" i="4"/>
  <c r="T1090" i="4"/>
  <c r="R1090" i="4"/>
  <c r="Q1090" i="4"/>
  <c r="P1090" i="4"/>
  <c r="O1090" i="4"/>
  <c r="N1090" i="4"/>
  <c r="L1090" i="4"/>
  <c r="K1090" i="4"/>
  <c r="J1090" i="4"/>
  <c r="I1090" i="4"/>
  <c r="H1090" i="4"/>
  <c r="G1090" i="4"/>
  <c r="F1090" i="4"/>
  <c r="E1090" i="4"/>
  <c r="D1090" i="4"/>
  <c r="T1089" i="4"/>
  <c r="R1089" i="4"/>
  <c r="Q1089" i="4"/>
  <c r="P1089" i="4"/>
  <c r="O1089" i="4"/>
  <c r="N1089" i="4"/>
  <c r="L1089" i="4"/>
  <c r="K1089" i="4"/>
  <c r="J1089" i="4"/>
  <c r="I1089" i="4"/>
  <c r="H1089" i="4"/>
  <c r="G1089" i="4"/>
  <c r="F1089" i="4"/>
  <c r="E1089" i="4"/>
  <c r="D1089" i="4"/>
  <c r="T1088" i="4"/>
  <c r="R1088" i="4"/>
  <c r="Q1088" i="4"/>
  <c r="P1088" i="4"/>
  <c r="O1088" i="4"/>
  <c r="N1088" i="4"/>
  <c r="L1088" i="4"/>
  <c r="K1088" i="4"/>
  <c r="J1088" i="4"/>
  <c r="I1088" i="4"/>
  <c r="H1088" i="4"/>
  <c r="G1088" i="4"/>
  <c r="F1088" i="4"/>
  <c r="E1088" i="4"/>
  <c r="D1088" i="4"/>
  <c r="T1087" i="4"/>
  <c r="R1087" i="4"/>
  <c r="Q1087" i="4"/>
  <c r="P1087" i="4"/>
  <c r="O1087" i="4"/>
  <c r="N1087" i="4"/>
  <c r="L1087" i="4"/>
  <c r="K1087" i="4"/>
  <c r="J1087" i="4"/>
  <c r="I1087" i="4"/>
  <c r="G1087" i="4"/>
  <c r="H1087" i="4" s="1"/>
  <c r="F1087" i="4"/>
  <c r="E1087" i="4"/>
  <c r="D1087" i="4"/>
  <c r="T1086" i="4"/>
  <c r="R1086" i="4"/>
  <c r="Q1086" i="4"/>
  <c r="P1086" i="4"/>
  <c r="O1086" i="4"/>
  <c r="N1086" i="4"/>
  <c r="L1086" i="4"/>
  <c r="K1086" i="4"/>
  <c r="J1086" i="4"/>
  <c r="I1086" i="4"/>
  <c r="H1086" i="4"/>
  <c r="G1086" i="4"/>
  <c r="F1086" i="4"/>
  <c r="E1086" i="4"/>
  <c r="D1086" i="4"/>
  <c r="T1085" i="4"/>
  <c r="R1085" i="4"/>
  <c r="Q1085" i="4"/>
  <c r="P1085" i="4"/>
  <c r="O1085" i="4"/>
  <c r="N1085" i="4"/>
  <c r="L1085" i="4"/>
  <c r="K1085" i="4"/>
  <c r="J1085" i="4"/>
  <c r="I1085" i="4"/>
  <c r="G1085" i="4"/>
  <c r="H1085" i="4" s="1"/>
  <c r="F1085" i="4"/>
  <c r="E1085" i="4"/>
  <c r="D1085" i="4"/>
  <c r="T1084" i="4"/>
  <c r="R1084" i="4"/>
  <c r="Q1084" i="4"/>
  <c r="P1084" i="4"/>
  <c r="O1084" i="4"/>
  <c r="N1084" i="4"/>
  <c r="L1084" i="4"/>
  <c r="K1084" i="4"/>
  <c r="J1084" i="4"/>
  <c r="I1084" i="4"/>
  <c r="H1084" i="4"/>
  <c r="G1084" i="4"/>
  <c r="F1084" i="4"/>
  <c r="E1084" i="4"/>
  <c r="D1084" i="4"/>
  <c r="T1083" i="4"/>
  <c r="R1083" i="4"/>
  <c r="Q1083" i="4"/>
  <c r="P1083" i="4"/>
  <c r="O1083" i="4"/>
  <c r="N1083" i="4"/>
  <c r="L1083" i="4"/>
  <c r="K1083" i="4"/>
  <c r="J1083" i="4"/>
  <c r="I1083" i="4"/>
  <c r="G1083" i="4"/>
  <c r="H1083" i="4" s="1"/>
  <c r="F1083" i="4"/>
  <c r="E1083" i="4"/>
  <c r="D1083" i="4"/>
  <c r="T1082" i="4"/>
  <c r="R1082" i="4"/>
  <c r="Q1082" i="4"/>
  <c r="P1082" i="4"/>
  <c r="O1082" i="4"/>
  <c r="N1082" i="4"/>
  <c r="L1082" i="4"/>
  <c r="K1082" i="4"/>
  <c r="J1082" i="4"/>
  <c r="I1082" i="4"/>
  <c r="H1082" i="4"/>
  <c r="G1082" i="4"/>
  <c r="F1082" i="4"/>
  <c r="E1082" i="4"/>
  <c r="D1082" i="4"/>
  <c r="T1081" i="4"/>
  <c r="R1081" i="4"/>
  <c r="Q1081" i="4"/>
  <c r="P1081" i="4"/>
  <c r="O1081" i="4"/>
  <c r="N1081" i="4"/>
  <c r="L1081" i="4"/>
  <c r="K1081" i="4"/>
  <c r="J1081" i="4"/>
  <c r="I1081" i="4"/>
  <c r="H1081" i="4"/>
  <c r="G1081" i="4"/>
  <c r="F1081" i="4"/>
  <c r="E1081" i="4"/>
  <c r="D1081" i="4"/>
  <c r="T1080" i="4"/>
  <c r="R1080" i="4"/>
  <c r="Q1080" i="4"/>
  <c r="P1080" i="4"/>
  <c r="O1080" i="4"/>
  <c r="N1080" i="4"/>
  <c r="L1080" i="4"/>
  <c r="K1080" i="4"/>
  <c r="J1080" i="4"/>
  <c r="I1080" i="4"/>
  <c r="H1080" i="4"/>
  <c r="G1080" i="4"/>
  <c r="F1080" i="4"/>
  <c r="E1080" i="4"/>
  <c r="D1080" i="4"/>
  <c r="T1079" i="4"/>
  <c r="R1079" i="4"/>
  <c r="Q1079" i="4"/>
  <c r="P1079" i="4"/>
  <c r="O1079" i="4"/>
  <c r="N1079" i="4"/>
  <c r="L1079" i="4"/>
  <c r="K1079" i="4"/>
  <c r="J1079" i="4"/>
  <c r="I1079" i="4"/>
  <c r="G1079" i="4"/>
  <c r="H1079" i="4" s="1"/>
  <c r="F1079" i="4"/>
  <c r="E1079" i="4"/>
  <c r="D1079" i="4"/>
  <c r="T1078" i="4"/>
  <c r="R1078" i="4"/>
  <c r="Q1078" i="4"/>
  <c r="P1078" i="4"/>
  <c r="O1078" i="4"/>
  <c r="N1078" i="4"/>
  <c r="L1078" i="4"/>
  <c r="K1078" i="4"/>
  <c r="J1078" i="4"/>
  <c r="I1078" i="4"/>
  <c r="H1078" i="4"/>
  <c r="G1078" i="4"/>
  <c r="F1078" i="4"/>
  <c r="E1078" i="4"/>
  <c r="D1078" i="4"/>
  <c r="T1077" i="4"/>
  <c r="R1077" i="4"/>
  <c r="Q1077" i="4"/>
  <c r="P1077" i="4"/>
  <c r="O1077" i="4"/>
  <c r="N1077" i="4"/>
  <c r="L1077" i="4"/>
  <c r="K1077" i="4"/>
  <c r="J1077" i="4"/>
  <c r="I1077" i="4"/>
  <c r="G1077" i="4"/>
  <c r="H1077" i="4" s="1"/>
  <c r="F1077" i="4"/>
  <c r="E1077" i="4"/>
  <c r="D1077" i="4"/>
  <c r="T1076" i="4"/>
  <c r="R1076" i="4"/>
  <c r="Q1076" i="4"/>
  <c r="P1076" i="4"/>
  <c r="O1076" i="4"/>
  <c r="N1076" i="4"/>
  <c r="L1076" i="4"/>
  <c r="K1076" i="4"/>
  <c r="J1076" i="4"/>
  <c r="I1076" i="4"/>
  <c r="H1076" i="4"/>
  <c r="G1076" i="4"/>
  <c r="F1076" i="4"/>
  <c r="E1076" i="4"/>
  <c r="D1076" i="4"/>
  <c r="T1075" i="4"/>
  <c r="R1075" i="4"/>
  <c r="Q1075" i="4"/>
  <c r="P1075" i="4"/>
  <c r="O1075" i="4"/>
  <c r="N1075" i="4"/>
  <c r="L1075" i="4"/>
  <c r="K1075" i="4"/>
  <c r="J1075" i="4"/>
  <c r="I1075" i="4"/>
  <c r="G1075" i="4"/>
  <c r="H1075" i="4" s="1"/>
  <c r="F1075" i="4"/>
  <c r="E1075" i="4"/>
  <c r="D1075" i="4"/>
  <c r="T1074" i="4"/>
  <c r="R1074" i="4"/>
  <c r="Q1074" i="4"/>
  <c r="P1074" i="4"/>
  <c r="O1074" i="4"/>
  <c r="N1074" i="4"/>
  <c r="L1074" i="4"/>
  <c r="K1074" i="4"/>
  <c r="J1074" i="4"/>
  <c r="I1074" i="4"/>
  <c r="H1074" i="4"/>
  <c r="G1074" i="4"/>
  <c r="F1074" i="4"/>
  <c r="E1074" i="4"/>
  <c r="D1074" i="4"/>
  <c r="T1073" i="4"/>
  <c r="R1073" i="4"/>
  <c r="Q1073" i="4"/>
  <c r="P1073" i="4"/>
  <c r="O1073" i="4"/>
  <c r="N1073" i="4"/>
  <c r="L1073" i="4"/>
  <c r="K1073" i="4"/>
  <c r="J1073" i="4"/>
  <c r="I1073" i="4"/>
  <c r="G1073" i="4"/>
  <c r="H1073" i="4" s="1"/>
  <c r="F1073" i="4"/>
  <c r="E1073" i="4"/>
  <c r="D1073" i="4"/>
  <c r="T1072" i="4"/>
  <c r="R1072" i="4"/>
  <c r="Q1072" i="4"/>
  <c r="P1072" i="4"/>
  <c r="O1072" i="4"/>
  <c r="N1072" i="4"/>
  <c r="L1072" i="4"/>
  <c r="K1072" i="4"/>
  <c r="J1072" i="4"/>
  <c r="I1072" i="4"/>
  <c r="H1072" i="4"/>
  <c r="G1072" i="4"/>
  <c r="F1072" i="4"/>
  <c r="E1072" i="4"/>
  <c r="D1072" i="4"/>
  <c r="T1071" i="4"/>
  <c r="R1071" i="4"/>
  <c r="Q1071" i="4"/>
  <c r="P1071" i="4"/>
  <c r="O1071" i="4"/>
  <c r="N1071" i="4"/>
  <c r="L1071" i="4"/>
  <c r="K1071" i="4"/>
  <c r="J1071" i="4"/>
  <c r="I1071" i="4"/>
  <c r="G1071" i="4"/>
  <c r="H1071" i="4" s="1"/>
  <c r="F1071" i="4"/>
  <c r="E1071" i="4"/>
  <c r="D1071" i="4"/>
  <c r="T1070" i="4"/>
  <c r="R1070" i="4"/>
  <c r="Q1070" i="4"/>
  <c r="P1070" i="4"/>
  <c r="O1070" i="4"/>
  <c r="N1070" i="4"/>
  <c r="L1070" i="4"/>
  <c r="K1070" i="4"/>
  <c r="J1070" i="4"/>
  <c r="I1070" i="4"/>
  <c r="H1070" i="4"/>
  <c r="G1070" i="4"/>
  <c r="F1070" i="4"/>
  <c r="E1070" i="4"/>
  <c r="D1070" i="4"/>
  <c r="T1069" i="4"/>
  <c r="R1069" i="4"/>
  <c r="Q1069" i="4"/>
  <c r="P1069" i="4"/>
  <c r="O1069" i="4"/>
  <c r="N1069" i="4"/>
  <c r="L1069" i="4"/>
  <c r="K1069" i="4"/>
  <c r="J1069" i="4"/>
  <c r="I1069" i="4"/>
  <c r="G1069" i="4"/>
  <c r="H1069" i="4" s="1"/>
  <c r="F1069" i="4"/>
  <c r="E1069" i="4"/>
  <c r="D1069" i="4"/>
  <c r="T1068" i="4"/>
  <c r="R1068" i="4"/>
  <c r="Q1068" i="4"/>
  <c r="P1068" i="4"/>
  <c r="O1068" i="4"/>
  <c r="N1068" i="4"/>
  <c r="L1068" i="4"/>
  <c r="K1068" i="4"/>
  <c r="J1068" i="4"/>
  <c r="I1068" i="4"/>
  <c r="H1068" i="4"/>
  <c r="G1068" i="4"/>
  <c r="F1068" i="4"/>
  <c r="E1068" i="4"/>
  <c r="D1068" i="4"/>
  <c r="T1067" i="4"/>
  <c r="R1067" i="4"/>
  <c r="Q1067" i="4"/>
  <c r="P1067" i="4"/>
  <c r="O1067" i="4"/>
  <c r="N1067" i="4"/>
  <c r="L1067" i="4"/>
  <c r="K1067" i="4"/>
  <c r="J1067" i="4"/>
  <c r="I1067" i="4"/>
  <c r="G1067" i="4"/>
  <c r="H1067" i="4" s="1"/>
  <c r="F1067" i="4"/>
  <c r="E1067" i="4"/>
  <c r="D1067" i="4"/>
  <c r="T1066" i="4"/>
  <c r="R1066" i="4"/>
  <c r="Q1066" i="4"/>
  <c r="P1066" i="4"/>
  <c r="O1066" i="4"/>
  <c r="N1066" i="4"/>
  <c r="L1066" i="4"/>
  <c r="K1066" i="4"/>
  <c r="J1066" i="4"/>
  <c r="I1066" i="4"/>
  <c r="H1066" i="4"/>
  <c r="G1066" i="4"/>
  <c r="F1066" i="4"/>
  <c r="E1066" i="4"/>
  <c r="D1066" i="4"/>
  <c r="T1065" i="4"/>
  <c r="R1065" i="4"/>
  <c r="Q1065" i="4"/>
  <c r="P1065" i="4"/>
  <c r="O1065" i="4"/>
  <c r="N1065" i="4"/>
  <c r="L1065" i="4"/>
  <c r="K1065" i="4"/>
  <c r="J1065" i="4"/>
  <c r="I1065" i="4"/>
  <c r="H1065" i="4"/>
  <c r="G1065" i="4"/>
  <c r="F1065" i="4"/>
  <c r="E1065" i="4"/>
  <c r="D1065" i="4"/>
  <c r="T1064" i="4"/>
  <c r="R1064" i="4"/>
  <c r="Q1064" i="4"/>
  <c r="P1064" i="4"/>
  <c r="O1064" i="4"/>
  <c r="N1064" i="4"/>
  <c r="L1064" i="4"/>
  <c r="K1064" i="4"/>
  <c r="J1064" i="4"/>
  <c r="I1064" i="4"/>
  <c r="H1064" i="4"/>
  <c r="G1064" i="4"/>
  <c r="F1064" i="4"/>
  <c r="E1064" i="4"/>
  <c r="D1064" i="4"/>
  <c r="T1063" i="4"/>
  <c r="R1063" i="4"/>
  <c r="Q1063" i="4"/>
  <c r="P1063" i="4"/>
  <c r="O1063" i="4"/>
  <c r="N1063" i="4"/>
  <c r="L1063" i="4"/>
  <c r="K1063" i="4"/>
  <c r="J1063" i="4"/>
  <c r="I1063" i="4"/>
  <c r="G1063" i="4"/>
  <c r="H1063" i="4" s="1"/>
  <c r="F1063" i="4"/>
  <c r="E1063" i="4"/>
  <c r="D1063" i="4"/>
  <c r="T1062" i="4"/>
  <c r="R1062" i="4"/>
  <c r="Q1062" i="4"/>
  <c r="P1062" i="4"/>
  <c r="O1062" i="4"/>
  <c r="N1062" i="4"/>
  <c r="L1062" i="4"/>
  <c r="K1062" i="4"/>
  <c r="J1062" i="4"/>
  <c r="I1062" i="4"/>
  <c r="H1062" i="4"/>
  <c r="G1062" i="4"/>
  <c r="F1062" i="4"/>
  <c r="E1062" i="4"/>
  <c r="D1062" i="4"/>
  <c r="T1061" i="4"/>
  <c r="R1061" i="4"/>
  <c r="Q1061" i="4"/>
  <c r="P1061" i="4"/>
  <c r="O1061" i="4"/>
  <c r="N1061" i="4"/>
  <c r="L1061" i="4"/>
  <c r="K1061" i="4"/>
  <c r="J1061" i="4"/>
  <c r="I1061" i="4"/>
  <c r="G1061" i="4"/>
  <c r="H1061" i="4" s="1"/>
  <c r="F1061" i="4"/>
  <c r="E1061" i="4"/>
  <c r="D1061" i="4"/>
  <c r="T1060" i="4"/>
  <c r="R1060" i="4"/>
  <c r="Q1060" i="4"/>
  <c r="P1060" i="4"/>
  <c r="O1060" i="4"/>
  <c r="N1060" i="4"/>
  <c r="L1060" i="4"/>
  <c r="K1060" i="4"/>
  <c r="J1060" i="4"/>
  <c r="I1060" i="4"/>
  <c r="H1060" i="4"/>
  <c r="G1060" i="4"/>
  <c r="F1060" i="4"/>
  <c r="E1060" i="4"/>
  <c r="D1060" i="4"/>
  <c r="T1059" i="4"/>
  <c r="R1059" i="4"/>
  <c r="Q1059" i="4"/>
  <c r="P1059" i="4"/>
  <c r="O1059" i="4"/>
  <c r="N1059" i="4"/>
  <c r="L1059" i="4"/>
  <c r="K1059" i="4"/>
  <c r="J1059" i="4"/>
  <c r="I1059" i="4"/>
  <c r="G1059" i="4"/>
  <c r="H1059" i="4" s="1"/>
  <c r="F1059" i="4"/>
  <c r="E1059" i="4"/>
  <c r="D1059" i="4"/>
  <c r="T1058" i="4"/>
  <c r="R1058" i="4"/>
  <c r="Q1058" i="4"/>
  <c r="P1058" i="4"/>
  <c r="O1058" i="4"/>
  <c r="N1058" i="4"/>
  <c r="L1058" i="4"/>
  <c r="K1058" i="4"/>
  <c r="J1058" i="4"/>
  <c r="I1058" i="4"/>
  <c r="H1058" i="4"/>
  <c r="G1058" i="4"/>
  <c r="F1058" i="4"/>
  <c r="E1058" i="4"/>
  <c r="D1058" i="4"/>
  <c r="T1057" i="4"/>
  <c r="R1057" i="4"/>
  <c r="Q1057" i="4"/>
  <c r="P1057" i="4"/>
  <c r="O1057" i="4"/>
  <c r="N1057" i="4"/>
  <c r="L1057" i="4"/>
  <c r="K1057" i="4"/>
  <c r="J1057" i="4"/>
  <c r="I1057" i="4"/>
  <c r="H1057" i="4"/>
  <c r="G1057" i="4"/>
  <c r="F1057" i="4"/>
  <c r="E1057" i="4"/>
  <c r="D1057" i="4"/>
  <c r="T1056" i="4"/>
  <c r="R1056" i="4"/>
  <c r="Q1056" i="4"/>
  <c r="P1056" i="4"/>
  <c r="O1056" i="4"/>
  <c r="N1056" i="4"/>
  <c r="L1056" i="4"/>
  <c r="K1056" i="4"/>
  <c r="J1056" i="4"/>
  <c r="I1056" i="4"/>
  <c r="H1056" i="4"/>
  <c r="G1056" i="4"/>
  <c r="F1056" i="4"/>
  <c r="E1056" i="4"/>
  <c r="D1056" i="4"/>
  <c r="T1055" i="4"/>
  <c r="R1055" i="4"/>
  <c r="Q1055" i="4"/>
  <c r="P1055" i="4"/>
  <c r="O1055" i="4"/>
  <c r="N1055" i="4"/>
  <c r="L1055" i="4"/>
  <c r="K1055" i="4"/>
  <c r="J1055" i="4"/>
  <c r="I1055" i="4"/>
  <c r="G1055" i="4"/>
  <c r="H1055" i="4" s="1"/>
  <c r="F1055" i="4"/>
  <c r="E1055" i="4"/>
  <c r="D1055" i="4"/>
  <c r="T1054" i="4"/>
  <c r="R1054" i="4"/>
  <c r="Q1054" i="4"/>
  <c r="P1054" i="4"/>
  <c r="O1054" i="4"/>
  <c r="N1054" i="4"/>
  <c r="L1054" i="4"/>
  <c r="K1054" i="4"/>
  <c r="J1054" i="4"/>
  <c r="I1054" i="4"/>
  <c r="H1054" i="4"/>
  <c r="G1054" i="4"/>
  <c r="F1054" i="4"/>
  <c r="E1054" i="4"/>
  <c r="D1054" i="4"/>
  <c r="T1053" i="4"/>
  <c r="R1053" i="4"/>
  <c r="Q1053" i="4"/>
  <c r="P1053" i="4"/>
  <c r="O1053" i="4"/>
  <c r="N1053" i="4"/>
  <c r="L1053" i="4"/>
  <c r="K1053" i="4"/>
  <c r="J1053" i="4"/>
  <c r="I1053" i="4"/>
  <c r="G1053" i="4"/>
  <c r="H1053" i="4" s="1"/>
  <c r="F1053" i="4"/>
  <c r="E1053" i="4"/>
  <c r="D1053" i="4"/>
  <c r="T1052" i="4"/>
  <c r="R1052" i="4"/>
  <c r="Q1052" i="4"/>
  <c r="P1052" i="4"/>
  <c r="O1052" i="4"/>
  <c r="N1052" i="4"/>
  <c r="L1052" i="4"/>
  <c r="K1052" i="4"/>
  <c r="J1052" i="4"/>
  <c r="I1052" i="4"/>
  <c r="H1052" i="4"/>
  <c r="G1052" i="4"/>
  <c r="F1052" i="4"/>
  <c r="E1052" i="4"/>
  <c r="D1052" i="4"/>
  <c r="T1051" i="4"/>
  <c r="R1051" i="4"/>
  <c r="Q1051" i="4"/>
  <c r="P1051" i="4"/>
  <c r="O1051" i="4"/>
  <c r="N1051" i="4"/>
  <c r="L1051" i="4"/>
  <c r="K1051" i="4"/>
  <c r="J1051" i="4"/>
  <c r="I1051" i="4"/>
  <c r="G1051" i="4"/>
  <c r="H1051" i="4" s="1"/>
  <c r="F1051" i="4"/>
  <c r="E1051" i="4"/>
  <c r="D1051" i="4"/>
  <c r="T1050" i="4"/>
  <c r="R1050" i="4"/>
  <c r="Q1050" i="4"/>
  <c r="P1050" i="4"/>
  <c r="O1050" i="4"/>
  <c r="N1050" i="4"/>
  <c r="L1050" i="4"/>
  <c r="K1050" i="4"/>
  <c r="J1050" i="4"/>
  <c r="I1050" i="4"/>
  <c r="H1050" i="4"/>
  <c r="G1050" i="4"/>
  <c r="F1050" i="4"/>
  <c r="E1050" i="4"/>
  <c r="D1050" i="4"/>
  <c r="T1049" i="4"/>
  <c r="R1049" i="4"/>
  <c r="Q1049" i="4"/>
  <c r="P1049" i="4"/>
  <c r="O1049" i="4"/>
  <c r="N1049" i="4"/>
  <c r="L1049" i="4"/>
  <c r="K1049" i="4"/>
  <c r="J1049" i="4"/>
  <c r="I1049" i="4"/>
  <c r="G1049" i="4"/>
  <c r="H1049" i="4" s="1"/>
  <c r="F1049" i="4"/>
  <c r="E1049" i="4"/>
  <c r="D1049" i="4"/>
  <c r="T1048" i="4"/>
  <c r="R1048" i="4"/>
  <c r="Q1048" i="4"/>
  <c r="P1048" i="4"/>
  <c r="O1048" i="4"/>
  <c r="N1048" i="4"/>
  <c r="L1048" i="4"/>
  <c r="K1048" i="4"/>
  <c r="J1048" i="4"/>
  <c r="I1048" i="4"/>
  <c r="H1048" i="4"/>
  <c r="G1048" i="4"/>
  <c r="F1048" i="4"/>
  <c r="E1048" i="4"/>
  <c r="D1048" i="4"/>
  <c r="T1047" i="4"/>
  <c r="R1047" i="4"/>
  <c r="Q1047" i="4"/>
  <c r="P1047" i="4"/>
  <c r="O1047" i="4"/>
  <c r="N1047" i="4"/>
  <c r="L1047" i="4"/>
  <c r="K1047" i="4"/>
  <c r="J1047" i="4"/>
  <c r="I1047" i="4"/>
  <c r="G1047" i="4"/>
  <c r="H1047" i="4" s="1"/>
  <c r="F1047" i="4"/>
  <c r="E1047" i="4"/>
  <c r="D1047" i="4"/>
  <c r="T1046" i="4"/>
  <c r="R1046" i="4"/>
  <c r="Q1046" i="4"/>
  <c r="P1046" i="4"/>
  <c r="O1046" i="4"/>
  <c r="N1046" i="4"/>
  <c r="L1046" i="4"/>
  <c r="K1046" i="4"/>
  <c r="J1046" i="4"/>
  <c r="I1046" i="4"/>
  <c r="H1046" i="4"/>
  <c r="G1046" i="4"/>
  <c r="F1046" i="4"/>
  <c r="E1046" i="4"/>
  <c r="D1046" i="4"/>
  <c r="T1045" i="4"/>
  <c r="R1045" i="4"/>
  <c r="Q1045" i="4"/>
  <c r="P1045" i="4"/>
  <c r="O1045" i="4"/>
  <c r="N1045" i="4"/>
  <c r="L1045" i="4"/>
  <c r="K1045" i="4"/>
  <c r="J1045" i="4"/>
  <c r="I1045" i="4"/>
  <c r="H1045" i="4"/>
  <c r="G1045" i="4"/>
  <c r="F1045" i="4"/>
  <c r="E1045" i="4"/>
  <c r="D1045" i="4"/>
  <c r="T1044" i="4"/>
  <c r="R1044" i="4"/>
  <c r="Q1044" i="4"/>
  <c r="P1044" i="4"/>
  <c r="O1044" i="4"/>
  <c r="N1044" i="4"/>
  <c r="L1044" i="4"/>
  <c r="K1044" i="4"/>
  <c r="J1044" i="4"/>
  <c r="I1044" i="4"/>
  <c r="H1044" i="4"/>
  <c r="G1044" i="4"/>
  <c r="F1044" i="4"/>
  <c r="E1044" i="4"/>
  <c r="D1044" i="4"/>
  <c r="T1043" i="4"/>
  <c r="R1043" i="4"/>
  <c r="Q1043" i="4"/>
  <c r="P1043" i="4"/>
  <c r="O1043" i="4"/>
  <c r="N1043" i="4"/>
  <c r="L1043" i="4"/>
  <c r="K1043" i="4"/>
  <c r="J1043" i="4"/>
  <c r="I1043" i="4"/>
  <c r="G1043" i="4"/>
  <c r="H1043" i="4" s="1"/>
  <c r="F1043" i="4"/>
  <c r="E1043" i="4"/>
  <c r="D1043" i="4"/>
  <c r="T1042" i="4"/>
  <c r="R1042" i="4"/>
  <c r="Q1042" i="4"/>
  <c r="P1042" i="4"/>
  <c r="O1042" i="4"/>
  <c r="N1042" i="4"/>
  <c r="L1042" i="4"/>
  <c r="K1042" i="4"/>
  <c r="J1042" i="4"/>
  <c r="I1042" i="4"/>
  <c r="H1042" i="4"/>
  <c r="G1042" i="4"/>
  <c r="F1042" i="4"/>
  <c r="E1042" i="4"/>
  <c r="D1042" i="4"/>
  <c r="T1041" i="4"/>
  <c r="R1041" i="4"/>
  <c r="Q1041" i="4"/>
  <c r="P1041" i="4"/>
  <c r="O1041" i="4"/>
  <c r="N1041" i="4"/>
  <c r="L1041" i="4"/>
  <c r="K1041" i="4"/>
  <c r="J1041" i="4"/>
  <c r="I1041" i="4"/>
  <c r="H1041" i="4"/>
  <c r="G1041" i="4"/>
  <c r="F1041" i="4"/>
  <c r="E1041" i="4"/>
  <c r="D1041" i="4"/>
  <c r="T1040" i="4"/>
  <c r="R1040" i="4"/>
  <c r="Q1040" i="4"/>
  <c r="P1040" i="4"/>
  <c r="O1040" i="4"/>
  <c r="N1040" i="4"/>
  <c r="L1040" i="4"/>
  <c r="K1040" i="4"/>
  <c r="J1040" i="4"/>
  <c r="I1040" i="4"/>
  <c r="H1040" i="4"/>
  <c r="G1040" i="4"/>
  <c r="F1040" i="4"/>
  <c r="E1040" i="4"/>
  <c r="D1040" i="4"/>
  <c r="T1039" i="4"/>
  <c r="R1039" i="4"/>
  <c r="Q1039" i="4"/>
  <c r="P1039" i="4"/>
  <c r="O1039" i="4"/>
  <c r="N1039" i="4"/>
  <c r="L1039" i="4"/>
  <c r="K1039" i="4"/>
  <c r="J1039" i="4"/>
  <c r="I1039" i="4"/>
  <c r="G1039" i="4"/>
  <c r="H1039" i="4" s="1"/>
  <c r="F1039" i="4"/>
  <c r="E1039" i="4"/>
  <c r="D1039" i="4"/>
  <c r="T1038" i="4"/>
  <c r="R1038" i="4"/>
  <c r="Q1038" i="4"/>
  <c r="P1038" i="4"/>
  <c r="O1038" i="4"/>
  <c r="N1038" i="4"/>
  <c r="L1038" i="4"/>
  <c r="K1038" i="4"/>
  <c r="J1038" i="4"/>
  <c r="I1038" i="4"/>
  <c r="H1038" i="4"/>
  <c r="G1038" i="4"/>
  <c r="F1038" i="4"/>
  <c r="E1038" i="4"/>
  <c r="D1038" i="4"/>
  <c r="T1037" i="4"/>
  <c r="R1037" i="4"/>
  <c r="Q1037" i="4"/>
  <c r="P1037" i="4"/>
  <c r="O1037" i="4"/>
  <c r="N1037" i="4"/>
  <c r="L1037" i="4"/>
  <c r="K1037" i="4"/>
  <c r="J1037" i="4"/>
  <c r="I1037" i="4"/>
  <c r="G1037" i="4"/>
  <c r="H1037" i="4" s="1"/>
  <c r="F1037" i="4"/>
  <c r="E1037" i="4"/>
  <c r="D1037" i="4"/>
  <c r="T1036" i="4"/>
  <c r="R1036" i="4"/>
  <c r="Q1036" i="4"/>
  <c r="P1036" i="4"/>
  <c r="O1036" i="4"/>
  <c r="N1036" i="4"/>
  <c r="L1036" i="4"/>
  <c r="K1036" i="4"/>
  <c r="J1036" i="4"/>
  <c r="I1036" i="4"/>
  <c r="H1036" i="4"/>
  <c r="G1036" i="4"/>
  <c r="F1036" i="4"/>
  <c r="E1036" i="4"/>
  <c r="D1036" i="4"/>
  <c r="T1035" i="4"/>
  <c r="R1035" i="4"/>
  <c r="Q1035" i="4"/>
  <c r="P1035" i="4"/>
  <c r="O1035" i="4"/>
  <c r="N1035" i="4"/>
  <c r="L1035" i="4"/>
  <c r="K1035" i="4"/>
  <c r="J1035" i="4"/>
  <c r="I1035" i="4"/>
  <c r="G1035" i="4"/>
  <c r="H1035" i="4" s="1"/>
  <c r="F1035" i="4"/>
  <c r="E1035" i="4"/>
  <c r="D1035" i="4"/>
  <c r="T1034" i="4"/>
  <c r="R1034" i="4"/>
  <c r="Q1034" i="4"/>
  <c r="P1034" i="4"/>
  <c r="O1034" i="4"/>
  <c r="N1034" i="4"/>
  <c r="L1034" i="4"/>
  <c r="K1034" i="4"/>
  <c r="J1034" i="4"/>
  <c r="I1034" i="4"/>
  <c r="H1034" i="4"/>
  <c r="G1034" i="4"/>
  <c r="F1034" i="4"/>
  <c r="E1034" i="4"/>
  <c r="D1034" i="4"/>
  <c r="T1033" i="4"/>
  <c r="R1033" i="4"/>
  <c r="Q1033" i="4"/>
  <c r="P1033" i="4"/>
  <c r="O1033" i="4"/>
  <c r="N1033" i="4"/>
  <c r="L1033" i="4"/>
  <c r="K1033" i="4"/>
  <c r="J1033" i="4"/>
  <c r="I1033" i="4"/>
  <c r="H1033" i="4"/>
  <c r="G1033" i="4"/>
  <c r="F1033" i="4"/>
  <c r="E1033" i="4"/>
  <c r="D1033" i="4"/>
  <c r="T1032" i="4"/>
  <c r="R1032" i="4"/>
  <c r="Q1032" i="4"/>
  <c r="P1032" i="4"/>
  <c r="O1032" i="4"/>
  <c r="N1032" i="4"/>
  <c r="L1032" i="4"/>
  <c r="K1032" i="4"/>
  <c r="J1032" i="4"/>
  <c r="I1032" i="4"/>
  <c r="H1032" i="4"/>
  <c r="G1032" i="4"/>
  <c r="F1032" i="4"/>
  <c r="E1032" i="4"/>
  <c r="D1032" i="4"/>
  <c r="T1031" i="4"/>
  <c r="R1031" i="4"/>
  <c r="Q1031" i="4"/>
  <c r="P1031" i="4"/>
  <c r="O1031" i="4"/>
  <c r="N1031" i="4"/>
  <c r="L1031" i="4"/>
  <c r="K1031" i="4"/>
  <c r="J1031" i="4"/>
  <c r="I1031" i="4"/>
  <c r="G1031" i="4"/>
  <c r="H1031" i="4" s="1"/>
  <c r="F1031" i="4"/>
  <c r="E1031" i="4"/>
  <c r="D1031" i="4"/>
  <c r="T1030" i="4"/>
  <c r="R1030" i="4"/>
  <c r="Q1030" i="4"/>
  <c r="P1030" i="4"/>
  <c r="O1030" i="4"/>
  <c r="N1030" i="4"/>
  <c r="L1030" i="4"/>
  <c r="K1030" i="4"/>
  <c r="J1030" i="4"/>
  <c r="I1030" i="4"/>
  <c r="H1030" i="4"/>
  <c r="G1030" i="4"/>
  <c r="F1030" i="4"/>
  <c r="E1030" i="4"/>
  <c r="D1030" i="4"/>
  <c r="T1029" i="4"/>
  <c r="R1029" i="4"/>
  <c r="Q1029" i="4"/>
  <c r="P1029" i="4"/>
  <c r="O1029" i="4"/>
  <c r="N1029" i="4"/>
  <c r="L1029" i="4"/>
  <c r="K1029" i="4"/>
  <c r="J1029" i="4"/>
  <c r="I1029" i="4"/>
  <c r="G1029" i="4"/>
  <c r="H1029" i="4" s="1"/>
  <c r="F1029" i="4"/>
  <c r="E1029" i="4"/>
  <c r="D1029" i="4"/>
  <c r="T1028" i="4"/>
  <c r="R1028" i="4"/>
  <c r="Q1028" i="4"/>
  <c r="P1028" i="4"/>
  <c r="O1028" i="4"/>
  <c r="N1028" i="4"/>
  <c r="L1028" i="4"/>
  <c r="K1028" i="4"/>
  <c r="J1028" i="4"/>
  <c r="I1028" i="4"/>
  <c r="H1028" i="4"/>
  <c r="G1028" i="4"/>
  <c r="F1028" i="4"/>
  <c r="E1028" i="4"/>
  <c r="D1028" i="4"/>
  <c r="T1027" i="4"/>
  <c r="R1027" i="4"/>
  <c r="Q1027" i="4"/>
  <c r="P1027" i="4"/>
  <c r="O1027" i="4"/>
  <c r="N1027" i="4"/>
  <c r="L1027" i="4"/>
  <c r="K1027" i="4"/>
  <c r="J1027" i="4"/>
  <c r="I1027" i="4"/>
  <c r="G1027" i="4"/>
  <c r="H1027" i="4" s="1"/>
  <c r="F1027" i="4"/>
  <c r="E1027" i="4"/>
  <c r="D1027" i="4"/>
  <c r="T1026" i="4"/>
  <c r="R1026" i="4"/>
  <c r="Q1026" i="4"/>
  <c r="P1026" i="4"/>
  <c r="O1026" i="4"/>
  <c r="N1026" i="4"/>
  <c r="L1026" i="4"/>
  <c r="K1026" i="4"/>
  <c r="J1026" i="4"/>
  <c r="I1026" i="4"/>
  <c r="H1026" i="4"/>
  <c r="G1026" i="4"/>
  <c r="F1026" i="4"/>
  <c r="E1026" i="4"/>
  <c r="D1026" i="4"/>
  <c r="T1025" i="4"/>
  <c r="R1025" i="4"/>
  <c r="Q1025" i="4"/>
  <c r="P1025" i="4"/>
  <c r="O1025" i="4"/>
  <c r="N1025" i="4"/>
  <c r="L1025" i="4"/>
  <c r="K1025" i="4"/>
  <c r="J1025" i="4"/>
  <c r="I1025" i="4"/>
  <c r="G1025" i="4"/>
  <c r="H1025" i="4" s="1"/>
  <c r="F1025" i="4"/>
  <c r="E1025" i="4"/>
  <c r="D1025" i="4"/>
  <c r="T1024" i="4"/>
  <c r="R1024" i="4"/>
  <c r="Q1024" i="4"/>
  <c r="P1024" i="4"/>
  <c r="O1024" i="4"/>
  <c r="N1024" i="4"/>
  <c r="L1024" i="4"/>
  <c r="K1024" i="4"/>
  <c r="J1024" i="4"/>
  <c r="I1024" i="4"/>
  <c r="H1024" i="4"/>
  <c r="G1024" i="4"/>
  <c r="F1024" i="4"/>
  <c r="E1024" i="4"/>
  <c r="D1024" i="4"/>
  <c r="T1023" i="4"/>
  <c r="R1023" i="4"/>
  <c r="Q1023" i="4"/>
  <c r="P1023" i="4"/>
  <c r="O1023" i="4"/>
  <c r="N1023" i="4"/>
  <c r="L1023" i="4"/>
  <c r="K1023" i="4"/>
  <c r="J1023" i="4"/>
  <c r="I1023" i="4"/>
  <c r="G1023" i="4"/>
  <c r="H1023" i="4" s="1"/>
  <c r="F1023" i="4"/>
  <c r="E1023" i="4"/>
  <c r="D1023" i="4"/>
  <c r="T1022" i="4"/>
  <c r="R1022" i="4"/>
  <c r="Q1022" i="4"/>
  <c r="P1022" i="4"/>
  <c r="O1022" i="4"/>
  <c r="N1022" i="4"/>
  <c r="L1022" i="4"/>
  <c r="K1022" i="4"/>
  <c r="J1022" i="4"/>
  <c r="I1022" i="4"/>
  <c r="H1022" i="4"/>
  <c r="G1022" i="4"/>
  <c r="F1022" i="4"/>
  <c r="E1022" i="4"/>
  <c r="D1022" i="4"/>
  <c r="T1021" i="4"/>
  <c r="R1021" i="4"/>
  <c r="Q1021" i="4"/>
  <c r="P1021" i="4"/>
  <c r="O1021" i="4"/>
  <c r="N1021" i="4"/>
  <c r="L1021" i="4"/>
  <c r="K1021" i="4"/>
  <c r="J1021" i="4"/>
  <c r="I1021" i="4"/>
  <c r="G1021" i="4"/>
  <c r="H1021" i="4" s="1"/>
  <c r="F1021" i="4"/>
  <c r="E1021" i="4"/>
  <c r="D1021" i="4"/>
  <c r="T1020" i="4"/>
  <c r="R1020" i="4"/>
  <c r="Q1020" i="4"/>
  <c r="P1020" i="4"/>
  <c r="O1020" i="4"/>
  <c r="N1020" i="4"/>
  <c r="L1020" i="4"/>
  <c r="K1020" i="4"/>
  <c r="J1020" i="4"/>
  <c r="I1020" i="4"/>
  <c r="H1020" i="4"/>
  <c r="G1020" i="4"/>
  <c r="F1020" i="4"/>
  <c r="E1020" i="4"/>
  <c r="D1020" i="4"/>
  <c r="T1019" i="4"/>
  <c r="R1019" i="4"/>
  <c r="Q1019" i="4"/>
  <c r="P1019" i="4"/>
  <c r="O1019" i="4"/>
  <c r="N1019" i="4"/>
  <c r="L1019" i="4"/>
  <c r="K1019" i="4"/>
  <c r="J1019" i="4"/>
  <c r="I1019" i="4"/>
  <c r="G1019" i="4"/>
  <c r="H1019" i="4" s="1"/>
  <c r="F1019" i="4"/>
  <c r="E1019" i="4"/>
  <c r="D1019" i="4"/>
  <c r="T1018" i="4"/>
  <c r="R1018" i="4"/>
  <c r="Q1018" i="4"/>
  <c r="P1018" i="4"/>
  <c r="O1018" i="4"/>
  <c r="N1018" i="4"/>
  <c r="L1018" i="4"/>
  <c r="K1018" i="4"/>
  <c r="J1018" i="4"/>
  <c r="I1018" i="4"/>
  <c r="H1018" i="4"/>
  <c r="G1018" i="4"/>
  <c r="F1018" i="4"/>
  <c r="E1018" i="4"/>
  <c r="D1018" i="4"/>
  <c r="T1017" i="4"/>
  <c r="R1017" i="4"/>
  <c r="Q1017" i="4"/>
  <c r="P1017" i="4"/>
  <c r="O1017" i="4"/>
  <c r="N1017" i="4"/>
  <c r="L1017" i="4"/>
  <c r="K1017" i="4"/>
  <c r="J1017" i="4"/>
  <c r="I1017" i="4"/>
  <c r="H1017" i="4"/>
  <c r="G1017" i="4"/>
  <c r="F1017" i="4"/>
  <c r="E1017" i="4"/>
  <c r="D1017" i="4"/>
  <c r="T1016" i="4"/>
  <c r="R1016" i="4"/>
  <c r="Q1016" i="4"/>
  <c r="P1016" i="4"/>
  <c r="O1016" i="4"/>
  <c r="N1016" i="4"/>
  <c r="L1016" i="4"/>
  <c r="K1016" i="4"/>
  <c r="J1016" i="4"/>
  <c r="I1016" i="4"/>
  <c r="H1016" i="4"/>
  <c r="G1016" i="4"/>
  <c r="F1016" i="4"/>
  <c r="E1016" i="4"/>
  <c r="D1016" i="4"/>
  <c r="T1015" i="4"/>
  <c r="R1015" i="4"/>
  <c r="Q1015" i="4"/>
  <c r="P1015" i="4"/>
  <c r="O1015" i="4"/>
  <c r="N1015" i="4"/>
  <c r="L1015" i="4"/>
  <c r="K1015" i="4"/>
  <c r="J1015" i="4"/>
  <c r="I1015" i="4"/>
  <c r="G1015" i="4"/>
  <c r="H1015" i="4" s="1"/>
  <c r="F1015" i="4"/>
  <c r="E1015" i="4"/>
  <c r="D1015" i="4"/>
  <c r="T1014" i="4"/>
  <c r="R1014" i="4"/>
  <c r="Q1014" i="4"/>
  <c r="P1014" i="4"/>
  <c r="O1014" i="4"/>
  <c r="N1014" i="4"/>
  <c r="L1014" i="4"/>
  <c r="K1014" i="4"/>
  <c r="J1014" i="4"/>
  <c r="I1014" i="4"/>
  <c r="H1014" i="4"/>
  <c r="G1014" i="4"/>
  <c r="F1014" i="4"/>
  <c r="E1014" i="4"/>
  <c r="D1014" i="4"/>
  <c r="T1013" i="4"/>
  <c r="R1013" i="4"/>
  <c r="Q1013" i="4"/>
  <c r="P1013" i="4"/>
  <c r="O1013" i="4"/>
  <c r="N1013" i="4"/>
  <c r="L1013" i="4"/>
  <c r="K1013" i="4"/>
  <c r="J1013" i="4"/>
  <c r="I1013" i="4"/>
  <c r="G1013" i="4"/>
  <c r="H1013" i="4" s="1"/>
  <c r="F1013" i="4"/>
  <c r="E1013" i="4"/>
  <c r="D1013" i="4"/>
  <c r="T1012" i="4"/>
  <c r="R1012" i="4"/>
  <c r="Q1012" i="4"/>
  <c r="P1012" i="4"/>
  <c r="O1012" i="4"/>
  <c r="N1012" i="4"/>
  <c r="L1012" i="4"/>
  <c r="K1012" i="4"/>
  <c r="J1012" i="4"/>
  <c r="I1012" i="4"/>
  <c r="H1012" i="4"/>
  <c r="G1012" i="4"/>
  <c r="F1012" i="4"/>
  <c r="E1012" i="4"/>
  <c r="D1012" i="4"/>
  <c r="T1011" i="4"/>
  <c r="R1011" i="4"/>
  <c r="Q1011" i="4"/>
  <c r="P1011" i="4"/>
  <c r="O1011" i="4"/>
  <c r="N1011" i="4"/>
  <c r="L1011" i="4"/>
  <c r="K1011" i="4"/>
  <c r="J1011" i="4"/>
  <c r="I1011" i="4"/>
  <c r="G1011" i="4"/>
  <c r="H1011" i="4" s="1"/>
  <c r="F1011" i="4"/>
  <c r="E1011" i="4"/>
  <c r="D1011" i="4"/>
  <c r="T1010" i="4"/>
  <c r="R1010" i="4"/>
  <c r="Q1010" i="4"/>
  <c r="P1010" i="4"/>
  <c r="O1010" i="4"/>
  <c r="N1010" i="4"/>
  <c r="L1010" i="4"/>
  <c r="K1010" i="4"/>
  <c r="J1010" i="4"/>
  <c r="I1010" i="4"/>
  <c r="H1010" i="4"/>
  <c r="G1010" i="4"/>
  <c r="F1010" i="4"/>
  <c r="E1010" i="4"/>
  <c r="D1010" i="4"/>
  <c r="T1009" i="4"/>
  <c r="R1009" i="4"/>
  <c r="Q1009" i="4"/>
  <c r="P1009" i="4"/>
  <c r="O1009" i="4"/>
  <c r="N1009" i="4"/>
  <c r="L1009" i="4"/>
  <c r="K1009" i="4"/>
  <c r="J1009" i="4"/>
  <c r="I1009" i="4"/>
  <c r="H1009" i="4"/>
  <c r="G1009" i="4"/>
  <c r="F1009" i="4"/>
  <c r="E1009" i="4"/>
  <c r="D1009" i="4"/>
  <c r="T1008" i="4"/>
  <c r="R1008" i="4"/>
  <c r="Q1008" i="4"/>
  <c r="P1008" i="4"/>
  <c r="O1008" i="4"/>
  <c r="N1008" i="4"/>
  <c r="L1008" i="4"/>
  <c r="K1008" i="4"/>
  <c r="J1008" i="4"/>
  <c r="I1008" i="4"/>
  <c r="H1008" i="4"/>
  <c r="G1008" i="4"/>
  <c r="F1008" i="4"/>
  <c r="E1008" i="4"/>
  <c r="D1008" i="4"/>
  <c r="T1007" i="4"/>
  <c r="R1007" i="4"/>
  <c r="Q1007" i="4"/>
  <c r="P1007" i="4"/>
  <c r="O1007" i="4"/>
  <c r="N1007" i="4"/>
  <c r="L1007" i="4"/>
  <c r="K1007" i="4"/>
  <c r="J1007" i="4"/>
  <c r="I1007" i="4"/>
  <c r="G1007" i="4"/>
  <c r="H1007" i="4" s="1"/>
  <c r="F1007" i="4"/>
  <c r="E1007" i="4"/>
  <c r="D1007" i="4"/>
  <c r="T1006" i="4"/>
  <c r="R1006" i="4"/>
  <c r="Q1006" i="4"/>
  <c r="P1006" i="4"/>
  <c r="O1006" i="4"/>
  <c r="N1006" i="4"/>
  <c r="L1006" i="4"/>
  <c r="K1006" i="4"/>
  <c r="J1006" i="4"/>
  <c r="I1006" i="4"/>
  <c r="H1006" i="4"/>
  <c r="G1006" i="4"/>
  <c r="F1006" i="4"/>
  <c r="E1006" i="4"/>
  <c r="D1006" i="4"/>
  <c r="T1005" i="4"/>
  <c r="R1005" i="4"/>
  <c r="Q1005" i="4"/>
  <c r="P1005" i="4"/>
  <c r="O1005" i="4"/>
  <c r="N1005" i="4"/>
  <c r="L1005" i="4"/>
  <c r="K1005" i="4"/>
  <c r="J1005" i="4"/>
  <c r="I1005" i="4"/>
  <c r="G1005" i="4"/>
  <c r="H1005" i="4" s="1"/>
  <c r="F1005" i="4"/>
  <c r="E1005" i="4"/>
  <c r="D1005" i="4"/>
  <c r="T1004" i="4"/>
  <c r="R1004" i="4"/>
  <c r="Q1004" i="4"/>
  <c r="P1004" i="4"/>
  <c r="O1004" i="4"/>
  <c r="N1004" i="4"/>
  <c r="L1004" i="4"/>
  <c r="K1004" i="4"/>
  <c r="J1004" i="4"/>
  <c r="I1004" i="4"/>
  <c r="H1004" i="4"/>
  <c r="G1004" i="4"/>
  <c r="F1004" i="4"/>
  <c r="E1004" i="4"/>
  <c r="D1004" i="4"/>
  <c r="T1003" i="4"/>
  <c r="R1003" i="4"/>
  <c r="Q1003" i="4"/>
  <c r="P1003" i="4"/>
  <c r="O1003" i="4"/>
  <c r="N1003" i="4"/>
  <c r="L1003" i="4"/>
  <c r="K1003" i="4"/>
  <c r="J1003" i="4"/>
  <c r="I1003" i="4"/>
  <c r="G1003" i="4"/>
  <c r="H1003" i="4" s="1"/>
  <c r="F1003" i="4"/>
  <c r="E1003" i="4"/>
  <c r="D1003" i="4"/>
  <c r="T1002" i="4"/>
  <c r="R1002" i="4"/>
  <c r="Q1002" i="4"/>
  <c r="P1002" i="4"/>
  <c r="O1002" i="4"/>
  <c r="N1002" i="4"/>
  <c r="L1002" i="4"/>
  <c r="K1002" i="4"/>
  <c r="J1002" i="4"/>
  <c r="I1002" i="4"/>
  <c r="H1002" i="4"/>
  <c r="G1002" i="4"/>
  <c r="F1002" i="4"/>
  <c r="E1002" i="4"/>
  <c r="D1002" i="4"/>
  <c r="T1001" i="4"/>
  <c r="R1001" i="4"/>
  <c r="Q1001" i="4"/>
  <c r="P1001" i="4"/>
  <c r="O1001" i="4"/>
  <c r="N1001" i="4"/>
  <c r="L1001" i="4"/>
  <c r="K1001" i="4"/>
  <c r="J1001" i="4"/>
  <c r="I1001" i="4"/>
  <c r="G1001" i="4"/>
  <c r="H1001" i="4" s="1"/>
  <c r="F1001" i="4"/>
  <c r="E1001" i="4"/>
  <c r="D1001" i="4"/>
  <c r="T1000" i="4"/>
  <c r="R1000" i="4"/>
  <c r="Q1000" i="4"/>
  <c r="P1000" i="4"/>
  <c r="O1000" i="4"/>
  <c r="N1000" i="4"/>
  <c r="L1000" i="4"/>
  <c r="K1000" i="4"/>
  <c r="J1000" i="4"/>
  <c r="I1000" i="4"/>
  <c r="H1000" i="4"/>
  <c r="G1000" i="4"/>
  <c r="F1000" i="4"/>
  <c r="E1000" i="4"/>
  <c r="D1000" i="4"/>
  <c r="T999" i="4"/>
  <c r="R999" i="4"/>
  <c r="Q999" i="4"/>
  <c r="P999" i="4"/>
  <c r="O999" i="4"/>
  <c r="N999" i="4"/>
  <c r="L999" i="4"/>
  <c r="K999" i="4"/>
  <c r="J999" i="4"/>
  <c r="I999" i="4"/>
  <c r="G999" i="4"/>
  <c r="H999" i="4" s="1"/>
  <c r="F999" i="4"/>
  <c r="E999" i="4"/>
  <c r="D999" i="4"/>
  <c r="T998" i="4"/>
  <c r="R998" i="4"/>
  <c r="Q998" i="4"/>
  <c r="P998" i="4"/>
  <c r="O998" i="4"/>
  <c r="N998" i="4"/>
  <c r="L998" i="4"/>
  <c r="K998" i="4"/>
  <c r="J998" i="4"/>
  <c r="I998" i="4"/>
  <c r="H998" i="4"/>
  <c r="G998" i="4"/>
  <c r="F998" i="4"/>
  <c r="E998" i="4"/>
  <c r="D998" i="4"/>
  <c r="T997" i="4"/>
  <c r="R997" i="4"/>
  <c r="Q997" i="4"/>
  <c r="P997" i="4"/>
  <c r="O997" i="4"/>
  <c r="N997" i="4"/>
  <c r="L997" i="4"/>
  <c r="K997" i="4"/>
  <c r="J997" i="4"/>
  <c r="I997" i="4"/>
  <c r="H997" i="4"/>
  <c r="G997" i="4"/>
  <c r="F997" i="4"/>
  <c r="E997" i="4"/>
  <c r="D997" i="4"/>
  <c r="T996" i="4"/>
  <c r="R996" i="4"/>
  <c r="Q996" i="4"/>
  <c r="P996" i="4"/>
  <c r="O996" i="4"/>
  <c r="N996" i="4"/>
  <c r="L996" i="4"/>
  <c r="K996" i="4"/>
  <c r="J996" i="4"/>
  <c r="I996" i="4"/>
  <c r="H996" i="4"/>
  <c r="G996" i="4"/>
  <c r="F996" i="4"/>
  <c r="E996" i="4"/>
  <c r="D996" i="4"/>
  <c r="T995" i="4"/>
  <c r="R995" i="4"/>
  <c r="Q995" i="4"/>
  <c r="P995" i="4"/>
  <c r="O995" i="4"/>
  <c r="N995" i="4"/>
  <c r="L995" i="4"/>
  <c r="K995" i="4"/>
  <c r="J995" i="4"/>
  <c r="I995" i="4"/>
  <c r="G995" i="4"/>
  <c r="H995" i="4" s="1"/>
  <c r="F995" i="4"/>
  <c r="E995" i="4"/>
  <c r="D995" i="4"/>
  <c r="T994" i="4"/>
  <c r="R994" i="4"/>
  <c r="Q994" i="4"/>
  <c r="P994" i="4"/>
  <c r="O994" i="4"/>
  <c r="N994" i="4"/>
  <c r="L994" i="4"/>
  <c r="K994" i="4"/>
  <c r="J994" i="4"/>
  <c r="I994" i="4"/>
  <c r="H994" i="4"/>
  <c r="G994" i="4"/>
  <c r="F994" i="4"/>
  <c r="E994" i="4"/>
  <c r="D994" i="4"/>
  <c r="T993" i="4"/>
  <c r="R993" i="4"/>
  <c r="Q993" i="4"/>
  <c r="P993" i="4"/>
  <c r="O993" i="4"/>
  <c r="N993" i="4"/>
  <c r="L993" i="4"/>
  <c r="K993" i="4"/>
  <c r="J993" i="4"/>
  <c r="I993" i="4"/>
  <c r="H993" i="4"/>
  <c r="G993" i="4"/>
  <c r="F993" i="4"/>
  <c r="E993" i="4"/>
  <c r="D993" i="4"/>
  <c r="T992" i="4"/>
  <c r="R992" i="4"/>
  <c r="Q992" i="4"/>
  <c r="P992" i="4"/>
  <c r="O992" i="4"/>
  <c r="N992" i="4"/>
  <c r="L992" i="4"/>
  <c r="K992" i="4"/>
  <c r="J992" i="4"/>
  <c r="I992" i="4"/>
  <c r="H992" i="4"/>
  <c r="G992" i="4"/>
  <c r="F992" i="4"/>
  <c r="E992" i="4"/>
  <c r="D992" i="4"/>
  <c r="T991" i="4"/>
  <c r="R991" i="4"/>
  <c r="Q991" i="4"/>
  <c r="P991" i="4"/>
  <c r="O991" i="4"/>
  <c r="N991" i="4"/>
  <c r="L991" i="4"/>
  <c r="K991" i="4"/>
  <c r="J991" i="4"/>
  <c r="I991" i="4"/>
  <c r="G991" i="4"/>
  <c r="H991" i="4" s="1"/>
  <c r="F991" i="4"/>
  <c r="E991" i="4"/>
  <c r="D991" i="4"/>
  <c r="T990" i="4"/>
  <c r="R990" i="4"/>
  <c r="Q990" i="4"/>
  <c r="P990" i="4"/>
  <c r="O990" i="4"/>
  <c r="N990" i="4"/>
  <c r="L990" i="4"/>
  <c r="K990" i="4"/>
  <c r="J990" i="4"/>
  <c r="I990" i="4"/>
  <c r="H990" i="4"/>
  <c r="G990" i="4"/>
  <c r="F990" i="4"/>
  <c r="E990" i="4"/>
  <c r="D990" i="4"/>
  <c r="T989" i="4"/>
  <c r="R989" i="4"/>
  <c r="Q989" i="4"/>
  <c r="P989" i="4"/>
  <c r="O989" i="4"/>
  <c r="N989" i="4"/>
  <c r="L989" i="4"/>
  <c r="K989" i="4"/>
  <c r="J989" i="4"/>
  <c r="I989" i="4"/>
  <c r="G989" i="4"/>
  <c r="H989" i="4" s="1"/>
  <c r="F989" i="4"/>
  <c r="E989" i="4"/>
  <c r="D989" i="4"/>
  <c r="T988" i="4"/>
  <c r="R988" i="4"/>
  <c r="Q988" i="4"/>
  <c r="P988" i="4"/>
  <c r="O988" i="4"/>
  <c r="N988" i="4"/>
  <c r="L988" i="4"/>
  <c r="K988" i="4"/>
  <c r="J988" i="4"/>
  <c r="I988" i="4"/>
  <c r="H988" i="4"/>
  <c r="G988" i="4"/>
  <c r="F988" i="4"/>
  <c r="E988" i="4"/>
  <c r="D988" i="4"/>
  <c r="T987" i="4"/>
  <c r="R987" i="4"/>
  <c r="Q987" i="4"/>
  <c r="P987" i="4"/>
  <c r="O987" i="4"/>
  <c r="N987" i="4"/>
  <c r="L987" i="4"/>
  <c r="K987" i="4"/>
  <c r="J987" i="4"/>
  <c r="I987" i="4"/>
  <c r="G987" i="4"/>
  <c r="H987" i="4" s="1"/>
  <c r="F987" i="4"/>
  <c r="E987" i="4"/>
  <c r="D987" i="4"/>
  <c r="T986" i="4"/>
  <c r="R986" i="4"/>
  <c r="Q986" i="4"/>
  <c r="P986" i="4"/>
  <c r="O986" i="4"/>
  <c r="N986" i="4"/>
  <c r="L986" i="4"/>
  <c r="K986" i="4"/>
  <c r="J986" i="4"/>
  <c r="I986" i="4"/>
  <c r="H986" i="4"/>
  <c r="G986" i="4"/>
  <c r="F986" i="4"/>
  <c r="E986" i="4"/>
  <c r="D986" i="4"/>
  <c r="T985" i="4"/>
  <c r="R985" i="4"/>
  <c r="Q985" i="4"/>
  <c r="P985" i="4"/>
  <c r="O985" i="4"/>
  <c r="N985" i="4"/>
  <c r="L985" i="4"/>
  <c r="K985" i="4"/>
  <c r="J985" i="4"/>
  <c r="I985" i="4"/>
  <c r="H985" i="4"/>
  <c r="G985" i="4"/>
  <c r="F985" i="4"/>
  <c r="E985" i="4"/>
  <c r="D985" i="4"/>
  <c r="T984" i="4"/>
  <c r="R984" i="4"/>
  <c r="Q984" i="4"/>
  <c r="P984" i="4"/>
  <c r="O984" i="4"/>
  <c r="N984" i="4"/>
  <c r="L984" i="4"/>
  <c r="K984" i="4"/>
  <c r="J984" i="4"/>
  <c r="I984" i="4"/>
  <c r="H984" i="4"/>
  <c r="G984" i="4"/>
  <c r="F984" i="4"/>
  <c r="E984" i="4"/>
  <c r="D984" i="4"/>
  <c r="T983" i="4"/>
  <c r="R983" i="4"/>
  <c r="Q983" i="4"/>
  <c r="P983" i="4"/>
  <c r="O983" i="4"/>
  <c r="N983" i="4"/>
  <c r="L983" i="4"/>
  <c r="K983" i="4"/>
  <c r="J983" i="4"/>
  <c r="I983" i="4"/>
  <c r="G983" i="4"/>
  <c r="H983" i="4" s="1"/>
  <c r="F983" i="4"/>
  <c r="E983" i="4"/>
  <c r="D983" i="4"/>
  <c r="T982" i="4"/>
  <c r="R982" i="4"/>
  <c r="Q982" i="4"/>
  <c r="P982" i="4"/>
  <c r="O982" i="4"/>
  <c r="N982" i="4"/>
  <c r="L982" i="4"/>
  <c r="K982" i="4"/>
  <c r="J982" i="4"/>
  <c r="I982" i="4"/>
  <c r="H982" i="4"/>
  <c r="G982" i="4"/>
  <c r="F982" i="4"/>
  <c r="E982" i="4"/>
  <c r="D982" i="4"/>
  <c r="T981" i="4"/>
  <c r="R981" i="4"/>
  <c r="Q981" i="4"/>
  <c r="P981" i="4"/>
  <c r="O981" i="4"/>
  <c r="N981" i="4"/>
  <c r="L981" i="4"/>
  <c r="K981" i="4"/>
  <c r="J981" i="4"/>
  <c r="I981" i="4"/>
  <c r="G981" i="4"/>
  <c r="H981" i="4" s="1"/>
  <c r="F981" i="4"/>
  <c r="E981" i="4"/>
  <c r="D981" i="4"/>
  <c r="T980" i="4"/>
  <c r="R980" i="4"/>
  <c r="Q980" i="4"/>
  <c r="P980" i="4"/>
  <c r="O980" i="4"/>
  <c r="N980" i="4"/>
  <c r="L980" i="4"/>
  <c r="K980" i="4"/>
  <c r="J980" i="4"/>
  <c r="I980" i="4"/>
  <c r="H980" i="4"/>
  <c r="G980" i="4"/>
  <c r="F980" i="4"/>
  <c r="E980" i="4"/>
  <c r="D980" i="4"/>
  <c r="T979" i="4"/>
  <c r="R979" i="4"/>
  <c r="Q979" i="4"/>
  <c r="P979" i="4"/>
  <c r="O979" i="4"/>
  <c r="N979" i="4"/>
  <c r="L979" i="4"/>
  <c r="K979" i="4"/>
  <c r="J979" i="4"/>
  <c r="I979" i="4"/>
  <c r="G979" i="4"/>
  <c r="H979" i="4" s="1"/>
  <c r="F979" i="4"/>
  <c r="E979" i="4"/>
  <c r="D979" i="4"/>
  <c r="T978" i="4"/>
  <c r="R978" i="4"/>
  <c r="Q978" i="4"/>
  <c r="P978" i="4"/>
  <c r="O978" i="4"/>
  <c r="N978" i="4"/>
  <c r="L978" i="4"/>
  <c r="K978" i="4"/>
  <c r="J978" i="4"/>
  <c r="I978" i="4"/>
  <c r="H978" i="4"/>
  <c r="G978" i="4"/>
  <c r="F978" i="4"/>
  <c r="E978" i="4"/>
  <c r="D978" i="4"/>
  <c r="T977" i="4"/>
  <c r="R977" i="4"/>
  <c r="Q977" i="4"/>
  <c r="P977" i="4"/>
  <c r="O977" i="4"/>
  <c r="N977" i="4"/>
  <c r="L977" i="4"/>
  <c r="K977" i="4"/>
  <c r="J977" i="4"/>
  <c r="I977" i="4"/>
  <c r="G977" i="4"/>
  <c r="H977" i="4" s="1"/>
  <c r="F977" i="4"/>
  <c r="E977" i="4"/>
  <c r="D977" i="4"/>
  <c r="T976" i="4"/>
  <c r="R976" i="4"/>
  <c r="Q976" i="4"/>
  <c r="P976" i="4"/>
  <c r="O976" i="4"/>
  <c r="N976" i="4"/>
  <c r="L976" i="4"/>
  <c r="K976" i="4"/>
  <c r="J976" i="4"/>
  <c r="I976" i="4"/>
  <c r="H976" i="4"/>
  <c r="G976" i="4"/>
  <c r="F976" i="4"/>
  <c r="E976" i="4"/>
  <c r="D976" i="4"/>
  <c r="T975" i="4"/>
  <c r="R975" i="4"/>
  <c r="Q975" i="4"/>
  <c r="P975" i="4"/>
  <c r="O975" i="4"/>
  <c r="N975" i="4"/>
  <c r="L975" i="4"/>
  <c r="K975" i="4"/>
  <c r="J975" i="4"/>
  <c r="I975" i="4"/>
  <c r="G975" i="4"/>
  <c r="H975" i="4" s="1"/>
  <c r="F975" i="4"/>
  <c r="E975" i="4"/>
  <c r="D975" i="4"/>
  <c r="T974" i="4"/>
  <c r="R974" i="4"/>
  <c r="Q974" i="4"/>
  <c r="P974" i="4"/>
  <c r="O974" i="4"/>
  <c r="N974" i="4"/>
  <c r="L974" i="4"/>
  <c r="K974" i="4"/>
  <c r="J974" i="4"/>
  <c r="I974" i="4"/>
  <c r="H974" i="4"/>
  <c r="G974" i="4"/>
  <c r="F974" i="4"/>
  <c r="E974" i="4"/>
  <c r="D974" i="4"/>
  <c r="T973" i="4"/>
  <c r="R973" i="4"/>
  <c r="Q973" i="4"/>
  <c r="P973" i="4"/>
  <c r="O973" i="4"/>
  <c r="N973" i="4"/>
  <c r="L973" i="4"/>
  <c r="K973" i="4"/>
  <c r="J973" i="4"/>
  <c r="I973" i="4"/>
  <c r="G973" i="4"/>
  <c r="H973" i="4" s="1"/>
  <c r="F973" i="4"/>
  <c r="E973" i="4"/>
  <c r="D973" i="4"/>
  <c r="T972" i="4"/>
  <c r="R972" i="4"/>
  <c r="Q972" i="4"/>
  <c r="P972" i="4"/>
  <c r="O972" i="4"/>
  <c r="N972" i="4"/>
  <c r="L972" i="4"/>
  <c r="K972" i="4"/>
  <c r="J972" i="4"/>
  <c r="I972" i="4"/>
  <c r="H972" i="4"/>
  <c r="G972" i="4"/>
  <c r="F972" i="4"/>
  <c r="E972" i="4"/>
  <c r="D972" i="4"/>
  <c r="T971" i="4"/>
  <c r="R971" i="4"/>
  <c r="Q971" i="4"/>
  <c r="P971" i="4"/>
  <c r="O971" i="4"/>
  <c r="N971" i="4"/>
  <c r="L971" i="4"/>
  <c r="K971" i="4"/>
  <c r="J971" i="4"/>
  <c r="I971" i="4"/>
  <c r="G971" i="4"/>
  <c r="H971" i="4" s="1"/>
  <c r="F971" i="4"/>
  <c r="E971" i="4"/>
  <c r="D971" i="4"/>
  <c r="T970" i="4"/>
  <c r="R970" i="4"/>
  <c r="Q970" i="4"/>
  <c r="P970" i="4"/>
  <c r="O970" i="4"/>
  <c r="N970" i="4"/>
  <c r="L970" i="4"/>
  <c r="K970" i="4"/>
  <c r="J970" i="4"/>
  <c r="I970" i="4"/>
  <c r="H970" i="4"/>
  <c r="G970" i="4"/>
  <c r="F970" i="4"/>
  <c r="E970" i="4"/>
  <c r="D970" i="4"/>
  <c r="T969" i="4"/>
  <c r="R969" i="4"/>
  <c r="Q969" i="4"/>
  <c r="P969" i="4"/>
  <c r="O969" i="4"/>
  <c r="N969" i="4"/>
  <c r="L969" i="4"/>
  <c r="K969" i="4"/>
  <c r="J969" i="4"/>
  <c r="I969" i="4"/>
  <c r="H969" i="4"/>
  <c r="G969" i="4"/>
  <c r="F969" i="4"/>
  <c r="E969" i="4"/>
  <c r="D969" i="4"/>
  <c r="T968" i="4"/>
  <c r="R968" i="4"/>
  <c r="Q968" i="4"/>
  <c r="P968" i="4"/>
  <c r="O968" i="4"/>
  <c r="N968" i="4"/>
  <c r="L968" i="4"/>
  <c r="K968" i="4"/>
  <c r="J968" i="4"/>
  <c r="I968" i="4"/>
  <c r="H968" i="4"/>
  <c r="G968" i="4"/>
  <c r="F968" i="4"/>
  <c r="E968" i="4"/>
  <c r="D968" i="4"/>
  <c r="T967" i="4"/>
  <c r="R967" i="4"/>
  <c r="Q967" i="4"/>
  <c r="P967" i="4"/>
  <c r="O967" i="4"/>
  <c r="N967" i="4"/>
  <c r="L967" i="4"/>
  <c r="K967" i="4"/>
  <c r="J967" i="4"/>
  <c r="I967" i="4"/>
  <c r="G967" i="4"/>
  <c r="H967" i="4" s="1"/>
  <c r="F967" i="4"/>
  <c r="E967" i="4"/>
  <c r="D967" i="4"/>
  <c r="T966" i="4"/>
  <c r="R966" i="4"/>
  <c r="Q966" i="4"/>
  <c r="P966" i="4"/>
  <c r="O966" i="4"/>
  <c r="N966" i="4"/>
  <c r="L966" i="4"/>
  <c r="K966" i="4"/>
  <c r="J966" i="4"/>
  <c r="I966" i="4"/>
  <c r="H966" i="4"/>
  <c r="G966" i="4"/>
  <c r="F966" i="4"/>
  <c r="E966" i="4"/>
  <c r="D966" i="4"/>
  <c r="T965" i="4"/>
  <c r="R965" i="4"/>
  <c r="Q965" i="4"/>
  <c r="P965" i="4"/>
  <c r="O965" i="4"/>
  <c r="N965" i="4"/>
  <c r="L965" i="4"/>
  <c r="K965" i="4"/>
  <c r="J965" i="4"/>
  <c r="I965" i="4"/>
  <c r="G965" i="4"/>
  <c r="H965" i="4" s="1"/>
  <c r="F965" i="4"/>
  <c r="E965" i="4"/>
  <c r="D965" i="4"/>
  <c r="T964" i="4"/>
  <c r="R964" i="4"/>
  <c r="Q964" i="4"/>
  <c r="P964" i="4"/>
  <c r="O964" i="4"/>
  <c r="N964" i="4"/>
  <c r="L964" i="4"/>
  <c r="K964" i="4"/>
  <c r="J964" i="4"/>
  <c r="I964" i="4"/>
  <c r="H964" i="4"/>
  <c r="G964" i="4"/>
  <c r="F964" i="4"/>
  <c r="E964" i="4"/>
  <c r="D964" i="4"/>
  <c r="T963" i="4"/>
  <c r="R963" i="4"/>
  <c r="Q963" i="4"/>
  <c r="P963" i="4"/>
  <c r="O963" i="4"/>
  <c r="N963" i="4"/>
  <c r="L963" i="4"/>
  <c r="K963" i="4"/>
  <c r="J963" i="4"/>
  <c r="I963" i="4"/>
  <c r="G963" i="4"/>
  <c r="H963" i="4" s="1"/>
  <c r="F963" i="4"/>
  <c r="E963" i="4"/>
  <c r="D963" i="4"/>
  <c r="T962" i="4"/>
  <c r="R962" i="4"/>
  <c r="Q962" i="4"/>
  <c r="P962" i="4"/>
  <c r="O962" i="4"/>
  <c r="N962" i="4"/>
  <c r="L962" i="4"/>
  <c r="K962" i="4"/>
  <c r="J962" i="4"/>
  <c r="I962" i="4"/>
  <c r="H962" i="4"/>
  <c r="G962" i="4"/>
  <c r="F962" i="4"/>
  <c r="E962" i="4"/>
  <c r="D962" i="4"/>
  <c r="T961" i="4"/>
  <c r="R961" i="4"/>
  <c r="Q961" i="4"/>
  <c r="P961" i="4"/>
  <c r="O961" i="4"/>
  <c r="N961" i="4"/>
  <c r="L961" i="4"/>
  <c r="K961" i="4"/>
  <c r="J961" i="4"/>
  <c r="I961" i="4"/>
  <c r="H961" i="4"/>
  <c r="G961" i="4"/>
  <c r="F961" i="4"/>
  <c r="E961" i="4"/>
  <c r="D961" i="4"/>
  <c r="T960" i="4"/>
  <c r="R960" i="4"/>
  <c r="Q960" i="4"/>
  <c r="P960" i="4"/>
  <c r="O960" i="4"/>
  <c r="N960" i="4"/>
  <c r="L960" i="4"/>
  <c r="K960" i="4"/>
  <c r="J960" i="4"/>
  <c r="I960" i="4"/>
  <c r="H960" i="4"/>
  <c r="G960" i="4"/>
  <c r="F960" i="4"/>
  <c r="E960" i="4"/>
  <c r="D960" i="4"/>
  <c r="T959" i="4"/>
  <c r="R959" i="4"/>
  <c r="Q959" i="4"/>
  <c r="P959" i="4"/>
  <c r="O959" i="4"/>
  <c r="N959" i="4"/>
  <c r="L959" i="4"/>
  <c r="K959" i="4"/>
  <c r="J959" i="4"/>
  <c r="I959" i="4"/>
  <c r="G959" i="4"/>
  <c r="H959" i="4" s="1"/>
  <c r="F959" i="4"/>
  <c r="E959" i="4"/>
  <c r="D959" i="4"/>
  <c r="T958" i="4"/>
  <c r="R958" i="4"/>
  <c r="Q958" i="4"/>
  <c r="P958" i="4"/>
  <c r="O958" i="4"/>
  <c r="N958" i="4"/>
  <c r="L958" i="4"/>
  <c r="K958" i="4"/>
  <c r="J958" i="4"/>
  <c r="I958" i="4"/>
  <c r="H958" i="4"/>
  <c r="G958" i="4"/>
  <c r="F958" i="4"/>
  <c r="E958" i="4"/>
  <c r="D958" i="4"/>
  <c r="T957" i="4"/>
  <c r="R957" i="4"/>
  <c r="Q957" i="4"/>
  <c r="P957" i="4"/>
  <c r="O957" i="4"/>
  <c r="N957" i="4"/>
  <c r="L957" i="4"/>
  <c r="K957" i="4"/>
  <c r="J957" i="4"/>
  <c r="I957" i="4"/>
  <c r="G957" i="4"/>
  <c r="H957" i="4" s="1"/>
  <c r="F957" i="4"/>
  <c r="E957" i="4"/>
  <c r="D957" i="4"/>
  <c r="T956" i="4"/>
  <c r="R956" i="4"/>
  <c r="Q956" i="4"/>
  <c r="P956" i="4"/>
  <c r="O956" i="4"/>
  <c r="N956" i="4"/>
  <c r="L956" i="4"/>
  <c r="K956" i="4"/>
  <c r="J956" i="4"/>
  <c r="I956" i="4"/>
  <c r="H956" i="4"/>
  <c r="G956" i="4"/>
  <c r="F956" i="4"/>
  <c r="E956" i="4"/>
  <c r="D956" i="4"/>
  <c r="T955" i="4"/>
  <c r="R955" i="4"/>
  <c r="Q955" i="4"/>
  <c r="P955" i="4"/>
  <c r="O955" i="4"/>
  <c r="N955" i="4"/>
  <c r="L955" i="4"/>
  <c r="K955" i="4"/>
  <c r="J955" i="4"/>
  <c r="I955" i="4"/>
  <c r="G955" i="4"/>
  <c r="H955" i="4" s="1"/>
  <c r="F955" i="4"/>
  <c r="E955" i="4"/>
  <c r="D955" i="4"/>
  <c r="T954" i="4"/>
  <c r="R954" i="4"/>
  <c r="Q954" i="4"/>
  <c r="P954" i="4"/>
  <c r="O954" i="4"/>
  <c r="N954" i="4"/>
  <c r="L954" i="4"/>
  <c r="K954" i="4"/>
  <c r="J954" i="4"/>
  <c r="I954" i="4"/>
  <c r="H954" i="4"/>
  <c r="G954" i="4"/>
  <c r="F954" i="4"/>
  <c r="E954" i="4"/>
  <c r="D954" i="4"/>
  <c r="T953" i="4"/>
  <c r="R953" i="4"/>
  <c r="Q953" i="4"/>
  <c r="P953" i="4"/>
  <c r="O953" i="4"/>
  <c r="N953" i="4"/>
  <c r="L953" i="4"/>
  <c r="K953" i="4"/>
  <c r="J953" i="4"/>
  <c r="I953" i="4"/>
  <c r="G953" i="4"/>
  <c r="H953" i="4" s="1"/>
  <c r="F953" i="4"/>
  <c r="E953" i="4"/>
  <c r="D953" i="4"/>
  <c r="T952" i="4"/>
  <c r="R952" i="4"/>
  <c r="Q952" i="4"/>
  <c r="P952" i="4"/>
  <c r="O952" i="4"/>
  <c r="N952" i="4"/>
  <c r="L952" i="4"/>
  <c r="K952" i="4"/>
  <c r="J952" i="4"/>
  <c r="I952" i="4"/>
  <c r="H952" i="4"/>
  <c r="G952" i="4"/>
  <c r="F952" i="4"/>
  <c r="E952" i="4"/>
  <c r="D952" i="4"/>
  <c r="T951" i="4"/>
  <c r="R951" i="4"/>
  <c r="Q951" i="4"/>
  <c r="P951" i="4"/>
  <c r="O951" i="4"/>
  <c r="N951" i="4"/>
  <c r="L951" i="4"/>
  <c r="K951" i="4"/>
  <c r="J951" i="4"/>
  <c r="I951" i="4"/>
  <c r="G951" i="4"/>
  <c r="H951" i="4" s="1"/>
  <c r="F951" i="4"/>
  <c r="E951" i="4"/>
  <c r="D951" i="4"/>
  <c r="T950" i="4"/>
  <c r="R950" i="4"/>
  <c r="Q950" i="4"/>
  <c r="P950" i="4"/>
  <c r="O950" i="4"/>
  <c r="N950" i="4"/>
  <c r="L950" i="4"/>
  <c r="K950" i="4"/>
  <c r="J950" i="4"/>
  <c r="I950" i="4"/>
  <c r="H950" i="4"/>
  <c r="G950" i="4"/>
  <c r="F950" i="4"/>
  <c r="E950" i="4"/>
  <c r="D950" i="4"/>
  <c r="T949" i="4"/>
  <c r="R949" i="4"/>
  <c r="Q949" i="4"/>
  <c r="P949" i="4"/>
  <c r="O949" i="4"/>
  <c r="N949" i="4"/>
  <c r="L949" i="4"/>
  <c r="K949" i="4"/>
  <c r="J949" i="4"/>
  <c r="I949" i="4"/>
  <c r="H949" i="4"/>
  <c r="G949" i="4"/>
  <c r="F949" i="4"/>
  <c r="E949" i="4"/>
  <c r="D949" i="4"/>
  <c r="T948" i="4"/>
  <c r="R948" i="4"/>
  <c r="Q948" i="4"/>
  <c r="P948" i="4"/>
  <c r="O948" i="4"/>
  <c r="N948" i="4"/>
  <c r="L948" i="4"/>
  <c r="K948" i="4"/>
  <c r="J948" i="4"/>
  <c r="I948" i="4"/>
  <c r="H948" i="4"/>
  <c r="G948" i="4"/>
  <c r="F948" i="4"/>
  <c r="E948" i="4"/>
  <c r="D948" i="4"/>
  <c r="T947" i="4"/>
  <c r="R947" i="4"/>
  <c r="Q947" i="4"/>
  <c r="P947" i="4"/>
  <c r="O947" i="4"/>
  <c r="N947" i="4"/>
  <c r="L947" i="4"/>
  <c r="K947" i="4"/>
  <c r="J947" i="4"/>
  <c r="I947" i="4"/>
  <c r="G947" i="4"/>
  <c r="H947" i="4" s="1"/>
  <c r="F947" i="4"/>
  <c r="E947" i="4"/>
  <c r="D947" i="4"/>
  <c r="T946" i="4"/>
  <c r="R946" i="4"/>
  <c r="Q946" i="4"/>
  <c r="P946" i="4"/>
  <c r="O946" i="4"/>
  <c r="N946" i="4"/>
  <c r="L946" i="4"/>
  <c r="K946" i="4"/>
  <c r="J946" i="4"/>
  <c r="I946" i="4"/>
  <c r="H946" i="4"/>
  <c r="G946" i="4"/>
  <c r="F946" i="4"/>
  <c r="E946" i="4"/>
  <c r="D946" i="4"/>
  <c r="T945" i="4"/>
  <c r="R945" i="4"/>
  <c r="Q945" i="4"/>
  <c r="P945" i="4"/>
  <c r="O945" i="4"/>
  <c r="N945" i="4"/>
  <c r="L945" i="4"/>
  <c r="K945" i="4"/>
  <c r="J945" i="4"/>
  <c r="I945" i="4"/>
  <c r="H945" i="4"/>
  <c r="G945" i="4"/>
  <c r="F945" i="4"/>
  <c r="E945" i="4"/>
  <c r="D945" i="4"/>
  <c r="T944" i="4"/>
  <c r="R944" i="4"/>
  <c r="Q944" i="4"/>
  <c r="P944" i="4"/>
  <c r="O944" i="4"/>
  <c r="N944" i="4"/>
  <c r="L944" i="4"/>
  <c r="K944" i="4"/>
  <c r="J944" i="4"/>
  <c r="I944" i="4"/>
  <c r="H944" i="4"/>
  <c r="G944" i="4"/>
  <c r="F944" i="4"/>
  <c r="E944" i="4"/>
  <c r="D944" i="4"/>
  <c r="T943" i="4"/>
  <c r="R943" i="4"/>
  <c r="Q943" i="4"/>
  <c r="P943" i="4"/>
  <c r="O943" i="4"/>
  <c r="N943" i="4"/>
  <c r="L943" i="4"/>
  <c r="K943" i="4"/>
  <c r="J943" i="4"/>
  <c r="I943" i="4"/>
  <c r="G943" i="4"/>
  <c r="H943" i="4" s="1"/>
  <c r="F943" i="4"/>
  <c r="E943" i="4"/>
  <c r="D943" i="4"/>
  <c r="T942" i="4"/>
  <c r="R942" i="4"/>
  <c r="Q942" i="4"/>
  <c r="P942" i="4"/>
  <c r="O942" i="4"/>
  <c r="N942" i="4"/>
  <c r="L942" i="4"/>
  <c r="K942" i="4"/>
  <c r="J942" i="4"/>
  <c r="I942" i="4"/>
  <c r="H942" i="4"/>
  <c r="G942" i="4"/>
  <c r="F942" i="4"/>
  <c r="E942" i="4"/>
  <c r="D942" i="4"/>
  <c r="T941" i="4"/>
  <c r="R941" i="4"/>
  <c r="Q941" i="4"/>
  <c r="P941" i="4"/>
  <c r="O941" i="4"/>
  <c r="N941" i="4"/>
  <c r="L941" i="4"/>
  <c r="K941" i="4"/>
  <c r="J941" i="4"/>
  <c r="I941" i="4"/>
  <c r="G941" i="4"/>
  <c r="H941" i="4" s="1"/>
  <c r="F941" i="4"/>
  <c r="E941" i="4"/>
  <c r="D941" i="4"/>
  <c r="T940" i="4"/>
  <c r="R940" i="4"/>
  <c r="Q940" i="4"/>
  <c r="P940" i="4"/>
  <c r="O940" i="4"/>
  <c r="N940" i="4"/>
  <c r="L940" i="4"/>
  <c r="K940" i="4"/>
  <c r="J940" i="4"/>
  <c r="I940" i="4"/>
  <c r="H940" i="4"/>
  <c r="G940" i="4"/>
  <c r="F940" i="4"/>
  <c r="E940" i="4"/>
  <c r="D940" i="4"/>
  <c r="T939" i="4"/>
  <c r="R939" i="4"/>
  <c r="Q939" i="4"/>
  <c r="P939" i="4"/>
  <c r="O939" i="4"/>
  <c r="N939" i="4"/>
  <c r="L939" i="4"/>
  <c r="K939" i="4"/>
  <c r="J939" i="4"/>
  <c r="I939" i="4"/>
  <c r="G939" i="4"/>
  <c r="H939" i="4" s="1"/>
  <c r="F939" i="4"/>
  <c r="E939" i="4"/>
  <c r="D939" i="4"/>
  <c r="T938" i="4"/>
  <c r="R938" i="4"/>
  <c r="Q938" i="4"/>
  <c r="P938" i="4"/>
  <c r="O938" i="4"/>
  <c r="N938" i="4"/>
  <c r="L938" i="4"/>
  <c r="K938" i="4"/>
  <c r="J938" i="4"/>
  <c r="I938" i="4"/>
  <c r="H938" i="4"/>
  <c r="G938" i="4"/>
  <c r="F938" i="4"/>
  <c r="E938" i="4"/>
  <c r="D938" i="4"/>
  <c r="T937" i="4"/>
  <c r="R937" i="4"/>
  <c r="Q937" i="4"/>
  <c r="P937" i="4"/>
  <c r="O937" i="4"/>
  <c r="N937" i="4"/>
  <c r="L937" i="4"/>
  <c r="K937" i="4"/>
  <c r="J937" i="4"/>
  <c r="I937" i="4"/>
  <c r="H937" i="4"/>
  <c r="G937" i="4"/>
  <c r="F937" i="4"/>
  <c r="E937" i="4"/>
  <c r="D937" i="4"/>
  <c r="T936" i="4"/>
  <c r="R936" i="4"/>
  <c r="Q936" i="4"/>
  <c r="P936" i="4"/>
  <c r="O936" i="4"/>
  <c r="N936" i="4"/>
  <c r="L936" i="4"/>
  <c r="K936" i="4"/>
  <c r="J936" i="4"/>
  <c r="I936" i="4"/>
  <c r="H936" i="4"/>
  <c r="G936" i="4"/>
  <c r="F936" i="4"/>
  <c r="E936" i="4"/>
  <c r="D936" i="4"/>
  <c r="T935" i="4"/>
  <c r="R935" i="4"/>
  <c r="Q935" i="4"/>
  <c r="P935" i="4"/>
  <c r="O935" i="4"/>
  <c r="N935" i="4"/>
  <c r="L935" i="4"/>
  <c r="K935" i="4"/>
  <c r="J935" i="4"/>
  <c r="I935" i="4"/>
  <c r="G935" i="4"/>
  <c r="H935" i="4" s="1"/>
  <c r="F935" i="4"/>
  <c r="E935" i="4"/>
  <c r="D935" i="4"/>
  <c r="T934" i="4"/>
  <c r="R934" i="4"/>
  <c r="Q934" i="4"/>
  <c r="P934" i="4"/>
  <c r="O934" i="4"/>
  <c r="N934" i="4"/>
  <c r="L934" i="4"/>
  <c r="K934" i="4"/>
  <c r="J934" i="4"/>
  <c r="I934" i="4"/>
  <c r="H934" i="4"/>
  <c r="G934" i="4"/>
  <c r="F934" i="4"/>
  <c r="E934" i="4"/>
  <c r="D934" i="4"/>
  <c r="T933" i="4"/>
  <c r="R933" i="4"/>
  <c r="Q933" i="4"/>
  <c r="P933" i="4"/>
  <c r="O933" i="4"/>
  <c r="N933" i="4"/>
  <c r="L933" i="4"/>
  <c r="K933" i="4"/>
  <c r="J933" i="4"/>
  <c r="I933" i="4"/>
  <c r="G933" i="4"/>
  <c r="H933" i="4" s="1"/>
  <c r="F933" i="4"/>
  <c r="E933" i="4"/>
  <c r="D933" i="4"/>
  <c r="T932" i="4"/>
  <c r="R932" i="4"/>
  <c r="Q932" i="4"/>
  <c r="P932" i="4"/>
  <c r="O932" i="4"/>
  <c r="N932" i="4"/>
  <c r="L932" i="4"/>
  <c r="K932" i="4"/>
  <c r="J932" i="4"/>
  <c r="I932" i="4"/>
  <c r="H932" i="4"/>
  <c r="G932" i="4"/>
  <c r="F932" i="4"/>
  <c r="E932" i="4"/>
  <c r="D932" i="4"/>
  <c r="T931" i="4"/>
  <c r="R931" i="4"/>
  <c r="Q931" i="4"/>
  <c r="P931" i="4"/>
  <c r="O931" i="4"/>
  <c r="N931" i="4"/>
  <c r="L931" i="4"/>
  <c r="K931" i="4"/>
  <c r="J931" i="4"/>
  <c r="I931" i="4"/>
  <c r="G931" i="4"/>
  <c r="H931" i="4" s="1"/>
  <c r="F931" i="4"/>
  <c r="E931" i="4"/>
  <c r="D931" i="4"/>
  <c r="T930" i="4"/>
  <c r="R930" i="4"/>
  <c r="Q930" i="4"/>
  <c r="P930" i="4"/>
  <c r="O930" i="4"/>
  <c r="N930" i="4"/>
  <c r="L930" i="4"/>
  <c r="K930" i="4"/>
  <c r="J930" i="4"/>
  <c r="I930" i="4"/>
  <c r="H930" i="4"/>
  <c r="G930" i="4"/>
  <c r="F930" i="4"/>
  <c r="E930" i="4"/>
  <c r="D930" i="4"/>
  <c r="T929" i="4"/>
  <c r="R929" i="4"/>
  <c r="Q929" i="4"/>
  <c r="P929" i="4"/>
  <c r="O929" i="4"/>
  <c r="N929" i="4"/>
  <c r="L929" i="4"/>
  <c r="K929" i="4"/>
  <c r="J929" i="4"/>
  <c r="I929" i="4"/>
  <c r="G929" i="4"/>
  <c r="H929" i="4" s="1"/>
  <c r="F929" i="4"/>
  <c r="E929" i="4"/>
  <c r="D929" i="4"/>
  <c r="T928" i="4"/>
  <c r="R928" i="4"/>
  <c r="Q928" i="4"/>
  <c r="P928" i="4"/>
  <c r="O928" i="4"/>
  <c r="N928" i="4"/>
  <c r="L928" i="4"/>
  <c r="K928" i="4"/>
  <c r="J928" i="4"/>
  <c r="I928" i="4"/>
  <c r="H928" i="4"/>
  <c r="G928" i="4"/>
  <c r="F928" i="4"/>
  <c r="E928" i="4"/>
  <c r="D928" i="4"/>
  <c r="T927" i="4"/>
  <c r="R927" i="4"/>
  <c r="Q927" i="4"/>
  <c r="P927" i="4"/>
  <c r="O927" i="4"/>
  <c r="N927" i="4"/>
  <c r="L927" i="4"/>
  <c r="K927" i="4"/>
  <c r="J927" i="4"/>
  <c r="I927" i="4"/>
  <c r="G927" i="4"/>
  <c r="H927" i="4" s="1"/>
  <c r="F927" i="4"/>
  <c r="E927" i="4"/>
  <c r="D927" i="4"/>
  <c r="T926" i="4"/>
  <c r="R926" i="4"/>
  <c r="Q926" i="4"/>
  <c r="P926" i="4"/>
  <c r="O926" i="4"/>
  <c r="N926" i="4"/>
  <c r="L926" i="4"/>
  <c r="K926" i="4"/>
  <c r="J926" i="4"/>
  <c r="I926" i="4"/>
  <c r="H926" i="4"/>
  <c r="G926" i="4"/>
  <c r="F926" i="4"/>
  <c r="E926" i="4"/>
  <c r="D926" i="4"/>
  <c r="T925" i="4"/>
  <c r="R925" i="4"/>
  <c r="Q925" i="4"/>
  <c r="P925" i="4"/>
  <c r="O925" i="4"/>
  <c r="N925" i="4"/>
  <c r="L925" i="4"/>
  <c r="K925" i="4"/>
  <c r="J925" i="4"/>
  <c r="I925" i="4"/>
  <c r="G925" i="4"/>
  <c r="H925" i="4" s="1"/>
  <c r="F925" i="4"/>
  <c r="E925" i="4"/>
  <c r="D925" i="4"/>
  <c r="T924" i="4"/>
  <c r="R924" i="4"/>
  <c r="Q924" i="4"/>
  <c r="P924" i="4"/>
  <c r="O924" i="4"/>
  <c r="N924" i="4"/>
  <c r="L924" i="4"/>
  <c r="K924" i="4"/>
  <c r="J924" i="4"/>
  <c r="I924" i="4"/>
  <c r="H924" i="4"/>
  <c r="G924" i="4"/>
  <c r="F924" i="4"/>
  <c r="E924" i="4"/>
  <c r="D924" i="4"/>
  <c r="T923" i="4"/>
  <c r="R923" i="4"/>
  <c r="Q923" i="4"/>
  <c r="P923" i="4"/>
  <c r="O923" i="4"/>
  <c r="N923" i="4"/>
  <c r="L923" i="4"/>
  <c r="K923" i="4"/>
  <c r="J923" i="4"/>
  <c r="I923" i="4"/>
  <c r="G923" i="4"/>
  <c r="H923" i="4" s="1"/>
  <c r="F923" i="4"/>
  <c r="E923" i="4"/>
  <c r="D923" i="4"/>
  <c r="T922" i="4"/>
  <c r="R922" i="4"/>
  <c r="Q922" i="4"/>
  <c r="P922" i="4"/>
  <c r="O922" i="4"/>
  <c r="N922" i="4"/>
  <c r="L922" i="4"/>
  <c r="K922" i="4"/>
  <c r="J922" i="4"/>
  <c r="I922" i="4"/>
  <c r="H922" i="4"/>
  <c r="G922" i="4"/>
  <c r="F922" i="4"/>
  <c r="E922" i="4"/>
  <c r="D922" i="4"/>
  <c r="T921" i="4"/>
  <c r="R921" i="4"/>
  <c r="Q921" i="4"/>
  <c r="P921" i="4"/>
  <c r="O921" i="4"/>
  <c r="N921" i="4"/>
  <c r="L921" i="4"/>
  <c r="K921" i="4"/>
  <c r="J921" i="4"/>
  <c r="I921" i="4"/>
  <c r="H921" i="4"/>
  <c r="G921" i="4"/>
  <c r="F921" i="4"/>
  <c r="E921" i="4"/>
  <c r="D921" i="4"/>
  <c r="T920" i="4"/>
  <c r="R920" i="4"/>
  <c r="Q920" i="4"/>
  <c r="P920" i="4"/>
  <c r="O920" i="4"/>
  <c r="N920" i="4"/>
  <c r="L920" i="4"/>
  <c r="K920" i="4"/>
  <c r="J920" i="4"/>
  <c r="I920" i="4"/>
  <c r="H920" i="4"/>
  <c r="G920" i="4"/>
  <c r="F920" i="4"/>
  <c r="E920" i="4"/>
  <c r="D920" i="4"/>
  <c r="T919" i="4"/>
  <c r="R919" i="4"/>
  <c r="Q919" i="4"/>
  <c r="P919" i="4"/>
  <c r="O919" i="4"/>
  <c r="N919" i="4"/>
  <c r="L919" i="4"/>
  <c r="K919" i="4"/>
  <c r="J919" i="4"/>
  <c r="I919" i="4"/>
  <c r="G919" i="4"/>
  <c r="H919" i="4" s="1"/>
  <c r="F919" i="4"/>
  <c r="E919" i="4"/>
  <c r="D919" i="4"/>
  <c r="T918" i="4"/>
  <c r="R918" i="4"/>
  <c r="Q918" i="4"/>
  <c r="P918" i="4"/>
  <c r="O918" i="4"/>
  <c r="N918" i="4"/>
  <c r="L918" i="4"/>
  <c r="K918" i="4"/>
  <c r="J918" i="4"/>
  <c r="I918" i="4"/>
  <c r="H918" i="4"/>
  <c r="G918" i="4"/>
  <c r="F918" i="4"/>
  <c r="E918" i="4"/>
  <c r="D918" i="4"/>
  <c r="T917" i="4"/>
  <c r="R917" i="4"/>
  <c r="Q917" i="4"/>
  <c r="P917" i="4"/>
  <c r="O917" i="4"/>
  <c r="N917" i="4"/>
  <c r="L917" i="4"/>
  <c r="K917" i="4"/>
  <c r="J917" i="4"/>
  <c r="I917" i="4"/>
  <c r="G917" i="4"/>
  <c r="H917" i="4" s="1"/>
  <c r="F917" i="4"/>
  <c r="E917" i="4"/>
  <c r="D917" i="4"/>
  <c r="T916" i="4"/>
  <c r="R916" i="4"/>
  <c r="Q916" i="4"/>
  <c r="P916" i="4"/>
  <c r="O916" i="4"/>
  <c r="N916" i="4"/>
  <c r="L916" i="4"/>
  <c r="K916" i="4"/>
  <c r="J916" i="4"/>
  <c r="I916" i="4"/>
  <c r="H916" i="4"/>
  <c r="G916" i="4"/>
  <c r="F916" i="4"/>
  <c r="E916" i="4"/>
  <c r="D916" i="4"/>
  <c r="T915" i="4"/>
  <c r="R915" i="4"/>
  <c r="Q915" i="4"/>
  <c r="P915" i="4"/>
  <c r="O915" i="4"/>
  <c r="N915" i="4"/>
  <c r="L915" i="4"/>
  <c r="K915" i="4"/>
  <c r="J915" i="4"/>
  <c r="I915" i="4"/>
  <c r="G915" i="4"/>
  <c r="H915" i="4" s="1"/>
  <c r="F915" i="4"/>
  <c r="E915" i="4"/>
  <c r="D915" i="4"/>
  <c r="T914" i="4"/>
  <c r="R914" i="4"/>
  <c r="Q914" i="4"/>
  <c r="P914" i="4"/>
  <c r="O914" i="4"/>
  <c r="N914" i="4"/>
  <c r="L914" i="4"/>
  <c r="K914" i="4"/>
  <c r="J914" i="4"/>
  <c r="I914" i="4"/>
  <c r="H914" i="4"/>
  <c r="G914" i="4"/>
  <c r="F914" i="4"/>
  <c r="E914" i="4"/>
  <c r="D914" i="4"/>
  <c r="T913" i="4"/>
  <c r="R913" i="4"/>
  <c r="Q913" i="4"/>
  <c r="P913" i="4"/>
  <c r="O913" i="4"/>
  <c r="N913" i="4"/>
  <c r="L913" i="4"/>
  <c r="K913" i="4"/>
  <c r="J913" i="4"/>
  <c r="I913" i="4"/>
  <c r="H913" i="4"/>
  <c r="G913" i="4"/>
  <c r="F913" i="4"/>
  <c r="E913" i="4"/>
  <c r="D913" i="4"/>
  <c r="T912" i="4"/>
  <c r="R912" i="4"/>
  <c r="Q912" i="4"/>
  <c r="P912" i="4"/>
  <c r="O912" i="4"/>
  <c r="N912" i="4"/>
  <c r="L912" i="4"/>
  <c r="K912" i="4"/>
  <c r="J912" i="4"/>
  <c r="I912" i="4"/>
  <c r="H912" i="4"/>
  <c r="G912" i="4"/>
  <c r="F912" i="4"/>
  <c r="E912" i="4"/>
  <c r="D912" i="4"/>
  <c r="T911" i="4"/>
  <c r="R911" i="4"/>
  <c r="Q911" i="4"/>
  <c r="P911" i="4"/>
  <c r="O911" i="4"/>
  <c r="N911" i="4"/>
  <c r="L911" i="4"/>
  <c r="K911" i="4"/>
  <c r="J911" i="4"/>
  <c r="I911" i="4"/>
  <c r="G911" i="4"/>
  <c r="H911" i="4" s="1"/>
  <c r="F911" i="4"/>
  <c r="E911" i="4"/>
  <c r="D911" i="4"/>
  <c r="T910" i="4"/>
  <c r="R910" i="4"/>
  <c r="Q910" i="4"/>
  <c r="P910" i="4"/>
  <c r="O910" i="4"/>
  <c r="N910" i="4"/>
  <c r="L910" i="4"/>
  <c r="K910" i="4"/>
  <c r="J910" i="4"/>
  <c r="I910" i="4"/>
  <c r="H910" i="4"/>
  <c r="G910" i="4"/>
  <c r="F910" i="4"/>
  <c r="E910" i="4"/>
  <c r="D910" i="4"/>
  <c r="T909" i="4"/>
  <c r="R909" i="4"/>
  <c r="Q909" i="4"/>
  <c r="P909" i="4"/>
  <c r="O909" i="4"/>
  <c r="N909" i="4"/>
  <c r="L909" i="4"/>
  <c r="K909" i="4"/>
  <c r="J909" i="4"/>
  <c r="I909" i="4"/>
  <c r="G909" i="4"/>
  <c r="H909" i="4" s="1"/>
  <c r="F909" i="4"/>
  <c r="E909" i="4"/>
  <c r="D909" i="4"/>
  <c r="T908" i="4"/>
  <c r="R908" i="4"/>
  <c r="Q908" i="4"/>
  <c r="P908" i="4"/>
  <c r="O908" i="4"/>
  <c r="N908" i="4"/>
  <c r="L908" i="4"/>
  <c r="K908" i="4"/>
  <c r="J908" i="4"/>
  <c r="I908" i="4"/>
  <c r="H908" i="4"/>
  <c r="G908" i="4"/>
  <c r="F908" i="4"/>
  <c r="E908" i="4"/>
  <c r="D908" i="4"/>
  <c r="T907" i="4"/>
  <c r="R907" i="4"/>
  <c r="Q907" i="4"/>
  <c r="P907" i="4"/>
  <c r="O907" i="4"/>
  <c r="N907" i="4"/>
  <c r="L907" i="4"/>
  <c r="K907" i="4"/>
  <c r="J907" i="4"/>
  <c r="I907" i="4"/>
  <c r="G907" i="4"/>
  <c r="H907" i="4" s="1"/>
  <c r="F907" i="4"/>
  <c r="E907" i="4"/>
  <c r="D907" i="4"/>
  <c r="T906" i="4"/>
  <c r="R906" i="4"/>
  <c r="Q906" i="4"/>
  <c r="P906" i="4"/>
  <c r="O906" i="4"/>
  <c r="N906" i="4"/>
  <c r="L906" i="4"/>
  <c r="K906" i="4"/>
  <c r="J906" i="4"/>
  <c r="I906" i="4"/>
  <c r="H906" i="4"/>
  <c r="G906" i="4"/>
  <c r="F906" i="4"/>
  <c r="E906" i="4"/>
  <c r="D906" i="4"/>
  <c r="T905" i="4"/>
  <c r="R905" i="4"/>
  <c r="Q905" i="4"/>
  <c r="P905" i="4"/>
  <c r="O905" i="4"/>
  <c r="N905" i="4"/>
  <c r="L905" i="4"/>
  <c r="K905" i="4"/>
  <c r="J905" i="4"/>
  <c r="I905" i="4"/>
  <c r="G905" i="4"/>
  <c r="H905" i="4" s="1"/>
  <c r="F905" i="4"/>
  <c r="E905" i="4"/>
  <c r="D905" i="4"/>
  <c r="T904" i="4"/>
  <c r="R904" i="4"/>
  <c r="Q904" i="4"/>
  <c r="P904" i="4"/>
  <c r="O904" i="4"/>
  <c r="N904" i="4"/>
  <c r="L904" i="4"/>
  <c r="K904" i="4"/>
  <c r="J904" i="4"/>
  <c r="I904" i="4"/>
  <c r="H904" i="4"/>
  <c r="G904" i="4"/>
  <c r="F904" i="4"/>
  <c r="E904" i="4"/>
  <c r="D904" i="4"/>
  <c r="T903" i="4"/>
  <c r="R903" i="4"/>
  <c r="Q903" i="4"/>
  <c r="P903" i="4"/>
  <c r="O903" i="4"/>
  <c r="N903" i="4"/>
  <c r="L903" i="4"/>
  <c r="K903" i="4"/>
  <c r="J903" i="4"/>
  <c r="I903" i="4"/>
  <c r="G903" i="4"/>
  <c r="H903" i="4" s="1"/>
  <c r="F903" i="4"/>
  <c r="E903" i="4"/>
  <c r="D903" i="4"/>
  <c r="T902" i="4"/>
  <c r="R902" i="4"/>
  <c r="Q902" i="4"/>
  <c r="P902" i="4"/>
  <c r="O902" i="4"/>
  <c r="N902" i="4"/>
  <c r="L902" i="4"/>
  <c r="K902" i="4"/>
  <c r="J902" i="4"/>
  <c r="I902" i="4"/>
  <c r="H902" i="4"/>
  <c r="G902" i="4"/>
  <c r="F902" i="4"/>
  <c r="E902" i="4"/>
  <c r="D902" i="4"/>
  <c r="T901" i="4"/>
  <c r="R901" i="4"/>
  <c r="Q901" i="4"/>
  <c r="P901" i="4"/>
  <c r="O901" i="4"/>
  <c r="N901" i="4"/>
  <c r="L901" i="4"/>
  <c r="K901" i="4"/>
  <c r="J901" i="4"/>
  <c r="I901" i="4"/>
  <c r="H901" i="4"/>
  <c r="G901" i="4"/>
  <c r="F901" i="4"/>
  <c r="E901" i="4"/>
  <c r="D901" i="4"/>
  <c r="T900" i="4"/>
  <c r="R900" i="4"/>
  <c r="Q900" i="4"/>
  <c r="P900" i="4"/>
  <c r="O900" i="4"/>
  <c r="N900" i="4"/>
  <c r="L900" i="4"/>
  <c r="K900" i="4"/>
  <c r="J900" i="4"/>
  <c r="I900" i="4"/>
  <c r="H900" i="4"/>
  <c r="G900" i="4"/>
  <c r="F900" i="4"/>
  <c r="E900" i="4"/>
  <c r="D900" i="4"/>
  <c r="T899" i="4"/>
  <c r="R899" i="4"/>
  <c r="Q899" i="4"/>
  <c r="P899" i="4"/>
  <c r="O899" i="4"/>
  <c r="N899" i="4"/>
  <c r="L899" i="4"/>
  <c r="K899" i="4"/>
  <c r="J899" i="4"/>
  <c r="I899" i="4"/>
  <c r="G899" i="4"/>
  <c r="H899" i="4" s="1"/>
  <c r="F899" i="4"/>
  <c r="E899" i="4"/>
  <c r="D899" i="4"/>
  <c r="T898" i="4"/>
  <c r="R898" i="4"/>
  <c r="Q898" i="4"/>
  <c r="P898" i="4"/>
  <c r="O898" i="4"/>
  <c r="N898" i="4"/>
  <c r="L898" i="4"/>
  <c r="K898" i="4"/>
  <c r="J898" i="4"/>
  <c r="I898" i="4"/>
  <c r="H898" i="4"/>
  <c r="G898" i="4"/>
  <c r="F898" i="4"/>
  <c r="E898" i="4"/>
  <c r="D898" i="4"/>
  <c r="T897" i="4"/>
  <c r="R897" i="4"/>
  <c r="Q897" i="4"/>
  <c r="P897" i="4"/>
  <c r="O897" i="4"/>
  <c r="N897" i="4"/>
  <c r="L897" i="4"/>
  <c r="K897" i="4"/>
  <c r="J897" i="4"/>
  <c r="I897" i="4"/>
  <c r="H897" i="4"/>
  <c r="G897" i="4"/>
  <c r="F897" i="4"/>
  <c r="E897" i="4"/>
  <c r="D897" i="4"/>
  <c r="T896" i="4"/>
  <c r="R896" i="4"/>
  <c r="Q896" i="4"/>
  <c r="P896" i="4"/>
  <c r="O896" i="4"/>
  <c r="N896" i="4"/>
  <c r="L896" i="4"/>
  <c r="K896" i="4"/>
  <c r="J896" i="4"/>
  <c r="I896" i="4"/>
  <c r="H896" i="4"/>
  <c r="G896" i="4"/>
  <c r="F896" i="4"/>
  <c r="E896" i="4"/>
  <c r="D896" i="4"/>
  <c r="T895" i="4"/>
  <c r="R895" i="4"/>
  <c r="Q895" i="4"/>
  <c r="P895" i="4"/>
  <c r="O895" i="4"/>
  <c r="N895" i="4"/>
  <c r="L895" i="4"/>
  <c r="K895" i="4"/>
  <c r="J895" i="4"/>
  <c r="I895" i="4"/>
  <c r="G895" i="4"/>
  <c r="H895" i="4" s="1"/>
  <c r="F895" i="4"/>
  <c r="E895" i="4"/>
  <c r="D895" i="4"/>
  <c r="T894" i="4"/>
  <c r="R894" i="4"/>
  <c r="Q894" i="4"/>
  <c r="P894" i="4"/>
  <c r="O894" i="4"/>
  <c r="N894" i="4"/>
  <c r="L894" i="4"/>
  <c r="K894" i="4"/>
  <c r="J894" i="4"/>
  <c r="I894" i="4"/>
  <c r="H894" i="4"/>
  <c r="G894" i="4"/>
  <c r="F894" i="4"/>
  <c r="E894" i="4"/>
  <c r="D894" i="4"/>
  <c r="T893" i="4"/>
  <c r="R893" i="4"/>
  <c r="Q893" i="4"/>
  <c r="P893" i="4"/>
  <c r="O893" i="4"/>
  <c r="N893" i="4"/>
  <c r="L893" i="4"/>
  <c r="K893" i="4"/>
  <c r="J893" i="4"/>
  <c r="I893" i="4"/>
  <c r="G893" i="4"/>
  <c r="H893" i="4" s="1"/>
  <c r="F893" i="4"/>
  <c r="E893" i="4"/>
  <c r="D893" i="4"/>
  <c r="T892" i="4"/>
  <c r="R892" i="4"/>
  <c r="Q892" i="4"/>
  <c r="P892" i="4"/>
  <c r="O892" i="4"/>
  <c r="N892" i="4"/>
  <c r="L892" i="4"/>
  <c r="K892" i="4"/>
  <c r="J892" i="4"/>
  <c r="I892" i="4"/>
  <c r="H892" i="4"/>
  <c r="G892" i="4"/>
  <c r="F892" i="4"/>
  <c r="E892" i="4"/>
  <c r="D892" i="4"/>
  <c r="T891" i="4"/>
  <c r="R891" i="4"/>
  <c r="Q891" i="4"/>
  <c r="P891" i="4"/>
  <c r="O891" i="4"/>
  <c r="N891" i="4"/>
  <c r="L891" i="4"/>
  <c r="K891" i="4"/>
  <c r="J891" i="4"/>
  <c r="I891" i="4"/>
  <c r="G891" i="4"/>
  <c r="H891" i="4" s="1"/>
  <c r="F891" i="4"/>
  <c r="E891" i="4"/>
  <c r="D891" i="4"/>
  <c r="T890" i="4"/>
  <c r="R890" i="4"/>
  <c r="Q890" i="4"/>
  <c r="P890" i="4"/>
  <c r="O890" i="4"/>
  <c r="N890" i="4"/>
  <c r="L890" i="4"/>
  <c r="K890" i="4"/>
  <c r="J890" i="4"/>
  <c r="I890" i="4"/>
  <c r="H890" i="4"/>
  <c r="G890" i="4"/>
  <c r="F890" i="4"/>
  <c r="E890" i="4"/>
  <c r="D890" i="4"/>
  <c r="T889" i="4"/>
  <c r="R889" i="4"/>
  <c r="Q889" i="4"/>
  <c r="P889" i="4"/>
  <c r="O889" i="4"/>
  <c r="N889" i="4"/>
  <c r="L889" i="4"/>
  <c r="K889" i="4"/>
  <c r="J889" i="4"/>
  <c r="I889" i="4"/>
  <c r="H889" i="4"/>
  <c r="G889" i="4"/>
  <c r="F889" i="4"/>
  <c r="E889" i="4"/>
  <c r="D889" i="4"/>
  <c r="T888" i="4"/>
  <c r="R888" i="4"/>
  <c r="Q888" i="4"/>
  <c r="P888" i="4"/>
  <c r="O888" i="4"/>
  <c r="N888" i="4"/>
  <c r="L888" i="4"/>
  <c r="K888" i="4"/>
  <c r="J888" i="4"/>
  <c r="I888" i="4"/>
  <c r="H888" i="4"/>
  <c r="G888" i="4"/>
  <c r="F888" i="4"/>
  <c r="E888" i="4"/>
  <c r="D888" i="4"/>
  <c r="T887" i="4"/>
  <c r="R887" i="4"/>
  <c r="Q887" i="4"/>
  <c r="P887" i="4"/>
  <c r="O887" i="4"/>
  <c r="N887" i="4"/>
  <c r="L887" i="4"/>
  <c r="K887" i="4"/>
  <c r="J887" i="4"/>
  <c r="I887" i="4"/>
  <c r="G887" i="4"/>
  <c r="H887" i="4" s="1"/>
  <c r="F887" i="4"/>
  <c r="E887" i="4"/>
  <c r="D887" i="4"/>
  <c r="T886" i="4"/>
  <c r="R886" i="4"/>
  <c r="Q886" i="4"/>
  <c r="P886" i="4"/>
  <c r="O886" i="4"/>
  <c r="N886" i="4"/>
  <c r="L886" i="4"/>
  <c r="K886" i="4"/>
  <c r="J886" i="4"/>
  <c r="I886" i="4"/>
  <c r="H886" i="4"/>
  <c r="G886" i="4"/>
  <c r="F886" i="4"/>
  <c r="E886" i="4"/>
  <c r="D886" i="4"/>
  <c r="T885" i="4"/>
  <c r="R885" i="4"/>
  <c r="Q885" i="4"/>
  <c r="P885" i="4"/>
  <c r="O885" i="4"/>
  <c r="N885" i="4"/>
  <c r="L885" i="4"/>
  <c r="K885" i="4"/>
  <c r="J885" i="4"/>
  <c r="I885" i="4"/>
  <c r="G885" i="4"/>
  <c r="H885" i="4" s="1"/>
  <c r="F885" i="4"/>
  <c r="E885" i="4"/>
  <c r="D885" i="4"/>
  <c r="T884" i="4"/>
  <c r="R884" i="4"/>
  <c r="Q884" i="4"/>
  <c r="P884" i="4"/>
  <c r="O884" i="4"/>
  <c r="N884" i="4"/>
  <c r="L884" i="4"/>
  <c r="K884" i="4"/>
  <c r="J884" i="4"/>
  <c r="I884" i="4"/>
  <c r="H884" i="4"/>
  <c r="G884" i="4"/>
  <c r="F884" i="4"/>
  <c r="E884" i="4"/>
  <c r="D884" i="4"/>
  <c r="T883" i="4"/>
  <c r="R883" i="4"/>
  <c r="Q883" i="4"/>
  <c r="P883" i="4"/>
  <c r="O883" i="4"/>
  <c r="N883" i="4"/>
  <c r="L883" i="4"/>
  <c r="K883" i="4"/>
  <c r="J883" i="4"/>
  <c r="I883" i="4"/>
  <c r="G883" i="4"/>
  <c r="H883" i="4" s="1"/>
  <c r="F883" i="4"/>
  <c r="E883" i="4"/>
  <c r="D883" i="4"/>
  <c r="T882" i="4"/>
  <c r="R882" i="4"/>
  <c r="Q882" i="4"/>
  <c r="P882" i="4"/>
  <c r="O882" i="4"/>
  <c r="N882" i="4"/>
  <c r="L882" i="4"/>
  <c r="K882" i="4"/>
  <c r="J882" i="4"/>
  <c r="I882" i="4"/>
  <c r="H882" i="4"/>
  <c r="G882" i="4"/>
  <c r="F882" i="4"/>
  <c r="E882" i="4"/>
  <c r="D882" i="4"/>
  <c r="T881" i="4"/>
  <c r="R881" i="4"/>
  <c r="Q881" i="4"/>
  <c r="P881" i="4"/>
  <c r="O881" i="4"/>
  <c r="N881" i="4"/>
  <c r="L881" i="4"/>
  <c r="K881" i="4"/>
  <c r="J881" i="4"/>
  <c r="I881" i="4"/>
  <c r="G881" i="4"/>
  <c r="H881" i="4" s="1"/>
  <c r="F881" i="4"/>
  <c r="E881" i="4"/>
  <c r="D881" i="4"/>
  <c r="T880" i="4"/>
  <c r="R880" i="4"/>
  <c r="Q880" i="4"/>
  <c r="P880" i="4"/>
  <c r="O880" i="4"/>
  <c r="N880" i="4"/>
  <c r="L880" i="4"/>
  <c r="K880" i="4"/>
  <c r="J880" i="4"/>
  <c r="I880" i="4"/>
  <c r="H880" i="4"/>
  <c r="G880" i="4"/>
  <c r="F880" i="4"/>
  <c r="E880" i="4"/>
  <c r="D880" i="4"/>
  <c r="T879" i="4"/>
  <c r="R879" i="4"/>
  <c r="Q879" i="4"/>
  <c r="P879" i="4"/>
  <c r="O879" i="4"/>
  <c r="N879" i="4"/>
  <c r="L879" i="4"/>
  <c r="K879" i="4"/>
  <c r="J879" i="4"/>
  <c r="I879" i="4"/>
  <c r="G879" i="4"/>
  <c r="H879" i="4" s="1"/>
  <c r="F879" i="4"/>
  <c r="E879" i="4"/>
  <c r="D879" i="4"/>
  <c r="T878" i="4"/>
  <c r="R878" i="4"/>
  <c r="Q878" i="4"/>
  <c r="P878" i="4"/>
  <c r="O878" i="4"/>
  <c r="N878" i="4"/>
  <c r="L878" i="4"/>
  <c r="K878" i="4"/>
  <c r="J878" i="4"/>
  <c r="I878" i="4"/>
  <c r="H878" i="4"/>
  <c r="G878" i="4"/>
  <c r="F878" i="4"/>
  <c r="E878" i="4"/>
  <c r="D878" i="4"/>
  <c r="T877" i="4"/>
  <c r="R877" i="4"/>
  <c r="Q877" i="4"/>
  <c r="P877" i="4"/>
  <c r="O877" i="4"/>
  <c r="N877" i="4"/>
  <c r="L877" i="4"/>
  <c r="K877" i="4"/>
  <c r="J877" i="4"/>
  <c r="I877" i="4"/>
  <c r="G877" i="4"/>
  <c r="H877" i="4" s="1"/>
  <c r="F877" i="4"/>
  <c r="E877" i="4"/>
  <c r="D877" i="4"/>
  <c r="T876" i="4"/>
  <c r="R876" i="4"/>
  <c r="Q876" i="4"/>
  <c r="P876" i="4"/>
  <c r="O876" i="4"/>
  <c r="N876" i="4"/>
  <c r="L876" i="4"/>
  <c r="K876" i="4"/>
  <c r="J876" i="4"/>
  <c r="I876" i="4"/>
  <c r="H876" i="4"/>
  <c r="G876" i="4"/>
  <c r="F876" i="4"/>
  <c r="E876" i="4"/>
  <c r="D876" i="4"/>
  <c r="T875" i="4"/>
  <c r="R875" i="4"/>
  <c r="Q875" i="4"/>
  <c r="P875" i="4"/>
  <c r="O875" i="4"/>
  <c r="N875" i="4"/>
  <c r="L875" i="4"/>
  <c r="K875" i="4"/>
  <c r="J875" i="4"/>
  <c r="I875" i="4"/>
  <c r="G875" i="4"/>
  <c r="H875" i="4" s="1"/>
  <c r="F875" i="4"/>
  <c r="E875" i="4"/>
  <c r="D875" i="4"/>
  <c r="T874" i="4"/>
  <c r="R874" i="4"/>
  <c r="Q874" i="4"/>
  <c r="P874" i="4"/>
  <c r="O874" i="4"/>
  <c r="N874" i="4"/>
  <c r="L874" i="4"/>
  <c r="K874" i="4"/>
  <c r="J874" i="4"/>
  <c r="I874" i="4"/>
  <c r="H874" i="4"/>
  <c r="G874" i="4"/>
  <c r="F874" i="4"/>
  <c r="E874" i="4"/>
  <c r="D874" i="4"/>
  <c r="T873" i="4"/>
  <c r="R873" i="4"/>
  <c r="Q873" i="4"/>
  <c r="P873" i="4"/>
  <c r="O873" i="4"/>
  <c r="N873" i="4"/>
  <c r="L873" i="4"/>
  <c r="K873" i="4"/>
  <c r="J873" i="4"/>
  <c r="I873" i="4"/>
  <c r="H873" i="4"/>
  <c r="G873" i="4"/>
  <c r="F873" i="4"/>
  <c r="E873" i="4"/>
  <c r="D873" i="4"/>
  <c r="T872" i="4"/>
  <c r="R872" i="4"/>
  <c r="Q872" i="4"/>
  <c r="P872" i="4"/>
  <c r="O872" i="4"/>
  <c r="N872" i="4"/>
  <c r="L872" i="4"/>
  <c r="K872" i="4"/>
  <c r="J872" i="4"/>
  <c r="I872" i="4"/>
  <c r="H872" i="4"/>
  <c r="G872" i="4"/>
  <c r="F872" i="4"/>
  <c r="E872" i="4"/>
  <c r="D872" i="4"/>
  <c r="T871" i="4"/>
  <c r="R871" i="4"/>
  <c r="Q871" i="4"/>
  <c r="P871" i="4"/>
  <c r="O871" i="4"/>
  <c r="N871" i="4"/>
  <c r="L871" i="4"/>
  <c r="K871" i="4"/>
  <c r="J871" i="4"/>
  <c r="I871" i="4"/>
  <c r="G871" i="4"/>
  <c r="H871" i="4" s="1"/>
  <c r="F871" i="4"/>
  <c r="E871" i="4"/>
  <c r="D871" i="4"/>
  <c r="T870" i="4"/>
  <c r="R870" i="4"/>
  <c r="Q870" i="4"/>
  <c r="P870" i="4"/>
  <c r="O870" i="4"/>
  <c r="N870" i="4"/>
  <c r="L870" i="4"/>
  <c r="K870" i="4"/>
  <c r="J870" i="4"/>
  <c r="I870" i="4"/>
  <c r="H870" i="4"/>
  <c r="G870" i="4"/>
  <c r="F870" i="4"/>
  <c r="E870" i="4"/>
  <c r="D870" i="4"/>
  <c r="T869" i="4"/>
  <c r="R869" i="4"/>
  <c r="Q869" i="4"/>
  <c r="P869" i="4"/>
  <c r="O869" i="4"/>
  <c r="N869" i="4"/>
  <c r="L869" i="4"/>
  <c r="K869" i="4"/>
  <c r="J869" i="4"/>
  <c r="I869" i="4"/>
  <c r="G869" i="4"/>
  <c r="H869" i="4" s="1"/>
  <c r="F869" i="4"/>
  <c r="E869" i="4"/>
  <c r="D869" i="4"/>
  <c r="T868" i="4"/>
  <c r="R868" i="4"/>
  <c r="Q868" i="4"/>
  <c r="P868" i="4"/>
  <c r="O868" i="4"/>
  <c r="N868" i="4"/>
  <c r="L868" i="4"/>
  <c r="K868" i="4"/>
  <c r="J868" i="4"/>
  <c r="I868" i="4"/>
  <c r="H868" i="4"/>
  <c r="G868" i="4"/>
  <c r="F868" i="4"/>
  <c r="E868" i="4"/>
  <c r="D868" i="4"/>
  <c r="T867" i="4"/>
  <c r="R867" i="4"/>
  <c r="Q867" i="4"/>
  <c r="P867" i="4"/>
  <c r="O867" i="4"/>
  <c r="N867" i="4"/>
  <c r="L867" i="4"/>
  <c r="K867" i="4"/>
  <c r="J867" i="4"/>
  <c r="I867" i="4"/>
  <c r="G867" i="4"/>
  <c r="H867" i="4" s="1"/>
  <c r="F867" i="4"/>
  <c r="E867" i="4"/>
  <c r="D867" i="4"/>
  <c r="T866" i="4"/>
  <c r="R866" i="4"/>
  <c r="Q866" i="4"/>
  <c r="P866" i="4"/>
  <c r="O866" i="4"/>
  <c r="N866" i="4"/>
  <c r="L866" i="4"/>
  <c r="K866" i="4"/>
  <c r="J866" i="4"/>
  <c r="I866" i="4"/>
  <c r="H866" i="4"/>
  <c r="G866" i="4"/>
  <c r="F866" i="4"/>
  <c r="E866" i="4"/>
  <c r="D866" i="4"/>
  <c r="T865" i="4"/>
  <c r="R865" i="4"/>
  <c r="Q865" i="4"/>
  <c r="P865" i="4"/>
  <c r="O865" i="4"/>
  <c r="N865" i="4"/>
  <c r="L865" i="4"/>
  <c r="K865" i="4"/>
  <c r="J865" i="4"/>
  <c r="I865" i="4"/>
  <c r="H865" i="4"/>
  <c r="G865" i="4"/>
  <c r="F865" i="4"/>
  <c r="E865" i="4"/>
  <c r="D865" i="4"/>
  <c r="T864" i="4"/>
  <c r="R864" i="4"/>
  <c r="Q864" i="4"/>
  <c r="P864" i="4"/>
  <c r="O864" i="4"/>
  <c r="N864" i="4"/>
  <c r="L864" i="4"/>
  <c r="K864" i="4"/>
  <c r="J864" i="4"/>
  <c r="I864" i="4"/>
  <c r="H864" i="4"/>
  <c r="G864" i="4"/>
  <c r="F864" i="4"/>
  <c r="E864" i="4"/>
  <c r="D864" i="4"/>
  <c r="T863" i="4"/>
  <c r="R863" i="4"/>
  <c r="Q863" i="4"/>
  <c r="P863" i="4"/>
  <c r="O863" i="4"/>
  <c r="N863" i="4"/>
  <c r="L863" i="4"/>
  <c r="K863" i="4"/>
  <c r="J863" i="4"/>
  <c r="I863" i="4"/>
  <c r="G863" i="4"/>
  <c r="H863" i="4" s="1"/>
  <c r="F863" i="4"/>
  <c r="E863" i="4"/>
  <c r="D863" i="4"/>
  <c r="T862" i="4"/>
  <c r="R862" i="4"/>
  <c r="Q862" i="4"/>
  <c r="P862" i="4"/>
  <c r="O862" i="4"/>
  <c r="N862" i="4"/>
  <c r="L862" i="4"/>
  <c r="K862" i="4"/>
  <c r="J862" i="4"/>
  <c r="I862" i="4"/>
  <c r="H862" i="4"/>
  <c r="G862" i="4"/>
  <c r="F862" i="4"/>
  <c r="E862" i="4"/>
  <c r="D862" i="4"/>
  <c r="T861" i="4"/>
  <c r="R861" i="4"/>
  <c r="Q861" i="4"/>
  <c r="P861" i="4"/>
  <c r="O861" i="4"/>
  <c r="N861" i="4"/>
  <c r="L861" i="4"/>
  <c r="K861" i="4"/>
  <c r="J861" i="4"/>
  <c r="I861" i="4"/>
  <c r="G861" i="4"/>
  <c r="H861" i="4" s="1"/>
  <c r="F861" i="4"/>
  <c r="E861" i="4"/>
  <c r="D861" i="4"/>
  <c r="T860" i="4"/>
  <c r="R860" i="4"/>
  <c r="Q860" i="4"/>
  <c r="P860" i="4"/>
  <c r="O860" i="4"/>
  <c r="N860" i="4"/>
  <c r="L860" i="4"/>
  <c r="K860" i="4"/>
  <c r="J860" i="4"/>
  <c r="I860" i="4"/>
  <c r="H860" i="4"/>
  <c r="G860" i="4"/>
  <c r="F860" i="4"/>
  <c r="E860" i="4"/>
  <c r="D860" i="4"/>
  <c r="T859" i="4"/>
  <c r="R859" i="4"/>
  <c r="Q859" i="4"/>
  <c r="P859" i="4"/>
  <c r="O859" i="4"/>
  <c r="N859" i="4"/>
  <c r="L859" i="4"/>
  <c r="K859" i="4"/>
  <c r="J859" i="4"/>
  <c r="I859" i="4"/>
  <c r="G859" i="4"/>
  <c r="H859" i="4" s="1"/>
  <c r="F859" i="4"/>
  <c r="E859" i="4"/>
  <c r="D859" i="4"/>
  <c r="T858" i="4"/>
  <c r="R858" i="4"/>
  <c r="Q858" i="4"/>
  <c r="P858" i="4"/>
  <c r="O858" i="4"/>
  <c r="N858" i="4"/>
  <c r="L858" i="4"/>
  <c r="K858" i="4"/>
  <c r="J858" i="4"/>
  <c r="I858" i="4"/>
  <c r="H858" i="4"/>
  <c r="G858" i="4"/>
  <c r="F858" i="4"/>
  <c r="E858" i="4"/>
  <c r="D858" i="4"/>
  <c r="T857" i="4"/>
  <c r="R857" i="4"/>
  <c r="Q857" i="4"/>
  <c r="P857" i="4"/>
  <c r="O857" i="4"/>
  <c r="N857" i="4"/>
  <c r="L857" i="4"/>
  <c r="K857" i="4"/>
  <c r="J857" i="4"/>
  <c r="I857" i="4"/>
  <c r="G857" i="4"/>
  <c r="H857" i="4" s="1"/>
  <c r="F857" i="4"/>
  <c r="E857" i="4"/>
  <c r="D857" i="4"/>
  <c r="T856" i="4"/>
  <c r="R856" i="4"/>
  <c r="Q856" i="4"/>
  <c r="P856" i="4"/>
  <c r="O856" i="4"/>
  <c r="N856" i="4"/>
  <c r="L856" i="4"/>
  <c r="K856" i="4"/>
  <c r="J856" i="4"/>
  <c r="I856" i="4"/>
  <c r="H856" i="4"/>
  <c r="G856" i="4"/>
  <c r="F856" i="4"/>
  <c r="E856" i="4"/>
  <c r="D856" i="4"/>
  <c r="T855" i="4"/>
  <c r="R855" i="4"/>
  <c r="Q855" i="4"/>
  <c r="P855" i="4"/>
  <c r="O855" i="4"/>
  <c r="N855" i="4"/>
  <c r="L855" i="4"/>
  <c r="K855" i="4"/>
  <c r="J855" i="4"/>
  <c r="I855" i="4"/>
  <c r="G855" i="4"/>
  <c r="H855" i="4" s="1"/>
  <c r="F855" i="4"/>
  <c r="E855" i="4"/>
  <c r="D855" i="4"/>
  <c r="T854" i="4"/>
  <c r="R854" i="4"/>
  <c r="Q854" i="4"/>
  <c r="P854" i="4"/>
  <c r="O854" i="4"/>
  <c r="N854" i="4"/>
  <c r="L854" i="4"/>
  <c r="K854" i="4"/>
  <c r="J854" i="4"/>
  <c r="I854" i="4"/>
  <c r="H854" i="4"/>
  <c r="G854" i="4"/>
  <c r="F854" i="4"/>
  <c r="E854" i="4"/>
  <c r="D854" i="4"/>
  <c r="T853" i="4"/>
  <c r="R853" i="4"/>
  <c r="Q853" i="4"/>
  <c r="P853" i="4"/>
  <c r="O853" i="4"/>
  <c r="N853" i="4"/>
  <c r="L853" i="4"/>
  <c r="K853" i="4"/>
  <c r="J853" i="4"/>
  <c r="I853" i="4"/>
  <c r="H853" i="4"/>
  <c r="G853" i="4"/>
  <c r="F853" i="4"/>
  <c r="E853" i="4"/>
  <c r="D853" i="4"/>
  <c r="T852" i="4"/>
  <c r="R852" i="4"/>
  <c r="Q852" i="4"/>
  <c r="P852" i="4"/>
  <c r="O852" i="4"/>
  <c r="N852" i="4"/>
  <c r="L852" i="4"/>
  <c r="K852" i="4"/>
  <c r="J852" i="4"/>
  <c r="I852" i="4"/>
  <c r="H852" i="4"/>
  <c r="G852" i="4"/>
  <c r="F852" i="4"/>
  <c r="E852" i="4"/>
  <c r="D852" i="4"/>
  <c r="T851" i="4"/>
  <c r="R851" i="4"/>
  <c r="Q851" i="4"/>
  <c r="P851" i="4"/>
  <c r="O851" i="4"/>
  <c r="N851" i="4"/>
  <c r="L851" i="4"/>
  <c r="K851" i="4"/>
  <c r="J851" i="4"/>
  <c r="I851" i="4"/>
  <c r="G851" i="4"/>
  <c r="H851" i="4" s="1"/>
  <c r="F851" i="4"/>
  <c r="E851" i="4"/>
  <c r="D851" i="4"/>
  <c r="T850" i="4"/>
  <c r="R850" i="4"/>
  <c r="Q850" i="4"/>
  <c r="P850" i="4"/>
  <c r="O850" i="4"/>
  <c r="N850" i="4"/>
  <c r="L850" i="4"/>
  <c r="K850" i="4"/>
  <c r="J850" i="4"/>
  <c r="I850" i="4"/>
  <c r="H850" i="4"/>
  <c r="G850" i="4"/>
  <c r="F850" i="4"/>
  <c r="E850" i="4"/>
  <c r="D850" i="4"/>
  <c r="T849" i="4"/>
  <c r="R849" i="4"/>
  <c r="Q849" i="4"/>
  <c r="P849" i="4"/>
  <c r="O849" i="4"/>
  <c r="N849" i="4"/>
  <c r="L849" i="4"/>
  <c r="K849" i="4"/>
  <c r="J849" i="4"/>
  <c r="I849" i="4"/>
  <c r="H849" i="4"/>
  <c r="G849" i="4"/>
  <c r="F849" i="4"/>
  <c r="E849" i="4"/>
  <c r="D849" i="4"/>
  <c r="T848" i="4"/>
  <c r="R848" i="4"/>
  <c r="Q848" i="4"/>
  <c r="P848" i="4"/>
  <c r="O848" i="4"/>
  <c r="N848" i="4"/>
  <c r="L848" i="4"/>
  <c r="K848" i="4"/>
  <c r="J848" i="4"/>
  <c r="I848" i="4"/>
  <c r="H848" i="4"/>
  <c r="G848" i="4"/>
  <c r="F848" i="4"/>
  <c r="E848" i="4"/>
  <c r="D848" i="4"/>
  <c r="T847" i="4"/>
  <c r="R847" i="4"/>
  <c r="Q847" i="4"/>
  <c r="P847" i="4"/>
  <c r="O847" i="4"/>
  <c r="N847" i="4"/>
  <c r="L847" i="4"/>
  <c r="K847" i="4"/>
  <c r="J847" i="4"/>
  <c r="I847" i="4"/>
  <c r="G847" i="4"/>
  <c r="H847" i="4" s="1"/>
  <c r="F847" i="4"/>
  <c r="E847" i="4"/>
  <c r="D847" i="4"/>
  <c r="T846" i="4"/>
  <c r="R846" i="4"/>
  <c r="Q846" i="4"/>
  <c r="P846" i="4"/>
  <c r="O846" i="4"/>
  <c r="N846" i="4"/>
  <c r="L846" i="4"/>
  <c r="K846" i="4"/>
  <c r="J846" i="4"/>
  <c r="I846" i="4"/>
  <c r="H846" i="4"/>
  <c r="G846" i="4"/>
  <c r="F846" i="4"/>
  <c r="E846" i="4"/>
  <c r="D846" i="4"/>
  <c r="T845" i="4"/>
  <c r="R845" i="4"/>
  <c r="Q845" i="4"/>
  <c r="P845" i="4"/>
  <c r="O845" i="4"/>
  <c r="N845" i="4"/>
  <c r="L845" i="4"/>
  <c r="K845" i="4"/>
  <c r="J845" i="4"/>
  <c r="I845" i="4"/>
  <c r="G845" i="4"/>
  <c r="H845" i="4" s="1"/>
  <c r="F845" i="4"/>
  <c r="E845" i="4"/>
  <c r="D845" i="4"/>
  <c r="T844" i="4"/>
  <c r="R844" i="4"/>
  <c r="Q844" i="4"/>
  <c r="P844" i="4"/>
  <c r="O844" i="4"/>
  <c r="N844" i="4"/>
  <c r="L844" i="4"/>
  <c r="K844" i="4"/>
  <c r="J844" i="4"/>
  <c r="I844" i="4"/>
  <c r="H844" i="4"/>
  <c r="G844" i="4"/>
  <c r="F844" i="4"/>
  <c r="E844" i="4"/>
  <c r="D844" i="4"/>
  <c r="T843" i="4"/>
  <c r="R843" i="4"/>
  <c r="Q843" i="4"/>
  <c r="P843" i="4"/>
  <c r="O843" i="4"/>
  <c r="N843" i="4"/>
  <c r="L843" i="4"/>
  <c r="K843" i="4"/>
  <c r="J843" i="4"/>
  <c r="I843" i="4"/>
  <c r="G843" i="4"/>
  <c r="H843" i="4" s="1"/>
  <c r="F843" i="4"/>
  <c r="E843" i="4"/>
  <c r="D843" i="4"/>
  <c r="T842" i="4"/>
  <c r="R842" i="4"/>
  <c r="Q842" i="4"/>
  <c r="P842" i="4"/>
  <c r="O842" i="4"/>
  <c r="N842" i="4"/>
  <c r="L842" i="4"/>
  <c r="K842" i="4"/>
  <c r="J842" i="4"/>
  <c r="I842" i="4"/>
  <c r="H842" i="4"/>
  <c r="G842" i="4"/>
  <c r="F842" i="4"/>
  <c r="E842" i="4"/>
  <c r="D842" i="4"/>
  <c r="T841" i="4"/>
  <c r="R841" i="4"/>
  <c r="Q841" i="4"/>
  <c r="P841" i="4"/>
  <c r="O841" i="4"/>
  <c r="N841" i="4"/>
  <c r="L841" i="4"/>
  <c r="K841" i="4"/>
  <c r="J841" i="4"/>
  <c r="I841" i="4"/>
  <c r="H841" i="4"/>
  <c r="G841" i="4"/>
  <c r="F841" i="4"/>
  <c r="E841" i="4"/>
  <c r="D841" i="4"/>
  <c r="T840" i="4"/>
  <c r="R840" i="4"/>
  <c r="Q840" i="4"/>
  <c r="P840" i="4"/>
  <c r="O840" i="4"/>
  <c r="N840" i="4"/>
  <c r="L840" i="4"/>
  <c r="K840" i="4"/>
  <c r="J840" i="4"/>
  <c r="I840" i="4"/>
  <c r="H840" i="4"/>
  <c r="G840" i="4"/>
  <c r="F840" i="4"/>
  <c r="E840" i="4"/>
  <c r="D840" i="4"/>
  <c r="T839" i="4"/>
  <c r="R839" i="4"/>
  <c r="Q839" i="4"/>
  <c r="P839" i="4"/>
  <c r="O839" i="4"/>
  <c r="N839" i="4"/>
  <c r="L839" i="4"/>
  <c r="K839" i="4"/>
  <c r="J839" i="4"/>
  <c r="I839" i="4"/>
  <c r="G839" i="4"/>
  <c r="H839" i="4" s="1"/>
  <c r="F839" i="4"/>
  <c r="E839" i="4"/>
  <c r="D839" i="4"/>
  <c r="T838" i="4"/>
  <c r="R838" i="4"/>
  <c r="Q838" i="4"/>
  <c r="P838" i="4"/>
  <c r="O838" i="4"/>
  <c r="N838" i="4"/>
  <c r="L838" i="4"/>
  <c r="K838" i="4"/>
  <c r="J838" i="4"/>
  <c r="I838" i="4"/>
  <c r="H838" i="4"/>
  <c r="G838" i="4"/>
  <c r="F838" i="4"/>
  <c r="E838" i="4"/>
  <c r="D838" i="4"/>
  <c r="T837" i="4"/>
  <c r="R837" i="4"/>
  <c r="Q837" i="4"/>
  <c r="P837" i="4"/>
  <c r="O837" i="4"/>
  <c r="N837" i="4"/>
  <c r="L837" i="4"/>
  <c r="K837" i="4"/>
  <c r="J837" i="4"/>
  <c r="I837" i="4"/>
  <c r="G837" i="4"/>
  <c r="H837" i="4" s="1"/>
  <c r="F837" i="4"/>
  <c r="E837" i="4"/>
  <c r="D837" i="4"/>
  <c r="T836" i="4"/>
  <c r="R836" i="4"/>
  <c r="Q836" i="4"/>
  <c r="P836" i="4"/>
  <c r="O836" i="4"/>
  <c r="N836" i="4"/>
  <c r="L836" i="4"/>
  <c r="K836" i="4"/>
  <c r="J836" i="4"/>
  <c r="I836" i="4"/>
  <c r="H836" i="4"/>
  <c r="G836" i="4"/>
  <c r="F836" i="4"/>
  <c r="E836" i="4"/>
  <c r="D836" i="4"/>
  <c r="T835" i="4"/>
  <c r="R835" i="4"/>
  <c r="Q835" i="4"/>
  <c r="P835" i="4"/>
  <c r="O835" i="4"/>
  <c r="N835" i="4"/>
  <c r="L835" i="4"/>
  <c r="K835" i="4"/>
  <c r="J835" i="4"/>
  <c r="I835" i="4"/>
  <c r="G835" i="4"/>
  <c r="H835" i="4" s="1"/>
  <c r="F835" i="4"/>
  <c r="E835" i="4"/>
  <c r="D835" i="4"/>
  <c r="T834" i="4"/>
  <c r="R834" i="4"/>
  <c r="Q834" i="4"/>
  <c r="P834" i="4"/>
  <c r="O834" i="4"/>
  <c r="N834" i="4"/>
  <c r="L834" i="4"/>
  <c r="K834" i="4"/>
  <c r="J834" i="4"/>
  <c r="I834" i="4"/>
  <c r="H834" i="4"/>
  <c r="G834" i="4"/>
  <c r="F834" i="4"/>
  <c r="E834" i="4"/>
  <c r="D834" i="4"/>
  <c r="T833" i="4"/>
  <c r="R833" i="4"/>
  <c r="Q833" i="4"/>
  <c r="P833" i="4"/>
  <c r="O833" i="4"/>
  <c r="N833" i="4"/>
  <c r="L833" i="4"/>
  <c r="K833" i="4"/>
  <c r="J833" i="4"/>
  <c r="I833" i="4"/>
  <c r="G833" i="4"/>
  <c r="H833" i="4" s="1"/>
  <c r="F833" i="4"/>
  <c r="E833" i="4"/>
  <c r="D833" i="4"/>
  <c r="T832" i="4"/>
  <c r="R832" i="4"/>
  <c r="Q832" i="4"/>
  <c r="P832" i="4"/>
  <c r="O832" i="4"/>
  <c r="N832" i="4"/>
  <c r="L832" i="4"/>
  <c r="K832" i="4"/>
  <c r="J832" i="4"/>
  <c r="I832" i="4"/>
  <c r="H832" i="4"/>
  <c r="G832" i="4"/>
  <c r="F832" i="4"/>
  <c r="E832" i="4"/>
  <c r="D832" i="4"/>
  <c r="T831" i="4"/>
  <c r="R831" i="4"/>
  <c r="Q831" i="4"/>
  <c r="P831" i="4"/>
  <c r="O831" i="4"/>
  <c r="N831" i="4"/>
  <c r="L831" i="4"/>
  <c r="K831" i="4"/>
  <c r="J831" i="4"/>
  <c r="I831" i="4"/>
  <c r="G831" i="4"/>
  <c r="H831" i="4" s="1"/>
  <c r="F831" i="4"/>
  <c r="E831" i="4"/>
  <c r="D831" i="4"/>
  <c r="T830" i="4"/>
  <c r="R830" i="4"/>
  <c r="Q830" i="4"/>
  <c r="P830" i="4"/>
  <c r="O830" i="4"/>
  <c r="N830" i="4"/>
  <c r="L830" i="4"/>
  <c r="K830" i="4"/>
  <c r="J830" i="4"/>
  <c r="I830" i="4"/>
  <c r="H830" i="4"/>
  <c r="G830" i="4"/>
  <c r="F830" i="4"/>
  <c r="E830" i="4"/>
  <c r="D830" i="4"/>
  <c r="T829" i="4"/>
  <c r="R829" i="4"/>
  <c r="Q829" i="4"/>
  <c r="P829" i="4"/>
  <c r="O829" i="4"/>
  <c r="N829" i="4"/>
  <c r="L829" i="4"/>
  <c r="K829" i="4"/>
  <c r="J829" i="4"/>
  <c r="I829" i="4"/>
  <c r="G829" i="4"/>
  <c r="H829" i="4" s="1"/>
  <c r="F829" i="4"/>
  <c r="E829" i="4"/>
  <c r="D829" i="4"/>
  <c r="T828" i="4"/>
  <c r="R828" i="4"/>
  <c r="Q828" i="4"/>
  <c r="P828" i="4"/>
  <c r="O828" i="4"/>
  <c r="N828" i="4"/>
  <c r="L828" i="4"/>
  <c r="K828" i="4"/>
  <c r="J828" i="4"/>
  <c r="I828" i="4"/>
  <c r="H828" i="4"/>
  <c r="G828" i="4"/>
  <c r="F828" i="4"/>
  <c r="E828" i="4"/>
  <c r="D828" i="4"/>
  <c r="T827" i="4"/>
  <c r="R827" i="4"/>
  <c r="Q827" i="4"/>
  <c r="P827" i="4"/>
  <c r="O827" i="4"/>
  <c r="N827" i="4"/>
  <c r="L827" i="4"/>
  <c r="K827" i="4"/>
  <c r="J827" i="4"/>
  <c r="I827" i="4"/>
  <c r="G827" i="4"/>
  <c r="H827" i="4" s="1"/>
  <c r="F827" i="4"/>
  <c r="E827" i="4"/>
  <c r="D827" i="4"/>
  <c r="T826" i="4"/>
  <c r="R826" i="4"/>
  <c r="Q826" i="4"/>
  <c r="P826" i="4"/>
  <c r="O826" i="4"/>
  <c r="N826" i="4"/>
  <c r="L826" i="4"/>
  <c r="K826" i="4"/>
  <c r="J826" i="4"/>
  <c r="I826" i="4"/>
  <c r="H826" i="4"/>
  <c r="G826" i="4"/>
  <c r="F826" i="4"/>
  <c r="E826" i="4"/>
  <c r="D826" i="4"/>
  <c r="T825" i="4"/>
  <c r="R825" i="4"/>
  <c r="Q825" i="4"/>
  <c r="P825" i="4"/>
  <c r="O825" i="4"/>
  <c r="N825" i="4"/>
  <c r="L825" i="4"/>
  <c r="K825" i="4"/>
  <c r="J825" i="4"/>
  <c r="I825" i="4"/>
  <c r="H825" i="4"/>
  <c r="G825" i="4"/>
  <c r="F825" i="4"/>
  <c r="E825" i="4"/>
  <c r="D825" i="4"/>
  <c r="T824" i="4"/>
  <c r="R824" i="4"/>
  <c r="Q824" i="4"/>
  <c r="P824" i="4"/>
  <c r="O824" i="4"/>
  <c r="N824" i="4"/>
  <c r="L824" i="4"/>
  <c r="K824" i="4"/>
  <c r="J824" i="4"/>
  <c r="I824" i="4"/>
  <c r="H824" i="4"/>
  <c r="G824" i="4"/>
  <c r="F824" i="4"/>
  <c r="E824" i="4"/>
  <c r="D824" i="4"/>
  <c r="T823" i="4"/>
  <c r="R823" i="4"/>
  <c r="Q823" i="4"/>
  <c r="P823" i="4"/>
  <c r="O823" i="4"/>
  <c r="N823" i="4"/>
  <c r="L823" i="4"/>
  <c r="K823" i="4"/>
  <c r="J823" i="4"/>
  <c r="I823" i="4"/>
  <c r="G823" i="4"/>
  <c r="H823" i="4" s="1"/>
  <c r="F823" i="4"/>
  <c r="E823" i="4"/>
  <c r="D823" i="4"/>
  <c r="T822" i="4"/>
  <c r="R822" i="4"/>
  <c r="Q822" i="4"/>
  <c r="P822" i="4"/>
  <c r="O822" i="4"/>
  <c r="N822" i="4"/>
  <c r="L822" i="4"/>
  <c r="K822" i="4"/>
  <c r="J822" i="4"/>
  <c r="I822" i="4"/>
  <c r="H822" i="4"/>
  <c r="G822" i="4"/>
  <c r="F822" i="4"/>
  <c r="E822" i="4"/>
  <c r="D822" i="4"/>
  <c r="T821" i="4"/>
  <c r="R821" i="4"/>
  <c r="Q821" i="4"/>
  <c r="P821" i="4"/>
  <c r="O821" i="4"/>
  <c r="N821" i="4"/>
  <c r="L821" i="4"/>
  <c r="K821" i="4"/>
  <c r="J821" i="4"/>
  <c r="I821" i="4"/>
  <c r="G821" i="4"/>
  <c r="H821" i="4" s="1"/>
  <c r="F821" i="4"/>
  <c r="E821" i="4"/>
  <c r="D821" i="4"/>
  <c r="T820" i="4"/>
  <c r="R820" i="4"/>
  <c r="Q820" i="4"/>
  <c r="P820" i="4"/>
  <c r="O820" i="4"/>
  <c r="N820" i="4"/>
  <c r="L820" i="4"/>
  <c r="K820" i="4"/>
  <c r="J820" i="4"/>
  <c r="I820" i="4"/>
  <c r="H820" i="4"/>
  <c r="G820" i="4"/>
  <c r="F820" i="4"/>
  <c r="E820" i="4"/>
  <c r="D820" i="4"/>
  <c r="T819" i="4"/>
  <c r="R819" i="4"/>
  <c r="Q819" i="4"/>
  <c r="P819" i="4"/>
  <c r="O819" i="4"/>
  <c r="N819" i="4"/>
  <c r="L819" i="4"/>
  <c r="K819" i="4"/>
  <c r="J819" i="4"/>
  <c r="I819" i="4"/>
  <c r="G819" i="4"/>
  <c r="H819" i="4" s="1"/>
  <c r="F819" i="4"/>
  <c r="E819" i="4"/>
  <c r="D819" i="4"/>
  <c r="T818" i="4"/>
  <c r="R818" i="4"/>
  <c r="Q818" i="4"/>
  <c r="P818" i="4"/>
  <c r="O818" i="4"/>
  <c r="N818" i="4"/>
  <c r="L818" i="4"/>
  <c r="K818" i="4"/>
  <c r="J818" i="4"/>
  <c r="I818" i="4"/>
  <c r="H818" i="4"/>
  <c r="G818" i="4"/>
  <c r="F818" i="4"/>
  <c r="E818" i="4"/>
  <c r="D818" i="4"/>
  <c r="T817" i="4"/>
  <c r="R817" i="4"/>
  <c r="Q817" i="4"/>
  <c r="P817" i="4"/>
  <c r="O817" i="4"/>
  <c r="N817" i="4"/>
  <c r="L817" i="4"/>
  <c r="K817" i="4"/>
  <c r="J817" i="4"/>
  <c r="I817" i="4"/>
  <c r="H817" i="4"/>
  <c r="G817" i="4"/>
  <c r="F817" i="4"/>
  <c r="E817" i="4"/>
  <c r="D817" i="4"/>
  <c r="T816" i="4"/>
  <c r="R816" i="4"/>
  <c r="Q816" i="4"/>
  <c r="P816" i="4"/>
  <c r="O816" i="4"/>
  <c r="N816" i="4"/>
  <c r="L816" i="4"/>
  <c r="K816" i="4"/>
  <c r="J816" i="4"/>
  <c r="I816" i="4"/>
  <c r="H816" i="4"/>
  <c r="G816" i="4"/>
  <c r="F816" i="4"/>
  <c r="E816" i="4"/>
  <c r="D816" i="4"/>
  <c r="T815" i="4"/>
  <c r="R815" i="4"/>
  <c r="Q815" i="4"/>
  <c r="P815" i="4"/>
  <c r="O815" i="4"/>
  <c r="N815" i="4"/>
  <c r="L815" i="4"/>
  <c r="K815" i="4"/>
  <c r="J815" i="4"/>
  <c r="I815" i="4"/>
  <c r="G815" i="4"/>
  <c r="H815" i="4" s="1"/>
  <c r="F815" i="4"/>
  <c r="E815" i="4"/>
  <c r="D815" i="4"/>
  <c r="T814" i="4"/>
  <c r="R814" i="4"/>
  <c r="Q814" i="4"/>
  <c r="P814" i="4"/>
  <c r="O814" i="4"/>
  <c r="N814" i="4"/>
  <c r="L814" i="4"/>
  <c r="K814" i="4"/>
  <c r="J814" i="4"/>
  <c r="I814" i="4"/>
  <c r="H814" i="4"/>
  <c r="G814" i="4"/>
  <c r="F814" i="4"/>
  <c r="E814" i="4"/>
  <c r="D814" i="4"/>
  <c r="T813" i="4"/>
  <c r="R813" i="4"/>
  <c r="Q813" i="4"/>
  <c r="P813" i="4"/>
  <c r="O813" i="4"/>
  <c r="N813" i="4"/>
  <c r="L813" i="4"/>
  <c r="K813" i="4"/>
  <c r="J813" i="4"/>
  <c r="I813" i="4"/>
  <c r="G813" i="4"/>
  <c r="H813" i="4" s="1"/>
  <c r="F813" i="4"/>
  <c r="E813" i="4"/>
  <c r="D813" i="4"/>
  <c r="T812" i="4"/>
  <c r="R812" i="4"/>
  <c r="Q812" i="4"/>
  <c r="P812" i="4"/>
  <c r="O812" i="4"/>
  <c r="N812" i="4"/>
  <c r="L812" i="4"/>
  <c r="K812" i="4"/>
  <c r="J812" i="4"/>
  <c r="I812" i="4"/>
  <c r="H812" i="4"/>
  <c r="G812" i="4"/>
  <c r="F812" i="4"/>
  <c r="E812" i="4"/>
  <c r="D812" i="4"/>
  <c r="T811" i="4"/>
  <c r="R811" i="4"/>
  <c r="Q811" i="4"/>
  <c r="P811" i="4"/>
  <c r="O811" i="4"/>
  <c r="N811" i="4"/>
  <c r="L811" i="4"/>
  <c r="K811" i="4"/>
  <c r="J811" i="4"/>
  <c r="I811" i="4"/>
  <c r="G811" i="4"/>
  <c r="H811" i="4" s="1"/>
  <c r="F811" i="4"/>
  <c r="E811" i="4"/>
  <c r="D811" i="4"/>
  <c r="T810" i="4"/>
  <c r="R810" i="4"/>
  <c r="Q810" i="4"/>
  <c r="P810" i="4"/>
  <c r="O810" i="4"/>
  <c r="N810" i="4"/>
  <c r="L810" i="4"/>
  <c r="K810" i="4"/>
  <c r="J810" i="4"/>
  <c r="I810" i="4"/>
  <c r="H810" i="4"/>
  <c r="G810" i="4"/>
  <c r="F810" i="4"/>
  <c r="E810" i="4"/>
  <c r="D810" i="4"/>
  <c r="T809" i="4"/>
  <c r="R809" i="4"/>
  <c r="Q809" i="4"/>
  <c r="P809" i="4"/>
  <c r="O809" i="4"/>
  <c r="N809" i="4"/>
  <c r="L809" i="4"/>
  <c r="K809" i="4"/>
  <c r="J809" i="4"/>
  <c r="I809" i="4"/>
  <c r="G809" i="4"/>
  <c r="H809" i="4" s="1"/>
  <c r="F809" i="4"/>
  <c r="E809" i="4"/>
  <c r="D809" i="4"/>
  <c r="T808" i="4"/>
  <c r="R808" i="4"/>
  <c r="Q808" i="4"/>
  <c r="P808" i="4"/>
  <c r="O808" i="4"/>
  <c r="N808" i="4"/>
  <c r="L808" i="4"/>
  <c r="K808" i="4"/>
  <c r="J808" i="4"/>
  <c r="I808" i="4"/>
  <c r="H808" i="4"/>
  <c r="G808" i="4"/>
  <c r="F808" i="4"/>
  <c r="E808" i="4"/>
  <c r="D808" i="4"/>
  <c r="T807" i="4"/>
  <c r="R807" i="4"/>
  <c r="Q807" i="4"/>
  <c r="P807" i="4"/>
  <c r="O807" i="4"/>
  <c r="N807" i="4"/>
  <c r="L807" i="4"/>
  <c r="K807" i="4"/>
  <c r="J807" i="4"/>
  <c r="I807" i="4"/>
  <c r="G807" i="4"/>
  <c r="H807" i="4" s="1"/>
  <c r="F807" i="4"/>
  <c r="E807" i="4"/>
  <c r="D807" i="4"/>
  <c r="T806" i="4"/>
  <c r="R806" i="4"/>
  <c r="Q806" i="4"/>
  <c r="P806" i="4"/>
  <c r="O806" i="4"/>
  <c r="N806" i="4"/>
  <c r="L806" i="4"/>
  <c r="K806" i="4"/>
  <c r="J806" i="4"/>
  <c r="I806" i="4"/>
  <c r="H806" i="4"/>
  <c r="G806" i="4"/>
  <c r="F806" i="4"/>
  <c r="E806" i="4"/>
  <c r="D806" i="4"/>
  <c r="T805" i="4"/>
  <c r="R805" i="4"/>
  <c r="Q805" i="4"/>
  <c r="P805" i="4"/>
  <c r="O805" i="4"/>
  <c r="N805" i="4"/>
  <c r="L805" i="4"/>
  <c r="K805" i="4"/>
  <c r="J805" i="4"/>
  <c r="I805" i="4"/>
  <c r="H805" i="4"/>
  <c r="G805" i="4"/>
  <c r="F805" i="4"/>
  <c r="E805" i="4"/>
  <c r="D805" i="4"/>
  <c r="T804" i="4"/>
  <c r="R804" i="4"/>
  <c r="Q804" i="4"/>
  <c r="P804" i="4"/>
  <c r="O804" i="4"/>
  <c r="N804" i="4"/>
  <c r="L804" i="4"/>
  <c r="K804" i="4"/>
  <c r="J804" i="4"/>
  <c r="I804" i="4"/>
  <c r="H804" i="4"/>
  <c r="G804" i="4"/>
  <c r="F804" i="4"/>
  <c r="E804" i="4"/>
  <c r="D804" i="4"/>
  <c r="T803" i="4"/>
  <c r="R803" i="4"/>
  <c r="Q803" i="4"/>
  <c r="P803" i="4"/>
  <c r="O803" i="4"/>
  <c r="N803" i="4"/>
  <c r="L803" i="4"/>
  <c r="K803" i="4"/>
  <c r="J803" i="4"/>
  <c r="I803" i="4"/>
  <c r="G803" i="4"/>
  <c r="H803" i="4" s="1"/>
  <c r="F803" i="4"/>
  <c r="E803" i="4"/>
  <c r="D803" i="4"/>
  <c r="T802" i="4"/>
  <c r="R802" i="4"/>
  <c r="Q802" i="4"/>
  <c r="P802" i="4"/>
  <c r="O802" i="4"/>
  <c r="N802" i="4"/>
  <c r="L802" i="4"/>
  <c r="K802" i="4"/>
  <c r="J802" i="4"/>
  <c r="I802" i="4"/>
  <c r="H802" i="4"/>
  <c r="G802" i="4"/>
  <c r="F802" i="4"/>
  <c r="E802" i="4"/>
  <c r="D802" i="4"/>
  <c r="T801" i="4"/>
  <c r="R801" i="4"/>
  <c r="Q801" i="4"/>
  <c r="P801" i="4"/>
  <c r="O801" i="4"/>
  <c r="N801" i="4"/>
  <c r="L801" i="4"/>
  <c r="K801" i="4"/>
  <c r="J801" i="4"/>
  <c r="I801" i="4"/>
  <c r="H801" i="4"/>
  <c r="G801" i="4"/>
  <c r="F801" i="4"/>
  <c r="E801" i="4"/>
  <c r="D801" i="4"/>
  <c r="T800" i="4"/>
  <c r="R800" i="4"/>
  <c r="Q800" i="4"/>
  <c r="P800" i="4"/>
  <c r="O800" i="4"/>
  <c r="N800" i="4"/>
  <c r="L800" i="4"/>
  <c r="K800" i="4"/>
  <c r="J800" i="4"/>
  <c r="I800" i="4"/>
  <c r="H800" i="4"/>
  <c r="G800" i="4"/>
  <c r="F800" i="4"/>
  <c r="E800" i="4"/>
  <c r="D800" i="4"/>
  <c r="T799" i="4"/>
  <c r="R799" i="4"/>
  <c r="Q799" i="4"/>
  <c r="P799" i="4"/>
  <c r="O799" i="4"/>
  <c r="N799" i="4"/>
  <c r="L799" i="4"/>
  <c r="K799" i="4"/>
  <c r="J799" i="4"/>
  <c r="I799" i="4"/>
  <c r="G799" i="4"/>
  <c r="H799" i="4" s="1"/>
  <c r="F799" i="4"/>
  <c r="E799" i="4"/>
  <c r="D799" i="4"/>
  <c r="T798" i="4"/>
  <c r="R798" i="4"/>
  <c r="Q798" i="4"/>
  <c r="P798" i="4"/>
  <c r="O798" i="4"/>
  <c r="N798" i="4"/>
  <c r="L798" i="4"/>
  <c r="K798" i="4"/>
  <c r="J798" i="4"/>
  <c r="I798" i="4"/>
  <c r="H798" i="4"/>
  <c r="G798" i="4"/>
  <c r="F798" i="4"/>
  <c r="E798" i="4"/>
  <c r="D798" i="4"/>
  <c r="T797" i="4"/>
  <c r="R797" i="4"/>
  <c r="Q797" i="4"/>
  <c r="P797" i="4"/>
  <c r="O797" i="4"/>
  <c r="N797" i="4"/>
  <c r="L797" i="4"/>
  <c r="K797" i="4"/>
  <c r="J797" i="4"/>
  <c r="I797" i="4"/>
  <c r="G797" i="4"/>
  <c r="H797" i="4" s="1"/>
  <c r="F797" i="4"/>
  <c r="E797" i="4"/>
  <c r="D797" i="4"/>
  <c r="T796" i="4"/>
  <c r="R796" i="4"/>
  <c r="Q796" i="4"/>
  <c r="P796" i="4"/>
  <c r="O796" i="4"/>
  <c r="N796" i="4"/>
  <c r="L796" i="4"/>
  <c r="K796" i="4"/>
  <c r="J796" i="4"/>
  <c r="I796" i="4"/>
  <c r="H796" i="4"/>
  <c r="G796" i="4"/>
  <c r="F796" i="4"/>
  <c r="E796" i="4"/>
  <c r="D796" i="4"/>
  <c r="T795" i="4"/>
  <c r="R795" i="4"/>
  <c r="Q795" i="4"/>
  <c r="P795" i="4"/>
  <c r="O795" i="4"/>
  <c r="N795" i="4"/>
  <c r="L795" i="4"/>
  <c r="K795" i="4"/>
  <c r="J795" i="4"/>
  <c r="I795" i="4"/>
  <c r="G795" i="4"/>
  <c r="H795" i="4" s="1"/>
  <c r="F795" i="4"/>
  <c r="E795" i="4"/>
  <c r="D795" i="4"/>
  <c r="T794" i="4"/>
  <c r="R794" i="4"/>
  <c r="Q794" i="4"/>
  <c r="P794" i="4"/>
  <c r="O794" i="4"/>
  <c r="N794" i="4"/>
  <c r="L794" i="4"/>
  <c r="K794" i="4"/>
  <c r="J794" i="4"/>
  <c r="I794" i="4"/>
  <c r="H794" i="4"/>
  <c r="G794" i="4"/>
  <c r="F794" i="4"/>
  <c r="E794" i="4"/>
  <c r="D794" i="4"/>
  <c r="T793" i="4"/>
  <c r="R793" i="4"/>
  <c r="Q793" i="4"/>
  <c r="P793" i="4"/>
  <c r="O793" i="4"/>
  <c r="N793" i="4"/>
  <c r="L793" i="4"/>
  <c r="K793" i="4"/>
  <c r="J793" i="4"/>
  <c r="I793" i="4"/>
  <c r="H793" i="4"/>
  <c r="G793" i="4"/>
  <c r="F793" i="4"/>
  <c r="E793" i="4"/>
  <c r="D793" i="4"/>
  <c r="T792" i="4"/>
  <c r="R792" i="4"/>
  <c r="Q792" i="4"/>
  <c r="P792" i="4"/>
  <c r="O792" i="4"/>
  <c r="N792" i="4"/>
  <c r="L792" i="4"/>
  <c r="K792" i="4"/>
  <c r="J792" i="4"/>
  <c r="I792" i="4"/>
  <c r="H792" i="4"/>
  <c r="G792" i="4"/>
  <c r="F792" i="4"/>
  <c r="E792" i="4"/>
  <c r="D792" i="4"/>
  <c r="T791" i="4"/>
  <c r="R791" i="4"/>
  <c r="Q791" i="4"/>
  <c r="P791" i="4"/>
  <c r="O791" i="4"/>
  <c r="N791" i="4"/>
  <c r="L791" i="4"/>
  <c r="K791" i="4"/>
  <c r="J791" i="4"/>
  <c r="I791" i="4"/>
  <c r="G791" i="4"/>
  <c r="H791" i="4" s="1"/>
  <c r="F791" i="4"/>
  <c r="E791" i="4"/>
  <c r="D791" i="4"/>
  <c r="T790" i="4"/>
  <c r="R790" i="4"/>
  <c r="Q790" i="4"/>
  <c r="P790" i="4"/>
  <c r="O790" i="4"/>
  <c r="N790" i="4"/>
  <c r="L790" i="4"/>
  <c r="K790" i="4"/>
  <c r="J790" i="4"/>
  <c r="I790" i="4"/>
  <c r="H790" i="4"/>
  <c r="G790" i="4"/>
  <c r="F790" i="4"/>
  <c r="E790" i="4"/>
  <c r="D790" i="4"/>
  <c r="T789" i="4"/>
  <c r="R789" i="4"/>
  <c r="Q789" i="4"/>
  <c r="P789" i="4"/>
  <c r="O789" i="4"/>
  <c r="N789" i="4"/>
  <c r="L789" i="4"/>
  <c r="K789" i="4"/>
  <c r="J789" i="4"/>
  <c r="I789" i="4"/>
  <c r="G789" i="4"/>
  <c r="H789" i="4" s="1"/>
  <c r="F789" i="4"/>
  <c r="E789" i="4"/>
  <c r="D789" i="4"/>
  <c r="T788" i="4"/>
  <c r="R788" i="4"/>
  <c r="Q788" i="4"/>
  <c r="P788" i="4"/>
  <c r="O788" i="4"/>
  <c r="N788" i="4"/>
  <c r="L788" i="4"/>
  <c r="K788" i="4"/>
  <c r="J788" i="4"/>
  <c r="I788" i="4"/>
  <c r="H788" i="4"/>
  <c r="G788" i="4"/>
  <c r="F788" i="4"/>
  <c r="E788" i="4"/>
  <c r="D788" i="4"/>
  <c r="T787" i="4"/>
  <c r="R787" i="4"/>
  <c r="Q787" i="4"/>
  <c r="P787" i="4"/>
  <c r="O787" i="4"/>
  <c r="N787" i="4"/>
  <c r="L787" i="4"/>
  <c r="K787" i="4"/>
  <c r="J787" i="4"/>
  <c r="I787" i="4"/>
  <c r="G787" i="4"/>
  <c r="H787" i="4" s="1"/>
  <c r="F787" i="4"/>
  <c r="E787" i="4"/>
  <c r="D787" i="4"/>
  <c r="T786" i="4"/>
  <c r="R786" i="4"/>
  <c r="Q786" i="4"/>
  <c r="P786" i="4"/>
  <c r="O786" i="4"/>
  <c r="N786" i="4"/>
  <c r="L786" i="4"/>
  <c r="K786" i="4"/>
  <c r="J786" i="4"/>
  <c r="I786" i="4"/>
  <c r="H786" i="4"/>
  <c r="G786" i="4"/>
  <c r="F786" i="4"/>
  <c r="E786" i="4"/>
  <c r="D786" i="4"/>
  <c r="T785" i="4"/>
  <c r="R785" i="4"/>
  <c r="Q785" i="4"/>
  <c r="P785" i="4"/>
  <c r="O785" i="4"/>
  <c r="N785" i="4"/>
  <c r="L785" i="4"/>
  <c r="K785" i="4"/>
  <c r="J785" i="4"/>
  <c r="I785" i="4"/>
  <c r="G785" i="4"/>
  <c r="H785" i="4" s="1"/>
  <c r="F785" i="4"/>
  <c r="E785" i="4"/>
  <c r="D785" i="4"/>
  <c r="T784" i="4"/>
  <c r="R784" i="4"/>
  <c r="Q784" i="4"/>
  <c r="P784" i="4"/>
  <c r="O784" i="4"/>
  <c r="N784" i="4"/>
  <c r="L784" i="4"/>
  <c r="K784" i="4"/>
  <c r="J784" i="4"/>
  <c r="I784" i="4"/>
  <c r="H784" i="4"/>
  <c r="G784" i="4"/>
  <c r="F784" i="4"/>
  <c r="E784" i="4"/>
  <c r="D784" i="4"/>
  <c r="T783" i="4"/>
  <c r="R783" i="4"/>
  <c r="Q783" i="4"/>
  <c r="P783" i="4"/>
  <c r="O783" i="4"/>
  <c r="N783" i="4"/>
  <c r="L783" i="4"/>
  <c r="K783" i="4"/>
  <c r="J783" i="4"/>
  <c r="I783" i="4"/>
  <c r="G783" i="4"/>
  <c r="H783" i="4" s="1"/>
  <c r="F783" i="4"/>
  <c r="E783" i="4"/>
  <c r="D783" i="4"/>
  <c r="T782" i="4"/>
  <c r="R782" i="4"/>
  <c r="Q782" i="4"/>
  <c r="P782" i="4"/>
  <c r="O782" i="4"/>
  <c r="N782" i="4"/>
  <c r="L782" i="4"/>
  <c r="K782" i="4"/>
  <c r="J782" i="4"/>
  <c r="I782" i="4"/>
  <c r="H782" i="4"/>
  <c r="G782" i="4"/>
  <c r="F782" i="4"/>
  <c r="E782" i="4"/>
  <c r="D782" i="4"/>
  <c r="T781" i="4"/>
  <c r="R781" i="4"/>
  <c r="Q781" i="4"/>
  <c r="P781" i="4"/>
  <c r="O781" i="4"/>
  <c r="N781" i="4"/>
  <c r="L781" i="4"/>
  <c r="K781" i="4"/>
  <c r="J781" i="4"/>
  <c r="I781" i="4"/>
  <c r="G781" i="4"/>
  <c r="H781" i="4" s="1"/>
  <c r="F781" i="4"/>
  <c r="E781" i="4"/>
  <c r="D781" i="4"/>
  <c r="T780" i="4"/>
  <c r="R780" i="4"/>
  <c r="Q780" i="4"/>
  <c r="P780" i="4"/>
  <c r="O780" i="4"/>
  <c r="N780" i="4"/>
  <c r="L780" i="4"/>
  <c r="K780" i="4"/>
  <c r="J780" i="4"/>
  <c r="I780" i="4"/>
  <c r="H780" i="4"/>
  <c r="G780" i="4"/>
  <c r="F780" i="4"/>
  <c r="E780" i="4"/>
  <c r="D780" i="4"/>
  <c r="T779" i="4"/>
  <c r="R779" i="4"/>
  <c r="Q779" i="4"/>
  <c r="P779" i="4"/>
  <c r="O779" i="4"/>
  <c r="N779" i="4"/>
  <c r="L779" i="4"/>
  <c r="K779" i="4"/>
  <c r="J779" i="4"/>
  <c r="I779" i="4"/>
  <c r="G779" i="4"/>
  <c r="H779" i="4" s="1"/>
  <c r="F779" i="4"/>
  <c r="E779" i="4"/>
  <c r="D779" i="4"/>
  <c r="T778" i="4"/>
  <c r="R778" i="4"/>
  <c r="Q778" i="4"/>
  <c r="P778" i="4"/>
  <c r="O778" i="4"/>
  <c r="N778" i="4"/>
  <c r="L778" i="4"/>
  <c r="K778" i="4"/>
  <c r="J778" i="4"/>
  <c r="I778" i="4"/>
  <c r="H778" i="4"/>
  <c r="G778" i="4"/>
  <c r="F778" i="4"/>
  <c r="E778" i="4"/>
  <c r="D778" i="4"/>
  <c r="T777" i="4"/>
  <c r="R777" i="4"/>
  <c r="Q777" i="4"/>
  <c r="P777" i="4"/>
  <c r="O777" i="4"/>
  <c r="N777" i="4"/>
  <c r="L777" i="4"/>
  <c r="K777" i="4"/>
  <c r="J777" i="4"/>
  <c r="I777" i="4"/>
  <c r="H777" i="4"/>
  <c r="G777" i="4"/>
  <c r="F777" i="4"/>
  <c r="E777" i="4"/>
  <c r="D777" i="4"/>
  <c r="T776" i="4"/>
  <c r="R776" i="4"/>
  <c r="Q776" i="4"/>
  <c r="P776" i="4"/>
  <c r="O776" i="4"/>
  <c r="N776" i="4"/>
  <c r="L776" i="4"/>
  <c r="K776" i="4"/>
  <c r="J776" i="4"/>
  <c r="I776" i="4"/>
  <c r="H776" i="4"/>
  <c r="G776" i="4"/>
  <c r="F776" i="4"/>
  <c r="E776" i="4"/>
  <c r="D776" i="4"/>
  <c r="T775" i="4"/>
  <c r="R775" i="4"/>
  <c r="Q775" i="4"/>
  <c r="P775" i="4"/>
  <c r="O775" i="4"/>
  <c r="N775" i="4"/>
  <c r="L775" i="4"/>
  <c r="K775" i="4"/>
  <c r="J775" i="4"/>
  <c r="I775" i="4"/>
  <c r="G775" i="4"/>
  <c r="H775" i="4" s="1"/>
  <c r="F775" i="4"/>
  <c r="E775" i="4"/>
  <c r="D775" i="4"/>
  <c r="T774" i="4"/>
  <c r="R774" i="4"/>
  <c r="Q774" i="4"/>
  <c r="P774" i="4"/>
  <c r="O774" i="4"/>
  <c r="N774" i="4"/>
  <c r="L774" i="4"/>
  <c r="K774" i="4"/>
  <c r="J774" i="4"/>
  <c r="I774" i="4"/>
  <c r="H774" i="4"/>
  <c r="G774" i="4"/>
  <c r="F774" i="4"/>
  <c r="E774" i="4"/>
  <c r="D774" i="4"/>
  <c r="T773" i="4"/>
  <c r="R773" i="4"/>
  <c r="Q773" i="4"/>
  <c r="P773" i="4"/>
  <c r="O773" i="4"/>
  <c r="N773" i="4"/>
  <c r="L773" i="4"/>
  <c r="K773" i="4"/>
  <c r="J773" i="4"/>
  <c r="I773" i="4"/>
  <c r="G773" i="4"/>
  <c r="H773" i="4" s="1"/>
  <c r="F773" i="4"/>
  <c r="E773" i="4"/>
  <c r="D773" i="4"/>
  <c r="T772" i="4"/>
  <c r="R772" i="4"/>
  <c r="Q772" i="4"/>
  <c r="P772" i="4"/>
  <c r="O772" i="4"/>
  <c r="N772" i="4"/>
  <c r="L772" i="4"/>
  <c r="K772" i="4"/>
  <c r="J772" i="4"/>
  <c r="I772" i="4"/>
  <c r="H772" i="4"/>
  <c r="G772" i="4"/>
  <c r="F772" i="4"/>
  <c r="E772" i="4"/>
  <c r="D772" i="4"/>
  <c r="T771" i="4"/>
  <c r="R771" i="4"/>
  <c r="Q771" i="4"/>
  <c r="P771" i="4"/>
  <c r="O771" i="4"/>
  <c r="N771" i="4"/>
  <c r="L771" i="4"/>
  <c r="K771" i="4"/>
  <c r="J771" i="4"/>
  <c r="I771" i="4"/>
  <c r="G771" i="4"/>
  <c r="H771" i="4" s="1"/>
  <c r="F771" i="4"/>
  <c r="E771" i="4"/>
  <c r="D771" i="4"/>
  <c r="T770" i="4"/>
  <c r="R770" i="4"/>
  <c r="Q770" i="4"/>
  <c r="P770" i="4"/>
  <c r="O770" i="4"/>
  <c r="N770" i="4"/>
  <c r="L770" i="4"/>
  <c r="K770" i="4"/>
  <c r="J770" i="4"/>
  <c r="I770" i="4"/>
  <c r="H770" i="4"/>
  <c r="G770" i="4"/>
  <c r="F770" i="4"/>
  <c r="E770" i="4"/>
  <c r="D770" i="4"/>
  <c r="T769" i="4"/>
  <c r="R769" i="4"/>
  <c r="Q769" i="4"/>
  <c r="P769" i="4"/>
  <c r="O769" i="4"/>
  <c r="N769" i="4"/>
  <c r="L769" i="4"/>
  <c r="K769" i="4"/>
  <c r="J769" i="4"/>
  <c r="I769" i="4"/>
  <c r="H769" i="4"/>
  <c r="G769" i="4"/>
  <c r="F769" i="4"/>
  <c r="E769" i="4"/>
  <c r="D769" i="4"/>
  <c r="T768" i="4"/>
  <c r="R768" i="4"/>
  <c r="Q768" i="4"/>
  <c r="P768" i="4"/>
  <c r="O768" i="4"/>
  <c r="N768" i="4"/>
  <c r="L768" i="4"/>
  <c r="K768" i="4"/>
  <c r="J768" i="4"/>
  <c r="I768" i="4"/>
  <c r="H768" i="4"/>
  <c r="G768" i="4"/>
  <c r="F768" i="4"/>
  <c r="E768" i="4"/>
  <c r="D768" i="4"/>
  <c r="T767" i="4"/>
  <c r="R767" i="4"/>
  <c r="Q767" i="4"/>
  <c r="P767" i="4"/>
  <c r="O767" i="4"/>
  <c r="N767" i="4"/>
  <c r="L767" i="4"/>
  <c r="K767" i="4"/>
  <c r="J767" i="4"/>
  <c r="I767" i="4"/>
  <c r="G767" i="4"/>
  <c r="H767" i="4" s="1"/>
  <c r="F767" i="4"/>
  <c r="E767" i="4"/>
  <c r="D767" i="4"/>
  <c r="T766" i="4"/>
  <c r="R766" i="4"/>
  <c r="Q766" i="4"/>
  <c r="P766" i="4"/>
  <c r="O766" i="4"/>
  <c r="N766" i="4"/>
  <c r="L766" i="4"/>
  <c r="K766" i="4"/>
  <c r="J766" i="4"/>
  <c r="I766" i="4"/>
  <c r="H766" i="4"/>
  <c r="G766" i="4"/>
  <c r="F766" i="4"/>
  <c r="E766" i="4"/>
  <c r="D766" i="4"/>
  <c r="T765" i="4"/>
  <c r="R765" i="4"/>
  <c r="Q765" i="4"/>
  <c r="P765" i="4"/>
  <c r="O765" i="4"/>
  <c r="N765" i="4"/>
  <c r="L765" i="4"/>
  <c r="K765" i="4"/>
  <c r="J765" i="4"/>
  <c r="I765" i="4"/>
  <c r="G765" i="4"/>
  <c r="H765" i="4" s="1"/>
  <c r="F765" i="4"/>
  <c r="E765" i="4"/>
  <c r="D765" i="4"/>
  <c r="T764" i="4"/>
  <c r="R764" i="4"/>
  <c r="Q764" i="4"/>
  <c r="P764" i="4"/>
  <c r="O764" i="4"/>
  <c r="N764" i="4"/>
  <c r="L764" i="4"/>
  <c r="K764" i="4"/>
  <c r="J764" i="4"/>
  <c r="I764" i="4"/>
  <c r="H764" i="4"/>
  <c r="G764" i="4"/>
  <c r="F764" i="4"/>
  <c r="E764" i="4"/>
  <c r="D764" i="4"/>
  <c r="T763" i="4"/>
  <c r="R763" i="4"/>
  <c r="Q763" i="4"/>
  <c r="P763" i="4"/>
  <c r="O763" i="4"/>
  <c r="N763" i="4"/>
  <c r="L763" i="4"/>
  <c r="K763" i="4"/>
  <c r="J763" i="4"/>
  <c r="I763" i="4"/>
  <c r="G763" i="4"/>
  <c r="H763" i="4" s="1"/>
  <c r="F763" i="4"/>
  <c r="E763" i="4"/>
  <c r="D763" i="4"/>
  <c r="T762" i="4"/>
  <c r="R762" i="4"/>
  <c r="Q762" i="4"/>
  <c r="P762" i="4"/>
  <c r="O762" i="4"/>
  <c r="N762" i="4"/>
  <c r="L762" i="4"/>
  <c r="K762" i="4"/>
  <c r="J762" i="4"/>
  <c r="I762" i="4"/>
  <c r="G762" i="4"/>
  <c r="H762" i="4" s="1"/>
  <c r="F762" i="4"/>
  <c r="E762" i="4"/>
  <c r="D762" i="4"/>
  <c r="T761" i="4"/>
  <c r="R761" i="4"/>
  <c r="Q761" i="4"/>
  <c r="P761" i="4"/>
  <c r="O761" i="4"/>
  <c r="N761" i="4"/>
  <c r="L761" i="4"/>
  <c r="K761" i="4"/>
  <c r="J761" i="4"/>
  <c r="I761" i="4"/>
  <c r="G761" i="4"/>
  <c r="H761" i="4" s="1"/>
  <c r="F761" i="4"/>
  <c r="E761" i="4"/>
  <c r="D761" i="4"/>
  <c r="T760" i="4"/>
  <c r="R760" i="4"/>
  <c r="Q760" i="4"/>
  <c r="P760" i="4"/>
  <c r="O760" i="4"/>
  <c r="N760" i="4"/>
  <c r="L760" i="4"/>
  <c r="K760" i="4"/>
  <c r="J760" i="4"/>
  <c r="I760" i="4"/>
  <c r="H760" i="4"/>
  <c r="G760" i="4"/>
  <c r="F760" i="4"/>
  <c r="E760" i="4"/>
  <c r="D760" i="4"/>
  <c r="T759" i="4"/>
  <c r="R759" i="4"/>
  <c r="Q759" i="4"/>
  <c r="P759" i="4"/>
  <c r="O759" i="4"/>
  <c r="N759" i="4"/>
  <c r="L759" i="4"/>
  <c r="K759" i="4"/>
  <c r="J759" i="4"/>
  <c r="I759" i="4"/>
  <c r="G759" i="4"/>
  <c r="H759" i="4" s="1"/>
  <c r="F759" i="4"/>
  <c r="E759" i="4"/>
  <c r="D759" i="4"/>
  <c r="T758" i="4"/>
  <c r="R758" i="4"/>
  <c r="Q758" i="4"/>
  <c r="P758" i="4"/>
  <c r="O758" i="4"/>
  <c r="N758" i="4"/>
  <c r="L758" i="4"/>
  <c r="K758" i="4"/>
  <c r="J758" i="4"/>
  <c r="I758" i="4"/>
  <c r="H758" i="4"/>
  <c r="G758" i="4"/>
  <c r="F758" i="4"/>
  <c r="E758" i="4"/>
  <c r="D758" i="4"/>
  <c r="T757" i="4"/>
  <c r="R757" i="4"/>
  <c r="Q757" i="4"/>
  <c r="P757" i="4"/>
  <c r="O757" i="4"/>
  <c r="N757" i="4"/>
  <c r="L757" i="4"/>
  <c r="K757" i="4"/>
  <c r="J757" i="4"/>
  <c r="I757" i="4"/>
  <c r="H757" i="4"/>
  <c r="G757" i="4"/>
  <c r="F757" i="4"/>
  <c r="E757" i="4"/>
  <c r="D757" i="4"/>
  <c r="T756" i="4"/>
  <c r="R756" i="4"/>
  <c r="Q756" i="4"/>
  <c r="P756" i="4"/>
  <c r="O756" i="4"/>
  <c r="N756" i="4"/>
  <c r="L756" i="4"/>
  <c r="K756" i="4"/>
  <c r="J756" i="4"/>
  <c r="I756" i="4"/>
  <c r="H756" i="4"/>
  <c r="G756" i="4"/>
  <c r="F756" i="4"/>
  <c r="E756" i="4"/>
  <c r="D756" i="4"/>
  <c r="T755" i="4"/>
  <c r="R755" i="4"/>
  <c r="Q755" i="4"/>
  <c r="P755" i="4"/>
  <c r="O755" i="4"/>
  <c r="N755" i="4"/>
  <c r="L755" i="4"/>
  <c r="K755" i="4"/>
  <c r="J755" i="4"/>
  <c r="I755" i="4"/>
  <c r="G755" i="4"/>
  <c r="H755" i="4" s="1"/>
  <c r="F755" i="4"/>
  <c r="E755" i="4"/>
  <c r="D755" i="4"/>
  <c r="T754" i="4"/>
  <c r="R754" i="4"/>
  <c r="Q754" i="4"/>
  <c r="P754" i="4"/>
  <c r="O754" i="4"/>
  <c r="N754" i="4"/>
  <c r="L754" i="4"/>
  <c r="K754" i="4"/>
  <c r="J754" i="4"/>
  <c r="I754" i="4"/>
  <c r="G754" i="4"/>
  <c r="H754" i="4" s="1"/>
  <c r="F754" i="4"/>
  <c r="E754" i="4"/>
  <c r="D754" i="4"/>
  <c r="T753" i="4"/>
  <c r="R753" i="4"/>
  <c r="Q753" i="4"/>
  <c r="P753" i="4"/>
  <c r="O753" i="4"/>
  <c r="N753" i="4"/>
  <c r="L753" i="4"/>
  <c r="K753" i="4"/>
  <c r="J753" i="4"/>
  <c r="I753" i="4"/>
  <c r="H753" i="4"/>
  <c r="G753" i="4"/>
  <c r="F753" i="4"/>
  <c r="E753" i="4"/>
  <c r="D753" i="4"/>
  <c r="T752" i="4"/>
  <c r="R752" i="4"/>
  <c r="Q752" i="4"/>
  <c r="P752" i="4"/>
  <c r="O752" i="4"/>
  <c r="N752" i="4"/>
  <c r="L752" i="4"/>
  <c r="K752" i="4"/>
  <c r="J752" i="4"/>
  <c r="I752" i="4"/>
  <c r="H752" i="4"/>
  <c r="G752" i="4"/>
  <c r="F752" i="4"/>
  <c r="E752" i="4"/>
  <c r="D752" i="4"/>
  <c r="T751" i="4"/>
  <c r="R751" i="4"/>
  <c r="Q751" i="4"/>
  <c r="P751" i="4"/>
  <c r="O751" i="4"/>
  <c r="N751" i="4"/>
  <c r="L751" i="4"/>
  <c r="K751" i="4"/>
  <c r="J751" i="4"/>
  <c r="I751" i="4"/>
  <c r="G751" i="4"/>
  <c r="H751" i="4" s="1"/>
  <c r="F751" i="4"/>
  <c r="E751" i="4"/>
  <c r="D751" i="4"/>
  <c r="T750" i="4"/>
  <c r="R750" i="4"/>
  <c r="Q750" i="4"/>
  <c r="P750" i="4"/>
  <c r="O750" i="4"/>
  <c r="N750" i="4"/>
  <c r="L750" i="4"/>
  <c r="K750" i="4"/>
  <c r="J750" i="4"/>
  <c r="I750" i="4"/>
  <c r="G750" i="4"/>
  <c r="H750" i="4" s="1"/>
  <c r="F750" i="4"/>
  <c r="E750" i="4"/>
  <c r="D750" i="4"/>
  <c r="T749" i="4"/>
  <c r="R749" i="4"/>
  <c r="Q749" i="4"/>
  <c r="P749" i="4"/>
  <c r="O749" i="4"/>
  <c r="N749" i="4"/>
  <c r="L749" i="4"/>
  <c r="K749" i="4"/>
  <c r="J749" i="4"/>
  <c r="I749" i="4"/>
  <c r="G749" i="4"/>
  <c r="H749" i="4" s="1"/>
  <c r="F749" i="4"/>
  <c r="E749" i="4"/>
  <c r="D749" i="4"/>
  <c r="T748" i="4"/>
  <c r="R748" i="4"/>
  <c r="Q748" i="4"/>
  <c r="P748" i="4"/>
  <c r="O748" i="4"/>
  <c r="N748" i="4"/>
  <c r="L748" i="4"/>
  <c r="K748" i="4"/>
  <c r="J748" i="4"/>
  <c r="I748" i="4"/>
  <c r="H748" i="4"/>
  <c r="G748" i="4"/>
  <c r="F748" i="4"/>
  <c r="E748" i="4"/>
  <c r="D748" i="4"/>
  <c r="T747" i="4"/>
  <c r="R747" i="4"/>
  <c r="Q747" i="4"/>
  <c r="P747" i="4"/>
  <c r="O747" i="4"/>
  <c r="N747" i="4"/>
  <c r="L747" i="4"/>
  <c r="K747" i="4"/>
  <c r="J747" i="4"/>
  <c r="I747" i="4"/>
  <c r="G747" i="4"/>
  <c r="H747" i="4" s="1"/>
  <c r="F747" i="4"/>
  <c r="E747" i="4"/>
  <c r="D747" i="4"/>
  <c r="T746" i="4"/>
  <c r="R746" i="4"/>
  <c r="Q746" i="4"/>
  <c r="P746" i="4"/>
  <c r="O746" i="4"/>
  <c r="N746" i="4"/>
  <c r="L746" i="4"/>
  <c r="K746" i="4"/>
  <c r="J746" i="4"/>
  <c r="I746" i="4"/>
  <c r="G746" i="4"/>
  <c r="H746" i="4" s="1"/>
  <c r="F746" i="4"/>
  <c r="E746" i="4"/>
  <c r="D746" i="4"/>
  <c r="T745" i="4"/>
  <c r="R745" i="4"/>
  <c r="Q745" i="4"/>
  <c r="P745" i="4"/>
  <c r="O745" i="4"/>
  <c r="N745" i="4"/>
  <c r="L745" i="4"/>
  <c r="K745" i="4"/>
  <c r="J745" i="4"/>
  <c r="I745" i="4"/>
  <c r="H745" i="4"/>
  <c r="G745" i="4"/>
  <c r="F745" i="4"/>
  <c r="E745" i="4"/>
  <c r="D745" i="4"/>
  <c r="T744" i="4"/>
  <c r="R744" i="4"/>
  <c r="Q744" i="4"/>
  <c r="P744" i="4"/>
  <c r="O744" i="4"/>
  <c r="N744" i="4"/>
  <c r="L744" i="4"/>
  <c r="K744" i="4"/>
  <c r="J744" i="4"/>
  <c r="I744" i="4"/>
  <c r="H744" i="4"/>
  <c r="G744" i="4"/>
  <c r="F744" i="4"/>
  <c r="E744" i="4"/>
  <c r="D744" i="4"/>
  <c r="T743" i="4"/>
  <c r="R743" i="4"/>
  <c r="Q743" i="4"/>
  <c r="P743" i="4"/>
  <c r="O743" i="4"/>
  <c r="N743" i="4"/>
  <c r="L743" i="4"/>
  <c r="K743" i="4"/>
  <c r="J743" i="4"/>
  <c r="I743" i="4"/>
  <c r="G743" i="4"/>
  <c r="H743" i="4" s="1"/>
  <c r="F743" i="4"/>
  <c r="E743" i="4"/>
  <c r="D743" i="4"/>
  <c r="T742" i="4"/>
  <c r="R742" i="4"/>
  <c r="Q742" i="4"/>
  <c r="P742" i="4"/>
  <c r="O742" i="4"/>
  <c r="N742" i="4"/>
  <c r="L742" i="4"/>
  <c r="K742" i="4"/>
  <c r="J742" i="4"/>
  <c r="I742" i="4"/>
  <c r="H742" i="4"/>
  <c r="G742" i="4"/>
  <c r="F742" i="4"/>
  <c r="E742" i="4"/>
  <c r="D742" i="4"/>
  <c r="T741" i="4"/>
  <c r="R741" i="4"/>
  <c r="Q741" i="4"/>
  <c r="P741" i="4"/>
  <c r="O741" i="4"/>
  <c r="N741" i="4"/>
  <c r="L741" i="4"/>
  <c r="K741" i="4"/>
  <c r="J741" i="4"/>
  <c r="I741" i="4"/>
  <c r="G741" i="4"/>
  <c r="H741" i="4" s="1"/>
  <c r="F741" i="4"/>
  <c r="E741" i="4"/>
  <c r="D741" i="4"/>
  <c r="T740" i="4"/>
  <c r="R740" i="4"/>
  <c r="Q740" i="4"/>
  <c r="P740" i="4"/>
  <c r="O740" i="4"/>
  <c r="N740" i="4"/>
  <c r="L740" i="4"/>
  <c r="K740" i="4"/>
  <c r="J740" i="4"/>
  <c r="I740" i="4"/>
  <c r="H740" i="4"/>
  <c r="G740" i="4"/>
  <c r="F740" i="4"/>
  <c r="E740" i="4"/>
  <c r="D740" i="4"/>
  <c r="T739" i="4"/>
  <c r="R739" i="4"/>
  <c r="Q739" i="4"/>
  <c r="P739" i="4"/>
  <c r="O739" i="4"/>
  <c r="N739" i="4"/>
  <c r="L739" i="4"/>
  <c r="K739" i="4"/>
  <c r="J739" i="4"/>
  <c r="I739" i="4"/>
  <c r="G739" i="4"/>
  <c r="H739" i="4" s="1"/>
  <c r="F739" i="4"/>
  <c r="E739" i="4"/>
  <c r="D739" i="4"/>
  <c r="T738" i="4"/>
  <c r="R738" i="4"/>
  <c r="Q738" i="4"/>
  <c r="P738" i="4"/>
  <c r="O738" i="4"/>
  <c r="N738" i="4"/>
  <c r="L738" i="4"/>
  <c r="K738" i="4"/>
  <c r="J738" i="4"/>
  <c r="I738" i="4"/>
  <c r="G738" i="4"/>
  <c r="H738" i="4" s="1"/>
  <c r="F738" i="4"/>
  <c r="E738" i="4"/>
  <c r="D738" i="4"/>
  <c r="T737" i="4"/>
  <c r="R737" i="4"/>
  <c r="Q737" i="4"/>
  <c r="P737" i="4"/>
  <c r="O737" i="4"/>
  <c r="N737" i="4"/>
  <c r="L737" i="4"/>
  <c r="K737" i="4"/>
  <c r="J737" i="4"/>
  <c r="I737" i="4"/>
  <c r="G737" i="4"/>
  <c r="H737" i="4" s="1"/>
  <c r="F737" i="4"/>
  <c r="E737" i="4"/>
  <c r="D737" i="4"/>
  <c r="T736" i="4"/>
  <c r="R736" i="4"/>
  <c r="Q736" i="4"/>
  <c r="P736" i="4"/>
  <c r="O736" i="4"/>
  <c r="N736" i="4"/>
  <c r="L736" i="4"/>
  <c r="K736" i="4"/>
  <c r="J736" i="4"/>
  <c r="I736" i="4"/>
  <c r="H736" i="4"/>
  <c r="G736" i="4"/>
  <c r="F736" i="4"/>
  <c r="E736" i="4"/>
  <c r="D736" i="4"/>
  <c r="T735" i="4"/>
  <c r="R735" i="4"/>
  <c r="Q735" i="4"/>
  <c r="P735" i="4"/>
  <c r="O735" i="4"/>
  <c r="N735" i="4"/>
  <c r="L735" i="4"/>
  <c r="K735" i="4"/>
  <c r="J735" i="4"/>
  <c r="I735" i="4"/>
  <c r="G735" i="4"/>
  <c r="H735" i="4" s="1"/>
  <c r="F735" i="4"/>
  <c r="E735" i="4"/>
  <c r="D735" i="4"/>
  <c r="T734" i="4"/>
  <c r="R734" i="4"/>
  <c r="Q734" i="4"/>
  <c r="P734" i="4"/>
  <c r="O734" i="4"/>
  <c r="N734" i="4"/>
  <c r="L734" i="4"/>
  <c r="K734" i="4"/>
  <c r="J734" i="4"/>
  <c r="I734" i="4"/>
  <c r="H734" i="4"/>
  <c r="G734" i="4"/>
  <c r="F734" i="4"/>
  <c r="E734" i="4"/>
  <c r="D734" i="4"/>
  <c r="T733" i="4"/>
  <c r="R733" i="4"/>
  <c r="Q733" i="4"/>
  <c r="P733" i="4"/>
  <c r="O733" i="4"/>
  <c r="N733" i="4"/>
  <c r="L733" i="4"/>
  <c r="K733" i="4"/>
  <c r="J733" i="4"/>
  <c r="I733" i="4"/>
  <c r="G733" i="4"/>
  <c r="H733" i="4" s="1"/>
  <c r="F733" i="4"/>
  <c r="E733" i="4"/>
  <c r="D733" i="4"/>
  <c r="T732" i="4"/>
  <c r="R732" i="4"/>
  <c r="Q732" i="4"/>
  <c r="P732" i="4"/>
  <c r="O732" i="4"/>
  <c r="N732" i="4"/>
  <c r="L732" i="4"/>
  <c r="K732" i="4"/>
  <c r="J732" i="4"/>
  <c r="I732" i="4"/>
  <c r="H732" i="4"/>
  <c r="G732" i="4"/>
  <c r="F732" i="4"/>
  <c r="E732" i="4"/>
  <c r="D732" i="4"/>
  <c r="T731" i="4"/>
  <c r="R731" i="4"/>
  <c r="Q731" i="4"/>
  <c r="P731" i="4"/>
  <c r="O731" i="4"/>
  <c r="N731" i="4"/>
  <c r="L731" i="4"/>
  <c r="K731" i="4"/>
  <c r="J731" i="4"/>
  <c r="I731" i="4"/>
  <c r="G731" i="4"/>
  <c r="H731" i="4" s="1"/>
  <c r="F731" i="4"/>
  <c r="E731" i="4"/>
  <c r="D731" i="4"/>
  <c r="T730" i="4"/>
  <c r="R730" i="4"/>
  <c r="Q730" i="4"/>
  <c r="P730" i="4"/>
  <c r="O730" i="4"/>
  <c r="N730" i="4"/>
  <c r="L730" i="4"/>
  <c r="K730" i="4"/>
  <c r="J730" i="4"/>
  <c r="I730" i="4"/>
  <c r="G730" i="4"/>
  <c r="H730" i="4" s="1"/>
  <c r="F730" i="4"/>
  <c r="E730" i="4"/>
  <c r="D730" i="4"/>
  <c r="T729" i="4"/>
  <c r="R729" i="4"/>
  <c r="Q729" i="4"/>
  <c r="P729" i="4"/>
  <c r="O729" i="4"/>
  <c r="N729" i="4"/>
  <c r="L729" i="4"/>
  <c r="K729" i="4"/>
  <c r="J729" i="4"/>
  <c r="I729" i="4"/>
  <c r="H729" i="4"/>
  <c r="G729" i="4"/>
  <c r="F729" i="4"/>
  <c r="E729" i="4"/>
  <c r="D729" i="4"/>
  <c r="T728" i="4"/>
  <c r="R728" i="4"/>
  <c r="Q728" i="4"/>
  <c r="P728" i="4"/>
  <c r="O728" i="4"/>
  <c r="N728" i="4"/>
  <c r="L728" i="4"/>
  <c r="K728" i="4"/>
  <c r="J728" i="4"/>
  <c r="I728" i="4"/>
  <c r="H728" i="4"/>
  <c r="G728" i="4"/>
  <c r="F728" i="4"/>
  <c r="E728" i="4"/>
  <c r="D728" i="4"/>
  <c r="T727" i="4"/>
  <c r="R727" i="4"/>
  <c r="Q727" i="4"/>
  <c r="P727" i="4"/>
  <c r="O727" i="4"/>
  <c r="N727" i="4"/>
  <c r="L727" i="4"/>
  <c r="K727" i="4"/>
  <c r="J727" i="4"/>
  <c r="I727" i="4"/>
  <c r="G727" i="4"/>
  <c r="H727" i="4" s="1"/>
  <c r="F727" i="4"/>
  <c r="E727" i="4"/>
  <c r="D727" i="4"/>
  <c r="T726" i="4"/>
  <c r="R726" i="4"/>
  <c r="Q726" i="4"/>
  <c r="P726" i="4"/>
  <c r="O726" i="4"/>
  <c r="N726" i="4"/>
  <c r="L726" i="4"/>
  <c r="K726" i="4"/>
  <c r="J726" i="4"/>
  <c r="I726" i="4"/>
  <c r="G726" i="4"/>
  <c r="H726" i="4" s="1"/>
  <c r="F726" i="4"/>
  <c r="E726" i="4"/>
  <c r="D726" i="4"/>
  <c r="T725" i="4"/>
  <c r="R725" i="4"/>
  <c r="Q725" i="4"/>
  <c r="P725" i="4"/>
  <c r="O725" i="4"/>
  <c r="N725" i="4"/>
  <c r="L725" i="4"/>
  <c r="K725" i="4"/>
  <c r="J725" i="4"/>
  <c r="I725" i="4"/>
  <c r="G725" i="4"/>
  <c r="H725" i="4" s="1"/>
  <c r="F725" i="4"/>
  <c r="E725" i="4"/>
  <c r="D725" i="4"/>
  <c r="T724" i="4"/>
  <c r="R724" i="4"/>
  <c r="Q724" i="4"/>
  <c r="P724" i="4"/>
  <c r="O724" i="4"/>
  <c r="N724" i="4"/>
  <c r="L724" i="4"/>
  <c r="K724" i="4"/>
  <c r="J724" i="4"/>
  <c r="I724" i="4"/>
  <c r="H724" i="4"/>
  <c r="G724" i="4"/>
  <c r="F724" i="4"/>
  <c r="E724" i="4"/>
  <c r="D724" i="4"/>
  <c r="T723" i="4"/>
  <c r="R723" i="4"/>
  <c r="Q723" i="4"/>
  <c r="P723" i="4"/>
  <c r="O723" i="4"/>
  <c r="N723" i="4"/>
  <c r="L723" i="4"/>
  <c r="K723" i="4"/>
  <c r="J723" i="4"/>
  <c r="I723" i="4"/>
  <c r="G723" i="4"/>
  <c r="H723" i="4" s="1"/>
  <c r="F723" i="4"/>
  <c r="E723" i="4"/>
  <c r="D723" i="4"/>
  <c r="T722" i="4"/>
  <c r="R722" i="4"/>
  <c r="Q722" i="4"/>
  <c r="P722" i="4"/>
  <c r="O722" i="4"/>
  <c r="N722" i="4"/>
  <c r="L722" i="4"/>
  <c r="K722" i="4"/>
  <c r="J722" i="4"/>
  <c r="I722" i="4"/>
  <c r="H722" i="4"/>
  <c r="G722" i="4"/>
  <c r="F722" i="4"/>
  <c r="E722" i="4"/>
  <c r="D722" i="4"/>
  <c r="T721" i="4"/>
  <c r="R721" i="4"/>
  <c r="Q721" i="4"/>
  <c r="P721" i="4"/>
  <c r="O721" i="4"/>
  <c r="N721" i="4"/>
  <c r="L721" i="4"/>
  <c r="K721" i="4"/>
  <c r="J721" i="4"/>
  <c r="I721" i="4"/>
  <c r="H721" i="4"/>
  <c r="G721" i="4"/>
  <c r="F721" i="4"/>
  <c r="E721" i="4"/>
  <c r="D721" i="4"/>
  <c r="T720" i="4"/>
  <c r="R720" i="4"/>
  <c r="Q720" i="4"/>
  <c r="P720" i="4"/>
  <c r="O720" i="4"/>
  <c r="N720" i="4"/>
  <c r="L720" i="4"/>
  <c r="K720" i="4"/>
  <c r="J720" i="4"/>
  <c r="I720" i="4"/>
  <c r="H720" i="4"/>
  <c r="G720" i="4"/>
  <c r="F720" i="4"/>
  <c r="E720" i="4"/>
  <c r="D720" i="4"/>
  <c r="T719" i="4"/>
  <c r="R719" i="4"/>
  <c r="Q719" i="4"/>
  <c r="P719" i="4"/>
  <c r="O719" i="4"/>
  <c r="N719" i="4"/>
  <c r="L719" i="4"/>
  <c r="K719" i="4"/>
  <c r="J719" i="4"/>
  <c r="I719" i="4"/>
  <c r="G719" i="4"/>
  <c r="H719" i="4" s="1"/>
  <c r="F719" i="4"/>
  <c r="E719" i="4"/>
  <c r="D719" i="4"/>
  <c r="T718" i="4"/>
  <c r="R718" i="4"/>
  <c r="Q718" i="4"/>
  <c r="P718" i="4"/>
  <c r="O718" i="4"/>
  <c r="N718" i="4"/>
  <c r="L718" i="4"/>
  <c r="K718" i="4"/>
  <c r="J718" i="4"/>
  <c r="I718" i="4"/>
  <c r="H718" i="4"/>
  <c r="G718" i="4"/>
  <c r="F718" i="4"/>
  <c r="E718" i="4"/>
  <c r="D718" i="4"/>
  <c r="T717" i="4"/>
  <c r="R717" i="4"/>
  <c r="Q717" i="4"/>
  <c r="P717" i="4"/>
  <c r="O717" i="4"/>
  <c r="N717" i="4"/>
  <c r="L717" i="4"/>
  <c r="K717" i="4"/>
  <c r="J717" i="4"/>
  <c r="I717" i="4"/>
  <c r="G717" i="4"/>
  <c r="H717" i="4" s="1"/>
  <c r="F717" i="4"/>
  <c r="E717" i="4"/>
  <c r="D717" i="4"/>
  <c r="T716" i="4"/>
  <c r="R716" i="4"/>
  <c r="Q716" i="4"/>
  <c r="P716" i="4"/>
  <c r="O716" i="4"/>
  <c r="N716" i="4"/>
  <c r="L716" i="4"/>
  <c r="K716" i="4"/>
  <c r="J716" i="4"/>
  <c r="I716" i="4"/>
  <c r="H716" i="4"/>
  <c r="G716" i="4"/>
  <c r="F716" i="4"/>
  <c r="E716" i="4"/>
  <c r="D716" i="4"/>
  <c r="T715" i="4"/>
  <c r="R715" i="4"/>
  <c r="Q715" i="4"/>
  <c r="P715" i="4"/>
  <c r="O715" i="4"/>
  <c r="N715" i="4"/>
  <c r="L715" i="4"/>
  <c r="K715" i="4"/>
  <c r="J715" i="4"/>
  <c r="I715" i="4"/>
  <c r="G715" i="4"/>
  <c r="H715" i="4" s="1"/>
  <c r="F715" i="4"/>
  <c r="E715" i="4"/>
  <c r="D715" i="4"/>
  <c r="T714" i="4"/>
  <c r="R714" i="4"/>
  <c r="Q714" i="4"/>
  <c r="P714" i="4"/>
  <c r="O714" i="4"/>
  <c r="N714" i="4"/>
  <c r="L714" i="4"/>
  <c r="K714" i="4"/>
  <c r="J714" i="4"/>
  <c r="I714" i="4"/>
  <c r="G714" i="4"/>
  <c r="H714" i="4" s="1"/>
  <c r="F714" i="4"/>
  <c r="E714" i="4"/>
  <c r="D714" i="4"/>
  <c r="T713" i="4"/>
  <c r="R713" i="4"/>
  <c r="Q713" i="4"/>
  <c r="P713" i="4"/>
  <c r="O713" i="4"/>
  <c r="N713" i="4"/>
  <c r="L713" i="4"/>
  <c r="K713" i="4"/>
  <c r="J713" i="4"/>
  <c r="I713" i="4"/>
  <c r="G713" i="4"/>
  <c r="H713" i="4" s="1"/>
  <c r="F713" i="4"/>
  <c r="E713" i="4"/>
  <c r="D713" i="4"/>
  <c r="T712" i="4"/>
  <c r="R712" i="4"/>
  <c r="Q712" i="4"/>
  <c r="P712" i="4"/>
  <c r="O712" i="4"/>
  <c r="N712" i="4"/>
  <c r="L712" i="4"/>
  <c r="K712" i="4"/>
  <c r="J712" i="4"/>
  <c r="I712" i="4"/>
  <c r="H712" i="4"/>
  <c r="G712" i="4"/>
  <c r="F712" i="4"/>
  <c r="E712" i="4"/>
  <c r="D712" i="4"/>
  <c r="T711" i="4"/>
  <c r="R711" i="4"/>
  <c r="Q711" i="4"/>
  <c r="P711" i="4"/>
  <c r="O711" i="4"/>
  <c r="N711" i="4"/>
  <c r="L711" i="4"/>
  <c r="K711" i="4"/>
  <c r="J711" i="4"/>
  <c r="I711" i="4"/>
  <c r="G711" i="4"/>
  <c r="H711" i="4" s="1"/>
  <c r="F711" i="4"/>
  <c r="E711" i="4"/>
  <c r="D711" i="4"/>
  <c r="T710" i="4"/>
  <c r="R710" i="4"/>
  <c r="Q710" i="4"/>
  <c r="P710" i="4"/>
  <c r="O710" i="4"/>
  <c r="N710" i="4"/>
  <c r="L710" i="4"/>
  <c r="K710" i="4"/>
  <c r="J710" i="4"/>
  <c r="I710" i="4"/>
  <c r="H710" i="4"/>
  <c r="G710" i="4"/>
  <c r="F710" i="4"/>
  <c r="E710" i="4"/>
  <c r="D710" i="4"/>
  <c r="T709" i="4"/>
  <c r="R709" i="4"/>
  <c r="Q709" i="4"/>
  <c r="P709" i="4"/>
  <c r="O709" i="4"/>
  <c r="N709" i="4"/>
  <c r="L709" i="4"/>
  <c r="K709" i="4"/>
  <c r="J709" i="4"/>
  <c r="I709" i="4"/>
  <c r="H709" i="4"/>
  <c r="G709" i="4"/>
  <c r="F709" i="4"/>
  <c r="E709" i="4"/>
  <c r="D709" i="4"/>
  <c r="T708" i="4"/>
  <c r="R708" i="4"/>
  <c r="Q708" i="4"/>
  <c r="P708" i="4"/>
  <c r="O708" i="4"/>
  <c r="N708" i="4"/>
  <c r="L708" i="4"/>
  <c r="K708" i="4"/>
  <c r="J708" i="4"/>
  <c r="I708" i="4"/>
  <c r="H708" i="4"/>
  <c r="G708" i="4"/>
  <c r="F708" i="4"/>
  <c r="E708" i="4"/>
  <c r="D708" i="4"/>
  <c r="T707" i="4"/>
  <c r="R707" i="4"/>
  <c r="Q707" i="4"/>
  <c r="P707" i="4"/>
  <c r="O707" i="4"/>
  <c r="N707" i="4"/>
  <c r="L707" i="4"/>
  <c r="K707" i="4"/>
  <c r="J707" i="4"/>
  <c r="I707" i="4"/>
  <c r="G707" i="4"/>
  <c r="H707" i="4" s="1"/>
  <c r="F707" i="4"/>
  <c r="E707" i="4"/>
  <c r="D707" i="4"/>
  <c r="T706" i="4"/>
  <c r="R706" i="4"/>
  <c r="Q706" i="4"/>
  <c r="P706" i="4"/>
  <c r="O706" i="4"/>
  <c r="N706" i="4"/>
  <c r="L706" i="4"/>
  <c r="K706" i="4"/>
  <c r="J706" i="4"/>
  <c r="I706" i="4"/>
  <c r="G706" i="4"/>
  <c r="H706" i="4" s="1"/>
  <c r="F706" i="4"/>
  <c r="E706" i="4"/>
  <c r="D706" i="4"/>
  <c r="T705" i="4"/>
  <c r="R705" i="4"/>
  <c r="Q705" i="4"/>
  <c r="P705" i="4"/>
  <c r="O705" i="4"/>
  <c r="N705" i="4"/>
  <c r="L705" i="4"/>
  <c r="K705" i="4"/>
  <c r="J705" i="4"/>
  <c r="I705" i="4"/>
  <c r="H705" i="4"/>
  <c r="G705" i="4"/>
  <c r="F705" i="4"/>
  <c r="E705" i="4"/>
  <c r="D705" i="4"/>
  <c r="T704" i="4"/>
  <c r="R704" i="4"/>
  <c r="Q704" i="4"/>
  <c r="P704" i="4"/>
  <c r="O704" i="4"/>
  <c r="N704" i="4"/>
  <c r="L704" i="4"/>
  <c r="K704" i="4"/>
  <c r="J704" i="4"/>
  <c r="I704" i="4"/>
  <c r="H704" i="4"/>
  <c r="G704" i="4"/>
  <c r="F704" i="4"/>
  <c r="E704" i="4"/>
  <c r="D704" i="4"/>
  <c r="T703" i="4"/>
  <c r="R703" i="4"/>
  <c r="Q703" i="4"/>
  <c r="P703" i="4"/>
  <c r="O703" i="4"/>
  <c r="N703" i="4"/>
  <c r="L703" i="4"/>
  <c r="K703" i="4"/>
  <c r="J703" i="4"/>
  <c r="I703" i="4"/>
  <c r="G703" i="4"/>
  <c r="H703" i="4" s="1"/>
  <c r="F703" i="4"/>
  <c r="E703" i="4"/>
  <c r="D703" i="4"/>
  <c r="T702" i="4"/>
  <c r="R702" i="4"/>
  <c r="Q702" i="4"/>
  <c r="P702" i="4"/>
  <c r="O702" i="4"/>
  <c r="N702" i="4"/>
  <c r="L702" i="4"/>
  <c r="K702" i="4"/>
  <c r="J702" i="4"/>
  <c r="I702" i="4"/>
  <c r="G702" i="4"/>
  <c r="H702" i="4" s="1"/>
  <c r="F702" i="4"/>
  <c r="E702" i="4"/>
  <c r="D702" i="4"/>
  <c r="T701" i="4"/>
  <c r="R701" i="4"/>
  <c r="Q701" i="4"/>
  <c r="P701" i="4"/>
  <c r="O701" i="4"/>
  <c r="N701" i="4"/>
  <c r="L701" i="4"/>
  <c r="K701" i="4"/>
  <c r="J701" i="4"/>
  <c r="I701" i="4"/>
  <c r="G701" i="4"/>
  <c r="H701" i="4" s="1"/>
  <c r="F701" i="4"/>
  <c r="E701" i="4"/>
  <c r="D701" i="4"/>
  <c r="T700" i="4"/>
  <c r="R700" i="4"/>
  <c r="Q700" i="4"/>
  <c r="P700" i="4"/>
  <c r="O700" i="4"/>
  <c r="N700" i="4"/>
  <c r="L700" i="4"/>
  <c r="K700" i="4"/>
  <c r="J700" i="4"/>
  <c r="I700" i="4"/>
  <c r="G700" i="4"/>
  <c r="H700" i="4" s="1"/>
  <c r="F700" i="4"/>
  <c r="E700" i="4"/>
  <c r="D700" i="4"/>
  <c r="T699" i="4"/>
  <c r="R699" i="4"/>
  <c r="Q699" i="4"/>
  <c r="P699" i="4"/>
  <c r="O699" i="4"/>
  <c r="N699" i="4"/>
  <c r="L699" i="4"/>
  <c r="K699" i="4"/>
  <c r="J699" i="4"/>
  <c r="I699" i="4"/>
  <c r="G699" i="4"/>
  <c r="H699" i="4" s="1"/>
  <c r="F699" i="4"/>
  <c r="E699" i="4"/>
  <c r="D699" i="4"/>
  <c r="T698" i="4"/>
  <c r="R698" i="4"/>
  <c r="Q698" i="4"/>
  <c r="P698" i="4"/>
  <c r="O698" i="4"/>
  <c r="N698" i="4"/>
  <c r="L698" i="4"/>
  <c r="K698" i="4"/>
  <c r="J698" i="4"/>
  <c r="I698" i="4"/>
  <c r="G698" i="4"/>
  <c r="H698" i="4" s="1"/>
  <c r="F698" i="4"/>
  <c r="E698" i="4"/>
  <c r="D698" i="4"/>
  <c r="T697" i="4"/>
  <c r="R697" i="4"/>
  <c r="Q697" i="4"/>
  <c r="P697" i="4"/>
  <c r="O697" i="4"/>
  <c r="N697" i="4"/>
  <c r="L697" i="4"/>
  <c r="K697" i="4"/>
  <c r="J697" i="4"/>
  <c r="I697" i="4"/>
  <c r="H697" i="4"/>
  <c r="G697" i="4"/>
  <c r="F697" i="4"/>
  <c r="E697" i="4"/>
  <c r="D697" i="4"/>
  <c r="T696" i="4"/>
  <c r="R696" i="4"/>
  <c r="Q696" i="4"/>
  <c r="P696" i="4"/>
  <c r="O696" i="4"/>
  <c r="N696" i="4"/>
  <c r="L696" i="4"/>
  <c r="K696" i="4"/>
  <c r="J696" i="4"/>
  <c r="I696" i="4"/>
  <c r="H696" i="4"/>
  <c r="G696" i="4"/>
  <c r="F696" i="4"/>
  <c r="E696" i="4"/>
  <c r="D696" i="4"/>
  <c r="T695" i="4"/>
  <c r="R695" i="4"/>
  <c r="Q695" i="4"/>
  <c r="P695" i="4"/>
  <c r="O695" i="4"/>
  <c r="N695" i="4"/>
  <c r="L695" i="4"/>
  <c r="K695" i="4"/>
  <c r="J695" i="4"/>
  <c r="I695" i="4"/>
  <c r="G695" i="4"/>
  <c r="H695" i="4" s="1"/>
  <c r="F695" i="4"/>
  <c r="E695" i="4"/>
  <c r="D695" i="4"/>
  <c r="T694" i="4"/>
  <c r="R694" i="4"/>
  <c r="Q694" i="4"/>
  <c r="P694" i="4"/>
  <c r="O694" i="4"/>
  <c r="N694" i="4"/>
  <c r="L694" i="4"/>
  <c r="K694" i="4"/>
  <c r="J694" i="4"/>
  <c r="I694" i="4"/>
  <c r="H694" i="4"/>
  <c r="G694" i="4"/>
  <c r="F694" i="4"/>
  <c r="E694" i="4"/>
  <c r="D694" i="4"/>
  <c r="T693" i="4"/>
  <c r="R693" i="4"/>
  <c r="Q693" i="4"/>
  <c r="P693" i="4"/>
  <c r="O693" i="4"/>
  <c r="N693" i="4"/>
  <c r="L693" i="4"/>
  <c r="K693" i="4"/>
  <c r="J693" i="4"/>
  <c r="I693" i="4"/>
  <c r="G693" i="4"/>
  <c r="H693" i="4" s="1"/>
  <c r="F693" i="4"/>
  <c r="E693" i="4"/>
  <c r="D693" i="4"/>
  <c r="T692" i="4"/>
  <c r="R692" i="4"/>
  <c r="Q692" i="4"/>
  <c r="P692" i="4"/>
  <c r="O692" i="4"/>
  <c r="N692" i="4"/>
  <c r="L692" i="4"/>
  <c r="K692" i="4"/>
  <c r="J692" i="4"/>
  <c r="I692" i="4"/>
  <c r="H692" i="4"/>
  <c r="G692" i="4"/>
  <c r="F692" i="4"/>
  <c r="E692" i="4"/>
  <c r="D692" i="4"/>
  <c r="T691" i="4"/>
  <c r="R691" i="4"/>
  <c r="Q691" i="4"/>
  <c r="P691" i="4"/>
  <c r="O691" i="4"/>
  <c r="N691" i="4"/>
  <c r="L691" i="4"/>
  <c r="K691" i="4"/>
  <c r="J691" i="4"/>
  <c r="I691" i="4"/>
  <c r="G691" i="4"/>
  <c r="H691" i="4" s="1"/>
  <c r="F691" i="4"/>
  <c r="E691" i="4"/>
  <c r="D691" i="4"/>
  <c r="T690" i="4"/>
  <c r="R690" i="4"/>
  <c r="Q690" i="4"/>
  <c r="P690" i="4"/>
  <c r="O690" i="4"/>
  <c r="N690" i="4"/>
  <c r="L690" i="4"/>
  <c r="K690" i="4"/>
  <c r="J690" i="4"/>
  <c r="I690" i="4"/>
  <c r="G690" i="4"/>
  <c r="H690" i="4" s="1"/>
  <c r="F690" i="4"/>
  <c r="E690" i="4"/>
  <c r="D690" i="4"/>
  <c r="T689" i="4"/>
  <c r="R689" i="4"/>
  <c r="Q689" i="4"/>
  <c r="P689" i="4"/>
  <c r="O689" i="4"/>
  <c r="N689" i="4"/>
  <c r="L689" i="4"/>
  <c r="K689" i="4"/>
  <c r="J689" i="4"/>
  <c r="I689" i="4"/>
  <c r="G689" i="4"/>
  <c r="H689" i="4" s="1"/>
  <c r="F689" i="4"/>
  <c r="E689" i="4"/>
  <c r="D689" i="4"/>
  <c r="T688" i="4"/>
  <c r="R688" i="4"/>
  <c r="Q688" i="4"/>
  <c r="P688" i="4"/>
  <c r="O688" i="4"/>
  <c r="N688" i="4"/>
  <c r="L688" i="4"/>
  <c r="K688" i="4"/>
  <c r="J688" i="4"/>
  <c r="I688" i="4"/>
  <c r="G688" i="4"/>
  <c r="H688" i="4" s="1"/>
  <c r="F688" i="4"/>
  <c r="E688" i="4"/>
  <c r="D688" i="4"/>
  <c r="T687" i="4"/>
  <c r="R687" i="4"/>
  <c r="Q687" i="4"/>
  <c r="P687" i="4"/>
  <c r="O687" i="4"/>
  <c r="N687" i="4"/>
  <c r="L687" i="4"/>
  <c r="K687" i="4"/>
  <c r="J687" i="4"/>
  <c r="I687" i="4"/>
  <c r="G687" i="4"/>
  <c r="H687" i="4" s="1"/>
  <c r="F687" i="4"/>
  <c r="E687" i="4"/>
  <c r="D687" i="4"/>
  <c r="T686" i="4"/>
  <c r="R686" i="4"/>
  <c r="Q686" i="4"/>
  <c r="P686" i="4"/>
  <c r="O686" i="4"/>
  <c r="N686" i="4"/>
  <c r="L686" i="4"/>
  <c r="K686" i="4"/>
  <c r="J686" i="4"/>
  <c r="I686" i="4"/>
  <c r="H686" i="4"/>
  <c r="G686" i="4"/>
  <c r="F686" i="4"/>
  <c r="E686" i="4"/>
  <c r="D686" i="4"/>
  <c r="T685" i="4"/>
  <c r="R685" i="4"/>
  <c r="Q685" i="4"/>
  <c r="P685" i="4"/>
  <c r="O685" i="4"/>
  <c r="N685" i="4"/>
  <c r="L685" i="4"/>
  <c r="K685" i="4"/>
  <c r="J685" i="4"/>
  <c r="I685" i="4"/>
  <c r="G685" i="4"/>
  <c r="H685" i="4" s="1"/>
  <c r="F685" i="4"/>
  <c r="E685" i="4"/>
  <c r="D685" i="4"/>
  <c r="T684" i="4"/>
  <c r="R684" i="4"/>
  <c r="Q684" i="4"/>
  <c r="P684" i="4"/>
  <c r="O684" i="4"/>
  <c r="N684" i="4"/>
  <c r="L684" i="4"/>
  <c r="K684" i="4"/>
  <c r="J684" i="4"/>
  <c r="I684" i="4"/>
  <c r="H684" i="4"/>
  <c r="G684" i="4"/>
  <c r="F684" i="4"/>
  <c r="E684" i="4"/>
  <c r="D684" i="4"/>
  <c r="T683" i="4"/>
  <c r="R683" i="4"/>
  <c r="Q683" i="4"/>
  <c r="P683" i="4"/>
  <c r="O683" i="4"/>
  <c r="N683" i="4"/>
  <c r="L683" i="4"/>
  <c r="K683" i="4"/>
  <c r="J683" i="4"/>
  <c r="I683" i="4"/>
  <c r="G683" i="4"/>
  <c r="H683" i="4" s="1"/>
  <c r="F683" i="4"/>
  <c r="E683" i="4"/>
  <c r="D683" i="4"/>
  <c r="T682" i="4"/>
  <c r="R682" i="4"/>
  <c r="Q682" i="4"/>
  <c r="P682" i="4"/>
  <c r="O682" i="4"/>
  <c r="N682" i="4"/>
  <c r="L682" i="4"/>
  <c r="K682" i="4"/>
  <c r="J682" i="4"/>
  <c r="I682" i="4"/>
  <c r="G682" i="4"/>
  <c r="H682" i="4" s="1"/>
  <c r="F682" i="4"/>
  <c r="E682" i="4"/>
  <c r="D682" i="4"/>
  <c r="T681" i="4"/>
  <c r="R681" i="4"/>
  <c r="Q681" i="4"/>
  <c r="P681" i="4"/>
  <c r="O681" i="4"/>
  <c r="N681" i="4"/>
  <c r="L681" i="4"/>
  <c r="K681" i="4"/>
  <c r="J681" i="4"/>
  <c r="I681" i="4"/>
  <c r="H681" i="4"/>
  <c r="G681" i="4"/>
  <c r="F681" i="4"/>
  <c r="E681" i="4"/>
  <c r="D681" i="4"/>
  <c r="T680" i="4"/>
  <c r="R680" i="4"/>
  <c r="Q680" i="4"/>
  <c r="P680" i="4"/>
  <c r="O680" i="4"/>
  <c r="N680" i="4"/>
  <c r="L680" i="4"/>
  <c r="K680" i="4"/>
  <c r="J680" i="4"/>
  <c r="I680" i="4"/>
  <c r="G680" i="4"/>
  <c r="H680" i="4" s="1"/>
  <c r="F680" i="4"/>
  <c r="E680" i="4"/>
  <c r="D680" i="4"/>
  <c r="T679" i="4"/>
  <c r="R679" i="4"/>
  <c r="Q679" i="4"/>
  <c r="P679" i="4"/>
  <c r="O679" i="4"/>
  <c r="N679" i="4"/>
  <c r="L679" i="4"/>
  <c r="K679" i="4"/>
  <c r="J679" i="4"/>
  <c r="I679" i="4"/>
  <c r="G679" i="4"/>
  <c r="H679" i="4" s="1"/>
  <c r="F679" i="4"/>
  <c r="E679" i="4"/>
  <c r="D679" i="4"/>
  <c r="T678" i="4"/>
  <c r="R678" i="4"/>
  <c r="Q678" i="4"/>
  <c r="P678" i="4"/>
  <c r="O678" i="4"/>
  <c r="N678" i="4"/>
  <c r="L678" i="4"/>
  <c r="K678" i="4"/>
  <c r="J678" i="4"/>
  <c r="I678" i="4"/>
  <c r="G678" i="4"/>
  <c r="H678" i="4" s="1"/>
  <c r="F678" i="4"/>
  <c r="E678" i="4"/>
  <c r="D678" i="4"/>
  <c r="T677" i="4"/>
  <c r="R677" i="4"/>
  <c r="Q677" i="4"/>
  <c r="P677" i="4"/>
  <c r="O677" i="4"/>
  <c r="N677" i="4"/>
  <c r="L677" i="4"/>
  <c r="K677" i="4"/>
  <c r="J677" i="4"/>
  <c r="I677" i="4"/>
  <c r="G677" i="4"/>
  <c r="H677" i="4" s="1"/>
  <c r="F677" i="4"/>
  <c r="E677" i="4"/>
  <c r="D677" i="4"/>
  <c r="T676" i="4"/>
  <c r="R676" i="4"/>
  <c r="Q676" i="4"/>
  <c r="P676" i="4"/>
  <c r="O676" i="4"/>
  <c r="N676" i="4"/>
  <c r="L676" i="4"/>
  <c r="K676" i="4"/>
  <c r="J676" i="4"/>
  <c r="I676" i="4"/>
  <c r="G676" i="4"/>
  <c r="H676" i="4" s="1"/>
  <c r="F676" i="4"/>
  <c r="E676" i="4"/>
  <c r="D676" i="4"/>
  <c r="T675" i="4"/>
  <c r="R675" i="4"/>
  <c r="Q675" i="4"/>
  <c r="P675" i="4"/>
  <c r="O675" i="4"/>
  <c r="N675" i="4"/>
  <c r="L675" i="4"/>
  <c r="K675" i="4"/>
  <c r="J675" i="4"/>
  <c r="I675" i="4"/>
  <c r="G675" i="4"/>
  <c r="H675" i="4" s="1"/>
  <c r="F675" i="4"/>
  <c r="E675" i="4"/>
  <c r="D675" i="4"/>
  <c r="T674" i="4"/>
  <c r="R674" i="4"/>
  <c r="Q674" i="4"/>
  <c r="P674" i="4"/>
  <c r="O674" i="4"/>
  <c r="N674" i="4"/>
  <c r="L674" i="4"/>
  <c r="K674" i="4"/>
  <c r="J674" i="4"/>
  <c r="I674" i="4"/>
  <c r="H674" i="4"/>
  <c r="G674" i="4"/>
  <c r="F674" i="4"/>
  <c r="E674" i="4"/>
  <c r="D674" i="4"/>
  <c r="T673" i="4"/>
  <c r="R673" i="4"/>
  <c r="Q673" i="4"/>
  <c r="P673" i="4"/>
  <c r="O673" i="4"/>
  <c r="N673" i="4"/>
  <c r="L673" i="4"/>
  <c r="K673" i="4"/>
  <c r="J673" i="4"/>
  <c r="I673" i="4"/>
  <c r="H673" i="4"/>
  <c r="G673" i="4"/>
  <c r="F673" i="4"/>
  <c r="E673" i="4"/>
  <c r="D673" i="4"/>
  <c r="T672" i="4"/>
  <c r="R672" i="4"/>
  <c r="Q672" i="4"/>
  <c r="P672" i="4"/>
  <c r="O672" i="4"/>
  <c r="N672" i="4"/>
  <c r="L672" i="4"/>
  <c r="K672" i="4"/>
  <c r="J672" i="4"/>
  <c r="I672" i="4"/>
  <c r="G672" i="4"/>
  <c r="H672" i="4" s="1"/>
  <c r="F672" i="4"/>
  <c r="E672" i="4"/>
  <c r="D672" i="4"/>
  <c r="T671" i="4"/>
  <c r="R671" i="4"/>
  <c r="Q671" i="4"/>
  <c r="P671" i="4"/>
  <c r="O671" i="4"/>
  <c r="N671" i="4"/>
  <c r="L671" i="4"/>
  <c r="K671" i="4"/>
  <c r="J671" i="4"/>
  <c r="I671" i="4"/>
  <c r="G671" i="4"/>
  <c r="H671" i="4" s="1"/>
  <c r="F671" i="4"/>
  <c r="E671" i="4"/>
  <c r="D671" i="4"/>
  <c r="T670" i="4"/>
  <c r="R670" i="4"/>
  <c r="Q670" i="4"/>
  <c r="P670" i="4"/>
  <c r="O670" i="4"/>
  <c r="N670" i="4"/>
  <c r="L670" i="4"/>
  <c r="K670" i="4"/>
  <c r="J670" i="4"/>
  <c r="I670" i="4"/>
  <c r="H670" i="4"/>
  <c r="G670" i="4"/>
  <c r="F670" i="4"/>
  <c r="E670" i="4"/>
  <c r="D670" i="4"/>
  <c r="T669" i="4"/>
  <c r="R669" i="4"/>
  <c r="Q669" i="4"/>
  <c r="P669" i="4"/>
  <c r="O669" i="4"/>
  <c r="N669" i="4"/>
  <c r="L669" i="4"/>
  <c r="K669" i="4"/>
  <c r="J669" i="4"/>
  <c r="I669" i="4"/>
  <c r="G669" i="4"/>
  <c r="H669" i="4" s="1"/>
  <c r="F669" i="4"/>
  <c r="E669" i="4"/>
  <c r="D669" i="4"/>
  <c r="T668" i="4"/>
  <c r="R668" i="4"/>
  <c r="Q668" i="4"/>
  <c r="P668" i="4"/>
  <c r="O668" i="4"/>
  <c r="N668" i="4"/>
  <c r="L668" i="4"/>
  <c r="K668" i="4"/>
  <c r="J668" i="4"/>
  <c r="I668" i="4"/>
  <c r="H668" i="4"/>
  <c r="G668" i="4"/>
  <c r="F668" i="4"/>
  <c r="E668" i="4"/>
  <c r="D668" i="4"/>
  <c r="T667" i="4"/>
  <c r="R667" i="4"/>
  <c r="Q667" i="4"/>
  <c r="P667" i="4"/>
  <c r="O667" i="4"/>
  <c r="N667" i="4"/>
  <c r="L667" i="4"/>
  <c r="K667" i="4"/>
  <c r="J667" i="4"/>
  <c r="I667" i="4"/>
  <c r="G667" i="4"/>
  <c r="H667" i="4" s="1"/>
  <c r="F667" i="4"/>
  <c r="E667" i="4"/>
  <c r="D667" i="4"/>
  <c r="T666" i="4"/>
  <c r="R666" i="4"/>
  <c r="Q666" i="4"/>
  <c r="P666" i="4"/>
  <c r="O666" i="4"/>
  <c r="N666" i="4"/>
  <c r="L666" i="4"/>
  <c r="K666" i="4"/>
  <c r="J666" i="4"/>
  <c r="I666" i="4"/>
  <c r="G666" i="4"/>
  <c r="H666" i="4" s="1"/>
  <c r="F666" i="4"/>
  <c r="E666" i="4"/>
  <c r="D666" i="4"/>
  <c r="T665" i="4"/>
  <c r="R665" i="4"/>
  <c r="Q665" i="4"/>
  <c r="P665" i="4"/>
  <c r="O665" i="4"/>
  <c r="N665" i="4"/>
  <c r="L665" i="4"/>
  <c r="K665" i="4"/>
  <c r="J665" i="4"/>
  <c r="I665" i="4"/>
  <c r="G665" i="4"/>
  <c r="H665" i="4" s="1"/>
  <c r="F665" i="4"/>
  <c r="E665" i="4"/>
  <c r="D665" i="4"/>
  <c r="T664" i="4"/>
  <c r="R664" i="4"/>
  <c r="Q664" i="4"/>
  <c r="P664" i="4"/>
  <c r="O664" i="4"/>
  <c r="N664" i="4"/>
  <c r="L664" i="4"/>
  <c r="K664" i="4"/>
  <c r="J664" i="4"/>
  <c r="I664" i="4"/>
  <c r="G664" i="4"/>
  <c r="H664" i="4" s="1"/>
  <c r="F664" i="4"/>
  <c r="E664" i="4"/>
  <c r="D664" i="4"/>
  <c r="T663" i="4"/>
  <c r="R663" i="4"/>
  <c r="Q663" i="4"/>
  <c r="P663" i="4"/>
  <c r="O663" i="4"/>
  <c r="N663" i="4"/>
  <c r="L663" i="4"/>
  <c r="K663" i="4"/>
  <c r="J663" i="4"/>
  <c r="I663" i="4"/>
  <c r="G663" i="4"/>
  <c r="H663" i="4" s="1"/>
  <c r="F663" i="4"/>
  <c r="E663" i="4"/>
  <c r="D663" i="4"/>
  <c r="T662" i="4"/>
  <c r="R662" i="4"/>
  <c r="Q662" i="4"/>
  <c r="P662" i="4"/>
  <c r="O662" i="4"/>
  <c r="N662" i="4"/>
  <c r="L662" i="4"/>
  <c r="K662" i="4"/>
  <c r="J662" i="4"/>
  <c r="I662" i="4"/>
  <c r="H662" i="4"/>
  <c r="G662" i="4"/>
  <c r="F662" i="4"/>
  <c r="E662" i="4"/>
  <c r="D662" i="4"/>
  <c r="T661" i="4"/>
  <c r="R661" i="4"/>
  <c r="Q661" i="4"/>
  <c r="P661" i="4"/>
  <c r="O661" i="4"/>
  <c r="N661" i="4"/>
  <c r="L661" i="4"/>
  <c r="K661" i="4"/>
  <c r="J661" i="4"/>
  <c r="I661" i="4"/>
  <c r="H661" i="4"/>
  <c r="G661" i="4"/>
  <c r="F661" i="4"/>
  <c r="E661" i="4"/>
  <c r="D661" i="4"/>
  <c r="T660" i="4"/>
  <c r="R660" i="4"/>
  <c r="Q660" i="4"/>
  <c r="P660" i="4"/>
  <c r="O660" i="4"/>
  <c r="N660" i="4"/>
  <c r="L660" i="4"/>
  <c r="K660" i="4"/>
  <c r="J660" i="4"/>
  <c r="I660" i="4"/>
  <c r="H660" i="4"/>
  <c r="G660" i="4"/>
  <c r="F660" i="4"/>
  <c r="E660" i="4"/>
  <c r="D660" i="4"/>
  <c r="T659" i="4"/>
  <c r="R659" i="4"/>
  <c r="Q659" i="4"/>
  <c r="P659" i="4"/>
  <c r="O659" i="4"/>
  <c r="N659" i="4"/>
  <c r="L659" i="4"/>
  <c r="K659" i="4"/>
  <c r="J659" i="4"/>
  <c r="I659" i="4"/>
  <c r="G659" i="4"/>
  <c r="H659" i="4" s="1"/>
  <c r="F659" i="4"/>
  <c r="E659" i="4"/>
  <c r="D659" i="4"/>
  <c r="T658" i="4"/>
  <c r="R658" i="4"/>
  <c r="Q658" i="4"/>
  <c r="P658" i="4"/>
  <c r="O658" i="4"/>
  <c r="N658" i="4"/>
  <c r="L658" i="4"/>
  <c r="K658" i="4"/>
  <c r="J658" i="4"/>
  <c r="I658" i="4"/>
  <c r="G658" i="4"/>
  <c r="H658" i="4" s="1"/>
  <c r="F658" i="4"/>
  <c r="E658" i="4"/>
  <c r="D658" i="4"/>
  <c r="T657" i="4"/>
  <c r="R657" i="4"/>
  <c r="Q657" i="4"/>
  <c r="P657" i="4"/>
  <c r="O657" i="4"/>
  <c r="N657" i="4"/>
  <c r="L657" i="4"/>
  <c r="K657" i="4"/>
  <c r="J657" i="4"/>
  <c r="I657" i="4"/>
  <c r="H657" i="4"/>
  <c r="G657" i="4"/>
  <c r="F657" i="4"/>
  <c r="E657" i="4"/>
  <c r="D657" i="4"/>
  <c r="T656" i="4"/>
  <c r="R656" i="4"/>
  <c r="Q656" i="4"/>
  <c r="P656" i="4"/>
  <c r="O656" i="4"/>
  <c r="N656" i="4"/>
  <c r="L656" i="4"/>
  <c r="K656" i="4"/>
  <c r="J656" i="4"/>
  <c r="I656" i="4"/>
  <c r="G656" i="4"/>
  <c r="H656" i="4" s="1"/>
  <c r="F656" i="4"/>
  <c r="E656" i="4"/>
  <c r="D656" i="4"/>
  <c r="T655" i="4"/>
  <c r="R655" i="4"/>
  <c r="Q655" i="4"/>
  <c r="P655" i="4"/>
  <c r="O655" i="4"/>
  <c r="N655" i="4"/>
  <c r="L655" i="4"/>
  <c r="K655" i="4"/>
  <c r="J655" i="4"/>
  <c r="I655" i="4"/>
  <c r="G655" i="4"/>
  <c r="H655" i="4" s="1"/>
  <c r="F655" i="4"/>
  <c r="E655" i="4"/>
  <c r="D655" i="4"/>
  <c r="T654" i="4"/>
  <c r="R654" i="4"/>
  <c r="Q654" i="4"/>
  <c r="P654" i="4"/>
  <c r="O654" i="4"/>
  <c r="N654" i="4"/>
  <c r="L654" i="4"/>
  <c r="K654" i="4"/>
  <c r="J654" i="4"/>
  <c r="I654" i="4"/>
  <c r="G654" i="4"/>
  <c r="H654" i="4" s="1"/>
  <c r="F654" i="4"/>
  <c r="E654" i="4"/>
  <c r="D654" i="4"/>
  <c r="T653" i="4"/>
  <c r="R653" i="4"/>
  <c r="Q653" i="4"/>
  <c r="P653" i="4"/>
  <c r="O653" i="4"/>
  <c r="N653" i="4"/>
  <c r="L653" i="4"/>
  <c r="K653" i="4"/>
  <c r="J653" i="4"/>
  <c r="I653" i="4"/>
  <c r="G653" i="4"/>
  <c r="H653" i="4" s="1"/>
  <c r="F653" i="4"/>
  <c r="E653" i="4"/>
  <c r="D653" i="4"/>
  <c r="T652" i="4"/>
  <c r="R652" i="4"/>
  <c r="Q652" i="4"/>
  <c r="P652" i="4"/>
  <c r="O652" i="4"/>
  <c r="N652" i="4"/>
  <c r="L652" i="4"/>
  <c r="K652" i="4"/>
  <c r="J652" i="4"/>
  <c r="I652" i="4"/>
  <c r="G652" i="4"/>
  <c r="H652" i="4" s="1"/>
  <c r="F652" i="4"/>
  <c r="E652" i="4"/>
  <c r="D652" i="4"/>
  <c r="T651" i="4"/>
  <c r="R651" i="4"/>
  <c r="Q651" i="4"/>
  <c r="P651" i="4"/>
  <c r="O651" i="4"/>
  <c r="N651" i="4"/>
  <c r="L651" i="4"/>
  <c r="K651" i="4"/>
  <c r="J651" i="4"/>
  <c r="I651" i="4"/>
  <c r="G651" i="4"/>
  <c r="H651" i="4" s="1"/>
  <c r="F651" i="4"/>
  <c r="E651" i="4"/>
  <c r="D651" i="4"/>
  <c r="T650" i="4"/>
  <c r="R650" i="4"/>
  <c r="Q650" i="4"/>
  <c r="P650" i="4"/>
  <c r="O650" i="4"/>
  <c r="N650" i="4"/>
  <c r="L650" i="4"/>
  <c r="K650" i="4"/>
  <c r="J650" i="4"/>
  <c r="I650" i="4"/>
  <c r="G650" i="4"/>
  <c r="H650" i="4" s="1"/>
  <c r="F650" i="4"/>
  <c r="E650" i="4"/>
  <c r="D650" i="4"/>
  <c r="T649" i="4"/>
  <c r="R649" i="4"/>
  <c r="Q649" i="4"/>
  <c r="P649" i="4"/>
  <c r="O649" i="4"/>
  <c r="N649" i="4"/>
  <c r="L649" i="4"/>
  <c r="K649" i="4"/>
  <c r="J649" i="4"/>
  <c r="I649" i="4"/>
  <c r="H649" i="4"/>
  <c r="G649" i="4"/>
  <c r="F649" i="4"/>
  <c r="E649" i="4"/>
  <c r="D649" i="4"/>
  <c r="T648" i="4"/>
  <c r="R648" i="4"/>
  <c r="Q648" i="4"/>
  <c r="P648" i="4"/>
  <c r="O648" i="4"/>
  <c r="N648" i="4"/>
  <c r="L648" i="4"/>
  <c r="K648" i="4"/>
  <c r="J648" i="4"/>
  <c r="I648" i="4"/>
  <c r="H648" i="4"/>
  <c r="G648" i="4"/>
  <c r="F648" i="4"/>
  <c r="E648" i="4"/>
  <c r="D648" i="4"/>
  <c r="T647" i="4"/>
  <c r="R647" i="4"/>
  <c r="Q647" i="4"/>
  <c r="P647" i="4"/>
  <c r="O647" i="4"/>
  <c r="N647" i="4"/>
  <c r="L647" i="4"/>
  <c r="K647" i="4"/>
  <c r="J647" i="4"/>
  <c r="I647" i="4"/>
  <c r="G647" i="4"/>
  <c r="H647" i="4" s="1"/>
  <c r="F647" i="4"/>
  <c r="E647" i="4"/>
  <c r="D647" i="4"/>
  <c r="T646" i="4"/>
  <c r="R646" i="4"/>
  <c r="Q646" i="4"/>
  <c r="P646" i="4"/>
  <c r="O646" i="4"/>
  <c r="N646" i="4"/>
  <c r="L646" i="4"/>
  <c r="K646" i="4"/>
  <c r="J646" i="4"/>
  <c r="I646" i="4"/>
  <c r="H646" i="4"/>
  <c r="G646" i="4"/>
  <c r="F646" i="4"/>
  <c r="E646" i="4"/>
  <c r="D646" i="4"/>
  <c r="T645" i="4"/>
  <c r="R645" i="4"/>
  <c r="Q645" i="4"/>
  <c r="P645" i="4"/>
  <c r="O645" i="4"/>
  <c r="N645" i="4"/>
  <c r="L645" i="4"/>
  <c r="K645" i="4"/>
  <c r="J645" i="4"/>
  <c r="I645" i="4"/>
  <c r="G645" i="4"/>
  <c r="H645" i="4" s="1"/>
  <c r="F645" i="4"/>
  <c r="E645" i="4"/>
  <c r="D645" i="4"/>
  <c r="T644" i="4"/>
  <c r="R644" i="4"/>
  <c r="Q644" i="4"/>
  <c r="P644" i="4"/>
  <c r="O644" i="4"/>
  <c r="N644" i="4"/>
  <c r="L644" i="4"/>
  <c r="K644" i="4"/>
  <c r="J644" i="4"/>
  <c r="I644" i="4"/>
  <c r="H644" i="4"/>
  <c r="G644" i="4"/>
  <c r="F644" i="4"/>
  <c r="E644" i="4"/>
  <c r="D644" i="4"/>
  <c r="T643" i="4"/>
  <c r="R643" i="4"/>
  <c r="Q643" i="4"/>
  <c r="P643" i="4"/>
  <c r="O643" i="4"/>
  <c r="N643" i="4"/>
  <c r="L643" i="4"/>
  <c r="K643" i="4"/>
  <c r="J643" i="4"/>
  <c r="I643" i="4"/>
  <c r="G643" i="4"/>
  <c r="H643" i="4" s="1"/>
  <c r="F643" i="4"/>
  <c r="E643" i="4"/>
  <c r="D643" i="4"/>
  <c r="T642" i="4"/>
  <c r="R642" i="4"/>
  <c r="Q642" i="4"/>
  <c r="P642" i="4"/>
  <c r="O642" i="4"/>
  <c r="N642" i="4"/>
  <c r="L642" i="4"/>
  <c r="K642" i="4"/>
  <c r="J642" i="4"/>
  <c r="I642" i="4"/>
  <c r="G642" i="4"/>
  <c r="H642" i="4" s="1"/>
  <c r="F642" i="4"/>
  <c r="E642" i="4"/>
  <c r="D642" i="4"/>
  <c r="T641" i="4"/>
  <c r="R641" i="4"/>
  <c r="Q641" i="4"/>
  <c r="P641" i="4"/>
  <c r="O641" i="4"/>
  <c r="N641" i="4"/>
  <c r="L641" i="4"/>
  <c r="K641" i="4"/>
  <c r="J641" i="4"/>
  <c r="I641" i="4"/>
  <c r="G641" i="4"/>
  <c r="H641" i="4" s="1"/>
  <c r="F641" i="4"/>
  <c r="E641" i="4"/>
  <c r="D641" i="4"/>
  <c r="T640" i="4"/>
  <c r="R640" i="4"/>
  <c r="Q640" i="4"/>
  <c r="P640" i="4"/>
  <c r="O640" i="4"/>
  <c r="N640" i="4"/>
  <c r="L640" i="4"/>
  <c r="K640" i="4"/>
  <c r="J640" i="4"/>
  <c r="I640" i="4"/>
  <c r="G640" i="4"/>
  <c r="H640" i="4" s="1"/>
  <c r="F640" i="4"/>
  <c r="E640" i="4"/>
  <c r="D640" i="4"/>
  <c r="T639" i="4"/>
  <c r="R639" i="4"/>
  <c r="Q639" i="4"/>
  <c r="P639" i="4"/>
  <c r="O639" i="4"/>
  <c r="N639" i="4"/>
  <c r="L639" i="4"/>
  <c r="K639" i="4"/>
  <c r="J639" i="4"/>
  <c r="I639" i="4"/>
  <c r="G639" i="4"/>
  <c r="H639" i="4" s="1"/>
  <c r="F639" i="4"/>
  <c r="E639" i="4"/>
  <c r="D639" i="4"/>
  <c r="T638" i="4"/>
  <c r="R638" i="4"/>
  <c r="Q638" i="4"/>
  <c r="P638" i="4"/>
  <c r="O638" i="4"/>
  <c r="N638" i="4"/>
  <c r="L638" i="4"/>
  <c r="K638" i="4"/>
  <c r="J638" i="4"/>
  <c r="I638" i="4"/>
  <c r="H638" i="4"/>
  <c r="G638" i="4"/>
  <c r="F638" i="4"/>
  <c r="E638" i="4"/>
  <c r="D638" i="4"/>
  <c r="T637" i="4"/>
  <c r="R637" i="4"/>
  <c r="Q637" i="4"/>
  <c r="P637" i="4"/>
  <c r="O637" i="4"/>
  <c r="N637" i="4"/>
  <c r="L637" i="4"/>
  <c r="K637" i="4"/>
  <c r="J637" i="4"/>
  <c r="I637" i="4"/>
  <c r="G637" i="4"/>
  <c r="H637" i="4" s="1"/>
  <c r="F637" i="4"/>
  <c r="E637" i="4"/>
  <c r="D637" i="4"/>
  <c r="T636" i="4"/>
  <c r="R636" i="4"/>
  <c r="Q636" i="4"/>
  <c r="P636" i="4"/>
  <c r="O636" i="4"/>
  <c r="N636" i="4"/>
  <c r="L636" i="4"/>
  <c r="K636" i="4"/>
  <c r="J636" i="4"/>
  <c r="I636" i="4"/>
  <c r="H636" i="4"/>
  <c r="G636" i="4"/>
  <c r="F636" i="4"/>
  <c r="E636" i="4"/>
  <c r="D636" i="4"/>
  <c r="T635" i="4"/>
  <c r="R635" i="4"/>
  <c r="Q635" i="4"/>
  <c r="P635" i="4"/>
  <c r="O635" i="4"/>
  <c r="N635" i="4"/>
  <c r="L635" i="4"/>
  <c r="K635" i="4"/>
  <c r="J635" i="4"/>
  <c r="I635" i="4"/>
  <c r="G635" i="4"/>
  <c r="H635" i="4" s="1"/>
  <c r="F635" i="4"/>
  <c r="E635" i="4"/>
  <c r="D635" i="4"/>
  <c r="T634" i="4"/>
  <c r="R634" i="4"/>
  <c r="Q634" i="4"/>
  <c r="P634" i="4"/>
  <c r="O634" i="4"/>
  <c r="N634" i="4"/>
  <c r="L634" i="4"/>
  <c r="K634" i="4"/>
  <c r="J634" i="4"/>
  <c r="I634" i="4"/>
  <c r="G634" i="4"/>
  <c r="H634" i="4" s="1"/>
  <c r="F634" i="4"/>
  <c r="E634" i="4"/>
  <c r="D634" i="4"/>
  <c r="T633" i="4"/>
  <c r="R633" i="4"/>
  <c r="Q633" i="4"/>
  <c r="P633" i="4"/>
  <c r="O633" i="4"/>
  <c r="N633" i="4"/>
  <c r="L633" i="4"/>
  <c r="K633" i="4"/>
  <c r="J633" i="4"/>
  <c r="I633" i="4"/>
  <c r="H633" i="4"/>
  <c r="G633" i="4"/>
  <c r="F633" i="4"/>
  <c r="E633" i="4"/>
  <c r="D633" i="4"/>
  <c r="T632" i="4"/>
  <c r="R632" i="4"/>
  <c r="Q632" i="4"/>
  <c r="P632" i="4"/>
  <c r="O632" i="4"/>
  <c r="N632" i="4"/>
  <c r="L632" i="4"/>
  <c r="K632" i="4"/>
  <c r="J632" i="4"/>
  <c r="I632" i="4"/>
  <c r="G632" i="4"/>
  <c r="H632" i="4" s="1"/>
  <c r="F632" i="4"/>
  <c r="E632" i="4"/>
  <c r="D632" i="4"/>
  <c r="T631" i="4"/>
  <c r="R631" i="4"/>
  <c r="Q631" i="4"/>
  <c r="P631" i="4"/>
  <c r="O631" i="4"/>
  <c r="N631" i="4"/>
  <c r="L631" i="4"/>
  <c r="K631" i="4"/>
  <c r="J631" i="4"/>
  <c r="I631" i="4"/>
  <c r="G631" i="4"/>
  <c r="H631" i="4" s="1"/>
  <c r="F631" i="4"/>
  <c r="E631" i="4"/>
  <c r="D631" i="4"/>
  <c r="T630" i="4"/>
  <c r="R630" i="4"/>
  <c r="Q630" i="4"/>
  <c r="P630" i="4"/>
  <c r="O630" i="4"/>
  <c r="N630" i="4"/>
  <c r="L630" i="4"/>
  <c r="K630" i="4"/>
  <c r="J630" i="4"/>
  <c r="I630" i="4"/>
  <c r="G630" i="4"/>
  <c r="H630" i="4" s="1"/>
  <c r="F630" i="4"/>
  <c r="E630" i="4"/>
  <c r="D630" i="4"/>
  <c r="T629" i="4"/>
  <c r="R629" i="4"/>
  <c r="Q629" i="4"/>
  <c r="P629" i="4"/>
  <c r="O629" i="4"/>
  <c r="N629" i="4"/>
  <c r="L629" i="4"/>
  <c r="K629" i="4"/>
  <c r="J629" i="4"/>
  <c r="I629" i="4"/>
  <c r="G629" i="4"/>
  <c r="H629" i="4" s="1"/>
  <c r="F629" i="4"/>
  <c r="E629" i="4"/>
  <c r="D629" i="4"/>
  <c r="T628" i="4"/>
  <c r="R628" i="4"/>
  <c r="Q628" i="4"/>
  <c r="P628" i="4"/>
  <c r="O628" i="4"/>
  <c r="N628" i="4"/>
  <c r="L628" i="4"/>
  <c r="K628" i="4"/>
  <c r="J628" i="4"/>
  <c r="I628" i="4"/>
  <c r="G628" i="4"/>
  <c r="H628" i="4" s="1"/>
  <c r="F628" i="4"/>
  <c r="E628" i="4"/>
  <c r="D628" i="4"/>
  <c r="T627" i="4"/>
  <c r="R627" i="4"/>
  <c r="Q627" i="4"/>
  <c r="P627" i="4"/>
  <c r="O627" i="4"/>
  <c r="N627" i="4"/>
  <c r="L627" i="4"/>
  <c r="K627" i="4"/>
  <c r="J627" i="4"/>
  <c r="I627" i="4"/>
  <c r="G627" i="4"/>
  <c r="H627" i="4" s="1"/>
  <c r="F627" i="4"/>
  <c r="E627" i="4"/>
  <c r="D627" i="4"/>
  <c r="T626" i="4"/>
  <c r="R626" i="4"/>
  <c r="Q626" i="4"/>
  <c r="P626" i="4"/>
  <c r="O626" i="4"/>
  <c r="N626" i="4"/>
  <c r="L626" i="4"/>
  <c r="K626" i="4"/>
  <c r="J626" i="4"/>
  <c r="I626" i="4"/>
  <c r="H626" i="4"/>
  <c r="G626" i="4"/>
  <c r="F626" i="4"/>
  <c r="E626" i="4"/>
  <c r="D626" i="4"/>
  <c r="T625" i="4"/>
  <c r="R625" i="4"/>
  <c r="Q625" i="4"/>
  <c r="P625" i="4"/>
  <c r="O625" i="4"/>
  <c r="N625" i="4"/>
  <c r="L625" i="4"/>
  <c r="K625" i="4"/>
  <c r="J625" i="4"/>
  <c r="I625" i="4"/>
  <c r="H625" i="4"/>
  <c r="G625" i="4"/>
  <c r="F625" i="4"/>
  <c r="E625" i="4"/>
  <c r="D625" i="4"/>
  <c r="T624" i="4"/>
  <c r="R624" i="4"/>
  <c r="Q624" i="4"/>
  <c r="P624" i="4"/>
  <c r="O624" i="4"/>
  <c r="N624" i="4"/>
  <c r="L624" i="4"/>
  <c r="K624" i="4"/>
  <c r="J624" i="4"/>
  <c r="I624" i="4"/>
  <c r="G624" i="4"/>
  <c r="H624" i="4" s="1"/>
  <c r="F624" i="4"/>
  <c r="E624" i="4"/>
  <c r="D624" i="4"/>
  <c r="T623" i="4"/>
  <c r="R623" i="4"/>
  <c r="Q623" i="4"/>
  <c r="P623" i="4"/>
  <c r="O623" i="4"/>
  <c r="N623" i="4"/>
  <c r="L623" i="4"/>
  <c r="K623" i="4"/>
  <c r="J623" i="4"/>
  <c r="I623" i="4"/>
  <c r="G623" i="4"/>
  <c r="H623" i="4" s="1"/>
  <c r="F623" i="4"/>
  <c r="E623" i="4"/>
  <c r="D623" i="4"/>
  <c r="T622" i="4"/>
  <c r="R622" i="4"/>
  <c r="Q622" i="4"/>
  <c r="P622" i="4"/>
  <c r="O622" i="4"/>
  <c r="N622" i="4"/>
  <c r="L622" i="4"/>
  <c r="K622" i="4"/>
  <c r="J622" i="4"/>
  <c r="I622" i="4"/>
  <c r="H622" i="4"/>
  <c r="G622" i="4"/>
  <c r="F622" i="4"/>
  <c r="E622" i="4"/>
  <c r="D622" i="4"/>
  <c r="T621" i="4"/>
  <c r="R621" i="4"/>
  <c r="Q621" i="4"/>
  <c r="P621" i="4"/>
  <c r="O621" i="4"/>
  <c r="N621" i="4"/>
  <c r="L621" i="4"/>
  <c r="K621" i="4"/>
  <c r="J621" i="4"/>
  <c r="I621" i="4"/>
  <c r="G621" i="4"/>
  <c r="H621" i="4" s="1"/>
  <c r="F621" i="4"/>
  <c r="E621" i="4"/>
  <c r="D621" i="4"/>
  <c r="T620" i="4"/>
  <c r="R620" i="4"/>
  <c r="Q620" i="4"/>
  <c r="P620" i="4"/>
  <c r="O620" i="4"/>
  <c r="N620" i="4"/>
  <c r="L620" i="4"/>
  <c r="K620" i="4"/>
  <c r="J620" i="4"/>
  <c r="I620" i="4"/>
  <c r="H620" i="4"/>
  <c r="G620" i="4"/>
  <c r="F620" i="4"/>
  <c r="E620" i="4"/>
  <c r="D620" i="4"/>
  <c r="T619" i="4"/>
  <c r="R619" i="4"/>
  <c r="Q619" i="4"/>
  <c r="P619" i="4"/>
  <c r="O619" i="4"/>
  <c r="N619" i="4"/>
  <c r="L619" i="4"/>
  <c r="K619" i="4"/>
  <c r="J619" i="4"/>
  <c r="I619" i="4"/>
  <c r="G619" i="4"/>
  <c r="H619" i="4" s="1"/>
  <c r="F619" i="4"/>
  <c r="E619" i="4"/>
  <c r="D619" i="4"/>
  <c r="T618" i="4"/>
  <c r="R618" i="4"/>
  <c r="Q618" i="4"/>
  <c r="P618" i="4"/>
  <c r="O618" i="4"/>
  <c r="N618" i="4"/>
  <c r="L618" i="4"/>
  <c r="K618" i="4"/>
  <c r="J618" i="4"/>
  <c r="I618" i="4"/>
  <c r="G618" i="4"/>
  <c r="H618" i="4" s="1"/>
  <c r="F618" i="4"/>
  <c r="E618" i="4"/>
  <c r="D618" i="4"/>
  <c r="T617" i="4"/>
  <c r="R617" i="4"/>
  <c r="Q617" i="4"/>
  <c r="P617" i="4"/>
  <c r="O617" i="4"/>
  <c r="N617" i="4"/>
  <c r="L617" i="4"/>
  <c r="K617" i="4"/>
  <c r="J617" i="4"/>
  <c r="I617" i="4"/>
  <c r="G617" i="4"/>
  <c r="H617" i="4" s="1"/>
  <c r="F617" i="4"/>
  <c r="E617" i="4"/>
  <c r="D617" i="4"/>
  <c r="T616" i="4"/>
  <c r="R616" i="4"/>
  <c r="Q616" i="4"/>
  <c r="P616" i="4"/>
  <c r="O616" i="4"/>
  <c r="N616" i="4"/>
  <c r="L616" i="4"/>
  <c r="K616" i="4"/>
  <c r="J616" i="4"/>
  <c r="I616" i="4"/>
  <c r="G616" i="4"/>
  <c r="H616" i="4" s="1"/>
  <c r="F616" i="4"/>
  <c r="E616" i="4"/>
  <c r="D616" i="4"/>
  <c r="T615" i="4"/>
  <c r="R615" i="4"/>
  <c r="Q615" i="4"/>
  <c r="P615" i="4"/>
  <c r="O615" i="4"/>
  <c r="N615" i="4"/>
  <c r="L615" i="4"/>
  <c r="K615" i="4"/>
  <c r="J615" i="4"/>
  <c r="I615" i="4"/>
  <c r="G615" i="4"/>
  <c r="H615" i="4" s="1"/>
  <c r="F615" i="4"/>
  <c r="E615" i="4"/>
  <c r="D615" i="4"/>
  <c r="T614" i="4"/>
  <c r="R614" i="4"/>
  <c r="Q614" i="4"/>
  <c r="P614" i="4"/>
  <c r="O614" i="4"/>
  <c r="N614" i="4"/>
  <c r="L614" i="4"/>
  <c r="K614" i="4"/>
  <c r="J614" i="4"/>
  <c r="I614" i="4"/>
  <c r="H614" i="4"/>
  <c r="G614" i="4"/>
  <c r="F614" i="4"/>
  <c r="E614" i="4"/>
  <c r="D614" i="4"/>
  <c r="T613" i="4"/>
  <c r="R613" i="4"/>
  <c r="Q613" i="4"/>
  <c r="P613" i="4"/>
  <c r="O613" i="4"/>
  <c r="N613" i="4"/>
  <c r="L613" i="4"/>
  <c r="K613" i="4"/>
  <c r="J613" i="4"/>
  <c r="I613" i="4"/>
  <c r="H613" i="4"/>
  <c r="G613" i="4"/>
  <c r="F613" i="4"/>
  <c r="E613" i="4"/>
  <c r="D613" i="4"/>
  <c r="T612" i="4"/>
  <c r="R612" i="4"/>
  <c r="Q612" i="4"/>
  <c r="P612" i="4"/>
  <c r="O612" i="4"/>
  <c r="N612" i="4"/>
  <c r="L612" i="4"/>
  <c r="K612" i="4"/>
  <c r="J612" i="4"/>
  <c r="I612" i="4"/>
  <c r="H612" i="4"/>
  <c r="G612" i="4"/>
  <c r="F612" i="4"/>
  <c r="E612" i="4"/>
  <c r="D612" i="4"/>
  <c r="T611" i="4"/>
  <c r="R611" i="4"/>
  <c r="Q611" i="4"/>
  <c r="P611" i="4"/>
  <c r="O611" i="4"/>
  <c r="N611" i="4"/>
  <c r="L611" i="4"/>
  <c r="K611" i="4"/>
  <c r="J611" i="4"/>
  <c r="I611" i="4"/>
  <c r="G611" i="4"/>
  <c r="H611" i="4" s="1"/>
  <c r="F611" i="4"/>
  <c r="E611" i="4"/>
  <c r="D611" i="4"/>
  <c r="T610" i="4"/>
  <c r="R610" i="4"/>
  <c r="Q610" i="4"/>
  <c r="P610" i="4"/>
  <c r="O610" i="4"/>
  <c r="N610" i="4"/>
  <c r="L610" i="4"/>
  <c r="K610" i="4"/>
  <c r="J610" i="4"/>
  <c r="I610" i="4"/>
  <c r="H610" i="4"/>
  <c r="G610" i="4"/>
  <c r="F610" i="4"/>
  <c r="E610" i="4"/>
  <c r="D610" i="4"/>
  <c r="T609" i="4"/>
  <c r="R609" i="4"/>
  <c r="Q609" i="4"/>
  <c r="P609" i="4"/>
  <c r="O609" i="4"/>
  <c r="N609" i="4"/>
  <c r="L609" i="4"/>
  <c r="K609" i="4"/>
  <c r="J609" i="4"/>
  <c r="I609" i="4"/>
  <c r="H609" i="4"/>
  <c r="G609" i="4"/>
  <c r="F609" i="4"/>
  <c r="E609" i="4"/>
  <c r="D609" i="4"/>
  <c r="T608" i="4"/>
  <c r="R608" i="4"/>
  <c r="Q608" i="4"/>
  <c r="P608" i="4"/>
  <c r="O608" i="4"/>
  <c r="N608" i="4"/>
  <c r="L608" i="4"/>
  <c r="K608" i="4"/>
  <c r="J608" i="4"/>
  <c r="I608" i="4"/>
  <c r="G608" i="4"/>
  <c r="H608" i="4" s="1"/>
  <c r="F608" i="4"/>
  <c r="E608" i="4"/>
  <c r="D608" i="4"/>
  <c r="T607" i="4"/>
  <c r="R607" i="4"/>
  <c r="Q607" i="4"/>
  <c r="P607" i="4"/>
  <c r="O607" i="4"/>
  <c r="N607" i="4"/>
  <c r="L607" i="4"/>
  <c r="K607" i="4"/>
  <c r="J607" i="4"/>
  <c r="I607" i="4"/>
  <c r="G607" i="4"/>
  <c r="H607" i="4" s="1"/>
  <c r="F607" i="4"/>
  <c r="E607" i="4"/>
  <c r="D607" i="4"/>
  <c r="T606" i="4"/>
  <c r="R606" i="4"/>
  <c r="Q606" i="4"/>
  <c r="P606" i="4"/>
  <c r="O606" i="4"/>
  <c r="N606" i="4"/>
  <c r="L606" i="4"/>
  <c r="K606" i="4"/>
  <c r="J606" i="4"/>
  <c r="I606" i="4"/>
  <c r="G606" i="4"/>
  <c r="H606" i="4" s="1"/>
  <c r="F606" i="4"/>
  <c r="E606" i="4"/>
  <c r="D606" i="4"/>
  <c r="T605" i="4"/>
  <c r="R605" i="4"/>
  <c r="Q605" i="4"/>
  <c r="P605" i="4"/>
  <c r="O605" i="4"/>
  <c r="N605" i="4"/>
  <c r="L605" i="4"/>
  <c r="K605" i="4"/>
  <c r="J605" i="4"/>
  <c r="I605" i="4"/>
  <c r="G605" i="4"/>
  <c r="H605" i="4" s="1"/>
  <c r="F605" i="4"/>
  <c r="E605" i="4"/>
  <c r="D605" i="4"/>
  <c r="T604" i="4"/>
  <c r="R604" i="4"/>
  <c r="Q604" i="4"/>
  <c r="P604" i="4"/>
  <c r="O604" i="4"/>
  <c r="N604" i="4"/>
  <c r="L604" i="4"/>
  <c r="K604" i="4"/>
  <c r="J604" i="4"/>
  <c r="I604" i="4"/>
  <c r="G604" i="4"/>
  <c r="H604" i="4" s="1"/>
  <c r="F604" i="4"/>
  <c r="E604" i="4"/>
  <c r="D604" i="4"/>
  <c r="T603" i="4"/>
  <c r="R603" i="4"/>
  <c r="Q603" i="4"/>
  <c r="P603" i="4"/>
  <c r="O603" i="4"/>
  <c r="N603" i="4"/>
  <c r="L603" i="4"/>
  <c r="K603" i="4"/>
  <c r="J603" i="4"/>
  <c r="I603" i="4"/>
  <c r="G603" i="4"/>
  <c r="H603" i="4" s="1"/>
  <c r="F603" i="4"/>
  <c r="E603" i="4"/>
  <c r="D603" i="4"/>
  <c r="T602" i="4"/>
  <c r="R602" i="4"/>
  <c r="Q602" i="4"/>
  <c r="P602" i="4"/>
  <c r="O602" i="4"/>
  <c r="N602" i="4"/>
  <c r="L602" i="4"/>
  <c r="K602" i="4"/>
  <c r="J602" i="4"/>
  <c r="I602" i="4"/>
  <c r="G602" i="4"/>
  <c r="H602" i="4" s="1"/>
  <c r="F602" i="4"/>
  <c r="E602" i="4"/>
  <c r="D602" i="4"/>
  <c r="T601" i="4"/>
  <c r="R601" i="4"/>
  <c r="Q601" i="4"/>
  <c r="P601" i="4"/>
  <c r="O601" i="4"/>
  <c r="N601" i="4"/>
  <c r="L601" i="4"/>
  <c r="K601" i="4"/>
  <c r="J601" i="4"/>
  <c r="I601" i="4"/>
  <c r="H601" i="4"/>
  <c r="G601" i="4"/>
  <c r="F601" i="4"/>
  <c r="E601" i="4"/>
  <c r="D601" i="4"/>
  <c r="T600" i="4"/>
  <c r="R600" i="4"/>
  <c r="Q600" i="4"/>
  <c r="P600" i="4"/>
  <c r="O600" i="4"/>
  <c r="N600" i="4"/>
  <c r="L600" i="4"/>
  <c r="K600" i="4"/>
  <c r="J600" i="4"/>
  <c r="I600" i="4"/>
  <c r="H600" i="4"/>
  <c r="G600" i="4"/>
  <c r="F600" i="4"/>
  <c r="E600" i="4"/>
  <c r="D600" i="4"/>
  <c r="T599" i="4"/>
  <c r="R599" i="4"/>
  <c r="Q599" i="4"/>
  <c r="P599" i="4"/>
  <c r="O599" i="4"/>
  <c r="N599" i="4"/>
  <c r="L599" i="4"/>
  <c r="K599" i="4"/>
  <c r="J599" i="4"/>
  <c r="I599" i="4"/>
  <c r="G599" i="4"/>
  <c r="H599" i="4" s="1"/>
  <c r="F599" i="4"/>
  <c r="E599" i="4"/>
  <c r="D599" i="4"/>
  <c r="T598" i="4"/>
  <c r="R598" i="4"/>
  <c r="Q598" i="4"/>
  <c r="P598" i="4"/>
  <c r="O598" i="4"/>
  <c r="N598" i="4"/>
  <c r="L598" i="4"/>
  <c r="K598" i="4"/>
  <c r="J598" i="4"/>
  <c r="I598" i="4"/>
  <c r="H598" i="4"/>
  <c r="G598" i="4"/>
  <c r="F598" i="4"/>
  <c r="E598" i="4"/>
  <c r="D598" i="4"/>
  <c r="T597" i="4"/>
  <c r="R597" i="4"/>
  <c r="Q597" i="4"/>
  <c r="P597" i="4"/>
  <c r="O597" i="4"/>
  <c r="N597" i="4"/>
  <c r="L597" i="4"/>
  <c r="K597" i="4"/>
  <c r="J597" i="4"/>
  <c r="I597" i="4"/>
  <c r="G597" i="4"/>
  <c r="H597" i="4" s="1"/>
  <c r="F597" i="4"/>
  <c r="E597" i="4"/>
  <c r="D597" i="4"/>
  <c r="T596" i="4"/>
  <c r="R596" i="4"/>
  <c r="Q596" i="4"/>
  <c r="P596" i="4"/>
  <c r="O596" i="4"/>
  <c r="N596" i="4"/>
  <c r="L596" i="4"/>
  <c r="K596" i="4"/>
  <c r="J596" i="4"/>
  <c r="I596" i="4"/>
  <c r="H596" i="4"/>
  <c r="G596" i="4"/>
  <c r="F596" i="4"/>
  <c r="E596" i="4"/>
  <c r="D596" i="4"/>
  <c r="T595" i="4"/>
  <c r="R595" i="4"/>
  <c r="Q595" i="4"/>
  <c r="P595" i="4"/>
  <c r="O595" i="4"/>
  <c r="N595" i="4"/>
  <c r="L595" i="4"/>
  <c r="K595" i="4"/>
  <c r="J595" i="4"/>
  <c r="I595" i="4"/>
  <c r="G595" i="4"/>
  <c r="H595" i="4" s="1"/>
  <c r="F595" i="4"/>
  <c r="E595" i="4"/>
  <c r="D595" i="4"/>
  <c r="T594" i="4"/>
  <c r="R594" i="4"/>
  <c r="Q594" i="4"/>
  <c r="P594" i="4"/>
  <c r="O594" i="4"/>
  <c r="N594" i="4"/>
  <c r="L594" i="4"/>
  <c r="K594" i="4"/>
  <c r="J594" i="4"/>
  <c r="I594" i="4"/>
  <c r="G594" i="4"/>
  <c r="H594" i="4" s="1"/>
  <c r="F594" i="4"/>
  <c r="E594" i="4"/>
  <c r="D594" i="4"/>
  <c r="T593" i="4"/>
  <c r="R593" i="4"/>
  <c r="Q593" i="4"/>
  <c r="P593" i="4"/>
  <c r="O593" i="4"/>
  <c r="N593" i="4"/>
  <c r="L593" i="4"/>
  <c r="K593" i="4"/>
  <c r="J593" i="4"/>
  <c r="I593" i="4"/>
  <c r="G593" i="4"/>
  <c r="H593" i="4" s="1"/>
  <c r="F593" i="4"/>
  <c r="E593" i="4"/>
  <c r="D593" i="4"/>
  <c r="T592" i="4"/>
  <c r="R592" i="4"/>
  <c r="Q592" i="4"/>
  <c r="P592" i="4"/>
  <c r="O592" i="4"/>
  <c r="N592" i="4"/>
  <c r="L592" i="4"/>
  <c r="K592" i="4"/>
  <c r="J592" i="4"/>
  <c r="I592" i="4"/>
  <c r="G592" i="4"/>
  <c r="H592" i="4" s="1"/>
  <c r="F592" i="4"/>
  <c r="E592" i="4"/>
  <c r="D592" i="4"/>
  <c r="T591" i="4"/>
  <c r="R591" i="4"/>
  <c r="Q591" i="4"/>
  <c r="P591" i="4"/>
  <c r="O591" i="4"/>
  <c r="N591" i="4"/>
  <c r="L591" i="4"/>
  <c r="K591" i="4"/>
  <c r="J591" i="4"/>
  <c r="I591" i="4"/>
  <c r="G591" i="4"/>
  <c r="H591" i="4" s="1"/>
  <c r="F591" i="4"/>
  <c r="E591" i="4"/>
  <c r="D591" i="4"/>
  <c r="T590" i="4"/>
  <c r="R590" i="4"/>
  <c r="Q590" i="4"/>
  <c r="P590" i="4"/>
  <c r="O590" i="4"/>
  <c r="N590" i="4"/>
  <c r="L590" i="4"/>
  <c r="K590" i="4"/>
  <c r="J590" i="4"/>
  <c r="I590" i="4"/>
  <c r="H590" i="4"/>
  <c r="G590" i="4"/>
  <c r="F590" i="4"/>
  <c r="E590" i="4"/>
  <c r="D590" i="4"/>
  <c r="T589" i="4"/>
  <c r="R589" i="4"/>
  <c r="Q589" i="4"/>
  <c r="P589" i="4"/>
  <c r="O589" i="4"/>
  <c r="N589" i="4"/>
  <c r="L589" i="4"/>
  <c r="K589" i="4"/>
  <c r="J589" i="4"/>
  <c r="I589" i="4"/>
  <c r="G589" i="4"/>
  <c r="H589" i="4" s="1"/>
  <c r="F589" i="4"/>
  <c r="E589" i="4"/>
  <c r="D589" i="4"/>
  <c r="T588" i="4"/>
  <c r="R588" i="4"/>
  <c r="Q588" i="4"/>
  <c r="P588" i="4"/>
  <c r="O588" i="4"/>
  <c r="N588" i="4"/>
  <c r="L588" i="4"/>
  <c r="K588" i="4"/>
  <c r="J588" i="4"/>
  <c r="I588" i="4"/>
  <c r="H588" i="4"/>
  <c r="G588" i="4"/>
  <c r="F588" i="4"/>
  <c r="E588" i="4"/>
  <c r="D588" i="4"/>
  <c r="T587" i="4"/>
  <c r="R587" i="4"/>
  <c r="Q587" i="4"/>
  <c r="P587" i="4"/>
  <c r="O587" i="4"/>
  <c r="N587" i="4"/>
  <c r="L587" i="4"/>
  <c r="K587" i="4"/>
  <c r="J587" i="4"/>
  <c r="I587" i="4"/>
  <c r="G587" i="4"/>
  <c r="H587" i="4" s="1"/>
  <c r="F587" i="4"/>
  <c r="E587" i="4"/>
  <c r="D587" i="4"/>
  <c r="T586" i="4"/>
  <c r="R586" i="4"/>
  <c r="Q586" i="4"/>
  <c r="P586" i="4"/>
  <c r="O586" i="4"/>
  <c r="N586" i="4"/>
  <c r="L586" i="4"/>
  <c r="K586" i="4"/>
  <c r="J586" i="4"/>
  <c r="I586" i="4"/>
  <c r="G586" i="4"/>
  <c r="H586" i="4" s="1"/>
  <c r="F586" i="4"/>
  <c r="E586" i="4"/>
  <c r="D586" i="4"/>
  <c r="T585" i="4"/>
  <c r="R585" i="4"/>
  <c r="Q585" i="4"/>
  <c r="P585" i="4"/>
  <c r="O585" i="4"/>
  <c r="N585" i="4"/>
  <c r="L585" i="4"/>
  <c r="K585" i="4"/>
  <c r="J585" i="4"/>
  <c r="I585" i="4"/>
  <c r="H585" i="4"/>
  <c r="G585" i="4"/>
  <c r="F585" i="4"/>
  <c r="E585" i="4"/>
  <c r="D585" i="4"/>
  <c r="T584" i="4"/>
  <c r="R584" i="4"/>
  <c r="Q584" i="4"/>
  <c r="P584" i="4"/>
  <c r="O584" i="4"/>
  <c r="N584" i="4"/>
  <c r="L584" i="4"/>
  <c r="K584" i="4"/>
  <c r="J584" i="4"/>
  <c r="I584" i="4"/>
  <c r="H584" i="4"/>
  <c r="G584" i="4"/>
  <c r="F584" i="4"/>
  <c r="E584" i="4"/>
  <c r="D584" i="4"/>
  <c r="T583" i="4"/>
  <c r="R583" i="4"/>
  <c r="Q583" i="4"/>
  <c r="P583" i="4"/>
  <c r="O583" i="4"/>
  <c r="N583" i="4"/>
  <c r="L583" i="4"/>
  <c r="K583" i="4"/>
  <c r="J583" i="4"/>
  <c r="I583" i="4"/>
  <c r="G583" i="4"/>
  <c r="H583" i="4" s="1"/>
  <c r="F583" i="4"/>
  <c r="E583" i="4"/>
  <c r="D583" i="4"/>
  <c r="T582" i="4"/>
  <c r="R582" i="4"/>
  <c r="Q582" i="4"/>
  <c r="P582" i="4"/>
  <c r="O582" i="4"/>
  <c r="N582" i="4"/>
  <c r="L582" i="4"/>
  <c r="K582" i="4"/>
  <c r="J582" i="4"/>
  <c r="I582" i="4"/>
  <c r="G582" i="4"/>
  <c r="H582" i="4" s="1"/>
  <c r="F582" i="4"/>
  <c r="E582" i="4"/>
  <c r="D582" i="4"/>
  <c r="T581" i="4"/>
  <c r="R581" i="4"/>
  <c r="Q581" i="4"/>
  <c r="P581" i="4"/>
  <c r="O581" i="4"/>
  <c r="N581" i="4"/>
  <c r="L581" i="4"/>
  <c r="K581" i="4"/>
  <c r="J581" i="4"/>
  <c r="I581" i="4"/>
  <c r="G581" i="4"/>
  <c r="H581" i="4" s="1"/>
  <c r="F581" i="4"/>
  <c r="E581" i="4"/>
  <c r="D581" i="4"/>
  <c r="T580" i="4"/>
  <c r="R580" i="4"/>
  <c r="Q580" i="4"/>
  <c r="P580" i="4"/>
  <c r="O580" i="4"/>
  <c r="N580" i="4"/>
  <c r="L580" i="4"/>
  <c r="K580" i="4"/>
  <c r="J580" i="4"/>
  <c r="I580" i="4"/>
  <c r="G580" i="4"/>
  <c r="H580" i="4" s="1"/>
  <c r="F580" i="4"/>
  <c r="E580" i="4"/>
  <c r="D580" i="4"/>
  <c r="T579" i="4"/>
  <c r="R579" i="4"/>
  <c r="Q579" i="4"/>
  <c r="P579" i="4"/>
  <c r="O579" i="4"/>
  <c r="N579" i="4"/>
  <c r="L579" i="4"/>
  <c r="K579" i="4"/>
  <c r="J579" i="4"/>
  <c r="I579" i="4"/>
  <c r="G579" i="4"/>
  <c r="H579" i="4" s="1"/>
  <c r="F579" i="4"/>
  <c r="E579" i="4"/>
  <c r="D579" i="4"/>
  <c r="T578" i="4"/>
  <c r="R578" i="4"/>
  <c r="Q578" i="4"/>
  <c r="P578" i="4"/>
  <c r="O578" i="4"/>
  <c r="N578" i="4"/>
  <c r="L578" i="4"/>
  <c r="K578" i="4"/>
  <c r="J578" i="4"/>
  <c r="I578" i="4"/>
  <c r="H578" i="4"/>
  <c r="G578" i="4"/>
  <c r="F578" i="4"/>
  <c r="E578" i="4"/>
  <c r="D578" i="4"/>
  <c r="T577" i="4"/>
  <c r="R577" i="4"/>
  <c r="Q577" i="4"/>
  <c r="P577" i="4"/>
  <c r="O577" i="4"/>
  <c r="N577" i="4"/>
  <c r="L577" i="4"/>
  <c r="K577" i="4"/>
  <c r="J577" i="4"/>
  <c r="I577" i="4"/>
  <c r="H577" i="4"/>
  <c r="G577" i="4"/>
  <c r="F577" i="4"/>
  <c r="E577" i="4"/>
  <c r="D577" i="4"/>
  <c r="T576" i="4"/>
  <c r="R576" i="4"/>
  <c r="Q576" i="4"/>
  <c r="P576" i="4"/>
  <c r="O576" i="4"/>
  <c r="N576" i="4"/>
  <c r="L576" i="4"/>
  <c r="K576" i="4"/>
  <c r="J576" i="4"/>
  <c r="I576" i="4"/>
  <c r="G576" i="4"/>
  <c r="H576" i="4" s="1"/>
  <c r="F576" i="4"/>
  <c r="E576" i="4"/>
  <c r="D576" i="4"/>
  <c r="T575" i="4"/>
  <c r="R575" i="4"/>
  <c r="Q575" i="4"/>
  <c r="P575" i="4"/>
  <c r="O575" i="4"/>
  <c r="N575" i="4"/>
  <c r="L575" i="4"/>
  <c r="K575" i="4"/>
  <c r="J575" i="4"/>
  <c r="I575" i="4"/>
  <c r="G575" i="4"/>
  <c r="H575" i="4" s="1"/>
  <c r="F575" i="4"/>
  <c r="E575" i="4"/>
  <c r="D575" i="4"/>
  <c r="T574" i="4"/>
  <c r="R574" i="4"/>
  <c r="Q574" i="4"/>
  <c r="P574" i="4"/>
  <c r="O574" i="4"/>
  <c r="N574" i="4"/>
  <c r="L574" i="4"/>
  <c r="K574" i="4"/>
  <c r="J574" i="4"/>
  <c r="I574" i="4"/>
  <c r="H574" i="4"/>
  <c r="G574" i="4"/>
  <c r="F574" i="4"/>
  <c r="E574" i="4"/>
  <c r="D574" i="4"/>
  <c r="T573" i="4"/>
  <c r="R573" i="4"/>
  <c r="Q573" i="4"/>
  <c r="P573" i="4"/>
  <c r="O573" i="4"/>
  <c r="N573" i="4"/>
  <c r="L573" i="4"/>
  <c r="K573" i="4"/>
  <c r="J573" i="4"/>
  <c r="I573" i="4"/>
  <c r="G573" i="4"/>
  <c r="H573" i="4" s="1"/>
  <c r="F573" i="4"/>
  <c r="E573" i="4"/>
  <c r="D573" i="4"/>
  <c r="T572" i="4"/>
  <c r="R572" i="4"/>
  <c r="Q572" i="4"/>
  <c r="P572" i="4"/>
  <c r="O572" i="4"/>
  <c r="N572" i="4"/>
  <c r="L572" i="4"/>
  <c r="K572" i="4"/>
  <c r="J572" i="4"/>
  <c r="I572" i="4"/>
  <c r="H572" i="4"/>
  <c r="G572" i="4"/>
  <c r="F572" i="4"/>
  <c r="E572" i="4"/>
  <c r="D572" i="4"/>
  <c r="T571" i="4"/>
  <c r="R571" i="4"/>
  <c r="Q571" i="4"/>
  <c r="P571" i="4"/>
  <c r="O571" i="4"/>
  <c r="N571" i="4"/>
  <c r="L571" i="4"/>
  <c r="K571" i="4"/>
  <c r="J571" i="4"/>
  <c r="I571" i="4"/>
  <c r="G571" i="4"/>
  <c r="H571" i="4" s="1"/>
  <c r="F571" i="4"/>
  <c r="E571" i="4"/>
  <c r="D571" i="4"/>
  <c r="T570" i="4"/>
  <c r="R570" i="4"/>
  <c r="Q570" i="4"/>
  <c r="P570" i="4"/>
  <c r="O570" i="4"/>
  <c r="N570" i="4"/>
  <c r="L570" i="4"/>
  <c r="K570" i="4"/>
  <c r="J570" i="4"/>
  <c r="I570" i="4"/>
  <c r="H570" i="4"/>
  <c r="G570" i="4"/>
  <c r="F570" i="4"/>
  <c r="E570" i="4"/>
  <c r="D570" i="4"/>
  <c r="T569" i="4"/>
  <c r="R569" i="4"/>
  <c r="Q569" i="4"/>
  <c r="P569" i="4"/>
  <c r="O569" i="4"/>
  <c r="N569" i="4"/>
  <c r="L569" i="4"/>
  <c r="K569" i="4"/>
  <c r="J569" i="4"/>
  <c r="I569" i="4"/>
  <c r="G569" i="4"/>
  <c r="H569" i="4" s="1"/>
  <c r="F569" i="4"/>
  <c r="E569" i="4"/>
  <c r="D569" i="4"/>
  <c r="T568" i="4"/>
  <c r="R568" i="4"/>
  <c r="Q568" i="4"/>
  <c r="P568" i="4"/>
  <c r="O568" i="4"/>
  <c r="N568" i="4"/>
  <c r="L568" i="4"/>
  <c r="K568" i="4"/>
  <c r="J568" i="4"/>
  <c r="I568" i="4"/>
  <c r="H568" i="4"/>
  <c r="G568" i="4"/>
  <c r="F568" i="4"/>
  <c r="E568" i="4"/>
  <c r="D568" i="4"/>
  <c r="T567" i="4"/>
  <c r="R567" i="4"/>
  <c r="Q567" i="4"/>
  <c r="P567" i="4"/>
  <c r="O567" i="4"/>
  <c r="N567" i="4"/>
  <c r="L567" i="4"/>
  <c r="K567" i="4"/>
  <c r="J567" i="4"/>
  <c r="I567" i="4"/>
  <c r="H567" i="4"/>
  <c r="G567" i="4"/>
  <c r="F567" i="4"/>
  <c r="E567" i="4"/>
  <c r="D567" i="4"/>
  <c r="T566" i="4"/>
  <c r="R566" i="4"/>
  <c r="Q566" i="4"/>
  <c r="P566" i="4"/>
  <c r="O566" i="4"/>
  <c r="N566" i="4"/>
  <c r="L566" i="4"/>
  <c r="K566" i="4"/>
  <c r="J566" i="4"/>
  <c r="I566" i="4"/>
  <c r="H566" i="4"/>
  <c r="G566" i="4"/>
  <c r="F566" i="4"/>
  <c r="E566" i="4"/>
  <c r="D566" i="4"/>
  <c r="T565" i="4"/>
  <c r="R565" i="4"/>
  <c r="Q565" i="4"/>
  <c r="P565" i="4"/>
  <c r="O565" i="4"/>
  <c r="N565" i="4"/>
  <c r="L565" i="4"/>
  <c r="K565" i="4"/>
  <c r="J565" i="4"/>
  <c r="I565" i="4"/>
  <c r="G565" i="4"/>
  <c r="H565" i="4" s="1"/>
  <c r="F565" i="4"/>
  <c r="E565" i="4"/>
  <c r="D565" i="4"/>
  <c r="T564" i="4"/>
  <c r="R564" i="4"/>
  <c r="Q564" i="4"/>
  <c r="P564" i="4"/>
  <c r="O564" i="4"/>
  <c r="N564" i="4"/>
  <c r="L564" i="4"/>
  <c r="K564" i="4"/>
  <c r="J564" i="4"/>
  <c r="I564" i="4"/>
  <c r="H564" i="4"/>
  <c r="G564" i="4"/>
  <c r="F564" i="4"/>
  <c r="E564" i="4"/>
  <c r="D564" i="4"/>
  <c r="T563" i="4"/>
  <c r="R563" i="4"/>
  <c r="Q563" i="4"/>
  <c r="P563" i="4"/>
  <c r="O563" i="4"/>
  <c r="N563" i="4"/>
  <c r="L563" i="4"/>
  <c r="K563" i="4"/>
  <c r="J563" i="4"/>
  <c r="I563" i="4"/>
  <c r="G563" i="4"/>
  <c r="H563" i="4" s="1"/>
  <c r="F563" i="4"/>
  <c r="E563" i="4"/>
  <c r="D563" i="4"/>
  <c r="T562" i="4"/>
  <c r="R562" i="4"/>
  <c r="Q562" i="4"/>
  <c r="P562" i="4"/>
  <c r="O562" i="4"/>
  <c r="N562" i="4"/>
  <c r="L562" i="4"/>
  <c r="K562" i="4"/>
  <c r="J562" i="4"/>
  <c r="I562" i="4"/>
  <c r="H562" i="4"/>
  <c r="G562" i="4"/>
  <c r="F562" i="4"/>
  <c r="E562" i="4"/>
  <c r="D562" i="4"/>
  <c r="T561" i="4"/>
  <c r="R561" i="4"/>
  <c r="Q561" i="4"/>
  <c r="P561" i="4"/>
  <c r="O561" i="4"/>
  <c r="N561" i="4"/>
  <c r="L561" i="4"/>
  <c r="K561" i="4"/>
  <c r="J561" i="4"/>
  <c r="I561" i="4"/>
  <c r="G561" i="4"/>
  <c r="H561" i="4" s="1"/>
  <c r="F561" i="4"/>
  <c r="E561" i="4"/>
  <c r="D561" i="4"/>
  <c r="T560" i="4"/>
  <c r="R560" i="4"/>
  <c r="Q560" i="4"/>
  <c r="P560" i="4"/>
  <c r="O560" i="4"/>
  <c r="N560" i="4"/>
  <c r="L560" i="4"/>
  <c r="K560" i="4"/>
  <c r="J560" i="4"/>
  <c r="I560" i="4"/>
  <c r="H560" i="4"/>
  <c r="G560" i="4"/>
  <c r="F560" i="4"/>
  <c r="E560" i="4"/>
  <c r="D560" i="4"/>
  <c r="T559" i="4"/>
  <c r="R559" i="4"/>
  <c r="Q559" i="4"/>
  <c r="P559" i="4"/>
  <c r="O559" i="4"/>
  <c r="N559" i="4"/>
  <c r="L559" i="4"/>
  <c r="K559" i="4"/>
  <c r="J559" i="4"/>
  <c r="I559" i="4"/>
  <c r="H559" i="4"/>
  <c r="G559" i="4"/>
  <c r="F559" i="4"/>
  <c r="E559" i="4"/>
  <c r="D559" i="4"/>
  <c r="T558" i="4"/>
  <c r="R558" i="4"/>
  <c r="Q558" i="4"/>
  <c r="P558" i="4"/>
  <c r="O558" i="4"/>
  <c r="N558" i="4"/>
  <c r="L558" i="4"/>
  <c r="K558" i="4"/>
  <c r="J558" i="4"/>
  <c r="I558" i="4"/>
  <c r="H558" i="4"/>
  <c r="G558" i="4"/>
  <c r="F558" i="4"/>
  <c r="E558" i="4"/>
  <c r="D558" i="4"/>
  <c r="T557" i="4"/>
  <c r="R557" i="4"/>
  <c r="Q557" i="4"/>
  <c r="P557" i="4"/>
  <c r="O557" i="4"/>
  <c r="N557" i="4"/>
  <c r="L557" i="4"/>
  <c r="K557" i="4"/>
  <c r="J557" i="4"/>
  <c r="I557" i="4"/>
  <c r="G557" i="4"/>
  <c r="H557" i="4" s="1"/>
  <c r="F557" i="4"/>
  <c r="E557" i="4"/>
  <c r="D557" i="4"/>
  <c r="T556" i="4"/>
  <c r="R556" i="4"/>
  <c r="Q556" i="4"/>
  <c r="P556" i="4"/>
  <c r="O556" i="4"/>
  <c r="N556" i="4"/>
  <c r="L556" i="4"/>
  <c r="K556" i="4"/>
  <c r="J556" i="4"/>
  <c r="I556" i="4"/>
  <c r="H556" i="4"/>
  <c r="G556" i="4"/>
  <c r="F556" i="4"/>
  <c r="E556" i="4"/>
  <c r="D556" i="4"/>
  <c r="T555" i="4"/>
  <c r="R555" i="4"/>
  <c r="Q555" i="4"/>
  <c r="P555" i="4"/>
  <c r="O555" i="4"/>
  <c r="N555" i="4"/>
  <c r="L555" i="4"/>
  <c r="K555" i="4"/>
  <c r="J555" i="4"/>
  <c r="I555" i="4"/>
  <c r="G555" i="4"/>
  <c r="H555" i="4" s="1"/>
  <c r="F555" i="4"/>
  <c r="E555" i="4"/>
  <c r="D555" i="4"/>
  <c r="T554" i="4"/>
  <c r="R554" i="4"/>
  <c r="Q554" i="4"/>
  <c r="P554" i="4"/>
  <c r="O554" i="4"/>
  <c r="N554" i="4"/>
  <c r="L554" i="4"/>
  <c r="K554" i="4"/>
  <c r="J554" i="4"/>
  <c r="I554" i="4"/>
  <c r="H554" i="4"/>
  <c r="G554" i="4"/>
  <c r="F554" i="4"/>
  <c r="E554" i="4"/>
  <c r="D554" i="4"/>
  <c r="T553" i="4"/>
  <c r="R553" i="4"/>
  <c r="Q553" i="4"/>
  <c r="P553" i="4"/>
  <c r="O553" i="4"/>
  <c r="N553" i="4"/>
  <c r="L553" i="4"/>
  <c r="K553" i="4"/>
  <c r="J553" i="4"/>
  <c r="I553" i="4"/>
  <c r="G553" i="4"/>
  <c r="H553" i="4" s="1"/>
  <c r="F553" i="4"/>
  <c r="E553" i="4"/>
  <c r="D553" i="4"/>
  <c r="T552" i="4"/>
  <c r="R552" i="4"/>
  <c r="Q552" i="4"/>
  <c r="P552" i="4"/>
  <c r="O552" i="4"/>
  <c r="N552" i="4"/>
  <c r="L552" i="4"/>
  <c r="K552" i="4"/>
  <c r="J552" i="4"/>
  <c r="I552" i="4"/>
  <c r="H552" i="4"/>
  <c r="G552" i="4"/>
  <c r="F552" i="4"/>
  <c r="E552" i="4"/>
  <c r="D552" i="4"/>
  <c r="T551" i="4"/>
  <c r="R551" i="4"/>
  <c r="Q551" i="4"/>
  <c r="P551" i="4"/>
  <c r="O551" i="4"/>
  <c r="N551" i="4"/>
  <c r="L551" i="4"/>
  <c r="K551" i="4"/>
  <c r="J551" i="4"/>
  <c r="I551" i="4"/>
  <c r="G551" i="4"/>
  <c r="H551" i="4" s="1"/>
  <c r="F551" i="4"/>
  <c r="E551" i="4"/>
  <c r="D551" i="4"/>
  <c r="T550" i="4"/>
  <c r="R550" i="4"/>
  <c r="Q550" i="4"/>
  <c r="P550" i="4"/>
  <c r="O550" i="4"/>
  <c r="N550" i="4"/>
  <c r="L550" i="4"/>
  <c r="K550" i="4"/>
  <c r="J550" i="4"/>
  <c r="I550" i="4"/>
  <c r="H550" i="4"/>
  <c r="G550" i="4"/>
  <c r="F550" i="4"/>
  <c r="E550" i="4"/>
  <c r="D550" i="4"/>
  <c r="T549" i="4"/>
  <c r="R549" i="4"/>
  <c r="Q549" i="4"/>
  <c r="P549" i="4"/>
  <c r="O549" i="4"/>
  <c r="N549" i="4"/>
  <c r="L549" i="4"/>
  <c r="K549" i="4"/>
  <c r="J549" i="4"/>
  <c r="I549" i="4"/>
  <c r="G549" i="4"/>
  <c r="H549" i="4" s="1"/>
  <c r="F549" i="4"/>
  <c r="E549" i="4"/>
  <c r="D549" i="4"/>
  <c r="T548" i="4"/>
  <c r="R548" i="4"/>
  <c r="Q548" i="4"/>
  <c r="P548" i="4"/>
  <c r="O548" i="4"/>
  <c r="N548" i="4"/>
  <c r="L548" i="4"/>
  <c r="K548" i="4"/>
  <c r="J548" i="4"/>
  <c r="I548" i="4"/>
  <c r="H548" i="4"/>
  <c r="G548" i="4"/>
  <c r="F548" i="4"/>
  <c r="E548" i="4"/>
  <c r="D548" i="4"/>
  <c r="T547" i="4"/>
  <c r="R547" i="4"/>
  <c r="Q547" i="4"/>
  <c r="P547" i="4"/>
  <c r="O547" i="4"/>
  <c r="N547" i="4"/>
  <c r="L547" i="4"/>
  <c r="K547" i="4"/>
  <c r="J547" i="4"/>
  <c r="I547" i="4"/>
  <c r="G547" i="4"/>
  <c r="H547" i="4" s="1"/>
  <c r="F547" i="4"/>
  <c r="E547" i="4"/>
  <c r="D547" i="4"/>
  <c r="T546" i="4"/>
  <c r="R546" i="4"/>
  <c r="Q546" i="4"/>
  <c r="P546" i="4"/>
  <c r="O546" i="4"/>
  <c r="N546" i="4"/>
  <c r="L546" i="4"/>
  <c r="K546" i="4"/>
  <c r="J546" i="4"/>
  <c r="I546" i="4"/>
  <c r="H546" i="4"/>
  <c r="G546" i="4"/>
  <c r="F546" i="4"/>
  <c r="E546" i="4"/>
  <c r="D546" i="4"/>
  <c r="T545" i="4"/>
  <c r="R545" i="4"/>
  <c r="Q545" i="4"/>
  <c r="P545" i="4"/>
  <c r="O545" i="4"/>
  <c r="N545" i="4"/>
  <c r="L545" i="4"/>
  <c r="K545" i="4"/>
  <c r="J545" i="4"/>
  <c r="I545" i="4"/>
  <c r="G545" i="4"/>
  <c r="H545" i="4" s="1"/>
  <c r="F545" i="4"/>
  <c r="E545" i="4"/>
  <c r="D545" i="4"/>
  <c r="T544" i="4"/>
  <c r="R544" i="4"/>
  <c r="Q544" i="4"/>
  <c r="P544" i="4"/>
  <c r="O544" i="4"/>
  <c r="N544" i="4"/>
  <c r="L544" i="4"/>
  <c r="K544" i="4"/>
  <c r="J544" i="4"/>
  <c r="I544" i="4"/>
  <c r="H544" i="4"/>
  <c r="G544" i="4"/>
  <c r="F544" i="4"/>
  <c r="E544" i="4"/>
  <c r="D544" i="4"/>
  <c r="T543" i="4"/>
  <c r="R543" i="4"/>
  <c r="Q543" i="4"/>
  <c r="P543" i="4"/>
  <c r="O543" i="4"/>
  <c r="N543" i="4"/>
  <c r="L543" i="4"/>
  <c r="K543" i="4"/>
  <c r="J543" i="4"/>
  <c r="I543" i="4"/>
  <c r="H543" i="4"/>
  <c r="G543" i="4"/>
  <c r="F543" i="4"/>
  <c r="E543" i="4"/>
  <c r="D543" i="4"/>
  <c r="T542" i="4"/>
  <c r="R542" i="4"/>
  <c r="Q542" i="4"/>
  <c r="P542" i="4"/>
  <c r="O542" i="4"/>
  <c r="N542" i="4"/>
  <c r="L542" i="4"/>
  <c r="K542" i="4"/>
  <c r="J542" i="4"/>
  <c r="I542" i="4"/>
  <c r="H542" i="4"/>
  <c r="G542" i="4"/>
  <c r="F542" i="4"/>
  <c r="E542" i="4"/>
  <c r="D542" i="4"/>
  <c r="T541" i="4"/>
  <c r="R541" i="4"/>
  <c r="Q541" i="4"/>
  <c r="P541" i="4"/>
  <c r="O541" i="4"/>
  <c r="N541" i="4"/>
  <c r="L541" i="4"/>
  <c r="K541" i="4"/>
  <c r="J541" i="4"/>
  <c r="I541" i="4"/>
  <c r="G541" i="4"/>
  <c r="H541" i="4" s="1"/>
  <c r="F541" i="4"/>
  <c r="E541" i="4"/>
  <c r="D541" i="4"/>
  <c r="T540" i="4"/>
  <c r="R540" i="4"/>
  <c r="Q540" i="4"/>
  <c r="P540" i="4"/>
  <c r="O540" i="4"/>
  <c r="N540" i="4"/>
  <c r="L540" i="4"/>
  <c r="K540" i="4"/>
  <c r="J540" i="4"/>
  <c r="I540" i="4"/>
  <c r="H540" i="4"/>
  <c r="G540" i="4"/>
  <c r="F540" i="4"/>
  <c r="E540" i="4"/>
  <c r="D540" i="4"/>
  <c r="T539" i="4"/>
  <c r="R539" i="4"/>
  <c r="Q539" i="4"/>
  <c r="P539" i="4"/>
  <c r="O539" i="4"/>
  <c r="N539" i="4"/>
  <c r="L539" i="4"/>
  <c r="K539" i="4"/>
  <c r="J539" i="4"/>
  <c r="I539" i="4"/>
  <c r="G539" i="4"/>
  <c r="H539" i="4" s="1"/>
  <c r="F539" i="4"/>
  <c r="E539" i="4"/>
  <c r="D539" i="4"/>
  <c r="T538" i="4"/>
  <c r="R538" i="4"/>
  <c r="Q538" i="4"/>
  <c r="P538" i="4"/>
  <c r="O538" i="4"/>
  <c r="N538" i="4"/>
  <c r="L538" i="4"/>
  <c r="K538" i="4"/>
  <c r="J538" i="4"/>
  <c r="I538" i="4"/>
  <c r="H538" i="4"/>
  <c r="G538" i="4"/>
  <c r="F538" i="4"/>
  <c r="E538" i="4"/>
  <c r="D538" i="4"/>
  <c r="T537" i="4"/>
  <c r="R537" i="4"/>
  <c r="Q537" i="4"/>
  <c r="P537" i="4"/>
  <c r="O537" i="4"/>
  <c r="N537" i="4"/>
  <c r="L537" i="4"/>
  <c r="K537" i="4"/>
  <c r="J537" i="4"/>
  <c r="I537" i="4"/>
  <c r="G537" i="4"/>
  <c r="H537" i="4" s="1"/>
  <c r="F537" i="4"/>
  <c r="E537" i="4"/>
  <c r="D537" i="4"/>
  <c r="T536" i="4"/>
  <c r="R536" i="4"/>
  <c r="Q536" i="4"/>
  <c r="P536" i="4"/>
  <c r="O536" i="4"/>
  <c r="N536" i="4"/>
  <c r="L536" i="4"/>
  <c r="K536" i="4"/>
  <c r="J536" i="4"/>
  <c r="I536" i="4"/>
  <c r="H536" i="4"/>
  <c r="G536" i="4"/>
  <c r="F536" i="4"/>
  <c r="E536" i="4"/>
  <c r="D536" i="4"/>
  <c r="T535" i="4"/>
  <c r="R535" i="4"/>
  <c r="Q535" i="4"/>
  <c r="P535" i="4"/>
  <c r="O535" i="4"/>
  <c r="N535" i="4"/>
  <c r="L535" i="4"/>
  <c r="K535" i="4"/>
  <c r="J535" i="4"/>
  <c r="I535" i="4"/>
  <c r="H535" i="4"/>
  <c r="G535" i="4"/>
  <c r="F535" i="4"/>
  <c r="E535" i="4"/>
  <c r="D535" i="4"/>
  <c r="T534" i="4"/>
  <c r="R534" i="4"/>
  <c r="Q534" i="4"/>
  <c r="P534" i="4"/>
  <c r="O534" i="4"/>
  <c r="N534" i="4"/>
  <c r="L534" i="4"/>
  <c r="K534" i="4"/>
  <c r="J534" i="4"/>
  <c r="I534" i="4"/>
  <c r="H534" i="4"/>
  <c r="G534" i="4"/>
  <c r="F534" i="4"/>
  <c r="E534" i="4"/>
  <c r="D534" i="4"/>
  <c r="T533" i="4"/>
  <c r="R533" i="4"/>
  <c r="Q533" i="4"/>
  <c r="P533" i="4"/>
  <c r="O533" i="4"/>
  <c r="N533" i="4"/>
  <c r="L533" i="4"/>
  <c r="K533" i="4"/>
  <c r="J533" i="4"/>
  <c r="I533" i="4"/>
  <c r="G533" i="4"/>
  <c r="H533" i="4" s="1"/>
  <c r="F533" i="4"/>
  <c r="E533" i="4"/>
  <c r="D533" i="4"/>
  <c r="T532" i="4"/>
  <c r="R532" i="4"/>
  <c r="Q532" i="4"/>
  <c r="P532" i="4"/>
  <c r="O532" i="4"/>
  <c r="N532" i="4"/>
  <c r="L532" i="4"/>
  <c r="K532" i="4"/>
  <c r="J532" i="4"/>
  <c r="I532" i="4"/>
  <c r="H532" i="4"/>
  <c r="G532" i="4"/>
  <c r="F532" i="4"/>
  <c r="E532" i="4"/>
  <c r="D532" i="4"/>
  <c r="T531" i="4"/>
  <c r="R531" i="4"/>
  <c r="Q531" i="4"/>
  <c r="P531" i="4"/>
  <c r="O531" i="4"/>
  <c r="N531" i="4"/>
  <c r="L531" i="4"/>
  <c r="K531" i="4"/>
  <c r="J531" i="4"/>
  <c r="I531" i="4"/>
  <c r="G531" i="4"/>
  <c r="H531" i="4" s="1"/>
  <c r="F531" i="4"/>
  <c r="E531" i="4"/>
  <c r="D531" i="4"/>
  <c r="T530" i="4"/>
  <c r="R530" i="4"/>
  <c r="Q530" i="4"/>
  <c r="P530" i="4"/>
  <c r="O530" i="4"/>
  <c r="N530" i="4"/>
  <c r="L530" i="4"/>
  <c r="K530" i="4"/>
  <c r="J530" i="4"/>
  <c r="I530" i="4"/>
  <c r="H530" i="4"/>
  <c r="G530" i="4"/>
  <c r="F530" i="4"/>
  <c r="E530" i="4"/>
  <c r="D530" i="4"/>
  <c r="T529" i="4"/>
  <c r="R529" i="4"/>
  <c r="Q529" i="4"/>
  <c r="P529" i="4"/>
  <c r="O529" i="4"/>
  <c r="N529" i="4"/>
  <c r="L529" i="4"/>
  <c r="K529" i="4"/>
  <c r="J529" i="4"/>
  <c r="I529" i="4"/>
  <c r="G529" i="4"/>
  <c r="H529" i="4" s="1"/>
  <c r="F529" i="4"/>
  <c r="E529" i="4"/>
  <c r="D529" i="4"/>
  <c r="T528" i="4"/>
  <c r="R528" i="4"/>
  <c r="Q528" i="4"/>
  <c r="P528" i="4"/>
  <c r="O528" i="4"/>
  <c r="N528" i="4"/>
  <c r="L528" i="4"/>
  <c r="K528" i="4"/>
  <c r="J528" i="4"/>
  <c r="I528" i="4"/>
  <c r="H528" i="4"/>
  <c r="G528" i="4"/>
  <c r="F528" i="4"/>
  <c r="E528" i="4"/>
  <c r="D528" i="4"/>
  <c r="T527" i="4"/>
  <c r="R527" i="4"/>
  <c r="Q527" i="4"/>
  <c r="P527" i="4"/>
  <c r="O527" i="4"/>
  <c r="N527" i="4"/>
  <c r="L527" i="4"/>
  <c r="K527" i="4"/>
  <c r="J527" i="4"/>
  <c r="I527" i="4"/>
  <c r="G527" i="4"/>
  <c r="H527" i="4" s="1"/>
  <c r="F527" i="4"/>
  <c r="E527" i="4"/>
  <c r="D527" i="4"/>
  <c r="T526" i="4"/>
  <c r="R526" i="4"/>
  <c r="Q526" i="4"/>
  <c r="P526" i="4"/>
  <c r="O526" i="4"/>
  <c r="N526" i="4"/>
  <c r="L526" i="4"/>
  <c r="K526" i="4"/>
  <c r="J526" i="4"/>
  <c r="I526" i="4"/>
  <c r="H526" i="4"/>
  <c r="G526" i="4"/>
  <c r="F526" i="4"/>
  <c r="E526" i="4"/>
  <c r="D526" i="4"/>
  <c r="T525" i="4"/>
  <c r="R525" i="4"/>
  <c r="Q525" i="4"/>
  <c r="P525" i="4"/>
  <c r="O525" i="4"/>
  <c r="N525" i="4"/>
  <c r="L525" i="4"/>
  <c r="K525" i="4"/>
  <c r="J525" i="4"/>
  <c r="I525" i="4"/>
  <c r="G525" i="4"/>
  <c r="H525" i="4" s="1"/>
  <c r="F525" i="4"/>
  <c r="E525" i="4"/>
  <c r="D525" i="4"/>
  <c r="T524" i="4"/>
  <c r="R524" i="4"/>
  <c r="Q524" i="4"/>
  <c r="P524" i="4"/>
  <c r="O524" i="4"/>
  <c r="N524" i="4"/>
  <c r="L524" i="4"/>
  <c r="K524" i="4"/>
  <c r="J524" i="4"/>
  <c r="I524" i="4"/>
  <c r="H524" i="4"/>
  <c r="G524" i="4"/>
  <c r="F524" i="4"/>
  <c r="E524" i="4"/>
  <c r="D524" i="4"/>
  <c r="T523" i="4"/>
  <c r="R523" i="4"/>
  <c r="Q523" i="4"/>
  <c r="P523" i="4"/>
  <c r="O523" i="4"/>
  <c r="N523" i="4"/>
  <c r="L523" i="4"/>
  <c r="K523" i="4"/>
  <c r="J523" i="4"/>
  <c r="I523" i="4"/>
  <c r="G523" i="4"/>
  <c r="H523" i="4" s="1"/>
  <c r="F523" i="4"/>
  <c r="E523" i="4"/>
  <c r="D523" i="4"/>
  <c r="T522" i="4"/>
  <c r="R522" i="4"/>
  <c r="Q522" i="4"/>
  <c r="P522" i="4"/>
  <c r="O522" i="4"/>
  <c r="N522" i="4"/>
  <c r="L522" i="4"/>
  <c r="K522" i="4"/>
  <c r="J522" i="4"/>
  <c r="I522" i="4"/>
  <c r="H522" i="4"/>
  <c r="G522" i="4"/>
  <c r="F522" i="4"/>
  <c r="E522" i="4"/>
  <c r="D522" i="4"/>
  <c r="T521" i="4"/>
  <c r="R521" i="4"/>
  <c r="Q521" i="4"/>
  <c r="P521" i="4"/>
  <c r="O521" i="4"/>
  <c r="N521" i="4"/>
  <c r="L521" i="4"/>
  <c r="K521" i="4"/>
  <c r="J521" i="4"/>
  <c r="I521" i="4"/>
  <c r="G521" i="4"/>
  <c r="H521" i="4" s="1"/>
  <c r="F521" i="4"/>
  <c r="E521" i="4"/>
  <c r="D521" i="4"/>
  <c r="T520" i="4"/>
  <c r="R520" i="4"/>
  <c r="Q520" i="4"/>
  <c r="P520" i="4"/>
  <c r="O520" i="4"/>
  <c r="N520" i="4"/>
  <c r="L520" i="4"/>
  <c r="K520" i="4"/>
  <c r="J520" i="4"/>
  <c r="I520" i="4"/>
  <c r="H520" i="4"/>
  <c r="G520" i="4"/>
  <c r="F520" i="4"/>
  <c r="E520" i="4"/>
  <c r="D520" i="4"/>
  <c r="T519" i="4"/>
  <c r="R519" i="4"/>
  <c r="Q519" i="4"/>
  <c r="P519" i="4"/>
  <c r="O519" i="4"/>
  <c r="N519" i="4"/>
  <c r="L519" i="4"/>
  <c r="K519" i="4"/>
  <c r="J519" i="4"/>
  <c r="I519" i="4"/>
  <c r="H519" i="4"/>
  <c r="G519" i="4"/>
  <c r="F519" i="4"/>
  <c r="E519" i="4"/>
  <c r="D519" i="4"/>
  <c r="T518" i="4"/>
  <c r="R518" i="4"/>
  <c r="Q518" i="4"/>
  <c r="P518" i="4"/>
  <c r="O518" i="4"/>
  <c r="N518" i="4"/>
  <c r="L518" i="4"/>
  <c r="K518" i="4"/>
  <c r="J518" i="4"/>
  <c r="I518" i="4"/>
  <c r="H518" i="4"/>
  <c r="G518" i="4"/>
  <c r="F518" i="4"/>
  <c r="E518" i="4"/>
  <c r="D518" i="4"/>
  <c r="T517" i="4"/>
  <c r="R517" i="4"/>
  <c r="Q517" i="4"/>
  <c r="P517" i="4"/>
  <c r="O517" i="4"/>
  <c r="N517" i="4"/>
  <c r="L517" i="4"/>
  <c r="K517" i="4"/>
  <c r="J517" i="4"/>
  <c r="I517" i="4"/>
  <c r="G517" i="4"/>
  <c r="H517" i="4" s="1"/>
  <c r="F517" i="4"/>
  <c r="E517" i="4"/>
  <c r="D517" i="4"/>
  <c r="T516" i="4"/>
  <c r="R516" i="4"/>
  <c r="Q516" i="4"/>
  <c r="P516" i="4"/>
  <c r="O516" i="4"/>
  <c r="N516" i="4"/>
  <c r="L516" i="4"/>
  <c r="K516" i="4"/>
  <c r="J516" i="4"/>
  <c r="I516" i="4"/>
  <c r="H516" i="4"/>
  <c r="G516" i="4"/>
  <c r="F516" i="4"/>
  <c r="E516" i="4"/>
  <c r="D516" i="4"/>
  <c r="T515" i="4"/>
  <c r="R515" i="4"/>
  <c r="Q515" i="4"/>
  <c r="P515" i="4"/>
  <c r="O515" i="4"/>
  <c r="N515" i="4"/>
  <c r="L515" i="4"/>
  <c r="K515" i="4"/>
  <c r="J515" i="4"/>
  <c r="I515" i="4"/>
  <c r="G515" i="4"/>
  <c r="H515" i="4" s="1"/>
  <c r="F515" i="4"/>
  <c r="E515" i="4"/>
  <c r="D515" i="4"/>
  <c r="T514" i="4"/>
  <c r="R514" i="4"/>
  <c r="Q514" i="4"/>
  <c r="P514" i="4"/>
  <c r="O514" i="4"/>
  <c r="N514" i="4"/>
  <c r="L514" i="4"/>
  <c r="K514" i="4"/>
  <c r="J514" i="4"/>
  <c r="I514" i="4"/>
  <c r="H514" i="4"/>
  <c r="G514" i="4"/>
  <c r="F514" i="4"/>
  <c r="E514" i="4"/>
  <c r="D514" i="4"/>
  <c r="T513" i="4"/>
  <c r="R513" i="4"/>
  <c r="Q513" i="4"/>
  <c r="P513" i="4"/>
  <c r="O513" i="4"/>
  <c r="N513" i="4"/>
  <c r="L513" i="4"/>
  <c r="K513" i="4"/>
  <c r="J513" i="4"/>
  <c r="I513" i="4"/>
  <c r="G513" i="4"/>
  <c r="H513" i="4" s="1"/>
  <c r="F513" i="4"/>
  <c r="E513" i="4"/>
  <c r="D513" i="4"/>
  <c r="T512" i="4"/>
  <c r="R512" i="4"/>
  <c r="Q512" i="4"/>
  <c r="P512" i="4"/>
  <c r="O512" i="4"/>
  <c r="N512" i="4"/>
  <c r="L512" i="4"/>
  <c r="K512" i="4"/>
  <c r="J512" i="4"/>
  <c r="I512" i="4"/>
  <c r="H512" i="4"/>
  <c r="G512" i="4"/>
  <c r="F512" i="4"/>
  <c r="E512" i="4"/>
  <c r="D512" i="4"/>
  <c r="T511" i="4"/>
  <c r="R511" i="4"/>
  <c r="Q511" i="4"/>
  <c r="P511" i="4"/>
  <c r="O511" i="4"/>
  <c r="N511" i="4"/>
  <c r="L511" i="4"/>
  <c r="K511" i="4"/>
  <c r="J511" i="4"/>
  <c r="I511" i="4"/>
  <c r="H511" i="4"/>
  <c r="G511" i="4"/>
  <c r="F511" i="4"/>
  <c r="E511" i="4"/>
  <c r="D511" i="4"/>
  <c r="T510" i="4"/>
  <c r="R510" i="4"/>
  <c r="Q510" i="4"/>
  <c r="P510" i="4"/>
  <c r="O510" i="4"/>
  <c r="N510" i="4"/>
  <c r="L510" i="4"/>
  <c r="K510" i="4"/>
  <c r="J510" i="4"/>
  <c r="I510" i="4"/>
  <c r="H510" i="4"/>
  <c r="G510" i="4"/>
  <c r="F510" i="4"/>
  <c r="E510" i="4"/>
  <c r="D510" i="4"/>
  <c r="T509" i="4"/>
  <c r="R509" i="4"/>
  <c r="Q509" i="4"/>
  <c r="P509" i="4"/>
  <c r="O509" i="4"/>
  <c r="N509" i="4"/>
  <c r="L509" i="4"/>
  <c r="K509" i="4"/>
  <c r="J509" i="4"/>
  <c r="I509" i="4"/>
  <c r="G509" i="4"/>
  <c r="H509" i="4" s="1"/>
  <c r="F509" i="4"/>
  <c r="E509" i="4"/>
  <c r="D509" i="4"/>
  <c r="T508" i="4"/>
  <c r="R508" i="4"/>
  <c r="Q508" i="4"/>
  <c r="P508" i="4"/>
  <c r="O508" i="4"/>
  <c r="N508" i="4"/>
  <c r="L508" i="4"/>
  <c r="K508" i="4"/>
  <c r="J508" i="4"/>
  <c r="I508" i="4"/>
  <c r="H508" i="4"/>
  <c r="G508" i="4"/>
  <c r="F508" i="4"/>
  <c r="E508" i="4"/>
  <c r="D508" i="4"/>
  <c r="T507" i="4"/>
  <c r="R507" i="4"/>
  <c r="Q507" i="4"/>
  <c r="P507" i="4"/>
  <c r="O507" i="4"/>
  <c r="N507" i="4"/>
  <c r="L507" i="4"/>
  <c r="K507" i="4"/>
  <c r="J507" i="4"/>
  <c r="I507" i="4"/>
  <c r="G507" i="4"/>
  <c r="H507" i="4" s="1"/>
  <c r="F507" i="4"/>
  <c r="E507" i="4"/>
  <c r="D507" i="4"/>
  <c r="T506" i="4"/>
  <c r="R506" i="4"/>
  <c r="Q506" i="4"/>
  <c r="P506" i="4"/>
  <c r="O506" i="4"/>
  <c r="N506" i="4"/>
  <c r="L506" i="4"/>
  <c r="K506" i="4"/>
  <c r="J506" i="4"/>
  <c r="I506" i="4"/>
  <c r="H506" i="4"/>
  <c r="G506" i="4"/>
  <c r="F506" i="4"/>
  <c r="E506" i="4"/>
  <c r="D506" i="4"/>
  <c r="T505" i="4"/>
  <c r="R505" i="4"/>
  <c r="Q505" i="4"/>
  <c r="P505" i="4"/>
  <c r="O505" i="4"/>
  <c r="N505" i="4"/>
  <c r="L505" i="4"/>
  <c r="K505" i="4"/>
  <c r="J505" i="4"/>
  <c r="I505" i="4"/>
  <c r="G505" i="4"/>
  <c r="H505" i="4" s="1"/>
  <c r="F505" i="4"/>
  <c r="E505" i="4"/>
  <c r="D505" i="4"/>
  <c r="T504" i="4"/>
  <c r="R504" i="4"/>
  <c r="Q504" i="4"/>
  <c r="P504" i="4"/>
  <c r="O504" i="4"/>
  <c r="N504" i="4"/>
  <c r="L504" i="4"/>
  <c r="K504" i="4"/>
  <c r="J504" i="4"/>
  <c r="I504" i="4"/>
  <c r="H504" i="4"/>
  <c r="G504" i="4"/>
  <c r="F504" i="4"/>
  <c r="E504" i="4"/>
  <c r="D504" i="4"/>
  <c r="T503" i="4"/>
  <c r="R503" i="4"/>
  <c r="Q503" i="4"/>
  <c r="P503" i="4"/>
  <c r="O503" i="4"/>
  <c r="N503" i="4"/>
  <c r="L503" i="4"/>
  <c r="K503" i="4"/>
  <c r="J503" i="4"/>
  <c r="I503" i="4"/>
  <c r="G503" i="4"/>
  <c r="H503" i="4" s="1"/>
  <c r="F503" i="4"/>
  <c r="E503" i="4"/>
  <c r="D503" i="4"/>
  <c r="T502" i="4"/>
  <c r="R502" i="4"/>
  <c r="Q502" i="4"/>
  <c r="P502" i="4"/>
  <c r="O502" i="4"/>
  <c r="N502" i="4"/>
  <c r="L502" i="4"/>
  <c r="K502" i="4"/>
  <c r="J502" i="4"/>
  <c r="I502" i="4"/>
  <c r="H502" i="4"/>
  <c r="G502" i="4"/>
  <c r="F502" i="4"/>
  <c r="E502" i="4"/>
  <c r="D502" i="4"/>
  <c r="T501" i="4"/>
  <c r="R501" i="4"/>
  <c r="Q501" i="4"/>
  <c r="P501" i="4"/>
  <c r="O501" i="4"/>
  <c r="N501" i="4"/>
  <c r="L501" i="4"/>
  <c r="K501" i="4"/>
  <c r="J501" i="4"/>
  <c r="I501" i="4"/>
  <c r="G501" i="4"/>
  <c r="H501" i="4" s="1"/>
  <c r="F501" i="4"/>
  <c r="E501" i="4"/>
  <c r="D501" i="4"/>
  <c r="T500" i="4"/>
  <c r="R500" i="4"/>
  <c r="Q500" i="4"/>
  <c r="P500" i="4"/>
  <c r="O500" i="4"/>
  <c r="N500" i="4"/>
  <c r="L500" i="4"/>
  <c r="K500" i="4"/>
  <c r="J500" i="4"/>
  <c r="I500" i="4"/>
  <c r="H500" i="4"/>
  <c r="G500" i="4"/>
  <c r="F500" i="4"/>
  <c r="E500" i="4"/>
  <c r="D500" i="4"/>
  <c r="T499" i="4"/>
  <c r="R499" i="4"/>
  <c r="Q499" i="4"/>
  <c r="P499" i="4"/>
  <c r="O499" i="4"/>
  <c r="N499" i="4"/>
  <c r="L499" i="4"/>
  <c r="K499" i="4"/>
  <c r="J499" i="4"/>
  <c r="I499" i="4"/>
  <c r="H499" i="4"/>
  <c r="G499" i="4"/>
  <c r="F499" i="4"/>
  <c r="E499" i="4"/>
  <c r="D499" i="4"/>
  <c r="T498" i="4"/>
  <c r="R498" i="4"/>
  <c r="Q498" i="4"/>
  <c r="P498" i="4"/>
  <c r="O498" i="4"/>
  <c r="N498" i="4"/>
  <c r="L498" i="4"/>
  <c r="K498" i="4"/>
  <c r="J498" i="4"/>
  <c r="I498" i="4"/>
  <c r="H498" i="4"/>
  <c r="G498" i="4"/>
  <c r="F498" i="4"/>
  <c r="E498" i="4"/>
  <c r="D498" i="4"/>
  <c r="T497" i="4"/>
  <c r="R497" i="4"/>
  <c r="Q497" i="4"/>
  <c r="P497" i="4"/>
  <c r="O497" i="4"/>
  <c r="N497" i="4"/>
  <c r="L497" i="4"/>
  <c r="K497" i="4"/>
  <c r="J497" i="4"/>
  <c r="I497" i="4"/>
  <c r="G497" i="4"/>
  <c r="H497" i="4" s="1"/>
  <c r="F497" i="4"/>
  <c r="E497" i="4"/>
  <c r="D497" i="4"/>
  <c r="T496" i="4"/>
  <c r="R496" i="4"/>
  <c r="Q496" i="4"/>
  <c r="P496" i="4"/>
  <c r="O496" i="4"/>
  <c r="N496" i="4"/>
  <c r="L496" i="4"/>
  <c r="K496" i="4"/>
  <c r="J496" i="4"/>
  <c r="I496" i="4"/>
  <c r="H496" i="4"/>
  <c r="G496" i="4"/>
  <c r="F496" i="4"/>
  <c r="E496" i="4"/>
  <c r="D496" i="4"/>
  <c r="T495" i="4"/>
  <c r="R495" i="4"/>
  <c r="Q495" i="4"/>
  <c r="P495" i="4"/>
  <c r="O495" i="4"/>
  <c r="N495" i="4"/>
  <c r="L495" i="4"/>
  <c r="K495" i="4"/>
  <c r="J495" i="4"/>
  <c r="I495" i="4"/>
  <c r="H495" i="4"/>
  <c r="G495" i="4"/>
  <c r="F495" i="4"/>
  <c r="E495" i="4"/>
  <c r="D495" i="4"/>
  <c r="T494" i="4"/>
  <c r="R494" i="4"/>
  <c r="Q494" i="4"/>
  <c r="P494" i="4"/>
  <c r="O494" i="4"/>
  <c r="N494" i="4"/>
  <c r="L494" i="4"/>
  <c r="K494" i="4"/>
  <c r="J494" i="4"/>
  <c r="I494" i="4"/>
  <c r="H494" i="4"/>
  <c r="G494" i="4"/>
  <c r="F494" i="4"/>
  <c r="E494" i="4"/>
  <c r="D494" i="4"/>
  <c r="T493" i="4"/>
  <c r="R493" i="4"/>
  <c r="Q493" i="4"/>
  <c r="P493" i="4"/>
  <c r="O493" i="4"/>
  <c r="N493" i="4"/>
  <c r="L493" i="4"/>
  <c r="K493" i="4"/>
  <c r="J493" i="4"/>
  <c r="I493" i="4"/>
  <c r="G493" i="4"/>
  <c r="H493" i="4" s="1"/>
  <c r="F493" i="4"/>
  <c r="E493" i="4"/>
  <c r="D493" i="4"/>
  <c r="T492" i="4"/>
  <c r="R492" i="4"/>
  <c r="Q492" i="4"/>
  <c r="P492" i="4"/>
  <c r="O492" i="4"/>
  <c r="N492" i="4"/>
  <c r="L492" i="4"/>
  <c r="K492" i="4"/>
  <c r="J492" i="4"/>
  <c r="I492" i="4"/>
  <c r="H492" i="4"/>
  <c r="G492" i="4"/>
  <c r="F492" i="4"/>
  <c r="E492" i="4"/>
  <c r="D492" i="4"/>
  <c r="T491" i="4"/>
  <c r="R491" i="4"/>
  <c r="Q491" i="4"/>
  <c r="P491" i="4"/>
  <c r="O491" i="4"/>
  <c r="N491" i="4"/>
  <c r="L491" i="4"/>
  <c r="K491" i="4"/>
  <c r="J491" i="4"/>
  <c r="I491" i="4"/>
  <c r="G491" i="4"/>
  <c r="H491" i="4" s="1"/>
  <c r="F491" i="4"/>
  <c r="E491" i="4"/>
  <c r="D491" i="4"/>
  <c r="T490" i="4"/>
  <c r="R490" i="4"/>
  <c r="Q490" i="4"/>
  <c r="P490" i="4"/>
  <c r="O490" i="4"/>
  <c r="N490" i="4"/>
  <c r="L490" i="4"/>
  <c r="K490" i="4"/>
  <c r="J490" i="4"/>
  <c r="I490" i="4"/>
  <c r="H490" i="4"/>
  <c r="G490" i="4"/>
  <c r="F490" i="4"/>
  <c r="E490" i="4"/>
  <c r="D490" i="4"/>
  <c r="T489" i="4"/>
  <c r="R489" i="4"/>
  <c r="Q489" i="4"/>
  <c r="P489" i="4"/>
  <c r="O489" i="4"/>
  <c r="N489" i="4"/>
  <c r="L489" i="4"/>
  <c r="K489" i="4"/>
  <c r="J489" i="4"/>
  <c r="I489" i="4"/>
  <c r="G489" i="4"/>
  <c r="H489" i="4" s="1"/>
  <c r="F489" i="4"/>
  <c r="E489" i="4"/>
  <c r="D489" i="4"/>
  <c r="T488" i="4"/>
  <c r="R488" i="4"/>
  <c r="Q488" i="4"/>
  <c r="P488" i="4"/>
  <c r="O488" i="4"/>
  <c r="N488" i="4"/>
  <c r="L488" i="4"/>
  <c r="K488" i="4"/>
  <c r="J488" i="4"/>
  <c r="I488" i="4"/>
  <c r="H488" i="4"/>
  <c r="G488" i="4"/>
  <c r="F488" i="4"/>
  <c r="E488" i="4"/>
  <c r="D488" i="4"/>
  <c r="T487" i="4"/>
  <c r="R487" i="4"/>
  <c r="Q487" i="4"/>
  <c r="P487" i="4"/>
  <c r="O487" i="4"/>
  <c r="N487" i="4"/>
  <c r="L487" i="4"/>
  <c r="K487" i="4"/>
  <c r="J487" i="4"/>
  <c r="I487" i="4"/>
  <c r="H487" i="4"/>
  <c r="G487" i="4"/>
  <c r="F487" i="4"/>
  <c r="E487" i="4"/>
  <c r="D487" i="4"/>
  <c r="T486" i="4"/>
  <c r="R486" i="4"/>
  <c r="Q486" i="4"/>
  <c r="P486" i="4"/>
  <c r="O486" i="4"/>
  <c r="N486" i="4"/>
  <c r="L486" i="4"/>
  <c r="K486" i="4"/>
  <c r="J486" i="4"/>
  <c r="I486" i="4"/>
  <c r="H486" i="4"/>
  <c r="G486" i="4"/>
  <c r="F486" i="4"/>
  <c r="E486" i="4"/>
  <c r="D486" i="4"/>
  <c r="T485" i="4"/>
  <c r="R485" i="4"/>
  <c r="Q485" i="4"/>
  <c r="P485" i="4"/>
  <c r="O485" i="4"/>
  <c r="N485" i="4"/>
  <c r="L485" i="4"/>
  <c r="K485" i="4"/>
  <c r="J485" i="4"/>
  <c r="I485" i="4"/>
  <c r="G485" i="4"/>
  <c r="H485" i="4" s="1"/>
  <c r="F485" i="4"/>
  <c r="E485" i="4"/>
  <c r="D485" i="4"/>
  <c r="T484" i="4"/>
  <c r="R484" i="4"/>
  <c r="Q484" i="4"/>
  <c r="P484" i="4"/>
  <c r="O484" i="4"/>
  <c r="N484" i="4"/>
  <c r="L484" i="4"/>
  <c r="K484" i="4"/>
  <c r="J484" i="4"/>
  <c r="I484" i="4"/>
  <c r="H484" i="4"/>
  <c r="G484" i="4"/>
  <c r="F484" i="4"/>
  <c r="E484" i="4"/>
  <c r="D484" i="4"/>
  <c r="T483" i="4"/>
  <c r="R483" i="4"/>
  <c r="Q483" i="4"/>
  <c r="P483" i="4"/>
  <c r="O483" i="4"/>
  <c r="N483" i="4"/>
  <c r="L483" i="4"/>
  <c r="K483" i="4"/>
  <c r="J483" i="4"/>
  <c r="I483" i="4"/>
  <c r="G483" i="4"/>
  <c r="H483" i="4" s="1"/>
  <c r="F483" i="4"/>
  <c r="E483" i="4"/>
  <c r="D483" i="4"/>
  <c r="T482" i="4"/>
  <c r="R482" i="4"/>
  <c r="Q482" i="4"/>
  <c r="P482" i="4"/>
  <c r="O482" i="4"/>
  <c r="N482" i="4"/>
  <c r="L482" i="4"/>
  <c r="K482" i="4"/>
  <c r="J482" i="4"/>
  <c r="I482" i="4"/>
  <c r="H482" i="4"/>
  <c r="G482" i="4"/>
  <c r="F482" i="4"/>
  <c r="E482" i="4"/>
  <c r="D482" i="4"/>
  <c r="T481" i="4"/>
  <c r="R481" i="4"/>
  <c r="Q481" i="4"/>
  <c r="P481" i="4"/>
  <c r="O481" i="4"/>
  <c r="N481" i="4"/>
  <c r="L481" i="4"/>
  <c r="K481" i="4"/>
  <c r="J481" i="4"/>
  <c r="I481" i="4"/>
  <c r="G481" i="4"/>
  <c r="H481" i="4" s="1"/>
  <c r="F481" i="4"/>
  <c r="E481" i="4"/>
  <c r="D481" i="4"/>
  <c r="T480" i="4"/>
  <c r="R480" i="4"/>
  <c r="Q480" i="4"/>
  <c r="P480" i="4"/>
  <c r="O480" i="4"/>
  <c r="N480" i="4"/>
  <c r="L480" i="4"/>
  <c r="K480" i="4"/>
  <c r="J480" i="4"/>
  <c r="I480" i="4"/>
  <c r="H480" i="4"/>
  <c r="G480" i="4"/>
  <c r="F480" i="4"/>
  <c r="E480" i="4"/>
  <c r="D480" i="4"/>
  <c r="T479" i="4"/>
  <c r="R479" i="4"/>
  <c r="Q479" i="4"/>
  <c r="P479" i="4"/>
  <c r="O479" i="4"/>
  <c r="N479" i="4"/>
  <c r="L479" i="4"/>
  <c r="K479" i="4"/>
  <c r="J479" i="4"/>
  <c r="I479" i="4"/>
  <c r="G479" i="4"/>
  <c r="H479" i="4" s="1"/>
  <c r="F479" i="4"/>
  <c r="E479" i="4"/>
  <c r="D479" i="4"/>
  <c r="T478" i="4"/>
  <c r="R478" i="4"/>
  <c r="Q478" i="4"/>
  <c r="P478" i="4"/>
  <c r="O478" i="4"/>
  <c r="N478" i="4"/>
  <c r="L478" i="4"/>
  <c r="K478" i="4"/>
  <c r="J478" i="4"/>
  <c r="I478" i="4"/>
  <c r="H478" i="4"/>
  <c r="G478" i="4"/>
  <c r="F478" i="4"/>
  <c r="E478" i="4"/>
  <c r="D478" i="4"/>
  <c r="T477" i="4"/>
  <c r="R477" i="4"/>
  <c r="Q477" i="4"/>
  <c r="P477" i="4"/>
  <c r="O477" i="4"/>
  <c r="N477" i="4"/>
  <c r="L477" i="4"/>
  <c r="K477" i="4"/>
  <c r="J477" i="4"/>
  <c r="I477" i="4"/>
  <c r="G477" i="4"/>
  <c r="H477" i="4" s="1"/>
  <c r="F477" i="4"/>
  <c r="E477" i="4"/>
  <c r="D477" i="4"/>
  <c r="T476" i="4"/>
  <c r="R476" i="4"/>
  <c r="Q476" i="4"/>
  <c r="P476" i="4"/>
  <c r="O476" i="4"/>
  <c r="N476" i="4"/>
  <c r="L476" i="4"/>
  <c r="K476" i="4"/>
  <c r="J476" i="4"/>
  <c r="I476" i="4"/>
  <c r="H476" i="4"/>
  <c r="G476" i="4"/>
  <c r="F476" i="4"/>
  <c r="E476" i="4"/>
  <c r="D476" i="4"/>
  <c r="T475" i="4"/>
  <c r="R475" i="4"/>
  <c r="Q475" i="4"/>
  <c r="P475" i="4"/>
  <c r="O475" i="4"/>
  <c r="N475" i="4"/>
  <c r="L475" i="4"/>
  <c r="K475" i="4"/>
  <c r="J475" i="4"/>
  <c r="I475" i="4"/>
  <c r="G475" i="4"/>
  <c r="H475" i="4" s="1"/>
  <c r="F475" i="4"/>
  <c r="E475" i="4"/>
  <c r="D475" i="4"/>
  <c r="T474" i="4"/>
  <c r="R474" i="4"/>
  <c r="Q474" i="4"/>
  <c r="P474" i="4"/>
  <c r="O474" i="4"/>
  <c r="N474" i="4"/>
  <c r="L474" i="4"/>
  <c r="K474" i="4"/>
  <c r="J474" i="4"/>
  <c r="I474" i="4"/>
  <c r="H474" i="4"/>
  <c r="G474" i="4"/>
  <c r="F474" i="4"/>
  <c r="E474" i="4"/>
  <c r="D474" i="4"/>
  <c r="T473" i="4"/>
  <c r="R473" i="4"/>
  <c r="Q473" i="4"/>
  <c r="P473" i="4"/>
  <c r="O473" i="4"/>
  <c r="N473" i="4"/>
  <c r="L473" i="4"/>
  <c r="K473" i="4"/>
  <c r="J473" i="4"/>
  <c r="I473" i="4"/>
  <c r="G473" i="4"/>
  <c r="H473" i="4" s="1"/>
  <c r="F473" i="4"/>
  <c r="E473" i="4"/>
  <c r="D473" i="4"/>
  <c r="T472" i="4"/>
  <c r="R472" i="4"/>
  <c r="Q472" i="4"/>
  <c r="P472" i="4"/>
  <c r="O472" i="4"/>
  <c r="N472" i="4"/>
  <c r="L472" i="4"/>
  <c r="K472" i="4"/>
  <c r="J472" i="4"/>
  <c r="I472" i="4"/>
  <c r="H472" i="4"/>
  <c r="G472" i="4"/>
  <c r="F472" i="4"/>
  <c r="E472" i="4"/>
  <c r="D472" i="4"/>
  <c r="T471" i="4"/>
  <c r="R471" i="4"/>
  <c r="Q471" i="4"/>
  <c r="P471" i="4"/>
  <c r="O471" i="4"/>
  <c r="N471" i="4"/>
  <c r="L471" i="4"/>
  <c r="K471" i="4"/>
  <c r="J471" i="4"/>
  <c r="I471" i="4"/>
  <c r="H471" i="4"/>
  <c r="G471" i="4"/>
  <c r="F471" i="4"/>
  <c r="E471" i="4"/>
  <c r="D471" i="4"/>
  <c r="T470" i="4"/>
  <c r="R470" i="4"/>
  <c r="Q470" i="4"/>
  <c r="P470" i="4"/>
  <c r="O470" i="4"/>
  <c r="N470" i="4"/>
  <c r="L470" i="4"/>
  <c r="K470" i="4"/>
  <c r="J470" i="4"/>
  <c r="I470" i="4"/>
  <c r="H470" i="4"/>
  <c r="G470" i="4"/>
  <c r="F470" i="4"/>
  <c r="E470" i="4"/>
  <c r="D470" i="4"/>
  <c r="T469" i="4"/>
  <c r="R469" i="4"/>
  <c r="Q469" i="4"/>
  <c r="P469" i="4"/>
  <c r="O469" i="4"/>
  <c r="N469" i="4"/>
  <c r="L469" i="4"/>
  <c r="K469" i="4"/>
  <c r="J469" i="4"/>
  <c r="I469" i="4"/>
  <c r="G469" i="4"/>
  <c r="H469" i="4" s="1"/>
  <c r="F469" i="4"/>
  <c r="E469" i="4"/>
  <c r="D469" i="4"/>
  <c r="T468" i="4"/>
  <c r="R468" i="4"/>
  <c r="Q468" i="4"/>
  <c r="P468" i="4"/>
  <c r="O468" i="4"/>
  <c r="N468" i="4"/>
  <c r="L468" i="4"/>
  <c r="K468" i="4"/>
  <c r="J468" i="4"/>
  <c r="I468" i="4"/>
  <c r="H468" i="4"/>
  <c r="G468" i="4"/>
  <c r="F468" i="4"/>
  <c r="E468" i="4"/>
  <c r="D468" i="4"/>
  <c r="T467" i="4"/>
  <c r="R467" i="4"/>
  <c r="Q467" i="4"/>
  <c r="P467" i="4"/>
  <c r="O467" i="4"/>
  <c r="N467" i="4"/>
  <c r="L467" i="4"/>
  <c r="K467" i="4"/>
  <c r="J467" i="4"/>
  <c r="I467" i="4"/>
  <c r="G467" i="4"/>
  <c r="H467" i="4" s="1"/>
  <c r="F467" i="4"/>
  <c r="E467" i="4"/>
  <c r="D467" i="4"/>
  <c r="T466" i="4"/>
  <c r="R466" i="4"/>
  <c r="Q466" i="4"/>
  <c r="P466" i="4"/>
  <c r="O466" i="4"/>
  <c r="N466" i="4"/>
  <c r="L466" i="4"/>
  <c r="K466" i="4"/>
  <c r="J466" i="4"/>
  <c r="I466" i="4"/>
  <c r="H466" i="4"/>
  <c r="G466" i="4"/>
  <c r="F466" i="4"/>
  <c r="E466" i="4"/>
  <c r="D466" i="4"/>
  <c r="T465" i="4"/>
  <c r="R465" i="4"/>
  <c r="Q465" i="4"/>
  <c r="P465" i="4"/>
  <c r="O465" i="4"/>
  <c r="N465" i="4"/>
  <c r="L465" i="4"/>
  <c r="K465" i="4"/>
  <c r="J465" i="4"/>
  <c r="I465" i="4"/>
  <c r="G465" i="4"/>
  <c r="H465" i="4" s="1"/>
  <c r="F465" i="4"/>
  <c r="E465" i="4"/>
  <c r="D465" i="4"/>
  <c r="T464" i="4"/>
  <c r="R464" i="4"/>
  <c r="Q464" i="4"/>
  <c r="P464" i="4"/>
  <c r="O464" i="4"/>
  <c r="N464" i="4"/>
  <c r="L464" i="4"/>
  <c r="K464" i="4"/>
  <c r="J464" i="4"/>
  <c r="I464" i="4"/>
  <c r="H464" i="4"/>
  <c r="G464" i="4"/>
  <c r="F464" i="4"/>
  <c r="E464" i="4"/>
  <c r="D464" i="4"/>
  <c r="T463" i="4"/>
  <c r="R463" i="4"/>
  <c r="Q463" i="4"/>
  <c r="P463" i="4"/>
  <c r="O463" i="4"/>
  <c r="N463" i="4"/>
  <c r="L463" i="4"/>
  <c r="K463" i="4"/>
  <c r="J463" i="4"/>
  <c r="I463" i="4"/>
  <c r="H463" i="4"/>
  <c r="G463" i="4"/>
  <c r="F463" i="4"/>
  <c r="E463" i="4"/>
  <c r="D463" i="4"/>
  <c r="T462" i="4"/>
  <c r="R462" i="4"/>
  <c r="Q462" i="4"/>
  <c r="P462" i="4"/>
  <c r="O462" i="4"/>
  <c r="N462" i="4"/>
  <c r="L462" i="4"/>
  <c r="K462" i="4"/>
  <c r="J462" i="4"/>
  <c r="I462" i="4"/>
  <c r="H462" i="4"/>
  <c r="G462" i="4"/>
  <c r="F462" i="4"/>
  <c r="E462" i="4"/>
  <c r="D462" i="4"/>
  <c r="T461" i="4"/>
  <c r="R461" i="4"/>
  <c r="Q461" i="4"/>
  <c r="P461" i="4"/>
  <c r="O461" i="4"/>
  <c r="N461" i="4"/>
  <c r="L461" i="4"/>
  <c r="K461" i="4"/>
  <c r="J461" i="4"/>
  <c r="I461" i="4"/>
  <c r="G461" i="4"/>
  <c r="H461" i="4" s="1"/>
  <c r="F461" i="4"/>
  <c r="E461" i="4"/>
  <c r="D461" i="4"/>
  <c r="T460" i="4"/>
  <c r="R460" i="4"/>
  <c r="Q460" i="4"/>
  <c r="P460" i="4"/>
  <c r="O460" i="4"/>
  <c r="N460" i="4"/>
  <c r="L460" i="4"/>
  <c r="K460" i="4"/>
  <c r="J460" i="4"/>
  <c r="I460" i="4"/>
  <c r="H460" i="4"/>
  <c r="G460" i="4"/>
  <c r="F460" i="4"/>
  <c r="E460" i="4"/>
  <c r="D460" i="4"/>
  <c r="T459" i="4"/>
  <c r="R459" i="4"/>
  <c r="Q459" i="4"/>
  <c r="P459" i="4"/>
  <c r="O459" i="4"/>
  <c r="N459" i="4"/>
  <c r="L459" i="4"/>
  <c r="K459" i="4"/>
  <c r="J459" i="4"/>
  <c r="I459" i="4"/>
  <c r="G459" i="4"/>
  <c r="H459" i="4" s="1"/>
  <c r="F459" i="4"/>
  <c r="E459" i="4"/>
  <c r="D459" i="4"/>
  <c r="T458" i="4"/>
  <c r="R458" i="4"/>
  <c r="Q458" i="4"/>
  <c r="P458" i="4"/>
  <c r="O458" i="4"/>
  <c r="N458" i="4"/>
  <c r="L458" i="4"/>
  <c r="K458" i="4"/>
  <c r="J458" i="4"/>
  <c r="I458" i="4"/>
  <c r="H458" i="4"/>
  <c r="G458" i="4"/>
  <c r="F458" i="4"/>
  <c r="E458" i="4"/>
  <c r="D458" i="4"/>
  <c r="T457" i="4"/>
  <c r="R457" i="4"/>
  <c r="Q457" i="4"/>
  <c r="P457" i="4"/>
  <c r="O457" i="4"/>
  <c r="N457" i="4"/>
  <c r="L457" i="4"/>
  <c r="K457" i="4"/>
  <c r="J457" i="4"/>
  <c r="I457" i="4"/>
  <c r="G457" i="4"/>
  <c r="H457" i="4" s="1"/>
  <c r="F457" i="4"/>
  <c r="E457" i="4"/>
  <c r="D457" i="4"/>
  <c r="T456" i="4"/>
  <c r="R456" i="4"/>
  <c r="Q456" i="4"/>
  <c r="P456" i="4"/>
  <c r="O456" i="4"/>
  <c r="N456" i="4"/>
  <c r="L456" i="4"/>
  <c r="K456" i="4"/>
  <c r="J456" i="4"/>
  <c r="I456" i="4"/>
  <c r="H456" i="4"/>
  <c r="G456" i="4"/>
  <c r="F456" i="4"/>
  <c r="E456" i="4"/>
  <c r="D456" i="4"/>
  <c r="T455" i="4"/>
  <c r="R455" i="4"/>
  <c r="Q455" i="4"/>
  <c r="P455" i="4"/>
  <c r="O455" i="4"/>
  <c r="N455" i="4"/>
  <c r="L455" i="4"/>
  <c r="K455" i="4"/>
  <c r="J455" i="4"/>
  <c r="I455" i="4"/>
  <c r="G455" i="4"/>
  <c r="H455" i="4" s="1"/>
  <c r="F455" i="4"/>
  <c r="E455" i="4"/>
  <c r="D455" i="4"/>
  <c r="T454" i="4"/>
  <c r="R454" i="4"/>
  <c r="Q454" i="4"/>
  <c r="P454" i="4"/>
  <c r="O454" i="4"/>
  <c r="N454" i="4"/>
  <c r="L454" i="4"/>
  <c r="K454" i="4"/>
  <c r="J454" i="4"/>
  <c r="I454" i="4"/>
  <c r="H454" i="4"/>
  <c r="G454" i="4"/>
  <c r="F454" i="4"/>
  <c r="E454" i="4"/>
  <c r="D454" i="4"/>
  <c r="T453" i="4"/>
  <c r="R453" i="4"/>
  <c r="Q453" i="4"/>
  <c r="P453" i="4"/>
  <c r="O453" i="4"/>
  <c r="N453" i="4"/>
  <c r="L453" i="4"/>
  <c r="K453" i="4"/>
  <c r="J453" i="4"/>
  <c r="I453" i="4"/>
  <c r="G453" i="4"/>
  <c r="H453" i="4" s="1"/>
  <c r="F453" i="4"/>
  <c r="E453" i="4"/>
  <c r="D453" i="4"/>
  <c r="T452" i="4"/>
  <c r="R452" i="4"/>
  <c r="Q452" i="4"/>
  <c r="P452" i="4"/>
  <c r="O452" i="4"/>
  <c r="N452" i="4"/>
  <c r="L452" i="4"/>
  <c r="K452" i="4"/>
  <c r="J452" i="4"/>
  <c r="I452" i="4"/>
  <c r="H452" i="4"/>
  <c r="G452" i="4"/>
  <c r="F452" i="4"/>
  <c r="E452" i="4"/>
  <c r="D452" i="4"/>
  <c r="T451" i="4"/>
  <c r="R451" i="4"/>
  <c r="Q451" i="4"/>
  <c r="P451" i="4"/>
  <c r="O451" i="4"/>
  <c r="N451" i="4"/>
  <c r="L451" i="4"/>
  <c r="K451" i="4"/>
  <c r="J451" i="4"/>
  <c r="I451" i="4"/>
  <c r="H451" i="4"/>
  <c r="G451" i="4"/>
  <c r="F451" i="4"/>
  <c r="E451" i="4"/>
  <c r="D451" i="4"/>
  <c r="T450" i="4"/>
  <c r="R450" i="4"/>
  <c r="Q450" i="4"/>
  <c r="P450" i="4"/>
  <c r="O450" i="4"/>
  <c r="N450" i="4"/>
  <c r="L450" i="4"/>
  <c r="K450" i="4"/>
  <c r="J450" i="4"/>
  <c r="I450" i="4"/>
  <c r="H450" i="4"/>
  <c r="G450" i="4"/>
  <c r="F450" i="4"/>
  <c r="E450" i="4"/>
  <c r="D450" i="4"/>
  <c r="T449" i="4"/>
  <c r="R449" i="4"/>
  <c r="Q449" i="4"/>
  <c r="P449" i="4"/>
  <c r="O449" i="4"/>
  <c r="N449" i="4"/>
  <c r="L449" i="4"/>
  <c r="K449" i="4"/>
  <c r="J449" i="4"/>
  <c r="I449" i="4"/>
  <c r="G449" i="4"/>
  <c r="H449" i="4" s="1"/>
  <c r="F449" i="4"/>
  <c r="E449" i="4"/>
  <c r="D449" i="4"/>
  <c r="T448" i="4"/>
  <c r="R448" i="4"/>
  <c r="Q448" i="4"/>
  <c r="P448" i="4"/>
  <c r="O448" i="4"/>
  <c r="N448" i="4"/>
  <c r="L448" i="4"/>
  <c r="K448" i="4"/>
  <c r="J448" i="4"/>
  <c r="I448" i="4"/>
  <c r="H448" i="4"/>
  <c r="G448" i="4"/>
  <c r="F448" i="4"/>
  <c r="E448" i="4"/>
  <c r="D448" i="4"/>
  <c r="T447" i="4"/>
  <c r="R447" i="4"/>
  <c r="Q447" i="4"/>
  <c r="P447" i="4"/>
  <c r="O447" i="4"/>
  <c r="N447" i="4"/>
  <c r="L447" i="4"/>
  <c r="K447" i="4"/>
  <c r="J447" i="4"/>
  <c r="I447" i="4"/>
  <c r="H447" i="4"/>
  <c r="G447" i="4"/>
  <c r="F447" i="4"/>
  <c r="E447" i="4"/>
  <c r="D447" i="4"/>
  <c r="T446" i="4"/>
  <c r="R446" i="4"/>
  <c r="Q446" i="4"/>
  <c r="P446" i="4"/>
  <c r="O446" i="4"/>
  <c r="N446" i="4"/>
  <c r="L446" i="4"/>
  <c r="K446" i="4"/>
  <c r="J446" i="4"/>
  <c r="I446" i="4"/>
  <c r="H446" i="4"/>
  <c r="G446" i="4"/>
  <c r="F446" i="4"/>
  <c r="E446" i="4"/>
  <c r="D446" i="4"/>
  <c r="T445" i="4"/>
  <c r="R445" i="4"/>
  <c r="Q445" i="4"/>
  <c r="P445" i="4"/>
  <c r="O445" i="4"/>
  <c r="N445" i="4"/>
  <c r="L445" i="4"/>
  <c r="K445" i="4"/>
  <c r="J445" i="4"/>
  <c r="I445" i="4"/>
  <c r="G445" i="4"/>
  <c r="H445" i="4" s="1"/>
  <c r="F445" i="4"/>
  <c r="E445" i="4"/>
  <c r="D445" i="4"/>
  <c r="T444" i="4"/>
  <c r="R444" i="4"/>
  <c r="Q444" i="4"/>
  <c r="P444" i="4"/>
  <c r="O444" i="4"/>
  <c r="N444" i="4"/>
  <c r="L444" i="4"/>
  <c r="K444" i="4"/>
  <c r="J444" i="4"/>
  <c r="I444" i="4"/>
  <c r="H444" i="4"/>
  <c r="G444" i="4"/>
  <c r="F444" i="4"/>
  <c r="E444" i="4"/>
  <c r="D444" i="4"/>
  <c r="T443" i="4"/>
  <c r="R443" i="4"/>
  <c r="Q443" i="4"/>
  <c r="P443" i="4"/>
  <c r="O443" i="4"/>
  <c r="N443" i="4"/>
  <c r="L443" i="4"/>
  <c r="K443" i="4"/>
  <c r="J443" i="4"/>
  <c r="I443" i="4"/>
  <c r="G443" i="4"/>
  <c r="H443" i="4" s="1"/>
  <c r="F443" i="4"/>
  <c r="E443" i="4"/>
  <c r="D443" i="4"/>
  <c r="T442" i="4"/>
  <c r="R442" i="4"/>
  <c r="Q442" i="4"/>
  <c r="P442" i="4"/>
  <c r="O442" i="4"/>
  <c r="N442" i="4"/>
  <c r="L442" i="4"/>
  <c r="K442" i="4"/>
  <c r="J442" i="4"/>
  <c r="I442" i="4"/>
  <c r="H442" i="4"/>
  <c r="G442" i="4"/>
  <c r="F442" i="4"/>
  <c r="E442" i="4"/>
  <c r="D442" i="4"/>
  <c r="T441" i="4"/>
  <c r="R441" i="4"/>
  <c r="Q441" i="4"/>
  <c r="P441" i="4"/>
  <c r="O441" i="4"/>
  <c r="N441" i="4"/>
  <c r="L441" i="4"/>
  <c r="K441" i="4"/>
  <c r="J441" i="4"/>
  <c r="I441" i="4"/>
  <c r="G441" i="4"/>
  <c r="H441" i="4" s="1"/>
  <c r="F441" i="4"/>
  <c r="E441" i="4"/>
  <c r="D441" i="4"/>
  <c r="T440" i="4"/>
  <c r="R440" i="4"/>
  <c r="Q440" i="4"/>
  <c r="P440" i="4"/>
  <c r="O440" i="4"/>
  <c r="N440" i="4"/>
  <c r="L440" i="4"/>
  <c r="K440" i="4"/>
  <c r="J440" i="4"/>
  <c r="I440" i="4"/>
  <c r="H440" i="4"/>
  <c r="G440" i="4"/>
  <c r="F440" i="4"/>
  <c r="E440" i="4"/>
  <c r="D440" i="4"/>
  <c r="T439" i="4"/>
  <c r="R439" i="4"/>
  <c r="Q439" i="4"/>
  <c r="P439" i="4"/>
  <c r="O439" i="4"/>
  <c r="N439" i="4"/>
  <c r="L439" i="4"/>
  <c r="K439" i="4"/>
  <c r="J439" i="4"/>
  <c r="I439" i="4"/>
  <c r="H439" i="4"/>
  <c r="G439" i="4"/>
  <c r="F439" i="4"/>
  <c r="E439" i="4"/>
  <c r="D439" i="4"/>
  <c r="T438" i="4"/>
  <c r="R438" i="4"/>
  <c r="Q438" i="4"/>
  <c r="P438" i="4"/>
  <c r="O438" i="4"/>
  <c r="N438" i="4"/>
  <c r="L438" i="4"/>
  <c r="K438" i="4"/>
  <c r="J438" i="4"/>
  <c r="I438" i="4"/>
  <c r="H438" i="4"/>
  <c r="G438" i="4"/>
  <c r="F438" i="4"/>
  <c r="E438" i="4"/>
  <c r="D438" i="4"/>
  <c r="T437" i="4"/>
  <c r="R437" i="4"/>
  <c r="Q437" i="4"/>
  <c r="P437" i="4"/>
  <c r="O437" i="4"/>
  <c r="N437" i="4"/>
  <c r="L437" i="4"/>
  <c r="K437" i="4"/>
  <c r="J437" i="4"/>
  <c r="I437" i="4"/>
  <c r="G437" i="4"/>
  <c r="H437" i="4" s="1"/>
  <c r="F437" i="4"/>
  <c r="E437" i="4"/>
  <c r="D437" i="4"/>
  <c r="T436" i="4"/>
  <c r="R436" i="4"/>
  <c r="Q436" i="4"/>
  <c r="P436" i="4"/>
  <c r="O436" i="4"/>
  <c r="N436" i="4"/>
  <c r="L436" i="4"/>
  <c r="K436" i="4"/>
  <c r="J436" i="4"/>
  <c r="I436" i="4"/>
  <c r="H436" i="4"/>
  <c r="G436" i="4"/>
  <c r="F436" i="4"/>
  <c r="E436" i="4"/>
  <c r="D436" i="4"/>
  <c r="T435" i="4"/>
  <c r="R435" i="4"/>
  <c r="Q435" i="4"/>
  <c r="P435" i="4"/>
  <c r="O435" i="4"/>
  <c r="N435" i="4"/>
  <c r="L435" i="4"/>
  <c r="K435" i="4"/>
  <c r="J435" i="4"/>
  <c r="I435" i="4"/>
  <c r="H435" i="4"/>
  <c r="G435" i="4"/>
  <c r="F435" i="4"/>
  <c r="E435" i="4"/>
  <c r="D435" i="4"/>
  <c r="T434" i="4"/>
  <c r="R434" i="4"/>
  <c r="Q434" i="4"/>
  <c r="P434" i="4"/>
  <c r="O434" i="4"/>
  <c r="N434" i="4"/>
  <c r="L434" i="4"/>
  <c r="K434" i="4"/>
  <c r="J434" i="4"/>
  <c r="I434" i="4"/>
  <c r="H434" i="4"/>
  <c r="G434" i="4"/>
  <c r="F434" i="4"/>
  <c r="E434" i="4"/>
  <c r="D434" i="4"/>
  <c r="T433" i="4"/>
  <c r="R433" i="4"/>
  <c r="Q433" i="4"/>
  <c r="P433" i="4"/>
  <c r="O433" i="4"/>
  <c r="N433" i="4"/>
  <c r="L433" i="4"/>
  <c r="K433" i="4"/>
  <c r="J433" i="4"/>
  <c r="I433" i="4"/>
  <c r="G433" i="4"/>
  <c r="H433" i="4" s="1"/>
  <c r="F433" i="4"/>
  <c r="E433" i="4"/>
  <c r="D433" i="4"/>
  <c r="T432" i="4"/>
  <c r="R432" i="4"/>
  <c r="Q432" i="4"/>
  <c r="P432" i="4"/>
  <c r="O432" i="4"/>
  <c r="N432" i="4"/>
  <c r="L432" i="4"/>
  <c r="K432" i="4"/>
  <c r="J432" i="4"/>
  <c r="I432" i="4"/>
  <c r="H432" i="4"/>
  <c r="G432" i="4"/>
  <c r="F432" i="4"/>
  <c r="E432" i="4"/>
  <c r="D432" i="4"/>
  <c r="T431" i="4"/>
  <c r="R431" i="4"/>
  <c r="Q431" i="4"/>
  <c r="P431" i="4"/>
  <c r="O431" i="4"/>
  <c r="N431" i="4"/>
  <c r="L431" i="4"/>
  <c r="K431" i="4"/>
  <c r="J431" i="4"/>
  <c r="I431" i="4"/>
  <c r="G431" i="4"/>
  <c r="H431" i="4" s="1"/>
  <c r="F431" i="4"/>
  <c r="E431" i="4"/>
  <c r="D431" i="4"/>
  <c r="T430" i="4"/>
  <c r="R430" i="4"/>
  <c r="Q430" i="4"/>
  <c r="P430" i="4"/>
  <c r="O430" i="4"/>
  <c r="N430" i="4"/>
  <c r="L430" i="4"/>
  <c r="K430" i="4"/>
  <c r="J430" i="4"/>
  <c r="I430" i="4"/>
  <c r="H430" i="4"/>
  <c r="G430" i="4"/>
  <c r="F430" i="4"/>
  <c r="E430" i="4"/>
  <c r="D430" i="4"/>
  <c r="T429" i="4"/>
  <c r="R429" i="4"/>
  <c r="Q429" i="4"/>
  <c r="P429" i="4"/>
  <c r="O429" i="4"/>
  <c r="N429" i="4"/>
  <c r="L429" i="4"/>
  <c r="K429" i="4"/>
  <c r="J429" i="4"/>
  <c r="I429" i="4"/>
  <c r="G429" i="4"/>
  <c r="H429" i="4" s="1"/>
  <c r="F429" i="4"/>
  <c r="E429" i="4"/>
  <c r="D429" i="4"/>
  <c r="T428" i="4"/>
  <c r="R428" i="4"/>
  <c r="Q428" i="4"/>
  <c r="P428" i="4"/>
  <c r="O428" i="4"/>
  <c r="N428" i="4"/>
  <c r="L428" i="4"/>
  <c r="K428" i="4"/>
  <c r="J428" i="4"/>
  <c r="I428" i="4"/>
  <c r="H428" i="4"/>
  <c r="G428" i="4"/>
  <c r="F428" i="4"/>
  <c r="E428" i="4"/>
  <c r="D428" i="4"/>
  <c r="T427" i="4"/>
  <c r="R427" i="4"/>
  <c r="Q427" i="4"/>
  <c r="P427" i="4"/>
  <c r="O427" i="4"/>
  <c r="N427" i="4"/>
  <c r="L427" i="4"/>
  <c r="K427" i="4"/>
  <c r="J427" i="4"/>
  <c r="I427" i="4"/>
  <c r="G427" i="4"/>
  <c r="H427" i="4" s="1"/>
  <c r="F427" i="4"/>
  <c r="E427" i="4"/>
  <c r="D427" i="4"/>
  <c r="T426" i="4"/>
  <c r="R426" i="4"/>
  <c r="Q426" i="4"/>
  <c r="P426" i="4"/>
  <c r="O426" i="4"/>
  <c r="N426" i="4"/>
  <c r="L426" i="4"/>
  <c r="K426" i="4"/>
  <c r="J426" i="4"/>
  <c r="I426" i="4"/>
  <c r="H426" i="4"/>
  <c r="G426" i="4"/>
  <c r="F426" i="4"/>
  <c r="E426" i="4"/>
  <c r="D426" i="4"/>
  <c r="T425" i="4"/>
  <c r="R425" i="4"/>
  <c r="Q425" i="4"/>
  <c r="P425" i="4"/>
  <c r="O425" i="4"/>
  <c r="N425" i="4"/>
  <c r="L425" i="4"/>
  <c r="K425" i="4"/>
  <c r="J425" i="4"/>
  <c r="I425" i="4"/>
  <c r="G425" i="4"/>
  <c r="H425" i="4" s="1"/>
  <c r="F425" i="4"/>
  <c r="E425" i="4"/>
  <c r="D425" i="4"/>
  <c r="T424" i="4"/>
  <c r="R424" i="4"/>
  <c r="Q424" i="4"/>
  <c r="P424" i="4"/>
  <c r="O424" i="4"/>
  <c r="N424" i="4"/>
  <c r="L424" i="4"/>
  <c r="K424" i="4"/>
  <c r="J424" i="4"/>
  <c r="I424" i="4"/>
  <c r="H424" i="4"/>
  <c r="G424" i="4"/>
  <c r="F424" i="4"/>
  <c r="E424" i="4"/>
  <c r="D424" i="4"/>
  <c r="T423" i="4"/>
  <c r="R423" i="4"/>
  <c r="Q423" i="4"/>
  <c r="P423" i="4"/>
  <c r="O423" i="4"/>
  <c r="N423" i="4"/>
  <c r="L423" i="4"/>
  <c r="K423" i="4"/>
  <c r="J423" i="4"/>
  <c r="I423" i="4"/>
  <c r="H423" i="4"/>
  <c r="G423" i="4"/>
  <c r="F423" i="4"/>
  <c r="E423" i="4"/>
  <c r="D423" i="4"/>
  <c r="T422" i="4"/>
  <c r="R422" i="4"/>
  <c r="Q422" i="4"/>
  <c r="P422" i="4"/>
  <c r="O422" i="4"/>
  <c r="N422" i="4"/>
  <c r="L422" i="4"/>
  <c r="K422" i="4"/>
  <c r="J422" i="4"/>
  <c r="I422" i="4"/>
  <c r="H422" i="4"/>
  <c r="G422" i="4"/>
  <c r="F422" i="4"/>
  <c r="E422" i="4"/>
  <c r="D422" i="4"/>
  <c r="T421" i="4"/>
  <c r="R421" i="4"/>
  <c r="Q421" i="4"/>
  <c r="P421" i="4"/>
  <c r="O421" i="4"/>
  <c r="N421" i="4"/>
  <c r="L421" i="4"/>
  <c r="K421" i="4"/>
  <c r="J421" i="4"/>
  <c r="I421" i="4"/>
  <c r="G421" i="4"/>
  <c r="H421" i="4" s="1"/>
  <c r="F421" i="4"/>
  <c r="E421" i="4"/>
  <c r="D421" i="4"/>
  <c r="T420" i="4"/>
  <c r="R420" i="4"/>
  <c r="Q420" i="4"/>
  <c r="P420" i="4"/>
  <c r="O420" i="4"/>
  <c r="N420" i="4"/>
  <c r="L420" i="4"/>
  <c r="K420" i="4"/>
  <c r="J420" i="4"/>
  <c r="I420" i="4"/>
  <c r="H420" i="4"/>
  <c r="G420" i="4"/>
  <c r="F420" i="4"/>
  <c r="E420" i="4"/>
  <c r="D420" i="4"/>
  <c r="T419" i="4"/>
  <c r="R419" i="4"/>
  <c r="Q419" i="4"/>
  <c r="P419" i="4"/>
  <c r="O419" i="4"/>
  <c r="N419" i="4"/>
  <c r="L419" i="4"/>
  <c r="K419" i="4"/>
  <c r="J419" i="4"/>
  <c r="I419" i="4"/>
  <c r="G419" i="4"/>
  <c r="H419" i="4" s="1"/>
  <c r="F419" i="4"/>
  <c r="E419" i="4"/>
  <c r="D419" i="4"/>
  <c r="T418" i="4"/>
  <c r="R418" i="4"/>
  <c r="Q418" i="4"/>
  <c r="P418" i="4"/>
  <c r="O418" i="4"/>
  <c r="N418" i="4"/>
  <c r="L418" i="4"/>
  <c r="K418" i="4"/>
  <c r="J418" i="4"/>
  <c r="I418" i="4"/>
  <c r="H418" i="4"/>
  <c r="G418" i="4"/>
  <c r="F418" i="4"/>
  <c r="E418" i="4"/>
  <c r="D418" i="4"/>
  <c r="T417" i="4"/>
  <c r="R417" i="4"/>
  <c r="Q417" i="4"/>
  <c r="P417" i="4"/>
  <c r="O417" i="4"/>
  <c r="N417" i="4"/>
  <c r="L417" i="4"/>
  <c r="K417" i="4"/>
  <c r="J417" i="4"/>
  <c r="I417" i="4"/>
  <c r="G417" i="4"/>
  <c r="H417" i="4" s="1"/>
  <c r="F417" i="4"/>
  <c r="E417" i="4"/>
  <c r="D417" i="4"/>
  <c r="T416" i="4"/>
  <c r="R416" i="4"/>
  <c r="Q416" i="4"/>
  <c r="P416" i="4"/>
  <c r="O416" i="4"/>
  <c r="N416" i="4"/>
  <c r="L416" i="4"/>
  <c r="K416" i="4"/>
  <c r="J416" i="4"/>
  <c r="I416" i="4"/>
  <c r="H416" i="4"/>
  <c r="G416" i="4"/>
  <c r="F416" i="4"/>
  <c r="E416" i="4"/>
  <c r="D416" i="4"/>
  <c r="T415" i="4"/>
  <c r="R415" i="4"/>
  <c r="Q415" i="4"/>
  <c r="P415" i="4"/>
  <c r="O415" i="4"/>
  <c r="N415" i="4"/>
  <c r="L415" i="4"/>
  <c r="K415" i="4"/>
  <c r="J415" i="4"/>
  <c r="I415" i="4"/>
  <c r="H415" i="4"/>
  <c r="G415" i="4"/>
  <c r="F415" i="4"/>
  <c r="E415" i="4"/>
  <c r="D415" i="4"/>
  <c r="T414" i="4"/>
  <c r="R414" i="4"/>
  <c r="Q414" i="4"/>
  <c r="P414" i="4"/>
  <c r="O414" i="4"/>
  <c r="N414" i="4"/>
  <c r="L414" i="4"/>
  <c r="K414" i="4"/>
  <c r="J414" i="4"/>
  <c r="I414" i="4"/>
  <c r="H414" i="4"/>
  <c r="G414" i="4"/>
  <c r="F414" i="4"/>
  <c r="E414" i="4"/>
  <c r="D414" i="4"/>
  <c r="T413" i="4"/>
  <c r="R413" i="4"/>
  <c r="Q413" i="4"/>
  <c r="P413" i="4"/>
  <c r="O413" i="4"/>
  <c r="N413" i="4"/>
  <c r="L413" i="4"/>
  <c r="K413" i="4"/>
  <c r="J413" i="4"/>
  <c r="I413" i="4"/>
  <c r="G413" i="4"/>
  <c r="H413" i="4" s="1"/>
  <c r="F413" i="4"/>
  <c r="E413" i="4"/>
  <c r="D413" i="4"/>
  <c r="T412" i="4"/>
  <c r="R412" i="4"/>
  <c r="Q412" i="4"/>
  <c r="P412" i="4"/>
  <c r="O412" i="4"/>
  <c r="N412" i="4"/>
  <c r="L412" i="4"/>
  <c r="K412" i="4"/>
  <c r="J412" i="4"/>
  <c r="I412" i="4"/>
  <c r="H412" i="4"/>
  <c r="G412" i="4"/>
  <c r="F412" i="4"/>
  <c r="E412" i="4"/>
  <c r="D412" i="4"/>
  <c r="T411" i="4"/>
  <c r="R411" i="4"/>
  <c r="Q411" i="4"/>
  <c r="P411" i="4"/>
  <c r="O411" i="4"/>
  <c r="N411" i="4"/>
  <c r="L411" i="4"/>
  <c r="K411" i="4"/>
  <c r="J411" i="4"/>
  <c r="I411" i="4"/>
  <c r="G411" i="4"/>
  <c r="H411" i="4" s="1"/>
  <c r="F411" i="4"/>
  <c r="E411" i="4"/>
  <c r="D411" i="4"/>
  <c r="T410" i="4"/>
  <c r="R410" i="4"/>
  <c r="Q410" i="4"/>
  <c r="P410" i="4"/>
  <c r="O410" i="4"/>
  <c r="N410" i="4"/>
  <c r="L410" i="4"/>
  <c r="K410" i="4"/>
  <c r="J410" i="4"/>
  <c r="I410" i="4"/>
  <c r="H410" i="4"/>
  <c r="G410" i="4"/>
  <c r="F410" i="4"/>
  <c r="E410" i="4"/>
  <c r="D410" i="4"/>
  <c r="T409" i="4"/>
  <c r="R409" i="4"/>
  <c r="Q409" i="4"/>
  <c r="P409" i="4"/>
  <c r="O409" i="4"/>
  <c r="N409" i="4"/>
  <c r="L409" i="4"/>
  <c r="K409" i="4"/>
  <c r="J409" i="4"/>
  <c r="I409" i="4"/>
  <c r="G409" i="4"/>
  <c r="H409" i="4" s="1"/>
  <c r="F409" i="4"/>
  <c r="E409" i="4"/>
  <c r="D409" i="4"/>
  <c r="T408" i="4"/>
  <c r="R408" i="4"/>
  <c r="Q408" i="4"/>
  <c r="P408" i="4"/>
  <c r="O408" i="4"/>
  <c r="N408" i="4"/>
  <c r="L408" i="4"/>
  <c r="K408" i="4"/>
  <c r="J408" i="4"/>
  <c r="I408" i="4"/>
  <c r="H408" i="4"/>
  <c r="G408" i="4"/>
  <c r="F408" i="4"/>
  <c r="E408" i="4"/>
  <c r="D408" i="4"/>
  <c r="T407" i="4"/>
  <c r="R407" i="4"/>
  <c r="Q407" i="4"/>
  <c r="P407" i="4"/>
  <c r="O407" i="4"/>
  <c r="N407" i="4"/>
  <c r="L407" i="4"/>
  <c r="K407" i="4"/>
  <c r="J407" i="4"/>
  <c r="I407" i="4"/>
  <c r="G407" i="4"/>
  <c r="H407" i="4" s="1"/>
  <c r="F407" i="4"/>
  <c r="E407" i="4"/>
  <c r="D407" i="4"/>
  <c r="T406" i="4"/>
  <c r="R406" i="4"/>
  <c r="Q406" i="4"/>
  <c r="P406" i="4"/>
  <c r="O406" i="4"/>
  <c r="N406" i="4"/>
  <c r="L406" i="4"/>
  <c r="K406" i="4"/>
  <c r="J406" i="4"/>
  <c r="I406" i="4"/>
  <c r="H406" i="4"/>
  <c r="G406" i="4"/>
  <c r="F406" i="4"/>
  <c r="E406" i="4"/>
  <c r="D406" i="4"/>
  <c r="T405" i="4"/>
  <c r="R405" i="4"/>
  <c r="Q405" i="4"/>
  <c r="P405" i="4"/>
  <c r="O405" i="4"/>
  <c r="N405" i="4"/>
  <c r="L405" i="4"/>
  <c r="K405" i="4"/>
  <c r="J405" i="4"/>
  <c r="I405" i="4"/>
  <c r="G405" i="4"/>
  <c r="H405" i="4" s="1"/>
  <c r="F405" i="4"/>
  <c r="E405" i="4"/>
  <c r="D405" i="4"/>
  <c r="T404" i="4"/>
  <c r="R404" i="4"/>
  <c r="Q404" i="4"/>
  <c r="P404" i="4"/>
  <c r="O404" i="4"/>
  <c r="N404" i="4"/>
  <c r="L404" i="4"/>
  <c r="K404" i="4"/>
  <c r="J404" i="4"/>
  <c r="I404" i="4"/>
  <c r="H404" i="4"/>
  <c r="G404" i="4"/>
  <c r="F404" i="4"/>
  <c r="E404" i="4"/>
  <c r="D404" i="4"/>
  <c r="T403" i="4"/>
  <c r="R403" i="4"/>
  <c r="Q403" i="4"/>
  <c r="P403" i="4"/>
  <c r="O403" i="4"/>
  <c r="N403" i="4"/>
  <c r="L403" i="4"/>
  <c r="K403" i="4"/>
  <c r="J403" i="4"/>
  <c r="I403" i="4"/>
  <c r="H403" i="4"/>
  <c r="G403" i="4"/>
  <c r="F403" i="4"/>
  <c r="E403" i="4"/>
  <c r="D403" i="4"/>
  <c r="T402" i="4"/>
  <c r="R402" i="4"/>
  <c r="Q402" i="4"/>
  <c r="P402" i="4"/>
  <c r="O402" i="4"/>
  <c r="N402" i="4"/>
  <c r="L402" i="4"/>
  <c r="K402" i="4"/>
  <c r="J402" i="4"/>
  <c r="I402" i="4"/>
  <c r="H402" i="4"/>
  <c r="G402" i="4"/>
  <c r="F402" i="4"/>
  <c r="E402" i="4"/>
  <c r="D402" i="4"/>
  <c r="T401" i="4"/>
  <c r="R401" i="4"/>
  <c r="Q401" i="4"/>
  <c r="P401" i="4"/>
  <c r="O401" i="4"/>
  <c r="N401" i="4"/>
  <c r="L401" i="4"/>
  <c r="K401" i="4"/>
  <c r="J401" i="4"/>
  <c r="I401" i="4"/>
  <c r="G401" i="4"/>
  <c r="H401" i="4" s="1"/>
  <c r="F401" i="4"/>
  <c r="E401" i="4"/>
  <c r="D401" i="4"/>
  <c r="T400" i="4"/>
  <c r="R400" i="4"/>
  <c r="Q400" i="4"/>
  <c r="P400" i="4"/>
  <c r="O400" i="4"/>
  <c r="N400" i="4"/>
  <c r="L400" i="4"/>
  <c r="K400" i="4"/>
  <c r="J400" i="4"/>
  <c r="I400" i="4"/>
  <c r="H400" i="4"/>
  <c r="G400" i="4"/>
  <c r="F400" i="4"/>
  <c r="E400" i="4"/>
  <c r="D400" i="4"/>
  <c r="T399" i="4"/>
  <c r="R399" i="4"/>
  <c r="Q399" i="4"/>
  <c r="P399" i="4"/>
  <c r="O399" i="4"/>
  <c r="N399" i="4"/>
  <c r="L399" i="4"/>
  <c r="K399" i="4"/>
  <c r="J399" i="4"/>
  <c r="I399" i="4"/>
  <c r="G399" i="4"/>
  <c r="H399" i="4" s="1"/>
  <c r="F399" i="4"/>
  <c r="E399" i="4"/>
  <c r="D399" i="4"/>
  <c r="T398" i="4"/>
  <c r="R398" i="4"/>
  <c r="Q398" i="4"/>
  <c r="P398" i="4"/>
  <c r="O398" i="4"/>
  <c r="N398" i="4"/>
  <c r="L398" i="4"/>
  <c r="K398" i="4"/>
  <c r="J398" i="4"/>
  <c r="I398" i="4"/>
  <c r="H398" i="4"/>
  <c r="G398" i="4"/>
  <c r="F398" i="4"/>
  <c r="E398" i="4"/>
  <c r="D398" i="4"/>
  <c r="T397" i="4"/>
  <c r="R397" i="4"/>
  <c r="Q397" i="4"/>
  <c r="P397" i="4"/>
  <c r="O397" i="4"/>
  <c r="N397" i="4"/>
  <c r="L397" i="4"/>
  <c r="K397" i="4"/>
  <c r="J397" i="4"/>
  <c r="I397" i="4"/>
  <c r="G397" i="4"/>
  <c r="H397" i="4" s="1"/>
  <c r="F397" i="4"/>
  <c r="E397" i="4"/>
  <c r="D397" i="4"/>
  <c r="T396" i="4"/>
  <c r="R396" i="4"/>
  <c r="Q396" i="4"/>
  <c r="P396" i="4"/>
  <c r="O396" i="4"/>
  <c r="N396" i="4"/>
  <c r="L396" i="4"/>
  <c r="K396" i="4"/>
  <c r="J396" i="4"/>
  <c r="I396" i="4"/>
  <c r="H396" i="4"/>
  <c r="G396" i="4"/>
  <c r="F396" i="4"/>
  <c r="E396" i="4"/>
  <c r="D396" i="4"/>
  <c r="T395" i="4"/>
  <c r="R395" i="4"/>
  <c r="Q395" i="4"/>
  <c r="P395" i="4"/>
  <c r="O395" i="4"/>
  <c r="N395" i="4"/>
  <c r="L395" i="4"/>
  <c r="K395" i="4"/>
  <c r="J395" i="4"/>
  <c r="I395" i="4"/>
  <c r="G395" i="4"/>
  <c r="H395" i="4" s="1"/>
  <c r="F395" i="4"/>
  <c r="E395" i="4"/>
  <c r="D395" i="4"/>
  <c r="T394" i="4"/>
  <c r="R394" i="4"/>
  <c r="Q394" i="4"/>
  <c r="P394" i="4"/>
  <c r="O394" i="4"/>
  <c r="N394" i="4"/>
  <c r="L394" i="4"/>
  <c r="K394" i="4"/>
  <c r="J394" i="4"/>
  <c r="I394" i="4"/>
  <c r="H394" i="4"/>
  <c r="G394" i="4"/>
  <c r="F394" i="4"/>
  <c r="E394" i="4"/>
  <c r="D394" i="4"/>
  <c r="T393" i="4"/>
  <c r="R393" i="4"/>
  <c r="Q393" i="4"/>
  <c r="P393" i="4"/>
  <c r="O393" i="4"/>
  <c r="N393" i="4"/>
  <c r="L393" i="4"/>
  <c r="K393" i="4"/>
  <c r="J393" i="4"/>
  <c r="I393" i="4"/>
  <c r="G393" i="4"/>
  <c r="H393" i="4" s="1"/>
  <c r="F393" i="4"/>
  <c r="E393" i="4"/>
  <c r="D393" i="4"/>
  <c r="T392" i="4"/>
  <c r="R392" i="4"/>
  <c r="Q392" i="4"/>
  <c r="P392" i="4"/>
  <c r="O392" i="4"/>
  <c r="N392" i="4"/>
  <c r="L392" i="4"/>
  <c r="K392" i="4"/>
  <c r="J392" i="4"/>
  <c r="I392" i="4"/>
  <c r="H392" i="4"/>
  <c r="G392" i="4"/>
  <c r="F392" i="4"/>
  <c r="E392" i="4"/>
  <c r="D392" i="4"/>
  <c r="T391" i="4"/>
  <c r="R391" i="4"/>
  <c r="Q391" i="4"/>
  <c r="P391" i="4"/>
  <c r="O391" i="4"/>
  <c r="N391" i="4"/>
  <c r="L391" i="4"/>
  <c r="K391" i="4"/>
  <c r="J391" i="4"/>
  <c r="I391" i="4"/>
  <c r="H391" i="4"/>
  <c r="G391" i="4"/>
  <c r="F391" i="4"/>
  <c r="E391" i="4"/>
  <c r="D391" i="4"/>
  <c r="T390" i="4"/>
  <c r="R390" i="4"/>
  <c r="Q390" i="4"/>
  <c r="P390" i="4"/>
  <c r="O390" i="4"/>
  <c r="N390" i="4"/>
  <c r="L390" i="4"/>
  <c r="K390" i="4"/>
  <c r="J390" i="4"/>
  <c r="I390" i="4"/>
  <c r="H390" i="4"/>
  <c r="G390" i="4"/>
  <c r="F390" i="4"/>
  <c r="E390" i="4"/>
  <c r="D390" i="4"/>
  <c r="T389" i="4"/>
  <c r="R389" i="4"/>
  <c r="Q389" i="4"/>
  <c r="P389" i="4"/>
  <c r="O389" i="4"/>
  <c r="N389" i="4"/>
  <c r="L389" i="4"/>
  <c r="K389" i="4"/>
  <c r="J389" i="4"/>
  <c r="I389" i="4"/>
  <c r="G389" i="4"/>
  <c r="H389" i="4" s="1"/>
  <c r="F389" i="4"/>
  <c r="E389" i="4"/>
  <c r="D389" i="4"/>
  <c r="T388" i="4"/>
  <c r="R388" i="4"/>
  <c r="Q388" i="4"/>
  <c r="P388" i="4"/>
  <c r="O388" i="4"/>
  <c r="N388" i="4"/>
  <c r="L388" i="4"/>
  <c r="K388" i="4"/>
  <c r="J388" i="4"/>
  <c r="I388" i="4"/>
  <c r="H388" i="4"/>
  <c r="G388" i="4"/>
  <c r="F388" i="4"/>
  <c r="E388" i="4"/>
  <c r="D388" i="4"/>
  <c r="T387" i="4"/>
  <c r="R387" i="4"/>
  <c r="Q387" i="4"/>
  <c r="P387" i="4"/>
  <c r="O387" i="4"/>
  <c r="N387" i="4"/>
  <c r="L387" i="4"/>
  <c r="K387" i="4"/>
  <c r="J387" i="4"/>
  <c r="I387" i="4"/>
  <c r="H387" i="4"/>
  <c r="G387" i="4"/>
  <c r="F387" i="4"/>
  <c r="E387" i="4"/>
  <c r="D387" i="4"/>
  <c r="T386" i="4"/>
  <c r="R386" i="4"/>
  <c r="Q386" i="4"/>
  <c r="P386" i="4"/>
  <c r="O386" i="4"/>
  <c r="N386" i="4"/>
  <c r="L386" i="4"/>
  <c r="K386" i="4"/>
  <c r="J386" i="4"/>
  <c r="I386" i="4"/>
  <c r="H386" i="4"/>
  <c r="G386" i="4"/>
  <c r="F386" i="4"/>
  <c r="E386" i="4"/>
  <c r="D386" i="4"/>
  <c r="T385" i="4"/>
  <c r="R385" i="4"/>
  <c r="Q385" i="4"/>
  <c r="P385" i="4"/>
  <c r="O385" i="4"/>
  <c r="N385" i="4"/>
  <c r="L385" i="4"/>
  <c r="K385" i="4"/>
  <c r="J385" i="4"/>
  <c r="I385" i="4"/>
  <c r="G385" i="4"/>
  <c r="H385" i="4" s="1"/>
  <c r="F385" i="4"/>
  <c r="E385" i="4"/>
  <c r="D385" i="4"/>
  <c r="T384" i="4"/>
  <c r="R384" i="4"/>
  <c r="Q384" i="4"/>
  <c r="P384" i="4"/>
  <c r="O384" i="4"/>
  <c r="N384" i="4"/>
  <c r="L384" i="4"/>
  <c r="K384" i="4"/>
  <c r="J384" i="4"/>
  <c r="I384" i="4"/>
  <c r="H384" i="4"/>
  <c r="G384" i="4"/>
  <c r="F384" i="4"/>
  <c r="E384" i="4"/>
  <c r="D384" i="4"/>
  <c r="T383" i="4"/>
  <c r="R383" i="4"/>
  <c r="Q383" i="4"/>
  <c r="P383" i="4"/>
  <c r="O383" i="4"/>
  <c r="N383" i="4"/>
  <c r="L383" i="4"/>
  <c r="K383" i="4"/>
  <c r="J383" i="4"/>
  <c r="I383" i="4"/>
  <c r="G383" i="4"/>
  <c r="H383" i="4" s="1"/>
  <c r="F383" i="4"/>
  <c r="E383" i="4"/>
  <c r="D383" i="4"/>
  <c r="T382" i="4"/>
  <c r="R382" i="4"/>
  <c r="Q382" i="4"/>
  <c r="P382" i="4"/>
  <c r="O382" i="4"/>
  <c r="N382" i="4"/>
  <c r="L382" i="4"/>
  <c r="K382" i="4"/>
  <c r="J382" i="4"/>
  <c r="I382" i="4"/>
  <c r="G382" i="4"/>
  <c r="H382" i="4" s="1"/>
  <c r="F382" i="4"/>
  <c r="E382" i="4"/>
  <c r="D382" i="4"/>
  <c r="T381" i="4"/>
  <c r="R381" i="4"/>
  <c r="Q381" i="4"/>
  <c r="P381" i="4"/>
  <c r="O381" i="4"/>
  <c r="N381" i="4"/>
  <c r="L381" i="4"/>
  <c r="K381" i="4"/>
  <c r="J381" i="4"/>
  <c r="I381" i="4"/>
  <c r="G381" i="4"/>
  <c r="H381" i="4" s="1"/>
  <c r="F381" i="4"/>
  <c r="E381" i="4"/>
  <c r="D381" i="4"/>
  <c r="T380" i="4"/>
  <c r="R380" i="4"/>
  <c r="Q380" i="4"/>
  <c r="P380" i="4"/>
  <c r="O380" i="4"/>
  <c r="N380" i="4"/>
  <c r="L380" i="4"/>
  <c r="K380" i="4"/>
  <c r="J380" i="4"/>
  <c r="I380" i="4"/>
  <c r="H380" i="4"/>
  <c r="G380" i="4"/>
  <c r="F380" i="4"/>
  <c r="E380" i="4"/>
  <c r="D380" i="4"/>
  <c r="T379" i="4"/>
  <c r="R379" i="4"/>
  <c r="Q379" i="4"/>
  <c r="P379" i="4"/>
  <c r="O379" i="4"/>
  <c r="N379" i="4"/>
  <c r="L379" i="4"/>
  <c r="K379" i="4"/>
  <c r="J379" i="4"/>
  <c r="I379" i="4"/>
  <c r="G379" i="4"/>
  <c r="H379" i="4" s="1"/>
  <c r="F379" i="4"/>
  <c r="E379" i="4"/>
  <c r="D379" i="4"/>
  <c r="T378" i="4"/>
  <c r="R378" i="4"/>
  <c r="Q378" i="4"/>
  <c r="P378" i="4"/>
  <c r="O378" i="4"/>
  <c r="N378" i="4"/>
  <c r="L378" i="4"/>
  <c r="K378" i="4"/>
  <c r="J378" i="4"/>
  <c r="I378" i="4"/>
  <c r="H378" i="4"/>
  <c r="G378" i="4"/>
  <c r="F378" i="4"/>
  <c r="E378" i="4"/>
  <c r="D378" i="4"/>
  <c r="T377" i="4"/>
  <c r="R377" i="4"/>
  <c r="Q377" i="4"/>
  <c r="P377" i="4"/>
  <c r="O377" i="4"/>
  <c r="N377" i="4"/>
  <c r="L377" i="4"/>
  <c r="K377" i="4"/>
  <c r="J377" i="4"/>
  <c r="I377" i="4"/>
  <c r="G377" i="4"/>
  <c r="H377" i="4" s="1"/>
  <c r="F377" i="4"/>
  <c r="E377" i="4"/>
  <c r="D377" i="4"/>
  <c r="T376" i="4"/>
  <c r="R376" i="4"/>
  <c r="Q376" i="4"/>
  <c r="P376" i="4"/>
  <c r="O376" i="4"/>
  <c r="N376" i="4"/>
  <c r="L376" i="4"/>
  <c r="K376" i="4"/>
  <c r="J376" i="4"/>
  <c r="I376" i="4"/>
  <c r="H376" i="4"/>
  <c r="G376" i="4"/>
  <c r="F376" i="4"/>
  <c r="E376" i="4"/>
  <c r="D376" i="4"/>
  <c r="T375" i="4"/>
  <c r="R375" i="4"/>
  <c r="Q375" i="4"/>
  <c r="P375" i="4"/>
  <c r="O375" i="4"/>
  <c r="N375" i="4"/>
  <c r="L375" i="4"/>
  <c r="K375" i="4"/>
  <c r="J375" i="4"/>
  <c r="I375" i="4"/>
  <c r="H375" i="4"/>
  <c r="G375" i="4"/>
  <c r="F375" i="4"/>
  <c r="E375" i="4"/>
  <c r="D375" i="4"/>
  <c r="T374" i="4"/>
  <c r="R374" i="4"/>
  <c r="Q374" i="4"/>
  <c r="P374" i="4"/>
  <c r="O374" i="4"/>
  <c r="N374" i="4"/>
  <c r="L374" i="4"/>
  <c r="K374" i="4"/>
  <c r="J374" i="4"/>
  <c r="I374" i="4"/>
  <c r="H374" i="4"/>
  <c r="G374" i="4"/>
  <c r="F374" i="4"/>
  <c r="E374" i="4"/>
  <c r="D374" i="4"/>
  <c r="T373" i="4"/>
  <c r="R373" i="4"/>
  <c r="Q373" i="4"/>
  <c r="P373" i="4"/>
  <c r="O373" i="4"/>
  <c r="N373" i="4"/>
  <c r="L373" i="4"/>
  <c r="K373" i="4"/>
  <c r="J373" i="4"/>
  <c r="I373" i="4"/>
  <c r="G373" i="4"/>
  <c r="H373" i="4" s="1"/>
  <c r="F373" i="4"/>
  <c r="E373" i="4"/>
  <c r="D373" i="4"/>
  <c r="T372" i="4"/>
  <c r="R372" i="4"/>
  <c r="Q372" i="4"/>
  <c r="P372" i="4"/>
  <c r="O372" i="4"/>
  <c r="N372" i="4"/>
  <c r="L372" i="4"/>
  <c r="K372" i="4"/>
  <c r="J372" i="4"/>
  <c r="I372" i="4"/>
  <c r="H372" i="4"/>
  <c r="G372" i="4"/>
  <c r="F372" i="4"/>
  <c r="E372" i="4"/>
  <c r="D372" i="4"/>
  <c r="T371" i="4"/>
  <c r="R371" i="4"/>
  <c r="Q371" i="4"/>
  <c r="P371" i="4"/>
  <c r="O371" i="4"/>
  <c r="N371" i="4"/>
  <c r="L371" i="4"/>
  <c r="K371" i="4"/>
  <c r="J371" i="4"/>
  <c r="I371" i="4"/>
  <c r="G371" i="4"/>
  <c r="H371" i="4" s="1"/>
  <c r="F371" i="4"/>
  <c r="E371" i="4"/>
  <c r="D371" i="4"/>
  <c r="T370" i="4"/>
  <c r="R370" i="4"/>
  <c r="Q370" i="4"/>
  <c r="P370" i="4"/>
  <c r="O370" i="4"/>
  <c r="N370" i="4"/>
  <c r="L370" i="4"/>
  <c r="K370" i="4"/>
  <c r="J370" i="4"/>
  <c r="I370" i="4"/>
  <c r="G370" i="4"/>
  <c r="H370" i="4" s="1"/>
  <c r="F370" i="4"/>
  <c r="E370" i="4"/>
  <c r="D370" i="4"/>
  <c r="T369" i="4"/>
  <c r="R369" i="4"/>
  <c r="Q369" i="4"/>
  <c r="P369" i="4"/>
  <c r="O369" i="4"/>
  <c r="N369" i="4"/>
  <c r="L369" i="4"/>
  <c r="K369" i="4"/>
  <c r="J369" i="4"/>
  <c r="I369" i="4"/>
  <c r="G369" i="4"/>
  <c r="H369" i="4" s="1"/>
  <c r="F369" i="4"/>
  <c r="E369" i="4"/>
  <c r="D369" i="4"/>
  <c r="T368" i="4"/>
  <c r="R368" i="4"/>
  <c r="Q368" i="4"/>
  <c r="P368" i="4"/>
  <c r="O368" i="4"/>
  <c r="N368" i="4"/>
  <c r="L368" i="4"/>
  <c r="K368" i="4"/>
  <c r="J368" i="4"/>
  <c r="I368" i="4"/>
  <c r="H368" i="4"/>
  <c r="G368" i="4"/>
  <c r="F368" i="4"/>
  <c r="E368" i="4"/>
  <c r="D368" i="4"/>
  <c r="T367" i="4"/>
  <c r="R367" i="4"/>
  <c r="Q367" i="4"/>
  <c r="P367" i="4"/>
  <c r="O367" i="4"/>
  <c r="N367" i="4"/>
  <c r="L367" i="4"/>
  <c r="K367" i="4"/>
  <c r="J367" i="4"/>
  <c r="I367" i="4"/>
  <c r="H367" i="4"/>
  <c r="G367" i="4"/>
  <c r="F367" i="4"/>
  <c r="E367" i="4"/>
  <c r="D367" i="4"/>
  <c r="T366" i="4"/>
  <c r="R366" i="4"/>
  <c r="Q366" i="4"/>
  <c r="P366" i="4"/>
  <c r="O366" i="4"/>
  <c r="N366" i="4"/>
  <c r="L366" i="4"/>
  <c r="K366" i="4"/>
  <c r="J366" i="4"/>
  <c r="I366" i="4"/>
  <c r="G366" i="4"/>
  <c r="H366" i="4" s="1"/>
  <c r="F366" i="4"/>
  <c r="E366" i="4"/>
  <c r="D366" i="4"/>
  <c r="T365" i="4"/>
  <c r="R365" i="4"/>
  <c r="Q365" i="4"/>
  <c r="P365" i="4"/>
  <c r="O365" i="4"/>
  <c r="N365" i="4"/>
  <c r="L365" i="4"/>
  <c r="K365" i="4"/>
  <c r="J365" i="4"/>
  <c r="I365" i="4"/>
  <c r="G365" i="4"/>
  <c r="H365" i="4" s="1"/>
  <c r="F365" i="4"/>
  <c r="E365" i="4"/>
  <c r="D365" i="4"/>
  <c r="T364" i="4"/>
  <c r="R364" i="4"/>
  <c r="Q364" i="4"/>
  <c r="P364" i="4"/>
  <c r="O364" i="4"/>
  <c r="N364" i="4"/>
  <c r="L364" i="4"/>
  <c r="K364" i="4"/>
  <c r="J364" i="4"/>
  <c r="I364" i="4"/>
  <c r="H364" i="4"/>
  <c r="G364" i="4"/>
  <c r="F364" i="4"/>
  <c r="E364" i="4"/>
  <c r="D364" i="4"/>
  <c r="T363" i="4"/>
  <c r="R363" i="4"/>
  <c r="Q363" i="4"/>
  <c r="P363" i="4"/>
  <c r="O363" i="4"/>
  <c r="N363" i="4"/>
  <c r="L363" i="4"/>
  <c r="K363" i="4"/>
  <c r="J363" i="4"/>
  <c r="I363" i="4"/>
  <c r="G363" i="4"/>
  <c r="H363" i="4" s="1"/>
  <c r="F363" i="4"/>
  <c r="E363" i="4"/>
  <c r="D363" i="4"/>
  <c r="T362" i="4"/>
  <c r="R362" i="4"/>
  <c r="Q362" i="4"/>
  <c r="P362" i="4"/>
  <c r="O362" i="4"/>
  <c r="N362" i="4"/>
  <c r="L362" i="4"/>
  <c r="K362" i="4"/>
  <c r="J362" i="4"/>
  <c r="I362" i="4"/>
  <c r="H362" i="4"/>
  <c r="G362" i="4"/>
  <c r="F362" i="4"/>
  <c r="E362" i="4"/>
  <c r="D362" i="4"/>
  <c r="T361" i="4"/>
  <c r="R361" i="4"/>
  <c r="Q361" i="4"/>
  <c r="P361" i="4"/>
  <c r="O361" i="4"/>
  <c r="N361" i="4"/>
  <c r="L361" i="4"/>
  <c r="K361" i="4"/>
  <c r="J361" i="4"/>
  <c r="I361" i="4"/>
  <c r="G361" i="4"/>
  <c r="H361" i="4" s="1"/>
  <c r="F361" i="4"/>
  <c r="E361" i="4"/>
  <c r="D361" i="4"/>
  <c r="T360" i="4"/>
  <c r="R360" i="4"/>
  <c r="Q360" i="4"/>
  <c r="P360" i="4"/>
  <c r="O360" i="4"/>
  <c r="N360" i="4"/>
  <c r="L360" i="4"/>
  <c r="K360" i="4"/>
  <c r="J360" i="4"/>
  <c r="I360" i="4"/>
  <c r="H360" i="4"/>
  <c r="G360" i="4"/>
  <c r="F360" i="4"/>
  <c r="E360" i="4"/>
  <c r="D360" i="4"/>
  <c r="T359" i="4"/>
  <c r="R359" i="4"/>
  <c r="Q359" i="4"/>
  <c r="P359" i="4"/>
  <c r="O359" i="4"/>
  <c r="N359" i="4"/>
  <c r="L359" i="4"/>
  <c r="K359" i="4"/>
  <c r="J359" i="4"/>
  <c r="I359" i="4"/>
  <c r="G359" i="4"/>
  <c r="H359" i="4" s="1"/>
  <c r="F359" i="4"/>
  <c r="E359" i="4"/>
  <c r="D359" i="4"/>
  <c r="T358" i="4"/>
  <c r="R358" i="4"/>
  <c r="Q358" i="4"/>
  <c r="P358" i="4"/>
  <c r="O358" i="4"/>
  <c r="N358" i="4"/>
  <c r="L358" i="4"/>
  <c r="K358" i="4"/>
  <c r="J358" i="4"/>
  <c r="I358" i="4"/>
  <c r="G358" i="4"/>
  <c r="H358" i="4" s="1"/>
  <c r="F358" i="4"/>
  <c r="E358" i="4"/>
  <c r="D358" i="4"/>
  <c r="T357" i="4"/>
  <c r="R357" i="4"/>
  <c r="Q357" i="4"/>
  <c r="P357" i="4"/>
  <c r="O357" i="4"/>
  <c r="N357" i="4"/>
  <c r="L357" i="4"/>
  <c r="K357" i="4"/>
  <c r="J357" i="4"/>
  <c r="I357" i="4"/>
  <c r="G357" i="4"/>
  <c r="H357" i="4" s="1"/>
  <c r="F357" i="4"/>
  <c r="E357" i="4"/>
  <c r="D357" i="4"/>
  <c r="T356" i="4"/>
  <c r="R356" i="4"/>
  <c r="Q356" i="4"/>
  <c r="P356" i="4"/>
  <c r="O356" i="4"/>
  <c r="N356" i="4"/>
  <c r="L356" i="4"/>
  <c r="K356" i="4"/>
  <c r="J356" i="4"/>
  <c r="I356" i="4"/>
  <c r="H356" i="4"/>
  <c r="G356" i="4"/>
  <c r="F356" i="4"/>
  <c r="E356" i="4"/>
  <c r="D356" i="4"/>
  <c r="T355" i="4"/>
  <c r="R355" i="4"/>
  <c r="Q355" i="4"/>
  <c r="P355" i="4"/>
  <c r="O355" i="4"/>
  <c r="N355" i="4"/>
  <c r="L355" i="4"/>
  <c r="K355" i="4"/>
  <c r="J355" i="4"/>
  <c r="I355" i="4"/>
  <c r="H355" i="4"/>
  <c r="G355" i="4"/>
  <c r="F355" i="4"/>
  <c r="E355" i="4"/>
  <c r="D355" i="4"/>
  <c r="T354" i="4"/>
  <c r="R354" i="4"/>
  <c r="Q354" i="4"/>
  <c r="P354" i="4"/>
  <c r="O354" i="4"/>
  <c r="N354" i="4"/>
  <c r="L354" i="4"/>
  <c r="K354" i="4"/>
  <c r="J354" i="4"/>
  <c r="I354" i="4"/>
  <c r="H354" i="4"/>
  <c r="G354" i="4"/>
  <c r="F354" i="4"/>
  <c r="E354" i="4"/>
  <c r="D354" i="4"/>
  <c r="T353" i="4"/>
  <c r="R353" i="4"/>
  <c r="Q353" i="4"/>
  <c r="P353" i="4"/>
  <c r="O353" i="4"/>
  <c r="N353" i="4"/>
  <c r="L353" i="4"/>
  <c r="K353" i="4"/>
  <c r="J353" i="4"/>
  <c r="I353" i="4"/>
  <c r="G353" i="4"/>
  <c r="H353" i="4" s="1"/>
  <c r="F353" i="4"/>
  <c r="E353" i="4"/>
  <c r="D353" i="4"/>
  <c r="T352" i="4"/>
  <c r="R352" i="4"/>
  <c r="Q352" i="4"/>
  <c r="P352" i="4"/>
  <c r="O352" i="4"/>
  <c r="N352" i="4"/>
  <c r="L352" i="4"/>
  <c r="K352" i="4"/>
  <c r="J352" i="4"/>
  <c r="I352" i="4"/>
  <c r="H352" i="4"/>
  <c r="G352" i="4"/>
  <c r="F352" i="4"/>
  <c r="E352" i="4"/>
  <c r="D352" i="4"/>
  <c r="T351" i="4"/>
  <c r="R351" i="4"/>
  <c r="Q351" i="4"/>
  <c r="P351" i="4"/>
  <c r="O351" i="4"/>
  <c r="N351" i="4"/>
  <c r="L351" i="4"/>
  <c r="K351" i="4"/>
  <c r="J351" i="4"/>
  <c r="I351" i="4"/>
  <c r="G351" i="4"/>
  <c r="H351" i="4" s="1"/>
  <c r="F351" i="4"/>
  <c r="E351" i="4"/>
  <c r="D351" i="4"/>
  <c r="T350" i="4"/>
  <c r="R350" i="4"/>
  <c r="Q350" i="4"/>
  <c r="P350" i="4"/>
  <c r="O350" i="4"/>
  <c r="N350" i="4"/>
  <c r="L350" i="4"/>
  <c r="K350" i="4"/>
  <c r="J350" i="4"/>
  <c r="I350" i="4"/>
  <c r="G350" i="4"/>
  <c r="H350" i="4" s="1"/>
  <c r="F350" i="4"/>
  <c r="E350" i="4"/>
  <c r="D350" i="4"/>
  <c r="T349" i="4"/>
  <c r="R349" i="4"/>
  <c r="Q349" i="4"/>
  <c r="P349" i="4"/>
  <c r="O349" i="4"/>
  <c r="N349" i="4"/>
  <c r="L349" i="4"/>
  <c r="K349" i="4"/>
  <c r="J349" i="4"/>
  <c r="I349" i="4"/>
  <c r="G349" i="4"/>
  <c r="H349" i="4" s="1"/>
  <c r="F349" i="4"/>
  <c r="E349" i="4"/>
  <c r="D349" i="4"/>
  <c r="T348" i="4"/>
  <c r="R348" i="4"/>
  <c r="Q348" i="4"/>
  <c r="P348" i="4"/>
  <c r="O348" i="4"/>
  <c r="N348" i="4"/>
  <c r="L348" i="4"/>
  <c r="K348" i="4"/>
  <c r="J348" i="4"/>
  <c r="I348" i="4"/>
  <c r="H348" i="4"/>
  <c r="G348" i="4"/>
  <c r="F348" i="4"/>
  <c r="E348" i="4"/>
  <c r="D348" i="4"/>
  <c r="T347" i="4"/>
  <c r="R347" i="4"/>
  <c r="Q347" i="4"/>
  <c r="P347" i="4"/>
  <c r="O347" i="4"/>
  <c r="N347" i="4"/>
  <c r="L347" i="4"/>
  <c r="K347" i="4"/>
  <c r="J347" i="4"/>
  <c r="I347" i="4"/>
  <c r="G347" i="4"/>
  <c r="H347" i="4" s="1"/>
  <c r="F347" i="4"/>
  <c r="E347" i="4"/>
  <c r="D347" i="4"/>
  <c r="T346" i="4"/>
  <c r="R346" i="4"/>
  <c r="Q346" i="4"/>
  <c r="P346" i="4"/>
  <c r="O346" i="4"/>
  <c r="N346" i="4"/>
  <c r="L346" i="4"/>
  <c r="K346" i="4"/>
  <c r="J346" i="4"/>
  <c r="I346" i="4"/>
  <c r="G346" i="4"/>
  <c r="H346" i="4" s="1"/>
  <c r="F346" i="4"/>
  <c r="E346" i="4"/>
  <c r="D346" i="4"/>
  <c r="T345" i="4"/>
  <c r="R345" i="4"/>
  <c r="Q345" i="4"/>
  <c r="P345" i="4"/>
  <c r="O345" i="4"/>
  <c r="N345" i="4"/>
  <c r="L345" i="4"/>
  <c r="K345" i="4"/>
  <c r="J345" i="4"/>
  <c r="I345" i="4"/>
  <c r="G345" i="4"/>
  <c r="H345" i="4" s="1"/>
  <c r="F345" i="4"/>
  <c r="E345" i="4"/>
  <c r="D345" i="4"/>
  <c r="T344" i="4"/>
  <c r="R344" i="4"/>
  <c r="Q344" i="4"/>
  <c r="P344" i="4"/>
  <c r="O344" i="4"/>
  <c r="N344" i="4"/>
  <c r="L344" i="4"/>
  <c r="K344" i="4"/>
  <c r="J344" i="4"/>
  <c r="I344" i="4"/>
  <c r="H344" i="4"/>
  <c r="G344" i="4"/>
  <c r="F344" i="4"/>
  <c r="E344" i="4"/>
  <c r="D344" i="4"/>
  <c r="T343" i="4"/>
  <c r="R343" i="4"/>
  <c r="Q343" i="4"/>
  <c r="P343" i="4"/>
  <c r="O343" i="4"/>
  <c r="N343" i="4"/>
  <c r="L343" i="4"/>
  <c r="K343" i="4"/>
  <c r="J343" i="4"/>
  <c r="I343" i="4"/>
  <c r="H343" i="4"/>
  <c r="G343" i="4"/>
  <c r="F343" i="4"/>
  <c r="E343" i="4"/>
  <c r="D343" i="4"/>
  <c r="T342" i="4"/>
  <c r="R342" i="4"/>
  <c r="Q342" i="4"/>
  <c r="P342" i="4"/>
  <c r="O342" i="4"/>
  <c r="N342" i="4"/>
  <c r="L342" i="4"/>
  <c r="K342" i="4"/>
  <c r="J342" i="4"/>
  <c r="I342" i="4"/>
  <c r="H342" i="4"/>
  <c r="G342" i="4"/>
  <c r="F342" i="4"/>
  <c r="E342" i="4"/>
  <c r="D342" i="4"/>
  <c r="T341" i="4"/>
  <c r="R341" i="4"/>
  <c r="Q341" i="4"/>
  <c r="P341" i="4"/>
  <c r="O341" i="4"/>
  <c r="N341" i="4"/>
  <c r="L341" i="4"/>
  <c r="K341" i="4"/>
  <c r="J341" i="4"/>
  <c r="I341" i="4"/>
  <c r="G341" i="4"/>
  <c r="H341" i="4" s="1"/>
  <c r="F341" i="4"/>
  <c r="E341" i="4"/>
  <c r="D341" i="4"/>
  <c r="T340" i="4"/>
  <c r="R340" i="4"/>
  <c r="Q340" i="4"/>
  <c r="P340" i="4"/>
  <c r="O340" i="4"/>
  <c r="N340" i="4"/>
  <c r="L340" i="4"/>
  <c r="K340" i="4"/>
  <c r="J340" i="4"/>
  <c r="I340" i="4"/>
  <c r="H340" i="4"/>
  <c r="G340" i="4"/>
  <c r="F340" i="4"/>
  <c r="E340" i="4"/>
  <c r="D340" i="4"/>
  <c r="T339" i="4"/>
  <c r="R339" i="4"/>
  <c r="Q339" i="4"/>
  <c r="P339" i="4"/>
  <c r="O339" i="4"/>
  <c r="N339" i="4"/>
  <c r="L339" i="4"/>
  <c r="K339" i="4"/>
  <c r="J339" i="4"/>
  <c r="I339" i="4"/>
  <c r="H339" i="4"/>
  <c r="G339" i="4"/>
  <c r="F339" i="4"/>
  <c r="E339" i="4"/>
  <c r="D339" i="4"/>
  <c r="T338" i="4"/>
  <c r="R338" i="4"/>
  <c r="Q338" i="4"/>
  <c r="P338" i="4"/>
  <c r="O338" i="4"/>
  <c r="N338" i="4"/>
  <c r="L338" i="4"/>
  <c r="K338" i="4"/>
  <c r="J338" i="4"/>
  <c r="I338" i="4"/>
  <c r="G338" i="4"/>
  <c r="H338" i="4" s="1"/>
  <c r="F338" i="4"/>
  <c r="E338" i="4"/>
  <c r="D338" i="4"/>
  <c r="T337" i="4"/>
  <c r="R337" i="4"/>
  <c r="Q337" i="4"/>
  <c r="P337" i="4"/>
  <c r="O337" i="4"/>
  <c r="N337" i="4"/>
  <c r="L337" i="4"/>
  <c r="K337" i="4"/>
  <c r="J337" i="4"/>
  <c r="I337" i="4"/>
  <c r="G337" i="4"/>
  <c r="H337" i="4" s="1"/>
  <c r="F337" i="4"/>
  <c r="E337" i="4"/>
  <c r="D337" i="4"/>
  <c r="T336" i="4"/>
  <c r="R336" i="4"/>
  <c r="Q336" i="4"/>
  <c r="P336" i="4"/>
  <c r="O336" i="4"/>
  <c r="N336" i="4"/>
  <c r="L336" i="4"/>
  <c r="K336" i="4"/>
  <c r="J336" i="4"/>
  <c r="I336" i="4"/>
  <c r="H336" i="4"/>
  <c r="G336" i="4"/>
  <c r="F336" i="4"/>
  <c r="E336" i="4"/>
  <c r="D336" i="4"/>
  <c r="T335" i="4"/>
  <c r="R335" i="4"/>
  <c r="Q335" i="4"/>
  <c r="P335" i="4"/>
  <c r="O335" i="4"/>
  <c r="N335" i="4"/>
  <c r="L335" i="4"/>
  <c r="K335" i="4"/>
  <c r="J335" i="4"/>
  <c r="I335" i="4"/>
  <c r="G335" i="4"/>
  <c r="H335" i="4" s="1"/>
  <c r="F335" i="4"/>
  <c r="E335" i="4"/>
  <c r="D335" i="4"/>
  <c r="T334" i="4"/>
  <c r="R334" i="4"/>
  <c r="Q334" i="4"/>
  <c r="P334" i="4"/>
  <c r="O334" i="4"/>
  <c r="N334" i="4"/>
  <c r="L334" i="4"/>
  <c r="K334" i="4"/>
  <c r="J334" i="4"/>
  <c r="I334" i="4"/>
  <c r="G334" i="4"/>
  <c r="H334" i="4" s="1"/>
  <c r="F334" i="4"/>
  <c r="E334" i="4"/>
  <c r="D334" i="4"/>
  <c r="T333" i="4"/>
  <c r="R333" i="4"/>
  <c r="Q333" i="4"/>
  <c r="P333" i="4"/>
  <c r="O333" i="4"/>
  <c r="N333" i="4"/>
  <c r="L333" i="4"/>
  <c r="K333" i="4"/>
  <c r="J333" i="4"/>
  <c r="I333" i="4"/>
  <c r="G333" i="4"/>
  <c r="H333" i="4" s="1"/>
  <c r="F333" i="4"/>
  <c r="E333" i="4"/>
  <c r="D333" i="4"/>
  <c r="T332" i="4"/>
  <c r="R332" i="4"/>
  <c r="Q332" i="4"/>
  <c r="P332" i="4"/>
  <c r="O332" i="4"/>
  <c r="N332" i="4"/>
  <c r="L332" i="4"/>
  <c r="K332" i="4"/>
  <c r="J332" i="4"/>
  <c r="I332" i="4"/>
  <c r="H332" i="4"/>
  <c r="G332" i="4"/>
  <c r="F332" i="4"/>
  <c r="E332" i="4"/>
  <c r="D332" i="4"/>
  <c r="T331" i="4"/>
  <c r="R331" i="4"/>
  <c r="Q331" i="4"/>
  <c r="P331" i="4"/>
  <c r="O331" i="4"/>
  <c r="N331" i="4"/>
  <c r="L331" i="4"/>
  <c r="K331" i="4"/>
  <c r="J331" i="4"/>
  <c r="I331" i="4"/>
  <c r="G331" i="4"/>
  <c r="H331" i="4" s="1"/>
  <c r="F331" i="4"/>
  <c r="E331" i="4"/>
  <c r="D331" i="4"/>
  <c r="T330" i="4"/>
  <c r="R330" i="4"/>
  <c r="Q330" i="4"/>
  <c r="P330" i="4"/>
  <c r="O330" i="4"/>
  <c r="N330" i="4"/>
  <c r="L330" i="4"/>
  <c r="K330" i="4"/>
  <c r="J330" i="4"/>
  <c r="I330" i="4"/>
  <c r="H330" i="4"/>
  <c r="G330" i="4"/>
  <c r="F330" i="4"/>
  <c r="E330" i="4"/>
  <c r="D330" i="4"/>
  <c r="T329" i="4"/>
  <c r="R329" i="4"/>
  <c r="Q329" i="4"/>
  <c r="P329" i="4"/>
  <c r="O329" i="4"/>
  <c r="N329" i="4"/>
  <c r="L329" i="4"/>
  <c r="K329" i="4"/>
  <c r="J329" i="4"/>
  <c r="I329" i="4"/>
  <c r="G329" i="4"/>
  <c r="H329" i="4" s="1"/>
  <c r="F329" i="4"/>
  <c r="E329" i="4"/>
  <c r="D329" i="4"/>
  <c r="T328" i="4"/>
  <c r="R328" i="4"/>
  <c r="Q328" i="4"/>
  <c r="P328" i="4"/>
  <c r="O328" i="4"/>
  <c r="N328" i="4"/>
  <c r="L328" i="4"/>
  <c r="K328" i="4"/>
  <c r="J328" i="4"/>
  <c r="I328" i="4"/>
  <c r="G328" i="4"/>
  <c r="H328" i="4" s="1"/>
  <c r="F328" i="4"/>
  <c r="E328" i="4"/>
  <c r="D328" i="4"/>
  <c r="T327" i="4"/>
  <c r="R327" i="4"/>
  <c r="Q327" i="4"/>
  <c r="P327" i="4"/>
  <c r="O327" i="4"/>
  <c r="N327" i="4"/>
  <c r="L327" i="4"/>
  <c r="K327" i="4"/>
  <c r="J327" i="4"/>
  <c r="I327" i="4"/>
  <c r="H327" i="4"/>
  <c r="G327" i="4"/>
  <c r="F327" i="4"/>
  <c r="E327" i="4"/>
  <c r="D327" i="4"/>
  <c r="T326" i="4"/>
  <c r="R326" i="4"/>
  <c r="Q326" i="4"/>
  <c r="P326" i="4"/>
  <c r="O326" i="4"/>
  <c r="N326" i="4"/>
  <c r="L326" i="4"/>
  <c r="K326" i="4"/>
  <c r="J326" i="4"/>
  <c r="I326" i="4"/>
  <c r="H326" i="4"/>
  <c r="G326" i="4"/>
  <c r="F326" i="4"/>
  <c r="E326" i="4"/>
  <c r="D326" i="4"/>
  <c r="T325" i="4"/>
  <c r="R325" i="4"/>
  <c r="Q325" i="4"/>
  <c r="P325" i="4"/>
  <c r="O325" i="4"/>
  <c r="N325" i="4"/>
  <c r="L325" i="4"/>
  <c r="K325" i="4"/>
  <c r="J325" i="4"/>
  <c r="I325" i="4"/>
  <c r="G325" i="4"/>
  <c r="H325" i="4" s="1"/>
  <c r="F325" i="4"/>
  <c r="E325" i="4"/>
  <c r="D325" i="4"/>
  <c r="T324" i="4"/>
  <c r="R324" i="4"/>
  <c r="Q324" i="4"/>
  <c r="P324" i="4"/>
  <c r="O324" i="4"/>
  <c r="N324" i="4"/>
  <c r="L324" i="4"/>
  <c r="K324" i="4"/>
  <c r="J324" i="4"/>
  <c r="I324" i="4"/>
  <c r="G324" i="4"/>
  <c r="H324" i="4" s="1"/>
  <c r="F324" i="4"/>
  <c r="E324" i="4"/>
  <c r="D324" i="4"/>
  <c r="T323" i="4"/>
  <c r="R323" i="4"/>
  <c r="Q323" i="4"/>
  <c r="P323" i="4"/>
  <c r="O323" i="4"/>
  <c r="N323" i="4"/>
  <c r="L323" i="4"/>
  <c r="K323" i="4"/>
  <c r="J323" i="4"/>
  <c r="I323" i="4"/>
  <c r="G323" i="4"/>
  <c r="H323" i="4" s="1"/>
  <c r="F323" i="4"/>
  <c r="E323" i="4"/>
  <c r="D323" i="4"/>
  <c r="T322" i="4"/>
  <c r="R322" i="4"/>
  <c r="Q322" i="4"/>
  <c r="P322" i="4"/>
  <c r="O322" i="4"/>
  <c r="N322" i="4"/>
  <c r="L322" i="4"/>
  <c r="K322" i="4"/>
  <c r="J322" i="4"/>
  <c r="I322" i="4"/>
  <c r="G322" i="4"/>
  <c r="H322" i="4" s="1"/>
  <c r="F322" i="4"/>
  <c r="E322" i="4"/>
  <c r="D322" i="4"/>
  <c r="T321" i="4"/>
  <c r="R321" i="4"/>
  <c r="Q321" i="4"/>
  <c r="P321" i="4"/>
  <c r="O321" i="4"/>
  <c r="N321" i="4"/>
  <c r="L321" i="4"/>
  <c r="K321" i="4"/>
  <c r="J321" i="4"/>
  <c r="I321" i="4"/>
  <c r="G321" i="4"/>
  <c r="H321" i="4" s="1"/>
  <c r="F321" i="4"/>
  <c r="E321" i="4"/>
  <c r="D321" i="4"/>
  <c r="T320" i="4"/>
  <c r="R320" i="4"/>
  <c r="Q320" i="4"/>
  <c r="P320" i="4"/>
  <c r="O320" i="4"/>
  <c r="N320" i="4"/>
  <c r="L320" i="4"/>
  <c r="K320" i="4"/>
  <c r="J320" i="4"/>
  <c r="I320" i="4"/>
  <c r="H320" i="4"/>
  <c r="G320" i="4"/>
  <c r="F320" i="4"/>
  <c r="E320" i="4"/>
  <c r="D320" i="4"/>
  <c r="T319" i="4"/>
  <c r="R319" i="4"/>
  <c r="Q319" i="4"/>
  <c r="P319" i="4"/>
  <c r="O319" i="4"/>
  <c r="N319" i="4"/>
  <c r="L319" i="4"/>
  <c r="K319" i="4"/>
  <c r="J319" i="4"/>
  <c r="I319" i="4"/>
  <c r="H319" i="4"/>
  <c r="G319" i="4"/>
  <c r="F319" i="4"/>
  <c r="E319" i="4"/>
  <c r="D319" i="4"/>
  <c r="T318" i="4"/>
  <c r="R318" i="4"/>
  <c r="Q318" i="4"/>
  <c r="P318" i="4"/>
  <c r="O318" i="4"/>
  <c r="N318" i="4"/>
  <c r="L318" i="4"/>
  <c r="K318" i="4"/>
  <c r="J318" i="4"/>
  <c r="I318" i="4"/>
  <c r="G318" i="4"/>
  <c r="H318" i="4" s="1"/>
  <c r="F318" i="4"/>
  <c r="E318" i="4"/>
  <c r="D318" i="4"/>
  <c r="T317" i="4"/>
  <c r="R317" i="4"/>
  <c r="Q317" i="4"/>
  <c r="P317" i="4"/>
  <c r="O317" i="4"/>
  <c r="N317" i="4"/>
  <c r="L317" i="4"/>
  <c r="K317" i="4"/>
  <c r="J317" i="4"/>
  <c r="I317" i="4"/>
  <c r="G317" i="4"/>
  <c r="H317" i="4" s="1"/>
  <c r="F317" i="4"/>
  <c r="E317" i="4"/>
  <c r="D317" i="4"/>
  <c r="T316" i="4"/>
  <c r="R316" i="4"/>
  <c r="Q316" i="4"/>
  <c r="P316" i="4"/>
  <c r="O316" i="4"/>
  <c r="N316" i="4"/>
  <c r="L316" i="4"/>
  <c r="K316" i="4"/>
  <c r="J316" i="4"/>
  <c r="I316" i="4"/>
  <c r="G316" i="4"/>
  <c r="H316" i="4" s="1"/>
  <c r="F316" i="4"/>
  <c r="E316" i="4"/>
  <c r="D316" i="4"/>
  <c r="T315" i="4"/>
  <c r="R315" i="4"/>
  <c r="Q315" i="4"/>
  <c r="P315" i="4"/>
  <c r="O315" i="4"/>
  <c r="N315" i="4"/>
  <c r="L315" i="4"/>
  <c r="K315" i="4"/>
  <c r="J315" i="4"/>
  <c r="I315" i="4"/>
  <c r="G315" i="4"/>
  <c r="H315" i="4" s="1"/>
  <c r="F315" i="4"/>
  <c r="E315" i="4"/>
  <c r="D315" i="4"/>
  <c r="T314" i="4"/>
  <c r="R314" i="4"/>
  <c r="Q314" i="4"/>
  <c r="P314" i="4"/>
  <c r="O314" i="4"/>
  <c r="N314" i="4"/>
  <c r="L314" i="4"/>
  <c r="K314" i="4"/>
  <c r="J314" i="4"/>
  <c r="I314" i="4"/>
  <c r="H314" i="4"/>
  <c r="G314" i="4"/>
  <c r="F314" i="4"/>
  <c r="E314" i="4"/>
  <c r="D314" i="4"/>
  <c r="T313" i="4"/>
  <c r="R313" i="4"/>
  <c r="Q313" i="4"/>
  <c r="P313" i="4"/>
  <c r="O313" i="4"/>
  <c r="N313" i="4"/>
  <c r="L313" i="4"/>
  <c r="K313" i="4"/>
  <c r="J313" i="4"/>
  <c r="I313" i="4"/>
  <c r="G313" i="4"/>
  <c r="H313" i="4" s="1"/>
  <c r="F313" i="4"/>
  <c r="E313" i="4"/>
  <c r="D313" i="4"/>
  <c r="T312" i="4"/>
  <c r="R312" i="4"/>
  <c r="Q312" i="4"/>
  <c r="P312" i="4"/>
  <c r="O312" i="4"/>
  <c r="N312" i="4"/>
  <c r="L312" i="4"/>
  <c r="K312" i="4"/>
  <c r="J312" i="4"/>
  <c r="I312" i="4"/>
  <c r="G312" i="4"/>
  <c r="H312" i="4" s="1"/>
  <c r="F312" i="4"/>
  <c r="E312" i="4"/>
  <c r="D312" i="4"/>
  <c r="T311" i="4"/>
  <c r="R311" i="4"/>
  <c r="Q311" i="4"/>
  <c r="P311" i="4"/>
  <c r="O311" i="4"/>
  <c r="N311" i="4"/>
  <c r="L311" i="4"/>
  <c r="K311" i="4"/>
  <c r="J311" i="4"/>
  <c r="I311" i="4"/>
  <c r="G311" i="4"/>
  <c r="H311" i="4" s="1"/>
  <c r="F311" i="4"/>
  <c r="E311" i="4"/>
  <c r="D311" i="4"/>
  <c r="T310" i="4"/>
  <c r="R310" i="4"/>
  <c r="Q310" i="4"/>
  <c r="P310" i="4"/>
  <c r="O310" i="4"/>
  <c r="N310" i="4"/>
  <c r="L310" i="4"/>
  <c r="K310" i="4"/>
  <c r="J310" i="4"/>
  <c r="I310" i="4"/>
  <c r="G310" i="4"/>
  <c r="H310" i="4" s="1"/>
  <c r="F310" i="4"/>
  <c r="E310" i="4"/>
  <c r="D310" i="4"/>
  <c r="T309" i="4"/>
  <c r="R309" i="4"/>
  <c r="Q309" i="4"/>
  <c r="P309" i="4"/>
  <c r="O309" i="4"/>
  <c r="N309" i="4"/>
  <c r="L309" i="4"/>
  <c r="K309" i="4"/>
  <c r="J309" i="4"/>
  <c r="I309" i="4"/>
  <c r="G309" i="4"/>
  <c r="H309" i="4" s="1"/>
  <c r="F309" i="4"/>
  <c r="E309" i="4"/>
  <c r="D309" i="4"/>
  <c r="T308" i="4"/>
  <c r="R308" i="4"/>
  <c r="Q308" i="4"/>
  <c r="P308" i="4"/>
  <c r="O308" i="4"/>
  <c r="N308" i="4"/>
  <c r="L308" i="4"/>
  <c r="K308" i="4"/>
  <c r="J308" i="4"/>
  <c r="I308" i="4"/>
  <c r="G308" i="4"/>
  <c r="H308" i="4" s="1"/>
  <c r="F308" i="4"/>
  <c r="E308" i="4"/>
  <c r="D308" i="4"/>
  <c r="T307" i="4"/>
  <c r="R307" i="4"/>
  <c r="Q307" i="4"/>
  <c r="P307" i="4"/>
  <c r="O307" i="4"/>
  <c r="N307" i="4"/>
  <c r="L307" i="4"/>
  <c r="K307" i="4"/>
  <c r="J307" i="4"/>
  <c r="I307" i="4"/>
  <c r="G307" i="4"/>
  <c r="H307" i="4" s="1"/>
  <c r="F307" i="4"/>
  <c r="E307" i="4"/>
  <c r="D307" i="4"/>
  <c r="T306" i="4"/>
  <c r="R306" i="4"/>
  <c r="Q306" i="4"/>
  <c r="P306" i="4"/>
  <c r="O306" i="4"/>
  <c r="N306" i="4"/>
  <c r="L306" i="4"/>
  <c r="K306" i="4"/>
  <c r="J306" i="4"/>
  <c r="I306" i="4"/>
  <c r="G306" i="4"/>
  <c r="H306" i="4" s="1"/>
  <c r="F306" i="4"/>
  <c r="E306" i="4"/>
  <c r="D306" i="4"/>
  <c r="T305" i="4"/>
  <c r="R305" i="4"/>
  <c r="Q305" i="4"/>
  <c r="P305" i="4"/>
  <c r="O305" i="4"/>
  <c r="N305" i="4"/>
  <c r="L305" i="4"/>
  <c r="K305" i="4"/>
  <c r="J305" i="4"/>
  <c r="I305" i="4"/>
  <c r="G305" i="4"/>
  <c r="H305" i="4" s="1"/>
  <c r="F305" i="4"/>
  <c r="E305" i="4"/>
  <c r="D305" i="4"/>
  <c r="T304" i="4"/>
  <c r="R304" i="4"/>
  <c r="Q304" i="4"/>
  <c r="P304" i="4"/>
  <c r="O304" i="4"/>
  <c r="N304" i="4"/>
  <c r="L304" i="4"/>
  <c r="K304" i="4"/>
  <c r="J304" i="4"/>
  <c r="I304" i="4"/>
  <c r="G304" i="4"/>
  <c r="H304" i="4" s="1"/>
  <c r="F304" i="4"/>
  <c r="E304" i="4"/>
  <c r="D304" i="4"/>
  <c r="T303" i="4"/>
  <c r="R303" i="4"/>
  <c r="Q303" i="4"/>
  <c r="P303" i="4"/>
  <c r="O303" i="4"/>
  <c r="N303" i="4"/>
  <c r="L303" i="4"/>
  <c r="K303" i="4"/>
  <c r="J303" i="4"/>
  <c r="I303" i="4"/>
  <c r="G303" i="4"/>
  <c r="H303" i="4" s="1"/>
  <c r="F303" i="4"/>
  <c r="E303" i="4"/>
  <c r="D303" i="4"/>
  <c r="T302" i="4"/>
  <c r="R302" i="4"/>
  <c r="Q302" i="4"/>
  <c r="P302" i="4"/>
  <c r="O302" i="4"/>
  <c r="N302" i="4"/>
  <c r="L302" i="4"/>
  <c r="K302" i="4"/>
  <c r="J302" i="4"/>
  <c r="I302" i="4"/>
  <c r="G302" i="4"/>
  <c r="H302" i="4" s="1"/>
  <c r="F302" i="4"/>
  <c r="E302" i="4"/>
  <c r="D302" i="4"/>
  <c r="T301" i="4"/>
  <c r="R301" i="4"/>
  <c r="Q301" i="4"/>
  <c r="P301" i="4"/>
  <c r="O301" i="4"/>
  <c r="N301" i="4"/>
  <c r="L301" i="4"/>
  <c r="K301" i="4"/>
  <c r="J301" i="4"/>
  <c r="I301" i="4"/>
  <c r="G301" i="4"/>
  <c r="H301" i="4" s="1"/>
  <c r="F301" i="4"/>
  <c r="E301" i="4"/>
  <c r="D301" i="4"/>
  <c r="T300" i="4"/>
  <c r="R300" i="4"/>
  <c r="Q300" i="4"/>
  <c r="P300" i="4"/>
  <c r="O300" i="4"/>
  <c r="N300" i="4"/>
  <c r="L300" i="4"/>
  <c r="K300" i="4"/>
  <c r="J300" i="4"/>
  <c r="I300" i="4"/>
  <c r="G300" i="4"/>
  <c r="H300" i="4" s="1"/>
  <c r="F300" i="4"/>
  <c r="E300" i="4"/>
  <c r="D300" i="4"/>
  <c r="T299" i="4"/>
  <c r="R299" i="4"/>
  <c r="Q299" i="4"/>
  <c r="P299" i="4"/>
  <c r="O299" i="4"/>
  <c r="N299" i="4"/>
  <c r="L299" i="4"/>
  <c r="K299" i="4"/>
  <c r="J299" i="4"/>
  <c r="I299" i="4"/>
  <c r="G299" i="4"/>
  <c r="H299" i="4" s="1"/>
  <c r="F299" i="4"/>
  <c r="E299" i="4"/>
  <c r="D299" i="4"/>
  <c r="T298" i="4"/>
  <c r="R298" i="4"/>
  <c r="Q298" i="4"/>
  <c r="P298" i="4"/>
  <c r="O298" i="4"/>
  <c r="N298" i="4"/>
  <c r="L298" i="4"/>
  <c r="K298" i="4"/>
  <c r="J298" i="4"/>
  <c r="I298" i="4"/>
  <c r="G298" i="4"/>
  <c r="H298" i="4" s="1"/>
  <c r="F298" i="4"/>
  <c r="E298" i="4"/>
  <c r="D298" i="4"/>
  <c r="T297" i="4"/>
  <c r="R297" i="4"/>
  <c r="Q297" i="4"/>
  <c r="P297" i="4"/>
  <c r="O297" i="4"/>
  <c r="N297" i="4"/>
  <c r="L297" i="4"/>
  <c r="K297" i="4"/>
  <c r="J297" i="4"/>
  <c r="I297" i="4"/>
  <c r="G297" i="4"/>
  <c r="H297" i="4" s="1"/>
  <c r="F297" i="4"/>
  <c r="E297" i="4"/>
  <c r="D297" i="4"/>
  <c r="T296" i="4"/>
  <c r="R296" i="4"/>
  <c r="Q296" i="4"/>
  <c r="P296" i="4"/>
  <c r="O296" i="4"/>
  <c r="N296" i="4"/>
  <c r="L296" i="4"/>
  <c r="K296" i="4"/>
  <c r="J296" i="4"/>
  <c r="I296" i="4"/>
  <c r="G296" i="4"/>
  <c r="H296" i="4" s="1"/>
  <c r="F296" i="4"/>
  <c r="E296" i="4"/>
  <c r="D296" i="4"/>
  <c r="T295" i="4"/>
  <c r="R295" i="4"/>
  <c r="Q295" i="4"/>
  <c r="P295" i="4"/>
  <c r="O295" i="4"/>
  <c r="N295" i="4"/>
  <c r="L295" i="4"/>
  <c r="K295" i="4"/>
  <c r="J295" i="4"/>
  <c r="I295" i="4"/>
  <c r="G295" i="4"/>
  <c r="H295" i="4" s="1"/>
  <c r="F295" i="4"/>
  <c r="E295" i="4"/>
  <c r="D295" i="4"/>
  <c r="T294" i="4"/>
  <c r="R294" i="4"/>
  <c r="Q294" i="4"/>
  <c r="P294" i="4"/>
  <c r="O294" i="4"/>
  <c r="N294" i="4"/>
  <c r="L294" i="4"/>
  <c r="K294" i="4"/>
  <c r="J294" i="4"/>
  <c r="I294" i="4"/>
  <c r="G294" i="4"/>
  <c r="H294" i="4" s="1"/>
  <c r="F294" i="4"/>
  <c r="E294" i="4"/>
  <c r="D294" i="4"/>
  <c r="T293" i="4"/>
  <c r="R293" i="4"/>
  <c r="Q293" i="4"/>
  <c r="P293" i="4"/>
  <c r="O293" i="4"/>
  <c r="N293" i="4"/>
  <c r="L293" i="4"/>
  <c r="K293" i="4"/>
  <c r="J293" i="4"/>
  <c r="I293" i="4"/>
  <c r="G293" i="4"/>
  <c r="H293" i="4" s="1"/>
  <c r="F293" i="4"/>
  <c r="E293" i="4"/>
  <c r="D293" i="4"/>
  <c r="T292" i="4"/>
  <c r="R292" i="4"/>
  <c r="Q292" i="4"/>
  <c r="P292" i="4"/>
  <c r="O292" i="4"/>
  <c r="N292" i="4"/>
  <c r="L292" i="4"/>
  <c r="K292" i="4"/>
  <c r="J292" i="4"/>
  <c r="I292" i="4"/>
  <c r="G292" i="4"/>
  <c r="H292" i="4" s="1"/>
  <c r="F292" i="4"/>
  <c r="E292" i="4"/>
  <c r="D292" i="4"/>
  <c r="T291" i="4"/>
  <c r="R291" i="4"/>
  <c r="Q291" i="4"/>
  <c r="P291" i="4"/>
  <c r="O291" i="4"/>
  <c r="N291" i="4"/>
  <c r="L291" i="4"/>
  <c r="K291" i="4"/>
  <c r="J291" i="4"/>
  <c r="I291" i="4"/>
  <c r="G291" i="4"/>
  <c r="H291" i="4" s="1"/>
  <c r="F291" i="4"/>
  <c r="E291" i="4"/>
  <c r="D291" i="4"/>
  <c r="T290" i="4"/>
  <c r="R290" i="4"/>
  <c r="Q290" i="4"/>
  <c r="P290" i="4"/>
  <c r="O290" i="4"/>
  <c r="N290" i="4"/>
  <c r="L290" i="4"/>
  <c r="K290" i="4"/>
  <c r="J290" i="4"/>
  <c r="I290" i="4"/>
  <c r="G290" i="4"/>
  <c r="H290" i="4" s="1"/>
  <c r="F290" i="4"/>
  <c r="E290" i="4"/>
  <c r="D290" i="4"/>
  <c r="T289" i="4"/>
  <c r="R289" i="4"/>
  <c r="Q289" i="4"/>
  <c r="P289" i="4"/>
  <c r="O289" i="4"/>
  <c r="N289" i="4"/>
  <c r="L289" i="4"/>
  <c r="K289" i="4"/>
  <c r="J289" i="4"/>
  <c r="I289" i="4"/>
  <c r="G289" i="4"/>
  <c r="H289" i="4" s="1"/>
  <c r="F289" i="4"/>
  <c r="E289" i="4"/>
  <c r="D289" i="4"/>
  <c r="T288" i="4"/>
  <c r="R288" i="4"/>
  <c r="Q288" i="4"/>
  <c r="P288" i="4"/>
  <c r="O288" i="4"/>
  <c r="N288" i="4"/>
  <c r="L288" i="4"/>
  <c r="K288" i="4"/>
  <c r="J288" i="4"/>
  <c r="I288" i="4"/>
  <c r="G288" i="4"/>
  <c r="H288" i="4" s="1"/>
  <c r="F288" i="4"/>
  <c r="E288" i="4"/>
  <c r="D288" i="4"/>
  <c r="T287" i="4"/>
  <c r="R287" i="4"/>
  <c r="Q287" i="4"/>
  <c r="P287" i="4"/>
  <c r="O287" i="4"/>
  <c r="N287" i="4"/>
  <c r="L287" i="4"/>
  <c r="K287" i="4"/>
  <c r="J287" i="4"/>
  <c r="I287" i="4"/>
  <c r="G287" i="4"/>
  <c r="H287" i="4" s="1"/>
  <c r="F287" i="4"/>
  <c r="E287" i="4"/>
  <c r="D287" i="4"/>
  <c r="T286" i="4"/>
  <c r="R286" i="4"/>
  <c r="Q286" i="4"/>
  <c r="P286" i="4"/>
  <c r="O286" i="4"/>
  <c r="N286" i="4"/>
  <c r="L286" i="4"/>
  <c r="K286" i="4"/>
  <c r="J286" i="4"/>
  <c r="I286" i="4"/>
  <c r="G286" i="4"/>
  <c r="H286" i="4" s="1"/>
  <c r="F286" i="4"/>
  <c r="E286" i="4"/>
  <c r="D286" i="4"/>
  <c r="T285" i="4"/>
  <c r="R285" i="4"/>
  <c r="Q285" i="4"/>
  <c r="P285" i="4"/>
  <c r="O285" i="4"/>
  <c r="N285" i="4"/>
  <c r="L285" i="4"/>
  <c r="K285" i="4"/>
  <c r="J285" i="4"/>
  <c r="I285" i="4"/>
  <c r="H285" i="4"/>
  <c r="G285" i="4"/>
  <c r="F285" i="4"/>
  <c r="E285" i="4"/>
  <c r="D285" i="4"/>
  <c r="T284" i="4"/>
  <c r="R284" i="4"/>
  <c r="Q284" i="4"/>
  <c r="P284" i="4"/>
  <c r="O284" i="4"/>
  <c r="N284" i="4"/>
  <c r="L284" i="4"/>
  <c r="K284" i="4"/>
  <c r="J284" i="4"/>
  <c r="I284" i="4"/>
  <c r="G284" i="4"/>
  <c r="H284" i="4" s="1"/>
  <c r="F284" i="4"/>
  <c r="E284" i="4"/>
  <c r="D284" i="4"/>
  <c r="T283" i="4"/>
  <c r="R283" i="4"/>
  <c r="Q283" i="4"/>
  <c r="P283" i="4"/>
  <c r="O283" i="4"/>
  <c r="N283" i="4"/>
  <c r="L283" i="4"/>
  <c r="K283" i="4"/>
  <c r="J283" i="4"/>
  <c r="I283" i="4"/>
  <c r="G283" i="4"/>
  <c r="H283" i="4" s="1"/>
  <c r="F283" i="4"/>
  <c r="E283" i="4"/>
  <c r="D283" i="4"/>
  <c r="T282" i="4"/>
  <c r="R282" i="4"/>
  <c r="Q282" i="4"/>
  <c r="P282" i="4"/>
  <c r="O282" i="4"/>
  <c r="N282" i="4"/>
  <c r="L282" i="4"/>
  <c r="K282" i="4"/>
  <c r="J282" i="4"/>
  <c r="I282" i="4"/>
  <c r="G282" i="4"/>
  <c r="H282" i="4" s="1"/>
  <c r="F282" i="4"/>
  <c r="E282" i="4"/>
  <c r="D282" i="4"/>
  <c r="T281" i="4"/>
  <c r="R281" i="4"/>
  <c r="Q281" i="4"/>
  <c r="P281" i="4"/>
  <c r="O281" i="4"/>
  <c r="N281" i="4"/>
  <c r="L281" i="4"/>
  <c r="K281" i="4"/>
  <c r="J281" i="4"/>
  <c r="I281" i="4"/>
  <c r="H281" i="4"/>
  <c r="G281" i="4"/>
  <c r="F281" i="4"/>
  <c r="E281" i="4"/>
  <c r="D281" i="4"/>
  <c r="T280" i="4"/>
  <c r="R280" i="4"/>
  <c r="Q280" i="4"/>
  <c r="P280" i="4"/>
  <c r="O280" i="4"/>
  <c r="N280" i="4"/>
  <c r="L280" i="4"/>
  <c r="K280" i="4"/>
  <c r="J280" i="4"/>
  <c r="I280" i="4"/>
  <c r="G280" i="4"/>
  <c r="H280" i="4" s="1"/>
  <c r="F280" i="4"/>
  <c r="E280" i="4"/>
  <c r="D280" i="4"/>
  <c r="T279" i="4"/>
  <c r="R279" i="4"/>
  <c r="Q279" i="4"/>
  <c r="P279" i="4"/>
  <c r="O279" i="4"/>
  <c r="N279" i="4"/>
  <c r="L279" i="4"/>
  <c r="K279" i="4"/>
  <c r="J279" i="4"/>
  <c r="I279" i="4"/>
  <c r="G279" i="4"/>
  <c r="H279" i="4" s="1"/>
  <c r="F279" i="4"/>
  <c r="E279" i="4"/>
  <c r="D279" i="4"/>
  <c r="T278" i="4"/>
  <c r="R278" i="4"/>
  <c r="Q278" i="4"/>
  <c r="P278" i="4"/>
  <c r="O278" i="4"/>
  <c r="N278" i="4"/>
  <c r="L278" i="4"/>
  <c r="K278" i="4"/>
  <c r="J278" i="4"/>
  <c r="I278" i="4"/>
  <c r="G278" i="4"/>
  <c r="H278" i="4" s="1"/>
  <c r="F278" i="4"/>
  <c r="E278" i="4"/>
  <c r="D278" i="4"/>
  <c r="T277" i="4"/>
  <c r="R277" i="4"/>
  <c r="Q277" i="4"/>
  <c r="P277" i="4"/>
  <c r="O277" i="4"/>
  <c r="N277" i="4"/>
  <c r="L277" i="4"/>
  <c r="K277" i="4"/>
  <c r="J277" i="4"/>
  <c r="I277" i="4"/>
  <c r="G277" i="4"/>
  <c r="H277" i="4" s="1"/>
  <c r="F277" i="4"/>
  <c r="E277" i="4"/>
  <c r="D277" i="4"/>
  <c r="T276" i="4"/>
  <c r="R276" i="4"/>
  <c r="Q276" i="4"/>
  <c r="P276" i="4"/>
  <c r="O276" i="4"/>
  <c r="N276" i="4"/>
  <c r="L276" i="4"/>
  <c r="K276" i="4"/>
  <c r="J276" i="4"/>
  <c r="I276" i="4"/>
  <c r="G276" i="4"/>
  <c r="H276" i="4" s="1"/>
  <c r="F276" i="4"/>
  <c r="E276" i="4"/>
  <c r="D276" i="4"/>
  <c r="T275" i="4"/>
  <c r="R275" i="4"/>
  <c r="Q275" i="4"/>
  <c r="P275" i="4"/>
  <c r="O275" i="4"/>
  <c r="N275" i="4"/>
  <c r="L275" i="4"/>
  <c r="K275" i="4"/>
  <c r="J275" i="4"/>
  <c r="I275" i="4"/>
  <c r="G275" i="4"/>
  <c r="H275" i="4" s="1"/>
  <c r="F275" i="4"/>
  <c r="E275" i="4"/>
  <c r="D275" i="4"/>
  <c r="T274" i="4"/>
  <c r="R274" i="4"/>
  <c r="Q274" i="4"/>
  <c r="P274" i="4"/>
  <c r="O274" i="4"/>
  <c r="N274" i="4"/>
  <c r="L274" i="4"/>
  <c r="K274" i="4"/>
  <c r="J274" i="4"/>
  <c r="I274" i="4"/>
  <c r="G274" i="4"/>
  <c r="H274" i="4" s="1"/>
  <c r="F274" i="4"/>
  <c r="E274" i="4"/>
  <c r="D274" i="4"/>
  <c r="T273" i="4"/>
  <c r="R273" i="4"/>
  <c r="Q273" i="4"/>
  <c r="P273" i="4"/>
  <c r="O273" i="4"/>
  <c r="N273" i="4"/>
  <c r="L273" i="4"/>
  <c r="K273" i="4"/>
  <c r="J273" i="4"/>
  <c r="I273" i="4"/>
  <c r="G273" i="4"/>
  <c r="H273" i="4" s="1"/>
  <c r="F273" i="4"/>
  <c r="E273" i="4"/>
  <c r="D273" i="4"/>
  <c r="T272" i="4"/>
  <c r="R272" i="4"/>
  <c r="Q272" i="4"/>
  <c r="P272" i="4"/>
  <c r="O272" i="4"/>
  <c r="N272" i="4"/>
  <c r="L272" i="4"/>
  <c r="K272" i="4"/>
  <c r="J272" i="4"/>
  <c r="I272" i="4"/>
  <c r="G272" i="4"/>
  <c r="H272" i="4" s="1"/>
  <c r="F272" i="4"/>
  <c r="E272" i="4"/>
  <c r="D272" i="4"/>
  <c r="T271" i="4"/>
  <c r="R271" i="4"/>
  <c r="Q271" i="4"/>
  <c r="P271" i="4"/>
  <c r="O271" i="4"/>
  <c r="N271" i="4"/>
  <c r="L271" i="4"/>
  <c r="K271" i="4"/>
  <c r="J271" i="4"/>
  <c r="I271" i="4"/>
  <c r="G271" i="4"/>
  <c r="H271" i="4" s="1"/>
  <c r="F271" i="4"/>
  <c r="E271" i="4"/>
  <c r="D271" i="4"/>
  <c r="T270" i="4"/>
  <c r="R270" i="4"/>
  <c r="Q270" i="4"/>
  <c r="P270" i="4"/>
  <c r="O270" i="4"/>
  <c r="N270" i="4"/>
  <c r="L270" i="4"/>
  <c r="K270" i="4"/>
  <c r="J270" i="4"/>
  <c r="I270" i="4"/>
  <c r="G270" i="4"/>
  <c r="H270" i="4" s="1"/>
  <c r="F270" i="4"/>
  <c r="E270" i="4"/>
  <c r="D270" i="4"/>
  <c r="T269" i="4"/>
  <c r="R269" i="4"/>
  <c r="Q269" i="4"/>
  <c r="P269" i="4"/>
  <c r="O269" i="4"/>
  <c r="N269" i="4"/>
  <c r="L269" i="4"/>
  <c r="K269" i="4"/>
  <c r="J269" i="4"/>
  <c r="I269" i="4"/>
  <c r="H269" i="4"/>
  <c r="G269" i="4"/>
  <c r="F269" i="4"/>
  <c r="E269" i="4"/>
  <c r="D269" i="4"/>
  <c r="T268" i="4"/>
  <c r="R268" i="4"/>
  <c r="Q268" i="4"/>
  <c r="P268" i="4"/>
  <c r="O268" i="4"/>
  <c r="N268" i="4"/>
  <c r="L268" i="4"/>
  <c r="K268" i="4"/>
  <c r="J268" i="4"/>
  <c r="I268" i="4"/>
  <c r="G268" i="4"/>
  <c r="H268" i="4" s="1"/>
  <c r="F268" i="4"/>
  <c r="E268" i="4"/>
  <c r="D268" i="4"/>
  <c r="T267" i="4"/>
  <c r="R267" i="4"/>
  <c r="Q267" i="4"/>
  <c r="P267" i="4"/>
  <c r="O267" i="4"/>
  <c r="N267" i="4"/>
  <c r="L267" i="4"/>
  <c r="K267" i="4"/>
  <c r="J267" i="4"/>
  <c r="I267" i="4"/>
  <c r="G267" i="4"/>
  <c r="H267" i="4" s="1"/>
  <c r="F267" i="4"/>
  <c r="E267" i="4"/>
  <c r="D267" i="4"/>
  <c r="T266" i="4"/>
  <c r="R266" i="4"/>
  <c r="Q266" i="4"/>
  <c r="P266" i="4"/>
  <c r="O266" i="4"/>
  <c r="N266" i="4"/>
  <c r="L266" i="4"/>
  <c r="K266" i="4"/>
  <c r="J266" i="4"/>
  <c r="I266" i="4"/>
  <c r="G266" i="4"/>
  <c r="H266" i="4" s="1"/>
  <c r="F266" i="4"/>
  <c r="E266" i="4"/>
  <c r="D266" i="4"/>
  <c r="T265" i="4"/>
  <c r="R265" i="4"/>
  <c r="Q265" i="4"/>
  <c r="P265" i="4"/>
  <c r="O265" i="4"/>
  <c r="N265" i="4"/>
  <c r="L265" i="4"/>
  <c r="K265" i="4"/>
  <c r="J265" i="4"/>
  <c r="I265" i="4"/>
  <c r="H265" i="4"/>
  <c r="G265" i="4"/>
  <c r="F265" i="4"/>
  <c r="E265" i="4"/>
  <c r="D265" i="4"/>
  <c r="T264" i="4"/>
  <c r="R264" i="4"/>
  <c r="Q264" i="4"/>
  <c r="P264" i="4"/>
  <c r="O264" i="4"/>
  <c r="N264" i="4"/>
  <c r="L264" i="4"/>
  <c r="K264" i="4"/>
  <c r="J264" i="4"/>
  <c r="I264" i="4"/>
  <c r="G264" i="4"/>
  <c r="H264" i="4" s="1"/>
  <c r="F264" i="4"/>
  <c r="E264" i="4"/>
  <c r="D264" i="4"/>
  <c r="T263" i="4"/>
  <c r="R263" i="4"/>
  <c r="Q263" i="4"/>
  <c r="P263" i="4"/>
  <c r="O263" i="4"/>
  <c r="N263" i="4"/>
  <c r="L263" i="4"/>
  <c r="K263" i="4"/>
  <c r="J263" i="4"/>
  <c r="I263" i="4"/>
  <c r="G263" i="4"/>
  <c r="H263" i="4" s="1"/>
  <c r="F263" i="4"/>
  <c r="E263" i="4"/>
  <c r="D263" i="4"/>
  <c r="T262" i="4"/>
  <c r="R262" i="4"/>
  <c r="Q262" i="4"/>
  <c r="P262" i="4"/>
  <c r="O262" i="4"/>
  <c r="N262" i="4"/>
  <c r="L262" i="4"/>
  <c r="K262" i="4"/>
  <c r="J262" i="4"/>
  <c r="I262" i="4"/>
  <c r="G262" i="4"/>
  <c r="H262" i="4" s="1"/>
  <c r="F262" i="4"/>
  <c r="E262" i="4"/>
  <c r="D262" i="4"/>
  <c r="T261" i="4"/>
  <c r="R261" i="4"/>
  <c r="Q261" i="4"/>
  <c r="P261" i="4"/>
  <c r="O261" i="4"/>
  <c r="N261" i="4"/>
  <c r="L261" i="4"/>
  <c r="K261" i="4"/>
  <c r="J261" i="4"/>
  <c r="I261" i="4"/>
  <c r="G261" i="4"/>
  <c r="H261" i="4" s="1"/>
  <c r="F261" i="4"/>
  <c r="E261" i="4"/>
  <c r="D261" i="4"/>
  <c r="T260" i="4"/>
  <c r="R260" i="4"/>
  <c r="Q260" i="4"/>
  <c r="P260" i="4"/>
  <c r="O260" i="4"/>
  <c r="N260" i="4"/>
  <c r="L260" i="4"/>
  <c r="K260" i="4"/>
  <c r="J260" i="4"/>
  <c r="I260" i="4"/>
  <c r="G260" i="4"/>
  <c r="H260" i="4" s="1"/>
  <c r="F260" i="4"/>
  <c r="E260" i="4"/>
  <c r="D260" i="4"/>
  <c r="T259" i="4"/>
  <c r="R259" i="4"/>
  <c r="Q259" i="4"/>
  <c r="P259" i="4"/>
  <c r="O259" i="4"/>
  <c r="N259" i="4"/>
  <c r="L259" i="4"/>
  <c r="K259" i="4"/>
  <c r="J259" i="4"/>
  <c r="I259" i="4"/>
  <c r="G259" i="4"/>
  <c r="H259" i="4" s="1"/>
  <c r="F259" i="4"/>
  <c r="E259" i="4"/>
  <c r="D259" i="4"/>
  <c r="T258" i="4"/>
  <c r="R258" i="4"/>
  <c r="Q258" i="4"/>
  <c r="P258" i="4"/>
  <c r="O258" i="4"/>
  <c r="N258" i="4"/>
  <c r="L258" i="4"/>
  <c r="K258" i="4"/>
  <c r="J258" i="4"/>
  <c r="I258" i="4"/>
  <c r="G258" i="4"/>
  <c r="H258" i="4" s="1"/>
  <c r="F258" i="4"/>
  <c r="E258" i="4"/>
  <c r="D258" i="4"/>
  <c r="T257" i="4"/>
  <c r="R257" i="4"/>
  <c r="Q257" i="4"/>
  <c r="P257" i="4"/>
  <c r="O257" i="4"/>
  <c r="N257" i="4"/>
  <c r="L257" i="4"/>
  <c r="K257" i="4"/>
  <c r="J257" i="4"/>
  <c r="I257" i="4"/>
  <c r="H257" i="4"/>
  <c r="G257" i="4"/>
  <c r="F257" i="4"/>
  <c r="E257" i="4"/>
  <c r="D257" i="4"/>
  <c r="T256" i="4"/>
  <c r="R256" i="4"/>
  <c r="Q256" i="4"/>
  <c r="P256" i="4"/>
  <c r="O256" i="4"/>
  <c r="N256" i="4"/>
  <c r="L256" i="4"/>
  <c r="K256" i="4"/>
  <c r="J256" i="4"/>
  <c r="I256" i="4"/>
  <c r="G256" i="4"/>
  <c r="H256" i="4" s="1"/>
  <c r="F256" i="4"/>
  <c r="E256" i="4"/>
  <c r="D256" i="4"/>
  <c r="T255" i="4"/>
  <c r="R255" i="4"/>
  <c r="Q255" i="4"/>
  <c r="P255" i="4"/>
  <c r="O255" i="4"/>
  <c r="N255" i="4"/>
  <c r="L255" i="4"/>
  <c r="K255" i="4"/>
  <c r="J255" i="4"/>
  <c r="I255" i="4"/>
  <c r="G255" i="4"/>
  <c r="H255" i="4" s="1"/>
  <c r="F255" i="4"/>
  <c r="E255" i="4"/>
  <c r="D255" i="4"/>
  <c r="T254" i="4"/>
  <c r="R254" i="4"/>
  <c r="Q254" i="4"/>
  <c r="P254" i="4"/>
  <c r="O254" i="4"/>
  <c r="N254" i="4"/>
  <c r="L254" i="4"/>
  <c r="K254" i="4"/>
  <c r="J254" i="4"/>
  <c r="I254" i="4"/>
  <c r="G254" i="4"/>
  <c r="H254" i="4" s="1"/>
  <c r="F254" i="4"/>
  <c r="E254" i="4"/>
  <c r="D254" i="4"/>
  <c r="T253" i="4"/>
  <c r="R253" i="4"/>
  <c r="Q253" i="4"/>
  <c r="P253" i="4"/>
  <c r="O253" i="4"/>
  <c r="N253" i="4"/>
  <c r="L253" i="4"/>
  <c r="K253" i="4"/>
  <c r="J253" i="4"/>
  <c r="I253" i="4"/>
  <c r="H253" i="4"/>
  <c r="G253" i="4"/>
  <c r="F253" i="4"/>
  <c r="E253" i="4"/>
  <c r="D253" i="4"/>
  <c r="T252" i="4"/>
  <c r="R252" i="4"/>
  <c r="Q252" i="4"/>
  <c r="P252" i="4"/>
  <c r="O252" i="4"/>
  <c r="N252" i="4"/>
  <c r="L252" i="4"/>
  <c r="K252" i="4"/>
  <c r="J252" i="4"/>
  <c r="I252" i="4"/>
  <c r="G252" i="4"/>
  <c r="H252" i="4" s="1"/>
  <c r="F252" i="4"/>
  <c r="E252" i="4"/>
  <c r="D252" i="4"/>
  <c r="T251" i="4"/>
  <c r="R251" i="4"/>
  <c r="Q251" i="4"/>
  <c r="P251" i="4"/>
  <c r="O251" i="4"/>
  <c r="N251" i="4"/>
  <c r="L251" i="4"/>
  <c r="K251" i="4"/>
  <c r="J251" i="4"/>
  <c r="I251" i="4"/>
  <c r="G251" i="4"/>
  <c r="H251" i="4" s="1"/>
  <c r="F251" i="4"/>
  <c r="E251" i="4"/>
  <c r="D251" i="4"/>
  <c r="T250" i="4"/>
  <c r="R250" i="4"/>
  <c r="Q250" i="4"/>
  <c r="P250" i="4"/>
  <c r="O250" i="4"/>
  <c r="N250" i="4"/>
  <c r="L250" i="4"/>
  <c r="K250" i="4"/>
  <c r="J250" i="4"/>
  <c r="I250" i="4"/>
  <c r="G250" i="4"/>
  <c r="H250" i="4" s="1"/>
  <c r="F250" i="4"/>
  <c r="E250" i="4"/>
  <c r="D250" i="4"/>
  <c r="T249" i="4"/>
  <c r="R249" i="4"/>
  <c r="Q249" i="4"/>
  <c r="P249" i="4"/>
  <c r="O249" i="4"/>
  <c r="N249" i="4"/>
  <c r="L249" i="4"/>
  <c r="K249" i="4"/>
  <c r="J249" i="4"/>
  <c r="I249" i="4"/>
  <c r="H249" i="4"/>
  <c r="G249" i="4"/>
  <c r="F249" i="4"/>
  <c r="E249" i="4"/>
  <c r="D249" i="4"/>
  <c r="T248" i="4"/>
  <c r="R248" i="4"/>
  <c r="Q248" i="4"/>
  <c r="P248" i="4"/>
  <c r="O248" i="4"/>
  <c r="N248" i="4"/>
  <c r="L248" i="4"/>
  <c r="K248" i="4"/>
  <c r="J248" i="4"/>
  <c r="I248" i="4"/>
  <c r="G248" i="4"/>
  <c r="H248" i="4" s="1"/>
  <c r="F248" i="4"/>
  <c r="E248" i="4"/>
  <c r="D248" i="4"/>
  <c r="T247" i="4"/>
  <c r="R247" i="4"/>
  <c r="Q247" i="4"/>
  <c r="P247" i="4"/>
  <c r="O247" i="4"/>
  <c r="N247" i="4"/>
  <c r="L247" i="4"/>
  <c r="K247" i="4"/>
  <c r="J247" i="4"/>
  <c r="I247" i="4"/>
  <c r="G247" i="4"/>
  <c r="H247" i="4" s="1"/>
  <c r="F247" i="4"/>
  <c r="E247" i="4"/>
  <c r="D247" i="4"/>
  <c r="T246" i="4"/>
  <c r="R246" i="4"/>
  <c r="Q246" i="4"/>
  <c r="P246" i="4"/>
  <c r="O246" i="4"/>
  <c r="N246" i="4"/>
  <c r="L246" i="4"/>
  <c r="K246" i="4"/>
  <c r="J246" i="4"/>
  <c r="I246" i="4"/>
  <c r="G246" i="4"/>
  <c r="H246" i="4" s="1"/>
  <c r="F246" i="4"/>
  <c r="E246" i="4"/>
  <c r="D246" i="4"/>
  <c r="T245" i="4"/>
  <c r="R245" i="4"/>
  <c r="Q245" i="4"/>
  <c r="P245" i="4"/>
  <c r="O245" i="4"/>
  <c r="N245" i="4"/>
  <c r="L245" i="4"/>
  <c r="K245" i="4"/>
  <c r="J245" i="4"/>
  <c r="I245" i="4"/>
  <c r="G245" i="4"/>
  <c r="H245" i="4" s="1"/>
  <c r="F245" i="4"/>
  <c r="E245" i="4"/>
  <c r="D245" i="4"/>
  <c r="T244" i="4"/>
  <c r="R244" i="4"/>
  <c r="Q244" i="4"/>
  <c r="P244" i="4"/>
  <c r="O244" i="4"/>
  <c r="N244" i="4"/>
  <c r="L244" i="4"/>
  <c r="K244" i="4"/>
  <c r="J244" i="4"/>
  <c r="I244" i="4"/>
  <c r="G244" i="4"/>
  <c r="H244" i="4" s="1"/>
  <c r="F244" i="4"/>
  <c r="E244" i="4"/>
  <c r="D244" i="4"/>
  <c r="T243" i="4"/>
  <c r="R243" i="4"/>
  <c r="Q243" i="4"/>
  <c r="P243" i="4"/>
  <c r="O243" i="4"/>
  <c r="N243" i="4"/>
  <c r="L243" i="4"/>
  <c r="K243" i="4"/>
  <c r="J243" i="4"/>
  <c r="I243" i="4"/>
  <c r="G243" i="4"/>
  <c r="H243" i="4" s="1"/>
  <c r="F243" i="4"/>
  <c r="E243" i="4"/>
  <c r="D243" i="4"/>
  <c r="T242" i="4"/>
  <c r="R242" i="4"/>
  <c r="Q242" i="4"/>
  <c r="P242" i="4"/>
  <c r="O242" i="4"/>
  <c r="N242" i="4"/>
  <c r="L242" i="4"/>
  <c r="K242" i="4"/>
  <c r="J242" i="4"/>
  <c r="I242" i="4"/>
  <c r="G242" i="4"/>
  <c r="H242" i="4" s="1"/>
  <c r="F242" i="4"/>
  <c r="E242" i="4"/>
  <c r="D242" i="4"/>
  <c r="T241" i="4"/>
  <c r="R241" i="4"/>
  <c r="Q241" i="4"/>
  <c r="P241" i="4"/>
  <c r="O241" i="4"/>
  <c r="N241" i="4"/>
  <c r="L241" i="4"/>
  <c r="K241" i="4"/>
  <c r="J241" i="4"/>
  <c r="I241" i="4"/>
  <c r="H241" i="4"/>
  <c r="G241" i="4"/>
  <c r="F241" i="4"/>
  <c r="E241" i="4"/>
  <c r="D241" i="4"/>
  <c r="T240" i="4"/>
  <c r="R240" i="4"/>
  <c r="Q240" i="4"/>
  <c r="P240" i="4"/>
  <c r="O240" i="4"/>
  <c r="N240" i="4"/>
  <c r="L240" i="4"/>
  <c r="K240" i="4"/>
  <c r="J240" i="4"/>
  <c r="I240" i="4"/>
  <c r="G240" i="4"/>
  <c r="H240" i="4" s="1"/>
  <c r="F240" i="4"/>
  <c r="E240" i="4"/>
  <c r="D240" i="4"/>
  <c r="T239" i="4"/>
  <c r="R239" i="4"/>
  <c r="Q239" i="4"/>
  <c r="P239" i="4"/>
  <c r="O239" i="4"/>
  <c r="N239" i="4"/>
  <c r="L239" i="4"/>
  <c r="K239" i="4"/>
  <c r="J239" i="4"/>
  <c r="I239" i="4"/>
  <c r="G239" i="4"/>
  <c r="H239" i="4" s="1"/>
  <c r="F239" i="4"/>
  <c r="E239" i="4"/>
  <c r="D239" i="4"/>
  <c r="T238" i="4"/>
  <c r="R238" i="4"/>
  <c r="Q238" i="4"/>
  <c r="P238" i="4"/>
  <c r="O238" i="4"/>
  <c r="N238" i="4"/>
  <c r="L238" i="4"/>
  <c r="K238" i="4"/>
  <c r="J238" i="4"/>
  <c r="I238" i="4"/>
  <c r="G238" i="4"/>
  <c r="H238" i="4" s="1"/>
  <c r="F238" i="4"/>
  <c r="E238" i="4"/>
  <c r="D238" i="4"/>
  <c r="T237" i="4"/>
  <c r="R237" i="4"/>
  <c r="Q237" i="4"/>
  <c r="P237" i="4"/>
  <c r="O237" i="4"/>
  <c r="N237" i="4"/>
  <c r="L237" i="4"/>
  <c r="K237" i="4"/>
  <c r="J237" i="4"/>
  <c r="I237" i="4"/>
  <c r="H237" i="4"/>
  <c r="G237" i="4"/>
  <c r="F237" i="4"/>
  <c r="E237" i="4"/>
  <c r="D237" i="4"/>
  <c r="T236" i="4"/>
  <c r="R236" i="4"/>
  <c r="Q236" i="4"/>
  <c r="P236" i="4"/>
  <c r="O236" i="4"/>
  <c r="N236" i="4"/>
  <c r="L236" i="4"/>
  <c r="K236" i="4"/>
  <c r="J236" i="4"/>
  <c r="I236" i="4"/>
  <c r="G236" i="4"/>
  <c r="H236" i="4" s="1"/>
  <c r="F236" i="4"/>
  <c r="E236" i="4"/>
  <c r="D236" i="4"/>
  <c r="T235" i="4"/>
  <c r="R235" i="4"/>
  <c r="Q235" i="4"/>
  <c r="P235" i="4"/>
  <c r="O235" i="4"/>
  <c r="N235" i="4"/>
  <c r="L235" i="4"/>
  <c r="K235" i="4"/>
  <c r="J235" i="4"/>
  <c r="I235" i="4"/>
  <c r="G235" i="4"/>
  <c r="H235" i="4" s="1"/>
  <c r="F235" i="4"/>
  <c r="E235" i="4"/>
  <c r="D235" i="4"/>
  <c r="T234" i="4"/>
  <c r="R234" i="4"/>
  <c r="Q234" i="4"/>
  <c r="P234" i="4"/>
  <c r="O234" i="4"/>
  <c r="N234" i="4"/>
  <c r="L234" i="4"/>
  <c r="K234" i="4"/>
  <c r="J234" i="4"/>
  <c r="I234" i="4"/>
  <c r="G234" i="4"/>
  <c r="H234" i="4" s="1"/>
  <c r="F234" i="4"/>
  <c r="E234" i="4"/>
  <c r="D234" i="4"/>
  <c r="T233" i="4"/>
  <c r="R233" i="4"/>
  <c r="Q233" i="4"/>
  <c r="P233" i="4"/>
  <c r="O233" i="4"/>
  <c r="N233" i="4"/>
  <c r="L233" i="4"/>
  <c r="K233" i="4"/>
  <c r="J233" i="4"/>
  <c r="I233" i="4"/>
  <c r="H233" i="4"/>
  <c r="G233" i="4"/>
  <c r="F233" i="4"/>
  <c r="E233" i="4"/>
  <c r="D233" i="4"/>
  <c r="T232" i="4"/>
  <c r="R232" i="4"/>
  <c r="Q232" i="4"/>
  <c r="P232" i="4"/>
  <c r="O232" i="4"/>
  <c r="N232" i="4"/>
  <c r="L232" i="4"/>
  <c r="K232" i="4"/>
  <c r="J232" i="4"/>
  <c r="I232" i="4"/>
  <c r="G232" i="4"/>
  <c r="H232" i="4" s="1"/>
  <c r="F232" i="4"/>
  <c r="E232" i="4"/>
  <c r="D232" i="4"/>
  <c r="T231" i="4"/>
  <c r="R231" i="4"/>
  <c r="Q231" i="4"/>
  <c r="P231" i="4"/>
  <c r="O231" i="4"/>
  <c r="N231" i="4"/>
  <c r="L231" i="4"/>
  <c r="K231" i="4"/>
  <c r="J231" i="4"/>
  <c r="I231" i="4"/>
  <c r="G231" i="4"/>
  <c r="H231" i="4" s="1"/>
  <c r="F231" i="4"/>
  <c r="E231" i="4"/>
  <c r="D231" i="4"/>
  <c r="T230" i="4"/>
  <c r="R230" i="4"/>
  <c r="Q230" i="4"/>
  <c r="P230" i="4"/>
  <c r="O230" i="4"/>
  <c r="N230" i="4"/>
  <c r="L230" i="4"/>
  <c r="K230" i="4"/>
  <c r="J230" i="4"/>
  <c r="I230" i="4"/>
  <c r="G230" i="4"/>
  <c r="H230" i="4" s="1"/>
  <c r="F230" i="4"/>
  <c r="E230" i="4"/>
  <c r="D230" i="4"/>
  <c r="T229" i="4"/>
  <c r="R229" i="4"/>
  <c r="Q229" i="4"/>
  <c r="P229" i="4"/>
  <c r="O229" i="4"/>
  <c r="N229" i="4"/>
  <c r="L229" i="4"/>
  <c r="K229" i="4"/>
  <c r="J229" i="4"/>
  <c r="I229" i="4"/>
  <c r="G229" i="4"/>
  <c r="H229" i="4" s="1"/>
  <c r="F229" i="4"/>
  <c r="E229" i="4"/>
  <c r="D229" i="4"/>
  <c r="T228" i="4"/>
  <c r="R228" i="4"/>
  <c r="Q228" i="4"/>
  <c r="P228" i="4"/>
  <c r="O228" i="4"/>
  <c r="N228" i="4"/>
  <c r="L228" i="4"/>
  <c r="K228" i="4"/>
  <c r="J228" i="4"/>
  <c r="I228" i="4"/>
  <c r="G228" i="4"/>
  <c r="H228" i="4" s="1"/>
  <c r="F228" i="4"/>
  <c r="E228" i="4"/>
  <c r="D228" i="4"/>
  <c r="T227" i="4"/>
  <c r="R227" i="4"/>
  <c r="Q227" i="4"/>
  <c r="P227" i="4"/>
  <c r="O227" i="4"/>
  <c r="N227" i="4"/>
  <c r="L227" i="4"/>
  <c r="K227" i="4"/>
  <c r="J227" i="4"/>
  <c r="I227" i="4"/>
  <c r="G227" i="4"/>
  <c r="H227" i="4" s="1"/>
  <c r="F227" i="4"/>
  <c r="E227" i="4"/>
  <c r="D227" i="4"/>
  <c r="T226" i="4"/>
  <c r="R226" i="4"/>
  <c r="Q226" i="4"/>
  <c r="P226" i="4"/>
  <c r="O226" i="4"/>
  <c r="N226" i="4"/>
  <c r="L226" i="4"/>
  <c r="K226" i="4"/>
  <c r="J226" i="4"/>
  <c r="I226" i="4"/>
  <c r="G226" i="4"/>
  <c r="H226" i="4" s="1"/>
  <c r="F226" i="4"/>
  <c r="E226" i="4"/>
  <c r="D226" i="4"/>
  <c r="T225" i="4"/>
  <c r="R225" i="4"/>
  <c r="Q225" i="4"/>
  <c r="P225" i="4"/>
  <c r="O225" i="4"/>
  <c r="N225" i="4"/>
  <c r="L225" i="4"/>
  <c r="K225" i="4"/>
  <c r="J225" i="4"/>
  <c r="I225" i="4"/>
  <c r="G225" i="4"/>
  <c r="H225" i="4" s="1"/>
  <c r="F225" i="4"/>
  <c r="E225" i="4"/>
  <c r="D225" i="4"/>
  <c r="T224" i="4"/>
  <c r="R224" i="4"/>
  <c r="Q224" i="4"/>
  <c r="P224" i="4"/>
  <c r="O224" i="4"/>
  <c r="N224" i="4"/>
  <c r="L224" i="4"/>
  <c r="K224" i="4"/>
  <c r="J224" i="4"/>
  <c r="I224" i="4"/>
  <c r="G224" i="4"/>
  <c r="H224" i="4" s="1"/>
  <c r="F224" i="4"/>
  <c r="E224" i="4"/>
  <c r="D224" i="4"/>
  <c r="T223" i="4"/>
  <c r="R223" i="4"/>
  <c r="Q223" i="4"/>
  <c r="P223" i="4"/>
  <c r="O223" i="4"/>
  <c r="N223" i="4"/>
  <c r="L223" i="4"/>
  <c r="K223" i="4"/>
  <c r="J223" i="4"/>
  <c r="I223" i="4"/>
  <c r="G223" i="4"/>
  <c r="H223" i="4" s="1"/>
  <c r="F223" i="4"/>
  <c r="E223" i="4"/>
  <c r="D223" i="4"/>
  <c r="T222" i="4"/>
  <c r="R222" i="4"/>
  <c r="Q222" i="4"/>
  <c r="P222" i="4"/>
  <c r="O222" i="4"/>
  <c r="N222" i="4"/>
  <c r="L222" i="4"/>
  <c r="K222" i="4"/>
  <c r="J222" i="4"/>
  <c r="I222" i="4"/>
  <c r="G222" i="4"/>
  <c r="H222" i="4" s="1"/>
  <c r="F222" i="4"/>
  <c r="E222" i="4"/>
  <c r="D222" i="4"/>
  <c r="T221" i="4"/>
  <c r="R221" i="4"/>
  <c r="Q221" i="4"/>
  <c r="P221" i="4"/>
  <c r="O221" i="4"/>
  <c r="N221" i="4"/>
  <c r="L221" i="4"/>
  <c r="K221" i="4"/>
  <c r="J221" i="4"/>
  <c r="I221" i="4"/>
  <c r="H221" i="4"/>
  <c r="G221" i="4"/>
  <c r="F221" i="4"/>
  <c r="E221" i="4"/>
  <c r="D221" i="4"/>
  <c r="T220" i="4"/>
  <c r="R220" i="4"/>
  <c r="Q220" i="4"/>
  <c r="P220" i="4"/>
  <c r="O220" i="4"/>
  <c r="N220" i="4"/>
  <c r="L220" i="4"/>
  <c r="K220" i="4"/>
  <c r="J220" i="4"/>
  <c r="I220" i="4"/>
  <c r="G220" i="4"/>
  <c r="H220" i="4" s="1"/>
  <c r="F220" i="4"/>
  <c r="E220" i="4"/>
  <c r="D220" i="4"/>
  <c r="T219" i="4"/>
  <c r="R219" i="4"/>
  <c r="Q219" i="4"/>
  <c r="P219" i="4"/>
  <c r="O219" i="4"/>
  <c r="N219" i="4"/>
  <c r="L219" i="4"/>
  <c r="K219" i="4"/>
  <c r="J219" i="4"/>
  <c r="I219" i="4"/>
  <c r="G219" i="4"/>
  <c r="H219" i="4" s="1"/>
  <c r="F219" i="4"/>
  <c r="E219" i="4"/>
  <c r="D219" i="4"/>
  <c r="T218" i="4"/>
  <c r="R218" i="4"/>
  <c r="Q218" i="4"/>
  <c r="P218" i="4"/>
  <c r="O218" i="4"/>
  <c r="N218" i="4"/>
  <c r="L218" i="4"/>
  <c r="K218" i="4"/>
  <c r="J218" i="4"/>
  <c r="I218" i="4"/>
  <c r="G218" i="4"/>
  <c r="H218" i="4" s="1"/>
  <c r="F218" i="4"/>
  <c r="E218" i="4"/>
  <c r="D218" i="4"/>
  <c r="T217" i="4"/>
  <c r="R217" i="4"/>
  <c r="Q217" i="4"/>
  <c r="P217" i="4"/>
  <c r="O217" i="4"/>
  <c r="N217" i="4"/>
  <c r="L217" i="4"/>
  <c r="K217" i="4"/>
  <c r="J217" i="4"/>
  <c r="I217" i="4"/>
  <c r="H217" i="4"/>
  <c r="G217" i="4"/>
  <c r="F217" i="4"/>
  <c r="E217" i="4"/>
  <c r="D217" i="4"/>
  <c r="T216" i="4"/>
  <c r="R216" i="4"/>
  <c r="Q216" i="4"/>
  <c r="P216" i="4"/>
  <c r="O216" i="4"/>
  <c r="N216" i="4"/>
  <c r="L216" i="4"/>
  <c r="K216" i="4"/>
  <c r="J216" i="4"/>
  <c r="I216" i="4"/>
  <c r="G216" i="4"/>
  <c r="H216" i="4" s="1"/>
  <c r="F216" i="4"/>
  <c r="E216" i="4"/>
  <c r="D216" i="4"/>
  <c r="T215" i="4"/>
  <c r="R215" i="4"/>
  <c r="Q215" i="4"/>
  <c r="P215" i="4"/>
  <c r="O215" i="4"/>
  <c r="N215" i="4"/>
  <c r="L215" i="4"/>
  <c r="K215" i="4"/>
  <c r="J215" i="4"/>
  <c r="I215" i="4"/>
  <c r="G215" i="4"/>
  <c r="H215" i="4" s="1"/>
  <c r="F215" i="4"/>
  <c r="E215" i="4"/>
  <c r="D215" i="4"/>
  <c r="T214" i="4"/>
  <c r="R214" i="4"/>
  <c r="Q214" i="4"/>
  <c r="P214" i="4"/>
  <c r="O214" i="4"/>
  <c r="N214" i="4"/>
  <c r="L214" i="4"/>
  <c r="K214" i="4"/>
  <c r="J214" i="4"/>
  <c r="I214" i="4"/>
  <c r="G214" i="4"/>
  <c r="H214" i="4" s="1"/>
  <c r="F214" i="4"/>
  <c r="E214" i="4"/>
  <c r="D214" i="4"/>
  <c r="T213" i="4"/>
  <c r="R213" i="4"/>
  <c r="Q213" i="4"/>
  <c r="P213" i="4"/>
  <c r="O213" i="4"/>
  <c r="N213" i="4"/>
  <c r="L213" i="4"/>
  <c r="K213" i="4"/>
  <c r="J213" i="4"/>
  <c r="I213" i="4"/>
  <c r="G213" i="4"/>
  <c r="H213" i="4" s="1"/>
  <c r="F213" i="4"/>
  <c r="E213" i="4"/>
  <c r="D213" i="4"/>
  <c r="T212" i="4"/>
  <c r="R212" i="4"/>
  <c r="Q212" i="4"/>
  <c r="P212" i="4"/>
  <c r="O212" i="4"/>
  <c r="N212" i="4"/>
  <c r="L212" i="4"/>
  <c r="K212" i="4"/>
  <c r="J212" i="4"/>
  <c r="I212" i="4"/>
  <c r="G212" i="4"/>
  <c r="H212" i="4" s="1"/>
  <c r="F212" i="4"/>
  <c r="E212" i="4"/>
  <c r="D212" i="4"/>
  <c r="T211" i="4"/>
  <c r="R211" i="4"/>
  <c r="Q211" i="4"/>
  <c r="P211" i="4"/>
  <c r="O211" i="4"/>
  <c r="N211" i="4"/>
  <c r="L211" i="4"/>
  <c r="K211" i="4"/>
  <c r="J211" i="4"/>
  <c r="I211" i="4"/>
  <c r="G211" i="4"/>
  <c r="H211" i="4" s="1"/>
  <c r="F211" i="4"/>
  <c r="E211" i="4"/>
  <c r="D211" i="4"/>
  <c r="T210" i="4"/>
  <c r="R210" i="4"/>
  <c r="Q210" i="4"/>
  <c r="P210" i="4"/>
  <c r="O210" i="4"/>
  <c r="N210" i="4"/>
  <c r="L210" i="4"/>
  <c r="K210" i="4"/>
  <c r="J210" i="4"/>
  <c r="I210" i="4"/>
  <c r="G210" i="4"/>
  <c r="H210" i="4" s="1"/>
  <c r="F210" i="4"/>
  <c r="E210" i="4"/>
  <c r="D210" i="4"/>
  <c r="T209" i="4"/>
  <c r="R209" i="4"/>
  <c r="Q209" i="4"/>
  <c r="P209" i="4"/>
  <c r="O209" i="4"/>
  <c r="N209" i="4"/>
  <c r="L209" i="4"/>
  <c r="K209" i="4"/>
  <c r="J209" i="4"/>
  <c r="I209" i="4"/>
  <c r="G209" i="4"/>
  <c r="H209" i="4" s="1"/>
  <c r="F209" i="4"/>
  <c r="E209" i="4"/>
  <c r="D209" i="4"/>
  <c r="T208" i="4"/>
  <c r="R208" i="4"/>
  <c r="Q208" i="4"/>
  <c r="P208" i="4"/>
  <c r="O208" i="4"/>
  <c r="N208" i="4"/>
  <c r="L208" i="4"/>
  <c r="K208" i="4"/>
  <c r="J208" i="4"/>
  <c r="I208" i="4"/>
  <c r="G208" i="4"/>
  <c r="H208" i="4" s="1"/>
  <c r="F208" i="4"/>
  <c r="E208" i="4"/>
  <c r="D208" i="4"/>
  <c r="T207" i="4"/>
  <c r="R207" i="4"/>
  <c r="Q207" i="4"/>
  <c r="P207" i="4"/>
  <c r="O207" i="4"/>
  <c r="N207" i="4"/>
  <c r="L207" i="4"/>
  <c r="K207" i="4"/>
  <c r="J207" i="4"/>
  <c r="I207" i="4"/>
  <c r="G207" i="4"/>
  <c r="H207" i="4" s="1"/>
  <c r="F207" i="4"/>
  <c r="E207" i="4"/>
  <c r="D207" i="4"/>
  <c r="T206" i="4"/>
  <c r="R206" i="4"/>
  <c r="Q206" i="4"/>
  <c r="P206" i="4"/>
  <c r="O206" i="4"/>
  <c r="N206" i="4"/>
  <c r="L206" i="4"/>
  <c r="K206" i="4"/>
  <c r="J206" i="4"/>
  <c r="I206" i="4"/>
  <c r="G206" i="4"/>
  <c r="H206" i="4" s="1"/>
  <c r="F206" i="4"/>
  <c r="E206" i="4"/>
  <c r="D206" i="4"/>
  <c r="T205" i="4"/>
  <c r="R205" i="4"/>
  <c r="Q205" i="4"/>
  <c r="P205" i="4"/>
  <c r="O205" i="4"/>
  <c r="N205" i="4"/>
  <c r="L205" i="4"/>
  <c r="K205" i="4"/>
  <c r="J205" i="4"/>
  <c r="I205" i="4"/>
  <c r="H205" i="4"/>
  <c r="G205" i="4"/>
  <c r="F205" i="4"/>
  <c r="E205" i="4"/>
  <c r="D205" i="4"/>
  <c r="T204" i="4"/>
  <c r="R204" i="4"/>
  <c r="Q204" i="4"/>
  <c r="P204" i="4"/>
  <c r="O204" i="4"/>
  <c r="N204" i="4"/>
  <c r="L204" i="4"/>
  <c r="K204" i="4"/>
  <c r="J204" i="4"/>
  <c r="I204" i="4"/>
  <c r="G204" i="4"/>
  <c r="H204" i="4" s="1"/>
  <c r="F204" i="4"/>
  <c r="E204" i="4"/>
  <c r="D204" i="4"/>
  <c r="T203" i="4"/>
  <c r="R203" i="4"/>
  <c r="Q203" i="4"/>
  <c r="P203" i="4"/>
  <c r="O203" i="4"/>
  <c r="N203" i="4"/>
  <c r="L203" i="4"/>
  <c r="K203" i="4"/>
  <c r="J203" i="4"/>
  <c r="I203" i="4"/>
  <c r="G203" i="4"/>
  <c r="H203" i="4" s="1"/>
  <c r="F203" i="4"/>
  <c r="E203" i="4"/>
  <c r="D203" i="4"/>
  <c r="T202" i="4"/>
  <c r="R202" i="4"/>
  <c r="Q202" i="4"/>
  <c r="P202" i="4"/>
  <c r="O202" i="4"/>
  <c r="N202" i="4"/>
  <c r="L202" i="4"/>
  <c r="K202" i="4"/>
  <c r="J202" i="4"/>
  <c r="I202" i="4"/>
  <c r="G202" i="4"/>
  <c r="H202" i="4" s="1"/>
  <c r="F202" i="4"/>
  <c r="E202" i="4"/>
  <c r="D202" i="4"/>
  <c r="T201" i="4"/>
  <c r="R201" i="4"/>
  <c r="Q201" i="4"/>
  <c r="P201" i="4"/>
  <c r="O201" i="4"/>
  <c r="N201" i="4"/>
  <c r="L201" i="4"/>
  <c r="K201" i="4"/>
  <c r="J201" i="4"/>
  <c r="I201" i="4"/>
  <c r="H201" i="4"/>
  <c r="G201" i="4"/>
  <c r="F201" i="4"/>
  <c r="E201" i="4"/>
  <c r="D201" i="4"/>
  <c r="T200" i="4"/>
  <c r="R200" i="4"/>
  <c r="Q200" i="4"/>
  <c r="P200" i="4"/>
  <c r="O200" i="4"/>
  <c r="N200" i="4"/>
  <c r="L200" i="4"/>
  <c r="K200" i="4"/>
  <c r="J200" i="4"/>
  <c r="I200" i="4"/>
  <c r="G200" i="4"/>
  <c r="H200" i="4" s="1"/>
  <c r="F200" i="4"/>
  <c r="E200" i="4"/>
  <c r="D200" i="4"/>
  <c r="T199" i="4"/>
  <c r="R199" i="4"/>
  <c r="Q199" i="4"/>
  <c r="P199" i="4"/>
  <c r="O199" i="4"/>
  <c r="N199" i="4"/>
  <c r="L199" i="4"/>
  <c r="K199" i="4"/>
  <c r="J199" i="4"/>
  <c r="I199" i="4"/>
  <c r="G199" i="4"/>
  <c r="H199" i="4" s="1"/>
  <c r="F199" i="4"/>
  <c r="E199" i="4"/>
  <c r="D199" i="4"/>
  <c r="T198" i="4"/>
  <c r="R198" i="4"/>
  <c r="Q198" i="4"/>
  <c r="P198" i="4"/>
  <c r="O198" i="4"/>
  <c r="N198" i="4"/>
  <c r="L198" i="4"/>
  <c r="K198" i="4"/>
  <c r="J198" i="4"/>
  <c r="I198" i="4"/>
  <c r="G198" i="4"/>
  <c r="H198" i="4" s="1"/>
  <c r="F198" i="4"/>
  <c r="E198" i="4"/>
  <c r="D198" i="4"/>
  <c r="T197" i="4"/>
  <c r="R197" i="4"/>
  <c r="Q197" i="4"/>
  <c r="P197" i="4"/>
  <c r="O197" i="4"/>
  <c r="N197" i="4"/>
  <c r="L197" i="4"/>
  <c r="K197" i="4"/>
  <c r="J197" i="4"/>
  <c r="I197" i="4"/>
  <c r="G197" i="4"/>
  <c r="H197" i="4" s="1"/>
  <c r="F197" i="4"/>
  <c r="E197" i="4"/>
  <c r="D197" i="4"/>
  <c r="T196" i="4"/>
  <c r="R196" i="4"/>
  <c r="Q196" i="4"/>
  <c r="P196" i="4"/>
  <c r="O196" i="4"/>
  <c r="N196" i="4"/>
  <c r="L196" i="4"/>
  <c r="K196" i="4"/>
  <c r="J196" i="4"/>
  <c r="I196" i="4"/>
  <c r="G196" i="4"/>
  <c r="H196" i="4" s="1"/>
  <c r="F196" i="4"/>
  <c r="E196" i="4"/>
  <c r="D196" i="4"/>
  <c r="T195" i="4"/>
  <c r="R195" i="4"/>
  <c r="Q195" i="4"/>
  <c r="P195" i="4"/>
  <c r="O195" i="4"/>
  <c r="N195" i="4"/>
  <c r="L195" i="4"/>
  <c r="K195" i="4"/>
  <c r="J195" i="4"/>
  <c r="I195" i="4"/>
  <c r="G195" i="4"/>
  <c r="H195" i="4" s="1"/>
  <c r="F195" i="4"/>
  <c r="E195" i="4"/>
  <c r="D195" i="4"/>
  <c r="T194" i="4"/>
  <c r="R194" i="4"/>
  <c r="Q194" i="4"/>
  <c r="P194" i="4"/>
  <c r="O194" i="4"/>
  <c r="N194" i="4"/>
  <c r="L194" i="4"/>
  <c r="K194" i="4"/>
  <c r="J194" i="4"/>
  <c r="I194" i="4"/>
  <c r="G194" i="4"/>
  <c r="H194" i="4" s="1"/>
  <c r="F194" i="4"/>
  <c r="E194" i="4"/>
  <c r="D194" i="4"/>
  <c r="T193" i="4"/>
  <c r="R193" i="4"/>
  <c r="Q193" i="4"/>
  <c r="P193" i="4"/>
  <c r="O193" i="4"/>
  <c r="N193" i="4"/>
  <c r="L193" i="4"/>
  <c r="K193" i="4"/>
  <c r="J193" i="4"/>
  <c r="I193" i="4"/>
  <c r="G193" i="4"/>
  <c r="H193" i="4" s="1"/>
  <c r="F193" i="4"/>
  <c r="E193" i="4"/>
  <c r="D193" i="4"/>
  <c r="T192" i="4"/>
  <c r="R192" i="4"/>
  <c r="Q192" i="4"/>
  <c r="P192" i="4"/>
  <c r="O192" i="4"/>
  <c r="N192" i="4"/>
  <c r="L192" i="4"/>
  <c r="K192" i="4"/>
  <c r="J192" i="4"/>
  <c r="I192" i="4"/>
  <c r="G192" i="4"/>
  <c r="H192" i="4" s="1"/>
  <c r="F192" i="4"/>
  <c r="E192" i="4"/>
  <c r="D192" i="4"/>
  <c r="T191" i="4"/>
  <c r="R191" i="4"/>
  <c r="Q191" i="4"/>
  <c r="P191" i="4"/>
  <c r="O191" i="4"/>
  <c r="N191" i="4"/>
  <c r="L191" i="4"/>
  <c r="K191" i="4"/>
  <c r="J191" i="4"/>
  <c r="I191" i="4"/>
  <c r="G191" i="4"/>
  <c r="H191" i="4" s="1"/>
  <c r="F191" i="4"/>
  <c r="E191" i="4"/>
  <c r="D191" i="4"/>
  <c r="T190" i="4"/>
  <c r="R190" i="4"/>
  <c r="Q190" i="4"/>
  <c r="P190" i="4"/>
  <c r="O190" i="4"/>
  <c r="N190" i="4"/>
  <c r="L190" i="4"/>
  <c r="K190" i="4"/>
  <c r="J190" i="4"/>
  <c r="I190" i="4"/>
  <c r="G190" i="4"/>
  <c r="H190" i="4" s="1"/>
  <c r="F190" i="4"/>
  <c r="E190" i="4"/>
  <c r="D190" i="4"/>
  <c r="T189" i="4"/>
  <c r="R189" i="4"/>
  <c r="Q189" i="4"/>
  <c r="P189" i="4"/>
  <c r="O189" i="4"/>
  <c r="N189" i="4"/>
  <c r="L189" i="4"/>
  <c r="K189" i="4"/>
  <c r="J189" i="4"/>
  <c r="I189" i="4"/>
  <c r="H189" i="4"/>
  <c r="G189" i="4"/>
  <c r="F189" i="4"/>
  <c r="E189" i="4"/>
  <c r="D189" i="4"/>
  <c r="T188" i="4"/>
  <c r="R188" i="4"/>
  <c r="Q188" i="4"/>
  <c r="P188" i="4"/>
  <c r="O188" i="4"/>
  <c r="N188" i="4"/>
  <c r="L188" i="4"/>
  <c r="K188" i="4"/>
  <c r="J188" i="4"/>
  <c r="I188" i="4"/>
  <c r="G188" i="4"/>
  <c r="H188" i="4" s="1"/>
  <c r="F188" i="4"/>
  <c r="E188" i="4"/>
  <c r="D188" i="4"/>
  <c r="T187" i="4"/>
  <c r="R187" i="4"/>
  <c r="Q187" i="4"/>
  <c r="P187" i="4"/>
  <c r="O187" i="4"/>
  <c r="N187" i="4"/>
  <c r="L187" i="4"/>
  <c r="K187" i="4"/>
  <c r="J187" i="4"/>
  <c r="I187" i="4"/>
  <c r="G187" i="4"/>
  <c r="H187" i="4" s="1"/>
  <c r="F187" i="4"/>
  <c r="E187" i="4"/>
  <c r="D187" i="4"/>
  <c r="T186" i="4"/>
  <c r="R186" i="4"/>
  <c r="Q186" i="4"/>
  <c r="P186" i="4"/>
  <c r="O186" i="4"/>
  <c r="N186" i="4"/>
  <c r="L186" i="4"/>
  <c r="K186" i="4"/>
  <c r="J186" i="4"/>
  <c r="I186" i="4"/>
  <c r="G186" i="4"/>
  <c r="H186" i="4" s="1"/>
  <c r="F186" i="4"/>
  <c r="E186" i="4"/>
  <c r="D186" i="4"/>
  <c r="T185" i="4"/>
  <c r="R185" i="4"/>
  <c r="Q185" i="4"/>
  <c r="P185" i="4"/>
  <c r="O185" i="4"/>
  <c r="N185" i="4"/>
  <c r="L185" i="4"/>
  <c r="K185" i="4"/>
  <c r="J185" i="4"/>
  <c r="I185" i="4"/>
  <c r="H185" i="4"/>
  <c r="G185" i="4"/>
  <c r="F185" i="4"/>
  <c r="E185" i="4"/>
  <c r="D185" i="4"/>
  <c r="T184" i="4"/>
  <c r="R184" i="4"/>
  <c r="Q184" i="4"/>
  <c r="P184" i="4"/>
  <c r="O184" i="4"/>
  <c r="N184" i="4"/>
  <c r="L184" i="4"/>
  <c r="K184" i="4"/>
  <c r="J184" i="4"/>
  <c r="I184" i="4"/>
  <c r="G184" i="4"/>
  <c r="H184" i="4" s="1"/>
  <c r="F184" i="4"/>
  <c r="E184" i="4"/>
  <c r="D184" i="4"/>
  <c r="T183" i="4"/>
  <c r="R183" i="4"/>
  <c r="Q183" i="4"/>
  <c r="P183" i="4"/>
  <c r="O183" i="4"/>
  <c r="N183" i="4"/>
  <c r="L183" i="4"/>
  <c r="K183" i="4"/>
  <c r="J183" i="4"/>
  <c r="I183" i="4"/>
  <c r="G183" i="4"/>
  <c r="H183" i="4" s="1"/>
  <c r="F183" i="4"/>
  <c r="E183" i="4"/>
  <c r="D183" i="4"/>
  <c r="T182" i="4"/>
  <c r="R182" i="4"/>
  <c r="Q182" i="4"/>
  <c r="P182" i="4"/>
  <c r="O182" i="4"/>
  <c r="N182" i="4"/>
  <c r="L182" i="4"/>
  <c r="K182" i="4"/>
  <c r="J182" i="4"/>
  <c r="I182" i="4"/>
  <c r="G182" i="4"/>
  <c r="H182" i="4" s="1"/>
  <c r="F182" i="4"/>
  <c r="E182" i="4"/>
  <c r="D182" i="4"/>
  <c r="T181" i="4"/>
  <c r="R181" i="4"/>
  <c r="Q181" i="4"/>
  <c r="P181" i="4"/>
  <c r="O181" i="4"/>
  <c r="N181" i="4"/>
  <c r="L181" i="4"/>
  <c r="K181" i="4"/>
  <c r="J181" i="4"/>
  <c r="I181" i="4"/>
  <c r="G181" i="4"/>
  <c r="H181" i="4" s="1"/>
  <c r="F181" i="4"/>
  <c r="E181" i="4"/>
  <c r="D181" i="4"/>
  <c r="T180" i="4"/>
  <c r="R180" i="4"/>
  <c r="Q180" i="4"/>
  <c r="P180" i="4"/>
  <c r="O180" i="4"/>
  <c r="N180" i="4"/>
  <c r="L180" i="4"/>
  <c r="K180" i="4"/>
  <c r="J180" i="4"/>
  <c r="I180" i="4"/>
  <c r="G180" i="4"/>
  <c r="H180" i="4" s="1"/>
  <c r="F180" i="4"/>
  <c r="E180" i="4"/>
  <c r="D180" i="4"/>
  <c r="T179" i="4"/>
  <c r="R179" i="4"/>
  <c r="Q179" i="4"/>
  <c r="P179" i="4"/>
  <c r="O179" i="4"/>
  <c r="N179" i="4"/>
  <c r="L179" i="4"/>
  <c r="K179" i="4"/>
  <c r="J179" i="4"/>
  <c r="I179" i="4"/>
  <c r="G179" i="4"/>
  <c r="H179" i="4" s="1"/>
  <c r="F179" i="4"/>
  <c r="E179" i="4"/>
  <c r="D179" i="4"/>
  <c r="T178" i="4"/>
  <c r="R178" i="4"/>
  <c r="Q178" i="4"/>
  <c r="P178" i="4"/>
  <c r="O178" i="4"/>
  <c r="N178" i="4"/>
  <c r="L178" i="4"/>
  <c r="K178" i="4"/>
  <c r="J178" i="4"/>
  <c r="I178" i="4"/>
  <c r="G178" i="4"/>
  <c r="H178" i="4" s="1"/>
  <c r="F178" i="4"/>
  <c r="E178" i="4"/>
  <c r="D178" i="4"/>
  <c r="T177" i="4"/>
  <c r="R177" i="4"/>
  <c r="Q177" i="4"/>
  <c r="P177" i="4"/>
  <c r="O177" i="4"/>
  <c r="N177" i="4"/>
  <c r="L177" i="4"/>
  <c r="K177" i="4"/>
  <c r="J177" i="4"/>
  <c r="I177" i="4"/>
  <c r="G177" i="4"/>
  <c r="H177" i="4" s="1"/>
  <c r="F177" i="4"/>
  <c r="E177" i="4"/>
  <c r="D177" i="4"/>
  <c r="T176" i="4"/>
  <c r="R176" i="4"/>
  <c r="Q176" i="4"/>
  <c r="P176" i="4"/>
  <c r="O176" i="4"/>
  <c r="N176" i="4"/>
  <c r="L176" i="4"/>
  <c r="K176" i="4"/>
  <c r="J176" i="4"/>
  <c r="I176" i="4"/>
  <c r="G176" i="4"/>
  <c r="H176" i="4" s="1"/>
  <c r="F176" i="4"/>
  <c r="E176" i="4"/>
  <c r="D176" i="4"/>
  <c r="T175" i="4"/>
  <c r="R175" i="4"/>
  <c r="Q175" i="4"/>
  <c r="P175" i="4"/>
  <c r="O175" i="4"/>
  <c r="N175" i="4"/>
  <c r="L175" i="4"/>
  <c r="K175" i="4"/>
  <c r="J175" i="4"/>
  <c r="I175" i="4"/>
  <c r="G175" i="4"/>
  <c r="H175" i="4" s="1"/>
  <c r="F175" i="4"/>
  <c r="E175" i="4"/>
  <c r="D175" i="4"/>
  <c r="T174" i="4"/>
  <c r="R174" i="4"/>
  <c r="Q174" i="4"/>
  <c r="P174" i="4"/>
  <c r="O174" i="4"/>
  <c r="N174" i="4"/>
  <c r="L174" i="4"/>
  <c r="K174" i="4"/>
  <c r="J174" i="4"/>
  <c r="I174" i="4"/>
  <c r="G174" i="4"/>
  <c r="H174" i="4" s="1"/>
  <c r="F174" i="4"/>
  <c r="E174" i="4"/>
  <c r="D174" i="4"/>
  <c r="T173" i="4"/>
  <c r="R173" i="4"/>
  <c r="Q173" i="4"/>
  <c r="P173" i="4"/>
  <c r="O173" i="4"/>
  <c r="N173" i="4"/>
  <c r="L173" i="4"/>
  <c r="K173" i="4"/>
  <c r="J173" i="4"/>
  <c r="I173" i="4"/>
  <c r="H173" i="4"/>
  <c r="G173" i="4"/>
  <c r="F173" i="4"/>
  <c r="E173" i="4"/>
  <c r="D173" i="4"/>
  <c r="T172" i="4"/>
  <c r="R172" i="4"/>
  <c r="Q172" i="4"/>
  <c r="P172" i="4"/>
  <c r="O172" i="4"/>
  <c r="N172" i="4"/>
  <c r="L172" i="4"/>
  <c r="K172" i="4"/>
  <c r="J172" i="4"/>
  <c r="I172" i="4"/>
  <c r="G172" i="4"/>
  <c r="H172" i="4" s="1"/>
  <c r="F172" i="4"/>
  <c r="E172" i="4"/>
  <c r="D172" i="4"/>
  <c r="T171" i="4"/>
  <c r="R171" i="4"/>
  <c r="Q171" i="4"/>
  <c r="P171" i="4"/>
  <c r="O171" i="4"/>
  <c r="N171" i="4"/>
  <c r="L171" i="4"/>
  <c r="K171" i="4"/>
  <c r="J171" i="4"/>
  <c r="I171" i="4"/>
  <c r="G171" i="4"/>
  <c r="H171" i="4" s="1"/>
  <c r="F171" i="4"/>
  <c r="E171" i="4"/>
  <c r="D171" i="4"/>
  <c r="T170" i="4"/>
  <c r="R170" i="4"/>
  <c r="Q170" i="4"/>
  <c r="P170" i="4"/>
  <c r="O170" i="4"/>
  <c r="N170" i="4"/>
  <c r="L170" i="4"/>
  <c r="K170" i="4"/>
  <c r="J170" i="4"/>
  <c r="I170" i="4"/>
  <c r="G170" i="4"/>
  <c r="H170" i="4" s="1"/>
  <c r="F170" i="4"/>
  <c r="E170" i="4"/>
  <c r="D170" i="4"/>
  <c r="T169" i="4"/>
  <c r="R169" i="4"/>
  <c r="Q169" i="4"/>
  <c r="P169" i="4"/>
  <c r="O169" i="4"/>
  <c r="N169" i="4"/>
  <c r="L169" i="4"/>
  <c r="K169" i="4"/>
  <c r="J169" i="4"/>
  <c r="I169" i="4"/>
  <c r="H169" i="4"/>
  <c r="G169" i="4"/>
  <c r="F169" i="4"/>
  <c r="E169" i="4"/>
  <c r="D169" i="4"/>
  <c r="T168" i="4"/>
  <c r="R168" i="4"/>
  <c r="Q168" i="4"/>
  <c r="P168" i="4"/>
  <c r="O168" i="4"/>
  <c r="N168" i="4"/>
  <c r="L168" i="4"/>
  <c r="K168" i="4"/>
  <c r="J168" i="4"/>
  <c r="I168" i="4"/>
  <c r="G168" i="4"/>
  <c r="H168" i="4" s="1"/>
  <c r="F168" i="4"/>
  <c r="E168" i="4"/>
  <c r="D168" i="4"/>
  <c r="T167" i="4"/>
  <c r="R167" i="4"/>
  <c r="Q167" i="4"/>
  <c r="P167" i="4"/>
  <c r="O167" i="4"/>
  <c r="N167" i="4"/>
  <c r="L167" i="4"/>
  <c r="K167" i="4"/>
  <c r="J167" i="4"/>
  <c r="I167" i="4"/>
  <c r="G167" i="4"/>
  <c r="H167" i="4" s="1"/>
  <c r="F167" i="4"/>
  <c r="E167" i="4"/>
  <c r="D167" i="4"/>
  <c r="T166" i="4"/>
  <c r="R166" i="4"/>
  <c r="Q166" i="4"/>
  <c r="P166" i="4"/>
  <c r="O166" i="4"/>
  <c r="N166" i="4"/>
  <c r="L166" i="4"/>
  <c r="K166" i="4"/>
  <c r="J166" i="4"/>
  <c r="I166" i="4"/>
  <c r="G166" i="4"/>
  <c r="H166" i="4" s="1"/>
  <c r="F166" i="4"/>
  <c r="E166" i="4"/>
  <c r="D166" i="4"/>
  <c r="T165" i="4"/>
  <c r="R165" i="4"/>
  <c r="Q165" i="4"/>
  <c r="P165" i="4"/>
  <c r="O165" i="4"/>
  <c r="N165" i="4"/>
  <c r="L165" i="4"/>
  <c r="K165" i="4"/>
  <c r="J165" i="4"/>
  <c r="I165" i="4"/>
  <c r="G165" i="4"/>
  <c r="H165" i="4" s="1"/>
  <c r="F165" i="4"/>
  <c r="E165" i="4"/>
  <c r="D165" i="4"/>
  <c r="T164" i="4"/>
  <c r="R164" i="4"/>
  <c r="Q164" i="4"/>
  <c r="P164" i="4"/>
  <c r="O164" i="4"/>
  <c r="N164" i="4"/>
  <c r="L164" i="4"/>
  <c r="K164" i="4"/>
  <c r="J164" i="4"/>
  <c r="I164" i="4"/>
  <c r="G164" i="4"/>
  <c r="H164" i="4" s="1"/>
  <c r="F164" i="4"/>
  <c r="E164" i="4"/>
  <c r="D164" i="4"/>
  <c r="T163" i="4"/>
  <c r="R163" i="4"/>
  <c r="Q163" i="4"/>
  <c r="P163" i="4"/>
  <c r="O163" i="4"/>
  <c r="N163" i="4"/>
  <c r="L163" i="4"/>
  <c r="K163" i="4"/>
  <c r="J163" i="4"/>
  <c r="I163" i="4"/>
  <c r="G163" i="4"/>
  <c r="H163" i="4" s="1"/>
  <c r="F163" i="4"/>
  <c r="E163" i="4"/>
  <c r="D163" i="4"/>
  <c r="T162" i="4"/>
  <c r="R162" i="4"/>
  <c r="Q162" i="4"/>
  <c r="P162" i="4"/>
  <c r="O162" i="4"/>
  <c r="N162" i="4"/>
  <c r="L162" i="4"/>
  <c r="K162" i="4"/>
  <c r="J162" i="4"/>
  <c r="I162" i="4"/>
  <c r="G162" i="4"/>
  <c r="H162" i="4" s="1"/>
  <c r="F162" i="4"/>
  <c r="E162" i="4"/>
  <c r="D162" i="4"/>
  <c r="T161" i="4"/>
  <c r="R161" i="4"/>
  <c r="Q161" i="4"/>
  <c r="P161" i="4"/>
  <c r="O161" i="4"/>
  <c r="N161" i="4"/>
  <c r="L161" i="4"/>
  <c r="K161" i="4"/>
  <c r="J161" i="4"/>
  <c r="I161" i="4"/>
  <c r="G161" i="4"/>
  <c r="H161" i="4" s="1"/>
  <c r="F161" i="4"/>
  <c r="E161" i="4"/>
  <c r="D161" i="4"/>
  <c r="T160" i="4"/>
  <c r="R160" i="4"/>
  <c r="Q160" i="4"/>
  <c r="P160" i="4"/>
  <c r="O160" i="4"/>
  <c r="N160" i="4"/>
  <c r="L160" i="4"/>
  <c r="K160" i="4"/>
  <c r="J160" i="4"/>
  <c r="I160" i="4"/>
  <c r="G160" i="4"/>
  <c r="H160" i="4" s="1"/>
  <c r="F160" i="4"/>
  <c r="E160" i="4"/>
  <c r="D160" i="4"/>
  <c r="T159" i="4"/>
  <c r="R159" i="4"/>
  <c r="Q159" i="4"/>
  <c r="P159" i="4"/>
  <c r="O159" i="4"/>
  <c r="N159" i="4"/>
  <c r="L159" i="4"/>
  <c r="K159" i="4"/>
  <c r="J159" i="4"/>
  <c r="I159" i="4"/>
  <c r="G159" i="4"/>
  <c r="H159" i="4" s="1"/>
  <c r="F159" i="4"/>
  <c r="E159" i="4"/>
  <c r="D159" i="4"/>
  <c r="T158" i="4"/>
  <c r="R158" i="4"/>
  <c r="Q158" i="4"/>
  <c r="P158" i="4"/>
  <c r="O158" i="4"/>
  <c r="N158" i="4"/>
  <c r="L158" i="4"/>
  <c r="K158" i="4"/>
  <c r="J158" i="4"/>
  <c r="I158" i="4"/>
  <c r="G158" i="4"/>
  <c r="H158" i="4" s="1"/>
  <c r="F158" i="4"/>
  <c r="E158" i="4"/>
  <c r="D158" i="4"/>
  <c r="T157" i="4"/>
  <c r="R157" i="4"/>
  <c r="Q157" i="4"/>
  <c r="P157" i="4"/>
  <c r="O157" i="4"/>
  <c r="N157" i="4"/>
  <c r="L157" i="4"/>
  <c r="K157" i="4"/>
  <c r="J157" i="4"/>
  <c r="I157" i="4"/>
  <c r="H157" i="4"/>
  <c r="G157" i="4"/>
  <c r="F157" i="4"/>
  <c r="E157" i="4"/>
  <c r="D157" i="4"/>
  <c r="T156" i="4"/>
  <c r="R156" i="4"/>
  <c r="Q156" i="4"/>
  <c r="P156" i="4"/>
  <c r="O156" i="4"/>
  <c r="N156" i="4"/>
  <c r="L156" i="4"/>
  <c r="K156" i="4"/>
  <c r="J156" i="4"/>
  <c r="I156" i="4"/>
  <c r="G156" i="4"/>
  <c r="H156" i="4" s="1"/>
  <c r="F156" i="4"/>
  <c r="E156" i="4"/>
  <c r="D156" i="4"/>
  <c r="T155" i="4"/>
  <c r="R155" i="4"/>
  <c r="Q155" i="4"/>
  <c r="P155" i="4"/>
  <c r="O155" i="4"/>
  <c r="N155" i="4"/>
  <c r="L155" i="4"/>
  <c r="K155" i="4"/>
  <c r="J155" i="4"/>
  <c r="I155" i="4"/>
  <c r="G155" i="4"/>
  <c r="H155" i="4" s="1"/>
  <c r="F155" i="4"/>
  <c r="E155" i="4"/>
  <c r="D155" i="4"/>
  <c r="T154" i="4"/>
  <c r="R154" i="4"/>
  <c r="Q154" i="4"/>
  <c r="P154" i="4"/>
  <c r="O154" i="4"/>
  <c r="N154" i="4"/>
  <c r="L154" i="4"/>
  <c r="K154" i="4"/>
  <c r="J154" i="4"/>
  <c r="I154" i="4"/>
  <c r="G154" i="4"/>
  <c r="H154" i="4" s="1"/>
  <c r="F154" i="4"/>
  <c r="E154" i="4"/>
  <c r="D154" i="4"/>
  <c r="T153" i="4"/>
  <c r="R153" i="4"/>
  <c r="Q153" i="4"/>
  <c r="P153" i="4"/>
  <c r="O153" i="4"/>
  <c r="N153" i="4"/>
  <c r="L153" i="4"/>
  <c r="K153" i="4"/>
  <c r="J153" i="4"/>
  <c r="I153" i="4"/>
  <c r="H153" i="4"/>
  <c r="G153" i="4"/>
  <c r="F153" i="4"/>
  <c r="E153" i="4"/>
  <c r="D153" i="4"/>
  <c r="T152" i="4"/>
  <c r="R152" i="4"/>
  <c r="Q152" i="4"/>
  <c r="P152" i="4"/>
  <c r="O152" i="4"/>
  <c r="N152" i="4"/>
  <c r="L152" i="4"/>
  <c r="K152" i="4"/>
  <c r="J152" i="4"/>
  <c r="I152" i="4"/>
  <c r="G152" i="4"/>
  <c r="H152" i="4" s="1"/>
  <c r="F152" i="4"/>
  <c r="E152" i="4"/>
  <c r="D152" i="4"/>
  <c r="T151" i="4"/>
  <c r="R151" i="4"/>
  <c r="Q151" i="4"/>
  <c r="P151" i="4"/>
  <c r="O151" i="4"/>
  <c r="N151" i="4"/>
  <c r="L151" i="4"/>
  <c r="K151" i="4"/>
  <c r="J151" i="4"/>
  <c r="I151" i="4"/>
  <c r="G151" i="4"/>
  <c r="H151" i="4" s="1"/>
  <c r="F151" i="4"/>
  <c r="E151" i="4"/>
  <c r="D151" i="4"/>
  <c r="T150" i="4"/>
  <c r="R150" i="4"/>
  <c r="Q150" i="4"/>
  <c r="P150" i="4"/>
  <c r="O150" i="4"/>
  <c r="N150" i="4"/>
  <c r="L150" i="4"/>
  <c r="K150" i="4"/>
  <c r="J150" i="4"/>
  <c r="I150" i="4"/>
  <c r="G150" i="4"/>
  <c r="H150" i="4" s="1"/>
  <c r="F150" i="4"/>
  <c r="E150" i="4"/>
  <c r="D150" i="4"/>
  <c r="T149" i="4"/>
  <c r="R149" i="4"/>
  <c r="Q149" i="4"/>
  <c r="P149" i="4"/>
  <c r="O149" i="4"/>
  <c r="N149" i="4"/>
  <c r="L149" i="4"/>
  <c r="K149" i="4"/>
  <c r="J149" i="4"/>
  <c r="I149" i="4"/>
  <c r="G149" i="4"/>
  <c r="H149" i="4" s="1"/>
  <c r="F149" i="4"/>
  <c r="E149" i="4"/>
  <c r="D149" i="4"/>
  <c r="T148" i="4"/>
  <c r="R148" i="4"/>
  <c r="Q148" i="4"/>
  <c r="P148" i="4"/>
  <c r="O148" i="4"/>
  <c r="N148" i="4"/>
  <c r="L148" i="4"/>
  <c r="K148" i="4"/>
  <c r="J148" i="4"/>
  <c r="I148" i="4"/>
  <c r="G148" i="4"/>
  <c r="H148" i="4" s="1"/>
  <c r="F148" i="4"/>
  <c r="E148" i="4"/>
  <c r="D148" i="4"/>
  <c r="T147" i="4"/>
  <c r="R147" i="4"/>
  <c r="Q147" i="4"/>
  <c r="P147" i="4"/>
  <c r="O147" i="4"/>
  <c r="N147" i="4"/>
  <c r="L147" i="4"/>
  <c r="K147" i="4"/>
  <c r="J147" i="4"/>
  <c r="I147" i="4"/>
  <c r="G147" i="4"/>
  <c r="H147" i="4" s="1"/>
  <c r="F147" i="4"/>
  <c r="E147" i="4"/>
  <c r="D147" i="4"/>
  <c r="T146" i="4"/>
  <c r="R146" i="4"/>
  <c r="Q146" i="4"/>
  <c r="P146" i="4"/>
  <c r="O146" i="4"/>
  <c r="N146" i="4"/>
  <c r="L146" i="4"/>
  <c r="K146" i="4"/>
  <c r="J146" i="4"/>
  <c r="I146" i="4"/>
  <c r="G146" i="4"/>
  <c r="H146" i="4" s="1"/>
  <c r="F146" i="4"/>
  <c r="E146" i="4"/>
  <c r="D146" i="4"/>
  <c r="T145" i="4"/>
  <c r="R145" i="4"/>
  <c r="Q145" i="4"/>
  <c r="P145" i="4"/>
  <c r="O145" i="4"/>
  <c r="N145" i="4"/>
  <c r="L145" i="4"/>
  <c r="K145" i="4"/>
  <c r="J145" i="4"/>
  <c r="I145" i="4"/>
  <c r="G145" i="4"/>
  <c r="H145" i="4" s="1"/>
  <c r="F145" i="4"/>
  <c r="E145" i="4"/>
  <c r="D145" i="4"/>
  <c r="T144" i="4"/>
  <c r="R144" i="4"/>
  <c r="Q144" i="4"/>
  <c r="P144" i="4"/>
  <c r="O144" i="4"/>
  <c r="N144" i="4"/>
  <c r="L144" i="4"/>
  <c r="K144" i="4"/>
  <c r="J144" i="4"/>
  <c r="I144" i="4"/>
  <c r="G144" i="4"/>
  <c r="H144" i="4" s="1"/>
  <c r="F144" i="4"/>
  <c r="E144" i="4"/>
  <c r="D144" i="4"/>
  <c r="T143" i="4"/>
  <c r="R143" i="4"/>
  <c r="Q143" i="4"/>
  <c r="P143" i="4"/>
  <c r="O143" i="4"/>
  <c r="N143" i="4"/>
  <c r="L143" i="4"/>
  <c r="K143" i="4"/>
  <c r="J143" i="4"/>
  <c r="I143" i="4"/>
  <c r="G143" i="4"/>
  <c r="H143" i="4" s="1"/>
  <c r="F143" i="4"/>
  <c r="E143" i="4"/>
  <c r="D143" i="4"/>
  <c r="T142" i="4"/>
  <c r="R142" i="4"/>
  <c r="Q142" i="4"/>
  <c r="P142" i="4"/>
  <c r="O142" i="4"/>
  <c r="N142" i="4"/>
  <c r="L142" i="4"/>
  <c r="K142" i="4"/>
  <c r="J142" i="4"/>
  <c r="I142" i="4"/>
  <c r="G142" i="4"/>
  <c r="H142" i="4" s="1"/>
  <c r="F142" i="4"/>
  <c r="E142" i="4"/>
  <c r="D142" i="4"/>
  <c r="T141" i="4"/>
  <c r="R141" i="4"/>
  <c r="Q141" i="4"/>
  <c r="P141" i="4"/>
  <c r="O141" i="4"/>
  <c r="N141" i="4"/>
  <c r="L141" i="4"/>
  <c r="K141" i="4"/>
  <c r="J141" i="4"/>
  <c r="I141" i="4"/>
  <c r="G141" i="4"/>
  <c r="H141" i="4" s="1"/>
  <c r="F141" i="4"/>
  <c r="E141" i="4"/>
  <c r="D141" i="4"/>
  <c r="T140" i="4"/>
  <c r="R140" i="4"/>
  <c r="Q140" i="4"/>
  <c r="P140" i="4"/>
  <c r="O140" i="4"/>
  <c r="N140" i="4"/>
  <c r="L140" i="4"/>
  <c r="K140" i="4"/>
  <c r="J140" i="4"/>
  <c r="I140" i="4"/>
  <c r="G140" i="4"/>
  <c r="H140" i="4" s="1"/>
  <c r="F140" i="4"/>
  <c r="E140" i="4"/>
  <c r="D140" i="4"/>
  <c r="T139" i="4"/>
  <c r="R139" i="4"/>
  <c r="Q139" i="4"/>
  <c r="P139" i="4"/>
  <c r="O139" i="4"/>
  <c r="N139" i="4"/>
  <c r="L139" i="4"/>
  <c r="K139" i="4"/>
  <c r="J139" i="4"/>
  <c r="I139" i="4"/>
  <c r="G139" i="4"/>
  <c r="H139" i="4" s="1"/>
  <c r="F139" i="4"/>
  <c r="E139" i="4"/>
  <c r="D139" i="4"/>
  <c r="T138" i="4"/>
  <c r="R138" i="4"/>
  <c r="Q138" i="4"/>
  <c r="P138" i="4"/>
  <c r="O138" i="4"/>
  <c r="N138" i="4"/>
  <c r="L138" i="4"/>
  <c r="K138" i="4"/>
  <c r="J138" i="4"/>
  <c r="I138" i="4"/>
  <c r="G138" i="4"/>
  <c r="H138" i="4" s="1"/>
  <c r="F138" i="4"/>
  <c r="E138" i="4"/>
  <c r="D138" i="4"/>
  <c r="T137" i="4"/>
  <c r="R137" i="4"/>
  <c r="Q137" i="4"/>
  <c r="P137" i="4"/>
  <c r="O137" i="4"/>
  <c r="N137" i="4"/>
  <c r="L137" i="4"/>
  <c r="K137" i="4"/>
  <c r="J137" i="4"/>
  <c r="I137" i="4"/>
  <c r="H137" i="4"/>
  <c r="G137" i="4"/>
  <c r="F137" i="4"/>
  <c r="E137" i="4"/>
  <c r="D137" i="4"/>
  <c r="T136" i="4"/>
  <c r="R136" i="4"/>
  <c r="Q136" i="4"/>
  <c r="P136" i="4"/>
  <c r="O136" i="4"/>
  <c r="N136" i="4"/>
  <c r="L136" i="4"/>
  <c r="K136" i="4"/>
  <c r="J136" i="4"/>
  <c r="I136" i="4"/>
  <c r="G136" i="4"/>
  <c r="H136" i="4" s="1"/>
  <c r="F136" i="4"/>
  <c r="E136" i="4"/>
  <c r="D136" i="4"/>
  <c r="T135" i="4"/>
  <c r="R135" i="4"/>
  <c r="Q135" i="4"/>
  <c r="P135" i="4"/>
  <c r="O135" i="4"/>
  <c r="N135" i="4"/>
  <c r="L135" i="4"/>
  <c r="K135" i="4"/>
  <c r="J135" i="4"/>
  <c r="I135" i="4"/>
  <c r="G135" i="4"/>
  <c r="H135" i="4" s="1"/>
  <c r="F135" i="4"/>
  <c r="E135" i="4"/>
  <c r="D135" i="4"/>
  <c r="T134" i="4"/>
  <c r="R134" i="4"/>
  <c r="Q134" i="4"/>
  <c r="P134" i="4"/>
  <c r="O134" i="4"/>
  <c r="N134" i="4"/>
  <c r="L134" i="4"/>
  <c r="K134" i="4"/>
  <c r="J134" i="4"/>
  <c r="I134" i="4"/>
  <c r="G134" i="4"/>
  <c r="H134" i="4" s="1"/>
  <c r="F134" i="4"/>
  <c r="E134" i="4"/>
  <c r="D134" i="4"/>
  <c r="T133" i="4"/>
  <c r="R133" i="4"/>
  <c r="Q133" i="4"/>
  <c r="P133" i="4"/>
  <c r="O133" i="4"/>
  <c r="N133" i="4"/>
  <c r="L133" i="4"/>
  <c r="K133" i="4"/>
  <c r="J133" i="4"/>
  <c r="I133" i="4"/>
  <c r="G133" i="4"/>
  <c r="H133" i="4" s="1"/>
  <c r="F133" i="4"/>
  <c r="E133" i="4"/>
  <c r="D133" i="4"/>
  <c r="T132" i="4"/>
  <c r="R132" i="4"/>
  <c r="Q132" i="4"/>
  <c r="P132" i="4"/>
  <c r="O132" i="4"/>
  <c r="N132" i="4"/>
  <c r="L132" i="4"/>
  <c r="K132" i="4"/>
  <c r="J132" i="4"/>
  <c r="I132" i="4"/>
  <c r="G132" i="4"/>
  <c r="H132" i="4" s="1"/>
  <c r="F132" i="4"/>
  <c r="E132" i="4"/>
  <c r="D132" i="4"/>
  <c r="T131" i="4"/>
  <c r="R131" i="4"/>
  <c r="Q131" i="4"/>
  <c r="P131" i="4"/>
  <c r="O131" i="4"/>
  <c r="N131" i="4"/>
  <c r="L131" i="4"/>
  <c r="K131" i="4"/>
  <c r="J131" i="4"/>
  <c r="I131" i="4"/>
  <c r="G131" i="4"/>
  <c r="H131" i="4" s="1"/>
  <c r="F131" i="4"/>
  <c r="E131" i="4"/>
  <c r="D131" i="4"/>
  <c r="T130" i="4"/>
  <c r="R130" i="4"/>
  <c r="Q130" i="4"/>
  <c r="P130" i="4"/>
  <c r="O130" i="4"/>
  <c r="N130" i="4"/>
  <c r="L130" i="4"/>
  <c r="K130" i="4"/>
  <c r="J130" i="4"/>
  <c r="I130" i="4"/>
  <c r="G130" i="4"/>
  <c r="H130" i="4" s="1"/>
  <c r="F130" i="4"/>
  <c r="E130" i="4"/>
  <c r="D130" i="4"/>
  <c r="T129" i="4"/>
  <c r="R129" i="4"/>
  <c r="Q129" i="4"/>
  <c r="P129" i="4"/>
  <c r="O129" i="4"/>
  <c r="N129" i="4"/>
  <c r="L129" i="4"/>
  <c r="K129" i="4"/>
  <c r="J129" i="4"/>
  <c r="I129" i="4"/>
  <c r="G129" i="4"/>
  <c r="H129" i="4" s="1"/>
  <c r="F129" i="4"/>
  <c r="E129" i="4"/>
  <c r="D129" i="4"/>
  <c r="T128" i="4"/>
  <c r="R128" i="4"/>
  <c r="Q128" i="4"/>
  <c r="P128" i="4"/>
  <c r="O128" i="4"/>
  <c r="N128" i="4"/>
  <c r="L128" i="4"/>
  <c r="K128" i="4"/>
  <c r="J128" i="4"/>
  <c r="I128" i="4"/>
  <c r="G128" i="4"/>
  <c r="H128" i="4" s="1"/>
  <c r="F128" i="4"/>
  <c r="E128" i="4"/>
  <c r="D128" i="4"/>
  <c r="T127" i="4"/>
  <c r="R127" i="4"/>
  <c r="Q127" i="4"/>
  <c r="P127" i="4"/>
  <c r="O127" i="4"/>
  <c r="N127" i="4"/>
  <c r="L127" i="4"/>
  <c r="K127" i="4"/>
  <c r="J127" i="4"/>
  <c r="I127" i="4"/>
  <c r="G127" i="4"/>
  <c r="H127" i="4" s="1"/>
  <c r="F127" i="4"/>
  <c r="E127" i="4"/>
  <c r="D127" i="4"/>
  <c r="T126" i="4"/>
  <c r="R126" i="4"/>
  <c r="Q126" i="4"/>
  <c r="P126" i="4"/>
  <c r="O126" i="4"/>
  <c r="N126" i="4"/>
  <c r="L126" i="4"/>
  <c r="K126" i="4"/>
  <c r="J126" i="4"/>
  <c r="I126" i="4"/>
  <c r="G126" i="4"/>
  <c r="H126" i="4" s="1"/>
  <c r="F126" i="4"/>
  <c r="E126" i="4"/>
  <c r="D126" i="4"/>
  <c r="T125" i="4"/>
  <c r="R125" i="4"/>
  <c r="Q125" i="4"/>
  <c r="P125" i="4"/>
  <c r="O125" i="4"/>
  <c r="N125" i="4"/>
  <c r="L125" i="4"/>
  <c r="K125" i="4"/>
  <c r="J125" i="4"/>
  <c r="I125" i="4"/>
  <c r="G125" i="4"/>
  <c r="H125" i="4" s="1"/>
  <c r="F125" i="4"/>
  <c r="E125" i="4"/>
  <c r="D125" i="4"/>
  <c r="T124" i="4"/>
  <c r="R124" i="4"/>
  <c r="Q124" i="4"/>
  <c r="P124" i="4"/>
  <c r="O124" i="4"/>
  <c r="N124" i="4"/>
  <c r="L124" i="4"/>
  <c r="K124" i="4"/>
  <c r="J124" i="4"/>
  <c r="I124" i="4"/>
  <c r="G124" i="4"/>
  <c r="H124" i="4" s="1"/>
  <c r="F124" i="4"/>
  <c r="E124" i="4"/>
  <c r="D124" i="4"/>
  <c r="T123" i="4"/>
  <c r="R123" i="4"/>
  <c r="Q123" i="4"/>
  <c r="P123" i="4"/>
  <c r="O123" i="4"/>
  <c r="N123" i="4"/>
  <c r="L123" i="4"/>
  <c r="K123" i="4"/>
  <c r="J123" i="4"/>
  <c r="I123" i="4"/>
  <c r="G123" i="4"/>
  <c r="H123" i="4" s="1"/>
  <c r="F123" i="4"/>
  <c r="E123" i="4"/>
  <c r="D123" i="4"/>
  <c r="T122" i="4"/>
  <c r="R122" i="4"/>
  <c r="Q122" i="4"/>
  <c r="P122" i="4"/>
  <c r="O122" i="4"/>
  <c r="N122" i="4"/>
  <c r="L122" i="4"/>
  <c r="K122" i="4"/>
  <c r="J122" i="4"/>
  <c r="I122" i="4"/>
  <c r="G122" i="4"/>
  <c r="H122" i="4" s="1"/>
  <c r="F122" i="4"/>
  <c r="E122" i="4"/>
  <c r="D122" i="4"/>
  <c r="T121" i="4"/>
  <c r="R121" i="4"/>
  <c r="Q121" i="4"/>
  <c r="P121" i="4"/>
  <c r="O121" i="4"/>
  <c r="N121" i="4"/>
  <c r="L121" i="4"/>
  <c r="K121" i="4"/>
  <c r="J121" i="4"/>
  <c r="I121" i="4"/>
  <c r="H121" i="4"/>
  <c r="G121" i="4"/>
  <c r="F121" i="4"/>
  <c r="E121" i="4"/>
  <c r="D121" i="4"/>
  <c r="T120" i="4"/>
  <c r="R120" i="4"/>
  <c r="Q120" i="4"/>
  <c r="P120" i="4"/>
  <c r="O120" i="4"/>
  <c r="N120" i="4"/>
  <c r="L120" i="4"/>
  <c r="K120" i="4"/>
  <c r="J120" i="4"/>
  <c r="I120" i="4"/>
  <c r="G120" i="4"/>
  <c r="H120" i="4" s="1"/>
  <c r="F120" i="4"/>
  <c r="E120" i="4"/>
  <c r="D120" i="4"/>
  <c r="T119" i="4"/>
  <c r="R119" i="4"/>
  <c r="Q119" i="4"/>
  <c r="P119" i="4"/>
  <c r="O119" i="4"/>
  <c r="N119" i="4"/>
  <c r="L119" i="4"/>
  <c r="K119" i="4"/>
  <c r="J119" i="4"/>
  <c r="I119" i="4"/>
  <c r="G119" i="4"/>
  <c r="H119" i="4" s="1"/>
  <c r="F119" i="4"/>
  <c r="E119" i="4"/>
  <c r="D119" i="4"/>
  <c r="T118" i="4"/>
  <c r="R118" i="4"/>
  <c r="Q118" i="4"/>
  <c r="P118" i="4"/>
  <c r="O118" i="4"/>
  <c r="N118" i="4"/>
  <c r="L118" i="4"/>
  <c r="K118" i="4"/>
  <c r="J118" i="4"/>
  <c r="I118" i="4"/>
  <c r="G118" i="4"/>
  <c r="H118" i="4" s="1"/>
  <c r="F118" i="4"/>
  <c r="E118" i="4"/>
  <c r="D118" i="4"/>
  <c r="T117" i="4"/>
  <c r="R117" i="4"/>
  <c r="Q117" i="4"/>
  <c r="P117" i="4"/>
  <c r="O117" i="4"/>
  <c r="N117" i="4"/>
  <c r="L117" i="4"/>
  <c r="K117" i="4"/>
  <c r="J117" i="4"/>
  <c r="I117" i="4"/>
  <c r="G117" i="4"/>
  <c r="H117" i="4" s="1"/>
  <c r="F117" i="4"/>
  <c r="E117" i="4"/>
  <c r="D117" i="4"/>
  <c r="T116" i="4"/>
  <c r="R116" i="4"/>
  <c r="Q116" i="4"/>
  <c r="P116" i="4"/>
  <c r="O116" i="4"/>
  <c r="N116" i="4"/>
  <c r="L116" i="4"/>
  <c r="K116" i="4"/>
  <c r="J116" i="4"/>
  <c r="I116" i="4"/>
  <c r="G116" i="4"/>
  <c r="H116" i="4" s="1"/>
  <c r="F116" i="4"/>
  <c r="E116" i="4"/>
  <c r="D116" i="4"/>
  <c r="T115" i="4"/>
  <c r="R115" i="4"/>
  <c r="Q115" i="4"/>
  <c r="P115" i="4"/>
  <c r="O115" i="4"/>
  <c r="N115" i="4"/>
  <c r="L115" i="4"/>
  <c r="K115" i="4"/>
  <c r="J115" i="4"/>
  <c r="I115" i="4"/>
  <c r="G115" i="4"/>
  <c r="H115" i="4" s="1"/>
  <c r="F115" i="4"/>
  <c r="E115" i="4"/>
  <c r="D115" i="4"/>
  <c r="T114" i="4"/>
  <c r="R114" i="4"/>
  <c r="Q114" i="4"/>
  <c r="P114" i="4"/>
  <c r="O114" i="4"/>
  <c r="N114" i="4"/>
  <c r="L114" i="4"/>
  <c r="K114" i="4"/>
  <c r="J114" i="4"/>
  <c r="I114" i="4"/>
  <c r="G114" i="4"/>
  <c r="H114" i="4" s="1"/>
  <c r="F114" i="4"/>
  <c r="E114" i="4"/>
  <c r="D114" i="4"/>
  <c r="T113" i="4"/>
  <c r="R113" i="4"/>
  <c r="Q113" i="4"/>
  <c r="P113" i="4"/>
  <c r="O113" i="4"/>
  <c r="N113" i="4"/>
  <c r="L113" i="4"/>
  <c r="K113" i="4"/>
  <c r="J113" i="4"/>
  <c r="I113" i="4"/>
  <c r="G113" i="4"/>
  <c r="H113" i="4" s="1"/>
  <c r="F113" i="4"/>
  <c r="E113" i="4"/>
  <c r="D113" i="4"/>
  <c r="T112" i="4"/>
  <c r="R112" i="4"/>
  <c r="Q112" i="4"/>
  <c r="P112" i="4"/>
  <c r="O112" i="4"/>
  <c r="N112" i="4"/>
  <c r="L112" i="4"/>
  <c r="K112" i="4"/>
  <c r="J112" i="4"/>
  <c r="I112" i="4"/>
  <c r="G112" i="4"/>
  <c r="H112" i="4" s="1"/>
  <c r="F112" i="4"/>
  <c r="E112" i="4"/>
  <c r="D112" i="4"/>
  <c r="T111" i="4"/>
  <c r="R111" i="4"/>
  <c r="Q111" i="4"/>
  <c r="P111" i="4"/>
  <c r="O111" i="4"/>
  <c r="N111" i="4"/>
  <c r="L111" i="4"/>
  <c r="K111" i="4"/>
  <c r="J111" i="4"/>
  <c r="I111" i="4"/>
  <c r="G111" i="4"/>
  <c r="H111" i="4" s="1"/>
  <c r="F111" i="4"/>
  <c r="E111" i="4"/>
  <c r="D111" i="4"/>
  <c r="T110" i="4"/>
  <c r="R110" i="4"/>
  <c r="Q110" i="4"/>
  <c r="P110" i="4"/>
  <c r="O110" i="4"/>
  <c r="N110" i="4"/>
  <c r="L110" i="4"/>
  <c r="K110" i="4"/>
  <c r="J110" i="4"/>
  <c r="I110" i="4"/>
  <c r="G110" i="4"/>
  <c r="H110" i="4" s="1"/>
  <c r="F110" i="4"/>
  <c r="E110" i="4"/>
  <c r="D110" i="4"/>
  <c r="T109" i="4"/>
  <c r="R109" i="4"/>
  <c r="Q109" i="4"/>
  <c r="P109" i="4"/>
  <c r="O109" i="4"/>
  <c r="N109" i="4"/>
  <c r="L109" i="4"/>
  <c r="K109" i="4"/>
  <c r="J109" i="4"/>
  <c r="I109" i="4"/>
  <c r="H109" i="4"/>
  <c r="G109" i="4"/>
  <c r="F109" i="4"/>
  <c r="E109" i="4"/>
  <c r="D109" i="4"/>
  <c r="T108" i="4"/>
  <c r="R108" i="4"/>
  <c r="Q108" i="4"/>
  <c r="P108" i="4"/>
  <c r="O108" i="4"/>
  <c r="N108" i="4"/>
  <c r="L108" i="4"/>
  <c r="K108" i="4"/>
  <c r="J108" i="4"/>
  <c r="I108" i="4"/>
  <c r="G108" i="4"/>
  <c r="H108" i="4" s="1"/>
  <c r="F108" i="4"/>
  <c r="E108" i="4"/>
  <c r="D108" i="4"/>
  <c r="T107" i="4"/>
  <c r="R107" i="4"/>
  <c r="Q107" i="4"/>
  <c r="P107" i="4"/>
  <c r="O107" i="4"/>
  <c r="N107" i="4"/>
  <c r="L107" i="4"/>
  <c r="K107" i="4"/>
  <c r="J107" i="4"/>
  <c r="I107" i="4"/>
  <c r="G107" i="4"/>
  <c r="H107" i="4" s="1"/>
  <c r="F107" i="4"/>
  <c r="E107" i="4"/>
  <c r="D107" i="4"/>
  <c r="T106" i="4"/>
  <c r="R106" i="4"/>
  <c r="Q106" i="4"/>
  <c r="P106" i="4"/>
  <c r="O106" i="4"/>
  <c r="N106" i="4"/>
  <c r="L106" i="4"/>
  <c r="K106" i="4"/>
  <c r="J106" i="4"/>
  <c r="I106" i="4"/>
  <c r="G106" i="4"/>
  <c r="H106" i="4" s="1"/>
  <c r="F106" i="4"/>
  <c r="E106" i="4"/>
  <c r="D106" i="4"/>
  <c r="T105" i="4"/>
  <c r="R105" i="4"/>
  <c r="Q105" i="4"/>
  <c r="P105" i="4"/>
  <c r="O105" i="4"/>
  <c r="N105" i="4"/>
  <c r="L105" i="4"/>
  <c r="K105" i="4"/>
  <c r="J105" i="4"/>
  <c r="I105" i="4"/>
  <c r="H105" i="4"/>
  <c r="G105" i="4"/>
  <c r="F105" i="4"/>
  <c r="E105" i="4"/>
  <c r="D105" i="4"/>
  <c r="T104" i="4"/>
  <c r="R104" i="4"/>
  <c r="Q104" i="4"/>
  <c r="P104" i="4"/>
  <c r="O104" i="4"/>
  <c r="N104" i="4"/>
  <c r="L104" i="4"/>
  <c r="K104" i="4"/>
  <c r="J104" i="4"/>
  <c r="I104" i="4"/>
  <c r="G104" i="4"/>
  <c r="H104" i="4" s="1"/>
  <c r="F104" i="4"/>
  <c r="E104" i="4"/>
  <c r="D104" i="4"/>
  <c r="T103" i="4"/>
  <c r="R103" i="4"/>
  <c r="Q103" i="4"/>
  <c r="P103" i="4"/>
  <c r="O103" i="4"/>
  <c r="N103" i="4"/>
  <c r="L103" i="4"/>
  <c r="K103" i="4"/>
  <c r="J103" i="4"/>
  <c r="I103" i="4"/>
  <c r="G103" i="4"/>
  <c r="H103" i="4" s="1"/>
  <c r="F103" i="4"/>
  <c r="E103" i="4"/>
  <c r="D103" i="4"/>
  <c r="T102" i="4"/>
  <c r="R102" i="4"/>
  <c r="Q102" i="4"/>
  <c r="P102" i="4"/>
  <c r="O102" i="4"/>
  <c r="N102" i="4"/>
  <c r="L102" i="4"/>
  <c r="K102" i="4"/>
  <c r="J102" i="4"/>
  <c r="I102" i="4"/>
  <c r="G102" i="4"/>
  <c r="H102" i="4" s="1"/>
  <c r="F102" i="4"/>
  <c r="E102" i="4"/>
  <c r="D102" i="4"/>
  <c r="T101" i="4"/>
  <c r="R101" i="4"/>
  <c r="Q101" i="4"/>
  <c r="P101" i="4"/>
  <c r="O101" i="4"/>
  <c r="N101" i="4"/>
  <c r="L101" i="4"/>
  <c r="K101" i="4"/>
  <c r="J101" i="4"/>
  <c r="I101" i="4"/>
  <c r="G101" i="4"/>
  <c r="H101" i="4" s="1"/>
  <c r="F101" i="4"/>
  <c r="E101" i="4"/>
  <c r="D101" i="4"/>
  <c r="T100" i="4"/>
  <c r="R100" i="4"/>
  <c r="Q100" i="4"/>
  <c r="P100" i="4"/>
  <c r="O100" i="4"/>
  <c r="N100" i="4"/>
  <c r="L100" i="4"/>
  <c r="K100" i="4"/>
  <c r="J100" i="4"/>
  <c r="I100" i="4"/>
  <c r="G100" i="4"/>
  <c r="H100" i="4" s="1"/>
  <c r="F100" i="4"/>
  <c r="E100" i="4"/>
  <c r="D100" i="4"/>
  <c r="T99" i="4"/>
  <c r="R99" i="4"/>
  <c r="Q99" i="4"/>
  <c r="P99" i="4"/>
  <c r="O99" i="4"/>
  <c r="N99" i="4"/>
  <c r="L99" i="4"/>
  <c r="K99" i="4"/>
  <c r="J99" i="4"/>
  <c r="I99" i="4"/>
  <c r="G99" i="4"/>
  <c r="H99" i="4" s="1"/>
  <c r="F99" i="4"/>
  <c r="E99" i="4"/>
  <c r="D99" i="4"/>
  <c r="T98" i="4"/>
  <c r="R98" i="4"/>
  <c r="Q98" i="4"/>
  <c r="P98" i="4"/>
  <c r="O98" i="4"/>
  <c r="N98" i="4"/>
  <c r="L98" i="4"/>
  <c r="K98" i="4"/>
  <c r="J98" i="4"/>
  <c r="I98" i="4"/>
  <c r="G98" i="4"/>
  <c r="H98" i="4" s="1"/>
  <c r="F98" i="4"/>
  <c r="E98" i="4"/>
  <c r="D98" i="4"/>
  <c r="T97" i="4"/>
  <c r="R97" i="4"/>
  <c r="Q97" i="4"/>
  <c r="P97" i="4"/>
  <c r="O97" i="4"/>
  <c r="N97" i="4"/>
  <c r="L97" i="4"/>
  <c r="K97" i="4"/>
  <c r="J97" i="4"/>
  <c r="I97" i="4"/>
  <c r="G97" i="4"/>
  <c r="H97" i="4" s="1"/>
  <c r="F97" i="4"/>
  <c r="E97" i="4"/>
  <c r="D97" i="4"/>
  <c r="T96" i="4"/>
  <c r="R96" i="4"/>
  <c r="Q96" i="4"/>
  <c r="P96" i="4"/>
  <c r="O96" i="4"/>
  <c r="N96" i="4"/>
  <c r="L96" i="4"/>
  <c r="K96" i="4"/>
  <c r="J96" i="4"/>
  <c r="I96" i="4"/>
  <c r="G96" i="4"/>
  <c r="H96" i="4" s="1"/>
  <c r="F96" i="4"/>
  <c r="E96" i="4"/>
  <c r="D96" i="4"/>
  <c r="T95" i="4"/>
  <c r="R95" i="4"/>
  <c r="Q95" i="4"/>
  <c r="P95" i="4"/>
  <c r="O95" i="4"/>
  <c r="N95" i="4"/>
  <c r="L95" i="4"/>
  <c r="K95" i="4"/>
  <c r="J95" i="4"/>
  <c r="I95" i="4"/>
  <c r="G95" i="4"/>
  <c r="H95" i="4" s="1"/>
  <c r="F95" i="4"/>
  <c r="E95" i="4"/>
  <c r="D95" i="4"/>
  <c r="T94" i="4"/>
  <c r="R94" i="4"/>
  <c r="Q94" i="4"/>
  <c r="P94" i="4"/>
  <c r="O94" i="4"/>
  <c r="N94" i="4"/>
  <c r="L94" i="4"/>
  <c r="K94" i="4"/>
  <c r="J94" i="4"/>
  <c r="I94" i="4"/>
  <c r="G94" i="4"/>
  <c r="H94" i="4" s="1"/>
  <c r="F94" i="4"/>
  <c r="E94" i="4"/>
  <c r="D94" i="4"/>
  <c r="T93" i="4"/>
  <c r="R93" i="4"/>
  <c r="Q93" i="4"/>
  <c r="P93" i="4"/>
  <c r="O93" i="4"/>
  <c r="N93" i="4"/>
  <c r="L93" i="4"/>
  <c r="K93" i="4"/>
  <c r="J93" i="4"/>
  <c r="I93" i="4"/>
  <c r="H93" i="4"/>
  <c r="G93" i="4"/>
  <c r="F93" i="4"/>
  <c r="E93" i="4"/>
  <c r="D93" i="4"/>
  <c r="T92" i="4"/>
  <c r="R92" i="4"/>
  <c r="Q92" i="4"/>
  <c r="P92" i="4"/>
  <c r="O92" i="4"/>
  <c r="N92" i="4"/>
  <c r="L92" i="4"/>
  <c r="K92" i="4"/>
  <c r="J92" i="4"/>
  <c r="I92" i="4"/>
  <c r="G92" i="4"/>
  <c r="H92" i="4" s="1"/>
  <c r="F92" i="4"/>
  <c r="E92" i="4"/>
  <c r="D92" i="4"/>
  <c r="T91" i="4"/>
  <c r="R91" i="4"/>
  <c r="Q91" i="4"/>
  <c r="P91" i="4"/>
  <c r="O91" i="4"/>
  <c r="N91" i="4"/>
  <c r="L91" i="4"/>
  <c r="K91" i="4"/>
  <c r="J91" i="4"/>
  <c r="I91" i="4"/>
  <c r="G91" i="4"/>
  <c r="H91" i="4" s="1"/>
  <c r="F91" i="4"/>
  <c r="E91" i="4"/>
  <c r="D91" i="4"/>
  <c r="T90" i="4"/>
  <c r="R90" i="4"/>
  <c r="Q90" i="4"/>
  <c r="P90" i="4"/>
  <c r="O90" i="4"/>
  <c r="N90" i="4"/>
  <c r="L90" i="4"/>
  <c r="K90" i="4"/>
  <c r="J90" i="4"/>
  <c r="I90" i="4"/>
  <c r="G90" i="4"/>
  <c r="H90" i="4" s="1"/>
  <c r="F90" i="4"/>
  <c r="E90" i="4"/>
  <c r="D90" i="4"/>
  <c r="T89" i="4"/>
  <c r="R89" i="4"/>
  <c r="Q89" i="4"/>
  <c r="P89" i="4"/>
  <c r="O89" i="4"/>
  <c r="N89" i="4"/>
  <c r="L89" i="4"/>
  <c r="K89" i="4"/>
  <c r="J89" i="4"/>
  <c r="I89" i="4"/>
  <c r="H89" i="4"/>
  <c r="G89" i="4"/>
  <c r="F89" i="4"/>
  <c r="E89" i="4"/>
  <c r="D89" i="4"/>
  <c r="T88" i="4"/>
  <c r="R88" i="4"/>
  <c r="Q88" i="4"/>
  <c r="P88" i="4"/>
  <c r="O88" i="4"/>
  <c r="N88" i="4"/>
  <c r="L88" i="4"/>
  <c r="K88" i="4"/>
  <c r="J88" i="4"/>
  <c r="I88" i="4"/>
  <c r="G88" i="4"/>
  <c r="H88" i="4" s="1"/>
  <c r="F88" i="4"/>
  <c r="E88" i="4"/>
  <c r="D88" i="4"/>
  <c r="T87" i="4"/>
  <c r="R87" i="4"/>
  <c r="Q87" i="4"/>
  <c r="P87" i="4"/>
  <c r="O87" i="4"/>
  <c r="N87" i="4"/>
  <c r="L87" i="4"/>
  <c r="K87" i="4"/>
  <c r="J87" i="4"/>
  <c r="I87" i="4"/>
  <c r="G87" i="4"/>
  <c r="H87" i="4" s="1"/>
  <c r="F87" i="4"/>
  <c r="E87" i="4"/>
  <c r="D87" i="4"/>
  <c r="T86" i="4"/>
  <c r="R86" i="4"/>
  <c r="Q86" i="4"/>
  <c r="P86" i="4"/>
  <c r="O86" i="4"/>
  <c r="N86" i="4"/>
  <c r="L86" i="4"/>
  <c r="K86" i="4"/>
  <c r="J86" i="4"/>
  <c r="I86" i="4"/>
  <c r="G86" i="4"/>
  <c r="H86" i="4" s="1"/>
  <c r="F86" i="4"/>
  <c r="E86" i="4"/>
  <c r="D86" i="4"/>
  <c r="T85" i="4"/>
  <c r="R85" i="4"/>
  <c r="Q85" i="4"/>
  <c r="P85" i="4"/>
  <c r="O85" i="4"/>
  <c r="N85" i="4"/>
  <c r="L85" i="4"/>
  <c r="K85" i="4"/>
  <c r="J85" i="4"/>
  <c r="I85" i="4"/>
  <c r="G85" i="4"/>
  <c r="H85" i="4" s="1"/>
  <c r="F85" i="4"/>
  <c r="E85" i="4"/>
  <c r="D85" i="4"/>
  <c r="T84" i="4"/>
  <c r="R84" i="4"/>
  <c r="Q84" i="4"/>
  <c r="P84" i="4"/>
  <c r="O84" i="4"/>
  <c r="N84" i="4"/>
  <c r="L84" i="4"/>
  <c r="K84" i="4"/>
  <c r="J84" i="4"/>
  <c r="I84" i="4"/>
  <c r="G84" i="4"/>
  <c r="H84" i="4" s="1"/>
  <c r="F84" i="4"/>
  <c r="E84" i="4"/>
  <c r="D84" i="4"/>
  <c r="T83" i="4"/>
  <c r="R83" i="4"/>
  <c r="Q83" i="4"/>
  <c r="P83" i="4"/>
  <c r="O83" i="4"/>
  <c r="N83" i="4"/>
  <c r="L83" i="4"/>
  <c r="K83" i="4"/>
  <c r="J83" i="4"/>
  <c r="I83" i="4"/>
  <c r="G83" i="4"/>
  <c r="H83" i="4" s="1"/>
  <c r="F83" i="4"/>
  <c r="E83" i="4"/>
  <c r="D83" i="4"/>
  <c r="T82" i="4"/>
  <c r="R82" i="4"/>
  <c r="Q82" i="4"/>
  <c r="P82" i="4"/>
  <c r="O82" i="4"/>
  <c r="N82" i="4"/>
  <c r="L82" i="4"/>
  <c r="K82" i="4"/>
  <c r="J82" i="4"/>
  <c r="I82" i="4"/>
  <c r="G82" i="4"/>
  <c r="H82" i="4" s="1"/>
  <c r="F82" i="4"/>
  <c r="E82" i="4"/>
  <c r="D82" i="4"/>
  <c r="T81" i="4"/>
  <c r="R81" i="4"/>
  <c r="Q81" i="4"/>
  <c r="P81" i="4"/>
  <c r="O81" i="4"/>
  <c r="N81" i="4"/>
  <c r="L81" i="4"/>
  <c r="K81" i="4"/>
  <c r="J81" i="4"/>
  <c r="I81" i="4"/>
  <c r="G81" i="4"/>
  <c r="H81" i="4" s="1"/>
  <c r="F81" i="4"/>
  <c r="E81" i="4"/>
  <c r="D81" i="4"/>
  <c r="T80" i="4"/>
  <c r="R80" i="4"/>
  <c r="Q80" i="4"/>
  <c r="P80" i="4"/>
  <c r="O80" i="4"/>
  <c r="N80" i="4"/>
  <c r="L80" i="4"/>
  <c r="K80" i="4"/>
  <c r="J80" i="4"/>
  <c r="I80" i="4"/>
  <c r="G80" i="4"/>
  <c r="H80" i="4" s="1"/>
  <c r="F80" i="4"/>
  <c r="E80" i="4"/>
  <c r="D80" i="4"/>
  <c r="T79" i="4"/>
  <c r="R79" i="4"/>
  <c r="Q79" i="4"/>
  <c r="P79" i="4"/>
  <c r="O79" i="4"/>
  <c r="N79" i="4"/>
  <c r="L79" i="4"/>
  <c r="K79" i="4"/>
  <c r="J79" i="4"/>
  <c r="I79" i="4"/>
  <c r="G79" i="4"/>
  <c r="H79" i="4" s="1"/>
  <c r="F79" i="4"/>
  <c r="E79" i="4"/>
  <c r="D79" i="4"/>
  <c r="T78" i="4"/>
  <c r="R78" i="4"/>
  <c r="Q78" i="4"/>
  <c r="P78" i="4"/>
  <c r="O78" i="4"/>
  <c r="N78" i="4"/>
  <c r="L78" i="4"/>
  <c r="K78" i="4"/>
  <c r="J78" i="4"/>
  <c r="I78" i="4"/>
  <c r="G78" i="4"/>
  <c r="H78" i="4" s="1"/>
  <c r="F78" i="4"/>
  <c r="E78" i="4"/>
  <c r="D78" i="4"/>
  <c r="T77" i="4"/>
  <c r="R77" i="4"/>
  <c r="Q77" i="4"/>
  <c r="P77" i="4"/>
  <c r="O77" i="4"/>
  <c r="N77" i="4"/>
  <c r="L77" i="4"/>
  <c r="K77" i="4"/>
  <c r="J77" i="4"/>
  <c r="I77" i="4"/>
  <c r="G77" i="4"/>
  <c r="H77" i="4" s="1"/>
  <c r="F77" i="4"/>
  <c r="E77" i="4"/>
  <c r="D77" i="4"/>
  <c r="T76" i="4"/>
  <c r="R76" i="4"/>
  <c r="Q76" i="4"/>
  <c r="P76" i="4"/>
  <c r="O76" i="4"/>
  <c r="N76" i="4"/>
  <c r="L76" i="4"/>
  <c r="K76" i="4"/>
  <c r="J76" i="4"/>
  <c r="I76" i="4"/>
  <c r="G76" i="4"/>
  <c r="H76" i="4" s="1"/>
  <c r="F76" i="4"/>
  <c r="E76" i="4"/>
  <c r="D76" i="4"/>
  <c r="T75" i="4"/>
  <c r="R75" i="4"/>
  <c r="Q75" i="4"/>
  <c r="P75" i="4"/>
  <c r="O75" i="4"/>
  <c r="N75" i="4"/>
  <c r="L75" i="4"/>
  <c r="K75" i="4"/>
  <c r="J75" i="4"/>
  <c r="I75" i="4"/>
  <c r="G75" i="4"/>
  <c r="H75" i="4" s="1"/>
  <c r="F75" i="4"/>
  <c r="E75" i="4"/>
  <c r="D75" i="4"/>
  <c r="T74" i="4"/>
  <c r="R74" i="4"/>
  <c r="Q74" i="4"/>
  <c r="P74" i="4"/>
  <c r="O74" i="4"/>
  <c r="N74" i="4"/>
  <c r="L74" i="4"/>
  <c r="K74" i="4"/>
  <c r="J74" i="4"/>
  <c r="I74" i="4"/>
  <c r="G74" i="4"/>
  <c r="H74" i="4" s="1"/>
  <c r="F74" i="4"/>
  <c r="E74" i="4"/>
  <c r="D74" i="4"/>
  <c r="T73" i="4"/>
  <c r="R73" i="4"/>
  <c r="Q73" i="4"/>
  <c r="P73" i="4"/>
  <c r="O73" i="4"/>
  <c r="N73" i="4"/>
  <c r="L73" i="4"/>
  <c r="K73" i="4"/>
  <c r="J73" i="4"/>
  <c r="I73" i="4"/>
  <c r="H73" i="4"/>
  <c r="G73" i="4"/>
  <c r="F73" i="4"/>
  <c r="E73" i="4"/>
  <c r="D73" i="4"/>
  <c r="T72" i="4"/>
  <c r="R72" i="4"/>
  <c r="Q72" i="4"/>
  <c r="P72" i="4"/>
  <c r="O72" i="4"/>
  <c r="N72" i="4"/>
  <c r="L72" i="4"/>
  <c r="K72" i="4"/>
  <c r="J72" i="4"/>
  <c r="I72" i="4"/>
  <c r="G72" i="4"/>
  <c r="H72" i="4" s="1"/>
  <c r="F72" i="4"/>
  <c r="E72" i="4"/>
  <c r="D72" i="4"/>
  <c r="T71" i="4"/>
  <c r="R71" i="4"/>
  <c r="Q71" i="4"/>
  <c r="P71" i="4"/>
  <c r="O71" i="4"/>
  <c r="N71" i="4"/>
  <c r="L71" i="4"/>
  <c r="K71" i="4"/>
  <c r="J71" i="4"/>
  <c r="I71" i="4"/>
  <c r="G71" i="4"/>
  <c r="H71" i="4" s="1"/>
  <c r="F71" i="4"/>
  <c r="E71" i="4"/>
  <c r="D71" i="4"/>
  <c r="T70" i="4"/>
  <c r="R70" i="4"/>
  <c r="Q70" i="4"/>
  <c r="P70" i="4"/>
  <c r="O70" i="4"/>
  <c r="N70" i="4"/>
  <c r="L70" i="4"/>
  <c r="K70" i="4"/>
  <c r="J70" i="4"/>
  <c r="I70" i="4"/>
  <c r="G70" i="4"/>
  <c r="H70" i="4" s="1"/>
  <c r="F70" i="4"/>
  <c r="E70" i="4"/>
  <c r="D70" i="4"/>
  <c r="T69" i="4"/>
  <c r="R69" i="4"/>
  <c r="Q69" i="4"/>
  <c r="P69" i="4"/>
  <c r="O69" i="4"/>
  <c r="N69" i="4"/>
  <c r="L69" i="4"/>
  <c r="K69" i="4"/>
  <c r="J69" i="4"/>
  <c r="I69" i="4"/>
  <c r="G69" i="4"/>
  <c r="H69" i="4" s="1"/>
  <c r="F69" i="4"/>
  <c r="E69" i="4"/>
  <c r="D69" i="4"/>
  <c r="T68" i="4"/>
  <c r="R68" i="4"/>
  <c r="Q68" i="4"/>
  <c r="P68" i="4"/>
  <c r="O68" i="4"/>
  <c r="N68" i="4"/>
  <c r="L68" i="4"/>
  <c r="K68" i="4"/>
  <c r="J68" i="4"/>
  <c r="I68" i="4"/>
  <c r="G68" i="4"/>
  <c r="H68" i="4" s="1"/>
  <c r="F68" i="4"/>
  <c r="E68" i="4"/>
  <c r="D68" i="4"/>
  <c r="T67" i="4"/>
  <c r="R67" i="4"/>
  <c r="Q67" i="4"/>
  <c r="P67" i="4"/>
  <c r="O67" i="4"/>
  <c r="N67" i="4"/>
  <c r="L67" i="4"/>
  <c r="K67" i="4"/>
  <c r="J67" i="4"/>
  <c r="I67" i="4"/>
  <c r="G67" i="4"/>
  <c r="H67" i="4" s="1"/>
  <c r="F67" i="4"/>
  <c r="E67" i="4"/>
  <c r="D67" i="4"/>
  <c r="T66" i="4"/>
  <c r="R66" i="4"/>
  <c r="Q66" i="4"/>
  <c r="P66" i="4"/>
  <c r="O66" i="4"/>
  <c r="N66" i="4"/>
  <c r="L66" i="4"/>
  <c r="K66" i="4"/>
  <c r="J66" i="4"/>
  <c r="I66" i="4"/>
  <c r="G66" i="4"/>
  <c r="H66" i="4" s="1"/>
  <c r="F66" i="4"/>
  <c r="E66" i="4"/>
  <c r="D66" i="4"/>
  <c r="T65" i="4"/>
  <c r="R65" i="4"/>
  <c r="Q65" i="4"/>
  <c r="P65" i="4"/>
  <c r="O65" i="4"/>
  <c r="N65" i="4"/>
  <c r="L65" i="4"/>
  <c r="K65" i="4"/>
  <c r="J65" i="4"/>
  <c r="I65" i="4"/>
  <c r="G65" i="4"/>
  <c r="H65" i="4" s="1"/>
  <c r="F65" i="4"/>
  <c r="E65" i="4"/>
  <c r="D65" i="4"/>
  <c r="T64" i="4"/>
  <c r="R64" i="4"/>
  <c r="Q64" i="4"/>
  <c r="P64" i="4"/>
  <c r="O64" i="4"/>
  <c r="N64" i="4"/>
  <c r="L64" i="4"/>
  <c r="K64" i="4"/>
  <c r="J64" i="4"/>
  <c r="I64" i="4"/>
  <c r="G64" i="4"/>
  <c r="H64" i="4" s="1"/>
  <c r="F64" i="4"/>
  <c r="E64" i="4"/>
  <c r="D64" i="4"/>
  <c r="T63" i="4"/>
  <c r="R63" i="4"/>
  <c r="Q63" i="4"/>
  <c r="P63" i="4"/>
  <c r="O63" i="4"/>
  <c r="N63" i="4"/>
  <c r="L63" i="4"/>
  <c r="K63" i="4"/>
  <c r="J63" i="4"/>
  <c r="I63" i="4"/>
  <c r="G63" i="4"/>
  <c r="H63" i="4" s="1"/>
  <c r="F63" i="4"/>
  <c r="E63" i="4"/>
  <c r="D63" i="4"/>
  <c r="T62" i="4"/>
  <c r="R62" i="4"/>
  <c r="Q62" i="4"/>
  <c r="P62" i="4"/>
  <c r="O62" i="4"/>
  <c r="N62" i="4"/>
  <c r="L62" i="4"/>
  <c r="K62" i="4"/>
  <c r="J62" i="4"/>
  <c r="I62" i="4"/>
  <c r="G62" i="4"/>
  <c r="H62" i="4" s="1"/>
  <c r="F62" i="4"/>
  <c r="E62" i="4"/>
  <c r="D62" i="4"/>
  <c r="T61" i="4"/>
  <c r="R61" i="4"/>
  <c r="Q61" i="4"/>
  <c r="P61" i="4"/>
  <c r="O61" i="4"/>
  <c r="N61" i="4"/>
  <c r="L61" i="4"/>
  <c r="K61" i="4"/>
  <c r="J61" i="4"/>
  <c r="I61" i="4"/>
  <c r="G61" i="4"/>
  <c r="H61" i="4" s="1"/>
  <c r="F61" i="4"/>
  <c r="E61" i="4"/>
  <c r="D61" i="4"/>
  <c r="T60" i="4"/>
  <c r="R60" i="4"/>
  <c r="Q60" i="4"/>
  <c r="P60" i="4"/>
  <c r="O60" i="4"/>
  <c r="N60" i="4"/>
  <c r="L60" i="4"/>
  <c r="K60" i="4"/>
  <c r="J60" i="4"/>
  <c r="I60" i="4"/>
  <c r="G60" i="4"/>
  <c r="H60" i="4" s="1"/>
  <c r="F60" i="4"/>
  <c r="E60" i="4"/>
  <c r="D60" i="4"/>
  <c r="T59" i="4"/>
  <c r="R59" i="4"/>
  <c r="Q59" i="4"/>
  <c r="P59" i="4"/>
  <c r="O59" i="4"/>
  <c r="N59" i="4"/>
  <c r="L59" i="4"/>
  <c r="K59" i="4"/>
  <c r="J59" i="4"/>
  <c r="I59" i="4"/>
  <c r="G59" i="4"/>
  <c r="H59" i="4" s="1"/>
  <c r="F59" i="4"/>
  <c r="E59" i="4"/>
  <c r="D59" i="4"/>
  <c r="T58" i="4"/>
  <c r="R58" i="4"/>
  <c r="Q58" i="4"/>
  <c r="P58" i="4"/>
  <c r="O58" i="4"/>
  <c r="N58" i="4"/>
  <c r="L58" i="4"/>
  <c r="K58" i="4"/>
  <c r="J58" i="4"/>
  <c r="I58" i="4"/>
  <c r="G58" i="4"/>
  <c r="H58" i="4" s="1"/>
  <c r="F58" i="4"/>
  <c r="E58" i="4"/>
  <c r="D58" i="4"/>
  <c r="T57" i="4"/>
  <c r="R57" i="4"/>
  <c r="Q57" i="4"/>
  <c r="P57" i="4"/>
  <c r="O57" i="4"/>
  <c r="N57" i="4"/>
  <c r="L57" i="4"/>
  <c r="K57" i="4"/>
  <c r="J57" i="4"/>
  <c r="I57" i="4"/>
  <c r="H57" i="4"/>
  <c r="G57" i="4"/>
  <c r="F57" i="4"/>
  <c r="E57" i="4"/>
  <c r="D57" i="4"/>
  <c r="T56" i="4"/>
  <c r="R56" i="4"/>
  <c r="Q56" i="4"/>
  <c r="P56" i="4"/>
  <c r="O56" i="4"/>
  <c r="N56" i="4"/>
  <c r="L56" i="4"/>
  <c r="K56" i="4"/>
  <c r="J56" i="4"/>
  <c r="I56" i="4"/>
  <c r="G56" i="4"/>
  <c r="H56" i="4" s="1"/>
  <c r="F56" i="4"/>
  <c r="E56" i="4"/>
  <c r="D56" i="4"/>
  <c r="T55" i="4"/>
  <c r="R55" i="4"/>
  <c r="Q55" i="4"/>
  <c r="P55" i="4"/>
  <c r="O55" i="4"/>
  <c r="N55" i="4"/>
  <c r="L55" i="4"/>
  <c r="K55" i="4"/>
  <c r="J55" i="4"/>
  <c r="I55" i="4"/>
  <c r="G55" i="4"/>
  <c r="H55" i="4" s="1"/>
  <c r="F55" i="4"/>
  <c r="E55" i="4"/>
  <c r="D55" i="4"/>
  <c r="T54" i="4"/>
  <c r="R54" i="4"/>
  <c r="Q54" i="4"/>
  <c r="P54" i="4"/>
  <c r="O54" i="4"/>
  <c r="N54" i="4"/>
  <c r="L54" i="4"/>
  <c r="K54" i="4"/>
  <c r="J54" i="4"/>
  <c r="I54" i="4"/>
  <c r="G54" i="4"/>
  <c r="H54" i="4" s="1"/>
  <c r="F54" i="4"/>
  <c r="E54" i="4"/>
  <c r="D54" i="4"/>
  <c r="T53" i="4"/>
  <c r="R53" i="4"/>
  <c r="Q53" i="4"/>
  <c r="P53" i="4"/>
  <c r="O53" i="4"/>
  <c r="N53" i="4"/>
  <c r="L53" i="4"/>
  <c r="K53" i="4"/>
  <c r="J53" i="4"/>
  <c r="I53" i="4"/>
  <c r="G53" i="4"/>
  <c r="H53" i="4" s="1"/>
  <c r="F53" i="4"/>
  <c r="E53" i="4"/>
  <c r="D53" i="4"/>
  <c r="T52" i="4"/>
  <c r="R52" i="4"/>
  <c r="Q52" i="4"/>
  <c r="P52" i="4"/>
  <c r="O52" i="4"/>
  <c r="N52" i="4"/>
  <c r="L52" i="4"/>
  <c r="K52" i="4"/>
  <c r="J52" i="4"/>
  <c r="I52" i="4"/>
  <c r="G52" i="4"/>
  <c r="H52" i="4" s="1"/>
  <c r="F52" i="4"/>
  <c r="E52" i="4"/>
  <c r="D52" i="4"/>
  <c r="T51" i="4"/>
  <c r="R51" i="4"/>
  <c r="Q51" i="4"/>
  <c r="P51" i="4"/>
  <c r="O51" i="4"/>
  <c r="N51" i="4"/>
  <c r="L51" i="4"/>
  <c r="K51" i="4"/>
  <c r="J51" i="4"/>
  <c r="I51" i="4"/>
  <c r="G51" i="4"/>
  <c r="H51" i="4" s="1"/>
  <c r="F51" i="4"/>
  <c r="E51" i="4"/>
  <c r="D51" i="4"/>
  <c r="T50" i="4"/>
  <c r="R50" i="4"/>
  <c r="Q50" i="4"/>
  <c r="P50" i="4"/>
  <c r="O50" i="4"/>
  <c r="N50" i="4"/>
  <c r="L50" i="4"/>
  <c r="K50" i="4"/>
  <c r="J50" i="4"/>
  <c r="I50" i="4"/>
  <c r="G50" i="4"/>
  <c r="H50" i="4" s="1"/>
  <c r="F50" i="4"/>
  <c r="E50" i="4"/>
  <c r="D50" i="4"/>
  <c r="T49" i="4"/>
  <c r="R49" i="4"/>
  <c r="Q49" i="4"/>
  <c r="P49" i="4"/>
  <c r="O49" i="4"/>
  <c r="N49" i="4"/>
  <c r="L49" i="4"/>
  <c r="K49" i="4"/>
  <c r="J49" i="4"/>
  <c r="I49" i="4"/>
  <c r="G49" i="4"/>
  <c r="H49" i="4" s="1"/>
  <c r="F49" i="4"/>
  <c r="E49" i="4"/>
  <c r="D49" i="4"/>
  <c r="T48" i="4"/>
  <c r="R48" i="4"/>
  <c r="Q48" i="4"/>
  <c r="P48" i="4"/>
  <c r="O48" i="4"/>
  <c r="N48" i="4"/>
  <c r="L48" i="4"/>
  <c r="K48" i="4"/>
  <c r="J48" i="4"/>
  <c r="I48" i="4"/>
  <c r="G48" i="4"/>
  <c r="H48" i="4" s="1"/>
  <c r="F48" i="4"/>
  <c r="E48" i="4"/>
  <c r="D48" i="4"/>
  <c r="T47" i="4"/>
  <c r="R47" i="4"/>
  <c r="Q47" i="4"/>
  <c r="P47" i="4"/>
  <c r="O47" i="4"/>
  <c r="N47" i="4"/>
  <c r="L47" i="4"/>
  <c r="K47" i="4"/>
  <c r="J47" i="4"/>
  <c r="I47" i="4"/>
  <c r="G47" i="4"/>
  <c r="H47" i="4" s="1"/>
  <c r="F47" i="4"/>
  <c r="E47" i="4"/>
  <c r="D47" i="4"/>
  <c r="T46" i="4"/>
  <c r="R46" i="4"/>
  <c r="Q46" i="4"/>
  <c r="P46" i="4"/>
  <c r="O46" i="4"/>
  <c r="N46" i="4"/>
  <c r="L46" i="4"/>
  <c r="K46" i="4"/>
  <c r="J46" i="4"/>
  <c r="I46" i="4"/>
  <c r="G46" i="4"/>
  <c r="H46" i="4" s="1"/>
  <c r="F46" i="4"/>
  <c r="E46" i="4"/>
  <c r="D46" i="4"/>
  <c r="T45" i="4"/>
  <c r="R45" i="4"/>
  <c r="Q45" i="4"/>
  <c r="P45" i="4"/>
  <c r="O45" i="4"/>
  <c r="N45" i="4"/>
  <c r="L45" i="4"/>
  <c r="K45" i="4"/>
  <c r="J45" i="4"/>
  <c r="I45" i="4"/>
  <c r="G45" i="4"/>
  <c r="H45" i="4" s="1"/>
  <c r="F45" i="4"/>
  <c r="E45" i="4"/>
  <c r="D45" i="4"/>
  <c r="T44" i="4"/>
  <c r="R44" i="4"/>
  <c r="Q44" i="4"/>
  <c r="P44" i="4"/>
  <c r="O44" i="4"/>
  <c r="N44" i="4"/>
  <c r="L44" i="4"/>
  <c r="K44" i="4"/>
  <c r="J44" i="4"/>
  <c r="I44" i="4"/>
  <c r="G44" i="4"/>
  <c r="H44" i="4" s="1"/>
  <c r="F44" i="4"/>
  <c r="E44" i="4"/>
  <c r="D44" i="4"/>
  <c r="T43" i="4"/>
  <c r="R43" i="4"/>
  <c r="Q43" i="4"/>
  <c r="P43" i="4"/>
  <c r="O43" i="4"/>
  <c r="N43" i="4"/>
  <c r="L43" i="4"/>
  <c r="K43" i="4"/>
  <c r="J43" i="4"/>
  <c r="I43" i="4"/>
  <c r="G43" i="4"/>
  <c r="H43" i="4" s="1"/>
  <c r="F43" i="4"/>
  <c r="E43" i="4"/>
  <c r="D43" i="4"/>
  <c r="T42" i="4"/>
  <c r="R42" i="4"/>
  <c r="Q42" i="4"/>
  <c r="P42" i="4"/>
  <c r="O42" i="4"/>
  <c r="N42" i="4"/>
  <c r="L42" i="4"/>
  <c r="K42" i="4"/>
  <c r="J42" i="4"/>
  <c r="I42" i="4"/>
  <c r="G42" i="4"/>
  <c r="H42" i="4" s="1"/>
  <c r="F42" i="4"/>
  <c r="E42" i="4"/>
  <c r="D42" i="4"/>
  <c r="T41" i="4"/>
  <c r="R41" i="4"/>
  <c r="Q41" i="4"/>
  <c r="P41" i="4"/>
  <c r="O41" i="4"/>
  <c r="N41" i="4"/>
  <c r="L41" i="4"/>
  <c r="K41" i="4"/>
  <c r="J41" i="4"/>
  <c r="I41" i="4"/>
  <c r="H41" i="4"/>
  <c r="G41" i="4"/>
  <c r="F41" i="4"/>
  <c r="E41" i="4"/>
  <c r="D41" i="4"/>
  <c r="T40" i="4"/>
  <c r="R40" i="4"/>
  <c r="Q40" i="4"/>
  <c r="P40" i="4"/>
  <c r="O40" i="4"/>
  <c r="N40" i="4"/>
  <c r="L40" i="4"/>
  <c r="K40" i="4"/>
  <c r="J40" i="4"/>
  <c r="I40" i="4"/>
  <c r="G40" i="4"/>
  <c r="H40" i="4" s="1"/>
  <c r="F40" i="4"/>
  <c r="E40" i="4"/>
  <c r="D40" i="4"/>
  <c r="T39" i="4"/>
  <c r="R39" i="4"/>
  <c r="Q39" i="4"/>
  <c r="P39" i="4"/>
  <c r="O39" i="4"/>
  <c r="N39" i="4"/>
  <c r="L39" i="4"/>
  <c r="K39" i="4"/>
  <c r="J39" i="4"/>
  <c r="I39" i="4"/>
  <c r="G39" i="4"/>
  <c r="H39" i="4" s="1"/>
  <c r="F39" i="4"/>
  <c r="E39" i="4"/>
  <c r="D39" i="4"/>
  <c r="T38" i="4"/>
  <c r="R38" i="4"/>
  <c r="Q38" i="4"/>
  <c r="P38" i="4"/>
  <c r="O38" i="4"/>
  <c r="N38" i="4"/>
  <c r="L38" i="4"/>
  <c r="K38" i="4"/>
  <c r="J38" i="4"/>
  <c r="I38" i="4"/>
  <c r="G38" i="4"/>
  <c r="H38" i="4" s="1"/>
  <c r="F38" i="4"/>
  <c r="E38" i="4"/>
  <c r="D38" i="4"/>
  <c r="T37" i="4"/>
  <c r="R37" i="4"/>
  <c r="Q37" i="4"/>
  <c r="P37" i="4"/>
  <c r="O37" i="4"/>
  <c r="N37" i="4"/>
  <c r="L37" i="4"/>
  <c r="K37" i="4"/>
  <c r="J37" i="4"/>
  <c r="I37" i="4"/>
  <c r="G37" i="4"/>
  <c r="H37" i="4" s="1"/>
  <c r="F37" i="4"/>
  <c r="E37" i="4"/>
  <c r="D37" i="4"/>
  <c r="T36" i="4"/>
  <c r="R36" i="4"/>
  <c r="Q36" i="4"/>
  <c r="P36" i="4"/>
  <c r="O36" i="4"/>
  <c r="N36" i="4"/>
  <c r="L36" i="4"/>
  <c r="K36" i="4"/>
  <c r="J36" i="4"/>
  <c r="I36" i="4"/>
  <c r="G36" i="4"/>
  <c r="H36" i="4" s="1"/>
  <c r="F36" i="4"/>
  <c r="E36" i="4"/>
  <c r="D36" i="4"/>
  <c r="T35" i="4"/>
  <c r="R35" i="4"/>
  <c r="Q35" i="4"/>
  <c r="P35" i="4"/>
  <c r="O35" i="4"/>
  <c r="N35" i="4"/>
  <c r="L35" i="4"/>
  <c r="K35" i="4"/>
  <c r="J35" i="4"/>
  <c r="I35" i="4"/>
  <c r="G35" i="4"/>
  <c r="H35" i="4" s="1"/>
  <c r="F35" i="4"/>
  <c r="E35" i="4"/>
  <c r="D35" i="4"/>
  <c r="T34" i="4"/>
  <c r="R34" i="4"/>
  <c r="Q34" i="4"/>
  <c r="P34" i="4"/>
  <c r="O34" i="4"/>
  <c r="N34" i="4"/>
  <c r="L34" i="4"/>
  <c r="K34" i="4"/>
  <c r="J34" i="4"/>
  <c r="I34" i="4"/>
  <c r="G34" i="4"/>
  <c r="H34" i="4" s="1"/>
  <c r="F34" i="4"/>
  <c r="E34" i="4"/>
  <c r="D34" i="4"/>
  <c r="T33" i="4"/>
  <c r="R33" i="4"/>
  <c r="Q33" i="4"/>
  <c r="P33" i="4"/>
  <c r="O33" i="4"/>
  <c r="N33" i="4"/>
  <c r="L33" i="4"/>
  <c r="K33" i="4"/>
  <c r="J33" i="4"/>
  <c r="I33" i="4"/>
  <c r="G33" i="4"/>
  <c r="H33" i="4" s="1"/>
  <c r="F33" i="4"/>
  <c r="E33" i="4"/>
  <c r="D33" i="4"/>
  <c r="T32" i="4"/>
  <c r="R32" i="4"/>
  <c r="Q32" i="4"/>
  <c r="P32" i="4"/>
  <c r="O32" i="4"/>
  <c r="N32" i="4"/>
  <c r="L32" i="4"/>
  <c r="K32" i="4"/>
  <c r="J32" i="4"/>
  <c r="I32" i="4"/>
  <c r="G32" i="4"/>
  <c r="H32" i="4" s="1"/>
  <c r="F32" i="4"/>
  <c r="E32" i="4"/>
  <c r="D32" i="4"/>
  <c r="T31" i="4"/>
  <c r="R31" i="4"/>
  <c r="Q31" i="4"/>
  <c r="P31" i="4"/>
  <c r="O31" i="4"/>
  <c r="N31" i="4"/>
  <c r="L31" i="4"/>
  <c r="K31" i="4"/>
  <c r="J31" i="4"/>
  <c r="I31" i="4"/>
  <c r="G31" i="4"/>
  <c r="H31" i="4" s="1"/>
  <c r="F31" i="4"/>
  <c r="E31" i="4"/>
  <c r="D31" i="4"/>
  <c r="T30" i="4"/>
  <c r="R30" i="4"/>
  <c r="Q30" i="4"/>
  <c r="P30" i="4"/>
  <c r="O30" i="4"/>
  <c r="N30" i="4"/>
  <c r="L30" i="4"/>
  <c r="K30" i="4"/>
  <c r="J30" i="4"/>
  <c r="I30" i="4"/>
  <c r="G30" i="4"/>
  <c r="H30" i="4" s="1"/>
  <c r="F30" i="4"/>
  <c r="E30" i="4"/>
  <c r="D30" i="4"/>
  <c r="T29" i="4"/>
  <c r="R29" i="4"/>
  <c r="Q29" i="4"/>
  <c r="P29" i="4"/>
  <c r="O29" i="4"/>
  <c r="N29" i="4"/>
  <c r="L29" i="4"/>
  <c r="K29" i="4"/>
  <c r="J29" i="4"/>
  <c r="I29" i="4"/>
  <c r="G29" i="4"/>
  <c r="H29" i="4" s="1"/>
  <c r="F29" i="4"/>
  <c r="E29" i="4"/>
  <c r="D29" i="4"/>
  <c r="T28" i="4"/>
  <c r="R28" i="4"/>
  <c r="Q28" i="4"/>
  <c r="P28" i="4"/>
  <c r="O28" i="4"/>
  <c r="N28" i="4"/>
  <c r="L28" i="4"/>
  <c r="K28" i="4"/>
  <c r="J28" i="4"/>
  <c r="I28" i="4"/>
  <c r="G28" i="4"/>
  <c r="H28" i="4" s="1"/>
  <c r="F28" i="4"/>
  <c r="E28" i="4"/>
  <c r="D28" i="4"/>
  <c r="T27" i="4"/>
  <c r="R27" i="4"/>
  <c r="Q27" i="4"/>
  <c r="P27" i="4"/>
  <c r="O27" i="4"/>
  <c r="N27" i="4"/>
  <c r="L27" i="4"/>
  <c r="K27" i="4"/>
  <c r="J27" i="4"/>
  <c r="I27" i="4"/>
  <c r="G27" i="4"/>
  <c r="H27" i="4" s="1"/>
  <c r="F27" i="4"/>
  <c r="E27" i="4"/>
  <c r="D27" i="4"/>
  <c r="T26" i="4"/>
  <c r="R26" i="4"/>
  <c r="Q26" i="4"/>
  <c r="P26" i="4"/>
  <c r="O26" i="4"/>
  <c r="N26" i="4"/>
  <c r="L26" i="4"/>
  <c r="K26" i="4"/>
  <c r="J26" i="4"/>
  <c r="I26" i="4"/>
  <c r="G26" i="4"/>
  <c r="H26" i="4" s="1"/>
  <c r="F26" i="4"/>
  <c r="E26" i="4"/>
  <c r="D26" i="4"/>
  <c r="T25" i="4"/>
  <c r="R25" i="4"/>
  <c r="Q25" i="4"/>
  <c r="P25" i="4"/>
  <c r="O25" i="4"/>
  <c r="N25" i="4"/>
  <c r="L25" i="4"/>
  <c r="K25" i="4"/>
  <c r="J25" i="4"/>
  <c r="I25" i="4"/>
  <c r="H25" i="4"/>
  <c r="G25" i="4"/>
  <c r="F25" i="4"/>
  <c r="E25" i="4"/>
  <c r="D25" i="4"/>
  <c r="T24" i="4"/>
  <c r="R24" i="4"/>
  <c r="Q24" i="4"/>
  <c r="P24" i="4"/>
  <c r="O24" i="4"/>
  <c r="N24" i="4"/>
  <c r="L24" i="4"/>
  <c r="K24" i="4"/>
  <c r="J24" i="4"/>
  <c r="I24" i="4"/>
  <c r="G24" i="4"/>
  <c r="H24" i="4" s="1"/>
  <c r="F24" i="4"/>
  <c r="E24" i="4"/>
  <c r="D24" i="4"/>
  <c r="T23" i="4"/>
  <c r="R23" i="4"/>
  <c r="Q23" i="4"/>
  <c r="P23" i="4"/>
  <c r="O23" i="4"/>
  <c r="N23" i="4"/>
  <c r="L23" i="4"/>
  <c r="K23" i="4"/>
  <c r="J23" i="4"/>
  <c r="I23" i="4"/>
  <c r="G23" i="4"/>
  <c r="H23" i="4" s="1"/>
  <c r="F23" i="4"/>
  <c r="E23" i="4"/>
  <c r="D23" i="4"/>
  <c r="T22" i="4"/>
  <c r="R22" i="4"/>
  <c r="Q22" i="4"/>
  <c r="P22" i="4"/>
  <c r="O22" i="4"/>
  <c r="N22" i="4"/>
  <c r="L22" i="4"/>
  <c r="K22" i="4"/>
  <c r="J22" i="4"/>
  <c r="I22" i="4"/>
  <c r="G22" i="4"/>
  <c r="H22" i="4" s="1"/>
  <c r="F22" i="4"/>
  <c r="E22" i="4"/>
  <c r="D22" i="4"/>
  <c r="T21" i="4"/>
  <c r="R21" i="4"/>
  <c r="Q21" i="4"/>
  <c r="P21" i="4"/>
  <c r="O21" i="4"/>
  <c r="N21" i="4"/>
  <c r="L21" i="4"/>
  <c r="K21" i="4"/>
  <c r="J21" i="4"/>
  <c r="I21" i="4"/>
  <c r="G21" i="4"/>
  <c r="H21" i="4" s="1"/>
  <c r="F21" i="4"/>
  <c r="E21" i="4"/>
  <c r="D21" i="4"/>
  <c r="T20" i="4"/>
  <c r="R20" i="4"/>
  <c r="Q20" i="4"/>
  <c r="P20" i="4"/>
  <c r="O20" i="4"/>
  <c r="N20" i="4"/>
  <c r="L20" i="4"/>
  <c r="K20" i="4"/>
  <c r="J20" i="4"/>
  <c r="I20" i="4"/>
  <c r="G20" i="4"/>
  <c r="H20" i="4" s="1"/>
  <c r="F20" i="4"/>
  <c r="E20" i="4"/>
  <c r="D20" i="4"/>
  <c r="T19" i="4"/>
  <c r="R19" i="4"/>
  <c r="Q19" i="4"/>
  <c r="P19" i="4"/>
  <c r="O19" i="4"/>
  <c r="N19" i="4"/>
  <c r="L19" i="4"/>
  <c r="K19" i="4"/>
  <c r="J19" i="4"/>
  <c r="I19" i="4"/>
  <c r="G19" i="4"/>
  <c r="H19" i="4" s="1"/>
  <c r="F19" i="4"/>
  <c r="E19" i="4"/>
  <c r="D19" i="4"/>
  <c r="T18" i="4"/>
  <c r="R18" i="4"/>
  <c r="Q18" i="4"/>
  <c r="P18" i="4"/>
  <c r="O18" i="4"/>
  <c r="N18" i="4"/>
  <c r="L18" i="4"/>
  <c r="K18" i="4"/>
  <c r="J18" i="4"/>
  <c r="I18" i="4"/>
  <c r="G18" i="4"/>
  <c r="H18" i="4" s="1"/>
  <c r="F18" i="4"/>
  <c r="E18" i="4"/>
  <c r="D18" i="4"/>
  <c r="T17" i="4"/>
  <c r="R17" i="4"/>
  <c r="Q17" i="4"/>
  <c r="P17" i="4"/>
  <c r="O17" i="4"/>
  <c r="N17" i="4"/>
  <c r="L17" i="4"/>
  <c r="K17" i="4"/>
  <c r="J17" i="4"/>
  <c r="I17" i="4"/>
  <c r="G17" i="4"/>
  <c r="H17" i="4" s="1"/>
  <c r="F17" i="4"/>
  <c r="E17" i="4"/>
  <c r="D17" i="4"/>
  <c r="T16" i="4"/>
  <c r="R16" i="4"/>
  <c r="Q16" i="4"/>
  <c r="P16" i="4"/>
  <c r="O16" i="4"/>
  <c r="N16" i="4"/>
  <c r="L16" i="4"/>
  <c r="K16" i="4"/>
  <c r="J16" i="4"/>
  <c r="I16" i="4"/>
  <c r="G16" i="4"/>
  <c r="H16" i="4" s="1"/>
  <c r="F16" i="4"/>
  <c r="E16" i="4"/>
  <c r="D16" i="4"/>
  <c r="T15" i="4"/>
  <c r="R15" i="4"/>
  <c r="Q15" i="4"/>
  <c r="P15" i="4"/>
  <c r="O15" i="4"/>
  <c r="N15" i="4"/>
  <c r="L15" i="4"/>
  <c r="K15" i="4"/>
  <c r="J15" i="4"/>
  <c r="I15" i="4"/>
  <c r="G15" i="4"/>
  <c r="H15" i="4" s="1"/>
  <c r="F15" i="4"/>
  <c r="E15" i="4"/>
  <c r="D15" i="4"/>
  <c r="T14" i="4"/>
  <c r="R14" i="4"/>
  <c r="Q14" i="4"/>
  <c r="P14" i="4"/>
  <c r="O14" i="4"/>
  <c r="N14" i="4"/>
  <c r="L14" i="4"/>
  <c r="K14" i="4"/>
  <c r="J14" i="4"/>
  <c r="I14" i="4"/>
  <c r="G14" i="4"/>
  <c r="H14" i="4" s="1"/>
  <c r="F14" i="4"/>
  <c r="E14" i="4"/>
  <c r="D14" i="4"/>
  <c r="T13" i="4"/>
  <c r="R13" i="4"/>
  <c r="Q13" i="4"/>
  <c r="P13" i="4"/>
  <c r="O13" i="4"/>
  <c r="N13" i="4"/>
  <c r="L13" i="4"/>
  <c r="K13" i="4"/>
  <c r="J13" i="4"/>
  <c r="I13" i="4"/>
  <c r="H13" i="4"/>
  <c r="G13" i="4"/>
  <c r="F13" i="4"/>
  <c r="E13" i="4"/>
  <c r="D13" i="4"/>
  <c r="T12" i="4"/>
  <c r="R12" i="4"/>
  <c r="Q12" i="4"/>
  <c r="P12" i="4"/>
  <c r="O12" i="4"/>
  <c r="N12" i="4"/>
  <c r="L12" i="4"/>
  <c r="K12" i="4"/>
  <c r="J12" i="4"/>
  <c r="I12" i="4"/>
  <c r="G12" i="4"/>
  <c r="H12" i="4" s="1"/>
  <c r="F12" i="4"/>
  <c r="E12" i="4"/>
  <c r="D12" i="4"/>
  <c r="T11" i="4"/>
  <c r="R11" i="4"/>
  <c r="Q11" i="4"/>
  <c r="P11" i="4"/>
  <c r="O11" i="4"/>
  <c r="N11" i="4"/>
  <c r="L11" i="4"/>
  <c r="K11" i="4"/>
  <c r="J11" i="4"/>
  <c r="I11" i="4"/>
  <c r="G11" i="4"/>
  <c r="H11" i="4" s="1"/>
  <c r="F11" i="4"/>
  <c r="E11" i="4"/>
  <c r="D11" i="4"/>
  <c r="T10" i="4"/>
  <c r="R10" i="4"/>
  <c r="Q10" i="4"/>
  <c r="P10" i="4"/>
  <c r="O10" i="4"/>
  <c r="N10" i="4"/>
  <c r="L10" i="4"/>
  <c r="K10" i="4"/>
  <c r="J10" i="4"/>
  <c r="I10" i="4"/>
  <c r="G10" i="4"/>
  <c r="H10" i="4" s="1"/>
  <c r="F10" i="4"/>
  <c r="E10" i="4"/>
  <c r="D10" i="4"/>
  <c r="T9" i="4"/>
  <c r="R9" i="4"/>
  <c r="Q9" i="4"/>
  <c r="P9" i="4"/>
  <c r="O9" i="4"/>
  <c r="N9" i="4"/>
  <c r="L9" i="4"/>
  <c r="K9" i="4"/>
  <c r="J9" i="4"/>
  <c r="I9" i="4"/>
  <c r="H9" i="4"/>
  <c r="G9" i="4"/>
  <c r="F9" i="4"/>
  <c r="E9" i="4"/>
  <c r="D9" i="4"/>
  <c r="T8" i="4"/>
  <c r="R8" i="4"/>
  <c r="Q8" i="4"/>
  <c r="P8" i="4"/>
  <c r="O8" i="4"/>
  <c r="N8" i="4"/>
  <c r="L8" i="4"/>
  <c r="K8" i="4"/>
  <c r="J8" i="4"/>
  <c r="I8" i="4"/>
  <c r="G8" i="4"/>
  <c r="H8" i="4" s="1"/>
  <c r="F8" i="4"/>
  <c r="E8" i="4"/>
  <c r="D8" i="4"/>
  <c r="T7" i="4"/>
  <c r="R7" i="4"/>
  <c r="Q7" i="4"/>
  <c r="P7" i="4"/>
  <c r="O7" i="4"/>
  <c r="N7" i="4"/>
  <c r="L7" i="4"/>
  <c r="K7" i="4"/>
  <c r="J7" i="4"/>
  <c r="I7" i="4"/>
  <c r="H7" i="4"/>
  <c r="G7" i="4"/>
  <c r="F7" i="4"/>
  <c r="E7" i="4"/>
  <c r="D7" i="4"/>
  <c r="T6" i="4"/>
  <c r="R6" i="4"/>
  <c r="Q6" i="4"/>
  <c r="P6" i="4"/>
  <c r="O6" i="4"/>
  <c r="N6" i="4"/>
  <c r="L6" i="4"/>
  <c r="K6" i="4"/>
  <c r="J6" i="4"/>
  <c r="I6" i="4"/>
  <c r="G6" i="4"/>
  <c r="H6" i="4" s="1"/>
  <c r="F6" i="4"/>
  <c r="E6" i="4"/>
  <c r="D6" i="4"/>
  <c r="T5" i="4"/>
  <c r="R5" i="4"/>
  <c r="Q5" i="4"/>
  <c r="P5" i="4"/>
  <c r="O5" i="4"/>
  <c r="N5" i="4"/>
  <c r="L5" i="4"/>
  <c r="K5" i="4"/>
  <c r="J5" i="4"/>
  <c r="I5" i="4"/>
  <c r="H5" i="4"/>
  <c r="G5" i="4"/>
  <c r="F5" i="4"/>
  <c r="E5" i="4"/>
  <c r="D5" i="4"/>
  <c r="T4" i="4"/>
  <c r="R4" i="4"/>
  <c r="Q4" i="4"/>
  <c r="P4" i="4"/>
  <c r="O4" i="4"/>
  <c r="N4" i="4"/>
  <c r="L4" i="4"/>
  <c r="K4" i="4"/>
  <c r="J4" i="4"/>
  <c r="I4" i="4"/>
  <c r="G4" i="4"/>
  <c r="H4" i="4" s="1"/>
  <c r="F4" i="4"/>
  <c r="E4" i="4"/>
  <c r="D4" i="4"/>
  <c r="T3" i="4"/>
  <c r="R3" i="4"/>
  <c r="Q3" i="4"/>
  <c r="P3" i="4"/>
  <c r="O3" i="4"/>
  <c r="N3" i="4"/>
  <c r="L3" i="4"/>
  <c r="K3" i="4"/>
  <c r="J3" i="4"/>
  <c r="I3" i="4"/>
  <c r="H3" i="4"/>
  <c r="G3" i="4"/>
  <c r="F3" i="4"/>
  <c r="E3" i="4"/>
  <c r="D3" i="4"/>
  <c r="T2" i="4"/>
  <c r="R2" i="4"/>
  <c r="Q2" i="4"/>
  <c r="P2" i="4"/>
  <c r="O2" i="4"/>
  <c r="N2" i="4"/>
  <c r="L2" i="4"/>
  <c r="K2" i="4"/>
  <c r="J2" i="4"/>
  <c r="I2" i="4"/>
  <c r="H2" i="4"/>
  <c r="G2" i="4"/>
  <c r="F2" i="4"/>
  <c r="E2" i="4"/>
  <c r="D2" i="4"/>
  <c r="F729" i="3"/>
  <c r="E729" i="3"/>
  <c r="D729" i="3"/>
  <c r="C729" i="3"/>
  <c r="B729" i="3"/>
  <c r="F728" i="3"/>
  <c r="E728" i="3"/>
  <c r="D728" i="3"/>
  <c r="C728" i="3"/>
  <c r="B728" i="3"/>
  <c r="F727" i="3"/>
  <c r="E727" i="3"/>
  <c r="D727" i="3"/>
  <c r="C727" i="3"/>
  <c r="B727" i="3"/>
  <c r="F726" i="3"/>
  <c r="E726" i="3"/>
  <c r="D726" i="3"/>
  <c r="C726" i="3"/>
  <c r="B726" i="3"/>
  <c r="F725" i="3"/>
  <c r="E725" i="3"/>
  <c r="D725" i="3"/>
  <c r="C725" i="3"/>
  <c r="B725" i="3"/>
  <c r="F724" i="3"/>
  <c r="E724" i="3"/>
  <c r="D724" i="3"/>
  <c r="C724" i="3"/>
  <c r="B724" i="3"/>
  <c r="F723" i="3"/>
  <c r="E723" i="3"/>
  <c r="D723" i="3"/>
  <c r="C723" i="3"/>
  <c r="B723" i="3"/>
  <c r="F722" i="3"/>
  <c r="E722" i="3"/>
  <c r="D722" i="3"/>
  <c r="C722" i="3"/>
  <c r="B722" i="3"/>
  <c r="F721" i="3"/>
  <c r="E721" i="3"/>
  <c r="D721" i="3"/>
  <c r="C721" i="3"/>
  <c r="B721" i="3"/>
  <c r="F720" i="3"/>
  <c r="E720" i="3"/>
  <c r="D720" i="3"/>
  <c r="C720" i="3"/>
  <c r="B720" i="3"/>
  <c r="F719" i="3"/>
  <c r="E719" i="3"/>
  <c r="D719" i="3"/>
  <c r="C719" i="3"/>
  <c r="B719" i="3"/>
  <c r="F718" i="3"/>
  <c r="E718" i="3"/>
  <c r="D718" i="3"/>
  <c r="C718" i="3"/>
  <c r="B718" i="3"/>
  <c r="F717" i="3"/>
  <c r="E717" i="3"/>
  <c r="D717" i="3"/>
  <c r="C717" i="3"/>
  <c r="B717" i="3"/>
  <c r="F716" i="3"/>
  <c r="E716" i="3"/>
  <c r="D716" i="3"/>
  <c r="C716" i="3"/>
  <c r="B716" i="3"/>
  <c r="F715" i="3"/>
  <c r="E715" i="3"/>
  <c r="D715" i="3"/>
  <c r="C715" i="3"/>
  <c r="B715" i="3"/>
  <c r="F714" i="3"/>
  <c r="E714" i="3"/>
  <c r="D714" i="3"/>
  <c r="C714" i="3"/>
  <c r="B714" i="3"/>
  <c r="F713" i="3"/>
  <c r="E713" i="3"/>
  <c r="D713" i="3"/>
  <c r="C713" i="3"/>
  <c r="B713" i="3"/>
  <c r="F712" i="3"/>
  <c r="E712" i="3"/>
  <c r="D712" i="3"/>
  <c r="C712" i="3"/>
  <c r="B712" i="3"/>
  <c r="F711" i="3"/>
  <c r="E711" i="3"/>
  <c r="D711" i="3"/>
  <c r="C711" i="3"/>
  <c r="B711" i="3"/>
  <c r="F710" i="3"/>
  <c r="E710" i="3"/>
  <c r="D710" i="3"/>
  <c r="C710" i="3"/>
  <c r="B710" i="3"/>
  <c r="F709" i="3"/>
  <c r="E709" i="3"/>
  <c r="D709" i="3"/>
  <c r="C709" i="3"/>
  <c r="B709" i="3"/>
  <c r="F708" i="3"/>
  <c r="E708" i="3"/>
  <c r="D708" i="3"/>
  <c r="C708" i="3"/>
  <c r="B708" i="3"/>
  <c r="F707" i="3"/>
  <c r="E707" i="3"/>
  <c r="D707" i="3"/>
  <c r="C707" i="3"/>
  <c r="B707" i="3"/>
  <c r="F706" i="3"/>
  <c r="E706" i="3"/>
  <c r="D706" i="3"/>
  <c r="C706" i="3"/>
  <c r="B706" i="3"/>
  <c r="F705" i="3"/>
  <c r="E705" i="3"/>
  <c r="D705" i="3"/>
  <c r="C705" i="3"/>
  <c r="B705" i="3"/>
  <c r="F704" i="3"/>
  <c r="E704" i="3"/>
  <c r="D704" i="3"/>
  <c r="C704" i="3"/>
  <c r="B704" i="3"/>
  <c r="F703" i="3"/>
  <c r="E703" i="3"/>
  <c r="D703" i="3"/>
  <c r="C703" i="3"/>
  <c r="B703" i="3"/>
  <c r="F702" i="3"/>
  <c r="E702" i="3"/>
  <c r="D702" i="3"/>
  <c r="C702" i="3"/>
  <c r="B702" i="3"/>
  <c r="F701" i="3"/>
  <c r="E701" i="3"/>
  <c r="D701" i="3"/>
  <c r="C701" i="3"/>
  <c r="B701" i="3"/>
  <c r="F700" i="3"/>
  <c r="E700" i="3"/>
  <c r="D700" i="3"/>
  <c r="C700" i="3"/>
  <c r="B700" i="3"/>
  <c r="F699" i="3"/>
  <c r="E699" i="3"/>
  <c r="D699" i="3"/>
  <c r="C699" i="3"/>
  <c r="B699" i="3"/>
  <c r="F698" i="3"/>
  <c r="E698" i="3"/>
  <c r="D698" i="3"/>
  <c r="C698" i="3"/>
  <c r="B698" i="3"/>
  <c r="F697" i="3"/>
  <c r="E697" i="3"/>
  <c r="D697" i="3"/>
  <c r="C697" i="3"/>
  <c r="B697" i="3"/>
  <c r="F696" i="3"/>
  <c r="E696" i="3"/>
  <c r="D696" i="3"/>
  <c r="C696" i="3"/>
  <c r="B696" i="3"/>
  <c r="F695" i="3"/>
  <c r="E695" i="3"/>
  <c r="D695" i="3"/>
  <c r="C695" i="3"/>
  <c r="B695" i="3"/>
  <c r="F694" i="3"/>
  <c r="E694" i="3"/>
  <c r="D694" i="3"/>
  <c r="C694" i="3"/>
  <c r="B694" i="3"/>
  <c r="F693" i="3"/>
  <c r="E693" i="3"/>
  <c r="D693" i="3"/>
  <c r="C693" i="3"/>
  <c r="B693" i="3"/>
  <c r="F692" i="3"/>
  <c r="E692" i="3"/>
  <c r="D692" i="3"/>
  <c r="C692" i="3"/>
  <c r="B692" i="3"/>
  <c r="F691" i="3"/>
  <c r="E691" i="3"/>
  <c r="D691" i="3"/>
  <c r="C691" i="3"/>
  <c r="B691" i="3"/>
  <c r="F690" i="3"/>
  <c r="E690" i="3"/>
  <c r="D690" i="3"/>
  <c r="C690" i="3"/>
  <c r="B690" i="3"/>
  <c r="F689" i="3"/>
  <c r="E689" i="3"/>
  <c r="D689" i="3"/>
  <c r="C689" i="3"/>
  <c r="B689" i="3"/>
  <c r="F688" i="3"/>
  <c r="E688" i="3"/>
  <c r="D688" i="3"/>
  <c r="C688" i="3"/>
  <c r="B688" i="3"/>
  <c r="F687" i="3"/>
  <c r="E687" i="3"/>
  <c r="D687" i="3"/>
  <c r="C687" i="3"/>
  <c r="B687" i="3"/>
  <c r="F686" i="3"/>
  <c r="E686" i="3"/>
  <c r="D686" i="3"/>
  <c r="C686" i="3"/>
  <c r="B686" i="3"/>
  <c r="F685" i="3"/>
  <c r="E685" i="3"/>
  <c r="D685" i="3"/>
  <c r="C685" i="3"/>
  <c r="B685" i="3"/>
  <c r="F684" i="3"/>
  <c r="E684" i="3"/>
  <c r="D684" i="3"/>
  <c r="C684" i="3"/>
  <c r="B684" i="3"/>
  <c r="F683" i="3"/>
  <c r="E683" i="3"/>
  <c r="D683" i="3"/>
  <c r="C683" i="3"/>
  <c r="B683" i="3"/>
  <c r="F682" i="3"/>
  <c r="E682" i="3"/>
  <c r="D682" i="3"/>
  <c r="C682" i="3"/>
  <c r="B682" i="3"/>
  <c r="F681" i="3"/>
  <c r="E681" i="3"/>
  <c r="D681" i="3"/>
  <c r="C681" i="3"/>
  <c r="B681" i="3"/>
  <c r="F680" i="3"/>
  <c r="E680" i="3"/>
  <c r="D680" i="3"/>
  <c r="C680" i="3"/>
  <c r="B680" i="3"/>
  <c r="F679" i="3"/>
  <c r="E679" i="3"/>
  <c r="D679" i="3"/>
  <c r="C679" i="3"/>
  <c r="B679" i="3"/>
  <c r="F678" i="3"/>
  <c r="E678" i="3"/>
  <c r="D678" i="3"/>
  <c r="C678" i="3"/>
  <c r="B678" i="3"/>
  <c r="F677" i="3"/>
  <c r="E677" i="3"/>
  <c r="D677" i="3"/>
  <c r="C677" i="3"/>
  <c r="B677" i="3"/>
  <c r="F676" i="3"/>
  <c r="E676" i="3"/>
  <c r="D676" i="3"/>
  <c r="C676" i="3"/>
  <c r="B676" i="3"/>
  <c r="F675" i="3"/>
  <c r="E675" i="3"/>
  <c r="D675" i="3"/>
  <c r="C675" i="3"/>
  <c r="B675" i="3"/>
  <c r="F674" i="3"/>
  <c r="E674" i="3"/>
  <c r="D674" i="3"/>
  <c r="C674" i="3"/>
  <c r="B674" i="3"/>
  <c r="F673" i="3"/>
  <c r="E673" i="3"/>
  <c r="D673" i="3"/>
  <c r="C673" i="3"/>
  <c r="B673" i="3"/>
  <c r="F672" i="3"/>
  <c r="E672" i="3"/>
  <c r="D672" i="3"/>
  <c r="C672" i="3"/>
  <c r="B672" i="3"/>
  <c r="F671" i="3"/>
  <c r="E671" i="3"/>
  <c r="D671" i="3"/>
  <c r="C671" i="3"/>
  <c r="B671" i="3"/>
  <c r="F670" i="3"/>
  <c r="E670" i="3"/>
  <c r="D670" i="3"/>
  <c r="C670" i="3"/>
  <c r="B670" i="3"/>
  <c r="F669" i="3"/>
  <c r="E669" i="3"/>
  <c r="D669" i="3"/>
  <c r="C669" i="3"/>
  <c r="B669" i="3"/>
  <c r="F668" i="3"/>
  <c r="E668" i="3"/>
  <c r="D668" i="3"/>
  <c r="C668" i="3"/>
  <c r="B668" i="3"/>
  <c r="F667" i="3"/>
  <c r="E667" i="3"/>
  <c r="D667" i="3"/>
  <c r="C667" i="3"/>
  <c r="B667" i="3"/>
  <c r="F666" i="3"/>
  <c r="E666" i="3"/>
  <c r="D666" i="3"/>
  <c r="C666" i="3"/>
  <c r="B666" i="3"/>
  <c r="F665" i="3"/>
  <c r="E665" i="3"/>
  <c r="D665" i="3"/>
  <c r="C665" i="3"/>
  <c r="B665" i="3"/>
  <c r="F664" i="3"/>
  <c r="E664" i="3"/>
  <c r="D664" i="3"/>
  <c r="C664" i="3"/>
  <c r="B664" i="3"/>
  <c r="F663" i="3"/>
  <c r="E663" i="3"/>
  <c r="D663" i="3"/>
  <c r="C663" i="3"/>
  <c r="B663" i="3"/>
  <c r="F662" i="3"/>
  <c r="E662" i="3"/>
  <c r="D662" i="3"/>
  <c r="C662" i="3"/>
  <c r="B662" i="3"/>
  <c r="F661" i="3"/>
  <c r="E661" i="3"/>
  <c r="D661" i="3"/>
  <c r="C661" i="3"/>
  <c r="B661" i="3"/>
  <c r="F660" i="3"/>
  <c r="E660" i="3"/>
  <c r="D660" i="3"/>
  <c r="C660" i="3"/>
  <c r="B660" i="3"/>
  <c r="F659" i="3"/>
  <c r="E659" i="3"/>
  <c r="D659" i="3"/>
  <c r="C659" i="3"/>
  <c r="B659" i="3"/>
  <c r="F658" i="3"/>
  <c r="E658" i="3"/>
  <c r="D658" i="3"/>
  <c r="C658" i="3"/>
  <c r="B658" i="3"/>
  <c r="F657" i="3"/>
  <c r="E657" i="3"/>
  <c r="D657" i="3"/>
  <c r="C657" i="3"/>
  <c r="B657" i="3"/>
  <c r="F656" i="3"/>
  <c r="E656" i="3"/>
  <c r="D656" i="3"/>
  <c r="C656" i="3"/>
  <c r="B656" i="3"/>
  <c r="F655" i="3"/>
  <c r="E655" i="3"/>
  <c r="D655" i="3"/>
  <c r="C655" i="3"/>
  <c r="B655" i="3"/>
  <c r="F654" i="3"/>
  <c r="E654" i="3"/>
  <c r="D654" i="3"/>
  <c r="C654" i="3"/>
  <c r="B654" i="3"/>
  <c r="F653" i="3"/>
  <c r="E653" i="3"/>
  <c r="D653" i="3"/>
  <c r="C653" i="3"/>
  <c r="B653" i="3"/>
  <c r="F652" i="3"/>
  <c r="E652" i="3"/>
  <c r="D652" i="3"/>
  <c r="C652" i="3"/>
  <c r="B652" i="3"/>
  <c r="F651" i="3"/>
  <c r="E651" i="3"/>
  <c r="D651" i="3"/>
  <c r="C651" i="3"/>
  <c r="B651" i="3"/>
  <c r="F650" i="3"/>
  <c r="E650" i="3"/>
  <c r="D650" i="3"/>
  <c r="C650" i="3"/>
  <c r="B650" i="3"/>
  <c r="F649" i="3"/>
  <c r="E649" i="3"/>
  <c r="D649" i="3"/>
  <c r="C649" i="3"/>
  <c r="B649" i="3"/>
  <c r="F648" i="3"/>
  <c r="E648" i="3"/>
  <c r="D648" i="3"/>
  <c r="C648" i="3"/>
  <c r="B648" i="3"/>
  <c r="F647" i="3"/>
  <c r="E647" i="3"/>
  <c r="D647" i="3"/>
  <c r="C647" i="3"/>
  <c r="B647" i="3"/>
  <c r="F646" i="3"/>
  <c r="E646" i="3"/>
  <c r="D646" i="3"/>
  <c r="C646" i="3"/>
  <c r="B646" i="3"/>
  <c r="F645" i="3"/>
  <c r="E645" i="3"/>
  <c r="D645" i="3"/>
  <c r="C645" i="3"/>
  <c r="B645" i="3"/>
  <c r="F644" i="3"/>
  <c r="E644" i="3"/>
  <c r="D644" i="3"/>
  <c r="C644" i="3"/>
  <c r="B644" i="3"/>
  <c r="F643" i="3"/>
  <c r="E643" i="3"/>
  <c r="D643" i="3"/>
  <c r="C643" i="3"/>
  <c r="B643" i="3"/>
  <c r="F642" i="3"/>
  <c r="E642" i="3"/>
  <c r="D642" i="3"/>
  <c r="C642" i="3"/>
  <c r="B642" i="3"/>
  <c r="F641" i="3"/>
  <c r="E641" i="3"/>
  <c r="D641" i="3"/>
  <c r="C641" i="3"/>
  <c r="B641" i="3"/>
  <c r="F640" i="3"/>
  <c r="E640" i="3"/>
  <c r="D640" i="3"/>
  <c r="C640" i="3"/>
  <c r="B640" i="3"/>
  <c r="F639" i="3"/>
  <c r="E639" i="3"/>
  <c r="D639" i="3"/>
  <c r="C639" i="3"/>
  <c r="B639" i="3"/>
  <c r="F638" i="3"/>
  <c r="E638" i="3"/>
  <c r="D638" i="3"/>
  <c r="C638" i="3"/>
  <c r="B638" i="3"/>
  <c r="F637" i="3"/>
  <c r="E637" i="3"/>
  <c r="D637" i="3"/>
  <c r="C637" i="3"/>
  <c r="B637" i="3"/>
  <c r="F636" i="3"/>
  <c r="E636" i="3"/>
  <c r="D636" i="3"/>
  <c r="C636" i="3"/>
  <c r="B636" i="3"/>
  <c r="F635" i="3"/>
  <c r="E635" i="3"/>
  <c r="D635" i="3"/>
  <c r="C635" i="3"/>
  <c r="B635" i="3"/>
  <c r="F634" i="3"/>
  <c r="E634" i="3"/>
  <c r="D634" i="3"/>
  <c r="C634" i="3"/>
  <c r="B634" i="3"/>
  <c r="F633" i="3"/>
  <c r="E633" i="3"/>
  <c r="D633" i="3"/>
  <c r="C633" i="3"/>
  <c r="B633" i="3"/>
  <c r="F632" i="3"/>
  <c r="E632" i="3"/>
  <c r="D632" i="3"/>
  <c r="C632" i="3"/>
  <c r="B632" i="3"/>
  <c r="F631" i="3"/>
  <c r="E631" i="3"/>
  <c r="D631" i="3"/>
  <c r="C631" i="3"/>
  <c r="B631" i="3"/>
  <c r="F630" i="3"/>
  <c r="E630" i="3"/>
  <c r="D630" i="3"/>
  <c r="C630" i="3"/>
  <c r="B630" i="3"/>
  <c r="F629" i="3"/>
  <c r="E629" i="3"/>
  <c r="D629" i="3"/>
  <c r="C629" i="3"/>
  <c r="B629" i="3"/>
  <c r="F628" i="3"/>
  <c r="E628" i="3"/>
  <c r="D628" i="3"/>
  <c r="C628" i="3"/>
  <c r="B628" i="3"/>
  <c r="F627" i="3"/>
  <c r="E627" i="3"/>
  <c r="D627" i="3"/>
  <c r="C627" i="3"/>
  <c r="B627" i="3"/>
  <c r="F626" i="3"/>
  <c r="E626" i="3"/>
  <c r="D626" i="3"/>
  <c r="C626" i="3"/>
  <c r="B626" i="3"/>
  <c r="F625" i="3"/>
  <c r="E625" i="3"/>
  <c r="D625" i="3"/>
  <c r="C625" i="3"/>
  <c r="B625" i="3"/>
  <c r="F624" i="3"/>
  <c r="E624" i="3"/>
  <c r="D624" i="3"/>
  <c r="C624" i="3"/>
  <c r="B624" i="3"/>
  <c r="F623" i="3"/>
  <c r="E623" i="3"/>
  <c r="D623" i="3"/>
  <c r="C623" i="3"/>
  <c r="B623" i="3"/>
  <c r="F622" i="3"/>
  <c r="E622" i="3"/>
  <c r="D622" i="3"/>
  <c r="C622" i="3"/>
  <c r="B622" i="3"/>
  <c r="F621" i="3"/>
  <c r="E621" i="3"/>
  <c r="D621" i="3"/>
  <c r="C621" i="3"/>
  <c r="B621" i="3"/>
  <c r="F620" i="3"/>
  <c r="E620" i="3"/>
  <c r="D620" i="3"/>
  <c r="C620" i="3"/>
  <c r="B620" i="3"/>
  <c r="F619" i="3"/>
  <c r="E619" i="3"/>
  <c r="D619" i="3"/>
  <c r="C619" i="3"/>
  <c r="B619" i="3"/>
  <c r="F618" i="3"/>
  <c r="E618" i="3"/>
  <c r="D618" i="3"/>
  <c r="C618" i="3"/>
  <c r="B618" i="3"/>
  <c r="F617" i="3"/>
  <c r="E617" i="3"/>
  <c r="D617" i="3"/>
  <c r="C617" i="3"/>
  <c r="B617" i="3"/>
  <c r="F616" i="3"/>
  <c r="E616" i="3"/>
  <c r="D616" i="3"/>
  <c r="C616" i="3"/>
  <c r="B616" i="3"/>
  <c r="F615" i="3"/>
  <c r="E615" i="3"/>
  <c r="D615" i="3"/>
  <c r="C615" i="3"/>
  <c r="B615" i="3"/>
  <c r="F614" i="3"/>
  <c r="E614" i="3"/>
  <c r="D614" i="3"/>
  <c r="C614" i="3"/>
  <c r="B614" i="3"/>
  <c r="F613" i="3"/>
  <c r="E613" i="3"/>
  <c r="D613" i="3"/>
  <c r="C613" i="3"/>
  <c r="B613" i="3"/>
  <c r="F612" i="3"/>
  <c r="E612" i="3"/>
  <c r="D612" i="3"/>
  <c r="C612" i="3"/>
  <c r="B612" i="3"/>
  <c r="F611" i="3"/>
  <c r="E611" i="3"/>
  <c r="D611" i="3"/>
  <c r="C611" i="3"/>
  <c r="B611" i="3"/>
  <c r="F610" i="3"/>
  <c r="E610" i="3"/>
  <c r="D610" i="3"/>
  <c r="C610" i="3"/>
  <c r="B610" i="3"/>
  <c r="F609" i="3"/>
  <c r="E609" i="3"/>
  <c r="D609" i="3"/>
  <c r="C609" i="3"/>
  <c r="B609" i="3"/>
  <c r="F608" i="3"/>
  <c r="E608" i="3"/>
  <c r="D608" i="3"/>
  <c r="C608" i="3"/>
  <c r="B608" i="3"/>
  <c r="F607" i="3"/>
  <c r="E607" i="3"/>
  <c r="D607" i="3"/>
  <c r="C607" i="3"/>
  <c r="B607" i="3"/>
  <c r="F606" i="3"/>
  <c r="E606" i="3"/>
  <c r="D606" i="3"/>
  <c r="C606" i="3"/>
  <c r="B606" i="3"/>
  <c r="F605" i="3"/>
  <c r="E605" i="3"/>
  <c r="D605" i="3"/>
  <c r="C605" i="3"/>
  <c r="B605" i="3"/>
  <c r="F604" i="3"/>
  <c r="E604" i="3"/>
  <c r="D604" i="3"/>
  <c r="C604" i="3"/>
  <c r="B604" i="3"/>
  <c r="F603" i="3"/>
  <c r="E603" i="3"/>
  <c r="D603" i="3"/>
  <c r="C603" i="3"/>
  <c r="B603" i="3"/>
  <c r="F602" i="3"/>
  <c r="E602" i="3"/>
  <c r="D602" i="3"/>
  <c r="C602" i="3"/>
  <c r="B602" i="3"/>
  <c r="F601" i="3"/>
  <c r="E601" i="3"/>
  <c r="D601" i="3"/>
  <c r="C601" i="3"/>
  <c r="B601" i="3"/>
  <c r="F600" i="3"/>
  <c r="E600" i="3"/>
  <c r="D600" i="3"/>
  <c r="C600" i="3"/>
  <c r="B600" i="3"/>
  <c r="F599" i="3"/>
  <c r="E599" i="3"/>
  <c r="D599" i="3"/>
  <c r="C599" i="3"/>
  <c r="B599" i="3"/>
  <c r="F598" i="3"/>
  <c r="E598" i="3"/>
  <c r="D598" i="3"/>
  <c r="C598" i="3"/>
  <c r="B598" i="3"/>
  <c r="F597" i="3"/>
  <c r="E597" i="3"/>
  <c r="D597" i="3"/>
  <c r="C597" i="3"/>
  <c r="B597" i="3"/>
  <c r="F596" i="3"/>
  <c r="E596" i="3"/>
  <c r="D596" i="3"/>
  <c r="C596" i="3"/>
  <c r="B596" i="3"/>
  <c r="F595" i="3"/>
  <c r="E595" i="3"/>
  <c r="D595" i="3"/>
  <c r="C595" i="3"/>
  <c r="B595" i="3"/>
  <c r="F594" i="3"/>
  <c r="E594" i="3"/>
  <c r="D594" i="3"/>
  <c r="C594" i="3"/>
  <c r="B594" i="3"/>
  <c r="F593" i="3"/>
  <c r="E593" i="3"/>
  <c r="D593" i="3"/>
  <c r="C593" i="3"/>
  <c r="B593" i="3"/>
  <c r="F592" i="3"/>
  <c r="E592" i="3"/>
  <c r="D592" i="3"/>
  <c r="C592" i="3"/>
  <c r="B592" i="3"/>
  <c r="F591" i="3"/>
  <c r="E591" i="3"/>
  <c r="D591" i="3"/>
  <c r="C591" i="3"/>
  <c r="B591" i="3"/>
  <c r="F590" i="3"/>
  <c r="E590" i="3"/>
  <c r="D590" i="3"/>
  <c r="C590" i="3"/>
  <c r="B590" i="3"/>
  <c r="F589" i="3"/>
  <c r="E589" i="3"/>
  <c r="D589" i="3"/>
  <c r="C589" i="3"/>
  <c r="B589" i="3"/>
  <c r="F588" i="3"/>
  <c r="E588" i="3"/>
  <c r="D588" i="3"/>
  <c r="C588" i="3"/>
  <c r="B588" i="3"/>
  <c r="F587" i="3"/>
  <c r="E587" i="3"/>
  <c r="D587" i="3"/>
  <c r="C587" i="3"/>
  <c r="B587" i="3"/>
  <c r="F586" i="3"/>
  <c r="E586" i="3"/>
  <c r="D586" i="3"/>
  <c r="C586" i="3"/>
  <c r="B586" i="3"/>
  <c r="F585" i="3"/>
  <c r="E585" i="3"/>
  <c r="D585" i="3"/>
  <c r="C585" i="3"/>
  <c r="B585" i="3"/>
  <c r="F584" i="3"/>
  <c r="E584" i="3"/>
  <c r="D584" i="3"/>
  <c r="C584" i="3"/>
  <c r="B584" i="3"/>
  <c r="F583" i="3"/>
  <c r="E583" i="3"/>
  <c r="D583" i="3"/>
  <c r="C583" i="3"/>
  <c r="B583" i="3"/>
  <c r="F582" i="3"/>
  <c r="E582" i="3"/>
  <c r="D582" i="3"/>
  <c r="C582" i="3"/>
  <c r="B582" i="3"/>
  <c r="F581" i="3"/>
  <c r="E581" i="3"/>
  <c r="D581" i="3"/>
  <c r="C581" i="3"/>
  <c r="B581" i="3"/>
  <c r="F580" i="3"/>
  <c r="E580" i="3"/>
  <c r="D580" i="3"/>
  <c r="C580" i="3"/>
  <c r="B580" i="3"/>
  <c r="F579" i="3"/>
  <c r="E579" i="3"/>
  <c r="D579" i="3"/>
  <c r="C579" i="3"/>
  <c r="B579" i="3"/>
  <c r="F578" i="3"/>
  <c r="E578" i="3"/>
  <c r="D578" i="3"/>
  <c r="C578" i="3"/>
  <c r="B578" i="3"/>
  <c r="F577" i="3"/>
  <c r="E577" i="3"/>
  <c r="D577" i="3"/>
  <c r="C577" i="3"/>
  <c r="B577" i="3"/>
  <c r="F576" i="3"/>
  <c r="E576" i="3"/>
  <c r="D576" i="3"/>
  <c r="C576" i="3"/>
  <c r="B576" i="3"/>
  <c r="F575" i="3"/>
  <c r="E575" i="3"/>
  <c r="D575" i="3"/>
  <c r="C575" i="3"/>
  <c r="B575" i="3"/>
  <c r="F574" i="3"/>
  <c r="E574" i="3"/>
  <c r="D574" i="3"/>
  <c r="C574" i="3"/>
  <c r="B574" i="3"/>
  <c r="F573" i="3"/>
  <c r="E573" i="3"/>
  <c r="D573" i="3"/>
  <c r="C573" i="3"/>
  <c r="B573" i="3"/>
  <c r="F572" i="3"/>
  <c r="E572" i="3"/>
  <c r="D572" i="3"/>
  <c r="C572" i="3"/>
  <c r="B572" i="3"/>
  <c r="F571" i="3"/>
  <c r="E571" i="3"/>
  <c r="D571" i="3"/>
  <c r="C571" i="3"/>
  <c r="B571" i="3"/>
  <c r="F570" i="3"/>
  <c r="E570" i="3"/>
  <c r="D570" i="3"/>
  <c r="C570" i="3"/>
  <c r="B570" i="3"/>
  <c r="F569" i="3"/>
  <c r="E569" i="3"/>
  <c r="D569" i="3"/>
  <c r="C569" i="3"/>
  <c r="B569" i="3"/>
  <c r="F568" i="3"/>
  <c r="E568" i="3"/>
  <c r="D568" i="3"/>
  <c r="C568" i="3"/>
  <c r="B568" i="3"/>
  <c r="F567" i="3"/>
  <c r="E567" i="3"/>
  <c r="D567" i="3"/>
  <c r="C567" i="3"/>
  <c r="B567" i="3"/>
  <c r="F566" i="3"/>
  <c r="E566" i="3"/>
  <c r="D566" i="3"/>
  <c r="C566" i="3"/>
  <c r="B566" i="3"/>
  <c r="F565" i="3"/>
  <c r="E565" i="3"/>
  <c r="D565" i="3"/>
  <c r="C565" i="3"/>
  <c r="B565" i="3"/>
  <c r="F564" i="3"/>
  <c r="E564" i="3"/>
  <c r="D564" i="3"/>
  <c r="C564" i="3"/>
  <c r="B564" i="3"/>
  <c r="F563" i="3"/>
  <c r="E563" i="3"/>
  <c r="D563" i="3"/>
  <c r="C563" i="3"/>
  <c r="B563" i="3"/>
  <c r="F562" i="3"/>
  <c r="E562" i="3"/>
  <c r="D562" i="3"/>
  <c r="C562" i="3"/>
  <c r="B562" i="3"/>
  <c r="F561" i="3"/>
  <c r="E561" i="3"/>
  <c r="D561" i="3"/>
  <c r="C561" i="3"/>
  <c r="B561" i="3"/>
  <c r="F560" i="3"/>
  <c r="E560" i="3"/>
  <c r="D560" i="3"/>
  <c r="C560" i="3"/>
  <c r="B560" i="3"/>
  <c r="F559" i="3"/>
  <c r="E559" i="3"/>
  <c r="D559" i="3"/>
  <c r="C559" i="3"/>
  <c r="B559" i="3"/>
  <c r="F558" i="3"/>
  <c r="E558" i="3"/>
  <c r="D558" i="3"/>
  <c r="C558" i="3"/>
  <c r="B558" i="3"/>
  <c r="F557" i="3"/>
  <c r="E557" i="3"/>
  <c r="D557" i="3"/>
  <c r="C557" i="3"/>
  <c r="B557" i="3"/>
  <c r="F556" i="3"/>
  <c r="E556" i="3"/>
  <c r="D556" i="3"/>
  <c r="C556" i="3"/>
  <c r="B556" i="3"/>
  <c r="F555" i="3"/>
  <c r="E555" i="3"/>
  <c r="D555" i="3"/>
  <c r="C555" i="3"/>
  <c r="B555" i="3"/>
  <c r="F554" i="3"/>
  <c r="E554" i="3"/>
  <c r="D554" i="3"/>
  <c r="C554" i="3"/>
  <c r="B554" i="3"/>
  <c r="F553" i="3"/>
  <c r="E553" i="3"/>
  <c r="D553" i="3"/>
  <c r="C553" i="3"/>
  <c r="B553" i="3"/>
  <c r="F552" i="3"/>
  <c r="E552" i="3"/>
  <c r="D552" i="3"/>
  <c r="C552" i="3"/>
  <c r="B552" i="3"/>
  <c r="F551" i="3"/>
  <c r="E551" i="3"/>
  <c r="D551" i="3"/>
  <c r="C551" i="3"/>
  <c r="B551" i="3"/>
  <c r="F550" i="3"/>
  <c r="E550" i="3"/>
  <c r="D550" i="3"/>
  <c r="C550" i="3"/>
  <c r="B550" i="3"/>
  <c r="F549" i="3"/>
  <c r="E549" i="3"/>
  <c r="D549" i="3"/>
  <c r="C549" i="3"/>
  <c r="B549" i="3"/>
  <c r="F548" i="3"/>
  <c r="E548" i="3"/>
  <c r="D548" i="3"/>
  <c r="C548" i="3"/>
  <c r="B548" i="3"/>
  <c r="F547" i="3"/>
  <c r="E547" i="3"/>
  <c r="D547" i="3"/>
  <c r="C547" i="3"/>
  <c r="B547" i="3"/>
  <c r="F546" i="3"/>
  <c r="E546" i="3"/>
  <c r="D546" i="3"/>
  <c r="C546" i="3"/>
  <c r="B546" i="3"/>
  <c r="F545" i="3"/>
  <c r="E545" i="3"/>
  <c r="D545" i="3"/>
  <c r="C545" i="3"/>
  <c r="B545" i="3"/>
  <c r="F544" i="3"/>
  <c r="E544" i="3"/>
  <c r="D544" i="3"/>
  <c r="C544" i="3"/>
  <c r="B544" i="3"/>
  <c r="F543" i="3"/>
  <c r="E543" i="3"/>
  <c r="D543" i="3"/>
  <c r="C543" i="3"/>
  <c r="B543" i="3"/>
  <c r="F542" i="3"/>
  <c r="E542" i="3"/>
  <c r="D542" i="3"/>
  <c r="C542" i="3"/>
  <c r="B542" i="3"/>
  <c r="F541" i="3"/>
  <c r="E541" i="3"/>
  <c r="D541" i="3"/>
  <c r="C541" i="3"/>
  <c r="B541" i="3"/>
  <c r="F540" i="3"/>
  <c r="E540" i="3"/>
  <c r="D540" i="3"/>
  <c r="C540" i="3"/>
  <c r="B540" i="3"/>
  <c r="F539" i="3"/>
  <c r="E539" i="3"/>
  <c r="D539" i="3"/>
  <c r="C539" i="3"/>
  <c r="B539" i="3"/>
  <c r="F538" i="3"/>
  <c r="E538" i="3"/>
  <c r="D538" i="3"/>
  <c r="C538" i="3"/>
  <c r="B538" i="3"/>
  <c r="F537" i="3"/>
  <c r="E537" i="3"/>
  <c r="D537" i="3"/>
  <c r="C537" i="3"/>
  <c r="B537" i="3"/>
  <c r="F536" i="3"/>
  <c r="E536" i="3"/>
  <c r="D536" i="3"/>
  <c r="C536" i="3"/>
  <c r="B536" i="3"/>
  <c r="F535" i="3"/>
  <c r="E535" i="3"/>
  <c r="D535" i="3"/>
  <c r="C535" i="3"/>
  <c r="B535" i="3"/>
  <c r="F534" i="3"/>
  <c r="E534" i="3"/>
  <c r="D534" i="3"/>
  <c r="C534" i="3"/>
  <c r="B534" i="3"/>
  <c r="F533" i="3"/>
  <c r="E533" i="3"/>
  <c r="D533" i="3"/>
  <c r="C533" i="3"/>
  <c r="B533" i="3"/>
  <c r="F532" i="3"/>
  <c r="E532" i="3"/>
  <c r="D532" i="3"/>
  <c r="C532" i="3"/>
  <c r="B532" i="3"/>
  <c r="F531" i="3"/>
  <c r="E531" i="3"/>
  <c r="D531" i="3"/>
  <c r="C531" i="3"/>
  <c r="B531" i="3"/>
  <c r="F530" i="3"/>
  <c r="E530" i="3"/>
  <c r="D530" i="3"/>
  <c r="C530" i="3"/>
  <c r="B530" i="3"/>
  <c r="F529" i="3"/>
  <c r="E529" i="3"/>
  <c r="D529" i="3"/>
  <c r="C529" i="3"/>
  <c r="B529" i="3"/>
  <c r="F528" i="3"/>
  <c r="E528" i="3"/>
  <c r="D528" i="3"/>
  <c r="C528" i="3"/>
  <c r="B528" i="3"/>
  <c r="F527" i="3"/>
  <c r="E527" i="3"/>
  <c r="D527" i="3"/>
  <c r="C527" i="3"/>
  <c r="B527" i="3"/>
  <c r="F526" i="3"/>
  <c r="E526" i="3"/>
  <c r="D526" i="3"/>
  <c r="C526" i="3"/>
  <c r="B526" i="3"/>
  <c r="F525" i="3"/>
  <c r="E525" i="3"/>
  <c r="D525" i="3"/>
  <c r="C525" i="3"/>
  <c r="B525" i="3"/>
  <c r="F524" i="3"/>
  <c r="E524" i="3"/>
  <c r="D524" i="3"/>
  <c r="C524" i="3"/>
  <c r="B524" i="3"/>
  <c r="F523" i="3"/>
  <c r="E523" i="3"/>
  <c r="D523" i="3"/>
  <c r="C523" i="3"/>
  <c r="B523" i="3"/>
  <c r="F522" i="3"/>
  <c r="E522" i="3"/>
  <c r="D522" i="3"/>
  <c r="C522" i="3"/>
  <c r="B522" i="3"/>
  <c r="F521" i="3"/>
  <c r="E521" i="3"/>
  <c r="D521" i="3"/>
  <c r="C521" i="3"/>
  <c r="B521" i="3"/>
  <c r="F520" i="3"/>
  <c r="E520" i="3"/>
  <c r="D520" i="3"/>
  <c r="C520" i="3"/>
  <c r="B520" i="3"/>
  <c r="F519" i="3"/>
  <c r="E519" i="3"/>
  <c r="D519" i="3"/>
  <c r="C519" i="3"/>
  <c r="B519" i="3"/>
  <c r="F518" i="3"/>
  <c r="E518" i="3"/>
  <c r="D518" i="3"/>
  <c r="C518" i="3"/>
  <c r="B518" i="3"/>
  <c r="F517" i="3"/>
  <c r="E517" i="3"/>
  <c r="D517" i="3"/>
  <c r="C517" i="3"/>
  <c r="B517" i="3"/>
  <c r="F516" i="3"/>
  <c r="E516" i="3"/>
  <c r="D516" i="3"/>
  <c r="C516" i="3"/>
  <c r="B516" i="3"/>
  <c r="F515" i="3"/>
  <c r="E515" i="3"/>
  <c r="D515" i="3"/>
  <c r="C515" i="3"/>
  <c r="B515" i="3"/>
  <c r="F514" i="3"/>
  <c r="E514" i="3"/>
  <c r="D514" i="3"/>
  <c r="C514" i="3"/>
  <c r="B514" i="3"/>
  <c r="F513" i="3"/>
  <c r="E513" i="3"/>
  <c r="D513" i="3"/>
  <c r="C513" i="3"/>
  <c r="B513" i="3"/>
  <c r="F512" i="3"/>
  <c r="E512" i="3"/>
  <c r="D512" i="3"/>
  <c r="C512" i="3"/>
  <c r="B512" i="3"/>
  <c r="F511" i="3"/>
  <c r="E511" i="3"/>
  <c r="D511" i="3"/>
  <c r="C511" i="3"/>
  <c r="B511" i="3"/>
  <c r="F510" i="3"/>
  <c r="E510" i="3"/>
  <c r="D510" i="3"/>
  <c r="C510" i="3"/>
  <c r="B510" i="3"/>
  <c r="F509" i="3"/>
  <c r="E509" i="3"/>
  <c r="D509" i="3"/>
  <c r="C509" i="3"/>
  <c r="B509" i="3"/>
  <c r="F508" i="3"/>
  <c r="E508" i="3"/>
  <c r="D508" i="3"/>
  <c r="C508" i="3"/>
  <c r="B508" i="3"/>
  <c r="F507" i="3"/>
  <c r="E507" i="3"/>
  <c r="D507" i="3"/>
  <c r="C507" i="3"/>
  <c r="B507" i="3"/>
  <c r="F506" i="3"/>
  <c r="E506" i="3"/>
  <c r="D506" i="3"/>
  <c r="C506" i="3"/>
  <c r="B506" i="3"/>
  <c r="F505" i="3"/>
  <c r="E505" i="3"/>
  <c r="D505" i="3"/>
  <c r="C505" i="3"/>
  <c r="B505" i="3"/>
  <c r="F504" i="3"/>
  <c r="E504" i="3"/>
  <c r="D504" i="3"/>
  <c r="C504" i="3"/>
  <c r="B504" i="3"/>
  <c r="F503" i="3"/>
  <c r="E503" i="3"/>
  <c r="D503" i="3"/>
  <c r="C503" i="3"/>
  <c r="B503" i="3"/>
  <c r="F502" i="3"/>
  <c r="E502" i="3"/>
  <c r="D502" i="3"/>
  <c r="C502" i="3"/>
  <c r="B502" i="3"/>
  <c r="F501" i="3"/>
  <c r="E501" i="3"/>
  <c r="D501" i="3"/>
  <c r="C501" i="3"/>
  <c r="B501" i="3"/>
  <c r="F500" i="3"/>
  <c r="E500" i="3"/>
  <c r="D500" i="3"/>
  <c r="C500" i="3"/>
  <c r="B500" i="3"/>
  <c r="F499" i="3"/>
  <c r="E499" i="3"/>
  <c r="D499" i="3"/>
  <c r="C499" i="3"/>
  <c r="B499" i="3"/>
  <c r="F498" i="3"/>
  <c r="E498" i="3"/>
  <c r="D498" i="3"/>
  <c r="C498" i="3"/>
  <c r="B498" i="3"/>
  <c r="F497" i="3"/>
  <c r="E497" i="3"/>
  <c r="D497" i="3"/>
  <c r="C497" i="3"/>
  <c r="B497" i="3"/>
  <c r="F496" i="3"/>
  <c r="E496" i="3"/>
  <c r="D496" i="3"/>
  <c r="C496" i="3"/>
  <c r="B496" i="3"/>
  <c r="F495" i="3"/>
  <c r="E495" i="3"/>
  <c r="D495" i="3"/>
  <c r="C495" i="3"/>
  <c r="B495" i="3"/>
  <c r="F494" i="3"/>
  <c r="E494" i="3"/>
  <c r="D494" i="3"/>
  <c r="C494" i="3"/>
  <c r="B494" i="3"/>
  <c r="F493" i="3"/>
  <c r="E493" i="3"/>
  <c r="D493" i="3"/>
  <c r="C493" i="3"/>
  <c r="B493" i="3"/>
  <c r="F492" i="3"/>
  <c r="E492" i="3"/>
  <c r="D492" i="3"/>
  <c r="C492" i="3"/>
  <c r="B492" i="3"/>
  <c r="F491" i="3"/>
  <c r="E491" i="3"/>
  <c r="D491" i="3"/>
  <c r="C491" i="3"/>
  <c r="B491" i="3"/>
  <c r="F490" i="3"/>
  <c r="E490" i="3"/>
  <c r="D490" i="3"/>
  <c r="C490" i="3"/>
  <c r="B490" i="3"/>
  <c r="F489" i="3"/>
  <c r="E489" i="3"/>
  <c r="D489" i="3"/>
  <c r="C489" i="3"/>
  <c r="B489" i="3"/>
  <c r="F488" i="3"/>
  <c r="E488" i="3"/>
  <c r="D488" i="3"/>
  <c r="C488" i="3"/>
  <c r="B488" i="3"/>
  <c r="F487" i="3"/>
  <c r="E487" i="3"/>
  <c r="D487" i="3"/>
  <c r="C487" i="3"/>
  <c r="B487" i="3"/>
  <c r="F486" i="3"/>
  <c r="E486" i="3"/>
  <c r="D486" i="3"/>
  <c r="C486" i="3"/>
  <c r="B486" i="3"/>
  <c r="F485" i="3"/>
  <c r="E485" i="3"/>
  <c r="D485" i="3"/>
  <c r="C485" i="3"/>
  <c r="B485" i="3"/>
  <c r="F484" i="3"/>
  <c r="E484" i="3"/>
  <c r="D484" i="3"/>
  <c r="C484" i="3"/>
  <c r="B484" i="3"/>
  <c r="F483" i="3"/>
  <c r="E483" i="3"/>
  <c r="D483" i="3"/>
  <c r="C483" i="3"/>
  <c r="B483" i="3"/>
  <c r="F482" i="3"/>
  <c r="E482" i="3"/>
  <c r="D482" i="3"/>
  <c r="C482" i="3"/>
  <c r="B482" i="3"/>
  <c r="F481" i="3"/>
  <c r="E481" i="3"/>
  <c r="D481" i="3"/>
  <c r="C481" i="3"/>
  <c r="B481" i="3"/>
  <c r="F480" i="3"/>
  <c r="E480" i="3"/>
  <c r="D480" i="3"/>
  <c r="C480" i="3"/>
  <c r="B480" i="3"/>
  <c r="F479" i="3"/>
  <c r="E479" i="3"/>
  <c r="D479" i="3"/>
  <c r="C479" i="3"/>
  <c r="B479" i="3"/>
  <c r="F478" i="3"/>
  <c r="E478" i="3"/>
  <c r="D478" i="3"/>
  <c r="C478" i="3"/>
  <c r="B478" i="3"/>
  <c r="F477" i="3"/>
  <c r="E477" i="3"/>
  <c r="D477" i="3"/>
  <c r="C477" i="3"/>
  <c r="B477" i="3"/>
  <c r="F476" i="3"/>
  <c r="E476" i="3"/>
  <c r="D476" i="3"/>
  <c r="C476" i="3"/>
  <c r="B476" i="3"/>
  <c r="F475" i="3"/>
  <c r="E475" i="3"/>
  <c r="D475" i="3"/>
  <c r="C475" i="3"/>
  <c r="B475" i="3"/>
  <c r="F474" i="3"/>
  <c r="E474" i="3"/>
  <c r="D474" i="3"/>
  <c r="C474" i="3"/>
  <c r="B474" i="3"/>
  <c r="F473" i="3"/>
  <c r="E473" i="3"/>
  <c r="D473" i="3"/>
  <c r="C473" i="3"/>
  <c r="B473" i="3"/>
  <c r="F472" i="3"/>
  <c r="E472" i="3"/>
  <c r="D472" i="3"/>
  <c r="C472" i="3"/>
  <c r="B472" i="3"/>
  <c r="F471" i="3"/>
  <c r="E471" i="3"/>
  <c r="D471" i="3"/>
  <c r="C471" i="3"/>
  <c r="B471" i="3"/>
  <c r="F470" i="3"/>
  <c r="E470" i="3"/>
  <c r="D470" i="3"/>
  <c r="C470" i="3"/>
  <c r="B470" i="3"/>
  <c r="F469" i="3"/>
  <c r="E469" i="3"/>
  <c r="D469" i="3"/>
  <c r="C469" i="3"/>
  <c r="B469" i="3"/>
  <c r="F468" i="3"/>
  <c r="E468" i="3"/>
  <c r="D468" i="3"/>
  <c r="C468" i="3"/>
  <c r="B468" i="3"/>
  <c r="F467" i="3"/>
  <c r="E467" i="3"/>
  <c r="D467" i="3"/>
  <c r="C467" i="3"/>
  <c r="B467" i="3"/>
  <c r="F466" i="3"/>
  <c r="E466" i="3"/>
  <c r="D466" i="3"/>
  <c r="C466" i="3"/>
  <c r="B466" i="3"/>
  <c r="F465" i="3"/>
  <c r="E465" i="3"/>
  <c r="D465" i="3"/>
  <c r="C465" i="3"/>
  <c r="B465" i="3"/>
  <c r="F464" i="3"/>
  <c r="E464" i="3"/>
  <c r="D464" i="3"/>
  <c r="C464" i="3"/>
  <c r="B464" i="3"/>
  <c r="F463" i="3"/>
  <c r="E463" i="3"/>
  <c r="D463" i="3"/>
  <c r="C463" i="3"/>
  <c r="B463" i="3"/>
  <c r="F462" i="3"/>
  <c r="E462" i="3"/>
  <c r="D462" i="3"/>
  <c r="C462" i="3"/>
  <c r="B462" i="3"/>
  <c r="F461" i="3"/>
  <c r="E461" i="3"/>
  <c r="D461" i="3"/>
  <c r="C461" i="3"/>
  <c r="B461" i="3"/>
  <c r="F460" i="3"/>
  <c r="E460" i="3"/>
  <c r="D460" i="3"/>
  <c r="C460" i="3"/>
  <c r="B460" i="3"/>
  <c r="F459" i="3"/>
  <c r="E459" i="3"/>
  <c r="D459" i="3"/>
  <c r="C459" i="3"/>
  <c r="B459" i="3"/>
  <c r="F458" i="3"/>
  <c r="E458" i="3"/>
  <c r="D458" i="3"/>
  <c r="C458" i="3"/>
  <c r="B458" i="3"/>
  <c r="F457" i="3"/>
  <c r="E457" i="3"/>
  <c r="D457" i="3"/>
  <c r="C457" i="3"/>
  <c r="B457" i="3"/>
  <c r="F456" i="3"/>
  <c r="E456" i="3"/>
  <c r="D456" i="3"/>
  <c r="C456" i="3"/>
  <c r="B456" i="3"/>
  <c r="F455" i="3"/>
  <c r="E455" i="3"/>
  <c r="D455" i="3"/>
  <c r="C455" i="3"/>
  <c r="B455" i="3"/>
  <c r="F454" i="3"/>
  <c r="E454" i="3"/>
  <c r="D454" i="3"/>
  <c r="C454" i="3"/>
  <c r="B454" i="3"/>
  <c r="F453" i="3"/>
  <c r="E453" i="3"/>
  <c r="D453" i="3"/>
  <c r="C453" i="3"/>
  <c r="B453" i="3"/>
  <c r="F452" i="3"/>
  <c r="E452" i="3"/>
  <c r="D452" i="3"/>
  <c r="C452" i="3"/>
  <c r="B452" i="3"/>
  <c r="F451" i="3"/>
  <c r="E451" i="3"/>
  <c r="D451" i="3"/>
  <c r="C451" i="3"/>
  <c r="B451" i="3"/>
  <c r="F450" i="3"/>
  <c r="E450" i="3"/>
  <c r="D450" i="3"/>
  <c r="C450" i="3"/>
  <c r="B450" i="3"/>
  <c r="F449" i="3"/>
  <c r="E449" i="3"/>
  <c r="D449" i="3"/>
  <c r="C449" i="3"/>
  <c r="B449" i="3"/>
  <c r="F448" i="3"/>
  <c r="E448" i="3"/>
  <c r="D448" i="3"/>
  <c r="C448" i="3"/>
  <c r="B448" i="3"/>
  <c r="F447" i="3"/>
  <c r="E447" i="3"/>
  <c r="D447" i="3"/>
  <c r="C447" i="3"/>
  <c r="B447" i="3"/>
  <c r="F446" i="3"/>
  <c r="E446" i="3"/>
  <c r="D446" i="3"/>
  <c r="C446" i="3"/>
  <c r="B446" i="3"/>
  <c r="F445" i="3"/>
  <c r="E445" i="3"/>
  <c r="D445" i="3"/>
  <c r="C445" i="3"/>
  <c r="B445" i="3"/>
  <c r="F444" i="3"/>
  <c r="E444" i="3"/>
  <c r="D444" i="3"/>
  <c r="C444" i="3"/>
  <c r="B444" i="3"/>
  <c r="F443" i="3"/>
  <c r="E443" i="3"/>
  <c r="D443" i="3"/>
  <c r="C443" i="3"/>
  <c r="B443" i="3"/>
  <c r="F442" i="3"/>
  <c r="E442" i="3"/>
  <c r="D442" i="3"/>
  <c r="C442" i="3"/>
  <c r="B442" i="3"/>
  <c r="F441" i="3"/>
  <c r="E441" i="3"/>
  <c r="D441" i="3"/>
  <c r="C441" i="3"/>
  <c r="B441" i="3"/>
  <c r="F440" i="3"/>
  <c r="E440" i="3"/>
  <c r="D440" i="3"/>
  <c r="C440" i="3"/>
  <c r="B440" i="3"/>
  <c r="F439" i="3"/>
  <c r="E439" i="3"/>
  <c r="D439" i="3"/>
  <c r="C439" i="3"/>
  <c r="B439" i="3"/>
  <c r="F438" i="3"/>
  <c r="E438" i="3"/>
  <c r="D438" i="3"/>
  <c r="C438" i="3"/>
  <c r="B438" i="3"/>
  <c r="F437" i="3"/>
  <c r="E437" i="3"/>
  <c r="D437" i="3"/>
  <c r="C437" i="3"/>
  <c r="B437" i="3"/>
  <c r="F436" i="3"/>
  <c r="E436" i="3"/>
  <c r="D436" i="3"/>
  <c r="C436" i="3"/>
  <c r="B436" i="3"/>
  <c r="F435" i="3"/>
  <c r="D435" i="3"/>
  <c r="C435" i="3"/>
  <c r="B435" i="3"/>
  <c r="F434" i="3"/>
  <c r="E434" i="3"/>
  <c r="D434" i="3"/>
  <c r="C434" i="3"/>
  <c r="B434" i="3"/>
  <c r="F433" i="3"/>
  <c r="E433" i="3"/>
  <c r="D433" i="3"/>
  <c r="C433" i="3"/>
  <c r="B433" i="3"/>
  <c r="F432" i="3"/>
  <c r="E432" i="3"/>
  <c r="D432" i="3"/>
  <c r="C432" i="3"/>
  <c r="B432" i="3"/>
  <c r="F431" i="3"/>
  <c r="E431" i="3"/>
  <c r="D431" i="3"/>
  <c r="C431" i="3"/>
  <c r="B431" i="3"/>
  <c r="F430" i="3"/>
  <c r="E430" i="3"/>
  <c r="D430" i="3"/>
  <c r="C430" i="3"/>
  <c r="B430" i="3"/>
  <c r="F429" i="3"/>
  <c r="E429" i="3"/>
  <c r="D429" i="3"/>
  <c r="C429" i="3"/>
  <c r="B429" i="3"/>
  <c r="F428" i="3"/>
  <c r="E428" i="3"/>
  <c r="D428" i="3"/>
  <c r="C428" i="3"/>
  <c r="B428" i="3"/>
  <c r="F427" i="3"/>
  <c r="E427" i="3"/>
  <c r="D427" i="3"/>
  <c r="C427" i="3"/>
  <c r="B427" i="3"/>
  <c r="F426" i="3"/>
  <c r="E426" i="3"/>
  <c r="D426" i="3"/>
  <c r="C426" i="3"/>
  <c r="B426" i="3"/>
  <c r="F425" i="3"/>
  <c r="E425" i="3"/>
  <c r="D425" i="3"/>
  <c r="C425" i="3"/>
  <c r="B425" i="3"/>
  <c r="F424" i="3"/>
  <c r="E424" i="3"/>
  <c r="D424" i="3"/>
  <c r="C424" i="3"/>
  <c r="B424" i="3"/>
  <c r="F423" i="3"/>
  <c r="E423" i="3"/>
  <c r="D423" i="3"/>
  <c r="C423" i="3"/>
  <c r="B423" i="3"/>
  <c r="F422" i="3"/>
  <c r="E422" i="3"/>
  <c r="D422" i="3"/>
  <c r="C422" i="3"/>
  <c r="B422" i="3"/>
  <c r="F421" i="3"/>
  <c r="E421" i="3"/>
  <c r="D421" i="3"/>
  <c r="C421" i="3"/>
  <c r="B421" i="3"/>
  <c r="F420" i="3"/>
  <c r="E420" i="3"/>
  <c r="D420" i="3"/>
  <c r="C420" i="3"/>
  <c r="B420" i="3"/>
  <c r="F419" i="3"/>
  <c r="E419" i="3"/>
  <c r="D419" i="3"/>
  <c r="C419" i="3"/>
  <c r="B419" i="3"/>
  <c r="F418" i="3"/>
  <c r="E418" i="3"/>
  <c r="D418" i="3"/>
  <c r="C418" i="3"/>
  <c r="B418" i="3"/>
  <c r="F417" i="3"/>
  <c r="E417" i="3"/>
  <c r="D417" i="3"/>
  <c r="C417" i="3"/>
  <c r="B417" i="3"/>
  <c r="F416" i="3"/>
  <c r="E416" i="3"/>
  <c r="D416" i="3"/>
  <c r="C416" i="3"/>
  <c r="B416" i="3"/>
  <c r="F415" i="3"/>
  <c r="E415" i="3"/>
  <c r="D415" i="3"/>
  <c r="C415" i="3"/>
  <c r="B415" i="3"/>
  <c r="F414" i="3"/>
  <c r="E414" i="3"/>
  <c r="D414" i="3"/>
  <c r="C414" i="3"/>
  <c r="B414" i="3"/>
  <c r="F413" i="3"/>
  <c r="E413" i="3"/>
  <c r="D413" i="3"/>
  <c r="C413" i="3"/>
  <c r="B413" i="3"/>
  <c r="F412" i="3"/>
  <c r="E412" i="3"/>
  <c r="D412" i="3"/>
  <c r="C412" i="3"/>
  <c r="B412" i="3"/>
  <c r="F411" i="3"/>
  <c r="E411" i="3"/>
  <c r="D411" i="3"/>
  <c r="C411" i="3"/>
  <c r="B411" i="3"/>
  <c r="F410" i="3"/>
  <c r="E410" i="3"/>
  <c r="D410" i="3"/>
  <c r="C410" i="3"/>
  <c r="B410" i="3"/>
  <c r="F409" i="3"/>
  <c r="E409" i="3"/>
  <c r="D409" i="3"/>
  <c r="C409" i="3"/>
  <c r="B409" i="3"/>
  <c r="F408" i="3"/>
  <c r="E408" i="3"/>
  <c r="D408" i="3"/>
  <c r="C408" i="3"/>
  <c r="B408" i="3"/>
  <c r="F407" i="3"/>
  <c r="E407" i="3"/>
  <c r="D407" i="3"/>
  <c r="C407" i="3"/>
  <c r="B407" i="3"/>
  <c r="F406" i="3"/>
  <c r="E406" i="3"/>
  <c r="D406" i="3"/>
  <c r="C406" i="3"/>
  <c r="B406" i="3"/>
  <c r="F405" i="3"/>
  <c r="E405" i="3"/>
  <c r="D405" i="3"/>
  <c r="C405" i="3"/>
  <c r="B405" i="3"/>
  <c r="F404" i="3"/>
  <c r="E404" i="3"/>
  <c r="D404" i="3"/>
  <c r="C404" i="3"/>
  <c r="B404" i="3"/>
  <c r="F403" i="3"/>
  <c r="E403" i="3"/>
  <c r="D403" i="3"/>
  <c r="C403" i="3"/>
  <c r="B403" i="3"/>
  <c r="F402" i="3"/>
  <c r="E402" i="3"/>
  <c r="D402" i="3"/>
  <c r="C402" i="3"/>
  <c r="B402" i="3"/>
  <c r="F401" i="3"/>
  <c r="E401" i="3"/>
  <c r="D401" i="3"/>
  <c r="C401" i="3"/>
  <c r="B401" i="3"/>
  <c r="F400" i="3"/>
  <c r="E400" i="3"/>
  <c r="D400" i="3"/>
  <c r="C400" i="3"/>
  <c r="B400" i="3"/>
  <c r="F399" i="3"/>
  <c r="E399" i="3"/>
  <c r="D399" i="3"/>
  <c r="C399" i="3"/>
  <c r="B399" i="3"/>
  <c r="F398" i="3"/>
  <c r="E398" i="3"/>
  <c r="D398" i="3"/>
  <c r="C398" i="3"/>
  <c r="B398" i="3"/>
  <c r="F397" i="3"/>
  <c r="E397" i="3"/>
  <c r="D397" i="3"/>
  <c r="C397" i="3"/>
  <c r="B397" i="3"/>
  <c r="F396" i="3"/>
  <c r="E396" i="3"/>
  <c r="D396" i="3"/>
  <c r="C396" i="3"/>
  <c r="B396" i="3"/>
  <c r="F395" i="3"/>
  <c r="E395" i="3"/>
  <c r="D395" i="3"/>
  <c r="C395" i="3"/>
  <c r="B395" i="3"/>
  <c r="F394" i="3"/>
  <c r="E394" i="3"/>
  <c r="D394" i="3"/>
  <c r="C394" i="3"/>
  <c r="B394" i="3"/>
  <c r="F393" i="3"/>
  <c r="E393" i="3"/>
  <c r="D393" i="3"/>
  <c r="C393" i="3"/>
  <c r="B393" i="3"/>
  <c r="F392" i="3"/>
  <c r="E392" i="3"/>
  <c r="D392" i="3"/>
  <c r="C392" i="3"/>
  <c r="B392" i="3"/>
  <c r="F391" i="3"/>
  <c r="E391" i="3"/>
  <c r="D391" i="3"/>
  <c r="C391" i="3"/>
  <c r="B391" i="3"/>
  <c r="F390" i="3"/>
  <c r="E390" i="3"/>
  <c r="D390" i="3"/>
  <c r="C390" i="3"/>
  <c r="B390" i="3"/>
  <c r="F389" i="3"/>
  <c r="E389" i="3"/>
  <c r="D389" i="3"/>
  <c r="C389" i="3"/>
  <c r="B389" i="3"/>
  <c r="F388" i="3"/>
  <c r="E388" i="3"/>
  <c r="D388" i="3"/>
  <c r="C388" i="3"/>
  <c r="B388" i="3"/>
  <c r="F387" i="3"/>
  <c r="E387" i="3"/>
  <c r="D387" i="3"/>
  <c r="C387" i="3"/>
  <c r="B387" i="3"/>
  <c r="F386" i="3"/>
  <c r="E386" i="3"/>
  <c r="D386" i="3"/>
  <c r="C386" i="3"/>
  <c r="B386" i="3"/>
  <c r="F385" i="3"/>
  <c r="E385" i="3"/>
  <c r="D385" i="3"/>
  <c r="C385" i="3"/>
  <c r="B385" i="3"/>
  <c r="F384" i="3"/>
  <c r="E384" i="3"/>
  <c r="D384" i="3"/>
  <c r="C384" i="3"/>
  <c r="B384" i="3"/>
  <c r="F383" i="3"/>
  <c r="E383" i="3"/>
  <c r="D383" i="3"/>
  <c r="C383" i="3"/>
  <c r="B383" i="3"/>
  <c r="F382" i="3"/>
  <c r="E382" i="3"/>
  <c r="D382" i="3"/>
  <c r="C382" i="3"/>
  <c r="B382" i="3"/>
  <c r="F381" i="3"/>
  <c r="E381" i="3"/>
  <c r="D381" i="3"/>
  <c r="C381" i="3"/>
  <c r="B381" i="3"/>
  <c r="F380" i="3"/>
  <c r="E380" i="3"/>
  <c r="D380" i="3"/>
  <c r="C380" i="3"/>
  <c r="B380" i="3"/>
  <c r="F379" i="3"/>
  <c r="E379" i="3"/>
  <c r="D379" i="3"/>
  <c r="C379" i="3"/>
  <c r="B379" i="3"/>
  <c r="F378" i="3"/>
  <c r="E378" i="3"/>
  <c r="D378" i="3"/>
  <c r="C378" i="3"/>
  <c r="B378" i="3"/>
  <c r="F377" i="3"/>
  <c r="E377" i="3"/>
  <c r="D377" i="3"/>
  <c r="C377" i="3"/>
  <c r="B377" i="3"/>
  <c r="F376" i="3"/>
  <c r="E376" i="3"/>
  <c r="D376" i="3"/>
  <c r="C376" i="3"/>
  <c r="B376" i="3"/>
  <c r="F375" i="3"/>
  <c r="E375" i="3"/>
  <c r="D375" i="3"/>
  <c r="C375" i="3"/>
  <c r="B375" i="3"/>
  <c r="F374" i="3"/>
  <c r="E374" i="3"/>
  <c r="D374" i="3"/>
  <c r="C374" i="3"/>
  <c r="B374" i="3"/>
  <c r="F373" i="3"/>
  <c r="E373" i="3"/>
  <c r="D373" i="3"/>
  <c r="C373" i="3"/>
  <c r="B373" i="3"/>
  <c r="F372" i="3"/>
  <c r="E372" i="3"/>
  <c r="D372" i="3"/>
  <c r="C372" i="3"/>
  <c r="B372" i="3"/>
  <c r="F371" i="3"/>
  <c r="E371" i="3"/>
  <c r="D371" i="3"/>
  <c r="C371" i="3"/>
  <c r="B371" i="3"/>
  <c r="F370" i="3"/>
  <c r="E370" i="3"/>
  <c r="D370" i="3"/>
  <c r="C370" i="3"/>
  <c r="B370" i="3"/>
  <c r="F369" i="3"/>
  <c r="E369" i="3"/>
  <c r="D369" i="3"/>
  <c r="C369" i="3"/>
  <c r="B369" i="3"/>
  <c r="F368" i="3"/>
  <c r="E368" i="3"/>
  <c r="D368" i="3"/>
  <c r="C368" i="3"/>
  <c r="B368" i="3"/>
  <c r="F367" i="3"/>
  <c r="E367" i="3"/>
  <c r="D367" i="3"/>
  <c r="C367" i="3"/>
  <c r="B367" i="3"/>
  <c r="F366" i="3"/>
  <c r="E366" i="3"/>
  <c r="D366" i="3"/>
  <c r="C366" i="3"/>
  <c r="B366" i="3"/>
  <c r="F365" i="3"/>
  <c r="E365" i="3"/>
  <c r="D365" i="3"/>
  <c r="C365" i="3"/>
  <c r="B365" i="3"/>
  <c r="F364" i="3"/>
  <c r="E364" i="3"/>
  <c r="D364" i="3"/>
  <c r="C364" i="3"/>
  <c r="B364" i="3"/>
  <c r="F363" i="3"/>
  <c r="E363" i="3"/>
  <c r="D363" i="3"/>
  <c r="C363" i="3"/>
  <c r="B363" i="3"/>
  <c r="F362" i="3"/>
  <c r="E362" i="3"/>
  <c r="D362" i="3"/>
  <c r="C362" i="3"/>
  <c r="B362" i="3"/>
  <c r="F361" i="3"/>
  <c r="E361" i="3"/>
  <c r="D361" i="3"/>
  <c r="C361" i="3"/>
  <c r="B361" i="3"/>
  <c r="F360" i="3"/>
  <c r="E360" i="3"/>
  <c r="D360" i="3"/>
  <c r="C360" i="3"/>
  <c r="B360" i="3"/>
  <c r="F359" i="3"/>
  <c r="E359" i="3"/>
  <c r="D359" i="3"/>
  <c r="C359" i="3"/>
  <c r="B359" i="3"/>
  <c r="F358" i="3"/>
  <c r="E358" i="3"/>
  <c r="D358" i="3"/>
  <c r="C358" i="3"/>
  <c r="B358" i="3"/>
  <c r="F357" i="3"/>
  <c r="E357" i="3"/>
  <c r="D357" i="3"/>
  <c r="C357" i="3"/>
  <c r="B357" i="3"/>
  <c r="F356" i="3"/>
  <c r="E356" i="3"/>
  <c r="D356" i="3"/>
  <c r="C356" i="3"/>
  <c r="B356" i="3"/>
  <c r="F355" i="3"/>
  <c r="E355" i="3"/>
  <c r="D355" i="3"/>
  <c r="C355" i="3"/>
  <c r="B355" i="3"/>
  <c r="F354" i="3"/>
  <c r="E354" i="3"/>
  <c r="D354" i="3"/>
  <c r="C354" i="3"/>
  <c r="B354" i="3"/>
  <c r="F353" i="3"/>
  <c r="E353" i="3"/>
  <c r="D353" i="3"/>
  <c r="C353" i="3"/>
  <c r="B353" i="3"/>
  <c r="F352" i="3"/>
  <c r="E352" i="3"/>
  <c r="D352" i="3"/>
  <c r="C352" i="3"/>
  <c r="B352" i="3"/>
  <c r="F351" i="3"/>
  <c r="E351" i="3"/>
  <c r="D351" i="3"/>
  <c r="C351" i="3"/>
  <c r="B351" i="3"/>
  <c r="F350" i="3"/>
  <c r="E350" i="3"/>
  <c r="D350" i="3"/>
  <c r="C350" i="3"/>
  <c r="B350" i="3"/>
  <c r="F349" i="3"/>
  <c r="E349" i="3"/>
  <c r="D349" i="3"/>
  <c r="C349" i="3"/>
  <c r="B349" i="3"/>
  <c r="F348" i="3"/>
  <c r="E348" i="3"/>
  <c r="D348" i="3"/>
  <c r="C348" i="3"/>
  <c r="B348" i="3"/>
  <c r="F347" i="3"/>
  <c r="E347" i="3"/>
  <c r="D347" i="3"/>
  <c r="C347" i="3"/>
  <c r="B347" i="3"/>
  <c r="F346" i="3"/>
  <c r="E346" i="3"/>
  <c r="D346" i="3"/>
  <c r="C346" i="3"/>
  <c r="B346" i="3"/>
  <c r="F345" i="3"/>
  <c r="E345" i="3"/>
  <c r="D345" i="3"/>
  <c r="C345" i="3"/>
  <c r="B345" i="3"/>
  <c r="F344" i="3"/>
  <c r="E344" i="3"/>
  <c r="D344" i="3"/>
  <c r="C344" i="3"/>
  <c r="B344" i="3"/>
  <c r="F343" i="3"/>
  <c r="E343" i="3"/>
  <c r="D343" i="3"/>
  <c r="C343" i="3"/>
  <c r="B343" i="3"/>
  <c r="F342" i="3"/>
  <c r="E342" i="3"/>
  <c r="D342" i="3"/>
  <c r="C342" i="3"/>
  <c r="B342" i="3"/>
  <c r="F341" i="3"/>
  <c r="E341" i="3"/>
  <c r="D341" i="3"/>
  <c r="C341" i="3"/>
  <c r="B341" i="3"/>
  <c r="F340" i="3"/>
  <c r="E340" i="3"/>
  <c r="D340" i="3"/>
  <c r="C340" i="3"/>
  <c r="B340" i="3"/>
  <c r="F339" i="3"/>
  <c r="E339" i="3"/>
  <c r="D339" i="3"/>
  <c r="C339" i="3"/>
  <c r="B339" i="3"/>
  <c r="F338" i="3"/>
  <c r="E338" i="3"/>
  <c r="D338" i="3"/>
  <c r="C338" i="3"/>
  <c r="B338" i="3"/>
  <c r="F337" i="3"/>
  <c r="E337" i="3"/>
  <c r="D337" i="3"/>
  <c r="C337" i="3"/>
  <c r="B337" i="3"/>
  <c r="F336" i="3"/>
  <c r="E336" i="3"/>
  <c r="D336" i="3"/>
  <c r="C336" i="3"/>
  <c r="B336" i="3"/>
  <c r="F335" i="3"/>
  <c r="E335" i="3"/>
  <c r="D335" i="3"/>
  <c r="C335" i="3"/>
  <c r="B335" i="3"/>
  <c r="F334" i="3"/>
  <c r="E334" i="3"/>
  <c r="D334" i="3"/>
  <c r="C334" i="3"/>
  <c r="B334" i="3"/>
  <c r="F333" i="3"/>
  <c r="E333" i="3"/>
  <c r="D333" i="3"/>
  <c r="C333" i="3"/>
  <c r="B333" i="3"/>
  <c r="F332" i="3"/>
  <c r="E332" i="3"/>
  <c r="D332" i="3"/>
  <c r="C332" i="3"/>
  <c r="B332" i="3"/>
  <c r="F331" i="3"/>
  <c r="E331" i="3"/>
  <c r="D331" i="3"/>
  <c r="C331" i="3"/>
  <c r="B331" i="3"/>
  <c r="F330" i="3"/>
  <c r="E330" i="3"/>
  <c r="D330" i="3"/>
  <c r="C330" i="3"/>
  <c r="B330" i="3"/>
  <c r="F329" i="3"/>
  <c r="E329" i="3"/>
  <c r="D329" i="3"/>
  <c r="C329" i="3"/>
  <c r="B329" i="3"/>
  <c r="F328" i="3"/>
  <c r="E328" i="3"/>
  <c r="D328" i="3"/>
  <c r="C328" i="3"/>
  <c r="B328" i="3"/>
  <c r="F327" i="3"/>
  <c r="E327" i="3"/>
  <c r="D327" i="3"/>
  <c r="C327" i="3"/>
  <c r="B327" i="3"/>
  <c r="F326" i="3"/>
  <c r="E326" i="3"/>
  <c r="D326" i="3"/>
  <c r="C326" i="3"/>
  <c r="B326" i="3"/>
  <c r="F325" i="3"/>
  <c r="E325" i="3"/>
  <c r="D325" i="3"/>
  <c r="C325" i="3"/>
  <c r="B325" i="3"/>
  <c r="F324" i="3"/>
  <c r="E324" i="3"/>
  <c r="D324" i="3"/>
  <c r="C324" i="3"/>
  <c r="B324" i="3"/>
  <c r="F323" i="3"/>
  <c r="E323" i="3"/>
  <c r="D323" i="3"/>
  <c r="C323" i="3"/>
  <c r="B323" i="3"/>
  <c r="F322" i="3"/>
  <c r="E322" i="3"/>
  <c r="D322" i="3"/>
  <c r="C322" i="3"/>
  <c r="B322" i="3"/>
  <c r="F321" i="3"/>
  <c r="E321" i="3"/>
  <c r="D321" i="3"/>
  <c r="C321" i="3"/>
  <c r="B321" i="3"/>
  <c r="F320" i="3"/>
  <c r="E320" i="3"/>
  <c r="D320" i="3"/>
  <c r="C320" i="3"/>
  <c r="B320" i="3"/>
  <c r="F319" i="3"/>
  <c r="E319" i="3"/>
  <c r="D319" i="3"/>
  <c r="C319" i="3"/>
  <c r="B319" i="3"/>
  <c r="F318" i="3"/>
  <c r="E318" i="3"/>
  <c r="D318" i="3"/>
  <c r="C318" i="3"/>
  <c r="B318" i="3"/>
  <c r="F317" i="3"/>
  <c r="E317" i="3"/>
  <c r="D317" i="3"/>
  <c r="C317" i="3"/>
  <c r="B317" i="3"/>
  <c r="F316" i="3"/>
  <c r="E316" i="3"/>
  <c r="D316" i="3"/>
  <c r="C316" i="3"/>
  <c r="B316" i="3"/>
  <c r="F315" i="3"/>
  <c r="E315" i="3"/>
  <c r="D315" i="3"/>
  <c r="C315" i="3"/>
  <c r="B315" i="3"/>
  <c r="F314" i="3"/>
  <c r="E314" i="3"/>
  <c r="D314" i="3"/>
  <c r="C314" i="3"/>
  <c r="B314" i="3"/>
  <c r="F313" i="3"/>
  <c r="E313" i="3"/>
  <c r="D313" i="3"/>
  <c r="C313" i="3"/>
  <c r="B313" i="3"/>
  <c r="F312" i="3"/>
  <c r="E312" i="3"/>
  <c r="D312" i="3"/>
  <c r="C312" i="3"/>
  <c r="B312" i="3"/>
  <c r="F311" i="3"/>
  <c r="E311" i="3"/>
  <c r="D311" i="3"/>
  <c r="C311" i="3"/>
  <c r="B311" i="3"/>
  <c r="F310" i="3"/>
  <c r="E310" i="3"/>
  <c r="D310" i="3"/>
  <c r="C310" i="3"/>
  <c r="B310" i="3"/>
  <c r="F309" i="3"/>
  <c r="E309" i="3"/>
  <c r="D309" i="3"/>
  <c r="C309" i="3"/>
  <c r="B309" i="3"/>
  <c r="F308" i="3"/>
  <c r="E308" i="3"/>
  <c r="D308" i="3"/>
  <c r="C308" i="3"/>
  <c r="B308" i="3"/>
  <c r="F307" i="3"/>
  <c r="E307" i="3"/>
  <c r="D307" i="3"/>
  <c r="C307" i="3"/>
  <c r="B307" i="3"/>
  <c r="F306" i="3"/>
  <c r="E306" i="3"/>
  <c r="D306" i="3"/>
  <c r="C306" i="3"/>
  <c r="B306" i="3"/>
  <c r="F305" i="3"/>
  <c r="E305" i="3"/>
  <c r="D305" i="3"/>
  <c r="C305" i="3"/>
  <c r="B305" i="3"/>
  <c r="F304" i="3"/>
  <c r="E304" i="3"/>
  <c r="D304" i="3"/>
  <c r="C304" i="3"/>
  <c r="B304" i="3"/>
  <c r="F303" i="3"/>
  <c r="E303" i="3"/>
  <c r="D303" i="3"/>
  <c r="C303" i="3"/>
  <c r="B303" i="3"/>
  <c r="F302" i="3"/>
  <c r="E302" i="3"/>
  <c r="D302" i="3"/>
  <c r="C302" i="3"/>
  <c r="B302" i="3"/>
  <c r="F301" i="3"/>
  <c r="E301" i="3"/>
  <c r="D301" i="3"/>
  <c r="C301" i="3"/>
  <c r="B301" i="3"/>
  <c r="F300" i="3"/>
  <c r="E300" i="3"/>
  <c r="D300" i="3"/>
  <c r="C300" i="3"/>
  <c r="B300" i="3"/>
  <c r="F299" i="3"/>
  <c r="E299" i="3"/>
  <c r="D299" i="3"/>
  <c r="C299" i="3"/>
  <c r="B299" i="3"/>
  <c r="F298" i="3"/>
  <c r="E298" i="3"/>
  <c r="D298" i="3"/>
  <c r="C298" i="3"/>
  <c r="B298" i="3"/>
  <c r="F297" i="3"/>
  <c r="E297" i="3"/>
  <c r="D297" i="3"/>
  <c r="C297" i="3"/>
  <c r="B297" i="3"/>
  <c r="F296" i="3"/>
  <c r="E296" i="3"/>
  <c r="D296" i="3"/>
  <c r="C296" i="3"/>
  <c r="B296" i="3"/>
  <c r="F295" i="3"/>
  <c r="E295" i="3"/>
  <c r="D295" i="3"/>
  <c r="C295" i="3"/>
  <c r="B295" i="3"/>
  <c r="F294" i="3"/>
  <c r="E294" i="3"/>
  <c r="D294" i="3"/>
  <c r="C294" i="3"/>
  <c r="B294" i="3"/>
  <c r="F293" i="3"/>
  <c r="E293" i="3"/>
  <c r="D293" i="3"/>
  <c r="C293" i="3"/>
  <c r="B293" i="3"/>
  <c r="F292" i="3"/>
  <c r="E292" i="3"/>
  <c r="D292" i="3"/>
  <c r="C292" i="3"/>
  <c r="B292" i="3"/>
  <c r="F291" i="3"/>
  <c r="E291" i="3"/>
  <c r="D291" i="3"/>
  <c r="C291" i="3"/>
  <c r="B291" i="3"/>
  <c r="F290" i="3"/>
  <c r="E290" i="3"/>
  <c r="D290" i="3"/>
  <c r="C290" i="3"/>
  <c r="B290" i="3"/>
  <c r="F289" i="3"/>
  <c r="E289" i="3"/>
  <c r="D289" i="3"/>
  <c r="C289" i="3"/>
  <c r="B289" i="3"/>
  <c r="F288" i="3"/>
  <c r="E288" i="3"/>
  <c r="D288" i="3"/>
  <c r="C288" i="3"/>
  <c r="B288" i="3"/>
  <c r="F287" i="3"/>
  <c r="E287" i="3"/>
  <c r="D287" i="3"/>
  <c r="C287" i="3"/>
  <c r="B287" i="3"/>
  <c r="F286" i="3"/>
  <c r="E286" i="3"/>
  <c r="D286" i="3"/>
  <c r="C286" i="3"/>
  <c r="B286" i="3"/>
  <c r="F285" i="3"/>
  <c r="E285" i="3"/>
  <c r="D285" i="3"/>
  <c r="C285" i="3"/>
  <c r="B285" i="3"/>
  <c r="F284" i="3"/>
  <c r="E284" i="3"/>
  <c r="D284" i="3"/>
  <c r="C284" i="3"/>
  <c r="B284" i="3"/>
  <c r="F283" i="3"/>
  <c r="E283" i="3"/>
  <c r="D283" i="3"/>
  <c r="C283" i="3"/>
  <c r="B283" i="3"/>
  <c r="F282" i="3"/>
  <c r="E282" i="3"/>
  <c r="D282" i="3"/>
  <c r="C282" i="3"/>
  <c r="B282" i="3"/>
  <c r="F281" i="3"/>
  <c r="E281" i="3"/>
  <c r="D281" i="3"/>
  <c r="C281" i="3"/>
  <c r="B281" i="3"/>
  <c r="F280" i="3"/>
  <c r="E280" i="3"/>
  <c r="D280" i="3"/>
  <c r="C280" i="3"/>
  <c r="B280" i="3"/>
  <c r="F279" i="3"/>
  <c r="E279" i="3"/>
  <c r="D279" i="3"/>
  <c r="C279" i="3"/>
  <c r="B279" i="3"/>
  <c r="F278" i="3"/>
  <c r="E278" i="3"/>
  <c r="D278" i="3"/>
  <c r="C278" i="3"/>
  <c r="B278" i="3"/>
  <c r="F277" i="3"/>
  <c r="E277" i="3"/>
  <c r="D277" i="3"/>
  <c r="C277" i="3"/>
  <c r="B277" i="3"/>
  <c r="F276" i="3"/>
  <c r="E276" i="3"/>
  <c r="D276" i="3"/>
  <c r="C276" i="3"/>
  <c r="B276" i="3"/>
  <c r="F275" i="3"/>
  <c r="E275" i="3"/>
  <c r="D275" i="3"/>
  <c r="C275" i="3"/>
  <c r="B275" i="3"/>
  <c r="F274" i="3"/>
  <c r="E274" i="3"/>
  <c r="D274" i="3"/>
  <c r="C274" i="3"/>
  <c r="B274" i="3"/>
  <c r="F273" i="3"/>
  <c r="E273" i="3"/>
  <c r="D273" i="3"/>
  <c r="C273" i="3"/>
  <c r="B273" i="3"/>
  <c r="F272" i="3"/>
  <c r="E272" i="3"/>
  <c r="D272" i="3"/>
  <c r="C272" i="3"/>
  <c r="B272" i="3"/>
  <c r="F271" i="3"/>
  <c r="E271" i="3"/>
  <c r="D271" i="3"/>
  <c r="C271" i="3"/>
  <c r="B271" i="3"/>
  <c r="F270" i="3"/>
  <c r="E270" i="3"/>
  <c r="D270" i="3"/>
  <c r="C270" i="3"/>
  <c r="B270" i="3"/>
  <c r="F269" i="3"/>
  <c r="E269" i="3"/>
  <c r="D269" i="3"/>
  <c r="C269" i="3"/>
  <c r="B269" i="3"/>
  <c r="F268" i="3"/>
  <c r="E268" i="3"/>
  <c r="D268" i="3"/>
  <c r="C268" i="3"/>
  <c r="B268" i="3"/>
  <c r="F267" i="3"/>
  <c r="E267" i="3"/>
  <c r="D267" i="3"/>
  <c r="C267" i="3"/>
  <c r="B267" i="3"/>
  <c r="F266" i="3"/>
  <c r="E266" i="3"/>
  <c r="D266" i="3"/>
  <c r="C266" i="3"/>
  <c r="B266" i="3"/>
  <c r="F265" i="3"/>
  <c r="E265" i="3"/>
  <c r="D265" i="3"/>
  <c r="C265" i="3"/>
  <c r="B265" i="3"/>
  <c r="F264" i="3"/>
  <c r="E264" i="3"/>
  <c r="D264" i="3"/>
  <c r="C264" i="3"/>
  <c r="B264" i="3"/>
  <c r="F263" i="3"/>
  <c r="E263" i="3"/>
  <c r="D263" i="3"/>
  <c r="C263" i="3"/>
  <c r="B263" i="3"/>
  <c r="F262" i="3"/>
  <c r="E262" i="3"/>
  <c r="D262" i="3"/>
  <c r="C262" i="3"/>
  <c r="B262" i="3"/>
  <c r="F261" i="3"/>
  <c r="E261" i="3"/>
  <c r="D261" i="3"/>
  <c r="C261" i="3"/>
  <c r="B261" i="3"/>
  <c r="F260" i="3"/>
  <c r="E260" i="3"/>
  <c r="D260" i="3"/>
  <c r="C260" i="3"/>
  <c r="B260" i="3"/>
  <c r="F259" i="3"/>
  <c r="E259" i="3"/>
  <c r="D259" i="3"/>
  <c r="C259" i="3"/>
  <c r="B259" i="3"/>
  <c r="F258" i="3"/>
  <c r="E258" i="3"/>
  <c r="D258" i="3"/>
  <c r="C258" i="3"/>
  <c r="B258" i="3"/>
  <c r="F257" i="3"/>
  <c r="E257" i="3"/>
  <c r="D257" i="3"/>
  <c r="C257" i="3"/>
  <c r="B257" i="3"/>
  <c r="F256" i="3"/>
  <c r="E256" i="3"/>
  <c r="D256" i="3"/>
  <c r="C256" i="3"/>
  <c r="B256" i="3"/>
  <c r="F255" i="3"/>
  <c r="E255" i="3"/>
  <c r="D255" i="3"/>
  <c r="C255" i="3"/>
  <c r="B255" i="3"/>
  <c r="F254" i="3"/>
  <c r="E254" i="3"/>
  <c r="D254" i="3"/>
  <c r="C254" i="3"/>
  <c r="B254" i="3"/>
  <c r="F253" i="3"/>
  <c r="E253" i="3"/>
  <c r="D253" i="3"/>
  <c r="C253" i="3"/>
  <c r="B253" i="3"/>
  <c r="F252" i="3"/>
  <c r="E252" i="3"/>
  <c r="D252" i="3"/>
  <c r="C252" i="3"/>
  <c r="B252" i="3"/>
  <c r="F251" i="3"/>
  <c r="E251" i="3"/>
  <c r="D251" i="3"/>
  <c r="C251" i="3"/>
  <c r="B251" i="3"/>
  <c r="F250" i="3"/>
  <c r="E250" i="3"/>
  <c r="D250" i="3"/>
  <c r="C250" i="3"/>
  <c r="B250" i="3"/>
  <c r="F249" i="3"/>
  <c r="E249" i="3"/>
  <c r="D249" i="3"/>
  <c r="C249" i="3"/>
  <c r="B249" i="3"/>
  <c r="F248" i="3"/>
  <c r="E248" i="3"/>
  <c r="D248" i="3"/>
  <c r="C248" i="3"/>
  <c r="B248" i="3"/>
  <c r="F247" i="3"/>
  <c r="E247" i="3"/>
  <c r="D247" i="3"/>
  <c r="C247" i="3"/>
  <c r="B247" i="3"/>
  <c r="F246" i="3"/>
  <c r="E246" i="3"/>
  <c r="D246" i="3"/>
  <c r="C246" i="3"/>
  <c r="B246" i="3"/>
  <c r="F245" i="3"/>
  <c r="E245" i="3"/>
  <c r="D245" i="3"/>
  <c r="C245" i="3"/>
  <c r="B245" i="3"/>
  <c r="F244" i="3"/>
  <c r="E244" i="3"/>
  <c r="D244" i="3"/>
  <c r="C244" i="3"/>
  <c r="B244" i="3"/>
  <c r="F243" i="3"/>
  <c r="E243" i="3"/>
  <c r="D243" i="3"/>
  <c r="C243" i="3"/>
  <c r="B243" i="3"/>
  <c r="F242" i="3"/>
  <c r="E242" i="3"/>
  <c r="D242" i="3"/>
  <c r="C242" i="3"/>
  <c r="B242" i="3"/>
  <c r="F241" i="3"/>
  <c r="E241" i="3"/>
  <c r="D241" i="3"/>
  <c r="C241" i="3"/>
  <c r="B241" i="3"/>
  <c r="F240" i="3"/>
  <c r="E240" i="3"/>
  <c r="D240" i="3"/>
  <c r="C240" i="3"/>
  <c r="B240" i="3"/>
  <c r="F239" i="3"/>
  <c r="E239" i="3"/>
  <c r="D239" i="3"/>
  <c r="C239" i="3"/>
  <c r="B239" i="3"/>
  <c r="F238" i="3"/>
  <c r="E238" i="3"/>
  <c r="D238" i="3"/>
  <c r="C238" i="3"/>
  <c r="B238" i="3"/>
  <c r="F237" i="3"/>
  <c r="E237" i="3"/>
  <c r="D237" i="3"/>
  <c r="C237" i="3"/>
  <c r="B237" i="3"/>
  <c r="F236" i="3"/>
  <c r="E236" i="3"/>
  <c r="D236" i="3"/>
  <c r="C236" i="3"/>
  <c r="B236" i="3"/>
  <c r="F235" i="3"/>
  <c r="E235" i="3"/>
  <c r="D235" i="3"/>
  <c r="C235" i="3"/>
  <c r="B235" i="3"/>
  <c r="F234" i="3"/>
  <c r="E234" i="3"/>
  <c r="D234" i="3"/>
  <c r="C234" i="3"/>
  <c r="B234" i="3"/>
  <c r="F233" i="3"/>
  <c r="E233" i="3"/>
  <c r="D233" i="3"/>
  <c r="C233" i="3"/>
  <c r="B233" i="3"/>
  <c r="F232" i="3"/>
  <c r="E232" i="3"/>
  <c r="D232" i="3"/>
  <c r="C232" i="3"/>
  <c r="B232" i="3"/>
  <c r="F231" i="3"/>
  <c r="E231" i="3"/>
  <c r="D231" i="3"/>
  <c r="C231" i="3"/>
  <c r="B231" i="3"/>
  <c r="F230" i="3"/>
  <c r="E230" i="3"/>
  <c r="D230" i="3"/>
  <c r="C230" i="3"/>
  <c r="B230" i="3"/>
  <c r="F229" i="3"/>
  <c r="E229" i="3"/>
  <c r="D229" i="3"/>
  <c r="C229" i="3"/>
  <c r="B229" i="3"/>
  <c r="F228" i="3"/>
  <c r="E228" i="3"/>
  <c r="D228" i="3"/>
  <c r="C228" i="3"/>
  <c r="B228" i="3"/>
  <c r="F227" i="3"/>
  <c r="E227" i="3"/>
  <c r="D227" i="3"/>
  <c r="C227" i="3"/>
  <c r="B227" i="3"/>
  <c r="F226" i="3"/>
  <c r="E226" i="3"/>
  <c r="D226" i="3"/>
  <c r="C226" i="3"/>
  <c r="B226" i="3"/>
  <c r="F225" i="3"/>
  <c r="E225" i="3"/>
  <c r="D225" i="3"/>
  <c r="C225" i="3"/>
  <c r="B225" i="3"/>
  <c r="F224" i="3"/>
  <c r="E224" i="3"/>
  <c r="D224" i="3"/>
  <c r="C224" i="3"/>
  <c r="B224" i="3"/>
  <c r="F223" i="3"/>
  <c r="E223" i="3"/>
  <c r="D223" i="3"/>
  <c r="C223" i="3"/>
  <c r="B223" i="3"/>
  <c r="F222" i="3"/>
  <c r="E222" i="3"/>
  <c r="D222" i="3"/>
  <c r="C222" i="3"/>
  <c r="B222" i="3"/>
  <c r="F221" i="3"/>
  <c r="E221" i="3"/>
  <c r="D221" i="3"/>
  <c r="C221" i="3"/>
  <c r="B221" i="3"/>
  <c r="F220" i="3"/>
  <c r="E220" i="3"/>
  <c r="D220" i="3"/>
  <c r="C220" i="3"/>
  <c r="B220" i="3"/>
  <c r="F219" i="3"/>
  <c r="E219" i="3"/>
  <c r="D219" i="3"/>
  <c r="C219" i="3"/>
  <c r="B219" i="3"/>
  <c r="F218" i="3"/>
  <c r="E218" i="3"/>
  <c r="D218" i="3"/>
  <c r="C218" i="3"/>
  <c r="B218" i="3"/>
  <c r="F217" i="3"/>
  <c r="E217" i="3"/>
  <c r="D217" i="3"/>
  <c r="C217" i="3"/>
  <c r="B217" i="3"/>
  <c r="F216" i="3"/>
  <c r="E216" i="3"/>
  <c r="D216" i="3"/>
  <c r="C216" i="3"/>
  <c r="B216" i="3"/>
  <c r="F215" i="3"/>
  <c r="E215" i="3"/>
  <c r="D215" i="3"/>
  <c r="C215" i="3"/>
  <c r="B215" i="3"/>
  <c r="F214" i="3"/>
  <c r="E214" i="3"/>
  <c r="D214" i="3"/>
  <c r="C214" i="3"/>
  <c r="B214" i="3"/>
  <c r="F213" i="3"/>
  <c r="E213" i="3"/>
  <c r="D213" i="3"/>
  <c r="C213" i="3"/>
  <c r="B213" i="3"/>
  <c r="F212" i="3"/>
  <c r="E212" i="3"/>
  <c r="D212" i="3"/>
  <c r="C212" i="3"/>
  <c r="B212" i="3"/>
  <c r="F211" i="3"/>
  <c r="E211" i="3"/>
  <c r="D211" i="3"/>
  <c r="C211" i="3"/>
  <c r="B211" i="3"/>
  <c r="F210" i="3"/>
  <c r="E210" i="3"/>
  <c r="D210" i="3"/>
  <c r="C210" i="3"/>
  <c r="B210" i="3"/>
  <c r="F209" i="3"/>
  <c r="E209" i="3"/>
  <c r="D209" i="3"/>
  <c r="C209" i="3"/>
  <c r="B209" i="3"/>
  <c r="F208" i="3"/>
  <c r="E208" i="3"/>
  <c r="D208" i="3"/>
  <c r="C208" i="3"/>
  <c r="B208" i="3"/>
  <c r="F207" i="3"/>
  <c r="E207" i="3"/>
  <c r="D207" i="3"/>
  <c r="C207" i="3"/>
  <c r="B207" i="3"/>
  <c r="F206" i="3"/>
  <c r="E206" i="3"/>
  <c r="D206" i="3"/>
  <c r="C206" i="3"/>
  <c r="B206" i="3"/>
  <c r="F205" i="3"/>
  <c r="E205" i="3"/>
  <c r="D205" i="3"/>
  <c r="C205" i="3"/>
  <c r="B205" i="3"/>
  <c r="F204" i="3"/>
  <c r="E204" i="3"/>
  <c r="D204" i="3"/>
  <c r="C204" i="3"/>
  <c r="B204" i="3"/>
  <c r="F203" i="3"/>
  <c r="E203" i="3"/>
  <c r="D203" i="3"/>
  <c r="C203" i="3"/>
  <c r="B203" i="3"/>
  <c r="F202" i="3"/>
  <c r="E202" i="3"/>
  <c r="D202" i="3"/>
  <c r="C202" i="3"/>
  <c r="B202" i="3"/>
  <c r="F201" i="3"/>
  <c r="E201" i="3"/>
  <c r="D201" i="3"/>
  <c r="C201" i="3"/>
  <c r="B201" i="3"/>
  <c r="F200" i="3"/>
  <c r="E200" i="3"/>
  <c r="D200" i="3"/>
  <c r="C200" i="3"/>
  <c r="B200" i="3"/>
  <c r="F199" i="3"/>
  <c r="E199" i="3"/>
  <c r="D199" i="3"/>
  <c r="C199" i="3"/>
  <c r="B199" i="3"/>
  <c r="F198" i="3"/>
  <c r="E198" i="3"/>
  <c r="D198" i="3"/>
  <c r="C198" i="3"/>
  <c r="B198" i="3"/>
  <c r="F197" i="3"/>
  <c r="E197" i="3"/>
  <c r="D197" i="3"/>
  <c r="C197" i="3"/>
  <c r="B197" i="3"/>
  <c r="F196" i="3"/>
  <c r="E196" i="3"/>
  <c r="D196" i="3"/>
  <c r="C196" i="3"/>
  <c r="B196" i="3"/>
  <c r="F195" i="3"/>
  <c r="E195" i="3"/>
  <c r="D195" i="3"/>
  <c r="C195" i="3"/>
  <c r="B195" i="3"/>
  <c r="F194" i="3"/>
  <c r="E194" i="3"/>
  <c r="D194" i="3"/>
  <c r="C194" i="3"/>
  <c r="B194" i="3"/>
  <c r="F193" i="3"/>
  <c r="E193" i="3"/>
  <c r="D193" i="3"/>
  <c r="C193" i="3"/>
  <c r="B193" i="3"/>
  <c r="F192" i="3"/>
  <c r="E192" i="3"/>
  <c r="D192" i="3"/>
  <c r="C192" i="3"/>
  <c r="B192" i="3"/>
  <c r="F191" i="3"/>
  <c r="E191" i="3"/>
  <c r="D191" i="3"/>
  <c r="C191" i="3"/>
  <c r="B191" i="3"/>
  <c r="F190" i="3"/>
  <c r="E190" i="3"/>
  <c r="D190" i="3"/>
  <c r="C190" i="3"/>
  <c r="B190" i="3"/>
  <c r="F189" i="3"/>
  <c r="E189" i="3"/>
  <c r="D189" i="3"/>
  <c r="C189" i="3"/>
  <c r="B189" i="3"/>
  <c r="F188" i="3"/>
  <c r="E188" i="3"/>
  <c r="D188" i="3"/>
  <c r="C188" i="3"/>
  <c r="B188" i="3"/>
  <c r="F187" i="3"/>
  <c r="E187" i="3"/>
  <c r="D187" i="3"/>
  <c r="C187" i="3"/>
  <c r="B187" i="3"/>
  <c r="F186" i="3"/>
  <c r="E186" i="3"/>
  <c r="D186" i="3"/>
  <c r="C186" i="3"/>
  <c r="B186" i="3"/>
  <c r="F185" i="3"/>
  <c r="E185" i="3"/>
  <c r="D185" i="3"/>
  <c r="C185" i="3"/>
  <c r="B185" i="3"/>
  <c r="F184" i="3"/>
  <c r="E184" i="3"/>
  <c r="D184" i="3"/>
  <c r="C184" i="3"/>
  <c r="B184" i="3"/>
  <c r="F183" i="3"/>
  <c r="E183" i="3"/>
  <c r="D183" i="3"/>
  <c r="C183" i="3"/>
  <c r="B183" i="3"/>
  <c r="F182" i="3"/>
  <c r="E182" i="3"/>
  <c r="D182" i="3"/>
  <c r="C182" i="3"/>
  <c r="B182" i="3"/>
  <c r="F181" i="3"/>
  <c r="E181" i="3"/>
  <c r="D181" i="3"/>
  <c r="C181" i="3"/>
  <c r="B181" i="3"/>
  <c r="F180" i="3"/>
  <c r="E180" i="3"/>
  <c r="D180" i="3"/>
  <c r="C180" i="3"/>
  <c r="B180" i="3"/>
  <c r="F179" i="3"/>
  <c r="E179" i="3"/>
  <c r="D179" i="3"/>
  <c r="C179" i="3"/>
  <c r="B179" i="3"/>
  <c r="F178" i="3"/>
  <c r="E178" i="3"/>
  <c r="D178" i="3"/>
  <c r="C178" i="3"/>
  <c r="B178" i="3"/>
  <c r="F177" i="3"/>
  <c r="E177" i="3"/>
  <c r="D177" i="3"/>
  <c r="C177" i="3"/>
  <c r="B177" i="3"/>
  <c r="F176" i="3"/>
  <c r="E176" i="3"/>
  <c r="D176" i="3"/>
  <c r="C176" i="3"/>
  <c r="B176" i="3"/>
  <c r="F175" i="3"/>
  <c r="E175" i="3"/>
  <c r="D175" i="3"/>
  <c r="C175" i="3"/>
  <c r="B175" i="3"/>
  <c r="F174" i="3"/>
  <c r="E174" i="3"/>
  <c r="D174" i="3"/>
  <c r="C174" i="3"/>
  <c r="B174" i="3"/>
  <c r="F173" i="3"/>
  <c r="E173" i="3"/>
  <c r="D173" i="3"/>
  <c r="C173" i="3"/>
  <c r="B173" i="3"/>
  <c r="F172" i="3"/>
  <c r="E172" i="3"/>
  <c r="D172" i="3"/>
  <c r="C172" i="3"/>
  <c r="B172" i="3"/>
  <c r="F171" i="3"/>
  <c r="E171" i="3"/>
  <c r="D171" i="3"/>
  <c r="C171" i="3"/>
  <c r="B171" i="3"/>
  <c r="F170" i="3"/>
  <c r="E170" i="3"/>
  <c r="D170" i="3"/>
  <c r="C170" i="3"/>
  <c r="B170" i="3"/>
  <c r="F169" i="3"/>
  <c r="E169" i="3"/>
  <c r="D169" i="3"/>
  <c r="C169" i="3"/>
  <c r="B169" i="3"/>
  <c r="F168" i="3"/>
  <c r="E168" i="3"/>
  <c r="D168" i="3"/>
  <c r="C168" i="3"/>
  <c r="B168" i="3"/>
  <c r="F167" i="3"/>
  <c r="E167" i="3"/>
  <c r="D167" i="3"/>
  <c r="C167" i="3"/>
  <c r="B167" i="3"/>
  <c r="F166" i="3"/>
  <c r="E166" i="3"/>
  <c r="D166" i="3"/>
  <c r="C166" i="3"/>
  <c r="B166" i="3"/>
  <c r="F165" i="3"/>
  <c r="E165" i="3"/>
  <c r="D165" i="3"/>
  <c r="C165" i="3"/>
  <c r="B165" i="3"/>
  <c r="F164" i="3"/>
  <c r="E164" i="3"/>
  <c r="D164" i="3"/>
  <c r="C164" i="3"/>
  <c r="B164" i="3"/>
  <c r="F163" i="3"/>
  <c r="E163" i="3"/>
  <c r="D163" i="3"/>
  <c r="C163" i="3"/>
  <c r="B163" i="3"/>
  <c r="F162" i="3"/>
  <c r="E162" i="3"/>
  <c r="D162" i="3"/>
  <c r="C162" i="3"/>
  <c r="B162" i="3"/>
  <c r="F161" i="3"/>
  <c r="E161" i="3"/>
  <c r="D161" i="3"/>
  <c r="C161" i="3"/>
  <c r="B161" i="3"/>
  <c r="F160" i="3"/>
  <c r="E160" i="3"/>
  <c r="D160" i="3"/>
  <c r="C160" i="3"/>
  <c r="B160" i="3"/>
  <c r="F159" i="3"/>
  <c r="E159" i="3"/>
  <c r="D159" i="3"/>
  <c r="C159" i="3"/>
  <c r="B159" i="3"/>
  <c r="F158" i="3"/>
  <c r="E158" i="3"/>
  <c r="D158" i="3"/>
  <c r="C158" i="3"/>
  <c r="B158" i="3"/>
  <c r="F157" i="3"/>
  <c r="E157" i="3"/>
  <c r="D157" i="3"/>
  <c r="C157" i="3"/>
  <c r="B157" i="3"/>
  <c r="F156" i="3"/>
  <c r="E156" i="3"/>
  <c r="D156" i="3"/>
  <c r="C156" i="3"/>
  <c r="B156" i="3"/>
  <c r="F155" i="3"/>
  <c r="E155" i="3"/>
  <c r="D155" i="3"/>
  <c r="C155" i="3"/>
  <c r="B155" i="3"/>
  <c r="F154" i="3"/>
  <c r="E154" i="3"/>
  <c r="D154" i="3"/>
  <c r="C154" i="3"/>
  <c r="B154" i="3"/>
  <c r="F153" i="3"/>
  <c r="E153" i="3"/>
  <c r="D153" i="3"/>
  <c r="C153" i="3"/>
  <c r="B153" i="3"/>
  <c r="F152" i="3"/>
  <c r="E152" i="3"/>
  <c r="D152" i="3"/>
  <c r="C152" i="3"/>
  <c r="B152" i="3"/>
  <c r="F151" i="3"/>
  <c r="E151" i="3"/>
  <c r="D151" i="3"/>
  <c r="C151" i="3"/>
  <c r="B151" i="3"/>
  <c r="F150" i="3"/>
  <c r="E150" i="3"/>
  <c r="D150" i="3"/>
  <c r="C150" i="3"/>
  <c r="B150" i="3"/>
  <c r="F149" i="3"/>
  <c r="E149" i="3"/>
  <c r="D149" i="3"/>
  <c r="C149" i="3"/>
  <c r="B149" i="3"/>
  <c r="F148" i="3"/>
  <c r="E148" i="3"/>
  <c r="D148" i="3"/>
  <c r="C148" i="3"/>
  <c r="B148" i="3"/>
  <c r="F147" i="3"/>
  <c r="E147" i="3"/>
  <c r="D147" i="3"/>
  <c r="C147" i="3"/>
  <c r="B147" i="3"/>
  <c r="F146" i="3"/>
  <c r="E146" i="3"/>
  <c r="D146" i="3"/>
  <c r="C146" i="3"/>
  <c r="B146" i="3"/>
  <c r="F145" i="3"/>
  <c r="E145" i="3"/>
  <c r="D145" i="3"/>
  <c r="C145" i="3"/>
  <c r="B145" i="3"/>
  <c r="F144" i="3"/>
  <c r="E144" i="3"/>
  <c r="D144" i="3"/>
  <c r="C144" i="3"/>
  <c r="B144" i="3"/>
  <c r="F143" i="3"/>
  <c r="E143" i="3"/>
  <c r="D143" i="3"/>
  <c r="C143" i="3"/>
  <c r="B143" i="3"/>
  <c r="F142" i="3"/>
  <c r="E142" i="3"/>
  <c r="D142" i="3"/>
  <c r="C142" i="3"/>
  <c r="B142" i="3"/>
  <c r="F141" i="3"/>
  <c r="E141" i="3"/>
  <c r="D141" i="3"/>
  <c r="C141" i="3"/>
  <c r="B141" i="3"/>
  <c r="F140" i="3"/>
  <c r="E140" i="3"/>
  <c r="D140" i="3"/>
  <c r="C140" i="3"/>
  <c r="B140" i="3"/>
  <c r="F139" i="3"/>
  <c r="E139" i="3"/>
  <c r="D139" i="3"/>
  <c r="C139" i="3"/>
  <c r="B139" i="3"/>
  <c r="F138" i="3"/>
  <c r="E138" i="3"/>
  <c r="D138" i="3"/>
  <c r="C138" i="3"/>
  <c r="B138" i="3"/>
  <c r="F137" i="3"/>
  <c r="E137" i="3"/>
  <c r="D137" i="3"/>
  <c r="C137" i="3"/>
  <c r="B137" i="3"/>
  <c r="F136" i="3"/>
  <c r="E136" i="3"/>
  <c r="D136" i="3"/>
  <c r="C136" i="3"/>
  <c r="B136" i="3"/>
  <c r="F135" i="3"/>
  <c r="E135" i="3"/>
  <c r="D135" i="3"/>
  <c r="C135" i="3"/>
  <c r="B135" i="3"/>
  <c r="F134" i="3"/>
  <c r="E134" i="3"/>
  <c r="D134" i="3"/>
  <c r="C134" i="3"/>
  <c r="B134" i="3"/>
  <c r="F133" i="3"/>
  <c r="E133" i="3"/>
  <c r="D133" i="3"/>
  <c r="C133" i="3"/>
  <c r="B133" i="3"/>
  <c r="F132" i="3"/>
  <c r="E132" i="3"/>
  <c r="D132" i="3"/>
  <c r="C132" i="3"/>
  <c r="B132" i="3"/>
  <c r="F131" i="3"/>
  <c r="E131" i="3"/>
  <c r="D131" i="3"/>
  <c r="C131" i="3"/>
  <c r="B131" i="3"/>
  <c r="F130" i="3"/>
  <c r="E130" i="3"/>
  <c r="D130" i="3"/>
  <c r="C130" i="3"/>
  <c r="B130" i="3"/>
  <c r="F129" i="3"/>
  <c r="E129" i="3"/>
  <c r="D129" i="3"/>
  <c r="C129" i="3"/>
  <c r="B129" i="3"/>
  <c r="F128" i="3"/>
  <c r="E128" i="3"/>
  <c r="D128" i="3"/>
  <c r="C128" i="3"/>
  <c r="B128" i="3"/>
  <c r="F127" i="3"/>
  <c r="E127" i="3"/>
  <c r="D127" i="3"/>
  <c r="C127" i="3"/>
  <c r="B127" i="3"/>
  <c r="F126" i="3"/>
  <c r="E126" i="3"/>
  <c r="D126" i="3"/>
  <c r="C126" i="3"/>
  <c r="B126" i="3"/>
  <c r="F125" i="3"/>
  <c r="E125" i="3"/>
  <c r="D125" i="3"/>
  <c r="C125" i="3"/>
  <c r="B125" i="3"/>
  <c r="F124" i="3"/>
  <c r="E124" i="3"/>
  <c r="D124" i="3"/>
  <c r="C124" i="3"/>
  <c r="B124" i="3"/>
  <c r="F123" i="3"/>
  <c r="E123" i="3"/>
  <c r="D123" i="3"/>
  <c r="C123" i="3"/>
  <c r="B123" i="3"/>
  <c r="F122" i="3"/>
  <c r="E122" i="3"/>
  <c r="D122" i="3"/>
  <c r="C122" i="3"/>
  <c r="B122" i="3"/>
  <c r="F121" i="3"/>
  <c r="E121" i="3"/>
  <c r="D121" i="3"/>
  <c r="C121" i="3"/>
  <c r="B121" i="3"/>
  <c r="F120" i="3"/>
  <c r="E120" i="3"/>
  <c r="D120" i="3"/>
  <c r="C120" i="3"/>
  <c r="B120" i="3"/>
  <c r="F119" i="3"/>
  <c r="E119" i="3"/>
  <c r="D119" i="3"/>
  <c r="C119" i="3"/>
  <c r="B119" i="3"/>
  <c r="F118" i="3"/>
  <c r="E118" i="3"/>
  <c r="D118" i="3"/>
  <c r="C118" i="3"/>
  <c r="B118" i="3"/>
  <c r="F117" i="3"/>
  <c r="E117" i="3"/>
  <c r="D117" i="3"/>
  <c r="C117" i="3"/>
  <c r="B117" i="3"/>
  <c r="F116" i="3"/>
  <c r="E116" i="3"/>
  <c r="D116" i="3"/>
  <c r="C116" i="3"/>
  <c r="B116" i="3"/>
  <c r="F115" i="3"/>
  <c r="E115" i="3"/>
  <c r="D115" i="3"/>
  <c r="C115" i="3"/>
  <c r="B115" i="3"/>
  <c r="F114" i="3"/>
  <c r="E114" i="3"/>
  <c r="D114" i="3"/>
  <c r="C114" i="3"/>
  <c r="B114" i="3"/>
  <c r="F113" i="3"/>
  <c r="E113" i="3"/>
  <c r="D113" i="3"/>
  <c r="C113" i="3"/>
  <c r="B113" i="3"/>
  <c r="F112" i="3"/>
  <c r="E112" i="3"/>
  <c r="D112" i="3"/>
  <c r="C112" i="3"/>
  <c r="B112" i="3"/>
  <c r="F111" i="3"/>
  <c r="E111" i="3"/>
  <c r="D111" i="3"/>
  <c r="C111" i="3"/>
  <c r="B111" i="3"/>
  <c r="F110" i="3"/>
  <c r="E110" i="3"/>
  <c r="D110" i="3"/>
  <c r="C110" i="3"/>
  <c r="B110" i="3"/>
  <c r="F109" i="3"/>
  <c r="E109" i="3"/>
  <c r="D109" i="3"/>
  <c r="C109" i="3"/>
  <c r="B109" i="3"/>
  <c r="F108" i="3"/>
  <c r="E108" i="3"/>
  <c r="D108" i="3"/>
  <c r="C108" i="3"/>
  <c r="B108" i="3"/>
  <c r="F107" i="3"/>
  <c r="E107" i="3"/>
  <c r="D107" i="3"/>
  <c r="C107" i="3"/>
  <c r="B107" i="3"/>
  <c r="F106" i="3"/>
  <c r="E106" i="3"/>
  <c r="D106" i="3"/>
  <c r="C106" i="3"/>
  <c r="B106" i="3"/>
  <c r="F105" i="3"/>
  <c r="E105" i="3"/>
  <c r="D105" i="3"/>
  <c r="C105" i="3"/>
  <c r="B105" i="3"/>
  <c r="F104" i="3"/>
  <c r="E104" i="3"/>
  <c r="D104" i="3"/>
  <c r="C104" i="3"/>
  <c r="B104" i="3"/>
  <c r="F103" i="3"/>
  <c r="E103" i="3"/>
  <c r="D103" i="3"/>
  <c r="C103" i="3"/>
  <c r="B103" i="3"/>
  <c r="F102" i="3"/>
  <c r="E102" i="3"/>
  <c r="D102" i="3"/>
  <c r="C102" i="3"/>
  <c r="B102" i="3"/>
  <c r="F101" i="3"/>
  <c r="E101" i="3"/>
  <c r="D101" i="3"/>
  <c r="C101" i="3"/>
  <c r="B101" i="3"/>
  <c r="F100" i="3"/>
  <c r="E100" i="3"/>
  <c r="D100" i="3"/>
  <c r="C100" i="3"/>
  <c r="B100" i="3"/>
  <c r="F99" i="3"/>
  <c r="E99" i="3"/>
  <c r="D99" i="3"/>
  <c r="C99" i="3"/>
  <c r="B99" i="3"/>
  <c r="F98" i="3"/>
  <c r="E98" i="3"/>
  <c r="D98" i="3"/>
  <c r="C98" i="3"/>
  <c r="B98" i="3"/>
  <c r="F97" i="3"/>
  <c r="E97" i="3"/>
  <c r="D97" i="3"/>
  <c r="C97" i="3"/>
  <c r="B97" i="3"/>
  <c r="F96" i="3"/>
  <c r="E96" i="3"/>
  <c r="D96" i="3"/>
  <c r="C96" i="3"/>
  <c r="B96" i="3"/>
  <c r="F95" i="3"/>
  <c r="E95" i="3"/>
  <c r="D95" i="3"/>
  <c r="C95" i="3"/>
  <c r="B95" i="3"/>
  <c r="F94" i="3"/>
  <c r="E94" i="3"/>
  <c r="D94" i="3"/>
  <c r="C94" i="3"/>
  <c r="B94" i="3"/>
  <c r="F93" i="3"/>
  <c r="E93" i="3"/>
  <c r="D93" i="3"/>
  <c r="C93" i="3"/>
  <c r="B93" i="3"/>
  <c r="F92" i="3"/>
  <c r="E92" i="3"/>
  <c r="D92" i="3"/>
  <c r="C92" i="3"/>
  <c r="B92" i="3"/>
  <c r="F91" i="3"/>
  <c r="E91" i="3"/>
  <c r="D91" i="3"/>
  <c r="C91" i="3"/>
  <c r="B91" i="3"/>
  <c r="F90" i="3"/>
  <c r="E90" i="3"/>
  <c r="D90" i="3"/>
  <c r="C90" i="3"/>
  <c r="B90" i="3"/>
  <c r="F89" i="3"/>
  <c r="E89" i="3"/>
  <c r="D89" i="3"/>
  <c r="C89" i="3"/>
  <c r="B89" i="3"/>
  <c r="F88" i="3"/>
  <c r="E88" i="3"/>
  <c r="D88" i="3"/>
  <c r="C88" i="3"/>
  <c r="B88" i="3"/>
  <c r="F87" i="3"/>
  <c r="E87" i="3"/>
  <c r="D87" i="3"/>
  <c r="C87" i="3"/>
  <c r="B87" i="3"/>
  <c r="F86" i="3"/>
  <c r="E86" i="3"/>
  <c r="D86" i="3"/>
  <c r="C86" i="3"/>
  <c r="B86" i="3"/>
  <c r="F85" i="3"/>
  <c r="E85" i="3"/>
  <c r="D85" i="3"/>
  <c r="C85" i="3"/>
  <c r="B85" i="3"/>
  <c r="F84" i="3"/>
  <c r="E84" i="3"/>
  <c r="D84" i="3"/>
  <c r="C84" i="3"/>
  <c r="B84" i="3"/>
  <c r="F83" i="3"/>
  <c r="E83" i="3"/>
  <c r="D83" i="3"/>
  <c r="C83" i="3"/>
  <c r="B83" i="3"/>
  <c r="F82" i="3"/>
  <c r="E82" i="3"/>
  <c r="D82" i="3"/>
  <c r="C82" i="3"/>
  <c r="B82" i="3"/>
  <c r="F81" i="3"/>
  <c r="E81" i="3"/>
  <c r="D81" i="3"/>
  <c r="C81" i="3"/>
  <c r="B81" i="3"/>
  <c r="F80" i="3"/>
  <c r="E80" i="3"/>
  <c r="D80" i="3"/>
  <c r="C80" i="3"/>
  <c r="B80" i="3"/>
  <c r="F79" i="3"/>
  <c r="E79" i="3"/>
  <c r="D79" i="3"/>
  <c r="C79" i="3"/>
  <c r="B79" i="3"/>
  <c r="F78" i="3"/>
  <c r="E78" i="3"/>
  <c r="D78" i="3"/>
  <c r="C78" i="3"/>
  <c r="B78" i="3"/>
  <c r="F77" i="3"/>
  <c r="E77" i="3"/>
  <c r="D77" i="3"/>
  <c r="C77" i="3"/>
  <c r="B77" i="3"/>
  <c r="F76" i="3"/>
  <c r="E76" i="3"/>
  <c r="D76" i="3"/>
  <c r="C76" i="3"/>
  <c r="B76" i="3"/>
  <c r="F75" i="3"/>
  <c r="E75" i="3"/>
  <c r="D75" i="3"/>
  <c r="C75" i="3"/>
  <c r="B75" i="3"/>
  <c r="F74" i="3"/>
  <c r="E74" i="3"/>
  <c r="D74" i="3"/>
  <c r="C74" i="3"/>
  <c r="B74" i="3"/>
  <c r="F73" i="3"/>
  <c r="E73" i="3"/>
  <c r="D73" i="3"/>
  <c r="C73" i="3"/>
  <c r="B73" i="3"/>
  <c r="F72" i="3"/>
  <c r="E72" i="3"/>
  <c r="D72" i="3"/>
  <c r="C72" i="3"/>
  <c r="B72" i="3"/>
  <c r="F71" i="3"/>
  <c r="E71" i="3"/>
  <c r="D71" i="3"/>
  <c r="C71" i="3"/>
  <c r="B71" i="3"/>
  <c r="F70" i="3"/>
  <c r="E70" i="3"/>
  <c r="D70" i="3"/>
  <c r="C70" i="3"/>
  <c r="B70" i="3"/>
  <c r="F69" i="3"/>
  <c r="E69" i="3"/>
  <c r="D69" i="3"/>
  <c r="C69" i="3"/>
  <c r="B69" i="3"/>
  <c r="F68" i="3"/>
  <c r="E68" i="3"/>
  <c r="D68" i="3"/>
  <c r="C68" i="3"/>
  <c r="B68" i="3"/>
  <c r="F67" i="3"/>
  <c r="E67" i="3"/>
  <c r="D67" i="3"/>
  <c r="C67" i="3"/>
  <c r="B67" i="3"/>
  <c r="F66" i="3"/>
  <c r="E66" i="3"/>
  <c r="D66" i="3"/>
  <c r="C66" i="3"/>
  <c r="B66" i="3"/>
  <c r="F65" i="3"/>
  <c r="E65" i="3"/>
  <c r="D65" i="3"/>
  <c r="C65" i="3"/>
  <c r="B65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F58" i="3"/>
  <c r="E58" i="3"/>
  <c r="D58" i="3"/>
  <c r="C58" i="3"/>
  <c r="B58" i="3"/>
  <c r="F57" i="3"/>
  <c r="E57" i="3"/>
  <c r="D57" i="3"/>
  <c r="C57" i="3"/>
  <c r="B57" i="3"/>
  <c r="F56" i="3"/>
  <c r="E56" i="3"/>
  <c r="D56" i="3"/>
  <c r="C56" i="3"/>
  <c r="B56" i="3"/>
  <c r="F55" i="3"/>
  <c r="E55" i="3"/>
  <c r="D55" i="3"/>
  <c r="C55" i="3"/>
  <c r="B55" i="3"/>
  <c r="F54" i="3"/>
  <c r="E54" i="3"/>
  <c r="D54" i="3"/>
  <c r="C54" i="3"/>
  <c r="B54" i="3"/>
  <c r="F53" i="3"/>
  <c r="E53" i="3"/>
  <c r="D53" i="3"/>
  <c r="C53" i="3"/>
  <c r="B53" i="3"/>
  <c r="F52" i="3"/>
  <c r="E52" i="3"/>
  <c r="D52" i="3"/>
  <c r="C52" i="3"/>
  <c r="B52" i="3"/>
  <c r="F51" i="3"/>
  <c r="E51" i="3"/>
  <c r="D51" i="3"/>
  <c r="C51" i="3"/>
  <c r="B51" i="3"/>
  <c r="F50" i="3"/>
  <c r="E50" i="3"/>
  <c r="D50" i="3"/>
  <c r="C50" i="3"/>
  <c r="B50" i="3"/>
  <c r="F49" i="3"/>
  <c r="E49" i="3"/>
  <c r="D49" i="3"/>
  <c r="C49" i="3"/>
  <c r="B49" i="3"/>
  <c r="F48" i="3"/>
  <c r="E48" i="3"/>
  <c r="D48" i="3"/>
  <c r="C48" i="3"/>
  <c r="B48" i="3"/>
  <c r="F47" i="3"/>
  <c r="E47" i="3"/>
  <c r="D47" i="3"/>
  <c r="C47" i="3"/>
  <c r="B47" i="3"/>
  <c r="F46" i="3"/>
  <c r="E46" i="3"/>
  <c r="D46" i="3"/>
  <c r="C46" i="3"/>
  <c r="B46" i="3"/>
  <c r="F45" i="3"/>
  <c r="E45" i="3"/>
  <c r="D45" i="3"/>
  <c r="C45" i="3"/>
  <c r="B45" i="3"/>
  <c r="F44" i="3"/>
  <c r="E44" i="3"/>
  <c r="D44" i="3"/>
  <c r="C44" i="3"/>
  <c r="B44" i="3"/>
  <c r="F43" i="3"/>
  <c r="E43" i="3"/>
  <c r="D43" i="3"/>
  <c r="C43" i="3"/>
  <c r="B43" i="3"/>
  <c r="F42" i="3"/>
  <c r="E42" i="3"/>
  <c r="D42" i="3"/>
  <c r="C42" i="3"/>
  <c r="B42" i="3"/>
  <c r="F41" i="3"/>
  <c r="E41" i="3"/>
  <c r="D41" i="3"/>
  <c r="C41" i="3"/>
  <c r="B41" i="3"/>
  <c r="F40" i="3"/>
  <c r="E40" i="3"/>
  <c r="D40" i="3"/>
  <c r="C40" i="3"/>
  <c r="B40" i="3"/>
  <c r="F39" i="3"/>
  <c r="E39" i="3"/>
  <c r="D39" i="3"/>
  <c r="C39" i="3"/>
  <c r="B39" i="3"/>
  <c r="F38" i="3"/>
  <c r="E38" i="3"/>
  <c r="D38" i="3"/>
  <c r="C38" i="3"/>
  <c r="B38" i="3"/>
  <c r="F37" i="3"/>
  <c r="E37" i="3"/>
  <c r="D37" i="3"/>
  <c r="C37" i="3"/>
  <c r="B37" i="3"/>
  <c r="F36" i="3"/>
  <c r="E36" i="3"/>
  <c r="D36" i="3"/>
  <c r="C36" i="3"/>
  <c r="B36" i="3"/>
  <c r="F35" i="3"/>
  <c r="E35" i="3"/>
  <c r="D35" i="3"/>
  <c r="C35" i="3"/>
  <c r="B35" i="3"/>
  <c r="F34" i="3"/>
  <c r="E34" i="3"/>
  <c r="D34" i="3"/>
  <c r="C34" i="3"/>
  <c r="B34" i="3"/>
  <c r="F33" i="3"/>
  <c r="E33" i="3"/>
  <c r="D33" i="3"/>
  <c r="C33" i="3"/>
  <c r="B33" i="3"/>
  <c r="F32" i="3"/>
  <c r="E32" i="3"/>
  <c r="D32" i="3"/>
  <c r="C32" i="3"/>
  <c r="B32" i="3"/>
  <c r="F31" i="3"/>
  <c r="E31" i="3"/>
  <c r="D31" i="3"/>
  <c r="C31" i="3"/>
  <c r="B31" i="3"/>
  <c r="F30" i="3"/>
  <c r="E30" i="3"/>
  <c r="D30" i="3"/>
  <c r="C30" i="3"/>
  <c r="B30" i="3"/>
  <c r="F29" i="3"/>
  <c r="E29" i="3"/>
  <c r="D29" i="3"/>
  <c r="C29" i="3"/>
  <c r="B29" i="3"/>
  <c r="F28" i="3"/>
  <c r="E28" i="3"/>
  <c r="D28" i="3"/>
  <c r="C28" i="3"/>
  <c r="B28" i="3"/>
  <c r="F27" i="3"/>
  <c r="E27" i="3"/>
  <c r="D27" i="3"/>
  <c r="C27" i="3"/>
  <c r="B27" i="3"/>
  <c r="F26" i="3"/>
  <c r="E26" i="3"/>
  <c r="D26" i="3"/>
  <c r="C26" i="3"/>
  <c r="B26" i="3"/>
  <c r="F25" i="3"/>
  <c r="E25" i="3"/>
  <c r="D25" i="3"/>
  <c r="C25" i="3"/>
  <c r="B25" i="3"/>
  <c r="F24" i="3"/>
  <c r="E24" i="3"/>
  <c r="D24" i="3"/>
  <c r="C24" i="3"/>
  <c r="B24" i="3"/>
  <c r="F23" i="3"/>
  <c r="E23" i="3"/>
  <c r="D23" i="3"/>
  <c r="C23" i="3"/>
  <c r="B23" i="3"/>
  <c r="F22" i="3"/>
  <c r="E22" i="3"/>
  <c r="D22" i="3"/>
  <c r="C22" i="3"/>
  <c r="B22" i="3"/>
  <c r="F21" i="3"/>
  <c r="E21" i="3"/>
  <c r="D21" i="3"/>
  <c r="C21" i="3"/>
  <c r="B21" i="3"/>
  <c r="F20" i="3"/>
  <c r="E20" i="3"/>
  <c r="D20" i="3"/>
  <c r="C20" i="3"/>
  <c r="B20" i="3"/>
  <c r="F19" i="3"/>
  <c r="E19" i="3"/>
  <c r="D19" i="3"/>
  <c r="C19" i="3"/>
  <c r="B19" i="3"/>
  <c r="F18" i="3"/>
  <c r="E18" i="3"/>
  <c r="D18" i="3"/>
  <c r="C18" i="3"/>
  <c r="B18" i="3"/>
  <c r="F17" i="3"/>
  <c r="E17" i="3"/>
  <c r="D17" i="3"/>
  <c r="C17" i="3"/>
  <c r="B17" i="3"/>
  <c r="F16" i="3"/>
  <c r="E16" i="3"/>
  <c r="D16" i="3"/>
  <c r="C16" i="3"/>
  <c r="B16" i="3"/>
  <c r="F15" i="3"/>
  <c r="E15" i="3"/>
  <c r="D15" i="3"/>
  <c r="C15" i="3"/>
  <c r="B15" i="3"/>
  <c r="F14" i="3"/>
  <c r="E14" i="3"/>
  <c r="D14" i="3"/>
  <c r="C14" i="3"/>
  <c r="B14" i="3"/>
  <c r="F13" i="3"/>
  <c r="E13" i="3"/>
  <c r="D13" i="3"/>
  <c r="C13" i="3"/>
  <c r="B13" i="3"/>
  <c r="F12" i="3"/>
  <c r="E12" i="3"/>
  <c r="D12" i="3"/>
  <c r="C12" i="3"/>
  <c r="B12" i="3"/>
  <c r="F11" i="3"/>
  <c r="E11" i="3"/>
  <c r="D11" i="3"/>
  <c r="C11" i="3"/>
  <c r="B11" i="3"/>
  <c r="F10" i="3"/>
  <c r="E10" i="3"/>
  <c r="D10" i="3"/>
  <c r="C10" i="3"/>
  <c r="B10" i="3"/>
  <c r="F9" i="3"/>
  <c r="E9" i="3"/>
  <c r="D9" i="3"/>
  <c r="C9" i="3"/>
  <c r="B9" i="3"/>
  <c r="F8" i="3"/>
  <c r="E8" i="3"/>
  <c r="D8" i="3"/>
  <c r="C8" i="3"/>
  <c r="B8" i="3"/>
  <c r="F7" i="3"/>
  <c r="E7" i="3"/>
  <c r="D7" i="3"/>
  <c r="C7" i="3"/>
  <c r="B7" i="3"/>
  <c r="F6" i="3"/>
  <c r="E6" i="3"/>
  <c r="D6" i="3"/>
  <c r="C6" i="3"/>
  <c r="B6" i="3"/>
  <c r="F5" i="3"/>
  <c r="E5" i="3"/>
  <c r="D5" i="3"/>
  <c r="C5" i="3"/>
  <c r="B5" i="3"/>
  <c r="F4" i="3"/>
  <c r="E4" i="3"/>
  <c r="D4" i="3"/>
  <c r="C4" i="3"/>
  <c r="B4" i="3"/>
  <c r="F3" i="3"/>
  <c r="E3" i="3"/>
  <c r="D3" i="3"/>
  <c r="C3" i="3"/>
  <c r="B3" i="3"/>
  <c r="F2" i="3"/>
  <c r="E2" i="3"/>
  <c r="D2" i="3"/>
  <c r="C2" i="3"/>
  <c r="B2" i="3"/>
  <c r="K21" i="2"/>
  <c r="J21" i="2" s="1"/>
  <c r="H21" i="2"/>
  <c r="K20" i="2"/>
  <c r="J20" i="2" s="1"/>
  <c r="H20" i="2"/>
  <c r="K19" i="2"/>
  <c r="J19" i="2" s="1"/>
  <c r="H19" i="2"/>
  <c r="K18" i="2"/>
  <c r="J18" i="2" s="1"/>
  <c r="H18" i="2"/>
  <c r="K17" i="2"/>
  <c r="J17" i="2" s="1"/>
  <c r="H17" i="2"/>
  <c r="K16" i="2"/>
  <c r="J16" i="2" s="1"/>
  <c r="H16" i="2"/>
  <c r="I16" i="2" s="1"/>
  <c r="K15" i="2"/>
  <c r="J15" i="2" s="1"/>
  <c r="H15" i="2"/>
  <c r="K14" i="2"/>
  <c r="J14" i="2" s="1"/>
  <c r="H14" i="2"/>
  <c r="K13" i="2"/>
  <c r="J13" i="2" s="1"/>
  <c r="H13" i="2"/>
  <c r="M13" i="2" s="1"/>
  <c r="K12" i="2"/>
  <c r="J12" i="2" s="1"/>
  <c r="H12" i="2"/>
  <c r="K11" i="2"/>
  <c r="J11" i="2" s="1"/>
  <c r="H11" i="2"/>
  <c r="K10" i="2"/>
  <c r="J10" i="2" s="1"/>
  <c r="H10" i="2"/>
  <c r="K9" i="2"/>
  <c r="J9" i="2" s="1"/>
  <c r="H9" i="2"/>
  <c r="K8" i="2"/>
  <c r="J8" i="2" s="1"/>
  <c r="H8" i="2"/>
  <c r="K7" i="2"/>
  <c r="J7" i="2" s="1"/>
  <c r="H7" i="2"/>
  <c r="K6" i="2"/>
  <c r="J6" i="2" s="1"/>
  <c r="H6" i="2"/>
  <c r="K5" i="2"/>
  <c r="J5" i="2" s="1"/>
  <c r="H5" i="2"/>
  <c r="K4" i="2"/>
  <c r="J4" i="2" s="1"/>
  <c r="H4" i="2"/>
  <c r="M4" i="2" s="1"/>
  <c r="K3" i="2"/>
  <c r="J3" i="2" s="1"/>
  <c r="H3" i="2"/>
  <c r="K2" i="2"/>
  <c r="K22" i="2" s="1"/>
  <c r="H2" i="2"/>
  <c r="T26" i="1"/>
  <c r="S26" i="1"/>
  <c r="P26" i="1"/>
  <c r="R26" i="1" s="1"/>
  <c r="O26" i="1"/>
  <c r="J26" i="1"/>
  <c r="T25" i="1"/>
  <c r="S25" i="1"/>
  <c r="Q25" i="1"/>
  <c r="P25" i="1"/>
  <c r="R25" i="1" s="1"/>
  <c r="O25" i="1"/>
  <c r="J25" i="1"/>
  <c r="T24" i="1"/>
  <c r="S24" i="1"/>
  <c r="R24" i="1"/>
  <c r="P24" i="1"/>
  <c r="O24" i="1"/>
  <c r="Q24" i="1" s="1"/>
  <c r="J24" i="1"/>
  <c r="S23" i="1"/>
  <c r="P23" i="1"/>
  <c r="R23" i="1" s="1"/>
  <c r="O23" i="1"/>
  <c r="J23" i="1"/>
  <c r="T23" i="1" s="1"/>
  <c r="S22" i="1"/>
  <c r="Q22" i="1"/>
  <c r="P22" i="1"/>
  <c r="R22" i="1" s="1"/>
  <c r="O22" i="1"/>
  <c r="J22" i="1"/>
  <c r="T22" i="1" s="1"/>
  <c r="S21" i="1"/>
  <c r="P21" i="1"/>
  <c r="O21" i="1"/>
  <c r="R21" i="1" s="1"/>
  <c r="J21" i="1"/>
  <c r="T21" i="1" s="1"/>
  <c r="S20" i="1"/>
  <c r="P20" i="1"/>
  <c r="R20" i="1" s="1"/>
  <c r="O20" i="1"/>
  <c r="J20" i="1"/>
  <c r="T20" i="1" s="1"/>
  <c r="S19" i="1"/>
  <c r="Q19" i="1"/>
  <c r="P19" i="1"/>
  <c r="R19" i="1" s="1"/>
  <c r="O19" i="1"/>
  <c r="J19" i="1"/>
  <c r="T19" i="1" s="1"/>
  <c r="S18" i="1"/>
  <c r="R18" i="1"/>
  <c r="P18" i="1"/>
  <c r="Q18" i="1" s="1"/>
  <c r="O18" i="1"/>
  <c r="J18" i="1"/>
  <c r="T18" i="1" s="1"/>
  <c r="H18" i="1"/>
  <c r="S17" i="1"/>
  <c r="Q17" i="1"/>
  <c r="P17" i="1"/>
  <c r="R17" i="1" s="1"/>
  <c r="O17" i="1"/>
  <c r="J17" i="1"/>
  <c r="T17" i="1" s="1"/>
  <c r="S16" i="1"/>
  <c r="P16" i="1"/>
  <c r="O16" i="1"/>
  <c r="R16" i="1" s="1"/>
  <c r="J16" i="1"/>
  <c r="T16" i="1" s="1"/>
  <c r="S15" i="1"/>
  <c r="P15" i="1"/>
  <c r="R15" i="1" s="1"/>
  <c r="O15" i="1"/>
  <c r="J15" i="1"/>
  <c r="T15" i="1" s="1"/>
  <c r="S14" i="1"/>
  <c r="Q14" i="1"/>
  <c r="P14" i="1"/>
  <c r="R14" i="1" s="1"/>
  <c r="O14" i="1"/>
  <c r="J14" i="1"/>
  <c r="T14" i="1" s="1"/>
  <c r="S13" i="1"/>
  <c r="R13" i="1"/>
  <c r="P13" i="1"/>
  <c r="Q13" i="1" s="1"/>
  <c r="O13" i="1"/>
  <c r="J13" i="1"/>
  <c r="T13" i="1" s="1"/>
  <c r="T12" i="1"/>
  <c r="S12" i="1"/>
  <c r="P12" i="1"/>
  <c r="R12" i="1" s="1"/>
  <c r="O12" i="1"/>
  <c r="J12" i="1"/>
  <c r="T11" i="1"/>
  <c r="S11" i="1"/>
  <c r="R11" i="1"/>
  <c r="Q11" i="1"/>
  <c r="P11" i="1"/>
  <c r="O11" i="1"/>
  <c r="J11" i="1"/>
  <c r="T10" i="1"/>
  <c r="S10" i="1"/>
  <c r="P10" i="1"/>
  <c r="O10" i="1"/>
  <c r="Q10" i="1" s="1"/>
  <c r="J10" i="1"/>
  <c r="T9" i="1"/>
  <c r="S9" i="1"/>
  <c r="P9" i="1"/>
  <c r="R9" i="1" s="1"/>
  <c r="O9" i="1"/>
  <c r="J9" i="1"/>
  <c r="T8" i="1"/>
  <c r="S8" i="1"/>
  <c r="Q8" i="1"/>
  <c r="P8" i="1"/>
  <c r="R8" i="1" s="1"/>
  <c r="O8" i="1"/>
  <c r="O28" i="1" s="1"/>
  <c r="J8" i="1"/>
  <c r="T7" i="1"/>
  <c r="S7" i="1"/>
  <c r="R7" i="1"/>
  <c r="P7" i="1"/>
  <c r="O7" i="1"/>
  <c r="Q7" i="1" s="1"/>
  <c r="J7" i="1"/>
  <c r="S6" i="1"/>
  <c r="P6" i="1"/>
  <c r="R6" i="1" s="1"/>
  <c r="O6" i="1"/>
  <c r="J6" i="1"/>
  <c r="T6" i="1" s="1"/>
  <c r="S5" i="1"/>
  <c r="Q5" i="1"/>
  <c r="P5" i="1"/>
  <c r="R5" i="1" s="1"/>
  <c r="O5" i="1"/>
  <c r="J5" i="1"/>
  <c r="T5" i="1" s="1"/>
  <c r="S4" i="1"/>
  <c r="P4" i="1"/>
  <c r="O4" i="1"/>
  <c r="R4" i="1" s="1"/>
  <c r="J4" i="1"/>
  <c r="T4" i="1" s="1"/>
  <c r="S3" i="1"/>
  <c r="P3" i="1"/>
  <c r="R3" i="1" s="1"/>
  <c r="O3" i="1"/>
  <c r="J3" i="1"/>
  <c r="T3" i="1" s="1"/>
  <c r="S2" i="1"/>
  <c r="Q2" i="1"/>
  <c r="P2" i="1"/>
  <c r="R2" i="1" s="1"/>
  <c r="O2" i="1"/>
  <c r="J2" i="1"/>
  <c r="T2" i="1" s="1"/>
  <c r="M8" i="2" l="1"/>
  <c r="M20" i="2"/>
  <c r="I1144" i="7"/>
  <c r="P1144" i="7" s="1"/>
  <c r="I1137" i="7"/>
  <c r="P1137" i="7" s="1"/>
  <c r="I1131" i="7"/>
  <c r="P1131" i="7" s="1"/>
  <c r="I1101" i="7"/>
  <c r="P1101" i="7" s="1"/>
  <c r="I1120" i="7"/>
  <c r="P1120" i="7" s="1"/>
  <c r="I1102" i="7"/>
  <c r="P1102" i="7" s="1"/>
  <c r="I1084" i="7"/>
  <c r="P1084" i="7" s="1"/>
  <c r="I1072" i="7"/>
  <c r="P1072" i="7" s="1"/>
  <c r="I1066" i="7"/>
  <c r="P1066" i="7" s="1"/>
  <c r="I1127" i="7"/>
  <c r="P1127" i="7" s="1"/>
  <c r="I1121" i="7"/>
  <c r="P1121" i="7" s="1"/>
  <c r="I1079" i="7"/>
  <c r="P1079" i="7" s="1"/>
  <c r="I1058" i="7"/>
  <c r="P1058" i="7" s="1"/>
  <c r="I1056" i="7"/>
  <c r="P1056" i="7" s="1"/>
  <c r="I1055" i="7"/>
  <c r="P1055" i="7" s="1"/>
  <c r="I1050" i="7"/>
  <c r="P1050" i="7" s="1"/>
  <c r="I1047" i="7"/>
  <c r="P1047" i="7" s="1"/>
  <c r="I1038" i="7"/>
  <c r="P1038" i="7" s="1"/>
  <c r="I1104" i="7"/>
  <c r="P1104" i="7" s="1"/>
  <c r="I1062" i="7"/>
  <c r="P1062" i="7" s="1"/>
  <c r="I1123" i="7"/>
  <c r="P1123" i="7" s="1"/>
  <c r="I1117" i="7"/>
  <c r="P1117" i="7" s="1"/>
  <c r="I1099" i="7"/>
  <c r="P1099" i="7" s="1"/>
  <c r="I1069" i="7"/>
  <c r="P1069" i="7" s="1"/>
  <c r="I1124" i="7"/>
  <c r="P1124" i="7" s="1"/>
  <c r="I1100" i="7"/>
  <c r="P1100" i="7" s="1"/>
  <c r="I1094" i="7"/>
  <c r="P1094" i="7" s="1"/>
  <c r="I1026" i="7"/>
  <c r="P1026" i="7" s="1"/>
  <c r="I1015" i="7"/>
  <c r="P1015" i="7" s="1"/>
  <c r="I1003" i="7"/>
  <c r="P1003" i="7" s="1"/>
  <c r="I1033" i="7"/>
  <c r="P1033" i="7" s="1"/>
  <c r="I1021" i="7"/>
  <c r="P1021" i="7" s="1"/>
  <c r="I1011" i="7"/>
  <c r="P1011" i="7" s="1"/>
  <c r="I976" i="7"/>
  <c r="P976" i="7" s="1"/>
  <c r="I952" i="7"/>
  <c r="P952" i="7" s="1"/>
  <c r="I954" i="7"/>
  <c r="P954" i="7" s="1"/>
  <c r="I1037" i="7"/>
  <c r="P1037" i="7" s="1"/>
  <c r="I990" i="7"/>
  <c r="P990" i="7" s="1"/>
  <c r="I967" i="7"/>
  <c r="P967" i="7" s="1"/>
  <c r="I931" i="7"/>
  <c r="P931" i="7" s="1"/>
  <c r="I980" i="7"/>
  <c r="P980" i="7" s="1"/>
  <c r="I956" i="7"/>
  <c r="P956" i="7" s="1"/>
  <c r="I932" i="7"/>
  <c r="P932" i="7" s="1"/>
  <c r="I945" i="7"/>
  <c r="P945" i="7" s="1"/>
  <c r="I958" i="7"/>
  <c r="P958" i="7" s="1"/>
  <c r="I972" i="7"/>
  <c r="P972" i="7" s="1"/>
  <c r="I937" i="7"/>
  <c r="P937" i="7" s="1"/>
  <c r="I986" i="7"/>
  <c r="P986" i="7" s="1"/>
  <c r="I974" i="7"/>
  <c r="P974" i="7" s="1"/>
  <c r="I975" i="7"/>
  <c r="P975" i="7" s="1"/>
  <c r="I893" i="7"/>
  <c r="P893" i="7" s="1"/>
  <c r="I869" i="7"/>
  <c r="P869" i="7" s="1"/>
  <c r="I882" i="7"/>
  <c r="P882" i="7" s="1"/>
  <c r="I883" i="7"/>
  <c r="P883" i="7" s="1"/>
  <c r="I871" i="7"/>
  <c r="P871" i="7" s="1"/>
  <c r="I929" i="7"/>
  <c r="P929" i="7" s="1"/>
  <c r="I921" i="7"/>
  <c r="P921" i="7" s="1"/>
  <c r="I873" i="7"/>
  <c r="P873" i="7" s="1"/>
  <c r="I922" i="7"/>
  <c r="P922" i="7" s="1"/>
  <c r="I874" i="7"/>
  <c r="P874" i="7" s="1"/>
  <c r="I911" i="7"/>
  <c r="P911" i="7" s="1"/>
  <c r="I899" i="7"/>
  <c r="P899" i="7" s="1"/>
  <c r="I863" i="7"/>
  <c r="P863" i="7" s="1"/>
  <c r="I859" i="7"/>
  <c r="P859" i="7" s="1"/>
  <c r="I858" i="7"/>
  <c r="P858" i="7" s="1"/>
  <c r="I857" i="7"/>
  <c r="P857" i="7" s="1"/>
  <c r="I856" i="7"/>
  <c r="P856" i="7" s="1"/>
  <c r="I851" i="7"/>
  <c r="P851" i="7" s="1"/>
  <c r="I850" i="7"/>
  <c r="P850" i="7" s="1"/>
  <c r="I848" i="7"/>
  <c r="P848" i="7" s="1"/>
  <c r="I912" i="7"/>
  <c r="P912" i="7" s="1"/>
  <c r="I889" i="7"/>
  <c r="P889" i="7" s="1"/>
  <c r="I914" i="7"/>
  <c r="P914" i="7" s="1"/>
  <c r="I902" i="7"/>
  <c r="P902" i="7" s="1"/>
  <c r="I878" i="7"/>
  <c r="P878" i="7" s="1"/>
  <c r="I935" i="7"/>
  <c r="P935" i="7" s="1"/>
  <c r="I926" i="7"/>
  <c r="P926" i="7" s="1"/>
  <c r="I915" i="7"/>
  <c r="P915" i="7" s="1"/>
  <c r="I904" i="7"/>
  <c r="P904" i="7" s="1"/>
  <c r="I840" i="7"/>
  <c r="P840" i="7" s="1"/>
  <c r="I828" i="7"/>
  <c r="P828" i="7" s="1"/>
  <c r="I768" i="7"/>
  <c r="P768" i="7" s="1"/>
  <c r="I744" i="7"/>
  <c r="P744" i="7" s="1"/>
  <c r="I720" i="7"/>
  <c r="P720" i="7" s="1"/>
  <c r="I841" i="7"/>
  <c r="P841" i="7" s="1"/>
  <c r="I805" i="7"/>
  <c r="P805" i="7" s="1"/>
  <c r="I781" i="7"/>
  <c r="P781" i="7" s="1"/>
  <c r="I769" i="7"/>
  <c r="P769" i="7" s="1"/>
  <c r="I757" i="7"/>
  <c r="P757" i="7" s="1"/>
  <c r="I794" i="7"/>
  <c r="P794" i="7" s="1"/>
  <c r="I782" i="7"/>
  <c r="P782" i="7" s="1"/>
  <c r="I758" i="7"/>
  <c r="P758" i="7" s="1"/>
  <c r="I710" i="7"/>
  <c r="P710" i="7" s="1"/>
  <c r="I706" i="7"/>
  <c r="P706" i="7" s="1"/>
  <c r="I705" i="7"/>
  <c r="P705" i="7" s="1"/>
  <c r="I702" i="7"/>
  <c r="P702" i="7" s="1"/>
  <c r="I698" i="7"/>
  <c r="P698" i="7" s="1"/>
  <c r="I697" i="7"/>
  <c r="P697" i="7" s="1"/>
  <c r="I695" i="7"/>
  <c r="P695" i="7" s="1"/>
  <c r="I693" i="7"/>
  <c r="P693" i="7" s="1"/>
  <c r="I692" i="7"/>
  <c r="P692" i="7" s="1"/>
  <c r="I691" i="7"/>
  <c r="P691" i="7" s="1"/>
  <c r="I687" i="7"/>
  <c r="P687" i="7" s="1"/>
  <c r="I685" i="7"/>
  <c r="P685" i="7" s="1"/>
  <c r="I682" i="7"/>
  <c r="P682" i="7" s="1"/>
  <c r="I681" i="7"/>
  <c r="P681" i="7" s="1"/>
  <c r="I680" i="7"/>
  <c r="P680" i="7" s="1"/>
  <c r="I679" i="7"/>
  <c r="P679" i="7" s="1"/>
  <c r="I678" i="7"/>
  <c r="P678" i="7" s="1"/>
  <c r="I677" i="7"/>
  <c r="P677" i="7" s="1"/>
  <c r="I674" i="7"/>
  <c r="P674" i="7" s="1"/>
  <c r="I671" i="7"/>
  <c r="P671" i="7" s="1"/>
  <c r="I667" i="7"/>
  <c r="P667" i="7" s="1"/>
  <c r="I666" i="7"/>
  <c r="P666" i="7" s="1"/>
  <c r="I843" i="7"/>
  <c r="P843" i="7" s="1"/>
  <c r="I831" i="7"/>
  <c r="P831" i="7" s="1"/>
  <c r="I819" i="7"/>
  <c r="P819" i="7" s="1"/>
  <c r="I759" i="7"/>
  <c r="P759" i="7" s="1"/>
  <c r="I747" i="7"/>
  <c r="P747" i="7" s="1"/>
  <c r="I844" i="7"/>
  <c r="P844" i="7" s="1"/>
  <c r="I820" i="7"/>
  <c r="P820" i="7" s="1"/>
  <c r="I760" i="7"/>
  <c r="P760" i="7" s="1"/>
  <c r="I748" i="7"/>
  <c r="P748" i="7" s="1"/>
  <c r="I736" i="7"/>
  <c r="P736" i="7" s="1"/>
  <c r="I864" i="7"/>
  <c r="P864" i="7" s="1"/>
  <c r="I821" i="7"/>
  <c r="P821" i="7" s="1"/>
  <c r="I797" i="7"/>
  <c r="P797" i="7" s="1"/>
  <c r="I761" i="7"/>
  <c r="P761" i="7" s="1"/>
  <c r="I749" i="7"/>
  <c r="P749" i="7" s="1"/>
  <c r="I798" i="7"/>
  <c r="P798" i="7" s="1"/>
  <c r="I786" i="7"/>
  <c r="P786" i="7" s="1"/>
  <c r="I774" i="7"/>
  <c r="P774" i="7" s="1"/>
  <c r="I762" i="7"/>
  <c r="P762" i="7" s="1"/>
  <c r="I738" i="7"/>
  <c r="P738" i="7" s="1"/>
  <c r="I726" i="7"/>
  <c r="P726" i="7" s="1"/>
  <c r="I714" i="7"/>
  <c r="P714" i="7" s="1"/>
  <c r="I835" i="7"/>
  <c r="P835" i="7" s="1"/>
  <c r="I787" i="7"/>
  <c r="P787" i="7" s="1"/>
  <c r="I775" i="7"/>
  <c r="P775" i="7" s="1"/>
  <c r="I763" i="7"/>
  <c r="P763" i="7" s="1"/>
  <c r="I788" i="7"/>
  <c r="P788" i="7" s="1"/>
  <c r="I764" i="7"/>
  <c r="P764" i="7" s="1"/>
  <c r="I752" i="7"/>
  <c r="P752" i="7" s="1"/>
  <c r="I716" i="7"/>
  <c r="P716" i="7" s="1"/>
  <c r="I825" i="7"/>
  <c r="P825" i="7" s="1"/>
  <c r="I789" i="7"/>
  <c r="P789" i="7" s="1"/>
  <c r="I741" i="7"/>
  <c r="P741" i="7" s="1"/>
  <c r="I717" i="7"/>
  <c r="P717" i="7" s="1"/>
  <c r="I814" i="7"/>
  <c r="P814" i="7" s="1"/>
  <c r="I790" i="7"/>
  <c r="P790" i="7" s="1"/>
  <c r="I766" i="7"/>
  <c r="P766" i="7" s="1"/>
  <c r="I718" i="7"/>
  <c r="P718" i="7" s="1"/>
  <c r="I622" i="7"/>
  <c r="P622" i="7" s="1"/>
  <c r="I610" i="7"/>
  <c r="P610" i="7" s="1"/>
  <c r="I659" i="7"/>
  <c r="P659" i="7" s="1"/>
  <c r="I635" i="7"/>
  <c r="P635" i="7" s="1"/>
  <c r="I623" i="7"/>
  <c r="P623" i="7" s="1"/>
  <c r="I719" i="7"/>
  <c r="P719" i="7" s="1"/>
  <c r="I624" i="7"/>
  <c r="P624" i="7" s="1"/>
  <c r="I612" i="7"/>
  <c r="P612" i="7" s="1"/>
  <c r="I649" i="7"/>
  <c r="P649" i="7" s="1"/>
  <c r="I637" i="7"/>
  <c r="P637" i="7" s="1"/>
  <c r="I625" i="7"/>
  <c r="P625" i="7" s="1"/>
  <c r="I767" i="7"/>
  <c r="P767" i="7" s="1"/>
  <c r="I614" i="7"/>
  <c r="P614" i="7" s="1"/>
  <c r="I602" i="7"/>
  <c r="P602" i="7" s="1"/>
  <c r="I615" i="7"/>
  <c r="P615" i="7" s="1"/>
  <c r="I628" i="7"/>
  <c r="P628" i="7" s="1"/>
  <c r="I616" i="7"/>
  <c r="P616" i="7" s="1"/>
  <c r="I604" i="7"/>
  <c r="P604" i="7" s="1"/>
  <c r="I653" i="7"/>
  <c r="P653" i="7" s="1"/>
  <c r="I641" i="7"/>
  <c r="P641" i="7" s="1"/>
  <c r="I827" i="7"/>
  <c r="P827" i="7" s="1"/>
  <c r="I654" i="7"/>
  <c r="P654" i="7" s="1"/>
  <c r="I642" i="7"/>
  <c r="P642" i="7" s="1"/>
  <c r="I743" i="7"/>
  <c r="P743" i="7" s="1"/>
  <c r="I656" i="7"/>
  <c r="P656" i="7" s="1"/>
  <c r="I657" i="7"/>
  <c r="P657" i="7" s="1"/>
  <c r="I633" i="7"/>
  <c r="P633" i="7" s="1"/>
  <c r="I547" i="7"/>
  <c r="P547" i="7" s="1"/>
  <c r="I523" i="7"/>
  <c r="P523" i="7" s="1"/>
  <c r="I522" i="7"/>
  <c r="P522" i="7" s="1"/>
  <c r="I518" i="7"/>
  <c r="P518" i="7" s="1"/>
  <c r="I515" i="7"/>
  <c r="P515" i="7" s="1"/>
  <c r="I511" i="7"/>
  <c r="P511" i="7" s="1"/>
  <c r="I510" i="7"/>
  <c r="P510" i="7" s="1"/>
  <c r="I508" i="7"/>
  <c r="P508" i="7" s="1"/>
  <c r="I502" i="7"/>
  <c r="P502" i="7" s="1"/>
  <c r="I497" i="7"/>
  <c r="P497" i="7" s="1"/>
  <c r="I496" i="7"/>
  <c r="P496" i="7" s="1"/>
  <c r="I494" i="7"/>
  <c r="P494" i="7" s="1"/>
  <c r="I493" i="7"/>
  <c r="P493" i="7" s="1"/>
  <c r="I491" i="7"/>
  <c r="P491" i="7" s="1"/>
  <c r="I488" i="7"/>
  <c r="P488" i="7" s="1"/>
  <c r="I487" i="7"/>
  <c r="P487" i="7" s="1"/>
  <c r="I485" i="7"/>
  <c r="P485" i="7" s="1"/>
  <c r="I484" i="7"/>
  <c r="P484" i="7" s="1"/>
  <c r="I536" i="7"/>
  <c r="P536" i="7" s="1"/>
  <c r="I524" i="7"/>
  <c r="P524" i="7" s="1"/>
  <c r="I597" i="7"/>
  <c r="P597" i="7" s="1"/>
  <c r="I592" i="7"/>
  <c r="P592" i="7" s="1"/>
  <c r="I591" i="7"/>
  <c r="P591" i="7" s="1"/>
  <c r="I589" i="7"/>
  <c r="P589" i="7" s="1"/>
  <c r="I587" i="7"/>
  <c r="P587" i="7" s="1"/>
  <c r="I574" i="7"/>
  <c r="P574" i="7" s="1"/>
  <c r="I526" i="7"/>
  <c r="P526" i="7" s="1"/>
  <c r="I551" i="7"/>
  <c r="P551" i="7" s="1"/>
  <c r="I527" i="7"/>
  <c r="P527" i="7" s="1"/>
  <c r="I564" i="7"/>
  <c r="P564" i="7" s="1"/>
  <c r="I528" i="7"/>
  <c r="P528" i="7" s="1"/>
  <c r="I607" i="7"/>
  <c r="P607" i="7" s="1"/>
  <c r="I603" i="7"/>
  <c r="P603" i="7" s="1"/>
  <c r="I578" i="7"/>
  <c r="P578" i="7" s="1"/>
  <c r="I554" i="7"/>
  <c r="P554" i="7" s="1"/>
  <c r="I530" i="7"/>
  <c r="P530" i="7" s="1"/>
  <c r="I608" i="7"/>
  <c r="P608" i="7" s="1"/>
  <c r="I567" i="7"/>
  <c r="P567" i="7" s="1"/>
  <c r="I544" i="7"/>
  <c r="P544" i="7" s="1"/>
  <c r="I557" i="7"/>
  <c r="P557" i="7" s="1"/>
  <c r="I533" i="7"/>
  <c r="P533" i="7" s="1"/>
  <c r="I466" i="7"/>
  <c r="P466" i="7" s="1"/>
  <c r="I454" i="7"/>
  <c r="P454" i="7" s="1"/>
  <c r="I455" i="7"/>
  <c r="P455" i="7" s="1"/>
  <c r="I582" i="7"/>
  <c r="P582" i="7" s="1"/>
  <c r="I480" i="7"/>
  <c r="P480" i="7" s="1"/>
  <c r="I456" i="7"/>
  <c r="P456" i="7" s="1"/>
  <c r="I525" i="7"/>
  <c r="P525" i="7" s="1"/>
  <c r="I446" i="7"/>
  <c r="P446" i="7" s="1"/>
  <c r="I570" i="7"/>
  <c r="P570" i="7" s="1"/>
  <c r="I546" i="7"/>
  <c r="P546" i="7" s="1"/>
  <c r="I482" i="7"/>
  <c r="P482" i="7" s="1"/>
  <c r="I471" i="7"/>
  <c r="P471" i="7" s="1"/>
  <c r="I472" i="7"/>
  <c r="P472" i="7" s="1"/>
  <c r="I448" i="7"/>
  <c r="P448" i="7" s="1"/>
  <c r="I461" i="7"/>
  <c r="P461" i="7" s="1"/>
  <c r="I449" i="7"/>
  <c r="P449" i="7" s="1"/>
  <c r="I475" i="7"/>
  <c r="P475" i="7" s="1"/>
  <c r="I463" i="7"/>
  <c r="P463" i="7" s="1"/>
  <c r="I451" i="7"/>
  <c r="P451" i="7" s="1"/>
  <c r="I464" i="7"/>
  <c r="P464" i="7" s="1"/>
  <c r="M5" i="2"/>
  <c r="M12" i="2"/>
  <c r="R10" i="1"/>
  <c r="H1128" i="7"/>
  <c r="H1122" i="7"/>
  <c r="H1107" i="7"/>
  <c r="H1113" i="7"/>
  <c r="H1097" i="7"/>
  <c r="H997" i="7"/>
  <c r="H1052" i="7"/>
  <c r="H981" i="7"/>
  <c r="H982" i="7"/>
  <c r="H1027" i="7"/>
  <c r="H948" i="7"/>
  <c r="H1043" i="7"/>
  <c r="H900" i="7"/>
  <c r="H829" i="7"/>
  <c r="H707" i="7"/>
  <c r="H811" i="7"/>
  <c r="H739" i="7"/>
  <c r="H673" i="7"/>
  <c r="H640" i="7"/>
  <c r="H683" i="7"/>
  <c r="H594" i="7"/>
  <c r="H562" i="7"/>
  <c r="H569" i="7"/>
  <c r="H473" i="7"/>
  <c r="H380" i="7"/>
  <c r="H110" i="7"/>
  <c r="H92" i="7"/>
  <c r="H64" i="7"/>
  <c r="H19" i="7"/>
  <c r="H1135" i="7"/>
  <c r="H1129" i="7"/>
  <c r="H1114" i="7"/>
  <c r="H1098" i="7"/>
  <c r="H1044" i="7"/>
  <c r="H1028" i="7"/>
  <c r="H1071" i="7"/>
  <c r="H1108" i="7"/>
  <c r="H1053" i="7"/>
  <c r="H1041" i="7"/>
  <c r="H1093" i="7"/>
  <c r="H1060" i="7"/>
  <c r="H1065" i="7"/>
  <c r="H999" i="7"/>
  <c r="H1036" i="7"/>
  <c r="H989" i="7"/>
  <c r="H998" i="7"/>
  <c r="H1049" i="7"/>
  <c r="H983" i="7"/>
  <c r="H886" i="7"/>
  <c r="H901" i="7"/>
  <c r="H866" i="7"/>
  <c r="H891" i="7"/>
  <c r="H779" i="7"/>
  <c r="H862" i="7"/>
  <c r="H817" i="7"/>
  <c r="H830" i="7"/>
  <c r="H708" i="7"/>
  <c r="H807" i="7"/>
  <c r="H712" i="7"/>
  <c r="H740" i="7"/>
  <c r="H672" i="7"/>
  <c r="H701" i="7"/>
  <c r="H613" i="7"/>
  <c r="H651" i="7"/>
  <c r="H627" i="7"/>
  <c r="H652" i="7"/>
  <c r="H684" i="7"/>
  <c r="H520" i="7"/>
  <c r="H517" i="7"/>
  <c r="H506" i="7"/>
  <c r="H504" i="7"/>
  <c r="H572" i="7"/>
  <c r="H599" i="7"/>
  <c r="H595" i="7"/>
  <c r="H576" i="7"/>
  <c r="H552" i="7"/>
  <c r="H555" i="7"/>
  <c r="H465" i="7"/>
  <c r="H453" i="7"/>
  <c r="H405" i="7"/>
  <c r="H381" i="7"/>
  <c r="H421" i="7"/>
  <c r="H424" i="7"/>
  <c r="H474" i="7"/>
  <c r="H416" i="7"/>
  <c r="H342" i="7"/>
  <c r="H375" i="7"/>
  <c r="H395" i="7"/>
  <c r="H334" i="7"/>
  <c r="H345" i="7"/>
  <c r="H314" i="7"/>
  <c r="H151" i="7"/>
  <c r="H139" i="7"/>
  <c r="H125" i="7"/>
  <c r="H111" i="7"/>
  <c r="H65" i="7"/>
  <c r="H63" i="7"/>
  <c r="H20" i="7"/>
  <c r="H155" i="7"/>
  <c r="H295" i="7"/>
  <c r="H317" i="7"/>
  <c r="H282" i="7"/>
  <c r="H208" i="7"/>
  <c r="H278" i="7"/>
  <c r="H260" i="7"/>
  <c r="H246" i="7"/>
  <c r="H1126" i="7"/>
  <c r="H1141" i="7"/>
  <c r="H1110" i="7"/>
  <c r="H1086" i="7"/>
  <c r="H1016" i="7"/>
  <c r="H1075" i="7"/>
  <c r="H1081" i="7"/>
  <c r="H1023" i="7"/>
  <c r="H1007" i="7"/>
  <c r="H977" i="7"/>
  <c r="H965" i="7"/>
  <c r="H1009" i="7"/>
  <c r="H991" i="7"/>
  <c r="H1030" i="7"/>
  <c r="H969" i="7"/>
  <c r="H994" i="7"/>
  <c r="H917" i="7"/>
  <c r="H896" i="7"/>
  <c r="H941" i="7"/>
  <c r="H879" i="7"/>
  <c r="H791" i="7"/>
  <c r="H732" i="7"/>
  <c r="H783" i="7"/>
  <c r="H771" i="7"/>
  <c r="H845" i="7"/>
  <c r="H728" i="7"/>
  <c r="H837" i="7"/>
  <c r="H688" i="7"/>
  <c r="H647" i="7"/>
  <c r="H617" i="7"/>
  <c r="H643" i="7"/>
  <c r="H754" i="7"/>
  <c r="H512" i="7"/>
  <c r="H499" i="7"/>
  <c r="H584" i="7"/>
  <c r="H538" i="7"/>
  <c r="H541" i="7"/>
  <c r="H566" i="7"/>
  <c r="H548" i="7"/>
  <c r="H382" i="7"/>
  <c r="H370" i="7"/>
  <c r="H468" i="7"/>
  <c r="H481" i="7"/>
  <c r="H397" i="7"/>
  <c r="H458" i="7"/>
  <c r="H411" i="7"/>
  <c r="H437" i="7"/>
  <c r="H401" i="7"/>
  <c r="H390" i="7"/>
  <c r="H367" i="7"/>
  <c r="H336" i="7"/>
  <c r="H358" i="7"/>
  <c r="H225" i="7"/>
  <c r="H286" i="7"/>
  <c r="H102" i="7"/>
  <c r="H76" i="7"/>
  <c r="H34" i="7"/>
  <c r="H18" i="7"/>
  <c r="H325" i="7"/>
  <c r="H291" i="7"/>
  <c r="H194" i="7"/>
  <c r="H170" i="7"/>
  <c r="H347" i="7"/>
  <c r="H308" i="7"/>
  <c r="H304" i="7"/>
  <c r="H296" i="7"/>
  <c r="H232" i="7"/>
  <c r="H220" i="7"/>
  <c r="H197" i="7"/>
  <c r="H173" i="7"/>
  <c r="H212" i="7"/>
  <c r="H8" i="7"/>
  <c r="H1136" i="7"/>
  <c r="H1116" i="7"/>
  <c r="H885" i="7"/>
  <c r="H867" i="7"/>
  <c r="H780" i="7"/>
  <c r="H818" i="7"/>
  <c r="H808" i="7"/>
  <c r="H796" i="7"/>
  <c r="H836" i="7"/>
  <c r="H521" i="7"/>
  <c r="H507" i="7"/>
  <c r="H573" i="7"/>
  <c r="H600" i="7"/>
  <c r="H406" i="7"/>
  <c r="H409" i="7"/>
  <c r="H376" i="7"/>
  <c r="H144" i="7"/>
  <c r="H49" i="7"/>
  <c r="H261" i="7"/>
  <c r="H164" i="7"/>
  <c r="H4" i="7"/>
  <c r="H162" i="7"/>
  <c r="Q12" i="1"/>
  <c r="I2" i="2"/>
  <c r="I4" i="2"/>
  <c r="I6" i="2"/>
  <c r="I8" i="2"/>
  <c r="I10" i="2"/>
  <c r="I12" i="2"/>
  <c r="I14" i="2"/>
  <c r="I18" i="2"/>
  <c r="I20" i="2"/>
  <c r="H1144" i="7"/>
  <c r="H1124" i="7"/>
  <c r="H1137" i="7"/>
  <c r="H1131" i="7"/>
  <c r="H1127" i="7"/>
  <c r="H1102" i="7"/>
  <c r="H1094" i="7"/>
  <c r="H1037" i="7"/>
  <c r="H1066" i="7"/>
  <c r="H1062" i="7"/>
  <c r="H1056" i="7"/>
  <c r="H1050" i="7"/>
  <c r="H1038" i="7"/>
  <c r="H1026" i="7"/>
  <c r="H990" i="7"/>
  <c r="H1099" i="7"/>
  <c r="H1079" i="7"/>
  <c r="H1123" i="7"/>
  <c r="H1120" i="7"/>
  <c r="H1104" i="7"/>
  <c r="H1100" i="7"/>
  <c r="H1084" i="7"/>
  <c r="H1072" i="7"/>
  <c r="H1047" i="7"/>
  <c r="H1121" i="7"/>
  <c r="H1117" i="7"/>
  <c r="H1101" i="7"/>
  <c r="H1069" i="7"/>
  <c r="H1011" i="7"/>
  <c r="H975" i="7"/>
  <c r="H1058" i="7"/>
  <c r="H976" i="7"/>
  <c r="H952" i="7"/>
  <c r="H1055" i="7"/>
  <c r="H1033" i="7"/>
  <c r="H1021" i="7"/>
  <c r="H954" i="7"/>
  <c r="H1003" i="7"/>
  <c r="H967" i="7"/>
  <c r="H931" i="7"/>
  <c r="H980" i="7"/>
  <c r="H956" i="7"/>
  <c r="H932" i="7"/>
  <c r="H945" i="7"/>
  <c r="H958" i="7"/>
  <c r="H1015" i="7"/>
  <c r="H972" i="7"/>
  <c r="H937" i="7"/>
  <c r="H986" i="7"/>
  <c r="H974" i="7"/>
  <c r="H904" i="7"/>
  <c r="H893" i="7"/>
  <c r="H882" i="7"/>
  <c r="H883" i="7"/>
  <c r="H871" i="7"/>
  <c r="H929" i="7"/>
  <c r="H921" i="7"/>
  <c r="H873" i="7"/>
  <c r="H922" i="7"/>
  <c r="H874" i="7"/>
  <c r="H911" i="7"/>
  <c r="H899" i="7"/>
  <c r="H912" i="7"/>
  <c r="H889" i="7"/>
  <c r="H914" i="7"/>
  <c r="H902" i="7"/>
  <c r="H878" i="7"/>
  <c r="H935" i="7"/>
  <c r="H926" i="7"/>
  <c r="H915" i="7"/>
  <c r="H827" i="7"/>
  <c r="H767" i="7"/>
  <c r="H743" i="7"/>
  <c r="H719" i="7"/>
  <c r="H840" i="7"/>
  <c r="H828" i="7"/>
  <c r="H768" i="7"/>
  <c r="H744" i="7"/>
  <c r="H720" i="7"/>
  <c r="H856" i="7"/>
  <c r="H850" i="7"/>
  <c r="H841" i="7"/>
  <c r="H805" i="7"/>
  <c r="H781" i="7"/>
  <c r="H769" i="7"/>
  <c r="H757" i="7"/>
  <c r="H863" i="7"/>
  <c r="H794" i="7"/>
  <c r="H782" i="7"/>
  <c r="H758" i="7"/>
  <c r="H710" i="7"/>
  <c r="H706" i="7"/>
  <c r="H705" i="7"/>
  <c r="H702" i="7"/>
  <c r="H857" i="7"/>
  <c r="H851" i="7"/>
  <c r="H843" i="7"/>
  <c r="H831" i="7"/>
  <c r="H819" i="7"/>
  <c r="H759" i="7"/>
  <c r="H747" i="7"/>
  <c r="H869" i="7"/>
  <c r="H844" i="7"/>
  <c r="H820" i="7"/>
  <c r="H760" i="7"/>
  <c r="H748" i="7"/>
  <c r="H736" i="7"/>
  <c r="H864" i="7"/>
  <c r="H858" i="7"/>
  <c r="H821" i="7"/>
  <c r="H797" i="7"/>
  <c r="H761" i="7"/>
  <c r="H749" i="7"/>
  <c r="H798" i="7"/>
  <c r="H786" i="7"/>
  <c r="H774" i="7"/>
  <c r="H762" i="7"/>
  <c r="H738" i="7"/>
  <c r="H726" i="7"/>
  <c r="H714" i="7"/>
  <c r="H859" i="7"/>
  <c r="H835" i="7"/>
  <c r="H787" i="7"/>
  <c r="H775" i="7"/>
  <c r="H763" i="7"/>
  <c r="H788" i="7"/>
  <c r="H764" i="7"/>
  <c r="H752" i="7"/>
  <c r="H716" i="7"/>
  <c r="H825" i="7"/>
  <c r="H789" i="7"/>
  <c r="H741" i="7"/>
  <c r="H717" i="7"/>
  <c r="H848" i="7"/>
  <c r="H687" i="7"/>
  <c r="H678" i="7"/>
  <c r="H666" i="7"/>
  <c r="H657" i="7"/>
  <c r="H633" i="7"/>
  <c r="H622" i="7"/>
  <c r="H814" i="7"/>
  <c r="H766" i="7"/>
  <c r="H679" i="7"/>
  <c r="H667" i="7"/>
  <c r="H659" i="7"/>
  <c r="H635" i="7"/>
  <c r="H623" i="7"/>
  <c r="H624" i="7"/>
  <c r="H612" i="7"/>
  <c r="H691" i="7"/>
  <c r="H680" i="7"/>
  <c r="H674" i="7"/>
  <c r="H649" i="7"/>
  <c r="H637" i="7"/>
  <c r="H625" i="7"/>
  <c r="H692" i="7"/>
  <c r="H614" i="7"/>
  <c r="H693" i="7"/>
  <c r="H681" i="7"/>
  <c r="H615" i="7"/>
  <c r="H603" i="7"/>
  <c r="H682" i="7"/>
  <c r="H628" i="7"/>
  <c r="H616" i="7"/>
  <c r="H604" i="7"/>
  <c r="H790" i="7"/>
  <c r="H695" i="7"/>
  <c r="H653" i="7"/>
  <c r="H641" i="7"/>
  <c r="H654" i="7"/>
  <c r="H642" i="7"/>
  <c r="H697" i="7"/>
  <c r="H685" i="7"/>
  <c r="H677" i="7"/>
  <c r="H671" i="7"/>
  <c r="H718" i="7"/>
  <c r="H698" i="7"/>
  <c r="H656" i="7"/>
  <c r="H582" i="7"/>
  <c r="H570" i="7"/>
  <c r="H546" i="7"/>
  <c r="H547" i="7"/>
  <c r="H523" i="7"/>
  <c r="H522" i="7"/>
  <c r="H518" i="7"/>
  <c r="H515" i="7"/>
  <c r="H511" i="7"/>
  <c r="H510" i="7"/>
  <c r="H508" i="7"/>
  <c r="H502" i="7"/>
  <c r="H497" i="7"/>
  <c r="H496" i="7"/>
  <c r="H494" i="7"/>
  <c r="H493" i="7"/>
  <c r="H491" i="7"/>
  <c r="H488" i="7"/>
  <c r="H487" i="7"/>
  <c r="H485" i="7"/>
  <c r="H484" i="7"/>
  <c r="H482" i="7"/>
  <c r="H610" i="7"/>
  <c r="H525" i="7"/>
  <c r="H602" i="7"/>
  <c r="H597" i="7"/>
  <c r="H592" i="7"/>
  <c r="H591" i="7"/>
  <c r="H589" i="7"/>
  <c r="H587" i="7"/>
  <c r="H574" i="7"/>
  <c r="H526" i="7"/>
  <c r="H551" i="7"/>
  <c r="H527" i="7"/>
  <c r="H564" i="7"/>
  <c r="H528" i="7"/>
  <c r="H607" i="7"/>
  <c r="H578" i="7"/>
  <c r="H554" i="7"/>
  <c r="H530" i="7"/>
  <c r="H608" i="7"/>
  <c r="H567" i="7"/>
  <c r="H544" i="7"/>
  <c r="H524" i="7"/>
  <c r="H466" i="7"/>
  <c r="H454" i="7"/>
  <c r="H455" i="7"/>
  <c r="H480" i="7"/>
  <c r="H456" i="7"/>
  <c r="H446" i="7"/>
  <c r="H536" i="7"/>
  <c r="H471" i="7"/>
  <c r="H472" i="7"/>
  <c r="H448" i="7"/>
  <c r="H557" i="7"/>
  <c r="H533" i="7"/>
  <c r="H461" i="7"/>
  <c r="H449" i="7"/>
  <c r="H475" i="7"/>
  <c r="H463" i="7"/>
  <c r="H451" i="7"/>
  <c r="H464" i="7"/>
  <c r="J2" i="2"/>
  <c r="M2" i="2" s="1"/>
  <c r="M22" i="2" s="1"/>
  <c r="Q9" i="1"/>
  <c r="Q28" i="1" s="1"/>
  <c r="Q26" i="1"/>
  <c r="L4" i="2"/>
  <c r="L6" i="2"/>
  <c r="L8" i="2"/>
  <c r="L10" i="2"/>
  <c r="L12" i="2"/>
  <c r="L14" i="2"/>
  <c r="L16" i="2"/>
  <c r="L18" i="2"/>
  <c r="L20" i="2"/>
  <c r="P28" i="1"/>
  <c r="R28" i="1" s="1"/>
  <c r="Q4" i="1"/>
  <c r="Q16" i="1"/>
  <c r="Q21" i="1"/>
  <c r="M6" i="2"/>
  <c r="M10" i="2"/>
  <c r="M14" i="2"/>
  <c r="M16" i="2"/>
  <c r="M18" i="2"/>
  <c r="H422" i="7"/>
  <c r="H435" i="7"/>
  <c r="H377" i="7"/>
  <c r="H332" i="7"/>
  <c r="H152" i="7"/>
  <c r="H150" i="7"/>
  <c r="H138" i="7"/>
  <c r="H276" i="7"/>
  <c r="H312" i="7"/>
  <c r="H244" i="7"/>
  <c r="H266" i="7"/>
  <c r="H1014" i="7"/>
  <c r="H1039" i="7"/>
  <c r="H1019" i="7"/>
  <c r="H870" i="7"/>
  <c r="H924" i="7"/>
  <c r="H699" i="7"/>
  <c r="H503" i="7"/>
  <c r="H478" i="7"/>
  <c r="H545" i="7"/>
  <c r="H385" i="7"/>
  <c r="H386" i="7"/>
  <c r="H423" i="7"/>
  <c r="H436" i="7"/>
  <c r="H387" i="7"/>
  <c r="H333" i="7"/>
  <c r="H153" i="7"/>
  <c r="H149" i="7"/>
  <c r="H137" i="7"/>
  <c r="H134" i="7"/>
  <c r="H124" i="7"/>
  <c r="H109" i="7"/>
  <c r="H38" i="7"/>
  <c r="H26" i="7"/>
  <c r="H25" i="7"/>
  <c r="H192" i="7"/>
  <c r="H277" i="7"/>
  <c r="H271" i="7"/>
  <c r="H245" i="7"/>
  <c r="H313" i="7"/>
  <c r="H267" i="7"/>
  <c r="H10" i="7"/>
  <c r="H1103" i="7"/>
  <c r="H1013" i="7"/>
  <c r="H803" i="7"/>
  <c r="H721" i="7"/>
  <c r="H812" i="7"/>
  <c r="H700" i="7"/>
  <c r="H432" i="7"/>
  <c r="H388" i="7"/>
  <c r="H440" i="7"/>
  <c r="H113" i="7"/>
  <c r="H229" i="7"/>
  <c r="H353" i="7"/>
  <c r="Q6" i="1"/>
  <c r="H1125" i="7"/>
  <c r="H1133" i="7"/>
  <c r="H1140" i="7"/>
  <c r="H1118" i="7"/>
  <c r="H1106" i="7"/>
  <c r="H1090" i="7"/>
  <c r="H1078" i="7"/>
  <c r="H1074" i="7"/>
  <c r="H1002" i="7"/>
  <c r="H1119" i="7"/>
  <c r="H1095" i="7"/>
  <c r="H1091" i="7"/>
  <c r="H1045" i="7"/>
  <c r="H1067" i="7"/>
  <c r="H1029" i="7"/>
  <c r="H1080" i="7"/>
  <c r="H1068" i="7"/>
  <c r="H1064" i="7"/>
  <c r="H1020" i="7"/>
  <c r="H1105" i="7"/>
  <c r="H1054" i="7"/>
  <c r="H1042" i="7"/>
  <c r="H1034" i="7"/>
  <c r="H1022" i="7"/>
  <c r="H1073" i="7"/>
  <c r="H1061" i="7"/>
  <c r="H1001" i="7"/>
  <c r="H987" i="7"/>
  <c r="H951" i="7"/>
  <c r="H964" i="7"/>
  <c r="H953" i="7"/>
  <c r="H968" i="7"/>
  <c r="H944" i="7"/>
  <c r="H933" i="7"/>
  <c r="H1004" i="7"/>
  <c r="H959" i="7"/>
  <c r="H1000" i="7"/>
  <c r="H960" i="7"/>
  <c r="H936" i="7"/>
  <c r="H1006" i="7"/>
  <c r="H985" i="7"/>
  <c r="H973" i="7"/>
  <c r="H961" i="7"/>
  <c r="H962" i="7"/>
  <c r="H950" i="7"/>
  <c r="H938" i="7"/>
  <c r="H946" i="7"/>
  <c r="H916" i="7"/>
  <c r="H892" i="7"/>
  <c r="H868" i="7"/>
  <c r="H905" i="7"/>
  <c r="H906" i="7"/>
  <c r="H894" i="7"/>
  <c r="H947" i="7"/>
  <c r="H895" i="7"/>
  <c r="H920" i="7"/>
  <c r="H909" i="7"/>
  <c r="H910" i="7"/>
  <c r="H923" i="7"/>
  <c r="H875" i="7"/>
  <c r="H934" i="7"/>
  <c r="H888" i="7"/>
  <c r="H876" i="7"/>
  <c r="H925" i="7"/>
  <c r="H855" i="7"/>
  <c r="H815" i="7"/>
  <c r="H731" i="7"/>
  <c r="H745" i="7"/>
  <c r="H842" i="7"/>
  <c r="H770" i="7"/>
  <c r="H746" i="7"/>
  <c r="H709" i="7"/>
  <c r="H704" i="7"/>
  <c r="H703" i="7"/>
  <c r="H795" i="7"/>
  <c r="H735" i="7"/>
  <c r="H723" i="7"/>
  <c r="H711" i="7"/>
  <c r="H832" i="7"/>
  <c r="H724" i="7"/>
  <c r="H852" i="7"/>
  <c r="H809" i="7"/>
  <c r="H737" i="7"/>
  <c r="H713" i="7"/>
  <c r="H750" i="7"/>
  <c r="H853" i="7"/>
  <c r="H823" i="7"/>
  <c r="H799" i="7"/>
  <c r="H727" i="7"/>
  <c r="H715" i="7"/>
  <c r="H776" i="7"/>
  <c r="H860" i="7"/>
  <c r="H854" i="7"/>
  <c r="H813" i="7"/>
  <c r="H801" i="7"/>
  <c r="H777" i="7"/>
  <c r="H765" i="7"/>
  <c r="H621" i="7"/>
  <c r="H658" i="7"/>
  <c r="H646" i="7"/>
  <c r="H636" i="7"/>
  <c r="H668" i="7"/>
  <c r="H662" i="7"/>
  <c r="H638" i="7"/>
  <c r="H826" i="7"/>
  <c r="H675" i="7"/>
  <c r="H694" i="7"/>
  <c r="H676" i="7"/>
  <c r="H670" i="7"/>
  <c r="H629" i="7"/>
  <c r="H696" i="7"/>
  <c r="H630" i="7"/>
  <c r="H802" i="7"/>
  <c r="H631" i="7"/>
  <c r="H686" i="7"/>
  <c r="H632" i="7"/>
  <c r="H620" i="7"/>
  <c r="H558" i="7"/>
  <c r="H534" i="7"/>
  <c r="H583" i="7"/>
  <c r="H559" i="7"/>
  <c r="H535" i="7"/>
  <c r="H498" i="7"/>
  <c r="H495" i="7"/>
  <c r="H492" i="7"/>
  <c r="H489" i="7"/>
  <c r="H486" i="7"/>
  <c r="H483" i="7"/>
  <c r="H537" i="7"/>
  <c r="H601" i="7"/>
  <c r="H590" i="7"/>
  <c r="H606" i="7"/>
  <c r="H575" i="7"/>
  <c r="H565" i="7"/>
  <c r="H529" i="7"/>
  <c r="H531" i="7"/>
  <c r="H556" i="7"/>
  <c r="H532" i="7"/>
  <c r="H477" i="7"/>
  <c r="H429" i="7"/>
  <c r="H417" i="7"/>
  <c r="H393" i="7"/>
  <c r="H442" i="7"/>
  <c r="H418" i="7"/>
  <c r="H394" i="7"/>
  <c r="H479" i="7"/>
  <c r="H467" i="7"/>
  <c r="H443" i="7"/>
  <c r="H419" i="7"/>
  <c r="H444" i="7"/>
  <c r="H420" i="7"/>
  <c r="H396" i="7"/>
  <c r="H372" i="7"/>
  <c r="H457" i="7"/>
  <c r="H445" i="7"/>
  <c r="H433" i="7"/>
  <c r="H373" i="7"/>
  <c r="H560" i="7"/>
  <c r="H447" i="7"/>
  <c r="H400" i="7"/>
  <c r="H425" i="7"/>
  <c r="H389" i="7"/>
  <c r="H450" i="7"/>
  <c r="H414" i="7"/>
  <c r="H427" i="7"/>
  <c r="H415" i="7"/>
  <c r="H476" i="7"/>
  <c r="H366" i="7"/>
  <c r="H354" i="7"/>
  <c r="H330" i="7"/>
  <c r="H371" i="7"/>
  <c r="H379" i="7"/>
  <c r="H361" i="7"/>
  <c r="H355" i="7"/>
  <c r="H343" i="7"/>
  <c r="H321" i="7"/>
  <c r="H362" i="7"/>
  <c r="H350" i="7"/>
  <c r="H344" i="7"/>
  <c r="H322" i="7"/>
  <c r="H363" i="7"/>
  <c r="H324" i="7"/>
  <c r="H364" i="7"/>
  <c r="H352" i="7"/>
  <c r="H346" i="7"/>
  <c r="H339" i="7"/>
  <c r="H329" i="7"/>
  <c r="H249" i="7"/>
  <c r="H237" i="7"/>
  <c r="H201" i="7"/>
  <c r="H177" i="7"/>
  <c r="H294" i="7"/>
  <c r="H290" i="7"/>
  <c r="H280" i="7"/>
  <c r="H268" i="7"/>
  <c r="H256" i="7"/>
  <c r="H190" i="7"/>
  <c r="H178" i="7"/>
  <c r="H166" i="7"/>
  <c r="H148" i="7"/>
  <c r="H147" i="7"/>
  <c r="H146" i="7"/>
  <c r="H141" i="7"/>
  <c r="H140" i="7"/>
  <c r="H135" i="7"/>
  <c r="H131" i="7"/>
  <c r="H129" i="7"/>
  <c r="H128" i="7"/>
  <c r="H126" i="7"/>
  <c r="H123" i="7"/>
  <c r="H122" i="7"/>
  <c r="H121" i="7"/>
  <c r="H117" i="7"/>
  <c r="H115" i="7"/>
  <c r="H112" i="7"/>
  <c r="H106" i="7"/>
  <c r="H104" i="7"/>
  <c r="H99" i="7"/>
  <c r="H98" i="7"/>
  <c r="H95" i="7"/>
  <c r="H91" i="7"/>
  <c r="H86" i="7"/>
  <c r="H85" i="7"/>
  <c r="H84" i="7"/>
  <c r="H83" i="7"/>
  <c r="H61" i="7"/>
  <c r="H60" i="7"/>
  <c r="H59" i="7"/>
  <c r="H58" i="7"/>
  <c r="H56" i="7"/>
  <c r="H45" i="7"/>
  <c r="H43" i="7"/>
  <c r="H37" i="7"/>
  <c r="H32" i="7"/>
  <c r="H31" i="7"/>
  <c r="H22" i="7"/>
  <c r="H215" i="7"/>
  <c r="H203" i="7"/>
  <c r="H179" i="7"/>
  <c r="H316" i="7"/>
  <c r="H281" i="7"/>
  <c r="H275" i="7"/>
  <c r="H269" i="7"/>
  <c r="H263" i="7"/>
  <c r="H257" i="7"/>
  <c r="H251" i="7"/>
  <c r="H240" i="7"/>
  <c r="H228" i="7"/>
  <c r="H168" i="7"/>
  <c r="H156" i="7"/>
  <c r="H340" i="7"/>
  <c r="H307" i="7"/>
  <c r="H303" i="7"/>
  <c r="H205" i="7"/>
  <c r="H169" i="7"/>
  <c r="H270" i="7"/>
  <c r="H258" i="7"/>
  <c r="H242" i="7"/>
  <c r="H231" i="7"/>
  <c r="H207" i="7"/>
  <c r="H183" i="7"/>
  <c r="H283" i="7"/>
  <c r="H265" i="7"/>
  <c r="H259" i="7"/>
  <c r="H253" i="7"/>
  <c r="H184" i="7"/>
  <c r="H160" i="7"/>
  <c r="H272" i="7"/>
  <c r="H328" i="7"/>
  <c r="H285" i="7"/>
  <c r="H279" i="7"/>
  <c r="H255" i="7"/>
  <c r="H236" i="7"/>
  <c r="H224" i="7"/>
  <c r="H200" i="7"/>
  <c r="H335" i="7"/>
  <c r="H13" i="7"/>
  <c r="H14" i="7"/>
  <c r="H2" i="7"/>
  <c r="H223" i="7"/>
  <c r="H234" i="7"/>
  <c r="H210" i="7"/>
  <c r="H301" i="7"/>
  <c r="H187" i="7"/>
  <c r="H927" i="7"/>
  <c r="H1012" i="7"/>
  <c r="H928" i="7"/>
  <c r="H804" i="7"/>
  <c r="H593" i="7"/>
  <c r="H410" i="7"/>
  <c r="H428" i="7"/>
  <c r="H274" i="7"/>
  <c r="H78" i="7"/>
  <c r="H54" i="7"/>
  <c r="H940" i="7"/>
  <c r="H949" i="7"/>
  <c r="H663" i="7"/>
  <c r="H579" i="7"/>
  <c r="H1134" i="7"/>
  <c r="H1070" i="7"/>
  <c r="H1115" i="7"/>
  <c r="H1092" i="7"/>
  <c r="H1059" i="7"/>
  <c r="H1048" i="7"/>
  <c r="H1035" i="7"/>
  <c r="H939" i="7"/>
  <c r="H1040" i="7"/>
  <c r="H988" i="7"/>
  <c r="H955" i="7"/>
  <c r="H884" i="7"/>
  <c r="H890" i="7"/>
  <c r="H816" i="7"/>
  <c r="H806" i="7"/>
  <c r="H865" i="7"/>
  <c r="H778" i="7"/>
  <c r="H650" i="7"/>
  <c r="H742" i="7"/>
  <c r="H571" i="7"/>
  <c r="H519" i="7"/>
  <c r="H509" i="7"/>
  <c r="H598" i="7"/>
  <c r="H408" i="7"/>
  <c r="H374" i="7"/>
  <c r="H426" i="7"/>
  <c r="H404" i="7"/>
  <c r="H142" i="7"/>
  <c r="H264" i="7"/>
  <c r="H3" i="7"/>
  <c r="Q23" i="1"/>
  <c r="I3" i="2"/>
  <c r="I5" i="2"/>
  <c r="I7" i="2"/>
  <c r="I9" i="2"/>
  <c r="I11" i="2"/>
  <c r="I13" i="2"/>
  <c r="I15" i="2"/>
  <c r="I17" i="2"/>
  <c r="I19" i="2"/>
  <c r="I21" i="2"/>
  <c r="Q3" i="1"/>
  <c r="Q15" i="1"/>
  <c r="Q20" i="1"/>
  <c r="L3" i="2"/>
  <c r="L5" i="2"/>
  <c r="L7" i="2"/>
  <c r="L9" i="2"/>
  <c r="L11" i="2"/>
  <c r="L13" i="2"/>
  <c r="L15" i="2"/>
  <c r="L17" i="2"/>
  <c r="L19" i="2"/>
  <c r="L21" i="2"/>
  <c r="M3" i="2"/>
  <c r="M7" i="2"/>
  <c r="M9" i="2"/>
  <c r="M11" i="2"/>
  <c r="M15" i="2"/>
  <c r="M17" i="2"/>
  <c r="M19" i="2"/>
  <c r="M21" i="2"/>
  <c r="H1142" i="7"/>
  <c r="H1130" i="7"/>
  <c r="H1138" i="7"/>
  <c r="H1132" i="7"/>
  <c r="H1139" i="7"/>
  <c r="H1082" i="7"/>
  <c r="H1111" i="7"/>
  <c r="H1087" i="7"/>
  <c r="H1057" i="7"/>
  <c r="H1051" i="7"/>
  <c r="H1063" i="7"/>
  <c r="H1017" i="7"/>
  <c r="H1005" i="7"/>
  <c r="H1096" i="7"/>
  <c r="H1031" i="7"/>
  <c r="H1008" i="7"/>
  <c r="H1109" i="7"/>
  <c r="H1089" i="7"/>
  <c r="H1010" i="7"/>
  <c r="H1024" i="7"/>
  <c r="H995" i="7"/>
  <c r="H963" i="7"/>
  <c r="H978" i="7"/>
  <c r="H966" i="7"/>
  <c r="H942" i="7"/>
  <c r="H930" i="7"/>
  <c r="H957" i="7"/>
  <c r="H970" i="7"/>
  <c r="H992" i="7"/>
  <c r="H1046" i="7"/>
  <c r="H984" i="7"/>
  <c r="H880" i="7"/>
  <c r="H918" i="7"/>
  <c r="H907" i="7"/>
  <c r="H908" i="7"/>
  <c r="H897" i="7"/>
  <c r="H913" i="7"/>
  <c r="H903" i="7"/>
  <c r="H755" i="7"/>
  <c r="H792" i="7"/>
  <c r="H733" i="7"/>
  <c r="H722" i="7"/>
  <c r="H784" i="7"/>
  <c r="H772" i="7"/>
  <c r="H833" i="7"/>
  <c r="H725" i="7"/>
  <c r="H834" i="7"/>
  <c r="H822" i="7"/>
  <c r="H751" i="7"/>
  <c r="H824" i="7"/>
  <c r="H800" i="7"/>
  <c r="H753" i="7"/>
  <c r="H729" i="7"/>
  <c r="H609" i="7"/>
  <c r="H634" i="7"/>
  <c r="H689" i="7"/>
  <c r="H611" i="7"/>
  <c r="H660" i="7"/>
  <c r="H648" i="7"/>
  <c r="H661" i="7"/>
  <c r="H626" i="7"/>
  <c r="H669" i="7"/>
  <c r="H664" i="7"/>
  <c r="H838" i="7"/>
  <c r="H618" i="7"/>
  <c r="H655" i="7"/>
  <c r="H644" i="7"/>
  <c r="H516" i="7"/>
  <c r="H513" i="7"/>
  <c r="H505" i="7"/>
  <c r="H500" i="7"/>
  <c r="H490" i="7"/>
  <c r="H585" i="7"/>
  <c r="H549" i="7"/>
  <c r="H596" i="7"/>
  <c r="H588" i="7"/>
  <c r="H563" i="7"/>
  <c r="H539" i="7"/>
  <c r="H577" i="7"/>
  <c r="H553" i="7"/>
  <c r="H542" i="7"/>
  <c r="H384" i="7"/>
  <c r="H469" i="7"/>
  <c r="H462" i="7"/>
  <c r="H378" i="7"/>
  <c r="H581" i="7"/>
  <c r="H348" i="7"/>
  <c r="H331" i="7"/>
  <c r="H368" i="7"/>
  <c r="H356" i="7"/>
  <c r="H357" i="7"/>
  <c r="H351" i="7"/>
  <c r="H337" i="7"/>
  <c r="H326" i="7"/>
  <c r="H341" i="7"/>
  <c r="H213" i="7"/>
  <c r="H262" i="7"/>
  <c r="H226" i="7"/>
  <c r="H154" i="7"/>
  <c r="H118" i="7"/>
  <c r="H101" i="7"/>
  <c r="H94" i="7"/>
  <c r="H365" i="7"/>
  <c r="H359" i="7"/>
  <c r="H287" i="7"/>
  <c r="H241" i="7"/>
  <c r="H193" i="7"/>
  <c r="H219" i="7"/>
  <c r="H171" i="7"/>
  <c r="H292" i="7"/>
  <c r="H196" i="7"/>
  <c r="H248" i="7"/>
  <c r="H188" i="7"/>
  <c r="H174" i="7"/>
  <c r="H309" i="7"/>
  <c r="H297" i="7"/>
  <c r="H247" i="7"/>
  <c r="H211" i="7"/>
  <c r="H305" i="7"/>
  <c r="H1085" i="7"/>
  <c r="H887" i="7"/>
  <c r="H318" i="7"/>
  <c r="H319" i="7"/>
  <c r="H320" i="7"/>
  <c r="H189" i="7"/>
  <c r="H315" i="7"/>
  <c r="H302" i="7"/>
  <c r="H250" i="7"/>
  <c r="H238" i="7"/>
  <c r="H202" i="7"/>
  <c r="H239" i="7"/>
  <c r="H191" i="7"/>
  <c r="H216" i="7"/>
  <c r="H204" i="7"/>
  <c r="H180" i="7"/>
  <c r="H311" i="7"/>
  <c r="H299" i="7"/>
  <c r="H217" i="7"/>
  <c r="H181" i="7"/>
  <c r="H252" i="7"/>
  <c r="H230" i="7"/>
  <c r="H218" i="7"/>
  <c r="H182" i="7"/>
  <c r="H243" i="7"/>
  <c r="H300" i="7"/>
  <c r="H233" i="7"/>
  <c r="H209" i="7"/>
  <c r="H185" i="7"/>
  <c r="H284" i="7"/>
  <c r="H254" i="7"/>
  <c r="H273" i="7"/>
  <c r="H222" i="7"/>
  <c r="H199" i="7"/>
  <c r="H186" i="7"/>
  <c r="H235" i="7"/>
  <c r="H289" i="7"/>
  <c r="H1143" i="7"/>
  <c r="H1025" i="7"/>
  <c r="H1083" i="7"/>
  <c r="H1112" i="7"/>
  <c r="H1088" i="7"/>
  <c r="H1032" i="7"/>
  <c r="H996" i="7"/>
  <c r="H1077" i="7"/>
  <c r="H979" i="7"/>
  <c r="H943" i="7"/>
  <c r="H1018" i="7"/>
  <c r="H971" i="7"/>
  <c r="H993" i="7"/>
  <c r="H881" i="7"/>
  <c r="H919" i="7"/>
  <c r="H898" i="7"/>
  <c r="H839" i="7"/>
  <c r="H756" i="7"/>
  <c r="H793" i="7"/>
  <c r="H734" i="7"/>
  <c r="H785" i="7"/>
  <c r="H773" i="7"/>
  <c r="H847" i="7"/>
  <c r="H645" i="7"/>
  <c r="H690" i="7"/>
  <c r="H730" i="7"/>
  <c r="H605" i="7"/>
  <c r="H665" i="7"/>
  <c r="H619" i="7"/>
  <c r="H514" i="7"/>
  <c r="H501" i="7"/>
  <c r="H586" i="7"/>
  <c r="H550" i="7"/>
  <c r="H540" i="7"/>
  <c r="H543" i="7"/>
  <c r="H580" i="7"/>
  <c r="H369" i="7"/>
  <c r="H470" i="7"/>
  <c r="H460" i="7"/>
  <c r="H413" i="7"/>
  <c r="H439" i="7"/>
  <c r="H403" i="7"/>
  <c r="H392" i="7"/>
  <c r="H360" i="7"/>
  <c r="H383" i="7"/>
  <c r="H399" i="7"/>
  <c r="H349" i="7"/>
  <c r="H338" i="7"/>
  <c r="H310" i="7"/>
  <c r="H306" i="7"/>
  <c r="H298" i="7"/>
  <c r="H214" i="7"/>
  <c r="H74" i="7"/>
  <c r="H35" i="7"/>
  <c r="H16" i="7"/>
  <c r="H227" i="7"/>
  <c r="H195" i="7"/>
  <c r="H288" i="7"/>
  <c r="H172" i="7"/>
  <c r="H221" i="7"/>
  <c r="H327" i="7"/>
  <c r="H198" i="7"/>
  <c r="H293" i="7"/>
  <c r="H175" i="7"/>
  <c r="H9" i="7"/>
  <c r="H165" i="7"/>
  <c r="H145" i="7"/>
  <c r="H143" i="7"/>
  <c r="H133" i="7"/>
  <c r="H132" i="7"/>
  <c r="H130" i="7"/>
  <c r="H127" i="7"/>
  <c r="H120" i="7"/>
  <c r="H119" i="7"/>
  <c r="H116" i="7"/>
  <c r="H114" i="7"/>
  <c r="H108" i="7"/>
  <c r="H107" i="7"/>
  <c r="H105" i="7"/>
  <c r="H103" i="7"/>
  <c r="H100" i="7"/>
  <c r="H97" i="7"/>
  <c r="H96" i="7"/>
  <c r="H93" i="7"/>
  <c r="H90" i="7"/>
  <c r="H88" i="7"/>
  <c r="H87" i="7"/>
  <c r="H82" i="7"/>
  <c r="H81" i="7"/>
  <c r="H79" i="7"/>
  <c r="H77" i="7"/>
  <c r="H73" i="7"/>
  <c r="H72" i="7"/>
  <c r="H71" i="7"/>
  <c r="H69" i="7"/>
  <c r="H68" i="7"/>
  <c r="H66" i="7"/>
  <c r="H62" i="7"/>
  <c r="H57" i="7"/>
  <c r="H55" i="7"/>
  <c r="H53" i="7"/>
  <c r="H52" i="7"/>
  <c r="H51" i="7"/>
  <c r="H50" i="7"/>
  <c r="H48" i="7"/>
  <c r="H47" i="7"/>
  <c r="H46" i="7"/>
  <c r="H44" i="7"/>
  <c r="H42" i="7"/>
  <c r="H41" i="7"/>
  <c r="H39" i="7"/>
  <c r="H36" i="7"/>
  <c r="H30" i="7"/>
  <c r="H29" i="7"/>
  <c r="H28" i="7"/>
  <c r="H24" i="7"/>
  <c r="H23" i="7"/>
  <c r="H21" i="7"/>
  <c r="H167" i="7"/>
  <c r="H157" i="7"/>
  <c r="H206" i="7"/>
  <c r="H158" i="7"/>
  <c r="H159" i="7"/>
  <c r="H161" i="7"/>
  <c r="H176" i="7"/>
  <c r="H15" i="7"/>
  <c r="H5" i="7"/>
  <c r="H6" i="7"/>
  <c r="H163" i="7"/>
  <c r="H11" i="7"/>
  <c r="H12" i="7"/>
  <c r="H810" i="7"/>
  <c r="H639" i="7"/>
  <c r="H561" i="7"/>
  <c r="H568" i="7"/>
  <c r="H441" i="7"/>
  <c r="H434" i="7"/>
  <c r="H136" i="7"/>
  <c r="I1125" i="7" l="1"/>
  <c r="P1125" i="7" s="1"/>
  <c r="I1119" i="7"/>
  <c r="P1119" i="7" s="1"/>
  <c r="I1095" i="7"/>
  <c r="P1095" i="7" s="1"/>
  <c r="I1090" i="7"/>
  <c r="P1090" i="7" s="1"/>
  <c r="I1078" i="7"/>
  <c r="P1078" i="7" s="1"/>
  <c r="I1133" i="7"/>
  <c r="P1133" i="7" s="1"/>
  <c r="I1091" i="7"/>
  <c r="P1091" i="7" s="1"/>
  <c r="I1073" i="7"/>
  <c r="P1073" i="7" s="1"/>
  <c r="I1067" i="7"/>
  <c r="P1067" i="7" s="1"/>
  <c r="I1061" i="7"/>
  <c r="P1061" i="7" s="1"/>
  <c r="I1054" i="7"/>
  <c r="P1054" i="7" s="1"/>
  <c r="I1045" i="7"/>
  <c r="P1045" i="7" s="1"/>
  <c r="I1042" i="7"/>
  <c r="P1042" i="7" s="1"/>
  <c r="I1140" i="7"/>
  <c r="P1140" i="7" s="1"/>
  <c r="I1080" i="7"/>
  <c r="P1080" i="7" s="1"/>
  <c r="I1074" i="7"/>
  <c r="P1074" i="7" s="1"/>
  <c r="I1068" i="7"/>
  <c r="P1068" i="7" s="1"/>
  <c r="I1105" i="7"/>
  <c r="P1105" i="7" s="1"/>
  <c r="I1118" i="7"/>
  <c r="P1118" i="7" s="1"/>
  <c r="I1106" i="7"/>
  <c r="P1106" i="7" s="1"/>
  <c r="I1064" i="7"/>
  <c r="P1064" i="7" s="1"/>
  <c r="I1029" i="7"/>
  <c r="P1029" i="7" s="1"/>
  <c r="I1006" i="7"/>
  <c r="P1006" i="7" s="1"/>
  <c r="I1020" i="7"/>
  <c r="P1020" i="7" s="1"/>
  <c r="I1000" i="7"/>
  <c r="P1000" i="7" s="1"/>
  <c r="I964" i="7"/>
  <c r="P964" i="7" s="1"/>
  <c r="I1002" i="7"/>
  <c r="P1002" i="7" s="1"/>
  <c r="I953" i="7"/>
  <c r="P953" i="7" s="1"/>
  <c r="I968" i="7"/>
  <c r="P968" i="7" s="1"/>
  <c r="I944" i="7"/>
  <c r="P944" i="7" s="1"/>
  <c r="I933" i="7"/>
  <c r="P933" i="7" s="1"/>
  <c r="I1034" i="7"/>
  <c r="P1034" i="7" s="1"/>
  <c r="I1022" i="7"/>
  <c r="P1022" i="7" s="1"/>
  <c r="I1004" i="7"/>
  <c r="P1004" i="7" s="1"/>
  <c r="I946" i="7"/>
  <c r="P946" i="7" s="1"/>
  <c r="I934" i="7"/>
  <c r="P934" i="7" s="1"/>
  <c r="I959" i="7"/>
  <c r="P959" i="7" s="1"/>
  <c r="I960" i="7"/>
  <c r="P960" i="7" s="1"/>
  <c r="I985" i="7"/>
  <c r="P985" i="7" s="1"/>
  <c r="I973" i="7"/>
  <c r="P973" i="7" s="1"/>
  <c r="I961" i="7"/>
  <c r="P961" i="7" s="1"/>
  <c r="I962" i="7"/>
  <c r="P962" i="7" s="1"/>
  <c r="I950" i="7"/>
  <c r="P950" i="7" s="1"/>
  <c r="I938" i="7"/>
  <c r="P938" i="7" s="1"/>
  <c r="I1001" i="7"/>
  <c r="P1001" i="7" s="1"/>
  <c r="I987" i="7"/>
  <c r="P987" i="7" s="1"/>
  <c r="I951" i="7"/>
  <c r="P951" i="7" s="1"/>
  <c r="I905" i="7"/>
  <c r="P905" i="7" s="1"/>
  <c r="I936" i="7"/>
  <c r="P936" i="7" s="1"/>
  <c r="I906" i="7"/>
  <c r="P906" i="7" s="1"/>
  <c r="I894" i="7"/>
  <c r="P894" i="7" s="1"/>
  <c r="I947" i="7"/>
  <c r="P947" i="7" s="1"/>
  <c r="I895" i="7"/>
  <c r="P895" i="7" s="1"/>
  <c r="I920" i="7"/>
  <c r="P920" i="7" s="1"/>
  <c r="I909" i="7"/>
  <c r="P909" i="7" s="1"/>
  <c r="I910" i="7"/>
  <c r="P910" i="7" s="1"/>
  <c r="I923" i="7"/>
  <c r="P923" i="7" s="1"/>
  <c r="I875" i="7"/>
  <c r="P875" i="7" s="1"/>
  <c r="I860" i="7"/>
  <c r="P860" i="7" s="1"/>
  <c r="I855" i="7"/>
  <c r="P855" i="7" s="1"/>
  <c r="I854" i="7"/>
  <c r="P854" i="7" s="1"/>
  <c r="I853" i="7"/>
  <c r="P853" i="7" s="1"/>
  <c r="I852" i="7"/>
  <c r="P852" i="7" s="1"/>
  <c r="I888" i="7"/>
  <c r="P888" i="7" s="1"/>
  <c r="I876" i="7"/>
  <c r="P876" i="7" s="1"/>
  <c r="I925" i="7"/>
  <c r="P925" i="7" s="1"/>
  <c r="I916" i="7"/>
  <c r="P916" i="7" s="1"/>
  <c r="I892" i="7"/>
  <c r="P892" i="7" s="1"/>
  <c r="I745" i="7"/>
  <c r="P745" i="7" s="1"/>
  <c r="I868" i="7"/>
  <c r="P868" i="7" s="1"/>
  <c r="I842" i="7"/>
  <c r="P842" i="7" s="1"/>
  <c r="I770" i="7"/>
  <c r="P770" i="7" s="1"/>
  <c r="I746" i="7"/>
  <c r="P746" i="7" s="1"/>
  <c r="I709" i="7"/>
  <c r="P709" i="7" s="1"/>
  <c r="I704" i="7"/>
  <c r="P704" i="7" s="1"/>
  <c r="I703" i="7"/>
  <c r="P703" i="7" s="1"/>
  <c r="I696" i="7"/>
  <c r="P696" i="7" s="1"/>
  <c r="I694" i="7"/>
  <c r="P694" i="7" s="1"/>
  <c r="I686" i="7"/>
  <c r="P686" i="7" s="1"/>
  <c r="I676" i="7"/>
  <c r="P676" i="7" s="1"/>
  <c r="I675" i="7"/>
  <c r="P675" i="7" s="1"/>
  <c r="I670" i="7"/>
  <c r="P670" i="7" s="1"/>
  <c r="I668" i="7"/>
  <c r="P668" i="7" s="1"/>
  <c r="I795" i="7"/>
  <c r="P795" i="7" s="1"/>
  <c r="I735" i="7"/>
  <c r="P735" i="7" s="1"/>
  <c r="I723" i="7"/>
  <c r="P723" i="7" s="1"/>
  <c r="I711" i="7"/>
  <c r="P711" i="7" s="1"/>
  <c r="I832" i="7"/>
  <c r="P832" i="7" s="1"/>
  <c r="I724" i="7"/>
  <c r="P724" i="7" s="1"/>
  <c r="I809" i="7"/>
  <c r="P809" i="7" s="1"/>
  <c r="I737" i="7"/>
  <c r="P737" i="7" s="1"/>
  <c r="I713" i="7"/>
  <c r="P713" i="7" s="1"/>
  <c r="I750" i="7"/>
  <c r="P750" i="7" s="1"/>
  <c r="I823" i="7"/>
  <c r="P823" i="7" s="1"/>
  <c r="I799" i="7"/>
  <c r="P799" i="7" s="1"/>
  <c r="I727" i="7"/>
  <c r="P727" i="7" s="1"/>
  <c r="I715" i="7"/>
  <c r="P715" i="7" s="1"/>
  <c r="I776" i="7"/>
  <c r="P776" i="7" s="1"/>
  <c r="I813" i="7"/>
  <c r="P813" i="7" s="1"/>
  <c r="I801" i="7"/>
  <c r="P801" i="7" s="1"/>
  <c r="I777" i="7"/>
  <c r="P777" i="7" s="1"/>
  <c r="I765" i="7"/>
  <c r="P765" i="7" s="1"/>
  <c r="I826" i="7"/>
  <c r="P826" i="7" s="1"/>
  <c r="I802" i="7"/>
  <c r="P802" i="7" s="1"/>
  <c r="I658" i="7"/>
  <c r="P658" i="7" s="1"/>
  <c r="I646" i="7"/>
  <c r="P646" i="7" s="1"/>
  <c r="I636" i="7"/>
  <c r="P636" i="7" s="1"/>
  <c r="I815" i="7"/>
  <c r="P815" i="7" s="1"/>
  <c r="I662" i="7"/>
  <c r="P662" i="7" s="1"/>
  <c r="I638" i="7"/>
  <c r="P638" i="7" s="1"/>
  <c r="I731" i="7"/>
  <c r="P731" i="7" s="1"/>
  <c r="I629" i="7"/>
  <c r="P629" i="7" s="1"/>
  <c r="I630" i="7"/>
  <c r="P630" i="7" s="1"/>
  <c r="I606" i="7"/>
  <c r="P606" i="7" s="1"/>
  <c r="I631" i="7"/>
  <c r="P631" i="7" s="1"/>
  <c r="I632" i="7"/>
  <c r="P632" i="7" s="1"/>
  <c r="I620" i="7"/>
  <c r="P620" i="7" s="1"/>
  <c r="I621" i="7"/>
  <c r="P621" i="7" s="1"/>
  <c r="I583" i="7"/>
  <c r="P583" i="7" s="1"/>
  <c r="I559" i="7"/>
  <c r="P559" i="7" s="1"/>
  <c r="I535" i="7"/>
  <c r="P535" i="7" s="1"/>
  <c r="I498" i="7"/>
  <c r="P498" i="7" s="1"/>
  <c r="I495" i="7"/>
  <c r="P495" i="7" s="1"/>
  <c r="I492" i="7"/>
  <c r="P492" i="7" s="1"/>
  <c r="I489" i="7"/>
  <c r="P489" i="7" s="1"/>
  <c r="I486" i="7"/>
  <c r="P486" i="7" s="1"/>
  <c r="I560" i="7"/>
  <c r="P560" i="7" s="1"/>
  <c r="I601" i="7"/>
  <c r="P601" i="7" s="1"/>
  <c r="I590" i="7"/>
  <c r="P590" i="7" s="1"/>
  <c r="I575" i="7"/>
  <c r="P575" i="7" s="1"/>
  <c r="I565" i="7"/>
  <c r="P565" i="7" s="1"/>
  <c r="I529" i="7"/>
  <c r="P529" i="7" s="1"/>
  <c r="I531" i="7"/>
  <c r="P531" i="7" s="1"/>
  <c r="I556" i="7"/>
  <c r="P556" i="7" s="1"/>
  <c r="I532" i="7"/>
  <c r="P532" i="7" s="1"/>
  <c r="I442" i="7"/>
  <c r="P442" i="7" s="1"/>
  <c r="I418" i="7"/>
  <c r="P418" i="7" s="1"/>
  <c r="I394" i="7"/>
  <c r="P394" i="7" s="1"/>
  <c r="I479" i="7"/>
  <c r="P479" i="7" s="1"/>
  <c r="I467" i="7"/>
  <c r="P467" i="7" s="1"/>
  <c r="I443" i="7"/>
  <c r="P443" i="7" s="1"/>
  <c r="I419" i="7"/>
  <c r="P419" i="7" s="1"/>
  <c r="I371" i="7"/>
  <c r="P371" i="7" s="1"/>
  <c r="I444" i="7"/>
  <c r="P444" i="7" s="1"/>
  <c r="I420" i="7"/>
  <c r="P420" i="7" s="1"/>
  <c r="I457" i="7"/>
  <c r="P457" i="7" s="1"/>
  <c r="I445" i="7"/>
  <c r="P445" i="7" s="1"/>
  <c r="I433" i="7"/>
  <c r="P433" i="7" s="1"/>
  <c r="I373" i="7"/>
  <c r="P373" i="7" s="1"/>
  <c r="I447" i="7"/>
  <c r="P447" i="7" s="1"/>
  <c r="I483" i="7"/>
  <c r="P483" i="7" s="1"/>
  <c r="I425" i="7"/>
  <c r="P425" i="7" s="1"/>
  <c r="I389" i="7"/>
  <c r="P389" i="7" s="1"/>
  <c r="I450" i="7"/>
  <c r="P450" i="7" s="1"/>
  <c r="I414" i="7"/>
  <c r="P414" i="7" s="1"/>
  <c r="I537" i="7"/>
  <c r="P537" i="7" s="1"/>
  <c r="I427" i="7"/>
  <c r="P427" i="7" s="1"/>
  <c r="I415" i="7"/>
  <c r="P415" i="7" s="1"/>
  <c r="I379" i="7"/>
  <c r="P379" i="7" s="1"/>
  <c r="I366" i="7"/>
  <c r="P366" i="7" s="1"/>
  <c r="I364" i="7"/>
  <c r="P364" i="7" s="1"/>
  <c r="I363" i="7"/>
  <c r="P363" i="7" s="1"/>
  <c r="I362" i="7"/>
  <c r="P362" i="7" s="1"/>
  <c r="I361" i="7"/>
  <c r="P361" i="7" s="1"/>
  <c r="I355" i="7"/>
  <c r="P355" i="7" s="1"/>
  <c r="I354" i="7"/>
  <c r="P354" i="7" s="1"/>
  <c r="I352" i="7"/>
  <c r="P352" i="7" s="1"/>
  <c r="I350" i="7"/>
  <c r="P350" i="7" s="1"/>
  <c r="I346" i="7"/>
  <c r="P346" i="7" s="1"/>
  <c r="I344" i="7"/>
  <c r="P344" i="7" s="1"/>
  <c r="I343" i="7"/>
  <c r="P343" i="7" s="1"/>
  <c r="I476" i="7"/>
  <c r="P476" i="7" s="1"/>
  <c r="I558" i="7"/>
  <c r="P558" i="7" s="1"/>
  <c r="I534" i="7"/>
  <c r="P534" i="7" s="1"/>
  <c r="I477" i="7"/>
  <c r="P477" i="7" s="1"/>
  <c r="I429" i="7"/>
  <c r="P429" i="7" s="1"/>
  <c r="I417" i="7"/>
  <c r="P417" i="7" s="1"/>
  <c r="I393" i="7"/>
  <c r="P393" i="7" s="1"/>
  <c r="I321" i="7"/>
  <c r="P321" i="7" s="1"/>
  <c r="I372" i="7"/>
  <c r="P372" i="7" s="1"/>
  <c r="I322" i="7"/>
  <c r="P322" i="7" s="1"/>
  <c r="I400" i="7"/>
  <c r="P400" i="7" s="1"/>
  <c r="I335" i="7"/>
  <c r="P335" i="7" s="1"/>
  <c r="I307" i="7"/>
  <c r="P307" i="7" s="1"/>
  <c r="I303" i="7"/>
  <c r="P303" i="7" s="1"/>
  <c r="I301" i="7"/>
  <c r="P301" i="7" s="1"/>
  <c r="I294" i="7"/>
  <c r="P294" i="7" s="1"/>
  <c r="I290" i="7"/>
  <c r="P290" i="7" s="1"/>
  <c r="I396" i="7"/>
  <c r="P396" i="7" s="1"/>
  <c r="I339" i="7"/>
  <c r="P339" i="7" s="1"/>
  <c r="I340" i="7"/>
  <c r="P340" i="7" s="1"/>
  <c r="I330" i="7"/>
  <c r="P330" i="7" s="1"/>
  <c r="I324" i="7"/>
  <c r="P324" i="7" s="1"/>
  <c r="I280" i="7"/>
  <c r="P280" i="7" s="1"/>
  <c r="I268" i="7"/>
  <c r="P268" i="7" s="1"/>
  <c r="I256" i="7"/>
  <c r="P256" i="7" s="1"/>
  <c r="I190" i="7"/>
  <c r="P190" i="7" s="1"/>
  <c r="I178" i="7"/>
  <c r="P178" i="7" s="1"/>
  <c r="I166" i="7"/>
  <c r="P166" i="7" s="1"/>
  <c r="I148" i="7"/>
  <c r="P148" i="7" s="1"/>
  <c r="I147" i="7"/>
  <c r="P147" i="7" s="1"/>
  <c r="I146" i="7"/>
  <c r="P146" i="7" s="1"/>
  <c r="I141" i="7"/>
  <c r="P141" i="7" s="1"/>
  <c r="I140" i="7"/>
  <c r="P140" i="7" s="1"/>
  <c r="I135" i="7"/>
  <c r="P135" i="7" s="1"/>
  <c r="I131" i="7"/>
  <c r="P131" i="7" s="1"/>
  <c r="I129" i="7"/>
  <c r="P129" i="7" s="1"/>
  <c r="I128" i="7"/>
  <c r="P128" i="7" s="1"/>
  <c r="I126" i="7"/>
  <c r="P126" i="7" s="1"/>
  <c r="I123" i="7"/>
  <c r="P123" i="7" s="1"/>
  <c r="I122" i="7"/>
  <c r="P122" i="7" s="1"/>
  <c r="I121" i="7"/>
  <c r="P121" i="7" s="1"/>
  <c r="I117" i="7"/>
  <c r="P117" i="7" s="1"/>
  <c r="I115" i="7"/>
  <c r="P115" i="7" s="1"/>
  <c r="I112" i="7"/>
  <c r="P112" i="7" s="1"/>
  <c r="I106" i="7"/>
  <c r="P106" i="7" s="1"/>
  <c r="I104" i="7"/>
  <c r="P104" i="7" s="1"/>
  <c r="I99" i="7"/>
  <c r="P99" i="7" s="1"/>
  <c r="I98" i="7"/>
  <c r="P98" i="7" s="1"/>
  <c r="I95" i="7"/>
  <c r="P95" i="7" s="1"/>
  <c r="I91" i="7"/>
  <c r="P91" i="7" s="1"/>
  <c r="I86" i="7"/>
  <c r="P86" i="7" s="1"/>
  <c r="I85" i="7"/>
  <c r="P85" i="7" s="1"/>
  <c r="I84" i="7"/>
  <c r="P84" i="7" s="1"/>
  <c r="I83" i="7"/>
  <c r="P83" i="7" s="1"/>
  <c r="I61" i="7"/>
  <c r="P61" i="7" s="1"/>
  <c r="I60" i="7"/>
  <c r="P60" i="7" s="1"/>
  <c r="I59" i="7"/>
  <c r="P59" i="7" s="1"/>
  <c r="I58" i="7"/>
  <c r="P58" i="7" s="1"/>
  <c r="I56" i="7"/>
  <c r="P56" i="7" s="1"/>
  <c r="I45" i="7"/>
  <c r="P45" i="7" s="1"/>
  <c r="I43" i="7"/>
  <c r="P43" i="7" s="1"/>
  <c r="I37" i="7"/>
  <c r="P37" i="7" s="1"/>
  <c r="I329" i="7"/>
  <c r="P329" i="7" s="1"/>
  <c r="I215" i="7"/>
  <c r="P215" i="7" s="1"/>
  <c r="I203" i="7"/>
  <c r="P203" i="7" s="1"/>
  <c r="I179" i="7"/>
  <c r="P179" i="7" s="1"/>
  <c r="I316" i="7"/>
  <c r="P316" i="7" s="1"/>
  <c r="I281" i="7"/>
  <c r="P281" i="7" s="1"/>
  <c r="I275" i="7"/>
  <c r="P275" i="7" s="1"/>
  <c r="I269" i="7"/>
  <c r="P269" i="7" s="1"/>
  <c r="I263" i="7"/>
  <c r="P263" i="7" s="1"/>
  <c r="I257" i="7"/>
  <c r="P257" i="7" s="1"/>
  <c r="I251" i="7"/>
  <c r="P251" i="7" s="1"/>
  <c r="I240" i="7"/>
  <c r="P240" i="7" s="1"/>
  <c r="I228" i="7"/>
  <c r="P228" i="7" s="1"/>
  <c r="I168" i="7"/>
  <c r="P168" i="7" s="1"/>
  <c r="I156" i="7"/>
  <c r="P156" i="7" s="1"/>
  <c r="I205" i="7"/>
  <c r="P205" i="7" s="1"/>
  <c r="I169" i="7"/>
  <c r="P169" i="7" s="1"/>
  <c r="I270" i="7"/>
  <c r="P270" i="7" s="1"/>
  <c r="I258" i="7"/>
  <c r="P258" i="7" s="1"/>
  <c r="I242" i="7"/>
  <c r="P242" i="7" s="1"/>
  <c r="I231" i="7"/>
  <c r="P231" i="7" s="1"/>
  <c r="I207" i="7"/>
  <c r="P207" i="7" s="1"/>
  <c r="I183" i="7"/>
  <c r="P183" i="7" s="1"/>
  <c r="I283" i="7"/>
  <c r="P283" i="7" s="1"/>
  <c r="I265" i="7"/>
  <c r="P265" i="7" s="1"/>
  <c r="I259" i="7"/>
  <c r="P259" i="7" s="1"/>
  <c r="I253" i="7"/>
  <c r="P253" i="7" s="1"/>
  <c r="I184" i="7"/>
  <c r="P184" i="7" s="1"/>
  <c r="I160" i="7"/>
  <c r="P160" i="7" s="1"/>
  <c r="I272" i="7"/>
  <c r="P272" i="7" s="1"/>
  <c r="I234" i="7"/>
  <c r="P234" i="7" s="1"/>
  <c r="I210" i="7"/>
  <c r="P210" i="7" s="1"/>
  <c r="I249" i="7"/>
  <c r="P249" i="7" s="1"/>
  <c r="I237" i="7"/>
  <c r="P237" i="7" s="1"/>
  <c r="I201" i="7"/>
  <c r="P201" i="7" s="1"/>
  <c r="I177" i="7"/>
  <c r="P177" i="7" s="1"/>
  <c r="I255" i="7"/>
  <c r="P255" i="7" s="1"/>
  <c r="I236" i="7"/>
  <c r="P236" i="7" s="1"/>
  <c r="I14" i="7"/>
  <c r="P14" i="7" s="1"/>
  <c r="I2" i="7"/>
  <c r="P2" i="7" s="1"/>
  <c r="I223" i="7"/>
  <c r="P223" i="7" s="1"/>
  <c r="I22" i="7"/>
  <c r="P22" i="7" s="1"/>
  <c r="I224" i="7"/>
  <c r="P224" i="7" s="1"/>
  <c r="I200" i="7"/>
  <c r="P200" i="7" s="1"/>
  <c r="I285" i="7"/>
  <c r="P285" i="7" s="1"/>
  <c r="I31" i="7"/>
  <c r="P31" i="7" s="1"/>
  <c r="I279" i="7"/>
  <c r="P279" i="7" s="1"/>
  <c r="I187" i="7"/>
  <c r="P187" i="7" s="1"/>
  <c r="I32" i="7"/>
  <c r="P32" i="7" s="1"/>
  <c r="I328" i="7"/>
  <c r="P328" i="7" s="1"/>
  <c r="I13" i="7"/>
  <c r="P13" i="7" s="1"/>
  <c r="I1116" i="7"/>
  <c r="P1116" i="7" s="1"/>
  <c r="I1136" i="7"/>
  <c r="P1136" i="7" s="1"/>
  <c r="I885" i="7"/>
  <c r="P885" i="7" s="1"/>
  <c r="I867" i="7"/>
  <c r="P867" i="7" s="1"/>
  <c r="I780" i="7"/>
  <c r="P780" i="7" s="1"/>
  <c r="I818" i="7"/>
  <c r="P818" i="7" s="1"/>
  <c r="I808" i="7"/>
  <c r="P808" i="7" s="1"/>
  <c r="I796" i="7"/>
  <c r="P796" i="7" s="1"/>
  <c r="I836" i="7"/>
  <c r="P836" i="7" s="1"/>
  <c r="I521" i="7"/>
  <c r="P521" i="7" s="1"/>
  <c r="I507" i="7"/>
  <c r="P507" i="7" s="1"/>
  <c r="I573" i="7"/>
  <c r="P573" i="7" s="1"/>
  <c r="I600" i="7"/>
  <c r="P600" i="7" s="1"/>
  <c r="I406" i="7"/>
  <c r="P406" i="7" s="1"/>
  <c r="I409" i="7"/>
  <c r="P409" i="7" s="1"/>
  <c r="I376" i="7"/>
  <c r="P376" i="7" s="1"/>
  <c r="I144" i="7"/>
  <c r="P144" i="7" s="1"/>
  <c r="I49" i="7"/>
  <c r="P49" i="7" s="1"/>
  <c r="I162" i="7"/>
  <c r="P162" i="7" s="1"/>
  <c r="I4" i="7"/>
  <c r="P4" i="7" s="1"/>
  <c r="I261" i="7"/>
  <c r="P261" i="7" s="1"/>
  <c r="I164" i="7"/>
  <c r="P164" i="7" s="1"/>
  <c r="I145" i="7"/>
  <c r="P145" i="7" s="1"/>
  <c r="I143" i="7"/>
  <c r="P143" i="7" s="1"/>
  <c r="I133" i="7"/>
  <c r="P133" i="7" s="1"/>
  <c r="I132" i="7"/>
  <c r="P132" i="7" s="1"/>
  <c r="I130" i="7"/>
  <c r="P130" i="7" s="1"/>
  <c r="I127" i="7"/>
  <c r="P127" i="7" s="1"/>
  <c r="I120" i="7"/>
  <c r="P120" i="7" s="1"/>
  <c r="I119" i="7"/>
  <c r="P119" i="7" s="1"/>
  <c r="I116" i="7"/>
  <c r="P116" i="7" s="1"/>
  <c r="I114" i="7"/>
  <c r="P114" i="7" s="1"/>
  <c r="I108" i="7"/>
  <c r="P108" i="7" s="1"/>
  <c r="I107" i="7"/>
  <c r="P107" i="7" s="1"/>
  <c r="I105" i="7"/>
  <c r="P105" i="7" s="1"/>
  <c r="I103" i="7"/>
  <c r="P103" i="7" s="1"/>
  <c r="I100" i="7"/>
  <c r="P100" i="7" s="1"/>
  <c r="I97" i="7"/>
  <c r="P97" i="7" s="1"/>
  <c r="I96" i="7"/>
  <c r="P96" i="7" s="1"/>
  <c r="I93" i="7"/>
  <c r="P93" i="7" s="1"/>
  <c r="I90" i="7"/>
  <c r="P90" i="7" s="1"/>
  <c r="I88" i="7"/>
  <c r="P88" i="7" s="1"/>
  <c r="I87" i="7"/>
  <c r="P87" i="7" s="1"/>
  <c r="I82" i="7"/>
  <c r="P82" i="7" s="1"/>
  <c r="I81" i="7"/>
  <c r="P81" i="7" s="1"/>
  <c r="I79" i="7"/>
  <c r="P79" i="7" s="1"/>
  <c r="I77" i="7"/>
  <c r="P77" i="7" s="1"/>
  <c r="I73" i="7"/>
  <c r="P73" i="7" s="1"/>
  <c r="I72" i="7"/>
  <c r="P72" i="7" s="1"/>
  <c r="I71" i="7"/>
  <c r="P71" i="7" s="1"/>
  <c r="I69" i="7"/>
  <c r="P69" i="7" s="1"/>
  <c r="I68" i="7"/>
  <c r="P68" i="7" s="1"/>
  <c r="I66" i="7"/>
  <c r="P66" i="7" s="1"/>
  <c r="I62" i="7"/>
  <c r="P62" i="7" s="1"/>
  <c r="I57" i="7"/>
  <c r="P57" i="7" s="1"/>
  <c r="I55" i="7"/>
  <c r="P55" i="7" s="1"/>
  <c r="I53" i="7"/>
  <c r="P53" i="7" s="1"/>
  <c r="I52" i="7"/>
  <c r="P52" i="7" s="1"/>
  <c r="I51" i="7"/>
  <c r="P51" i="7" s="1"/>
  <c r="I50" i="7"/>
  <c r="P50" i="7" s="1"/>
  <c r="I48" i="7"/>
  <c r="P48" i="7" s="1"/>
  <c r="I47" i="7"/>
  <c r="P47" i="7" s="1"/>
  <c r="I46" i="7"/>
  <c r="P46" i="7" s="1"/>
  <c r="I44" i="7"/>
  <c r="P44" i="7" s="1"/>
  <c r="I42" i="7"/>
  <c r="P42" i="7" s="1"/>
  <c r="I41" i="7"/>
  <c r="P41" i="7" s="1"/>
  <c r="I39" i="7"/>
  <c r="P39" i="7" s="1"/>
  <c r="I36" i="7"/>
  <c r="P36" i="7" s="1"/>
  <c r="I167" i="7"/>
  <c r="P167" i="7" s="1"/>
  <c r="I157" i="7"/>
  <c r="P157" i="7" s="1"/>
  <c r="I206" i="7"/>
  <c r="P206" i="7" s="1"/>
  <c r="I158" i="7"/>
  <c r="P158" i="7" s="1"/>
  <c r="I159" i="7"/>
  <c r="P159" i="7" s="1"/>
  <c r="I161" i="7"/>
  <c r="P161" i="7" s="1"/>
  <c r="I165" i="7"/>
  <c r="P165" i="7" s="1"/>
  <c r="I21" i="7"/>
  <c r="P21" i="7" s="1"/>
  <c r="I28" i="7"/>
  <c r="P28" i="7" s="1"/>
  <c r="I15" i="7"/>
  <c r="P15" i="7" s="1"/>
  <c r="I29" i="7"/>
  <c r="P29" i="7" s="1"/>
  <c r="I5" i="7"/>
  <c r="P5" i="7" s="1"/>
  <c r="I23" i="7"/>
  <c r="P23" i="7" s="1"/>
  <c r="I6" i="7"/>
  <c r="P6" i="7" s="1"/>
  <c r="I176" i="7"/>
  <c r="P176" i="7" s="1"/>
  <c r="I30" i="7"/>
  <c r="P30" i="7" s="1"/>
  <c r="I24" i="7"/>
  <c r="P24" i="7" s="1"/>
  <c r="I163" i="7"/>
  <c r="P163" i="7" s="1"/>
  <c r="I11" i="7"/>
  <c r="P11" i="7" s="1"/>
  <c r="I12" i="7"/>
  <c r="P12" i="7" s="1"/>
  <c r="I422" i="7"/>
  <c r="P422" i="7" s="1"/>
  <c r="I435" i="7"/>
  <c r="P435" i="7" s="1"/>
  <c r="I377" i="7"/>
  <c r="P377" i="7" s="1"/>
  <c r="I332" i="7"/>
  <c r="P332" i="7" s="1"/>
  <c r="I152" i="7"/>
  <c r="P152" i="7" s="1"/>
  <c r="I150" i="7"/>
  <c r="P150" i="7" s="1"/>
  <c r="I138" i="7"/>
  <c r="P138" i="7" s="1"/>
  <c r="I276" i="7"/>
  <c r="P276" i="7" s="1"/>
  <c r="I312" i="7"/>
  <c r="P312" i="7" s="1"/>
  <c r="I244" i="7"/>
  <c r="P244" i="7" s="1"/>
  <c r="I266" i="7"/>
  <c r="P266" i="7" s="1"/>
  <c r="I1071" i="7"/>
  <c r="P1071" i="7" s="1"/>
  <c r="I1065" i="7"/>
  <c r="P1065" i="7" s="1"/>
  <c r="I1114" i="7"/>
  <c r="P1114" i="7" s="1"/>
  <c r="I1108" i="7"/>
  <c r="P1108" i="7" s="1"/>
  <c r="I1060" i="7"/>
  <c r="P1060" i="7" s="1"/>
  <c r="I1053" i="7"/>
  <c r="P1053" i="7" s="1"/>
  <c r="I1049" i="7"/>
  <c r="P1049" i="7" s="1"/>
  <c r="I1044" i="7"/>
  <c r="P1044" i="7" s="1"/>
  <c r="I1041" i="7"/>
  <c r="P1041" i="7" s="1"/>
  <c r="I1098" i="7"/>
  <c r="P1098" i="7" s="1"/>
  <c r="I1135" i="7"/>
  <c r="P1135" i="7" s="1"/>
  <c r="I1129" i="7"/>
  <c r="P1129" i="7" s="1"/>
  <c r="I1093" i="7"/>
  <c r="P1093" i="7" s="1"/>
  <c r="I1036" i="7"/>
  <c r="P1036" i="7" s="1"/>
  <c r="I1028" i="7"/>
  <c r="P1028" i="7" s="1"/>
  <c r="I989" i="7"/>
  <c r="P989" i="7" s="1"/>
  <c r="I998" i="7"/>
  <c r="P998" i="7" s="1"/>
  <c r="I999" i="7"/>
  <c r="P999" i="7" s="1"/>
  <c r="I983" i="7"/>
  <c r="P983" i="7" s="1"/>
  <c r="I886" i="7"/>
  <c r="P886" i="7" s="1"/>
  <c r="I862" i="7"/>
  <c r="P862" i="7" s="1"/>
  <c r="I901" i="7"/>
  <c r="P901" i="7" s="1"/>
  <c r="I891" i="7"/>
  <c r="P891" i="7" s="1"/>
  <c r="I817" i="7"/>
  <c r="P817" i="7" s="1"/>
  <c r="I830" i="7"/>
  <c r="P830" i="7" s="1"/>
  <c r="I708" i="7"/>
  <c r="P708" i="7" s="1"/>
  <c r="I701" i="7"/>
  <c r="P701" i="7" s="1"/>
  <c r="I684" i="7"/>
  <c r="P684" i="7" s="1"/>
  <c r="I672" i="7"/>
  <c r="P672" i="7" s="1"/>
  <c r="I807" i="7"/>
  <c r="P807" i="7" s="1"/>
  <c r="I712" i="7"/>
  <c r="P712" i="7" s="1"/>
  <c r="I740" i="7"/>
  <c r="P740" i="7" s="1"/>
  <c r="I866" i="7"/>
  <c r="P866" i="7" s="1"/>
  <c r="I613" i="7"/>
  <c r="P613" i="7" s="1"/>
  <c r="I651" i="7"/>
  <c r="P651" i="7" s="1"/>
  <c r="I627" i="7"/>
  <c r="P627" i="7" s="1"/>
  <c r="I652" i="7"/>
  <c r="P652" i="7" s="1"/>
  <c r="I779" i="7"/>
  <c r="P779" i="7" s="1"/>
  <c r="I520" i="7"/>
  <c r="P520" i="7" s="1"/>
  <c r="I517" i="7"/>
  <c r="P517" i="7" s="1"/>
  <c r="I506" i="7"/>
  <c r="P506" i="7" s="1"/>
  <c r="I504" i="7"/>
  <c r="P504" i="7" s="1"/>
  <c r="I572" i="7"/>
  <c r="P572" i="7" s="1"/>
  <c r="I599" i="7"/>
  <c r="P599" i="7" s="1"/>
  <c r="I595" i="7"/>
  <c r="P595" i="7" s="1"/>
  <c r="I576" i="7"/>
  <c r="P576" i="7" s="1"/>
  <c r="I552" i="7"/>
  <c r="P552" i="7" s="1"/>
  <c r="I555" i="7"/>
  <c r="P555" i="7" s="1"/>
  <c r="I395" i="7"/>
  <c r="P395" i="7" s="1"/>
  <c r="I421" i="7"/>
  <c r="P421" i="7" s="1"/>
  <c r="I375" i="7"/>
  <c r="P375" i="7" s="1"/>
  <c r="I424" i="7"/>
  <c r="P424" i="7" s="1"/>
  <c r="I474" i="7"/>
  <c r="P474" i="7" s="1"/>
  <c r="I345" i="7"/>
  <c r="P345" i="7" s="1"/>
  <c r="I342" i="7"/>
  <c r="P342" i="7" s="1"/>
  <c r="I416" i="7"/>
  <c r="P416" i="7" s="1"/>
  <c r="I465" i="7"/>
  <c r="P465" i="7" s="1"/>
  <c r="I453" i="7"/>
  <c r="P453" i="7" s="1"/>
  <c r="I405" i="7"/>
  <c r="P405" i="7" s="1"/>
  <c r="I334" i="7"/>
  <c r="P334" i="7" s="1"/>
  <c r="I295" i="7"/>
  <c r="P295" i="7" s="1"/>
  <c r="I381" i="7"/>
  <c r="P381" i="7" s="1"/>
  <c r="I151" i="7"/>
  <c r="P151" i="7" s="1"/>
  <c r="I139" i="7"/>
  <c r="P139" i="7" s="1"/>
  <c r="I125" i="7"/>
  <c r="P125" i="7" s="1"/>
  <c r="I111" i="7"/>
  <c r="P111" i="7" s="1"/>
  <c r="I65" i="7"/>
  <c r="P65" i="7" s="1"/>
  <c r="I63" i="7"/>
  <c r="P63" i="7" s="1"/>
  <c r="I155" i="7"/>
  <c r="P155" i="7" s="1"/>
  <c r="I317" i="7"/>
  <c r="P317" i="7" s="1"/>
  <c r="I282" i="7"/>
  <c r="P282" i="7" s="1"/>
  <c r="I208" i="7"/>
  <c r="P208" i="7" s="1"/>
  <c r="I278" i="7"/>
  <c r="P278" i="7" s="1"/>
  <c r="I260" i="7"/>
  <c r="P260" i="7" s="1"/>
  <c r="I246" i="7"/>
  <c r="P246" i="7" s="1"/>
  <c r="I314" i="7"/>
  <c r="P314" i="7" s="1"/>
  <c r="I20" i="7"/>
  <c r="P20" i="7" s="1"/>
  <c r="I1126" i="7"/>
  <c r="P1126" i="7" s="1"/>
  <c r="I1110" i="7"/>
  <c r="P1110" i="7" s="1"/>
  <c r="I1086" i="7"/>
  <c r="P1086" i="7" s="1"/>
  <c r="I1141" i="7"/>
  <c r="P1141" i="7" s="1"/>
  <c r="I1081" i="7"/>
  <c r="P1081" i="7" s="1"/>
  <c r="I1075" i="7"/>
  <c r="P1075" i="7" s="1"/>
  <c r="I991" i="7"/>
  <c r="P991" i="7" s="1"/>
  <c r="I1030" i="7"/>
  <c r="P1030" i="7" s="1"/>
  <c r="I1009" i="7"/>
  <c r="P1009" i="7" s="1"/>
  <c r="I1023" i="7"/>
  <c r="P1023" i="7" s="1"/>
  <c r="I1016" i="7"/>
  <c r="P1016" i="7" s="1"/>
  <c r="I1007" i="7"/>
  <c r="P1007" i="7" s="1"/>
  <c r="I977" i="7"/>
  <c r="P977" i="7" s="1"/>
  <c r="I965" i="7"/>
  <c r="P965" i="7" s="1"/>
  <c r="I941" i="7"/>
  <c r="P941" i="7" s="1"/>
  <c r="I969" i="7"/>
  <c r="P969" i="7" s="1"/>
  <c r="I994" i="7"/>
  <c r="P994" i="7" s="1"/>
  <c r="I917" i="7"/>
  <c r="P917" i="7" s="1"/>
  <c r="I896" i="7"/>
  <c r="P896" i="7" s="1"/>
  <c r="I845" i="7"/>
  <c r="P845" i="7" s="1"/>
  <c r="I879" i="7"/>
  <c r="P879" i="7" s="1"/>
  <c r="I732" i="7"/>
  <c r="P732" i="7" s="1"/>
  <c r="I688" i="7"/>
  <c r="P688" i="7" s="1"/>
  <c r="I783" i="7"/>
  <c r="P783" i="7" s="1"/>
  <c r="I771" i="7"/>
  <c r="P771" i="7" s="1"/>
  <c r="I728" i="7"/>
  <c r="P728" i="7" s="1"/>
  <c r="I837" i="7"/>
  <c r="P837" i="7" s="1"/>
  <c r="I754" i="7"/>
  <c r="P754" i="7" s="1"/>
  <c r="I647" i="7"/>
  <c r="P647" i="7" s="1"/>
  <c r="I617" i="7"/>
  <c r="P617" i="7" s="1"/>
  <c r="I643" i="7"/>
  <c r="P643" i="7" s="1"/>
  <c r="I791" i="7"/>
  <c r="P791" i="7" s="1"/>
  <c r="I512" i="7"/>
  <c r="P512" i="7" s="1"/>
  <c r="I499" i="7"/>
  <c r="P499" i="7" s="1"/>
  <c r="I584" i="7"/>
  <c r="P584" i="7" s="1"/>
  <c r="I548" i="7"/>
  <c r="P548" i="7" s="1"/>
  <c r="I538" i="7"/>
  <c r="P538" i="7" s="1"/>
  <c r="I541" i="7"/>
  <c r="P541" i="7" s="1"/>
  <c r="I566" i="7"/>
  <c r="P566" i="7" s="1"/>
  <c r="I382" i="7"/>
  <c r="P382" i="7" s="1"/>
  <c r="I370" i="7"/>
  <c r="P370" i="7" s="1"/>
  <c r="I468" i="7"/>
  <c r="P468" i="7" s="1"/>
  <c r="I481" i="7"/>
  <c r="P481" i="7" s="1"/>
  <c r="I397" i="7"/>
  <c r="P397" i="7" s="1"/>
  <c r="I458" i="7"/>
  <c r="P458" i="7" s="1"/>
  <c r="I411" i="7"/>
  <c r="P411" i="7" s="1"/>
  <c r="I437" i="7"/>
  <c r="P437" i="7" s="1"/>
  <c r="I401" i="7"/>
  <c r="P401" i="7" s="1"/>
  <c r="I390" i="7"/>
  <c r="P390" i="7" s="1"/>
  <c r="I367" i="7"/>
  <c r="P367" i="7" s="1"/>
  <c r="I358" i="7"/>
  <c r="P358" i="7" s="1"/>
  <c r="I347" i="7"/>
  <c r="P347" i="7" s="1"/>
  <c r="I308" i="7"/>
  <c r="P308" i="7" s="1"/>
  <c r="I304" i="7"/>
  <c r="P304" i="7" s="1"/>
  <c r="I296" i="7"/>
  <c r="P296" i="7" s="1"/>
  <c r="I291" i="7"/>
  <c r="P291" i="7" s="1"/>
  <c r="I286" i="7"/>
  <c r="P286" i="7" s="1"/>
  <c r="I325" i="7"/>
  <c r="P325" i="7" s="1"/>
  <c r="I102" i="7"/>
  <c r="P102" i="7" s="1"/>
  <c r="I76" i="7"/>
  <c r="P76" i="7" s="1"/>
  <c r="I34" i="7"/>
  <c r="P34" i="7" s="1"/>
  <c r="I336" i="7"/>
  <c r="P336" i="7" s="1"/>
  <c r="I194" i="7"/>
  <c r="P194" i="7" s="1"/>
  <c r="I170" i="7"/>
  <c r="P170" i="7" s="1"/>
  <c r="I232" i="7"/>
  <c r="P232" i="7" s="1"/>
  <c r="I220" i="7"/>
  <c r="P220" i="7" s="1"/>
  <c r="I197" i="7"/>
  <c r="P197" i="7" s="1"/>
  <c r="I173" i="7"/>
  <c r="P173" i="7" s="1"/>
  <c r="I225" i="7"/>
  <c r="P225" i="7" s="1"/>
  <c r="I18" i="7"/>
  <c r="P18" i="7" s="1"/>
  <c r="I8" i="7"/>
  <c r="P8" i="7" s="1"/>
  <c r="I212" i="7"/>
  <c r="P212" i="7" s="1"/>
  <c r="I1115" i="7"/>
  <c r="P1115" i="7" s="1"/>
  <c r="I1059" i="7"/>
  <c r="P1059" i="7" s="1"/>
  <c r="I1048" i="7"/>
  <c r="P1048" i="7" s="1"/>
  <c r="I1040" i="7"/>
  <c r="P1040" i="7" s="1"/>
  <c r="I1134" i="7"/>
  <c r="P1134" i="7" s="1"/>
  <c r="I1092" i="7"/>
  <c r="P1092" i="7" s="1"/>
  <c r="I1070" i="7"/>
  <c r="P1070" i="7" s="1"/>
  <c r="I1035" i="7"/>
  <c r="P1035" i="7" s="1"/>
  <c r="I988" i="7"/>
  <c r="P988" i="7" s="1"/>
  <c r="I955" i="7"/>
  <c r="P955" i="7" s="1"/>
  <c r="I939" i="7"/>
  <c r="P939" i="7" s="1"/>
  <c r="I884" i="7"/>
  <c r="P884" i="7" s="1"/>
  <c r="I890" i="7"/>
  <c r="P890" i="7" s="1"/>
  <c r="I816" i="7"/>
  <c r="P816" i="7" s="1"/>
  <c r="I806" i="7"/>
  <c r="P806" i="7" s="1"/>
  <c r="I865" i="7"/>
  <c r="P865" i="7" s="1"/>
  <c r="I778" i="7"/>
  <c r="P778" i="7" s="1"/>
  <c r="I742" i="7"/>
  <c r="P742" i="7" s="1"/>
  <c r="I650" i="7"/>
  <c r="P650" i="7" s="1"/>
  <c r="I571" i="7"/>
  <c r="P571" i="7" s="1"/>
  <c r="I519" i="7"/>
  <c r="P519" i="7" s="1"/>
  <c r="I509" i="7"/>
  <c r="P509" i="7" s="1"/>
  <c r="I598" i="7"/>
  <c r="P598" i="7" s="1"/>
  <c r="I374" i="7"/>
  <c r="P374" i="7" s="1"/>
  <c r="I426" i="7"/>
  <c r="P426" i="7" s="1"/>
  <c r="I404" i="7"/>
  <c r="P404" i="7" s="1"/>
  <c r="I408" i="7"/>
  <c r="P408" i="7" s="1"/>
  <c r="I142" i="7"/>
  <c r="P142" i="7" s="1"/>
  <c r="I264" i="7"/>
  <c r="P264" i="7" s="1"/>
  <c r="I3" i="7"/>
  <c r="P3" i="7" s="1"/>
  <c r="I1143" i="7"/>
  <c r="P1143" i="7" s="1"/>
  <c r="I1083" i="7"/>
  <c r="P1083" i="7" s="1"/>
  <c r="I1077" i="7"/>
  <c r="P1077" i="7" s="1"/>
  <c r="I1112" i="7"/>
  <c r="P1112" i="7" s="1"/>
  <c r="I1088" i="7"/>
  <c r="P1088" i="7" s="1"/>
  <c r="I1018" i="7"/>
  <c r="P1018" i="7" s="1"/>
  <c r="I1032" i="7"/>
  <c r="P1032" i="7" s="1"/>
  <c r="I996" i="7"/>
  <c r="P996" i="7" s="1"/>
  <c r="I1025" i="7"/>
  <c r="P1025" i="7" s="1"/>
  <c r="I979" i="7"/>
  <c r="P979" i="7" s="1"/>
  <c r="I943" i="7"/>
  <c r="P943" i="7" s="1"/>
  <c r="I971" i="7"/>
  <c r="P971" i="7" s="1"/>
  <c r="I993" i="7"/>
  <c r="P993" i="7" s="1"/>
  <c r="I881" i="7"/>
  <c r="P881" i="7" s="1"/>
  <c r="I919" i="7"/>
  <c r="P919" i="7" s="1"/>
  <c r="I898" i="7"/>
  <c r="P898" i="7" s="1"/>
  <c r="I847" i="7"/>
  <c r="P847" i="7" s="1"/>
  <c r="I756" i="7"/>
  <c r="P756" i="7" s="1"/>
  <c r="I793" i="7"/>
  <c r="P793" i="7" s="1"/>
  <c r="I734" i="7"/>
  <c r="P734" i="7" s="1"/>
  <c r="I690" i="7"/>
  <c r="P690" i="7" s="1"/>
  <c r="I665" i="7"/>
  <c r="P665" i="7" s="1"/>
  <c r="I785" i="7"/>
  <c r="P785" i="7" s="1"/>
  <c r="I773" i="7"/>
  <c r="P773" i="7" s="1"/>
  <c r="I730" i="7"/>
  <c r="P730" i="7" s="1"/>
  <c r="I605" i="7"/>
  <c r="P605" i="7" s="1"/>
  <c r="I619" i="7"/>
  <c r="P619" i="7" s="1"/>
  <c r="I839" i="7"/>
  <c r="P839" i="7" s="1"/>
  <c r="I645" i="7"/>
  <c r="P645" i="7" s="1"/>
  <c r="I514" i="7"/>
  <c r="P514" i="7" s="1"/>
  <c r="I501" i="7"/>
  <c r="P501" i="7" s="1"/>
  <c r="I586" i="7"/>
  <c r="P586" i="7" s="1"/>
  <c r="I550" i="7"/>
  <c r="P550" i="7" s="1"/>
  <c r="I540" i="7"/>
  <c r="P540" i="7" s="1"/>
  <c r="I543" i="7"/>
  <c r="P543" i="7" s="1"/>
  <c r="I580" i="7"/>
  <c r="P580" i="7" s="1"/>
  <c r="I383" i="7"/>
  <c r="P383" i="7" s="1"/>
  <c r="I470" i="7"/>
  <c r="P470" i="7" s="1"/>
  <c r="I399" i="7"/>
  <c r="P399" i="7" s="1"/>
  <c r="I460" i="7"/>
  <c r="P460" i="7" s="1"/>
  <c r="I413" i="7"/>
  <c r="P413" i="7" s="1"/>
  <c r="I439" i="7"/>
  <c r="P439" i="7" s="1"/>
  <c r="I403" i="7"/>
  <c r="P403" i="7" s="1"/>
  <c r="I360" i="7"/>
  <c r="P360" i="7" s="1"/>
  <c r="I349" i="7"/>
  <c r="P349" i="7" s="1"/>
  <c r="I392" i="7"/>
  <c r="P392" i="7" s="1"/>
  <c r="I310" i="7"/>
  <c r="P310" i="7" s="1"/>
  <c r="I306" i="7"/>
  <c r="P306" i="7" s="1"/>
  <c r="I298" i="7"/>
  <c r="P298" i="7" s="1"/>
  <c r="I293" i="7"/>
  <c r="P293" i="7" s="1"/>
  <c r="I288" i="7"/>
  <c r="P288" i="7" s="1"/>
  <c r="I369" i="7"/>
  <c r="P369" i="7" s="1"/>
  <c r="I338" i="7"/>
  <c r="P338" i="7" s="1"/>
  <c r="I327" i="7"/>
  <c r="P327" i="7" s="1"/>
  <c r="I214" i="7"/>
  <c r="P214" i="7" s="1"/>
  <c r="I74" i="7"/>
  <c r="P74" i="7" s="1"/>
  <c r="I35" i="7"/>
  <c r="P35" i="7" s="1"/>
  <c r="I227" i="7"/>
  <c r="P227" i="7" s="1"/>
  <c r="I195" i="7"/>
  <c r="P195" i="7" s="1"/>
  <c r="I172" i="7"/>
  <c r="P172" i="7" s="1"/>
  <c r="I221" i="7"/>
  <c r="P221" i="7" s="1"/>
  <c r="I198" i="7"/>
  <c r="P198" i="7" s="1"/>
  <c r="I175" i="7"/>
  <c r="P175" i="7" s="1"/>
  <c r="I16" i="7"/>
  <c r="P16" i="7" s="1"/>
  <c r="I9" i="7"/>
  <c r="P9" i="7" s="1"/>
  <c r="I1103" i="7"/>
  <c r="P1103" i="7" s="1"/>
  <c r="I1013" i="7"/>
  <c r="P1013" i="7" s="1"/>
  <c r="I721" i="7"/>
  <c r="P721" i="7" s="1"/>
  <c r="I700" i="7"/>
  <c r="P700" i="7" s="1"/>
  <c r="I812" i="7"/>
  <c r="P812" i="7" s="1"/>
  <c r="I803" i="7"/>
  <c r="P803" i="7" s="1"/>
  <c r="I432" i="7"/>
  <c r="P432" i="7" s="1"/>
  <c r="I353" i="7"/>
  <c r="P353" i="7" s="1"/>
  <c r="I440" i="7"/>
  <c r="P440" i="7" s="1"/>
  <c r="I388" i="7"/>
  <c r="P388" i="7" s="1"/>
  <c r="I113" i="7"/>
  <c r="P113" i="7" s="1"/>
  <c r="I229" i="7"/>
  <c r="P229" i="7" s="1"/>
  <c r="I1113" i="7"/>
  <c r="P1113" i="7" s="1"/>
  <c r="I1107" i="7"/>
  <c r="P1107" i="7" s="1"/>
  <c r="I1097" i="7"/>
  <c r="P1097" i="7" s="1"/>
  <c r="I1052" i="7"/>
  <c r="P1052" i="7" s="1"/>
  <c r="I1043" i="7"/>
  <c r="P1043" i="7" s="1"/>
  <c r="I1128" i="7"/>
  <c r="P1128" i="7" s="1"/>
  <c r="I1122" i="7"/>
  <c r="P1122" i="7" s="1"/>
  <c r="I1027" i="7"/>
  <c r="P1027" i="7" s="1"/>
  <c r="I997" i="7"/>
  <c r="P997" i="7" s="1"/>
  <c r="I981" i="7"/>
  <c r="P981" i="7" s="1"/>
  <c r="I982" i="7"/>
  <c r="P982" i="7" s="1"/>
  <c r="I948" i="7"/>
  <c r="P948" i="7" s="1"/>
  <c r="I900" i="7"/>
  <c r="P900" i="7" s="1"/>
  <c r="I829" i="7"/>
  <c r="P829" i="7" s="1"/>
  <c r="I707" i="7"/>
  <c r="P707" i="7" s="1"/>
  <c r="I683" i="7"/>
  <c r="P683" i="7" s="1"/>
  <c r="I673" i="7"/>
  <c r="P673" i="7" s="1"/>
  <c r="I811" i="7"/>
  <c r="P811" i="7" s="1"/>
  <c r="I739" i="7"/>
  <c r="P739" i="7" s="1"/>
  <c r="I640" i="7"/>
  <c r="P640" i="7" s="1"/>
  <c r="I594" i="7"/>
  <c r="P594" i="7" s="1"/>
  <c r="I562" i="7"/>
  <c r="P562" i="7" s="1"/>
  <c r="I569" i="7"/>
  <c r="P569" i="7" s="1"/>
  <c r="I473" i="7"/>
  <c r="P473" i="7" s="1"/>
  <c r="I380" i="7"/>
  <c r="P380" i="7" s="1"/>
  <c r="I110" i="7"/>
  <c r="P110" i="7" s="1"/>
  <c r="I92" i="7"/>
  <c r="P92" i="7" s="1"/>
  <c r="I64" i="7"/>
  <c r="P64" i="7" s="1"/>
  <c r="I19" i="7"/>
  <c r="P19" i="7" s="1"/>
  <c r="I663" i="7"/>
  <c r="P663" i="7" s="1"/>
  <c r="I579" i="7"/>
  <c r="P579" i="7" s="1"/>
  <c r="I1085" i="7"/>
  <c r="P1085" i="7" s="1"/>
  <c r="I887" i="7"/>
  <c r="P887" i="7" s="1"/>
  <c r="I319" i="7"/>
  <c r="P319" i="7" s="1"/>
  <c r="I320" i="7"/>
  <c r="P320" i="7" s="1"/>
  <c r="I311" i="7"/>
  <c r="P311" i="7" s="1"/>
  <c r="I302" i="7"/>
  <c r="P302" i="7" s="1"/>
  <c r="I300" i="7"/>
  <c r="P300" i="7" s="1"/>
  <c r="I299" i="7"/>
  <c r="P299" i="7" s="1"/>
  <c r="I289" i="7"/>
  <c r="P289" i="7" s="1"/>
  <c r="I315" i="7"/>
  <c r="P315" i="7" s="1"/>
  <c r="I250" i="7"/>
  <c r="P250" i="7" s="1"/>
  <c r="I238" i="7"/>
  <c r="P238" i="7" s="1"/>
  <c r="I202" i="7"/>
  <c r="P202" i="7" s="1"/>
  <c r="I239" i="7"/>
  <c r="P239" i="7" s="1"/>
  <c r="I191" i="7"/>
  <c r="P191" i="7" s="1"/>
  <c r="I216" i="7"/>
  <c r="P216" i="7" s="1"/>
  <c r="I204" i="7"/>
  <c r="P204" i="7" s="1"/>
  <c r="I180" i="7"/>
  <c r="P180" i="7" s="1"/>
  <c r="I217" i="7"/>
  <c r="P217" i="7" s="1"/>
  <c r="I181" i="7"/>
  <c r="P181" i="7" s="1"/>
  <c r="I252" i="7"/>
  <c r="P252" i="7" s="1"/>
  <c r="I230" i="7"/>
  <c r="P230" i="7" s="1"/>
  <c r="I218" i="7"/>
  <c r="P218" i="7" s="1"/>
  <c r="I182" i="7"/>
  <c r="P182" i="7" s="1"/>
  <c r="I243" i="7"/>
  <c r="P243" i="7" s="1"/>
  <c r="I318" i="7"/>
  <c r="P318" i="7" s="1"/>
  <c r="I233" i="7"/>
  <c r="P233" i="7" s="1"/>
  <c r="I209" i="7"/>
  <c r="P209" i="7" s="1"/>
  <c r="I185" i="7"/>
  <c r="P185" i="7" s="1"/>
  <c r="I284" i="7"/>
  <c r="P284" i="7" s="1"/>
  <c r="I254" i="7"/>
  <c r="P254" i="7" s="1"/>
  <c r="I222" i="7"/>
  <c r="P222" i="7" s="1"/>
  <c r="I186" i="7"/>
  <c r="P186" i="7" s="1"/>
  <c r="I235" i="7"/>
  <c r="P235" i="7" s="1"/>
  <c r="I189" i="7"/>
  <c r="P189" i="7" s="1"/>
  <c r="I199" i="7"/>
  <c r="P199" i="7" s="1"/>
  <c r="I273" i="7"/>
  <c r="P273" i="7" s="1"/>
  <c r="L2" i="2"/>
  <c r="I1089" i="7"/>
  <c r="P1089" i="7" s="1"/>
  <c r="I1138" i="7"/>
  <c r="P1138" i="7" s="1"/>
  <c r="I1132" i="7"/>
  <c r="P1132" i="7" s="1"/>
  <c r="I1096" i="7"/>
  <c r="P1096" i="7" s="1"/>
  <c r="I1139" i="7"/>
  <c r="P1139" i="7" s="1"/>
  <c r="I1109" i="7"/>
  <c r="P1109" i="7" s="1"/>
  <c r="I1057" i="7"/>
  <c r="P1057" i="7" s="1"/>
  <c r="I1051" i="7"/>
  <c r="P1051" i="7" s="1"/>
  <c r="I1046" i="7"/>
  <c r="P1046" i="7" s="1"/>
  <c r="I1111" i="7"/>
  <c r="P1111" i="7" s="1"/>
  <c r="I1087" i="7"/>
  <c r="P1087" i="7" s="1"/>
  <c r="I1063" i="7"/>
  <c r="P1063" i="7" s="1"/>
  <c r="I1142" i="7"/>
  <c r="P1142" i="7" s="1"/>
  <c r="I1130" i="7"/>
  <c r="P1130" i="7" s="1"/>
  <c r="I1082" i="7"/>
  <c r="P1082" i="7" s="1"/>
  <c r="I1017" i="7"/>
  <c r="P1017" i="7" s="1"/>
  <c r="I1024" i="7"/>
  <c r="P1024" i="7" s="1"/>
  <c r="I1008" i="7"/>
  <c r="P1008" i="7" s="1"/>
  <c r="I978" i="7"/>
  <c r="P978" i="7" s="1"/>
  <c r="I966" i="7"/>
  <c r="P966" i="7" s="1"/>
  <c r="I957" i="7"/>
  <c r="P957" i="7" s="1"/>
  <c r="I970" i="7"/>
  <c r="P970" i="7" s="1"/>
  <c r="I992" i="7"/>
  <c r="P992" i="7" s="1"/>
  <c r="I1010" i="7"/>
  <c r="P1010" i="7" s="1"/>
  <c r="I1005" i="7"/>
  <c r="P1005" i="7" s="1"/>
  <c r="I984" i="7"/>
  <c r="P984" i="7" s="1"/>
  <c r="I1031" i="7"/>
  <c r="P1031" i="7" s="1"/>
  <c r="I995" i="7"/>
  <c r="P995" i="7" s="1"/>
  <c r="I963" i="7"/>
  <c r="P963" i="7" s="1"/>
  <c r="I918" i="7"/>
  <c r="P918" i="7" s="1"/>
  <c r="I907" i="7"/>
  <c r="P907" i="7" s="1"/>
  <c r="I908" i="7"/>
  <c r="P908" i="7" s="1"/>
  <c r="I897" i="7"/>
  <c r="P897" i="7" s="1"/>
  <c r="I930" i="7"/>
  <c r="P930" i="7" s="1"/>
  <c r="I913" i="7"/>
  <c r="P913" i="7" s="1"/>
  <c r="I942" i="7"/>
  <c r="P942" i="7" s="1"/>
  <c r="I903" i="7"/>
  <c r="P903" i="7" s="1"/>
  <c r="I880" i="7"/>
  <c r="P880" i="7" s="1"/>
  <c r="I792" i="7"/>
  <c r="P792" i="7" s="1"/>
  <c r="I733" i="7"/>
  <c r="P733" i="7" s="1"/>
  <c r="I722" i="7"/>
  <c r="P722" i="7" s="1"/>
  <c r="I689" i="7"/>
  <c r="P689" i="7" s="1"/>
  <c r="I669" i="7"/>
  <c r="P669" i="7" s="1"/>
  <c r="I664" i="7"/>
  <c r="P664" i="7" s="1"/>
  <c r="I784" i="7"/>
  <c r="P784" i="7" s="1"/>
  <c r="I772" i="7"/>
  <c r="P772" i="7" s="1"/>
  <c r="I833" i="7"/>
  <c r="P833" i="7" s="1"/>
  <c r="I725" i="7"/>
  <c r="P725" i="7" s="1"/>
  <c r="I834" i="7"/>
  <c r="P834" i="7" s="1"/>
  <c r="I822" i="7"/>
  <c r="P822" i="7" s="1"/>
  <c r="I751" i="7"/>
  <c r="P751" i="7" s="1"/>
  <c r="I824" i="7"/>
  <c r="P824" i="7" s="1"/>
  <c r="I800" i="7"/>
  <c r="P800" i="7" s="1"/>
  <c r="I753" i="7"/>
  <c r="P753" i="7" s="1"/>
  <c r="I729" i="7"/>
  <c r="P729" i="7" s="1"/>
  <c r="I838" i="7"/>
  <c r="P838" i="7" s="1"/>
  <c r="I634" i="7"/>
  <c r="P634" i="7" s="1"/>
  <c r="I755" i="7"/>
  <c r="P755" i="7" s="1"/>
  <c r="I660" i="7"/>
  <c r="P660" i="7" s="1"/>
  <c r="I648" i="7"/>
  <c r="P648" i="7" s="1"/>
  <c r="I661" i="7"/>
  <c r="P661" i="7" s="1"/>
  <c r="I626" i="7"/>
  <c r="P626" i="7" s="1"/>
  <c r="I618" i="7"/>
  <c r="P618" i="7" s="1"/>
  <c r="I655" i="7"/>
  <c r="P655" i="7" s="1"/>
  <c r="I644" i="7"/>
  <c r="P644" i="7" s="1"/>
  <c r="I516" i="7"/>
  <c r="P516" i="7" s="1"/>
  <c r="I513" i="7"/>
  <c r="P513" i="7" s="1"/>
  <c r="I505" i="7"/>
  <c r="P505" i="7" s="1"/>
  <c r="I500" i="7"/>
  <c r="P500" i="7" s="1"/>
  <c r="I490" i="7"/>
  <c r="P490" i="7" s="1"/>
  <c r="I585" i="7"/>
  <c r="P585" i="7" s="1"/>
  <c r="I596" i="7"/>
  <c r="P596" i="7" s="1"/>
  <c r="I588" i="7"/>
  <c r="P588" i="7" s="1"/>
  <c r="I611" i="7"/>
  <c r="P611" i="7" s="1"/>
  <c r="I563" i="7"/>
  <c r="P563" i="7" s="1"/>
  <c r="I539" i="7"/>
  <c r="P539" i="7" s="1"/>
  <c r="I577" i="7"/>
  <c r="P577" i="7" s="1"/>
  <c r="I553" i="7"/>
  <c r="P553" i="7" s="1"/>
  <c r="I542" i="7"/>
  <c r="P542" i="7" s="1"/>
  <c r="I581" i="7"/>
  <c r="P581" i="7" s="1"/>
  <c r="I549" i="7"/>
  <c r="P549" i="7" s="1"/>
  <c r="I469" i="7"/>
  <c r="P469" i="7" s="1"/>
  <c r="I609" i="7"/>
  <c r="P609" i="7" s="1"/>
  <c r="I462" i="7"/>
  <c r="P462" i="7" s="1"/>
  <c r="I378" i="7"/>
  <c r="P378" i="7" s="1"/>
  <c r="I365" i="7"/>
  <c r="P365" i="7" s="1"/>
  <c r="I359" i="7"/>
  <c r="P359" i="7" s="1"/>
  <c r="I357" i="7"/>
  <c r="P357" i="7" s="1"/>
  <c r="I356" i="7"/>
  <c r="P356" i="7" s="1"/>
  <c r="I351" i="7"/>
  <c r="P351" i="7" s="1"/>
  <c r="I348" i="7"/>
  <c r="P348" i="7" s="1"/>
  <c r="I331" i="7"/>
  <c r="P331" i="7" s="1"/>
  <c r="I384" i="7"/>
  <c r="P384" i="7" s="1"/>
  <c r="I368" i="7"/>
  <c r="P368" i="7" s="1"/>
  <c r="I309" i="7"/>
  <c r="P309" i="7" s="1"/>
  <c r="I305" i="7"/>
  <c r="P305" i="7" s="1"/>
  <c r="I297" i="7"/>
  <c r="P297" i="7" s="1"/>
  <c r="I292" i="7"/>
  <c r="P292" i="7" s="1"/>
  <c r="I287" i="7"/>
  <c r="P287" i="7" s="1"/>
  <c r="I337" i="7"/>
  <c r="P337" i="7" s="1"/>
  <c r="I262" i="7"/>
  <c r="P262" i="7" s="1"/>
  <c r="I226" i="7"/>
  <c r="P226" i="7" s="1"/>
  <c r="I154" i="7"/>
  <c r="P154" i="7" s="1"/>
  <c r="I118" i="7"/>
  <c r="P118" i="7" s="1"/>
  <c r="I101" i="7"/>
  <c r="P101" i="7" s="1"/>
  <c r="I94" i="7"/>
  <c r="P94" i="7" s="1"/>
  <c r="I241" i="7"/>
  <c r="P241" i="7" s="1"/>
  <c r="I193" i="7"/>
  <c r="P193" i="7" s="1"/>
  <c r="I219" i="7"/>
  <c r="P219" i="7" s="1"/>
  <c r="I171" i="7"/>
  <c r="P171" i="7" s="1"/>
  <c r="I326" i="7"/>
  <c r="P326" i="7" s="1"/>
  <c r="I196" i="7"/>
  <c r="P196" i="7" s="1"/>
  <c r="I341" i="7"/>
  <c r="P341" i="7" s="1"/>
  <c r="I174" i="7"/>
  <c r="P174" i="7" s="1"/>
  <c r="I247" i="7"/>
  <c r="P247" i="7" s="1"/>
  <c r="I213" i="7"/>
  <c r="P213" i="7" s="1"/>
  <c r="I211" i="7"/>
  <c r="P211" i="7" s="1"/>
  <c r="I248" i="7"/>
  <c r="P248" i="7" s="1"/>
  <c r="I188" i="7"/>
  <c r="P188" i="7" s="1"/>
  <c r="H22" i="2"/>
  <c r="I22" i="2"/>
  <c r="I940" i="7"/>
  <c r="P940" i="7" s="1"/>
  <c r="I949" i="7"/>
  <c r="P949" i="7" s="1"/>
  <c r="I1039" i="7"/>
  <c r="P1039" i="7" s="1"/>
  <c r="I1014" i="7"/>
  <c r="P1014" i="7" s="1"/>
  <c r="I1019" i="7"/>
  <c r="P1019" i="7" s="1"/>
  <c r="I924" i="7"/>
  <c r="P924" i="7" s="1"/>
  <c r="I699" i="7"/>
  <c r="P699" i="7" s="1"/>
  <c r="I870" i="7"/>
  <c r="P870" i="7" s="1"/>
  <c r="I503" i="7"/>
  <c r="P503" i="7" s="1"/>
  <c r="I545" i="7"/>
  <c r="P545" i="7" s="1"/>
  <c r="I478" i="7"/>
  <c r="P478" i="7" s="1"/>
  <c r="I385" i="7"/>
  <c r="P385" i="7" s="1"/>
  <c r="I386" i="7"/>
  <c r="P386" i="7" s="1"/>
  <c r="I423" i="7"/>
  <c r="P423" i="7" s="1"/>
  <c r="I387" i="7"/>
  <c r="P387" i="7" s="1"/>
  <c r="I436" i="7"/>
  <c r="P436" i="7" s="1"/>
  <c r="I333" i="7"/>
  <c r="P333" i="7" s="1"/>
  <c r="I153" i="7"/>
  <c r="P153" i="7" s="1"/>
  <c r="I149" i="7"/>
  <c r="P149" i="7" s="1"/>
  <c r="I137" i="7"/>
  <c r="P137" i="7" s="1"/>
  <c r="I134" i="7"/>
  <c r="P134" i="7" s="1"/>
  <c r="I124" i="7"/>
  <c r="P124" i="7" s="1"/>
  <c r="I109" i="7"/>
  <c r="P109" i="7" s="1"/>
  <c r="I38" i="7"/>
  <c r="P38" i="7" s="1"/>
  <c r="I192" i="7"/>
  <c r="P192" i="7" s="1"/>
  <c r="I277" i="7"/>
  <c r="P277" i="7" s="1"/>
  <c r="I271" i="7"/>
  <c r="P271" i="7" s="1"/>
  <c r="I245" i="7"/>
  <c r="P245" i="7" s="1"/>
  <c r="I313" i="7"/>
  <c r="P313" i="7" s="1"/>
  <c r="I25" i="7"/>
  <c r="P25" i="7" s="1"/>
  <c r="I10" i="7"/>
  <c r="P10" i="7" s="1"/>
  <c r="I267" i="7"/>
  <c r="P267" i="7" s="1"/>
  <c r="I26" i="7"/>
  <c r="P26" i="7" s="1"/>
  <c r="I1012" i="7"/>
  <c r="P1012" i="7" s="1"/>
  <c r="I928" i="7"/>
  <c r="P928" i="7" s="1"/>
  <c r="I927" i="7"/>
  <c r="P927" i="7" s="1"/>
  <c r="I804" i="7"/>
  <c r="P804" i="7" s="1"/>
  <c r="I593" i="7"/>
  <c r="P593" i="7" s="1"/>
  <c r="I410" i="7"/>
  <c r="P410" i="7" s="1"/>
  <c r="I428" i="7"/>
  <c r="P428" i="7" s="1"/>
  <c r="I274" i="7"/>
  <c r="P274" i="7" s="1"/>
  <c r="I78" i="7"/>
  <c r="P78" i="7" s="1"/>
  <c r="I54" i="7"/>
  <c r="P54" i="7" s="1"/>
  <c r="I810" i="7"/>
  <c r="P810" i="7" s="1"/>
  <c r="I639" i="7"/>
  <c r="P639" i="7" s="1"/>
  <c r="I568" i="7"/>
  <c r="P568" i="7" s="1"/>
  <c r="I434" i="7"/>
  <c r="P434" i="7" s="1"/>
  <c r="I561" i="7"/>
  <c r="P561" i="7" s="1"/>
  <c r="I441" i="7"/>
  <c r="P441" i="7" s="1"/>
  <c r="I136" i="7"/>
  <c r="P136" i="7" s="1"/>
</calcChain>
</file>

<file path=xl/sharedStrings.xml><?xml version="1.0" encoding="utf-8"?>
<sst xmlns="http://schemas.openxmlformats.org/spreadsheetml/2006/main" count="31687" uniqueCount="1949">
  <si>
    <t>Proveedor</t>
  </si>
  <si>
    <t>Laboratorio</t>
  </si>
  <si>
    <t>Codigo</t>
  </si>
  <si>
    <t>Siglas</t>
  </si>
  <si>
    <t>Descripcion</t>
  </si>
  <si>
    <t>Principio Activo</t>
  </si>
  <si>
    <t>Unidades Paquete</t>
  </si>
  <si>
    <t>Costo Paquete</t>
  </si>
  <si>
    <t>Costo con Descuento</t>
  </si>
  <si>
    <t>Costo Unitario</t>
  </si>
  <si>
    <t>Particular
PVP</t>
  </si>
  <si>
    <t>Complementario
PVP</t>
  </si>
  <si>
    <t>Pedido paquetes</t>
  </si>
  <si>
    <t>Pedido Unidades</t>
  </si>
  <si>
    <t>Total Costos &amp; Gastos</t>
  </si>
  <si>
    <t>Venta</t>
  </si>
  <si>
    <t>Utilidad</t>
  </si>
  <si>
    <t>Margenes</t>
  </si>
  <si>
    <t>Unidades Vendidas Mes</t>
  </si>
  <si>
    <t>Valor absoluto</t>
  </si>
  <si>
    <t>MedFam</t>
  </si>
  <si>
    <t>C1</t>
  </si>
  <si>
    <t>2M</t>
  </si>
  <si>
    <t>Hex - Pre - Rot</t>
  </si>
  <si>
    <t>Combo 1</t>
  </si>
  <si>
    <t>C2</t>
  </si>
  <si>
    <t>4M</t>
  </si>
  <si>
    <t>Combo 2</t>
  </si>
  <si>
    <t>C3</t>
  </si>
  <si>
    <t>6M</t>
  </si>
  <si>
    <t>Hex - Pre - Rot - Flu</t>
  </si>
  <si>
    <t>Combo 3</t>
  </si>
  <si>
    <t>C4</t>
  </si>
  <si>
    <t>12M</t>
  </si>
  <si>
    <t>Pro - Ava</t>
  </si>
  <si>
    <t>Combo 4</t>
  </si>
  <si>
    <t>C5</t>
  </si>
  <si>
    <t>18M</t>
  </si>
  <si>
    <t>Pen - Ava - Sta</t>
  </si>
  <si>
    <t>Combo 5</t>
  </si>
  <si>
    <t>C6</t>
  </si>
  <si>
    <t>5A</t>
  </si>
  <si>
    <t>Tet - Pro</t>
  </si>
  <si>
    <t>Combo 6</t>
  </si>
  <si>
    <t>Cobo Medical</t>
  </si>
  <si>
    <t>Pfizer</t>
  </si>
  <si>
    <t>3904</t>
  </si>
  <si>
    <t>NIM</t>
  </si>
  <si>
    <t>Nimenrix</t>
  </si>
  <si>
    <t>Meningococo</t>
  </si>
  <si>
    <t>2156</t>
  </si>
  <si>
    <t>PRE0</t>
  </si>
  <si>
    <t>Prevenar Bono</t>
  </si>
  <si>
    <t>Neumococo 13V</t>
  </si>
  <si>
    <t>PRE</t>
  </si>
  <si>
    <t>Prevenar</t>
  </si>
  <si>
    <t>Merck</t>
  </si>
  <si>
    <t>6366</t>
  </si>
  <si>
    <t>PRO</t>
  </si>
  <si>
    <t>Proquad</t>
  </si>
  <si>
    <t>Sarampion + Rubeola + parotiditis + varicela</t>
  </si>
  <si>
    <t>3598</t>
  </si>
  <si>
    <t>GAR</t>
  </si>
  <si>
    <t xml:space="preserve">Gardasil </t>
  </si>
  <si>
    <t>VPH</t>
  </si>
  <si>
    <t>Glaxo</t>
  </si>
  <si>
    <t>13227</t>
  </si>
  <si>
    <t>FLX</t>
  </si>
  <si>
    <t>Fluarix</t>
  </si>
  <si>
    <t>Influenza tetra</t>
  </si>
  <si>
    <t>Medex</t>
  </si>
  <si>
    <t>Sanofi</t>
  </si>
  <si>
    <t>010030</t>
  </si>
  <si>
    <t>PEN</t>
  </si>
  <si>
    <t>Pentaxim</t>
  </si>
  <si>
    <t>Difteria-Tosferina, tetano, polio, haemophilus</t>
  </si>
  <si>
    <t>165400</t>
  </si>
  <si>
    <t>HEX</t>
  </si>
  <si>
    <t>Hexaxim</t>
  </si>
  <si>
    <t>DPAT + VPI + HIB + HB</t>
  </si>
  <si>
    <t>007984</t>
  </si>
  <si>
    <t>STA</t>
  </si>
  <si>
    <t>Stamaril</t>
  </si>
  <si>
    <t>Fiebre amarilla</t>
  </si>
  <si>
    <t>000945</t>
  </si>
  <si>
    <t>AVA</t>
  </si>
  <si>
    <t xml:space="preserve">Avaxim 80 </t>
  </si>
  <si>
    <t>Hep A niño</t>
  </si>
  <si>
    <t>164992</t>
  </si>
  <si>
    <t>FLU</t>
  </si>
  <si>
    <t>Fluquadri</t>
  </si>
  <si>
    <t>Influenza</t>
  </si>
  <si>
    <t>2603</t>
  </si>
  <si>
    <t>VAX</t>
  </si>
  <si>
    <t>Vaxigrip</t>
  </si>
  <si>
    <t>155886</t>
  </si>
  <si>
    <t>ROT</t>
  </si>
  <si>
    <t>Rotateq</t>
  </si>
  <si>
    <t>Rotavirus Vivo Atenuado</t>
  </si>
  <si>
    <t>010033</t>
  </si>
  <si>
    <t>TER</t>
  </si>
  <si>
    <t xml:space="preserve">Tetraxim </t>
  </si>
  <si>
    <t>Difteria-Tosferina, tetano DPT</t>
  </si>
  <si>
    <t>000249</t>
  </si>
  <si>
    <t>BOO</t>
  </si>
  <si>
    <t>Boostrix</t>
  </si>
  <si>
    <t>DPT</t>
  </si>
  <si>
    <t>111386</t>
  </si>
  <si>
    <t>PRI</t>
  </si>
  <si>
    <t>Priorix</t>
  </si>
  <si>
    <t>Rubeola, Sarampion, paperas</t>
  </si>
  <si>
    <t>800</t>
  </si>
  <si>
    <t>IHE</t>
  </si>
  <si>
    <t>Infanrixhexa</t>
  </si>
  <si>
    <t>700</t>
  </si>
  <si>
    <t>HAV</t>
  </si>
  <si>
    <t>Havrix</t>
  </si>
  <si>
    <t>165945</t>
  </si>
  <si>
    <t>VAR</t>
  </si>
  <si>
    <t>Varivax</t>
  </si>
  <si>
    <t>Varicela</t>
  </si>
  <si>
    <t>TOTAL EJERCICIO MENSUAL</t>
  </si>
  <si>
    <t>Unidades
Paquete</t>
  </si>
  <si>
    <t>Entrada Paquetes</t>
  </si>
  <si>
    <t>Entrada Unidades</t>
  </si>
  <si>
    <t>Salida Paquetes</t>
  </si>
  <si>
    <t>Salida Unidades</t>
  </si>
  <si>
    <t>Stock Final Paquetes</t>
  </si>
  <si>
    <t>Stock Final Unidades</t>
  </si>
  <si>
    <t>Influenza Tetra</t>
  </si>
  <si>
    <t>REC</t>
  </si>
  <si>
    <t>Recomvax B</t>
  </si>
  <si>
    <t>Hepatitis B</t>
  </si>
  <si>
    <t>IPS FARALLONES</t>
  </si>
  <si>
    <t>4200</t>
  </si>
  <si>
    <t>1600</t>
  </si>
  <si>
    <t>1800</t>
  </si>
  <si>
    <t>4500</t>
  </si>
  <si>
    <t>Hepatitis A niño</t>
  </si>
  <si>
    <t>2500</t>
  </si>
  <si>
    <t>INF</t>
  </si>
  <si>
    <t>Influvac</t>
  </si>
  <si>
    <t>Abbott</t>
  </si>
  <si>
    <t>2602</t>
  </si>
  <si>
    <t>3800</t>
  </si>
  <si>
    <t>300</t>
  </si>
  <si>
    <t>3000</t>
  </si>
  <si>
    <t>2800</t>
  </si>
  <si>
    <t>TET</t>
  </si>
  <si>
    <t>3300</t>
  </si>
  <si>
    <t>Rubeola, Sarampion, Paperas</t>
  </si>
  <si>
    <t>1000</t>
  </si>
  <si>
    <t>Total</t>
  </si>
  <si>
    <t>Fecha
Compra</t>
  </si>
  <si>
    <t>Lote</t>
  </si>
  <si>
    <t>Fecha
Vencimiento</t>
  </si>
  <si>
    <t>Entrada
Unidades</t>
  </si>
  <si>
    <t>U004918</t>
  </si>
  <si>
    <t>UJ631AC</t>
  </si>
  <si>
    <t>R3L661V</t>
  </si>
  <si>
    <t>V0B171V</t>
  </si>
  <si>
    <t>U003188</t>
  </si>
  <si>
    <t>U3C255V</t>
  </si>
  <si>
    <t>U3A723V</t>
  </si>
  <si>
    <t>AC37B367AG</t>
  </si>
  <si>
    <t>A69CF182A</t>
  </si>
  <si>
    <t>T3F362V</t>
  </si>
  <si>
    <t>DT2444</t>
  </si>
  <si>
    <t>T040248</t>
  </si>
  <si>
    <t>DN9909</t>
  </si>
  <si>
    <t>T032234</t>
  </si>
  <si>
    <t>DN4408</t>
  </si>
  <si>
    <t>U015425</t>
  </si>
  <si>
    <t>EX7081</t>
  </si>
  <si>
    <t>T3M263V</t>
  </si>
  <si>
    <t>T3A794V</t>
  </si>
  <si>
    <t>J015425</t>
  </si>
  <si>
    <t>DR3754</t>
  </si>
  <si>
    <t>A69CF312A</t>
  </si>
  <si>
    <t>U019036</t>
  </si>
  <si>
    <t>T3J812V</t>
  </si>
  <si>
    <t>AFLBA546AA</t>
  </si>
  <si>
    <t>U012691</t>
  </si>
  <si>
    <t>U3C282V</t>
  </si>
  <si>
    <t>T3M308V</t>
  </si>
  <si>
    <t>U027218</t>
  </si>
  <si>
    <t>U030232</t>
  </si>
  <si>
    <t>U3F884V</t>
  </si>
  <si>
    <t>FA2543</t>
  </si>
  <si>
    <t>A69CF364A</t>
  </si>
  <si>
    <t>U026167</t>
  </si>
  <si>
    <t>T3M602V</t>
  </si>
  <si>
    <t>FE1503</t>
  </si>
  <si>
    <t>AC37B371AC</t>
  </si>
  <si>
    <t>U027742</t>
  </si>
  <si>
    <t>T3C351V</t>
  </si>
  <si>
    <t>U3F394V</t>
  </si>
  <si>
    <t>V0C461V</t>
  </si>
  <si>
    <t>T3M596V</t>
  </si>
  <si>
    <t>U034603</t>
  </si>
  <si>
    <t>AC37B404AE</t>
  </si>
  <si>
    <t>AFLBA643BB</t>
  </si>
  <si>
    <t>W3A573V</t>
  </si>
  <si>
    <t>U034675</t>
  </si>
  <si>
    <t>A21CE011A</t>
  </si>
  <si>
    <t>V3D568V</t>
  </si>
  <si>
    <t>23-jul-0318</t>
  </si>
  <si>
    <t>U3F886V</t>
  </si>
  <si>
    <t>U3L932V</t>
  </si>
  <si>
    <t>V0C991V</t>
  </si>
  <si>
    <t>W3B071V</t>
  </si>
  <si>
    <t>U024442</t>
  </si>
  <si>
    <t>U3F633V</t>
  </si>
  <si>
    <t>V3L863V</t>
  </si>
  <si>
    <t>W006217</t>
  </si>
  <si>
    <t>W002358</t>
  </si>
  <si>
    <t>FG9427</t>
  </si>
  <si>
    <t>U038404</t>
  </si>
  <si>
    <t>AFLBA646AC</t>
  </si>
  <si>
    <t>AHAVC083AO</t>
  </si>
  <si>
    <t>W006331</t>
  </si>
  <si>
    <t>FD6739</t>
  </si>
  <si>
    <t>W014246</t>
  </si>
  <si>
    <t>FM5712</t>
  </si>
  <si>
    <t>W3A932V</t>
  </si>
  <si>
    <t>W011427</t>
  </si>
  <si>
    <t>W014201</t>
  </si>
  <si>
    <t>V3E121V</t>
  </si>
  <si>
    <t>W022255</t>
  </si>
  <si>
    <t>V3M361V</t>
  </si>
  <si>
    <t>W023376</t>
  </si>
  <si>
    <t>A23</t>
  </si>
  <si>
    <t>U3F625V</t>
  </si>
  <si>
    <t>A69CF388A</t>
  </si>
  <si>
    <t>A14</t>
  </si>
  <si>
    <t>AC37B406BM</t>
  </si>
  <si>
    <t>W0A381V</t>
  </si>
  <si>
    <t>V3D424V</t>
  </si>
  <si>
    <t>W034897</t>
  </si>
  <si>
    <t>A69CF465A</t>
  </si>
  <si>
    <t>FT1581</t>
  </si>
  <si>
    <t>GM9447</t>
  </si>
  <si>
    <t>U3G074V</t>
  </si>
  <si>
    <t>V3F181V</t>
  </si>
  <si>
    <t>W031394</t>
  </si>
  <si>
    <t>W037891</t>
  </si>
  <si>
    <t>AJUSTE</t>
  </si>
  <si>
    <t>W0B241V</t>
  </si>
  <si>
    <t>V3F184V</t>
  </si>
  <si>
    <t>W3C412V</t>
  </si>
  <si>
    <t>X3A212V</t>
  </si>
  <si>
    <t>AC37B408BA</t>
  </si>
  <si>
    <t>F10</t>
  </si>
  <si>
    <t>31-Dec-0223</t>
  </si>
  <si>
    <t>V3D996V</t>
  </si>
  <si>
    <t>X3A442V</t>
  </si>
  <si>
    <t>12-31-2023</t>
  </si>
  <si>
    <t>FL0684</t>
  </si>
  <si>
    <t>W0B241</t>
  </si>
  <si>
    <t>W40363</t>
  </si>
  <si>
    <t>V3B742V</t>
  </si>
  <si>
    <t>X006705</t>
  </si>
  <si>
    <t>Fecha
Venta</t>
  </si>
  <si>
    <t>Vacunador</t>
  </si>
  <si>
    <t>Identificacion</t>
  </si>
  <si>
    <t>Tipo de ID</t>
  </si>
  <si>
    <t>Nombre del Paciente</t>
  </si>
  <si>
    <t>Genero</t>
  </si>
  <si>
    <t>Fecha Nacimiento</t>
  </si>
  <si>
    <t>Edad</t>
  </si>
  <si>
    <t>Direccion</t>
  </si>
  <si>
    <t>Documento Acudiente</t>
  </si>
  <si>
    <t>Nombre Acudiente</t>
  </si>
  <si>
    <t>Telefono</t>
  </si>
  <si>
    <t>Dosis</t>
  </si>
  <si>
    <t>Comentarios</t>
  </si>
  <si>
    <t>LINA GIRALDO</t>
  </si>
  <si>
    <t xml:space="preserve">UJ631AC  </t>
  </si>
  <si>
    <t>U3A89</t>
  </si>
  <si>
    <t>T3F36</t>
  </si>
  <si>
    <t>UO15425</t>
  </si>
  <si>
    <t>U3D46</t>
  </si>
  <si>
    <t>U3A72</t>
  </si>
  <si>
    <t>T3M26</t>
  </si>
  <si>
    <t>VOB171V</t>
  </si>
  <si>
    <t>T3M30</t>
  </si>
  <si>
    <t>T3J81</t>
  </si>
  <si>
    <t>T3M60</t>
  </si>
  <si>
    <t>U3F39</t>
  </si>
  <si>
    <t>T3M59</t>
  </si>
  <si>
    <t>U3F88</t>
  </si>
  <si>
    <t>AFLBA643B</t>
  </si>
  <si>
    <t>W3A57</t>
  </si>
  <si>
    <t>T3C35</t>
  </si>
  <si>
    <t>U3G65</t>
  </si>
  <si>
    <t>W3B07</t>
  </si>
  <si>
    <t>V3D56</t>
  </si>
  <si>
    <t>A06321535</t>
  </si>
  <si>
    <t>AHAVC083A0</t>
  </si>
  <si>
    <t>U3F63</t>
  </si>
  <si>
    <t>U3D99</t>
  </si>
  <si>
    <t>AC37B4D4AE</t>
  </si>
  <si>
    <t>V3M36</t>
  </si>
  <si>
    <t>DORA SILVA</t>
  </si>
  <si>
    <t>VOC991V</t>
  </si>
  <si>
    <t>U3F62</t>
  </si>
  <si>
    <t>U3L85</t>
  </si>
  <si>
    <t>A00785530</t>
  </si>
  <si>
    <t>INGRID AGUILAR</t>
  </si>
  <si>
    <t>W02255</t>
  </si>
  <si>
    <t>PAN902338</t>
  </si>
  <si>
    <t>U3M84</t>
  </si>
  <si>
    <t>U36074V</t>
  </si>
  <si>
    <t>PRIMERA</t>
  </si>
  <si>
    <t>REFUERZO</t>
  </si>
  <si>
    <t>UNICA</t>
  </si>
  <si>
    <t>AA69FF465A</t>
  </si>
  <si>
    <t>pan902338</t>
  </si>
  <si>
    <t xml:space="preserve">  F10</t>
  </si>
  <si>
    <t xml:space="preserve">   F10</t>
  </si>
  <si>
    <t>W034898</t>
  </si>
  <si>
    <t xml:space="preserve">NIM </t>
  </si>
  <si>
    <t>CC</t>
  </si>
  <si>
    <t>JESUS EDWARD ORTEGA BRAVO</t>
  </si>
  <si>
    <t>M</t>
  </si>
  <si>
    <t>CRA 125A # 12-196</t>
  </si>
  <si>
    <t>DIANA SORAYA RENDON CEBALLOS</t>
  </si>
  <si>
    <t>F</t>
  </si>
  <si>
    <t>RC</t>
  </si>
  <si>
    <t>rc</t>
  </si>
  <si>
    <t>m</t>
  </si>
  <si>
    <t>W040363</t>
  </si>
  <si>
    <t>TI</t>
  </si>
  <si>
    <t>REF</t>
  </si>
  <si>
    <t>X3A44</t>
  </si>
  <si>
    <t>CRA 35 96C-87</t>
  </si>
  <si>
    <t>YULIN ANDREA CASTAÑO</t>
  </si>
  <si>
    <t>CGHRTTTTRUB</t>
  </si>
  <si>
    <t>A69CF527A</t>
  </si>
  <si>
    <t>GA3753</t>
  </si>
  <si>
    <t>A69FF527A</t>
  </si>
  <si>
    <t>Tipo ID</t>
  </si>
  <si>
    <t>NOMBRE DEL PACIENTE</t>
  </si>
  <si>
    <t>GENERO</t>
  </si>
  <si>
    <t>FECHA DE NACIMIENTO</t>
  </si>
  <si>
    <t>DIRECCION</t>
  </si>
  <si>
    <t>DOCUMENTO ACUDIENTE</t>
  </si>
  <si>
    <t>NOMBRE ACUDIENTE</t>
  </si>
  <si>
    <t xml:space="preserve">TELEFONO </t>
  </si>
  <si>
    <t>MODALIDAD</t>
  </si>
  <si>
    <t>EDAD
(Años)</t>
  </si>
  <si>
    <t>CE</t>
  </si>
  <si>
    <t>ANA VICTORIA RODRIGUEZ UMAÑA</t>
  </si>
  <si>
    <t>CRA 103 # 11-40</t>
  </si>
  <si>
    <t>MARIA ALEJANDRA ROJAS LA BORDE</t>
  </si>
  <si>
    <t>CRA 116 # 9-10</t>
  </si>
  <si>
    <t>MARY LA BORDE</t>
  </si>
  <si>
    <t>LUIS FERNANDO ROJAS LA BORDE</t>
  </si>
  <si>
    <t>SAMUEL CAMILO QUINTERO PEREZ</t>
  </si>
  <si>
    <t>CALLE 14C # 64A-70</t>
  </si>
  <si>
    <t>EDGAR ANDRES MERA GARCIA</t>
  </si>
  <si>
    <t>CALLE 45 # 98B-65</t>
  </si>
  <si>
    <t>HUMBERTO BARONA</t>
  </si>
  <si>
    <t>CRA 64A # 13A-74</t>
  </si>
  <si>
    <t>JULIAN LOPEZ</t>
  </si>
  <si>
    <t>AV 3CN # 42N-73</t>
  </si>
  <si>
    <t>JUAN GUILLERMO HENAO</t>
  </si>
  <si>
    <t>CRA 56 # 1B-81 APTO 502</t>
  </si>
  <si>
    <t>MAURICIO ESPINOSA MARTINEZ</t>
  </si>
  <si>
    <t>CRA 127 # 9-100</t>
  </si>
  <si>
    <t>MAURICIO ESPINOSA</t>
  </si>
  <si>
    <t>PAC</t>
  </si>
  <si>
    <t>SANTIAGO ECHEVERRI URDINOLA</t>
  </si>
  <si>
    <t>CRA 54A # 5A-52</t>
  </si>
  <si>
    <t>SOCORRO GIRALDO</t>
  </si>
  <si>
    <t>PARTICULAR</t>
  </si>
  <si>
    <t>MARTHA LUCIA ESCOBAR</t>
  </si>
  <si>
    <t>CARMEN ELENA ESCOBAR</t>
  </si>
  <si>
    <t>CALLE 12A # 106-90</t>
  </si>
  <si>
    <t>ANA CECILIA ESCOBAR</t>
  </si>
  <si>
    <t>CRA 68 # 13B-61</t>
  </si>
  <si>
    <t>DIANA CAROLINA BALVIN MONTES</t>
  </si>
  <si>
    <t>AV LAGO # 28-106</t>
  </si>
  <si>
    <t>BEATRIZ CORENA COCK</t>
  </si>
  <si>
    <t>CRA 37 # 1O-45 APTO 1203C</t>
  </si>
  <si>
    <t>CAROLINA ESCOBAR ARIAS</t>
  </si>
  <si>
    <t>CALLE 20 # 121-234</t>
  </si>
  <si>
    <t>LUZ EMILSE VILLADA ALZATE</t>
  </si>
  <si>
    <t>CRA 100 # 34-65</t>
  </si>
  <si>
    <t>CLAUDIA LORENA ARIZABALETA MUÑOZ</t>
  </si>
  <si>
    <t>URBANIZACION CAMPESTRE TIO TOM CASA H1</t>
  </si>
  <si>
    <t>TANNIA GOMEZ SEJNAUI</t>
  </si>
  <si>
    <t>FABIAN BOLAÑOS</t>
  </si>
  <si>
    <t>CALLE 43 # 109-78</t>
  </si>
  <si>
    <t>JHON CARLOS DIAZ VALENCIA</t>
  </si>
  <si>
    <t>FERNEY CESPEDES</t>
  </si>
  <si>
    <t>CRA 28 # 72U-18</t>
  </si>
  <si>
    <t>MARTINA GUARIN SOLARTE</t>
  </si>
  <si>
    <t>CALLE 72 H4 # 26L-32</t>
  </si>
  <si>
    <t>EMILIANO QUINTERO GARZON</t>
  </si>
  <si>
    <t>CALLE 3D # 64-80</t>
  </si>
  <si>
    <t>MATEO MARIN ROJAS</t>
  </si>
  <si>
    <t>CALLE 16 # 56-155</t>
  </si>
  <si>
    <t>ALMA GRAJALES VINCHIRA</t>
  </si>
  <si>
    <t>CALLE 5D # 30B-06</t>
  </si>
  <si>
    <t>BENJAMIN CARDENAS SIERRA</t>
  </si>
  <si>
    <t>PA</t>
  </si>
  <si>
    <t>SANTIAGO LOMBANA GIRON</t>
  </si>
  <si>
    <t>CALLE 9A OESTE # 38-120</t>
  </si>
  <si>
    <t>THOMAS HORACIO OROZCO HERRERA</t>
  </si>
  <si>
    <t>CRA 85C # 14A-116</t>
  </si>
  <si>
    <t>MACARENA ALVAREZ ARDILA</t>
  </si>
  <si>
    <t>CALLE 48 # 23-21</t>
  </si>
  <si>
    <t xml:space="preserve">JENNIFER ARDILA </t>
  </si>
  <si>
    <t>SAMUEL LOZANO VALENCIA</t>
  </si>
  <si>
    <t>CRA 19 # 24-50</t>
  </si>
  <si>
    <t>ERIKA VALENCIA</t>
  </si>
  <si>
    <t>VALENTINA LUNA PALADINES</t>
  </si>
  <si>
    <t>CRA 111 #24-113</t>
  </si>
  <si>
    <t>EMANUEL BOLAÑOS CASTIBLANCO</t>
  </si>
  <si>
    <t>CALLE 11A #72-47</t>
  </si>
  <si>
    <t>VIVIANA CASTIBLANCO</t>
  </si>
  <si>
    <t>MARIANA MOLINA TORRES</t>
  </si>
  <si>
    <t>CALLE 45 #98B-65 T10 404</t>
  </si>
  <si>
    <t>ANA SOFIA LOPEZ ESCOBAR</t>
  </si>
  <si>
    <t>CALLE 20 #121-234</t>
  </si>
  <si>
    <t>CATALEYA VASQUEZ TARAZONA</t>
  </si>
  <si>
    <t>CRA 99 #2A-190</t>
  </si>
  <si>
    <t>LILIANA TARAZONA</t>
  </si>
  <si>
    <t>MARIANA CARABALI NIETO</t>
  </si>
  <si>
    <t>CRA 117 #9-67</t>
  </si>
  <si>
    <t>JULIETA GOMEZ RINCON</t>
  </si>
  <si>
    <t>CRA 121A # 48-100</t>
  </si>
  <si>
    <t>PAULINA GALEANO JARAMILLO</t>
  </si>
  <si>
    <t>CRA 15 #11-84 SANTANDER</t>
  </si>
  <si>
    <t>MARIA LUCIA RAMIREZ</t>
  </si>
  <si>
    <t>AV 5B #64N-80</t>
  </si>
  <si>
    <t>LUCIANA SALINAS ALMARIO</t>
  </si>
  <si>
    <t>CRA 95A #45-43</t>
  </si>
  <si>
    <t>VIOLETTA EMILIANA RIVERA MUÑOZ</t>
  </si>
  <si>
    <t>CIUDAD COUNTRY CASA 22</t>
  </si>
  <si>
    <t>MIGUEL ANGEL RODRIGUEZ</t>
  </si>
  <si>
    <t>VIA CIRCUNVALAR EL CASTILLO 152</t>
  </si>
  <si>
    <t>STEPHANY PALACIOS</t>
  </si>
  <si>
    <t>ALEJANDRO MESA SALAZAR</t>
  </si>
  <si>
    <t>CALLE 14 A #69-141</t>
  </si>
  <si>
    <t>CATALINA SALAZAR</t>
  </si>
  <si>
    <t>LUCIA RAMIREZ GOMEZ</t>
  </si>
  <si>
    <t>CALLE 28 #27-44</t>
  </si>
  <si>
    <t>GABRIELA SANCHEZ BENAVIDES</t>
  </si>
  <si>
    <t>CALLE 17B # 62-40</t>
  </si>
  <si>
    <t>STEPHANY BENAVIDES</t>
  </si>
  <si>
    <t>JOSUE JIMENEZ FRANCO</t>
  </si>
  <si>
    <t>CRA 98E # 60-66</t>
  </si>
  <si>
    <t>VANESSA FRANCO</t>
  </si>
  <si>
    <t>MARIA NELSY VALENCIA</t>
  </si>
  <si>
    <t>CRA 26P # 72W-88</t>
  </si>
  <si>
    <t>EMILIO LOZANO MORA</t>
  </si>
  <si>
    <t>CALLE 30 #1-160 CASA 92</t>
  </si>
  <si>
    <t>RENATA RENGIFO GIRALDO</t>
  </si>
  <si>
    <t>CALLE 13 #108-100</t>
  </si>
  <si>
    <t>ALEJANDRA GIRALDO</t>
  </si>
  <si>
    <t>MANUEL RENGIJO GIRALDO</t>
  </si>
  <si>
    <t>NICOLAS RENGIFO GIRALDO</t>
  </si>
  <si>
    <t>FELIPE SEPULVEDA ZULUAGA</t>
  </si>
  <si>
    <t>CRA 85E #45-66</t>
  </si>
  <si>
    <t>ANDRES FELIPE OCAMPO</t>
  </si>
  <si>
    <t>CALLE 58N #3C-86</t>
  </si>
  <si>
    <t>NOAH DAVID SALAZAR FONSECA</t>
  </si>
  <si>
    <t>CRA 121A#48-100</t>
  </si>
  <si>
    <t>SAUL TOBAR ESCOLAR</t>
  </si>
  <si>
    <t>CRA 54A # 1S-122</t>
  </si>
  <si>
    <t>MIGUEL ALEJANDRO HERNANDEZ LASSO</t>
  </si>
  <si>
    <t>CRA 1 BIS # 62-125</t>
  </si>
  <si>
    <t>SANTIAGO GIRALDO PALOMINO</t>
  </si>
  <si>
    <t>CRA 103 # 12B-106</t>
  </si>
  <si>
    <t>MARIA DEL MAR QUIÑONEZ ARAUJO</t>
  </si>
  <si>
    <t>CALLE 45 # 86-35</t>
  </si>
  <si>
    <t>ANGELA ARAUJO</t>
  </si>
  <si>
    <t>YANCY ANDREA MUÑOZ</t>
  </si>
  <si>
    <t>CALLE 43 #109-78</t>
  </si>
  <si>
    <t>ALAIA CARDONA CARVAJAL</t>
  </si>
  <si>
    <t>CALLE 65 #18-104 PALMIRA</t>
  </si>
  <si>
    <t>ISABELLA MARTINEZ PLAZA</t>
  </si>
  <si>
    <t>CALLE 50 #99-74</t>
  </si>
  <si>
    <t>MARIA DE LOS ANGELES MEDIVIL PARRA</t>
  </si>
  <si>
    <t>CALLE 2 #99-120 503L</t>
  </si>
  <si>
    <t>SARAH ZUÑIGA ARISTIZABAL</t>
  </si>
  <si>
    <t>CRA 98B #45-200</t>
  </si>
  <si>
    <t>MARIA JOSE MARIN GOMEZ</t>
  </si>
  <si>
    <t>EL CASTILLO HERRERIA 5 CASA 31</t>
  </si>
  <si>
    <t>MATHIAS LORA ERAZO</t>
  </si>
  <si>
    <t>CRA 45 # 5A-145</t>
  </si>
  <si>
    <t>LUCIANA VALENCIA ZUÑIGA</t>
  </si>
  <si>
    <t>CALLE 18A #56-20 AP 291W</t>
  </si>
  <si>
    <t>CESAR VALENCIA</t>
  </si>
  <si>
    <t>SALOME CESPEDES HENAO</t>
  </si>
  <si>
    <t>CALLE 59B # 2-24</t>
  </si>
  <si>
    <t>LINA HENAO</t>
  </si>
  <si>
    <t>SOPHIA HERNANDEZ HENAO</t>
  </si>
  <si>
    <t>CALLE 23D OESTE AV 8BBIS-06</t>
  </si>
  <si>
    <t>DANIEL CASTILLO MELENDEZ</t>
  </si>
  <si>
    <t>AV 2 A OESTE #20B-49</t>
  </si>
  <si>
    <t>LUCIANA MUÑOZ ZAMBRANO</t>
  </si>
  <si>
    <t>CALLE 70#3BN-68</t>
  </si>
  <si>
    <t>DANIEL SANTIAGO AYALA AGUIRRE</t>
  </si>
  <si>
    <t>AV 2 AN #75HN-35</t>
  </si>
  <si>
    <t>MARIANA ERAZO AVILA</t>
  </si>
  <si>
    <t>CALLE 11 # 23C-39</t>
  </si>
  <si>
    <t>JERONIMO CUESTAS ATEHORTUA</t>
  </si>
  <si>
    <t>CALLE 2 #19-250</t>
  </si>
  <si>
    <t>NAHUEL TEJADA SARRIA</t>
  </si>
  <si>
    <t>CALLE 32AN # 2-165 APTO 804B</t>
  </si>
  <si>
    <t>DORLAN ALEJANDRO CASTAÑO ZULUAGA</t>
  </si>
  <si>
    <t>CRA 25 # 14C-64</t>
  </si>
  <si>
    <t>ODEMARIS ZULUAGA</t>
  </si>
  <si>
    <t>LUCIANA ARANDA SALAMANCA</t>
  </si>
  <si>
    <t>KM 21 VIA CALI-JAMUNDI CEDRO CASTILLO CASA 34</t>
  </si>
  <si>
    <t>ANTONIA ECHEVERRI GOMEZ</t>
  </si>
  <si>
    <t>CALLE 9A OESTE #38-120</t>
  </si>
  <si>
    <t>TANNIA GOMEZ</t>
  </si>
  <si>
    <t>ALENA MUÑOZ MEJIA</t>
  </si>
  <si>
    <t>CALLE 28 # 98-82</t>
  </si>
  <si>
    <t>LINA MARCELA HENAO</t>
  </si>
  <si>
    <t>CRA 28 #72U-18</t>
  </si>
  <si>
    <t>LUIS LEONARDO CUERVO MEJIA</t>
  </si>
  <si>
    <t>CRA 1 B #51-36</t>
  </si>
  <si>
    <t>MIA VICTORIA HERNANDEZ LOZANO</t>
  </si>
  <si>
    <t>CALLE 58 # 30-70</t>
  </si>
  <si>
    <t>JOAQUIN IGNACIO VILLA BOSCAN</t>
  </si>
  <si>
    <t>CRA 61 # 18-16</t>
  </si>
  <si>
    <t>VANESSA BOSCAN</t>
  </si>
  <si>
    <t>MARIANGEL SANCHEZ NAVARRO</t>
  </si>
  <si>
    <t>CALLE 58 #2FN-64</t>
  </si>
  <si>
    <t>PAULA NAVARRO</t>
  </si>
  <si>
    <t>AGUSTIN HERNANDEZ</t>
  </si>
  <si>
    <t>CALLE 58# 30-70</t>
  </si>
  <si>
    <t>DAVID RAMIREZ CARDONA</t>
  </si>
  <si>
    <t>CALLE 12B #59-31</t>
  </si>
  <si>
    <t>JACOBO HERNANDEZ PATIÑO</t>
  </si>
  <si>
    <t>CALLE 43 #69-35</t>
  </si>
  <si>
    <t>SALOME LOMBANA JARAMILLO</t>
  </si>
  <si>
    <t>KM 14 CIUDAD COUNTRY TUCAN CASA 144</t>
  </si>
  <si>
    <t>ARIADNA SALAZAR MARTINEZ</t>
  </si>
  <si>
    <t>CRA 23 #8-55</t>
  </si>
  <si>
    <t>MARIA JOSE SOLARTE PINEDA</t>
  </si>
  <si>
    <t>CALE 14A #69-141</t>
  </si>
  <si>
    <t>FLOR PINEDA</t>
  </si>
  <si>
    <t>CALLE 14A #69-141</t>
  </si>
  <si>
    <t>MELANY CORREA VILLADA</t>
  </si>
  <si>
    <t>CRA 100 #34-65</t>
  </si>
  <si>
    <t>VALENTINA GOMEZ HENAO</t>
  </si>
  <si>
    <t>CRA 28 E5 #72U-18</t>
  </si>
  <si>
    <t>LIAM PERICO LEON</t>
  </si>
  <si>
    <t>CRA 121A #47A-46</t>
  </si>
  <si>
    <t>JULIANA SIERRA OSPINA</t>
  </si>
  <si>
    <t>CALLE 54 #12C-36</t>
  </si>
  <si>
    <t>THOMAS HERNANDEZ TENGANAN</t>
  </si>
  <si>
    <t>CALLE 30 OESTE # 6-39</t>
  </si>
  <si>
    <t>KARINA TENGANAN</t>
  </si>
  <si>
    <t>GABRIELA BAENA BRIEÑEZ</t>
  </si>
  <si>
    <t>CRA 98 #60-96</t>
  </si>
  <si>
    <t>DULCE MARIA RODRIGUEZ</t>
  </si>
  <si>
    <t>AV 15O 19-360</t>
  </si>
  <si>
    <t>ISABEL CONDE</t>
  </si>
  <si>
    <t>CELESTE VASQUEZ GUTIERREZ</t>
  </si>
  <si>
    <t>CALLE 34N #2EN-55 501F</t>
  </si>
  <si>
    <t>ALEXANDRA GUTIERREZ</t>
  </si>
  <si>
    <t>HELISSA ARROYO ORTEGA</t>
  </si>
  <si>
    <t>CALLE 56 #12-94</t>
  </si>
  <si>
    <t>MANUELA GIRALDO CARDOZO</t>
  </si>
  <si>
    <t>KM 3 VIA BUITRERA SAN MARTIN</t>
  </si>
  <si>
    <t>SALVATORE STRAZZERI BOCANEGRA</t>
  </si>
  <si>
    <t xml:space="preserve">CRA 55 #13-44 </t>
  </si>
  <si>
    <t>ANTONELLA MENDEZ VARGAS</t>
  </si>
  <si>
    <t>CALLE 59N #3EN-52</t>
  </si>
  <si>
    <t>HANNA VICTORIA CASTAÑO RESTREPO</t>
  </si>
  <si>
    <t>CALLE 94 #28D-101</t>
  </si>
  <si>
    <t>VALERY ORTIZ SATURNO</t>
  </si>
  <si>
    <t>CRA 46A #14-43</t>
  </si>
  <si>
    <t>MARTINA LOPEZ CASTAÑO</t>
  </si>
  <si>
    <t>CALLE 59 1 BIS-35</t>
  </si>
  <si>
    <t>EMILIANO CORONADO PEÑA</t>
  </si>
  <si>
    <t>CALLE 8 #20A-190</t>
  </si>
  <si>
    <t>AURA PEÑA</t>
  </si>
  <si>
    <t>EMMANUEL OREJUELA CORREA</t>
  </si>
  <si>
    <t>CRA 83E # 54-79</t>
  </si>
  <si>
    <t>CAROLINA CORREA</t>
  </si>
  <si>
    <t>MARIA CAMILA CERON LOZANO</t>
  </si>
  <si>
    <t>KM 2.5 REFORMA</t>
  </si>
  <si>
    <t>CHRISTOPHER CERON LOZANO</t>
  </si>
  <si>
    <t>VICTORIA MEDINA ARIAS</t>
  </si>
  <si>
    <t>CALLE 62A # 1-210 APTO H225</t>
  </si>
  <si>
    <t>MARIA CAMILA ARIAS</t>
  </si>
  <si>
    <t>MARTIN RODRIGUEZ ARIAS</t>
  </si>
  <si>
    <t>CALLE 36 #40A-33</t>
  </si>
  <si>
    <t>MARTIN ZATIZABAL RIOS</t>
  </si>
  <si>
    <t>CALLE 15 #48-30</t>
  </si>
  <si>
    <t>LUCIANA CERON LOZANO</t>
  </si>
  <si>
    <t>KM 2.5 VIA LA REFORMA CASA 16</t>
  </si>
  <si>
    <t>CHRISTOPHER MADRID VEGA</t>
  </si>
  <si>
    <t>CALLE 49 #13-35</t>
  </si>
  <si>
    <t>DIANA VEGA</t>
  </si>
  <si>
    <t>NICOLAS RIVERA ZAPATA</t>
  </si>
  <si>
    <t>CRA 65 # 14-27</t>
  </si>
  <si>
    <t>MIGUEL ANGEL PEÑARETA LOPEZ</t>
  </si>
  <si>
    <t>AV 2 B #74N-35</t>
  </si>
  <si>
    <t>VICTORIA MARTINEZ CRUZ</t>
  </si>
  <si>
    <t>CALLE 120 P #20-15</t>
  </si>
  <si>
    <t>SINDY MARTINEZ</t>
  </si>
  <si>
    <t>SAMUEL GOMEZ RAMIREZ</t>
  </si>
  <si>
    <t>CRA 84 # 53A-57</t>
  </si>
  <si>
    <t>MARIA JOSE MALDONADO</t>
  </si>
  <si>
    <t>VEREDA ANDES BAJOS CASA 14</t>
  </si>
  <si>
    <t>SANTIAGO NARVAEZ ORTIZ</t>
  </si>
  <si>
    <t>CRA 25B #19-52</t>
  </si>
  <si>
    <t>JERONIMO FRANCO GARCIA</t>
  </si>
  <si>
    <t>CALLE 54 # 10-22</t>
  </si>
  <si>
    <t>MARIA CAMILA RIVERA LOZANO</t>
  </si>
  <si>
    <t>CALLE 49 #121A-35</t>
  </si>
  <si>
    <t>VICTORIA LOZANO SOTO</t>
  </si>
  <si>
    <t>CRA 60 # 2A-51</t>
  </si>
  <si>
    <t>LUCIANA PANTOJA SOLARTE</t>
  </si>
  <si>
    <t>CRA 44A #37-63</t>
  </si>
  <si>
    <t>MELANIE GARZON ORTIZ</t>
  </si>
  <si>
    <t>CRA 121A # 47-108</t>
  </si>
  <si>
    <t>CELESTE GONZALEZ MARULANDA</t>
  </si>
  <si>
    <t>CRA 39 #2A 39</t>
  </si>
  <si>
    <t>LUCIANA SALGAR</t>
  </si>
  <si>
    <t>CRA 10 #14-39</t>
  </si>
  <si>
    <t>MARIA LUCIA LOZANO DUQUE</t>
  </si>
  <si>
    <t>CALLE 62 # 2AN-15</t>
  </si>
  <si>
    <t>CINDY LORENA DUQUE</t>
  </si>
  <si>
    <t>MATIAS GRUESO GONZALEZ</t>
  </si>
  <si>
    <t>CALLE 14 # 19-78 APTO 908 T2</t>
  </si>
  <si>
    <t>EMILIO BARONA CORREA</t>
  </si>
  <si>
    <t>CRA 73 #20-29</t>
  </si>
  <si>
    <t>MAXIMILIANO LOPEZ GOMEZ</t>
  </si>
  <si>
    <t>CRA 12E #53-57 APT 201</t>
  </si>
  <si>
    <t>JERONIMO RODRIGUEZ FRANCO</t>
  </si>
  <si>
    <t>CALLE 9 #20A-144</t>
  </si>
  <si>
    <t>JORGE IVAN GOMEZ ROJAS</t>
  </si>
  <si>
    <t>CRA 29A #9-05</t>
  </si>
  <si>
    <t>EMILIANO MONTES MATERON</t>
  </si>
  <si>
    <t>CRA 106 #44-67</t>
  </si>
  <si>
    <t>EMMA ORTIZ MUÑOZ</t>
  </si>
  <si>
    <t>CALLE 45 # 10-54</t>
  </si>
  <si>
    <t>EMELLY OBREGON SALINAS</t>
  </si>
  <si>
    <t>CRA 41C # 43-05</t>
  </si>
  <si>
    <t>JOSE CORDOBA</t>
  </si>
  <si>
    <t>MARIANA CALLE PEÑA</t>
  </si>
  <si>
    <t>CRA 98B # 45-200</t>
  </si>
  <si>
    <t>GUADALUPE RUBIANO ROMAN</t>
  </si>
  <si>
    <t>CRA 1 F #59-173</t>
  </si>
  <si>
    <t>NESTOR IVAN RUBIANO</t>
  </si>
  <si>
    <t>GABRIELA MARIN BECERRA</t>
  </si>
  <si>
    <t>CALLE 34 # 94-143</t>
  </si>
  <si>
    <t>VALENTINA BECERRA</t>
  </si>
  <si>
    <t>VIOLETA SANCHEZ ZAPATA</t>
  </si>
  <si>
    <t>CRA 41E # 41-63</t>
  </si>
  <si>
    <t>SANTIAGO PANTOJA SOLARTE</t>
  </si>
  <si>
    <t>CRA 44A #37+63</t>
  </si>
  <si>
    <t>JACOBO BARON URREA</t>
  </si>
  <si>
    <t>CRA 100 B #1O-21 404A</t>
  </si>
  <si>
    <t>YURY YOHANA URREA GUTIERREZ</t>
  </si>
  <si>
    <t>JACOBO GUZMAN ARDILA</t>
  </si>
  <si>
    <t xml:space="preserve">CRA 24 C1 BIS #3-90 </t>
  </si>
  <si>
    <t>THIAGO MEJIA GONZALEZ</t>
  </si>
  <si>
    <t>AV CIRCUNVALAR EL CASTILLO 252</t>
  </si>
  <si>
    <t>ALEJANDRO LONDOÑO LEON</t>
  </si>
  <si>
    <t>AV 4 OESTE # 6-103 APTO 403</t>
  </si>
  <si>
    <t>DANNA ISABELLA VARGAS TRIANA</t>
  </si>
  <si>
    <t>CALLE 18 #61-24</t>
  </si>
  <si>
    <t>ARTURO DIAZ ARIZABALETA</t>
  </si>
  <si>
    <t>URBANIZACION TIO TOM CASA H1</t>
  </si>
  <si>
    <t>CLAUDIA ARIZABALETA</t>
  </si>
  <si>
    <t>MAXIMILIANO BURITICA HOYOS</t>
  </si>
  <si>
    <t>CALLE 60 # 97BIS -46</t>
  </si>
  <si>
    <t>JUAN FELIPE GARZON ESTUPIÑAN</t>
  </si>
  <si>
    <t>CRA 28D2 # 72F3A-17</t>
  </si>
  <si>
    <t>JEFERSON GARZON</t>
  </si>
  <si>
    <t>MATEO JIMENEZ ROMERO</t>
  </si>
  <si>
    <t>CRA 36B #1O -75</t>
  </si>
  <si>
    <t>ANA SOFIA GOMEZ SOLANO</t>
  </si>
  <si>
    <t>CRA 64A #1A-20</t>
  </si>
  <si>
    <t>EMILIANO PEREZ ROMERO</t>
  </si>
  <si>
    <t>CALLE 53 # 1-126 APTO 502F</t>
  </si>
  <si>
    <t>IVANNA CORDOBA HURTADO</t>
  </si>
  <si>
    <t>CALLE 15 #53-132</t>
  </si>
  <si>
    <t>EMMA REYES CARRANZA</t>
  </si>
  <si>
    <t>CALLE 12B #42-26</t>
  </si>
  <si>
    <t>ISAAC RAMIREZ LOTERO</t>
  </si>
  <si>
    <t>CALLE 75 # 7TBIS-76</t>
  </si>
  <si>
    <t>LUCIANA VASQUEZ AGREDO</t>
  </si>
  <si>
    <t>CRA 85D #55-100</t>
  </si>
  <si>
    <t>EMMA PAZ ROLDAN</t>
  </si>
  <si>
    <t>CALLE 14C #49A-29</t>
  </si>
  <si>
    <t>ANTONELLA RINCON RIVERA</t>
  </si>
  <si>
    <t xml:space="preserve">CRA 36D #16C-23 </t>
  </si>
  <si>
    <t>ZOE HURTADO SANCHEZ</t>
  </si>
  <si>
    <t>CALLE 60 #98F-33 601T 7</t>
  </si>
  <si>
    <t>EZEQUIEL VARELA LERMA</t>
  </si>
  <si>
    <t>CALLE 48 # 99-75</t>
  </si>
  <si>
    <t>LILIANA LERMA</t>
  </si>
  <si>
    <t>MARIA ISABEL RAMIREZ</t>
  </si>
  <si>
    <t>LUCIANA GARCIA MARTINEZ</t>
  </si>
  <si>
    <t>CRA 82B # 48A-95</t>
  </si>
  <si>
    <t>ANGIE GARZON</t>
  </si>
  <si>
    <t>JERONIMO CUERVO PAZ</t>
  </si>
  <si>
    <t>CRA 1B # 51-36</t>
  </si>
  <si>
    <t>ANGELICA PAZ</t>
  </si>
  <si>
    <t>JERONIMO MORALES BURGOS</t>
  </si>
  <si>
    <t>CALLE 25 # 19-185</t>
  </si>
  <si>
    <t>TATIANAN BURGOS</t>
  </si>
  <si>
    <t>EMMA LOZANO CEBALLOS</t>
  </si>
  <si>
    <t>CRA 43A # 53-16</t>
  </si>
  <si>
    <t>GABRIELA CEBALLOS</t>
  </si>
  <si>
    <t>RAFAELLA GALLEGO VILLAMIZAR</t>
  </si>
  <si>
    <t>CALLE 14B # 53-120 APT 904B</t>
  </si>
  <si>
    <t>LINA VILLAMIZAR</t>
  </si>
  <si>
    <t>LUCIA VILLAMIL RINCON</t>
  </si>
  <si>
    <t>CRA 121 A #48-100</t>
  </si>
  <si>
    <t>MATEO BOLAÑOS MUÑOZ</t>
  </si>
  <si>
    <t>CRA 108 # 60A-26</t>
  </si>
  <si>
    <t xml:space="preserve">YANCY ANDREA MUÑOZ </t>
  </si>
  <si>
    <t>GAEL CORREDOR BOTIA</t>
  </si>
  <si>
    <t>CRA 86 # 17-35</t>
  </si>
  <si>
    <t>LINA BOTIA</t>
  </si>
  <si>
    <t>ANGEL HOYOS FACUNDO</t>
  </si>
  <si>
    <t>CRA 102 #42-65</t>
  </si>
  <si>
    <t>LUCIANA VARGAS MORA</t>
  </si>
  <si>
    <t>CRA 57 # 11A-50 B/SANTA AN</t>
  </si>
  <si>
    <t>YANETH MORA</t>
  </si>
  <si>
    <t>MARTIN HINESTROZA ZAPATA</t>
  </si>
  <si>
    <t>CALLE 7 A #56-136</t>
  </si>
  <si>
    <t>NATHALIA ZAPATA</t>
  </si>
  <si>
    <t>SAMUEL OLAYA SERNA</t>
  </si>
  <si>
    <t>CRA 53A # 7-87</t>
  </si>
  <si>
    <t>MARIA CAMILIA SERNA</t>
  </si>
  <si>
    <t>AGUSTIN OSPINA SANTIAGO</t>
  </si>
  <si>
    <t>CALLE 47BN # 3GN-50</t>
  </si>
  <si>
    <t>LICETH SANTIAGO</t>
  </si>
  <si>
    <t>EMANUL RICO GOMEZ</t>
  </si>
  <si>
    <t>CRA 14 #52-43</t>
  </si>
  <si>
    <t>LUIS MANUEL ESPINOSA GALINDO</t>
  </si>
  <si>
    <t>CALLE 3 # 71-05</t>
  </si>
  <si>
    <t>VANESSA GALINDO</t>
  </si>
  <si>
    <t>ANTONELLA HERRERA MOSQUERA</t>
  </si>
  <si>
    <t>CRA 98C # 53-112 APTO 504D</t>
  </si>
  <si>
    <t>VANESA MOSQUERA</t>
  </si>
  <si>
    <t>JACOBO PATIÑO FLOREZ</t>
  </si>
  <si>
    <t>CRA 61A #9-248</t>
  </si>
  <si>
    <t>SANTIAGO GUERRERO VELASCO</t>
  </si>
  <si>
    <t>CALLE 48 #14-29</t>
  </si>
  <si>
    <t>DIANA VELASCO</t>
  </si>
  <si>
    <t>ALHANA VALDERRAMA TORO</t>
  </si>
  <si>
    <t>CRA 7T3 # 69-22</t>
  </si>
  <si>
    <t>MARIA CAMILA TORO</t>
  </si>
  <si>
    <t>ARENA REYES TORRES</t>
  </si>
  <si>
    <t>CALLE 18 #34-23</t>
  </si>
  <si>
    <t>SALOME IDARRAGA GARCIA</t>
  </si>
  <si>
    <t>CALLE 33E # 24D-41</t>
  </si>
  <si>
    <t>JESICA VANESA GARCIA</t>
  </si>
  <si>
    <t>LIAM CASTRILLON ZUÑIGA</t>
  </si>
  <si>
    <t>CALLE 28 # 96-34</t>
  </si>
  <si>
    <t>LIZETH ZUÑIGA</t>
  </si>
  <si>
    <t>GABRIEL GRISALES MALDONADO</t>
  </si>
  <si>
    <t>KM 7 EL CRUCERO CASA VILLA MIRACALI</t>
  </si>
  <si>
    <t>DIANA MALDONADO</t>
  </si>
  <si>
    <t>GUADALUPE VALENCIA CARDONA</t>
  </si>
  <si>
    <t>CALLE 60 # 98D-45 TORRE 6 APTO 804</t>
  </si>
  <si>
    <t>LINDA CARDONA</t>
  </si>
  <si>
    <t>EMANUEL ESCOBAR CASTELLANOS</t>
  </si>
  <si>
    <t>CRA 27A #44-44</t>
  </si>
  <si>
    <t>LADY CASTELLANOS</t>
  </si>
  <si>
    <t>EMILIANO OSPINA JIMENEZ</t>
  </si>
  <si>
    <t>CALLE 34 # 98B-35</t>
  </si>
  <si>
    <t>ANDREA JIMENEZ</t>
  </si>
  <si>
    <t>RENATA GIL DAVALOS</t>
  </si>
  <si>
    <t>CALLE 17 # 47-17</t>
  </si>
  <si>
    <t>YESSENIA DAVALOS</t>
  </si>
  <si>
    <t>ANA LUCIA RIVERA MARTINEZ</t>
  </si>
  <si>
    <t>CRA 98B 60-115</t>
  </si>
  <si>
    <t>DIANA MARTINEZ</t>
  </si>
  <si>
    <t>VIOLETA LUCIA CACERES PALOMINO</t>
  </si>
  <si>
    <t>CRA 103 # 12B-106 PISO 2</t>
  </si>
  <si>
    <t>TATIANA PALOMINO</t>
  </si>
  <si>
    <t>JUAN CAMILO MURCIA CARDENAS</t>
  </si>
  <si>
    <t>CRA 80 # 15-89</t>
  </si>
  <si>
    <t>LUCIANA MUÑOZ GOMEZ</t>
  </si>
  <si>
    <t>CRA 13 # 49-12</t>
  </si>
  <si>
    <t>ANA SOPHIA LEDESMA BEDOYA</t>
  </si>
  <si>
    <t>CRA 2A SUR #7-41 JAMUNDI</t>
  </si>
  <si>
    <t>SHALOME VALENCIA RINCON</t>
  </si>
  <si>
    <t>CALLE 41 #18-29</t>
  </si>
  <si>
    <t>LINA RINCON</t>
  </si>
  <si>
    <t>ASLAN CAICEDO PLAZA</t>
  </si>
  <si>
    <t>CRA 2 #57-58</t>
  </si>
  <si>
    <t>JUAN DIEGO MORIONES JIMENEZ</t>
  </si>
  <si>
    <t>CRA 3 A #41-61</t>
  </si>
  <si>
    <t>JUAN MARTIN MURIEL GONZALEZ</t>
  </si>
  <si>
    <t>CRA 2B # 40A-50</t>
  </si>
  <si>
    <t>NATALIA GONZALEZ</t>
  </si>
  <si>
    <t>SALOME RODRIGUEZ CUELLAR</t>
  </si>
  <si>
    <t>CALLE 20 #11-30 403 T6</t>
  </si>
  <si>
    <t>ISABELLA MOLINA LAZARO</t>
  </si>
  <si>
    <t>CRA 16 #26-28</t>
  </si>
  <si>
    <t>MANUELA OCAMPO GONZALEZ</t>
  </si>
  <si>
    <t>CALLE 13 A #83-12 APT 201C</t>
  </si>
  <si>
    <t>SARA SOFIA MORALES CASTRO</t>
  </si>
  <si>
    <t>CALLE 13 #32-68 301B</t>
  </si>
  <si>
    <t>MARIA ALEJANDRA SABA PERDOMO</t>
  </si>
  <si>
    <t>CALLE 42 #85E-38</t>
  </si>
  <si>
    <t>MATIAS CARDONA CORTES</t>
  </si>
  <si>
    <t>CIUDAD COUNTRY UNIDAD FALCO CASA 12</t>
  </si>
  <si>
    <t>MARIA DEL PILAR CORTES</t>
  </si>
  <si>
    <t>THIAGO QUINTERO REVELO</t>
  </si>
  <si>
    <t>CRA 85E#28-06</t>
  </si>
  <si>
    <t>JOSE MIGUEL HERRERA ABRIL</t>
  </si>
  <si>
    <t>CALLE 39 #15A-18</t>
  </si>
  <si>
    <t>IVANNA RODRIGUEZ CUELLAR</t>
  </si>
  <si>
    <t>CALLE 20 # 11-30 APTO 403 T6</t>
  </si>
  <si>
    <t>MATEO TORRES GIRALDO</t>
  </si>
  <si>
    <t>CALLE 28 #96-55 111</t>
  </si>
  <si>
    <t>ISABEL GIRALDO</t>
  </si>
  <si>
    <t xml:space="preserve">SAMARA POMENTA BAJANCHI </t>
  </si>
  <si>
    <t>CRA 2D OESTE #12A-94</t>
  </si>
  <si>
    <t>MATEO VALDIVIESO OROZCO</t>
  </si>
  <si>
    <t>CALLE 10 #65A-51 603B</t>
  </si>
  <si>
    <t>MARIA JOSE VALENCIA LENGERKE</t>
  </si>
  <si>
    <t>CALLE 74 # 2A-86</t>
  </si>
  <si>
    <t>ELIANA LENGERKE</t>
  </si>
  <si>
    <t>EMMANUEL DUARTE RUIZ</t>
  </si>
  <si>
    <t>CRA 98D #60-87</t>
  </si>
  <si>
    <t>LINDA VICTORIA HERRERA ABRIL</t>
  </si>
  <si>
    <t>CALLE 39 # 15A-18</t>
  </si>
  <si>
    <t>EMILY GARCIA JARAMILLO</t>
  </si>
  <si>
    <t>CALLE 49 # 121A-35</t>
  </si>
  <si>
    <t>ANA SOFIA MARQUINEZ BALANTA</t>
  </si>
  <si>
    <t>CRA 33 #46-105</t>
  </si>
  <si>
    <t>MARIANA HENAO MONTOYA</t>
  </si>
  <si>
    <t>CRA 32 DIAG 62A-47 PALMIRA</t>
  </si>
  <si>
    <t>EMILIANO CARDENAS LOPEZ</t>
  </si>
  <si>
    <t>MACARENA SANCHEZ RAMOS</t>
  </si>
  <si>
    <t>CRA 112 # 44-21</t>
  </si>
  <si>
    <t xml:space="preserve">LEIDY RAMOS </t>
  </si>
  <si>
    <t>MONTSERRAT GOMEZ GAMEZ</t>
  </si>
  <si>
    <t>CALLE 16B #125-111 CASA 66</t>
  </si>
  <si>
    <t>GABRIELA CIFUENTES ACOSTA</t>
  </si>
  <si>
    <t>CALLE 12B #59 31 BLO UE 11</t>
  </si>
  <si>
    <t>ANNIE CALDERON CAICEDO</t>
  </si>
  <si>
    <t>CALLE 54 #98-50</t>
  </si>
  <si>
    <t>NICOLE CAICEDO</t>
  </si>
  <si>
    <t>ABIGAIL HERNANDEZ BETANCOURT</t>
  </si>
  <si>
    <t>CALLE 3 # 63-34 APTO 301 B5</t>
  </si>
  <si>
    <t>JULIANA BETANCOURT</t>
  </si>
  <si>
    <t>ANTONIO GONZALEZ RAMOS</t>
  </si>
  <si>
    <t>CALLE 54 # 98-97</t>
  </si>
  <si>
    <t>ANA SOFIA OSPINA SIBAJA</t>
  </si>
  <si>
    <t>CALLE 45 #98B+65</t>
  </si>
  <si>
    <t>MARIA ANTONIA AGUADO</t>
  </si>
  <si>
    <t>CRA 96A # 42-62</t>
  </si>
  <si>
    <t>MATIAS NIETO CASTAÑEDA</t>
  </si>
  <si>
    <t>CALLE 17 #53B-12</t>
  </si>
  <si>
    <t>MARIA ELLA VELSCO CERQUERA</t>
  </si>
  <si>
    <t>CRA 62A #37-30</t>
  </si>
  <si>
    <t>MILAN OBANDO CORDOBA</t>
  </si>
  <si>
    <t>CALLE 60A # 119-140</t>
  </si>
  <si>
    <t>JUANA DEL MAR ORTIZ GONZALEZ</t>
  </si>
  <si>
    <t>CRA 61 # 5-60 APTO 102C</t>
  </si>
  <si>
    <t>ISABELLA GONZALEZ</t>
  </si>
  <si>
    <t>CALLE 72H4 # 26L-32</t>
  </si>
  <si>
    <t>RAMON GUARIN</t>
  </si>
  <si>
    <t>MATHIAS MUÑOZ OSPINA</t>
  </si>
  <si>
    <t>AV 2 #75HN-35</t>
  </si>
  <si>
    <t>SARAH VALENTINA VARGAS REYES</t>
  </si>
  <si>
    <t>CRA 42 TRANS 23 116 CASA 87 PALMIRA</t>
  </si>
  <si>
    <t>FELIPE RAMIREZ SOLARTE</t>
  </si>
  <si>
    <t>CRA 41C $#26E-18</t>
  </si>
  <si>
    <t>SARA TRUQUE LUCIO</t>
  </si>
  <si>
    <t>CALLE 72L #28A-73</t>
  </si>
  <si>
    <t>MARIA JOSE VALENCIA LOPEZ</t>
  </si>
  <si>
    <t>CRA 115 #48-53</t>
  </si>
  <si>
    <t>JHORMAN VALENCIA CAICEDO</t>
  </si>
  <si>
    <t>MARIANA CORTES CONTRERAS</t>
  </si>
  <si>
    <t>CRA 95 A #45-103</t>
  </si>
  <si>
    <t>EMANUEL SARRIA CRUZ</t>
  </si>
  <si>
    <t>CALLE 32AN #2-165</t>
  </si>
  <si>
    <t>NICOLE CHURTA OCHOA</t>
  </si>
  <si>
    <t>CALLE 14C # 65-120</t>
  </si>
  <si>
    <t>JERONIMO RESTREPO LOPEZ</t>
  </si>
  <si>
    <t>CALLE 11 # 43-30</t>
  </si>
  <si>
    <t>SANDRA RODRIGUEZ</t>
  </si>
  <si>
    <t>THEO GARCIA SALAZAR</t>
  </si>
  <si>
    <t>TRANS 2A #1C-140 202T7</t>
  </si>
  <si>
    <t>JUANA CORDOBA ROBAYO</t>
  </si>
  <si>
    <t>CALLE 12A #52-60</t>
  </si>
  <si>
    <t>JUAN ANGEL ORTEGA PIEDRAHITA</t>
  </si>
  <si>
    <t>CALLE 2A #78B-30</t>
  </si>
  <si>
    <t>MATIAS ESPINOSA GIRALDO</t>
  </si>
  <si>
    <t>LIAM ESTEBAN MENDEZ ARISTIZABAL</t>
  </si>
  <si>
    <t>CRA 121A #47-108</t>
  </si>
  <si>
    <t>MARIAM RIVERA FERNANDEZ</t>
  </si>
  <si>
    <t>CRA 10 #10 S -72</t>
  </si>
  <si>
    <t>JUAN JOSE MENDOZA PIÑA</t>
  </si>
  <si>
    <t>CALLE 13B # 74-13</t>
  </si>
  <si>
    <t>JUAN DAVID ZAPATA ORTIZ</t>
  </si>
  <si>
    <t>AV 4BN # 58-62</t>
  </si>
  <si>
    <t>MIA MILLAN MASABEL</t>
  </si>
  <si>
    <t>CRA 83 # 15-94</t>
  </si>
  <si>
    <t>LORENZO BURBANO ARIAS</t>
  </si>
  <si>
    <t>CALLE 28 #113-57</t>
  </si>
  <si>
    <t>MARCOS VICTORIA SIERRA</t>
  </si>
  <si>
    <t>CRA 108 #44-84</t>
  </si>
  <si>
    <t>FELIPE MEJIA RAMIREZ</t>
  </si>
  <si>
    <t>CALLE 16 # 61-24 APTO 137J</t>
  </si>
  <si>
    <t>GABRIELA ESCOBAR ROJAS</t>
  </si>
  <si>
    <t>CRA 83A #48-24</t>
  </si>
  <si>
    <t>VALENTINA PEÑA SILVA</t>
  </si>
  <si>
    <t>AV LAGO CALLE FONTANA 803 T2 JAMUNDI</t>
  </si>
  <si>
    <t>PATRICIA SILVA</t>
  </si>
  <si>
    <t>MIGUEL ANGEL GOMEZ PALMA</t>
  </si>
  <si>
    <t>CALLE 60B #119-47</t>
  </si>
  <si>
    <t>LAURA PALMA</t>
  </si>
  <si>
    <t>LUCIANA HERNANDEZ SALGADO</t>
  </si>
  <si>
    <t>VIA CIRCUNVALAR # 6-30</t>
  </si>
  <si>
    <t>LINA SALGADO</t>
  </si>
  <si>
    <t>DANIEL CORTEZ MARULANDA</t>
  </si>
  <si>
    <t>CRA 119A # 60-56</t>
  </si>
  <si>
    <t>CAMILO VALBUENA CAMAYO</t>
  </si>
  <si>
    <t>CRA 93 #1-50</t>
  </si>
  <si>
    <t>MARTIN SILVA CORDERO</t>
  </si>
  <si>
    <t xml:space="preserve">AV EL LAGO CON CALLEJON LOS NARANJOS </t>
  </si>
  <si>
    <t xml:space="preserve">ADRIANA CORDERO </t>
  </si>
  <si>
    <t>EMILIA FLOREZ YEPES</t>
  </si>
  <si>
    <t>CRA 47B # 41-40</t>
  </si>
  <si>
    <t>DIANA YEPES</t>
  </si>
  <si>
    <t>ALMA ISABELLA RUSSI DE LA PORTILLA</t>
  </si>
  <si>
    <t>CRA 92 # 42-95</t>
  </si>
  <si>
    <t>Milena de la Portilla</t>
  </si>
  <si>
    <t>GUADALUPE BURBANA PEÑA</t>
  </si>
  <si>
    <t>CALLE 18 #67-74</t>
  </si>
  <si>
    <t>KEVIN ARLEY OLAVE CASTILLO</t>
  </si>
  <si>
    <t>KM 34 VIA DAGUA</t>
  </si>
  <si>
    <t>THIAGO GALINDEZ GIRALDO</t>
  </si>
  <si>
    <t>CALLE 10 # 23-10</t>
  </si>
  <si>
    <t>MARIA CAMILA GIRALDO</t>
  </si>
  <si>
    <t>GISELLY KLUSSMAN</t>
  </si>
  <si>
    <t>AV 3C NORTE #42N-73</t>
  </si>
  <si>
    <t>JUAN FERNANDO LARA QUINTERO</t>
  </si>
  <si>
    <t>CRA 29 #20-17 PALMIRA</t>
  </si>
  <si>
    <t>JUAN MARTIN ORDOÑEZ AMAYA</t>
  </si>
  <si>
    <t>CALLE 40 A #42-33 PALMIRA</t>
  </si>
  <si>
    <t>GABRIEL DAVID REINA ACOSTA</t>
  </si>
  <si>
    <t>CRA 37B #51-45</t>
  </si>
  <si>
    <t>MARIA JOSE GUTIERREZ YONDA</t>
  </si>
  <si>
    <t>CRA 8 BIS A -15-99 FLORIDA</t>
  </si>
  <si>
    <t>EMILIANO ALVAREZ CARABALI</t>
  </si>
  <si>
    <t>CALLE 13 # 20-47</t>
  </si>
  <si>
    <t>NOAH LOPEZ OSORIO</t>
  </si>
  <si>
    <t>CIUDAD COUNTRY CONJUNTO MORITO CASA 125</t>
  </si>
  <si>
    <t>JARLEDYS OSORIO GOMEZ</t>
  </si>
  <si>
    <t>MARIANA BORRERO JARAMILLO</t>
  </si>
  <si>
    <t>CRA 115 #18-43</t>
  </si>
  <si>
    <t>LUCIANA OLAYA BERMUDEZ</t>
  </si>
  <si>
    <t>CALLE 12 #11-78</t>
  </si>
  <si>
    <t>GABRIEL DORADO MONTILLA</t>
  </si>
  <si>
    <t>CRA 12A #14-31 YUMBO</t>
  </si>
  <si>
    <t>PAULA MONTILLA</t>
  </si>
  <si>
    <t>MATIAS DORADO GRISALES</t>
  </si>
  <si>
    <t>CALLE 5N #2AN-18</t>
  </si>
  <si>
    <t>NICOLAS MOLINA HOYOS</t>
  </si>
  <si>
    <t>CALLE 20 #11-30</t>
  </si>
  <si>
    <t>JOSE DAVID PINO ALVAREZ</t>
  </si>
  <si>
    <t>CRA 12 A #3-81 JAMUNDI</t>
  </si>
  <si>
    <t>SALOME PUERTAS LOAIZA</t>
  </si>
  <si>
    <t>AYLEEN MAELA DIAZ CASTRO</t>
  </si>
  <si>
    <t>CRA 24 # 24-02 PUERTO ASIS</t>
  </si>
  <si>
    <t>PAULINA PIZARRO LOPEZ</t>
  </si>
  <si>
    <t>CRA 46 #112-51 214</t>
  </si>
  <si>
    <t>CE7481185</t>
  </si>
  <si>
    <t>JORGE PIZARRO</t>
  </si>
  <si>
    <t>MATTHEW HERNANDEZ RODAS</t>
  </si>
  <si>
    <t>CRA 62A #2B-35</t>
  </si>
  <si>
    <t>NATHAN BOLAÑOS CIFUENTES</t>
  </si>
  <si>
    <t>CRA 35 #12C-05</t>
  </si>
  <si>
    <t>SARAH BOLAÑOS CIFUENTES</t>
  </si>
  <si>
    <t>JESUS JERONIMO ORTEGA</t>
  </si>
  <si>
    <t>VANESSA MOSQUERA PINILLOS</t>
  </si>
  <si>
    <t>CRA 98C # 53-112</t>
  </si>
  <si>
    <t>MANUEL HERNANDEZ</t>
  </si>
  <si>
    <t>CALLE 3 #63-34</t>
  </si>
  <si>
    <t>LINA MARIA GIRALDO ESCOBAR</t>
  </si>
  <si>
    <t>CRA 127 #9-100</t>
  </si>
  <si>
    <t>JHON PABLO OROZCO</t>
  </si>
  <si>
    <t>CRA 68 #16-07</t>
  </si>
  <si>
    <t>LINDA CARDONA SALAS</t>
  </si>
  <si>
    <t>CALLE 60 #98D-45 TORRE 6 AP 804</t>
  </si>
  <si>
    <t>JORMAN VALENCIA</t>
  </si>
  <si>
    <t>CRA 97 48-33</t>
  </si>
  <si>
    <t>HANNA SUAREZ MURCIA</t>
  </si>
  <si>
    <t>AV 3EN #7 5N-15</t>
  </si>
  <si>
    <t>ESPERANZA MURCIA</t>
  </si>
  <si>
    <t>MARTINA LAGUNA SANCHEZ</t>
  </si>
  <si>
    <t>CALLE 28 #96-186</t>
  </si>
  <si>
    <t>LINA LAGUNA</t>
  </si>
  <si>
    <t>YERALDIN CAROLINA ALEGRIA MANQUILLO</t>
  </si>
  <si>
    <t>CALLE 13A # 68-61 104T2</t>
  </si>
  <si>
    <t>MARIA CAMILA SERNA</t>
  </si>
  <si>
    <t>CALLE 60 #98F-33</t>
  </si>
  <si>
    <t>MARIA ANGEL DELGADO CAMPO</t>
  </si>
  <si>
    <t>CRA 44 #19-98</t>
  </si>
  <si>
    <t>MATEO VERGARA GARCES</t>
  </si>
  <si>
    <t>CRA 26Q #118-38</t>
  </si>
  <si>
    <t>CARLOS EDUARDO OREJUELA ALVIRA</t>
  </si>
  <si>
    <t>CRA 83E #54-79</t>
  </si>
  <si>
    <t>CATALINA HENAO ESCOBAR</t>
  </si>
  <si>
    <t>CRA 68 #13B-61</t>
  </si>
  <si>
    <t>DANIEL OLAYA RINCON</t>
  </si>
  <si>
    <t>MARIA ANTONELLA NARVAEZ VICTORIA</t>
  </si>
  <si>
    <t>CRA 24C #2A-40</t>
  </si>
  <si>
    <t>GUADALUPE CORTES MUÑOZ</t>
  </si>
  <si>
    <t>CRA 90 #4-83</t>
  </si>
  <si>
    <t>LADY MUÑOZ</t>
  </si>
  <si>
    <t>RAFAELLA SOLANO OROZCO</t>
  </si>
  <si>
    <t>CALLE 8C # 46-61</t>
  </si>
  <si>
    <t>KAREN OROZCO</t>
  </si>
  <si>
    <t>LUCIA PEDRAZA GARZON</t>
  </si>
  <si>
    <t xml:space="preserve">CALLE 47 #96-55 </t>
  </si>
  <si>
    <t>LINA MARIA LUCIO TORRES</t>
  </si>
  <si>
    <t>DANIELA FRANCO HERRERA</t>
  </si>
  <si>
    <t>LINA FERNANDA ARCE</t>
  </si>
  <si>
    <t>CRA 25A #52-61</t>
  </si>
  <si>
    <t>EMILIANO ZAPATA LONDOÑO</t>
  </si>
  <si>
    <t>CRA 2C #63-02</t>
  </si>
  <si>
    <t>EMANUEL ORTIZ LOZANO</t>
  </si>
  <si>
    <t>CALLE 16A #49S-46 JAMUNDI</t>
  </si>
  <si>
    <t>VALENTINA FERNANDEZ CELIS</t>
  </si>
  <si>
    <t>CRA 68A #33-57</t>
  </si>
  <si>
    <t>CHRISTOPHER BORJA GIRON</t>
  </si>
  <si>
    <t>ARIANA HERNANDEZ MUÑOZ</t>
  </si>
  <si>
    <t>CRA 53 # 14C-31 APTO C102</t>
  </si>
  <si>
    <t>M° EUGENIA MUÑOZ</t>
  </si>
  <si>
    <t>MATIAS ARENAS CHAVARRO</t>
  </si>
  <si>
    <t>CRA 62 # 9-280</t>
  </si>
  <si>
    <t>LINA CHARARRO</t>
  </si>
  <si>
    <t>ARIANA MEJIA ORDOÑEZ</t>
  </si>
  <si>
    <t>CALLE 18A # 50-97</t>
  </si>
  <si>
    <t>ANTONELLA CARABALI ROJAS</t>
  </si>
  <si>
    <t>CALLE 3 CRA 22-27 CASA 30B</t>
  </si>
  <si>
    <t>CRA 43 # 12B-42</t>
  </si>
  <si>
    <t>SARA BELTRAN MUÑOZ</t>
  </si>
  <si>
    <t>CRA 98C #53-112</t>
  </si>
  <si>
    <t>JUAN PABLO OREJUELA SARRIA</t>
  </si>
  <si>
    <t>LUCIANA TRUJILLO CARDONA</t>
  </si>
  <si>
    <t>CRA 85B #13A1-05</t>
  </si>
  <si>
    <t>JUAN PABLO PINEDA RAMIREZ</t>
  </si>
  <si>
    <t>CRA 83D #53A-34</t>
  </si>
  <si>
    <t>ANDRES PINEDA</t>
  </si>
  <si>
    <t>PAC}</t>
  </si>
  <si>
    <t>ARIADNA RODRIGUEZ PEREZ</t>
  </si>
  <si>
    <t>MARIA ANGEL VELEZ</t>
  </si>
  <si>
    <t>LIAM GUZMAN CAMACHO</t>
  </si>
  <si>
    <t>VEREDA CALOTEÑO</t>
  </si>
  <si>
    <t>ALICIA GRANJA DEVIA</t>
  </si>
  <si>
    <t>CRA 93 #28-60</t>
  </si>
  <si>
    <t>MARIANA DURAN GONZALEZ</t>
  </si>
  <si>
    <t>CALLE 13A #48-37</t>
  </si>
  <si>
    <t>SALVADOR BARRAGAN ZULUAGA</t>
  </si>
  <si>
    <t>CRA 53 #14C-129 204A</t>
  </si>
  <si>
    <t>ETHAN DAVID MORALES NUÑEZ</t>
  </si>
  <si>
    <t>CRA 80 #48-54</t>
  </si>
  <si>
    <t>KARLA MUÑOZ</t>
  </si>
  <si>
    <t>GABRIEL CUADROS PENAGOS</t>
  </si>
  <si>
    <t>LA MORADA ETAPA 5-6 MANZANA F CASA 3</t>
  </si>
  <si>
    <t>LUCIANO TORRES VALDES</t>
  </si>
  <si>
    <t>CRA 96 #59-95</t>
  </si>
  <si>
    <t>JACOBO ALFARO GARCIA</t>
  </si>
  <si>
    <t>CALLE 13E # 68-90</t>
  </si>
  <si>
    <t>GABRIELA MARULANDA PINO</t>
  </si>
  <si>
    <t>DANIELA PINO</t>
  </si>
  <si>
    <t>BENJAMIN PORTILLA CALDERON</t>
  </si>
  <si>
    <t>CALLE 49 #120-52</t>
  </si>
  <si>
    <t>VIOLETA HERNANDEZ GRUESO</t>
  </si>
  <si>
    <t>calle 25 #19-185 522 a JAMUNDI</t>
  </si>
  <si>
    <t>HUGO ALBERTO AUSECHA AREVALO</t>
  </si>
  <si>
    <t>CALLE 1B OESTE #4AO-201</t>
  </si>
  <si>
    <t>CAROLINA CORREA ESCOBAR</t>
  </si>
  <si>
    <t>TOMAS OROZCO HERRERA</t>
  </si>
  <si>
    <t>CRA 85C #14A-116</t>
  </si>
  <si>
    <t>ARIANA CASTAÑO VALENCIA</t>
  </si>
  <si>
    <t>CALLE 16A#49A-46</t>
  </si>
  <si>
    <t>AARON LOPEZ GIRALDO</t>
  </si>
  <si>
    <t>CALLE 6 # 114-170 APTO 301D</t>
  </si>
  <si>
    <t>SAHARA GIRALDO</t>
  </si>
  <si>
    <t>LUCIANA ECHEVERRI GOMEZ</t>
  </si>
  <si>
    <t>EMMA HINCAPIE VALDIVIESO</t>
  </si>
  <si>
    <t>CALLE 5 #80-109</t>
  </si>
  <si>
    <t>NUBIA VALDIVIESO</t>
  </si>
  <si>
    <t>IVANNA GONZALEZ REINA</t>
  </si>
  <si>
    <t>CRA 45 #14E-04</t>
  </si>
  <si>
    <t>MARIANA MUÑOZ TROCHEZ</t>
  </si>
  <si>
    <t>CRA 100 #42-65</t>
  </si>
  <si>
    <t>ANTONIA MUÑOZ GALLEGO</t>
  </si>
  <si>
    <t>CALLE 3 #22-96</t>
  </si>
  <si>
    <t>ANNY GALLEGO</t>
  </si>
  <si>
    <t>SEBASTIAN GONZALEZ MONA</t>
  </si>
  <si>
    <t>CALLE 54 #84-34</t>
  </si>
  <si>
    <t>PAOLA MONA</t>
  </si>
  <si>
    <t>MARTINA GONZALEZ JIMENEZ</t>
  </si>
  <si>
    <t>CALLE 6A # 61-109</t>
  </si>
  <si>
    <t>MARIA CLAUDIA JIMENEZ</t>
  </si>
  <si>
    <t>JUAN DIEGO LONDOÑO CARMONA</t>
  </si>
  <si>
    <t>ANTONIA RODRIGUEZ DIAZ</t>
  </si>
  <si>
    <t>CALLE 11A #50-45</t>
  </si>
  <si>
    <t>ANTONIA GIL GOMEZ</t>
  </si>
  <si>
    <t>CALLE 6A #61-120</t>
  </si>
  <si>
    <t>MATIAS LONDOÑO MOLINA</t>
  </si>
  <si>
    <t>CALLE 25 #128-32</t>
  </si>
  <si>
    <t>DIANA MOLINA</t>
  </si>
  <si>
    <t>MARIA ANTONIA RIVERA MENA</t>
  </si>
  <si>
    <t>EL CASTILLO</t>
  </si>
  <si>
    <t>MARIA ANTONIA CARDONA</t>
  </si>
  <si>
    <t>MARUAS RAMIREZ SANTANA</t>
  </si>
  <si>
    <t>CALLE 28 #100-133 402</t>
  </si>
  <si>
    <t>ALEJANDRO ISAAC ORTIZ ANGOLA</t>
  </si>
  <si>
    <t>CRA 33B #31-31</t>
  </si>
  <si>
    <t>AMALIA CARDONA DONNEYS</t>
  </si>
  <si>
    <t>CRA 3 # 69-59</t>
  </si>
  <si>
    <t>MARIA ANTONIA JURADO MUÑOZ</t>
  </si>
  <si>
    <t>CRA 77 # 13A-38 APTO 103 T2</t>
  </si>
  <si>
    <t>HOLMAN JURADO</t>
  </si>
  <si>
    <t xml:space="preserve">RC </t>
  </si>
  <si>
    <t>JUAN JOSE RAMIREZ BUENO</t>
  </si>
  <si>
    <t>CRA 29 BIS #32-120</t>
  </si>
  <si>
    <t>OLIVIA ECHEVERRY CONTRERAS</t>
  </si>
  <si>
    <t>AV 10AN  # 10-93</t>
  </si>
  <si>
    <t>CATALINA CONTRERAS</t>
  </si>
  <si>
    <t>IVANNA OROZCO BUITRAGO</t>
  </si>
  <si>
    <t>CRA 68 # 16-07</t>
  </si>
  <si>
    <t>GABRIELA DIAZ BALVIN</t>
  </si>
  <si>
    <t>AV LAGO #28-106</t>
  </si>
  <si>
    <t>DIANA BALVIN</t>
  </si>
  <si>
    <t xml:space="preserve">PARTICULAR </t>
  </si>
  <si>
    <t>ISAAC DIAZ BALVIN</t>
  </si>
  <si>
    <t>EMILIANA RAMIREZ SANCHEZ</t>
  </si>
  <si>
    <t>CALLE 31 #35-11</t>
  </si>
  <si>
    <t>ERIKA SANCHEZ</t>
  </si>
  <si>
    <t>ALANA CHARI SAMBONI</t>
  </si>
  <si>
    <t>CALLE 28 #86-70</t>
  </si>
  <si>
    <t>EMMANUEL PADILLA COLLAZOS</t>
  </si>
  <si>
    <t>DIAG 28D2 #72A-11</t>
  </si>
  <si>
    <t>JUANITA GOMEZ URIBE</t>
  </si>
  <si>
    <t>CRA 50 BIS SUR #21-36</t>
  </si>
  <si>
    <t>SAMANTHA ORTIZ GARCIA</t>
  </si>
  <si>
    <t xml:space="preserve"> </t>
  </si>
  <si>
    <t>GABRIELA CAICEDO ABADIA</t>
  </si>
  <si>
    <t>CRA  53 # 11A-71</t>
  </si>
  <si>
    <t>AGUSTIN RIVERA MENA</t>
  </si>
  <si>
    <t>KM 21 CALI JAMUNDI</t>
  </si>
  <si>
    <t>EMILIA MOLINA LAZARO</t>
  </si>
  <si>
    <t>CRA 16 # 26-28</t>
  </si>
  <si>
    <t>TATIANA LAZARO</t>
  </si>
  <si>
    <t>LUNA EUSSE PELAEZ</t>
  </si>
  <si>
    <t>CRA 5 #8-52</t>
  </si>
  <si>
    <t>JACOBO TRUJILLO GALINDEZ</t>
  </si>
  <si>
    <t>CRA 83 B2 #42A-40 CASA 19</t>
  </si>
  <si>
    <t>SAMANTHA JIMENEZ ARCE</t>
  </si>
  <si>
    <t>SOFIA ENCISO OALACIO</t>
  </si>
  <si>
    <t>CALLE 58N #3HN-119</t>
  </si>
  <si>
    <t>MARTINA HINCAPIE VALDIVIESO</t>
  </si>
  <si>
    <t>PC</t>
  </si>
  <si>
    <t>ANTONIA PAYAN FIESCO</t>
  </si>
  <si>
    <t>CALLE 4 #85-123</t>
  </si>
  <si>
    <t>VICTORIA JAMES VELEZ</t>
  </si>
  <si>
    <t>CRA 53 #1A-50 AP 316 T 4</t>
  </si>
  <si>
    <t>LINA MARCELA VELEZ SANCHEZ</t>
  </si>
  <si>
    <t>VALENTINA LOPEZ KLUSSMAN</t>
  </si>
  <si>
    <t>EMMA LUCIA ZAMBRANO MONTIEL</t>
  </si>
  <si>
    <t>CALLE 70N # 3N-110</t>
  </si>
  <si>
    <t>SOL BEDOYA RENDON</t>
  </si>
  <si>
    <t>AV 2B 2N #74N-34</t>
  </si>
  <si>
    <t>ISABELLA HERNANDEZ BOLAÑOS</t>
  </si>
  <si>
    <t>CALLE 21B OESTE # 6-42</t>
  </si>
  <si>
    <t>NANCY BOLAÑOS</t>
  </si>
  <si>
    <t>SANTIAGO CASTAÑEDA ESCOBAR</t>
  </si>
  <si>
    <t>CRA 63 #2A-91</t>
  </si>
  <si>
    <t>MATHIAS FLOREZ ARBOLEDA</t>
  </si>
  <si>
    <t>CALLE 62 #12C-84</t>
  </si>
  <si>
    <t>CELESTE DOLDER MORENO</t>
  </si>
  <si>
    <t>CALLE 11 #87-109 AP 411</t>
  </si>
  <si>
    <t>LUCIANO SARRIA GUASCA</t>
  </si>
  <si>
    <t>CRA 13 #34-27</t>
  </si>
  <si>
    <t>SARITA GIRALDO HERNANDEZ</t>
  </si>
  <si>
    <t>CRA 101A # 42-45 H301</t>
  </si>
  <si>
    <t>SIRIO MORENO BURBANO</t>
  </si>
  <si>
    <t>AV 7B OESTE # 14-06</t>
  </si>
  <si>
    <t>MANUELA SAAVEDRA SARDI</t>
  </si>
  <si>
    <t>CALLE 19N #4N-15</t>
  </si>
  <si>
    <t>ESTEFANY SARDI</t>
  </si>
  <si>
    <t>SAMUEL ORDOÑEZ MUÑOZ</t>
  </si>
  <si>
    <t>CALLE 36 # 17-10</t>
  </si>
  <si>
    <t>EMMANUEL SOLARTE JIMENEZ</t>
  </si>
  <si>
    <t>CRA 2 D #59D-47</t>
  </si>
  <si>
    <t>MARIA GABRIELA SARMIENTO RAVE</t>
  </si>
  <si>
    <t>CALLE 18 #66-67</t>
  </si>
  <si>
    <t>SALVADOR GUERRA MEJIA</t>
  </si>
  <si>
    <t>CALLE 11 OESTE # 2N-11</t>
  </si>
  <si>
    <t>MATTIAS GUZMAN MEDINA</t>
  </si>
  <si>
    <t>CRA 31 # 27-53</t>
  </si>
  <si>
    <t>JOAQUIN VEJARANO CANDADO</t>
  </si>
  <si>
    <t>CRA 1121 #48-92</t>
  </si>
  <si>
    <t>HELENA JOHANSEN HENAO</t>
  </si>
  <si>
    <t>CALLE 14 OESTE #2B-21</t>
  </si>
  <si>
    <t>VERONICA HENAO</t>
  </si>
  <si>
    <t>ANTONIA LIBREROS ALMARIO</t>
  </si>
  <si>
    <t>CRA 1 F #58-50</t>
  </si>
  <si>
    <t>CELESTE SOLIS CORDOBA</t>
  </si>
  <si>
    <t>CRA 54 #1A-60</t>
  </si>
  <si>
    <t>LADY JOHANA CORDOBA TABORDA</t>
  </si>
  <si>
    <t>ALIIA SANTANA CORTES</t>
  </si>
  <si>
    <t>AV 7 #56-128</t>
  </si>
  <si>
    <t>JUAN FELIPE VALDES VIAFARA</t>
  </si>
  <si>
    <t>CRA 93 #42-93</t>
  </si>
  <si>
    <t>JUAN MARTIN DUQUE LEITON</t>
  </si>
  <si>
    <t>CALLE 7 #47-69</t>
  </si>
  <si>
    <t>MARIANA RENDON CAUSAYA</t>
  </si>
  <si>
    <t>CALLE 46B #5N-96</t>
  </si>
  <si>
    <t>SANTIAGO GIRALDO NORIEGA</t>
  </si>
  <si>
    <t>CALLE 21 OESTE  #6-12</t>
  </si>
  <si>
    <t>NICOLAS BERNAL MEJIA</t>
  </si>
  <si>
    <t>CRA 76 #16-41</t>
  </si>
  <si>
    <t>JUAN ESTEBAN GOMEZ ALEGRIA</t>
  </si>
  <si>
    <t>ALLEGRA RESTREPO OSORIO</t>
  </si>
  <si>
    <t>CRA 80 #5-120</t>
  </si>
  <si>
    <t>MATHIAS SANCHEZ SAENZ</t>
  </si>
  <si>
    <t>CRA 25 B #26B-45</t>
  </si>
  <si>
    <t>MATIAS NONTOYA ACOSTA</t>
  </si>
  <si>
    <t>CRA 21 #13A-74</t>
  </si>
  <si>
    <t>EMMA VICTORIA SALCEDO SARRIA</t>
  </si>
  <si>
    <t>CALLE 16 #53-51</t>
  </si>
  <si>
    <t>VALERIA CUCALON JARAMILLO</t>
  </si>
  <si>
    <t>AV 9AN # 21N-77</t>
  </si>
  <si>
    <t>ILAN HERRERA AGUDELO</t>
  </si>
  <si>
    <t>CRA 38 #9A O -50</t>
  </si>
  <si>
    <t>NAHIARA CASTRILLON IMBACHI</t>
  </si>
  <si>
    <t>CALLE 34A # T27-29</t>
  </si>
  <si>
    <t>SIRLEY IMBACHI</t>
  </si>
  <si>
    <t>JUAN ANDRES MONTES DE OCA BEDOYA</t>
  </si>
  <si>
    <t>AV 2N # 4N-06</t>
  </si>
  <si>
    <t>MARIA JIMENA BEDOYA</t>
  </si>
  <si>
    <t>SAMANTHA ARIAS AGUDELO</t>
  </si>
  <si>
    <t>CALLE 18 # 69-100 APTO 303E</t>
  </si>
  <si>
    <t>SAMUEL CORREA MUÑOZ</t>
  </si>
  <si>
    <t>CRA 159 #20-155 CASA 8</t>
  </si>
  <si>
    <t>SANTIAGO MENDOZA MANCO</t>
  </si>
  <si>
    <t>CRA 106 # 44-67</t>
  </si>
  <si>
    <t>GUADALUPE PAZ SERRANO</t>
  </si>
  <si>
    <t>CRA 49A # 13A-60</t>
  </si>
  <si>
    <t>MARTIN PEREZ OSPITIA</t>
  </si>
  <si>
    <t>CALLE 1 # 87-30</t>
  </si>
  <si>
    <t>PAULA OSPITIA</t>
  </si>
  <si>
    <t>MARTIN BETANCOURT GIRALDO</t>
  </si>
  <si>
    <t>CRA 12E #51-33</t>
  </si>
  <si>
    <t>MARTIN MEJIA PAZ</t>
  </si>
  <si>
    <t>CALLE 15 #56-155</t>
  </si>
  <si>
    <t>NAOMI SALOME BARONA GARCIA</t>
  </si>
  <si>
    <t>CALLE 11 # 55-06</t>
  </si>
  <si>
    <t>JENNIFER GARCIA</t>
  </si>
  <si>
    <t>ARIANA OROZCO LOPERA</t>
  </si>
  <si>
    <t>CRA 54 #33B-26</t>
  </si>
  <si>
    <t>ANTONELLA SALAZAR ROMAN</t>
  </si>
  <si>
    <t>CRA 2B1 # 46B-39</t>
  </si>
  <si>
    <t xml:space="preserve">MARILADY ROMAN </t>
  </si>
  <si>
    <t>DANIEL ENCIZO PALACIO</t>
  </si>
  <si>
    <t>CALLE 58N # 3HN-119 CASA 22</t>
  </si>
  <si>
    <t>SARA ACOSTA QUILINDO</t>
  </si>
  <si>
    <t>CRA 92 #25-40</t>
  </si>
  <si>
    <t>EMMA AVILA JOHANSEN</t>
  </si>
  <si>
    <t>VIA PARQUE CENTRAL 440 CASA 98 JAMUNDI</t>
  </si>
  <si>
    <t>DIANA JOHANSEN</t>
  </si>
  <si>
    <t>EMILIANO LUCIO RODRIGUEZ</t>
  </si>
  <si>
    <t>AV 5BN # 64N-80</t>
  </si>
  <si>
    <t>DIANA RODRIGUEZ</t>
  </si>
  <si>
    <t>SALOMON SALCEDO IZAR</t>
  </si>
  <si>
    <t>CALLE 5C # 29-99</t>
  </si>
  <si>
    <t>CE 514483</t>
  </si>
  <si>
    <t>FARIDE IZAR</t>
  </si>
  <si>
    <t xml:space="preserve">MARIA LUCIA LONDOÑO </t>
  </si>
  <si>
    <t>CRA 1H BIS #62A-22</t>
  </si>
  <si>
    <t>LIRIAN HERNANDEZ</t>
  </si>
  <si>
    <t>RONALDO CELIS SINISTERRA</t>
  </si>
  <si>
    <t>CRA 4 B #45-26</t>
  </si>
  <si>
    <t>LUCIA HURTADO AGREDO</t>
  </si>
  <si>
    <t>CALLE 5 SUR # 21-50 PISO 2</t>
  </si>
  <si>
    <t>MARIA PAULA SOSCUE LEDESMA</t>
  </si>
  <si>
    <t>CRA 96 # 53-172</t>
  </si>
  <si>
    <t>MARIA DEL PILAR LEDESMA</t>
  </si>
  <si>
    <t>NOAH MIRANDA RAIGOSA ALTURO</t>
  </si>
  <si>
    <t>CALLE 4 #75-71</t>
  </si>
  <si>
    <t>LADY VIVIANA ALTURO</t>
  </si>
  <si>
    <t>MARIA DEL MAR CARDENAS CASTILLO</t>
  </si>
  <si>
    <t>LISA CASTILLO</t>
  </si>
  <si>
    <t>AMELIA ESCOBAR MENENDES</t>
  </si>
  <si>
    <t>CRA 2D OESTE #12O-94 807</t>
  </si>
  <si>
    <t>ISABELLA MEJIA GALLEGO</t>
  </si>
  <si>
    <t>TOMAS CANO VALLEJO</t>
  </si>
  <si>
    <t>CRA 122 # 5-18</t>
  </si>
  <si>
    <t>SUSANA VALLEJO</t>
  </si>
  <si>
    <t>CELESTE CHAVEZ GONZALEZ</t>
  </si>
  <si>
    <t>CRA 85C # 28-66</t>
  </si>
  <si>
    <t>FERNANDO MEDINA MOLINA</t>
  </si>
  <si>
    <t>CRA 23B # 6A-09</t>
  </si>
  <si>
    <t>DANIELA MOLINA</t>
  </si>
  <si>
    <t>EMMA SOFIA ARENAS ROMERO</t>
  </si>
  <si>
    <t>CALLE 46 # 111-59</t>
  </si>
  <si>
    <t>JACOBO SANCHEZ GOMEZ</t>
  </si>
  <si>
    <t>CALLE 59N # 3C-58 CASA 41</t>
  </si>
  <si>
    <t>ALEJANDRA SANCHEZ</t>
  </si>
  <si>
    <t>MILAN MUÑOZ VIDAL</t>
  </si>
  <si>
    <t>AV 5 OESTE # 41-54</t>
  </si>
  <si>
    <t>JOAQUIN ECHEVERRY CONTRERAS</t>
  </si>
  <si>
    <t>AV 10AN # 10-93</t>
  </si>
  <si>
    <t>MARIANGEL ZULUAGA SERNA</t>
  </si>
  <si>
    <t>CRA 65 # 15-10</t>
  </si>
  <si>
    <t>ROMAN ARIAS CARDONA</t>
  </si>
  <si>
    <t>CRA 98B # 60-115</t>
  </si>
  <si>
    <t>LIZZY CARDONA</t>
  </si>
  <si>
    <t>MAXIMILIANO LEDESMA BEDOYA</t>
  </si>
  <si>
    <t>CRA 2A SUR # 7-41 JAMUNDI</t>
  </si>
  <si>
    <t>JOHANA BEDOYA</t>
  </si>
  <si>
    <t>ANTONELLA OTERO VALENCIA</t>
  </si>
  <si>
    <t>CALLE 14C #50-103</t>
  </si>
  <si>
    <t>LUISA MARIA VALENCIA</t>
  </si>
  <si>
    <t>MATIAS ORREGO CHAVERRA</t>
  </si>
  <si>
    <t>CRA 11 #1F-21 JAMUNDI</t>
  </si>
  <si>
    <t>JESSICA CHAVERRA</t>
  </si>
  <si>
    <t>EMMA YANGUAS GONZALEZ</t>
  </si>
  <si>
    <t>CR 62 BIS # 6A-22</t>
  </si>
  <si>
    <t>MONICA GONZALEZ</t>
  </si>
  <si>
    <t>JERONIMO GOMEZ GONZALEZ</t>
  </si>
  <si>
    <t>DAYANA GONZALEZ</t>
  </si>
  <si>
    <t>DANNA SOFIA SANCHEZ BOLAÑOS</t>
  </si>
  <si>
    <t>CALLE 16 # 53-100 APTO 404G</t>
  </si>
  <si>
    <t>LINA VIVIANA BOLAÑOS</t>
  </si>
  <si>
    <t>CALLE 16 #56-155</t>
  </si>
  <si>
    <t>OLGA ROJAS</t>
  </si>
  <si>
    <t>GAEL RODRIGUEZ DIAZ</t>
  </si>
  <si>
    <t>CALLE 11A # 50-45 CASA 45</t>
  </si>
  <si>
    <t>LEIDY DIAZ</t>
  </si>
  <si>
    <t>SALVADOR GONZALEZ REINA</t>
  </si>
  <si>
    <t>CRA 45 # 14E-04</t>
  </si>
  <si>
    <t>STEFANY REINA</t>
  </si>
  <si>
    <t>HIROSHI HAYASHI CARDOZO</t>
  </si>
  <si>
    <t>CRA 18E # 7-26</t>
  </si>
  <si>
    <t>ISAAC IBRAHIM CANCALVACHE</t>
  </si>
  <si>
    <t>CRA 26Q # 122-71</t>
  </si>
  <si>
    <t>KAREN CANCALVACHE</t>
  </si>
  <si>
    <t>CELESTE PORTOCARRERO LASSO</t>
  </si>
  <si>
    <t>CRA 41B #30D-42</t>
  </si>
  <si>
    <t>EMMANUEL FRANCISCO HERNANDEZ BETANCOURT</t>
  </si>
  <si>
    <t>CALLE 3 # 63-34 B5 301</t>
  </si>
  <si>
    <t>MATEO PULGARIN GRAJALES</t>
  </si>
  <si>
    <t>CALLE 4 # 4-41</t>
  </si>
  <si>
    <t>MYRENA GRAJALES</t>
  </si>
  <si>
    <t>NOAH ESQUIVEL LUCUMI</t>
  </si>
  <si>
    <t>CRA 1C # 57-71</t>
  </si>
  <si>
    <t>EMMA OCAMPO GRANADA</t>
  </si>
  <si>
    <t>CALLE 13 # 50-133</t>
  </si>
  <si>
    <t>STEPHANY GRANADA</t>
  </si>
  <si>
    <t>MATIAS MOLANO VELASCO</t>
  </si>
  <si>
    <t>CALLE 40A #49-38</t>
  </si>
  <si>
    <t>PAOLA VELASCO</t>
  </si>
  <si>
    <t>ALICIA PRADO MORENO</t>
  </si>
  <si>
    <t>CRA 57 #11A-50 703H</t>
  </si>
  <si>
    <t>ANA LUCIA PEREIRA RIVERA</t>
  </si>
  <si>
    <t>CALLE 15A # 67-35</t>
  </si>
  <si>
    <t>ENITH RIVERA</t>
  </si>
  <si>
    <t>SARAH HINCAPIE UPEGUI</t>
  </si>
  <si>
    <t>CRA 3A #41-37</t>
  </si>
  <si>
    <t>GUADALUPE ARANGO GARCIA</t>
  </si>
  <si>
    <t>CALLE 31A # 29B-33</t>
  </si>
  <si>
    <t>LINA GARCIA</t>
  </si>
  <si>
    <t>MIRANDA TIMARAN FERNANDEZ</t>
  </si>
  <si>
    <t>CRA 83C # 18-30</t>
  </si>
  <si>
    <t>JUAN PABLO VASCO DIEZ</t>
  </si>
  <si>
    <t>VIA PARQUE CENTRAL 254</t>
  </si>
  <si>
    <t>JUAN MARTIN JORDAN RESTREPO</t>
  </si>
  <si>
    <t>CRA 100 #34-96</t>
  </si>
  <si>
    <t>MARIA FERNANDA RESTREPO</t>
  </si>
  <si>
    <t>MARTINA ARBELAEZ ACUÑA</t>
  </si>
  <si>
    <t>CRA 24D #6-210</t>
  </si>
  <si>
    <t>ISABELLA SANCLEMENTE VITALI</t>
  </si>
  <si>
    <t>AV LAGO CALLEJON NARANJOS CASA 109</t>
  </si>
  <si>
    <t>diana vitaly</t>
  </si>
  <si>
    <t>JUAN MARTIN MEJIA AGUIRRE</t>
  </si>
  <si>
    <t>CRA 85C1 #54B-27</t>
  </si>
  <si>
    <t>SAMANTHA SAAVEDRA VARGAS</t>
  </si>
  <si>
    <t>CALLE 2 #99-120</t>
  </si>
  <si>
    <t>ALEJANDRO SAAVEDRA</t>
  </si>
  <si>
    <t>ABIGAIL PADILLA COLLAZOS</t>
  </si>
  <si>
    <t>ISAAC ARCE MORENO</t>
  </si>
  <si>
    <t>CRA 42 # 13C-12</t>
  </si>
  <si>
    <t>JUAN SEBASTIAN VARGAS RIVERA</t>
  </si>
  <si>
    <t>CRA 119B # 60B-147</t>
  </si>
  <si>
    <t>VANESSA RIVERA</t>
  </si>
  <si>
    <t>VICTORIA SARA LUCIA HECKER ACEVEDO</t>
  </si>
  <si>
    <t>CALLE 2 A #25-20</t>
  </si>
  <si>
    <t>AYDA ACEVEDO</t>
  </si>
  <si>
    <t>ANTONELLA LONDOÑO ROSERO</t>
  </si>
  <si>
    <t>CRA 54 # 1A-60</t>
  </si>
  <si>
    <t>ANTONIO PINILLOS FERNANDEZ</t>
  </si>
  <si>
    <t>CALLE 11 # 57-15</t>
  </si>
  <si>
    <t>LORENA FERNANDEZ</t>
  </si>
  <si>
    <t>EMMANUEL LONDOÑO MAZUERA</t>
  </si>
  <si>
    <t>CALLE 4 # 75-72 CASA 15</t>
  </si>
  <si>
    <t>CAROLINA MAZUERA</t>
  </si>
  <si>
    <t>ANNIE CRISTINA CARABALI QUIÑONES</t>
  </si>
  <si>
    <t>CRA 54A # 5A-22</t>
  </si>
  <si>
    <t>JESSICA QUIÑONES</t>
  </si>
  <si>
    <t>GABRIEL SANCHEZ MUÑOZ</t>
  </si>
  <si>
    <t>AV 21N # 57N-103</t>
  </si>
  <si>
    <t>DANIELA MUÑOZ</t>
  </si>
  <si>
    <t>VICENTE SANINT HENAO</t>
  </si>
  <si>
    <t>AV 9N # 7-57</t>
  </si>
  <si>
    <t>ANDREA HENAO</t>
  </si>
  <si>
    <t>FEDERICO DULCE ZAPATA</t>
  </si>
  <si>
    <t>CRA 2D # 12O-94</t>
  </si>
  <si>
    <t>MARTHA ZAPATA</t>
  </si>
  <si>
    <t>JUAN JOSE JAIME GOMEZ</t>
  </si>
  <si>
    <t>CRA 121A # 47A-46</t>
  </si>
  <si>
    <t>JESSICA GOMEZ</t>
  </si>
  <si>
    <t>MATEO HINESTROZA SIERRA</t>
  </si>
  <si>
    <t>CRA 68 # 13b-61</t>
  </si>
  <si>
    <t>VALENTINA SIERRA</t>
  </si>
  <si>
    <t>GAEL CHUCALAJIMENEZ</t>
  </si>
  <si>
    <t>CALLE 6 #1-69 CANDELARIA</t>
  </si>
  <si>
    <t>AVRIL GONZALEZ MAYORGA</t>
  </si>
  <si>
    <t>ANA MAYORDA</t>
  </si>
  <si>
    <t>CELESTE BUSTAMANTE PATIÑO</t>
  </si>
  <si>
    <t>CRA 46 # 38A-39</t>
  </si>
  <si>
    <t>LIZETH PATIÑO</t>
  </si>
  <si>
    <t>JUAN MARTIN CERON SANCHEZ</t>
  </si>
  <si>
    <t>CRA 47 #2A-75</t>
  </si>
  <si>
    <t>GLORIA SANCHEZ</t>
  </si>
  <si>
    <t>MACARENA OSSA RIOS</t>
  </si>
  <si>
    <t>CALLE 1 OESTE #36B-05</t>
  </si>
  <si>
    <t>ANA RIOS</t>
  </si>
  <si>
    <t>GERARD GAMEZ DAVID</t>
  </si>
  <si>
    <t>CALLE 5 #83-00</t>
  </si>
  <si>
    <t>EMMA LUCIANA VELASCO ROJAS</t>
  </si>
  <si>
    <t>CRA 43A # 48-35</t>
  </si>
  <si>
    <t>ISAAC GARCIA RONDON</t>
  </si>
  <si>
    <t>CRA 24Q #86-61</t>
  </si>
  <si>
    <t>LUISA RONDON</t>
  </si>
  <si>
    <t>SAMARA GARAVITO VEGA</t>
  </si>
  <si>
    <t>CRA 9 #2-51</t>
  </si>
  <si>
    <t>SAMANTHA VELASCO RODRIGUEZ</t>
  </si>
  <si>
    <t>CALLE 45 #7N-42</t>
  </si>
  <si>
    <t>CLAUDIA RODRIGUEZ</t>
  </si>
  <si>
    <t>ANDRES MAURICIO PALACIO MORA</t>
  </si>
  <si>
    <t>CALLE 71H # 8N-23</t>
  </si>
  <si>
    <t>DORA MORA</t>
  </si>
  <si>
    <t>LUCAS ARANGO GONZALEZ</t>
  </si>
  <si>
    <t>THIAGO HERNANDEZ PARK</t>
  </si>
  <si>
    <t>CRA 11 # 54-79</t>
  </si>
  <si>
    <t>CATRIN PARK</t>
  </si>
  <si>
    <t>VICTORIA VELEZ BASTIDAS</t>
  </si>
  <si>
    <t>CRA 1A6 #69-32</t>
  </si>
  <si>
    <t>VALENTINA BASTIDAS</t>
  </si>
  <si>
    <t>LILIANA ESCOBAR</t>
  </si>
  <si>
    <t>SOFIA ESPINOSA GIRALDO</t>
  </si>
  <si>
    <t>CONSUELO MARTINEZ</t>
  </si>
  <si>
    <t>ARMANDO ESPINOSA</t>
  </si>
  <si>
    <t>MARIA EMMA GUTIERREZ GIL</t>
  </si>
  <si>
    <t>CALLE 15A #67-35</t>
  </si>
  <si>
    <t>MARIA DEL MAR GIL</t>
  </si>
  <si>
    <t>JUAN PABLO REY ESCOBAR</t>
  </si>
  <si>
    <t>CECILIA IBARGUEN LOPEZ</t>
  </si>
  <si>
    <t>JACOBO ANDRES COLORADO JARAMILLO</t>
  </si>
  <si>
    <t>CALLE 5 #5-16 SUAREZ CAUCA</t>
  </si>
  <si>
    <t>YURANY JARAMILLO</t>
  </si>
  <si>
    <t>MAXIMILANO RIASCOS ALQUEDAN</t>
  </si>
  <si>
    <t>CALLE 3 #17-44 BUENAVENTURA</t>
  </si>
  <si>
    <t>LADY ALQUEDAN</t>
  </si>
  <si>
    <t>LUCIA MORALES GONZALEZ</t>
  </si>
  <si>
    <t>CRA 22 #10-23 JAMUNDI</t>
  </si>
  <si>
    <t>CINDY MORALES</t>
  </si>
  <si>
    <t>LAURA SOFIA NAVARRO ARREDONDO</t>
  </si>
  <si>
    <t>ALMENDROS DEL CASTILLO JAMUNDI</t>
  </si>
  <si>
    <t>RUTH ARREDONDO</t>
  </si>
  <si>
    <t>ANTONELLA GRANOBLES VILLEGAS</t>
  </si>
  <si>
    <t>CALLE 58N #5B-98</t>
  </si>
  <si>
    <t>DIANA VILLEGAS</t>
  </si>
  <si>
    <t>ELENA GAMBOA PATIÑO</t>
  </si>
  <si>
    <t>CRA 101 #11A-10</t>
  </si>
  <si>
    <t>LUZ ADRIANA PATIÑO</t>
  </si>
  <si>
    <t>DEREK ALEJANDRO ALVARADO BERMEO</t>
  </si>
  <si>
    <t>CRA 49 #13-54</t>
  </si>
  <si>
    <t>LIZETH BERMEO</t>
  </si>
  <si>
    <t>GUADALUPE HINCAPIE MONTES</t>
  </si>
  <si>
    <t>CRA 54 #1A-51</t>
  </si>
  <si>
    <t>LUISA MONTES</t>
  </si>
  <si>
    <t>JUANA CORREA ZULUAGA</t>
  </si>
  <si>
    <t>CRA 83A #6A-04</t>
  </si>
  <si>
    <t>LEIDY ZULUAGA</t>
  </si>
  <si>
    <t>ANTONELLA ANDRADE RAMIREZ</t>
  </si>
  <si>
    <t>CRA 1 D #63-67</t>
  </si>
  <si>
    <t>DESIRE RAMIREZ</t>
  </si>
  <si>
    <t>JUAN MARTHIN DUQUE AMAYA</t>
  </si>
  <si>
    <t>CRA 17D #43-100</t>
  </si>
  <si>
    <t>SORANY AMAYA</t>
  </si>
  <si>
    <t>MIGUEL ANGEL DUQUE AMAYA</t>
  </si>
  <si>
    <t>JOSE DAVID CIFUENTES MONTOYA</t>
  </si>
  <si>
    <t>CALLE 17 #8-05</t>
  </si>
  <si>
    <t>MRIA ESTHER MONTOYA</t>
  </si>
  <si>
    <t>ALANA QUINTERO USUBILLAGA</t>
  </si>
  <si>
    <t>CALLE 19A #126-135</t>
  </si>
  <si>
    <t>ANA MARIA USUBILLAGA</t>
  </si>
  <si>
    <t>DULCE MARIA RODRIGUEZ CONDE</t>
  </si>
  <si>
    <t>AV 15 O #19-360</t>
  </si>
  <si>
    <t>JULIETA RENGIFO GIRALDO</t>
  </si>
  <si>
    <t>CALLE 13 #108-100 APTO 704 T 1</t>
  </si>
  <si>
    <t>EMMANUEL GRISALES CERTUCHE</t>
  </si>
  <si>
    <t>ANGIE CERTUCHE</t>
  </si>
  <si>
    <t>ALANA MONTOYA MUÑOZ</t>
  </si>
  <si>
    <t>CALLE 45 #99-39</t>
  </si>
  <si>
    <t>NATALIA MUÑOZ</t>
  </si>
  <si>
    <t>ALEJANDRA CAROLINA GUIN ROMERO</t>
  </si>
  <si>
    <t>CRA 99B #48-22 T 2 APTO 110</t>
  </si>
  <si>
    <t>CE 804993</t>
  </si>
  <si>
    <t>DEYKA ROMERO</t>
  </si>
  <si>
    <t>VIOLETA DIAZ  NARVAEZ</t>
  </si>
  <si>
    <t>CALLE 14A #49-50</t>
  </si>
  <si>
    <t>MARILU NARVAEZ</t>
  </si>
  <si>
    <t>ALYSSA TOPOROV FLOREZ</t>
  </si>
  <si>
    <t>CRA 23B #3-25</t>
  </si>
  <si>
    <t>DIANA MARCELA FLOREZ</t>
  </si>
  <si>
    <t>SAMANTHA PINEDA RODRIGUEZ</t>
  </si>
  <si>
    <t>CALLE 62 #1B-90</t>
  </si>
  <si>
    <t>XAIRA VALENTINA RODRIQUEZ</t>
  </si>
  <si>
    <t>SANTIAGO ARMERO GONZALEZ</t>
  </si>
  <si>
    <t>CRA 19 #8S-36</t>
  </si>
  <si>
    <t>VELSIA GONZALEZ</t>
  </si>
  <si>
    <t>LUZ EDITH BARBA HO</t>
  </si>
  <si>
    <t>CRA 1 O #5-341</t>
  </si>
  <si>
    <t>HELMER BEDOYA</t>
  </si>
  <si>
    <t>DIANA CAROLINA RODRIGUEZ ASCUNTAR</t>
  </si>
  <si>
    <t>AV 5BN #64N-80</t>
  </si>
  <si>
    <t>JUNIOR LUCIO CUELLAR</t>
  </si>
  <si>
    <t>JUNIOR LUCIO</t>
  </si>
  <si>
    <t>JOAQUIN RAMOS LEON</t>
  </si>
  <si>
    <t>CALLE 60N #3-75</t>
  </si>
  <si>
    <t>LAURA RAMOS</t>
  </si>
  <si>
    <t>MARIA DE LOS ANGELES CANISALES PINILLOS</t>
  </si>
  <si>
    <t>ANDREA PINILLOS</t>
  </si>
  <si>
    <t>MACARENA ORTIZ SANCHEZ</t>
  </si>
  <si>
    <t>MARCELA SANCHEZ</t>
  </si>
  <si>
    <t>AMELIA HERNANDEZ BEJARANO</t>
  </si>
  <si>
    <t>CRA 98B #48-127</t>
  </si>
  <si>
    <t>MARIA LORENA BEJARANO</t>
  </si>
  <si>
    <t>DULCE MARIA MORALES VILLA</t>
  </si>
  <si>
    <t>GABRIELA MORALES VILLA</t>
  </si>
  <si>
    <t>EMMANUEL CUERO REYES</t>
  </si>
  <si>
    <t>CRA 98C #54-86</t>
  </si>
  <si>
    <t>STEFHANY REYES</t>
  </si>
  <si>
    <t>GUADALUPE MUÑOZ ZULUAGA</t>
  </si>
  <si>
    <t>CALLE 23 #49A-15</t>
  </si>
  <si>
    <t>CLAUDIA OROZCO</t>
  </si>
  <si>
    <t>EMMANUEL ESCOBAR CASTELLANOS</t>
  </si>
  <si>
    <t>LEIDY CASTELLANOS</t>
  </si>
  <si>
    <t>LUCIANA LONDOÑO CANO</t>
  </si>
  <si>
    <t>MONICA CANO</t>
  </si>
  <si>
    <t>MARIANA RENDON BUITRAGO</t>
  </si>
  <si>
    <t>LORENA BUITRAGO</t>
  </si>
  <si>
    <t>MATIAS GRISALES MONTOYA</t>
  </si>
  <si>
    <t>CALLE 1D #56-186</t>
  </si>
  <si>
    <t>JOHANA MONTOYA</t>
  </si>
  <si>
    <t>DAYANA GONZALEZ BEDOYA</t>
  </si>
  <si>
    <t>CRA 98B #60-115</t>
  </si>
  <si>
    <t>SALVADOR ARCILA DUQUE</t>
  </si>
  <si>
    <t>CALLE 17 # 24 -90</t>
  </si>
  <si>
    <t>NATALIA DUQUE BOHORQUEZ</t>
  </si>
  <si>
    <t xml:space="preserve">PAC </t>
  </si>
  <si>
    <t>MARIA ALEJANDRA SINISTERRA CASTRO</t>
  </si>
  <si>
    <t>CRA 89 ·10-80</t>
  </si>
  <si>
    <t>CAROLINA CASTRP</t>
  </si>
  <si>
    <t>CAROLINA CASTRO</t>
  </si>
  <si>
    <t>ALICIA GONZALEZ BARAKAT</t>
  </si>
  <si>
    <t>CALLE 16B ·124-80</t>
  </si>
  <si>
    <t>BIBIANA BARAKAT</t>
  </si>
  <si>
    <t>JOSE ANTONIO ESPINOSA PAREDES</t>
  </si>
  <si>
    <t>CALLE 4 ·7-32</t>
  </si>
  <si>
    <t xml:space="preserve">DUVI ENITH PAREDES </t>
  </si>
  <si>
    <t>LADY MUÑOZ GIL</t>
  </si>
  <si>
    <t>CRA 90 4-83</t>
  </si>
  <si>
    <t>HENRY CORTES PAYAN</t>
  </si>
  <si>
    <t>MARIA JOSE DOMINGUEZ OSSA</t>
  </si>
  <si>
    <t>CRA 122 5-18 PANCE</t>
  </si>
  <si>
    <t>BEATRIZ EUGENIA OSSA LOPEZ</t>
  </si>
  <si>
    <t>EMMA VIVAS FIGUEROA</t>
  </si>
  <si>
    <t>CARRERA 28E5BIS #72Y-54</t>
  </si>
  <si>
    <t>JESSICA NATHALIA FIGUEROA RIASCOS</t>
  </si>
  <si>
    <t>EMMA PEREA BORJA</t>
  </si>
  <si>
    <t>CALLE 72 D 5N-83</t>
  </si>
  <si>
    <t>CLAUDIA BORJA</t>
  </si>
  <si>
    <t>TOMAS PEREA BORJA</t>
  </si>
  <si>
    <t>ANTONIO VILLAMIL RINCON</t>
  </si>
  <si>
    <t>CRA 121A ·48-100</t>
  </si>
  <si>
    <t>LAURA RINCON</t>
  </si>
  <si>
    <t>AMELIA ESCOBAR MENEDEZ</t>
  </si>
  <si>
    <t>CRA 2D O 12O-94</t>
  </si>
  <si>
    <t>MONICA MENENDEZ</t>
  </si>
  <si>
    <t>CRA 2D O 12O-95</t>
  </si>
  <si>
    <t>CRA 62BIS ·6A-22</t>
  </si>
  <si>
    <t>ZENAIDA COLLAZOS</t>
  </si>
  <si>
    <t>CRA 85C 28-66</t>
  </si>
  <si>
    <t>CARLOS CHAVEZ</t>
  </si>
  <si>
    <t>ISABELLA CLAVIJO VASQUEZ</t>
  </si>
  <si>
    <t>CALLE 44 109-29</t>
  </si>
  <si>
    <t>ANDREA VASQUEZ</t>
  </si>
  <si>
    <t>SAMANTHA ORTIZ NAVARRETE</t>
  </si>
  <si>
    <t>CALLE 4 73-91 APT 404 T 1</t>
  </si>
  <si>
    <t>CLARA NAVARRETE</t>
  </si>
  <si>
    <t>LUCIANA ARTEAGA MAZO</t>
  </si>
  <si>
    <t>CALLE 45 ·69-43</t>
  </si>
  <si>
    <t>DARLY MAZO</t>
  </si>
  <si>
    <t>ALEXANDRA GARCES MARTINEZ</t>
  </si>
  <si>
    <t>CRA 23 A 13-25</t>
  </si>
  <si>
    <t>JOHANA MARTINEZ</t>
  </si>
  <si>
    <t>JUAN JOSE ATUESTA GONZALEZ</t>
  </si>
  <si>
    <t>KM 21 CALI-JAMUNDI EL CASTILLO CEDROS 116</t>
  </si>
  <si>
    <t>ABEL ANTONIO ATUESTA</t>
  </si>
  <si>
    <t>NATALIA LOPEZ PEREZ</t>
  </si>
  <si>
    <t>CRA 108 ·44-84</t>
  </si>
  <si>
    <t>EDUARDO LOPEZ</t>
  </si>
  <si>
    <t>JERONIMO GODOY FLOREZ</t>
  </si>
  <si>
    <t>CRA 50A 14A-27</t>
  </si>
  <si>
    <t>LINA FLOREZ</t>
  </si>
  <si>
    <t>IVAN ANDRES CERON NARVAEZ</t>
  </si>
  <si>
    <t>CRA 24C ·2A-40</t>
  </si>
  <si>
    <t>MELANY NARVAEZ</t>
  </si>
  <si>
    <t>IVAN ESTEBAN CERON NARVAEZ</t>
  </si>
  <si>
    <t>EILYN MARULANDA GUZMAN</t>
  </si>
  <si>
    <t>CRA 16 ·10-231</t>
  </si>
  <si>
    <t>DARLYN VANESA GUZMAN</t>
  </si>
  <si>
    <t>MARIA ANTONIA ALVARADO NIÑO</t>
  </si>
  <si>
    <t>CRA 93 42-58</t>
  </si>
  <si>
    <t>GISSETTE LORENA NIÑO</t>
  </si>
  <si>
    <t>LUCIA CABRERA MOSQUERA</t>
  </si>
  <si>
    <t>AV CHICAYA PORTALES BELLO HORIZONTE JAMUNDI</t>
  </si>
  <si>
    <t>MAYRA MOSQUERA</t>
  </si>
  <si>
    <t>JOAQUIN AUSECHA HURTADO</t>
  </si>
  <si>
    <t>CALLE 1 B OESTE ·4AO 201</t>
  </si>
  <si>
    <t>ISABEL HURTADO</t>
  </si>
  <si>
    <t>ZULLY MILENA DE NLA PORTILLA</t>
  </si>
  <si>
    <t>CRA 92 42-95</t>
  </si>
  <si>
    <t>ESTELA SANDERS ARCILA</t>
  </si>
  <si>
    <t xml:space="preserve">CRA 60 2A-41 </t>
  </si>
  <si>
    <t>MONICA ARCILA</t>
  </si>
  <si>
    <t>SOFIA SANDERS ARCILA</t>
  </si>
  <si>
    <t>JOAQUIN JACOBO ORTEGA RENDON</t>
  </si>
  <si>
    <t>CRA 125A 12-196</t>
  </si>
  <si>
    <t>DIANA RENDON</t>
  </si>
  <si>
    <t>ARIADNA GALLEGO URBANO</t>
  </si>
  <si>
    <t>CALLE8B 44A-30</t>
  </si>
  <si>
    <t>ANDRES FERNANDO GALLEGO</t>
  </si>
  <si>
    <t>THIAGO FERNANDO CERON HURTADO</t>
  </si>
  <si>
    <t>CRA 47A 23-40</t>
  </si>
  <si>
    <t>BRIGUIT CERON</t>
  </si>
  <si>
    <t>ABIGAIL MAYOR PEREA</t>
  </si>
  <si>
    <t>CRA 37 1O-45</t>
  </si>
  <si>
    <t>PAMELA PEREA</t>
  </si>
  <si>
    <t>MARTIN GABRIEL ALVAREZ</t>
  </si>
  <si>
    <t>CRA 2A1 59D-36</t>
  </si>
  <si>
    <t>MARTA TRIVIÑO</t>
  </si>
  <si>
    <t>MARTINA CORAL HERRERA</t>
  </si>
  <si>
    <t>CALLE 5 66B-69 APTO 1102</t>
  </si>
  <si>
    <t>CAROLINA HERRERA</t>
  </si>
  <si>
    <t>EMILIA CORAL HERRERA</t>
  </si>
  <si>
    <t>ESTEFANY SARDI VARGAS</t>
  </si>
  <si>
    <t>CALLE 19N 4N-15</t>
  </si>
  <si>
    <t>CAMILO SAAVEDRA ESCOBAR</t>
  </si>
  <si>
    <t>MARIA ANTONIA ROSERO MUÑOZ</t>
  </si>
  <si>
    <t>CALLE 45 94-45</t>
  </si>
  <si>
    <t>SULAY MARIAM MUÑOZ</t>
  </si>
  <si>
    <t>PAULA VELASCO</t>
  </si>
  <si>
    <t>CALLE 40A 49-38</t>
  </si>
  <si>
    <t>FELIPE MOLANO CORREDOR</t>
  </si>
  <si>
    <t>JUAN SEBASTIAN RODRIGUEZ GOMEZ</t>
  </si>
  <si>
    <t>CRA 159 20-155</t>
  </si>
  <si>
    <t>SANDRA GOMEZ</t>
  </si>
  <si>
    <t>-</t>
  </si>
  <si>
    <t>SANDRA MILENA GOMEZ ORTIZ</t>
  </si>
  <si>
    <t>ANNY GALLEGO LENIS</t>
  </si>
  <si>
    <t>CALLE 3 22-96</t>
  </si>
  <si>
    <t>EDNA MILENA LENIS ELEJALDE</t>
  </si>
  <si>
    <t>CALLE 3A 22-105 JAMUNDI</t>
  </si>
  <si>
    <t>NUBIA VALDIVIESO OROZCO</t>
  </si>
  <si>
    <t>CALLE 5 ·80-109</t>
  </si>
  <si>
    <t>SAMARA CUERO GOMEZ</t>
  </si>
  <si>
    <t>CRA 82 48A-06</t>
  </si>
  <si>
    <t>TATIANA GOMEZ</t>
  </si>
  <si>
    <t>ALISS MARTINA MUÑOZ ROSERO</t>
  </si>
  <si>
    <t>CALLE 101 ·27G-13</t>
  </si>
  <si>
    <t>ANYI ROSERO</t>
  </si>
  <si>
    <t>MARIANGEL MARIN PALACIOS</t>
  </si>
  <si>
    <t>CRA 98B 48-52</t>
  </si>
  <si>
    <t>DEIBIS MARIN GRAJALES</t>
  </si>
  <si>
    <t>JUAN JOSE BEDOYA HERNANDEZ</t>
  </si>
  <si>
    <t>CRA 94C 2B-56</t>
  </si>
  <si>
    <t>YUDI HERNANDEZ</t>
  </si>
  <si>
    <t>DANNA SALOME CORREA CELIS</t>
  </si>
  <si>
    <t>CALLE 12S 10-81</t>
  </si>
  <si>
    <t>NADIA KATHERINE CELIS</t>
  </si>
  <si>
    <t>MIA CELESTE CORREA CELIS</t>
  </si>
  <si>
    <t>HAILEY JOHANA VACA RIVERA</t>
  </si>
  <si>
    <t>CALLE 1 O 70-40</t>
  </si>
  <si>
    <t>ALEXANDRA RIVERA</t>
  </si>
  <si>
    <t>JUAN FERNANDO VILLEGAS GRISALES</t>
  </si>
  <si>
    <t>CRA 52 16-63</t>
  </si>
  <si>
    <t>PAOLA GRISALES</t>
  </si>
  <si>
    <t>JUAN JOEL ARCE PATIÑO</t>
  </si>
  <si>
    <t>CALLE 53A ·1B1-37</t>
  </si>
  <si>
    <t>NASNIYI PATIÑO</t>
  </si>
  <si>
    <t>ISABELLA VALENCIA VALENCIA</t>
  </si>
  <si>
    <t>AV 10O 10C-15 APTO 604 T 5</t>
  </si>
  <si>
    <t>JENIFER VALENCIA</t>
  </si>
  <si>
    <t>DANIEL JOSE ARANGO GIRALDO</t>
  </si>
  <si>
    <t>CRA 1A O 6-10</t>
  </si>
  <si>
    <t>JUAN JOSE ARANGO</t>
  </si>
  <si>
    <t>JUAN MARTIN ARANGO GIRALDO</t>
  </si>
  <si>
    <t>ALEJANDRO GOMEZ ARANGO</t>
  </si>
  <si>
    <t>JULIANA ARANGO</t>
  </si>
  <si>
    <t>SEBASTIAN GOMEZ ARANGO</t>
  </si>
  <si>
    <t>JULIANA ARANGO DUQUE</t>
  </si>
  <si>
    <t>JUAN JOSE ARANGO DUQUE</t>
  </si>
  <si>
    <t>CATALINA CONTRERAS ARIAS</t>
  </si>
  <si>
    <t>AV 10AN 10-93</t>
  </si>
  <si>
    <t>EDUARDO JOSE ECHEVERRI NAVARRETE</t>
  </si>
  <si>
    <t>CONSUELO ARIAS OTERO</t>
  </si>
  <si>
    <t>DIEGO BARRAGAN HERRERA</t>
  </si>
  <si>
    <t>CRA 37 BIS 1A-49</t>
  </si>
  <si>
    <t>LEIA MAZUERA CORTEZ</t>
  </si>
  <si>
    <t>CALLE 42 96-25</t>
  </si>
  <si>
    <t>DIANA CORTEZ</t>
  </si>
  <si>
    <t>BENJAMIN MEDINA</t>
  </si>
  <si>
    <t>CRA 2BO 15-15</t>
  </si>
  <si>
    <t>DIANA HINCAPIE</t>
  </si>
  <si>
    <t>LYANNA ZARATE CALDERON</t>
  </si>
  <si>
    <t>CRA 42 9-55</t>
  </si>
  <si>
    <t>LIZETH CALDERON</t>
  </si>
  <si>
    <t>MARIA BEATRIZ GIRALDO RENZA</t>
  </si>
  <si>
    <t>MIGUEL ANGEL GARCIA SALAZAR</t>
  </si>
  <si>
    <t>CRA 83A 48-45</t>
  </si>
  <si>
    <t>JONATAN GARCIA</t>
  </si>
  <si>
    <t>JACOBO GUTIERREZ BURITICA</t>
  </si>
  <si>
    <t>CRA 31 26B-133</t>
  </si>
  <si>
    <t>ISLENA BURITICA</t>
  </si>
  <si>
    <t>MARIANGEL CAICEDO BENITEZ</t>
  </si>
  <si>
    <t>CRA 86 25-83</t>
  </si>
  <si>
    <t>ANDREA BENITEZ</t>
  </si>
  <si>
    <t>Dia</t>
  </si>
  <si>
    <t>Mes</t>
  </si>
  <si>
    <t>Año</t>
  </si>
  <si>
    <t>Fecha</t>
  </si>
  <si>
    <t>VACUNADOR</t>
  </si>
  <si>
    <t>Nº ID</t>
  </si>
  <si>
    <t>BARRIO</t>
  </si>
  <si>
    <t xml:space="preserve">DOCUMENTO DE LA MADRE </t>
  </si>
  <si>
    <t xml:space="preserve">NOMBRE DE LA MADRE </t>
  </si>
  <si>
    <t>LOTE</t>
  </si>
  <si>
    <t>VACUNA APLICADA</t>
  </si>
  <si>
    <t xml:space="preserve">NUMERO DE DOSIS BIOLOGICO </t>
  </si>
  <si>
    <t>Agosto</t>
  </si>
  <si>
    <t>Lina Maria Giraldo</t>
  </si>
  <si>
    <t>INFLUENZA</t>
  </si>
  <si>
    <t>NIMENRIX</t>
  </si>
  <si>
    <t>FLORIDA</t>
  </si>
  <si>
    <t>PENTAXIM</t>
  </si>
  <si>
    <t>STAMARIL</t>
  </si>
  <si>
    <t>VARIVAX</t>
  </si>
  <si>
    <t>LA FLORA</t>
  </si>
  <si>
    <t>PREVENAR</t>
  </si>
  <si>
    <t>HEXAXIM</t>
  </si>
  <si>
    <t>ROTATEQ</t>
  </si>
  <si>
    <t>SAN FERNANDO</t>
  </si>
  <si>
    <t>PROQUAD</t>
  </si>
  <si>
    <t>U3C25</t>
  </si>
  <si>
    <t>AVAXIM</t>
  </si>
  <si>
    <t>FLUQUADRI</t>
  </si>
  <si>
    <t>Pance</t>
  </si>
  <si>
    <t>PALMIRA</t>
  </si>
  <si>
    <t>POTRERITO</t>
  </si>
  <si>
    <t>FIEBRE AMARILLA</t>
  </si>
  <si>
    <t>PAMPALINDA</t>
  </si>
  <si>
    <t>GARDASIL</t>
  </si>
  <si>
    <t>Septiembre</t>
  </si>
  <si>
    <t xml:space="preserve">NIMENRIX </t>
  </si>
  <si>
    <t>JAMUNDI</t>
  </si>
  <si>
    <t>U3C253V</t>
  </si>
  <si>
    <t xml:space="preserve">HEP A </t>
  </si>
  <si>
    <t xml:space="preserve">AVAXIM </t>
  </si>
  <si>
    <t xml:space="preserve">PREVENAR </t>
  </si>
  <si>
    <t>PANCE</t>
  </si>
  <si>
    <t>BOSQUES LIMONAR</t>
  </si>
  <si>
    <t>VILLA DEL MAR</t>
  </si>
  <si>
    <t>MATIAS ARENAS CHAVARRA</t>
  </si>
  <si>
    <t>VRA 62 #9-280 60C</t>
  </si>
  <si>
    <t>BOOSTRIX</t>
  </si>
  <si>
    <t>CRA 1 BIS #62-125</t>
  </si>
  <si>
    <t>Octubre</t>
  </si>
  <si>
    <t>TETRAXIM</t>
  </si>
  <si>
    <t>A6955182A</t>
  </si>
  <si>
    <t>PRIORIX</t>
  </si>
  <si>
    <t>VALLE DEL LILI</t>
  </si>
  <si>
    <t>T3A79</t>
  </si>
  <si>
    <t>A69FF312A</t>
  </si>
  <si>
    <t>SALOMIA</t>
  </si>
  <si>
    <t>LOS GUADUALES</t>
  </si>
  <si>
    <t>Noviembre</t>
  </si>
  <si>
    <t>LOS ANDES</t>
  </si>
  <si>
    <t>LA REFORMA</t>
  </si>
  <si>
    <t>CENTENARIO</t>
  </si>
  <si>
    <t>Diciembre</t>
  </si>
  <si>
    <t>VARICELA</t>
  </si>
  <si>
    <t>FLUARIX</t>
  </si>
  <si>
    <t>U3C28</t>
  </si>
  <si>
    <t>CALLE 72 H4 #26L-32</t>
  </si>
  <si>
    <t>Enero</t>
  </si>
  <si>
    <t>Febrero</t>
  </si>
  <si>
    <t>SIMON BOLIVAR</t>
  </si>
  <si>
    <t>Marzo</t>
  </si>
  <si>
    <t>YUMBO</t>
  </si>
  <si>
    <t>CALIMIO</t>
  </si>
  <si>
    <t xml:space="preserve">GARDASIL </t>
  </si>
  <si>
    <t>MANZANARES</t>
  </si>
  <si>
    <t>Abril</t>
  </si>
  <si>
    <t>LIMONAR</t>
  </si>
  <si>
    <t>LA MORADA</t>
  </si>
  <si>
    <t>FA</t>
  </si>
  <si>
    <t>Mayo</t>
  </si>
  <si>
    <t>BUENOS AIRES</t>
  </si>
  <si>
    <t>PRIMERO MAYO</t>
  </si>
  <si>
    <t>LA HACIENDA</t>
  </si>
  <si>
    <t>INFANRIHEXA</t>
  </si>
  <si>
    <t>PARQUES DE CASTILLA</t>
  </si>
  <si>
    <t>Junio</t>
  </si>
  <si>
    <t>BUENAVENTURA CRA 54A #1S-122</t>
  </si>
  <si>
    <t>MULTICENTRO</t>
  </si>
  <si>
    <t>Julio</t>
  </si>
  <si>
    <t>MIRANDA CAUCA</t>
  </si>
  <si>
    <t>BOCHALEMA</t>
  </si>
  <si>
    <t>CRA 56 #1B-81 502</t>
  </si>
  <si>
    <t>NUEVA TEQUENDAMA</t>
  </si>
  <si>
    <t>LA SELVA</t>
  </si>
  <si>
    <t>HACIENDA</t>
  </si>
  <si>
    <t xml:space="preserve">STAMARIL </t>
  </si>
  <si>
    <t>CALLE 45 #98B-65</t>
  </si>
  <si>
    <t>LAS GRANJAS</t>
  </si>
  <si>
    <t xml:space="preserve">PROQUAD </t>
  </si>
  <si>
    <t>INLUENZA</t>
  </si>
  <si>
    <t xml:space="preserve">VERDE ALFAGUARA </t>
  </si>
  <si>
    <t>CIUDAD COUNTRY JAMUNDI</t>
  </si>
  <si>
    <t>LA BASE</t>
  </si>
  <si>
    <t>HAVRIX</t>
  </si>
  <si>
    <t>VERDE ALFAGUARA</t>
  </si>
  <si>
    <t>DAGUA VALLE</t>
  </si>
  <si>
    <t>LA BUITRERA</t>
  </si>
  <si>
    <t>SANTA ANITA</t>
  </si>
  <si>
    <t>SANTA ELENA</t>
  </si>
  <si>
    <t>INFLUVAC</t>
  </si>
  <si>
    <t>CALLE 5D #30B-06</t>
  </si>
  <si>
    <t>JUANAMBU</t>
  </si>
  <si>
    <t>CRA 23 #8-55 JAMUNDI</t>
  </si>
  <si>
    <t>PREVENA</t>
  </si>
  <si>
    <t>SANTA TERESITA</t>
  </si>
  <si>
    <t>U3L93</t>
  </si>
  <si>
    <t>JAMUNDI ANGOLA</t>
  </si>
  <si>
    <t>V3E12</t>
  </si>
  <si>
    <t>TERTRAXIM</t>
  </si>
  <si>
    <t>CIUDAD PACIFICA</t>
  </si>
  <si>
    <t>POTRERITO URBANIZACION CAMPESTRE TIO TOM CASA H1</t>
  </si>
  <si>
    <t>CRA 64A #13A-74</t>
  </si>
  <si>
    <t>CRA 37 #1O-45 1203C</t>
  </si>
  <si>
    <t>AVAXIM 80</t>
  </si>
  <si>
    <t>Dora Silva</t>
  </si>
  <si>
    <t>LUCIANA VARGAS</t>
  </si>
  <si>
    <t>PREVENAR 13</t>
  </si>
  <si>
    <t>V3ER1V</t>
  </si>
  <si>
    <t>REPUBLICA ISRAEL</t>
  </si>
  <si>
    <t>PARTICULA</t>
  </si>
  <si>
    <t>ROTATAEQ</t>
  </si>
  <si>
    <t>Ingrid Yurany Aguilar Murillo</t>
  </si>
  <si>
    <t>RINCON PACARA</t>
  </si>
  <si>
    <t>LOS ALAMOS</t>
  </si>
  <si>
    <t>EL LIDO</t>
  </si>
  <si>
    <t>CAÑAVERALES</t>
  </si>
  <si>
    <t>A69FF388A</t>
  </si>
  <si>
    <t>PRADOS NORTE</t>
  </si>
  <si>
    <t>POPULAR</t>
  </si>
  <si>
    <t>METROPOLITANO NORTE</t>
  </si>
  <si>
    <t>R1</t>
  </si>
  <si>
    <t xml:space="preserve">VALLE DEL LILI </t>
  </si>
  <si>
    <t>DU</t>
  </si>
  <si>
    <t>AGUACATAL</t>
  </si>
  <si>
    <t>MELENDEZ</t>
  </si>
  <si>
    <t>CIUDAD JARDIN</t>
  </si>
  <si>
    <t>ALFEREZ REAL</t>
  </si>
  <si>
    <t>TALANGA I</t>
  </si>
  <si>
    <t>NORMANDIA</t>
  </si>
  <si>
    <t>LA RIVERA</t>
  </si>
  <si>
    <t>VILLAS GUADALUPE</t>
  </si>
  <si>
    <t>CRISTALES</t>
  </si>
  <si>
    <t>NUEVA FLORESTA</t>
  </si>
  <si>
    <t>SAN CARLOS</t>
  </si>
  <si>
    <t>A69FF465A</t>
  </si>
  <si>
    <t>R2</t>
  </si>
  <si>
    <t>CHAPINERO</t>
  </si>
  <si>
    <t>CIUDAD GUABINAS</t>
  </si>
  <si>
    <t>TERRON COLORADO</t>
  </si>
  <si>
    <t>BARTOLOME CASAS</t>
  </si>
  <si>
    <t>Costo
Paquete</t>
  </si>
  <si>
    <t>Costo
Unitario</t>
  </si>
  <si>
    <t>Venta Tipo</t>
  </si>
  <si>
    <t>PVP</t>
  </si>
  <si>
    <t>Costo Stock Salida</t>
  </si>
  <si>
    <t>Venta 
Total</t>
  </si>
  <si>
    <t>COMPLEMENTARIO</t>
  </si>
  <si>
    <t>DESCRIPCION</t>
  </si>
  <si>
    <t>PRINCIPIO ACTIVO</t>
  </si>
  <si>
    <t>LABORATORIO</t>
  </si>
  <si>
    <t>Rotavirus</t>
  </si>
  <si>
    <t>rubeola, Sarampion, paperas</t>
  </si>
  <si>
    <t>varicela</t>
  </si>
  <si>
    <t>EDAD</t>
  </si>
  <si>
    <t>TOTAL
PARTICULAR</t>
  </si>
  <si>
    <t>TOTAL
PAC</t>
  </si>
  <si>
    <t>2 meses</t>
  </si>
  <si>
    <t>3 meses</t>
  </si>
  <si>
    <t>4 meses</t>
  </si>
  <si>
    <t>5 meses</t>
  </si>
  <si>
    <t>6 meses</t>
  </si>
  <si>
    <t>7 meses</t>
  </si>
  <si>
    <t>12 meses</t>
  </si>
  <si>
    <t>13 meses</t>
  </si>
  <si>
    <t>15 meses</t>
  </si>
  <si>
    <t>18 meses</t>
  </si>
  <si>
    <t>5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</si>
</sst>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-&quot;$&quot;\ * #,##0_-;\-&quot;$&quot;\ * #,##0_-;_-&quot;$&quot;\ * &quot;-&quot;_-;_-@"/>
    <numFmt numFmtId="165" formatCode="_-* #,##0_-;\-* #,##0_-;_-* &quot;-&quot;_-;_-@"/>
    <numFmt numFmtId="166" formatCode="_-* #,##0_-;\-* #,##0_-;_-* &quot;-&quot;??_-;_-@"/>
    <numFmt numFmtId="167" formatCode="dd\-mmm\-yyyy"/>
    <numFmt numFmtId="168" formatCode="dd\-mm\-yyyy"/>
    <numFmt numFmtId="169" formatCode="d/m/yyyy"/>
    <numFmt numFmtId="170" formatCode="dd/mm/yy"/>
    <numFmt numFmtId="171" formatCode="d/m/yy"/>
    <numFmt numFmtId="172" formatCode="_-[$$-240A]\ * #,##0_-;\-[$$-240A]\ * #,##0_-;_-[$$-240A]\ * &quot;-&quot;??_-;_-@"/>
  </numFmts>
  <fonts count="23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FF0000"/>
      <name val="Calibri"/>
    </font>
    <font>
      <sz val="11"/>
      <color theme="1"/>
      <name val="Calibri"/>
    </font>
    <font>
      <b/>
      <sz val="12"/>
      <color rgb="FFFF0000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rgb="FF333333"/>
      <name val="&quot;Helvetica Neue&quot;"/>
    </font>
    <font>
      <sz val="11"/>
      <color rgb="FF000000"/>
      <name val="Docs-Calibri"/>
    </font>
    <font>
      <b/>
      <sz val="12"/>
      <color theme="1"/>
      <name val="Arial"/>
    </font>
    <font>
      <sz val="12"/>
      <color theme="1"/>
      <name val="Arial"/>
    </font>
    <font>
      <sz val="12"/>
      <color rgb="FF333333"/>
      <name val="Arial"/>
    </font>
    <font>
      <sz val="12"/>
      <color rgb="FF000000"/>
      <name val="Arial"/>
    </font>
    <font>
      <u/>
      <sz val="12"/>
      <color theme="1"/>
      <name val="Arial"/>
    </font>
    <font>
      <sz val="11"/>
      <color rgb="FF333333"/>
      <name val="Arial"/>
    </font>
    <font>
      <sz val="9"/>
      <color theme="1"/>
      <name val="Arial"/>
    </font>
    <font>
      <sz val="11"/>
      <color rgb="FF333333"/>
      <name val="Helvetica Neue"/>
    </font>
    <font>
      <b/>
      <sz val="11"/>
      <color rgb="FFFFFF00"/>
      <name val="Calibri"/>
    </font>
    <font>
      <b/>
      <sz val="10"/>
      <color theme="1"/>
      <name val="Calibri"/>
    </font>
    <font>
      <sz val="10"/>
      <color theme="1"/>
      <name val="Calibri"/>
    </font>
    <font>
      <sz val="11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66FF33"/>
        <bgColor rgb="FF66FF33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00B050"/>
        <bgColor rgb="FF00B050"/>
      </patternFill>
    </fill>
    <fill>
      <patternFill patternType="solid">
        <fgColor rgb="FFFFFFEE"/>
        <bgColor rgb="FFFFFFEE"/>
      </patternFill>
    </fill>
    <fill>
      <patternFill patternType="solid">
        <fgColor rgb="FFBFBFBF"/>
        <bgColor rgb="FFBFBFBF"/>
      </patternFill>
    </fill>
    <fill>
      <patternFill patternType="solid">
        <fgColor rgb="FFEEEEEE"/>
        <bgColor rgb="FFEEEEEE"/>
      </patternFill>
    </fill>
    <fill>
      <patternFill patternType="solid">
        <fgColor rgb="FF66FFFF"/>
        <bgColor rgb="FF66FFFF"/>
      </patternFill>
    </fill>
    <fill>
      <patternFill patternType="solid">
        <fgColor rgb="FFFFFFCC"/>
        <bgColor rgb="FFFFFFCC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25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4" borderId="1" xfId="0" applyFont="1" applyFill="1" applyBorder="1"/>
    <xf numFmtId="164" fontId="3" fillId="4" borderId="1" xfId="0" applyNumberFormat="1" applyFont="1" applyFill="1" applyBorder="1"/>
    <xf numFmtId="164" fontId="3" fillId="3" borderId="1" xfId="0" applyNumberFormat="1" applyFont="1" applyFill="1" applyBorder="1"/>
    <xf numFmtId="165" fontId="3" fillId="4" borderId="1" xfId="0" applyNumberFormat="1" applyFont="1" applyFill="1" applyBorder="1"/>
    <xf numFmtId="165" fontId="3" fillId="3" borderId="1" xfId="0" applyNumberFormat="1" applyFont="1" applyFill="1" applyBorder="1"/>
    <xf numFmtId="9" fontId="3" fillId="3" borderId="1" xfId="0" applyNumberFormat="1" applyFont="1" applyFill="1" applyBorder="1"/>
    <xf numFmtId="0" fontId="3" fillId="3" borderId="1" xfId="0" applyFont="1" applyFill="1" applyBorder="1"/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quotePrefix="1" applyFont="1" applyFill="1" applyBorder="1" applyAlignment="1">
      <alignment horizontal="center" vertical="center"/>
    </xf>
    <xf numFmtId="0" fontId="3" fillId="5" borderId="1" xfId="0" applyFont="1" applyFill="1" applyBorder="1"/>
    <xf numFmtId="164" fontId="3" fillId="5" borderId="1" xfId="0" applyNumberFormat="1" applyFont="1" applyFill="1" applyBorder="1"/>
    <xf numFmtId="165" fontId="3" fillId="5" borderId="1" xfId="0" applyNumberFormat="1" applyFont="1" applyFill="1" applyBorder="1"/>
    <xf numFmtId="9" fontId="3" fillId="5" borderId="1" xfId="0" applyNumberFormat="1" applyFont="1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1" xfId="0" quotePrefix="1" applyFont="1" applyFill="1" applyBorder="1" applyAlignment="1">
      <alignment horizontal="center" vertical="center"/>
    </xf>
    <xf numFmtId="0" fontId="3" fillId="6" borderId="1" xfId="0" applyFont="1" applyFill="1" applyBorder="1"/>
    <xf numFmtId="164" fontId="3" fillId="6" borderId="1" xfId="0" applyNumberFormat="1" applyFont="1" applyFill="1" applyBorder="1"/>
    <xf numFmtId="165" fontId="3" fillId="6" borderId="1" xfId="0" applyNumberFormat="1" applyFont="1" applyFill="1" applyBorder="1"/>
    <xf numFmtId="9" fontId="3" fillId="6" borderId="1" xfId="0" applyNumberFormat="1" applyFont="1" applyFill="1" applyBorder="1"/>
    <xf numFmtId="0" fontId="1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64" fontId="4" fillId="0" borderId="0" xfId="0" applyNumberFormat="1" applyFont="1"/>
    <xf numFmtId="164" fontId="5" fillId="0" borderId="0" xfId="0" applyNumberFormat="1" applyFont="1"/>
    <xf numFmtId="164" fontId="5" fillId="2" borderId="1" xfId="0" applyNumberFormat="1" applyFont="1" applyFill="1" applyBorder="1"/>
    <xf numFmtId="9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1" xfId="0" quotePrefix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vertical="center"/>
    </xf>
    <xf numFmtId="1" fontId="3" fillId="6" borderId="1" xfId="0" applyNumberFormat="1" applyFont="1" applyFill="1" applyBorder="1" applyAlignment="1">
      <alignment horizontal="center" vertical="center"/>
    </xf>
    <xf numFmtId="0" fontId="3" fillId="6" borderId="1" xfId="0" quotePrefix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/>
    </xf>
    <xf numFmtId="1" fontId="5" fillId="9" borderId="1" xfId="0" applyNumberFormat="1" applyFont="1" applyFill="1" applyBorder="1" applyAlignment="1">
      <alignment horizontal="center" vertical="center"/>
    </xf>
    <xf numFmtId="166" fontId="5" fillId="2" borderId="1" xfId="0" applyNumberFormat="1" applyFont="1" applyFill="1" applyBorder="1" applyAlignment="1">
      <alignment horizontal="center" vertical="center"/>
    </xf>
    <xf numFmtId="0" fontId="6" fillId="8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167" fontId="1" fillId="7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vertical="center"/>
    </xf>
    <xf numFmtId="164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167" fontId="3" fillId="10" borderId="1" xfId="0" applyNumberFormat="1" applyFont="1" applyFill="1" applyBorder="1" applyAlignment="1">
      <alignment horizontal="center" vertical="center"/>
    </xf>
    <xf numFmtId="165" fontId="3" fillId="10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vertical="center"/>
    </xf>
    <xf numFmtId="165" fontId="3" fillId="10" borderId="1" xfId="0" applyNumberFormat="1" applyFont="1" applyFill="1" applyBorder="1" applyAlignment="1">
      <alignment horizontal="center" vertical="center" wrapText="1"/>
    </xf>
    <xf numFmtId="167" fontId="3" fillId="10" borderId="1" xfId="0" applyNumberFormat="1" applyFont="1" applyFill="1" applyBorder="1" applyAlignment="1">
      <alignment horizontal="center" vertical="center" wrapText="1"/>
    </xf>
    <xf numFmtId="167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165" fontId="3" fillId="10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7" fontId="1" fillId="8" borderId="1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167" fontId="1" fillId="7" borderId="1" xfId="0" applyNumberFormat="1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167" fontId="1" fillId="7" borderId="0" xfId="0" applyNumberFormat="1" applyFont="1" applyFill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1" fontId="7" fillId="7" borderId="2" xfId="0" applyNumberFormat="1" applyFont="1" applyFill="1" applyBorder="1" applyAlignment="1">
      <alignment horizontal="center" vertical="center" wrapText="1"/>
    </xf>
    <xf numFmtId="165" fontId="7" fillId="7" borderId="2" xfId="0" applyNumberFormat="1" applyFont="1" applyFill="1" applyBorder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 vertical="center"/>
    </xf>
    <xf numFmtId="1" fontId="3" fillId="5" borderId="3" xfId="0" applyNumberFormat="1" applyFont="1" applyFill="1" applyBorder="1" applyAlignment="1">
      <alignment horizontal="center" vertical="center"/>
    </xf>
    <xf numFmtId="167" fontId="3" fillId="5" borderId="1" xfId="0" applyNumberFormat="1" applyFont="1" applyFill="1" applyBorder="1" applyAlignment="1">
      <alignment horizontal="left" vertical="center"/>
    </xf>
    <xf numFmtId="1" fontId="3" fillId="5" borderId="1" xfId="0" applyNumberFormat="1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left" vertical="center"/>
    </xf>
    <xf numFmtId="164" fontId="3" fillId="5" borderId="1" xfId="0" applyNumberFormat="1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center" vertical="center"/>
    </xf>
    <xf numFmtId="167" fontId="3" fillId="5" borderId="1" xfId="0" applyNumberFormat="1" applyFont="1" applyFill="1" applyBorder="1" applyAlignment="1">
      <alignment horizontal="right" vertical="center"/>
    </xf>
    <xf numFmtId="1" fontId="3" fillId="5" borderId="4" xfId="0" applyNumberFormat="1" applyFont="1" applyFill="1" applyBorder="1" applyAlignment="1">
      <alignment horizontal="center" vertical="center"/>
    </xf>
    <xf numFmtId="165" fontId="3" fillId="5" borderId="3" xfId="0" applyNumberFormat="1" applyFont="1" applyFill="1" applyBorder="1" applyAlignment="1">
      <alignment vertical="center"/>
    </xf>
    <xf numFmtId="165" fontId="3" fillId="5" borderId="1" xfId="0" applyNumberFormat="1" applyFont="1" applyFill="1" applyBorder="1" applyAlignment="1">
      <alignment vertical="center"/>
    </xf>
    <xf numFmtId="167" fontId="3" fillId="4" borderId="1" xfId="0" applyNumberFormat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167" fontId="3" fillId="4" borderId="1" xfId="0" applyNumberFormat="1" applyFont="1" applyFill="1" applyBorder="1" applyAlignment="1">
      <alignment horizontal="left" vertical="center"/>
    </xf>
    <xf numFmtId="165" fontId="3" fillId="4" borderId="1" xfId="0" applyNumberFormat="1" applyFont="1" applyFill="1" applyBorder="1" applyAlignment="1">
      <alignment horizontal="left" vertical="center"/>
    </xf>
    <xf numFmtId="164" fontId="3" fillId="4" borderId="1" xfId="0" applyNumberFormat="1" applyFont="1" applyFill="1" applyBorder="1" applyAlignment="1">
      <alignment horizontal="center" vertical="center"/>
    </xf>
    <xf numFmtId="165" fontId="3" fillId="4" borderId="1" xfId="0" applyNumberFormat="1" applyFont="1" applyFill="1" applyBorder="1" applyAlignment="1">
      <alignment vertical="center"/>
    </xf>
    <xf numFmtId="167" fontId="3" fillId="4" borderId="1" xfId="0" applyNumberFormat="1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65" fontId="3" fillId="4" borderId="1" xfId="0" applyNumberFormat="1" applyFont="1" applyFill="1" applyBorder="1" applyAlignment="1">
      <alignment vertical="center"/>
    </xf>
    <xf numFmtId="165" fontId="3" fillId="4" borderId="0" xfId="0" applyNumberFormat="1" applyFont="1" applyFill="1" applyAlignment="1">
      <alignment vertical="center"/>
    </xf>
    <xf numFmtId="167" fontId="3" fillId="4" borderId="1" xfId="0" applyNumberFormat="1" applyFont="1" applyFill="1" applyBorder="1" applyAlignment="1">
      <alignment horizontal="center" vertical="center"/>
    </xf>
    <xf numFmtId="167" fontId="3" fillId="4" borderId="0" xfId="0" applyNumberFormat="1" applyFont="1" applyFill="1" applyAlignment="1">
      <alignment horizontal="center" vertical="center"/>
    </xf>
    <xf numFmtId="167" fontId="3" fillId="5" borderId="0" xfId="0" applyNumberFormat="1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vertical="center"/>
    </xf>
    <xf numFmtId="1" fontId="3" fillId="5" borderId="1" xfId="0" applyNumberFormat="1" applyFont="1" applyFill="1" applyBorder="1" applyAlignment="1">
      <alignment horizontal="center" vertical="center"/>
    </xf>
    <xf numFmtId="165" fontId="3" fillId="5" borderId="0" xfId="0" applyNumberFormat="1" applyFont="1" applyFill="1" applyAlignment="1">
      <alignment vertical="center"/>
    </xf>
    <xf numFmtId="0" fontId="8" fillId="5" borderId="0" xfId="0" applyFont="1" applyFill="1" applyAlignment="1"/>
    <xf numFmtId="165" fontId="3" fillId="5" borderId="0" xfId="0" applyNumberFormat="1" applyFont="1" applyFill="1" applyAlignment="1">
      <alignment vertical="center"/>
    </xf>
    <xf numFmtId="0" fontId="3" fillId="5" borderId="1" xfId="0" applyFont="1" applyFill="1" applyBorder="1" applyAlignment="1">
      <alignment vertical="center"/>
    </xf>
    <xf numFmtId="1" fontId="3" fillId="5" borderId="0" xfId="0" applyNumberFormat="1" applyFont="1" applyFill="1" applyAlignment="1">
      <alignment horizontal="center" vertical="center"/>
    </xf>
    <xf numFmtId="167" fontId="3" fillId="5" borderId="1" xfId="0" applyNumberFormat="1" applyFont="1" applyFill="1" applyBorder="1" applyAlignment="1">
      <alignment horizontal="center" vertical="center"/>
    </xf>
    <xf numFmtId="167" fontId="3" fillId="5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" fontId="9" fillId="8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left" vertical="center"/>
    </xf>
    <xf numFmtId="0" fontId="9" fillId="8" borderId="0" xfId="0" applyFont="1" applyFill="1" applyAlignment="1">
      <alignment horizontal="left"/>
    </xf>
    <xf numFmtId="1" fontId="3" fillId="5" borderId="6" xfId="0" applyNumberFormat="1" applyFont="1" applyFill="1" applyBorder="1" applyAlignment="1">
      <alignment horizontal="center"/>
    </xf>
    <xf numFmtId="1" fontId="3" fillId="5" borderId="0" xfId="0" applyNumberFormat="1" applyFont="1" applyFill="1" applyAlignment="1">
      <alignment horizontal="center"/>
    </xf>
    <xf numFmtId="0" fontId="9" fillId="8" borderId="0" xfId="0" applyFont="1" applyFill="1" applyAlignment="1"/>
    <xf numFmtId="1" fontId="3" fillId="5" borderId="0" xfId="0" applyNumberFormat="1" applyFont="1" applyFill="1" applyAlignment="1">
      <alignment horizontal="center" vertical="center"/>
    </xf>
    <xf numFmtId="1" fontId="9" fillId="8" borderId="0" xfId="0" applyNumberFormat="1" applyFont="1" applyFill="1" applyAlignment="1"/>
    <xf numFmtId="0" fontId="3" fillId="5" borderId="5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165" fontId="3" fillId="5" borderId="1" xfId="0" applyNumberFormat="1" applyFont="1" applyFill="1" applyBorder="1" applyAlignment="1">
      <alignment horizontal="left" vertical="center"/>
    </xf>
    <xf numFmtId="0" fontId="3" fillId="5" borderId="5" xfId="0" applyFont="1" applyFill="1" applyBorder="1" applyAlignment="1">
      <alignment horizontal="left" vertical="center"/>
    </xf>
    <xf numFmtId="0" fontId="3" fillId="5" borderId="0" xfId="0" applyFont="1" applyFill="1" applyAlignment="1">
      <alignment vertical="center"/>
    </xf>
    <xf numFmtId="167" fontId="3" fillId="5" borderId="0" xfId="0" applyNumberFormat="1" applyFont="1" applyFill="1" applyAlignment="1">
      <alignment horizontal="left" vertical="center"/>
    </xf>
    <xf numFmtId="165" fontId="3" fillId="5" borderId="0" xfId="0" applyNumberFormat="1" applyFont="1" applyFill="1" applyAlignment="1">
      <alignment horizontal="left" vertical="center"/>
    </xf>
    <xf numFmtId="164" fontId="3" fillId="5" borderId="0" xfId="0" applyNumberFormat="1" applyFont="1" applyFill="1" applyAlignment="1">
      <alignment horizontal="center" vertical="center"/>
    </xf>
    <xf numFmtId="167" fontId="3" fillId="5" borderId="0" xfId="0" applyNumberFormat="1" applyFont="1" applyFill="1" applyAlignment="1">
      <alignment horizontal="right" vertical="center"/>
    </xf>
    <xf numFmtId="167" fontId="3" fillId="9" borderId="0" xfId="0" applyNumberFormat="1" applyFont="1" applyFill="1" applyAlignment="1">
      <alignment horizontal="center" vertical="center"/>
    </xf>
    <xf numFmtId="1" fontId="3" fillId="9" borderId="0" xfId="0" applyNumberFormat="1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" fillId="9" borderId="0" xfId="0" applyFont="1" applyFill="1" applyAlignment="1">
      <alignment vertical="center"/>
    </xf>
    <xf numFmtId="167" fontId="3" fillId="9" borderId="0" xfId="0" applyNumberFormat="1" applyFont="1" applyFill="1" applyAlignment="1">
      <alignment horizontal="left" vertical="center"/>
    </xf>
    <xf numFmtId="165" fontId="3" fillId="9" borderId="0" xfId="0" applyNumberFormat="1" applyFont="1" applyFill="1" applyAlignment="1">
      <alignment horizontal="left" vertical="center"/>
    </xf>
    <xf numFmtId="164" fontId="3" fillId="9" borderId="0" xfId="0" applyNumberFormat="1" applyFont="1" applyFill="1" applyAlignment="1">
      <alignment horizontal="center" vertical="center"/>
    </xf>
    <xf numFmtId="165" fontId="3" fillId="9" borderId="0" xfId="0" applyNumberFormat="1" applyFont="1" applyFill="1" applyAlignment="1">
      <alignment vertical="center"/>
    </xf>
    <xf numFmtId="167" fontId="3" fillId="9" borderId="0" xfId="0" applyNumberFormat="1" applyFont="1" applyFill="1" applyAlignment="1">
      <alignment horizontal="right" vertical="center"/>
    </xf>
    <xf numFmtId="0" fontId="7" fillId="7" borderId="5" xfId="0" applyFont="1" applyFill="1" applyBorder="1" applyAlignment="1">
      <alignment horizontal="center" vertical="center" wrapText="1"/>
    </xf>
    <xf numFmtId="167" fontId="7" fillId="7" borderId="5" xfId="0" applyNumberFormat="1" applyFont="1" applyFill="1" applyBorder="1" applyAlignment="1">
      <alignment horizontal="center" vertical="center" wrapText="1"/>
    </xf>
    <xf numFmtId="167" fontId="7" fillId="11" borderId="5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16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3" fillId="8" borderId="1" xfId="0" applyFont="1" applyFill="1" applyBorder="1"/>
    <xf numFmtId="16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14" fontId="3" fillId="0" borderId="5" xfId="0" applyNumberFormat="1" applyFont="1" applyBorder="1" applyAlignment="1">
      <alignment horizontal="center" vertical="center"/>
    </xf>
    <xf numFmtId="1" fontId="3" fillId="9" borderId="1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170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9" fontId="3" fillId="0" borderId="5" xfId="0" applyNumberFormat="1" applyFont="1" applyBorder="1" applyAlignment="1">
      <alignment horizontal="center" vertical="center"/>
    </xf>
    <xf numFmtId="1" fontId="3" fillId="10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3" fillId="8" borderId="1" xfId="0" applyFont="1" applyFill="1" applyBorder="1" applyAlignment="1">
      <alignment vertical="center"/>
    </xf>
    <xf numFmtId="0" fontId="8" fillId="0" borderId="0" xfId="0" applyFont="1" applyAlignment="1"/>
    <xf numFmtId="0" fontId="3" fillId="8" borderId="1" xfId="0" applyFont="1" applyFill="1" applyBorder="1" applyAlignment="1">
      <alignment horizontal="left" vertical="center"/>
    </xf>
    <xf numFmtId="167" fontId="3" fillId="8" borderId="1" xfId="0" applyNumberFormat="1" applyFont="1" applyFill="1" applyBorder="1" applyAlignment="1">
      <alignment vertical="center"/>
    </xf>
    <xf numFmtId="1" fontId="11" fillId="13" borderId="7" xfId="0" applyNumberFormat="1" applyFont="1" applyFill="1" applyBorder="1" applyAlignment="1">
      <alignment horizontal="center" vertical="center" wrapText="1"/>
    </xf>
    <xf numFmtId="0" fontId="11" fillId="13" borderId="7" xfId="0" applyFont="1" applyFill="1" applyBorder="1" applyAlignment="1">
      <alignment horizontal="center" vertical="center" wrapText="1"/>
    </xf>
    <xf numFmtId="167" fontId="11" fillId="13" borderId="7" xfId="0" applyNumberFormat="1" applyFont="1" applyFill="1" applyBorder="1" applyAlignment="1">
      <alignment horizontal="center" vertical="center" wrapText="1"/>
    </xf>
    <xf numFmtId="0" fontId="11" fillId="13" borderId="7" xfId="0" applyFont="1" applyFill="1" applyBorder="1" applyAlignment="1">
      <alignment horizontal="center" vertical="center"/>
    </xf>
    <xf numFmtId="0" fontId="11" fillId="13" borderId="7" xfId="0" applyFont="1" applyFill="1" applyBorder="1" applyAlignment="1">
      <alignment horizontal="center" wrapText="1"/>
    </xf>
    <xf numFmtId="1" fontId="12" fillId="0" borderId="8" xfId="0" applyNumberFormat="1" applyFont="1" applyBorder="1" applyAlignment="1">
      <alignment horizontal="center" vertical="center"/>
    </xf>
    <xf numFmtId="169" fontId="12" fillId="0" borderId="5" xfId="0" applyNumberFormat="1" applyFont="1" applyBorder="1" applyAlignment="1">
      <alignment horizontal="left"/>
    </xf>
    <xf numFmtId="1" fontId="12" fillId="0" borderId="8" xfId="0" applyNumberFormat="1" applyFont="1" applyBorder="1" applyAlignment="1">
      <alignment horizontal="left"/>
    </xf>
    <xf numFmtId="167" fontId="12" fillId="0" borderId="8" xfId="0" applyNumberFormat="1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9" borderId="9" xfId="0" applyFont="1" applyFill="1" applyBorder="1" applyAlignment="1">
      <alignment horizontal="left"/>
    </xf>
    <xf numFmtId="0" fontId="12" fillId="0" borderId="8" xfId="0" applyFont="1" applyBorder="1" applyAlignment="1">
      <alignment horizontal="center" vertical="center"/>
    </xf>
    <xf numFmtId="14" fontId="12" fillId="9" borderId="9" xfId="0" applyNumberFormat="1" applyFont="1" applyFill="1" applyBorder="1" applyAlignment="1">
      <alignment horizontal="left" vertical="center"/>
    </xf>
    <xf numFmtId="166" fontId="12" fillId="0" borderId="5" xfId="0" applyNumberFormat="1" applyFont="1" applyBorder="1" applyAlignment="1">
      <alignment horizontal="center"/>
    </xf>
    <xf numFmtId="0" fontId="12" fillId="0" borderId="5" xfId="0" applyFont="1" applyBorder="1" applyAlignment="1">
      <alignment horizontal="left"/>
    </xf>
    <xf numFmtId="1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left"/>
    </xf>
    <xf numFmtId="167" fontId="12" fillId="0" borderId="5" xfId="0" applyNumberFormat="1" applyFont="1" applyBorder="1" applyAlignment="1">
      <alignment horizontal="left"/>
    </xf>
    <xf numFmtId="0" fontId="12" fillId="0" borderId="5" xfId="0" applyFont="1" applyBorder="1" applyAlignment="1">
      <alignment horizontal="center" vertical="center"/>
    </xf>
    <xf numFmtId="169" fontId="12" fillId="0" borderId="5" xfId="0" applyNumberFormat="1" applyFont="1" applyBorder="1" applyAlignment="1">
      <alignment horizontal="left" vertical="center"/>
    </xf>
    <xf numFmtId="14" fontId="12" fillId="9" borderId="5" xfId="0" applyNumberFormat="1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2" fillId="9" borderId="5" xfId="0" applyFont="1" applyFill="1" applyBorder="1" applyAlignment="1">
      <alignment horizontal="left"/>
    </xf>
    <xf numFmtId="0" fontId="12" fillId="8" borderId="5" xfId="0" applyFont="1" applyFill="1" applyBorder="1" applyAlignment="1">
      <alignment horizontal="left"/>
    </xf>
    <xf numFmtId="14" fontId="12" fillId="8" borderId="5" xfId="0" applyNumberFormat="1" applyFont="1" applyFill="1" applyBorder="1" applyAlignment="1">
      <alignment horizontal="left" vertical="center"/>
    </xf>
    <xf numFmtId="0" fontId="13" fillId="8" borderId="5" xfId="0" applyFont="1" applyFill="1" applyBorder="1" applyAlignment="1">
      <alignment horizontal="left"/>
    </xf>
    <xf numFmtId="165" fontId="12" fillId="0" borderId="5" xfId="0" applyNumberFormat="1" applyFont="1" applyBorder="1" applyAlignment="1">
      <alignment horizontal="left" vertical="center"/>
    </xf>
    <xf numFmtId="165" fontId="12" fillId="9" borderId="5" xfId="0" applyNumberFormat="1" applyFont="1" applyFill="1" applyBorder="1" applyAlignment="1">
      <alignment horizontal="left" vertical="center"/>
    </xf>
    <xf numFmtId="0" fontId="14" fillId="8" borderId="5" xfId="0" applyFont="1" applyFill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0" fontId="13" fillId="12" borderId="5" xfId="0" applyFont="1" applyFill="1" applyBorder="1" applyAlignment="1">
      <alignment horizontal="left"/>
    </xf>
    <xf numFmtId="0" fontId="12" fillId="12" borderId="5" xfId="0" applyFont="1" applyFill="1" applyBorder="1" applyAlignment="1">
      <alignment horizontal="left"/>
    </xf>
    <xf numFmtId="0" fontId="16" fillId="9" borderId="5" xfId="0" applyFont="1" applyFill="1" applyBorder="1"/>
    <xf numFmtId="0" fontId="12" fillId="0" borderId="5" xfId="0" applyFont="1" applyBorder="1" applyAlignment="1">
      <alignment horizontal="center"/>
    </xf>
    <xf numFmtId="0" fontId="13" fillId="8" borderId="5" xfId="0" applyFont="1" applyFill="1" applyBorder="1" applyAlignment="1">
      <alignment horizontal="center" vertical="center"/>
    </xf>
    <xf numFmtId="169" fontId="12" fillId="9" borderId="5" xfId="0" applyNumberFormat="1" applyFont="1" applyFill="1" applyBorder="1" applyAlignment="1">
      <alignment horizontal="left" vertical="center"/>
    </xf>
    <xf numFmtId="0" fontId="13" fillId="0" borderId="5" xfId="0" applyFont="1" applyBorder="1" applyAlignment="1">
      <alignment horizontal="left"/>
    </xf>
    <xf numFmtId="170" fontId="12" fillId="0" borderId="5" xfId="0" applyNumberFormat="1" applyFont="1" applyBorder="1" applyAlignment="1">
      <alignment horizontal="left"/>
    </xf>
    <xf numFmtId="165" fontId="12" fillId="12" borderId="5" xfId="0" applyNumberFormat="1" applyFont="1" applyFill="1" applyBorder="1" applyAlignment="1">
      <alignment horizontal="left" vertical="center"/>
    </xf>
    <xf numFmtId="0" fontId="13" fillId="9" borderId="5" xfId="0" applyFont="1" applyFill="1" applyBorder="1" applyAlignment="1">
      <alignment horizontal="left"/>
    </xf>
    <xf numFmtId="1" fontId="12" fillId="9" borderId="5" xfId="0" applyNumberFormat="1" applyFont="1" applyFill="1" applyBorder="1" applyAlignment="1">
      <alignment horizontal="center" vertical="center"/>
    </xf>
    <xf numFmtId="169" fontId="12" fillId="9" borderId="5" xfId="0" applyNumberFormat="1" applyFont="1" applyFill="1" applyBorder="1" applyAlignment="1">
      <alignment horizontal="left" vertical="center"/>
    </xf>
    <xf numFmtId="0" fontId="14" fillId="14" borderId="5" xfId="0" applyFont="1" applyFill="1" applyBorder="1" applyAlignment="1">
      <alignment horizontal="left"/>
    </xf>
    <xf numFmtId="0" fontId="12" fillId="0" borderId="5" xfId="0" applyFont="1" applyBorder="1"/>
    <xf numFmtId="0" fontId="1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 vertical="center"/>
    </xf>
    <xf numFmtId="0" fontId="17" fillId="0" borderId="5" xfId="0" applyFont="1" applyBorder="1"/>
    <xf numFmtId="165" fontId="17" fillId="9" borderId="5" xfId="0" applyNumberFormat="1" applyFont="1" applyFill="1" applyBorder="1" applyAlignment="1">
      <alignment vertical="center"/>
    </xf>
    <xf numFmtId="14" fontId="12" fillId="8" borderId="5" xfId="0" applyNumberFormat="1" applyFont="1" applyFill="1" applyBorder="1"/>
    <xf numFmtId="0" fontId="12" fillId="9" borderId="1" xfId="0" applyFont="1" applyFill="1" applyBorder="1" applyAlignment="1">
      <alignment horizontal="left"/>
    </xf>
    <xf numFmtId="165" fontId="12" fillId="0" borderId="5" xfId="0" applyNumberFormat="1" applyFont="1" applyBorder="1" applyAlignment="1">
      <alignment horizontal="left"/>
    </xf>
    <xf numFmtId="0" fontId="12" fillId="0" borderId="10" xfId="0" applyFont="1" applyBorder="1" applyAlignment="1">
      <alignment horizontal="left" vertical="center"/>
    </xf>
    <xf numFmtId="0" fontId="12" fillId="0" borderId="10" xfId="0" applyFont="1" applyBorder="1" applyAlignment="1">
      <alignment horizontal="left"/>
    </xf>
    <xf numFmtId="169" fontId="12" fillId="0" borderId="5" xfId="0" applyNumberFormat="1" applyFont="1" applyBorder="1" applyAlignment="1">
      <alignment horizontal="center" vertical="center"/>
    </xf>
    <xf numFmtId="14" fontId="12" fillId="9" borderId="11" xfId="0" applyNumberFormat="1" applyFont="1" applyFill="1" applyBorder="1" applyAlignment="1">
      <alignment horizontal="left" vertical="center"/>
    </xf>
    <xf numFmtId="171" fontId="12" fillId="0" borderId="5" xfId="0" applyNumberFormat="1" applyFont="1" applyBorder="1" applyAlignment="1">
      <alignment horizontal="left"/>
    </xf>
    <xf numFmtId="0" fontId="12" fillId="0" borderId="0" xfId="0" applyFont="1" applyAlignment="1">
      <alignment horizontal="left"/>
    </xf>
    <xf numFmtId="1" fontId="12" fillId="9" borderId="5" xfId="0" applyNumberFormat="1" applyFont="1" applyFill="1" applyBorder="1" applyAlignment="1">
      <alignment horizontal="left"/>
    </xf>
    <xf numFmtId="167" fontId="12" fillId="9" borderId="5" xfId="0" applyNumberFormat="1" applyFont="1" applyFill="1" applyBorder="1" applyAlignment="1">
      <alignment horizontal="left"/>
    </xf>
    <xf numFmtId="0" fontId="12" fillId="9" borderId="5" xfId="0" applyFont="1" applyFill="1" applyBorder="1" applyAlignment="1">
      <alignment horizontal="center" vertical="center"/>
    </xf>
    <xf numFmtId="1" fontId="12" fillId="8" borderId="5" xfId="0" applyNumberFormat="1" applyFont="1" applyFill="1" applyBorder="1" applyAlignment="1">
      <alignment horizontal="center" vertical="center"/>
    </xf>
    <xf numFmtId="1" fontId="12" fillId="8" borderId="5" xfId="0" applyNumberFormat="1" applyFont="1" applyFill="1" applyBorder="1" applyAlignment="1">
      <alignment horizontal="left"/>
    </xf>
    <xf numFmtId="0" fontId="12" fillId="8" borderId="5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horizontal="left" vertical="center"/>
    </xf>
    <xf numFmtId="0" fontId="12" fillId="9" borderId="5" xfId="0" applyFont="1" applyFill="1" applyBorder="1" applyAlignment="1">
      <alignment horizontal="left" vertical="center"/>
    </xf>
    <xf numFmtId="167" fontId="12" fillId="8" borderId="5" xfId="0" applyNumberFormat="1" applyFont="1" applyFill="1" applyBorder="1" applyAlignment="1">
      <alignment horizontal="left"/>
    </xf>
    <xf numFmtId="1" fontId="12" fillId="9" borderId="5" xfId="0" applyNumberFormat="1" applyFont="1" applyFill="1" applyBorder="1" applyAlignment="1">
      <alignment horizontal="center"/>
    </xf>
    <xf numFmtId="0" fontId="12" fillId="8" borderId="5" xfId="0" applyFont="1" applyFill="1" applyBorder="1" applyAlignment="1">
      <alignment horizontal="center"/>
    </xf>
    <xf numFmtId="0" fontId="12" fillId="9" borderId="5" xfId="0" applyFont="1" applyFill="1" applyBorder="1" applyAlignment="1">
      <alignment horizontal="center"/>
    </xf>
    <xf numFmtId="0" fontId="12" fillId="8" borderId="5" xfId="0" applyFont="1" applyFill="1" applyBorder="1"/>
    <xf numFmtId="0" fontId="12" fillId="9" borderId="5" xfId="0" applyFont="1" applyFill="1" applyBorder="1"/>
    <xf numFmtId="0" fontId="18" fillId="9" borderId="5" xfId="0" applyFont="1" applyFill="1" applyBorder="1" applyAlignment="1">
      <alignment horizontal="left"/>
    </xf>
    <xf numFmtId="1" fontId="12" fillId="0" borderId="5" xfId="0" applyNumberFormat="1" applyFont="1" applyBorder="1" applyAlignment="1">
      <alignment horizontal="center"/>
    </xf>
    <xf numFmtId="0" fontId="12" fillId="9" borderId="11" xfId="0" applyFont="1" applyFill="1" applyBorder="1" applyAlignment="1">
      <alignment horizontal="left"/>
    </xf>
    <xf numFmtId="0" fontId="12" fillId="8" borderId="11" xfId="0" applyFont="1" applyFill="1" applyBorder="1"/>
    <xf numFmtId="0" fontId="18" fillId="8" borderId="5" xfId="0" applyFont="1" applyFill="1" applyBorder="1"/>
    <xf numFmtId="0" fontId="13" fillId="9" borderId="1" xfId="0" applyFont="1" applyFill="1" applyBorder="1" applyAlignment="1">
      <alignment horizontal="left"/>
    </xf>
    <xf numFmtId="0" fontId="13" fillId="9" borderId="12" xfId="0" applyFont="1" applyFill="1" applyBorder="1" applyAlignment="1">
      <alignment horizontal="left"/>
    </xf>
    <xf numFmtId="0" fontId="18" fillId="8" borderId="5" xfId="0" applyFont="1" applyFill="1" applyBorder="1" applyAlignment="1">
      <alignment horizontal="left"/>
    </xf>
    <xf numFmtId="164" fontId="1" fillId="7" borderId="1" xfId="0" applyNumberFormat="1" applyFont="1" applyFill="1" applyBorder="1" applyAlignment="1">
      <alignment horizontal="center" vertical="center" wrapText="1"/>
    </xf>
    <xf numFmtId="165" fontId="19" fillId="7" borderId="1" xfId="0" applyNumberFormat="1" applyFont="1" applyFill="1" applyBorder="1" applyAlignment="1">
      <alignment horizontal="center" vertical="center" wrapText="1"/>
    </xf>
    <xf numFmtId="1" fontId="3" fillId="9" borderId="3" xfId="0" applyNumberFormat="1" applyFont="1" applyFill="1" applyBorder="1" applyAlignment="1">
      <alignment horizontal="center" vertical="center"/>
    </xf>
    <xf numFmtId="164" fontId="3" fillId="9" borderId="3" xfId="0" applyNumberFormat="1" applyFont="1" applyFill="1" applyBorder="1" applyAlignment="1">
      <alignment vertical="center"/>
    </xf>
    <xf numFmtId="167" fontId="3" fillId="10" borderId="1" xfId="0" applyNumberFormat="1" applyFont="1" applyFill="1" applyBorder="1" applyAlignment="1">
      <alignment horizontal="right" vertical="center"/>
    </xf>
    <xf numFmtId="167" fontId="3" fillId="9" borderId="1" xfId="0" applyNumberFormat="1" applyFont="1" applyFill="1" applyBorder="1" applyAlignment="1">
      <alignment horizontal="right" vertical="center"/>
    </xf>
    <xf numFmtId="1" fontId="3" fillId="10" borderId="3" xfId="0" applyNumberFormat="1" applyFont="1" applyFill="1" applyBorder="1" applyAlignment="1">
      <alignment horizontal="center" vertical="center"/>
    </xf>
    <xf numFmtId="165" fontId="3" fillId="10" borderId="3" xfId="0" applyNumberFormat="1" applyFont="1" applyFill="1" applyBorder="1" applyAlignment="1">
      <alignment horizontal="center" vertical="center"/>
    </xf>
    <xf numFmtId="165" fontId="3" fillId="10" borderId="3" xfId="0" applyNumberFormat="1" applyFont="1" applyFill="1" applyBorder="1" applyAlignment="1">
      <alignment vertical="center"/>
    </xf>
    <xf numFmtId="1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vertical="center"/>
    </xf>
    <xf numFmtId="165" fontId="3" fillId="10" borderId="1" xfId="0" applyNumberFormat="1" applyFont="1" applyFill="1" applyBorder="1" applyAlignment="1">
      <alignment vertical="center"/>
    </xf>
    <xf numFmtId="0" fontId="20" fillId="15" borderId="5" xfId="0" applyFont="1" applyFill="1" applyBorder="1" applyAlignment="1">
      <alignment horizontal="center" vertical="center" wrapText="1"/>
    </xf>
    <xf numFmtId="172" fontId="20" fillId="6" borderId="5" xfId="0" applyNumberFormat="1" applyFont="1" applyFill="1" applyBorder="1" applyAlignment="1">
      <alignment horizontal="center" vertical="center" wrapText="1"/>
    </xf>
    <xf numFmtId="0" fontId="21" fillId="9" borderId="5" xfId="0" applyFont="1" applyFill="1" applyBorder="1"/>
    <xf numFmtId="0" fontId="21" fillId="8" borderId="5" xfId="0" applyFont="1" applyFill="1" applyBorder="1"/>
    <xf numFmtId="172" fontId="21" fillId="8" borderId="5" xfId="0" applyNumberFormat="1" applyFont="1" applyFill="1" applyBorder="1"/>
    <xf numFmtId="0" fontId="20" fillId="15" borderId="13" xfId="0" applyFont="1" applyFill="1" applyBorder="1" applyAlignment="1">
      <alignment horizontal="center" vertical="center" wrapText="1"/>
    </xf>
    <xf numFmtId="0" fontId="20" fillId="15" borderId="14" xfId="0" applyFont="1" applyFill="1" applyBorder="1" applyAlignment="1">
      <alignment horizontal="center" vertical="center" wrapText="1"/>
    </xf>
    <xf numFmtId="172" fontId="20" fillId="16" borderId="14" xfId="0" applyNumberFormat="1" applyFont="1" applyFill="1" applyBorder="1" applyAlignment="1">
      <alignment horizontal="center" vertical="center" wrapText="1"/>
    </xf>
    <xf numFmtId="172" fontId="20" fillId="2" borderId="14" xfId="0" applyNumberFormat="1" applyFont="1" applyFill="1" applyBorder="1" applyAlignment="1">
      <alignment horizontal="center" vertical="center" wrapText="1"/>
    </xf>
    <xf numFmtId="172" fontId="20" fillId="2" borderId="15" xfId="0" applyNumberFormat="1" applyFont="1" applyFill="1" applyBorder="1" applyAlignment="1">
      <alignment horizontal="center" vertical="center" wrapText="1"/>
    </xf>
    <xf numFmtId="172" fontId="20" fillId="4" borderId="14" xfId="0" applyNumberFormat="1" applyFont="1" applyFill="1" applyBorder="1" applyAlignment="1">
      <alignment horizontal="center" vertical="center" wrapText="1"/>
    </xf>
    <xf numFmtId="172" fontId="20" fillId="4" borderId="15" xfId="0" applyNumberFormat="1" applyFont="1" applyFill="1" applyBorder="1" applyAlignment="1">
      <alignment horizontal="center" vertical="center" wrapText="1"/>
    </xf>
    <xf numFmtId="0" fontId="21" fillId="9" borderId="17" xfId="0" applyFont="1" applyFill="1" applyBorder="1"/>
    <xf numFmtId="0" fontId="21" fillId="8" borderId="17" xfId="0" applyFont="1" applyFill="1" applyBorder="1"/>
    <xf numFmtId="0" fontId="21" fillId="9" borderId="24" xfId="0" applyFont="1" applyFill="1" applyBorder="1"/>
    <xf numFmtId="0" fontId="21" fillId="8" borderId="24" xfId="0" applyFont="1" applyFill="1" applyBorder="1"/>
    <xf numFmtId="172" fontId="21" fillId="8" borderId="24" xfId="0" applyNumberFormat="1" applyFont="1" applyFill="1" applyBorder="1"/>
    <xf numFmtId="0" fontId="3" fillId="8" borderId="27" xfId="0" applyFont="1" applyFill="1" applyBorder="1"/>
    <xf numFmtId="0" fontId="21" fillId="9" borderId="28" xfId="0" applyFont="1" applyFill="1" applyBorder="1"/>
    <xf numFmtId="0" fontId="21" fillId="8" borderId="28" xfId="0" applyFont="1" applyFill="1" applyBorder="1"/>
    <xf numFmtId="172" fontId="21" fillId="8" borderId="28" xfId="0" applyNumberFormat="1" applyFont="1" applyFill="1" applyBorder="1"/>
    <xf numFmtId="172" fontId="3" fillId="8" borderId="28" xfId="0" applyNumberFormat="1" applyFont="1" applyFill="1" applyBorder="1"/>
    <xf numFmtId="172" fontId="3" fillId="8" borderId="29" xfId="0" applyNumberFormat="1" applyFont="1" applyFill="1" applyBorder="1"/>
    <xf numFmtId="172" fontId="21" fillId="8" borderId="17" xfId="0" applyNumberFormat="1" applyFont="1" applyFill="1" applyBorder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69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9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8" borderId="16" xfId="0" applyFont="1" applyFill="1" applyBorder="1" applyAlignment="1">
      <alignment horizontal="center" vertical="center"/>
    </xf>
    <xf numFmtId="0" fontId="22" fillId="0" borderId="20" xfId="0" applyFont="1" applyBorder="1"/>
    <xf numFmtId="0" fontId="22" fillId="0" borderId="23" xfId="0" applyFont="1" applyBorder="1"/>
    <xf numFmtId="172" fontId="3" fillId="8" borderId="16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0" fontId="22" fillId="0" borderId="21" xfId="0" applyFont="1" applyBorder="1"/>
    <xf numFmtId="0" fontId="22" fillId="0" borderId="25" xfId="0" applyFont="1" applyBorder="1"/>
    <xf numFmtId="164" fontId="3" fillId="8" borderId="19" xfId="0" applyNumberFormat="1" applyFont="1" applyFill="1" applyBorder="1" applyAlignment="1">
      <alignment horizontal="center" vertical="center"/>
    </xf>
    <xf numFmtId="0" fontId="22" fillId="0" borderId="22" xfId="0" applyFont="1" applyBorder="1"/>
    <xf numFmtId="0" fontId="22" fillId="0" borderId="26" xfId="0" applyFont="1" applyBorder="1"/>
    <xf numFmtId="172" fontId="3" fillId="8" borderId="18" xfId="0" applyNumberFormat="1" applyFont="1" applyFill="1" applyBorder="1" applyAlignment="1">
      <alignment horizontal="center" vertical="center"/>
    </xf>
    <xf numFmtId="172" fontId="3" fillId="8" borderId="19" xfId="0" applyNumberFormat="1" applyFont="1" applyFill="1" applyBorder="1" applyAlignment="1">
      <alignment horizontal="center" vertical="center"/>
    </xf>
    <xf numFmtId="172" fontId="3" fillId="8" borderId="30" xfId="0" applyNumberFormat="1" applyFont="1" applyFill="1" applyBorder="1" applyAlignment="1">
      <alignment horizontal="center" vertical="center"/>
    </xf>
    <xf numFmtId="0" fontId="22" fillId="0" borderId="31" xfId="0" applyFont="1" applyBorder="1"/>
    <xf numFmtId="0" fontId="22" fillId="0" borderId="32" xfId="0" applyFont="1" applyBorder="1"/>
  </cellXfs>
  <cellStyles count="1">
    <cellStyle name="Normal" xfId="0" builtinId="0"/>
  </cellStyles>
  <dxfs count="16">
    <dxf>
      <font>
        <color rgb="FFFF0000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4"/>
          <bgColor theme="4"/>
        </patternFill>
      </fill>
    </dxf>
  </dxfs>
  <tableStyles count="3">
    <tableStyle name="Inventario-style" pivot="0" count="4">
      <tableStyleElement type="headerRow" dxfId="15"/>
      <tableStyleElement type="totalRow" dxfId="14"/>
      <tableStyleElement type="firstRowStripe" dxfId="13"/>
      <tableStyleElement type="secondRowStripe" dxfId="12"/>
    </tableStyle>
    <tableStyle name="Entradas-style" pivot="0" count="4">
      <tableStyleElement type="headerRow" dxfId="11"/>
      <tableStyleElement type="totalRow" dxfId="10"/>
      <tableStyleElement type="firstRowStripe" dxfId="9"/>
      <tableStyleElement type="secondRowStripe" dxfId="8"/>
    </tableStyle>
    <tableStyle name="Salidas-style" pivot="0" count="4">
      <tableStyleElement type="headerRow" dxfId="7"/>
      <tableStyleElement type="total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ables/table1.xml><?xml version="1.0" encoding="utf-8"?>
<table xmlns="http://schemas.openxmlformats.org/spreadsheetml/2006/main" id="1" name="Table_1" displayName="Table_1" ref="A1:M22">
  <tableColumns count="13">
    <tableColumn id="1" name="Siglas"/>
    <tableColumn id="2" name="Descripcion"/>
    <tableColumn id="3" name="Principio Activo"/>
    <tableColumn id="4" name="Proveedor"/>
    <tableColumn id="5" name="Laboratorio"/>
    <tableColumn id="6" name="Codigo"/>
    <tableColumn id="7" name="Unidades_x000a_Paquete"/>
    <tableColumn id="8" name="Entrada Paquetes"/>
    <tableColumn id="9" name="Entrada Unidades"/>
    <tableColumn id="10" name="Salida Paquetes"/>
    <tableColumn id="11" name="Salida Unidades"/>
    <tableColumn id="12" name="Stock Final Paquetes"/>
    <tableColumn id="13" name="Stock Final Unidades"/>
  </tableColumns>
  <tableStyleInfo name="Inventario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J413">
  <tableColumns count="10">
    <tableColumn id="1" name="Siglas"/>
    <tableColumn id="2" name="Descripcion"/>
    <tableColumn id="3" name="Principio Activo"/>
    <tableColumn id="4" name="Proveedor"/>
    <tableColumn id="5" name="Laboratorio"/>
    <tableColumn id="6" name="Codigo"/>
    <tableColumn id="7" name="Fecha_x000a_Compra"/>
    <tableColumn id="8" name="Lote"/>
    <tableColumn id="9" name="Fecha_x000a_Vencimiento"/>
    <tableColumn id="10" name="Entrada_x000a_Unidades"/>
  </tableColumns>
  <tableStyleInfo name="Entradas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R1144">
  <tableColumns count="18">
    <tableColumn id="1" name="Siglas"/>
    <tableColumn id="2" name="Descripcion"/>
    <tableColumn id="3" name="Principio Activo"/>
    <tableColumn id="4" name="Proveedor"/>
    <tableColumn id="5" name="Laboratorio"/>
    <tableColumn id="6" name="Codigo"/>
    <tableColumn id="7" name="Unidades_x000a_Paquete"/>
    <tableColumn id="8" name="Costo_x000a_Paquete"/>
    <tableColumn id="9" name="Costo_x000a_Unitario"/>
    <tableColumn id="10" name="Fecha_x000a_Venta"/>
    <tableColumn id="11" name="Lote"/>
    <tableColumn id="12" name="Fecha_x000a_Vencimiento"/>
    <tableColumn id="13" name="Salida Unidades"/>
    <tableColumn id="14" name="Venta Tipo"/>
    <tableColumn id="15" name="PVP"/>
    <tableColumn id="16" name="Costo Stock Salida"/>
    <tableColumn id="17" name="Venta _x000a_Total"/>
    <tableColumn id="18" name="Comentarios"/>
  </tableColumns>
  <tableStyleInfo name="Salida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2578125" defaultRowHeight="15" customHeight="1"/>
  <cols>
    <col min="1" max="1" width="15" customWidth="1"/>
    <col min="2" max="4" width="10.7109375" customWidth="1"/>
    <col min="5" max="5" width="26.140625" customWidth="1"/>
    <col min="6" max="6" width="44.85546875" customWidth="1"/>
    <col min="7" max="7" width="9.28515625" customWidth="1"/>
    <col min="8" max="8" width="12" customWidth="1"/>
    <col min="9" max="10" width="10.42578125" customWidth="1"/>
    <col min="11" max="11" width="12.42578125" customWidth="1"/>
    <col min="12" max="12" width="18.28515625" customWidth="1"/>
    <col min="13" max="14" width="9.28515625" customWidth="1"/>
    <col min="15" max="17" width="15" customWidth="1"/>
    <col min="18" max="18" width="9.7109375" customWidth="1"/>
    <col min="19" max="26" width="10.7109375" customWidth="1"/>
  </cols>
  <sheetData>
    <row r="1" spans="1:26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6"/>
      <c r="V1" s="6"/>
      <c r="W1" s="6"/>
      <c r="X1" s="6"/>
      <c r="Y1" s="6"/>
      <c r="Z1" s="6"/>
    </row>
    <row r="2" spans="1:26">
      <c r="A2" s="7" t="s">
        <v>20</v>
      </c>
      <c r="B2" s="7" t="s">
        <v>20</v>
      </c>
      <c r="C2" s="7" t="s">
        <v>21</v>
      </c>
      <c r="D2" s="7" t="s">
        <v>22</v>
      </c>
      <c r="E2" s="8" t="s">
        <v>23</v>
      </c>
      <c r="F2" s="8" t="s">
        <v>24</v>
      </c>
      <c r="G2" s="9">
        <v>1</v>
      </c>
      <c r="H2" s="10">
        <v>419155.80000000005</v>
      </c>
      <c r="I2" s="11"/>
      <c r="J2" s="11">
        <f t="shared" ref="J2:J26" si="0">H2/G2</f>
        <v>419155.80000000005</v>
      </c>
      <c r="K2" s="10">
        <v>660000</v>
      </c>
      <c r="L2" s="10">
        <v>605000</v>
      </c>
      <c r="M2" s="12">
        <v>1</v>
      </c>
      <c r="N2" s="13"/>
      <c r="O2" s="13">
        <f t="shared" ref="O2:O26" si="1">H2*M2</f>
        <v>419155.80000000005</v>
      </c>
      <c r="P2" s="11">
        <f t="shared" ref="P2:P26" si="2">(M2*G2)*L2</f>
        <v>605000</v>
      </c>
      <c r="Q2" s="11">
        <f t="shared" ref="Q2:Q26" si="3">P2-O2</f>
        <v>185844.19999999995</v>
      </c>
      <c r="R2" s="14">
        <f t="shared" ref="R2:R26" si="4">(P2-O2)/P2</f>
        <v>0.30718049586776852</v>
      </c>
      <c r="S2" s="15">
        <f t="shared" ref="S2:S26" si="5">+M2*G2</f>
        <v>1</v>
      </c>
      <c r="T2" s="11">
        <f t="shared" ref="T2:T26" si="6">+L2-J2</f>
        <v>185844.19999999995</v>
      </c>
      <c r="U2" s="6"/>
      <c r="V2" s="6"/>
      <c r="W2" s="6"/>
      <c r="X2" s="6"/>
      <c r="Y2" s="6"/>
      <c r="Z2" s="6"/>
    </row>
    <row r="3" spans="1:26">
      <c r="A3" s="7" t="s">
        <v>20</v>
      </c>
      <c r="B3" s="7" t="s">
        <v>20</v>
      </c>
      <c r="C3" s="7" t="s">
        <v>25</v>
      </c>
      <c r="D3" s="7" t="s">
        <v>26</v>
      </c>
      <c r="E3" s="8" t="s">
        <v>23</v>
      </c>
      <c r="F3" s="8" t="s">
        <v>27</v>
      </c>
      <c r="G3" s="9">
        <v>1</v>
      </c>
      <c r="H3" s="10">
        <v>419155.80000000005</v>
      </c>
      <c r="I3" s="11"/>
      <c r="J3" s="11">
        <f t="shared" si="0"/>
        <v>419155.80000000005</v>
      </c>
      <c r="K3" s="10">
        <v>660000</v>
      </c>
      <c r="L3" s="10">
        <v>605000</v>
      </c>
      <c r="M3" s="12">
        <v>1</v>
      </c>
      <c r="N3" s="13"/>
      <c r="O3" s="13">
        <f t="shared" si="1"/>
        <v>419155.80000000005</v>
      </c>
      <c r="P3" s="11">
        <f t="shared" si="2"/>
        <v>605000</v>
      </c>
      <c r="Q3" s="11">
        <f t="shared" si="3"/>
        <v>185844.19999999995</v>
      </c>
      <c r="R3" s="14">
        <f t="shared" si="4"/>
        <v>0.30718049586776852</v>
      </c>
      <c r="S3" s="15">
        <f t="shared" si="5"/>
        <v>1</v>
      </c>
      <c r="T3" s="11">
        <f t="shared" si="6"/>
        <v>185844.19999999995</v>
      </c>
      <c r="U3" s="6"/>
      <c r="V3" s="6"/>
      <c r="W3" s="6"/>
      <c r="X3" s="6"/>
      <c r="Y3" s="6"/>
      <c r="Z3" s="6"/>
    </row>
    <row r="4" spans="1:26">
      <c r="A4" s="7" t="s">
        <v>20</v>
      </c>
      <c r="B4" s="7" t="s">
        <v>20</v>
      </c>
      <c r="C4" s="7" t="s">
        <v>28</v>
      </c>
      <c r="D4" s="7" t="s">
        <v>29</v>
      </c>
      <c r="E4" s="8" t="s">
        <v>30</v>
      </c>
      <c r="F4" s="8" t="s">
        <v>31</v>
      </c>
      <c r="G4" s="9">
        <v>1</v>
      </c>
      <c r="H4" s="10">
        <v>568384.93000000005</v>
      </c>
      <c r="I4" s="11"/>
      <c r="J4" s="11">
        <f t="shared" si="0"/>
        <v>568384.93000000005</v>
      </c>
      <c r="K4" s="10">
        <v>720000</v>
      </c>
      <c r="L4" s="10">
        <v>660000</v>
      </c>
      <c r="M4" s="12">
        <v>1</v>
      </c>
      <c r="N4" s="13"/>
      <c r="O4" s="13">
        <f t="shared" si="1"/>
        <v>568384.93000000005</v>
      </c>
      <c r="P4" s="11">
        <f t="shared" si="2"/>
        <v>660000</v>
      </c>
      <c r="Q4" s="11">
        <f t="shared" si="3"/>
        <v>91615.069999999949</v>
      </c>
      <c r="R4" s="14">
        <f t="shared" si="4"/>
        <v>0.13881071212121204</v>
      </c>
      <c r="S4" s="15">
        <f t="shared" si="5"/>
        <v>1</v>
      </c>
      <c r="T4" s="11">
        <f t="shared" si="6"/>
        <v>91615.069999999949</v>
      </c>
      <c r="U4" s="6"/>
      <c r="V4" s="6"/>
      <c r="W4" s="6"/>
      <c r="X4" s="6"/>
      <c r="Y4" s="6"/>
      <c r="Z4" s="6"/>
    </row>
    <row r="5" spans="1:26">
      <c r="A5" s="7" t="s">
        <v>20</v>
      </c>
      <c r="B5" s="7" t="s">
        <v>20</v>
      </c>
      <c r="C5" s="7" t="s">
        <v>32</v>
      </c>
      <c r="D5" s="7" t="s">
        <v>33</v>
      </c>
      <c r="E5" s="8" t="s">
        <v>34</v>
      </c>
      <c r="F5" s="8" t="s">
        <v>35</v>
      </c>
      <c r="G5" s="9">
        <v>1</v>
      </c>
      <c r="H5" s="10">
        <v>263928.33</v>
      </c>
      <c r="I5" s="11"/>
      <c r="J5" s="11">
        <f t="shared" si="0"/>
        <v>263928.33</v>
      </c>
      <c r="K5" s="10">
        <v>350000</v>
      </c>
      <c r="L5" s="10">
        <v>315000</v>
      </c>
      <c r="M5" s="12">
        <v>1</v>
      </c>
      <c r="N5" s="13"/>
      <c r="O5" s="13">
        <f t="shared" si="1"/>
        <v>263928.33</v>
      </c>
      <c r="P5" s="11">
        <f t="shared" si="2"/>
        <v>315000</v>
      </c>
      <c r="Q5" s="11">
        <f t="shared" si="3"/>
        <v>51071.669999999984</v>
      </c>
      <c r="R5" s="14">
        <f t="shared" si="4"/>
        <v>0.16213228571428567</v>
      </c>
      <c r="S5" s="15">
        <f t="shared" si="5"/>
        <v>1</v>
      </c>
      <c r="T5" s="11">
        <f t="shared" si="6"/>
        <v>51071.669999999984</v>
      </c>
      <c r="U5" s="6"/>
      <c r="V5" s="6"/>
      <c r="W5" s="6"/>
      <c r="X5" s="6"/>
      <c r="Y5" s="6"/>
      <c r="Z5" s="6"/>
    </row>
    <row r="6" spans="1:26">
      <c r="A6" s="7" t="s">
        <v>20</v>
      </c>
      <c r="B6" s="7" t="s">
        <v>20</v>
      </c>
      <c r="C6" s="7" t="s">
        <v>36</v>
      </c>
      <c r="D6" s="7" t="s">
        <v>37</v>
      </c>
      <c r="E6" s="8" t="s">
        <v>38</v>
      </c>
      <c r="F6" s="8" t="s">
        <v>39</v>
      </c>
      <c r="G6" s="9">
        <v>1</v>
      </c>
      <c r="H6" s="10">
        <v>271097.03000000003</v>
      </c>
      <c r="I6" s="11"/>
      <c r="J6" s="11">
        <f t="shared" si="0"/>
        <v>271097.03000000003</v>
      </c>
      <c r="K6" s="10">
        <v>360000</v>
      </c>
      <c r="L6" s="10">
        <v>320000</v>
      </c>
      <c r="M6" s="12">
        <v>1</v>
      </c>
      <c r="N6" s="13"/>
      <c r="O6" s="13">
        <f t="shared" si="1"/>
        <v>271097.03000000003</v>
      </c>
      <c r="P6" s="11">
        <f t="shared" si="2"/>
        <v>320000</v>
      </c>
      <c r="Q6" s="11">
        <f t="shared" si="3"/>
        <v>48902.969999999972</v>
      </c>
      <c r="R6" s="14">
        <f t="shared" si="4"/>
        <v>0.1528217812499999</v>
      </c>
      <c r="S6" s="15">
        <f t="shared" si="5"/>
        <v>1</v>
      </c>
      <c r="T6" s="11">
        <f t="shared" si="6"/>
        <v>48902.969999999972</v>
      </c>
      <c r="U6" s="6"/>
      <c r="V6" s="6"/>
      <c r="W6" s="6"/>
      <c r="X6" s="6"/>
      <c r="Y6" s="6"/>
      <c r="Z6" s="6"/>
    </row>
    <row r="7" spans="1:26">
      <c r="A7" s="7" t="s">
        <v>20</v>
      </c>
      <c r="B7" s="7" t="s">
        <v>20</v>
      </c>
      <c r="C7" s="7" t="s">
        <v>40</v>
      </c>
      <c r="D7" s="7" t="s">
        <v>41</v>
      </c>
      <c r="E7" s="8" t="s">
        <v>42</v>
      </c>
      <c r="F7" s="8" t="s">
        <v>43</v>
      </c>
      <c r="G7" s="9">
        <v>1</v>
      </c>
      <c r="H7" s="10">
        <v>254616</v>
      </c>
      <c r="I7" s="11"/>
      <c r="J7" s="11">
        <f t="shared" si="0"/>
        <v>254616</v>
      </c>
      <c r="K7" s="10">
        <v>360000</v>
      </c>
      <c r="L7" s="10">
        <v>330000</v>
      </c>
      <c r="M7" s="12">
        <v>1</v>
      </c>
      <c r="N7" s="13"/>
      <c r="O7" s="13">
        <f t="shared" si="1"/>
        <v>254616</v>
      </c>
      <c r="P7" s="11">
        <f t="shared" si="2"/>
        <v>330000</v>
      </c>
      <c r="Q7" s="11">
        <f t="shared" si="3"/>
        <v>75384</v>
      </c>
      <c r="R7" s="14">
        <f t="shared" si="4"/>
        <v>0.22843636363636363</v>
      </c>
      <c r="S7" s="15">
        <f t="shared" si="5"/>
        <v>1</v>
      </c>
      <c r="T7" s="11">
        <f t="shared" si="6"/>
        <v>75384</v>
      </c>
      <c r="U7" s="6"/>
      <c r="V7" s="6"/>
      <c r="W7" s="6"/>
      <c r="X7" s="6"/>
      <c r="Y7" s="6"/>
      <c r="Z7" s="6"/>
    </row>
    <row r="8" spans="1:26">
      <c r="A8" s="16" t="s">
        <v>44</v>
      </c>
      <c r="B8" s="17" t="s">
        <v>45</v>
      </c>
      <c r="C8" s="18" t="s">
        <v>46</v>
      </c>
      <c r="D8" s="17" t="s">
        <v>47</v>
      </c>
      <c r="E8" s="19" t="s">
        <v>48</v>
      </c>
      <c r="F8" s="19" t="s">
        <v>49</v>
      </c>
      <c r="G8" s="9">
        <v>1</v>
      </c>
      <c r="H8" s="10">
        <v>126368</v>
      </c>
      <c r="I8" s="20"/>
      <c r="J8" s="20">
        <f t="shared" si="0"/>
        <v>126368</v>
      </c>
      <c r="K8" s="10">
        <v>200000</v>
      </c>
      <c r="L8" s="10">
        <v>170000</v>
      </c>
      <c r="M8" s="12">
        <v>1</v>
      </c>
      <c r="N8" s="21"/>
      <c r="O8" s="21">
        <f t="shared" si="1"/>
        <v>126368</v>
      </c>
      <c r="P8" s="20">
        <f t="shared" si="2"/>
        <v>170000</v>
      </c>
      <c r="Q8" s="20">
        <f t="shared" si="3"/>
        <v>43632</v>
      </c>
      <c r="R8" s="22">
        <f t="shared" si="4"/>
        <v>0.25665882352941177</v>
      </c>
      <c r="S8" s="19">
        <f t="shared" si="5"/>
        <v>1</v>
      </c>
      <c r="T8" s="20">
        <f t="shared" si="6"/>
        <v>43632</v>
      </c>
    </row>
    <row r="9" spans="1:26">
      <c r="A9" s="16" t="s">
        <v>44</v>
      </c>
      <c r="B9" s="17" t="s">
        <v>45</v>
      </c>
      <c r="C9" s="18" t="s">
        <v>50</v>
      </c>
      <c r="D9" s="17" t="s">
        <v>51</v>
      </c>
      <c r="E9" s="19" t="s">
        <v>52</v>
      </c>
      <c r="F9" s="19" t="s">
        <v>53</v>
      </c>
      <c r="G9" s="9">
        <v>1</v>
      </c>
      <c r="H9" s="10">
        <v>0</v>
      </c>
      <c r="I9" s="20"/>
      <c r="J9" s="20">
        <f t="shared" si="0"/>
        <v>0</v>
      </c>
      <c r="K9" s="10">
        <v>235000</v>
      </c>
      <c r="L9" s="10">
        <v>225000</v>
      </c>
      <c r="M9" s="12">
        <v>1</v>
      </c>
      <c r="N9" s="21"/>
      <c r="O9" s="21">
        <f t="shared" si="1"/>
        <v>0</v>
      </c>
      <c r="P9" s="20">
        <f t="shared" si="2"/>
        <v>225000</v>
      </c>
      <c r="Q9" s="20">
        <f t="shared" si="3"/>
        <v>225000</v>
      </c>
      <c r="R9" s="22">
        <f t="shared" si="4"/>
        <v>1</v>
      </c>
      <c r="S9" s="19">
        <f t="shared" si="5"/>
        <v>1</v>
      </c>
      <c r="T9" s="20">
        <f t="shared" si="6"/>
        <v>225000</v>
      </c>
    </row>
    <row r="10" spans="1:26">
      <c r="A10" s="16" t="s">
        <v>44</v>
      </c>
      <c r="B10" s="17" t="s">
        <v>45</v>
      </c>
      <c r="C10" s="18" t="s">
        <v>50</v>
      </c>
      <c r="D10" s="17" t="s">
        <v>54</v>
      </c>
      <c r="E10" s="19" t="s">
        <v>55</v>
      </c>
      <c r="F10" s="19" t="s">
        <v>53</v>
      </c>
      <c r="G10" s="9">
        <v>1</v>
      </c>
      <c r="H10" s="10">
        <v>149632</v>
      </c>
      <c r="I10" s="20"/>
      <c r="J10" s="20">
        <f t="shared" si="0"/>
        <v>149632</v>
      </c>
      <c r="K10" s="10">
        <v>235000</v>
      </c>
      <c r="L10" s="10">
        <v>225000</v>
      </c>
      <c r="M10" s="12">
        <v>1</v>
      </c>
      <c r="N10" s="21"/>
      <c r="O10" s="21">
        <f t="shared" si="1"/>
        <v>149632</v>
      </c>
      <c r="P10" s="20">
        <f t="shared" si="2"/>
        <v>225000</v>
      </c>
      <c r="Q10" s="20">
        <f t="shared" si="3"/>
        <v>75368</v>
      </c>
      <c r="R10" s="22">
        <f t="shared" si="4"/>
        <v>0.33496888888888887</v>
      </c>
      <c r="S10" s="19">
        <f t="shared" si="5"/>
        <v>1</v>
      </c>
      <c r="T10" s="20">
        <f t="shared" si="6"/>
        <v>75368</v>
      </c>
    </row>
    <row r="11" spans="1:26">
      <c r="A11" s="16" t="s">
        <v>44</v>
      </c>
      <c r="B11" s="17" t="s">
        <v>56</v>
      </c>
      <c r="C11" s="18" t="s">
        <v>57</v>
      </c>
      <c r="D11" s="17" t="s">
        <v>58</v>
      </c>
      <c r="E11" s="19" t="s">
        <v>59</v>
      </c>
      <c r="F11" s="19" t="s">
        <v>60</v>
      </c>
      <c r="G11" s="9">
        <v>1</v>
      </c>
      <c r="H11" s="10">
        <v>172206</v>
      </c>
      <c r="I11" s="20"/>
      <c r="J11" s="20">
        <f t="shared" si="0"/>
        <v>172206</v>
      </c>
      <c r="K11" s="10">
        <v>250000</v>
      </c>
      <c r="L11" s="10">
        <v>240000</v>
      </c>
      <c r="M11" s="12">
        <v>1</v>
      </c>
      <c r="N11" s="21"/>
      <c r="O11" s="21">
        <f t="shared" si="1"/>
        <v>172206</v>
      </c>
      <c r="P11" s="20">
        <f t="shared" si="2"/>
        <v>240000</v>
      </c>
      <c r="Q11" s="20">
        <f t="shared" si="3"/>
        <v>67794</v>
      </c>
      <c r="R11" s="22">
        <f t="shared" si="4"/>
        <v>0.28247499999999998</v>
      </c>
      <c r="S11" s="19">
        <f t="shared" si="5"/>
        <v>1</v>
      </c>
      <c r="T11" s="20">
        <f t="shared" si="6"/>
        <v>67794</v>
      </c>
    </row>
    <row r="12" spans="1:26">
      <c r="A12" s="16" t="s">
        <v>44</v>
      </c>
      <c r="B12" s="17" t="s">
        <v>56</v>
      </c>
      <c r="C12" s="18" t="s">
        <v>61</v>
      </c>
      <c r="D12" s="17" t="s">
        <v>62</v>
      </c>
      <c r="E12" s="19" t="s">
        <v>63</v>
      </c>
      <c r="F12" s="19" t="s">
        <v>64</v>
      </c>
      <c r="G12" s="9">
        <v>1</v>
      </c>
      <c r="H12" s="10">
        <v>115374</v>
      </c>
      <c r="I12" s="20"/>
      <c r="J12" s="20">
        <f t="shared" si="0"/>
        <v>115374</v>
      </c>
      <c r="K12" s="10">
        <v>180000</v>
      </c>
      <c r="L12" s="10">
        <v>170000</v>
      </c>
      <c r="M12" s="12">
        <v>1</v>
      </c>
      <c r="N12" s="21"/>
      <c r="O12" s="21">
        <f t="shared" si="1"/>
        <v>115374</v>
      </c>
      <c r="P12" s="20">
        <f t="shared" si="2"/>
        <v>170000</v>
      </c>
      <c r="Q12" s="20">
        <f t="shared" si="3"/>
        <v>54626</v>
      </c>
      <c r="R12" s="22">
        <f t="shared" si="4"/>
        <v>0.32132941176470586</v>
      </c>
      <c r="S12" s="19">
        <f t="shared" si="5"/>
        <v>1</v>
      </c>
      <c r="T12" s="20">
        <f t="shared" si="6"/>
        <v>54626</v>
      </c>
    </row>
    <row r="13" spans="1:26">
      <c r="A13" s="16" t="s">
        <v>44</v>
      </c>
      <c r="B13" s="17" t="s">
        <v>65</v>
      </c>
      <c r="C13" s="17" t="s">
        <v>66</v>
      </c>
      <c r="D13" s="17" t="s">
        <v>67</v>
      </c>
      <c r="E13" s="19" t="s">
        <v>68</v>
      </c>
      <c r="F13" s="19" t="s">
        <v>69</v>
      </c>
      <c r="G13" s="9">
        <v>1</v>
      </c>
      <c r="H13" s="10">
        <v>34751</v>
      </c>
      <c r="I13" s="20"/>
      <c r="J13" s="20">
        <f t="shared" si="0"/>
        <v>34751</v>
      </c>
      <c r="K13" s="10">
        <v>65000</v>
      </c>
      <c r="L13" s="10">
        <v>60000</v>
      </c>
      <c r="M13" s="12">
        <v>1</v>
      </c>
      <c r="N13" s="21"/>
      <c r="O13" s="21">
        <f t="shared" si="1"/>
        <v>34751</v>
      </c>
      <c r="P13" s="20">
        <f t="shared" si="2"/>
        <v>60000</v>
      </c>
      <c r="Q13" s="20">
        <f t="shared" si="3"/>
        <v>25249</v>
      </c>
      <c r="R13" s="22">
        <f t="shared" si="4"/>
        <v>0.42081666666666667</v>
      </c>
      <c r="S13" s="19">
        <f t="shared" si="5"/>
        <v>1</v>
      </c>
      <c r="T13" s="20">
        <f t="shared" si="6"/>
        <v>25249</v>
      </c>
    </row>
    <row r="14" spans="1:26">
      <c r="A14" s="23" t="s">
        <v>70</v>
      </c>
      <c r="B14" s="23" t="s">
        <v>71</v>
      </c>
      <c r="C14" s="24" t="s">
        <v>72</v>
      </c>
      <c r="D14" s="24" t="s">
        <v>73</v>
      </c>
      <c r="E14" s="25" t="s">
        <v>74</v>
      </c>
      <c r="F14" s="25" t="s">
        <v>75</v>
      </c>
      <c r="G14" s="9">
        <v>1</v>
      </c>
      <c r="H14" s="10">
        <v>113446.7</v>
      </c>
      <c r="I14" s="26"/>
      <c r="J14" s="26">
        <f t="shared" si="0"/>
        <v>113446.7</v>
      </c>
      <c r="K14" s="10">
        <v>170000</v>
      </c>
      <c r="L14" s="10">
        <v>160000</v>
      </c>
      <c r="M14" s="12">
        <v>1</v>
      </c>
      <c r="N14" s="27"/>
      <c r="O14" s="27">
        <f t="shared" si="1"/>
        <v>113446.7</v>
      </c>
      <c r="P14" s="26">
        <f t="shared" si="2"/>
        <v>160000</v>
      </c>
      <c r="Q14" s="26">
        <f t="shared" si="3"/>
        <v>46553.3</v>
      </c>
      <c r="R14" s="28">
        <f t="shared" si="4"/>
        <v>0.29095812500000001</v>
      </c>
      <c r="S14" s="25">
        <f t="shared" si="5"/>
        <v>1</v>
      </c>
      <c r="T14" s="26">
        <f t="shared" si="6"/>
        <v>46553.3</v>
      </c>
    </row>
    <row r="15" spans="1:26">
      <c r="A15" s="23" t="s">
        <v>70</v>
      </c>
      <c r="B15" s="23" t="s">
        <v>71</v>
      </c>
      <c r="C15" s="24" t="s">
        <v>76</v>
      </c>
      <c r="D15" s="23" t="s">
        <v>77</v>
      </c>
      <c r="E15" s="25" t="s">
        <v>78</v>
      </c>
      <c r="F15" s="25" t="s">
        <v>79</v>
      </c>
      <c r="G15" s="9">
        <v>1</v>
      </c>
      <c r="H15" s="10">
        <v>128834.3</v>
      </c>
      <c r="I15" s="26"/>
      <c r="J15" s="26">
        <f t="shared" si="0"/>
        <v>128834.3</v>
      </c>
      <c r="K15" s="10">
        <v>220000</v>
      </c>
      <c r="L15" s="10">
        <v>210000</v>
      </c>
      <c r="M15" s="12">
        <v>1</v>
      </c>
      <c r="N15" s="27"/>
      <c r="O15" s="27">
        <f t="shared" si="1"/>
        <v>128834.3</v>
      </c>
      <c r="P15" s="26">
        <f t="shared" si="2"/>
        <v>210000</v>
      </c>
      <c r="Q15" s="26">
        <f t="shared" si="3"/>
        <v>81165.7</v>
      </c>
      <c r="R15" s="28">
        <f t="shared" si="4"/>
        <v>0.38650333333333331</v>
      </c>
      <c r="S15" s="25">
        <f t="shared" si="5"/>
        <v>1</v>
      </c>
      <c r="T15" s="26">
        <f t="shared" si="6"/>
        <v>81165.7</v>
      </c>
    </row>
    <row r="16" spans="1:26">
      <c r="A16" s="23" t="s">
        <v>70</v>
      </c>
      <c r="B16" s="23" t="s">
        <v>71</v>
      </c>
      <c r="C16" s="24" t="s">
        <v>80</v>
      </c>
      <c r="D16" s="24" t="s">
        <v>81</v>
      </c>
      <c r="E16" s="25" t="s">
        <v>82</v>
      </c>
      <c r="F16" s="25" t="s">
        <v>83</v>
      </c>
      <c r="G16" s="9">
        <v>1</v>
      </c>
      <c r="H16" s="10">
        <v>65928</v>
      </c>
      <c r="I16" s="26"/>
      <c r="J16" s="26">
        <f t="shared" si="0"/>
        <v>65928</v>
      </c>
      <c r="K16" s="10">
        <v>110000</v>
      </c>
      <c r="L16" s="10">
        <v>100000</v>
      </c>
      <c r="M16" s="12">
        <v>1</v>
      </c>
      <c r="N16" s="27"/>
      <c r="O16" s="27">
        <f t="shared" si="1"/>
        <v>65928</v>
      </c>
      <c r="P16" s="26">
        <f t="shared" si="2"/>
        <v>100000</v>
      </c>
      <c r="Q16" s="26">
        <f t="shared" si="3"/>
        <v>34072</v>
      </c>
      <c r="R16" s="28">
        <f t="shared" si="4"/>
        <v>0.34072000000000002</v>
      </c>
      <c r="S16" s="25">
        <f t="shared" si="5"/>
        <v>1</v>
      </c>
      <c r="T16" s="26">
        <f t="shared" si="6"/>
        <v>34072</v>
      </c>
    </row>
    <row r="17" spans="1:20">
      <c r="A17" s="23" t="s">
        <v>70</v>
      </c>
      <c r="B17" s="23" t="s">
        <v>71</v>
      </c>
      <c r="C17" s="24" t="s">
        <v>84</v>
      </c>
      <c r="D17" s="24" t="s">
        <v>85</v>
      </c>
      <c r="E17" s="25" t="s">
        <v>86</v>
      </c>
      <c r="F17" s="25" t="s">
        <v>87</v>
      </c>
      <c r="G17" s="9">
        <v>1</v>
      </c>
      <c r="H17" s="10">
        <v>91722.33</v>
      </c>
      <c r="I17" s="26"/>
      <c r="J17" s="26">
        <f t="shared" si="0"/>
        <v>91722.33</v>
      </c>
      <c r="K17" s="10">
        <v>150000</v>
      </c>
      <c r="L17" s="10">
        <v>130000</v>
      </c>
      <c r="M17" s="12">
        <v>1</v>
      </c>
      <c r="N17" s="27"/>
      <c r="O17" s="27">
        <f t="shared" si="1"/>
        <v>91722.33</v>
      </c>
      <c r="P17" s="26">
        <f t="shared" si="2"/>
        <v>130000</v>
      </c>
      <c r="Q17" s="26">
        <f t="shared" si="3"/>
        <v>38277.67</v>
      </c>
      <c r="R17" s="28">
        <f t="shared" si="4"/>
        <v>0.29444361538461539</v>
      </c>
      <c r="S17" s="25">
        <f t="shared" si="5"/>
        <v>1</v>
      </c>
      <c r="T17" s="26">
        <f t="shared" si="6"/>
        <v>38277.67</v>
      </c>
    </row>
    <row r="18" spans="1:20">
      <c r="A18" s="23" t="s">
        <v>70</v>
      </c>
      <c r="B18" s="23" t="s">
        <v>71</v>
      </c>
      <c r="C18" s="24" t="s">
        <v>88</v>
      </c>
      <c r="D18" s="23" t="s">
        <v>89</v>
      </c>
      <c r="E18" s="25" t="s">
        <v>90</v>
      </c>
      <c r="F18" s="25" t="s">
        <v>91</v>
      </c>
      <c r="G18" s="9">
        <v>5</v>
      </c>
      <c r="H18" s="10">
        <f>149229.13</f>
        <v>149229.13</v>
      </c>
      <c r="I18" s="26"/>
      <c r="J18" s="26">
        <f t="shared" si="0"/>
        <v>29845.826000000001</v>
      </c>
      <c r="K18" s="10">
        <v>70000</v>
      </c>
      <c r="L18" s="10">
        <v>60000</v>
      </c>
      <c r="M18" s="12">
        <v>1</v>
      </c>
      <c r="N18" s="27"/>
      <c r="O18" s="27">
        <f t="shared" si="1"/>
        <v>149229.13</v>
      </c>
      <c r="P18" s="26">
        <f t="shared" si="2"/>
        <v>300000</v>
      </c>
      <c r="Q18" s="26">
        <f t="shared" si="3"/>
        <v>150770.87</v>
      </c>
      <c r="R18" s="28">
        <f t="shared" si="4"/>
        <v>0.50256956666666663</v>
      </c>
      <c r="S18" s="25">
        <f t="shared" si="5"/>
        <v>5</v>
      </c>
      <c r="T18" s="26">
        <f t="shared" si="6"/>
        <v>30154.173999999999</v>
      </c>
    </row>
    <row r="19" spans="1:20">
      <c r="A19" s="23" t="s">
        <v>70</v>
      </c>
      <c r="B19" s="23" t="s">
        <v>71</v>
      </c>
      <c r="C19" s="24" t="s">
        <v>92</v>
      </c>
      <c r="D19" s="23" t="s">
        <v>93</v>
      </c>
      <c r="E19" s="25" t="s">
        <v>94</v>
      </c>
      <c r="F19" s="25" t="s">
        <v>91</v>
      </c>
      <c r="G19" s="9">
        <v>1</v>
      </c>
      <c r="H19" s="10">
        <v>31467</v>
      </c>
      <c r="I19" s="26"/>
      <c r="J19" s="26">
        <f t="shared" si="0"/>
        <v>31467</v>
      </c>
      <c r="K19" s="10">
        <v>65000</v>
      </c>
      <c r="L19" s="10">
        <v>60000</v>
      </c>
      <c r="M19" s="12">
        <v>1</v>
      </c>
      <c r="N19" s="27"/>
      <c r="O19" s="27">
        <f t="shared" si="1"/>
        <v>31467</v>
      </c>
      <c r="P19" s="26">
        <f t="shared" si="2"/>
        <v>60000</v>
      </c>
      <c r="Q19" s="26">
        <f t="shared" si="3"/>
        <v>28533</v>
      </c>
      <c r="R19" s="28">
        <f t="shared" si="4"/>
        <v>0.47554999999999997</v>
      </c>
      <c r="S19" s="25">
        <f t="shared" si="5"/>
        <v>1</v>
      </c>
      <c r="T19" s="26">
        <f t="shared" si="6"/>
        <v>28533</v>
      </c>
    </row>
    <row r="20" spans="1:20">
      <c r="A20" s="23" t="s">
        <v>70</v>
      </c>
      <c r="B20" s="23" t="s">
        <v>71</v>
      </c>
      <c r="C20" s="24" t="s">
        <v>95</v>
      </c>
      <c r="D20" s="23" t="s">
        <v>96</v>
      </c>
      <c r="E20" s="25" t="s">
        <v>97</v>
      </c>
      <c r="F20" s="25" t="s">
        <v>98</v>
      </c>
      <c r="G20" s="9">
        <v>1</v>
      </c>
      <c r="H20" s="10">
        <v>154292.4</v>
      </c>
      <c r="I20" s="26"/>
      <c r="J20" s="26">
        <f t="shared" si="0"/>
        <v>154292.4</v>
      </c>
      <c r="K20" s="10">
        <v>210000</v>
      </c>
      <c r="L20" s="10">
        <v>190000</v>
      </c>
      <c r="M20" s="12">
        <v>1</v>
      </c>
      <c r="N20" s="27"/>
      <c r="O20" s="27">
        <f t="shared" si="1"/>
        <v>154292.4</v>
      </c>
      <c r="P20" s="26">
        <f t="shared" si="2"/>
        <v>190000</v>
      </c>
      <c r="Q20" s="26">
        <f t="shared" si="3"/>
        <v>35707.600000000006</v>
      </c>
      <c r="R20" s="28">
        <f t="shared" si="4"/>
        <v>0.18793473684210529</v>
      </c>
      <c r="S20" s="25">
        <f t="shared" si="5"/>
        <v>1</v>
      </c>
      <c r="T20" s="26">
        <f t="shared" si="6"/>
        <v>35707.600000000006</v>
      </c>
    </row>
    <row r="21" spans="1:20" ht="15.75" customHeight="1">
      <c r="A21" s="23" t="s">
        <v>70</v>
      </c>
      <c r="B21" s="23" t="s">
        <v>71</v>
      </c>
      <c r="C21" s="24" t="s">
        <v>99</v>
      </c>
      <c r="D21" s="24" t="s">
        <v>100</v>
      </c>
      <c r="E21" s="25" t="s">
        <v>101</v>
      </c>
      <c r="F21" s="25" t="s">
        <v>102</v>
      </c>
      <c r="G21" s="9">
        <v>1</v>
      </c>
      <c r="H21" s="10">
        <v>82410</v>
      </c>
      <c r="I21" s="26"/>
      <c r="J21" s="26">
        <f t="shared" si="0"/>
        <v>82410</v>
      </c>
      <c r="K21" s="10">
        <v>150000</v>
      </c>
      <c r="L21" s="10">
        <v>140000</v>
      </c>
      <c r="M21" s="12">
        <v>1</v>
      </c>
      <c r="N21" s="27"/>
      <c r="O21" s="27">
        <f t="shared" si="1"/>
        <v>82410</v>
      </c>
      <c r="P21" s="26">
        <f t="shared" si="2"/>
        <v>140000</v>
      </c>
      <c r="Q21" s="26">
        <f t="shared" si="3"/>
        <v>57590</v>
      </c>
      <c r="R21" s="28">
        <f t="shared" si="4"/>
        <v>0.41135714285714287</v>
      </c>
      <c r="S21" s="25">
        <f t="shared" si="5"/>
        <v>1</v>
      </c>
      <c r="T21" s="26">
        <f t="shared" si="6"/>
        <v>57590</v>
      </c>
    </row>
    <row r="22" spans="1:20" ht="15.75" customHeight="1">
      <c r="A22" s="23" t="s">
        <v>70</v>
      </c>
      <c r="B22" s="23" t="s">
        <v>65</v>
      </c>
      <c r="C22" s="24" t="s">
        <v>103</v>
      </c>
      <c r="D22" s="24" t="s">
        <v>104</v>
      </c>
      <c r="E22" s="25" t="s">
        <v>105</v>
      </c>
      <c r="F22" s="25" t="s">
        <v>106</v>
      </c>
      <c r="G22" s="9">
        <v>1</v>
      </c>
      <c r="H22" s="10">
        <v>67422.37</v>
      </c>
      <c r="I22" s="26"/>
      <c r="J22" s="26">
        <f t="shared" si="0"/>
        <v>67422.37</v>
      </c>
      <c r="K22" s="10">
        <v>110000</v>
      </c>
      <c r="L22" s="10">
        <v>100000</v>
      </c>
      <c r="M22" s="12">
        <v>1</v>
      </c>
      <c r="N22" s="27"/>
      <c r="O22" s="27">
        <f t="shared" si="1"/>
        <v>67422.37</v>
      </c>
      <c r="P22" s="26">
        <f t="shared" si="2"/>
        <v>100000</v>
      </c>
      <c r="Q22" s="26">
        <f t="shared" si="3"/>
        <v>32577.630000000005</v>
      </c>
      <c r="R22" s="28">
        <f t="shared" si="4"/>
        <v>0.32577630000000007</v>
      </c>
      <c r="S22" s="25">
        <f t="shared" si="5"/>
        <v>1</v>
      </c>
      <c r="T22" s="26">
        <f t="shared" si="6"/>
        <v>32577.630000000005</v>
      </c>
    </row>
    <row r="23" spans="1:20" ht="15.75" customHeight="1">
      <c r="A23" s="23" t="s">
        <v>70</v>
      </c>
      <c r="B23" s="23" t="s">
        <v>65</v>
      </c>
      <c r="C23" s="24" t="s">
        <v>107</v>
      </c>
      <c r="D23" s="23" t="s">
        <v>108</v>
      </c>
      <c r="E23" s="25" t="s">
        <v>109</v>
      </c>
      <c r="F23" s="25" t="s">
        <v>110</v>
      </c>
      <c r="G23" s="9">
        <v>1</v>
      </c>
      <c r="H23" s="10">
        <v>67416.87</v>
      </c>
      <c r="I23" s="26"/>
      <c r="J23" s="26">
        <f t="shared" si="0"/>
        <v>67416.87</v>
      </c>
      <c r="K23" s="10">
        <v>110000</v>
      </c>
      <c r="L23" s="10">
        <v>100000</v>
      </c>
      <c r="M23" s="12">
        <v>1</v>
      </c>
      <c r="N23" s="27"/>
      <c r="O23" s="27">
        <f t="shared" si="1"/>
        <v>67416.87</v>
      </c>
      <c r="P23" s="26">
        <f t="shared" si="2"/>
        <v>100000</v>
      </c>
      <c r="Q23" s="26">
        <f t="shared" si="3"/>
        <v>32583.130000000005</v>
      </c>
      <c r="R23" s="28">
        <f t="shared" si="4"/>
        <v>0.32583130000000005</v>
      </c>
      <c r="S23" s="25">
        <f t="shared" si="5"/>
        <v>1</v>
      </c>
      <c r="T23" s="26">
        <f t="shared" si="6"/>
        <v>32583.130000000005</v>
      </c>
    </row>
    <row r="24" spans="1:20" ht="15.75" customHeight="1">
      <c r="A24" s="23" t="s">
        <v>70</v>
      </c>
      <c r="B24" s="23" t="s">
        <v>65</v>
      </c>
      <c r="C24" s="24" t="s">
        <v>111</v>
      </c>
      <c r="D24" s="23" t="s">
        <v>112</v>
      </c>
      <c r="E24" s="25" t="s">
        <v>113</v>
      </c>
      <c r="F24" s="25" t="s">
        <v>79</v>
      </c>
      <c r="G24" s="9">
        <v>1</v>
      </c>
      <c r="H24" s="10">
        <v>139635</v>
      </c>
      <c r="I24" s="26"/>
      <c r="J24" s="26">
        <f t="shared" si="0"/>
        <v>139635</v>
      </c>
      <c r="K24" s="10">
        <v>220000</v>
      </c>
      <c r="L24" s="10">
        <v>210000</v>
      </c>
      <c r="M24" s="12">
        <v>1</v>
      </c>
      <c r="N24" s="27"/>
      <c r="O24" s="27">
        <f t="shared" si="1"/>
        <v>139635</v>
      </c>
      <c r="P24" s="26">
        <f t="shared" si="2"/>
        <v>210000</v>
      </c>
      <c r="Q24" s="26">
        <f t="shared" si="3"/>
        <v>70365</v>
      </c>
      <c r="R24" s="28">
        <f t="shared" si="4"/>
        <v>0.33507142857142858</v>
      </c>
      <c r="S24" s="25">
        <f t="shared" si="5"/>
        <v>1</v>
      </c>
      <c r="T24" s="26">
        <f t="shared" si="6"/>
        <v>70365</v>
      </c>
    </row>
    <row r="25" spans="1:20" ht="15.75" customHeight="1">
      <c r="A25" s="23" t="s">
        <v>70</v>
      </c>
      <c r="B25" s="23" t="s">
        <v>65</v>
      </c>
      <c r="C25" s="24" t="s">
        <v>114</v>
      </c>
      <c r="D25" s="23" t="s">
        <v>115</v>
      </c>
      <c r="E25" s="25" t="s">
        <v>116</v>
      </c>
      <c r="F25" s="25" t="s">
        <v>87</v>
      </c>
      <c r="G25" s="9">
        <v>1</v>
      </c>
      <c r="H25" s="10">
        <v>74680</v>
      </c>
      <c r="I25" s="26"/>
      <c r="J25" s="26">
        <f t="shared" si="0"/>
        <v>74680</v>
      </c>
      <c r="K25" s="10">
        <v>150000</v>
      </c>
      <c r="L25" s="10">
        <v>130000</v>
      </c>
      <c r="M25" s="12">
        <v>1</v>
      </c>
      <c r="N25" s="27"/>
      <c r="O25" s="27">
        <f t="shared" si="1"/>
        <v>74680</v>
      </c>
      <c r="P25" s="26">
        <f t="shared" si="2"/>
        <v>130000</v>
      </c>
      <c r="Q25" s="26">
        <f t="shared" si="3"/>
        <v>55320</v>
      </c>
      <c r="R25" s="28">
        <f t="shared" si="4"/>
        <v>0.42553846153846153</v>
      </c>
      <c r="S25" s="25">
        <f t="shared" si="5"/>
        <v>1</v>
      </c>
      <c r="T25" s="26">
        <f t="shared" si="6"/>
        <v>55320</v>
      </c>
    </row>
    <row r="26" spans="1:20" ht="15.75" customHeight="1">
      <c r="A26" s="23" t="s">
        <v>70</v>
      </c>
      <c r="B26" s="23" t="s">
        <v>56</v>
      </c>
      <c r="C26" s="24" t="s">
        <v>117</v>
      </c>
      <c r="D26" s="23" t="s">
        <v>118</v>
      </c>
      <c r="E26" s="25" t="s">
        <v>119</v>
      </c>
      <c r="F26" s="25" t="s">
        <v>120</v>
      </c>
      <c r="G26" s="9">
        <v>1</v>
      </c>
      <c r="H26" s="10">
        <v>95495.61</v>
      </c>
      <c r="I26" s="26"/>
      <c r="J26" s="26">
        <f t="shared" si="0"/>
        <v>95495.61</v>
      </c>
      <c r="K26" s="10">
        <v>160000</v>
      </c>
      <c r="L26" s="10">
        <v>150000</v>
      </c>
      <c r="M26" s="12">
        <v>1</v>
      </c>
      <c r="N26" s="27"/>
      <c r="O26" s="27">
        <f t="shared" si="1"/>
        <v>95495.61</v>
      </c>
      <c r="P26" s="26">
        <f t="shared" si="2"/>
        <v>150000</v>
      </c>
      <c r="Q26" s="26">
        <f t="shared" si="3"/>
        <v>54504.39</v>
      </c>
      <c r="R26" s="28">
        <f t="shared" si="4"/>
        <v>0.36336259999999998</v>
      </c>
      <c r="S26" s="25">
        <f t="shared" si="5"/>
        <v>1</v>
      </c>
      <c r="T26" s="26">
        <f t="shared" si="6"/>
        <v>54504.39</v>
      </c>
    </row>
    <row r="27" spans="1:20" ht="15.75" customHeight="1"/>
    <row r="28" spans="1:20" ht="15.75" customHeight="1">
      <c r="E28" s="29" t="s">
        <v>121</v>
      </c>
      <c r="F28" s="29"/>
      <c r="H28" s="30"/>
      <c r="I28" s="30"/>
      <c r="J28" s="30"/>
      <c r="K28" s="30"/>
      <c r="L28" s="30"/>
      <c r="M28" s="31"/>
      <c r="N28" s="31"/>
      <c r="O28" s="32">
        <f t="shared" ref="O28:Q28" si="7">SUM(O8:O26)</f>
        <v>1860310.7100000002</v>
      </c>
      <c r="P28" s="33">
        <f t="shared" si="7"/>
        <v>3070000</v>
      </c>
      <c r="Q28" s="34">
        <f t="shared" si="7"/>
        <v>1209689.2899999998</v>
      </c>
      <c r="R28" s="35">
        <f>(P28-O28)/P28</f>
        <v>0.39403559934853416</v>
      </c>
    </row>
    <row r="29" spans="1:20" ht="15.75" customHeight="1">
      <c r="H29" s="30"/>
      <c r="I29" s="30"/>
      <c r="J29" s="30"/>
      <c r="K29" s="30"/>
      <c r="L29" s="30"/>
      <c r="M29" s="31"/>
      <c r="N29" s="31"/>
      <c r="O29" s="31"/>
    </row>
    <row r="30" spans="1:20" ht="15.75" customHeight="1">
      <c r="H30" s="30"/>
      <c r="I30" s="30"/>
      <c r="J30" s="30"/>
      <c r="K30" s="30"/>
      <c r="L30" s="30"/>
      <c r="M30" s="31"/>
      <c r="N30" s="31"/>
      <c r="O30" s="31"/>
    </row>
    <row r="31" spans="1:20" ht="15.75" customHeight="1">
      <c r="H31" s="30"/>
      <c r="I31" s="30"/>
      <c r="J31" s="30"/>
      <c r="K31" s="30"/>
      <c r="L31" s="30"/>
      <c r="M31" s="31"/>
      <c r="N31" s="31"/>
      <c r="O31" s="31"/>
    </row>
    <row r="32" spans="1:20" ht="15.75" customHeight="1">
      <c r="H32" s="30"/>
      <c r="I32" s="30"/>
      <c r="J32" s="30"/>
      <c r="K32" s="30"/>
      <c r="L32" s="30"/>
      <c r="M32" s="31"/>
      <c r="N32" s="31"/>
      <c r="O32" s="31"/>
    </row>
    <row r="33" spans="8:15" ht="15.75" customHeight="1">
      <c r="H33" s="30"/>
      <c r="I33" s="30"/>
      <c r="J33" s="30"/>
      <c r="K33" s="30"/>
      <c r="L33" s="30"/>
      <c r="M33" s="31"/>
      <c r="N33" s="31"/>
      <c r="O33" s="31"/>
    </row>
    <row r="34" spans="8:15" ht="15.75" customHeight="1">
      <c r="H34" s="30"/>
      <c r="I34" s="30"/>
      <c r="J34" s="30"/>
      <c r="K34" s="30"/>
      <c r="L34" s="30"/>
      <c r="M34" s="31"/>
      <c r="N34" s="31"/>
      <c r="O34" s="31"/>
    </row>
    <row r="35" spans="8:15" ht="15.75" customHeight="1">
      <c r="H35" s="30"/>
      <c r="I35" s="30"/>
      <c r="J35" s="30"/>
      <c r="K35" s="30"/>
      <c r="L35" s="30"/>
      <c r="M35" s="31"/>
      <c r="N35" s="31"/>
      <c r="O35" s="31"/>
    </row>
    <row r="36" spans="8:15" ht="15.75" customHeight="1">
      <c r="H36" s="30"/>
      <c r="I36" s="30"/>
      <c r="J36" s="30"/>
      <c r="K36" s="30"/>
      <c r="L36" s="30"/>
      <c r="M36" s="31"/>
      <c r="N36" s="31"/>
      <c r="O36" s="31"/>
    </row>
    <row r="37" spans="8:15" ht="15.75" customHeight="1">
      <c r="H37" s="30"/>
      <c r="I37" s="30"/>
      <c r="J37" s="30"/>
      <c r="K37" s="30"/>
      <c r="L37" s="30"/>
      <c r="M37" s="31"/>
      <c r="N37" s="31"/>
      <c r="O37" s="31"/>
    </row>
    <row r="38" spans="8:15" ht="15.75" customHeight="1">
      <c r="H38" s="30"/>
      <c r="I38" s="30"/>
      <c r="J38" s="30"/>
      <c r="K38" s="30"/>
      <c r="L38" s="30"/>
      <c r="M38" s="31"/>
      <c r="N38" s="31"/>
      <c r="O38" s="31"/>
    </row>
    <row r="39" spans="8:15" ht="15.75" customHeight="1">
      <c r="H39" s="30"/>
      <c r="I39" s="30"/>
      <c r="J39" s="30"/>
      <c r="K39" s="30"/>
      <c r="L39" s="30"/>
      <c r="M39" s="31"/>
      <c r="N39" s="31"/>
      <c r="O39" s="31"/>
    </row>
    <row r="40" spans="8:15" ht="15.75" customHeight="1">
      <c r="H40" s="30"/>
      <c r="I40" s="30"/>
      <c r="J40" s="30"/>
      <c r="K40" s="30"/>
      <c r="L40" s="30"/>
      <c r="M40" s="31"/>
      <c r="N40" s="31"/>
      <c r="O40" s="31"/>
    </row>
    <row r="41" spans="8:15" ht="15.75" customHeight="1">
      <c r="H41" s="30"/>
      <c r="I41" s="30"/>
      <c r="J41" s="30"/>
      <c r="K41" s="30"/>
      <c r="L41" s="30"/>
      <c r="M41" s="31"/>
      <c r="N41" s="31"/>
      <c r="O41" s="31"/>
    </row>
    <row r="42" spans="8:15" ht="15.75" customHeight="1">
      <c r="H42" s="30"/>
      <c r="I42" s="30"/>
      <c r="J42" s="30"/>
      <c r="K42" s="30"/>
      <c r="L42" s="30"/>
      <c r="M42" s="31"/>
      <c r="N42" s="31"/>
      <c r="O42" s="31"/>
    </row>
    <row r="43" spans="8:15" ht="15.75" customHeight="1">
      <c r="H43" s="30"/>
      <c r="I43" s="30"/>
      <c r="J43" s="30"/>
      <c r="K43" s="30"/>
      <c r="L43" s="30"/>
      <c r="M43" s="31"/>
      <c r="N43" s="31"/>
      <c r="O43" s="31"/>
    </row>
    <row r="44" spans="8:15" ht="15.75" customHeight="1">
      <c r="H44" s="30"/>
      <c r="I44" s="30"/>
      <c r="J44" s="30"/>
      <c r="K44" s="30"/>
      <c r="L44" s="30"/>
      <c r="M44" s="31"/>
      <c r="N44" s="31"/>
      <c r="O44" s="31"/>
    </row>
    <row r="45" spans="8:15" ht="15.75" customHeight="1">
      <c r="H45" s="30"/>
      <c r="I45" s="30"/>
      <c r="J45" s="30"/>
      <c r="K45" s="30"/>
      <c r="L45" s="30"/>
      <c r="M45" s="31"/>
      <c r="N45" s="31"/>
      <c r="O45" s="31"/>
    </row>
    <row r="46" spans="8:15" ht="15.75" customHeight="1">
      <c r="H46" s="30"/>
      <c r="I46" s="30"/>
      <c r="J46" s="30"/>
      <c r="K46" s="30"/>
      <c r="L46" s="30"/>
      <c r="M46" s="31"/>
      <c r="N46" s="31"/>
      <c r="O46" s="31"/>
    </row>
    <row r="47" spans="8:15" ht="15.75" customHeight="1">
      <c r="H47" s="30"/>
      <c r="I47" s="30"/>
      <c r="J47" s="30"/>
      <c r="K47" s="30"/>
      <c r="L47" s="30"/>
      <c r="M47" s="31"/>
      <c r="N47" s="31"/>
      <c r="O47" s="31"/>
    </row>
    <row r="48" spans="8:15" ht="15.75" customHeight="1">
      <c r="H48" s="30"/>
      <c r="I48" s="30"/>
      <c r="J48" s="30"/>
      <c r="K48" s="30"/>
      <c r="L48" s="30"/>
      <c r="M48" s="31"/>
      <c r="N48" s="31"/>
      <c r="O48" s="31"/>
    </row>
    <row r="49" spans="8:15" ht="15.75" customHeight="1">
      <c r="H49" s="30"/>
      <c r="I49" s="30"/>
      <c r="J49" s="30"/>
      <c r="K49" s="30"/>
      <c r="L49" s="30"/>
      <c r="M49" s="31"/>
      <c r="N49" s="31"/>
      <c r="O49" s="31"/>
    </row>
    <row r="50" spans="8:15" ht="15.75" customHeight="1">
      <c r="H50" s="30"/>
      <c r="I50" s="30"/>
      <c r="J50" s="30"/>
      <c r="K50" s="30"/>
      <c r="L50" s="30"/>
      <c r="M50" s="31"/>
      <c r="N50" s="31"/>
      <c r="O50" s="31"/>
    </row>
    <row r="51" spans="8:15" ht="15.75" customHeight="1">
      <c r="H51" s="30"/>
      <c r="I51" s="30"/>
      <c r="J51" s="30"/>
      <c r="K51" s="30"/>
      <c r="L51" s="30"/>
      <c r="M51" s="31"/>
      <c r="N51" s="31"/>
      <c r="O51" s="31"/>
    </row>
    <row r="52" spans="8:15" ht="15.75" customHeight="1">
      <c r="H52" s="30"/>
      <c r="I52" s="30"/>
      <c r="J52" s="30"/>
      <c r="K52" s="30"/>
      <c r="L52" s="30"/>
      <c r="M52" s="31"/>
      <c r="N52" s="31"/>
      <c r="O52" s="31"/>
    </row>
    <row r="53" spans="8:15" ht="15.75" customHeight="1">
      <c r="H53" s="30"/>
      <c r="I53" s="30"/>
      <c r="J53" s="30"/>
      <c r="K53" s="30"/>
      <c r="L53" s="30"/>
      <c r="M53" s="31"/>
      <c r="N53" s="31"/>
      <c r="O53" s="31"/>
    </row>
    <row r="54" spans="8:15" ht="15.75" customHeight="1">
      <c r="H54" s="30"/>
      <c r="I54" s="30"/>
      <c r="J54" s="30"/>
      <c r="K54" s="30"/>
      <c r="L54" s="30"/>
      <c r="M54" s="31"/>
      <c r="N54" s="31"/>
      <c r="O54" s="31"/>
    </row>
    <row r="55" spans="8:15" ht="15.75" customHeight="1">
      <c r="H55" s="30"/>
      <c r="I55" s="30"/>
      <c r="J55" s="30"/>
      <c r="K55" s="30"/>
      <c r="L55" s="30"/>
      <c r="M55" s="31"/>
      <c r="N55" s="31"/>
      <c r="O55" s="31"/>
    </row>
    <row r="56" spans="8:15" ht="15.75" customHeight="1">
      <c r="H56" s="30"/>
      <c r="I56" s="30"/>
      <c r="J56" s="30"/>
      <c r="K56" s="30"/>
      <c r="L56" s="30"/>
      <c r="M56" s="31"/>
      <c r="N56" s="31"/>
      <c r="O56" s="31"/>
    </row>
    <row r="57" spans="8:15" ht="15.75" customHeight="1">
      <c r="H57" s="30"/>
      <c r="I57" s="30"/>
      <c r="J57" s="30"/>
      <c r="K57" s="30"/>
      <c r="L57" s="30"/>
      <c r="M57" s="31"/>
      <c r="N57" s="31"/>
      <c r="O57" s="31"/>
    </row>
    <row r="58" spans="8:15" ht="15.75" customHeight="1">
      <c r="H58" s="30"/>
      <c r="I58" s="30"/>
      <c r="J58" s="30"/>
      <c r="K58" s="30"/>
      <c r="L58" s="30"/>
      <c r="M58" s="31"/>
      <c r="N58" s="31"/>
      <c r="O58" s="31"/>
    </row>
    <row r="59" spans="8:15" ht="15.75" customHeight="1">
      <c r="H59" s="30"/>
      <c r="I59" s="30"/>
      <c r="J59" s="30"/>
      <c r="K59" s="30"/>
      <c r="L59" s="30"/>
      <c r="M59" s="31"/>
      <c r="N59" s="31"/>
      <c r="O59" s="31"/>
    </row>
    <row r="60" spans="8:15" ht="15.75" customHeight="1">
      <c r="H60" s="30"/>
      <c r="I60" s="30"/>
      <c r="J60" s="30"/>
      <c r="K60" s="30"/>
      <c r="L60" s="30"/>
      <c r="M60" s="31"/>
      <c r="N60" s="31"/>
      <c r="O60" s="31"/>
    </row>
    <row r="61" spans="8:15" ht="15.75" customHeight="1">
      <c r="H61" s="30"/>
      <c r="I61" s="30"/>
      <c r="J61" s="30"/>
      <c r="K61" s="30"/>
      <c r="L61" s="30"/>
      <c r="M61" s="31"/>
      <c r="N61" s="31"/>
      <c r="O61" s="31"/>
    </row>
    <row r="62" spans="8:15" ht="15.75" customHeight="1">
      <c r="H62" s="30"/>
      <c r="I62" s="30"/>
      <c r="J62" s="30"/>
      <c r="K62" s="30"/>
      <c r="L62" s="30"/>
      <c r="M62" s="31"/>
      <c r="N62" s="31"/>
      <c r="O62" s="31"/>
    </row>
    <row r="63" spans="8:15" ht="15.75" customHeight="1">
      <c r="H63" s="30"/>
      <c r="I63" s="30"/>
      <c r="J63" s="30"/>
      <c r="K63" s="30"/>
      <c r="L63" s="30"/>
      <c r="M63" s="31"/>
      <c r="N63" s="31"/>
      <c r="O63" s="31"/>
    </row>
    <row r="64" spans="8:15" ht="15.75" customHeight="1">
      <c r="H64" s="30"/>
      <c r="I64" s="30"/>
      <c r="J64" s="30"/>
      <c r="K64" s="30"/>
      <c r="L64" s="30"/>
      <c r="M64" s="31"/>
      <c r="N64" s="31"/>
      <c r="O64" s="31"/>
    </row>
    <row r="65" spans="8:15" ht="15.75" customHeight="1">
      <c r="H65" s="30"/>
      <c r="I65" s="30"/>
      <c r="J65" s="30"/>
      <c r="K65" s="30"/>
      <c r="L65" s="30"/>
      <c r="M65" s="31"/>
      <c r="N65" s="31"/>
      <c r="O65" s="31"/>
    </row>
    <row r="66" spans="8:15" ht="15.75" customHeight="1">
      <c r="H66" s="30"/>
      <c r="I66" s="30"/>
      <c r="J66" s="30"/>
      <c r="K66" s="30"/>
      <c r="L66" s="30"/>
      <c r="M66" s="31"/>
      <c r="N66" s="31"/>
      <c r="O66" s="31"/>
    </row>
    <row r="67" spans="8:15" ht="15.75" customHeight="1">
      <c r="H67" s="30"/>
      <c r="I67" s="30"/>
      <c r="J67" s="30"/>
      <c r="K67" s="30"/>
      <c r="L67" s="30"/>
      <c r="M67" s="31"/>
      <c r="N67" s="31"/>
      <c r="O67" s="31"/>
    </row>
    <row r="68" spans="8:15" ht="15.75" customHeight="1">
      <c r="H68" s="30"/>
      <c r="I68" s="30"/>
      <c r="J68" s="30"/>
      <c r="K68" s="30"/>
      <c r="L68" s="30"/>
      <c r="M68" s="31"/>
      <c r="N68" s="31"/>
      <c r="O68" s="31"/>
    </row>
    <row r="69" spans="8:15" ht="15.75" customHeight="1">
      <c r="H69" s="30"/>
      <c r="I69" s="30"/>
      <c r="J69" s="30"/>
      <c r="K69" s="30"/>
      <c r="L69" s="30"/>
      <c r="M69" s="31"/>
      <c r="N69" s="31"/>
      <c r="O69" s="31"/>
    </row>
    <row r="70" spans="8:15" ht="15.75" customHeight="1">
      <c r="H70" s="30"/>
      <c r="I70" s="30"/>
      <c r="J70" s="30"/>
      <c r="K70" s="30"/>
      <c r="L70" s="30"/>
      <c r="M70" s="31"/>
      <c r="N70" s="31"/>
      <c r="O70" s="31"/>
    </row>
    <row r="71" spans="8:15" ht="15.75" customHeight="1">
      <c r="H71" s="30"/>
      <c r="I71" s="30"/>
      <c r="J71" s="30"/>
      <c r="K71" s="30"/>
      <c r="L71" s="30"/>
      <c r="M71" s="31"/>
      <c r="N71" s="31"/>
      <c r="O71" s="31"/>
    </row>
    <row r="72" spans="8:15" ht="15.75" customHeight="1">
      <c r="H72" s="30"/>
      <c r="I72" s="30"/>
      <c r="J72" s="30"/>
      <c r="K72" s="30"/>
      <c r="L72" s="30"/>
      <c r="M72" s="31"/>
      <c r="N72" s="31"/>
      <c r="O72" s="31"/>
    </row>
    <row r="73" spans="8:15" ht="15.75" customHeight="1">
      <c r="H73" s="30"/>
      <c r="I73" s="30"/>
      <c r="J73" s="30"/>
      <c r="K73" s="30"/>
      <c r="L73" s="30"/>
      <c r="M73" s="31"/>
      <c r="N73" s="31"/>
      <c r="O73" s="31"/>
    </row>
    <row r="74" spans="8:15" ht="15.75" customHeight="1">
      <c r="H74" s="30"/>
      <c r="I74" s="30"/>
      <c r="J74" s="30"/>
      <c r="K74" s="30"/>
      <c r="L74" s="30"/>
      <c r="M74" s="31"/>
      <c r="N74" s="31"/>
      <c r="O74" s="31"/>
    </row>
    <row r="75" spans="8:15" ht="15.75" customHeight="1">
      <c r="H75" s="30"/>
      <c r="I75" s="30"/>
      <c r="J75" s="30"/>
      <c r="K75" s="30"/>
      <c r="L75" s="30"/>
      <c r="M75" s="31"/>
      <c r="N75" s="31"/>
      <c r="O75" s="31"/>
    </row>
    <row r="76" spans="8:15" ht="15.75" customHeight="1">
      <c r="H76" s="30"/>
      <c r="I76" s="30"/>
      <c r="J76" s="30"/>
      <c r="K76" s="30"/>
      <c r="L76" s="30"/>
      <c r="M76" s="31"/>
      <c r="N76" s="31"/>
      <c r="O76" s="31"/>
    </row>
    <row r="77" spans="8:15" ht="15.75" customHeight="1">
      <c r="H77" s="30"/>
      <c r="I77" s="30"/>
      <c r="J77" s="30"/>
      <c r="K77" s="30"/>
      <c r="L77" s="30"/>
      <c r="M77" s="31"/>
      <c r="N77" s="31"/>
      <c r="O77" s="31"/>
    </row>
    <row r="78" spans="8:15" ht="15.75" customHeight="1">
      <c r="H78" s="30"/>
      <c r="I78" s="30"/>
      <c r="J78" s="30"/>
      <c r="K78" s="30"/>
      <c r="L78" s="30"/>
      <c r="M78" s="31"/>
      <c r="N78" s="31"/>
      <c r="O78" s="31"/>
    </row>
    <row r="79" spans="8:15" ht="15.75" customHeight="1">
      <c r="H79" s="30"/>
      <c r="I79" s="30"/>
      <c r="J79" s="30"/>
      <c r="K79" s="30"/>
      <c r="L79" s="30"/>
      <c r="M79" s="31"/>
      <c r="N79" s="31"/>
      <c r="O79" s="31"/>
    </row>
    <row r="80" spans="8:15" ht="15.75" customHeight="1">
      <c r="H80" s="30"/>
      <c r="I80" s="30"/>
      <c r="J80" s="30"/>
      <c r="K80" s="30"/>
      <c r="L80" s="30"/>
      <c r="M80" s="31"/>
      <c r="N80" s="31"/>
      <c r="O80" s="31"/>
    </row>
    <row r="81" spans="8:15" ht="15.75" customHeight="1">
      <c r="H81" s="30"/>
      <c r="I81" s="30"/>
      <c r="J81" s="30"/>
      <c r="K81" s="30"/>
      <c r="L81" s="30"/>
      <c r="M81" s="31"/>
      <c r="N81" s="31"/>
      <c r="O81" s="31"/>
    </row>
    <row r="82" spans="8:15" ht="15.75" customHeight="1">
      <c r="H82" s="30"/>
      <c r="I82" s="30"/>
      <c r="J82" s="30"/>
      <c r="K82" s="30"/>
      <c r="L82" s="30"/>
      <c r="M82" s="31"/>
      <c r="N82" s="31"/>
      <c r="O82" s="31"/>
    </row>
    <row r="83" spans="8:15" ht="15.75" customHeight="1">
      <c r="H83" s="30"/>
      <c r="I83" s="30"/>
      <c r="J83" s="30"/>
      <c r="K83" s="30"/>
      <c r="L83" s="30"/>
      <c r="M83" s="31"/>
      <c r="N83" s="31"/>
      <c r="O83" s="31"/>
    </row>
    <row r="84" spans="8:15" ht="15.75" customHeight="1">
      <c r="H84" s="30"/>
      <c r="I84" s="30"/>
      <c r="J84" s="30"/>
      <c r="K84" s="30"/>
      <c r="L84" s="30"/>
      <c r="M84" s="31"/>
      <c r="N84" s="31"/>
      <c r="O84" s="31"/>
    </row>
    <row r="85" spans="8:15" ht="15.75" customHeight="1">
      <c r="H85" s="30"/>
      <c r="I85" s="30"/>
      <c r="J85" s="30"/>
      <c r="K85" s="30"/>
      <c r="L85" s="30"/>
      <c r="M85" s="31"/>
      <c r="N85" s="31"/>
      <c r="O85" s="31"/>
    </row>
    <row r="86" spans="8:15" ht="15.75" customHeight="1">
      <c r="H86" s="30"/>
      <c r="I86" s="30"/>
      <c r="J86" s="30"/>
      <c r="K86" s="30"/>
      <c r="L86" s="30"/>
      <c r="M86" s="31"/>
      <c r="N86" s="31"/>
      <c r="O86" s="31"/>
    </row>
    <row r="87" spans="8:15" ht="15.75" customHeight="1">
      <c r="H87" s="30"/>
      <c r="I87" s="30"/>
      <c r="J87" s="30"/>
      <c r="K87" s="30"/>
      <c r="L87" s="30"/>
      <c r="M87" s="31"/>
      <c r="N87" s="31"/>
      <c r="O87" s="31"/>
    </row>
    <row r="88" spans="8:15" ht="15.75" customHeight="1">
      <c r="H88" s="30"/>
      <c r="I88" s="30"/>
      <c r="J88" s="30"/>
      <c r="K88" s="30"/>
      <c r="L88" s="30"/>
      <c r="M88" s="31"/>
      <c r="N88" s="31"/>
      <c r="O88" s="31"/>
    </row>
    <row r="89" spans="8:15" ht="15.75" customHeight="1">
      <c r="H89" s="30"/>
      <c r="I89" s="30"/>
      <c r="J89" s="30"/>
      <c r="K89" s="30"/>
      <c r="L89" s="30"/>
      <c r="M89" s="31"/>
      <c r="N89" s="31"/>
      <c r="O89" s="31"/>
    </row>
    <row r="90" spans="8:15" ht="15.75" customHeight="1">
      <c r="H90" s="30"/>
      <c r="I90" s="30"/>
      <c r="J90" s="30"/>
      <c r="K90" s="30"/>
      <c r="L90" s="30"/>
      <c r="M90" s="31"/>
      <c r="N90" s="31"/>
      <c r="O90" s="31"/>
    </row>
    <row r="91" spans="8:15" ht="15.75" customHeight="1">
      <c r="H91" s="30"/>
      <c r="I91" s="30"/>
      <c r="J91" s="30"/>
      <c r="K91" s="30"/>
      <c r="L91" s="30"/>
      <c r="M91" s="31"/>
      <c r="N91" s="31"/>
      <c r="O91" s="31"/>
    </row>
    <row r="92" spans="8:15" ht="15.75" customHeight="1">
      <c r="H92" s="30"/>
      <c r="I92" s="30"/>
      <c r="J92" s="30"/>
      <c r="K92" s="30"/>
      <c r="L92" s="30"/>
      <c r="M92" s="31"/>
      <c r="N92" s="31"/>
      <c r="O92" s="31"/>
    </row>
    <row r="93" spans="8:15" ht="15.75" customHeight="1">
      <c r="H93" s="30"/>
      <c r="I93" s="30"/>
      <c r="J93" s="30"/>
      <c r="K93" s="30"/>
      <c r="L93" s="30"/>
      <c r="M93" s="31"/>
      <c r="N93" s="31"/>
      <c r="O93" s="31"/>
    </row>
    <row r="94" spans="8:15" ht="15.75" customHeight="1">
      <c r="H94" s="30"/>
      <c r="I94" s="30"/>
      <c r="J94" s="30"/>
      <c r="K94" s="30"/>
      <c r="L94" s="30"/>
      <c r="M94" s="31"/>
      <c r="N94" s="31"/>
      <c r="O94" s="31"/>
    </row>
    <row r="95" spans="8:15" ht="15.75" customHeight="1">
      <c r="H95" s="30"/>
      <c r="I95" s="30"/>
      <c r="J95" s="30"/>
      <c r="K95" s="30"/>
      <c r="L95" s="30"/>
      <c r="M95" s="31"/>
      <c r="N95" s="31"/>
      <c r="O95" s="31"/>
    </row>
    <row r="96" spans="8:15" ht="15.75" customHeight="1">
      <c r="H96" s="30"/>
      <c r="I96" s="30"/>
      <c r="J96" s="30"/>
      <c r="K96" s="30"/>
      <c r="L96" s="30"/>
      <c r="M96" s="31"/>
      <c r="N96" s="31"/>
      <c r="O96" s="31"/>
    </row>
    <row r="97" spans="8:15" ht="15.75" customHeight="1">
      <c r="H97" s="30"/>
      <c r="I97" s="30"/>
      <c r="J97" s="30"/>
      <c r="K97" s="30"/>
      <c r="L97" s="30"/>
      <c r="M97" s="31"/>
      <c r="N97" s="31"/>
      <c r="O97" s="31"/>
    </row>
    <row r="98" spans="8:15" ht="15.75" customHeight="1">
      <c r="H98" s="30"/>
      <c r="I98" s="30"/>
      <c r="J98" s="30"/>
      <c r="K98" s="30"/>
      <c r="L98" s="30"/>
      <c r="M98" s="31"/>
      <c r="N98" s="31"/>
      <c r="O98" s="31"/>
    </row>
    <row r="99" spans="8:15" ht="15.75" customHeight="1">
      <c r="H99" s="30"/>
      <c r="I99" s="30"/>
      <c r="J99" s="30"/>
      <c r="K99" s="30"/>
      <c r="L99" s="30"/>
      <c r="M99" s="31"/>
      <c r="N99" s="31"/>
      <c r="O99" s="31"/>
    </row>
    <row r="100" spans="8:15" ht="15.75" customHeight="1">
      <c r="H100" s="30"/>
      <c r="I100" s="30"/>
      <c r="J100" s="30"/>
      <c r="K100" s="30"/>
      <c r="L100" s="30"/>
      <c r="M100" s="31"/>
      <c r="N100" s="31"/>
      <c r="O100" s="31"/>
    </row>
    <row r="101" spans="8:15" ht="15.75" customHeight="1">
      <c r="H101" s="30"/>
      <c r="I101" s="30"/>
      <c r="J101" s="30"/>
      <c r="K101" s="30"/>
      <c r="L101" s="30"/>
      <c r="M101" s="31"/>
      <c r="N101" s="31"/>
      <c r="O101" s="31"/>
    </row>
    <row r="102" spans="8:15" ht="15.75" customHeight="1">
      <c r="H102" s="30"/>
      <c r="I102" s="30"/>
      <c r="J102" s="30"/>
      <c r="K102" s="30"/>
      <c r="L102" s="30"/>
      <c r="M102" s="31"/>
      <c r="N102" s="31"/>
      <c r="O102" s="31"/>
    </row>
    <row r="103" spans="8:15" ht="15.75" customHeight="1">
      <c r="H103" s="30"/>
      <c r="I103" s="30"/>
      <c r="J103" s="30"/>
      <c r="K103" s="30"/>
      <c r="L103" s="30"/>
      <c r="M103" s="31"/>
      <c r="N103" s="31"/>
      <c r="O103" s="31"/>
    </row>
    <row r="104" spans="8:15" ht="15.75" customHeight="1">
      <c r="H104" s="30"/>
      <c r="I104" s="30"/>
      <c r="J104" s="30"/>
      <c r="K104" s="30"/>
      <c r="L104" s="30"/>
      <c r="M104" s="31"/>
      <c r="N104" s="31"/>
      <c r="O104" s="31"/>
    </row>
    <row r="105" spans="8:15" ht="15.75" customHeight="1">
      <c r="H105" s="30"/>
      <c r="I105" s="30"/>
      <c r="J105" s="30"/>
      <c r="K105" s="30"/>
      <c r="L105" s="30"/>
      <c r="M105" s="31"/>
      <c r="N105" s="31"/>
      <c r="O105" s="31"/>
    </row>
    <row r="106" spans="8:15" ht="15.75" customHeight="1">
      <c r="H106" s="30"/>
      <c r="I106" s="30"/>
      <c r="J106" s="30"/>
      <c r="K106" s="30"/>
      <c r="L106" s="30"/>
      <c r="M106" s="31"/>
      <c r="N106" s="31"/>
      <c r="O106" s="31"/>
    </row>
    <row r="107" spans="8:15" ht="15.75" customHeight="1">
      <c r="H107" s="30"/>
      <c r="I107" s="30"/>
      <c r="J107" s="30"/>
      <c r="K107" s="30"/>
      <c r="L107" s="30"/>
      <c r="M107" s="31"/>
      <c r="N107" s="31"/>
      <c r="O107" s="31"/>
    </row>
    <row r="108" spans="8:15" ht="15.75" customHeight="1">
      <c r="H108" s="30"/>
      <c r="I108" s="30"/>
      <c r="J108" s="30"/>
      <c r="K108" s="30"/>
      <c r="L108" s="30"/>
      <c r="M108" s="31"/>
      <c r="N108" s="31"/>
      <c r="O108" s="31"/>
    </row>
    <row r="109" spans="8:15" ht="15.75" customHeight="1">
      <c r="H109" s="30"/>
      <c r="I109" s="30"/>
      <c r="J109" s="30"/>
      <c r="K109" s="30"/>
      <c r="L109" s="30"/>
      <c r="M109" s="31"/>
      <c r="N109" s="31"/>
      <c r="O109" s="31"/>
    </row>
    <row r="110" spans="8:15" ht="15.75" customHeight="1">
      <c r="H110" s="30"/>
      <c r="I110" s="30"/>
      <c r="J110" s="30"/>
      <c r="K110" s="30"/>
      <c r="L110" s="30"/>
      <c r="M110" s="31"/>
      <c r="N110" s="31"/>
      <c r="O110" s="31"/>
    </row>
    <row r="111" spans="8:15" ht="15.75" customHeight="1">
      <c r="H111" s="30"/>
      <c r="I111" s="30"/>
      <c r="J111" s="30"/>
      <c r="K111" s="30"/>
      <c r="L111" s="30"/>
      <c r="M111" s="31"/>
      <c r="N111" s="31"/>
      <c r="O111" s="31"/>
    </row>
    <row r="112" spans="8:15" ht="15.75" customHeight="1">
      <c r="H112" s="30"/>
      <c r="I112" s="30"/>
      <c r="J112" s="30"/>
      <c r="K112" s="30"/>
      <c r="L112" s="30"/>
      <c r="M112" s="31"/>
      <c r="N112" s="31"/>
      <c r="O112" s="31"/>
    </row>
    <row r="113" spans="8:15" ht="15.75" customHeight="1">
      <c r="H113" s="30"/>
      <c r="I113" s="30"/>
      <c r="J113" s="30"/>
      <c r="K113" s="30"/>
      <c r="L113" s="30"/>
      <c r="M113" s="31"/>
      <c r="N113" s="31"/>
      <c r="O113" s="31"/>
    </row>
    <row r="114" spans="8:15" ht="15.75" customHeight="1">
      <c r="H114" s="30"/>
      <c r="I114" s="30"/>
      <c r="J114" s="30"/>
      <c r="K114" s="30"/>
      <c r="L114" s="30"/>
      <c r="M114" s="31"/>
      <c r="N114" s="31"/>
      <c r="O114" s="31"/>
    </row>
    <row r="115" spans="8:15" ht="15.75" customHeight="1">
      <c r="H115" s="30"/>
      <c r="I115" s="30"/>
      <c r="J115" s="30"/>
      <c r="K115" s="30"/>
      <c r="L115" s="30"/>
      <c r="M115" s="31"/>
      <c r="N115" s="31"/>
      <c r="O115" s="31"/>
    </row>
    <row r="116" spans="8:15" ht="15.75" customHeight="1">
      <c r="H116" s="30"/>
      <c r="I116" s="30"/>
      <c r="J116" s="30"/>
      <c r="K116" s="30"/>
      <c r="L116" s="30"/>
      <c r="M116" s="31"/>
      <c r="N116" s="31"/>
      <c r="O116" s="31"/>
    </row>
    <row r="117" spans="8:15" ht="15.75" customHeight="1">
      <c r="H117" s="30"/>
      <c r="I117" s="30"/>
      <c r="J117" s="30"/>
      <c r="K117" s="30"/>
      <c r="L117" s="30"/>
      <c r="M117" s="31"/>
      <c r="N117" s="31"/>
      <c r="O117" s="31"/>
    </row>
    <row r="118" spans="8:15" ht="15.75" customHeight="1">
      <c r="H118" s="30"/>
      <c r="I118" s="30"/>
      <c r="J118" s="30"/>
      <c r="K118" s="30"/>
      <c r="L118" s="30"/>
      <c r="M118" s="31"/>
      <c r="N118" s="31"/>
      <c r="O118" s="31"/>
    </row>
    <row r="119" spans="8:15" ht="15.75" customHeight="1">
      <c r="H119" s="30"/>
      <c r="I119" s="30"/>
      <c r="J119" s="30"/>
      <c r="K119" s="30"/>
      <c r="L119" s="30"/>
      <c r="M119" s="31"/>
      <c r="N119" s="31"/>
      <c r="O119" s="31"/>
    </row>
    <row r="120" spans="8:15" ht="15.75" customHeight="1">
      <c r="H120" s="30"/>
      <c r="I120" s="30"/>
      <c r="J120" s="30"/>
      <c r="K120" s="30"/>
      <c r="L120" s="30"/>
      <c r="M120" s="31"/>
      <c r="N120" s="31"/>
      <c r="O120" s="31"/>
    </row>
    <row r="121" spans="8:15" ht="15.75" customHeight="1">
      <c r="H121" s="30"/>
      <c r="I121" s="30"/>
      <c r="J121" s="30"/>
      <c r="K121" s="30"/>
      <c r="L121" s="30"/>
      <c r="M121" s="31"/>
      <c r="N121" s="31"/>
      <c r="O121" s="31"/>
    </row>
    <row r="122" spans="8:15" ht="15.75" customHeight="1">
      <c r="H122" s="30"/>
      <c r="I122" s="30"/>
      <c r="J122" s="30"/>
      <c r="K122" s="30"/>
      <c r="L122" s="30"/>
      <c r="M122" s="31"/>
      <c r="N122" s="31"/>
      <c r="O122" s="31"/>
    </row>
    <row r="123" spans="8:15" ht="15.75" customHeight="1">
      <c r="H123" s="30"/>
      <c r="I123" s="30"/>
      <c r="J123" s="30"/>
      <c r="K123" s="30"/>
      <c r="L123" s="30"/>
      <c r="M123" s="31"/>
      <c r="N123" s="31"/>
      <c r="O123" s="31"/>
    </row>
    <row r="124" spans="8:15" ht="15.75" customHeight="1">
      <c r="H124" s="30"/>
      <c r="I124" s="30"/>
      <c r="J124" s="30"/>
      <c r="K124" s="30"/>
      <c r="L124" s="30"/>
      <c r="M124" s="31"/>
      <c r="N124" s="31"/>
      <c r="O124" s="31"/>
    </row>
    <row r="125" spans="8:15" ht="15.75" customHeight="1">
      <c r="H125" s="30"/>
      <c r="I125" s="30"/>
      <c r="J125" s="30"/>
      <c r="K125" s="30"/>
      <c r="L125" s="30"/>
      <c r="M125" s="31"/>
      <c r="N125" s="31"/>
      <c r="O125" s="31"/>
    </row>
    <row r="126" spans="8:15" ht="15.75" customHeight="1">
      <c r="H126" s="30"/>
      <c r="I126" s="30"/>
      <c r="J126" s="30"/>
      <c r="K126" s="30"/>
      <c r="L126" s="30"/>
      <c r="M126" s="31"/>
      <c r="N126" s="31"/>
      <c r="O126" s="31"/>
    </row>
    <row r="127" spans="8:15" ht="15.75" customHeight="1">
      <c r="H127" s="30"/>
      <c r="I127" s="30"/>
      <c r="J127" s="30"/>
      <c r="K127" s="30"/>
      <c r="L127" s="30"/>
      <c r="M127" s="31"/>
      <c r="N127" s="31"/>
      <c r="O127" s="31"/>
    </row>
    <row r="128" spans="8:15" ht="15.75" customHeight="1">
      <c r="H128" s="30"/>
      <c r="I128" s="30"/>
      <c r="J128" s="30"/>
      <c r="K128" s="30"/>
      <c r="L128" s="30"/>
      <c r="M128" s="31"/>
      <c r="N128" s="31"/>
      <c r="O128" s="31"/>
    </row>
    <row r="129" spans="8:15" ht="15.75" customHeight="1">
      <c r="H129" s="30"/>
      <c r="I129" s="30"/>
      <c r="J129" s="30"/>
      <c r="K129" s="30"/>
      <c r="L129" s="30"/>
      <c r="M129" s="31"/>
      <c r="N129" s="31"/>
      <c r="O129" s="31"/>
    </row>
    <row r="130" spans="8:15" ht="15.75" customHeight="1">
      <c r="H130" s="30"/>
      <c r="I130" s="30"/>
      <c r="J130" s="30"/>
      <c r="K130" s="30"/>
      <c r="L130" s="30"/>
      <c r="M130" s="31"/>
      <c r="N130" s="31"/>
      <c r="O130" s="31"/>
    </row>
    <row r="131" spans="8:15" ht="15.75" customHeight="1">
      <c r="H131" s="30"/>
      <c r="I131" s="30"/>
      <c r="J131" s="30"/>
      <c r="K131" s="30"/>
      <c r="L131" s="30"/>
      <c r="M131" s="31"/>
      <c r="N131" s="31"/>
      <c r="O131" s="31"/>
    </row>
    <row r="132" spans="8:15" ht="15.75" customHeight="1">
      <c r="H132" s="30"/>
      <c r="I132" s="30"/>
      <c r="J132" s="30"/>
      <c r="K132" s="30"/>
      <c r="L132" s="30"/>
      <c r="M132" s="31"/>
      <c r="N132" s="31"/>
      <c r="O132" s="31"/>
    </row>
    <row r="133" spans="8:15" ht="15.75" customHeight="1">
      <c r="H133" s="30"/>
      <c r="I133" s="30"/>
      <c r="J133" s="30"/>
      <c r="K133" s="30"/>
      <c r="L133" s="30"/>
      <c r="M133" s="31"/>
      <c r="N133" s="31"/>
      <c r="O133" s="31"/>
    </row>
    <row r="134" spans="8:15" ht="15.75" customHeight="1">
      <c r="H134" s="30"/>
      <c r="I134" s="30"/>
      <c r="J134" s="30"/>
      <c r="K134" s="30"/>
      <c r="L134" s="30"/>
      <c r="M134" s="31"/>
      <c r="N134" s="31"/>
      <c r="O134" s="31"/>
    </row>
    <row r="135" spans="8:15" ht="15.75" customHeight="1">
      <c r="H135" s="30"/>
      <c r="I135" s="30"/>
      <c r="J135" s="30"/>
      <c r="K135" s="30"/>
      <c r="L135" s="30"/>
      <c r="M135" s="31"/>
      <c r="N135" s="31"/>
      <c r="O135" s="31"/>
    </row>
    <row r="136" spans="8:15" ht="15.75" customHeight="1">
      <c r="H136" s="30"/>
      <c r="I136" s="30"/>
      <c r="J136" s="30"/>
      <c r="K136" s="30"/>
      <c r="L136" s="30"/>
      <c r="M136" s="31"/>
      <c r="N136" s="31"/>
      <c r="O136" s="31"/>
    </row>
    <row r="137" spans="8:15" ht="15.75" customHeight="1">
      <c r="H137" s="30"/>
      <c r="I137" s="30"/>
      <c r="J137" s="30"/>
      <c r="K137" s="30"/>
      <c r="L137" s="30"/>
      <c r="M137" s="31"/>
      <c r="N137" s="31"/>
      <c r="O137" s="31"/>
    </row>
    <row r="138" spans="8:15" ht="15.75" customHeight="1">
      <c r="H138" s="30"/>
      <c r="I138" s="30"/>
      <c r="J138" s="30"/>
      <c r="K138" s="30"/>
      <c r="L138" s="30"/>
      <c r="M138" s="31"/>
      <c r="N138" s="31"/>
      <c r="O138" s="31"/>
    </row>
    <row r="139" spans="8:15" ht="15.75" customHeight="1">
      <c r="H139" s="30"/>
      <c r="I139" s="30"/>
      <c r="J139" s="30"/>
      <c r="K139" s="30"/>
      <c r="L139" s="30"/>
      <c r="M139" s="31"/>
      <c r="N139" s="31"/>
      <c r="O139" s="31"/>
    </row>
    <row r="140" spans="8:15" ht="15.75" customHeight="1">
      <c r="H140" s="30"/>
      <c r="I140" s="30"/>
      <c r="J140" s="30"/>
      <c r="K140" s="30"/>
      <c r="L140" s="30"/>
      <c r="M140" s="31"/>
      <c r="N140" s="31"/>
      <c r="O140" s="31"/>
    </row>
    <row r="141" spans="8:15" ht="15.75" customHeight="1">
      <c r="H141" s="30"/>
      <c r="I141" s="30"/>
      <c r="J141" s="30"/>
      <c r="K141" s="30"/>
      <c r="L141" s="30"/>
      <c r="M141" s="31"/>
      <c r="N141" s="31"/>
      <c r="O141" s="31"/>
    </row>
    <row r="142" spans="8:15" ht="15.75" customHeight="1">
      <c r="H142" s="30"/>
      <c r="I142" s="30"/>
      <c r="J142" s="30"/>
      <c r="K142" s="30"/>
      <c r="L142" s="30"/>
      <c r="M142" s="31"/>
      <c r="N142" s="31"/>
      <c r="O142" s="31"/>
    </row>
    <row r="143" spans="8:15" ht="15.75" customHeight="1">
      <c r="H143" s="30"/>
      <c r="I143" s="30"/>
      <c r="J143" s="30"/>
      <c r="K143" s="30"/>
      <c r="L143" s="30"/>
      <c r="M143" s="31"/>
      <c r="N143" s="31"/>
      <c r="O143" s="31"/>
    </row>
    <row r="144" spans="8:15" ht="15.75" customHeight="1">
      <c r="H144" s="30"/>
      <c r="I144" s="30"/>
      <c r="J144" s="30"/>
      <c r="K144" s="30"/>
      <c r="L144" s="30"/>
      <c r="M144" s="31"/>
      <c r="N144" s="31"/>
      <c r="O144" s="31"/>
    </row>
    <row r="145" spans="8:15" ht="15.75" customHeight="1">
      <c r="H145" s="30"/>
      <c r="I145" s="30"/>
      <c r="J145" s="30"/>
      <c r="K145" s="30"/>
      <c r="L145" s="30"/>
      <c r="M145" s="31"/>
      <c r="N145" s="31"/>
      <c r="O145" s="31"/>
    </row>
    <row r="146" spans="8:15" ht="15.75" customHeight="1">
      <c r="H146" s="30"/>
      <c r="I146" s="30"/>
      <c r="J146" s="30"/>
      <c r="K146" s="30"/>
      <c r="L146" s="30"/>
      <c r="M146" s="31"/>
      <c r="N146" s="31"/>
      <c r="O146" s="31"/>
    </row>
    <row r="147" spans="8:15" ht="15.75" customHeight="1">
      <c r="H147" s="30"/>
      <c r="I147" s="30"/>
      <c r="J147" s="30"/>
      <c r="K147" s="30"/>
      <c r="L147" s="30"/>
      <c r="M147" s="31"/>
      <c r="N147" s="31"/>
      <c r="O147" s="31"/>
    </row>
    <row r="148" spans="8:15" ht="15.75" customHeight="1">
      <c r="H148" s="30"/>
      <c r="I148" s="30"/>
      <c r="J148" s="30"/>
      <c r="K148" s="30"/>
      <c r="L148" s="30"/>
      <c r="M148" s="31"/>
      <c r="N148" s="31"/>
      <c r="O148" s="31"/>
    </row>
    <row r="149" spans="8:15" ht="15.75" customHeight="1">
      <c r="H149" s="30"/>
      <c r="I149" s="30"/>
      <c r="J149" s="30"/>
      <c r="K149" s="30"/>
      <c r="L149" s="30"/>
      <c r="M149" s="31"/>
      <c r="N149" s="31"/>
      <c r="O149" s="31"/>
    </row>
    <row r="150" spans="8:15" ht="15.75" customHeight="1">
      <c r="H150" s="30"/>
      <c r="I150" s="30"/>
      <c r="J150" s="30"/>
      <c r="K150" s="30"/>
      <c r="L150" s="30"/>
      <c r="M150" s="31"/>
      <c r="N150" s="31"/>
      <c r="O150" s="31"/>
    </row>
    <row r="151" spans="8:15" ht="15.75" customHeight="1">
      <c r="H151" s="30"/>
      <c r="I151" s="30"/>
      <c r="J151" s="30"/>
      <c r="K151" s="30"/>
      <c r="L151" s="30"/>
      <c r="M151" s="31"/>
      <c r="N151" s="31"/>
      <c r="O151" s="31"/>
    </row>
    <row r="152" spans="8:15" ht="15.75" customHeight="1">
      <c r="H152" s="30"/>
      <c r="I152" s="30"/>
      <c r="J152" s="30"/>
      <c r="K152" s="30"/>
      <c r="L152" s="30"/>
      <c r="M152" s="31"/>
      <c r="N152" s="31"/>
      <c r="O152" s="31"/>
    </row>
    <row r="153" spans="8:15" ht="15.75" customHeight="1">
      <c r="H153" s="30"/>
      <c r="I153" s="30"/>
      <c r="J153" s="30"/>
      <c r="K153" s="30"/>
      <c r="L153" s="30"/>
      <c r="M153" s="31"/>
      <c r="N153" s="31"/>
      <c r="O153" s="31"/>
    </row>
    <row r="154" spans="8:15" ht="15.75" customHeight="1">
      <c r="H154" s="30"/>
      <c r="I154" s="30"/>
      <c r="J154" s="30"/>
      <c r="K154" s="30"/>
      <c r="L154" s="30"/>
      <c r="M154" s="31"/>
      <c r="N154" s="31"/>
      <c r="O154" s="31"/>
    </row>
    <row r="155" spans="8:15" ht="15.75" customHeight="1">
      <c r="H155" s="30"/>
      <c r="I155" s="30"/>
      <c r="J155" s="30"/>
      <c r="K155" s="30"/>
      <c r="L155" s="30"/>
      <c r="M155" s="31"/>
      <c r="N155" s="31"/>
      <c r="O155" s="31"/>
    </row>
    <row r="156" spans="8:15" ht="15.75" customHeight="1">
      <c r="H156" s="30"/>
      <c r="I156" s="30"/>
      <c r="J156" s="30"/>
      <c r="K156" s="30"/>
      <c r="L156" s="30"/>
      <c r="M156" s="31"/>
      <c r="N156" s="31"/>
      <c r="O156" s="31"/>
    </row>
    <row r="157" spans="8:15" ht="15.75" customHeight="1">
      <c r="H157" s="30"/>
      <c r="I157" s="30"/>
      <c r="J157" s="30"/>
      <c r="K157" s="30"/>
      <c r="L157" s="30"/>
      <c r="M157" s="31"/>
      <c r="N157" s="31"/>
      <c r="O157" s="31"/>
    </row>
    <row r="158" spans="8:15" ht="15.75" customHeight="1">
      <c r="H158" s="30"/>
      <c r="I158" s="30"/>
      <c r="J158" s="30"/>
      <c r="K158" s="30"/>
      <c r="L158" s="30"/>
      <c r="M158" s="31"/>
      <c r="N158" s="31"/>
      <c r="O158" s="31"/>
    </row>
    <row r="159" spans="8:15" ht="15.75" customHeight="1">
      <c r="H159" s="30"/>
      <c r="I159" s="30"/>
      <c r="J159" s="30"/>
      <c r="K159" s="30"/>
      <c r="L159" s="30"/>
      <c r="M159" s="31"/>
      <c r="N159" s="31"/>
      <c r="O159" s="31"/>
    </row>
    <row r="160" spans="8:15" ht="15.75" customHeight="1">
      <c r="H160" s="30"/>
      <c r="I160" s="30"/>
      <c r="J160" s="30"/>
      <c r="K160" s="30"/>
      <c r="L160" s="30"/>
      <c r="M160" s="31"/>
      <c r="N160" s="31"/>
      <c r="O160" s="31"/>
    </row>
    <row r="161" spans="8:15" ht="15.75" customHeight="1">
      <c r="H161" s="30"/>
      <c r="I161" s="30"/>
      <c r="J161" s="30"/>
      <c r="K161" s="30"/>
      <c r="L161" s="30"/>
      <c r="M161" s="31"/>
      <c r="N161" s="31"/>
      <c r="O161" s="31"/>
    </row>
    <row r="162" spans="8:15" ht="15.75" customHeight="1">
      <c r="H162" s="30"/>
      <c r="I162" s="30"/>
      <c r="J162" s="30"/>
      <c r="K162" s="30"/>
      <c r="L162" s="30"/>
      <c r="M162" s="31"/>
      <c r="N162" s="31"/>
      <c r="O162" s="31"/>
    </row>
    <row r="163" spans="8:15" ht="15.75" customHeight="1">
      <c r="H163" s="30"/>
      <c r="I163" s="30"/>
      <c r="J163" s="30"/>
      <c r="K163" s="30"/>
      <c r="L163" s="30"/>
      <c r="M163" s="31"/>
      <c r="N163" s="31"/>
      <c r="O163" s="31"/>
    </row>
    <row r="164" spans="8:15" ht="15.75" customHeight="1">
      <c r="H164" s="30"/>
      <c r="I164" s="30"/>
      <c r="J164" s="30"/>
      <c r="K164" s="30"/>
      <c r="L164" s="30"/>
      <c r="M164" s="31"/>
      <c r="N164" s="31"/>
      <c r="O164" s="31"/>
    </row>
    <row r="165" spans="8:15" ht="15.75" customHeight="1">
      <c r="H165" s="30"/>
      <c r="I165" s="30"/>
      <c r="J165" s="30"/>
      <c r="K165" s="30"/>
      <c r="L165" s="30"/>
      <c r="M165" s="31"/>
      <c r="N165" s="31"/>
      <c r="O165" s="31"/>
    </row>
    <row r="166" spans="8:15" ht="15.75" customHeight="1">
      <c r="H166" s="30"/>
      <c r="I166" s="30"/>
      <c r="J166" s="30"/>
      <c r="K166" s="30"/>
      <c r="L166" s="30"/>
      <c r="M166" s="31"/>
      <c r="N166" s="31"/>
      <c r="O166" s="31"/>
    </row>
    <row r="167" spans="8:15" ht="15.75" customHeight="1">
      <c r="H167" s="30"/>
      <c r="I167" s="30"/>
      <c r="J167" s="30"/>
      <c r="K167" s="30"/>
      <c r="L167" s="30"/>
      <c r="M167" s="31"/>
      <c r="N167" s="31"/>
      <c r="O167" s="31"/>
    </row>
    <row r="168" spans="8:15" ht="15.75" customHeight="1">
      <c r="H168" s="30"/>
      <c r="I168" s="30"/>
      <c r="J168" s="30"/>
      <c r="K168" s="30"/>
      <c r="L168" s="30"/>
      <c r="M168" s="31"/>
      <c r="N168" s="31"/>
      <c r="O168" s="31"/>
    </row>
    <row r="169" spans="8:15" ht="15.75" customHeight="1">
      <c r="H169" s="30"/>
      <c r="I169" s="30"/>
      <c r="J169" s="30"/>
      <c r="K169" s="30"/>
      <c r="L169" s="30"/>
      <c r="M169" s="31"/>
      <c r="N169" s="31"/>
      <c r="O169" s="31"/>
    </row>
    <row r="170" spans="8:15" ht="15.75" customHeight="1">
      <c r="H170" s="30"/>
      <c r="I170" s="30"/>
      <c r="J170" s="30"/>
      <c r="K170" s="30"/>
      <c r="L170" s="30"/>
      <c r="M170" s="31"/>
      <c r="N170" s="31"/>
      <c r="O170" s="31"/>
    </row>
    <row r="171" spans="8:15" ht="15.75" customHeight="1">
      <c r="H171" s="30"/>
      <c r="I171" s="30"/>
      <c r="J171" s="30"/>
      <c r="K171" s="30"/>
      <c r="L171" s="30"/>
      <c r="M171" s="31"/>
      <c r="N171" s="31"/>
      <c r="O171" s="31"/>
    </row>
    <row r="172" spans="8:15" ht="15.75" customHeight="1">
      <c r="H172" s="30"/>
      <c r="I172" s="30"/>
      <c r="J172" s="30"/>
      <c r="K172" s="30"/>
      <c r="L172" s="30"/>
      <c r="M172" s="31"/>
      <c r="N172" s="31"/>
      <c r="O172" s="31"/>
    </row>
    <row r="173" spans="8:15" ht="15.75" customHeight="1">
      <c r="H173" s="30"/>
      <c r="I173" s="30"/>
      <c r="J173" s="30"/>
      <c r="K173" s="30"/>
      <c r="L173" s="30"/>
      <c r="M173" s="31"/>
      <c r="N173" s="31"/>
      <c r="O173" s="31"/>
    </row>
    <row r="174" spans="8:15" ht="15.75" customHeight="1">
      <c r="H174" s="30"/>
      <c r="I174" s="30"/>
      <c r="J174" s="30"/>
      <c r="K174" s="30"/>
      <c r="L174" s="30"/>
      <c r="M174" s="31"/>
      <c r="N174" s="31"/>
      <c r="O174" s="31"/>
    </row>
    <row r="175" spans="8:15" ht="15.75" customHeight="1">
      <c r="H175" s="30"/>
      <c r="I175" s="30"/>
      <c r="J175" s="30"/>
      <c r="K175" s="30"/>
      <c r="L175" s="30"/>
      <c r="M175" s="31"/>
      <c r="N175" s="31"/>
      <c r="O175" s="31"/>
    </row>
    <row r="176" spans="8:15" ht="15.75" customHeight="1">
      <c r="H176" s="30"/>
      <c r="I176" s="30"/>
      <c r="J176" s="30"/>
      <c r="K176" s="30"/>
      <c r="L176" s="30"/>
      <c r="M176" s="31"/>
      <c r="N176" s="31"/>
      <c r="O176" s="31"/>
    </row>
    <row r="177" spans="8:15" ht="15.75" customHeight="1">
      <c r="H177" s="30"/>
      <c r="I177" s="30"/>
      <c r="J177" s="30"/>
      <c r="K177" s="30"/>
      <c r="L177" s="30"/>
      <c r="M177" s="31"/>
      <c r="N177" s="31"/>
      <c r="O177" s="31"/>
    </row>
    <row r="178" spans="8:15" ht="15.75" customHeight="1">
      <c r="H178" s="30"/>
      <c r="I178" s="30"/>
      <c r="J178" s="30"/>
      <c r="K178" s="30"/>
      <c r="L178" s="30"/>
      <c r="M178" s="31"/>
      <c r="N178" s="31"/>
      <c r="O178" s="31"/>
    </row>
    <row r="179" spans="8:15" ht="15.75" customHeight="1">
      <c r="H179" s="30"/>
      <c r="I179" s="30"/>
      <c r="J179" s="30"/>
      <c r="K179" s="30"/>
      <c r="L179" s="30"/>
      <c r="M179" s="31"/>
      <c r="N179" s="31"/>
      <c r="O179" s="31"/>
    </row>
    <row r="180" spans="8:15" ht="15.75" customHeight="1">
      <c r="H180" s="30"/>
      <c r="I180" s="30"/>
      <c r="J180" s="30"/>
      <c r="K180" s="30"/>
      <c r="L180" s="30"/>
      <c r="M180" s="31"/>
      <c r="N180" s="31"/>
      <c r="O180" s="31"/>
    </row>
    <row r="181" spans="8:15" ht="15.75" customHeight="1">
      <c r="H181" s="30"/>
      <c r="I181" s="30"/>
      <c r="J181" s="30"/>
      <c r="K181" s="30"/>
      <c r="L181" s="30"/>
      <c r="M181" s="31"/>
      <c r="N181" s="31"/>
      <c r="O181" s="31"/>
    </row>
    <row r="182" spans="8:15" ht="15.75" customHeight="1">
      <c r="H182" s="30"/>
      <c r="I182" s="30"/>
      <c r="J182" s="30"/>
      <c r="K182" s="30"/>
      <c r="L182" s="30"/>
      <c r="M182" s="31"/>
      <c r="N182" s="31"/>
      <c r="O182" s="31"/>
    </row>
    <row r="183" spans="8:15" ht="15.75" customHeight="1">
      <c r="H183" s="30"/>
      <c r="I183" s="30"/>
      <c r="J183" s="30"/>
      <c r="K183" s="30"/>
      <c r="L183" s="30"/>
      <c r="M183" s="31"/>
      <c r="N183" s="31"/>
      <c r="O183" s="31"/>
    </row>
    <row r="184" spans="8:15" ht="15.75" customHeight="1">
      <c r="H184" s="30"/>
      <c r="I184" s="30"/>
      <c r="J184" s="30"/>
      <c r="K184" s="30"/>
      <c r="L184" s="30"/>
      <c r="M184" s="31"/>
      <c r="N184" s="31"/>
      <c r="O184" s="31"/>
    </row>
    <row r="185" spans="8:15" ht="15.75" customHeight="1">
      <c r="H185" s="30"/>
      <c r="I185" s="30"/>
      <c r="J185" s="30"/>
      <c r="K185" s="30"/>
      <c r="L185" s="30"/>
      <c r="M185" s="31"/>
      <c r="N185" s="31"/>
      <c r="O185" s="31"/>
    </row>
    <row r="186" spans="8:15" ht="15.75" customHeight="1">
      <c r="H186" s="30"/>
      <c r="I186" s="30"/>
      <c r="J186" s="30"/>
      <c r="K186" s="30"/>
      <c r="L186" s="30"/>
      <c r="M186" s="31"/>
      <c r="N186" s="31"/>
      <c r="O186" s="31"/>
    </row>
    <row r="187" spans="8:15" ht="15.75" customHeight="1">
      <c r="H187" s="30"/>
      <c r="I187" s="30"/>
      <c r="J187" s="30"/>
      <c r="K187" s="30"/>
      <c r="L187" s="30"/>
      <c r="M187" s="31"/>
      <c r="N187" s="31"/>
      <c r="O187" s="31"/>
    </row>
    <row r="188" spans="8:15" ht="15.75" customHeight="1">
      <c r="H188" s="30"/>
      <c r="I188" s="30"/>
      <c r="J188" s="30"/>
      <c r="K188" s="30"/>
      <c r="L188" s="30"/>
      <c r="M188" s="31"/>
      <c r="N188" s="31"/>
      <c r="O188" s="31"/>
    </row>
    <row r="189" spans="8:15" ht="15.75" customHeight="1">
      <c r="H189" s="30"/>
      <c r="I189" s="30"/>
      <c r="J189" s="30"/>
      <c r="K189" s="30"/>
      <c r="L189" s="30"/>
      <c r="M189" s="31"/>
      <c r="N189" s="31"/>
      <c r="O189" s="31"/>
    </row>
    <row r="190" spans="8:15" ht="15.75" customHeight="1">
      <c r="H190" s="30"/>
      <c r="I190" s="30"/>
      <c r="J190" s="30"/>
      <c r="K190" s="30"/>
      <c r="L190" s="30"/>
      <c r="M190" s="31"/>
      <c r="N190" s="31"/>
      <c r="O190" s="31"/>
    </row>
    <row r="191" spans="8:15" ht="15.75" customHeight="1">
      <c r="H191" s="30"/>
      <c r="I191" s="30"/>
      <c r="J191" s="30"/>
      <c r="K191" s="30"/>
      <c r="L191" s="30"/>
      <c r="M191" s="31"/>
      <c r="N191" s="31"/>
      <c r="O191" s="31"/>
    </row>
    <row r="192" spans="8:15" ht="15.75" customHeight="1">
      <c r="H192" s="30"/>
      <c r="I192" s="30"/>
      <c r="J192" s="30"/>
      <c r="K192" s="30"/>
      <c r="L192" s="30"/>
      <c r="M192" s="31"/>
      <c r="N192" s="31"/>
      <c r="O192" s="31"/>
    </row>
    <row r="193" spans="8:15" ht="15.75" customHeight="1">
      <c r="H193" s="30"/>
      <c r="I193" s="30"/>
      <c r="J193" s="30"/>
      <c r="K193" s="30"/>
      <c r="L193" s="30"/>
      <c r="M193" s="31"/>
      <c r="N193" s="31"/>
      <c r="O193" s="31"/>
    </row>
    <row r="194" spans="8:15" ht="15.75" customHeight="1">
      <c r="H194" s="30"/>
      <c r="I194" s="30"/>
      <c r="J194" s="30"/>
      <c r="K194" s="30"/>
      <c r="L194" s="30"/>
      <c r="M194" s="31"/>
      <c r="N194" s="31"/>
      <c r="O194" s="31"/>
    </row>
    <row r="195" spans="8:15" ht="15.75" customHeight="1">
      <c r="H195" s="30"/>
      <c r="I195" s="30"/>
      <c r="J195" s="30"/>
      <c r="K195" s="30"/>
      <c r="L195" s="30"/>
      <c r="M195" s="31"/>
      <c r="N195" s="31"/>
      <c r="O195" s="31"/>
    </row>
    <row r="196" spans="8:15" ht="15.75" customHeight="1">
      <c r="H196" s="30"/>
      <c r="I196" s="30"/>
      <c r="J196" s="30"/>
      <c r="K196" s="30"/>
      <c r="L196" s="30"/>
      <c r="M196" s="31"/>
      <c r="N196" s="31"/>
      <c r="O196" s="31"/>
    </row>
    <row r="197" spans="8:15" ht="15.75" customHeight="1">
      <c r="H197" s="30"/>
      <c r="I197" s="30"/>
      <c r="J197" s="30"/>
      <c r="K197" s="30"/>
      <c r="L197" s="30"/>
      <c r="M197" s="31"/>
      <c r="N197" s="31"/>
      <c r="O197" s="31"/>
    </row>
    <row r="198" spans="8:15" ht="15.75" customHeight="1">
      <c r="H198" s="30"/>
      <c r="I198" s="30"/>
      <c r="J198" s="30"/>
      <c r="K198" s="30"/>
      <c r="L198" s="30"/>
      <c r="M198" s="31"/>
      <c r="N198" s="31"/>
      <c r="O198" s="31"/>
    </row>
    <row r="199" spans="8:15" ht="15.75" customHeight="1">
      <c r="H199" s="30"/>
      <c r="I199" s="30"/>
      <c r="J199" s="30"/>
      <c r="K199" s="30"/>
      <c r="L199" s="30"/>
      <c r="M199" s="31"/>
      <c r="N199" s="31"/>
      <c r="O199" s="31"/>
    </row>
    <row r="200" spans="8:15" ht="15.75" customHeight="1">
      <c r="H200" s="30"/>
      <c r="I200" s="30"/>
      <c r="J200" s="30"/>
      <c r="K200" s="30"/>
      <c r="L200" s="30"/>
      <c r="M200" s="31"/>
      <c r="N200" s="31"/>
      <c r="O200" s="31"/>
    </row>
    <row r="201" spans="8:15" ht="15.75" customHeight="1">
      <c r="H201" s="30"/>
      <c r="I201" s="30"/>
      <c r="J201" s="30"/>
      <c r="K201" s="30"/>
      <c r="L201" s="30"/>
      <c r="M201" s="31"/>
      <c r="N201" s="31"/>
      <c r="O201" s="31"/>
    </row>
    <row r="202" spans="8:15" ht="15.75" customHeight="1">
      <c r="H202" s="30"/>
      <c r="I202" s="30"/>
      <c r="J202" s="30"/>
      <c r="K202" s="30"/>
      <c r="L202" s="30"/>
      <c r="M202" s="31"/>
      <c r="N202" s="31"/>
      <c r="O202" s="31"/>
    </row>
    <row r="203" spans="8:15" ht="15.75" customHeight="1">
      <c r="H203" s="30"/>
      <c r="I203" s="30"/>
      <c r="J203" s="30"/>
      <c r="K203" s="30"/>
      <c r="L203" s="30"/>
      <c r="M203" s="31"/>
      <c r="N203" s="31"/>
      <c r="O203" s="31"/>
    </row>
    <row r="204" spans="8:15" ht="15.75" customHeight="1">
      <c r="H204" s="30"/>
      <c r="I204" s="30"/>
      <c r="J204" s="30"/>
      <c r="K204" s="30"/>
      <c r="L204" s="30"/>
      <c r="M204" s="31"/>
      <c r="N204" s="31"/>
      <c r="O204" s="31"/>
    </row>
    <row r="205" spans="8:15" ht="15.75" customHeight="1">
      <c r="H205" s="30"/>
      <c r="I205" s="30"/>
      <c r="J205" s="30"/>
      <c r="K205" s="30"/>
      <c r="L205" s="30"/>
      <c r="M205" s="31"/>
      <c r="N205" s="31"/>
      <c r="O205" s="31"/>
    </row>
    <row r="206" spans="8:15" ht="15.75" customHeight="1">
      <c r="H206" s="30"/>
      <c r="I206" s="30"/>
      <c r="J206" s="30"/>
      <c r="K206" s="30"/>
      <c r="L206" s="30"/>
      <c r="M206" s="31"/>
      <c r="N206" s="31"/>
      <c r="O206" s="31"/>
    </row>
    <row r="207" spans="8:15" ht="15.75" customHeight="1">
      <c r="H207" s="30"/>
      <c r="I207" s="30"/>
      <c r="J207" s="30"/>
      <c r="K207" s="30"/>
      <c r="L207" s="30"/>
      <c r="M207" s="31"/>
      <c r="N207" s="31"/>
      <c r="O207" s="31"/>
    </row>
    <row r="208" spans="8:15" ht="15.75" customHeight="1">
      <c r="H208" s="30"/>
      <c r="I208" s="30"/>
      <c r="J208" s="30"/>
      <c r="K208" s="30"/>
      <c r="L208" s="30"/>
      <c r="M208" s="31"/>
      <c r="N208" s="31"/>
      <c r="O208" s="31"/>
    </row>
    <row r="209" spans="8:15" ht="15.75" customHeight="1">
      <c r="H209" s="30"/>
      <c r="I209" s="30"/>
      <c r="J209" s="30"/>
      <c r="K209" s="30"/>
      <c r="L209" s="30"/>
      <c r="M209" s="31"/>
      <c r="N209" s="31"/>
      <c r="O209" s="31"/>
    </row>
    <row r="210" spans="8:15" ht="15.75" customHeight="1">
      <c r="H210" s="30"/>
      <c r="I210" s="30"/>
      <c r="J210" s="30"/>
      <c r="K210" s="30"/>
      <c r="L210" s="30"/>
      <c r="M210" s="31"/>
      <c r="N210" s="31"/>
      <c r="O210" s="31"/>
    </row>
    <row r="211" spans="8:15" ht="15.75" customHeight="1">
      <c r="H211" s="30"/>
      <c r="I211" s="30"/>
      <c r="J211" s="30"/>
      <c r="K211" s="30"/>
      <c r="L211" s="30"/>
      <c r="M211" s="31"/>
      <c r="N211" s="31"/>
      <c r="O211" s="31"/>
    </row>
    <row r="212" spans="8:15" ht="15.75" customHeight="1">
      <c r="H212" s="30"/>
      <c r="I212" s="30"/>
      <c r="J212" s="30"/>
      <c r="K212" s="30"/>
      <c r="L212" s="30"/>
      <c r="M212" s="31"/>
      <c r="N212" s="31"/>
      <c r="O212" s="31"/>
    </row>
    <row r="213" spans="8:15" ht="15.75" customHeight="1">
      <c r="H213" s="30"/>
      <c r="I213" s="30"/>
      <c r="J213" s="30"/>
      <c r="K213" s="30"/>
      <c r="L213" s="30"/>
      <c r="M213" s="31"/>
      <c r="N213" s="31"/>
      <c r="O213" s="31"/>
    </row>
    <row r="214" spans="8:15" ht="15.75" customHeight="1">
      <c r="H214" s="30"/>
      <c r="I214" s="30"/>
      <c r="J214" s="30"/>
      <c r="K214" s="30"/>
      <c r="L214" s="30"/>
      <c r="M214" s="31"/>
      <c r="N214" s="31"/>
      <c r="O214" s="31"/>
    </row>
    <row r="215" spans="8:15" ht="15.75" customHeight="1">
      <c r="H215" s="30"/>
      <c r="I215" s="30"/>
      <c r="J215" s="30"/>
      <c r="K215" s="30"/>
      <c r="L215" s="30"/>
      <c r="M215" s="31"/>
      <c r="N215" s="31"/>
      <c r="O215" s="31"/>
    </row>
    <row r="216" spans="8:15" ht="15.75" customHeight="1">
      <c r="H216" s="30"/>
      <c r="I216" s="30"/>
      <c r="J216" s="30"/>
      <c r="K216" s="30"/>
      <c r="L216" s="30"/>
      <c r="M216" s="31"/>
      <c r="N216" s="31"/>
      <c r="O216" s="31"/>
    </row>
    <row r="217" spans="8:15" ht="15.75" customHeight="1">
      <c r="H217" s="30"/>
      <c r="I217" s="30"/>
      <c r="J217" s="30"/>
      <c r="K217" s="30"/>
      <c r="L217" s="30"/>
      <c r="M217" s="31"/>
      <c r="N217" s="31"/>
      <c r="O217" s="31"/>
    </row>
    <row r="218" spans="8:15" ht="15.75" customHeight="1">
      <c r="H218" s="30"/>
      <c r="I218" s="30"/>
      <c r="J218" s="30"/>
      <c r="K218" s="30"/>
      <c r="L218" s="30"/>
      <c r="M218" s="31"/>
      <c r="N218" s="31"/>
      <c r="O218" s="31"/>
    </row>
    <row r="219" spans="8:15" ht="15.75" customHeight="1">
      <c r="H219" s="30"/>
      <c r="I219" s="30"/>
      <c r="J219" s="30"/>
      <c r="K219" s="30"/>
      <c r="L219" s="30"/>
      <c r="M219" s="31"/>
      <c r="N219" s="31"/>
      <c r="O219" s="31"/>
    </row>
    <row r="220" spans="8:15" ht="15.75" customHeight="1">
      <c r="H220" s="30"/>
      <c r="I220" s="30"/>
      <c r="J220" s="30"/>
      <c r="K220" s="30"/>
      <c r="L220" s="30"/>
      <c r="M220" s="31"/>
      <c r="N220" s="31"/>
      <c r="O220" s="31"/>
    </row>
    <row r="221" spans="8:15" ht="15.75" customHeight="1">
      <c r="H221" s="30"/>
      <c r="I221" s="30"/>
      <c r="J221" s="30"/>
      <c r="K221" s="30"/>
      <c r="L221" s="30"/>
      <c r="M221" s="31"/>
      <c r="N221" s="31"/>
      <c r="O221" s="31"/>
    </row>
    <row r="222" spans="8:15" ht="15.75" customHeight="1">
      <c r="H222" s="30"/>
      <c r="I222" s="30"/>
      <c r="J222" s="30"/>
      <c r="K222" s="30"/>
      <c r="L222" s="30"/>
      <c r="M222" s="31"/>
      <c r="N222" s="31"/>
      <c r="O222" s="31"/>
    </row>
    <row r="223" spans="8:15" ht="15.75" customHeight="1">
      <c r="H223" s="30"/>
      <c r="I223" s="30"/>
      <c r="J223" s="30"/>
      <c r="K223" s="30"/>
      <c r="L223" s="30"/>
      <c r="M223" s="31"/>
      <c r="N223" s="31"/>
      <c r="O223" s="31"/>
    </row>
    <row r="224" spans="8:15" ht="15.75" customHeight="1">
      <c r="H224" s="30"/>
      <c r="I224" s="30"/>
      <c r="J224" s="30"/>
      <c r="K224" s="30"/>
      <c r="L224" s="30"/>
      <c r="M224" s="31"/>
      <c r="N224" s="31"/>
      <c r="O224" s="31"/>
    </row>
    <row r="225" spans="8:15" ht="15.75" customHeight="1">
      <c r="H225" s="30"/>
      <c r="I225" s="30"/>
      <c r="J225" s="30"/>
      <c r="K225" s="30"/>
      <c r="L225" s="30"/>
      <c r="M225" s="31"/>
      <c r="N225" s="31"/>
      <c r="O225" s="31"/>
    </row>
    <row r="226" spans="8:15" ht="15.75" customHeight="1">
      <c r="H226" s="30"/>
      <c r="I226" s="30"/>
      <c r="J226" s="30"/>
      <c r="K226" s="30"/>
      <c r="L226" s="30"/>
      <c r="M226" s="31"/>
      <c r="N226" s="31"/>
      <c r="O226" s="31"/>
    </row>
    <row r="227" spans="8:15" ht="15.75" customHeight="1">
      <c r="H227" s="30"/>
      <c r="I227" s="30"/>
      <c r="J227" s="30"/>
      <c r="K227" s="30"/>
      <c r="L227" s="30"/>
      <c r="M227" s="31"/>
      <c r="N227" s="31"/>
      <c r="O227" s="31"/>
    </row>
    <row r="228" spans="8:15" ht="15.75" customHeight="1">
      <c r="H228" s="30"/>
      <c r="I228" s="30"/>
      <c r="J228" s="30"/>
      <c r="K228" s="30"/>
      <c r="L228" s="30"/>
      <c r="M228" s="31"/>
      <c r="N228" s="31"/>
      <c r="O228" s="31"/>
    </row>
    <row r="229" spans="8:15" ht="15.75" customHeight="1">
      <c r="H229" s="30"/>
      <c r="I229" s="30"/>
      <c r="J229" s="30"/>
      <c r="K229" s="30"/>
      <c r="L229" s="30"/>
      <c r="M229" s="31"/>
      <c r="N229" s="31"/>
      <c r="O229" s="31"/>
    </row>
    <row r="230" spans="8:15" ht="15.75" customHeight="1">
      <c r="H230" s="30"/>
      <c r="I230" s="30"/>
      <c r="J230" s="30"/>
      <c r="K230" s="30"/>
      <c r="L230" s="30"/>
      <c r="M230" s="31"/>
      <c r="N230" s="31"/>
      <c r="O230" s="31"/>
    </row>
    <row r="231" spans="8:15" ht="15.75" customHeight="1">
      <c r="H231" s="30"/>
      <c r="I231" s="30"/>
      <c r="J231" s="30"/>
      <c r="K231" s="30"/>
      <c r="L231" s="30"/>
      <c r="M231" s="31"/>
      <c r="N231" s="31"/>
      <c r="O231" s="31"/>
    </row>
    <row r="232" spans="8:15" ht="15.75" customHeight="1">
      <c r="H232" s="30"/>
      <c r="I232" s="30"/>
      <c r="J232" s="30"/>
      <c r="K232" s="30"/>
      <c r="L232" s="30"/>
      <c r="M232" s="31"/>
      <c r="N232" s="31"/>
      <c r="O232" s="31"/>
    </row>
    <row r="233" spans="8:15" ht="15.75" customHeight="1">
      <c r="H233" s="30"/>
      <c r="I233" s="30"/>
      <c r="J233" s="30"/>
      <c r="K233" s="30"/>
      <c r="L233" s="30"/>
      <c r="M233" s="31"/>
      <c r="N233" s="31"/>
      <c r="O233" s="31"/>
    </row>
    <row r="234" spans="8:15" ht="15.75" customHeight="1">
      <c r="H234" s="30"/>
      <c r="I234" s="30"/>
      <c r="J234" s="30"/>
      <c r="K234" s="30"/>
      <c r="L234" s="30"/>
      <c r="M234" s="31"/>
      <c r="N234" s="31"/>
      <c r="O234" s="31"/>
    </row>
    <row r="235" spans="8:15" ht="15.75" customHeight="1">
      <c r="H235" s="30"/>
      <c r="I235" s="30"/>
      <c r="J235" s="30"/>
      <c r="K235" s="30"/>
      <c r="L235" s="30"/>
      <c r="M235" s="31"/>
      <c r="N235" s="31"/>
      <c r="O235" s="31"/>
    </row>
    <row r="236" spans="8:15" ht="15.75" customHeight="1">
      <c r="H236" s="30"/>
      <c r="I236" s="30"/>
      <c r="J236" s="30"/>
      <c r="K236" s="30"/>
      <c r="L236" s="30"/>
      <c r="M236" s="31"/>
      <c r="N236" s="31"/>
      <c r="O236" s="31"/>
    </row>
    <row r="237" spans="8:15" ht="15.75" customHeight="1">
      <c r="H237" s="30"/>
      <c r="I237" s="30"/>
      <c r="J237" s="30"/>
      <c r="K237" s="30"/>
      <c r="L237" s="30"/>
      <c r="M237" s="31"/>
      <c r="N237" s="31"/>
      <c r="O237" s="31"/>
    </row>
    <row r="238" spans="8:15" ht="15.75" customHeight="1">
      <c r="H238" s="30"/>
      <c r="I238" s="30"/>
      <c r="J238" s="30"/>
      <c r="K238" s="30"/>
      <c r="L238" s="30"/>
      <c r="M238" s="31"/>
      <c r="N238" s="31"/>
      <c r="O238" s="31"/>
    </row>
    <row r="239" spans="8:15" ht="15.75" customHeight="1">
      <c r="H239" s="30"/>
      <c r="I239" s="30"/>
      <c r="J239" s="30"/>
      <c r="K239" s="30"/>
      <c r="L239" s="30"/>
      <c r="M239" s="31"/>
      <c r="N239" s="31"/>
      <c r="O239" s="31"/>
    </row>
    <row r="240" spans="8:15" ht="15.75" customHeight="1">
      <c r="H240" s="30"/>
      <c r="I240" s="30"/>
      <c r="J240" s="30"/>
      <c r="K240" s="30"/>
      <c r="L240" s="30"/>
      <c r="M240" s="31"/>
      <c r="N240" s="31"/>
      <c r="O240" s="31"/>
    </row>
    <row r="241" spans="8:15" ht="15.75" customHeight="1">
      <c r="H241" s="30"/>
      <c r="I241" s="30"/>
      <c r="J241" s="30"/>
      <c r="K241" s="30"/>
      <c r="L241" s="30"/>
      <c r="M241" s="31"/>
      <c r="N241" s="31"/>
      <c r="O241" s="31"/>
    </row>
    <row r="242" spans="8:15" ht="15.75" customHeight="1">
      <c r="H242" s="30"/>
      <c r="I242" s="30"/>
      <c r="J242" s="30"/>
      <c r="K242" s="30"/>
      <c r="L242" s="30"/>
      <c r="M242" s="31"/>
      <c r="N242" s="31"/>
      <c r="O242" s="31"/>
    </row>
    <row r="243" spans="8:15" ht="15.75" customHeight="1">
      <c r="H243" s="30"/>
      <c r="I243" s="30"/>
      <c r="J243" s="30"/>
      <c r="K243" s="30"/>
      <c r="L243" s="30"/>
      <c r="M243" s="31"/>
      <c r="N243" s="31"/>
      <c r="O243" s="31"/>
    </row>
    <row r="244" spans="8:15" ht="15.75" customHeight="1">
      <c r="H244" s="30"/>
      <c r="I244" s="30"/>
      <c r="J244" s="30"/>
      <c r="K244" s="30"/>
      <c r="L244" s="30"/>
      <c r="M244" s="31"/>
      <c r="N244" s="31"/>
      <c r="O244" s="31"/>
    </row>
    <row r="245" spans="8:15" ht="15.75" customHeight="1">
      <c r="H245" s="30"/>
      <c r="I245" s="30"/>
      <c r="J245" s="30"/>
      <c r="K245" s="30"/>
      <c r="L245" s="30"/>
      <c r="M245" s="31"/>
      <c r="N245" s="31"/>
      <c r="O245" s="31"/>
    </row>
    <row r="246" spans="8:15" ht="15.75" customHeight="1">
      <c r="H246" s="30"/>
      <c r="I246" s="30"/>
      <c r="J246" s="30"/>
      <c r="K246" s="30"/>
      <c r="L246" s="30"/>
      <c r="M246" s="31"/>
      <c r="N246" s="31"/>
      <c r="O246" s="31"/>
    </row>
    <row r="247" spans="8:15" ht="15.75" customHeight="1">
      <c r="H247" s="30"/>
      <c r="I247" s="30"/>
      <c r="J247" s="30"/>
      <c r="K247" s="30"/>
      <c r="L247" s="30"/>
      <c r="M247" s="31"/>
      <c r="N247" s="31"/>
      <c r="O247" s="31"/>
    </row>
    <row r="248" spans="8:15" ht="15.75" customHeight="1">
      <c r="H248" s="30"/>
      <c r="I248" s="30"/>
      <c r="J248" s="30"/>
      <c r="K248" s="30"/>
      <c r="L248" s="30"/>
      <c r="M248" s="31"/>
      <c r="N248" s="31"/>
      <c r="O248" s="31"/>
    </row>
    <row r="249" spans="8:15" ht="15.75" customHeight="1">
      <c r="H249" s="30"/>
      <c r="I249" s="30"/>
      <c r="J249" s="30"/>
      <c r="K249" s="30"/>
      <c r="L249" s="30"/>
      <c r="M249" s="31"/>
      <c r="N249" s="31"/>
      <c r="O249" s="31"/>
    </row>
    <row r="250" spans="8:15" ht="15.75" customHeight="1">
      <c r="H250" s="30"/>
      <c r="I250" s="30"/>
      <c r="J250" s="30"/>
      <c r="K250" s="30"/>
      <c r="L250" s="30"/>
      <c r="M250" s="31"/>
      <c r="N250" s="31"/>
      <c r="O250" s="31"/>
    </row>
    <row r="251" spans="8:15" ht="15.75" customHeight="1">
      <c r="H251" s="30"/>
      <c r="I251" s="30"/>
      <c r="J251" s="30"/>
      <c r="K251" s="30"/>
      <c r="L251" s="30"/>
      <c r="M251" s="31"/>
      <c r="N251" s="31"/>
      <c r="O251" s="31"/>
    </row>
    <row r="252" spans="8:15" ht="15.75" customHeight="1">
      <c r="H252" s="30"/>
      <c r="I252" s="30"/>
      <c r="J252" s="30"/>
      <c r="K252" s="30"/>
      <c r="L252" s="30"/>
      <c r="M252" s="31"/>
      <c r="N252" s="31"/>
      <c r="O252" s="31"/>
    </row>
    <row r="253" spans="8:15" ht="15.75" customHeight="1">
      <c r="H253" s="30"/>
      <c r="I253" s="30"/>
      <c r="J253" s="30"/>
      <c r="K253" s="30"/>
      <c r="L253" s="30"/>
      <c r="M253" s="31"/>
      <c r="N253" s="31"/>
      <c r="O253" s="31"/>
    </row>
    <row r="254" spans="8:15" ht="15.75" customHeight="1">
      <c r="H254" s="30"/>
      <c r="I254" s="30"/>
      <c r="J254" s="30"/>
      <c r="K254" s="30"/>
      <c r="L254" s="30"/>
      <c r="M254" s="31"/>
      <c r="N254" s="31"/>
      <c r="O254" s="31"/>
    </row>
    <row r="255" spans="8:15" ht="15.75" customHeight="1">
      <c r="H255" s="30"/>
      <c r="I255" s="30"/>
      <c r="J255" s="30"/>
      <c r="K255" s="30"/>
      <c r="L255" s="30"/>
      <c r="M255" s="31"/>
      <c r="N255" s="31"/>
      <c r="O255" s="31"/>
    </row>
    <row r="256" spans="8:15" ht="15.75" customHeight="1">
      <c r="H256" s="30"/>
      <c r="I256" s="30"/>
      <c r="J256" s="30"/>
      <c r="K256" s="30"/>
      <c r="L256" s="30"/>
      <c r="M256" s="31"/>
      <c r="N256" s="31"/>
      <c r="O256" s="31"/>
    </row>
    <row r="257" spans="8:15" ht="15.75" customHeight="1">
      <c r="H257" s="30"/>
      <c r="I257" s="30"/>
      <c r="J257" s="30"/>
      <c r="K257" s="30"/>
      <c r="L257" s="30"/>
      <c r="M257" s="31"/>
      <c r="N257" s="31"/>
      <c r="O257" s="31"/>
    </row>
    <row r="258" spans="8:15" ht="15.75" customHeight="1">
      <c r="H258" s="30"/>
      <c r="I258" s="30"/>
      <c r="J258" s="30"/>
      <c r="K258" s="30"/>
      <c r="L258" s="30"/>
      <c r="M258" s="31"/>
      <c r="N258" s="31"/>
      <c r="O258" s="31"/>
    </row>
    <row r="259" spans="8:15" ht="15.75" customHeight="1">
      <c r="H259" s="30"/>
      <c r="I259" s="30"/>
      <c r="J259" s="30"/>
      <c r="K259" s="30"/>
      <c r="L259" s="30"/>
      <c r="M259" s="31"/>
      <c r="N259" s="31"/>
      <c r="O259" s="31"/>
    </row>
    <row r="260" spans="8:15" ht="15.75" customHeight="1">
      <c r="H260" s="30"/>
      <c r="I260" s="30"/>
      <c r="J260" s="30"/>
      <c r="K260" s="30"/>
      <c r="L260" s="30"/>
      <c r="M260" s="31"/>
      <c r="N260" s="31"/>
      <c r="O260" s="31"/>
    </row>
    <row r="261" spans="8:15" ht="15.75" customHeight="1">
      <c r="H261" s="30"/>
      <c r="I261" s="30"/>
      <c r="J261" s="30"/>
      <c r="K261" s="30"/>
      <c r="L261" s="30"/>
      <c r="M261" s="31"/>
      <c r="N261" s="31"/>
      <c r="O261" s="31"/>
    </row>
    <row r="262" spans="8:15" ht="15.75" customHeight="1">
      <c r="H262" s="30"/>
      <c r="I262" s="30"/>
      <c r="J262" s="30"/>
      <c r="K262" s="30"/>
      <c r="L262" s="30"/>
      <c r="M262" s="31"/>
      <c r="N262" s="31"/>
      <c r="O262" s="31"/>
    </row>
    <row r="263" spans="8:15" ht="15.75" customHeight="1">
      <c r="H263" s="30"/>
      <c r="I263" s="30"/>
      <c r="J263" s="30"/>
      <c r="K263" s="30"/>
      <c r="L263" s="30"/>
      <c r="M263" s="31"/>
      <c r="N263" s="31"/>
      <c r="O263" s="31"/>
    </row>
    <row r="264" spans="8:15" ht="15.75" customHeight="1">
      <c r="H264" s="30"/>
      <c r="I264" s="30"/>
      <c r="J264" s="30"/>
      <c r="K264" s="30"/>
      <c r="L264" s="30"/>
      <c r="M264" s="31"/>
      <c r="N264" s="31"/>
      <c r="O264" s="31"/>
    </row>
    <row r="265" spans="8:15" ht="15.75" customHeight="1">
      <c r="H265" s="30"/>
      <c r="I265" s="30"/>
      <c r="J265" s="30"/>
      <c r="K265" s="30"/>
      <c r="L265" s="30"/>
      <c r="M265" s="31"/>
      <c r="N265" s="31"/>
      <c r="O265" s="31"/>
    </row>
    <row r="266" spans="8:15" ht="15.75" customHeight="1">
      <c r="H266" s="30"/>
      <c r="I266" s="30"/>
      <c r="J266" s="30"/>
      <c r="K266" s="30"/>
      <c r="L266" s="30"/>
      <c r="M266" s="31"/>
      <c r="N266" s="31"/>
      <c r="O266" s="31"/>
    </row>
    <row r="267" spans="8:15" ht="15.75" customHeight="1">
      <c r="H267" s="30"/>
      <c r="I267" s="30"/>
      <c r="J267" s="30"/>
      <c r="K267" s="30"/>
      <c r="L267" s="30"/>
      <c r="M267" s="31"/>
      <c r="N267" s="31"/>
      <c r="O267" s="31"/>
    </row>
    <row r="268" spans="8:15" ht="15.75" customHeight="1">
      <c r="H268" s="30"/>
      <c r="I268" s="30"/>
      <c r="J268" s="30"/>
      <c r="K268" s="30"/>
      <c r="L268" s="30"/>
      <c r="M268" s="31"/>
      <c r="N268" s="31"/>
      <c r="O268" s="31"/>
    </row>
    <row r="269" spans="8:15" ht="15.75" customHeight="1">
      <c r="H269" s="30"/>
      <c r="I269" s="30"/>
      <c r="J269" s="30"/>
      <c r="K269" s="30"/>
      <c r="L269" s="30"/>
      <c r="M269" s="31"/>
      <c r="N269" s="31"/>
      <c r="O269" s="31"/>
    </row>
    <row r="270" spans="8:15" ht="15.75" customHeight="1">
      <c r="H270" s="30"/>
      <c r="I270" s="30"/>
      <c r="J270" s="30"/>
      <c r="K270" s="30"/>
      <c r="L270" s="30"/>
      <c r="M270" s="31"/>
      <c r="N270" s="31"/>
      <c r="O270" s="31"/>
    </row>
    <row r="271" spans="8:15" ht="15.75" customHeight="1">
      <c r="H271" s="30"/>
      <c r="I271" s="30"/>
      <c r="J271" s="30"/>
      <c r="K271" s="30"/>
      <c r="L271" s="30"/>
      <c r="M271" s="31"/>
      <c r="N271" s="31"/>
      <c r="O271" s="31"/>
    </row>
    <row r="272" spans="8:15" ht="15.75" customHeight="1">
      <c r="H272" s="30"/>
      <c r="I272" s="30"/>
      <c r="J272" s="30"/>
      <c r="K272" s="30"/>
      <c r="L272" s="30"/>
      <c r="M272" s="31"/>
      <c r="N272" s="31"/>
      <c r="O272" s="31"/>
    </row>
    <row r="273" spans="8:15" ht="15.75" customHeight="1">
      <c r="H273" s="30"/>
      <c r="I273" s="30"/>
      <c r="J273" s="30"/>
      <c r="K273" s="30"/>
      <c r="L273" s="30"/>
      <c r="M273" s="31"/>
      <c r="N273" s="31"/>
      <c r="O273" s="31"/>
    </row>
    <row r="274" spans="8:15" ht="15.75" customHeight="1">
      <c r="H274" s="30"/>
      <c r="I274" s="30"/>
      <c r="J274" s="30"/>
      <c r="K274" s="30"/>
      <c r="L274" s="30"/>
      <c r="M274" s="31"/>
      <c r="N274" s="31"/>
      <c r="O274" s="31"/>
    </row>
    <row r="275" spans="8:15" ht="15.75" customHeight="1">
      <c r="H275" s="30"/>
      <c r="I275" s="30"/>
      <c r="J275" s="30"/>
      <c r="K275" s="30"/>
      <c r="L275" s="30"/>
      <c r="M275" s="31"/>
      <c r="N275" s="31"/>
      <c r="O275" s="31"/>
    </row>
    <row r="276" spans="8:15" ht="15.75" customHeight="1">
      <c r="H276" s="30"/>
      <c r="I276" s="30"/>
      <c r="J276" s="30"/>
      <c r="K276" s="30"/>
      <c r="L276" s="30"/>
      <c r="M276" s="31"/>
      <c r="N276" s="31"/>
      <c r="O276" s="31"/>
    </row>
    <row r="277" spans="8:15" ht="15.75" customHeight="1">
      <c r="H277" s="30"/>
      <c r="I277" s="30"/>
      <c r="J277" s="30"/>
      <c r="K277" s="30"/>
      <c r="L277" s="30"/>
      <c r="M277" s="31"/>
      <c r="N277" s="31"/>
      <c r="O277" s="31"/>
    </row>
    <row r="278" spans="8:15" ht="15.75" customHeight="1">
      <c r="H278" s="30"/>
      <c r="I278" s="30"/>
      <c r="J278" s="30"/>
      <c r="K278" s="30"/>
      <c r="L278" s="30"/>
      <c r="M278" s="31"/>
      <c r="N278" s="31"/>
      <c r="O278" s="31"/>
    </row>
    <row r="279" spans="8:15" ht="15.75" customHeight="1">
      <c r="H279" s="30"/>
      <c r="I279" s="30"/>
      <c r="J279" s="30"/>
      <c r="K279" s="30"/>
      <c r="L279" s="30"/>
      <c r="M279" s="31"/>
      <c r="N279" s="31"/>
      <c r="O279" s="31"/>
    </row>
    <row r="280" spans="8:15" ht="15.75" customHeight="1">
      <c r="H280" s="30"/>
      <c r="I280" s="30"/>
      <c r="J280" s="30"/>
      <c r="K280" s="30"/>
      <c r="L280" s="30"/>
      <c r="M280" s="31"/>
      <c r="N280" s="31"/>
      <c r="O280" s="31"/>
    </row>
    <row r="281" spans="8:15" ht="15.75" customHeight="1">
      <c r="H281" s="30"/>
      <c r="I281" s="30"/>
      <c r="J281" s="30"/>
      <c r="K281" s="30"/>
      <c r="L281" s="30"/>
      <c r="M281" s="31"/>
      <c r="N281" s="31"/>
      <c r="O281" s="31"/>
    </row>
    <row r="282" spans="8:15" ht="15.75" customHeight="1">
      <c r="H282" s="30"/>
      <c r="I282" s="30"/>
      <c r="J282" s="30"/>
      <c r="K282" s="30"/>
      <c r="L282" s="30"/>
      <c r="M282" s="31"/>
      <c r="N282" s="31"/>
      <c r="O282" s="31"/>
    </row>
    <row r="283" spans="8:15" ht="15.75" customHeight="1">
      <c r="H283" s="30"/>
      <c r="I283" s="30"/>
      <c r="J283" s="30"/>
      <c r="K283" s="30"/>
      <c r="L283" s="30"/>
      <c r="M283" s="31"/>
      <c r="N283" s="31"/>
      <c r="O283" s="31"/>
    </row>
    <row r="284" spans="8:15" ht="15.75" customHeight="1">
      <c r="H284" s="30"/>
      <c r="I284" s="30"/>
      <c r="J284" s="30"/>
      <c r="K284" s="30"/>
      <c r="L284" s="30"/>
      <c r="M284" s="31"/>
      <c r="N284" s="31"/>
      <c r="O284" s="31"/>
    </row>
    <row r="285" spans="8:15" ht="15.75" customHeight="1">
      <c r="H285" s="30"/>
      <c r="I285" s="30"/>
      <c r="J285" s="30"/>
      <c r="K285" s="30"/>
      <c r="L285" s="30"/>
      <c r="M285" s="31"/>
      <c r="N285" s="31"/>
      <c r="O285" s="31"/>
    </row>
    <row r="286" spans="8:15" ht="15.75" customHeight="1">
      <c r="H286" s="30"/>
      <c r="I286" s="30"/>
      <c r="J286" s="30"/>
      <c r="K286" s="30"/>
      <c r="L286" s="30"/>
      <c r="M286" s="31"/>
      <c r="N286" s="31"/>
      <c r="O286" s="31"/>
    </row>
    <row r="287" spans="8:15" ht="15.75" customHeight="1">
      <c r="H287" s="30"/>
      <c r="I287" s="30"/>
      <c r="J287" s="30"/>
      <c r="K287" s="30"/>
      <c r="L287" s="30"/>
      <c r="M287" s="31"/>
      <c r="N287" s="31"/>
      <c r="O287" s="31"/>
    </row>
    <row r="288" spans="8:15" ht="15.75" customHeight="1">
      <c r="H288" s="30"/>
      <c r="I288" s="30"/>
      <c r="J288" s="30"/>
      <c r="K288" s="30"/>
      <c r="L288" s="30"/>
      <c r="M288" s="31"/>
      <c r="N288" s="31"/>
      <c r="O288" s="31"/>
    </row>
    <row r="289" spans="8:15" ht="15.75" customHeight="1">
      <c r="H289" s="30"/>
      <c r="I289" s="30"/>
      <c r="J289" s="30"/>
      <c r="K289" s="30"/>
      <c r="L289" s="30"/>
      <c r="M289" s="31"/>
      <c r="N289" s="31"/>
      <c r="O289" s="31"/>
    </row>
    <row r="290" spans="8:15" ht="15.75" customHeight="1">
      <c r="H290" s="30"/>
      <c r="I290" s="30"/>
      <c r="J290" s="30"/>
      <c r="K290" s="30"/>
      <c r="L290" s="30"/>
      <c r="M290" s="31"/>
      <c r="N290" s="31"/>
      <c r="O290" s="31"/>
    </row>
    <row r="291" spans="8:15" ht="15.75" customHeight="1">
      <c r="H291" s="30"/>
      <c r="I291" s="30"/>
      <c r="J291" s="30"/>
      <c r="K291" s="30"/>
      <c r="L291" s="30"/>
      <c r="M291" s="31"/>
      <c r="N291" s="31"/>
      <c r="O291" s="31"/>
    </row>
    <row r="292" spans="8:15" ht="15.75" customHeight="1">
      <c r="H292" s="30"/>
      <c r="I292" s="30"/>
      <c r="J292" s="30"/>
      <c r="K292" s="30"/>
      <c r="L292" s="30"/>
      <c r="M292" s="31"/>
      <c r="N292" s="31"/>
      <c r="O292" s="31"/>
    </row>
    <row r="293" spans="8:15" ht="15.75" customHeight="1">
      <c r="H293" s="30"/>
      <c r="I293" s="30"/>
      <c r="J293" s="30"/>
      <c r="K293" s="30"/>
      <c r="L293" s="30"/>
      <c r="M293" s="31"/>
      <c r="N293" s="31"/>
      <c r="O293" s="31"/>
    </row>
    <row r="294" spans="8:15" ht="15.75" customHeight="1">
      <c r="H294" s="30"/>
      <c r="I294" s="30"/>
      <c r="J294" s="30"/>
      <c r="K294" s="30"/>
      <c r="L294" s="30"/>
      <c r="M294" s="31"/>
      <c r="N294" s="31"/>
      <c r="O294" s="31"/>
    </row>
    <row r="295" spans="8:15" ht="15.75" customHeight="1">
      <c r="H295" s="30"/>
      <c r="I295" s="30"/>
      <c r="J295" s="30"/>
      <c r="K295" s="30"/>
      <c r="L295" s="30"/>
      <c r="M295" s="31"/>
      <c r="N295" s="31"/>
      <c r="O295" s="31"/>
    </row>
    <row r="296" spans="8:15" ht="15.75" customHeight="1">
      <c r="H296" s="30"/>
      <c r="I296" s="30"/>
      <c r="J296" s="30"/>
      <c r="K296" s="30"/>
      <c r="L296" s="30"/>
      <c r="M296" s="31"/>
      <c r="N296" s="31"/>
      <c r="O296" s="31"/>
    </row>
    <row r="297" spans="8:15" ht="15.75" customHeight="1">
      <c r="H297" s="30"/>
      <c r="I297" s="30"/>
      <c r="J297" s="30"/>
      <c r="K297" s="30"/>
      <c r="L297" s="30"/>
      <c r="M297" s="31"/>
      <c r="N297" s="31"/>
      <c r="O297" s="31"/>
    </row>
    <row r="298" spans="8:15" ht="15.75" customHeight="1">
      <c r="H298" s="30"/>
      <c r="I298" s="30"/>
      <c r="J298" s="30"/>
      <c r="K298" s="30"/>
      <c r="L298" s="30"/>
      <c r="M298" s="31"/>
      <c r="N298" s="31"/>
      <c r="O298" s="31"/>
    </row>
    <row r="299" spans="8:15" ht="15.75" customHeight="1">
      <c r="H299" s="30"/>
      <c r="I299" s="30"/>
      <c r="J299" s="30"/>
      <c r="K299" s="30"/>
      <c r="L299" s="30"/>
      <c r="M299" s="31"/>
      <c r="N299" s="31"/>
      <c r="O299" s="31"/>
    </row>
    <row r="300" spans="8:15" ht="15.75" customHeight="1">
      <c r="H300" s="30"/>
      <c r="I300" s="30"/>
      <c r="J300" s="30"/>
      <c r="K300" s="30"/>
      <c r="L300" s="30"/>
      <c r="M300" s="31"/>
      <c r="N300" s="31"/>
      <c r="O300" s="31"/>
    </row>
    <row r="301" spans="8:15" ht="15.75" customHeight="1">
      <c r="H301" s="30"/>
      <c r="I301" s="30"/>
      <c r="J301" s="30"/>
      <c r="K301" s="30"/>
      <c r="L301" s="30"/>
      <c r="M301" s="31"/>
      <c r="N301" s="31"/>
      <c r="O301" s="31"/>
    </row>
    <row r="302" spans="8:15" ht="15.75" customHeight="1">
      <c r="H302" s="30"/>
      <c r="I302" s="30"/>
      <c r="J302" s="30"/>
      <c r="K302" s="30"/>
      <c r="L302" s="30"/>
      <c r="M302" s="31"/>
      <c r="N302" s="31"/>
      <c r="O302" s="31"/>
    </row>
    <row r="303" spans="8:15" ht="15.75" customHeight="1">
      <c r="H303" s="30"/>
      <c r="I303" s="30"/>
      <c r="J303" s="30"/>
      <c r="K303" s="30"/>
      <c r="L303" s="30"/>
      <c r="M303" s="31"/>
      <c r="N303" s="31"/>
      <c r="O303" s="31"/>
    </row>
    <row r="304" spans="8:15" ht="15.75" customHeight="1">
      <c r="H304" s="30"/>
      <c r="I304" s="30"/>
      <c r="J304" s="30"/>
      <c r="K304" s="30"/>
      <c r="L304" s="30"/>
      <c r="M304" s="31"/>
      <c r="N304" s="31"/>
      <c r="O304" s="31"/>
    </row>
    <row r="305" spans="8:15" ht="15.75" customHeight="1">
      <c r="H305" s="30"/>
      <c r="I305" s="30"/>
      <c r="J305" s="30"/>
      <c r="K305" s="30"/>
      <c r="L305" s="30"/>
      <c r="M305" s="31"/>
      <c r="N305" s="31"/>
      <c r="O305" s="31"/>
    </row>
    <row r="306" spans="8:15" ht="15.75" customHeight="1">
      <c r="H306" s="30"/>
      <c r="I306" s="30"/>
      <c r="J306" s="30"/>
      <c r="K306" s="30"/>
      <c r="L306" s="30"/>
      <c r="M306" s="31"/>
      <c r="N306" s="31"/>
      <c r="O306" s="31"/>
    </row>
    <row r="307" spans="8:15" ht="15.75" customHeight="1">
      <c r="H307" s="30"/>
      <c r="I307" s="30"/>
      <c r="J307" s="30"/>
      <c r="K307" s="30"/>
      <c r="L307" s="30"/>
      <c r="M307" s="31"/>
      <c r="N307" s="31"/>
      <c r="O307" s="31"/>
    </row>
    <row r="308" spans="8:15" ht="15.75" customHeight="1">
      <c r="H308" s="30"/>
      <c r="I308" s="30"/>
      <c r="J308" s="30"/>
      <c r="K308" s="30"/>
      <c r="L308" s="30"/>
      <c r="M308" s="31"/>
      <c r="N308" s="31"/>
      <c r="O308" s="31"/>
    </row>
    <row r="309" spans="8:15" ht="15.75" customHeight="1">
      <c r="H309" s="30"/>
      <c r="I309" s="30"/>
      <c r="J309" s="30"/>
      <c r="K309" s="30"/>
      <c r="L309" s="30"/>
      <c r="M309" s="31"/>
      <c r="N309" s="31"/>
      <c r="O309" s="31"/>
    </row>
    <row r="310" spans="8:15" ht="15.75" customHeight="1">
      <c r="H310" s="30"/>
      <c r="I310" s="30"/>
      <c r="J310" s="30"/>
      <c r="K310" s="30"/>
      <c r="L310" s="30"/>
      <c r="M310" s="31"/>
      <c r="N310" s="31"/>
      <c r="O310" s="31"/>
    </row>
    <row r="311" spans="8:15" ht="15.75" customHeight="1">
      <c r="H311" s="30"/>
      <c r="I311" s="30"/>
      <c r="J311" s="30"/>
      <c r="K311" s="30"/>
      <c r="L311" s="30"/>
      <c r="M311" s="31"/>
      <c r="N311" s="31"/>
      <c r="O311" s="31"/>
    </row>
    <row r="312" spans="8:15" ht="15.75" customHeight="1">
      <c r="H312" s="30"/>
      <c r="I312" s="30"/>
      <c r="J312" s="30"/>
      <c r="K312" s="30"/>
      <c r="L312" s="30"/>
      <c r="M312" s="31"/>
      <c r="N312" s="31"/>
      <c r="O312" s="31"/>
    </row>
    <row r="313" spans="8:15" ht="15.75" customHeight="1">
      <c r="H313" s="30"/>
      <c r="I313" s="30"/>
      <c r="J313" s="30"/>
      <c r="K313" s="30"/>
      <c r="L313" s="30"/>
      <c r="M313" s="31"/>
      <c r="N313" s="31"/>
      <c r="O313" s="31"/>
    </row>
    <row r="314" spans="8:15" ht="15.75" customHeight="1">
      <c r="H314" s="30"/>
      <c r="I314" s="30"/>
      <c r="J314" s="30"/>
      <c r="K314" s="30"/>
      <c r="L314" s="30"/>
      <c r="M314" s="31"/>
      <c r="N314" s="31"/>
      <c r="O314" s="31"/>
    </row>
    <row r="315" spans="8:15" ht="15.75" customHeight="1">
      <c r="H315" s="30"/>
      <c r="I315" s="30"/>
      <c r="J315" s="30"/>
      <c r="K315" s="30"/>
      <c r="L315" s="30"/>
      <c r="M315" s="31"/>
      <c r="N315" s="31"/>
      <c r="O315" s="31"/>
    </row>
    <row r="316" spans="8:15" ht="15.75" customHeight="1">
      <c r="H316" s="30"/>
      <c r="I316" s="30"/>
      <c r="J316" s="30"/>
      <c r="K316" s="30"/>
      <c r="L316" s="30"/>
      <c r="M316" s="31"/>
      <c r="N316" s="31"/>
      <c r="O316" s="31"/>
    </row>
    <row r="317" spans="8:15" ht="15.75" customHeight="1">
      <c r="H317" s="30"/>
      <c r="I317" s="30"/>
      <c r="J317" s="30"/>
      <c r="K317" s="30"/>
      <c r="L317" s="30"/>
      <c r="M317" s="31"/>
      <c r="N317" s="31"/>
      <c r="O317" s="31"/>
    </row>
    <row r="318" spans="8:15" ht="15.75" customHeight="1">
      <c r="H318" s="30"/>
      <c r="I318" s="30"/>
      <c r="J318" s="30"/>
      <c r="K318" s="30"/>
      <c r="L318" s="30"/>
      <c r="M318" s="31"/>
      <c r="N318" s="31"/>
      <c r="O318" s="31"/>
    </row>
    <row r="319" spans="8:15" ht="15.75" customHeight="1">
      <c r="H319" s="30"/>
      <c r="I319" s="30"/>
      <c r="J319" s="30"/>
      <c r="K319" s="30"/>
      <c r="L319" s="30"/>
      <c r="M319" s="31"/>
      <c r="N319" s="31"/>
      <c r="O319" s="31"/>
    </row>
    <row r="320" spans="8:15" ht="15.75" customHeight="1">
      <c r="H320" s="30"/>
      <c r="I320" s="30"/>
      <c r="J320" s="30"/>
      <c r="K320" s="30"/>
      <c r="L320" s="30"/>
      <c r="M320" s="31"/>
      <c r="N320" s="31"/>
      <c r="O320" s="31"/>
    </row>
    <row r="321" spans="8:15" ht="15.75" customHeight="1">
      <c r="H321" s="30"/>
      <c r="I321" s="30"/>
      <c r="J321" s="30"/>
      <c r="K321" s="30"/>
      <c r="L321" s="30"/>
      <c r="M321" s="31"/>
      <c r="N321" s="31"/>
      <c r="O321" s="31"/>
    </row>
    <row r="322" spans="8:15" ht="15.75" customHeight="1">
      <c r="H322" s="30"/>
      <c r="I322" s="30"/>
      <c r="J322" s="30"/>
      <c r="K322" s="30"/>
      <c r="L322" s="30"/>
      <c r="M322" s="31"/>
      <c r="N322" s="31"/>
      <c r="O322" s="31"/>
    </row>
    <row r="323" spans="8:15" ht="15.75" customHeight="1">
      <c r="H323" s="30"/>
      <c r="I323" s="30"/>
      <c r="J323" s="30"/>
      <c r="K323" s="30"/>
      <c r="L323" s="30"/>
      <c r="M323" s="31"/>
      <c r="N323" s="31"/>
      <c r="O323" s="31"/>
    </row>
    <row r="324" spans="8:15" ht="15.75" customHeight="1">
      <c r="H324" s="30"/>
      <c r="I324" s="30"/>
      <c r="J324" s="30"/>
      <c r="K324" s="30"/>
      <c r="L324" s="30"/>
      <c r="M324" s="31"/>
      <c r="N324" s="31"/>
      <c r="O324" s="31"/>
    </row>
    <row r="325" spans="8:15" ht="15.75" customHeight="1">
      <c r="H325" s="30"/>
      <c r="I325" s="30"/>
      <c r="J325" s="30"/>
      <c r="K325" s="30"/>
      <c r="L325" s="30"/>
      <c r="M325" s="31"/>
      <c r="N325" s="31"/>
      <c r="O325" s="31"/>
    </row>
    <row r="326" spans="8:15" ht="15.75" customHeight="1">
      <c r="H326" s="30"/>
      <c r="I326" s="30"/>
      <c r="J326" s="30"/>
      <c r="K326" s="30"/>
      <c r="L326" s="30"/>
      <c r="M326" s="31"/>
      <c r="N326" s="31"/>
      <c r="O326" s="31"/>
    </row>
    <row r="327" spans="8:15" ht="15.75" customHeight="1">
      <c r="H327" s="30"/>
      <c r="I327" s="30"/>
      <c r="J327" s="30"/>
      <c r="K327" s="30"/>
      <c r="L327" s="30"/>
      <c r="M327" s="31"/>
      <c r="N327" s="31"/>
      <c r="O327" s="31"/>
    </row>
    <row r="328" spans="8:15" ht="15.75" customHeight="1">
      <c r="H328" s="30"/>
      <c r="I328" s="30"/>
      <c r="J328" s="30"/>
      <c r="K328" s="30"/>
      <c r="L328" s="30"/>
      <c r="M328" s="31"/>
      <c r="N328" s="31"/>
      <c r="O328" s="31"/>
    </row>
    <row r="329" spans="8:15" ht="15.75" customHeight="1">
      <c r="H329" s="30"/>
      <c r="I329" s="30"/>
      <c r="J329" s="30"/>
      <c r="K329" s="30"/>
      <c r="L329" s="30"/>
      <c r="M329" s="31"/>
      <c r="N329" s="31"/>
      <c r="O329" s="31"/>
    </row>
    <row r="330" spans="8:15" ht="15.75" customHeight="1">
      <c r="H330" s="30"/>
      <c r="I330" s="30"/>
      <c r="J330" s="30"/>
      <c r="K330" s="30"/>
      <c r="L330" s="30"/>
      <c r="M330" s="31"/>
      <c r="N330" s="31"/>
      <c r="O330" s="31"/>
    </row>
    <row r="331" spans="8:15" ht="15.75" customHeight="1">
      <c r="H331" s="30"/>
      <c r="I331" s="30"/>
      <c r="J331" s="30"/>
      <c r="K331" s="30"/>
      <c r="L331" s="30"/>
      <c r="M331" s="31"/>
      <c r="N331" s="31"/>
      <c r="O331" s="31"/>
    </row>
    <row r="332" spans="8:15" ht="15.75" customHeight="1">
      <c r="H332" s="30"/>
      <c r="I332" s="30"/>
      <c r="J332" s="30"/>
      <c r="K332" s="30"/>
      <c r="L332" s="30"/>
      <c r="M332" s="31"/>
      <c r="N332" s="31"/>
      <c r="O332" s="31"/>
    </row>
    <row r="333" spans="8:15" ht="15.75" customHeight="1">
      <c r="H333" s="30"/>
      <c r="I333" s="30"/>
      <c r="J333" s="30"/>
      <c r="K333" s="30"/>
      <c r="L333" s="30"/>
      <c r="M333" s="31"/>
      <c r="N333" s="31"/>
      <c r="O333" s="31"/>
    </row>
    <row r="334" spans="8:15" ht="15.75" customHeight="1">
      <c r="H334" s="30"/>
      <c r="I334" s="30"/>
      <c r="J334" s="30"/>
      <c r="K334" s="30"/>
      <c r="L334" s="30"/>
      <c r="M334" s="31"/>
      <c r="N334" s="31"/>
      <c r="O334" s="31"/>
    </row>
    <row r="335" spans="8:15" ht="15.75" customHeight="1">
      <c r="H335" s="30"/>
      <c r="I335" s="30"/>
      <c r="J335" s="30"/>
      <c r="K335" s="30"/>
      <c r="L335" s="30"/>
      <c r="M335" s="31"/>
      <c r="N335" s="31"/>
      <c r="O335" s="31"/>
    </row>
    <row r="336" spans="8:15" ht="15.75" customHeight="1">
      <c r="H336" s="30"/>
      <c r="I336" s="30"/>
      <c r="J336" s="30"/>
      <c r="K336" s="30"/>
      <c r="L336" s="30"/>
      <c r="M336" s="31"/>
      <c r="N336" s="31"/>
      <c r="O336" s="31"/>
    </row>
    <row r="337" spans="8:15" ht="15.75" customHeight="1">
      <c r="H337" s="30"/>
      <c r="I337" s="30"/>
      <c r="J337" s="30"/>
      <c r="K337" s="30"/>
      <c r="L337" s="30"/>
      <c r="M337" s="31"/>
      <c r="N337" s="31"/>
      <c r="O337" s="31"/>
    </row>
    <row r="338" spans="8:15" ht="15.75" customHeight="1">
      <c r="H338" s="30"/>
      <c r="I338" s="30"/>
      <c r="J338" s="30"/>
      <c r="K338" s="30"/>
      <c r="L338" s="30"/>
      <c r="M338" s="31"/>
      <c r="N338" s="31"/>
      <c r="O338" s="31"/>
    </row>
    <row r="339" spans="8:15" ht="15.75" customHeight="1">
      <c r="H339" s="30"/>
      <c r="I339" s="30"/>
      <c r="J339" s="30"/>
      <c r="K339" s="30"/>
      <c r="L339" s="30"/>
      <c r="M339" s="31"/>
      <c r="N339" s="31"/>
      <c r="O339" s="31"/>
    </row>
    <row r="340" spans="8:15" ht="15.75" customHeight="1">
      <c r="H340" s="30"/>
      <c r="I340" s="30"/>
      <c r="J340" s="30"/>
      <c r="K340" s="30"/>
      <c r="L340" s="30"/>
      <c r="M340" s="31"/>
      <c r="N340" s="31"/>
      <c r="O340" s="31"/>
    </row>
    <row r="341" spans="8:15" ht="15.75" customHeight="1">
      <c r="H341" s="30"/>
      <c r="I341" s="30"/>
      <c r="J341" s="30"/>
      <c r="K341" s="30"/>
      <c r="L341" s="30"/>
      <c r="M341" s="31"/>
      <c r="N341" s="31"/>
      <c r="O341" s="31"/>
    </row>
    <row r="342" spans="8:15" ht="15.75" customHeight="1">
      <c r="H342" s="30"/>
      <c r="I342" s="30"/>
      <c r="J342" s="30"/>
      <c r="K342" s="30"/>
      <c r="L342" s="30"/>
      <c r="M342" s="31"/>
      <c r="N342" s="31"/>
      <c r="O342" s="31"/>
    </row>
    <row r="343" spans="8:15" ht="15.75" customHeight="1">
      <c r="H343" s="30"/>
      <c r="I343" s="30"/>
      <c r="J343" s="30"/>
      <c r="K343" s="30"/>
      <c r="L343" s="30"/>
      <c r="M343" s="31"/>
      <c r="N343" s="31"/>
      <c r="O343" s="31"/>
    </row>
    <row r="344" spans="8:15" ht="15.75" customHeight="1">
      <c r="H344" s="30"/>
      <c r="I344" s="30"/>
      <c r="J344" s="30"/>
      <c r="K344" s="30"/>
      <c r="L344" s="30"/>
      <c r="M344" s="31"/>
      <c r="N344" s="31"/>
      <c r="O344" s="31"/>
    </row>
    <row r="345" spans="8:15" ht="15.75" customHeight="1">
      <c r="H345" s="30"/>
      <c r="I345" s="30"/>
      <c r="J345" s="30"/>
      <c r="K345" s="30"/>
      <c r="L345" s="30"/>
      <c r="M345" s="31"/>
      <c r="N345" s="31"/>
      <c r="O345" s="31"/>
    </row>
    <row r="346" spans="8:15" ht="15.75" customHeight="1">
      <c r="H346" s="30"/>
      <c r="I346" s="30"/>
      <c r="J346" s="30"/>
      <c r="K346" s="30"/>
      <c r="L346" s="30"/>
      <c r="M346" s="31"/>
      <c r="N346" s="31"/>
      <c r="O346" s="31"/>
    </row>
    <row r="347" spans="8:15" ht="15.75" customHeight="1">
      <c r="H347" s="30"/>
      <c r="I347" s="30"/>
      <c r="J347" s="30"/>
      <c r="K347" s="30"/>
      <c r="L347" s="30"/>
      <c r="M347" s="31"/>
      <c r="N347" s="31"/>
      <c r="O347" s="31"/>
    </row>
    <row r="348" spans="8:15" ht="15.75" customHeight="1">
      <c r="H348" s="30"/>
      <c r="I348" s="30"/>
      <c r="J348" s="30"/>
      <c r="K348" s="30"/>
      <c r="L348" s="30"/>
      <c r="M348" s="31"/>
      <c r="N348" s="31"/>
      <c r="O348" s="31"/>
    </row>
    <row r="349" spans="8:15" ht="15.75" customHeight="1">
      <c r="H349" s="30"/>
      <c r="I349" s="30"/>
      <c r="J349" s="30"/>
      <c r="K349" s="30"/>
      <c r="L349" s="30"/>
      <c r="M349" s="31"/>
      <c r="N349" s="31"/>
      <c r="O349" s="31"/>
    </row>
    <row r="350" spans="8:15" ht="15.75" customHeight="1">
      <c r="H350" s="30"/>
      <c r="I350" s="30"/>
      <c r="J350" s="30"/>
      <c r="K350" s="30"/>
      <c r="L350" s="30"/>
      <c r="M350" s="31"/>
      <c r="N350" s="31"/>
      <c r="O350" s="31"/>
    </row>
    <row r="351" spans="8:15" ht="15.75" customHeight="1">
      <c r="H351" s="30"/>
      <c r="I351" s="30"/>
      <c r="J351" s="30"/>
      <c r="K351" s="30"/>
      <c r="L351" s="30"/>
      <c r="M351" s="31"/>
      <c r="N351" s="31"/>
      <c r="O351" s="31"/>
    </row>
    <row r="352" spans="8:15" ht="15.75" customHeight="1">
      <c r="H352" s="30"/>
      <c r="I352" s="30"/>
      <c r="J352" s="30"/>
      <c r="K352" s="30"/>
      <c r="L352" s="30"/>
      <c r="M352" s="31"/>
      <c r="N352" s="31"/>
      <c r="O352" s="31"/>
    </row>
    <row r="353" spans="8:15" ht="15.75" customHeight="1">
      <c r="H353" s="30"/>
      <c r="I353" s="30"/>
      <c r="J353" s="30"/>
      <c r="K353" s="30"/>
      <c r="L353" s="30"/>
      <c r="M353" s="31"/>
      <c r="N353" s="31"/>
      <c r="O353" s="31"/>
    </row>
    <row r="354" spans="8:15" ht="15.75" customHeight="1">
      <c r="H354" s="30"/>
      <c r="I354" s="30"/>
      <c r="J354" s="30"/>
      <c r="K354" s="30"/>
      <c r="L354" s="30"/>
      <c r="M354" s="31"/>
      <c r="N354" s="31"/>
      <c r="O354" s="31"/>
    </row>
    <row r="355" spans="8:15" ht="15.75" customHeight="1">
      <c r="H355" s="30"/>
      <c r="I355" s="30"/>
      <c r="J355" s="30"/>
      <c r="K355" s="30"/>
      <c r="L355" s="30"/>
      <c r="M355" s="31"/>
      <c r="N355" s="31"/>
      <c r="O355" s="31"/>
    </row>
    <row r="356" spans="8:15" ht="15.75" customHeight="1">
      <c r="H356" s="30"/>
      <c r="I356" s="30"/>
      <c r="J356" s="30"/>
      <c r="K356" s="30"/>
      <c r="L356" s="30"/>
      <c r="M356" s="31"/>
      <c r="N356" s="31"/>
      <c r="O356" s="31"/>
    </row>
    <row r="357" spans="8:15" ht="15.75" customHeight="1">
      <c r="H357" s="30"/>
      <c r="I357" s="30"/>
      <c r="J357" s="30"/>
      <c r="K357" s="30"/>
      <c r="L357" s="30"/>
      <c r="M357" s="31"/>
      <c r="N357" s="31"/>
      <c r="O357" s="31"/>
    </row>
    <row r="358" spans="8:15" ht="15.75" customHeight="1">
      <c r="H358" s="30"/>
      <c r="I358" s="30"/>
      <c r="J358" s="30"/>
      <c r="K358" s="30"/>
      <c r="L358" s="30"/>
      <c r="M358" s="31"/>
      <c r="N358" s="31"/>
      <c r="O358" s="31"/>
    </row>
    <row r="359" spans="8:15" ht="15.75" customHeight="1">
      <c r="H359" s="30"/>
      <c r="I359" s="30"/>
      <c r="J359" s="30"/>
      <c r="K359" s="30"/>
      <c r="L359" s="30"/>
      <c r="M359" s="31"/>
      <c r="N359" s="31"/>
      <c r="O359" s="31"/>
    </row>
    <row r="360" spans="8:15" ht="15.75" customHeight="1">
      <c r="H360" s="30"/>
      <c r="I360" s="30"/>
      <c r="J360" s="30"/>
      <c r="K360" s="30"/>
      <c r="L360" s="30"/>
      <c r="M360" s="31"/>
      <c r="N360" s="31"/>
      <c r="O360" s="31"/>
    </row>
    <row r="361" spans="8:15" ht="15.75" customHeight="1">
      <c r="H361" s="30"/>
      <c r="I361" s="30"/>
      <c r="J361" s="30"/>
      <c r="K361" s="30"/>
      <c r="L361" s="30"/>
      <c r="M361" s="31"/>
      <c r="N361" s="31"/>
      <c r="O361" s="31"/>
    </row>
    <row r="362" spans="8:15" ht="15.75" customHeight="1">
      <c r="H362" s="30"/>
      <c r="I362" s="30"/>
      <c r="J362" s="30"/>
      <c r="K362" s="30"/>
      <c r="L362" s="30"/>
      <c r="M362" s="31"/>
      <c r="N362" s="31"/>
      <c r="O362" s="31"/>
    </row>
    <row r="363" spans="8:15" ht="15.75" customHeight="1">
      <c r="H363" s="30"/>
      <c r="I363" s="30"/>
      <c r="J363" s="30"/>
      <c r="K363" s="30"/>
      <c r="L363" s="30"/>
      <c r="M363" s="31"/>
      <c r="N363" s="31"/>
      <c r="O363" s="31"/>
    </row>
    <row r="364" spans="8:15" ht="15.75" customHeight="1">
      <c r="H364" s="30"/>
      <c r="I364" s="30"/>
      <c r="J364" s="30"/>
      <c r="K364" s="30"/>
      <c r="L364" s="30"/>
      <c r="M364" s="31"/>
      <c r="N364" s="31"/>
      <c r="O364" s="31"/>
    </row>
    <row r="365" spans="8:15" ht="15.75" customHeight="1">
      <c r="H365" s="30"/>
      <c r="I365" s="30"/>
      <c r="J365" s="30"/>
      <c r="K365" s="30"/>
      <c r="L365" s="30"/>
      <c r="M365" s="31"/>
      <c r="N365" s="31"/>
      <c r="O365" s="31"/>
    </row>
    <row r="366" spans="8:15" ht="15.75" customHeight="1">
      <c r="H366" s="30"/>
      <c r="I366" s="30"/>
      <c r="J366" s="30"/>
      <c r="K366" s="30"/>
      <c r="L366" s="30"/>
      <c r="M366" s="31"/>
      <c r="N366" s="31"/>
      <c r="O366" s="31"/>
    </row>
    <row r="367" spans="8:15" ht="15.75" customHeight="1">
      <c r="H367" s="30"/>
      <c r="I367" s="30"/>
      <c r="J367" s="30"/>
      <c r="K367" s="30"/>
      <c r="L367" s="30"/>
      <c r="M367" s="31"/>
      <c r="N367" s="31"/>
      <c r="O367" s="31"/>
    </row>
    <row r="368" spans="8:15" ht="15.75" customHeight="1">
      <c r="H368" s="30"/>
      <c r="I368" s="30"/>
      <c r="J368" s="30"/>
      <c r="K368" s="30"/>
      <c r="L368" s="30"/>
      <c r="M368" s="31"/>
      <c r="N368" s="31"/>
      <c r="O368" s="31"/>
    </row>
    <row r="369" spans="8:15" ht="15.75" customHeight="1">
      <c r="H369" s="30"/>
      <c r="I369" s="30"/>
      <c r="J369" s="30"/>
      <c r="K369" s="30"/>
      <c r="L369" s="30"/>
      <c r="M369" s="31"/>
      <c r="N369" s="31"/>
      <c r="O369" s="31"/>
    </row>
    <row r="370" spans="8:15" ht="15.75" customHeight="1">
      <c r="H370" s="30"/>
      <c r="I370" s="30"/>
      <c r="J370" s="30"/>
      <c r="K370" s="30"/>
      <c r="L370" s="30"/>
      <c r="M370" s="31"/>
      <c r="N370" s="31"/>
      <c r="O370" s="31"/>
    </row>
    <row r="371" spans="8:15" ht="15.75" customHeight="1">
      <c r="H371" s="30"/>
      <c r="I371" s="30"/>
      <c r="J371" s="30"/>
      <c r="K371" s="30"/>
      <c r="L371" s="30"/>
      <c r="M371" s="31"/>
      <c r="N371" s="31"/>
      <c r="O371" s="31"/>
    </row>
    <row r="372" spans="8:15" ht="15.75" customHeight="1">
      <c r="H372" s="30"/>
      <c r="I372" s="30"/>
      <c r="J372" s="30"/>
      <c r="K372" s="30"/>
      <c r="L372" s="30"/>
      <c r="M372" s="31"/>
      <c r="N372" s="31"/>
      <c r="O372" s="31"/>
    </row>
    <row r="373" spans="8:15" ht="15.75" customHeight="1">
      <c r="H373" s="30"/>
      <c r="I373" s="30"/>
      <c r="J373" s="30"/>
      <c r="K373" s="30"/>
      <c r="L373" s="30"/>
      <c r="M373" s="31"/>
      <c r="N373" s="31"/>
      <c r="O373" s="31"/>
    </row>
    <row r="374" spans="8:15" ht="15.75" customHeight="1">
      <c r="H374" s="30"/>
      <c r="I374" s="30"/>
      <c r="J374" s="30"/>
      <c r="K374" s="30"/>
      <c r="L374" s="30"/>
      <c r="M374" s="31"/>
      <c r="N374" s="31"/>
      <c r="O374" s="31"/>
    </row>
    <row r="375" spans="8:15" ht="15.75" customHeight="1">
      <c r="H375" s="30"/>
      <c r="I375" s="30"/>
      <c r="J375" s="30"/>
      <c r="K375" s="30"/>
      <c r="L375" s="30"/>
      <c r="M375" s="31"/>
      <c r="N375" s="31"/>
      <c r="O375" s="31"/>
    </row>
    <row r="376" spans="8:15" ht="15.75" customHeight="1">
      <c r="H376" s="30"/>
      <c r="I376" s="30"/>
      <c r="J376" s="30"/>
      <c r="K376" s="30"/>
      <c r="L376" s="30"/>
      <c r="M376" s="31"/>
      <c r="N376" s="31"/>
      <c r="O376" s="31"/>
    </row>
    <row r="377" spans="8:15" ht="15.75" customHeight="1">
      <c r="H377" s="30"/>
      <c r="I377" s="30"/>
      <c r="J377" s="30"/>
      <c r="K377" s="30"/>
      <c r="L377" s="30"/>
      <c r="M377" s="31"/>
      <c r="N377" s="31"/>
      <c r="O377" s="31"/>
    </row>
    <row r="378" spans="8:15" ht="15.75" customHeight="1">
      <c r="H378" s="30"/>
      <c r="I378" s="30"/>
      <c r="J378" s="30"/>
      <c r="K378" s="30"/>
      <c r="L378" s="30"/>
      <c r="M378" s="31"/>
      <c r="N378" s="31"/>
      <c r="O378" s="31"/>
    </row>
    <row r="379" spans="8:15" ht="15.75" customHeight="1">
      <c r="H379" s="30"/>
      <c r="I379" s="30"/>
      <c r="J379" s="30"/>
      <c r="K379" s="30"/>
      <c r="L379" s="30"/>
      <c r="M379" s="31"/>
      <c r="N379" s="31"/>
      <c r="O379" s="31"/>
    </row>
    <row r="380" spans="8:15" ht="15.75" customHeight="1">
      <c r="H380" s="30"/>
      <c r="I380" s="30"/>
      <c r="J380" s="30"/>
      <c r="K380" s="30"/>
      <c r="L380" s="30"/>
      <c r="M380" s="31"/>
      <c r="N380" s="31"/>
      <c r="O380" s="31"/>
    </row>
    <row r="381" spans="8:15" ht="15.75" customHeight="1">
      <c r="H381" s="30"/>
      <c r="I381" s="30"/>
      <c r="J381" s="30"/>
      <c r="K381" s="30"/>
      <c r="L381" s="30"/>
      <c r="M381" s="31"/>
      <c r="N381" s="31"/>
      <c r="O381" s="31"/>
    </row>
    <row r="382" spans="8:15" ht="15.75" customHeight="1">
      <c r="H382" s="30"/>
      <c r="I382" s="30"/>
      <c r="J382" s="30"/>
      <c r="K382" s="30"/>
      <c r="L382" s="30"/>
      <c r="M382" s="31"/>
      <c r="N382" s="31"/>
      <c r="O382" s="31"/>
    </row>
    <row r="383" spans="8:15" ht="15.75" customHeight="1">
      <c r="H383" s="30"/>
      <c r="I383" s="30"/>
      <c r="J383" s="30"/>
      <c r="K383" s="30"/>
      <c r="L383" s="30"/>
      <c r="M383" s="31"/>
      <c r="N383" s="31"/>
      <c r="O383" s="31"/>
    </row>
    <row r="384" spans="8:15" ht="15.75" customHeight="1">
      <c r="H384" s="30"/>
      <c r="I384" s="30"/>
      <c r="J384" s="30"/>
      <c r="K384" s="30"/>
      <c r="L384" s="30"/>
      <c r="M384" s="31"/>
      <c r="N384" s="31"/>
      <c r="O384" s="31"/>
    </row>
    <row r="385" spans="8:15" ht="15.75" customHeight="1">
      <c r="H385" s="30"/>
      <c r="I385" s="30"/>
      <c r="J385" s="30"/>
      <c r="K385" s="30"/>
      <c r="L385" s="30"/>
      <c r="M385" s="31"/>
      <c r="N385" s="31"/>
      <c r="O385" s="31"/>
    </row>
    <row r="386" spans="8:15" ht="15.75" customHeight="1">
      <c r="H386" s="30"/>
      <c r="I386" s="30"/>
      <c r="J386" s="30"/>
      <c r="K386" s="30"/>
      <c r="L386" s="30"/>
      <c r="M386" s="31"/>
      <c r="N386" s="31"/>
      <c r="O386" s="31"/>
    </row>
    <row r="387" spans="8:15" ht="15.75" customHeight="1">
      <c r="H387" s="30"/>
      <c r="I387" s="30"/>
      <c r="J387" s="30"/>
      <c r="K387" s="30"/>
      <c r="L387" s="30"/>
      <c r="M387" s="31"/>
      <c r="N387" s="31"/>
      <c r="O387" s="31"/>
    </row>
    <row r="388" spans="8:15" ht="15.75" customHeight="1">
      <c r="H388" s="30"/>
      <c r="I388" s="30"/>
      <c r="J388" s="30"/>
      <c r="K388" s="30"/>
      <c r="L388" s="30"/>
      <c r="M388" s="31"/>
      <c r="N388" s="31"/>
      <c r="O388" s="31"/>
    </row>
    <row r="389" spans="8:15" ht="15.75" customHeight="1">
      <c r="H389" s="30"/>
      <c r="I389" s="30"/>
      <c r="J389" s="30"/>
      <c r="K389" s="30"/>
      <c r="L389" s="30"/>
      <c r="M389" s="31"/>
      <c r="N389" s="31"/>
      <c r="O389" s="31"/>
    </row>
    <row r="390" spans="8:15" ht="15.75" customHeight="1">
      <c r="H390" s="30"/>
      <c r="I390" s="30"/>
      <c r="J390" s="30"/>
      <c r="K390" s="30"/>
      <c r="L390" s="30"/>
      <c r="M390" s="31"/>
      <c r="N390" s="31"/>
      <c r="O390" s="31"/>
    </row>
    <row r="391" spans="8:15" ht="15.75" customHeight="1">
      <c r="H391" s="30"/>
      <c r="I391" s="30"/>
      <c r="J391" s="30"/>
      <c r="K391" s="30"/>
      <c r="L391" s="30"/>
      <c r="M391" s="31"/>
      <c r="N391" s="31"/>
      <c r="O391" s="31"/>
    </row>
    <row r="392" spans="8:15" ht="15.75" customHeight="1">
      <c r="H392" s="30"/>
      <c r="I392" s="30"/>
      <c r="J392" s="30"/>
      <c r="K392" s="30"/>
      <c r="L392" s="30"/>
      <c r="M392" s="31"/>
      <c r="N392" s="31"/>
      <c r="O392" s="31"/>
    </row>
    <row r="393" spans="8:15" ht="15.75" customHeight="1">
      <c r="H393" s="30"/>
      <c r="I393" s="30"/>
      <c r="J393" s="30"/>
      <c r="K393" s="30"/>
      <c r="L393" s="30"/>
      <c r="M393" s="31"/>
      <c r="N393" s="31"/>
      <c r="O393" s="31"/>
    </row>
    <row r="394" spans="8:15" ht="15.75" customHeight="1">
      <c r="H394" s="30"/>
      <c r="I394" s="30"/>
      <c r="J394" s="30"/>
      <c r="K394" s="30"/>
      <c r="L394" s="30"/>
      <c r="M394" s="31"/>
      <c r="N394" s="31"/>
      <c r="O394" s="31"/>
    </row>
    <row r="395" spans="8:15" ht="15.75" customHeight="1">
      <c r="H395" s="30"/>
      <c r="I395" s="30"/>
      <c r="J395" s="30"/>
      <c r="K395" s="30"/>
      <c r="L395" s="30"/>
      <c r="M395" s="31"/>
      <c r="N395" s="31"/>
      <c r="O395" s="31"/>
    </row>
    <row r="396" spans="8:15" ht="15.75" customHeight="1">
      <c r="H396" s="30"/>
      <c r="I396" s="30"/>
      <c r="J396" s="30"/>
      <c r="K396" s="30"/>
      <c r="L396" s="30"/>
      <c r="M396" s="31"/>
      <c r="N396" s="31"/>
      <c r="O396" s="31"/>
    </row>
    <row r="397" spans="8:15" ht="15.75" customHeight="1">
      <c r="H397" s="30"/>
      <c r="I397" s="30"/>
      <c r="J397" s="30"/>
      <c r="K397" s="30"/>
      <c r="L397" s="30"/>
      <c r="M397" s="31"/>
      <c r="N397" s="31"/>
      <c r="O397" s="31"/>
    </row>
    <row r="398" spans="8:15" ht="15.75" customHeight="1">
      <c r="H398" s="30"/>
      <c r="I398" s="30"/>
      <c r="J398" s="30"/>
      <c r="K398" s="30"/>
      <c r="L398" s="30"/>
      <c r="M398" s="31"/>
      <c r="N398" s="31"/>
      <c r="O398" s="31"/>
    </row>
    <row r="399" spans="8:15" ht="15.75" customHeight="1">
      <c r="H399" s="30"/>
      <c r="I399" s="30"/>
      <c r="J399" s="30"/>
      <c r="K399" s="30"/>
      <c r="L399" s="30"/>
      <c r="M399" s="31"/>
      <c r="N399" s="31"/>
      <c r="O399" s="31"/>
    </row>
    <row r="400" spans="8:15" ht="15.75" customHeight="1">
      <c r="H400" s="30"/>
      <c r="I400" s="30"/>
      <c r="J400" s="30"/>
      <c r="K400" s="30"/>
      <c r="L400" s="30"/>
      <c r="M400" s="31"/>
      <c r="N400" s="31"/>
      <c r="O400" s="31"/>
    </row>
    <row r="401" spans="8:15" ht="15.75" customHeight="1">
      <c r="H401" s="30"/>
      <c r="I401" s="30"/>
      <c r="J401" s="30"/>
      <c r="K401" s="30"/>
      <c r="L401" s="30"/>
      <c r="M401" s="31"/>
      <c r="N401" s="31"/>
      <c r="O401" s="31"/>
    </row>
    <row r="402" spans="8:15" ht="15.75" customHeight="1">
      <c r="H402" s="30"/>
      <c r="I402" s="30"/>
      <c r="J402" s="30"/>
      <c r="K402" s="30"/>
      <c r="L402" s="30"/>
      <c r="M402" s="31"/>
      <c r="N402" s="31"/>
      <c r="O402" s="31"/>
    </row>
    <row r="403" spans="8:15" ht="15.75" customHeight="1">
      <c r="H403" s="30"/>
      <c r="I403" s="30"/>
      <c r="J403" s="30"/>
      <c r="K403" s="30"/>
      <c r="L403" s="30"/>
      <c r="M403" s="31"/>
      <c r="N403" s="31"/>
      <c r="O403" s="31"/>
    </row>
    <row r="404" spans="8:15" ht="15.75" customHeight="1">
      <c r="H404" s="30"/>
      <c r="I404" s="30"/>
      <c r="J404" s="30"/>
      <c r="K404" s="30"/>
      <c r="L404" s="30"/>
      <c r="M404" s="31"/>
      <c r="N404" s="31"/>
      <c r="O404" s="31"/>
    </row>
    <row r="405" spans="8:15" ht="15.75" customHeight="1">
      <c r="H405" s="30"/>
      <c r="I405" s="30"/>
      <c r="J405" s="30"/>
      <c r="K405" s="30"/>
      <c r="L405" s="30"/>
      <c r="M405" s="31"/>
      <c r="N405" s="31"/>
      <c r="O405" s="31"/>
    </row>
    <row r="406" spans="8:15" ht="15.75" customHeight="1">
      <c r="H406" s="30"/>
      <c r="I406" s="30"/>
      <c r="J406" s="30"/>
      <c r="K406" s="30"/>
      <c r="L406" s="30"/>
      <c r="M406" s="31"/>
      <c r="N406" s="31"/>
      <c r="O406" s="31"/>
    </row>
    <row r="407" spans="8:15" ht="15.75" customHeight="1">
      <c r="H407" s="30"/>
      <c r="I407" s="30"/>
      <c r="J407" s="30"/>
      <c r="K407" s="30"/>
      <c r="L407" s="30"/>
      <c r="M407" s="31"/>
      <c r="N407" s="31"/>
      <c r="O407" s="31"/>
    </row>
    <row r="408" spans="8:15" ht="15.75" customHeight="1">
      <c r="H408" s="30"/>
      <c r="I408" s="30"/>
      <c r="J408" s="30"/>
      <c r="K408" s="30"/>
      <c r="L408" s="30"/>
      <c r="M408" s="31"/>
      <c r="N408" s="31"/>
      <c r="O408" s="31"/>
    </row>
    <row r="409" spans="8:15" ht="15.75" customHeight="1">
      <c r="H409" s="30"/>
      <c r="I409" s="30"/>
      <c r="J409" s="30"/>
      <c r="K409" s="30"/>
      <c r="L409" s="30"/>
      <c r="M409" s="31"/>
      <c r="N409" s="31"/>
      <c r="O409" s="31"/>
    </row>
    <row r="410" spans="8:15" ht="15.75" customHeight="1">
      <c r="H410" s="30"/>
      <c r="I410" s="30"/>
      <c r="J410" s="30"/>
      <c r="K410" s="30"/>
      <c r="L410" s="30"/>
      <c r="M410" s="31"/>
      <c r="N410" s="31"/>
      <c r="O410" s="31"/>
    </row>
    <row r="411" spans="8:15" ht="15.75" customHeight="1">
      <c r="H411" s="30"/>
      <c r="I411" s="30"/>
      <c r="J411" s="30"/>
      <c r="K411" s="30"/>
      <c r="L411" s="30"/>
      <c r="M411" s="31"/>
      <c r="N411" s="31"/>
      <c r="O411" s="31"/>
    </row>
    <row r="412" spans="8:15" ht="15.75" customHeight="1">
      <c r="H412" s="30"/>
      <c r="I412" s="30"/>
      <c r="J412" s="30"/>
      <c r="K412" s="30"/>
      <c r="L412" s="30"/>
      <c r="M412" s="31"/>
      <c r="N412" s="31"/>
      <c r="O412" s="31"/>
    </row>
    <row r="413" spans="8:15" ht="15.75" customHeight="1">
      <c r="H413" s="30"/>
      <c r="I413" s="30"/>
      <c r="J413" s="30"/>
      <c r="K413" s="30"/>
      <c r="L413" s="30"/>
      <c r="M413" s="31"/>
      <c r="N413" s="31"/>
      <c r="O413" s="31"/>
    </row>
    <row r="414" spans="8:15" ht="15.75" customHeight="1">
      <c r="H414" s="30"/>
      <c r="I414" s="30"/>
      <c r="J414" s="30"/>
      <c r="K414" s="30"/>
      <c r="L414" s="30"/>
      <c r="M414" s="31"/>
      <c r="N414" s="31"/>
      <c r="O414" s="31"/>
    </row>
    <row r="415" spans="8:15" ht="15.75" customHeight="1">
      <c r="H415" s="30"/>
      <c r="I415" s="30"/>
      <c r="J415" s="30"/>
      <c r="K415" s="30"/>
      <c r="L415" s="30"/>
      <c r="M415" s="31"/>
      <c r="N415" s="31"/>
      <c r="O415" s="31"/>
    </row>
    <row r="416" spans="8:15" ht="15.75" customHeight="1">
      <c r="H416" s="30"/>
      <c r="I416" s="30"/>
      <c r="J416" s="30"/>
      <c r="K416" s="30"/>
      <c r="L416" s="30"/>
      <c r="M416" s="31"/>
      <c r="N416" s="31"/>
      <c r="O416" s="31"/>
    </row>
    <row r="417" spans="8:15" ht="15.75" customHeight="1">
      <c r="H417" s="30"/>
      <c r="I417" s="30"/>
      <c r="J417" s="30"/>
      <c r="K417" s="30"/>
      <c r="L417" s="30"/>
      <c r="M417" s="31"/>
      <c r="N417" s="31"/>
      <c r="O417" s="31"/>
    </row>
    <row r="418" spans="8:15" ht="15.75" customHeight="1">
      <c r="H418" s="30"/>
      <c r="I418" s="30"/>
      <c r="J418" s="30"/>
      <c r="K418" s="30"/>
      <c r="L418" s="30"/>
      <c r="M418" s="31"/>
      <c r="N418" s="31"/>
      <c r="O418" s="31"/>
    </row>
    <row r="419" spans="8:15" ht="15.75" customHeight="1">
      <c r="H419" s="30"/>
      <c r="I419" s="30"/>
      <c r="J419" s="30"/>
      <c r="K419" s="30"/>
      <c r="L419" s="30"/>
      <c r="M419" s="31"/>
      <c r="N419" s="31"/>
      <c r="O419" s="31"/>
    </row>
    <row r="420" spans="8:15" ht="15.75" customHeight="1">
      <c r="H420" s="30"/>
      <c r="I420" s="30"/>
      <c r="J420" s="30"/>
      <c r="K420" s="30"/>
      <c r="L420" s="30"/>
      <c r="M420" s="31"/>
      <c r="N420" s="31"/>
      <c r="O420" s="31"/>
    </row>
    <row r="421" spans="8:15" ht="15.75" customHeight="1">
      <c r="H421" s="30"/>
      <c r="I421" s="30"/>
      <c r="J421" s="30"/>
      <c r="K421" s="30"/>
      <c r="L421" s="30"/>
      <c r="M421" s="31"/>
      <c r="N421" s="31"/>
      <c r="O421" s="31"/>
    </row>
    <row r="422" spans="8:15" ht="15.75" customHeight="1">
      <c r="H422" s="30"/>
      <c r="I422" s="30"/>
      <c r="J422" s="30"/>
      <c r="K422" s="30"/>
      <c r="L422" s="30"/>
      <c r="M422" s="31"/>
      <c r="N422" s="31"/>
      <c r="O422" s="31"/>
    </row>
    <row r="423" spans="8:15" ht="15.75" customHeight="1">
      <c r="H423" s="30"/>
      <c r="I423" s="30"/>
      <c r="J423" s="30"/>
      <c r="K423" s="30"/>
      <c r="L423" s="30"/>
      <c r="M423" s="31"/>
      <c r="N423" s="31"/>
      <c r="O423" s="31"/>
    </row>
    <row r="424" spans="8:15" ht="15.75" customHeight="1">
      <c r="H424" s="30"/>
      <c r="I424" s="30"/>
      <c r="J424" s="30"/>
      <c r="K424" s="30"/>
      <c r="L424" s="30"/>
      <c r="M424" s="31"/>
      <c r="N424" s="31"/>
      <c r="O424" s="31"/>
    </row>
    <row r="425" spans="8:15" ht="15.75" customHeight="1">
      <c r="H425" s="30"/>
      <c r="I425" s="30"/>
      <c r="J425" s="30"/>
      <c r="K425" s="30"/>
      <c r="L425" s="30"/>
      <c r="M425" s="31"/>
      <c r="N425" s="31"/>
      <c r="O425" s="31"/>
    </row>
    <row r="426" spans="8:15" ht="15.75" customHeight="1">
      <c r="H426" s="30"/>
      <c r="I426" s="30"/>
      <c r="J426" s="30"/>
      <c r="K426" s="30"/>
      <c r="L426" s="30"/>
      <c r="M426" s="31"/>
      <c r="N426" s="31"/>
      <c r="O426" s="31"/>
    </row>
    <row r="427" spans="8:15" ht="15.75" customHeight="1">
      <c r="H427" s="30"/>
      <c r="I427" s="30"/>
      <c r="J427" s="30"/>
      <c r="K427" s="30"/>
      <c r="L427" s="30"/>
      <c r="M427" s="31"/>
      <c r="N427" s="31"/>
      <c r="O427" s="31"/>
    </row>
    <row r="428" spans="8:15" ht="15.75" customHeight="1">
      <c r="H428" s="30"/>
      <c r="I428" s="30"/>
      <c r="J428" s="30"/>
      <c r="K428" s="30"/>
      <c r="L428" s="30"/>
      <c r="M428" s="31"/>
      <c r="N428" s="31"/>
      <c r="O428" s="31"/>
    </row>
    <row r="429" spans="8:15" ht="15.75" customHeight="1">
      <c r="H429" s="30"/>
      <c r="I429" s="30"/>
      <c r="J429" s="30"/>
      <c r="K429" s="30"/>
      <c r="L429" s="30"/>
      <c r="M429" s="31"/>
      <c r="N429" s="31"/>
      <c r="O429" s="31"/>
    </row>
    <row r="430" spans="8:15" ht="15.75" customHeight="1">
      <c r="H430" s="30"/>
      <c r="I430" s="30"/>
      <c r="J430" s="30"/>
      <c r="K430" s="30"/>
      <c r="L430" s="30"/>
      <c r="M430" s="31"/>
      <c r="N430" s="31"/>
      <c r="O430" s="31"/>
    </row>
    <row r="431" spans="8:15" ht="15.75" customHeight="1">
      <c r="H431" s="30"/>
      <c r="I431" s="30"/>
      <c r="J431" s="30"/>
      <c r="K431" s="30"/>
      <c r="L431" s="30"/>
      <c r="M431" s="31"/>
      <c r="N431" s="31"/>
      <c r="O431" s="31"/>
    </row>
    <row r="432" spans="8:15" ht="15.75" customHeight="1">
      <c r="H432" s="30"/>
      <c r="I432" s="30"/>
      <c r="J432" s="30"/>
      <c r="K432" s="30"/>
      <c r="L432" s="30"/>
      <c r="M432" s="31"/>
      <c r="N432" s="31"/>
      <c r="O432" s="31"/>
    </row>
    <row r="433" spans="8:15" ht="15.75" customHeight="1">
      <c r="H433" s="30"/>
      <c r="I433" s="30"/>
      <c r="J433" s="30"/>
      <c r="K433" s="30"/>
      <c r="L433" s="30"/>
      <c r="M433" s="31"/>
      <c r="N433" s="31"/>
      <c r="O433" s="31"/>
    </row>
    <row r="434" spans="8:15" ht="15.75" customHeight="1">
      <c r="H434" s="30"/>
      <c r="I434" s="30"/>
      <c r="J434" s="30"/>
      <c r="K434" s="30"/>
      <c r="L434" s="30"/>
      <c r="M434" s="31"/>
      <c r="N434" s="31"/>
      <c r="O434" s="31"/>
    </row>
    <row r="435" spans="8:15" ht="15.75" customHeight="1">
      <c r="H435" s="30"/>
      <c r="I435" s="30"/>
      <c r="J435" s="30"/>
      <c r="K435" s="30"/>
      <c r="L435" s="30"/>
      <c r="M435" s="31"/>
      <c r="N435" s="31"/>
      <c r="O435" s="31"/>
    </row>
    <row r="436" spans="8:15" ht="15.75" customHeight="1">
      <c r="H436" s="30"/>
      <c r="I436" s="30"/>
      <c r="J436" s="30"/>
      <c r="K436" s="30"/>
      <c r="L436" s="30"/>
      <c r="M436" s="31"/>
      <c r="N436" s="31"/>
      <c r="O436" s="31"/>
    </row>
    <row r="437" spans="8:15" ht="15.75" customHeight="1">
      <c r="H437" s="30"/>
      <c r="I437" s="30"/>
      <c r="J437" s="30"/>
      <c r="K437" s="30"/>
      <c r="L437" s="30"/>
      <c r="M437" s="31"/>
      <c r="N437" s="31"/>
      <c r="O437" s="31"/>
    </row>
    <row r="438" spans="8:15" ht="15.75" customHeight="1">
      <c r="H438" s="30"/>
      <c r="I438" s="30"/>
      <c r="J438" s="30"/>
      <c r="K438" s="30"/>
      <c r="L438" s="30"/>
      <c r="M438" s="31"/>
      <c r="N438" s="31"/>
      <c r="O438" s="31"/>
    </row>
    <row r="439" spans="8:15" ht="15.75" customHeight="1">
      <c r="H439" s="30"/>
      <c r="I439" s="30"/>
      <c r="J439" s="30"/>
      <c r="K439" s="30"/>
      <c r="L439" s="30"/>
      <c r="M439" s="31"/>
      <c r="N439" s="31"/>
      <c r="O439" s="31"/>
    </row>
    <row r="440" spans="8:15" ht="15.75" customHeight="1">
      <c r="H440" s="30"/>
      <c r="I440" s="30"/>
      <c r="J440" s="30"/>
      <c r="K440" s="30"/>
      <c r="L440" s="30"/>
      <c r="M440" s="31"/>
      <c r="N440" s="31"/>
      <c r="O440" s="31"/>
    </row>
    <row r="441" spans="8:15" ht="15.75" customHeight="1">
      <c r="H441" s="30"/>
      <c r="I441" s="30"/>
      <c r="J441" s="30"/>
      <c r="K441" s="30"/>
      <c r="L441" s="30"/>
      <c r="M441" s="31"/>
      <c r="N441" s="31"/>
      <c r="O441" s="31"/>
    </row>
    <row r="442" spans="8:15" ht="15.75" customHeight="1">
      <c r="H442" s="30"/>
      <c r="I442" s="30"/>
      <c r="J442" s="30"/>
      <c r="K442" s="30"/>
      <c r="L442" s="30"/>
      <c r="M442" s="31"/>
      <c r="N442" s="31"/>
      <c r="O442" s="31"/>
    </row>
    <row r="443" spans="8:15" ht="15.75" customHeight="1">
      <c r="H443" s="30"/>
      <c r="I443" s="30"/>
      <c r="J443" s="30"/>
      <c r="K443" s="30"/>
      <c r="L443" s="30"/>
      <c r="M443" s="31"/>
      <c r="N443" s="31"/>
      <c r="O443" s="31"/>
    </row>
    <row r="444" spans="8:15" ht="15.75" customHeight="1">
      <c r="H444" s="30"/>
      <c r="I444" s="30"/>
      <c r="J444" s="30"/>
      <c r="K444" s="30"/>
      <c r="L444" s="30"/>
      <c r="M444" s="31"/>
      <c r="N444" s="31"/>
      <c r="O444" s="31"/>
    </row>
    <row r="445" spans="8:15" ht="15.75" customHeight="1">
      <c r="H445" s="30"/>
      <c r="I445" s="30"/>
      <c r="J445" s="30"/>
      <c r="K445" s="30"/>
      <c r="L445" s="30"/>
      <c r="M445" s="31"/>
      <c r="N445" s="31"/>
      <c r="O445" s="31"/>
    </row>
    <row r="446" spans="8:15" ht="15.75" customHeight="1">
      <c r="H446" s="30"/>
      <c r="I446" s="30"/>
      <c r="J446" s="30"/>
      <c r="K446" s="30"/>
      <c r="L446" s="30"/>
      <c r="M446" s="31"/>
      <c r="N446" s="31"/>
      <c r="O446" s="31"/>
    </row>
    <row r="447" spans="8:15" ht="15.75" customHeight="1">
      <c r="H447" s="30"/>
      <c r="I447" s="30"/>
      <c r="J447" s="30"/>
      <c r="K447" s="30"/>
      <c r="L447" s="30"/>
      <c r="M447" s="31"/>
      <c r="N447" s="31"/>
      <c r="O447" s="31"/>
    </row>
    <row r="448" spans="8:15" ht="15.75" customHeight="1">
      <c r="H448" s="30"/>
      <c r="I448" s="30"/>
      <c r="J448" s="30"/>
      <c r="K448" s="30"/>
      <c r="L448" s="30"/>
      <c r="M448" s="31"/>
      <c r="N448" s="31"/>
      <c r="O448" s="31"/>
    </row>
    <row r="449" spans="8:15" ht="15.75" customHeight="1">
      <c r="H449" s="30"/>
      <c r="I449" s="30"/>
      <c r="J449" s="30"/>
      <c r="K449" s="30"/>
      <c r="L449" s="30"/>
      <c r="M449" s="31"/>
      <c r="N449" s="31"/>
      <c r="O449" s="31"/>
    </row>
    <row r="450" spans="8:15" ht="15.75" customHeight="1">
      <c r="H450" s="30"/>
      <c r="I450" s="30"/>
      <c r="J450" s="30"/>
      <c r="K450" s="30"/>
      <c r="L450" s="30"/>
      <c r="M450" s="31"/>
      <c r="N450" s="31"/>
      <c r="O450" s="31"/>
    </row>
    <row r="451" spans="8:15" ht="15.75" customHeight="1">
      <c r="H451" s="30"/>
      <c r="I451" s="30"/>
      <c r="J451" s="30"/>
      <c r="K451" s="30"/>
      <c r="L451" s="30"/>
      <c r="M451" s="31"/>
      <c r="N451" s="31"/>
      <c r="O451" s="31"/>
    </row>
    <row r="452" spans="8:15" ht="15.75" customHeight="1">
      <c r="H452" s="30"/>
      <c r="I452" s="30"/>
      <c r="J452" s="30"/>
      <c r="K452" s="30"/>
      <c r="L452" s="30"/>
      <c r="M452" s="31"/>
      <c r="N452" s="31"/>
      <c r="O452" s="31"/>
    </row>
    <row r="453" spans="8:15" ht="15.75" customHeight="1">
      <c r="H453" s="30"/>
      <c r="I453" s="30"/>
      <c r="J453" s="30"/>
      <c r="K453" s="30"/>
      <c r="L453" s="30"/>
      <c r="M453" s="31"/>
      <c r="N453" s="31"/>
      <c r="O453" s="31"/>
    </row>
    <row r="454" spans="8:15" ht="15.75" customHeight="1">
      <c r="H454" s="30"/>
      <c r="I454" s="30"/>
      <c r="J454" s="30"/>
      <c r="K454" s="30"/>
      <c r="L454" s="30"/>
      <c r="M454" s="31"/>
      <c r="N454" s="31"/>
      <c r="O454" s="31"/>
    </row>
    <row r="455" spans="8:15" ht="15.75" customHeight="1">
      <c r="H455" s="30"/>
      <c r="I455" s="30"/>
      <c r="J455" s="30"/>
      <c r="K455" s="30"/>
      <c r="L455" s="30"/>
      <c r="M455" s="31"/>
      <c r="N455" s="31"/>
      <c r="O455" s="31"/>
    </row>
    <row r="456" spans="8:15" ht="15.75" customHeight="1">
      <c r="H456" s="30"/>
      <c r="I456" s="30"/>
      <c r="J456" s="30"/>
      <c r="K456" s="30"/>
      <c r="L456" s="30"/>
      <c r="M456" s="31"/>
      <c r="N456" s="31"/>
      <c r="O456" s="31"/>
    </row>
    <row r="457" spans="8:15" ht="15.75" customHeight="1">
      <c r="H457" s="30"/>
      <c r="I457" s="30"/>
      <c r="J457" s="30"/>
      <c r="K457" s="30"/>
      <c r="L457" s="30"/>
      <c r="M457" s="31"/>
      <c r="N457" s="31"/>
      <c r="O457" s="31"/>
    </row>
    <row r="458" spans="8:15" ht="15.75" customHeight="1">
      <c r="H458" s="30"/>
      <c r="I458" s="30"/>
      <c r="J458" s="30"/>
      <c r="K458" s="30"/>
      <c r="L458" s="30"/>
      <c r="M458" s="31"/>
      <c r="N458" s="31"/>
      <c r="O458" s="31"/>
    </row>
    <row r="459" spans="8:15" ht="15.75" customHeight="1">
      <c r="H459" s="30"/>
      <c r="I459" s="30"/>
      <c r="J459" s="30"/>
      <c r="K459" s="30"/>
      <c r="L459" s="30"/>
      <c r="M459" s="31"/>
      <c r="N459" s="31"/>
      <c r="O459" s="31"/>
    </row>
    <row r="460" spans="8:15" ht="15.75" customHeight="1">
      <c r="H460" s="30"/>
      <c r="I460" s="30"/>
      <c r="J460" s="30"/>
      <c r="K460" s="30"/>
      <c r="L460" s="30"/>
      <c r="M460" s="31"/>
      <c r="N460" s="31"/>
      <c r="O460" s="31"/>
    </row>
    <row r="461" spans="8:15" ht="15.75" customHeight="1">
      <c r="H461" s="30"/>
      <c r="I461" s="30"/>
      <c r="J461" s="30"/>
      <c r="K461" s="30"/>
      <c r="L461" s="30"/>
      <c r="M461" s="31"/>
      <c r="N461" s="31"/>
      <c r="O461" s="31"/>
    </row>
    <row r="462" spans="8:15" ht="15.75" customHeight="1">
      <c r="H462" s="30"/>
      <c r="I462" s="30"/>
      <c r="J462" s="30"/>
      <c r="K462" s="30"/>
      <c r="L462" s="30"/>
      <c r="M462" s="31"/>
      <c r="N462" s="31"/>
      <c r="O462" s="31"/>
    </row>
    <row r="463" spans="8:15" ht="15.75" customHeight="1">
      <c r="H463" s="30"/>
      <c r="I463" s="30"/>
      <c r="J463" s="30"/>
      <c r="K463" s="30"/>
      <c r="L463" s="30"/>
      <c r="M463" s="31"/>
      <c r="N463" s="31"/>
      <c r="O463" s="31"/>
    </row>
    <row r="464" spans="8:15" ht="15.75" customHeight="1">
      <c r="H464" s="30"/>
      <c r="I464" s="30"/>
      <c r="J464" s="30"/>
      <c r="K464" s="30"/>
      <c r="L464" s="30"/>
      <c r="M464" s="31"/>
      <c r="N464" s="31"/>
      <c r="O464" s="31"/>
    </row>
    <row r="465" spans="8:15" ht="15.75" customHeight="1">
      <c r="H465" s="30"/>
      <c r="I465" s="30"/>
      <c r="J465" s="30"/>
      <c r="K465" s="30"/>
      <c r="L465" s="30"/>
      <c r="M465" s="31"/>
      <c r="N465" s="31"/>
      <c r="O465" s="31"/>
    </row>
    <row r="466" spans="8:15" ht="15.75" customHeight="1">
      <c r="H466" s="30"/>
      <c r="I466" s="30"/>
      <c r="J466" s="30"/>
      <c r="K466" s="30"/>
      <c r="L466" s="30"/>
      <c r="M466" s="31"/>
      <c r="N466" s="31"/>
      <c r="O466" s="31"/>
    </row>
    <row r="467" spans="8:15" ht="15.75" customHeight="1">
      <c r="H467" s="30"/>
      <c r="I467" s="30"/>
      <c r="J467" s="30"/>
      <c r="K467" s="30"/>
      <c r="L467" s="30"/>
      <c r="M467" s="31"/>
      <c r="N467" s="31"/>
      <c r="O467" s="31"/>
    </row>
    <row r="468" spans="8:15" ht="15.75" customHeight="1">
      <c r="H468" s="30"/>
      <c r="I468" s="30"/>
      <c r="J468" s="30"/>
      <c r="K468" s="30"/>
      <c r="L468" s="30"/>
      <c r="M468" s="31"/>
      <c r="N468" s="31"/>
      <c r="O468" s="31"/>
    </row>
    <row r="469" spans="8:15" ht="15.75" customHeight="1">
      <c r="H469" s="30"/>
      <c r="I469" s="30"/>
      <c r="J469" s="30"/>
      <c r="K469" s="30"/>
      <c r="L469" s="30"/>
      <c r="M469" s="31"/>
      <c r="N469" s="31"/>
      <c r="O469" s="31"/>
    </row>
    <row r="470" spans="8:15" ht="15.75" customHeight="1">
      <c r="H470" s="30"/>
      <c r="I470" s="30"/>
      <c r="J470" s="30"/>
      <c r="K470" s="30"/>
      <c r="L470" s="30"/>
      <c r="M470" s="31"/>
      <c r="N470" s="31"/>
      <c r="O470" s="31"/>
    </row>
    <row r="471" spans="8:15" ht="15.75" customHeight="1">
      <c r="H471" s="30"/>
      <c r="I471" s="30"/>
      <c r="J471" s="30"/>
      <c r="K471" s="30"/>
      <c r="L471" s="30"/>
      <c r="M471" s="31"/>
      <c r="N471" s="31"/>
      <c r="O471" s="31"/>
    </row>
    <row r="472" spans="8:15" ht="15.75" customHeight="1">
      <c r="H472" s="30"/>
      <c r="I472" s="30"/>
      <c r="J472" s="30"/>
      <c r="K472" s="30"/>
      <c r="L472" s="30"/>
      <c r="M472" s="31"/>
      <c r="N472" s="31"/>
      <c r="O472" s="31"/>
    </row>
    <row r="473" spans="8:15" ht="15.75" customHeight="1">
      <c r="H473" s="30"/>
      <c r="I473" s="30"/>
      <c r="J473" s="30"/>
      <c r="K473" s="30"/>
      <c r="L473" s="30"/>
      <c r="M473" s="31"/>
      <c r="N473" s="31"/>
      <c r="O473" s="31"/>
    </row>
    <row r="474" spans="8:15" ht="15.75" customHeight="1">
      <c r="H474" s="30"/>
      <c r="I474" s="30"/>
      <c r="J474" s="30"/>
      <c r="K474" s="30"/>
      <c r="L474" s="30"/>
      <c r="M474" s="31"/>
      <c r="N474" s="31"/>
      <c r="O474" s="31"/>
    </row>
    <row r="475" spans="8:15" ht="15.75" customHeight="1">
      <c r="H475" s="30"/>
      <c r="I475" s="30"/>
      <c r="J475" s="30"/>
      <c r="K475" s="30"/>
      <c r="L475" s="30"/>
      <c r="M475" s="31"/>
      <c r="N475" s="31"/>
      <c r="O475" s="31"/>
    </row>
    <row r="476" spans="8:15" ht="15.75" customHeight="1">
      <c r="H476" s="30"/>
      <c r="I476" s="30"/>
      <c r="J476" s="30"/>
      <c r="K476" s="30"/>
      <c r="L476" s="30"/>
      <c r="M476" s="31"/>
      <c r="N476" s="31"/>
      <c r="O476" s="31"/>
    </row>
    <row r="477" spans="8:15" ht="15.75" customHeight="1">
      <c r="H477" s="30"/>
      <c r="I477" s="30"/>
      <c r="J477" s="30"/>
      <c r="K477" s="30"/>
      <c r="L477" s="30"/>
      <c r="M477" s="31"/>
      <c r="N477" s="31"/>
      <c r="O477" s="31"/>
    </row>
    <row r="478" spans="8:15" ht="15.75" customHeight="1">
      <c r="H478" s="30"/>
      <c r="I478" s="30"/>
      <c r="J478" s="30"/>
      <c r="K478" s="30"/>
      <c r="L478" s="30"/>
      <c r="M478" s="31"/>
      <c r="N478" s="31"/>
      <c r="O478" s="31"/>
    </row>
    <row r="479" spans="8:15" ht="15.75" customHeight="1">
      <c r="H479" s="30"/>
      <c r="I479" s="30"/>
      <c r="J479" s="30"/>
      <c r="K479" s="30"/>
      <c r="L479" s="30"/>
      <c r="M479" s="31"/>
      <c r="N479" s="31"/>
      <c r="O479" s="31"/>
    </row>
    <row r="480" spans="8:15" ht="15.75" customHeight="1">
      <c r="H480" s="30"/>
      <c r="I480" s="30"/>
      <c r="J480" s="30"/>
      <c r="K480" s="30"/>
      <c r="L480" s="30"/>
      <c r="M480" s="31"/>
      <c r="N480" s="31"/>
      <c r="O480" s="31"/>
    </row>
    <row r="481" spans="8:15" ht="15.75" customHeight="1">
      <c r="H481" s="30"/>
      <c r="I481" s="30"/>
      <c r="J481" s="30"/>
      <c r="K481" s="30"/>
      <c r="L481" s="30"/>
      <c r="M481" s="31"/>
      <c r="N481" s="31"/>
      <c r="O481" s="31"/>
    </row>
    <row r="482" spans="8:15" ht="15.75" customHeight="1">
      <c r="H482" s="30"/>
      <c r="I482" s="30"/>
      <c r="J482" s="30"/>
      <c r="K482" s="30"/>
      <c r="L482" s="30"/>
      <c r="M482" s="31"/>
      <c r="N482" s="31"/>
      <c r="O482" s="31"/>
    </row>
    <row r="483" spans="8:15" ht="15.75" customHeight="1">
      <c r="H483" s="30"/>
      <c r="I483" s="30"/>
      <c r="J483" s="30"/>
      <c r="K483" s="30"/>
      <c r="L483" s="30"/>
      <c r="M483" s="31"/>
      <c r="N483" s="31"/>
      <c r="O483" s="31"/>
    </row>
    <row r="484" spans="8:15" ht="15.75" customHeight="1">
      <c r="H484" s="30"/>
      <c r="I484" s="30"/>
      <c r="J484" s="30"/>
      <c r="K484" s="30"/>
      <c r="L484" s="30"/>
      <c r="M484" s="31"/>
      <c r="N484" s="31"/>
      <c r="O484" s="31"/>
    </row>
    <row r="485" spans="8:15" ht="15.75" customHeight="1">
      <c r="H485" s="30"/>
      <c r="I485" s="30"/>
      <c r="J485" s="30"/>
      <c r="K485" s="30"/>
      <c r="L485" s="30"/>
      <c r="M485" s="31"/>
      <c r="N485" s="31"/>
      <c r="O485" s="31"/>
    </row>
    <row r="486" spans="8:15" ht="15.75" customHeight="1">
      <c r="H486" s="30"/>
      <c r="I486" s="30"/>
      <c r="J486" s="30"/>
      <c r="K486" s="30"/>
      <c r="L486" s="30"/>
      <c r="M486" s="31"/>
      <c r="N486" s="31"/>
      <c r="O486" s="31"/>
    </row>
    <row r="487" spans="8:15" ht="15.75" customHeight="1">
      <c r="H487" s="30"/>
      <c r="I487" s="30"/>
      <c r="J487" s="30"/>
      <c r="K487" s="30"/>
      <c r="L487" s="30"/>
      <c r="M487" s="31"/>
      <c r="N487" s="31"/>
      <c r="O487" s="31"/>
    </row>
    <row r="488" spans="8:15" ht="15.75" customHeight="1">
      <c r="H488" s="30"/>
      <c r="I488" s="30"/>
      <c r="J488" s="30"/>
      <c r="K488" s="30"/>
      <c r="L488" s="30"/>
      <c r="M488" s="31"/>
      <c r="N488" s="31"/>
      <c r="O488" s="31"/>
    </row>
    <row r="489" spans="8:15" ht="15.75" customHeight="1">
      <c r="H489" s="30"/>
      <c r="I489" s="30"/>
      <c r="J489" s="30"/>
      <c r="K489" s="30"/>
      <c r="L489" s="30"/>
      <c r="M489" s="31"/>
      <c r="N489" s="31"/>
      <c r="O489" s="31"/>
    </row>
    <row r="490" spans="8:15" ht="15.75" customHeight="1">
      <c r="H490" s="30"/>
      <c r="I490" s="30"/>
      <c r="J490" s="30"/>
      <c r="K490" s="30"/>
      <c r="L490" s="30"/>
      <c r="M490" s="31"/>
      <c r="N490" s="31"/>
      <c r="O490" s="31"/>
    </row>
    <row r="491" spans="8:15" ht="15.75" customHeight="1">
      <c r="H491" s="30"/>
      <c r="I491" s="30"/>
      <c r="J491" s="30"/>
      <c r="K491" s="30"/>
      <c r="L491" s="30"/>
      <c r="M491" s="31"/>
      <c r="N491" s="31"/>
      <c r="O491" s="31"/>
    </row>
    <row r="492" spans="8:15" ht="15.75" customHeight="1">
      <c r="H492" s="30"/>
      <c r="I492" s="30"/>
      <c r="J492" s="30"/>
      <c r="K492" s="30"/>
      <c r="L492" s="30"/>
      <c r="M492" s="31"/>
      <c r="N492" s="31"/>
      <c r="O492" s="31"/>
    </row>
    <row r="493" spans="8:15" ht="15.75" customHeight="1">
      <c r="H493" s="30"/>
      <c r="I493" s="30"/>
      <c r="J493" s="30"/>
      <c r="K493" s="30"/>
      <c r="L493" s="30"/>
      <c r="M493" s="31"/>
      <c r="N493" s="31"/>
      <c r="O493" s="31"/>
    </row>
    <row r="494" spans="8:15" ht="15.75" customHeight="1">
      <c r="H494" s="30"/>
      <c r="I494" s="30"/>
      <c r="J494" s="30"/>
      <c r="K494" s="30"/>
      <c r="L494" s="30"/>
      <c r="M494" s="31"/>
      <c r="N494" s="31"/>
      <c r="O494" s="31"/>
    </row>
    <row r="495" spans="8:15" ht="15.75" customHeight="1">
      <c r="H495" s="30"/>
      <c r="I495" s="30"/>
      <c r="J495" s="30"/>
      <c r="K495" s="30"/>
      <c r="L495" s="30"/>
      <c r="M495" s="31"/>
      <c r="N495" s="31"/>
      <c r="O495" s="31"/>
    </row>
    <row r="496" spans="8:15" ht="15.75" customHeight="1">
      <c r="H496" s="30"/>
      <c r="I496" s="30"/>
      <c r="J496" s="30"/>
      <c r="K496" s="30"/>
      <c r="L496" s="30"/>
      <c r="M496" s="31"/>
      <c r="N496" s="31"/>
      <c r="O496" s="31"/>
    </row>
    <row r="497" spans="8:15" ht="15.75" customHeight="1">
      <c r="H497" s="30"/>
      <c r="I497" s="30"/>
      <c r="J497" s="30"/>
      <c r="K497" s="30"/>
      <c r="L497" s="30"/>
      <c r="M497" s="31"/>
      <c r="N497" s="31"/>
      <c r="O497" s="31"/>
    </row>
    <row r="498" spans="8:15" ht="15.75" customHeight="1">
      <c r="H498" s="30"/>
      <c r="I498" s="30"/>
      <c r="J498" s="30"/>
      <c r="K498" s="30"/>
      <c r="L498" s="30"/>
      <c r="M498" s="31"/>
      <c r="N498" s="31"/>
      <c r="O498" s="31"/>
    </row>
    <row r="499" spans="8:15" ht="15.75" customHeight="1">
      <c r="H499" s="30"/>
      <c r="I499" s="30"/>
      <c r="J499" s="30"/>
      <c r="K499" s="30"/>
      <c r="L499" s="30"/>
      <c r="M499" s="31"/>
      <c r="N499" s="31"/>
      <c r="O499" s="31"/>
    </row>
    <row r="500" spans="8:15" ht="15.75" customHeight="1">
      <c r="H500" s="30"/>
      <c r="I500" s="30"/>
      <c r="J500" s="30"/>
      <c r="K500" s="30"/>
      <c r="L500" s="30"/>
      <c r="M500" s="31"/>
      <c r="N500" s="31"/>
      <c r="O500" s="31"/>
    </row>
    <row r="501" spans="8:15" ht="15.75" customHeight="1">
      <c r="H501" s="30"/>
      <c r="I501" s="30"/>
      <c r="J501" s="30"/>
      <c r="K501" s="30"/>
      <c r="L501" s="30"/>
      <c r="M501" s="31"/>
      <c r="N501" s="31"/>
      <c r="O501" s="31"/>
    </row>
    <row r="502" spans="8:15" ht="15.75" customHeight="1">
      <c r="H502" s="30"/>
      <c r="I502" s="30"/>
      <c r="J502" s="30"/>
      <c r="K502" s="30"/>
      <c r="L502" s="30"/>
      <c r="M502" s="31"/>
      <c r="N502" s="31"/>
      <c r="O502" s="31"/>
    </row>
    <row r="503" spans="8:15" ht="15.75" customHeight="1">
      <c r="H503" s="30"/>
      <c r="I503" s="30"/>
      <c r="J503" s="30"/>
      <c r="K503" s="30"/>
      <c r="L503" s="30"/>
      <c r="M503" s="31"/>
      <c r="N503" s="31"/>
      <c r="O503" s="31"/>
    </row>
    <row r="504" spans="8:15" ht="15.75" customHeight="1">
      <c r="H504" s="30"/>
      <c r="I504" s="30"/>
      <c r="J504" s="30"/>
      <c r="K504" s="30"/>
      <c r="L504" s="30"/>
      <c r="M504" s="31"/>
      <c r="N504" s="31"/>
      <c r="O504" s="31"/>
    </row>
    <row r="505" spans="8:15" ht="15.75" customHeight="1">
      <c r="H505" s="30"/>
      <c r="I505" s="30"/>
      <c r="J505" s="30"/>
      <c r="K505" s="30"/>
      <c r="L505" s="30"/>
      <c r="M505" s="31"/>
      <c r="N505" s="31"/>
      <c r="O505" s="31"/>
    </row>
    <row r="506" spans="8:15" ht="15.75" customHeight="1">
      <c r="H506" s="30"/>
      <c r="I506" s="30"/>
      <c r="J506" s="30"/>
      <c r="K506" s="30"/>
      <c r="L506" s="30"/>
      <c r="M506" s="31"/>
      <c r="N506" s="31"/>
      <c r="O506" s="31"/>
    </row>
    <row r="507" spans="8:15" ht="15.75" customHeight="1">
      <c r="H507" s="30"/>
      <c r="I507" s="30"/>
      <c r="J507" s="30"/>
      <c r="K507" s="30"/>
      <c r="L507" s="30"/>
      <c r="M507" s="31"/>
      <c r="N507" s="31"/>
      <c r="O507" s="31"/>
    </row>
    <row r="508" spans="8:15" ht="15.75" customHeight="1">
      <c r="H508" s="30"/>
      <c r="I508" s="30"/>
      <c r="J508" s="30"/>
      <c r="K508" s="30"/>
      <c r="L508" s="30"/>
      <c r="M508" s="31"/>
      <c r="N508" s="31"/>
      <c r="O508" s="31"/>
    </row>
    <row r="509" spans="8:15" ht="15.75" customHeight="1">
      <c r="H509" s="30"/>
      <c r="I509" s="30"/>
      <c r="J509" s="30"/>
      <c r="K509" s="30"/>
      <c r="L509" s="30"/>
      <c r="M509" s="31"/>
      <c r="N509" s="31"/>
      <c r="O509" s="31"/>
    </row>
    <row r="510" spans="8:15" ht="15.75" customHeight="1">
      <c r="H510" s="30"/>
      <c r="I510" s="30"/>
      <c r="J510" s="30"/>
      <c r="K510" s="30"/>
      <c r="L510" s="30"/>
      <c r="M510" s="31"/>
      <c r="N510" s="31"/>
      <c r="O510" s="31"/>
    </row>
    <row r="511" spans="8:15" ht="15.75" customHeight="1">
      <c r="H511" s="30"/>
      <c r="I511" s="30"/>
      <c r="J511" s="30"/>
      <c r="K511" s="30"/>
      <c r="L511" s="30"/>
      <c r="M511" s="31"/>
      <c r="N511" s="31"/>
      <c r="O511" s="31"/>
    </row>
    <row r="512" spans="8:15" ht="15.75" customHeight="1">
      <c r="H512" s="30"/>
      <c r="I512" s="30"/>
      <c r="J512" s="30"/>
      <c r="K512" s="30"/>
      <c r="L512" s="30"/>
      <c r="M512" s="31"/>
      <c r="N512" s="31"/>
      <c r="O512" s="31"/>
    </row>
    <row r="513" spans="8:15" ht="15.75" customHeight="1">
      <c r="H513" s="30"/>
      <c r="I513" s="30"/>
      <c r="J513" s="30"/>
      <c r="K513" s="30"/>
      <c r="L513" s="30"/>
      <c r="M513" s="31"/>
      <c r="N513" s="31"/>
      <c r="O513" s="31"/>
    </row>
    <row r="514" spans="8:15" ht="15.75" customHeight="1">
      <c r="H514" s="30"/>
      <c r="I514" s="30"/>
      <c r="J514" s="30"/>
      <c r="K514" s="30"/>
      <c r="L514" s="30"/>
      <c r="M514" s="31"/>
      <c r="N514" s="31"/>
      <c r="O514" s="31"/>
    </row>
    <row r="515" spans="8:15" ht="15.75" customHeight="1">
      <c r="H515" s="30"/>
      <c r="I515" s="30"/>
      <c r="J515" s="30"/>
      <c r="K515" s="30"/>
      <c r="L515" s="30"/>
      <c r="M515" s="31"/>
      <c r="N515" s="31"/>
      <c r="O515" s="31"/>
    </row>
    <row r="516" spans="8:15" ht="15.75" customHeight="1">
      <c r="H516" s="30"/>
      <c r="I516" s="30"/>
      <c r="J516" s="30"/>
      <c r="K516" s="30"/>
      <c r="L516" s="30"/>
      <c r="M516" s="31"/>
      <c r="N516" s="31"/>
      <c r="O516" s="31"/>
    </row>
    <row r="517" spans="8:15" ht="15.75" customHeight="1">
      <c r="H517" s="30"/>
      <c r="I517" s="30"/>
      <c r="J517" s="30"/>
      <c r="K517" s="30"/>
      <c r="L517" s="30"/>
      <c r="M517" s="31"/>
      <c r="N517" s="31"/>
      <c r="O517" s="31"/>
    </row>
    <row r="518" spans="8:15" ht="15.75" customHeight="1">
      <c r="H518" s="30"/>
      <c r="I518" s="30"/>
      <c r="J518" s="30"/>
      <c r="K518" s="30"/>
      <c r="L518" s="30"/>
      <c r="M518" s="31"/>
      <c r="N518" s="31"/>
      <c r="O518" s="31"/>
    </row>
    <row r="519" spans="8:15" ht="15.75" customHeight="1">
      <c r="H519" s="30"/>
      <c r="I519" s="30"/>
      <c r="J519" s="30"/>
      <c r="K519" s="30"/>
      <c r="L519" s="30"/>
      <c r="M519" s="31"/>
      <c r="N519" s="31"/>
      <c r="O519" s="31"/>
    </row>
    <row r="520" spans="8:15" ht="15.75" customHeight="1">
      <c r="H520" s="30"/>
      <c r="I520" s="30"/>
      <c r="J520" s="30"/>
      <c r="K520" s="30"/>
      <c r="L520" s="30"/>
      <c r="M520" s="31"/>
      <c r="N520" s="31"/>
      <c r="O520" s="31"/>
    </row>
    <row r="521" spans="8:15" ht="15.75" customHeight="1">
      <c r="H521" s="30"/>
      <c r="I521" s="30"/>
      <c r="J521" s="30"/>
      <c r="K521" s="30"/>
      <c r="L521" s="30"/>
      <c r="M521" s="31"/>
      <c r="N521" s="31"/>
      <c r="O521" s="31"/>
    </row>
    <row r="522" spans="8:15" ht="15.75" customHeight="1">
      <c r="H522" s="30"/>
      <c r="I522" s="30"/>
      <c r="J522" s="30"/>
      <c r="K522" s="30"/>
      <c r="L522" s="30"/>
      <c r="M522" s="31"/>
      <c r="N522" s="31"/>
      <c r="O522" s="31"/>
    </row>
    <row r="523" spans="8:15" ht="15.75" customHeight="1">
      <c r="H523" s="30"/>
      <c r="I523" s="30"/>
      <c r="J523" s="30"/>
      <c r="K523" s="30"/>
      <c r="L523" s="30"/>
      <c r="M523" s="31"/>
      <c r="N523" s="31"/>
      <c r="O523" s="31"/>
    </row>
    <row r="524" spans="8:15" ht="15.75" customHeight="1">
      <c r="H524" s="30"/>
      <c r="I524" s="30"/>
      <c r="J524" s="30"/>
      <c r="K524" s="30"/>
      <c r="L524" s="30"/>
      <c r="M524" s="31"/>
      <c r="N524" s="31"/>
      <c r="O524" s="31"/>
    </row>
    <row r="525" spans="8:15" ht="15.75" customHeight="1">
      <c r="H525" s="30"/>
      <c r="I525" s="30"/>
      <c r="J525" s="30"/>
      <c r="K525" s="30"/>
      <c r="L525" s="30"/>
      <c r="M525" s="31"/>
      <c r="N525" s="31"/>
      <c r="O525" s="31"/>
    </row>
    <row r="526" spans="8:15" ht="15.75" customHeight="1">
      <c r="H526" s="30"/>
      <c r="I526" s="30"/>
      <c r="J526" s="30"/>
      <c r="K526" s="30"/>
      <c r="L526" s="30"/>
      <c r="M526" s="31"/>
      <c r="N526" s="31"/>
      <c r="O526" s="31"/>
    </row>
    <row r="527" spans="8:15" ht="15.75" customHeight="1">
      <c r="H527" s="30"/>
      <c r="I527" s="30"/>
      <c r="J527" s="30"/>
      <c r="K527" s="30"/>
      <c r="L527" s="30"/>
      <c r="M527" s="31"/>
      <c r="N527" s="31"/>
      <c r="O527" s="31"/>
    </row>
    <row r="528" spans="8:15" ht="15.75" customHeight="1">
      <c r="H528" s="30"/>
      <c r="I528" s="30"/>
      <c r="J528" s="30"/>
      <c r="K528" s="30"/>
      <c r="L528" s="30"/>
      <c r="M528" s="31"/>
      <c r="N528" s="31"/>
      <c r="O528" s="31"/>
    </row>
    <row r="529" spans="8:15" ht="15.75" customHeight="1">
      <c r="H529" s="30"/>
      <c r="I529" s="30"/>
      <c r="J529" s="30"/>
      <c r="K529" s="30"/>
      <c r="L529" s="30"/>
      <c r="M529" s="31"/>
      <c r="N529" s="31"/>
      <c r="O529" s="31"/>
    </row>
    <row r="530" spans="8:15" ht="15.75" customHeight="1">
      <c r="H530" s="30"/>
      <c r="I530" s="30"/>
      <c r="J530" s="30"/>
      <c r="K530" s="30"/>
      <c r="L530" s="30"/>
      <c r="M530" s="31"/>
      <c r="N530" s="31"/>
      <c r="O530" s="31"/>
    </row>
    <row r="531" spans="8:15" ht="15.75" customHeight="1">
      <c r="H531" s="30"/>
      <c r="I531" s="30"/>
      <c r="J531" s="30"/>
      <c r="K531" s="30"/>
      <c r="L531" s="30"/>
      <c r="M531" s="31"/>
      <c r="N531" s="31"/>
      <c r="O531" s="31"/>
    </row>
    <row r="532" spans="8:15" ht="15.75" customHeight="1">
      <c r="H532" s="30"/>
      <c r="I532" s="30"/>
      <c r="J532" s="30"/>
      <c r="K532" s="30"/>
      <c r="L532" s="30"/>
      <c r="M532" s="31"/>
      <c r="N532" s="31"/>
      <c r="O532" s="31"/>
    </row>
    <row r="533" spans="8:15" ht="15.75" customHeight="1">
      <c r="H533" s="30"/>
      <c r="I533" s="30"/>
      <c r="J533" s="30"/>
      <c r="K533" s="30"/>
      <c r="L533" s="30"/>
      <c r="M533" s="31"/>
      <c r="N533" s="31"/>
      <c r="O533" s="31"/>
    </row>
    <row r="534" spans="8:15" ht="15.75" customHeight="1">
      <c r="H534" s="30"/>
      <c r="I534" s="30"/>
      <c r="J534" s="30"/>
      <c r="K534" s="30"/>
      <c r="L534" s="30"/>
      <c r="M534" s="31"/>
      <c r="N534" s="31"/>
      <c r="O534" s="31"/>
    </row>
    <row r="535" spans="8:15" ht="15.75" customHeight="1">
      <c r="H535" s="30"/>
      <c r="I535" s="30"/>
      <c r="J535" s="30"/>
      <c r="K535" s="30"/>
      <c r="L535" s="30"/>
      <c r="M535" s="31"/>
      <c r="N535" s="31"/>
      <c r="O535" s="31"/>
    </row>
    <row r="536" spans="8:15" ht="15.75" customHeight="1">
      <c r="H536" s="30"/>
      <c r="I536" s="30"/>
      <c r="J536" s="30"/>
      <c r="K536" s="30"/>
      <c r="L536" s="30"/>
      <c r="M536" s="31"/>
      <c r="N536" s="31"/>
      <c r="O536" s="31"/>
    </row>
    <row r="537" spans="8:15" ht="15.75" customHeight="1">
      <c r="H537" s="30"/>
      <c r="I537" s="30"/>
      <c r="J537" s="30"/>
      <c r="K537" s="30"/>
      <c r="L537" s="30"/>
      <c r="M537" s="31"/>
      <c r="N537" s="31"/>
      <c r="O537" s="31"/>
    </row>
    <row r="538" spans="8:15" ht="15.75" customHeight="1">
      <c r="H538" s="30"/>
      <c r="I538" s="30"/>
      <c r="J538" s="30"/>
      <c r="K538" s="30"/>
      <c r="L538" s="30"/>
      <c r="M538" s="31"/>
      <c r="N538" s="31"/>
      <c r="O538" s="31"/>
    </row>
    <row r="539" spans="8:15" ht="15.75" customHeight="1">
      <c r="H539" s="30"/>
      <c r="I539" s="30"/>
      <c r="J539" s="30"/>
      <c r="K539" s="30"/>
      <c r="L539" s="30"/>
      <c r="M539" s="31"/>
      <c r="N539" s="31"/>
      <c r="O539" s="31"/>
    </row>
    <row r="540" spans="8:15" ht="15.75" customHeight="1">
      <c r="H540" s="30"/>
      <c r="I540" s="30"/>
      <c r="J540" s="30"/>
      <c r="K540" s="30"/>
      <c r="L540" s="30"/>
      <c r="M540" s="31"/>
      <c r="N540" s="31"/>
      <c r="O540" s="31"/>
    </row>
    <row r="541" spans="8:15" ht="15.75" customHeight="1">
      <c r="H541" s="30"/>
      <c r="I541" s="30"/>
      <c r="J541" s="30"/>
      <c r="K541" s="30"/>
      <c r="L541" s="30"/>
      <c r="M541" s="31"/>
      <c r="N541" s="31"/>
      <c r="O541" s="31"/>
    </row>
    <row r="542" spans="8:15" ht="15.75" customHeight="1">
      <c r="H542" s="30"/>
      <c r="I542" s="30"/>
      <c r="J542" s="30"/>
      <c r="K542" s="30"/>
      <c r="L542" s="30"/>
      <c r="M542" s="31"/>
      <c r="N542" s="31"/>
      <c r="O542" s="31"/>
    </row>
    <row r="543" spans="8:15" ht="15.75" customHeight="1">
      <c r="H543" s="30"/>
      <c r="I543" s="30"/>
      <c r="J543" s="30"/>
      <c r="K543" s="30"/>
      <c r="L543" s="30"/>
      <c r="M543" s="31"/>
      <c r="N543" s="31"/>
      <c r="O543" s="31"/>
    </row>
    <row r="544" spans="8:15" ht="15.75" customHeight="1">
      <c r="H544" s="30"/>
      <c r="I544" s="30"/>
      <c r="J544" s="30"/>
      <c r="K544" s="30"/>
      <c r="L544" s="30"/>
      <c r="M544" s="31"/>
      <c r="N544" s="31"/>
      <c r="O544" s="31"/>
    </row>
    <row r="545" spans="8:15" ht="15.75" customHeight="1">
      <c r="H545" s="30"/>
      <c r="I545" s="30"/>
      <c r="J545" s="30"/>
      <c r="K545" s="30"/>
      <c r="L545" s="30"/>
      <c r="M545" s="31"/>
      <c r="N545" s="31"/>
      <c r="O545" s="31"/>
    </row>
    <row r="546" spans="8:15" ht="15.75" customHeight="1">
      <c r="H546" s="30"/>
      <c r="I546" s="30"/>
      <c r="J546" s="30"/>
      <c r="K546" s="30"/>
      <c r="L546" s="30"/>
      <c r="M546" s="31"/>
      <c r="N546" s="31"/>
      <c r="O546" s="31"/>
    </row>
    <row r="547" spans="8:15" ht="15.75" customHeight="1">
      <c r="H547" s="30"/>
      <c r="I547" s="30"/>
      <c r="J547" s="30"/>
      <c r="K547" s="30"/>
      <c r="L547" s="30"/>
      <c r="M547" s="31"/>
      <c r="N547" s="31"/>
      <c r="O547" s="31"/>
    </row>
    <row r="548" spans="8:15" ht="15.75" customHeight="1">
      <c r="H548" s="30"/>
      <c r="I548" s="30"/>
      <c r="J548" s="30"/>
      <c r="K548" s="30"/>
      <c r="L548" s="30"/>
      <c r="M548" s="31"/>
      <c r="N548" s="31"/>
      <c r="O548" s="31"/>
    </row>
    <row r="549" spans="8:15" ht="15.75" customHeight="1">
      <c r="H549" s="30"/>
      <c r="I549" s="30"/>
      <c r="J549" s="30"/>
      <c r="K549" s="30"/>
      <c r="L549" s="30"/>
      <c r="M549" s="31"/>
      <c r="N549" s="31"/>
      <c r="O549" s="31"/>
    </row>
    <row r="550" spans="8:15" ht="15.75" customHeight="1">
      <c r="H550" s="30"/>
      <c r="I550" s="30"/>
      <c r="J550" s="30"/>
      <c r="K550" s="30"/>
      <c r="L550" s="30"/>
      <c r="M550" s="31"/>
      <c r="N550" s="31"/>
      <c r="O550" s="31"/>
    </row>
    <row r="551" spans="8:15" ht="15.75" customHeight="1">
      <c r="H551" s="30"/>
      <c r="I551" s="30"/>
      <c r="J551" s="30"/>
      <c r="K551" s="30"/>
      <c r="L551" s="30"/>
      <c r="M551" s="31"/>
      <c r="N551" s="31"/>
      <c r="O551" s="31"/>
    </row>
    <row r="552" spans="8:15" ht="15.75" customHeight="1">
      <c r="H552" s="30"/>
      <c r="I552" s="30"/>
      <c r="J552" s="30"/>
      <c r="K552" s="30"/>
      <c r="L552" s="30"/>
      <c r="M552" s="31"/>
      <c r="N552" s="31"/>
      <c r="O552" s="31"/>
    </row>
    <row r="553" spans="8:15" ht="15.75" customHeight="1">
      <c r="H553" s="30"/>
      <c r="I553" s="30"/>
      <c r="J553" s="30"/>
      <c r="K553" s="30"/>
      <c r="L553" s="30"/>
      <c r="M553" s="31"/>
      <c r="N553" s="31"/>
      <c r="O553" s="31"/>
    </row>
    <row r="554" spans="8:15" ht="15.75" customHeight="1">
      <c r="H554" s="30"/>
      <c r="I554" s="30"/>
      <c r="J554" s="30"/>
      <c r="K554" s="30"/>
      <c r="L554" s="30"/>
      <c r="M554" s="31"/>
      <c r="N554" s="31"/>
      <c r="O554" s="31"/>
    </row>
    <row r="555" spans="8:15" ht="15.75" customHeight="1">
      <c r="H555" s="30"/>
      <c r="I555" s="30"/>
      <c r="J555" s="30"/>
      <c r="K555" s="30"/>
      <c r="L555" s="30"/>
      <c r="M555" s="31"/>
      <c r="N555" s="31"/>
      <c r="O555" s="31"/>
    </row>
    <row r="556" spans="8:15" ht="15.75" customHeight="1">
      <c r="H556" s="30"/>
      <c r="I556" s="30"/>
      <c r="J556" s="30"/>
      <c r="K556" s="30"/>
      <c r="L556" s="30"/>
      <c r="M556" s="31"/>
      <c r="N556" s="31"/>
      <c r="O556" s="31"/>
    </row>
    <row r="557" spans="8:15" ht="15.75" customHeight="1">
      <c r="H557" s="30"/>
      <c r="I557" s="30"/>
      <c r="J557" s="30"/>
      <c r="K557" s="30"/>
      <c r="L557" s="30"/>
      <c r="M557" s="31"/>
      <c r="N557" s="31"/>
      <c r="O557" s="31"/>
    </row>
    <row r="558" spans="8:15" ht="15.75" customHeight="1">
      <c r="H558" s="30"/>
      <c r="I558" s="30"/>
      <c r="J558" s="30"/>
      <c r="K558" s="30"/>
      <c r="L558" s="30"/>
      <c r="M558" s="31"/>
      <c r="N558" s="31"/>
      <c r="O558" s="31"/>
    </row>
    <row r="559" spans="8:15" ht="15.75" customHeight="1">
      <c r="H559" s="30"/>
      <c r="I559" s="30"/>
      <c r="J559" s="30"/>
      <c r="K559" s="30"/>
      <c r="L559" s="30"/>
      <c r="M559" s="31"/>
      <c r="N559" s="31"/>
      <c r="O559" s="31"/>
    </row>
    <row r="560" spans="8:15" ht="15.75" customHeight="1">
      <c r="H560" s="30"/>
      <c r="I560" s="30"/>
      <c r="J560" s="30"/>
      <c r="K560" s="30"/>
      <c r="L560" s="30"/>
      <c r="M560" s="31"/>
      <c r="N560" s="31"/>
      <c r="O560" s="31"/>
    </row>
    <row r="561" spans="8:15" ht="15.75" customHeight="1">
      <c r="H561" s="30"/>
      <c r="I561" s="30"/>
      <c r="J561" s="30"/>
      <c r="K561" s="30"/>
      <c r="L561" s="30"/>
      <c r="M561" s="31"/>
      <c r="N561" s="31"/>
      <c r="O561" s="31"/>
    </row>
    <row r="562" spans="8:15" ht="15.75" customHeight="1">
      <c r="H562" s="30"/>
      <c r="I562" s="30"/>
      <c r="J562" s="30"/>
      <c r="K562" s="30"/>
      <c r="L562" s="30"/>
      <c r="M562" s="31"/>
      <c r="N562" s="31"/>
      <c r="O562" s="31"/>
    </row>
    <row r="563" spans="8:15" ht="15.75" customHeight="1">
      <c r="H563" s="30"/>
      <c r="I563" s="30"/>
      <c r="J563" s="30"/>
      <c r="K563" s="30"/>
      <c r="L563" s="30"/>
      <c r="M563" s="31"/>
      <c r="N563" s="31"/>
      <c r="O563" s="31"/>
    </row>
    <row r="564" spans="8:15" ht="15.75" customHeight="1">
      <c r="H564" s="30"/>
      <c r="I564" s="30"/>
      <c r="J564" s="30"/>
      <c r="K564" s="30"/>
      <c r="L564" s="30"/>
      <c r="M564" s="31"/>
      <c r="N564" s="31"/>
      <c r="O564" s="31"/>
    </row>
    <row r="565" spans="8:15" ht="15.75" customHeight="1">
      <c r="H565" s="30"/>
      <c r="I565" s="30"/>
      <c r="J565" s="30"/>
      <c r="K565" s="30"/>
      <c r="L565" s="30"/>
      <c r="M565" s="31"/>
      <c r="N565" s="31"/>
      <c r="O565" s="31"/>
    </row>
    <row r="566" spans="8:15" ht="15.75" customHeight="1">
      <c r="H566" s="30"/>
      <c r="I566" s="30"/>
      <c r="J566" s="30"/>
      <c r="K566" s="30"/>
      <c r="L566" s="30"/>
      <c r="M566" s="31"/>
      <c r="N566" s="31"/>
      <c r="O566" s="31"/>
    </row>
    <row r="567" spans="8:15" ht="15.75" customHeight="1">
      <c r="H567" s="30"/>
      <c r="I567" s="30"/>
      <c r="J567" s="30"/>
      <c r="K567" s="30"/>
      <c r="L567" s="30"/>
      <c r="M567" s="31"/>
      <c r="N567" s="31"/>
      <c r="O567" s="31"/>
    </row>
    <row r="568" spans="8:15" ht="15.75" customHeight="1">
      <c r="H568" s="30"/>
      <c r="I568" s="30"/>
      <c r="J568" s="30"/>
      <c r="K568" s="30"/>
      <c r="L568" s="30"/>
      <c r="M568" s="31"/>
      <c r="N568" s="31"/>
      <c r="O568" s="31"/>
    </row>
    <row r="569" spans="8:15" ht="15.75" customHeight="1">
      <c r="H569" s="30"/>
      <c r="I569" s="30"/>
      <c r="J569" s="30"/>
      <c r="K569" s="30"/>
      <c r="L569" s="30"/>
      <c r="M569" s="31"/>
      <c r="N569" s="31"/>
      <c r="O569" s="31"/>
    </row>
    <row r="570" spans="8:15" ht="15.75" customHeight="1">
      <c r="H570" s="30"/>
      <c r="I570" s="30"/>
      <c r="J570" s="30"/>
      <c r="K570" s="30"/>
      <c r="L570" s="30"/>
      <c r="M570" s="31"/>
      <c r="N570" s="31"/>
      <c r="O570" s="31"/>
    </row>
    <row r="571" spans="8:15" ht="15.75" customHeight="1">
      <c r="H571" s="30"/>
      <c r="I571" s="30"/>
      <c r="J571" s="30"/>
      <c r="K571" s="30"/>
      <c r="L571" s="30"/>
      <c r="M571" s="31"/>
      <c r="N571" s="31"/>
      <c r="O571" s="31"/>
    </row>
    <row r="572" spans="8:15" ht="15.75" customHeight="1">
      <c r="H572" s="30"/>
      <c r="I572" s="30"/>
      <c r="J572" s="30"/>
      <c r="K572" s="30"/>
      <c r="L572" s="30"/>
      <c r="M572" s="31"/>
      <c r="N572" s="31"/>
      <c r="O572" s="31"/>
    </row>
    <row r="573" spans="8:15" ht="15.75" customHeight="1">
      <c r="H573" s="30"/>
      <c r="I573" s="30"/>
      <c r="J573" s="30"/>
      <c r="K573" s="30"/>
      <c r="L573" s="30"/>
      <c r="M573" s="31"/>
      <c r="N573" s="31"/>
      <c r="O573" s="31"/>
    </row>
    <row r="574" spans="8:15" ht="15.75" customHeight="1">
      <c r="H574" s="30"/>
      <c r="I574" s="30"/>
      <c r="J574" s="30"/>
      <c r="K574" s="30"/>
      <c r="L574" s="30"/>
      <c r="M574" s="31"/>
      <c r="N574" s="31"/>
      <c r="O574" s="31"/>
    </row>
    <row r="575" spans="8:15" ht="15.75" customHeight="1">
      <c r="H575" s="30"/>
      <c r="I575" s="30"/>
      <c r="J575" s="30"/>
      <c r="K575" s="30"/>
      <c r="L575" s="30"/>
      <c r="M575" s="31"/>
      <c r="N575" s="31"/>
      <c r="O575" s="31"/>
    </row>
    <row r="576" spans="8:15" ht="15.75" customHeight="1">
      <c r="H576" s="30"/>
      <c r="I576" s="30"/>
      <c r="J576" s="30"/>
      <c r="K576" s="30"/>
      <c r="L576" s="30"/>
      <c r="M576" s="31"/>
      <c r="N576" s="31"/>
      <c r="O576" s="31"/>
    </row>
    <row r="577" spans="8:15" ht="15.75" customHeight="1">
      <c r="H577" s="30"/>
      <c r="I577" s="30"/>
      <c r="J577" s="30"/>
      <c r="K577" s="30"/>
      <c r="L577" s="30"/>
      <c r="M577" s="31"/>
      <c r="N577" s="31"/>
      <c r="O577" s="31"/>
    </row>
    <row r="578" spans="8:15" ht="15.75" customHeight="1">
      <c r="H578" s="30"/>
      <c r="I578" s="30"/>
      <c r="J578" s="30"/>
      <c r="K578" s="30"/>
      <c r="L578" s="30"/>
      <c r="M578" s="31"/>
      <c r="N578" s="31"/>
      <c r="O578" s="31"/>
    </row>
    <row r="579" spans="8:15" ht="15.75" customHeight="1">
      <c r="H579" s="30"/>
      <c r="I579" s="30"/>
      <c r="J579" s="30"/>
      <c r="K579" s="30"/>
      <c r="L579" s="30"/>
      <c r="M579" s="31"/>
      <c r="N579" s="31"/>
      <c r="O579" s="31"/>
    </row>
    <row r="580" spans="8:15" ht="15.75" customHeight="1">
      <c r="H580" s="30"/>
      <c r="I580" s="30"/>
      <c r="J580" s="30"/>
      <c r="K580" s="30"/>
      <c r="L580" s="30"/>
      <c r="M580" s="31"/>
      <c r="N580" s="31"/>
      <c r="O580" s="31"/>
    </row>
    <row r="581" spans="8:15" ht="15.75" customHeight="1">
      <c r="H581" s="30"/>
      <c r="I581" s="30"/>
      <c r="J581" s="30"/>
      <c r="K581" s="30"/>
      <c r="L581" s="30"/>
      <c r="M581" s="31"/>
      <c r="N581" s="31"/>
      <c r="O581" s="31"/>
    </row>
    <row r="582" spans="8:15" ht="15.75" customHeight="1">
      <c r="H582" s="30"/>
      <c r="I582" s="30"/>
      <c r="J582" s="30"/>
      <c r="K582" s="30"/>
      <c r="L582" s="30"/>
      <c r="M582" s="31"/>
      <c r="N582" s="31"/>
      <c r="O582" s="31"/>
    </row>
    <row r="583" spans="8:15" ht="15.75" customHeight="1">
      <c r="H583" s="30"/>
      <c r="I583" s="30"/>
      <c r="J583" s="30"/>
      <c r="K583" s="30"/>
      <c r="L583" s="30"/>
      <c r="M583" s="31"/>
      <c r="N583" s="31"/>
      <c r="O583" s="31"/>
    </row>
    <row r="584" spans="8:15" ht="15.75" customHeight="1">
      <c r="H584" s="30"/>
      <c r="I584" s="30"/>
      <c r="J584" s="30"/>
      <c r="K584" s="30"/>
      <c r="L584" s="30"/>
      <c r="M584" s="31"/>
      <c r="N584" s="31"/>
      <c r="O584" s="31"/>
    </row>
    <row r="585" spans="8:15" ht="15.75" customHeight="1">
      <c r="H585" s="30"/>
      <c r="I585" s="30"/>
      <c r="J585" s="30"/>
      <c r="K585" s="30"/>
      <c r="L585" s="30"/>
      <c r="M585" s="31"/>
      <c r="N585" s="31"/>
      <c r="O585" s="31"/>
    </row>
    <row r="586" spans="8:15" ht="15.75" customHeight="1">
      <c r="H586" s="30"/>
      <c r="I586" s="30"/>
      <c r="J586" s="30"/>
      <c r="K586" s="30"/>
      <c r="L586" s="30"/>
      <c r="M586" s="31"/>
      <c r="N586" s="31"/>
      <c r="O586" s="31"/>
    </row>
    <row r="587" spans="8:15" ht="15.75" customHeight="1">
      <c r="H587" s="30"/>
      <c r="I587" s="30"/>
      <c r="J587" s="30"/>
      <c r="K587" s="30"/>
      <c r="L587" s="30"/>
      <c r="M587" s="31"/>
      <c r="N587" s="31"/>
      <c r="O587" s="31"/>
    </row>
    <row r="588" spans="8:15" ht="15.75" customHeight="1">
      <c r="H588" s="30"/>
      <c r="I588" s="30"/>
      <c r="J588" s="30"/>
      <c r="K588" s="30"/>
      <c r="L588" s="30"/>
      <c r="M588" s="31"/>
      <c r="N588" s="31"/>
      <c r="O588" s="31"/>
    </row>
    <row r="589" spans="8:15" ht="15.75" customHeight="1">
      <c r="H589" s="30"/>
      <c r="I589" s="30"/>
      <c r="J589" s="30"/>
      <c r="K589" s="30"/>
      <c r="L589" s="30"/>
      <c r="M589" s="31"/>
      <c r="N589" s="31"/>
      <c r="O589" s="31"/>
    </row>
    <row r="590" spans="8:15" ht="15.75" customHeight="1">
      <c r="H590" s="30"/>
      <c r="I590" s="30"/>
      <c r="J590" s="30"/>
      <c r="K590" s="30"/>
      <c r="L590" s="30"/>
      <c r="M590" s="31"/>
      <c r="N590" s="31"/>
      <c r="O590" s="31"/>
    </row>
    <row r="591" spans="8:15" ht="15.75" customHeight="1">
      <c r="H591" s="30"/>
      <c r="I591" s="30"/>
      <c r="J591" s="30"/>
      <c r="K591" s="30"/>
      <c r="L591" s="30"/>
      <c r="M591" s="31"/>
      <c r="N591" s="31"/>
      <c r="O591" s="31"/>
    </row>
    <row r="592" spans="8:15" ht="15.75" customHeight="1">
      <c r="H592" s="30"/>
      <c r="I592" s="30"/>
      <c r="J592" s="30"/>
      <c r="K592" s="30"/>
      <c r="L592" s="30"/>
      <c r="M592" s="31"/>
      <c r="N592" s="31"/>
      <c r="O592" s="31"/>
    </row>
    <row r="593" spans="8:15" ht="15.75" customHeight="1">
      <c r="H593" s="30"/>
      <c r="I593" s="30"/>
      <c r="J593" s="30"/>
      <c r="K593" s="30"/>
      <c r="L593" s="30"/>
      <c r="M593" s="31"/>
      <c r="N593" s="31"/>
      <c r="O593" s="31"/>
    </row>
    <row r="594" spans="8:15" ht="15.75" customHeight="1">
      <c r="H594" s="30"/>
      <c r="I594" s="30"/>
      <c r="J594" s="30"/>
      <c r="K594" s="30"/>
      <c r="L594" s="30"/>
      <c r="M594" s="31"/>
      <c r="N594" s="31"/>
      <c r="O594" s="31"/>
    </row>
    <row r="595" spans="8:15" ht="15.75" customHeight="1">
      <c r="H595" s="30"/>
      <c r="I595" s="30"/>
      <c r="J595" s="30"/>
      <c r="K595" s="30"/>
      <c r="L595" s="30"/>
      <c r="M595" s="31"/>
      <c r="N595" s="31"/>
      <c r="O595" s="31"/>
    </row>
    <row r="596" spans="8:15" ht="15.75" customHeight="1">
      <c r="H596" s="30"/>
      <c r="I596" s="30"/>
      <c r="J596" s="30"/>
      <c r="K596" s="30"/>
      <c r="L596" s="30"/>
      <c r="M596" s="31"/>
      <c r="N596" s="31"/>
      <c r="O596" s="31"/>
    </row>
    <row r="597" spans="8:15" ht="15.75" customHeight="1">
      <c r="H597" s="30"/>
      <c r="I597" s="30"/>
      <c r="J597" s="30"/>
      <c r="K597" s="30"/>
      <c r="L597" s="30"/>
      <c r="M597" s="31"/>
      <c r="N597" s="31"/>
      <c r="O597" s="31"/>
    </row>
    <row r="598" spans="8:15" ht="15.75" customHeight="1">
      <c r="H598" s="30"/>
      <c r="I598" s="30"/>
      <c r="J598" s="30"/>
      <c r="K598" s="30"/>
      <c r="L598" s="30"/>
      <c r="M598" s="31"/>
      <c r="N598" s="31"/>
      <c r="O598" s="31"/>
    </row>
    <row r="599" spans="8:15" ht="15.75" customHeight="1">
      <c r="H599" s="30"/>
      <c r="I599" s="30"/>
      <c r="J599" s="30"/>
      <c r="K599" s="30"/>
      <c r="L599" s="30"/>
      <c r="M599" s="31"/>
      <c r="N599" s="31"/>
      <c r="O599" s="31"/>
    </row>
    <row r="600" spans="8:15" ht="15.75" customHeight="1">
      <c r="H600" s="30"/>
      <c r="I600" s="30"/>
      <c r="J600" s="30"/>
      <c r="K600" s="30"/>
      <c r="L600" s="30"/>
      <c r="M600" s="31"/>
      <c r="N600" s="31"/>
      <c r="O600" s="31"/>
    </row>
    <row r="601" spans="8:15" ht="15.75" customHeight="1">
      <c r="H601" s="30"/>
      <c r="I601" s="30"/>
      <c r="J601" s="30"/>
      <c r="K601" s="30"/>
      <c r="L601" s="30"/>
      <c r="M601" s="31"/>
      <c r="N601" s="31"/>
      <c r="O601" s="31"/>
    </row>
    <row r="602" spans="8:15" ht="15.75" customHeight="1">
      <c r="H602" s="30"/>
      <c r="I602" s="30"/>
      <c r="J602" s="30"/>
      <c r="K602" s="30"/>
      <c r="L602" s="30"/>
      <c r="M602" s="31"/>
      <c r="N602" s="31"/>
      <c r="O602" s="31"/>
    </row>
    <row r="603" spans="8:15" ht="15.75" customHeight="1">
      <c r="H603" s="30"/>
      <c r="I603" s="30"/>
      <c r="J603" s="30"/>
      <c r="K603" s="30"/>
      <c r="L603" s="30"/>
      <c r="M603" s="31"/>
      <c r="N603" s="31"/>
      <c r="O603" s="31"/>
    </row>
    <row r="604" spans="8:15" ht="15.75" customHeight="1">
      <c r="H604" s="30"/>
      <c r="I604" s="30"/>
      <c r="J604" s="30"/>
      <c r="K604" s="30"/>
      <c r="L604" s="30"/>
      <c r="M604" s="31"/>
      <c r="N604" s="31"/>
      <c r="O604" s="31"/>
    </row>
    <row r="605" spans="8:15" ht="15.75" customHeight="1">
      <c r="H605" s="30"/>
      <c r="I605" s="30"/>
      <c r="J605" s="30"/>
      <c r="K605" s="30"/>
      <c r="L605" s="30"/>
      <c r="M605" s="31"/>
      <c r="N605" s="31"/>
      <c r="O605" s="31"/>
    </row>
    <row r="606" spans="8:15" ht="15.75" customHeight="1">
      <c r="H606" s="30"/>
      <c r="I606" s="30"/>
      <c r="J606" s="30"/>
      <c r="K606" s="30"/>
      <c r="L606" s="30"/>
      <c r="M606" s="31"/>
      <c r="N606" s="31"/>
      <c r="O606" s="31"/>
    </row>
    <row r="607" spans="8:15" ht="15.75" customHeight="1">
      <c r="H607" s="30"/>
      <c r="I607" s="30"/>
      <c r="J607" s="30"/>
      <c r="K607" s="30"/>
      <c r="L607" s="30"/>
      <c r="M607" s="31"/>
      <c r="N607" s="31"/>
      <c r="O607" s="31"/>
    </row>
    <row r="608" spans="8:15" ht="15.75" customHeight="1">
      <c r="H608" s="30"/>
      <c r="I608" s="30"/>
      <c r="J608" s="30"/>
      <c r="K608" s="30"/>
      <c r="L608" s="30"/>
      <c r="M608" s="31"/>
      <c r="N608" s="31"/>
      <c r="O608" s="31"/>
    </row>
    <row r="609" spans="8:15" ht="15.75" customHeight="1">
      <c r="H609" s="30"/>
      <c r="I609" s="30"/>
      <c r="J609" s="30"/>
      <c r="K609" s="30"/>
      <c r="L609" s="30"/>
      <c r="M609" s="31"/>
      <c r="N609" s="31"/>
      <c r="O609" s="31"/>
    </row>
    <row r="610" spans="8:15" ht="15.75" customHeight="1">
      <c r="H610" s="30"/>
      <c r="I610" s="30"/>
      <c r="J610" s="30"/>
      <c r="K610" s="30"/>
      <c r="L610" s="30"/>
      <c r="M610" s="31"/>
      <c r="N610" s="31"/>
      <c r="O610" s="31"/>
    </row>
    <row r="611" spans="8:15" ht="15.75" customHeight="1">
      <c r="H611" s="30"/>
      <c r="I611" s="30"/>
      <c r="J611" s="30"/>
      <c r="K611" s="30"/>
      <c r="L611" s="30"/>
      <c r="M611" s="31"/>
      <c r="N611" s="31"/>
      <c r="O611" s="31"/>
    </row>
    <row r="612" spans="8:15" ht="15.75" customHeight="1">
      <c r="H612" s="30"/>
      <c r="I612" s="30"/>
      <c r="J612" s="30"/>
      <c r="K612" s="30"/>
      <c r="L612" s="30"/>
      <c r="M612" s="31"/>
      <c r="N612" s="31"/>
      <c r="O612" s="31"/>
    </row>
    <row r="613" spans="8:15" ht="15.75" customHeight="1">
      <c r="H613" s="30"/>
      <c r="I613" s="30"/>
      <c r="J613" s="30"/>
      <c r="K613" s="30"/>
      <c r="L613" s="30"/>
      <c r="M613" s="31"/>
      <c r="N613" s="31"/>
      <c r="O613" s="31"/>
    </row>
    <row r="614" spans="8:15" ht="15.75" customHeight="1">
      <c r="H614" s="30"/>
      <c r="I614" s="30"/>
      <c r="J614" s="30"/>
      <c r="K614" s="30"/>
      <c r="L614" s="30"/>
      <c r="M614" s="31"/>
      <c r="N614" s="31"/>
      <c r="O614" s="31"/>
    </row>
    <row r="615" spans="8:15" ht="15.75" customHeight="1">
      <c r="H615" s="30"/>
      <c r="I615" s="30"/>
      <c r="J615" s="30"/>
      <c r="K615" s="30"/>
      <c r="L615" s="30"/>
      <c r="M615" s="31"/>
      <c r="N615" s="31"/>
      <c r="O615" s="31"/>
    </row>
    <row r="616" spans="8:15" ht="15.75" customHeight="1">
      <c r="H616" s="30"/>
      <c r="I616" s="30"/>
      <c r="J616" s="30"/>
      <c r="K616" s="30"/>
      <c r="L616" s="30"/>
      <c r="M616" s="31"/>
      <c r="N616" s="31"/>
      <c r="O616" s="31"/>
    </row>
    <row r="617" spans="8:15" ht="15.75" customHeight="1">
      <c r="H617" s="30"/>
      <c r="I617" s="30"/>
      <c r="J617" s="30"/>
      <c r="K617" s="30"/>
      <c r="L617" s="30"/>
      <c r="M617" s="31"/>
      <c r="N617" s="31"/>
      <c r="O617" s="31"/>
    </row>
    <row r="618" spans="8:15" ht="15.75" customHeight="1">
      <c r="H618" s="30"/>
      <c r="I618" s="30"/>
      <c r="J618" s="30"/>
      <c r="K618" s="30"/>
      <c r="L618" s="30"/>
      <c r="M618" s="31"/>
      <c r="N618" s="31"/>
      <c r="O618" s="31"/>
    </row>
    <row r="619" spans="8:15" ht="15.75" customHeight="1">
      <c r="H619" s="30"/>
      <c r="I619" s="30"/>
      <c r="J619" s="30"/>
      <c r="K619" s="30"/>
      <c r="L619" s="30"/>
      <c r="M619" s="31"/>
      <c r="N619" s="31"/>
      <c r="O619" s="31"/>
    </row>
    <row r="620" spans="8:15" ht="15.75" customHeight="1">
      <c r="H620" s="30"/>
      <c r="I620" s="30"/>
      <c r="J620" s="30"/>
      <c r="K620" s="30"/>
      <c r="L620" s="30"/>
      <c r="M620" s="31"/>
      <c r="N620" s="31"/>
      <c r="O620" s="31"/>
    </row>
    <row r="621" spans="8:15" ht="15.75" customHeight="1">
      <c r="H621" s="30"/>
      <c r="I621" s="30"/>
      <c r="J621" s="30"/>
      <c r="K621" s="30"/>
      <c r="L621" s="30"/>
      <c r="M621" s="31"/>
      <c r="N621" s="31"/>
      <c r="O621" s="31"/>
    </row>
    <row r="622" spans="8:15" ht="15.75" customHeight="1">
      <c r="H622" s="30"/>
      <c r="I622" s="30"/>
      <c r="J622" s="30"/>
      <c r="K622" s="30"/>
      <c r="L622" s="30"/>
      <c r="M622" s="31"/>
      <c r="N622" s="31"/>
      <c r="O622" s="31"/>
    </row>
    <row r="623" spans="8:15" ht="15.75" customHeight="1">
      <c r="H623" s="30"/>
      <c r="I623" s="30"/>
      <c r="J623" s="30"/>
      <c r="K623" s="30"/>
      <c r="L623" s="30"/>
      <c r="M623" s="31"/>
      <c r="N623" s="31"/>
      <c r="O623" s="31"/>
    </row>
    <row r="624" spans="8:15" ht="15.75" customHeight="1">
      <c r="H624" s="30"/>
      <c r="I624" s="30"/>
      <c r="J624" s="30"/>
      <c r="K624" s="30"/>
      <c r="L624" s="30"/>
      <c r="M624" s="31"/>
      <c r="N624" s="31"/>
      <c r="O624" s="31"/>
    </row>
    <row r="625" spans="8:15" ht="15.75" customHeight="1">
      <c r="H625" s="30"/>
      <c r="I625" s="30"/>
      <c r="J625" s="30"/>
      <c r="K625" s="30"/>
      <c r="L625" s="30"/>
      <c r="M625" s="31"/>
      <c r="N625" s="31"/>
      <c r="O625" s="31"/>
    </row>
    <row r="626" spans="8:15" ht="15.75" customHeight="1">
      <c r="H626" s="30"/>
      <c r="I626" s="30"/>
      <c r="J626" s="30"/>
      <c r="K626" s="30"/>
      <c r="L626" s="30"/>
      <c r="M626" s="31"/>
      <c r="N626" s="31"/>
      <c r="O626" s="31"/>
    </row>
    <row r="627" spans="8:15" ht="15.75" customHeight="1">
      <c r="H627" s="30"/>
      <c r="I627" s="30"/>
      <c r="J627" s="30"/>
      <c r="K627" s="30"/>
      <c r="L627" s="30"/>
      <c r="M627" s="31"/>
      <c r="N627" s="31"/>
      <c r="O627" s="31"/>
    </row>
    <row r="628" spans="8:15" ht="15.75" customHeight="1">
      <c r="H628" s="30"/>
      <c r="I628" s="30"/>
      <c r="J628" s="30"/>
      <c r="K628" s="30"/>
      <c r="L628" s="30"/>
      <c r="M628" s="31"/>
      <c r="N628" s="31"/>
      <c r="O628" s="31"/>
    </row>
    <row r="629" spans="8:15" ht="15.75" customHeight="1">
      <c r="H629" s="30"/>
      <c r="I629" s="30"/>
      <c r="J629" s="30"/>
      <c r="K629" s="30"/>
      <c r="L629" s="30"/>
      <c r="M629" s="31"/>
      <c r="N629" s="31"/>
      <c r="O629" s="31"/>
    </row>
    <row r="630" spans="8:15" ht="15.75" customHeight="1">
      <c r="H630" s="30"/>
      <c r="I630" s="30"/>
      <c r="J630" s="30"/>
      <c r="K630" s="30"/>
      <c r="L630" s="30"/>
      <c r="M630" s="31"/>
      <c r="N630" s="31"/>
      <c r="O630" s="31"/>
    </row>
    <row r="631" spans="8:15" ht="15.75" customHeight="1">
      <c r="H631" s="30"/>
      <c r="I631" s="30"/>
      <c r="J631" s="30"/>
      <c r="K631" s="30"/>
      <c r="L631" s="30"/>
      <c r="M631" s="31"/>
      <c r="N631" s="31"/>
      <c r="O631" s="31"/>
    </row>
    <row r="632" spans="8:15" ht="15.75" customHeight="1">
      <c r="H632" s="30"/>
      <c r="I632" s="30"/>
      <c r="J632" s="30"/>
      <c r="K632" s="30"/>
      <c r="L632" s="30"/>
      <c r="M632" s="31"/>
      <c r="N632" s="31"/>
      <c r="O632" s="31"/>
    </row>
    <row r="633" spans="8:15" ht="15.75" customHeight="1">
      <c r="H633" s="30"/>
      <c r="I633" s="30"/>
      <c r="J633" s="30"/>
      <c r="K633" s="30"/>
      <c r="L633" s="30"/>
      <c r="M633" s="31"/>
      <c r="N633" s="31"/>
      <c r="O633" s="31"/>
    </row>
    <row r="634" spans="8:15" ht="15.75" customHeight="1">
      <c r="H634" s="30"/>
      <c r="I634" s="30"/>
      <c r="J634" s="30"/>
      <c r="K634" s="30"/>
      <c r="L634" s="30"/>
      <c r="M634" s="31"/>
      <c r="N634" s="31"/>
      <c r="O634" s="31"/>
    </row>
    <row r="635" spans="8:15" ht="15.75" customHeight="1">
      <c r="H635" s="30"/>
      <c r="I635" s="30"/>
      <c r="J635" s="30"/>
      <c r="K635" s="30"/>
      <c r="L635" s="30"/>
      <c r="M635" s="31"/>
      <c r="N635" s="31"/>
      <c r="O635" s="31"/>
    </row>
    <row r="636" spans="8:15" ht="15.75" customHeight="1">
      <c r="H636" s="30"/>
      <c r="I636" s="30"/>
      <c r="J636" s="30"/>
      <c r="K636" s="30"/>
      <c r="L636" s="30"/>
      <c r="M636" s="31"/>
      <c r="N636" s="31"/>
      <c r="O636" s="31"/>
    </row>
    <row r="637" spans="8:15" ht="15.75" customHeight="1">
      <c r="H637" s="30"/>
      <c r="I637" s="30"/>
      <c r="J637" s="30"/>
      <c r="K637" s="30"/>
      <c r="L637" s="30"/>
      <c r="M637" s="31"/>
      <c r="N637" s="31"/>
      <c r="O637" s="31"/>
    </row>
    <row r="638" spans="8:15" ht="15.75" customHeight="1">
      <c r="H638" s="30"/>
      <c r="I638" s="30"/>
      <c r="J638" s="30"/>
      <c r="K638" s="30"/>
      <c r="L638" s="30"/>
      <c r="M638" s="31"/>
      <c r="N638" s="31"/>
      <c r="O638" s="31"/>
    </row>
    <row r="639" spans="8:15" ht="15.75" customHeight="1">
      <c r="H639" s="30"/>
      <c r="I639" s="30"/>
      <c r="J639" s="30"/>
      <c r="K639" s="30"/>
      <c r="L639" s="30"/>
      <c r="M639" s="31"/>
      <c r="N639" s="31"/>
      <c r="O639" s="31"/>
    </row>
    <row r="640" spans="8:15" ht="15.75" customHeight="1">
      <c r="H640" s="30"/>
      <c r="I640" s="30"/>
      <c r="J640" s="30"/>
      <c r="K640" s="30"/>
      <c r="L640" s="30"/>
      <c r="M640" s="31"/>
      <c r="N640" s="31"/>
      <c r="O640" s="31"/>
    </row>
    <row r="641" spans="8:15" ht="15.75" customHeight="1">
      <c r="H641" s="30"/>
      <c r="I641" s="30"/>
      <c r="J641" s="30"/>
      <c r="K641" s="30"/>
      <c r="L641" s="30"/>
      <c r="M641" s="31"/>
      <c r="N641" s="31"/>
      <c r="O641" s="31"/>
    </row>
    <row r="642" spans="8:15" ht="15.75" customHeight="1">
      <c r="H642" s="30"/>
      <c r="I642" s="30"/>
      <c r="J642" s="30"/>
      <c r="K642" s="30"/>
      <c r="L642" s="30"/>
      <c r="M642" s="31"/>
      <c r="N642" s="31"/>
      <c r="O642" s="31"/>
    </row>
    <row r="643" spans="8:15" ht="15.75" customHeight="1">
      <c r="H643" s="30"/>
      <c r="I643" s="30"/>
      <c r="J643" s="30"/>
      <c r="K643" s="30"/>
      <c r="L643" s="30"/>
      <c r="M643" s="31"/>
      <c r="N643" s="31"/>
      <c r="O643" s="31"/>
    </row>
    <row r="644" spans="8:15" ht="15.75" customHeight="1">
      <c r="H644" s="30"/>
      <c r="I644" s="30"/>
      <c r="J644" s="30"/>
      <c r="K644" s="30"/>
      <c r="L644" s="30"/>
      <c r="M644" s="31"/>
      <c r="N644" s="31"/>
      <c r="O644" s="31"/>
    </row>
    <row r="645" spans="8:15" ht="15.75" customHeight="1">
      <c r="H645" s="30"/>
      <c r="I645" s="30"/>
      <c r="J645" s="30"/>
      <c r="K645" s="30"/>
      <c r="L645" s="30"/>
      <c r="M645" s="31"/>
      <c r="N645" s="31"/>
      <c r="O645" s="31"/>
    </row>
    <row r="646" spans="8:15" ht="15.75" customHeight="1">
      <c r="H646" s="30"/>
      <c r="I646" s="30"/>
      <c r="J646" s="30"/>
      <c r="K646" s="30"/>
      <c r="L646" s="30"/>
      <c r="M646" s="31"/>
      <c r="N646" s="31"/>
      <c r="O646" s="31"/>
    </row>
    <row r="647" spans="8:15" ht="15.75" customHeight="1">
      <c r="H647" s="30"/>
      <c r="I647" s="30"/>
      <c r="J647" s="30"/>
      <c r="K647" s="30"/>
      <c r="L647" s="30"/>
      <c r="M647" s="31"/>
      <c r="N647" s="31"/>
      <c r="O647" s="31"/>
    </row>
    <row r="648" spans="8:15" ht="15.75" customHeight="1">
      <c r="H648" s="30"/>
      <c r="I648" s="30"/>
      <c r="J648" s="30"/>
      <c r="K648" s="30"/>
      <c r="L648" s="30"/>
      <c r="M648" s="31"/>
      <c r="N648" s="31"/>
      <c r="O648" s="31"/>
    </row>
    <row r="649" spans="8:15" ht="15.75" customHeight="1">
      <c r="H649" s="30"/>
      <c r="I649" s="30"/>
      <c r="J649" s="30"/>
      <c r="K649" s="30"/>
      <c r="L649" s="30"/>
      <c r="M649" s="31"/>
      <c r="N649" s="31"/>
      <c r="O649" s="31"/>
    </row>
    <row r="650" spans="8:15" ht="15.75" customHeight="1">
      <c r="H650" s="30"/>
      <c r="I650" s="30"/>
      <c r="J650" s="30"/>
      <c r="K650" s="30"/>
      <c r="L650" s="30"/>
      <c r="M650" s="31"/>
      <c r="N650" s="31"/>
      <c r="O650" s="31"/>
    </row>
    <row r="651" spans="8:15" ht="15.75" customHeight="1">
      <c r="H651" s="30"/>
      <c r="I651" s="30"/>
      <c r="J651" s="30"/>
      <c r="K651" s="30"/>
      <c r="L651" s="30"/>
      <c r="M651" s="31"/>
      <c r="N651" s="31"/>
      <c r="O651" s="31"/>
    </row>
    <row r="652" spans="8:15" ht="15.75" customHeight="1">
      <c r="H652" s="30"/>
      <c r="I652" s="30"/>
      <c r="J652" s="30"/>
      <c r="K652" s="30"/>
      <c r="L652" s="30"/>
      <c r="M652" s="31"/>
      <c r="N652" s="31"/>
      <c r="O652" s="31"/>
    </row>
    <row r="653" spans="8:15" ht="15.75" customHeight="1">
      <c r="H653" s="30"/>
      <c r="I653" s="30"/>
      <c r="J653" s="30"/>
      <c r="K653" s="30"/>
      <c r="L653" s="30"/>
      <c r="M653" s="31"/>
      <c r="N653" s="31"/>
      <c r="O653" s="31"/>
    </row>
    <row r="654" spans="8:15" ht="15.75" customHeight="1">
      <c r="H654" s="30"/>
      <c r="I654" s="30"/>
      <c r="J654" s="30"/>
      <c r="K654" s="30"/>
      <c r="L654" s="30"/>
      <c r="M654" s="31"/>
      <c r="N654" s="31"/>
      <c r="O654" s="31"/>
    </row>
    <row r="655" spans="8:15" ht="15.75" customHeight="1">
      <c r="H655" s="30"/>
      <c r="I655" s="30"/>
      <c r="J655" s="30"/>
      <c r="K655" s="30"/>
      <c r="L655" s="30"/>
      <c r="M655" s="31"/>
      <c r="N655" s="31"/>
      <c r="O655" s="31"/>
    </row>
    <row r="656" spans="8:15" ht="15.75" customHeight="1">
      <c r="H656" s="30"/>
      <c r="I656" s="30"/>
      <c r="J656" s="30"/>
      <c r="K656" s="30"/>
      <c r="L656" s="30"/>
      <c r="M656" s="31"/>
      <c r="N656" s="31"/>
      <c r="O656" s="31"/>
    </row>
    <row r="657" spans="8:15" ht="15.75" customHeight="1">
      <c r="H657" s="30"/>
      <c r="I657" s="30"/>
      <c r="J657" s="30"/>
      <c r="K657" s="30"/>
      <c r="L657" s="30"/>
      <c r="M657" s="31"/>
      <c r="N657" s="31"/>
      <c r="O657" s="31"/>
    </row>
    <row r="658" spans="8:15" ht="15.75" customHeight="1">
      <c r="H658" s="30"/>
      <c r="I658" s="30"/>
      <c r="J658" s="30"/>
      <c r="K658" s="30"/>
      <c r="L658" s="30"/>
      <c r="M658" s="31"/>
      <c r="N658" s="31"/>
      <c r="O658" s="31"/>
    </row>
    <row r="659" spans="8:15" ht="15.75" customHeight="1">
      <c r="H659" s="30"/>
      <c r="I659" s="30"/>
      <c r="J659" s="30"/>
      <c r="K659" s="30"/>
      <c r="L659" s="30"/>
      <c r="M659" s="31"/>
      <c r="N659" s="31"/>
      <c r="O659" s="31"/>
    </row>
    <row r="660" spans="8:15" ht="15.75" customHeight="1">
      <c r="H660" s="30"/>
      <c r="I660" s="30"/>
      <c r="J660" s="30"/>
      <c r="K660" s="30"/>
      <c r="L660" s="30"/>
      <c r="M660" s="31"/>
      <c r="N660" s="31"/>
      <c r="O660" s="31"/>
    </row>
    <row r="661" spans="8:15" ht="15.75" customHeight="1">
      <c r="H661" s="30"/>
      <c r="I661" s="30"/>
      <c r="J661" s="30"/>
      <c r="K661" s="30"/>
      <c r="L661" s="30"/>
      <c r="M661" s="31"/>
      <c r="N661" s="31"/>
      <c r="O661" s="31"/>
    </row>
    <row r="662" spans="8:15" ht="15.75" customHeight="1">
      <c r="H662" s="30"/>
      <c r="I662" s="30"/>
      <c r="J662" s="30"/>
      <c r="K662" s="30"/>
      <c r="L662" s="30"/>
      <c r="M662" s="31"/>
      <c r="N662" s="31"/>
      <c r="O662" s="31"/>
    </row>
    <row r="663" spans="8:15" ht="15.75" customHeight="1">
      <c r="H663" s="30"/>
      <c r="I663" s="30"/>
      <c r="J663" s="30"/>
      <c r="K663" s="30"/>
      <c r="L663" s="30"/>
      <c r="M663" s="31"/>
      <c r="N663" s="31"/>
      <c r="O663" s="31"/>
    </row>
    <row r="664" spans="8:15" ht="15.75" customHeight="1">
      <c r="H664" s="30"/>
      <c r="I664" s="30"/>
      <c r="J664" s="30"/>
      <c r="K664" s="30"/>
      <c r="L664" s="30"/>
      <c r="M664" s="31"/>
      <c r="N664" s="31"/>
      <c r="O664" s="31"/>
    </row>
    <row r="665" spans="8:15" ht="15.75" customHeight="1">
      <c r="H665" s="30"/>
      <c r="I665" s="30"/>
      <c r="J665" s="30"/>
      <c r="K665" s="30"/>
      <c r="L665" s="30"/>
      <c r="M665" s="31"/>
      <c r="N665" s="31"/>
      <c r="O665" s="31"/>
    </row>
    <row r="666" spans="8:15" ht="15.75" customHeight="1">
      <c r="H666" s="30"/>
      <c r="I666" s="30"/>
      <c r="J666" s="30"/>
      <c r="K666" s="30"/>
      <c r="L666" s="30"/>
      <c r="M666" s="31"/>
      <c r="N666" s="31"/>
      <c r="O666" s="31"/>
    </row>
    <row r="667" spans="8:15" ht="15.75" customHeight="1">
      <c r="H667" s="30"/>
      <c r="I667" s="30"/>
      <c r="J667" s="30"/>
      <c r="K667" s="30"/>
      <c r="L667" s="30"/>
      <c r="M667" s="31"/>
      <c r="N667" s="31"/>
      <c r="O667" s="31"/>
    </row>
    <row r="668" spans="8:15" ht="15.75" customHeight="1">
      <c r="H668" s="30"/>
      <c r="I668" s="30"/>
      <c r="J668" s="30"/>
      <c r="K668" s="30"/>
      <c r="L668" s="30"/>
      <c r="M668" s="31"/>
      <c r="N668" s="31"/>
      <c r="O668" s="31"/>
    </row>
    <row r="669" spans="8:15" ht="15.75" customHeight="1">
      <c r="H669" s="30"/>
      <c r="I669" s="30"/>
      <c r="J669" s="30"/>
      <c r="K669" s="30"/>
      <c r="L669" s="30"/>
      <c r="M669" s="31"/>
      <c r="N669" s="31"/>
      <c r="O669" s="31"/>
    </row>
    <row r="670" spans="8:15" ht="15.75" customHeight="1">
      <c r="H670" s="30"/>
      <c r="I670" s="30"/>
      <c r="J670" s="30"/>
      <c r="K670" s="30"/>
      <c r="L670" s="30"/>
      <c r="M670" s="31"/>
      <c r="N670" s="31"/>
      <c r="O670" s="31"/>
    </row>
    <row r="671" spans="8:15" ht="15.75" customHeight="1">
      <c r="H671" s="30"/>
      <c r="I671" s="30"/>
      <c r="J671" s="30"/>
      <c r="K671" s="30"/>
      <c r="L671" s="30"/>
      <c r="M671" s="31"/>
      <c r="N671" s="31"/>
      <c r="O671" s="31"/>
    </row>
    <row r="672" spans="8:15" ht="15.75" customHeight="1">
      <c r="H672" s="30"/>
      <c r="I672" s="30"/>
      <c r="J672" s="30"/>
      <c r="K672" s="30"/>
      <c r="L672" s="30"/>
      <c r="M672" s="31"/>
      <c r="N672" s="31"/>
      <c r="O672" s="31"/>
    </row>
    <row r="673" spans="8:15" ht="15.75" customHeight="1">
      <c r="H673" s="30"/>
      <c r="I673" s="30"/>
      <c r="J673" s="30"/>
      <c r="K673" s="30"/>
      <c r="L673" s="30"/>
      <c r="M673" s="31"/>
      <c r="N673" s="31"/>
      <c r="O673" s="31"/>
    </row>
    <row r="674" spans="8:15" ht="15.75" customHeight="1">
      <c r="H674" s="30"/>
      <c r="I674" s="30"/>
      <c r="J674" s="30"/>
      <c r="K674" s="30"/>
      <c r="L674" s="30"/>
      <c r="M674" s="31"/>
      <c r="N674" s="31"/>
      <c r="O674" s="31"/>
    </row>
    <row r="675" spans="8:15" ht="15.75" customHeight="1">
      <c r="H675" s="30"/>
      <c r="I675" s="30"/>
      <c r="J675" s="30"/>
      <c r="K675" s="30"/>
      <c r="L675" s="30"/>
      <c r="M675" s="31"/>
      <c r="N675" s="31"/>
      <c r="O675" s="31"/>
    </row>
    <row r="676" spans="8:15" ht="15.75" customHeight="1">
      <c r="H676" s="30"/>
      <c r="I676" s="30"/>
      <c r="J676" s="30"/>
      <c r="K676" s="30"/>
      <c r="L676" s="30"/>
      <c r="M676" s="31"/>
      <c r="N676" s="31"/>
      <c r="O676" s="31"/>
    </row>
    <row r="677" spans="8:15" ht="15.75" customHeight="1">
      <c r="H677" s="30"/>
      <c r="I677" s="30"/>
      <c r="J677" s="30"/>
      <c r="K677" s="30"/>
      <c r="L677" s="30"/>
      <c r="M677" s="31"/>
      <c r="N677" s="31"/>
      <c r="O677" s="31"/>
    </row>
    <row r="678" spans="8:15" ht="15.75" customHeight="1">
      <c r="H678" s="30"/>
      <c r="I678" s="30"/>
      <c r="J678" s="30"/>
      <c r="K678" s="30"/>
      <c r="L678" s="30"/>
      <c r="M678" s="31"/>
      <c r="N678" s="31"/>
      <c r="O678" s="31"/>
    </row>
    <row r="679" spans="8:15" ht="15.75" customHeight="1">
      <c r="H679" s="30"/>
      <c r="I679" s="30"/>
      <c r="J679" s="30"/>
      <c r="K679" s="30"/>
      <c r="L679" s="30"/>
      <c r="M679" s="31"/>
      <c r="N679" s="31"/>
      <c r="O679" s="31"/>
    </row>
    <row r="680" spans="8:15" ht="15.75" customHeight="1">
      <c r="H680" s="30"/>
      <c r="I680" s="30"/>
      <c r="J680" s="30"/>
      <c r="K680" s="30"/>
      <c r="L680" s="30"/>
      <c r="M680" s="31"/>
      <c r="N680" s="31"/>
      <c r="O680" s="31"/>
    </row>
    <row r="681" spans="8:15" ht="15.75" customHeight="1">
      <c r="H681" s="30"/>
      <c r="I681" s="30"/>
      <c r="J681" s="30"/>
      <c r="K681" s="30"/>
      <c r="L681" s="30"/>
      <c r="M681" s="31"/>
      <c r="N681" s="31"/>
      <c r="O681" s="31"/>
    </row>
    <row r="682" spans="8:15" ht="15.75" customHeight="1">
      <c r="H682" s="30"/>
      <c r="I682" s="30"/>
      <c r="J682" s="30"/>
      <c r="K682" s="30"/>
      <c r="L682" s="30"/>
      <c r="M682" s="31"/>
      <c r="N682" s="31"/>
      <c r="O682" s="31"/>
    </row>
    <row r="683" spans="8:15" ht="15.75" customHeight="1">
      <c r="H683" s="30"/>
      <c r="I683" s="30"/>
      <c r="J683" s="30"/>
      <c r="K683" s="30"/>
      <c r="L683" s="30"/>
      <c r="M683" s="31"/>
      <c r="N683" s="31"/>
      <c r="O683" s="31"/>
    </row>
    <row r="684" spans="8:15" ht="15.75" customHeight="1">
      <c r="H684" s="30"/>
      <c r="I684" s="30"/>
      <c r="J684" s="30"/>
      <c r="K684" s="30"/>
      <c r="L684" s="30"/>
      <c r="M684" s="31"/>
      <c r="N684" s="31"/>
      <c r="O684" s="31"/>
    </row>
    <row r="685" spans="8:15" ht="15.75" customHeight="1">
      <c r="H685" s="30"/>
      <c r="I685" s="30"/>
      <c r="J685" s="30"/>
      <c r="K685" s="30"/>
      <c r="L685" s="30"/>
      <c r="M685" s="31"/>
      <c r="N685" s="31"/>
      <c r="O685" s="31"/>
    </row>
    <row r="686" spans="8:15" ht="15.75" customHeight="1">
      <c r="H686" s="30"/>
      <c r="I686" s="30"/>
      <c r="J686" s="30"/>
      <c r="K686" s="30"/>
      <c r="L686" s="30"/>
      <c r="M686" s="31"/>
      <c r="N686" s="31"/>
      <c r="O686" s="31"/>
    </row>
    <row r="687" spans="8:15" ht="15.75" customHeight="1">
      <c r="H687" s="30"/>
      <c r="I687" s="30"/>
      <c r="J687" s="30"/>
      <c r="K687" s="30"/>
      <c r="L687" s="30"/>
      <c r="M687" s="31"/>
      <c r="N687" s="31"/>
      <c r="O687" s="31"/>
    </row>
    <row r="688" spans="8:15" ht="15.75" customHeight="1">
      <c r="H688" s="30"/>
      <c r="I688" s="30"/>
      <c r="J688" s="30"/>
      <c r="K688" s="30"/>
      <c r="L688" s="30"/>
      <c r="M688" s="31"/>
      <c r="N688" s="31"/>
      <c r="O688" s="31"/>
    </row>
    <row r="689" spans="8:15" ht="15.75" customHeight="1">
      <c r="H689" s="30"/>
      <c r="I689" s="30"/>
      <c r="J689" s="30"/>
      <c r="K689" s="30"/>
      <c r="L689" s="30"/>
      <c r="M689" s="31"/>
      <c r="N689" s="31"/>
      <c r="O689" s="31"/>
    </row>
    <row r="690" spans="8:15" ht="15.75" customHeight="1">
      <c r="H690" s="30"/>
      <c r="I690" s="30"/>
      <c r="J690" s="30"/>
      <c r="K690" s="30"/>
      <c r="L690" s="30"/>
      <c r="M690" s="31"/>
      <c r="N690" s="31"/>
      <c r="O690" s="31"/>
    </row>
    <row r="691" spans="8:15" ht="15.75" customHeight="1">
      <c r="H691" s="30"/>
      <c r="I691" s="30"/>
      <c r="J691" s="30"/>
      <c r="K691" s="30"/>
      <c r="L691" s="30"/>
      <c r="M691" s="31"/>
      <c r="N691" s="31"/>
      <c r="O691" s="31"/>
    </row>
    <row r="692" spans="8:15" ht="15.75" customHeight="1">
      <c r="H692" s="30"/>
      <c r="I692" s="30"/>
      <c r="J692" s="30"/>
      <c r="K692" s="30"/>
      <c r="L692" s="30"/>
      <c r="M692" s="31"/>
      <c r="N692" s="31"/>
      <c r="O692" s="31"/>
    </row>
    <row r="693" spans="8:15" ht="15.75" customHeight="1">
      <c r="H693" s="30"/>
      <c r="I693" s="30"/>
      <c r="J693" s="30"/>
      <c r="K693" s="30"/>
      <c r="L693" s="30"/>
      <c r="M693" s="31"/>
      <c r="N693" s="31"/>
      <c r="O693" s="31"/>
    </row>
    <row r="694" spans="8:15" ht="15.75" customHeight="1">
      <c r="H694" s="30"/>
      <c r="I694" s="30"/>
      <c r="J694" s="30"/>
      <c r="K694" s="30"/>
      <c r="L694" s="30"/>
      <c r="M694" s="31"/>
      <c r="N694" s="31"/>
      <c r="O694" s="31"/>
    </row>
    <row r="695" spans="8:15" ht="15.75" customHeight="1">
      <c r="H695" s="30"/>
      <c r="I695" s="30"/>
      <c r="J695" s="30"/>
      <c r="K695" s="30"/>
      <c r="L695" s="30"/>
      <c r="M695" s="31"/>
      <c r="N695" s="31"/>
      <c r="O695" s="31"/>
    </row>
    <row r="696" spans="8:15" ht="15.75" customHeight="1">
      <c r="H696" s="30"/>
      <c r="I696" s="30"/>
      <c r="J696" s="30"/>
      <c r="K696" s="30"/>
      <c r="L696" s="30"/>
      <c r="M696" s="31"/>
      <c r="N696" s="31"/>
      <c r="O696" s="31"/>
    </row>
    <row r="697" spans="8:15" ht="15.75" customHeight="1">
      <c r="H697" s="30"/>
      <c r="I697" s="30"/>
      <c r="J697" s="30"/>
      <c r="K697" s="30"/>
      <c r="L697" s="30"/>
      <c r="M697" s="31"/>
      <c r="N697" s="31"/>
      <c r="O697" s="31"/>
    </row>
    <row r="698" spans="8:15" ht="15.75" customHeight="1">
      <c r="H698" s="30"/>
      <c r="I698" s="30"/>
      <c r="J698" s="30"/>
      <c r="K698" s="30"/>
      <c r="L698" s="30"/>
      <c r="M698" s="31"/>
      <c r="N698" s="31"/>
      <c r="O698" s="31"/>
    </row>
    <row r="699" spans="8:15" ht="15.75" customHeight="1">
      <c r="H699" s="30"/>
      <c r="I699" s="30"/>
      <c r="J699" s="30"/>
      <c r="K699" s="30"/>
      <c r="L699" s="30"/>
      <c r="M699" s="31"/>
      <c r="N699" s="31"/>
      <c r="O699" s="31"/>
    </row>
    <row r="700" spans="8:15" ht="15.75" customHeight="1">
      <c r="H700" s="30"/>
      <c r="I700" s="30"/>
      <c r="J700" s="30"/>
      <c r="K700" s="30"/>
      <c r="L700" s="30"/>
      <c r="M700" s="31"/>
      <c r="N700" s="31"/>
      <c r="O700" s="31"/>
    </row>
    <row r="701" spans="8:15" ht="15.75" customHeight="1">
      <c r="H701" s="30"/>
      <c r="I701" s="30"/>
      <c r="J701" s="30"/>
      <c r="K701" s="30"/>
      <c r="L701" s="30"/>
      <c r="M701" s="31"/>
      <c r="N701" s="31"/>
      <c r="O701" s="31"/>
    </row>
    <row r="702" spans="8:15" ht="15.75" customHeight="1">
      <c r="H702" s="30"/>
      <c r="I702" s="30"/>
      <c r="J702" s="30"/>
      <c r="K702" s="30"/>
      <c r="L702" s="30"/>
      <c r="M702" s="31"/>
      <c r="N702" s="31"/>
      <c r="O702" s="31"/>
    </row>
    <row r="703" spans="8:15" ht="15.75" customHeight="1">
      <c r="H703" s="30"/>
      <c r="I703" s="30"/>
      <c r="J703" s="30"/>
      <c r="K703" s="30"/>
      <c r="L703" s="30"/>
      <c r="M703" s="31"/>
      <c r="N703" s="31"/>
      <c r="O703" s="31"/>
    </row>
    <row r="704" spans="8:15" ht="15.75" customHeight="1">
      <c r="H704" s="30"/>
      <c r="I704" s="30"/>
      <c r="J704" s="30"/>
      <c r="K704" s="30"/>
      <c r="L704" s="30"/>
      <c r="M704" s="31"/>
      <c r="N704" s="31"/>
      <c r="O704" s="31"/>
    </row>
    <row r="705" spans="8:15" ht="15.75" customHeight="1">
      <c r="H705" s="30"/>
      <c r="I705" s="30"/>
      <c r="J705" s="30"/>
      <c r="K705" s="30"/>
      <c r="L705" s="30"/>
      <c r="M705" s="31"/>
      <c r="N705" s="31"/>
      <c r="O705" s="31"/>
    </row>
    <row r="706" spans="8:15" ht="15.75" customHeight="1">
      <c r="H706" s="30"/>
      <c r="I706" s="30"/>
      <c r="J706" s="30"/>
      <c r="K706" s="30"/>
      <c r="L706" s="30"/>
      <c r="M706" s="31"/>
      <c r="N706" s="31"/>
      <c r="O706" s="31"/>
    </row>
    <row r="707" spans="8:15" ht="15.75" customHeight="1">
      <c r="H707" s="30"/>
      <c r="I707" s="30"/>
      <c r="J707" s="30"/>
      <c r="K707" s="30"/>
      <c r="L707" s="30"/>
      <c r="M707" s="31"/>
      <c r="N707" s="31"/>
      <c r="O707" s="31"/>
    </row>
    <row r="708" spans="8:15" ht="15.75" customHeight="1">
      <c r="H708" s="30"/>
      <c r="I708" s="30"/>
      <c r="J708" s="30"/>
      <c r="K708" s="30"/>
      <c r="L708" s="30"/>
      <c r="M708" s="31"/>
      <c r="N708" s="31"/>
      <c r="O708" s="31"/>
    </row>
    <row r="709" spans="8:15" ht="15.75" customHeight="1">
      <c r="H709" s="30"/>
      <c r="I709" s="30"/>
      <c r="J709" s="30"/>
      <c r="K709" s="30"/>
      <c r="L709" s="30"/>
      <c r="M709" s="31"/>
      <c r="N709" s="31"/>
      <c r="O709" s="31"/>
    </row>
    <row r="710" spans="8:15" ht="15.75" customHeight="1">
      <c r="H710" s="30"/>
      <c r="I710" s="30"/>
      <c r="J710" s="30"/>
      <c r="K710" s="30"/>
      <c r="L710" s="30"/>
      <c r="M710" s="31"/>
      <c r="N710" s="31"/>
      <c r="O710" s="31"/>
    </row>
    <row r="711" spans="8:15" ht="15.75" customHeight="1">
      <c r="H711" s="30"/>
      <c r="I711" s="30"/>
      <c r="J711" s="30"/>
      <c r="K711" s="30"/>
      <c r="L711" s="30"/>
      <c r="M711" s="31"/>
      <c r="N711" s="31"/>
      <c r="O711" s="31"/>
    </row>
    <row r="712" spans="8:15" ht="15.75" customHeight="1">
      <c r="H712" s="30"/>
      <c r="I712" s="30"/>
      <c r="J712" s="30"/>
      <c r="K712" s="30"/>
      <c r="L712" s="30"/>
      <c r="M712" s="31"/>
      <c r="N712" s="31"/>
      <c r="O712" s="31"/>
    </row>
    <row r="713" spans="8:15" ht="15.75" customHeight="1">
      <c r="H713" s="30"/>
      <c r="I713" s="30"/>
      <c r="J713" s="30"/>
      <c r="K713" s="30"/>
      <c r="L713" s="30"/>
      <c r="M713" s="31"/>
      <c r="N713" s="31"/>
      <c r="O713" s="31"/>
    </row>
    <row r="714" spans="8:15" ht="15.75" customHeight="1">
      <c r="H714" s="30"/>
      <c r="I714" s="30"/>
      <c r="J714" s="30"/>
      <c r="K714" s="30"/>
      <c r="L714" s="30"/>
      <c r="M714" s="31"/>
      <c r="N714" s="31"/>
      <c r="O714" s="31"/>
    </row>
    <row r="715" spans="8:15" ht="15.75" customHeight="1">
      <c r="H715" s="30"/>
      <c r="I715" s="30"/>
      <c r="J715" s="30"/>
      <c r="K715" s="30"/>
      <c r="L715" s="30"/>
      <c r="M715" s="31"/>
      <c r="N715" s="31"/>
      <c r="O715" s="31"/>
    </row>
    <row r="716" spans="8:15" ht="15.75" customHeight="1">
      <c r="H716" s="30"/>
      <c r="I716" s="30"/>
      <c r="J716" s="30"/>
      <c r="K716" s="30"/>
      <c r="L716" s="30"/>
      <c r="M716" s="31"/>
      <c r="N716" s="31"/>
      <c r="O716" s="31"/>
    </row>
    <row r="717" spans="8:15" ht="15.75" customHeight="1">
      <c r="H717" s="30"/>
      <c r="I717" s="30"/>
      <c r="J717" s="30"/>
      <c r="K717" s="30"/>
      <c r="L717" s="30"/>
      <c r="M717" s="31"/>
      <c r="N717" s="31"/>
      <c r="O717" s="31"/>
    </row>
    <row r="718" spans="8:15" ht="15.75" customHeight="1">
      <c r="H718" s="30"/>
      <c r="I718" s="30"/>
      <c r="J718" s="30"/>
      <c r="K718" s="30"/>
      <c r="L718" s="30"/>
      <c r="M718" s="31"/>
      <c r="N718" s="31"/>
      <c r="O718" s="31"/>
    </row>
    <row r="719" spans="8:15" ht="15.75" customHeight="1">
      <c r="H719" s="30"/>
      <c r="I719" s="30"/>
      <c r="J719" s="30"/>
      <c r="K719" s="30"/>
      <c r="L719" s="30"/>
      <c r="M719" s="31"/>
      <c r="N719" s="31"/>
      <c r="O719" s="31"/>
    </row>
    <row r="720" spans="8:15" ht="15.75" customHeight="1">
      <c r="H720" s="30"/>
      <c r="I720" s="30"/>
      <c r="J720" s="30"/>
      <c r="K720" s="30"/>
      <c r="L720" s="30"/>
      <c r="M720" s="31"/>
      <c r="N720" s="31"/>
      <c r="O720" s="31"/>
    </row>
    <row r="721" spans="8:15" ht="15.75" customHeight="1">
      <c r="H721" s="30"/>
      <c r="I721" s="30"/>
      <c r="J721" s="30"/>
      <c r="K721" s="30"/>
      <c r="L721" s="30"/>
      <c r="M721" s="31"/>
      <c r="N721" s="31"/>
      <c r="O721" s="31"/>
    </row>
    <row r="722" spans="8:15" ht="15.75" customHeight="1">
      <c r="H722" s="30"/>
      <c r="I722" s="30"/>
      <c r="J722" s="30"/>
      <c r="K722" s="30"/>
      <c r="L722" s="30"/>
      <c r="M722" s="31"/>
      <c r="N722" s="31"/>
      <c r="O722" s="31"/>
    </row>
    <row r="723" spans="8:15" ht="15.75" customHeight="1">
      <c r="H723" s="30"/>
      <c r="I723" s="30"/>
      <c r="J723" s="30"/>
      <c r="K723" s="30"/>
      <c r="L723" s="30"/>
      <c r="M723" s="31"/>
      <c r="N723" s="31"/>
      <c r="O723" s="31"/>
    </row>
    <row r="724" spans="8:15" ht="15.75" customHeight="1">
      <c r="H724" s="30"/>
      <c r="I724" s="30"/>
      <c r="J724" s="30"/>
      <c r="K724" s="30"/>
      <c r="L724" s="30"/>
      <c r="M724" s="31"/>
      <c r="N724" s="31"/>
      <c r="O724" s="31"/>
    </row>
    <row r="725" spans="8:15" ht="15.75" customHeight="1">
      <c r="H725" s="30"/>
      <c r="I725" s="30"/>
      <c r="J725" s="30"/>
      <c r="K725" s="30"/>
      <c r="L725" s="30"/>
      <c r="M725" s="31"/>
      <c r="N725" s="31"/>
      <c r="O725" s="31"/>
    </row>
    <row r="726" spans="8:15" ht="15.75" customHeight="1">
      <c r="H726" s="30"/>
      <c r="I726" s="30"/>
      <c r="J726" s="30"/>
      <c r="K726" s="30"/>
      <c r="L726" s="30"/>
      <c r="M726" s="31"/>
      <c r="N726" s="31"/>
      <c r="O726" s="31"/>
    </row>
    <row r="727" spans="8:15" ht="15.75" customHeight="1">
      <c r="H727" s="30"/>
      <c r="I727" s="30"/>
      <c r="J727" s="30"/>
      <c r="K727" s="30"/>
      <c r="L727" s="30"/>
      <c r="M727" s="31"/>
      <c r="N727" s="31"/>
      <c r="O727" s="31"/>
    </row>
    <row r="728" spans="8:15" ht="15.75" customHeight="1">
      <c r="H728" s="30"/>
      <c r="I728" s="30"/>
      <c r="J728" s="30"/>
      <c r="K728" s="30"/>
      <c r="L728" s="30"/>
      <c r="M728" s="31"/>
      <c r="N728" s="31"/>
      <c r="O728" s="31"/>
    </row>
    <row r="729" spans="8:15" ht="15.75" customHeight="1">
      <c r="H729" s="30"/>
      <c r="I729" s="30"/>
      <c r="J729" s="30"/>
      <c r="K729" s="30"/>
      <c r="L729" s="30"/>
      <c r="M729" s="31"/>
      <c r="N729" s="31"/>
      <c r="O729" s="31"/>
    </row>
    <row r="730" spans="8:15" ht="15.75" customHeight="1">
      <c r="H730" s="30"/>
      <c r="I730" s="30"/>
      <c r="J730" s="30"/>
      <c r="K730" s="30"/>
      <c r="L730" s="30"/>
      <c r="M730" s="31"/>
      <c r="N730" s="31"/>
      <c r="O730" s="31"/>
    </row>
    <row r="731" spans="8:15" ht="15.75" customHeight="1">
      <c r="H731" s="30"/>
      <c r="I731" s="30"/>
      <c r="J731" s="30"/>
      <c r="K731" s="30"/>
      <c r="L731" s="30"/>
      <c r="M731" s="31"/>
      <c r="N731" s="31"/>
      <c r="O731" s="31"/>
    </row>
    <row r="732" spans="8:15" ht="15.75" customHeight="1">
      <c r="H732" s="30"/>
      <c r="I732" s="30"/>
      <c r="J732" s="30"/>
      <c r="K732" s="30"/>
      <c r="L732" s="30"/>
      <c r="M732" s="31"/>
      <c r="N732" s="31"/>
      <c r="O732" s="31"/>
    </row>
    <row r="733" spans="8:15" ht="15.75" customHeight="1">
      <c r="H733" s="30"/>
      <c r="I733" s="30"/>
      <c r="J733" s="30"/>
      <c r="K733" s="30"/>
      <c r="L733" s="30"/>
      <c r="M733" s="31"/>
      <c r="N733" s="31"/>
      <c r="O733" s="31"/>
    </row>
    <row r="734" spans="8:15" ht="15.75" customHeight="1">
      <c r="H734" s="30"/>
      <c r="I734" s="30"/>
      <c r="J734" s="30"/>
      <c r="K734" s="30"/>
      <c r="L734" s="30"/>
      <c r="M734" s="31"/>
      <c r="N734" s="31"/>
      <c r="O734" s="31"/>
    </row>
    <row r="735" spans="8:15" ht="15.75" customHeight="1">
      <c r="H735" s="30"/>
      <c r="I735" s="30"/>
      <c r="J735" s="30"/>
      <c r="K735" s="30"/>
      <c r="L735" s="30"/>
      <c r="M735" s="31"/>
      <c r="N735" s="31"/>
      <c r="O735" s="31"/>
    </row>
    <row r="736" spans="8:15" ht="15.75" customHeight="1">
      <c r="H736" s="30"/>
      <c r="I736" s="30"/>
      <c r="J736" s="30"/>
      <c r="K736" s="30"/>
      <c r="L736" s="30"/>
      <c r="M736" s="31"/>
      <c r="N736" s="31"/>
      <c r="O736" s="31"/>
    </row>
    <row r="737" spans="8:15" ht="15.75" customHeight="1">
      <c r="H737" s="30"/>
      <c r="I737" s="30"/>
      <c r="J737" s="30"/>
      <c r="K737" s="30"/>
      <c r="L737" s="30"/>
      <c r="M737" s="31"/>
      <c r="N737" s="31"/>
      <c r="O737" s="31"/>
    </row>
    <row r="738" spans="8:15" ht="15.75" customHeight="1">
      <c r="H738" s="30"/>
      <c r="I738" s="30"/>
      <c r="J738" s="30"/>
      <c r="K738" s="30"/>
      <c r="L738" s="30"/>
      <c r="M738" s="31"/>
      <c r="N738" s="31"/>
      <c r="O738" s="31"/>
    </row>
    <row r="739" spans="8:15" ht="15.75" customHeight="1">
      <c r="H739" s="30"/>
      <c r="I739" s="30"/>
      <c r="J739" s="30"/>
      <c r="K739" s="30"/>
      <c r="L739" s="30"/>
      <c r="M739" s="31"/>
      <c r="N739" s="31"/>
      <c r="O739" s="31"/>
    </row>
    <row r="740" spans="8:15" ht="15.75" customHeight="1">
      <c r="H740" s="30"/>
      <c r="I740" s="30"/>
      <c r="J740" s="30"/>
      <c r="K740" s="30"/>
      <c r="L740" s="30"/>
      <c r="M740" s="31"/>
      <c r="N740" s="31"/>
      <c r="O740" s="31"/>
    </row>
    <row r="741" spans="8:15" ht="15.75" customHeight="1">
      <c r="H741" s="30"/>
      <c r="I741" s="30"/>
      <c r="J741" s="30"/>
      <c r="K741" s="30"/>
      <c r="L741" s="30"/>
      <c r="M741" s="31"/>
      <c r="N741" s="31"/>
      <c r="O741" s="31"/>
    </row>
    <row r="742" spans="8:15" ht="15.75" customHeight="1">
      <c r="H742" s="30"/>
      <c r="I742" s="30"/>
      <c r="J742" s="30"/>
      <c r="K742" s="30"/>
      <c r="L742" s="30"/>
      <c r="M742" s="31"/>
      <c r="N742" s="31"/>
      <c r="O742" s="31"/>
    </row>
    <row r="743" spans="8:15" ht="15.75" customHeight="1">
      <c r="H743" s="30"/>
      <c r="I743" s="30"/>
      <c r="J743" s="30"/>
      <c r="K743" s="30"/>
      <c r="L743" s="30"/>
      <c r="M743" s="31"/>
      <c r="N743" s="31"/>
      <c r="O743" s="31"/>
    </row>
    <row r="744" spans="8:15" ht="15.75" customHeight="1">
      <c r="H744" s="30"/>
      <c r="I744" s="30"/>
      <c r="J744" s="30"/>
      <c r="K744" s="30"/>
      <c r="L744" s="30"/>
      <c r="M744" s="31"/>
      <c r="N744" s="31"/>
      <c r="O744" s="31"/>
    </row>
    <row r="745" spans="8:15" ht="15.75" customHeight="1">
      <c r="H745" s="30"/>
      <c r="I745" s="30"/>
      <c r="J745" s="30"/>
      <c r="K745" s="30"/>
      <c r="L745" s="30"/>
      <c r="M745" s="31"/>
      <c r="N745" s="31"/>
      <c r="O745" s="31"/>
    </row>
    <row r="746" spans="8:15" ht="15.75" customHeight="1">
      <c r="H746" s="30"/>
      <c r="I746" s="30"/>
      <c r="J746" s="30"/>
      <c r="K746" s="30"/>
      <c r="L746" s="30"/>
      <c r="M746" s="31"/>
      <c r="N746" s="31"/>
      <c r="O746" s="31"/>
    </row>
    <row r="747" spans="8:15" ht="15.75" customHeight="1">
      <c r="H747" s="30"/>
      <c r="I747" s="30"/>
      <c r="J747" s="30"/>
      <c r="K747" s="30"/>
      <c r="L747" s="30"/>
      <c r="M747" s="31"/>
      <c r="N747" s="31"/>
      <c r="O747" s="31"/>
    </row>
    <row r="748" spans="8:15" ht="15.75" customHeight="1">
      <c r="H748" s="30"/>
      <c r="I748" s="30"/>
      <c r="J748" s="30"/>
      <c r="K748" s="30"/>
      <c r="L748" s="30"/>
      <c r="M748" s="31"/>
      <c r="N748" s="31"/>
      <c r="O748" s="31"/>
    </row>
    <row r="749" spans="8:15" ht="15.75" customHeight="1">
      <c r="H749" s="30"/>
      <c r="I749" s="30"/>
      <c r="J749" s="30"/>
      <c r="K749" s="30"/>
      <c r="L749" s="30"/>
      <c r="M749" s="31"/>
      <c r="N749" s="31"/>
      <c r="O749" s="31"/>
    </row>
    <row r="750" spans="8:15" ht="15.75" customHeight="1">
      <c r="H750" s="30"/>
      <c r="I750" s="30"/>
      <c r="J750" s="30"/>
      <c r="K750" s="30"/>
      <c r="L750" s="30"/>
      <c r="M750" s="31"/>
      <c r="N750" s="31"/>
      <c r="O750" s="31"/>
    </row>
    <row r="751" spans="8:15" ht="15.75" customHeight="1">
      <c r="H751" s="30"/>
      <c r="I751" s="30"/>
      <c r="J751" s="30"/>
      <c r="K751" s="30"/>
      <c r="L751" s="30"/>
      <c r="M751" s="31"/>
      <c r="N751" s="31"/>
      <c r="O751" s="31"/>
    </row>
    <row r="752" spans="8:15" ht="15.75" customHeight="1">
      <c r="H752" s="30"/>
      <c r="I752" s="30"/>
      <c r="J752" s="30"/>
      <c r="K752" s="30"/>
      <c r="L752" s="30"/>
      <c r="M752" s="31"/>
      <c r="N752" s="31"/>
      <c r="O752" s="31"/>
    </row>
    <row r="753" spans="8:15" ht="15.75" customHeight="1">
      <c r="H753" s="30"/>
      <c r="I753" s="30"/>
      <c r="J753" s="30"/>
      <c r="K753" s="30"/>
      <c r="L753" s="30"/>
      <c r="M753" s="31"/>
      <c r="N753" s="31"/>
      <c r="O753" s="31"/>
    </row>
    <row r="754" spans="8:15" ht="15.75" customHeight="1">
      <c r="H754" s="30"/>
      <c r="I754" s="30"/>
      <c r="J754" s="30"/>
      <c r="K754" s="30"/>
      <c r="L754" s="30"/>
      <c r="M754" s="31"/>
      <c r="N754" s="31"/>
      <c r="O754" s="31"/>
    </row>
    <row r="755" spans="8:15" ht="15.75" customHeight="1">
      <c r="H755" s="30"/>
      <c r="I755" s="30"/>
      <c r="J755" s="30"/>
      <c r="K755" s="30"/>
      <c r="L755" s="30"/>
      <c r="M755" s="31"/>
      <c r="N755" s="31"/>
      <c r="O755" s="31"/>
    </row>
    <row r="756" spans="8:15" ht="15.75" customHeight="1">
      <c r="H756" s="30"/>
      <c r="I756" s="30"/>
      <c r="J756" s="30"/>
      <c r="K756" s="30"/>
      <c r="L756" s="30"/>
      <c r="M756" s="31"/>
      <c r="N756" s="31"/>
      <c r="O756" s="31"/>
    </row>
    <row r="757" spans="8:15" ht="15.75" customHeight="1">
      <c r="H757" s="30"/>
      <c r="I757" s="30"/>
      <c r="J757" s="30"/>
      <c r="K757" s="30"/>
      <c r="L757" s="30"/>
      <c r="M757" s="31"/>
      <c r="N757" s="31"/>
      <c r="O757" s="31"/>
    </row>
    <row r="758" spans="8:15" ht="15.75" customHeight="1">
      <c r="H758" s="30"/>
      <c r="I758" s="30"/>
      <c r="J758" s="30"/>
      <c r="K758" s="30"/>
      <c r="L758" s="30"/>
      <c r="M758" s="31"/>
      <c r="N758" s="31"/>
      <c r="O758" s="31"/>
    </row>
    <row r="759" spans="8:15" ht="15.75" customHeight="1">
      <c r="H759" s="30"/>
      <c r="I759" s="30"/>
      <c r="J759" s="30"/>
      <c r="K759" s="30"/>
      <c r="L759" s="30"/>
      <c r="M759" s="31"/>
      <c r="N759" s="31"/>
      <c r="O759" s="31"/>
    </row>
    <row r="760" spans="8:15" ht="15.75" customHeight="1">
      <c r="H760" s="30"/>
      <c r="I760" s="30"/>
      <c r="J760" s="30"/>
      <c r="K760" s="30"/>
      <c r="L760" s="30"/>
      <c r="M760" s="31"/>
      <c r="N760" s="31"/>
      <c r="O760" s="31"/>
    </row>
    <row r="761" spans="8:15" ht="15.75" customHeight="1">
      <c r="H761" s="30"/>
      <c r="I761" s="30"/>
      <c r="J761" s="30"/>
      <c r="K761" s="30"/>
      <c r="L761" s="30"/>
      <c r="M761" s="31"/>
      <c r="N761" s="31"/>
      <c r="O761" s="31"/>
    </row>
    <row r="762" spans="8:15" ht="15.75" customHeight="1">
      <c r="H762" s="30"/>
      <c r="I762" s="30"/>
      <c r="J762" s="30"/>
      <c r="K762" s="30"/>
      <c r="L762" s="30"/>
      <c r="M762" s="31"/>
      <c r="N762" s="31"/>
      <c r="O762" s="31"/>
    </row>
    <row r="763" spans="8:15" ht="15.75" customHeight="1">
      <c r="H763" s="30"/>
      <c r="I763" s="30"/>
      <c r="J763" s="30"/>
      <c r="K763" s="30"/>
      <c r="L763" s="30"/>
      <c r="M763" s="31"/>
      <c r="N763" s="31"/>
      <c r="O763" s="31"/>
    </row>
    <row r="764" spans="8:15" ht="15.75" customHeight="1">
      <c r="H764" s="30"/>
      <c r="I764" s="30"/>
      <c r="J764" s="30"/>
      <c r="K764" s="30"/>
      <c r="L764" s="30"/>
      <c r="M764" s="31"/>
      <c r="N764" s="31"/>
      <c r="O764" s="31"/>
    </row>
    <row r="765" spans="8:15" ht="15.75" customHeight="1">
      <c r="H765" s="30"/>
      <c r="I765" s="30"/>
      <c r="J765" s="30"/>
      <c r="K765" s="30"/>
      <c r="L765" s="30"/>
      <c r="M765" s="31"/>
      <c r="N765" s="31"/>
      <c r="O765" s="31"/>
    </row>
    <row r="766" spans="8:15" ht="15.75" customHeight="1">
      <c r="H766" s="30"/>
      <c r="I766" s="30"/>
      <c r="J766" s="30"/>
      <c r="K766" s="30"/>
      <c r="L766" s="30"/>
      <c r="M766" s="31"/>
      <c r="N766" s="31"/>
      <c r="O766" s="31"/>
    </row>
    <row r="767" spans="8:15" ht="15.75" customHeight="1">
      <c r="H767" s="30"/>
      <c r="I767" s="30"/>
      <c r="J767" s="30"/>
      <c r="K767" s="30"/>
      <c r="L767" s="30"/>
      <c r="M767" s="31"/>
      <c r="N767" s="31"/>
      <c r="O767" s="31"/>
    </row>
    <row r="768" spans="8:15" ht="15.75" customHeight="1">
      <c r="H768" s="30"/>
      <c r="I768" s="30"/>
      <c r="J768" s="30"/>
      <c r="K768" s="30"/>
      <c r="L768" s="30"/>
      <c r="M768" s="31"/>
      <c r="N768" s="31"/>
      <c r="O768" s="31"/>
    </row>
    <row r="769" spans="8:15" ht="15.75" customHeight="1">
      <c r="H769" s="30"/>
      <c r="I769" s="30"/>
      <c r="J769" s="30"/>
      <c r="K769" s="30"/>
      <c r="L769" s="30"/>
      <c r="M769" s="31"/>
      <c r="N769" s="31"/>
      <c r="O769" s="31"/>
    </row>
    <row r="770" spans="8:15" ht="15.75" customHeight="1">
      <c r="H770" s="30"/>
      <c r="I770" s="30"/>
      <c r="J770" s="30"/>
      <c r="K770" s="30"/>
      <c r="L770" s="30"/>
      <c r="M770" s="31"/>
      <c r="N770" s="31"/>
      <c r="O770" s="31"/>
    </row>
    <row r="771" spans="8:15" ht="15.75" customHeight="1">
      <c r="H771" s="30"/>
      <c r="I771" s="30"/>
      <c r="J771" s="30"/>
      <c r="K771" s="30"/>
      <c r="L771" s="30"/>
      <c r="M771" s="31"/>
      <c r="N771" s="31"/>
      <c r="O771" s="31"/>
    </row>
    <row r="772" spans="8:15" ht="15.75" customHeight="1">
      <c r="H772" s="30"/>
      <c r="I772" s="30"/>
      <c r="J772" s="30"/>
      <c r="K772" s="30"/>
      <c r="L772" s="30"/>
      <c r="M772" s="31"/>
      <c r="N772" s="31"/>
      <c r="O772" s="31"/>
    </row>
    <row r="773" spans="8:15" ht="15.75" customHeight="1">
      <c r="H773" s="30"/>
      <c r="I773" s="30"/>
      <c r="J773" s="30"/>
      <c r="K773" s="30"/>
      <c r="L773" s="30"/>
      <c r="M773" s="31"/>
      <c r="N773" s="31"/>
      <c r="O773" s="31"/>
    </row>
    <row r="774" spans="8:15" ht="15.75" customHeight="1">
      <c r="H774" s="30"/>
      <c r="I774" s="30"/>
      <c r="J774" s="30"/>
      <c r="K774" s="30"/>
      <c r="L774" s="30"/>
      <c r="M774" s="31"/>
      <c r="N774" s="31"/>
      <c r="O774" s="31"/>
    </row>
    <row r="775" spans="8:15" ht="15.75" customHeight="1">
      <c r="H775" s="30"/>
      <c r="I775" s="30"/>
      <c r="J775" s="30"/>
      <c r="K775" s="30"/>
      <c r="L775" s="30"/>
      <c r="M775" s="31"/>
      <c r="N775" s="31"/>
      <c r="O775" s="31"/>
    </row>
    <row r="776" spans="8:15" ht="15.75" customHeight="1">
      <c r="H776" s="30"/>
      <c r="I776" s="30"/>
      <c r="J776" s="30"/>
      <c r="K776" s="30"/>
      <c r="L776" s="30"/>
      <c r="M776" s="31"/>
      <c r="N776" s="31"/>
      <c r="O776" s="31"/>
    </row>
    <row r="777" spans="8:15" ht="15.75" customHeight="1">
      <c r="H777" s="30"/>
      <c r="I777" s="30"/>
      <c r="J777" s="30"/>
      <c r="K777" s="30"/>
      <c r="L777" s="30"/>
      <c r="M777" s="31"/>
      <c r="N777" s="31"/>
      <c r="O777" s="31"/>
    </row>
    <row r="778" spans="8:15" ht="15.75" customHeight="1">
      <c r="H778" s="30"/>
      <c r="I778" s="30"/>
      <c r="J778" s="30"/>
      <c r="K778" s="30"/>
      <c r="L778" s="30"/>
      <c r="M778" s="31"/>
      <c r="N778" s="31"/>
      <c r="O778" s="31"/>
    </row>
    <row r="779" spans="8:15" ht="15.75" customHeight="1">
      <c r="H779" s="30"/>
      <c r="I779" s="30"/>
      <c r="J779" s="30"/>
      <c r="K779" s="30"/>
      <c r="L779" s="30"/>
      <c r="M779" s="31"/>
      <c r="N779" s="31"/>
      <c r="O779" s="31"/>
    </row>
    <row r="780" spans="8:15" ht="15.75" customHeight="1">
      <c r="H780" s="30"/>
      <c r="I780" s="30"/>
      <c r="J780" s="30"/>
      <c r="K780" s="30"/>
      <c r="L780" s="30"/>
      <c r="M780" s="31"/>
      <c r="N780" s="31"/>
      <c r="O780" s="31"/>
    </row>
    <row r="781" spans="8:15" ht="15.75" customHeight="1">
      <c r="H781" s="30"/>
      <c r="I781" s="30"/>
      <c r="J781" s="30"/>
      <c r="K781" s="30"/>
      <c r="L781" s="30"/>
      <c r="M781" s="31"/>
      <c r="N781" s="31"/>
      <c r="O781" s="31"/>
    </row>
    <row r="782" spans="8:15" ht="15.75" customHeight="1">
      <c r="H782" s="30"/>
      <c r="I782" s="30"/>
      <c r="J782" s="30"/>
      <c r="K782" s="30"/>
      <c r="L782" s="30"/>
      <c r="M782" s="31"/>
      <c r="N782" s="31"/>
      <c r="O782" s="31"/>
    </row>
    <row r="783" spans="8:15" ht="15.75" customHeight="1">
      <c r="H783" s="30"/>
      <c r="I783" s="30"/>
      <c r="J783" s="30"/>
      <c r="K783" s="30"/>
      <c r="L783" s="30"/>
      <c r="M783" s="31"/>
      <c r="N783" s="31"/>
      <c r="O783" s="31"/>
    </row>
    <row r="784" spans="8:15" ht="15.75" customHeight="1">
      <c r="H784" s="30"/>
      <c r="I784" s="30"/>
      <c r="J784" s="30"/>
      <c r="K784" s="30"/>
      <c r="L784" s="30"/>
      <c r="M784" s="31"/>
      <c r="N784" s="31"/>
      <c r="O784" s="31"/>
    </row>
    <row r="785" spans="8:15" ht="15.75" customHeight="1">
      <c r="H785" s="30"/>
      <c r="I785" s="30"/>
      <c r="J785" s="30"/>
      <c r="K785" s="30"/>
      <c r="L785" s="30"/>
      <c r="M785" s="31"/>
      <c r="N785" s="31"/>
      <c r="O785" s="31"/>
    </row>
    <row r="786" spans="8:15" ht="15.75" customHeight="1">
      <c r="H786" s="30"/>
      <c r="I786" s="30"/>
      <c r="J786" s="30"/>
      <c r="K786" s="30"/>
      <c r="L786" s="30"/>
      <c r="M786" s="31"/>
      <c r="N786" s="31"/>
      <c r="O786" s="31"/>
    </row>
    <row r="787" spans="8:15" ht="15.75" customHeight="1">
      <c r="H787" s="30"/>
      <c r="I787" s="30"/>
      <c r="J787" s="30"/>
      <c r="K787" s="30"/>
      <c r="L787" s="30"/>
      <c r="M787" s="31"/>
      <c r="N787" s="31"/>
      <c r="O787" s="31"/>
    </row>
    <row r="788" spans="8:15" ht="15.75" customHeight="1">
      <c r="H788" s="30"/>
      <c r="I788" s="30"/>
      <c r="J788" s="30"/>
      <c r="K788" s="30"/>
      <c r="L788" s="30"/>
      <c r="M788" s="31"/>
      <c r="N788" s="31"/>
      <c r="O788" s="31"/>
    </row>
    <row r="789" spans="8:15" ht="15.75" customHeight="1">
      <c r="H789" s="30"/>
      <c r="I789" s="30"/>
      <c r="J789" s="30"/>
      <c r="K789" s="30"/>
      <c r="L789" s="30"/>
      <c r="M789" s="31"/>
      <c r="N789" s="31"/>
      <c r="O789" s="31"/>
    </row>
    <row r="790" spans="8:15" ht="15.75" customHeight="1">
      <c r="H790" s="30"/>
      <c r="I790" s="30"/>
      <c r="J790" s="30"/>
      <c r="K790" s="30"/>
      <c r="L790" s="30"/>
      <c r="M790" s="31"/>
      <c r="N790" s="31"/>
      <c r="O790" s="31"/>
    </row>
    <row r="791" spans="8:15" ht="15.75" customHeight="1">
      <c r="H791" s="30"/>
      <c r="I791" s="30"/>
      <c r="J791" s="30"/>
      <c r="K791" s="30"/>
      <c r="L791" s="30"/>
      <c r="M791" s="31"/>
      <c r="N791" s="31"/>
      <c r="O791" s="31"/>
    </row>
    <row r="792" spans="8:15" ht="15.75" customHeight="1">
      <c r="H792" s="30"/>
      <c r="I792" s="30"/>
      <c r="J792" s="30"/>
      <c r="K792" s="30"/>
      <c r="L792" s="30"/>
      <c r="M792" s="31"/>
      <c r="N792" s="31"/>
      <c r="O792" s="31"/>
    </row>
    <row r="793" spans="8:15" ht="15.75" customHeight="1">
      <c r="H793" s="30"/>
      <c r="I793" s="30"/>
      <c r="J793" s="30"/>
      <c r="K793" s="30"/>
      <c r="L793" s="30"/>
      <c r="M793" s="31"/>
      <c r="N793" s="31"/>
      <c r="O793" s="31"/>
    </row>
    <row r="794" spans="8:15" ht="15.75" customHeight="1">
      <c r="H794" s="30"/>
      <c r="I794" s="30"/>
      <c r="J794" s="30"/>
      <c r="K794" s="30"/>
      <c r="L794" s="30"/>
      <c r="M794" s="31"/>
      <c r="N794" s="31"/>
      <c r="O794" s="31"/>
    </row>
    <row r="795" spans="8:15" ht="15.75" customHeight="1">
      <c r="H795" s="30"/>
      <c r="I795" s="30"/>
      <c r="J795" s="30"/>
      <c r="K795" s="30"/>
      <c r="L795" s="30"/>
      <c r="M795" s="31"/>
      <c r="N795" s="31"/>
      <c r="O795" s="31"/>
    </row>
    <row r="796" spans="8:15" ht="15.75" customHeight="1">
      <c r="H796" s="30"/>
      <c r="I796" s="30"/>
      <c r="J796" s="30"/>
      <c r="K796" s="30"/>
      <c r="L796" s="30"/>
      <c r="M796" s="31"/>
      <c r="N796" s="31"/>
      <c r="O796" s="31"/>
    </row>
    <row r="797" spans="8:15" ht="15.75" customHeight="1">
      <c r="H797" s="30"/>
      <c r="I797" s="30"/>
      <c r="J797" s="30"/>
      <c r="K797" s="30"/>
      <c r="L797" s="30"/>
      <c r="M797" s="31"/>
      <c r="N797" s="31"/>
      <c r="O797" s="31"/>
    </row>
    <row r="798" spans="8:15" ht="15.75" customHeight="1">
      <c r="H798" s="30"/>
      <c r="I798" s="30"/>
      <c r="J798" s="30"/>
      <c r="K798" s="30"/>
      <c r="L798" s="30"/>
      <c r="M798" s="31"/>
      <c r="N798" s="31"/>
      <c r="O798" s="31"/>
    </row>
    <row r="799" spans="8:15" ht="15.75" customHeight="1">
      <c r="H799" s="30"/>
      <c r="I799" s="30"/>
      <c r="J799" s="30"/>
      <c r="K799" s="30"/>
      <c r="L799" s="30"/>
      <c r="M799" s="31"/>
      <c r="N799" s="31"/>
      <c r="O799" s="31"/>
    </row>
    <row r="800" spans="8:15" ht="15.75" customHeight="1">
      <c r="H800" s="30"/>
      <c r="I800" s="30"/>
      <c r="J800" s="30"/>
      <c r="K800" s="30"/>
      <c r="L800" s="30"/>
      <c r="M800" s="31"/>
      <c r="N800" s="31"/>
      <c r="O800" s="31"/>
    </row>
    <row r="801" spans="8:15" ht="15.75" customHeight="1">
      <c r="H801" s="30"/>
      <c r="I801" s="30"/>
      <c r="J801" s="30"/>
      <c r="K801" s="30"/>
      <c r="L801" s="30"/>
      <c r="M801" s="31"/>
      <c r="N801" s="31"/>
      <c r="O801" s="31"/>
    </row>
    <row r="802" spans="8:15" ht="15.75" customHeight="1">
      <c r="H802" s="30"/>
      <c r="I802" s="30"/>
      <c r="J802" s="30"/>
      <c r="K802" s="30"/>
      <c r="L802" s="30"/>
      <c r="M802" s="31"/>
      <c r="N802" s="31"/>
      <c r="O802" s="31"/>
    </row>
    <row r="803" spans="8:15" ht="15.75" customHeight="1">
      <c r="H803" s="30"/>
      <c r="I803" s="30"/>
      <c r="J803" s="30"/>
      <c r="K803" s="30"/>
      <c r="L803" s="30"/>
      <c r="M803" s="31"/>
      <c r="N803" s="31"/>
      <c r="O803" s="31"/>
    </row>
    <row r="804" spans="8:15" ht="15.75" customHeight="1">
      <c r="H804" s="30"/>
      <c r="I804" s="30"/>
      <c r="J804" s="30"/>
      <c r="K804" s="30"/>
      <c r="L804" s="30"/>
      <c r="M804" s="31"/>
      <c r="N804" s="31"/>
      <c r="O804" s="31"/>
    </row>
    <row r="805" spans="8:15" ht="15.75" customHeight="1">
      <c r="H805" s="30"/>
      <c r="I805" s="30"/>
      <c r="J805" s="30"/>
      <c r="K805" s="30"/>
      <c r="L805" s="30"/>
      <c r="M805" s="31"/>
      <c r="N805" s="31"/>
      <c r="O805" s="31"/>
    </row>
    <row r="806" spans="8:15" ht="15.75" customHeight="1">
      <c r="H806" s="30"/>
      <c r="I806" s="30"/>
      <c r="J806" s="30"/>
      <c r="K806" s="30"/>
      <c r="L806" s="30"/>
      <c r="M806" s="31"/>
      <c r="N806" s="31"/>
      <c r="O806" s="31"/>
    </row>
    <row r="807" spans="8:15" ht="15.75" customHeight="1">
      <c r="H807" s="30"/>
      <c r="I807" s="30"/>
      <c r="J807" s="30"/>
      <c r="K807" s="30"/>
      <c r="L807" s="30"/>
      <c r="M807" s="31"/>
      <c r="N807" s="31"/>
      <c r="O807" s="31"/>
    </row>
    <row r="808" spans="8:15" ht="15.75" customHeight="1">
      <c r="H808" s="30"/>
      <c r="I808" s="30"/>
      <c r="J808" s="30"/>
      <c r="K808" s="30"/>
      <c r="L808" s="30"/>
      <c r="M808" s="31"/>
      <c r="N808" s="31"/>
      <c r="O808" s="31"/>
    </row>
    <row r="809" spans="8:15" ht="15.75" customHeight="1">
      <c r="H809" s="30"/>
      <c r="I809" s="30"/>
      <c r="J809" s="30"/>
      <c r="K809" s="30"/>
      <c r="L809" s="30"/>
      <c r="M809" s="31"/>
      <c r="N809" s="31"/>
      <c r="O809" s="31"/>
    </row>
    <row r="810" spans="8:15" ht="15.75" customHeight="1">
      <c r="H810" s="30"/>
      <c r="I810" s="30"/>
      <c r="J810" s="30"/>
      <c r="K810" s="30"/>
      <c r="L810" s="30"/>
      <c r="M810" s="31"/>
      <c r="N810" s="31"/>
      <c r="O810" s="31"/>
    </row>
    <row r="811" spans="8:15" ht="15.75" customHeight="1">
      <c r="H811" s="30"/>
      <c r="I811" s="30"/>
      <c r="J811" s="30"/>
      <c r="K811" s="30"/>
      <c r="L811" s="30"/>
      <c r="M811" s="31"/>
      <c r="N811" s="31"/>
      <c r="O811" s="31"/>
    </row>
    <row r="812" spans="8:15" ht="15.75" customHeight="1">
      <c r="H812" s="30"/>
      <c r="I812" s="30"/>
      <c r="J812" s="30"/>
      <c r="K812" s="30"/>
      <c r="L812" s="30"/>
      <c r="M812" s="31"/>
      <c r="N812" s="31"/>
      <c r="O812" s="31"/>
    </row>
    <row r="813" spans="8:15" ht="15.75" customHeight="1">
      <c r="H813" s="30"/>
      <c r="I813" s="30"/>
      <c r="J813" s="30"/>
      <c r="K813" s="30"/>
      <c r="L813" s="30"/>
      <c r="M813" s="31"/>
      <c r="N813" s="31"/>
      <c r="O813" s="31"/>
    </row>
    <row r="814" spans="8:15" ht="15.75" customHeight="1">
      <c r="H814" s="30"/>
      <c r="I814" s="30"/>
      <c r="J814" s="30"/>
      <c r="K814" s="30"/>
      <c r="L814" s="30"/>
      <c r="M814" s="31"/>
      <c r="N814" s="31"/>
      <c r="O814" s="31"/>
    </row>
    <row r="815" spans="8:15" ht="15.75" customHeight="1">
      <c r="H815" s="30"/>
      <c r="I815" s="30"/>
      <c r="J815" s="30"/>
      <c r="K815" s="30"/>
      <c r="L815" s="30"/>
      <c r="M815" s="31"/>
      <c r="N815" s="31"/>
      <c r="O815" s="31"/>
    </row>
    <row r="816" spans="8:15" ht="15.75" customHeight="1">
      <c r="H816" s="30"/>
      <c r="I816" s="30"/>
      <c r="J816" s="30"/>
      <c r="K816" s="30"/>
      <c r="L816" s="30"/>
      <c r="M816" s="31"/>
      <c r="N816" s="31"/>
      <c r="O816" s="31"/>
    </row>
    <row r="817" spans="8:15" ht="15.75" customHeight="1">
      <c r="H817" s="30"/>
      <c r="I817" s="30"/>
      <c r="J817" s="30"/>
      <c r="K817" s="30"/>
      <c r="L817" s="30"/>
      <c r="M817" s="31"/>
      <c r="N817" s="31"/>
      <c r="O817" s="31"/>
    </row>
    <row r="818" spans="8:15" ht="15.75" customHeight="1">
      <c r="H818" s="30"/>
      <c r="I818" s="30"/>
      <c r="J818" s="30"/>
      <c r="K818" s="30"/>
      <c r="L818" s="30"/>
      <c r="M818" s="31"/>
      <c r="N818" s="31"/>
      <c r="O818" s="31"/>
    </row>
    <row r="819" spans="8:15" ht="15.75" customHeight="1">
      <c r="H819" s="30"/>
      <c r="I819" s="30"/>
      <c r="J819" s="30"/>
      <c r="K819" s="30"/>
      <c r="L819" s="30"/>
      <c r="M819" s="31"/>
      <c r="N819" s="31"/>
      <c r="O819" s="31"/>
    </row>
    <row r="820" spans="8:15" ht="15.75" customHeight="1">
      <c r="H820" s="30"/>
      <c r="I820" s="30"/>
      <c r="J820" s="30"/>
      <c r="K820" s="30"/>
      <c r="L820" s="30"/>
      <c r="M820" s="31"/>
      <c r="N820" s="31"/>
      <c r="O820" s="31"/>
    </row>
    <row r="821" spans="8:15" ht="15.75" customHeight="1">
      <c r="H821" s="30"/>
      <c r="I821" s="30"/>
      <c r="J821" s="30"/>
      <c r="K821" s="30"/>
      <c r="L821" s="30"/>
      <c r="M821" s="31"/>
      <c r="N821" s="31"/>
      <c r="O821" s="31"/>
    </row>
    <row r="822" spans="8:15" ht="15.75" customHeight="1">
      <c r="H822" s="30"/>
      <c r="I822" s="30"/>
      <c r="J822" s="30"/>
      <c r="K822" s="30"/>
      <c r="L822" s="30"/>
      <c r="M822" s="31"/>
      <c r="N822" s="31"/>
      <c r="O822" s="31"/>
    </row>
    <row r="823" spans="8:15" ht="15.75" customHeight="1">
      <c r="H823" s="30"/>
      <c r="I823" s="30"/>
      <c r="J823" s="30"/>
      <c r="K823" s="30"/>
      <c r="L823" s="30"/>
      <c r="M823" s="31"/>
      <c r="N823" s="31"/>
      <c r="O823" s="31"/>
    </row>
    <row r="824" spans="8:15" ht="15.75" customHeight="1">
      <c r="H824" s="30"/>
      <c r="I824" s="30"/>
      <c r="J824" s="30"/>
      <c r="K824" s="30"/>
      <c r="L824" s="30"/>
      <c r="M824" s="31"/>
      <c r="N824" s="31"/>
      <c r="O824" s="31"/>
    </row>
    <row r="825" spans="8:15" ht="15.75" customHeight="1">
      <c r="H825" s="30"/>
      <c r="I825" s="30"/>
      <c r="J825" s="30"/>
      <c r="K825" s="30"/>
      <c r="L825" s="30"/>
      <c r="M825" s="31"/>
      <c r="N825" s="31"/>
      <c r="O825" s="31"/>
    </row>
    <row r="826" spans="8:15" ht="15.75" customHeight="1">
      <c r="H826" s="30"/>
      <c r="I826" s="30"/>
      <c r="J826" s="30"/>
      <c r="K826" s="30"/>
      <c r="L826" s="30"/>
      <c r="M826" s="31"/>
      <c r="N826" s="31"/>
      <c r="O826" s="31"/>
    </row>
    <row r="827" spans="8:15" ht="15.75" customHeight="1">
      <c r="H827" s="30"/>
      <c r="I827" s="30"/>
      <c r="J827" s="30"/>
      <c r="K827" s="30"/>
      <c r="L827" s="30"/>
      <c r="M827" s="31"/>
      <c r="N827" s="31"/>
      <c r="O827" s="31"/>
    </row>
    <row r="828" spans="8:15" ht="15.75" customHeight="1">
      <c r="H828" s="30"/>
      <c r="I828" s="30"/>
      <c r="J828" s="30"/>
      <c r="K828" s="30"/>
      <c r="L828" s="30"/>
      <c r="M828" s="31"/>
      <c r="N828" s="31"/>
      <c r="O828" s="31"/>
    </row>
    <row r="829" spans="8:15" ht="15.75" customHeight="1">
      <c r="H829" s="30"/>
      <c r="I829" s="30"/>
      <c r="J829" s="30"/>
      <c r="K829" s="30"/>
      <c r="L829" s="30"/>
      <c r="M829" s="31"/>
      <c r="N829" s="31"/>
      <c r="O829" s="31"/>
    </row>
    <row r="830" spans="8:15" ht="15.75" customHeight="1">
      <c r="H830" s="30"/>
      <c r="I830" s="30"/>
      <c r="J830" s="30"/>
      <c r="K830" s="30"/>
      <c r="L830" s="30"/>
      <c r="M830" s="31"/>
      <c r="N830" s="31"/>
      <c r="O830" s="31"/>
    </row>
    <row r="831" spans="8:15" ht="15.75" customHeight="1">
      <c r="H831" s="30"/>
      <c r="I831" s="30"/>
      <c r="J831" s="30"/>
      <c r="K831" s="30"/>
      <c r="L831" s="30"/>
      <c r="M831" s="31"/>
      <c r="N831" s="31"/>
      <c r="O831" s="31"/>
    </row>
    <row r="832" spans="8:15" ht="15.75" customHeight="1">
      <c r="H832" s="30"/>
      <c r="I832" s="30"/>
      <c r="J832" s="30"/>
      <c r="K832" s="30"/>
      <c r="L832" s="30"/>
      <c r="M832" s="31"/>
      <c r="N832" s="31"/>
      <c r="O832" s="31"/>
    </row>
    <row r="833" spans="8:15" ht="15.75" customHeight="1">
      <c r="H833" s="30"/>
      <c r="I833" s="30"/>
      <c r="J833" s="30"/>
      <c r="K833" s="30"/>
      <c r="L833" s="30"/>
      <c r="M833" s="31"/>
      <c r="N833" s="31"/>
      <c r="O833" s="31"/>
    </row>
    <row r="834" spans="8:15" ht="15.75" customHeight="1">
      <c r="H834" s="30"/>
      <c r="I834" s="30"/>
      <c r="J834" s="30"/>
      <c r="K834" s="30"/>
      <c r="L834" s="30"/>
      <c r="M834" s="31"/>
      <c r="N834" s="31"/>
      <c r="O834" s="31"/>
    </row>
    <row r="835" spans="8:15" ht="15.75" customHeight="1">
      <c r="H835" s="30"/>
      <c r="I835" s="30"/>
      <c r="J835" s="30"/>
      <c r="K835" s="30"/>
      <c r="L835" s="30"/>
      <c r="M835" s="31"/>
      <c r="N835" s="31"/>
      <c r="O835" s="31"/>
    </row>
    <row r="836" spans="8:15" ht="15.75" customHeight="1">
      <c r="H836" s="30"/>
      <c r="I836" s="30"/>
      <c r="J836" s="30"/>
      <c r="K836" s="30"/>
      <c r="L836" s="30"/>
      <c r="M836" s="31"/>
      <c r="N836" s="31"/>
      <c r="O836" s="31"/>
    </row>
    <row r="837" spans="8:15" ht="15.75" customHeight="1">
      <c r="H837" s="30"/>
      <c r="I837" s="30"/>
      <c r="J837" s="30"/>
      <c r="K837" s="30"/>
      <c r="L837" s="30"/>
      <c r="M837" s="31"/>
      <c r="N837" s="31"/>
      <c r="O837" s="31"/>
    </row>
    <row r="838" spans="8:15" ht="15.75" customHeight="1">
      <c r="H838" s="30"/>
      <c r="I838" s="30"/>
      <c r="J838" s="30"/>
      <c r="K838" s="30"/>
      <c r="L838" s="30"/>
      <c r="M838" s="31"/>
      <c r="N838" s="31"/>
      <c r="O838" s="31"/>
    </row>
    <row r="839" spans="8:15" ht="15.75" customHeight="1">
      <c r="H839" s="30"/>
      <c r="I839" s="30"/>
      <c r="J839" s="30"/>
      <c r="K839" s="30"/>
      <c r="L839" s="30"/>
      <c r="M839" s="31"/>
      <c r="N839" s="31"/>
      <c r="O839" s="31"/>
    </row>
    <row r="840" spans="8:15" ht="15.75" customHeight="1">
      <c r="H840" s="30"/>
      <c r="I840" s="30"/>
      <c r="J840" s="30"/>
      <c r="K840" s="30"/>
      <c r="L840" s="30"/>
      <c r="M840" s="31"/>
      <c r="N840" s="31"/>
      <c r="O840" s="31"/>
    </row>
    <row r="841" spans="8:15" ht="15.75" customHeight="1">
      <c r="H841" s="30"/>
      <c r="I841" s="30"/>
      <c r="J841" s="30"/>
      <c r="K841" s="30"/>
      <c r="L841" s="30"/>
      <c r="M841" s="31"/>
      <c r="N841" s="31"/>
      <c r="O841" s="31"/>
    </row>
    <row r="842" spans="8:15" ht="15.75" customHeight="1">
      <c r="H842" s="30"/>
      <c r="I842" s="30"/>
      <c r="J842" s="30"/>
      <c r="K842" s="30"/>
      <c r="L842" s="30"/>
      <c r="M842" s="31"/>
      <c r="N842" s="31"/>
      <c r="O842" s="31"/>
    </row>
    <row r="843" spans="8:15" ht="15.75" customHeight="1">
      <c r="H843" s="30"/>
      <c r="I843" s="30"/>
      <c r="J843" s="30"/>
      <c r="K843" s="30"/>
      <c r="L843" s="30"/>
      <c r="M843" s="31"/>
      <c r="N843" s="31"/>
      <c r="O843" s="31"/>
    </row>
    <row r="844" spans="8:15" ht="15.75" customHeight="1">
      <c r="H844" s="30"/>
      <c r="I844" s="30"/>
      <c r="J844" s="30"/>
      <c r="K844" s="30"/>
      <c r="L844" s="30"/>
      <c r="M844" s="31"/>
      <c r="N844" s="31"/>
      <c r="O844" s="31"/>
    </row>
    <row r="845" spans="8:15" ht="15.75" customHeight="1">
      <c r="H845" s="30"/>
      <c r="I845" s="30"/>
      <c r="J845" s="30"/>
      <c r="K845" s="30"/>
      <c r="L845" s="30"/>
      <c r="M845" s="31"/>
      <c r="N845" s="31"/>
      <c r="O845" s="31"/>
    </row>
    <row r="846" spans="8:15" ht="15.75" customHeight="1">
      <c r="H846" s="30"/>
      <c r="I846" s="30"/>
      <c r="J846" s="30"/>
      <c r="K846" s="30"/>
      <c r="L846" s="30"/>
      <c r="M846" s="31"/>
      <c r="N846" s="31"/>
      <c r="O846" s="31"/>
    </row>
    <row r="847" spans="8:15" ht="15.75" customHeight="1">
      <c r="H847" s="30"/>
      <c r="I847" s="30"/>
      <c r="J847" s="30"/>
      <c r="K847" s="30"/>
      <c r="L847" s="30"/>
      <c r="M847" s="31"/>
      <c r="N847" s="31"/>
      <c r="O847" s="31"/>
    </row>
    <row r="848" spans="8:15" ht="15.75" customHeight="1">
      <c r="H848" s="30"/>
      <c r="I848" s="30"/>
      <c r="J848" s="30"/>
      <c r="K848" s="30"/>
      <c r="L848" s="30"/>
      <c r="M848" s="31"/>
      <c r="N848" s="31"/>
      <c r="O848" s="31"/>
    </row>
    <row r="849" spans="8:15" ht="15.75" customHeight="1">
      <c r="H849" s="30"/>
      <c r="I849" s="30"/>
      <c r="J849" s="30"/>
      <c r="K849" s="30"/>
      <c r="L849" s="30"/>
      <c r="M849" s="31"/>
      <c r="N849" s="31"/>
      <c r="O849" s="31"/>
    </row>
    <row r="850" spans="8:15" ht="15.75" customHeight="1">
      <c r="H850" s="30"/>
      <c r="I850" s="30"/>
      <c r="J850" s="30"/>
      <c r="K850" s="30"/>
      <c r="L850" s="30"/>
      <c r="M850" s="31"/>
      <c r="N850" s="31"/>
      <c r="O850" s="31"/>
    </row>
    <row r="851" spans="8:15" ht="15.75" customHeight="1">
      <c r="H851" s="30"/>
      <c r="I851" s="30"/>
      <c r="J851" s="30"/>
      <c r="K851" s="30"/>
      <c r="L851" s="30"/>
      <c r="M851" s="31"/>
      <c r="N851" s="31"/>
      <c r="O851" s="31"/>
    </row>
    <row r="852" spans="8:15" ht="15.75" customHeight="1">
      <c r="H852" s="30"/>
      <c r="I852" s="30"/>
      <c r="J852" s="30"/>
      <c r="K852" s="30"/>
      <c r="L852" s="30"/>
      <c r="M852" s="31"/>
      <c r="N852" s="31"/>
      <c r="O852" s="31"/>
    </row>
    <row r="853" spans="8:15" ht="15.75" customHeight="1">
      <c r="H853" s="30"/>
      <c r="I853" s="30"/>
      <c r="J853" s="30"/>
      <c r="K853" s="30"/>
      <c r="L853" s="30"/>
      <c r="M853" s="31"/>
      <c r="N853" s="31"/>
      <c r="O853" s="31"/>
    </row>
    <row r="854" spans="8:15" ht="15.75" customHeight="1">
      <c r="H854" s="30"/>
      <c r="I854" s="30"/>
      <c r="J854" s="30"/>
      <c r="K854" s="30"/>
      <c r="L854" s="30"/>
      <c r="M854" s="31"/>
      <c r="N854" s="31"/>
      <c r="O854" s="31"/>
    </row>
    <row r="855" spans="8:15" ht="15.75" customHeight="1">
      <c r="H855" s="30"/>
      <c r="I855" s="30"/>
      <c r="J855" s="30"/>
      <c r="K855" s="30"/>
      <c r="L855" s="30"/>
      <c r="M855" s="31"/>
      <c r="N855" s="31"/>
      <c r="O855" s="31"/>
    </row>
    <row r="856" spans="8:15" ht="15.75" customHeight="1">
      <c r="H856" s="30"/>
      <c r="I856" s="30"/>
      <c r="J856" s="30"/>
      <c r="K856" s="30"/>
      <c r="L856" s="30"/>
      <c r="M856" s="31"/>
      <c r="N856" s="31"/>
      <c r="O856" s="31"/>
    </row>
    <row r="857" spans="8:15" ht="15.75" customHeight="1">
      <c r="H857" s="30"/>
      <c r="I857" s="30"/>
      <c r="J857" s="30"/>
      <c r="K857" s="30"/>
      <c r="L857" s="30"/>
      <c r="M857" s="31"/>
      <c r="N857" s="31"/>
      <c r="O857" s="31"/>
    </row>
    <row r="858" spans="8:15" ht="15.75" customHeight="1">
      <c r="H858" s="30"/>
      <c r="I858" s="30"/>
      <c r="J858" s="30"/>
      <c r="K858" s="30"/>
      <c r="L858" s="30"/>
      <c r="M858" s="31"/>
      <c r="N858" s="31"/>
      <c r="O858" s="31"/>
    </row>
    <row r="859" spans="8:15" ht="15.75" customHeight="1">
      <c r="H859" s="30"/>
      <c r="I859" s="30"/>
      <c r="J859" s="30"/>
      <c r="K859" s="30"/>
      <c r="L859" s="30"/>
      <c r="M859" s="31"/>
      <c r="N859" s="31"/>
      <c r="O859" s="31"/>
    </row>
    <row r="860" spans="8:15" ht="15.75" customHeight="1">
      <c r="H860" s="30"/>
      <c r="I860" s="30"/>
      <c r="J860" s="30"/>
      <c r="K860" s="30"/>
      <c r="L860" s="30"/>
      <c r="M860" s="31"/>
      <c r="N860" s="31"/>
      <c r="O860" s="31"/>
    </row>
    <row r="861" spans="8:15" ht="15.75" customHeight="1">
      <c r="H861" s="30"/>
      <c r="I861" s="30"/>
      <c r="J861" s="30"/>
      <c r="K861" s="30"/>
      <c r="L861" s="30"/>
      <c r="M861" s="31"/>
      <c r="N861" s="31"/>
      <c r="O861" s="31"/>
    </row>
    <row r="862" spans="8:15" ht="15.75" customHeight="1">
      <c r="H862" s="30"/>
      <c r="I862" s="30"/>
      <c r="J862" s="30"/>
      <c r="K862" s="30"/>
      <c r="L862" s="30"/>
      <c r="M862" s="31"/>
      <c r="N862" s="31"/>
      <c r="O862" s="31"/>
    </row>
    <row r="863" spans="8:15" ht="15.75" customHeight="1">
      <c r="H863" s="30"/>
      <c r="I863" s="30"/>
      <c r="J863" s="30"/>
      <c r="K863" s="30"/>
      <c r="L863" s="30"/>
      <c r="M863" s="31"/>
      <c r="N863" s="31"/>
      <c r="O863" s="31"/>
    </row>
    <row r="864" spans="8:15" ht="15.75" customHeight="1">
      <c r="H864" s="30"/>
      <c r="I864" s="30"/>
      <c r="J864" s="30"/>
      <c r="K864" s="30"/>
      <c r="L864" s="30"/>
      <c r="M864" s="31"/>
      <c r="N864" s="31"/>
      <c r="O864" s="31"/>
    </row>
    <row r="865" spans="8:15" ht="15.75" customHeight="1">
      <c r="H865" s="30"/>
      <c r="I865" s="30"/>
      <c r="J865" s="30"/>
      <c r="K865" s="30"/>
      <c r="L865" s="30"/>
      <c r="M865" s="31"/>
      <c r="N865" s="31"/>
      <c r="O865" s="31"/>
    </row>
    <row r="866" spans="8:15" ht="15.75" customHeight="1">
      <c r="H866" s="30"/>
      <c r="I866" s="30"/>
      <c r="J866" s="30"/>
      <c r="K866" s="30"/>
      <c r="L866" s="30"/>
      <c r="M866" s="31"/>
      <c r="N866" s="31"/>
      <c r="O866" s="31"/>
    </row>
    <row r="867" spans="8:15" ht="15.75" customHeight="1">
      <c r="H867" s="30"/>
      <c r="I867" s="30"/>
      <c r="J867" s="30"/>
      <c r="K867" s="30"/>
      <c r="L867" s="30"/>
      <c r="M867" s="31"/>
      <c r="N867" s="31"/>
      <c r="O867" s="31"/>
    </row>
    <row r="868" spans="8:15" ht="15.75" customHeight="1">
      <c r="H868" s="30"/>
      <c r="I868" s="30"/>
      <c r="J868" s="30"/>
      <c r="K868" s="30"/>
      <c r="L868" s="30"/>
      <c r="M868" s="31"/>
      <c r="N868" s="31"/>
      <c r="O868" s="31"/>
    </row>
    <row r="869" spans="8:15" ht="15.75" customHeight="1">
      <c r="H869" s="30"/>
      <c r="I869" s="30"/>
      <c r="J869" s="30"/>
      <c r="K869" s="30"/>
      <c r="L869" s="30"/>
      <c r="M869" s="31"/>
      <c r="N869" s="31"/>
      <c r="O869" s="31"/>
    </row>
    <row r="870" spans="8:15" ht="15.75" customHeight="1">
      <c r="H870" s="30"/>
      <c r="I870" s="30"/>
      <c r="J870" s="30"/>
      <c r="K870" s="30"/>
      <c r="L870" s="30"/>
      <c r="M870" s="31"/>
      <c r="N870" s="31"/>
      <c r="O870" s="31"/>
    </row>
    <row r="871" spans="8:15" ht="15.75" customHeight="1">
      <c r="H871" s="30"/>
      <c r="I871" s="30"/>
      <c r="J871" s="30"/>
      <c r="K871" s="30"/>
      <c r="L871" s="30"/>
      <c r="M871" s="31"/>
      <c r="N871" s="31"/>
      <c r="O871" s="31"/>
    </row>
    <row r="872" spans="8:15" ht="15.75" customHeight="1">
      <c r="H872" s="30"/>
      <c r="I872" s="30"/>
      <c r="J872" s="30"/>
      <c r="K872" s="30"/>
      <c r="L872" s="30"/>
      <c r="M872" s="31"/>
      <c r="N872" s="31"/>
      <c r="O872" s="31"/>
    </row>
    <row r="873" spans="8:15" ht="15.75" customHeight="1">
      <c r="H873" s="30"/>
      <c r="I873" s="30"/>
      <c r="J873" s="30"/>
      <c r="K873" s="30"/>
      <c r="L873" s="30"/>
      <c r="M873" s="31"/>
      <c r="N873" s="31"/>
      <c r="O873" s="31"/>
    </row>
    <row r="874" spans="8:15" ht="15.75" customHeight="1">
      <c r="H874" s="30"/>
      <c r="I874" s="30"/>
      <c r="J874" s="30"/>
      <c r="K874" s="30"/>
      <c r="L874" s="30"/>
      <c r="M874" s="31"/>
      <c r="N874" s="31"/>
      <c r="O874" s="31"/>
    </row>
    <row r="875" spans="8:15" ht="15.75" customHeight="1">
      <c r="H875" s="30"/>
      <c r="I875" s="30"/>
      <c r="J875" s="30"/>
      <c r="K875" s="30"/>
      <c r="L875" s="30"/>
      <c r="M875" s="31"/>
      <c r="N875" s="31"/>
      <c r="O875" s="31"/>
    </row>
    <row r="876" spans="8:15" ht="15.75" customHeight="1">
      <c r="H876" s="30"/>
      <c r="I876" s="30"/>
      <c r="J876" s="30"/>
      <c r="K876" s="30"/>
      <c r="L876" s="30"/>
      <c r="M876" s="31"/>
      <c r="N876" s="31"/>
      <c r="O876" s="31"/>
    </row>
    <row r="877" spans="8:15" ht="15.75" customHeight="1">
      <c r="H877" s="30"/>
      <c r="I877" s="30"/>
      <c r="J877" s="30"/>
      <c r="K877" s="30"/>
      <c r="L877" s="30"/>
      <c r="M877" s="31"/>
      <c r="N877" s="31"/>
      <c r="O877" s="31"/>
    </row>
    <row r="878" spans="8:15" ht="15.75" customHeight="1">
      <c r="H878" s="30"/>
      <c r="I878" s="30"/>
      <c r="J878" s="30"/>
      <c r="K878" s="30"/>
      <c r="L878" s="30"/>
      <c r="M878" s="31"/>
      <c r="N878" s="31"/>
      <c r="O878" s="31"/>
    </row>
    <row r="879" spans="8:15" ht="15.75" customHeight="1">
      <c r="H879" s="30"/>
      <c r="I879" s="30"/>
      <c r="J879" s="30"/>
      <c r="K879" s="30"/>
      <c r="L879" s="30"/>
      <c r="M879" s="31"/>
      <c r="N879" s="31"/>
      <c r="O879" s="31"/>
    </row>
    <row r="880" spans="8:15" ht="15.75" customHeight="1">
      <c r="H880" s="30"/>
      <c r="I880" s="30"/>
      <c r="J880" s="30"/>
      <c r="K880" s="30"/>
      <c r="L880" s="30"/>
      <c r="M880" s="31"/>
      <c r="N880" s="31"/>
      <c r="O880" s="31"/>
    </row>
    <row r="881" spans="8:15" ht="15.75" customHeight="1">
      <c r="H881" s="30"/>
      <c r="I881" s="30"/>
      <c r="J881" s="30"/>
      <c r="K881" s="30"/>
      <c r="L881" s="30"/>
      <c r="M881" s="31"/>
      <c r="N881" s="31"/>
      <c r="O881" s="31"/>
    </row>
    <row r="882" spans="8:15" ht="15.75" customHeight="1">
      <c r="H882" s="30"/>
      <c r="I882" s="30"/>
      <c r="J882" s="30"/>
      <c r="K882" s="30"/>
      <c r="L882" s="30"/>
      <c r="M882" s="31"/>
      <c r="N882" s="31"/>
      <c r="O882" s="31"/>
    </row>
    <row r="883" spans="8:15" ht="15.75" customHeight="1">
      <c r="H883" s="30"/>
      <c r="I883" s="30"/>
      <c r="J883" s="30"/>
      <c r="K883" s="30"/>
      <c r="L883" s="30"/>
      <c r="M883" s="31"/>
      <c r="N883" s="31"/>
      <c r="O883" s="31"/>
    </row>
    <row r="884" spans="8:15" ht="15.75" customHeight="1">
      <c r="H884" s="30"/>
      <c r="I884" s="30"/>
      <c r="J884" s="30"/>
      <c r="K884" s="30"/>
      <c r="L884" s="30"/>
      <c r="M884" s="31"/>
      <c r="N884" s="31"/>
      <c r="O884" s="31"/>
    </row>
    <row r="885" spans="8:15" ht="15.75" customHeight="1">
      <c r="H885" s="30"/>
      <c r="I885" s="30"/>
      <c r="J885" s="30"/>
      <c r="K885" s="30"/>
      <c r="L885" s="30"/>
      <c r="M885" s="31"/>
      <c r="N885" s="31"/>
      <c r="O885" s="31"/>
    </row>
    <row r="886" spans="8:15" ht="15.75" customHeight="1">
      <c r="H886" s="30"/>
      <c r="I886" s="30"/>
      <c r="J886" s="30"/>
      <c r="K886" s="30"/>
      <c r="L886" s="30"/>
      <c r="M886" s="31"/>
      <c r="N886" s="31"/>
      <c r="O886" s="31"/>
    </row>
    <row r="887" spans="8:15" ht="15.75" customHeight="1">
      <c r="H887" s="30"/>
      <c r="I887" s="30"/>
      <c r="J887" s="30"/>
      <c r="K887" s="30"/>
      <c r="L887" s="30"/>
      <c r="M887" s="31"/>
      <c r="N887" s="31"/>
      <c r="O887" s="31"/>
    </row>
    <row r="888" spans="8:15" ht="15.75" customHeight="1">
      <c r="H888" s="30"/>
      <c r="I888" s="30"/>
      <c r="J888" s="30"/>
      <c r="K888" s="30"/>
      <c r="L888" s="30"/>
      <c r="M888" s="31"/>
      <c r="N888" s="31"/>
      <c r="O888" s="31"/>
    </row>
    <row r="889" spans="8:15" ht="15.75" customHeight="1">
      <c r="H889" s="30"/>
      <c r="I889" s="30"/>
      <c r="J889" s="30"/>
      <c r="K889" s="30"/>
      <c r="L889" s="30"/>
      <c r="M889" s="31"/>
      <c r="N889" s="31"/>
      <c r="O889" s="31"/>
    </row>
    <row r="890" spans="8:15" ht="15.75" customHeight="1">
      <c r="H890" s="30"/>
      <c r="I890" s="30"/>
      <c r="J890" s="30"/>
      <c r="K890" s="30"/>
      <c r="L890" s="30"/>
      <c r="M890" s="31"/>
      <c r="N890" s="31"/>
      <c r="O890" s="31"/>
    </row>
    <row r="891" spans="8:15" ht="15.75" customHeight="1">
      <c r="H891" s="30"/>
      <c r="I891" s="30"/>
      <c r="J891" s="30"/>
      <c r="K891" s="30"/>
      <c r="L891" s="30"/>
      <c r="M891" s="31"/>
      <c r="N891" s="31"/>
      <c r="O891" s="31"/>
    </row>
    <row r="892" spans="8:15" ht="15.75" customHeight="1">
      <c r="H892" s="30"/>
      <c r="I892" s="30"/>
      <c r="J892" s="30"/>
      <c r="K892" s="30"/>
      <c r="L892" s="30"/>
      <c r="M892" s="31"/>
      <c r="N892" s="31"/>
      <c r="O892" s="31"/>
    </row>
    <row r="893" spans="8:15" ht="15.75" customHeight="1">
      <c r="H893" s="30"/>
      <c r="I893" s="30"/>
      <c r="J893" s="30"/>
      <c r="K893" s="30"/>
      <c r="L893" s="30"/>
      <c r="M893" s="31"/>
      <c r="N893" s="31"/>
      <c r="O893" s="31"/>
    </row>
    <row r="894" spans="8:15" ht="15.75" customHeight="1">
      <c r="H894" s="30"/>
      <c r="I894" s="30"/>
      <c r="J894" s="30"/>
      <c r="K894" s="30"/>
      <c r="L894" s="30"/>
      <c r="M894" s="31"/>
      <c r="N894" s="31"/>
      <c r="O894" s="31"/>
    </row>
    <row r="895" spans="8:15" ht="15.75" customHeight="1">
      <c r="H895" s="30"/>
      <c r="I895" s="30"/>
      <c r="J895" s="30"/>
      <c r="K895" s="30"/>
      <c r="L895" s="30"/>
      <c r="M895" s="31"/>
      <c r="N895" s="31"/>
      <c r="O895" s="31"/>
    </row>
    <row r="896" spans="8:15" ht="15.75" customHeight="1">
      <c r="H896" s="30"/>
      <c r="I896" s="30"/>
      <c r="J896" s="30"/>
      <c r="K896" s="30"/>
      <c r="L896" s="30"/>
      <c r="M896" s="31"/>
      <c r="N896" s="31"/>
      <c r="O896" s="31"/>
    </row>
    <row r="897" spans="8:15" ht="15.75" customHeight="1">
      <c r="H897" s="30"/>
      <c r="I897" s="30"/>
      <c r="J897" s="30"/>
      <c r="K897" s="30"/>
      <c r="L897" s="30"/>
      <c r="M897" s="31"/>
      <c r="N897" s="31"/>
      <c r="O897" s="31"/>
    </row>
    <row r="898" spans="8:15" ht="15.75" customHeight="1">
      <c r="H898" s="30"/>
      <c r="I898" s="30"/>
      <c r="J898" s="30"/>
      <c r="K898" s="30"/>
      <c r="L898" s="30"/>
      <c r="M898" s="31"/>
      <c r="N898" s="31"/>
      <c r="O898" s="31"/>
    </row>
    <row r="899" spans="8:15" ht="15.75" customHeight="1">
      <c r="H899" s="30"/>
      <c r="I899" s="30"/>
      <c r="J899" s="30"/>
      <c r="K899" s="30"/>
      <c r="L899" s="30"/>
      <c r="M899" s="31"/>
      <c r="N899" s="31"/>
      <c r="O899" s="31"/>
    </row>
    <row r="900" spans="8:15" ht="15.75" customHeight="1">
      <c r="H900" s="30"/>
      <c r="I900" s="30"/>
      <c r="J900" s="30"/>
      <c r="K900" s="30"/>
      <c r="L900" s="30"/>
      <c r="M900" s="31"/>
      <c r="N900" s="31"/>
      <c r="O900" s="31"/>
    </row>
    <row r="901" spans="8:15" ht="15.75" customHeight="1">
      <c r="H901" s="30"/>
      <c r="I901" s="30"/>
      <c r="J901" s="30"/>
      <c r="K901" s="30"/>
      <c r="L901" s="30"/>
      <c r="M901" s="31"/>
      <c r="N901" s="31"/>
      <c r="O901" s="31"/>
    </row>
    <row r="902" spans="8:15" ht="15.75" customHeight="1">
      <c r="H902" s="30"/>
      <c r="I902" s="30"/>
      <c r="J902" s="30"/>
      <c r="K902" s="30"/>
      <c r="L902" s="30"/>
      <c r="M902" s="31"/>
      <c r="N902" s="31"/>
      <c r="O902" s="31"/>
    </row>
    <row r="903" spans="8:15" ht="15.75" customHeight="1">
      <c r="H903" s="30"/>
      <c r="I903" s="30"/>
      <c r="J903" s="30"/>
      <c r="K903" s="30"/>
      <c r="L903" s="30"/>
      <c r="M903" s="31"/>
      <c r="N903" s="31"/>
      <c r="O903" s="31"/>
    </row>
    <row r="904" spans="8:15" ht="15.75" customHeight="1">
      <c r="H904" s="30"/>
      <c r="I904" s="30"/>
      <c r="J904" s="30"/>
      <c r="K904" s="30"/>
      <c r="L904" s="30"/>
      <c r="M904" s="31"/>
      <c r="N904" s="31"/>
      <c r="O904" s="31"/>
    </row>
    <row r="905" spans="8:15" ht="15.75" customHeight="1">
      <c r="H905" s="30"/>
      <c r="I905" s="30"/>
      <c r="J905" s="30"/>
      <c r="K905" s="30"/>
      <c r="L905" s="30"/>
      <c r="M905" s="31"/>
      <c r="N905" s="31"/>
      <c r="O905" s="31"/>
    </row>
    <row r="906" spans="8:15" ht="15.75" customHeight="1">
      <c r="H906" s="30"/>
      <c r="I906" s="30"/>
      <c r="J906" s="30"/>
      <c r="K906" s="30"/>
      <c r="L906" s="30"/>
      <c r="M906" s="31"/>
      <c r="N906" s="31"/>
      <c r="O906" s="31"/>
    </row>
    <row r="907" spans="8:15" ht="15.75" customHeight="1">
      <c r="H907" s="30"/>
      <c r="I907" s="30"/>
      <c r="J907" s="30"/>
      <c r="K907" s="30"/>
      <c r="L907" s="30"/>
      <c r="M907" s="31"/>
      <c r="N907" s="31"/>
      <c r="O907" s="31"/>
    </row>
    <row r="908" spans="8:15" ht="15.75" customHeight="1">
      <c r="H908" s="30"/>
      <c r="I908" s="30"/>
      <c r="J908" s="30"/>
      <c r="K908" s="30"/>
      <c r="L908" s="30"/>
      <c r="M908" s="31"/>
      <c r="N908" s="31"/>
      <c r="O908" s="31"/>
    </row>
    <row r="909" spans="8:15" ht="15.75" customHeight="1">
      <c r="H909" s="30"/>
      <c r="I909" s="30"/>
      <c r="J909" s="30"/>
      <c r="K909" s="30"/>
      <c r="L909" s="30"/>
      <c r="M909" s="31"/>
      <c r="N909" s="31"/>
      <c r="O909" s="31"/>
    </row>
    <row r="910" spans="8:15" ht="15.75" customHeight="1">
      <c r="H910" s="30"/>
      <c r="I910" s="30"/>
      <c r="J910" s="30"/>
      <c r="K910" s="30"/>
      <c r="L910" s="30"/>
      <c r="M910" s="31"/>
      <c r="N910" s="31"/>
      <c r="O910" s="31"/>
    </row>
    <row r="911" spans="8:15" ht="15.75" customHeight="1">
      <c r="H911" s="30"/>
      <c r="I911" s="30"/>
      <c r="J911" s="30"/>
      <c r="K911" s="30"/>
      <c r="L911" s="30"/>
      <c r="M911" s="31"/>
      <c r="N911" s="31"/>
      <c r="O911" s="31"/>
    </row>
    <row r="912" spans="8:15" ht="15.75" customHeight="1">
      <c r="H912" s="30"/>
      <c r="I912" s="30"/>
      <c r="J912" s="30"/>
      <c r="K912" s="30"/>
      <c r="L912" s="30"/>
      <c r="M912" s="31"/>
      <c r="N912" s="31"/>
      <c r="O912" s="31"/>
    </row>
    <row r="913" spans="8:15" ht="15.75" customHeight="1">
      <c r="H913" s="30"/>
      <c r="I913" s="30"/>
      <c r="J913" s="30"/>
      <c r="K913" s="30"/>
      <c r="L913" s="30"/>
      <c r="M913" s="31"/>
      <c r="N913" s="31"/>
      <c r="O913" s="31"/>
    </row>
    <row r="914" spans="8:15" ht="15.75" customHeight="1">
      <c r="H914" s="30"/>
      <c r="I914" s="30"/>
      <c r="J914" s="30"/>
      <c r="K914" s="30"/>
      <c r="L914" s="30"/>
      <c r="M914" s="31"/>
      <c r="N914" s="31"/>
      <c r="O914" s="31"/>
    </row>
    <row r="915" spans="8:15" ht="15.75" customHeight="1">
      <c r="H915" s="30"/>
      <c r="I915" s="30"/>
      <c r="J915" s="30"/>
      <c r="K915" s="30"/>
      <c r="L915" s="30"/>
      <c r="M915" s="31"/>
      <c r="N915" s="31"/>
      <c r="O915" s="31"/>
    </row>
    <row r="916" spans="8:15" ht="15.75" customHeight="1">
      <c r="H916" s="30"/>
      <c r="I916" s="30"/>
      <c r="J916" s="30"/>
      <c r="K916" s="30"/>
      <c r="L916" s="30"/>
      <c r="M916" s="31"/>
      <c r="N916" s="31"/>
      <c r="O916" s="31"/>
    </row>
    <row r="917" spans="8:15" ht="15.75" customHeight="1">
      <c r="H917" s="30"/>
      <c r="I917" s="30"/>
      <c r="J917" s="30"/>
      <c r="K917" s="30"/>
      <c r="L917" s="30"/>
      <c r="M917" s="31"/>
      <c r="N917" s="31"/>
      <c r="O917" s="31"/>
    </row>
    <row r="918" spans="8:15" ht="15.75" customHeight="1">
      <c r="H918" s="30"/>
      <c r="I918" s="30"/>
      <c r="J918" s="30"/>
      <c r="K918" s="30"/>
      <c r="L918" s="30"/>
      <c r="M918" s="31"/>
      <c r="N918" s="31"/>
      <c r="O918" s="31"/>
    </row>
    <row r="919" spans="8:15" ht="15.75" customHeight="1">
      <c r="H919" s="30"/>
      <c r="I919" s="30"/>
      <c r="J919" s="30"/>
      <c r="K919" s="30"/>
      <c r="L919" s="30"/>
      <c r="M919" s="31"/>
      <c r="N919" s="31"/>
      <c r="O919" s="31"/>
    </row>
    <row r="920" spans="8:15" ht="15.75" customHeight="1">
      <c r="H920" s="30"/>
      <c r="I920" s="30"/>
      <c r="J920" s="30"/>
      <c r="K920" s="30"/>
      <c r="L920" s="30"/>
      <c r="M920" s="31"/>
      <c r="N920" s="31"/>
      <c r="O920" s="31"/>
    </row>
    <row r="921" spans="8:15" ht="15.75" customHeight="1">
      <c r="H921" s="30"/>
      <c r="I921" s="30"/>
      <c r="J921" s="30"/>
      <c r="K921" s="30"/>
      <c r="L921" s="30"/>
      <c r="M921" s="31"/>
      <c r="N921" s="31"/>
      <c r="O921" s="31"/>
    </row>
    <row r="922" spans="8:15" ht="15.75" customHeight="1">
      <c r="H922" s="30"/>
      <c r="I922" s="30"/>
      <c r="J922" s="30"/>
      <c r="K922" s="30"/>
      <c r="L922" s="30"/>
      <c r="M922" s="31"/>
      <c r="N922" s="31"/>
      <c r="O922" s="31"/>
    </row>
    <row r="923" spans="8:15" ht="15.75" customHeight="1">
      <c r="H923" s="30"/>
      <c r="I923" s="30"/>
      <c r="J923" s="30"/>
      <c r="K923" s="30"/>
      <c r="L923" s="30"/>
      <c r="M923" s="31"/>
      <c r="N923" s="31"/>
      <c r="O923" s="31"/>
    </row>
    <row r="924" spans="8:15" ht="15.75" customHeight="1">
      <c r="H924" s="30"/>
      <c r="I924" s="30"/>
      <c r="J924" s="30"/>
      <c r="K924" s="30"/>
      <c r="L924" s="30"/>
      <c r="M924" s="31"/>
      <c r="N924" s="31"/>
      <c r="O924" s="31"/>
    </row>
    <row r="925" spans="8:15" ht="15.75" customHeight="1">
      <c r="H925" s="30"/>
      <c r="I925" s="30"/>
      <c r="J925" s="30"/>
      <c r="K925" s="30"/>
      <c r="L925" s="30"/>
      <c r="M925" s="31"/>
      <c r="N925" s="31"/>
      <c r="O925" s="31"/>
    </row>
    <row r="926" spans="8:15" ht="15.75" customHeight="1">
      <c r="H926" s="30"/>
      <c r="I926" s="30"/>
      <c r="J926" s="30"/>
      <c r="K926" s="30"/>
      <c r="L926" s="30"/>
      <c r="M926" s="31"/>
      <c r="N926" s="31"/>
      <c r="O926" s="31"/>
    </row>
    <row r="927" spans="8:15" ht="15.75" customHeight="1">
      <c r="H927" s="30"/>
      <c r="I927" s="30"/>
      <c r="J927" s="30"/>
      <c r="K927" s="30"/>
      <c r="L927" s="30"/>
      <c r="M927" s="31"/>
      <c r="N927" s="31"/>
      <c r="O927" s="31"/>
    </row>
    <row r="928" spans="8:15" ht="15.75" customHeight="1">
      <c r="H928" s="30"/>
      <c r="I928" s="30"/>
      <c r="J928" s="30"/>
      <c r="K928" s="30"/>
      <c r="L928" s="30"/>
      <c r="M928" s="31"/>
      <c r="N928" s="31"/>
      <c r="O928" s="31"/>
    </row>
    <row r="929" spans="8:15" ht="15.75" customHeight="1">
      <c r="H929" s="30"/>
      <c r="I929" s="30"/>
      <c r="J929" s="30"/>
      <c r="K929" s="30"/>
      <c r="L929" s="30"/>
      <c r="M929" s="31"/>
      <c r="N929" s="31"/>
      <c r="O929" s="31"/>
    </row>
    <row r="930" spans="8:15" ht="15.75" customHeight="1">
      <c r="H930" s="30"/>
      <c r="I930" s="30"/>
      <c r="J930" s="30"/>
      <c r="K930" s="30"/>
      <c r="L930" s="30"/>
      <c r="M930" s="31"/>
      <c r="N930" s="31"/>
      <c r="O930" s="31"/>
    </row>
    <row r="931" spans="8:15" ht="15.75" customHeight="1">
      <c r="H931" s="30"/>
      <c r="I931" s="30"/>
      <c r="J931" s="30"/>
      <c r="K931" s="30"/>
      <c r="L931" s="30"/>
      <c r="M931" s="31"/>
      <c r="N931" s="31"/>
      <c r="O931" s="31"/>
    </row>
    <row r="932" spans="8:15" ht="15.75" customHeight="1">
      <c r="H932" s="30"/>
      <c r="I932" s="30"/>
      <c r="J932" s="30"/>
      <c r="K932" s="30"/>
      <c r="L932" s="30"/>
      <c r="M932" s="31"/>
      <c r="N932" s="31"/>
      <c r="O932" s="31"/>
    </row>
    <row r="933" spans="8:15" ht="15.75" customHeight="1">
      <c r="H933" s="30"/>
      <c r="I933" s="30"/>
      <c r="J933" s="30"/>
      <c r="K933" s="30"/>
      <c r="L933" s="30"/>
      <c r="M933" s="31"/>
      <c r="N933" s="31"/>
      <c r="O933" s="31"/>
    </row>
    <row r="934" spans="8:15" ht="15.75" customHeight="1">
      <c r="H934" s="30"/>
      <c r="I934" s="30"/>
      <c r="J934" s="30"/>
      <c r="K934" s="30"/>
      <c r="L934" s="30"/>
      <c r="M934" s="31"/>
      <c r="N934" s="31"/>
      <c r="O934" s="31"/>
    </row>
    <row r="935" spans="8:15" ht="15.75" customHeight="1">
      <c r="H935" s="30"/>
      <c r="I935" s="30"/>
      <c r="J935" s="30"/>
      <c r="K935" s="30"/>
      <c r="L935" s="30"/>
      <c r="M935" s="31"/>
      <c r="N935" s="31"/>
      <c r="O935" s="31"/>
    </row>
    <row r="936" spans="8:15" ht="15.75" customHeight="1">
      <c r="H936" s="30"/>
      <c r="I936" s="30"/>
      <c r="J936" s="30"/>
      <c r="K936" s="30"/>
      <c r="L936" s="30"/>
      <c r="M936" s="31"/>
      <c r="N936" s="31"/>
      <c r="O936" s="31"/>
    </row>
    <row r="937" spans="8:15" ht="15.75" customHeight="1">
      <c r="H937" s="30"/>
      <c r="I937" s="30"/>
      <c r="J937" s="30"/>
      <c r="K937" s="30"/>
      <c r="L937" s="30"/>
      <c r="M937" s="31"/>
      <c r="N937" s="31"/>
      <c r="O937" s="31"/>
    </row>
    <row r="938" spans="8:15" ht="15.75" customHeight="1">
      <c r="H938" s="30"/>
      <c r="I938" s="30"/>
      <c r="J938" s="30"/>
      <c r="K938" s="30"/>
      <c r="L938" s="30"/>
      <c r="M938" s="31"/>
      <c r="N938" s="31"/>
      <c r="O938" s="31"/>
    </row>
    <row r="939" spans="8:15" ht="15.75" customHeight="1">
      <c r="H939" s="30"/>
      <c r="I939" s="30"/>
      <c r="J939" s="30"/>
      <c r="K939" s="30"/>
      <c r="L939" s="30"/>
      <c r="M939" s="31"/>
      <c r="N939" s="31"/>
      <c r="O939" s="31"/>
    </row>
    <row r="940" spans="8:15" ht="15.75" customHeight="1">
      <c r="H940" s="30"/>
      <c r="I940" s="30"/>
      <c r="J940" s="30"/>
      <c r="K940" s="30"/>
      <c r="L940" s="30"/>
      <c r="M940" s="31"/>
      <c r="N940" s="31"/>
      <c r="O940" s="31"/>
    </row>
    <row r="941" spans="8:15" ht="15.75" customHeight="1">
      <c r="H941" s="30"/>
      <c r="I941" s="30"/>
      <c r="J941" s="30"/>
      <c r="K941" s="30"/>
      <c r="L941" s="30"/>
      <c r="M941" s="31"/>
      <c r="N941" s="31"/>
      <c r="O941" s="31"/>
    </row>
    <row r="942" spans="8:15" ht="15.75" customHeight="1">
      <c r="H942" s="30"/>
      <c r="I942" s="30"/>
      <c r="J942" s="30"/>
      <c r="K942" s="30"/>
      <c r="L942" s="30"/>
      <c r="M942" s="31"/>
      <c r="N942" s="31"/>
      <c r="O942" s="31"/>
    </row>
    <row r="943" spans="8:15" ht="15.75" customHeight="1">
      <c r="H943" s="30"/>
      <c r="I943" s="30"/>
      <c r="J943" s="30"/>
      <c r="K943" s="30"/>
      <c r="L943" s="30"/>
      <c r="M943" s="31"/>
      <c r="N943" s="31"/>
      <c r="O943" s="31"/>
    </row>
    <row r="944" spans="8:15" ht="15.75" customHeight="1">
      <c r="H944" s="30"/>
      <c r="I944" s="30"/>
      <c r="J944" s="30"/>
      <c r="K944" s="30"/>
      <c r="L944" s="30"/>
      <c r="M944" s="31"/>
      <c r="N944" s="31"/>
      <c r="O944" s="31"/>
    </row>
    <row r="945" spans="8:15" ht="15.75" customHeight="1">
      <c r="H945" s="30"/>
      <c r="I945" s="30"/>
      <c r="J945" s="30"/>
      <c r="K945" s="30"/>
      <c r="L945" s="30"/>
      <c r="M945" s="31"/>
      <c r="N945" s="31"/>
      <c r="O945" s="31"/>
    </row>
    <row r="946" spans="8:15" ht="15.75" customHeight="1">
      <c r="H946" s="30"/>
      <c r="I946" s="30"/>
      <c r="J946" s="30"/>
      <c r="K946" s="30"/>
      <c r="L946" s="30"/>
      <c r="M946" s="31"/>
      <c r="N946" s="31"/>
      <c r="O946" s="31"/>
    </row>
    <row r="947" spans="8:15" ht="15.75" customHeight="1">
      <c r="H947" s="30"/>
      <c r="I947" s="30"/>
      <c r="J947" s="30"/>
      <c r="K947" s="30"/>
      <c r="L947" s="30"/>
      <c r="M947" s="31"/>
      <c r="N947" s="31"/>
      <c r="O947" s="31"/>
    </row>
    <row r="948" spans="8:15" ht="15.75" customHeight="1">
      <c r="H948" s="30"/>
      <c r="I948" s="30"/>
      <c r="J948" s="30"/>
      <c r="K948" s="30"/>
      <c r="L948" s="30"/>
      <c r="M948" s="31"/>
      <c r="N948" s="31"/>
      <c r="O948" s="31"/>
    </row>
    <row r="949" spans="8:15" ht="15.75" customHeight="1">
      <c r="H949" s="30"/>
      <c r="I949" s="30"/>
      <c r="J949" s="30"/>
      <c r="K949" s="30"/>
      <c r="L949" s="30"/>
      <c r="M949" s="31"/>
      <c r="N949" s="31"/>
      <c r="O949" s="31"/>
    </row>
    <row r="950" spans="8:15" ht="15.75" customHeight="1">
      <c r="H950" s="30"/>
      <c r="I950" s="30"/>
      <c r="J950" s="30"/>
      <c r="K950" s="30"/>
      <c r="L950" s="30"/>
      <c r="M950" s="31"/>
      <c r="N950" s="31"/>
      <c r="O950" s="31"/>
    </row>
    <row r="951" spans="8:15" ht="15.75" customHeight="1">
      <c r="H951" s="30"/>
      <c r="I951" s="30"/>
      <c r="J951" s="30"/>
      <c r="K951" s="30"/>
      <c r="L951" s="30"/>
      <c r="M951" s="31"/>
      <c r="N951" s="31"/>
      <c r="O951" s="31"/>
    </row>
    <row r="952" spans="8:15" ht="15.75" customHeight="1">
      <c r="H952" s="30"/>
      <c r="I952" s="30"/>
      <c r="J952" s="30"/>
      <c r="K952" s="30"/>
      <c r="L952" s="30"/>
      <c r="M952" s="31"/>
      <c r="N952" s="31"/>
      <c r="O952" s="31"/>
    </row>
    <row r="953" spans="8:15" ht="15.75" customHeight="1">
      <c r="H953" s="30"/>
      <c r="I953" s="30"/>
      <c r="J953" s="30"/>
      <c r="K953" s="30"/>
      <c r="L953" s="30"/>
      <c r="M953" s="31"/>
      <c r="N953" s="31"/>
      <c r="O953" s="31"/>
    </row>
    <row r="954" spans="8:15" ht="15.75" customHeight="1">
      <c r="H954" s="30"/>
      <c r="I954" s="30"/>
      <c r="J954" s="30"/>
      <c r="K954" s="30"/>
      <c r="L954" s="30"/>
      <c r="M954" s="31"/>
      <c r="N954" s="31"/>
      <c r="O954" s="31"/>
    </row>
    <row r="955" spans="8:15" ht="15.75" customHeight="1">
      <c r="H955" s="30"/>
      <c r="I955" s="30"/>
      <c r="J955" s="30"/>
      <c r="K955" s="30"/>
      <c r="L955" s="30"/>
      <c r="M955" s="31"/>
      <c r="N955" s="31"/>
      <c r="O955" s="31"/>
    </row>
    <row r="956" spans="8:15" ht="15.75" customHeight="1">
      <c r="H956" s="30"/>
      <c r="I956" s="30"/>
      <c r="J956" s="30"/>
      <c r="K956" s="30"/>
      <c r="L956" s="30"/>
      <c r="M956" s="31"/>
      <c r="N956" s="31"/>
      <c r="O956" s="31"/>
    </row>
    <row r="957" spans="8:15" ht="15.75" customHeight="1">
      <c r="H957" s="30"/>
      <c r="I957" s="30"/>
      <c r="J957" s="30"/>
      <c r="K957" s="30"/>
      <c r="L957" s="30"/>
      <c r="M957" s="31"/>
      <c r="N957" s="31"/>
      <c r="O957" s="31"/>
    </row>
    <row r="958" spans="8:15" ht="15.75" customHeight="1">
      <c r="H958" s="30"/>
      <c r="I958" s="30"/>
      <c r="J958" s="30"/>
      <c r="K958" s="30"/>
      <c r="L958" s="30"/>
      <c r="M958" s="31"/>
      <c r="N958" s="31"/>
      <c r="O958" s="31"/>
    </row>
    <row r="959" spans="8:15" ht="15.75" customHeight="1">
      <c r="H959" s="30"/>
      <c r="I959" s="30"/>
      <c r="J959" s="30"/>
      <c r="K959" s="30"/>
      <c r="L959" s="30"/>
      <c r="M959" s="31"/>
      <c r="N959" s="31"/>
      <c r="O959" s="31"/>
    </row>
    <row r="960" spans="8:15" ht="15.75" customHeight="1">
      <c r="H960" s="30"/>
      <c r="I960" s="30"/>
      <c r="J960" s="30"/>
      <c r="K960" s="30"/>
      <c r="L960" s="30"/>
      <c r="M960" s="31"/>
      <c r="N960" s="31"/>
      <c r="O960" s="31"/>
    </row>
    <row r="961" spans="8:15" ht="15.75" customHeight="1">
      <c r="H961" s="30"/>
      <c r="I961" s="30"/>
      <c r="J961" s="30"/>
      <c r="K961" s="30"/>
      <c r="L961" s="30"/>
      <c r="M961" s="31"/>
      <c r="N961" s="31"/>
      <c r="O961" s="31"/>
    </row>
    <row r="962" spans="8:15" ht="15.75" customHeight="1">
      <c r="H962" s="30"/>
      <c r="I962" s="30"/>
      <c r="J962" s="30"/>
      <c r="K962" s="30"/>
      <c r="L962" s="30"/>
      <c r="M962" s="31"/>
      <c r="N962" s="31"/>
      <c r="O962" s="31"/>
    </row>
    <row r="963" spans="8:15" ht="15.75" customHeight="1">
      <c r="H963" s="30"/>
      <c r="I963" s="30"/>
      <c r="J963" s="30"/>
      <c r="K963" s="30"/>
      <c r="L963" s="30"/>
      <c r="M963" s="31"/>
      <c r="N963" s="31"/>
      <c r="O963" s="31"/>
    </row>
    <row r="964" spans="8:15" ht="15.75" customHeight="1">
      <c r="H964" s="30"/>
      <c r="I964" s="30"/>
      <c r="J964" s="30"/>
      <c r="K964" s="30"/>
      <c r="L964" s="30"/>
      <c r="M964" s="31"/>
      <c r="N964" s="31"/>
      <c r="O964" s="31"/>
    </row>
    <row r="965" spans="8:15" ht="15.75" customHeight="1">
      <c r="H965" s="30"/>
      <c r="I965" s="30"/>
      <c r="J965" s="30"/>
      <c r="K965" s="30"/>
      <c r="L965" s="30"/>
      <c r="M965" s="31"/>
      <c r="N965" s="31"/>
      <c r="O965" s="31"/>
    </row>
    <row r="966" spans="8:15" ht="15.75" customHeight="1">
      <c r="H966" s="30"/>
      <c r="I966" s="30"/>
      <c r="J966" s="30"/>
      <c r="K966" s="30"/>
      <c r="L966" s="30"/>
      <c r="M966" s="31"/>
      <c r="N966" s="31"/>
      <c r="O966" s="31"/>
    </row>
    <row r="967" spans="8:15" ht="15.75" customHeight="1">
      <c r="H967" s="30"/>
      <c r="I967" s="30"/>
      <c r="J967" s="30"/>
      <c r="K967" s="30"/>
      <c r="L967" s="30"/>
      <c r="M967" s="31"/>
      <c r="N967" s="31"/>
      <c r="O967" s="31"/>
    </row>
    <row r="968" spans="8:15" ht="15.75" customHeight="1">
      <c r="H968" s="30"/>
      <c r="I968" s="30"/>
      <c r="J968" s="30"/>
      <c r="K968" s="30"/>
      <c r="L968" s="30"/>
      <c r="M968" s="31"/>
      <c r="N968" s="31"/>
      <c r="O968" s="31"/>
    </row>
    <row r="969" spans="8:15" ht="15.75" customHeight="1">
      <c r="H969" s="30"/>
      <c r="I969" s="30"/>
      <c r="J969" s="30"/>
      <c r="K969" s="30"/>
      <c r="L969" s="30"/>
      <c r="M969" s="31"/>
      <c r="N969" s="31"/>
      <c r="O969" s="31"/>
    </row>
    <row r="970" spans="8:15" ht="15.75" customHeight="1">
      <c r="H970" s="30"/>
      <c r="I970" s="30"/>
      <c r="J970" s="30"/>
      <c r="K970" s="30"/>
      <c r="L970" s="30"/>
      <c r="M970" s="31"/>
      <c r="N970" s="31"/>
      <c r="O970" s="31"/>
    </row>
    <row r="971" spans="8:15" ht="15.75" customHeight="1">
      <c r="H971" s="30"/>
      <c r="I971" s="30"/>
      <c r="J971" s="30"/>
      <c r="K971" s="30"/>
      <c r="L971" s="30"/>
      <c r="M971" s="31"/>
      <c r="N971" s="31"/>
      <c r="O971" s="31"/>
    </row>
    <row r="972" spans="8:15" ht="15.75" customHeight="1">
      <c r="H972" s="30"/>
      <c r="I972" s="30"/>
      <c r="J972" s="30"/>
      <c r="K972" s="30"/>
      <c r="L972" s="30"/>
      <c r="M972" s="31"/>
      <c r="N972" s="31"/>
      <c r="O972" s="31"/>
    </row>
    <row r="973" spans="8:15" ht="15.75" customHeight="1">
      <c r="H973" s="30"/>
      <c r="I973" s="30"/>
      <c r="J973" s="30"/>
      <c r="K973" s="30"/>
      <c r="L973" s="30"/>
      <c r="M973" s="31"/>
      <c r="N973" s="31"/>
      <c r="O973" s="31"/>
    </row>
    <row r="974" spans="8:15" ht="15.75" customHeight="1">
      <c r="H974" s="30"/>
      <c r="I974" s="30"/>
      <c r="J974" s="30"/>
      <c r="K974" s="30"/>
      <c r="L974" s="30"/>
      <c r="M974" s="31"/>
      <c r="N974" s="31"/>
      <c r="O974" s="31"/>
    </row>
    <row r="975" spans="8:15" ht="15.75" customHeight="1">
      <c r="H975" s="30"/>
      <c r="I975" s="30"/>
      <c r="J975" s="30"/>
      <c r="K975" s="30"/>
      <c r="L975" s="30"/>
      <c r="M975" s="31"/>
      <c r="N975" s="31"/>
      <c r="O975" s="31"/>
    </row>
    <row r="976" spans="8:15" ht="15.75" customHeight="1">
      <c r="H976" s="30"/>
      <c r="I976" s="30"/>
      <c r="J976" s="30"/>
      <c r="K976" s="30"/>
      <c r="L976" s="30"/>
      <c r="M976" s="31"/>
      <c r="N976" s="31"/>
      <c r="O976" s="31"/>
    </row>
    <row r="977" spans="8:15" ht="15.75" customHeight="1">
      <c r="H977" s="30"/>
      <c r="I977" s="30"/>
      <c r="J977" s="30"/>
      <c r="K977" s="30"/>
      <c r="L977" s="30"/>
      <c r="M977" s="31"/>
      <c r="N977" s="31"/>
      <c r="O977" s="31"/>
    </row>
    <row r="978" spans="8:15" ht="15.75" customHeight="1">
      <c r="H978" s="30"/>
      <c r="I978" s="30"/>
      <c r="J978" s="30"/>
      <c r="K978" s="30"/>
      <c r="L978" s="30"/>
      <c r="M978" s="31"/>
      <c r="N978" s="31"/>
      <c r="O978" s="31"/>
    </row>
    <row r="979" spans="8:15" ht="15.75" customHeight="1">
      <c r="H979" s="30"/>
      <c r="I979" s="30"/>
      <c r="J979" s="30"/>
      <c r="K979" s="30"/>
      <c r="L979" s="30"/>
      <c r="M979" s="31"/>
      <c r="N979" s="31"/>
      <c r="O979" s="31"/>
    </row>
    <row r="980" spans="8:15" ht="15.75" customHeight="1">
      <c r="H980" s="30"/>
      <c r="I980" s="30"/>
      <c r="J980" s="30"/>
      <c r="K980" s="30"/>
      <c r="L980" s="30"/>
      <c r="M980" s="31"/>
      <c r="N980" s="31"/>
      <c r="O980" s="31"/>
    </row>
    <row r="981" spans="8:15" ht="15.75" customHeight="1">
      <c r="H981" s="30"/>
      <c r="I981" s="30"/>
      <c r="J981" s="30"/>
      <c r="K981" s="30"/>
      <c r="L981" s="30"/>
      <c r="M981" s="31"/>
      <c r="N981" s="31"/>
      <c r="O981" s="31"/>
    </row>
    <row r="982" spans="8:15" ht="15.75" customHeight="1">
      <c r="H982" s="30"/>
      <c r="I982" s="30"/>
      <c r="J982" s="30"/>
      <c r="K982" s="30"/>
      <c r="L982" s="30"/>
      <c r="M982" s="31"/>
      <c r="N982" s="31"/>
      <c r="O982" s="31"/>
    </row>
    <row r="983" spans="8:15" ht="15.75" customHeight="1">
      <c r="H983" s="30"/>
      <c r="I983" s="30"/>
      <c r="J983" s="30"/>
      <c r="K983" s="30"/>
      <c r="L983" s="30"/>
      <c r="M983" s="31"/>
      <c r="N983" s="31"/>
      <c r="O983" s="31"/>
    </row>
    <row r="984" spans="8:15" ht="15.75" customHeight="1">
      <c r="H984" s="30"/>
      <c r="I984" s="30"/>
      <c r="J984" s="30"/>
      <c r="K984" s="30"/>
      <c r="L984" s="30"/>
      <c r="M984" s="31"/>
      <c r="N984" s="31"/>
      <c r="O984" s="31"/>
    </row>
    <row r="985" spans="8:15" ht="15.75" customHeight="1">
      <c r="H985" s="30"/>
      <c r="I985" s="30"/>
      <c r="J985" s="30"/>
      <c r="K985" s="30"/>
      <c r="L985" s="30"/>
      <c r="M985" s="31"/>
      <c r="N985" s="31"/>
      <c r="O985" s="31"/>
    </row>
    <row r="986" spans="8:15" ht="15.75" customHeight="1">
      <c r="H986" s="30"/>
      <c r="I986" s="30"/>
      <c r="J986" s="30"/>
      <c r="K986" s="30"/>
      <c r="L986" s="30"/>
      <c r="M986" s="31"/>
      <c r="N986" s="31"/>
      <c r="O986" s="31"/>
    </row>
    <row r="987" spans="8:15" ht="15.75" customHeight="1">
      <c r="H987" s="30"/>
      <c r="I987" s="30"/>
      <c r="J987" s="30"/>
      <c r="K987" s="30"/>
      <c r="L987" s="30"/>
      <c r="M987" s="31"/>
      <c r="N987" s="31"/>
      <c r="O987" s="31"/>
    </row>
    <row r="988" spans="8:15" ht="15.75" customHeight="1">
      <c r="H988" s="30"/>
      <c r="I988" s="30"/>
      <c r="J988" s="30"/>
      <c r="K988" s="30"/>
      <c r="L988" s="30"/>
      <c r="M988" s="31"/>
      <c r="N988" s="31"/>
      <c r="O988" s="31"/>
    </row>
    <row r="989" spans="8:15" ht="15.75" customHeight="1">
      <c r="H989" s="30"/>
      <c r="I989" s="30"/>
      <c r="J989" s="30"/>
      <c r="K989" s="30"/>
      <c r="L989" s="30"/>
      <c r="M989" s="31"/>
      <c r="N989" s="31"/>
      <c r="O989" s="31"/>
    </row>
    <row r="990" spans="8:15" ht="15.75" customHeight="1">
      <c r="H990" s="30"/>
      <c r="I990" s="30"/>
      <c r="J990" s="30"/>
      <c r="K990" s="30"/>
      <c r="L990" s="30"/>
      <c r="M990" s="31"/>
      <c r="N990" s="31"/>
      <c r="O990" s="31"/>
    </row>
    <row r="991" spans="8:15" ht="15.75" customHeight="1">
      <c r="H991" s="30"/>
      <c r="I991" s="30"/>
      <c r="J991" s="30"/>
      <c r="K991" s="30"/>
      <c r="L991" s="30"/>
      <c r="M991" s="31"/>
      <c r="N991" s="31"/>
      <c r="O991" s="31"/>
    </row>
    <row r="992" spans="8:15" ht="15.75" customHeight="1">
      <c r="H992" s="30"/>
      <c r="I992" s="30"/>
      <c r="J992" s="30"/>
      <c r="K992" s="30"/>
      <c r="L992" s="30"/>
      <c r="M992" s="31"/>
      <c r="N992" s="31"/>
      <c r="O992" s="31"/>
    </row>
    <row r="993" spans="8:15" ht="15.75" customHeight="1">
      <c r="H993" s="30"/>
      <c r="I993" s="30"/>
      <c r="J993" s="30"/>
      <c r="K993" s="30"/>
      <c r="L993" s="30"/>
      <c r="M993" s="31"/>
      <c r="N993" s="31"/>
      <c r="O993" s="31"/>
    </row>
    <row r="994" spans="8:15" ht="15.75" customHeight="1">
      <c r="H994" s="30"/>
      <c r="I994" s="30"/>
      <c r="J994" s="30"/>
      <c r="K994" s="30"/>
      <c r="L994" s="30"/>
      <c r="M994" s="31"/>
      <c r="N994" s="31"/>
      <c r="O994" s="31"/>
    </row>
    <row r="995" spans="8:15" ht="15.75" customHeight="1">
      <c r="H995" s="30"/>
      <c r="I995" s="30"/>
      <c r="J995" s="30"/>
      <c r="K995" s="30"/>
      <c r="L995" s="30"/>
      <c r="M995" s="31"/>
      <c r="N995" s="31"/>
      <c r="O995" s="31"/>
    </row>
    <row r="996" spans="8:15" ht="15.75" customHeight="1">
      <c r="H996" s="30"/>
      <c r="I996" s="30"/>
      <c r="J996" s="30"/>
      <c r="K996" s="30"/>
      <c r="L996" s="30"/>
      <c r="M996" s="31"/>
      <c r="N996" s="31"/>
      <c r="O996" s="31"/>
    </row>
    <row r="997" spans="8:15" ht="15.75" customHeight="1">
      <c r="H997" s="30"/>
      <c r="I997" s="30"/>
      <c r="J997" s="30"/>
      <c r="K997" s="30"/>
      <c r="L997" s="30"/>
      <c r="M997" s="31"/>
      <c r="N997" s="31"/>
      <c r="O997" s="31"/>
    </row>
    <row r="998" spans="8:15" ht="15.75" customHeight="1">
      <c r="H998" s="30"/>
      <c r="I998" s="30"/>
      <c r="J998" s="30"/>
      <c r="K998" s="30"/>
      <c r="L998" s="30"/>
      <c r="M998" s="31"/>
      <c r="N998" s="31"/>
      <c r="O998" s="31"/>
    </row>
    <row r="999" spans="8:15" ht="15.75" customHeight="1">
      <c r="H999" s="30"/>
      <c r="I999" s="30"/>
      <c r="J999" s="30"/>
      <c r="K999" s="30"/>
      <c r="L999" s="30"/>
      <c r="M999" s="31"/>
      <c r="N999" s="31"/>
      <c r="O999" s="31"/>
    </row>
    <row r="1000" spans="8:15" ht="15.75" customHeight="1">
      <c r="H1000" s="30"/>
      <c r="I1000" s="30"/>
      <c r="J1000" s="30"/>
      <c r="K1000" s="30"/>
      <c r="L1000" s="30"/>
      <c r="M1000" s="31"/>
      <c r="N1000" s="31"/>
      <c r="O1000" s="31"/>
    </row>
  </sheetData>
  <autoFilter ref="A1:T26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baseColWidth="10" defaultColWidth="14.42578125" defaultRowHeight="15" customHeight="1"/>
  <cols>
    <col min="1" max="1" width="11.42578125" customWidth="1"/>
    <col min="2" max="2" width="18.85546875" customWidth="1"/>
    <col min="3" max="3" width="43" customWidth="1"/>
    <col min="4" max="4" width="15" customWidth="1"/>
    <col min="5" max="5" width="15.140625" customWidth="1"/>
    <col min="6" max="6" width="12.140625" customWidth="1"/>
    <col min="7" max="7" width="14.28515625" customWidth="1"/>
    <col min="8" max="8" width="11.7109375" customWidth="1"/>
    <col min="9" max="9" width="13.42578125" customWidth="1"/>
    <col min="10" max="10" width="12.7109375" customWidth="1"/>
    <col min="11" max="11" width="14.28515625" customWidth="1"/>
    <col min="12" max="12" width="11.7109375" customWidth="1"/>
    <col min="13" max="13" width="14" customWidth="1"/>
    <col min="14" max="26" width="10.7109375" customWidth="1"/>
  </cols>
  <sheetData>
    <row r="1" spans="1:26" ht="26.25" customHeight="1">
      <c r="A1" s="36" t="s">
        <v>3</v>
      </c>
      <c r="B1" s="36" t="s">
        <v>4</v>
      </c>
      <c r="C1" s="36" t="s">
        <v>5</v>
      </c>
      <c r="D1" s="36" t="s">
        <v>0</v>
      </c>
      <c r="E1" s="36" t="s">
        <v>1</v>
      </c>
      <c r="F1" s="36" t="s">
        <v>2</v>
      </c>
      <c r="G1" s="36" t="s">
        <v>122</v>
      </c>
      <c r="H1" s="37" t="s">
        <v>123</v>
      </c>
      <c r="I1" s="37" t="s">
        <v>124</v>
      </c>
      <c r="J1" s="37" t="s">
        <v>125</v>
      </c>
      <c r="K1" s="37" t="s">
        <v>126</v>
      </c>
      <c r="L1" s="37" t="s">
        <v>127</v>
      </c>
      <c r="M1" s="37" t="s">
        <v>128</v>
      </c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>
      <c r="A2" s="39" t="s">
        <v>54</v>
      </c>
      <c r="B2" s="40" t="s">
        <v>55</v>
      </c>
      <c r="C2" s="40" t="s">
        <v>53</v>
      </c>
      <c r="D2" s="39" t="s">
        <v>44</v>
      </c>
      <c r="E2" s="39" t="s">
        <v>45</v>
      </c>
      <c r="F2" s="41" t="s">
        <v>50</v>
      </c>
      <c r="G2" s="42">
        <v>1</v>
      </c>
      <c r="H2" s="43">
        <f>IF(ISERROR(SUMIF(Entradas!$A2,Inventario!$A2,Entradas!$J$2:$J$709)),,SUMIF(Entradas!$A$2:$A$709,Inventario!$A2,Entradas!$J$2:$J$709))</f>
        <v>257</v>
      </c>
      <c r="I2" s="43">
        <f t="shared" ref="I2:I21" si="0">H2*G2</f>
        <v>257</v>
      </c>
      <c r="J2" s="43">
        <f t="shared" ref="J2:J21" si="1">K2/G2</f>
        <v>266</v>
      </c>
      <c r="K2" s="43">
        <f>IF(ISERROR(SUMIF('Salidas Pacientes'!M:M,Inventario!$A2,'Salidas Pacientes'!V:V)),,SUMIF('Salidas Pacientes'!M:M,Inventario!$A2,'Salidas Pacientes'!V:V))</f>
        <v>266</v>
      </c>
      <c r="L2" s="43">
        <f t="shared" ref="L2:L21" si="2">H2-J2</f>
        <v>-9</v>
      </c>
      <c r="M2" s="44">
        <f t="shared" ref="M2:M21" si="3">H2-J2</f>
        <v>-9</v>
      </c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>
      <c r="A3" s="39" t="s">
        <v>47</v>
      </c>
      <c r="B3" s="40" t="s">
        <v>48</v>
      </c>
      <c r="C3" s="40" t="s">
        <v>49</v>
      </c>
      <c r="D3" s="39" t="s">
        <v>44</v>
      </c>
      <c r="E3" s="39" t="s">
        <v>45</v>
      </c>
      <c r="F3" s="41" t="s">
        <v>46</v>
      </c>
      <c r="G3" s="42">
        <v>1</v>
      </c>
      <c r="H3" s="43">
        <f>IF(ISERROR(SUMIF(Entradas!$A3,Inventario!$A3,Entradas!$J$2:$J$709)),,SUMIF(Entradas!$A$2:$A$709,Inventario!$A3,Entradas!$J$2:$J$709))</f>
        <v>427</v>
      </c>
      <c r="I3" s="43">
        <f t="shared" si="0"/>
        <v>427</v>
      </c>
      <c r="J3" s="43">
        <f t="shared" si="1"/>
        <v>435</v>
      </c>
      <c r="K3" s="43">
        <f>IF(ISERROR(SUMIF('Salidas Pacientes'!M:M,Inventario!$A3,'Salidas Pacientes'!V:V)),,SUMIF('Salidas Pacientes'!M:M,Inventario!$A3,'Salidas Pacientes'!V:V))</f>
        <v>435</v>
      </c>
      <c r="L3" s="43">
        <f t="shared" si="2"/>
        <v>-8</v>
      </c>
      <c r="M3" s="44">
        <f t="shared" si="3"/>
        <v>-8</v>
      </c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>
      <c r="A4" s="39" t="s">
        <v>67</v>
      </c>
      <c r="B4" s="40" t="s">
        <v>68</v>
      </c>
      <c r="C4" s="40" t="s">
        <v>129</v>
      </c>
      <c r="D4" s="39" t="s">
        <v>44</v>
      </c>
      <c r="E4" s="39" t="s">
        <v>65</v>
      </c>
      <c r="F4" s="41" t="s">
        <v>66</v>
      </c>
      <c r="G4" s="42">
        <v>1</v>
      </c>
      <c r="H4" s="43">
        <f>IF(ISERROR(SUMIF(Entradas!$A4,Inventario!$A4,Entradas!$J$2:$J$709)),,SUMIF(Entradas!$A$2:$A$709,Inventario!$A4,Entradas!$J$2:$J$709))</f>
        <v>3</v>
      </c>
      <c r="I4" s="43">
        <f t="shared" si="0"/>
        <v>3</v>
      </c>
      <c r="J4" s="43">
        <f t="shared" si="1"/>
        <v>3</v>
      </c>
      <c r="K4" s="43">
        <f>IF(ISERROR(SUMIF('Salidas Pacientes'!M:M,Inventario!$A4,'Salidas Pacientes'!V:V)),,SUMIF('Salidas Pacientes'!M:M,Inventario!$A4,'Salidas Pacientes'!V:V))</f>
        <v>3</v>
      </c>
      <c r="L4" s="43">
        <f t="shared" si="2"/>
        <v>0</v>
      </c>
      <c r="M4" s="44">
        <f t="shared" si="3"/>
        <v>0</v>
      </c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>
      <c r="A5" s="45" t="s">
        <v>130</v>
      </c>
      <c r="B5" s="46" t="s">
        <v>131</v>
      </c>
      <c r="C5" s="46" t="s">
        <v>132</v>
      </c>
      <c r="D5" s="45" t="s">
        <v>133</v>
      </c>
      <c r="E5" s="45" t="s">
        <v>71</v>
      </c>
      <c r="F5" s="45"/>
      <c r="G5" s="42">
        <v>1</v>
      </c>
      <c r="H5" s="43">
        <f>IF(ISERROR(SUMIF(Entradas!$A5,Inventario!$A5,Entradas!$J$2:$J$709)),,SUMIF(Entradas!$A$2:$A$709,Inventario!$A5,Entradas!$J$2:$J$709))</f>
        <v>1</v>
      </c>
      <c r="I5" s="47">
        <f t="shared" si="0"/>
        <v>1</v>
      </c>
      <c r="J5" s="47">
        <f t="shared" si="1"/>
        <v>0</v>
      </c>
      <c r="K5" s="47">
        <f>IF(ISERROR(SUMIF('Salidas Pacientes'!M:M,Inventario!$A5,'Salidas Pacientes'!V:V)),,SUMIF('Salidas Pacientes'!M:M,Inventario!$A5,'Salidas Pacientes'!V:V))</f>
        <v>0</v>
      </c>
      <c r="L5" s="47">
        <f t="shared" si="2"/>
        <v>1</v>
      </c>
      <c r="M5" s="44">
        <f t="shared" si="3"/>
        <v>1</v>
      </c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>
      <c r="A6" s="45" t="s">
        <v>58</v>
      </c>
      <c r="B6" s="46" t="s">
        <v>59</v>
      </c>
      <c r="C6" s="46" t="s">
        <v>60</v>
      </c>
      <c r="D6" s="45" t="s">
        <v>133</v>
      </c>
      <c r="E6" s="45" t="s">
        <v>56</v>
      </c>
      <c r="F6" s="48" t="s">
        <v>134</v>
      </c>
      <c r="G6" s="42">
        <v>1</v>
      </c>
      <c r="H6" s="43">
        <f>IF(ISERROR(SUMIF(Entradas!$A6,Inventario!$A6,Entradas!$J$2:$J$709)),,SUMIF(Entradas!$A$2:$A$709,Inventario!$A6,Entradas!$J$2:$J$709))</f>
        <v>76</v>
      </c>
      <c r="I6" s="47">
        <f t="shared" si="0"/>
        <v>76</v>
      </c>
      <c r="J6" s="47">
        <f t="shared" si="1"/>
        <v>77</v>
      </c>
      <c r="K6" s="47">
        <f>IF(ISERROR(SUMIF('Salidas Pacientes'!M:M,Inventario!$A6,'Salidas Pacientes'!V:V)),,SUMIF('Salidas Pacientes'!M:M,Inventario!$A6,'Salidas Pacientes'!V:V))</f>
        <v>77</v>
      </c>
      <c r="L6" s="47">
        <f t="shared" si="2"/>
        <v>-1</v>
      </c>
      <c r="M6" s="44">
        <f t="shared" si="3"/>
        <v>-1</v>
      </c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>
      <c r="A7" s="45" t="s">
        <v>62</v>
      </c>
      <c r="B7" s="46" t="s">
        <v>63</v>
      </c>
      <c r="C7" s="46" t="s">
        <v>64</v>
      </c>
      <c r="D7" s="45" t="s">
        <v>133</v>
      </c>
      <c r="E7" s="45" t="s">
        <v>56</v>
      </c>
      <c r="F7" s="48" t="s">
        <v>135</v>
      </c>
      <c r="G7" s="42">
        <v>1</v>
      </c>
      <c r="H7" s="43">
        <f>IF(ISERROR(SUMIF(Entradas!$A7,Inventario!$A7,Entradas!$J$2:$J$709)),,SUMIF(Entradas!$A$2:$A$709,Inventario!$A7,Entradas!$J$2:$J$709))</f>
        <v>20</v>
      </c>
      <c r="I7" s="47">
        <f t="shared" si="0"/>
        <v>20</v>
      </c>
      <c r="J7" s="47">
        <f t="shared" si="1"/>
        <v>20</v>
      </c>
      <c r="K7" s="47">
        <f>IF(ISERROR(SUMIF('Salidas Pacientes'!M:M,Inventario!$A7,'Salidas Pacientes'!V:V)),,SUMIF('Salidas Pacientes'!M:M,Inventario!$A7,'Salidas Pacientes'!V:V))</f>
        <v>20</v>
      </c>
      <c r="L7" s="47">
        <f t="shared" si="2"/>
        <v>0</v>
      </c>
      <c r="M7" s="44">
        <f t="shared" si="3"/>
        <v>0</v>
      </c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>
      <c r="A8" s="45" t="s">
        <v>96</v>
      </c>
      <c r="B8" s="46" t="s">
        <v>97</v>
      </c>
      <c r="C8" s="46" t="s">
        <v>98</v>
      </c>
      <c r="D8" s="45" t="s">
        <v>133</v>
      </c>
      <c r="E8" s="45" t="s">
        <v>56</v>
      </c>
      <c r="F8" s="48" t="s">
        <v>136</v>
      </c>
      <c r="G8" s="42">
        <v>1</v>
      </c>
      <c r="H8" s="43">
        <f>IF(ISERROR(SUMIF(Entradas!$A8,Inventario!$A8,Entradas!$J$2:$J$709)),,SUMIF(Entradas!$A$2:$A$709,Inventario!$A8,Entradas!$J$2:$J$709))</f>
        <v>109</v>
      </c>
      <c r="I8" s="47">
        <f t="shared" si="0"/>
        <v>109</v>
      </c>
      <c r="J8" s="47">
        <f t="shared" si="1"/>
        <v>108</v>
      </c>
      <c r="K8" s="47">
        <f>IF(ISERROR(SUMIF('Salidas Pacientes'!M:M,Inventario!$A8,'Salidas Pacientes'!V:V)),,SUMIF('Salidas Pacientes'!M:M,Inventario!$A8,'Salidas Pacientes'!V:V))</f>
        <v>108</v>
      </c>
      <c r="L8" s="47">
        <f t="shared" si="2"/>
        <v>1</v>
      </c>
      <c r="M8" s="44">
        <f t="shared" si="3"/>
        <v>1</v>
      </c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>
      <c r="A9" s="45" t="s">
        <v>118</v>
      </c>
      <c r="B9" s="46" t="s">
        <v>119</v>
      </c>
      <c r="C9" s="46" t="s">
        <v>120</v>
      </c>
      <c r="D9" s="45" t="s">
        <v>133</v>
      </c>
      <c r="E9" s="45" t="s">
        <v>56</v>
      </c>
      <c r="F9" s="48" t="s">
        <v>137</v>
      </c>
      <c r="G9" s="42">
        <v>1</v>
      </c>
      <c r="H9" s="43">
        <f>IF(ISERROR(SUMIF(Entradas!$A9,Inventario!$A9,Entradas!$J$2:$J$709)),,SUMIF(Entradas!$A$2:$A$709,Inventario!$A9,Entradas!$J$2:$J$709))</f>
        <v>47</v>
      </c>
      <c r="I9" s="47">
        <f t="shared" si="0"/>
        <v>47</v>
      </c>
      <c r="J9" s="47">
        <f t="shared" si="1"/>
        <v>43</v>
      </c>
      <c r="K9" s="47">
        <f>IF(ISERROR(SUMIF('Salidas Pacientes'!M:M,Inventario!$A9,'Salidas Pacientes'!V:V)),,SUMIF('Salidas Pacientes'!M:M,Inventario!$A9,'Salidas Pacientes'!V:V))</f>
        <v>43</v>
      </c>
      <c r="L9" s="47">
        <f t="shared" si="2"/>
        <v>4</v>
      </c>
      <c r="M9" s="44">
        <f t="shared" si="3"/>
        <v>4</v>
      </c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>
      <c r="A10" s="48" t="s">
        <v>85</v>
      </c>
      <c r="B10" s="46" t="s">
        <v>86</v>
      </c>
      <c r="C10" s="46" t="s">
        <v>138</v>
      </c>
      <c r="D10" s="45" t="s">
        <v>133</v>
      </c>
      <c r="E10" s="45" t="s">
        <v>71</v>
      </c>
      <c r="F10" s="48" t="s">
        <v>139</v>
      </c>
      <c r="G10" s="42">
        <v>1</v>
      </c>
      <c r="H10" s="43">
        <f>IF(ISERROR(SUMIF(Entradas!$A10,Inventario!$A10,Entradas!$J$2:$J$709)),,SUMIF(Entradas!$A$2:$A$709,Inventario!$A10,Entradas!$J$2:$J$709))</f>
        <v>153</v>
      </c>
      <c r="I10" s="47">
        <f t="shared" si="0"/>
        <v>153</v>
      </c>
      <c r="J10" s="47">
        <f t="shared" si="1"/>
        <v>155</v>
      </c>
      <c r="K10" s="47">
        <f>IF(ISERROR(SUMIF('Salidas Pacientes'!M:M,Inventario!$A10,'Salidas Pacientes'!V:V)),,SUMIF('Salidas Pacientes'!M:M,Inventario!$A10,'Salidas Pacientes'!V:V))</f>
        <v>155</v>
      </c>
      <c r="L10" s="47">
        <f t="shared" si="2"/>
        <v>-2</v>
      </c>
      <c r="M10" s="44">
        <f t="shared" si="3"/>
        <v>-2</v>
      </c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25" customHeight="1">
      <c r="A11" s="48" t="s">
        <v>115</v>
      </c>
      <c r="B11" s="46" t="s">
        <v>116</v>
      </c>
      <c r="C11" s="46" t="s">
        <v>138</v>
      </c>
      <c r="D11" s="45" t="s">
        <v>133</v>
      </c>
      <c r="E11" s="45" t="s">
        <v>65</v>
      </c>
      <c r="F11" s="48" t="s">
        <v>114</v>
      </c>
      <c r="G11" s="42">
        <v>1</v>
      </c>
      <c r="H11" s="43">
        <f>IF(ISERROR(SUMIF(Entradas!$A11,Inventario!$A11,Entradas!$J$2:$J$709)),,SUMIF(Entradas!$A$2:$A$709,Inventario!$A11,Entradas!$J$2:$J$709))</f>
        <v>4</v>
      </c>
      <c r="I11" s="47">
        <f t="shared" si="0"/>
        <v>4</v>
      </c>
      <c r="J11" s="47">
        <f t="shared" si="1"/>
        <v>4</v>
      </c>
      <c r="K11" s="47">
        <f>IF(ISERROR(SUMIF('Salidas Pacientes'!M:M,Inventario!$A11,'Salidas Pacientes'!V:V)),,SUMIF('Salidas Pacientes'!M:M,Inventario!$A11,'Salidas Pacientes'!V:V))</f>
        <v>4</v>
      </c>
      <c r="L11" s="47">
        <f t="shared" si="2"/>
        <v>0</v>
      </c>
      <c r="M11" s="44">
        <f t="shared" si="3"/>
        <v>0</v>
      </c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>
      <c r="A12" s="45" t="s">
        <v>89</v>
      </c>
      <c r="B12" s="46" t="s">
        <v>90</v>
      </c>
      <c r="C12" s="46" t="s">
        <v>91</v>
      </c>
      <c r="D12" s="45" t="s">
        <v>133</v>
      </c>
      <c r="E12" s="45" t="s">
        <v>71</v>
      </c>
      <c r="F12" s="48" t="s">
        <v>88</v>
      </c>
      <c r="G12" s="42">
        <v>1</v>
      </c>
      <c r="H12" s="43">
        <f>IF(ISERROR(SUMIF(Entradas!$A12,Inventario!$A12,Entradas!$J$2:$J$709)),,SUMIF(Entradas!$A$2:$A$709,Inventario!$A12,Entradas!$J$2:$J$709))</f>
        <v>419</v>
      </c>
      <c r="I12" s="47">
        <f t="shared" si="0"/>
        <v>419</v>
      </c>
      <c r="J12" s="47">
        <f t="shared" si="1"/>
        <v>399</v>
      </c>
      <c r="K12" s="47">
        <f>IF(ISERROR(SUMIF('Salidas Pacientes'!M:M,Inventario!$A12,'Salidas Pacientes'!V:V)),,SUMIF('Salidas Pacientes'!M:M,Inventario!$A12,'Salidas Pacientes'!V:V))</f>
        <v>399</v>
      </c>
      <c r="L12" s="47">
        <f t="shared" si="2"/>
        <v>20</v>
      </c>
      <c r="M12" s="44">
        <f t="shared" si="3"/>
        <v>20</v>
      </c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>
      <c r="A13" s="45" t="s">
        <v>140</v>
      </c>
      <c r="B13" s="46" t="s">
        <v>141</v>
      </c>
      <c r="C13" s="46" t="s">
        <v>91</v>
      </c>
      <c r="D13" s="45" t="s">
        <v>133</v>
      </c>
      <c r="E13" s="45" t="s">
        <v>142</v>
      </c>
      <c r="F13" s="48" t="s">
        <v>143</v>
      </c>
      <c r="G13" s="42">
        <v>1</v>
      </c>
      <c r="H13" s="43">
        <f>IF(ISERROR(SUMIF(Entradas!$A13,Inventario!$A13,Entradas!$J$2:$J$709)),,SUMIF(Entradas!$A$2:$A$709,Inventario!$A13,Entradas!$J$2:$J$709))</f>
        <v>110</v>
      </c>
      <c r="I13" s="47">
        <f t="shared" si="0"/>
        <v>110</v>
      </c>
      <c r="J13" s="47">
        <f t="shared" si="1"/>
        <v>183</v>
      </c>
      <c r="K13" s="47">
        <f>IF(ISERROR(SUMIF('Salidas Pacientes'!M:M,Inventario!$A13,'Salidas Pacientes'!V:V)),,SUMIF('Salidas Pacientes'!M:M,Inventario!$A13,'Salidas Pacientes'!V:V))</f>
        <v>183</v>
      </c>
      <c r="L13" s="47">
        <f t="shared" si="2"/>
        <v>-73</v>
      </c>
      <c r="M13" s="44">
        <f t="shared" si="3"/>
        <v>-73</v>
      </c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>
      <c r="A14" s="45" t="s">
        <v>77</v>
      </c>
      <c r="B14" s="46" t="s">
        <v>78</v>
      </c>
      <c r="C14" s="46" t="s">
        <v>79</v>
      </c>
      <c r="D14" s="45" t="s">
        <v>133</v>
      </c>
      <c r="E14" s="45" t="s">
        <v>71</v>
      </c>
      <c r="F14" s="48" t="s">
        <v>144</v>
      </c>
      <c r="G14" s="42">
        <v>1</v>
      </c>
      <c r="H14" s="43">
        <f>IF(ISERROR(SUMIF(Entradas!$A14,Inventario!$A14,Entradas!$J$2:$J$709)),,SUMIF(Entradas!$A$2:$A$709,Inventario!$A14,Entradas!$J$2:$J$709))</f>
        <v>127</v>
      </c>
      <c r="I14" s="47">
        <f t="shared" si="0"/>
        <v>127</v>
      </c>
      <c r="J14" s="47">
        <f t="shared" si="1"/>
        <v>125</v>
      </c>
      <c r="K14" s="47">
        <f>IF(ISERROR(SUMIF('Salidas Pacientes'!M:M,Inventario!$A14,'Salidas Pacientes'!V:V)),,SUMIF('Salidas Pacientes'!M:M,Inventario!$A14,'Salidas Pacientes'!V:V))</f>
        <v>125</v>
      </c>
      <c r="L14" s="47">
        <f t="shared" si="2"/>
        <v>2</v>
      </c>
      <c r="M14" s="44">
        <f t="shared" si="3"/>
        <v>2</v>
      </c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>
      <c r="A15" s="45" t="s">
        <v>112</v>
      </c>
      <c r="B15" s="46" t="s">
        <v>113</v>
      </c>
      <c r="C15" s="46" t="s">
        <v>79</v>
      </c>
      <c r="D15" s="45" t="s">
        <v>133</v>
      </c>
      <c r="E15" s="45" t="s">
        <v>65</v>
      </c>
      <c r="F15" s="48" t="s">
        <v>111</v>
      </c>
      <c r="G15" s="42">
        <v>1</v>
      </c>
      <c r="H15" s="43">
        <f>IF(ISERROR(SUMIF(Entradas!$A15,Inventario!$A15,Entradas!$J$2:$J$709)),,SUMIF(Entradas!$A$2:$A$709,Inventario!$A15,Entradas!$J$2:$J$709))</f>
        <v>0</v>
      </c>
      <c r="I15" s="47">
        <f t="shared" si="0"/>
        <v>0</v>
      </c>
      <c r="J15" s="47">
        <f t="shared" si="1"/>
        <v>0</v>
      </c>
      <c r="K15" s="47">
        <f>IF(ISERROR(SUMIF('Salidas Pacientes'!M:M,Inventario!$A15,'Salidas Pacientes'!V:V)),,SUMIF('Salidas Pacientes'!M:M,Inventario!$A15,'Salidas Pacientes'!V:V))</f>
        <v>0</v>
      </c>
      <c r="L15" s="47">
        <f t="shared" si="2"/>
        <v>0</v>
      </c>
      <c r="M15" s="44">
        <f t="shared" si="3"/>
        <v>0</v>
      </c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>
      <c r="A16" s="45" t="s">
        <v>93</v>
      </c>
      <c r="B16" s="46" t="s">
        <v>94</v>
      </c>
      <c r="C16" s="46" t="s">
        <v>91</v>
      </c>
      <c r="D16" s="45" t="s">
        <v>133</v>
      </c>
      <c r="E16" s="45" t="s">
        <v>71</v>
      </c>
      <c r="F16" s="48" t="s">
        <v>92</v>
      </c>
      <c r="G16" s="42">
        <v>1</v>
      </c>
      <c r="H16" s="43">
        <f>IF(ISERROR(SUMIF(Entradas!$A16,Inventario!$A16,Entradas!$J$2:$J$709)),,SUMIF(Entradas!$A$2:$A$709,Inventario!$A16,Entradas!$J$2:$J$709))</f>
        <v>31</v>
      </c>
      <c r="I16" s="47">
        <f t="shared" si="0"/>
        <v>31</v>
      </c>
      <c r="J16" s="47">
        <f t="shared" si="1"/>
        <v>28</v>
      </c>
      <c r="K16" s="47">
        <f>IF(ISERROR(SUMIF('Salidas Pacientes'!M:M,Inventario!$A16,'Salidas Pacientes'!V:V)),,SUMIF('Salidas Pacientes'!M:M,Inventario!$A16,'Salidas Pacientes'!V:V))</f>
        <v>28</v>
      </c>
      <c r="L16" s="47">
        <f t="shared" si="2"/>
        <v>3</v>
      </c>
      <c r="M16" s="44">
        <f t="shared" si="3"/>
        <v>3</v>
      </c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>
      <c r="A17" s="48" t="s">
        <v>104</v>
      </c>
      <c r="B17" s="46" t="s">
        <v>105</v>
      </c>
      <c r="C17" s="46" t="s">
        <v>106</v>
      </c>
      <c r="D17" s="45" t="s">
        <v>133</v>
      </c>
      <c r="E17" s="45" t="s">
        <v>65</v>
      </c>
      <c r="F17" s="48" t="s">
        <v>145</v>
      </c>
      <c r="G17" s="42">
        <v>1</v>
      </c>
      <c r="H17" s="43">
        <f>IF(ISERROR(SUMIF(Entradas!$A17,Inventario!$A17,Entradas!$J$2:$J$709)),,SUMIF(Entradas!$A$2:$A$709,Inventario!$A17,Entradas!$J$2:$J$709))</f>
        <v>17</v>
      </c>
      <c r="I17" s="47">
        <f t="shared" si="0"/>
        <v>17</v>
      </c>
      <c r="J17" s="47">
        <f t="shared" si="1"/>
        <v>15</v>
      </c>
      <c r="K17" s="47">
        <f>IF(ISERROR(SUMIF('Salidas Pacientes'!M:M,Inventario!$A17,'Salidas Pacientes'!V:V)),,SUMIF('Salidas Pacientes'!M:M,Inventario!$A17,'Salidas Pacientes'!V:V))</f>
        <v>15</v>
      </c>
      <c r="L17" s="47">
        <f t="shared" si="2"/>
        <v>2</v>
      </c>
      <c r="M17" s="44">
        <f t="shared" si="3"/>
        <v>2</v>
      </c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>
      <c r="A18" s="48" t="s">
        <v>81</v>
      </c>
      <c r="B18" s="46" t="s">
        <v>82</v>
      </c>
      <c r="C18" s="46" t="s">
        <v>83</v>
      </c>
      <c r="D18" s="45" t="s">
        <v>133</v>
      </c>
      <c r="E18" s="45" t="s">
        <v>71</v>
      </c>
      <c r="F18" s="48" t="s">
        <v>146</v>
      </c>
      <c r="G18" s="42">
        <v>1</v>
      </c>
      <c r="H18" s="43">
        <f>IF(ISERROR(SUMIF(Entradas!$A18,Inventario!$A18,Entradas!$J$2:$J$709)),,SUMIF(Entradas!$A$2:$A$709,Inventario!$A18,Entradas!$J$2:$J$709))</f>
        <v>59</v>
      </c>
      <c r="I18" s="47">
        <f t="shared" si="0"/>
        <v>59</v>
      </c>
      <c r="J18" s="47">
        <f t="shared" si="1"/>
        <v>58</v>
      </c>
      <c r="K18" s="47">
        <f>IF(ISERROR(SUMIF('Salidas Pacientes'!M:M,Inventario!$A18,'Salidas Pacientes'!V:V)),,SUMIF('Salidas Pacientes'!M:M,Inventario!$A18,'Salidas Pacientes'!V:V))</f>
        <v>58</v>
      </c>
      <c r="L18" s="47">
        <f t="shared" si="2"/>
        <v>1</v>
      </c>
      <c r="M18" s="44">
        <f t="shared" si="3"/>
        <v>1</v>
      </c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>
      <c r="A19" s="48" t="s">
        <v>73</v>
      </c>
      <c r="B19" s="46" t="s">
        <v>74</v>
      </c>
      <c r="C19" s="46" t="s">
        <v>75</v>
      </c>
      <c r="D19" s="45" t="s">
        <v>133</v>
      </c>
      <c r="E19" s="45" t="s">
        <v>71</v>
      </c>
      <c r="F19" s="48" t="s">
        <v>147</v>
      </c>
      <c r="G19" s="42">
        <v>1</v>
      </c>
      <c r="H19" s="43">
        <f>IF(ISERROR(SUMIF(Entradas!$A19,Inventario!$A19,Entradas!$J$2:$J$709)),,SUMIF(Entradas!$A$2:$A$709,Inventario!$A19,Entradas!$J$2:$J$709))</f>
        <v>66</v>
      </c>
      <c r="I19" s="47">
        <f t="shared" si="0"/>
        <v>66</v>
      </c>
      <c r="J19" s="47">
        <f t="shared" si="1"/>
        <v>66</v>
      </c>
      <c r="K19" s="47">
        <f>IF(ISERROR(SUMIF('Salidas Pacientes'!M:M,Inventario!$A19,'Salidas Pacientes'!V:V)),,SUMIF('Salidas Pacientes'!M:M,Inventario!$A19,'Salidas Pacientes'!V:V))</f>
        <v>66</v>
      </c>
      <c r="L19" s="47">
        <f t="shared" si="2"/>
        <v>0</v>
      </c>
      <c r="M19" s="44">
        <f t="shared" si="3"/>
        <v>0</v>
      </c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>
      <c r="A20" s="48" t="s">
        <v>148</v>
      </c>
      <c r="B20" s="46" t="s">
        <v>101</v>
      </c>
      <c r="C20" s="46" t="s">
        <v>102</v>
      </c>
      <c r="D20" s="45" t="s">
        <v>133</v>
      </c>
      <c r="E20" s="45" t="s">
        <v>71</v>
      </c>
      <c r="F20" s="48" t="s">
        <v>149</v>
      </c>
      <c r="G20" s="42">
        <v>1</v>
      </c>
      <c r="H20" s="43">
        <f>IF(ISERROR(SUMIF(Entradas!$A20,Inventario!$A20,Entradas!$J$2:$J$709)),,SUMIF(Entradas!$A$2:$A$709,Inventario!$A20,Entradas!$J$2:$J$709))</f>
        <v>21</v>
      </c>
      <c r="I20" s="47">
        <f t="shared" si="0"/>
        <v>21</v>
      </c>
      <c r="J20" s="47">
        <f t="shared" si="1"/>
        <v>17</v>
      </c>
      <c r="K20" s="47">
        <f>IF(ISERROR(SUMIF('Salidas Pacientes'!M:M,Inventario!$A20,'Salidas Pacientes'!V:V)),,SUMIF('Salidas Pacientes'!M:M,Inventario!$A20,'Salidas Pacientes'!V:V))</f>
        <v>17</v>
      </c>
      <c r="L20" s="47">
        <f t="shared" si="2"/>
        <v>4</v>
      </c>
      <c r="M20" s="44">
        <f t="shared" si="3"/>
        <v>4</v>
      </c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45" t="s">
        <v>108</v>
      </c>
      <c r="B21" s="46" t="s">
        <v>109</v>
      </c>
      <c r="C21" s="46" t="s">
        <v>150</v>
      </c>
      <c r="D21" s="45" t="s">
        <v>133</v>
      </c>
      <c r="E21" s="45" t="s">
        <v>65</v>
      </c>
      <c r="F21" s="48" t="s">
        <v>151</v>
      </c>
      <c r="G21" s="42">
        <v>1</v>
      </c>
      <c r="H21" s="43">
        <f>IF(ISERROR(SUMIF(Entradas!$A21,Inventario!$A21,Entradas!$J$2:$J$709)),,SUMIF(Entradas!$A$2:$A$709,Inventario!$A21,Entradas!$J$2:$J$709))</f>
        <v>52</v>
      </c>
      <c r="I21" s="47">
        <f t="shared" si="0"/>
        <v>52</v>
      </c>
      <c r="J21" s="47">
        <f t="shared" si="1"/>
        <v>57</v>
      </c>
      <c r="K21" s="47">
        <f>IF(ISERROR(SUMIF('Salidas Pacientes'!M:M,Inventario!$A21,'Salidas Pacientes'!V:V)),,SUMIF('Salidas Pacientes'!M:M,Inventario!$A21,'Salidas Pacientes'!V:V))</f>
        <v>57</v>
      </c>
      <c r="L21" s="47">
        <f t="shared" si="2"/>
        <v>-5</v>
      </c>
      <c r="M21" s="44">
        <f t="shared" si="3"/>
        <v>-5</v>
      </c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49" t="s">
        <v>152</v>
      </c>
      <c r="B22" s="50"/>
      <c r="C22" s="50"/>
      <c r="D22" s="50"/>
      <c r="E22" s="50"/>
      <c r="F22" s="50"/>
      <c r="G22" s="50"/>
      <c r="H22" s="51">
        <f>SUBTOTAL(109,Inventario!$I$2:$I$21)</f>
        <v>1999</v>
      </c>
      <c r="I22" s="51">
        <f>SUBTOTAL(109,Inventario!$I$2:$I$21)</f>
        <v>1999</v>
      </c>
      <c r="J22" s="52"/>
      <c r="K22" s="51">
        <f>SUBTOTAL(109,Inventario!$K$2:$K$21)</f>
        <v>2059</v>
      </c>
      <c r="L22" s="52"/>
      <c r="M22" s="53">
        <f>SUBTOTAL(109,Inventario!$M$2:$M$21)</f>
        <v>-60</v>
      </c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>
      <c r="A23" s="38"/>
      <c r="B23" s="38"/>
      <c r="C23" s="38"/>
      <c r="D23" s="38"/>
      <c r="E23" s="38"/>
      <c r="F23" s="38"/>
      <c r="G23" s="38"/>
      <c r="H23" s="38"/>
      <c r="I23" s="55"/>
      <c r="J23" s="55"/>
      <c r="K23" s="55"/>
      <c r="L23" s="55"/>
      <c r="M23" s="55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38"/>
      <c r="C24" s="38"/>
      <c r="D24" s="38"/>
      <c r="E24" s="38"/>
      <c r="F24" s="38"/>
      <c r="G24" s="38"/>
      <c r="H24" s="38"/>
      <c r="I24" s="55"/>
      <c r="J24" s="55"/>
      <c r="K24" s="55"/>
      <c r="L24" s="55"/>
      <c r="M24" s="55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38"/>
      <c r="C25" s="38"/>
      <c r="D25" s="38"/>
      <c r="E25" s="38"/>
      <c r="F25" s="38"/>
      <c r="G25" s="38"/>
      <c r="H25" s="38"/>
      <c r="I25" s="55"/>
      <c r="J25" s="55"/>
      <c r="K25" s="55"/>
      <c r="L25" s="55"/>
      <c r="M25" s="55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38"/>
      <c r="C26" s="38"/>
      <c r="D26" s="38"/>
      <c r="E26" s="38"/>
      <c r="F26" s="38"/>
      <c r="G26" s="38"/>
      <c r="H26" s="38"/>
      <c r="I26" s="55"/>
      <c r="J26" s="55"/>
      <c r="K26" s="55"/>
      <c r="L26" s="55"/>
      <c r="M26" s="55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38"/>
      <c r="C27" s="38"/>
      <c r="D27" s="38"/>
      <c r="E27" s="38"/>
      <c r="F27" s="38"/>
      <c r="G27" s="38"/>
      <c r="H27" s="38"/>
      <c r="I27" s="55"/>
      <c r="J27" s="55"/>
      <c r="K27" s="55"/>
      <c r="L27" s="55"/>
      <c r="M27" s="55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38"/>
      <c r="C28" s="38"/>
      <c r="D28" s="38"/>
      <c r="E28" s="38"/>
      <c r="F28" s="38"/>
      <c r="G28" s="38"/>
      <c r="H28" s="38"/>
      <c r="I28" s="55"/>
      <c r="J28" s="55"/>
      <c r="K28" s="55"/>
      <c r="L28" s="55"/>
      <c r="M28" s="55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38"/>
      <c r="C29" s="38"/>
      <c r="D29" s="38"/>
      <c r="E29" s="38"/>
      <c r="F29" s="38"/>
      <c r="G29" s="38"/>
      <c r="H29" s="38"/>
      <c r="I29" s="55"/>
      <c r="J29" s="55"/>
      <c r="K29" s="55"/>
      <c r="L29" s="55"/>
      <c r="M29" s="55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38"/>
      <c r="C30" s="38"/>
      <c r="D30" s="38"/>
      <c r="E30" s="38"/>
      <c r="F30" s="38"/>
      <c r="G30" s="38"/>
      <c r="H30" s="38"/>
      <c r="I30" s="55"/>
      <c r="J30" s="55"/>
      <c r="K30" s="55"/>
      <c r="L30" s="55"/>
      <c r="M30" s="55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38"/>
      <c r="C31" s="38"/>
      <c r="D31" s="38"/>
      <c r="E31" s="38"/>
      <c r="F31" s="38"/>
      <c r="G31" s="38"/>
      <c r="H31" s="38"/>
      <c r="I31" s="55"/>
      <c r="J31" s="55"/>
      <c r="K31" s="55"/>
      <c r="L31" s="55"/>
      <c r="M31" s="55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38"/>
      <c r="C32" s="38"/>
      <c r="D32" s="38"/>
      <c r="E32" s="38"/>
      <c r="F32" s="38"/>
      <c r="G32" s="38"/>
      <c r="H32" s="38"/>
      <c r="I32" s="55"/>
      <c r="J32" s="55"/>
      <c r="K32" s="55"/>
      <c r="L32" s="55"/>
      <c r="M32" s="55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38"/>
      <c r="C33" s="38"/>
      <c r="D33" s="38"/>
      <c r="E33" s="38"/>
      <c r="F33" s="38"/>
      <c r="G33" s="38"/>
      <c r="H33" s="38"/>
      <c r="I33" s="55"/>
      <c r="J33" s="55"/>
      <c r="K33" s="55"/>
      <c r="L33" s="55"/>
      <c r="M33" s="55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38"/>
      <c r="C34" s="38"/>
      <c r="D34" s="38"/>
      <c r="E34" s="38"/>
      <c r="F34" s="38"/>
      <c r="G34" s="38"/>
      <c r="H34" s="38"/>
      <c r="I34" s="55"/>
      <c r="J34" s="55"/>
      <c r="K34" s="55"/>
      <c r="L34" s="55"/>
      <c r="M34" s="55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38"/>
      <c r="C35" s="38"/>
      <c r="D35" s="38"/>
      <c r="E35" s="38"/>
      <c r="F35" s="38"/>
      <c r="G35" s="38"/>
      <c r="H35" s="38"/>
      <c r="I35" s="55"/>
      <c r="J35" s="55"/>
      <c r="K35" s="55"/>
      <c r="L35" s="55"/>
      <c r="M35" s="55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38"/>
      <c r="C36" s="38"/>
      <c r="D36" s="38"/>
      <c r="E36" s="38"/>
      <c r="F36" s="38"/>
      <c r="G36" s="38"/>
      <c r="H36" s="38"/>
      <c r="I36" s="55"/>
      <c r="J36" s="55"/>
      <c r="K36" s="55"/>
      <c r="L36" s="55"/>
      <c r="M36" s="55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38"/>
      <c r="C37" s="38"/>
      <c r="D37" s="38"/>
      <c r="E37" s="38"/>
      <c r="F37" s="38"/>
      <c r="G37" s="38"/>
      <c r="H37" s="38"/>
      <c r="I37" s="55"/>
      <c r="J37" s="55"/>
      <c r="K37" s="55"/>
      <c r="L37" s="55"/>
      <c r="M37" s="55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38"/>
      <c r="C38" s="38"/>
      <c r="D38" s="38"/>
      <c r="E38" s="38"/>
      <c r="F38" s="38"/>
      <c r="G38" s="38"/>
      <c r="H38" s="38"/>
      <c r="I38" s="55"/>
      <c r="J38" s="55"/>
      <c r="K38" s="55"/>
      <c r="L38" s="55"/>
      <c r="M38" s="55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38"/>
      <c r="C39" s="38"/>
      <c r="D39" s="38"/>
      <c r="E39" s="38"/>
      <c r="F39" s="38"/>
      <c r="G39" s="38"/>
      <c r="H39" s="38"/>
      <c r="I39" s="55"/>
      <c r="J39" s="55"/>
      <c r="K39" s="55"/>
      <c r="L39" s="55"/>
      <c r="M39" s="55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38"/>
      <c r="C40" s="38"/>
      <c r="D40" s="38"/>
      <c r="E40" s="38"/>
      <c r="F40" s="38"/>
      <c r="G40" s="38"/>
      <c r="H40" s="38"/>
      <c r="I40" s="55"/>
      <c r="J40" s="55"/>
      <c r="K40" s="55"/>
      <c r="L40" s="55"/>
      <c r="M40" s="55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38"/>
      <c r="C41" s="38"/>
      <c r="D41" s="38"/>
      <c r="E41" s="38"/>
      <c r="F41" s="38"/>
      <c r="G41" s="38"/>
      <c r="H41" s="38"/>
      <c r="I41" s="55"/>
      <c r="J41" s="55"/>
      <c r="K41" s="55"/>
      <c r="L41" s="55"/>
      <c r="M41" s="55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38"/>
      <c r="C42" s="38"/>
      <c r="D42" s="38"/>
      <c r="E42" s="38"/>
      <c r="F42" s="38"/>
      <c r="G42" s="38"/>
      <c r="H42" s="38"/>
      <c r="I42" s="55"/>
      <c r="J42" s="55"/>
      <c r="K42" s="55"/>
      <c r="L42" s="55"/>
      <c r="M42" s="55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38"/>
      <c r="C43" s="38"/>
      <c r="D43" s="38"/>
      <c r="E43" s="38"/>
      <c r="F43" s="38"/>
      <c r="G43" s="38"/>
      <c r="H43" s="38"/>
      <c r="I43" s="55"/>
      <c r="J43" s="55"/>
      <c r="K43" s="55"/>
      <c r="L43" s="55"/>
      <c r="M43" s="55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38"/>
      <c r="C44" s="38"/>
      <c r="D44" s="38"/>
      <c r="E44" s="38"/>
      <c r="F44" s="38"/>
      <c r="G44" s="38"/>
      <c r="H44" s="38"/>
      <c r="I44" s="55"/>
      <c r="J44" s="55"/>
      <c r="K44" s="55"/>
      <c r="L44" s="55"/>
      <c r="M44" s="55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38"/>
      <c r="C45" s="38"/>
      <c r="D45" s="38"/>
      <c r="E45" s="38"/>
      <c r="F45" s="38"/>
      <c r="G45" s="38"/>
      <c r="H45" s="38"/>
      <c r="I45" s="55"/>
      <c r="J45" s="55"/>
      <c r="K45" s="55"/>
      <c r="L45" s="55"/>
      <c r="M45" s="55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38"/>
      <c r="C46" s="38"/>
      <c r="D46" s="38"/>
      <c r="E46" s="38"/>
      <c r="F46" s="38"/>
      <c r="G46" s="38"/>
      <c r="H46" s="38"/>
      <c r="I46" s="55"/>
      <c r="J46" s="55"/>
      <c r="K46" s="55"/>
      <c r="L46" s="55"/>
      <c r="M46" s="55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38"/>
      <c r="C47" s="38"/>
      <c r="D47" s="38"/>
      <c r="E47" s="38"/>
      <c r="F47" s="38"/>
      <c r="G47" s="38"/>
      <c r="H47" s="38"/>
      <c r="I47" s="55"/>
      <c r="J47" s="55"/>
      <c r="K47" s="55"/>
      <c r="L47" s="55"/>
      <c r="M47" s="55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55"/>
      <c r="J48" s="55"/>
      <c r="K48" s="55"/>
      <c r="L48" s="55"/>
      <c r="M48" s="55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55"/>
      <c r="J49" s="55"/>
      <c r="K49" s="55"/>
      <c r="L49" s="55"/>
      <c r="M49" s="55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55"/>
      <c r="J50" s="55"/>
      <c r="K50" s="55"/>
      <c r="L50" s="55"/>
      <c r="M50" s="55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55"/>
      <c r="J51" s="55"/>
      <c r="K51" s="55"/>
      <c r="L51" s="55"/>
      <c r="M51" s="55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55"/>
      <c r="J52" s="55"/>
      <c r="K52" s="55"/>
      <c r="L52" s="55"/>
      <c r="M52" s="55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55"/>
      <c r="J53" s="55"/>
      <c r="K53" s="55"/>
      <c r="L53" s="55"/>
      <c r="M53" s="55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55"/>
      <c r="J54" s="55"/>
      <c r="K54" s="55"/>
      <c r="L54" s="55"/>
      <c r="M54" s="55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55"/>
      <c r="J55" s="55"/>
      <c r="K55" s="55"/>
      <c r="L55" s="55"/>
      <c r="M55" s="55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55"/>
      <c r="J56" s="55"/>
      <c r="K56" s="55"/>
      <c r="L56" s="55"/>
      <c r="M56" s="55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55"/>
      <c r="J57" s="55"/>
      <c r="K57" s="55"/>
      <c r="L57" s="55"/>
      <c r="M57" s="55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55"/>
      <c r="J58" s="55"/>
      <c r="K58" s="55"/>
      <c r="L58" s="55"/>
      <c r="M58" s="55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55"/>
      <c r="J59" s="55"/>
      <c r="K59" s="55"/>
      <c r="L59" s="55"/>
      <c r="M59" s="55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55"/>
      <c r="J60" s="55"/>
      <c r="K60" s="55"/>
      <c r="L60" s="55"/>
      <c r="M60" s="55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55"/>
      <c r="J61" s="55"/>
      <c r="K61" s="55"/>
      <c r="L61" s="55"/>
      <c r="M61" s="55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55"/>
      <c r="J62" s="55"/>
      <c r="K62" s="55"/>
      <c r="L62" s="55"/>
      <c r="M62" s="55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55"/>
      <c r="J63" s="55"/>
      <c r="K63" s="55"/>
      <c r="L63" s="55"/>
      <c r="M63" s="55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55"/>
      <c r="J64" s="55"/>
      <c r="K64" s="55"/>
      <c r="L64" s="55"/>
      <c r="M64" s="55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55"/>
      <c r="J65" s="55"/>
      <c r="K65" s="55"/>
      <c r="L65" s="55"/>
      <c r="M65" s="55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55"/>
      <c r="J66" s="55"/>
      <c r="K66" s="55"/>
      <c r="L66" s="55"/>
      <c r="M66" s="55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55"/>
      <c r="J67" s="55"/>
      <c r="K67" s="55"/>
      <c r="L67" s="55"/>
      <c r="M67" s="55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55"/>
      <c r="J68" s="55"/>
      <c r="K68" s="55"/>
      <c r="L68" s="55"/>
      <c r="M68" s="55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55"/>
      <c r="J69" s="55"/>
      <c r="K69" s="55"/>
      <c r="L69" s="55"/>
      <c r="M69" s="55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55"/>
      <c r="J70" s="55"/>
      <c r="K70" s="55"/>
      <c r="L70" s="55"/>
      <c r="M70" s="55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55"/>
      <c r="J71" s="55"/>
      <c r="K71" s="55"/>
      <c r="L71" s="55"/>
      <c r="M71" s="55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55"/>
      <c r="J72" s="55"/>
      <c r="K72" s="55"/>
      <c r="L72" s="55"/>
      <c r="M72" s="55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55"/>
      <c r="J73" s="55"/>
      <c r="K73" s="55"/>
      <c r="L73" s="55"/>
      <c r="M73" s="55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55"/>
      <c r="J74" s="55"/>
      <c r="K74" s="55"/>
      <c r="L74" s="55"/>
      <c r="M74" s="55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55"/>
      <c r="J75" s="55"/>
      <c r="K75" s="55"/>
      <c r="L75" s="55"/>
      <c r="M75" s="55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55"/>
      <c r="J76" s="55"/>
      <c r="K76" s="55"/>
      <c r="L76" s="55"/>
      <c r="M76" s="55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55"/>
      <c r="J77" s="55"/>
      <c r="K77" s="55"/>
      <c r="L77" s="55"/>
      <c r="M77" s="55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55"/>
      <c r="J78" s="55"/>
      <c r="K78" s="55"/>
      <c r="L78" s="55"/>
      <c r="M78" s="55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55"/>
      <c r="J79" s="55"/>
      <c r="K79" s="55"/>
      <c r="L79" s="55"/>
      <c r="M79" s="55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55"/>
      <c r="J80" s="55"/>
      <c r="K80" s="55"/>
      <c r="L80" s="55"/>
      <c r="M80" s="55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55"/>
      <c r="J81" s="55"/>
      <c r="K81" s="55"/>
      <c r="L81" s="55"/>
      <c r="M81" s="55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55"/>
      <c r="J82" s="55"/>
      <c r="K82" s="55"/>
      <c r="L82" s="55"/>
      <c r="M82" s="55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55"/>
      <c r="J83" s="55"/>
      <c r="K83" s="55"/>
      <c r="L83" s="55"/>
      <c r="M83" s="55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55"/>
      <c r="J84" s="55"/>
      <c r="K84" s="55"/>
      <c r="L84" s="55"/>
      <c r="M84" s="55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55"/>
      <c r="J85" s="55"/>
      <c r="K85" s="55"/>
      <c r="L85" s="55"/>
      <c r="M85" s="55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55"/>
      <c r="J86" s="55"/>
      <c r="K86" s="55"/>
      <c r="L86" s="55"/>
      <c r="M86" s="55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55"/>
      <c r="J87" s="55"/>
      <c r="K87" s="55"/>
      <c r="L87" s="55"/>
      <c r="M87" s="55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55"/>
      <c r="J88" s="55"/>
      <c r="K88" s="55"/>
      <c r="L88" s="55"/>
      <c r="M88" s="55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55"/>
      <c r="J89" s="55"/>
      <c r="K89" s="55"/>
      <c r="L89" s="55"/>
      <c r="M89" s="55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55"/>
      <c r="J90" s="55"/>
      <c r="K90" s="55"/>
      <c r="L90" s="55"/>
      <c r="M90" s="55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55"/>
      <c r="J91" s="55"/>
      <c r="K91" s="55"/>
      <c r="L91" s="55"/>
      <c r="M91" s="55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55"/>
      <c r="J92" s="55"/>
      <c r="K92" s="55"/>
      <c r="L92" s="55"/>
      <c r="M92" s="55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55"/>
      <c r="J93" s="55"/>
      <c r="K93" s="55"/>
      <c r="L93" s="55"/>
      <c r="M93" s="55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55"/>
      <c r="J94" s="55"/>
      <c r="K94" s="55"/>
      <c r="L94" s="55"/>
      <c r="M94" s="55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55"/>
      <c r="J95" s="55"/>
      <c r="K95" s="55"/>
      <c r="L95" s="55"/>
      <c r="M95" s="55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55"/>
      <c r="J96" s="55"/>
      <c r="K96" s="55"/>
      <c r="L96" s="55"/>
      <c r="M96" s="55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55"/>
      <c r="J97" s="55"/>
      <c r="K97" s="55"/>
      <c r="L97" s="55"/>
      <c r="M97" s="55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55"/>
      <c r="J98" s="55"/>
      <c r="K98" s="55"/>
      <c r="L98" s="55"/>
      <c r="M98" s="55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55"/>
      <c r="J99" s="55"/>
      <c r="K99" s="55"/>
      <c r="L99" s="55"/>
      <c r="M99" s="55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55"/>
      <c r="J100" s="55"/>
      <c r="K100" s="55"/>
      <c r="L100" s="55"/>
      <c r="M100" s="55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55"/>
      <c r="J101" s="55"/>
      <c r="K101" s="55"/>
      <c r="L101" s="55"/>
      <c r="M101" s="55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55"/>
      <c r="J102" s="55"/>
      <c r="K102" s="55"/>
      <c r="L102" s="55"/>
      <c r="M102" s="55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55"/>
      <c r="J103" s="55"/>
      <c r="K103" s="55"/>
      <c r="L103" s="55"/>
      <c r="M103" s="55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55"/>
      <c r="J104" s="55"/>
      <c r="K104" s="55"/>
      <c r="L104" s="55"/>
      <c r="M104" s="55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55"/>
      <c r="J105" s="55"/>
      <c r="K105" s="55"/>
      <c r="L105" s="55"/>
      <c r="M105" s="55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55"/>
      <c r="J106" s="55"/>
      <c r="K106" s="55"/>
      <c r="L106" s="55"/>
      <c r="M106" s="55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55"/>
      <c r="J107" s="55"/>
      <c r="K107" s="55"/>
      <c r="L107" s="55"/>
      <c r="M107" s="55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55"/>
      <c r="J108" s="55"/>
      <c r="K108" s="55"/>
      <c r="L108" s="55"/>
      <c r="M108" s="55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55"/>
      <c r="J109" s="55"/>
      <c r="K109" s="55"/>
      <c r="L109" s="55"/>
      <c r="M109" s="55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55"/>
      <c r="J110" s="55"/>
      <c r="K110" s="55"/>
      <c r="L110" s="55"/>
      <c r="M110" s="55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55"/>
      <c r="J111" s="55"/>
      <c r="K111" s="55"/>
      <c r="L111" s="55"/>
      <c r="M111" s="55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55"/>
      <c r="J112" s="55"/>
      <c r="K112" s="55"/>
      <c r="L112" s="55"/>
      <c r="M112" s="55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55"/>
      <c r="J113" s="55"/>
      <c r="K113" s="55"/>
      <c r="L113" s="55"/>
      <c r="M113" s="55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55"/>
      <c r="J114" s="55"/>
      <c r="K114" s="55"/>
      <c r="L114" s="55"/>
      <c r="M114" s="55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55"/>
      <c r="J115" s="55"/>
      <c r="K115" s="55"/>
      <c r="L115" s="55"/>
      <c r="M115" s="55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55"/>
      <c r="J116" s="55"/>
      <c r="K116" s="55"/>
      <c r="L116" s="55"/>
      <c r="M116" s="55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55"/>
      <c r="J117" s="55"/>
      <c r="K117" s="55"/>
      <c r="L117" s="55"/>
      <c r="M117" s="55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55"/>
      <c r="J118" s="55"/>
      <c r="K118" s="55"/>
      <c r="L118" s="55"/>
      <c r="M118" s="55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55"/>
      <c r="J119" s="55"/>
      <c r="K119" s="55"/>
      <c r="L119" s="55"/>
      <c r="M119" s="55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55"/>
      <c r="J120" s="55"/>
      <c r="K120" s="55"/>
      <c r="L120" s="55"/>
      <c r="M120" s="55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55"/>
      <c r="J121" s="55"/>
      <c r="K121" s="55"/>
      <c r="L121" s="55"/>
      <c r="M121" s="55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55"/>
      <c r="J122" s="55"/>
      <c r="K122" s="55"/>
      <c r="L122" s="55"/>
      <c r="M122" s="55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55"/>
      <c r="J123" s="55"/>
      <c r="K123" s="55"/>
      <c r="L123" s="55"/>
      <c r="M123" s="55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55"/>
      <c r="J124" s="55"/>
      <c r="K124" s="55"/>
      <c r="L124" s="55"/>
      <c r="M124" s="55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55"/>
      <c r="J125" s="55"/>
      <c r="K125" s="55"/>
      <c r="L125" s="55"/>
      <c r="M125" s="55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55"/>
      <c r="J126" s="55"/>
      <c r="K126" s="55"/>
      <c r="L126" s="55"/>
      <c r="M126" s="55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55"/>
      <c r="J127" s="55"/>
      <c r="K127" s="55"/>
      <c r="L127" s="55"/>
      <c r="M127" s="55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55"/>
      <c r="J128" s="55"/>
      <c r="K128" s="55"/>
      <c r="L128" s="55"/>
      <c r="M128" s="55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55"/>
      <c r="J129" s="55"/>
      <c r="K129" s="55"/>
      <c r="L129" s="55"/>
      <c r="M129" s="55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55"/>
      <c r="J130" s="55"/>
      <c r="K130" s="55"/>
      <c r="L130" s="55"/>
      <c r="M130" s="55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55"/>
      <c r="J131" s="55"/>
      <c r="K131" s="55"/>
      <c r="L131" s="55"/>
      <c r="M131" s="55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55"/>
      <c r="J132" s="55"/>
      <c r="K132" s="55"/>
      <c r="L132" s="55"/>
      <c r="M132" s="55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55"/>
      <c r="J133" s="55"/>
      <c r="K133" s="55"/>
      <c r="L133" s="55"/>
      <c r="M133" s="55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55"/>
      <c r="J134" s="55"/>
      <c r="K134" s="55"/>
      <c r="L134" s="55"/>
      <c r="M134" s="55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55"/>
      <c r="J135" s="55"/>
      <c r="K135" s="55"/>
      <c r="L135" s="55"/>
      <c r="M135" s="55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55"/>
      <c r="J136" s="55"/>
      <c r="K136" s="55"/>
      <c r="L136" s="55"/>
      <c r="M136" s="55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55"/>
      <c r="J137" s="55"/>
      <c r="K137" s="55"/>
      <c r="L137" s="55"/>
      <c r="M137" s="55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55"/>
      <c r="J138" s="55"/>
      <c r="K138" s="55"/>
      <c r="L138" s="55"/>
      <c r="M138" s="55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55"/>
      <c r="J139" s="55"/>
      <c r="K139" s="55"/>
      <c r="L139" s="55"/>
      <c r="M139" s="55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55"/>
      <c r="J140" s="55"/>
      <c r="K140" s="55"/>
      <c r="L140" s="55"/>
      <c r="M140" s="55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55"/>
      <c r="J141" s="55"/>
      <c r="K141" s="55"/>
      <c r="L141" s="55"/>
      <c r="M141" s="55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55"/>
      <c r="J142" s="55"/>
      <c r="K142" s="55"/>
      <c r="L142" s="55"/>
      <c r="M142" s="55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55"/>
      <c r="J143" s="55"/>
      <c r="K143" s="55"/>
      <c r="L143" s="55"/>
      <c r="M143" s="55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55"/>
      <c r="J144" s="55"/>
      <c r="K144" s="55"/>
      <c r="L144" s="55"/>
      <c r="M144" s="55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55"/>
      <c r="J145" s="55"/>
      <c r="K145" s="55"/>
      <c r="L145" s="55"/>
      <c r="M145" s="55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55"/>
      <c r="J146" s="55"/>
      <c r="K146" s="55"/>
      <c r="L146" s="55"/>
      <c r="M146" s="55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55"/>
      <c r="J147" s="55"/>
      <c r="K147" s="55"/>
      <c r="L147" s="55"/>
      <c r="M147" s="55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55"/>
      <c r="J148" s="55"/>
      <c r="K148" s="55"/>
      <c r="L148" s="55"/>
      <c r="M148" s="55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55"/>
      <c r="J149" s="55"/>
      <c r="K149" s="55"/>
      <c r="L149" s="55"/>
      <c r="M149" s="55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55"/>
      <c r="J150" s="55"/>
      <c r="K150" s="55"/>
      <c r="L150" s="55"/>
      <c r="M150" s="55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55"/>
      <c r="J151" s="55"/>
      <c r="K151" s="55"/>
      <c r="L151" s="55"/>
      <c r="M151" s="55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55"/>
      <c r="J152" s="55"/>
      <c r="K152" s="55"/>
      <c r="L152" s="55"/>
      <c r="M152" s="55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55"/>
      <c r="J153" s="55"/>
      <c r="K153" s="55"/>
      <c r="L153" s="55"/>
      <c r="M153" s="55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55"/>
      <c r="J154" s="55"/>
      <c r="K154" s="55"/>
      <c r="L154" s="55"/>
      <c r="M154" s="55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55"/>
      <c r="J155" s="55"/>
      <c r="K155" s="55"/>
      <c r="L155" s="55"/>
      <c r="M155" s="55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55"/>
      <c r="J156" s="55"/>
      <c r="K156" s="55"/>
      <c r="L156" s="55"/>
      <c r="M156" s="55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55"/>
      <c r="J157" s="55"/>
      <c r="K157" s="55"/>
      <c r="L157" s="55"/>
      <c r="M157" s="55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55"/>
      <c r="J158" s="55"/>
      <c r="K158" s="55"/>
      <c r="L158" s="55"/>
      <c r="M158" s="55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55"/>
      <c r="J159" s="55"/>
      <c r="K159" s="55"/>
      <c r="L159" s="55"/>
      <c r="M159" s="55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55"/>
      <c r="J160" s="55"/>
      <c r="K160" s="55"/>
      <c r="L160" s="55"/>
      <c r="M160" s="55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55"/>
      <c r="J161" s="55"/>
      <c r="K161" s="55"/>
      <c r="L161" s="55"/>
      <c r="M161" s="55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55"/>
      <c r="J162" s="55"/>
      <c r="K162" s="55"/>
      <c r="L162" s="55"/>
      <c r="M162" s="55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55"/>
      <c r="J163" s="55"/>
      <c r="K163" s="55"/>
      <c r="L163" s="55"/>
      <c r="M163" s="55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55"/>
      <c r="J164" s="55"/>
      <c r="K164" s="55"/>
      <c r="L164" s="55"/>
      <c r="M164" s="55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55"/>
      <c r="J165" s="55"/>
      <c r="K165" s="55"/>
      <c r="L165" s="55"/>
      <c r="M165" s="55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55"/>
      <c r="J166" s="55"/>
      <c r="K166" s="55"/>
      <c r="L166" s="55"/>
      <c r="M166" s="55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55"/>
      <c r="J167" s="55"/>
      <c r="K167" s="55"/>
      <c r="L167" s="55"/>
      <c r="M167" s="55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55"/>
      <c r="J168" s="55"/>
      <c r="K168" s="55"/>
      <c r="L168" s="55"/>
      <c r="M168" s="55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55"/>
      <c r="J169" s="55"/>
      <c r="K169" s="55"/>
      <c r="L169" s="55"/>
      <c r="M169" s="55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55"/>
      <c r="J170" s="55"/>
      <c r="K170" s="55"/>
      <c r="L170" s="55"/>
      <c r="M170" s="55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55"/>
      <c r="J171" s="55"/>
      <c r="K171" s="55"/>
      <c r="L171" s="55"/>
      <c r="M171" s="55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55"/>
      <c r="J172" s="55"/>
      <c r="K172" s="55"/>
      <c r="L172" s="55"/>
      <c r="M172" s="55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55"/>
      <c r="J173" s="55"/>
      <c r="K173" s="55"/>
      <c r="L173" s="55"/>
      <c r="M173" s="55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55"/>
      <c r="J174" s="55"/>
      <c r="K174" s="55"/>
      <c r="L174" s="55"/>
      <c r="M174" s="55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55"/>
      <c r="J175" s="55"/>
      <c r="K175" s="55"/>
      <c r="L175" s="55"/>
      <c r="M175" s="55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55"/>
      <c r="J176" s="55"/>
      <c r="K176" s="55"/>
      <c r="L176" s="55"/>
      <c r="M176" s="55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55"/>
      <c r="J177" s="55"/>
      <c r="K177" s="55"/>
      <c r="L177" s="55"/>
      <c r="M177" s="55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55"/>
      <c r="J178" s="55"/>
      <c r="K178" s="55"/>
      <c r="L178" s="55"/>
      <c r="M178" s="55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55"/>
      <c r="J179" s="55"/>
      <c r="K179" s="55"/>
      <c r="L179" s="55"/>
      <c r="M179" s="55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55"/>
      <c r="J180" s="55"/>
      <c r="K180" s="55"/>
      <c r="L180" s="55"/>
      <c r="M180" s="55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55"/>
      <c r="J181" s="55"/>
      <c r="K181" s="55"/>
      <c r="L181" s="55"/>
      <c r="M181" s="55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55"/>
      <c r="J182" s="55"/>
      <c r="K182" s="55"/>
      <c r="L182" s="55"/>
      <c r="M182" s="55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55"/>
      <c r="J183" s="55"/>
      <c r="K183" s="55"/>
      <c r="L183" s="55"/>
      <c r="M183" s="55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55"/>
      <c r="J184" s="55"/>
      <c r="K184" s="55"/>
      <c r="L184" s="55"/>
      <c r="M184" s="55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55"/>
      <c r="J185" s="55"/>
      <c r="K185" s="55"/>
      <c r="L185" s="55"/>
      <c r="M185" s="55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55"/>
      <c r="J186" s="55"/>
      <c r="K186" s="55"/>
      <c r="L186" s="55"/>
      <c r="M186" s="55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55"/>
      <c r="J187" s="55"/>
      <c r="K187" s="55"/>
      <c r="L187" s="55"/>
      <c r="M187" s="55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55"/>
      <c r="J188" s="55"/>
      <c r="K188" s="55"/>
      <c r="L188" s="55"/>
      <c r="M188" s="55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55"/>
      <c r="J189" s="55"/>
      <c r="K189" s="55"/>
      <c r="L189" s="55"/>
      <c r="M189" s="55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55"/>
      <c r="J190" s="55"/>
      <c r="K190" s="55"/>
      <c r="L190" s="55"/>
      <c r="M190" s="55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55"/>
      <c r="J191" s="55"/>
      <c r="K191" s="55"/>
      <c r="L191" s="55"/>
      <c r="M191" s="55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55"/>
      <c r="J192" s="55"/>
      <c r="K192" s="55"/>
      <c r="L192" s="55"/>
      <c r="M192" s="55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55"/>
      <c r="J193" s="55"/>
      <c r="K193" s="55"/>
      <c r="L193" s="55"/>
      <c r="M193" s="55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55"/>
      <c r="J194" s="55"/>
      <c r="K194" s="55"/>
      <c r="L194" s="55"/>
      <c r="M194" s="55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55"/>
      <c r="J195" s="55"/>
      <c r="K195" s="55"/>
      <c r="L195" s="55"/>
      <c r="M195" s="55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55"/>
      <c r="J196" s="55"/>
      <c r="K196" s="55"/>
      <c r="L196" s="55"/>
      <c r="M196" s="55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55"/>
      <c r="J197" s="55"/>
      <c r="K197" s="55"/>
      <c r="L197" s="55"/>
      <c r="M197" s="55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55"/>
      <c r="J198" s="55"/>
      <c r="K198" s="55"/>
      <c r="L198" s="55"/>
      <c r="M198" s="55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55"/>
      <c r="J199" s="55"/>
      <c r="K199" s="55"/>
      <c r="L199" s="55"/>
      <c r="M199" s="55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55"/>
      <c r="J200" s="55"/>
      <c r="K200" s="55"/>
      <c r="L200" s="55"/>
      <c r="M200" s="55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55"/>
      <c r="J201" s="55"/>
      <c r="K201" s="55"/>
      <c r="L201" s="55"/>
      <c r="M201" s="55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55"/>
      <c r="J202" s="55"/>
      <c r="K202" s="55"/>
      <c r="L202" s="55"/>
      <c r="M202" s="55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55"/>
      <c r="J203" s="55"/>
      <c r="K203" s="55"/>
      <c r="L203" s="55"/>
      <c r="M203" s="55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55"/>
      <c r="J204" s="55"/>
      <c r="K204" s="55"/>
      <c r="L204" s="55"/>
      <c r="M204" s="55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55"/>
      <c r="J205" s="55"/>
      <c r="K205" s="55"/>
      <c r="L205" s="55"/>
      <c r="M205" s="55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55"/>
      <c r="J206" s="55"/>
      <c r="K206" s="55"/>
      <c r="L206" s="55"/>
      <c r="M206" s="55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55"/>
      <c r="J207" s="55"/>
      <c r="K207" s="55"/>
      <c r="L207" s="55"/>
      <c r="M207" s="55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55"/>
      <c r="J208" s="55"/>
      <c r="K208" s="55"/>
      <c r="L208" s="55"/>
      <c r="M208" s="55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55"/>
      <c r="J209" s="55"/>
      <c r="K209" s="55"/>
      <c r="L209" s="55"/>
      <c r="M209" s="55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55"/>
      <c r="J210" s="55"/>
      <c r="K210" s="55"/>
      <c r="L210" s="55"/>
      <c r="M210" s="55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55"/>
      <c r="J211" s="55"/>
      <c r="K211" s="55"/>
      <c r="L211" s="55"/>
      <c r="M211" s="55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55"/>
      <c r="J212" s="55"/>
      <c r="K212" s="55"/>
      <c r="L212" s="55"/>
      <c r="M212" s="55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55"/>
      <c r="J213" s="55"/>
      <c r="K213" s="55"/>
      <c r="L213" s="55"/>
      <c r="M213" s="55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55"/>
      <c r="J214" s="55"/>
      <c r="K214" s="55"/>
      <c r="L214" s="55"/>
      <c r="M214" s="55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55"/>
      <c r="J215" s="55"/>
      <c r="K215" s="55"/>
      <c r="L215" s="55"/>
      <c r="M215" s="55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55"/>
      <c r="J216" s="55"/>
      <c r="K216" s="55"/>
      <c r="L216" s="55"/>
      <c r="M216" s="55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55"/>
      <c r="J217" s="55"/>
      <c r="K217" s="55"/>
      <c r="L217" s="55"/>
      <c r="M217" s="55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55"/>
      <c r="J218" s="55"/>
      <c r="K218" s="55"/>
      <c r="L218" s="55"/>
      <c r="M218" s="55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55"/>
      <c r="J219" s="55"/>
      <c r="K219" s="55"/>
      <c r="L219" s="55"/>
      <c r="M219" s="55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55"/>
      <c r="J220" s="55"/>
      <c r="K220" s="55"/>
      <c r="L220" s="55"/>
      <c r="M220" s="55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55"/>
      <c r="J221" s="55"/>
      <c r="K221" s="55"/>
      <c r="L221" s="55"/>
      <c r="M221" s="55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55"/>
      <c r="J222" s="55"/>
      <c r="K222" s="55"/>
      <c r="L222" s="55"/>
      <c r="M222" s="55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55"/>
      <c r="J223" s="55"/>
      <c r="K223" s="55"/>
      <c r="L223" s="55"/>
      <c r="M223" s="55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55"/>
      <c r="J224" s="55"/>
      <c r="K224" s="55"/>
      <c r="L224" s="55"/>
      <c r="M224" s="55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55"/>
      <c r="J225" s="55"/>
      <c r="K225" s="55"/>
      <c r="L225" s="55"/>
      <c r="M225" s="55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55"/>
      <c r="J226" s="55"/>
      <c r="K226" s="55"/>
      <c r="L226" s="55"/>
      <c r="M226" s="55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55"/>
      <c r="J227" s="55"/>
      <c r="K227" s="55"/>
      <c r="L227" s="55"/>
      <c r="M227" s="55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55"/>
      <c r="J228" s="55"/>
      <c r="K228" s="55"/>
      <c r="L228" s="55"/>
      <c r="M228" s="55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55"/>
      <c r="J229" s="55"/>
      <c r="K229" s="55"/>
      <c r="L229" s="55"/>
      <c r="M229" s="55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55"/>
      <c r="J230" s="55"/>
      <c r="K230" s="55"/>
      <c r="L230" s="55"/>
      <c r="M230" s="55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55"/>
      <c r="J231" s="55"/>
      <c r="K231" s="55"/>
      <c r="L231" s="55"/>
      <c r="M231" s="55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55"/>
      <c r="J232" s="55"/>
      <c r="K232" s="55"/>
      <c r="L232" s="55"/>
      <c r="M232" s="55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55"/>
      <c r="J233" s="55"/>
      <c r="K233" s="55"/>
      <c r="L233" s="55"/>
      <c r="M233" s="55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55"/>
      <c r="J234" s="55"/>
      <c r="K234" s="55"/>
      <c r="L234" s="55"/>
      <c r="M234" s="55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55"/>
      <c r="J235" s="55"/>
      <c r="K235" s="55"/>
      <c r="L235" s="55"/>
      <c r="M235" s="55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55"/>
      <c r="J236" s="55"/>
      <c r="K236" s="55"/>
      <c r="L236" s="55"/>
      <c r="M236" s="55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55"/>
      <c r="J237" s="55"/>
      <c r="K237" s="55"/>
      <c r="L237" s="55"/>
      <c r="M237" s="55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55"/>
      <c r="J238" s="55"/>
      <c r="K238" s="55"/>
      <c r="L238" s="55"/>
      <c r="M238" s="55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55"/>
      <c r="J239" s="55"/>
      <c r="K239" s="55"/>
      <c r="L239" s="55"/>
      <c r="M239" s="55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55"/>
      <c r="J240" s="55"/>
      <c r="K240" s="55"/>
      <c r="L240" s="55"/>
      <c r="M240" s="55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55"/>
      <c r="J241" s="55"/>
      <c r="K241" s="55"/>
      <c r="L241" s="55"/>
      <c r="M241" s="55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55"/>
      <c r="J242" s="55"/>
      <c r="K242" s="55"/>
      <c r="L242" s="55"/>
      <c r="M242" s="55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55"/>
      <c r="J243" s="55"/>
      <c r="K243" s="55"/>
      <c r="L243" s="55"/>
      <c r="M243" s="55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55"/>
      <c r="J244" s="55"/>
      <c r="K244" s="55"/>
      <c r="L244" s="55"/>
      <c r="M244" s="55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55"/>
      <c r="J245" s="55"/>
      <c r="K245" s="55"/>
      <c r="L245" s="55"/>
      <c r="M245" s="55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55"/>
      <c r="J246" s="55"/>
      <c r="K246" s="55"/>
      <c r="L246" s="55"/>
      <c r="M246" s="55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55"/>
      <c r="J247" s="55"/>
      <c r="K247" s="55"/>
      <c r="L247" s="55"/>
      <c r="M247" s="55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55"/>
      <c r="J248" s="55"/>
      <c r="K248" s="55"/>
      <c r="L248" s="55"/>
      <c r="M248" s="55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55"/>
      <c r="J249" s="55"/>
      <c r="K249" s="55"/>
      <c r="L249" s="55"/>
      <c r="M249" s="55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55"/>
      <c r="J250" s="55"/>
      <c r="K250" s="55"/>
      <c r="L250" s="55"/>
      <c r="M250" s="55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55"/>
      <c r="J251" s="55"/>
      <c r="K251" s="55"/>
      <c r="L251" s="55"/>
      <c r="M251" s="55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55"/>
      <c r="J252" s="55"/>
      <c r="K252" s="55"/>
      <c r="L252" s="55"/>
      <c r="M252" s="55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55"/>
      <c r="J253" s="55"/>
      <c r="K253" s="55"/>
      <c r="L253" s="55"/>
      <c r="M253" s="55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55"/>
      <c r="J254" s="55"/>
      <c r="K254" s="55"/>
      <c r="L254" s="55"/>
      <c r="M254" s="55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55"/>
      <c r="J255" s="55"/>
      <c r="K255" s="55"/>
      <c r="L255" s="55"/>
      <c r="M255" s="55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55"/>
      <c r="J256" s="55"/>
      <c r="K256" s="55"/>
      <c r="L256" s="55"/>
      <c r="M256" s="55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55"/>
      <c r="J257" s="55"/>
      <c r="K257" s="55"/>
      <c r="L257" s="55"/>
      <c r="M257" s="55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55"/>
      <c r="J258" s="55"/>
      <c r="K258" s="55"/>
      <c r="L258" s="55"/>
      <c r="M258" s="55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55"/>
      <c r="J259" s="55"/>
      <c r="K259" s="55"/>
      <c r="L259" s="55"/>
      <c r="M259" s="55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55"/>
      <c r="J260" s="55"/>
      <c r="K260" s="55"/>
      <c r="L260" s="55"/>
      <c r="M260" s="55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55"/>
      <c r="J261" s="55"/>
      <c r="K261" s="55"/>
      <c r="L261" s="55"/>
      <c r="M261" s="55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55"/>
      <c r="J262" s="55"/>
      <c r="K262" s="55"/>
      <c r="L262" s="55"/>
      <c r="M262" s="55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55"/>
      <c r="J263" s="55"/>
      <c r="K263" s="55"/>
      <c r="L263" s="55"/>
      <c r="M263" s="55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55"/>
      <c r="J264" s="55"/>
      <c r="K264" s="55"/>
      <c r="L264" s="55"/>
      <c r="M264" s="55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55"/>
      <c r="J265" s="55"/>
      <c r="K265" s="55"/>
      <c r="L265" s="55"/>
      <c r="M265" s="55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55"/>
      <c r="J266" s="55"/>
      <c r="K266" s="55"/>
      <c r="L266" s="55"/>
      <c r="M266" s="55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55"/>
      <c r="J267" s="55"/>
      <c r="K267" s="55"/>
      <c r="L267" s="55"/>
      <c r="M267" s="55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55"/>
      <c r="J268" s="55"/>
      <c r="K268" s="55"/>
      <c r="L268" s="55"/>
      <c r="M268" s="55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55"/>
      <c r="J269" s="55"/>
      <c r="K269" s="55"/>
      <c r="L269" s="55"/>
      <c r="M269" s="55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55"/>
      <c r="J270" s="55"/>
      <c r="K270" s="55"/>
      <c r="L270" s="55"/>
      <c r="M270" s="55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55"/>
      <c r="J271" s="55"/>
      <c r="K271" s="55"/>
      <c r="L271" s="55"/>
      <c r="M271" s="55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55"/>
      <c r="J272" s="55"/>
      <c r="K272" s="55"/>
      <c r="L272" s="55"/>
      <c r="M272" s="55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55"/>
      <c r="J273" s="55"/>
      <c r="K273" s="55"/>
      <c r="L273" s="55"/>
      <c r="M273" s="55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55"/>
      <c r="J274" s="55"/>
      <c r="K274" s="55"/>
      <c r="L274" s="55"/>
      <c r="M274" s="55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55"/>
      <c r="J275" s="55"/>
      <c r="K275" s="55"/>
      <c r="L275" s="55"/>
      <c r="M275" s="55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55"/>
      <c r="J276" s="55"/>
      <c r="K276" s="55"/>
      <c r="L276" s="55"/>
      <c r="M276" s="55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55"/>
      <c r="J277" s="55"/>
      <c r="K277" s="55"/>
      <c r="L277" s="55"/>
      <c r="M277" s="55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55"/>
      <c r="J278" s="55"/>
      <c r="K278" s="55"/>
      <c r="L278" s="55"/>
      <c r="M278" s="55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55"/>
      <c r="J279" s="55"/>
      <c r="K279" s="55"/>
      <c r="L279" s="55"/>
      <c r="M279" s="55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55"/>
      <c r="J280" s="55"/>
      <c r="K280" s="55"/>
      <c r="L280" s="55"/>
      <c r="M280" s="55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55"/>
      <c r="J281" s="55"/>
      <c r="K281" s="55"/>
      <c r="L281" s="55"/>
      <c r="M281" s="55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55"/>
      <c r="J282" s="55"/>
      <c r="K282" s="55"/>
      <c r="L282" s="55"/>
      <c r="M282" s="55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55"/>
      <c r="J283" s="55"/>
      <c r="K283" s="55"/>
      <c r="L283" s="55"/>
      <c r="M283" s="55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55"/>
      <c r="J284" s="55"/>
      <c r="K284" s="55"/>
      <c r="L284" s="55"/>
      <c r="M284" s="55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55"/>
      <c r="J285" s="55"/>
      <c r="K285" s="55"/>
      <c r="L285" s="55"/>
      <c r="M285" s="55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55"/>
      <c r="J286" s="55"/>
      <c r="K286" s="55"/>
      <c r="L286" s="55"/>
      <c r="M286" s="55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55"/>
      <c r="J287" s="55"/>
      <c r="K287" s="55"/>
      <c r="L287" s="55"/>
      <c r="M287" s="55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55"/>
      <c r="J288" s="55"/>
      <c r="K288" s="55"/>
      <c r="L288" s="55"/>
      <c r="M288" s="55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55"/>
      <c r="J289" s="55"/>
      <c r="K289" s="55"/>
      <c r="L289" s="55"/>
      <c r="M289" s="55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55"/>
      <c r="J290" s="55"/>
      <c r="K290" s="55"/>
      <c r="L290" s="55"/>
      <c r="M290" s="55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55"/>
      <c r="J291" s="55"/>
      <c r="K291" s="55"/>
      <c r="L291" s="55"/>
      <c r="M291" s="55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55"/>
      <c r="J292" s="55"/>
      <c r="K292" s="55"/>
      <c r="L292" s="55"/>
      <c r="M292" s="55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55"/>
      <c r="J293" s="55"/>
      <c r="K293" s="55"/>
      <c r="L293" s="55"/>
      <c r="M293" s="55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55"/>
      <c r="J294" s="55"/>
      <c r="K294" s="55"/>
      <c r="L294" s="55"/>
      <c r="M294" s="55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55"/>
      <c r="J295" s="55"/>
      <c r="K295" s="55"/>
      <c r="L295" s="55"/>
      <c r="M295" s="55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55"/>
      <c r="J296" s="55"/>
      <c r="K296" s="55"/>
      <c r="L296" s="55"/>
      <c r="M296" s="55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55"/>
      <c r="J297" s="55"/>
      <c r="K297" s="55"/>
      <c r="L297" s="55"/>
      <c r="M297" s="55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55"/>
      <c r="J298" s="55"/>
      <c r="K298" s="55"/>
      <c r="L298" s="55"/>
      <c r="M298" s="55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55"/>
      <c r="J299" s="55"/>
      <c r="K299" s="55"/>
      <c r="L299" s="55"/>
      <c r="M299" s="55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55"/>
      <c r="J300" s="55"/>
      <c r="K300" s="55"/>
      <c r="L300" s="55"/>
      <c r="M300" s="55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55"/>
      <c r="J301" s="55"/>
      <c r="K301" s="55"/>
      <c r="L301" s="55"/>
      <c r="M301" s="55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55"/>
      <c r="J302" s="55"/>
      <c r="K302" s="55"/>
      <c r="L302" s="55"/>
      <c r="M302" s="55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55"/>
      <c r="J303" s="55"/>
      <c r="K303" s="55"/>
      <c r="L303" s="55"/>
      <c r="M303" s="55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55"/>
      <c r="J304" s="55"/>
      <c r="K304" s="55"/>
      <c r="L304" s="55"/>
      <c r="M304" s="55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55"/>
      <c r="J305" s="55"/>
      <c r="K305" s="55"/>
      <c r="L305" s="55"/>
      <c r="M305" s="55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55"/>
      <c r="J306" s="55"/>
      <c r="K306" s="55"/>
      <c r="L306" s="55"/>
      <c r="M306" s="55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55"/>
      <c r="J307" s="55"/>
      <c r="K307" s="55"/>
      <c r="L307" s="55"/>
      <c r="M307" s="55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55"/>
      <c r="J308" s="55"/>
      <c r="K308" s="55"/>
      <c r="L308" s="55"/>
      <c r="M308" s="55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55"/>
      <c r="J309" s="55"/>
      <c r="K309" s="55"/>
      <c r="L309" s="55"/>
      <c r="M309" s="55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55"/>
      <c r="J310" s="55"/>
      <c r="K310" s="55"/>
      <c r="L310" s="55"/>
      <c r="M310" s="55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55"/>
      <c r="J311" s="55"/>
      <c r="K311" s="55"/>
      <c r="L311" s="55"/>
      <c r="M311" s="55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55"/>
      <c r="J312" s="55"/>
      <c r="K312" s="55"/>
      <c r="L312" s="55"/>
      <c r="M312" s="55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55"/>
      <c r="J313" s="55"/>
      <c r="K313" s="55"/>
      <c r="L313" s="55"/>
      <c r="M313" s="55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55"/>
      <c r="J314" s="55"/>
      <c r="K314" s="55"/>
      <c r="L314" s="55"/>
      <c r="M314" s="55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55"/>
      <c r="J315" s="55"/>
      <c r="K315" s="55"/>
      <c r="L315" s="55"/>
      <c r="M315" s="55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55"/>
      <c r="J316" s="55"/>
      <c r="K316" s="55"/>
      <c r="L316" s="55"/>
      <c r="M316" s="55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55"/>
      <c r="J317" s="55"/>
      <c r="K317" s="55"/>
      <c r="L317" s="55"/>
      <c r="M317" s="55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55"/>
      <c r="J318" s="55"/>
      <c r="K318" s="55"/>
      <c r="L318" s="55"/>
      <c r="M318" s="55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55"/>
      <c r="J319" s="55"/>
      <c r="K319" s="55"/>
      <c r="L319" s="55"/>
      <c r="M319" s="55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55"/>
      <c r="J320" s="55"/>
      <c r="K320" s="55"/>
      <c r="L320" s="55"/>
      <c r="M320" s="55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55"/>
      <c r="J321" s="55"/>
      <c r="K321" s="55"/>
      <c r="L321" s="55"/>
      <c r="M321" s="55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55"/>
      <c r="J322" s="55"/>
      <c r="K322" s="55"/>
      <c r="L322" s="55"/>
      <c r="M322" s="55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55"/>
      <c r="J323" s="55"/>
      <c r="K323" s="55"/>
      <c r="L323" s="55"/>
      <c r="M323" s="55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55"/>
      <c r="J324" s="55"/>
      <c r="K324" s="55"/>
      <c r="L324" s="55"/>
      <c r="M324" s="55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55"/>
      <c r="J325" s="55"/>
      <c r="K325" s="55"/>
      <c r="L325" s="55"/>
      <c r="M325" s="55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55"/>
      <c r="J326" s="55"/>
      <c r="K326" s="55"/>
      <c r="L326" s="55"/>
      <c r="M326" s="55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55"/>
      <c r="J327" s="55"/>
      <c r="K327" s="55"/>
      <c r="L327" s="55"/>
      <c r="M327" s="55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55"/>
      <c r="J328" s="55"/>
      <c r="K328" s="55"/>
      <c r="L328" s="55"/>
      <c r="M328" s="55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55"/>
      <c r="J329" s="55"/>
      <c r="K329" s="55"/>
      <c r="L329" s="55"/>
      <c r="M329" s="55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55"/>
      <c r="J330" s="55"/>
      <c r="K330" s="55"/>
      <c r="L330" s="55"/>
      <c r="M330" s="55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55"/>
      <c r="J331" s="55"/>
      <c r="K331" s="55"/>
      <c r="L331" s="55"/>
      <c r="M331" s="55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55"/>
      <c r="J332" s="55"/>
      <c r="K332" s="55"/>
      <c r="L332" s="55"/>
      <c r="M332" s="55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55"/>
      <c r="J333" s="55"/>
      <c r="K333" s="55"/>
      <c r="L333" s="55"/>
      <c r="M333" s="55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55"/>
      <c r="J334" s="55"/>
      <c r="K334" s="55"/>
      <c r="L334" s="55"/>
      <c r="M334" s="55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55"/>
      <c r="J335" s="55"/>
      <c r="K335" s="55"/>
      <c r="L335" s="55"/>
      <c r="M335" s="55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55"/>
      <c r="J336" s="55"/>
      <c r="K336" s="55"/>
      <c r="L336" s="55"/>
      <c r="M336" s="55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55"/>
      <c r="J337" s="55"/>
      <c r="K337" s="55"/>
      <c r="L337" s="55"/>
      <c r="M337" s="55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55"/>
      <c r="J338" s="55"/>
      <c r="K338" s="55"/>
      <c r="L338" s="55"/>
      <c r="M338" s="55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55"/>
      <c r="J339" s="55"/>
      <c r="K339" s="55"/>
      <c r="L339" s="55"/>
      <c r="M339" s="55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55"/>
      <c r="J340" s="55"/>
      <c r="K340" s="55"/>
      <c r="L340" s="55"/>
      <c r="M340" s="55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55"/>
      <c r="J341" s="55"/>
      <c r="K341" s="55"/>
      <c r="L341" s="55"/>
      <c r="M341" s="55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55"/>
      <c r="J342" s="55"/>
      <c r="K342" s="55"/>
      <c r="L342" s="55"/>
      <c r="M342" s="55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55"/>
      <c r="J343" s="55"/>
      <c r="K343" s="55"/>
      <c r="L343" s="55"/>
      <c r="M343" s="55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55"/>
      <c r="J344" s="55"/>
      <c r="K344" s="55"/>
      <c r="L344" s="55"/>
      <c r="M344" s="55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55"/>
      <c r="J345" s="55"/>
      <c r="K345" s="55"/>
      <c r="L345" s="55"/>
      <c r="M345" s="55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55"/>
      <c r="J346" s="55"/>
      <c r="K346" s="55"/>
      <c r="L346" s="55"/>
      <c r="M346" s="55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55"/>
      <c r="J347" s="55"/>
      <c r="K347" s="55"/>
      <c r="L347" s="55"/>
      <c r="M347" s="55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55"/>
      <c r="J348" s="55"/>
      <c r="K348" s="55"/>
      <c r="L348" s="55"/>
      <c r="M348" s="55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55"/>
      <c r="J349" s="55"/>
      <c r="K349" s="55"/>
      <c r="L349" s="55"/>
      <c r="M349" s="55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55"/>
      <c r="J350" s="55"/>
      <c r="K350" s="55"/>
      <c r="L350" s="55"/>
      <c r="M350" s="55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55"/>
      <c r="J351" s="55"/>
      <c r="K351" s="55"/>
      <c r="L351" s="55"/>
      <c r="M351" s="55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55"/>
      <c r="J352" s="55"/>
      <c r="K352" s="55"/>
      <c r="L352" s="55"/>
      <c r="M352" s="55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55"/>
      <c r="J353" s="55"/>
      <c r="K353" s="55"/>
      <c r="L353" s="55"/>
      <c r="M353" s="55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55"/>
      <c r="J354" s="55"/>
      <c r="K354" s="55"/>
      <c r="L354" s="55"/>
      <c r="M354" s="55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55"/>
      <c r="J355" s="55"/>
      <c r="K355" s="55"/>
      <c r="L355" s="55"/>
      <c r="M355" s="55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55"/>
      <c r="J356" s="55"/>
      <c r="K356" s="55"/>
      <c r="L356" s="55"/>
      <c r="M356" s="55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55"/>
      <c r="J357" s="55"/>
      <c r="K357" s="55"/>
      <c r="L357" s="55"/>
      <c r="M357" s="55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55"/>
      <c r="J358" s="55"/>
      <c r="K358" s="55"/>
      <c r="L358" s="55"/>
      <c r="M358" s="55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55"/>
      <c r="J359" s="55"/>
      <c r="K359" s="55"/>
      <c r="L359" s="55"/>
      <c r="M359" s="55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55"/>
      <c r="J360" s="55"/>
      <c r="K360" s="55"/>
      <c r="L360" s="55"/>
      <c r="M360" s="55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55"/>
      <c r="J361" s="55"/>
      <c r="K361" s="55"/>
      <c r="L361" s="55"/>
      <c r="M361" s="55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55"/>
      <c r="J362" s="55"/>
      <c r="K362" s="55"/>
      <c r="L362" s="55"/>
      <c r="M362" s="55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55"/>
      <c r="J363" s="55"/>
      <c r="K363" s="55"/>
      <c r="L363" s="55"/>
      <c r="M363" s="55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55"/>
      <c r="J364" s="55"/>
      <c r="K364" s="55"/>
      <c r="L364" s="55"/>
      <c r="M364" s="55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55"/>
      <c r="J365" s="55"/>
      <c r="K365" s="55"/>
      <c r="L365" s="55"/>
      <c r="M365" s="55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55"/>
      <c r="J366" s="55"/>
      <c r="K366" s="55"/>
      <c r="L366" s="55"/>
      <c r="M366" s="55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55"/>
      <c r="J367" s="55"/>
      <c r="K367" s="55"/>
      <c r="L367" s="55"/>
      <c r="M367" s="55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55"/>
      <c r="J368" s="55"/>
      <c r="K368" s="55"/>
      <c r="L368" s="55"/>
      <c r="M368" s="55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55"/>
      <c r="J369" s="55"/>
      <c r="K369" s="55"/>
      <c r="L369" s="55"/>
      <c r="M369" s="55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55"/>
      <c r="J370" s="55"/>
      <c r="K370" s="55"/>
      <c r="L370" s="55"/>
      <c r="M370" s="55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55"/>
      <c r="J371" s="55"/>
      <c r="K371" s="55"/>
      <c r="L371" s="55"/>
      <c r="M371" s="55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55"/>
      <c r="J372" s="55"/>
      <c r="K372" s="55"/>
      <c r="L372" s="55"/>
      <c r="M372" s="55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55"/>
      <c r="J373" s="55"/>
      <c r="K373" s="55"/>
      <c r="L373" s="55"/>
      <c r="M373" s="55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55"/>
      <c r="J374" s="55"/>
      <c r="K374" s="55"/>
      <c r="L374" s="55"/>
      <c r="M374" s="55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55"/>
      <c r="J375" s="55"/>
      <c r="K375" s="55"/>
      <c r="L375" s="55"/>
      <c r="M375" s="55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55"/>
      <c r="J376" s="55"/>
      <c r="K376" s="55"/>
      <c r="L376" s="55"/>
      <c r="M376" s="55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55"/>
      <c r="J377" s="55"/>
      <c r="K377" s="55"/>
      <c r="L377" s="55"/>
      <c r="M377" s="55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55"/>
      <c r="J378" s="55"/>
      <c r="K378" s="55"/>
      <c r="L378" s="55"/>
      <c r="M378" s="55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55"/>
      <c r="J379" s="55"/>
      <c r="K379" s="55"/>
      <c r="L379" s="55"/>
      <c r="M379" s="55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55"/>
      <c r="J380" s="55"/>
      <c r="K380" s="55"/>
      <c r="L380" s="55"/>
      <c r="M380" s="55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55"/>
      <c r="J381" s="55"/>
      <c r="K381" s="55"/>
      <c r="L381" s="55"/>
      <c r="M381" s="55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55"/>
      <c r="J382" s="55"/>
      <c r="K382" s="55"/>
      <c r="L382" s="55"/>
      <c r="M382" s="55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55"/>
      <c r="J383" s="55"/>
      <c r="K383" s="55"/>
      <c r="L383" s="55"/>
      <c r="M383" s="55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55"/>
      <c r="J384" s="55"/>
      <c r="K384" s="55"/>
      <c r="L384" s="55"/>
      <c r="M384" s="55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55"/>
      <c r="J385" s="55"/>
      <c r="K385" s="55"/>
      <c r="L385" s="55"/>
      <c r="M385" s="55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55"/>
      <c r="J386" s="55"/>
      <c r="K386" s="55"/>
      <c r="L386" s="55"/>
      <c r="M386" s="55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55"/>
      <c r="J387" s="55"/>
      <c r="K387" s="55"/>
      <c r="L387" s="55"/>
      <c r="M387" s="55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55"/>
      <c r="J388" s="55"/>
      <c r="K388" s="55"/>
      <c r="L388" s="55"/>
      <c r="M388" s="55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55"/>
      <c r="J389" s="55"/>
      <c r="K389" s="55"/>
      <c r="L389" s="55"/>
      <c r="M389" s="55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55"/>
      <c r="J390" s="55"/>
      <c r="K390" s="55"/>
      <c r="L390" s="55"/>
      <c r="M390" s="55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55"/>
      <c r="J391" s="55"/>
      <c r="K391" s="55"/>
      <c r="L391" s="55"/>
      <c r="M391" s="55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55"/>
      <c r="J392" s="55"/>
      <c r="K392" s="55"/>
      <c r="L392" s="55"/>
      <c r="M392" s="55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55"/>
      <c r="J393" s="55"/>
      <c r="K393" s="55"/>
      <c r="L393" s="55"/>
      <c r="M393" s="55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55"/>
      <c r="J394" s="55"/>
      <c r="K394" s="55"/>
      <c r="L394" s="55"/>
      <c r="M394" s="55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55"/>
      <c r="J395" s="55"/>
      <c r="K395" s="55"/>
      <c r="L395" s="55"/>
      <c r="M395" s="55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55"/>
      <c r="J396" s="55"/>
      <c r="K396" s="55"/>
      <c r="L396" s="55"/>
      <c r="M396" s="55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55"/>
      <c r="J397" s="55"/>
      <c r="K397" s="55"/>
      <c r="L397" s="55"/>
      <c r="M397" s="55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55"/>
      <c r="J398" s="55"/>
      <c r="K398" s="55"/>
      <c r="L398" s="55"/>
      <c r="M398" s="55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55"/>
      <c r="J399" s="55"/>
      <c r="K399" s="55"/>
      <c r="L399" s="55"/>
      <c r="M399" s="55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55"/>
      <c r="J400" s="55"/>
      <c r="K400" s="55"/>
      <c r="L400" s="55"/>
      <c r="M400" s="55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55"/>
      <c r="J401" s="55"/>
      <c r="K401" s="55"/>
      <c r="L401" s="55"/>
      <c r="M401" s="55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55"/>
      <c r="J402" s="55"/>
      <c r="K402" s="55"/>
      <c r="L402" s="55"/>
      <c r="M402" s="55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55"/>
      <c r="J403" s="55"/>
      <c r="K403" s="55"/>
      <c r="L403" s="55"/>
      <c r="M403" s="55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55"/>
      <c r="J404" s="55"/>
      <c r="K404" s="55"/>
      <c r="L404" s="55"/>
      <c r="M404" s="55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55"/>
      <c r="J405" s="55"/>
      <c r="K405" s="55"/>
      <c r="L405" s="55"/>
      <c r="M405" s="55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55"/>
      <c r="J406" s="55"/>
      <c r="K406" s="55"/>
      <c r="L406" s="55"/>
      <c r="M406" s="55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55"/>
      <c r="J407" s="55"/>
      <c r="K407" s="55"/>
      <c r="L407" s="55"/>
      <c r="M407" s="55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55"/>
      <c r="J408" s="55"/>
      <c r="K408" s="55"/>
      <c r="L408" s="55"/>
      <c r="M408" s="55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55"/>
      <c r="J409" s="55"/>
      <c r="K409" s="55"/>
      <c r="L409" s="55"/>
      <c r="M409" s="55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55"/>
      <c r="J410" s="55"/>
      <c r="K410" s="55"/>
      <c r="L410" s="55"/>
      <c r="M410" s="55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55"/>
      <c r="J411" s="55"/>
      <c r="K411" s="55"/>
      <c r="L411" s="55"/>
      <c r="M411" s="55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55"/>
      <c r="J412" s="55"/>
      <c r="K412" s="55"/>
      <c r="L412" s="55"/>
      <c r="M412" s="55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55"/>
      <c r="J413" s="55"/>
      <c r="K413" s="55"/>
      <c r="L413" s="55"/>
      <c r="M413" s="55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55"/>
      <c r="J414" s="55"/>
      <c r="K414" s="55"/>
      <c r="L414" s="55"/>
      <c r="M414" s="55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55"/>
      <c r="J415" s="55"/>
      <c r="K415" s="55"/>
      <c r="L415" s="55"/>
      <c r="M415" s="55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55"/>
      <c r="J416" s="55"/>
      <c r="K416" s="55"/>
      <c r="L416" s="55"/>
      <c r="M416" s="55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55"/>
      <c r="J417" s="55"/>
      <c r="K417" s="55"/>
      <c r="L417" s="55"/>
      <c r="M417" s="55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55"/>
      <c r="J418" s="55"/>
      <c r="K418" s="55"/>
      <c r="L418" s="55"/>
      <c r="M418" s="55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55"/>
      <c r="J419" s="55"/>
      <c r="K419" s="55"/>
      <c r="L419" s="55"/>
      <c r="M419" s="55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55"/>
      <c r="J420" s="55"/>
      <c r="K420" s="55"/>
      <c r="L420" s="55"/>
      <c r="M420" s="55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55"/>
      <c r="J421" s="55"/>
      <c r="K421" s="55"/>
      <c r="L421" s="55"/>
      <c r="M421" s="55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55"/>
      <c r="J422" s="55"/>
      <c r="K422" s="55"/>
      <c r="L422" s="55"/>
      <c r="M422" s="55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55"/>
      <c r="J423" s="55"/>
      <c r="K423" s="55"/>
      <c r="L423" s="55"/>
      <c r="M423" s="55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55"/>
      <c r="J424" s="55"/>
      <c r="K424" s="55"/>
      <c r="L424" s="55"/>
      <c r="M424" s="55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55"/>
      <c r="J425" s="55"/>
      <c r="K425" s="55"/>
      <c r="L425" s="55"/>
      <c r="M425" s="55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55"/>
      <c r="J426" s="55"/>
      <c r="K426" s="55"/>
      <c r="L426" s="55"/>
      <c r="M426" s="55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55"/>
      <c r="J427" s="55"/>
      <c r="K427" s="55"/>
      <c r="L427" s="55"/>
      <c r="M427" s="55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55"/>
      <c r="J428" s="55"/>
      <c r="K428" s="55"/>
      <c r="L428" s="55"/>
      <c r="M428" s="55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55"/>
      <c r="J429" s="55"/>
      <c r="K429" s="55"/>
      <c r="L429" s="55"/>
      <c r="M429" s="55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55"/>
      <c r="J430" s="55"/>
      <c r="K430" s="55"/>
      <c r="L430" s="55"/>
      <c r="M430" s="55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55"/>
      <c r="J431" s="55"/>
      <c r="K431" s="55"/>
      <c r="L431" s="55"/>
      <c r="M431" s="55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55"/>
      <c r="J432" s="55"/>
      <c r="K432" s="55"/>
      <c r="L432" s="55"/>
      <c r="M432" s="55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55"/>
      <c r="J433" s="55"/>
      <c r="K433" s="55"/>
      <c r="L433" s="55"/>
      <c r="M433" s="55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55"/>
      <c r="J434" s="55"/>
      <c r="K434" s="55"/>
      <c r="L434" s="55"/>
      <c r="M434" s="55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55"/>
      <c r="J435" s="55"/>
      <c r="K435" s="55"/>
      <c r="L435" s="55"/>
      <c r="M435" s="55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55"/>
      <c r="J436" s="55"/>
      <c r="K436" s="55"/>
      <c r="L436" s="55"/>
      <c r="M436" s="55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55"/>
      <c r="J437" s="55"/>
      <c r="K437" s="55"/>
      <c r="L437" s="55"/>
      <c r="M437" s="55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55"/>
      <c r="J438" s="55"/>
      <c r="K438" s="55"/>
      <c r="L438" s="55"/>
      <c r="M438" s="55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55"/>
      <c r="J439" s="55"/>
      <c r="K439" s="55"/>
      <c r="L439" s="55"/>
      <c r="M439" s="55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55"/>
      <c r="J440" s="55"/>
      <c r="K440" s="55"/>
      <c r="L440" s="55"/>
      <c r="M440" s="55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55"/>
      <c r="J441" s="55"/>
      <c r="K441" s="55"/>
      <c r="L441" s="55"/>
      <c r="M441" s="55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55"/>
      <c r="J442" s="55"/>
      <c r="K442" s="55"/>
      <c r="L442" s="55"/>
      <c r="M442" s="55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55"/>
      <c r="J443" s="55"/>
      <c r="K443" s="55"/>
      <c r="L443" s="55"/>
      <c r="M443" s="55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55"/>
      <c r="J444" s="55"/>
      <c r="K444" s="55"/>
      <c r="L444" s="55"/>
      <c r="M444" s="55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55"/>
      <c r="J445" s="55"/>
      <c r="K445" s="55"/>
      <c r="L445" s="55"/>
      <c r="M445" s="55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55"/>
      <c r="J446" s="55"/>
      <c r="K446" s="55"/>
      <c r="L446" s="55"/>
      <c r="M446" s="55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55"/>
      <c r="J447" s="55"/>
      <c r="K447" s="55"/>
      <c r="L447" s="55"/>
      <c r="M447" s="55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55"/>
      <c r="J448" s="55"/>
      <c r="K448" s="55"/>
      <c r="L448" s="55"/>
      <c r="M448" s="55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55"/>
      <c r="J449" s="55"/>
      <c r="K449" s="55"/>
      <c r="L449" s="55"/>
      <c r="M449" s="55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55"/>
      <c r="J450" s="55"/>
      <c r="K450" s="55"/>
      <c r="L450" s="55"/>
      <c r="M450" s="55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55"/>
      <c r="J451" s="55"/>
      <c r="K451" s="55"/>
      <c r="L451" s="55"/>
      <c r="M451" s="55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55"/>
      <c r="J452" s="55"/>
      <c r="K452" s="55"/>
      <c r="L452" s="55"/>
      <c r="M452" s="55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55"/>
      <c r="J453" s="55"/>
      <c r="K453" s="55"/>
      <c r="L453" s="55"/>
      <c r="M453" s="55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55"/>
      <c r="J454" s="55"/>
      <c r="K454" s="55"/>
      <c r="L454" s="55"/>
      <c r="M454" s="55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55"/>
      <c r="J455" s="55"/>
      <c r="K455" s="55"/>
      <c r="L455" s="55"/>
      <c r="M455" s="55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55"/>
      <c r="J456" s="55"/>
      <c r="K456" s="55"/>
      <c r="L456" s="55"/>
      <c r="M456" s="55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55"/>
      <c r="J457" s="55"/>
      <c r="K457" s="55"/>
      <c r="L457" s="55"/>
      <c r="M457" s="55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55"/>
      <c r="J458" s="55"/>
      <c r="K458" s="55"/>
      <c r="L458" s="55"/>
      <c r="M458" s="55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55"/>
      <c r="J459" s="55"/>
      <c r="K459" s="55"/>
      <c r="L459" s="55"/>
      <c r="M459" s="55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55"/>
      <c r="J460" s="55"/>
      <c r="K460" s="55"/>
      <c r="L460" s="55"/>
      <c r="M460" s="55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55"/>
      <c r="J461" s="55"/>
      <c r="K461" s="55"/>
      <c r="L461" s="55"/>
      <c r="M461" s="55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55"/>
      <c r="J462" s="55"/>
      <c r="K462" s="55"/>
      <c r="L462" s="55"/>
      <c r="M462" s="55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55"/>
      <c r="J463" s="55"/>
      <c r="K463" s="55"/>
      <c r="L463" s="55"/>
      <c r="M463" s="55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55"/>
      <c r="J464" s="55"/>
      <c r="K464" s="55"/>
      <c r="L464" s="55"/>
      <c r="M464" s="55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55"/>
      <c r="J465" s="55"/>
      <c r="K465" s="55"/>
      <c r="L465" s="55"/>
      <c r="M465" s="55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55"/>
      <c r="J466" s="55"/>
      <c r="K466" s="55"/>
      <c r="L466" s="55"/>
      <c r="M466" s="55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55"/>
      <c r="J467" s="55"/>
      <c r="K467" s="55"/>
      <c r="L467" s="55"/>
      <c r="M467" s="55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55"/>
      <c r="J468" s="55"/>
      <c r="K468" s="55"/>
      <c r="L468" s="55"/>
      <c r="M468" s="55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55"/>
      <c r="J469" s="55"/>
      <c r="K469" s="55"/>
      <c r="L469" s="55"/>
      <c r="M469" s="55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55"/>
      <c r="J470" s="55"/>
      <c r="K470" s="55"/>
      <c r="L470" s="55"/>
      <c r="M470" s="55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55"/>
      <c r="J471" s="55"/>
      <c r="K471" s="55"/>
      <c r="L471" s="55"/>
      <c r="M471" s="55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55"/>
      <c r="J472" s="55"/>
      <c r="K472" s="55"/>
      <c r="L472" s="55"/>
      <c r="M472" s="55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55"/>
      <c r="J473" s="55"/>
      <c r="K473" s="55"/>
      <c r="L473" s="55"/>
      <c r="M473" s="55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55"/>
      <c r="J474" s="55"/>
      <c r="K474" s="55"/>
      <c r="L474" s="55"/>
      <c r="M474" s="55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55"/>
      <c r="J475" s="55"/>
      <c r="K475" s="55"/>
      <c r="L475" s="55"/>
      <c r="M475" s="55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55"/>
      <c r="J476" s="55"/>
      <c r="K476" s="55"/>
      <c r="L476" s="55"/>
      <c r="M476" s="55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55"/>
      <c r="J477" s="55"/>
      <c r="K477" s="55"/>
      <c r="L477" s="55"/>
      <c r="M477" s="55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55"/>
      <c r="J478" s="55"/>
      <c r="K478" s="55"/>
      <c r="L478" s="55"/>
      <c r="M478" s="55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55"/>
      <c r="J479" s="55"/>
      <c r="K479" s="55"/>
      <c r="L479" s="55"/>
      <c r="M479" s="55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55"/>
      <c r="J480" s="55"/>
      <c r="K480" s="55"/>
      <c r="L480" s="55"/>
      <c r="M480" s="55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55"/>
      <c r="J481" s="55"/>
      <c r="K481" s="55"/>
      <c r="L481" s="55"/>
      <c r="M481" s="55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55"/>
      <c r="J482" s="55"/>
      <c r="K482" s="55"/>
      <c r="L482" s="55"/>
      <c r="M482" s="55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55"/>
      <c r="J483" s="55"/>
      <c r="K483" s="55"/>
      <c r="L483" s="55"/>
      <c r="M483" s="55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55"/>
      <c r="J484" s="55"/>
      <c r="K484" s="55"/>
      <c r="L484" s="55"/>
      <c r="M484" s="55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55"/>
      <c r="J485" s="55"/>
      <c r="K485" s="55"/>
      <c r="L485" s="55"/>
      <c r="M485" s="55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55"/>
      <c r="J486" s="55"/>
      <c r="K486" s="55"/>
      <c r="L486" s="55"/>
      <c r="M486" s="55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55"/>
      <c r="J487" s="55"/>
      <c r="K487" s="55"/>
      <c r="L487" s="55"/>
      <c r="M487" s="55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55"/>
      <c r="J488" s="55"/>
      <c r="K488" s="55"/>
      <c r="L488" s="55"/>
      <c r="M488" s="55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55"/>
      <c r="J489" s="55"/>
      <c r="K489" s="55"/>
      <c r="L489" s="55"/>
      <c r="M489" s="55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55"/>
      <c r="J490" s="55"/>
      <c r="K490" s="55"/>
      <c r="L490" s="55"/>
      <c r="M490" s="55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55"/>
      <c r="J491" s="55"/>
      <c r="K491" s="55"/>
      <c r="L491" s="55"/>
      <c r="M491" s="55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55"/>
      <c r="J492" s="55"/>
      <c r="K492" s="55"/>
      <c r="L492" s="55"/>
      <c r="M492" s="55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55"/>
      <c r="J493" s="55"/>
      <c r="K493" s="55"/>
      <c r="L493" s="55"/>
      <c r="M493" s="55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55"/>
      <c r="J494" s="55"/>
      <c r="K494" s="55"/>
      <c r="L494" s="55"/>
      <c r="M494" s="55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55"/>
      <c r="J495" s="55"/>
      <c r="K495" s="55"/>
      <c r="L495" s="55"/>
      <c r="M495" s="55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55"/>
      <c r="J496" s="55"/>
      <c r="K496" s="55"/>
      <c r="L496" s="55"/>
      <c r="M496" s="55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55"/>
      <c r="J497" s="55"/>
      <c r="K497" s="55"/>
      <c r="L497" s="55"/>
      <c r="M497" s="55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55"/>
      <c r="J498" s="55"/>
      <c r="K498" s="55"/>
      <c r="L498" s="55"/>
      <c r="M498" s="55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55"/>
      <c r="J499" s="55"/>
      <c r="K499" s="55"/>
      <c r="L499" s="55"/>
      <c r="M499" s="55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55"/>
      <c r="J500" s="55"/>
      <c r="K500" s="55"/>
      <c r="L500" s="55"/>
      <c r="M500" s="55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55"/>
      <c r="J501" s="55"/>
      <c r="K501" s="55"/>
      <c r="L501" s="55"/>
      <c r="M501" s="55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55"/>
      <c r="J502" s="55"/>
      <c r="K502" s="55"/>
      <c r="L502" s="55"/>
      <c r="M502" s="55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55"/>
      <c r="J503" s="55"/>
      <c r="K503" s="55"/>
      <c r="L503" s="55"/>
      <c r="M503" s="55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55"/>
      <c r="J504" s="55"/>
      <c r="K504" s="55"/>
      <c r="L504" s="55"/>
      <c r="M504" s="55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55"/>
      <c r="J505" s="55"/>
      <c r="K505" s="55"/>
      <c r="L505" s="55"/>
      <c r="M505" s="55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55"/>
      <c r="J506" s="55"/>
      <c r="K506" s="55"/>
      <c r="L506" s="55"/>
      <c r="M506" s="55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55"/>
      <c r="J507" s="55"/>
      <c r="K507" s="55"/>
      <c r="L507" s="55"/>
      <c r="M507" s="55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55"/>
      <c r="J508" s="55"/>
      <c r="K508" s="55"/>
      <c r="L508" s="55"/>
      <c r="M508" s="55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55"/>
      <c r="J509" s="55"/>
      <c r="K509" s="55"/>
      <c r="L509" s="55"/>
      <c r="M509" s="55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55"/>
      <c r="J510" s="55"/>
      <c r="K510" s="55"/>
      <c r="L510" s="55"/>
      <c r="M510" s="55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55"/>
      <c r="J511" s="55"/>
      <c r="K511" s="55"/>
      <c r="L511" s="55"/>
      <c r="M511" s="55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55"/>
      <c r="J512" s="55"/>
      <c r="K512" s="55"/>
      <c r="L512" s="55"/>
      <c r="M512" s="55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55"/>
      <c r="J513" s="55"/>
      <c r="K513" s="55"/>
      <c r="L513" s="55"/>
      <c r="M513" s="55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55"/>
      <c r="J514" s="55"/>
      <c r="K514" s="55"/>
      <c r="L514" s="55"/>
      <c r="M514" s="55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55"/>
      <c r="J515" s="55"/>
      <c r="K515" s="55"/>
      <c r="L515" s="55"/>
      <c r="M515" s="55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55"/>
      <c r="J516" s="55"/>
      <c r="K516" s="55"/>
      <c r="L516" s="55"/>
      <c r="M516" s="55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55"/>
      <c r="J517" s="55"/>
      <c r="K517" s="55"/>
      <c r="L517" s="55"/>
      <c r="M517" s="55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55"/>
      <c r="J518" s="55"/>
      <c r="K518" s="55"/>
      <c r="L518" s="55"/>
      <c r="M518" s="55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55"/>
      <c r="J519" s="55"/>
      <c r="K519" s="55"/>
      <c r="L519" s="55"/>
      <c r="M519" s="55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55"/>
      <c r="J520" s="55"/>
      <c r="K520" s="55"/>
      <c r="L520" s="55"/>
      <c r="M520" s="55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55"/>
      <c r="J521" s="55"/>
      <c r="K521" s="55"/>
      <c r="L521" s="55"/>
      <c r="M521" s="55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55"/>
      <c r="J522" s="55"/>
      <c r="K522" s="55"/>
      <c r="L522" s="55"/>
      <c r="M522" s="55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55"/>
      <c r="J523" s="55"/>
      <c r="K523" s="55"/>
      <c r="L523" s="55"/>
      <c r="M523" s="55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55"/>
      <c r="J524" s="55"/>
      <c r="K524" s="55"/>
      <c r="L524" s="55"/>
      <c r="M524" s="55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55"/>
      <c r="J525" s="55"/>
      <c r="K525" s="55"/>
      <c r="L525" s="55"/>
      <c r="M525" s="55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55"/>
      <c r="J526" s="55"/>
      <c r="K526" s="55"/>
      <c r="L526" s="55"/>
      <c r="M526" s="55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55"/>
      <c r="J527" s="55"/>
      <c r="K527" s="55"/>
      <c r="L527" s="55"/>
      <c r="M527" s="55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55"/>
      <c r="J528" s="55"/>
      <c r="K528" s="55"/>
      <c r="L528" s="55"/>
      <c r="M528" s="55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55"/>
      <c r="J529" s="55"/>
      <c r="K529" s="55"/>
      <c r="L529" s="55"/>
      <c r="M529" s="55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55"/>
      <c r="J530" s="55"/>
      <c r="K530" s="55"/>
      <c r="L530" s="55"/>
      <c r="M530" s="55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55"/>
      <c r="J531" s="55"/>
      <c r="K531" s="55"/>
      <c r="L531" s="55"/>
      <c r="M531" s="55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55"/>
      <c r="J532" s="55"/>
      <c r="K532" s="55"/>
      <c r="L532" s="55"/>
      <c r="M532" s="55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55"/>
      <c r="J533" s="55"/>
      <c r="K533" s="55"/>
      <c r="L533" s="55"/>
      <c r="M533" s="55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55"/>
      <c r="J534" s="55"/>
      <c r="K534" s="55"/>
      <c r="L534" s="55"/>
      <c r="M534" s="55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55"/>
      <c r="J535" s="55"/>
      <c r="K535" s="55"/>
      <c r="L535" s="55"/>
      <c r="M535" s="55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55"/>
      <c r="J536" s="55"/>
      <c r="K536" s="55"/>
      <c r="L536" s="55"/>
      <c r="M536" s="55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55"/>
      <c r="J537" s="55"/>
      <c r="K537" s="55"/>
      <c r="L537" s="55"/>
      <c r="M537" s="55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55"/>
      <c r="J538" s="55"/>
      <c r="K538" s="55"/>
      <c r="L538" s="55"/>
      <c r="M538" s="55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55"/>
      <c r="J539" s="55"/>
      <c r="K539" s="55"/>
      <c r="L539" s="55"/>
      <c r="M539" s="55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55"/>
      <c r="J540" s="55"/>
      <c r="K540" s="55"/>
      <c r="L540" s="55"/>
      <c r="M540" s="55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55"/>
      <c r="J541" s="55"/>
      <c r="K541" s="55"/>
      <c r="L541" s="55"/>
      <c r="M541" s="55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55"/>
      <c r="J542" s="55"/>
      <c r="K542" s="55"/>
      <c r="L542" s="55"/>
      <c r="M542" s="55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55"/>
      <c r="J543" s="55"/>
      <c r="K543" s="55"/>
      <c r="L543" s="55"/>
      <c r="M543" s="55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55"/>
      <c r="J544" s="55"/>
      <c r="K544" s="55"/>
      <c r="L544" s="55"/>
      <c r="M544" s="55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55"/>
      <c r="J545" s="55"/>
      <c r="K545" s="55"/>
      <c r="L545" s="55"/>
      <c r="M545" s="55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55"/>
      <c r="J546" s="55"/>
      <c r="K546" s="55"/>
      <c r="L546" s="55"/>
      <c r="M546" s="55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55"/>
      <c r="J547" s="55"/>
      <c r="K547" s="55"/>
      <c r="L547" s="55"/>
      <c r="M547" s="55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55"/>
      <c r="J548" s="55"/>
      <c r="K548" s="55"/>
      <c r="L548" s="55"/>
      <c r="M548" s="55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55"/>
      <c r="J549" s="55"/>
      <c r="K549" s="55"/>
      <c r="L549" s="55"/>
      <c r="M549" s="55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55"/>
      <c r="J550" s="55"/>
      <c r="K550" s="55"/>
      <c r="L550" s="55"/>
      <c r="M550" s="55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55"/>
      <c r="J551" s="55"/>
      <c r="K551" s="55"/>
      <c r="L551" s="55"/>
      <c r="M551" s="55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55"/>
      <c r="J552" s="55"/>
      <c r="K552" s="55"/>
      <c r="L552" s="55"/>
      <c r="M552" s="55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55"/>
      <c r="J553" s="55"/>
      <c r="K553" s="55"/>
      <c r="L553" s="55"/>
      <c r="M553" s="55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55"/>
      <c r="J554" s="55"/>
      <c r="K554" s="55"/>
      <c r="L554" s="55"/>
      <c r="M554" s="55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55"/>
      <c r="J555" s="55"/>
      <c r="K555" s="55"/>
      <c r="L555" s="55"/>
      <c r="M555" s="55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55"/>
      <c r="J556" s="55"/>
      <c r="K556" s="55"/>
      <c r="L556" s="55"/>
      <c r="M556" s="55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55"/>
      <c r="J557" s="55"/>
      <c r="K557" s="55"/>
      <c r="L557" s="55"/>
      <c r="M557" s="55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55"/>
      <c r="J558" s="55"/>
      <c r="K558" s="55"/>
      <c r="L558" s="55"/>
      <c r="M558" s="55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55"/>
      <c r="J559" s="55"/>
      <c r="K559" s="55"/>
      <c r="L559" s="55"/>
      <c r="M559" s="55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55"/>
      <c r="J560" s="55"/>
      <c r="K560" s="55"/>
      <c r="L560" s="55"/>
      <c r="M560" s="55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55"/>
      <c r="J561" s="55"/>
      <c r="K561" s="55"/>
      <c r="L561" s="55"/>
      <c r="M561" s="55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55"/>
      <c r="J562" s="55"/>
      <c r="K562" s="55"/>
      <c r="L562" s="55"/>
      <c r="M562" s="55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55"/>
      <c r="J563" s="55"/>
      <c r="K563" s="55"/>
      <c r="L563" s="55"/>
      <c r="M563" s="55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55"/>
      <c r="J564" s="55"/>
      <c r="K564" s="55"/>
      <c r="L564" s="55"/>
      <c r="M564" s="55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55"/>
      <c r="J565" s="55"/>
      <c r="K565" s="55"/>
      <c r="L565" s="55"/>
      <c r="M565" s="55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55"/>
      <c r="J566" s="55"/>
      <c r="K566" s="55"/>
      <c r="L566" s="55"/>
      <c r="M566" s="55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55"/>
      <c r="J567" s="55"/>
      <c r="K567" s="55"/>
      <c r="L567" s="55"/>
      <c r="M567" s="55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55"/>
      <c r="J568" s="55"/>
      <c r="K568" s="55"/>
      <c r="L568" s="55"/>
      <c r="M568" s="55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55"/>
      <c r="J569" s="55"/>
      <c r="K569" s="55"/>
      <c r="L569" s="55"/>
      <c r="M569" s="55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55"/>
      <c r="J570" s="55"/>
      <c r="K570" s="55"/>
      <c r="L570" s="55"/>
      <c r="M570" s="55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55"/>
      <c r="J571" s="55"/>
      <c r="K571" s="55"/>
      <c r="L571" s="55"/>
      <c r="M571" s="55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55"/>
      <c r="J572" s="55"/>
      <c r="K572" s="55"/>
      <c r="L572" s="55"/>
      <c r="M572" s="55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55"/>
      <c r="J573" s="55"/>
      <c r="K573" s="55"/>
      <c r="L573" s="55"/>
      <c r="M573" s="55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55"/>
      <c r="J574" s="55"/>
      <c r="K574" s="55"/>
      <c r="L574" s="55"/>
      <c r="M574" s="55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55"/>
      <c r="J575" s="55"/>
      <c r="K575" s="55"/>
      <c r="L575" s="55"/>
      <c r="M575" s="55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55"/>
      <c r="J576" s="55"/>
      <c r="K576" s="55"/>
      <c r="L576" s="55"/>
      <c r="M576" s="55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55"/>
      <c r="J577" s="55"/>
      <c r="K577" s="55"/>
      <c r="L577" s="55"/>
      <c r="M577" s="55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55"/>
      <c r="J578" s="55"/>
      <c r="K578" s="55"/>
      <c r="L578" s="55"/>
      <c r="M578" s="55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55"/>
      <c r="J579" s="55"/>
      <c r="K579" s="55"/>
      <c r="L579" s="55"/>
      <c r="M579" s="55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55"/>
      <c r="J580" s="55"/>
      <c r="K580" s="55"/>
      <c r="L580" s="55"/>
      <c r="M580" s="55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55"/>
      <c r="J581" s="55"/>
      <c r="K581" s="55"/>
      <c r="L581" s="55"/>
      <c r="M581" s="55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55"/>
      <c r="J582" s="55"/>
      <c r="K582" s="55"/>
      <c r="L582" s="55"/>
      <c r="M582" s="55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55"/>
      <c r="J583" s="55"/>
      <c r="K583" s="55"/>
      <c r="L583" s="55"/>
      <c r="M583" s="55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55"/>
      <c r="J584" s="55"/>
      <c r="K584" s="55"/>
      <c r="L584" s="55"/>
      <c r="M584" s="55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55"/>
      <c r="J585" s="55"/>
      <c r="K585" s="55"/>
      <c r="L585" s="55"/>
      <c r="M585" s="55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55"/>
      <c r="J586" s="55"/>
      <c r="K586" s="55"/>
      <c r="L586" s="55"/>
      <c r="M586" s="55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55"/>
      <c r="J587" s="55"/>
      <c r="K587" s="55"/>
      <c r="L587" s="55"/>
      <c r="M587" s="55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55"/>
      <c r="J588" s="55"/>
      <c r="K588" s="55"/>
      <c r="L588" s="55"/>
      <c r="M588" s="55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55"/>
      <c r="J589" s="55"/>
      <c r="K589" s="55"/>
      <c r="L589" s="55"/>
      <c r="M589" s="55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55"/>
      <c r="J590" s="55"/>
      <c r="K590" s="55"/>
      <c r="L590" s="55"/>
      <c r="M590" s="55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55"/>
      <c r="J591" s="55"/>
      <c r="K591" s="55"/>
      <c r="L591" s="55"/>
      <c r="M591" s="55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55"/>
      <c r="J592" s="55"/>
      <c r="K592" s="55"/>
      <c r="L592" s="55"/>
      <c r="M592" s="55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55"/>
      <c r="J593" s="55"/>
      <c r="K593" s="55"/>
      <c r="L593" s="55"/>
      <c r="M593" s="55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55"/>
      <c r="J594" s="55"/>
      <c r="K594" s="55"/>
      <c r="L594" s="55"/>
      <c r="M594" s="55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55"/>
      <c r="J595" s="55"/>
      <c r="K595" s="55"/>
      <c r="L595" s="55"/>
      <c r="M595" s="55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55"/>
      <c r="J596" s="55"/>
      <c r="K596" s="55"/>
      <c r="L596" s="55"/>
      <c r="M596" s="55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55"/>
      <c r="J597" s="55"/>
      <c r="K597" s="55"/>
      <c r="L597" s="55"/>
      <c r="M597" s="55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55"/>
      <c r="J598" s="55"/>
      <c r="K598" s="55"/>
      <c r="L598" s="55"/>
      <c r="M598" s="55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55"/>
      <c r="J599" s="55"/>
      <c r="K599" s="55"/>
      <c r="L599" s="55"/>
      <c r="M599" s="55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55"/>
      <c r="J600" s="55"/>
      <c r="K600" s="55"/>
      <c r="L600" s="55"/>
      <c r="M600" s="55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55"/>
      <c r="J601" s="55"/>
      <c r="K601" s="55"/>
      <c r="L601" s="55"/>
      <c r="M601" s="55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55"/>
      <c r="J602" s="55"/>
      <c r="K602" s="55"/>
      <c r="L602" s="55"/>
      <c r="M602" s="55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55"/>
      <c r="J603" s="55"/>
      <c r="K603" s="55"/>
      <c r="L603" s="55"/>
      <c r="M603" s="55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55"/>
      <c r="J604" s="55"/>
      <c r="K604" s="55"/>
      <c r="L604" s="55"/>
      <c r="M604" s="55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55"/>
      <c r="J605" s="55"/>
      <c r="K605" s="55"/>
      <c r="L605" s="55"/>
      <c r="M605" s="55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55"/>
      <c r="J606" s="55"/>
      <c r="K606" s="55"/>
      <c r="L606" s="55"/>
      <c r="M606" s="55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55"/>
      <c r="J607" s="55"/>
      <c r="K607" s="55"/>
      <c r="L607" s="55"/>
      <c r="M607" s="55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55"/>
      <c r="J608" s="55"/>
      <c r="K608" s="55"/>
      <c r="L608" s="55"/>
      <c r="M608" s="55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55"/>
      <c r="J609" s="55"/>
      <c r="K609" s="55"/>
      <c r="L609" s="55"/>
      <c r="M609" s="55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55"/>
      <c r="J610" s="55"/>
      <c r="K610" s="55"/>
      <c r="L610" s="55"/>
      <c r="M610" s="55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55"/>
      <c r="J611" s="55"/>
      <c r="K611" s="55"/>
      <c r="L611" s="55"/>
      <c r="M611" s="55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55"/>
      <c r="J612" s="55"/>
      <c r="K612" s="55"/>
      <c r="L612" s="55"/>
      <c r="M612" s="55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55"/>
      <c r="J613" s="55"/>
      <c r="K613" s="55"/>
      <c r="L613" s="55"/>
      <c r="M613" s="55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55"/>
      <c r="J614" s="55"/>
      <c r="K614" s="55"/>
      <c r="L614" s="55"/>
      <c r="M614" s="55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55"/>
      <c r="J615" s="55"/>
      <c r="K615" s="55"/>
      <c r="L615" s="55"/>
      <c r="M615" s="55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55"/>
      <c r="J616" s="55"/>
      <c r="K616" s="55"/>
      <c r="L616" s="55"/>
      <c r="M616" s="55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55"/>
      <c r="J617" s="55"/>
      <c r="K617" s="55"/>
      <c r="L617" s="55"/>
      <c r="M617" s="55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55"/>
      <c r="J618" s="55"/>
      <c r="K618" s="55"/>
      <c r="L618" s="55"/>
      <c r="M618" s="55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55"/>
      <c r="J619" s="55"/>
      <c r="K619" s="55"/>
      <c r="L619" s="55"/>
      <c r="M619" s="55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55"/>
      <c r="J620" s="55"/>
      <c r="K620" s="55"/>
      <c r="L620" s="55"/>
      <c r="M620" s="55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55"/>
      <c r="J621" s="55"/>
      <c r="K621" s="55"/>
      <c r="L621" s="55"/>
      <c r="M621" s="55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55"/>
      <c r="J622" s="55"/>
      <c r="K622" s="55"/>
      <c r="L622" s="55"/>
      <c r="M622" s="55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55"/>
      <c r="J623" s="55"/>
      <c r="K623" s="55"/>
      <c r="L623" s="55"/>
      <c r="M623" s="55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55"/>
      <c r="J624" s="55"/>
      <c r="K624" s="55"/>
      <c r="L624" s="55"/>
      <c r="M624" s="55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55"/>
      <c r="J625" s="55"/>
      <c r="K625" s="55"/>
      <c r="L625" s="55"/>
      <c r="M625" s="55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55"/>
      <c r="J626" s="55"/>
      <c r="K626" s="55"/>
      <c r="L626" s="55"/>
      <c r="M626" s="55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55"/>
      <c r="J627" s="55"/>
      <c r="K627" s="55"/>
      <c r="L627" s="55"/>
      <c r="M627" s="55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55"/>
      <c r="J628" s="55"/>
      <c r="K628" s="55"/>
      <c r="L628" s="55"/>
      <c r="M628" s="55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55"/>
      <c r="J629" s="55"/>
      <c r="K629" s="55"/>
      <c r="L629" s="55"/>
      <c r="M629" s="55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55"/>
      <c r="J630" s="55"/>
      <c r="K630" s="55"/>
      <c r="L630" s="55"/>
      <c r="M630" s="55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55"/>
      <c r="J631" s="55"/>
      <c r="K631" s="55"/>
      <c r="L631" s="55"/>
      <c r="M631" s="55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55"/>
      <c r="J632" s="55"/>
      <c r="K632" s="55"/>
      <c r="L632" s="55"/>
      <c r="M632" s="55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55"/>
      <c r="J633" s="55"/>
      <c r="K633" s="55"/>
      <c r="L633" s="55"/>
      <c r="M633" s="55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55"/>
      <c r="J634" s="55"/>
      <c r="K634" s="55"/>
      <c r="L634" s="55"/>
      <c r="M634" s="55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55"/>
      <c r="J635" s="55"/>
      <c r="K635" s="55"/>
      <c r="L635" s="55"/>
      <c r="M635" s="55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55"/>
      <c r="J636" s="55"/>
      <c r="K636" s="55"/>
      <c r="L636" s="55"/>
      <c r="M636" s="55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55"/>
      <c r="J637" s="55"/>
      <c r="K637" s="55"/>
      <c r="L637" s="55"/>
      <c r="M637" s="55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55"/>
      <c r="J638" s="55"/>
      <c r="K638" s="55"/>
      <c r="L638" s="55"/>
      <c r="M638" s="55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55"/>
      <c r="J639" s="55"/>
      <c r="K639" s="55"/>
      <c r="L639" s="55"/>
      <c r="M639" s="55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55"/>
      <c r="J640" s="55"/>
      <c r="K640" s="55"/>
      <c r="L640" s="55"/>
      <c r="M640" s="55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55"/>
      <c r="J641" s="55"/>
      <c r="K641" s="55"/>
      <c r="L641" s="55"/>
      <c r="M641" s="55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55"/>
      <c r="J642" s="55"/>
      <c r="K642" s="55"/>
      <c r="L642" s="55"/>
      <c r="M642" s="55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55"/>
      <c r="J643" s="55"/>
      <c r="K643" s="55"/>
      <c r="L643" s="55"/>
      <c r="M643" s="55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55"/>
      <c r="J644" s="55"/>
      <c r="K644" s="55"/>
      <c r="L644" s="55"/>
      <c r="M644" s="55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55"/>
      <c r="J645" s="55"/>
      <c r="K645" s="55"/>
      <c r="L645" s="55"/>
      <c r="M645" s="55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55"/>
      <c r="J646" s="55"/>
      <c r="K646" s="55"/>
      <c r="L646" s="55"/>
      <c r="M646" s="55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55"/>
      <c r="J647" s="55"/>
      <c r="K647" s="55"/>
      <c r="L647" s="55"/>
      <c r="M647" s="55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55"/>
      <c r="J648" s="55"/>
      <c r="K648" s="55"/>
      <c r="L648" s="55"/>
      <c r="M648" s="55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55"/>
      <c r="J649" s="55"/>
      <c r="K649" s="55"/>
      <c r="L649" s="55"/>
      <c r="M649" s="55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55"/>
      <c r="J650" s="55"/>
      <c r="K650" s="55"/>
      <c r="L650" s="55"/>
      <c r="M650" s="55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55"/>
      <c r="J651" s="55"/>
      <c r="K651" s="55"/>
      <c r="L651" s="55"/>
      <c r="M651" s="55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55"/>
      <c r="J652" s="55"/>
      <c r="K652" s="55"/>
      <c r="L652" s="55"/>
      <c r="M652" s="55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55"/>
      <c r="J653" s="55"/>
      <c r="K653" s="55"/>
      <c r="L653" s="55"/>
      <c r="M653" s="55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55"/>
      <c r="J654" s="55"/>
      <c r="K654" s="55"/>
      <c r="L654" s="55"/>
      <c r="M654" s="55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55"/>
      <c r="J655" s="55"/>
      <c r="K655" s="55"/>
      <c r="L655" s="55"/>
      <c r="M655" s="55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55"/>
      <c r="J656" s="55"/>
      <c r="K656" s="55"/>
      <c r="L656" s="55"/>
      <c r="M656" s="55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55"/>
      <c r="J657" s="55"/>
      <c r="K657" s="55"/>
      <c r="L657" s="55"/>
      <c r="M657" s="55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55"/>
      <c r="J658" s="55"/>
      <c r="K658" s="55"/>
      <c r="L658" s="55"/>
      <c r="M658" s="55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55"/>
      <c r="J659" s="55"/>
      <c r="K659" s="55"/>
      <c r="L659" s="55"/>
      <c r="M659" s="55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55"/>
      <c r="J660" s="55"/>
      <c r="K660" s="55"/>
      <c r="L660" s="55"/>
      <c r="M660" s="55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55"/>
      <c r="J661" s="55"/>
      <c r="K661" s="55"/>
      <c r="L661" s="55"/>
      <c r="M661" s="55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55"/>
      <c r="J662" s="55"/>
      <c r="K662" s="55"/>
      <c r="L662" s="55"/>
      <c r="M662" s="55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55"/>
      <c r="J663" s="55"/>
      <c r="K663" s="55"/>
      <c r="L663" s="55"/>
      <c r="M663" s="55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55"/>
      <c r="J664" s="55"/>
      <c r="K664" s="55"/>
      <c r="L664" s="55"/>
      <c r="M664" s="55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55"/>
      <c r="J665" s="55"/>
      <c r="K665" s="55"/>
      <c r="L665" s="55"/>
      <c r="M665" s="55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55"/>
      <c r="J666" s="55"/>
      <c r="K666" s="55"/>
      <c r="L666" s="55"/>
      <c r="M666" s="55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55"/>
      <c r="J667" s="55"/>
      <c r="K667" s="55"/>
      <c r="L667" s="55"/>
      <c r="M667" s="55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55"/>
      <c r="J668" s="55"/>
      <c r="K668" s="55"/>
      <c r="L668" s="55"/>
      <c r="M668" s="55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55"/>
      <c r="J669" s="55"/>
      <c r="K669" s="55"/>
      <c r="L669" s="55"/>
      <c r="M669" s="55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55"/>
      <c r="J670" s="55"/>
      <c r="K670" s="55"/>
      <c r="L670" s="55"/>
      <c r="M670" s="55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55"/>
      <c r="J671" s="55"/>
      <c r="K671" s="55"/>
      <c r="L671" s="55"/>
      <c r="M671" s="55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55"/>
      <c r="J672" s="55"/>
      <c r="K672" s="55"/>
      <c r="L672" s="55"/>
      <c r="M672" s="55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55"/>
      <c r="J673" s="55"/>
      <c r="K673" s="55"/>
      <c r="L673" s="55"/>
      <c r="M673" s="55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55"/>
      <c r="J674" s="55"/>
      <c r="K674" s="55"/>
      <c r="L674" s="55"/>
      <c r="M674" s="55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55"/>
      <c r="J675" s="55"/>
      <c r="K675" s="55"/>
      <c r="L675" s="55"/>
      <c r="M675" s="55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55"/>
      <c r="J676" s="55"/>
      <c r="K676" s="55"/>
      <c r="L676" s="55"/>
      <c r="M676" s="55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55"/>
      <c r="J677" s="55"/>
      <c r="K677" s="55"/>
      <c r="L677" s="55"/>
      <c r="M677" s="55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55"/>
      <c r="J678" s="55"/>
      <c r="K678" s="55"/>
      <c r="L678" s="55"/>
      <c r="M678" s="55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55"/>
      <c r="J679" s="55"/>
      <c r="K679" s="55"/>
      <c r="L679" s="55"/>
      <c r="M679" s="55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55"/>
      <c r="J680" s="55"/>
      <c r="K680" s="55"/>
      <c r="L680" s="55"/>
      <c r="M680" s="55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55"/>
      <c r="J681" s="55"/>
      <c r="K681" s="55"/>
      <c r="L681" s="55"/>
      <c r="M681" s="55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55"/>
      <c r="J682" s="55"/>
      <c r="K682" s="55"/>
      <c r="L682" s="55"/>
      <c r="M682" s="55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55"/>
      <c r="J683" s="55"/>
      <c r="K683" s="55"/>
      <c r="L683" s="55"/>
      <c r="M683" s="55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55"/>
      <c r="J684" s="55"/>
      <c r="K684" s="55"/>
      <c r="L684" s="55"/>
      <c r="M684" s="55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55"/>
      <c r="J685" s="55"/>
      <c r="K685" s="55"/>
      <c r="L685" s="55"/>
      <c r="M685" s="55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55"/>
      <c r="J686" s="55"/>
      <c r="K686" s="55"/>
      <c r="L686" s="55"/>
      <c r="M686" s="55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55"/>
      <c r="J687" s="55"/>
      <c r="K687" s="55"/>
      <c r="L687" s="55"/>
      <c r="M687" s="55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55"/>
      <c r="J688" s="55"/>
      <c r="K688" s="55"/>
      <c r="L688" s="55"/>
      <c r="M688" s="55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55"/>
      <c r="J689" s="55"/>
      <c r="K689" s="55"/>
      <c r="L689" s="55"/>
      <c r="M689" s="55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55"/>
      <c r="J690" s="55"/>
      <c r="K690" s="55"/>
      <c r="L690" s="55"/>
      <c r="M690" s="55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55"/>
      <c r="J691" s="55"/>
      <c r="K691" s="55"/>
      <c r="L691" s="55"/>
      <c r="M691" s="55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55"/>
      <c r="J692" s="55"/>
      <c r="K692" s="55"/>
      <c r="L692" s="55"/>
      <c r="M692" s="55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55"/>
      <c r="J693" s="55"/>
      <c r="K693" s="55"/>
      <c r="L693" s="55"/>
      <c r="M693" s="55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55"/>
      <c r="J694" s="55"/>
      <c r="K694" s="55"/>
      <c r="L694" s="55"/>
      <c r="M694" s="55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55"/>
      <c r="J695" s="55"/>
      <c r="K695" s="55"/>
      <c r="L695" s="55"/>
      <c r="M695" s="55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55"/>
      <c r="J696" s="55"/>
      <c r="K696" s="55"/>
      <c r="L696" s="55"/>
      <c r="M696" s="55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55"/>
      <c r="J697" s="55"/>
      <c r="K697" s="55"/>
      <c r="L697" s="55"/>
      <c r="M697" s="55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55"/>
      <c r="J698" s="55"/>
      <c r="K698" s="55"/>
      <c r="L698" s="55"/>
      <c r="M698" s="55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55"/>
      <c r="J699" s="55"/>
      <c r="K699" s="55"/>
      <c r="L699" s="55"/>
      <c r="M699" s="55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55"/>
      <c r="J700" s="55"/>
      <c r="K700" s="55"/>
      <c r="L700" s="55"/>
      <c r="M700" s="55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55"/>
      <c r="J701" s="55"/>
      <c r="K701" s="55"/>
      <c r="L701" s="55"/>
      <c r="M701" s="55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55"/>
      <c r="J702" s="55"/>
      <c r="K702" s="55"/>
      <c r="L702" s="55"/>
      <c r="M702" s="55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55"/>
      <c r="J703" s="55"/>
      <c r="K703" s="55"/>
      <c r="L703" s="55"/>
      <c r="M703" s="55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55"/>
      <c r="J704" s="55"/>
      <c r="K704" s="55"/>
      <c r="L704" s="55"/>
      <c r="M704" s="55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55"/>
      <c r="J705" s="55"/>
      <c r="K705" s="55"/>
      <c r="L705" s="55"/>
      <c r="M705" s="55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55"/>
      <c r="J706" s="55"/>
      <c r="K706" s="55"/>
      <c r="L706" s="55"/>
      <c r="M706" s="55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55"/>
      <c r="J707" s="55"/>
      <c r="K707" s="55"/>
      <c r="L707" s="55"/>
      <c r="M707" s="55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55"/>
      <c r="J708" s="55"/>
      <c r="K708" s="55"/>
      <c r="L708" s="55"/>
      <c r="M708" s="55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55"/>
      <c r="J709" s="55"/>
      <c r="K709" s="55"/>
      <c r="L709" s="55"/>
      <c r="M709" s="55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55"/>
      <c r="J710" s="55"/>
      <c r="K710" s="55"/>
      <c r="L710" s="55"/>
      <c r="M710" s="55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55"/>
      <c r="J711" s="55"/>
      <c r="K711" s="55"/>
      <c r="L711" s="55"/>
      <c r="M711" s="55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55"/>
      <c r="J712" s="55"/>
      <c r="K712" s="55"/>
      <c r="L712" s="55"/>
      <c r="M712" s="55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55"/>
      <c r="J713" s="55"/>
      <c r="K713" s="55"/>
      <c r="L713" s="55"/>
      <c r="M713" s="55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55"/>
      <c r="J714" s="55"/>
      <c r="K714" s="55"/>
      <c r="L714" s="55"/>
      <c r="M714" s="55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55"/>
      <c r="J715" s="55"/>
      <c r="K715" s="55"/>
      <c r="L715" s="55"/>
      <c r="M715" s="55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55"/>
      <c r="J716" s="55"/>
      <c r="K716" s="55"/>
      <c r="L716" s="55"/>
      <c r="M716" s="55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55"/>
      <c r="J717" s="55"/>
      <c r="K717" s="55"/>
      <c r="L717" s="55"/>
      <c r="M717" s="55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55"/>
      <c r="J718" s="55"/>
      <c r="K718" s="55"/>
      <c r="L718" s="55"/>
      <c r="M718" s="55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55"/>
      <c r="J719" s="55"/>
      <c r="K719" s="55"/>
      <c r="L719" s="55"/>
      <c r="M719" s="55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55"/>
      <c r="J720" s="55"/>
      <c r="K720" s="55"/>
      <c r="L720" s="55"/>
      <c r="M720" s="55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55"/>
      <c r="J721" s="55"/>
      <c r="K721" s="55"/>
      <c r="L721" s="55"/>
      <c r="M721" s="55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55"/>
      <c r="J722" s="55"/>
      <c r="K722" s="55"/>
      <c r="L722" s="55"/>
      <c r="M722" s="55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55"/>
      <c r="J723" s="55"/>
      <c r="K723" s="55"/>
      <c r="L723" s="55"/>
      <c r="M723" s="55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55"/>
      <c r="J724" s="55"/>
      <c r="K724" s="55"/>
      <c r="L724" s="55"/>
      <c r="M724" s="55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55"/>
      <c r="J725" s="55"/>
      <c r="K725" s="55"/>
      <c r="L725" s="55"/>
      <c r="M725" s="55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55"/>
      <c r="J726" s="55"/>
      <c r="K726" s="55"/>
      <c r="L726" s="55"/>
      <c r="M726" s="55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55"/>
      <c r="J727" s="55"/>
      <c r="K727" s="55"/>
      <c r="L727" s="55"/>
      <c r="M727" s="55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55"/>
      <c r="J728" s="55"/>
      <c r="K728" s="55"/>
      <c r="L728" s="55"/>
      <c r="M728" s="55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55"/>
      <c r="J729" s="55"/>
      <c r="K729" s="55"/>
      <c r="L729" s="55"/>
      <c r="M729" s="55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55"/>
      <c r="J730" s="55"/>
      <c r="K730" s="55"/>
      <c r="L730" s="55"/>
      <c r="M730" s="55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55"/>
      <c r="J731" s="55"/>
      <c r="K731" s="55"/>
      <c r="L731" s="55"/>
      <c r="M731" s="55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55"/>
      <c r="J732" s="55"/>
      <c r="K732" s="55"/>
      <c r="L732" s="55"/>
      <c r="M732" s="55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55"/>
      <c r="J733" s="55"/>
      <c r="K733" s="55"/>
      <c r="L733" s="55"/>
      <c r="M733" s="55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55"/>
      <c r="J734" s="55"/>
      <c r="K734" s="55"/>
      <c r="L734" s="55"/>
      <c r="M734" s="55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55"/>
      <c r="J735" s="55"/>
      <c r="K735" s="55"/>
      <c r="L735" s="55"/>
      <c r="M735" s="55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55"/>
      <c r="J736" s="55"/>
      <c r="K736" s="55"/>
      <c r="L736" s="55"/>
      <c r="M736" s="55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55"/>
      <c r="J737" s="55"/>
      <c r="K737" s="55"/>
      <c r="L737" s="55"/>
      <c r="M737" s="55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55"/>
      <c r="J738" s="55"/>
      <c r="K738" s="55"/>
      <c r="L738" s="55"/>
      <c r="M738" s="55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55"/>
      <c r="J739" s="55"/>
      <c r="K739" s="55"/>
      <c r="L739" s="55"/>
      <c r="M739" s="55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55"/>
      <c r="J740" s="55"/>
      <c r="K740" s="55"/>
      <c r="L740" s="55"/>
      <c r="M740" s="55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55"/>
      <c r="J741" s="55"/>
      <c r="K741" s="55"/>
      <c r="L741" s="55"/>
      <c r="M741" s="55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55"/>
      <c r="J742" s="55"/>
      <c r="K742" s="55"/>
      <c r="L742" s="55"/>
      <c r="M742" s="55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55"/>
      <c r="J743" s="55"/>
      <c r="K743" s="55"/>
      <c r="L743" s="55"/>
      <c r="M743" s="55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55"/>
      <c r="J744" s="55"/>
      <c r="K744" s="55"/>
      <c r="L744" s="55"/>
      <c r="M744" s="55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55"/>
      <c r="J745" s="55"/>
      <c r="K745" s="55"/>
      <c r="L745" s="55"/>
      <c r="M745" s="55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55"/>
      <c r="J746" s="55"/>
      <c r="K746" s="55"/>
      <c r="L746" s="55"/>
      <c r="M746" s="55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55"/>
      <c r="J747" s="55"/>
      <c r="K747" s="55"/>
      <c r="L747" s="55"/>
      <c r="M747" s="55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55"/>
      <c r="J748" s="55"/>
      <c r="K748" s="55"/>
      <c r="L748" s="55"/>
      <c r="M748" s="55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55"/>
      <c r="J749" s="55"/>
      <c r="K749" s="55"/>
      <c r="L749" s="55"/>
      <c r="M749" s="55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55"/>
      <c r="J750" s="55"/>
      <c r="K750" s="55"/>
      <c r="L750" s="55"/>
      <c r="M750" s="55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55"/>
      <c r="J751" s="55"/>
      <c r="K751" s="55"/>
      <c r="L751" s="55"/>
      <c r="M751" s="55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55"/>
      <c r="J752" s="55"/>
      <c r="K752" s="55"/>
      <c r="L752" s="55"/>
      <c r="M752" s="55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55"/>
      <c r="J753" s="55"/>
      <c r="K753" s="55"/>
      <c r="L753" s="55"/>
      <c r="M753" s="55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55"/>
      <c r="J754" s="55"/>
      <c r="K754" s="55"/>
      <c r="L754" s="55"/>
      <c r="M754" s="55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55"/>
      <c r="J755" s="55"/>
      <c r="K755" s="55"/>
      <c r="L755" s="55"/>
      <c r="M755" s="55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55"/>
      <c r="J756" s="55"/>
      <c r="K756" s="55"/>
      <c r="L756" s="55"/>
      <c r="M756" s="55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55"/>
      <c r="J757" s="55"/>
      <c r="K757" s="55"/>
      <c r="L757" s="55"/>
      <c r="M757" s="55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55"/>
      <c r="J758" s="55"/>
      <c r="K758" s="55"/>
      <c r="L758" s="55"/>
      <c r="M758" s="55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55"/>
      <c r="J759" s="55"/>
      <c r="K759" s="55"/>
      <c r="L759" s="55"/>
      <c r="M759" s="55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55"/>
      <c r="J760" s="55"/>
      <c r="K760" s="55"/>
      <c r="L760" s="55"/>
      <c r="M760" s="55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55"/>
      <c r="J761" s="55"/>
      <c r="K761" s="55"/>
      <c r="L761" s="55"/>
      <c r="M761" s="55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55"/>
      <c r="J762" s="55"/>
      <c r="K762" s="55"/>
      <c r="L762" s="55"/>
      <c r="M762" s="55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55"/>
      <c r="J763" s="55"/>
      <c r="K763" s="55"/>
      <c r="L763" s="55"/>
      <c r="M763" s="55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55"/>
      <c r="J764" s="55"/>
      <c r="K764" s="55"/>
      <c r="L764" s="55"/>
      <c r="M764" s="55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55"/>
      <c r="J765" s="55"/>
      <c r="K765" s="55"/>
      <c r="L765" s="55"/>
      <c r="M765" s="55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55"/>
      <c r="J766" s="55"/>
      <c r="K766" s="55"/>
      <c r="L766" s="55"/>
      <c r="M766" s="55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55"/>
      <c r="J767" s="55"/>
      <c r="K767" s="55"/>
      <c r="L767" s="55"/>
      <c r="M767" s="55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55"/>
      <c r="J768" s="55"/>
      <c r="K768" s="55"/>
      <c r="L768" s="55"/>
      <c r="M768" s="55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55"/>
      <c r="J769" s="55"/>
      <c r="K769" s="55"/>
      <c r="L769" s="55"/>
      <c r="M769" s="55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55"/>
      <c r="J770" s="55"/>
      <c r="K770" s="55"/>
      <c r="L770" s="55"/>
      <c r="M770" s="55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55"/>
      <c r="J771" s="55"/>
      <c r="K771" s="55"/>
      <c r="L771" s="55"/>
      <c r="M771" s="55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55"/>
      <c r="J772" s="55"/>
      <c r="K772" s="55"/>
      <c r="L772" s="55"/>
      <c r="M772" s="55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55"/>
      <c r="J773" s="55"/>
      <c r="K773" s="55"/>
      <c r="L773" s="55"/>
      <c r="M773" s="55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55"/>
      <c r="J774" s="55"/>
      <c r="K774" s="55"/>
      <c r="L774" s="55"/>
      <c r="M774" s="55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55"/>
      <c r="J775" s="55"/>
      <c r="K775" s="55"/>
      <c r="L775" s="55"/>
      <c r="M775" s="55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55"/>
      <c r="J776" s="55"/>
      <c r="K776" s="55"/>
      <c r="L776" s="55"/>
      <c r="M776" s="55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55"/>
      <c r="J777" s="55"/>
      <c r="K777" s="55"/>
      <c r="L777" s="55"/>
      <c r="M777" s="55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55"/>
      <c r="J778" s="55"/>
      <c r="K778" s="55"/>
      <c r="L778" s="55"/>
      <c r="M778" s="55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55"/>
      <c r="J779" s="55"/>
      <c r="K779" s="55"/>
      <c r="L779" s="55"/>
      <c r="M779" s="55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55"/>
      <c r="J780" s="55"/>
      <c r="K780" s="55"/>
      <c r="L780" s="55"/>
      <c r="M780" s="55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55"/>
      <c r="J781" s="55"/>
      <c r="K781" s="55"/>
      <c r="L781" s="55"/>
      <c r="M781" s="55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55"/>
      <c r="J782" s="55"/>
      <c r="K782" s="55"/>
      <c r="L782" s="55"/>
      <c r="M782" s="55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55"/>
      <c r="J783" s="55"/>
      <c r="K783" s="55"/>
      <c r="L783" s="55"/>
      <c r="M783" s="55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55"/>
      <c r="J784" s="55"/>
      <c r="K784" s="55"/>
      <c r="L784" s="55"/>
      <c r="M784" s="55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55"/>
      <c r="J785" s="55"/>
      <c r="K785" s="55"/>
      <c r="L785" s="55"/>
      <c r="M785" s="55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55"/>
      <c r="J786" s="55"/>
      <c r="K786" s="55"/>
      <c r="L786" s="55"/>
      <c r="M786" s="55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55"/>
      <c r="J787" s="55"/>
      <c r="K787" s="55"/>
      <c r="L787" s="55"/>
      <c r="M787" s="55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55"/>
      <c r="J788" s="55"/>
      <c r="K788" s="55"/>
      <c r="L788" s="55"/>
      <c r="M788" s="55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55"/>
      <c r="J789" s="55"/>
      <c r="K789" s="55"/>
      <c r="L789" s="55"/>
      <c r="M789" s="55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55"/>
      <c r="J790" s="55"/>
      <c r="K790" s="55"/>
      <c r="L790" s="55"/>
      <c r="M790" s="55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55"/>
      <c r="J791" s="55"/>
      <c r="K791" s="55"/>
      <c r="L791" s="55"/>
      <c r="M791" s="55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55"/>
      <c r="J792" s="55"/>
      <c r="K792" s="55"/>
      <c r="L792" s="55"/>
      <c r="M792" s="55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55"/>
      <c r="J793" s="55"/>
      <c r="K793" s="55"/>
      <c r="L793" s="55"/>
      <c r="M793" s="55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55"/>
      <c r="J794" s="55"/>
      <c r="K794" s="55"/>
      <c r="L794" s="55"/>
      <c r="M794" s="55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55"/>
      <c r="J795" s="55"/>
      <c r="K795" s="55"/>
      <c r="L795" s="55"/>
      <c r="M795" s="55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55"/>
      <c r="J796" s="55"/>
      <c r="K796" s="55"/>
      <c r="L796" s="55"/>
      <c r="M796" s="55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55"/>
      <c r="J797" s="55"/>
      <c r="K797" s="55"/>
      <c r="L797" s="55"/>
      <c r="M797" s="55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55"/>
      <c r="J798" s="55"/>
      <c r="K798" s="55"/>
      <c r="L798" s="55"/>
      <c r="M798" s="55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55"/>
      <c r="J799" s="55"/>
      <c r="K799" s="55"/>
      <c r="L799" s="55"/>
      <c r="M799" s="55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55"/>
      <c r="J800" s="55"/>
      <c r="K800" s="55"/>
      <c r="L800" s="55"/>
      <c r="M800" s="55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55"/>
      <c r="J801" s="55"/>
      <c r="K801" s="55"/>
      <c r="L801" s="55"/>
      <c r="M801" s="55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55"/>
      <c r="J802" s="55"/>
      <c r="K802" s="55"/>
      <c r="L802" s="55"/>
      <c r="M802" s="55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55"/>
      <c r="J803" s="55"/>
      <c r="K803" s="55"/>
      <c r="L803" s="55"/>
      <c r="M803" s="55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55"/>
      <c r="J804" s="55"/>
      <c r="K804" s="55"/>
      <c r="L804" s="55"/>
      <c r="M804" s="55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55"/>
      <c r="J805" s="55"/>
      <c r="K805" s="55"/>
      <c r="L805" s="55"/>
      <c r="M805" s="55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55"/>
      <c r="J806" s="55"/>
      <c r="K806" s="55"/>
      <c r="L806" s="55"/>
      <c r="M806" s="55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55"/>
      <c r="J807" s="55"/>
      <c r="K807" s="55"/>
      <c r="L807" s="55"/>
      <c r="M807" s="55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55"/>
      <c r="J808" s="55"/>
      <c r="K808" s="55"/>
      <c r="L808" s="55"/>
      <c r="M808" s="55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55"/>
      <c r="J809" s="55"/>
      <c r="K809" s="55"/>
      <c r="L809" s="55"/>
      <c r="M809" s="55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55"/>
      <c r="J810" s="55"/>
      <c r="K810" s="55"/>
      <c r="L810" s="55"/>
      <c r="M810" s="55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55"/>
      <c r="J811" s="55"/>
      <c r="K811" s="55"/>
      <c r="L811" s="55"/>
      <c r="M811" s="55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55"/>
      <c r="J812" s="55"/>
      <c r="K812" s="55"/>
      <c r="L812" s="55"/>
      <c r="M812" s="55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55"/>
      <c r="J813" s="55"/>
      <c r="K813" s="55"/>
      <c r="L813" s="55"/>
      <c r="M813" s="55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55"/>
      <c r="J814" s="55"/>
      <c r="K814" s="55"/>
      <c r="L814" s="55"/>
      <c r="M814" s="55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55"/>
      <c r="J815" s="55"/>
      <c r="K815" s="55"/>
      <c r="L815" s="55"/>
      <c r="M815" s="55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55"/>
      <c r="J816" s="55"/>
      <c r="K816" s="55"/>
      <c r="L816" s="55"/>
      <c r="M816" s="55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55"/>
      <c r="J817" s="55"/>
      <c r="K817" s="55"/>
      <c r="L817" s="55"/>
      <c r="M817" s="55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55"/>
      <c r="J818" s="55"/>
      <c r="K818" s="55"/>
      <c r="L818" s="55"/>
      <c r="M818" s="55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55"/>
      <c r="J819" s="55"/>
      <c r="K819" s="55"/>
      <c r="L819" s="55"/>
      <c r="M819" s="55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55"/>
      <c r="J820" s="55"/>
      <c r="K820" s="55"/>
      <c r="L820" s="55"/>
      <c r="M820" s="55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55"/>
      <c r="J821" s="55"/>
      <c r="K821" s="55"/>
      <c r="L821" s="55"/>
      <c r="M821" s="55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55"/>
      <c r="J822" s="55"/>
      <c r="K822" s="55"/>
      <c r="L822" s="55"/>
      <c r="M822" s="55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55"/>
      <c r="J823" s="55"/>
      <c r="K823" s="55"/>
      <c r="L823" s="55"/>
      <c r="M823" s="55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55"/>
      <c r="J824" s="55"/>
      <c r="K824" s="55"/>
      <c r="L824" s="55"/>
      <c r="M824" s="55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55"/>
      <c r="J825" s="55"/>
      <c r="K825" s="55"/>
      <c r="L825" s="55"/>
      <c r="M825" s="55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55"/>
      <c r="J826" s="55"/>
      <c r="K826" s="55"/>
      <c r="L826" s="55"/>
      <c r="M826" s="55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55"/>
      <c r="J827" s="55"/>
      <c r="K827" s="55"/>
      <c r="L827" s="55"/>
      <c r="M827" s="55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55"/>
      <c r="J828" s="55"/>
      <c r="K828" s="55"/>
      <c r="L828" s="55"/>
      <c r="M828" s="55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55"/>
      <c r="J829" s="55"/>
      <c r="K829" s="55"/>
      <c r="L829" s="55"/>
      <c r="M829" s="55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55"/>
      <c r="J830" s="55"/>
      <c r="K830" s="55"/>
      <c r="L830" s="55"/>
      <c r="M830" s="55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55"/>
      <c r="J831" s="55"/>
      <c r="K831" s="55"/>
      <c r="L831" s="55"/>
      <c r="M831" s="55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55"/>
      <c r="J832" s="55"/>
      <c r="K832" s="55"/>
      <c r="L832" s="55"/>
      <c r="M832" s="55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55"/>
      <c r="J833" s="55"/>
      <c r="K833" s="55"/>
      <c r="L833" s="55"/>
      <c r="M833" s="55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55"/>
      <c r="J834" s="55"/>
      <c r="K834" s="55"/>
      <c r="L834" s="55"/>
      <c r="M834" s="55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55"/>
      <c r="J835" s="55"/>
      <c r="K835" s="55"/>
      <c r="L835" s="55"/>
      <c r="M835" s="55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55"/>
      <c r="J836" s="55"/>
      <c r="K836" s="55"/>
      <c r="L836" s="55"/>
      <c r="M836" s="55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55"/>
      <c r="J837" s="55"/>
      <c r="K837" s="55"/>
      <c r="L837" s="55"/>
      <c r="M837" s="55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55"/>
      <c r="J838" s="55"/>
      <c r="K838" s="55"/>
      <c r="L838" s="55"/>
      <c r="M838" s="55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55"/>
      <c r="J839" s="55"/>
      <c r="K839" s="55"/>
      <c r="L839" s="55"/>
      <c r="M839" s="55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55"/>
      <c r="J840" s="55"/>
      <c r="K840" s="55"/>
      <c r="L840" s="55"/>
      <c r="M840" s="55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55"/>
      <c r="J841" s="55"/>
      <c r="K841" s="55"/>
      <c r="L841" s="55"/>
      <c r="M841" s="55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55"/>
      <c r="J842" s="55"/>
      <c r="K842" s="55"/>
      <c r="L842" s="55"/>
      <c r="M842" s="55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55"/>
      <c r="J843" s="55"/>
      <c r="K843" s="55"/>
      <c r="L843" s="55"/>
      <c r="M843" s="55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55"/>
      <c r="J844" s="55"/>
      <c r="K844" s="55"/>
      <c r="L844" s="55"/>
      <c r="M844" s="55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55"/>
      <c r="J845" s="55"/>
      <c r="K845" s="55"/>
      <c r="L845" s="55"/>
      <c r="M845" s="55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55"/>
      <c r="J846" s="55"/>
      <c r="K846" s="55"/>
      <c r="L846" s="55"/>
      <c r="M846" s="55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55"/>
      <c r="J847" s="55"/>
      <c r="K847" s="55"/>
      <c r="L847" s="55"/>
      <c r="M847" s="55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55"/>
      <c r="J848" s="55"/>
      <c r="K848" s="55"/>
      <c r="L848" s="55"/>
      <c r="M848" s="55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55"/>
      <c r="J849" s="55"/>
      <c r="K849" s="55"/>
      <c r="L849" s="55"/>
      <c r="M849" s="55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55"/>
      <c r="J850" s="55"/>
      <c r="K850" s="55"/>
      <c r="L850" s="55"/>
      <c r="M850" s="55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55"/>
      <c r="J851" s="55"/>
      <c r="K851" s="55"/>
      <c r="L851" s="55"/>
      <c r="M851" s="55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55"/>
      <c r="J852" s="55"/>
      <c r="K852" s="55"/>
      <c r="L852" s="55"/>
      <c r="M852" s="55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55"/>
      <c r="J853" s="55"/>
      <c r="K853" s="55"/>
      <c r="L853" s="55"/>
      <c r="M853" s="55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55"/>
      <c r="J854" s="55"/>
      <c r="K854" s="55"/>
      <c r="L854" s="55"/>
      <c r="M854" s="55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55"/>
      <c r="J855" s="55"/>
      <c r="K855" s="55"/>
      <c r="L855" s="55"/>
      <c r="M855" s="55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55"/>
      <c r="J856" s="55"/>
      <c r="K856" s="55"/>
      <c r="L856" s="55"/>
      <c r="M856" s="55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55"/>
      <c r="J857" s="55"/>
      <c r="K857" s="55"/>
      <c r="L857" s="55"/>
      <c r="M857" s="55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55"/>
      <c r="J858" s="55"/>
      <c r="K858" s="55"/>
      <c r="L858" s="55"/>
      <c r="M858" s="55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55"/>
      <c r="J859" s="55"/>
      <c r="K859" s="55"/>
      <c r="L859" s="55"/>
      <c r="M859" s="55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55"/>
      <c r="J860" s="55"/>
      <c r="K860" s="55"/>
      <c r="L860" s="55"/>
      <c r="M860" s="55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55"/>
      <c r="J861" s="55"/>
      <c r="K861" s="55"/>
      <c r="L861" s="55"/>
      <c r="M861" s="55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55"/>
      <c r="J862" s="55"/>
      <c r="K862" s="55"/>
      <c r="L862" s="55"/>
      <c r="M862" s="55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55"/>
      <c r="J863" s="55"/>
      <c r="K863" s="55"/>
      <c r="L863" s="55"/>
      <c r="M863" s="55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55"/>
      <c r="J864" s="55"/>
      <c r="K864" s="55"/>
      <c r="L864" s="55"/>
      <c r="M864" s="55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55"/>
      <c r="J865" s="55"/>
      <c r="K865" s="55"/>
      <c r="L865" s="55"/>
      <c r="M865" s="55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55"/>
      <c r="J866" s="55"/>
      <c r="K866" s="55"/>
      <c r="L866" s="55"/>
      <c r="M866" s="55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55"/>
      <c r="J867" s="55"/>
      <c r="K867" s="55"/>
      <c r="L867" s="55"/>
      <c r="M867" s="55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55"/>
      <c r="J868" s="55"/>
      <c r="K868" s="55"/>
      <c r="L868" s="55"/>
      <c r="M868" s="55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55"/>
      <c r="J869" s="55"/>
      <c r="K869" s="55"/>
      <c r="L869" s="55"/>
      <c r="M869" s="55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55"/>
      <c r="J870" s="55"/>
      <c r="K870" s="55"/>
      <c r="L870" s="55"/>
      <c r="M870" s="55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55"/>
      <c r="J871" s="55"/>
      <c r="K871" s="55"/>
      <c r="L871" s="55"/>
      <c r="M871" s="55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55"/>
      <c r="J872" s="55"/>
      <c r="K872" s="55"/>
      <c r="L872" s="55"/>
      <c r="M872" s="55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55"/>
      <c r="J873" s="55"/>
      <c r="K873" s="55"/>
      <c r="L873" s="55"/>
      <c r="M873" s="55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55"/>
      <c r="J874" s="55"/>
      <c r="K874" s="55"/>
      <c r="L874" s="55"/>
      <c r="M874" s="55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55"/>
      <c r="J875" s="55"/>
      <c r="K875" s="55"/>
      <c r="L875" s="55"/>
      <c r="M875" s="55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55"/>
      <c r="J876" s="55"/>
      <c r="K876" s="55"/>
      <c r="L876" s="55"/>
      <c r="M876" s="55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55"/>
      <c r="J877" s="55"/>
      <c r="K877" s="55"/>
      <c r="L877" s="55"/>
      <c r="M877" s="55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55"/>
      <c r="J878" s="55"/>
      <c r="K878" s="55"/>
      <c r="L878" s="55"/>
      <c r="M878" s="55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55"/>
      <c r="J879" s="55"/>
      <c r="K879" s="55"/>
      <c r="L879" s="55"/>
      <c r="M879" s="55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55"/>
      <c r="J880" s="55"/>
      <c r="K880" s="55"/>
      <c r="L880" s="55"/>
      <c r="M880" s="55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55"/>
      <c r="J881" s="55"/>
      <c r="K881" s="55"/>
      <c r="L881" s="55"/>
      <c r="M881" s="55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55"/>
      <c r="J882" s="55"/>
      <c r="K882" s="55"/>
      <c r="L882" s="55"/>
      <c r="M882" s="55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55"/>
      <c r="J883" s="55"/>
      <c r="K883" s="55"/>
      <c r="L883" s="55"/>
      <c r="M883" s="55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55"/>
      <c r="J884" s="55"/>
      <c r="K884" s="55"/>
      <c r="L884" s="55"/>
      <c r="M884" s="55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55"/>
      <c r="J885" s="55"/>
      <c r="K885" s="55"/>
      <c r="L885" s="55"/>
      <c r="M885" s="55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55"/>
      <c r="J886" s="55"/>
      <c r="K886" s="55"/>
      <c r="L886" s="55"/>
      <c r="M886" s="55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55"/>
      <c r="J887" s="55"/>
      <c r="K887" s="55"/>
      <c r="L887" s="55"/>
      <c r="M887" s="55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55"/>
      <c r="J888" s="55"/>
      <c r="K888" s="55"/>
      <c r="L888" s="55"/>
      <c r="M888" s="55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55"/>
      <c r="J889" s="55"/>
      <c r="K889" s="55"/>
      <c r="L889" s="55"/>
      <c r="M889" s="55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55"/>
      <c r="J890" s="55"/>
      <c r="K890" s="55"/>
      <c r="L890" s="55"/>
      <c r="M890" s="55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55"/>
      <c r="J891" s="55"/>
      <c r="K891" s="55"/>
      <c r="L891" s="55"/>
      <c r="M891" s="55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55"/>
      <c r="J892" s="55"/>
      <c r="K892" s="55"/>
      <c r="L892" s="55"/>
      <c r="M892" s="55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55"/>
      <c r="J893" s="55"/>
      <c r="K893" s="55"/>
      <c r="L893" s="55"/>
      <c r="M893" s="55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55"/>
      <c r="J894" s="55"/>
      <c r="K894" s="55"/>
      <c r="L894" s="55"/>
      <c r="M894" s="55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55"/>
      <c r="J895" s="55"/>
      <c r="K895" s="55"/>
      <c r="L895" s="55"/>
      <c r="M895" s="55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55"/>
      <c r="J896" s="55"/>
      <c r="K896" s="55"/>
      <c r="L896" s="55"/>
      <c r="M896" s="55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55"/>
      <c r="J897" s="55"/>
      <c r="K897" s="55"/>
      <c r="L897" s="55"/>
      <c r="M897" s="55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55"/>
      <c r="J898" s="55"/>
      <c r="K898" s="55"/>
      <c r="L898" s="55"/>
      <c r="M898" s="55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55"/>
      <c r="J899" s="55"/>
      <c r="K899" s="55"/>
      <c r="L899" s="55"/>
      <c r="M899" s="55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55"/>
      <c r="J900" s="55"/>
      <c r="K900" s="55"/>
      <c r="L900" s="55"/>
      <c r="M900" s="55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55"/>
      <c r="J901" s="55"/>
      <c r="K901" s="55"/>
      <c r="L901" s="55"/>
      <c r="M901" s="55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55"/>
      <c r="J902" s="55"/>
      <c r="K902" s="55"/>
      <c r="L902" s="55"/>
      <c r="M902" s="55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55"/>
      <c r="J903" s="55"/>
      <c r="K903" s="55"/>
      <c r="L903" s="55"/>
      <c r="M903" s="55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55"/>
      <c r="J904" s="55"/>
      <c r="K904" s="55"/>
      <c r="L904" s="55"/>
      <c r="M904" s="55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55"/>
      <c r="J905" s="55"/>
      <c r="K905" s="55"/>
      <c r="L905" s="55"/>
      <c r="M905" s="55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55"/>
      <c r="J906" s="55"/>
      <c r="K906" s="55"/>
      <c r="L906" s="55"/>
      <c r="M906" s="55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55"/>
      <c r="J907" s="55"/>
      <c r="K907" s="55"/>
      <c r="L907" s="55"/>
      <c r="M907" s="55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55"/>
      <c r="J908" s="55"/>
      <c r="K908" s="55"/>
      <c r="L908" s="55"/>
      <c r="M908" s="55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55"/>
      <c r="J909" s="55"/>
      <c r="K909" s="55"/>
      <c r="L909" s="55"/>
      <c r="M909" s="55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55"/>
      <c r="J910" s="55"/>
      <c r="K910" s="55"/>
      <c r="L910" s="55"/>
      <c r="M910" s="55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55"/>
      <c r="J911" s="55"/>
      <c r="K911" s="55"/>
      <c r="L911" s="55"/>
      <c r="M911" s="55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55"/>
      <c r="J912" s="55"/>
      <c r="K912" s="55"/>
      <c r="L912" s="55"/>
      <c r="M912" s="55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55"/>
      <c r="J913" s="55"/>
      <c r="K913" s="55"/>
      <c r="L913" s="55"/>
      <c r="M913" s="55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55"/>
      <c r="J914" s="55"/>
      <c r="K914" s="55"/>
      <c r="L914" s="55"/>
      <c r="M914" s="55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55"/>
      <c r="J915" s="55"/>
      <c r="K915" s="55"/>
      <c r="L915" s="55"/>
      <c r="M915" s="55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55"/>
      <c r="J916" s="55"/>
      <c r="K916" s="55"/>
      <c r="L916" s="55"/>
      <c r="M916" s="55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55"/>
      <c r="J917" s="55"/>
      <c r="K917" s="55"/>
      <c r="L917" s="55"/>
      <c r="M917" s="55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55"/>
      <c r="J918" s="55"/>
      <c r="K918" s="55"/>
      <c r="L918" s="55"/>
      <c r="M918" s="55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55"/>
      <c r="J919" s="55"/>
      <c r="K919" s="55"/>
      <c r="L919" s="55"/>
      <c r="M919" s="55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55"/>
      <c r="J920" s="55"/>
      <c r="K920" s="55"/>
      <c r="L920" s="55"/>
      <c r="M920" s="55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55"/>
      <c r="J921" s="55"/>
      <c r="K921" s="55"/>
      <c r="L921" s="55"/>
      <c r="M921" s="55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55"/>
      <c r="J922" s="55"/>
      <c r="K922" s="55"/>
      <c r="L922" s="55"/>
      <c r="M922" s="55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55"/>
      <c r="J923" s="55"/>
      <c r="K923" s="55"/>
      <c r="L923" s="55"/>
      <c r="M923" s="55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55"/>
      <c r="J924" s="55"/>
      <c r="K924" s="55"/>
      <c r="L924" s="55"/>
      <c r="M924" s="55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55"/>
      <c r="J925" s="55"/>
      <c r="K925" s="55"/>
      <c r="L925" s="55"/>
      <c r="M925" s="55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55"/>
      <c r="J926" s="55"/>
      <c r="K926" s="55"/>
      <c r="L926" s="55"/>
      <c r="M926" s="55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55"/>
      <c r="J927" s="55"/>
      <c r="K927" s="55"/>
      <c r="L927" s="55"/>
      <c r="M927" s="55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55"/>
      <c r="J928" s="55"/>
      <c r="K928" s="55"/>
      <c r="L928" s="55"/>
      <c r="M928" s="55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55"/>
      <c r="J929" s="55"/>
      <c r="K929" s="55"/>
      <c r="L929" s="55"/>
      <c r="M929" s="55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55"/>
      <c r="J930" s="55"/>
      <c r="K930" s="55"/>
      <c r="L930" s="55"/>
      <c r="M930" s="55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55"/>
      <c r="J931" s="55"/>
      <c r="K931" s="55"/>
      <c r="L931" s="55"/>
      <c r="M931" s="55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55"/>
      <c r="J932" s="55"/>
      <c r="K932" s="55"/>
      <c r="L932" s="55"/>
      <c r="M932" s="55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55"/>
      <c r="J933" s="55"/>
      <c r="K933" s="55"/>
      <c r="L933" s="55"/>
      <c r="M933" s="55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55"/>
      <c r="J934" s="55"/>
      <c r="K934" s="55"/>
      <c r="L934" s="55"/>
      <c r="M934" s="55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55"/>
      <c r="J935" s="55"/>
      <c r="K935" s="55"/>
      <c r="L935" s="55"/>
      <c r="M935" s="55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55"/>
      <c r="J936" s="55"/>
      <c r="K936" s="55"/>
      <c r="L936" s="55"/>
      <c r="M936" s="55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55"/>
      <c r="J937" s="55"/>
      <c r="K937" s="55"/>
      <c r="L937" s="55"/>
      <c r="M937" s="55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55"/>
      <c r="J938" s="55"/>
      <c r="K938" s="55"/>
      <c r="L938" s="55"/>
      <c r="M938" s="55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55"/>
      <c r="J939" s="55"/>
      <c r="K939" s="55"/>
      <c r="L939" s="55"/>
      <c r="M939" s="55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55"/>
      <c r="J940" s="55"/>
      <c r="K940" s="55"/>
      <c r="L940" s="55"/>
      <c r="M940" s="55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55"/>
      <c r="J941" s="55"/>
      <c r="K941" s="55"/>
      <c r="L941" s="55"/>
      <c r="M941" s="55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55"/>
      <c r="J942" s="55"/>
      <c r="K942" s="55"/>
      <c r="L942" s="55"/>
      <c r="M942" s="55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55"/>
      <c r="J943" s="55"/>
      <c r="K943" s="55"/>
      <c r="L943" s="55"/>
      <c r="M943" s="55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55"/>
      <c r="J944" s="55"/>
      <c r="K944" s="55"/>
      <c r="L944" s="55"/>
      <c r="M944" s="55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55"/>
      <c r="J945" s="55"/>
      <c r="K945" s="55"/>
      <c r="L945" s="55"/>
      <c r="M945" s="55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55"/>
      <c r="J946" s="55"/>
      <c r="K946" s="55"/>
      <c r="L946" s="55"/>
      <c r="M946" s="55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55"/>
      <c r="J947" s="55"/>
      <c r="K947" s="55"/>
      <c r="L947" s="55"/>
      <c r="M947" s="55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55"/>
      <c r="J948" s="55"/>
      <c r="K948" s="55"/>
      <c r="L948" s="55"/>
      <c r="M948" s="55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55"/>
      <c r="J949" s="55"/>
      <c r="K949" s="55"/>
      <c r="L949" s="55"/>
      <c r="M949" s="55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55"/>
      <c r="J950" s="55"/>
      <c r="K950" s="55"/>
      <c r="L950" s="55"/>
      <c r="M950" s="55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55"/>
      <c r="J951" s="55"/>
      <c r="K951" s="55"/>
      <c r="L951" s="55"/>
      <c r="M951" s="55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55"/>
      <c r="J952" s="55"/>
      <c r="K952" s="55"/>
      <c r="L952" s="55"/>
      <c r="M952" s="55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55"/>
      <c r="J953" s="55"/>
      <c r="K953" s="55"/>
      <c r="L953" s="55"/>
      <c r="M953" s="55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55"/>
      <c r="J954" s="55"/>
      <c r="K954" s="55"/>
      <c r="L954" s="55"/>
      <c r="M954" s="55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55"/>
      <c r="J955" s="55"/>
      <c r="K955" s="55"/>
      <c r="L955" s="55"/>
      <c r="M955" s="55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55"/>
      <c r="J956" s="55"/>
      <c r="K956" s="55"/>
      <c r="L956" s="55"/>
      <c r="M956" s="55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55"/>
      <c r="J957" s="55"/>
      <c r="K957" s="55"/>
      <c r="L957" s="55"/>
      <c r="M957" s="55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55"/>
      <c r="J958" s="55"/>
      <c r="K958" s="55"/>
      <c r="L958" s="55"/>
      <c r="M958" s="55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55"/>
      <c r="J959" s="55"/>
      <c r="K959" s="55"/>
      <c r="L959" s="55"/>
      <c r="M959" s="55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55"/>
      <c r="J960" s="55"/>
      <c r="K960" s="55"/>
      <c r="L960" s="55"/>
      <c r="M960" s="55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55"/>
      <c r="J961" s="55"/>
      <c r="K961" s="55"/>
      <c r="L961" s="55"/>
      <c r="M961" s="55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55"/>
      <c r="J962" s="55"/>
      <c r="K962" s="55"/>
      <c r="L962" s="55"/>
      <c r="M962" s="55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55"/>
      <c r="J963" s="55"/>
      <c r="K963" s="55"/>
      <c r="L963" s="55"/>
      <c r="M963" s="55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55"/>
      <c r="J964" s="55"/>
      <c r="K964" s="55"/>
      <c r="L964" s="55"/>
      <c r="M964" s="55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55"/>
      <c r="J965" s="55"/>
      <c r="K965" s="55"/>
      <c r="L965" s="55"/>
      <c r="M965" s="55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55"/>
      <c r="J966" s="55"/>
      <c r="K966" s="55"/>
      <c r="L966" s="55"/>
      <c r="M966" s="55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55"/>
      <c r="J967" s="55"/>
      <c r="K967" s="55"/>
      <c r="L967" s="55"/>
      <c r="M967" s="55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55"/>
      <c r="J968" s="55"/>
      <c r="K968" s="55"/>
      <c r="L968" s="55"/>
      <c r="M968" s="55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55"/>
      <c r="J969" s="55"/>
      <c r="K969" s="55"/>
      <c r="L969" s="55"/>
      <c r="M969" s="55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55"/>
      <c r="J970" s="55"/>
      <c r="K970" s="55"/>
      <c r="L970" s="55"/>
      <c r="M970" s="55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55"/>
      <c r="J971" s="55"/>
      <c r="K971" s="55"/>
      <c r="L971" s="55"/>
      <c r="M971" s="55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55"/>
      <c r="J972" s="55"/>
      <c r="K972" s="55"/>
      <c r="L972" s="55"/>
      <c r="M972" s="55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55"/>
      <c r="J973" s="55"/>
      <c r="K973" s="55"/>
      <c r="L973" s="55"/>
      <c r="M973" s="55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55"/>
      <c r="J974" s="55"/>
      <c r="K974" s="55"/>
      <c r="L974" s="55"/>
      <c r="M974" s="55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55"/>
      <c r="J975" s="55"/>
      <c r="K975" s="55"/>
      <c r="L975" s="55"/>
      <c r="M975" s="55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55"/>
      <c r="J976" s="55"/>
      <c r="K976" s="55"/>
      <c r="L976" s="55"/>
      <c r="M976" s="55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55"/>
      <c r="J977" s="55"/>
      <c r="K977" s="55"/>
      <c r="L977" s="55"/>
      <c r="M977" s="55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55"/>
      <c r="J978" s="55"/>
      <c r="K978" s="55"/>
      <c r="L978" s="55"/>
      <c r="M978" s="55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55"/>
      <c r="J979" s="55"/>
      <c r="K979" s="55"/>
      <c r="L979" s="55"/>
      <c r="M979" s="55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55"/>
      <c r="J980" s="55"/>
      <c r="K980" s="55"/>
      <c r="L980" s="55"/>
      <c r="M980" s="55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55"/>
      <c r="J981" s="55"/>
      <c r="K981" s="55"/>
      <c r="L981" s="55"/>
      <c r="M981" s="55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55"/>
      <c r="J982" s="55"/>
      <c r="K982" s="55"/>
      <c r="L982" s="55"/>
      <c r="M982" s="55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55"/>
      <c r="J983" s="55"/>
      <c r="K983" s="55"/>
      <c r="L983" s="55"/>
      <c r="M983" s="55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55"/>
      <c r="J984" s="55"/>
      <c r="K984" s="55"/>
      <c r="L984" s="55"/>
      <c r="M984" s="55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55"/>
      <c r="J985" s="55"/>
      <c r="K985" s="55"/>
      <c r="L985" s="55"/>
      <c r="M985" s="55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55"/>
      <c r="J986" s="55"/>
      <c r="K986" s="55"/>
      <c r="L986" s="55"/>
      <c r="M986" s="55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55"/>
      <c r="J987" s="55"/>
      <c r="K987" s="55"/>
      <c r="L987" s="55"/>
      <c r="M987" s="55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55"/>
      <c r="J988" s="55"/>
      <c r="K988" s="55"/>
      <c r="L988" s="55"/>
      <c r="M988" s="55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55"/>
      <c r="J989" s="55"/>
      <c r="K989" s="55"/>
      <c r="L989" s="55"/>
      <c r="M989" s="55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55"/>
      <c r="J990" s="55"/>
      <c r="K990" s="55"/>
      <c r="L990" s="55"/>
      <c r="M990" s="55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55"/>
      <c r="J991" s="55"/>
      <c r="K991" s="55"/>
      <c r="L991" s="55"/>
      <c r="M991" s="55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55"/>
      <c r="J992" s="55"/>
      <c r="K992" s="55"/>
      <c r="L992" s="55"/>
      <c r="M992" s="55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55"/>
      <c r="J993" s="55"/>
      <c r="K993" s="55"/>
      <c r="L993" s="55"/>
      <c r="M993" s="55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55"/>
      <c r="J994" s="55"/>
      <c r="K994" s="55"/>
      <c r="L994" s="55"/>
      <c r="M994" s="55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55"/>
      <c r="J995" s="55"/>
      <c r="K995" s="55"/>
      <c r="L995" s="55"/>
      <c r="M995" s="55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55"/>
      <c r="J996" s="55"/>
      <c r="K996" s="55"/>
      <c r="L996" s="55"/>
      <c r="M996" s="55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55"/>
      <c r="J997" s="55"/>
      <c r="K997" s="55"/>
      <c r="L997" s="55"/>
      <c r="M997" s="55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55"/>
      <c r="J998" s="55"/>
      <c r="K998" s="55"/>
      <c r="L998" s="55"/>
      <c r="M998" s="55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55"/>
      <c r="J999" s="55"/>
      <c r="K999" s="55"/>
      <c r="L999" s="55"/>
      <c r="M999" s="55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55"/>
      <c r="J1000" s="55"/>
      <c r="K1000" s="55"/>
      <c r="L1000" s="55"/>
      <c r="M1000" s="55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ageMargins left="0.7" right="0.7" top="0.75" bottom="0.75" header="0" footer="0"/>
  <pageSetup scale="61"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4.42578125" defaultRowHeight="15" customHeight="1"/>
  <cols>
    <col min="1" max="1" width="11.42578125" customWidth="1"/>
    <col min="2" max="2" width="26.42578125" customWidth="1"/>
    <col min="3" max="3" width="44.85546875" customWidth="1"/>
    <col min="4" max="4" width="15" customWidth="1"/>
    <col min="5" max="5" width="16" customWidth="1"/>
    <col min="6" max="6" width="12.140625" customWidth="1"/>
    <col min="7" max="9" width="13.42578125" customWidth="1"/>
    <col min="10" max="10" width="15.140625" customWidth="1"/>
    <col min="11" max="26" width="10.7109375" customWidth="1"/>
  </cols>
  <sheetData>
    <row r="1" spans="1:26" ht="54" customHeight="1">
      <c r="A1" s="36" t="s">
        <v>3</v>
      </c>
      <c r="B1" s="36" t="s">
        <v>4</v>
      </c>
      <c r="C1" s="36" t="s">
        <v>5</v>
      </c>
      <c r="D1" s="36" t="s">
        <v>0</v>
      </c>
      <c r="E1" s="36" t="s">
        <v>1</v>
      </c>
      <c r="F1" s="36" t="s">
        <v>2</v>
      </c>
      <c r="G1" s="56" t="s">
        <v>153</v>
      </c>
      <c r="H1" s="37" t="s">
        <v>154</v>
      </c>
      <c r="I1" s="56" t="s">
        <v>155</v>
      </c>
      <c r="J1" s="37" t="s">
        <v>156</v>
      </c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>
      <c r="A2" s="57" t="s">
        <v>96</v>
      </c>
      <c r="B2" s="58" t="str">
        <f>IF(ISERROR(VLOOKUP(Entradas!$A2,Inventario!$A$2:$M$21,2,FALSE)),"",VLOOKUP(Entradas!$A2,Inventario!$A$2:$M$21,2,FALSE))</f>
        <v>Rotateq</v>
      </c>
      <c r="C2" s="58" t="str">
        <f>IF(ISERROR(VLOOKUP(Entradas!$A2,Inventario!$A$2:$M$21,3,FALSE)),"",VLOOKUP(Entradas!$A2,Inventario!$A$2:$M$21,3,FALSE))</f>
        <v>Rotavirus Vivo Atenuado</v>
      </c>
      <c r="D2" s="59" t="str">
        <f>IF(ISERROR(VLOOKUP(Entradas!$A2,Inventario!$A$2:$M$21,4,FALSE)),"",VLOOKUP(Entradas!$A2,Inventario!$A$2:$M$21,4,FALSE))</f>
        <v>IPS FARALLONES</v>
      </c>
      <c r="E2" s="59" t="str">
        <f>IF(ISERROR(VLOOKUP(Entradas!$A2,Inventario!$A$2:$M$21,5,FALSE)),"",VLOOKUP(Entradas!$A2,Inventario!$A$2:$M$21,5,FALSE))</f>
        <v>Merck</v>
      </c>
      <c r="F2" s="60" t="str">
        <f>IF(ISERROR(VLOOKUP(Entradas!$A2,Inventario!$A$2:$M$21,6,FALSE)),"",VLOOKUP(Entradas!$A2,Inventario!$A$2:$M$21,6,FALSE))</f>
        <v>1800</v>
      </c>
      <c r="G2" s="61">
        <v>44412</v>
      </c>
      <c r="H2" s="62" t="s">
        <v>157</v>
      </c>
      <c r="I2" s="61">
        <v>44805</v>
      </c>
      <c r="J2" s="63">
        <v>2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>
      <c r="A3" s="57" t="s">
        <v>89</v>
      </c>
      <c r="B3" s="58" t="str">
        <f>IF(ISERROR(VLOOKUP(Entradas!$A3,Inventario!$A$2:$M$21,2,FALSE)),"",VLOOKUP(Entradas!$A3,Inventario!$A$2:$M$21,2,FALSE))</f>
        <v>Fluquadri</v>
      </c>
      <c r="C3" s="58" t="str">
        <f>IF(ISERROR(VLOOKUP(Entradas!$A3,Inventario!$A$2:$M$21,3,FALSE)),"",VLOOKUP(Entradas!$A3,Inventario!$A$2:$M$21,3,FALSE))</f>
        <v>Influenza</v>
      </c>
      <c r="D3" s="59" t="str">
        <f>IF(ISERROR(VLOOKUP(Entradas!$A3,Inventario!$A$2:$M$21,4,FALSE)),"",VLOOKUP(Entradas!$A3,Inventario!$A$2:$M$21,4,FALSE))</f>
        <v>IPS FARALLONES</v>
      </c>
      <c r="E3" s="59" t="str">
        <f>IF(ISERROR(VLOOKUP(Entradas!$A3,Inventario!$A$2:$M$21,5,FALSE)),"",VLOOKUP(Entradas!$A3,Inventario!$A$2:$M$21,5,FALSE))</f>
        <v>Sanofi</v>
      </c>
      <c r="F3" s="60" t="str">
        <f>IF(ISERROR(VLOOKUP(Entradas!$A3,Inventario!$A$2:$M$21,6,FALSE)),"",VLOOKUP(Entradas!$A3,Inventario!$A$2:$M$21,6,FALSE))</f>
        <v>164992</v>
      </c>
      <c r="G3" s="61">
        <v>44412</v>
      </c>
      <c r="H3" s="62" t="s">
        <v>158</v>
      </c>
      <c r="I3" s="61">
        <v>44592</v>
      </c>
      <c r="J3" s="63">
        <v>10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>
      <c r="A4" s="57" t="s">
        <v>77</v>
      </c>
      <c r="B4" s="58" t="str">
        <f>IF(ISERROR(VLOOKUP(Entradas!$A4,Inventario!$A$2:$M$21,2,FALSE)),"",VLOOKUP(Entradas!$A4,Inventario!$A$2:$M$21,2,FALSE))</f>
        <v>Hexaxim</v>
      </c>
      <c r="C4" s="58" t="str">
        <f>IF(ISERROR(VLOOKUP(Entradas!$A4,Inventario!$A$2:$M$21,3,FALSE)),"",VLOOKUP(Entradas!$A4,Inventario!$A$2:$M$21,3,FALSE))</f>
        <v>DPAT + VPI + HIB + HB</v>
      </c>
      <c r="D4" s="59" t="str">
        <f>IF(ISERROR(VLOOKUP(Entradas!$A4,Inventario!$A$2:$M$21,4,FALSE)),"",VLOOKUP(Entradas!$A4,Inventario!$A$2:$M$21,4,FALSE))</f>
        <v>IPS FARALLONES</v>
      </c>
      <c r="E4" s="59" t="str">
        <f>IF(ISERROR(VLOOKUP(Entradas!$A4,Inventario!$A$2:$M$21,5,FALSE)),"",VLOOKUP(Entradas!$A4,Inventario!$A$2:$M$21,5,FALSE))</f>
        <v>Sanofi</v>
      </c>
      <c r="F4" s="60" t="str">
        <f>IF(ISERROR(VLOOKUP(Entradas!$A4,Inventario!$A$2:$M$21,6,FALSE)),"",VLOOKUP(Entradas!$A4,Inventario!$A$2:$M$21,6,FALSE))</f>
        <v>3800</v>
      </c>
      <c r="G4" s="61">
        <v>44412</v>
      </c>
      <c r="H4" s="62" t="s">
        <v>159</v>
      </c>
      <c r="I4" s="61">
        <v>44773</v>
      </c>
      <c r="J4" s="63">
        <v>2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>
      <c r="A5" s="57" t="s">
        <v>73</v>
      </c>
      <c r="B5" s="58" t="str">
        <f>IF(ISERROR(VLOOKUP(Entradas!$A5,Inventario!$A$2:$M$21,2,FALSE)),"",VLOOKUP(Entradas!$A5,Inventario!$A$2:$M$21,2,FALSE))</f>
        <v>Pentaxim</v>
      </c>
      <c r="C5" s="58" t="str">
        <f>IF(ISERROR(VLOOKUP(Entradas!$A5,Inventario!$A$2:$M$21,3,FALSE)),"",VLOOKUP(Entradas!$A5,Inventario!$A$2:$M$21,3,FALSE))</f>
        <v>Difteria-Tosferina, tetano, polio, haemophilus</v>
      </c>
      <c r="D5" s="59" t="str">
        <f>IF(ISERROR(VLOOKUP(Entradas!$A5,Inventario!$A$2:$M$21,4,FALSE)),"",VLOOKUP(Entradas!$A5,Inventario!$A$2:$M$21,4,FALSE))</f>
        <v>IPS FARALLONES</v>
      </c>
      <c r="E5" s="59" t="str">
        <f>IF(ISERROR(VLOOKUP(Entradas!$A5,Inventario!$A$2:$M$21,5,FALSE)),"",VLOOKUP(Entradas!$A5,Inventario!$A$2:$M$21,5,FALSE))</f>
        <v>Sanofi</v>
      </c>
      <c r="F5" s="60" t="str">
        <f>IF(ISERROR(VLOOKUP(Entradas!$A5,Inventario!$A$2:$M$21,6,FALSE)),"",VLOOKUP(Entradas!$A5,Inventario!$A$2:$M$21,6,FALSE))</f>
        <v>2800</v>
      </c>
      <c r="G5" s="61">
        <v>44412</v>
      </c>
      <c r="H5" s="62" t="s">
        <v>160</v>
      </c>
      <c r="I5" s="61">
        <v>44803</v>
      </c>
      <c r="J5" s="63">
        <v>2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>
      <c r="A6" s="57" t="s">
        <v>118</v>
      </c>
      <c r="B6" s="58" t="str">
        <f>IF(ISERROR(VLOOKUP(Entradas!$A6,Inventario!$A$2:$M$21,2,FALSE)),"",VLOOKUP(Entradas!$A6,Inventario!$A$2:$M$21,2,FALSE))</f>
        <v>Varivax</v>
      </c>
      <c r="C6" s="58" t="str">
        <f>IF(ISERROR(VLOOKUP(Entradas!$A6,Inventario!$A$2:$M$21,3,FALSE)),"",VLOOKUP(Entradas!$A6,Inventario!$A$2:$M$21,3,FALSE))</f>
        <v>Varicela</v>
      </c>
      <c r="D6" s="59" t="str">
        <f>IF(ISERROR(VLOOKUP(Entradas!$A6,Inventario!$A$2:$M$21,4,FALSE)),"",VLOOKUP(Entradas!$A6,Inventario!$A$2:$M$21,4,FALSE))</f>
        <v>IPS FARALLONES</v>
      </c>
      <c r="E6" s="59" t="str">
        <f>IF(ISERROR(VLOOKUP(Entradas!$A6,Inventario!$A$2:$M$21,5,FALSE)),"",VLOOKUP(Entradas!$A6,Inventario!$A$2:$M$21,5,FALSE))</f>
        <v>Merck</v>
      </c>
      <c r="F6" s="60" t="str">
        <f>IF(ISERROR(VLOOKUP(Entradas!$A6,Inventario!$A$2:$M$21,6,FALSE)),"",VLOOKUP(Entradas!$A6,Inventario!$A$2:$M$21,6,FALSE))</f>
        <v>4500</v>
      </c>
      <c r="G6" s="61">
        <v>44412</v>
      </c>
      <c r="H6" s="62" t="s">
        <v>161</v>
      </c>
      <c r="I6" s="61">
        <v>44957</v>
      </c>
      <c r="J6" s="63">
        <v>3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>
      <c r="A7" s="57" t="s">
        <v>85</v>
      </c>
      <c r="B7" s="58" t="str">
        <f>IF(ISERROR(VLOOKUP(Entradas!$A7,Inventario!$A$2:$M$21,2,FALSE)),"",VLOOKUP(Entradas!$A7,Inventario!$A$2:$M$21,2,FALSE))</f>
        <v xml:space="preserve">Avaxim 80 </v>
      </c>
      <c r="C7" s="58" t="str">
        <f>IF(ISERROR(VLOOKUP(Entradas!$A7,Inventario!$A$2:$M$21,3,FALSE)),"",VLOOKUP(Entradas!$A7,Inventario!$A$2:$M$21,3,FALSE))</f>
        <v>Hepatitis A niño</v>
      </c>
      <c r="D7" s="59" t="str">
        <f>IF(ISERROR(VLOOKUP(Entradas!$A7,Inventario!$A$2:$M$21,4,FALSE)),"",VLOOKUP(Entradas!$A7,Inventario!$A$2:$M$21,4,FALSE))</f>
        <v>IPS FARALLONES</v>
      </c>
      <c r="E7" s="59" t="str">
        <f>IF(ISERROR(VLOOKUP(Entradas!$A7,Inventario!$A$2:$M$21,5,FALSE)),"",VLOOKUP(Entradas!$A7,Inventario!$A$2:$M$21,5,FALSE))</f>
        <v>Sanofi</v>
      </c>
      <c r="F7" s="60" t="str">
        <f>IF(ISERROR(VLOOKUP(Entradas!$A7,Inventario!$A$2:$M$21,6,FALSE)),"",VLOOKUP(Entradas!$A7,Inventario!$A$2:$M$21,6,FALSE))</f>
        <v>2500</v>
      </c>
      <c r="G7" s="61">
        <v>44412</v>
      </c>
      <c r="H7" s="62" t="s">
        <v>162</v>
      </c>
      <c r="I7" s="61">
        <v>44957</v>
      </c>
      <c r="J7" s="63">
        <v>3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>
      <c r="A8" s="57" t="s">
        <v>148</v>
      </c>
      <c r="B8" s="58" t="str">
        <f>IF(ISERROR(VLOOKUP(Entradas!$A8,Inventario!$A$2:$M$21,2,FALSE)),"",VLOOKUP(Entradas!$A8,Inventario!$A$2:$M$21,2,FALSE))</f>
        <v xml:space="preserve">Tetraxim </v>
      </c>
      <c r="C8" s="58" t="str">
        <f>IF(ISERROR(VLOOKUP(Entradas!$A8,Inventario!$A$2:$M$21,3,FALSE)),"",VLOOKUP(Entradas!$A8,Inventario!$A$2:$M$21,3,FALSE))</f>
        <v>Difteria-Tosferina, tetano DPT</v>
      </c>
      <c r="D8" s="59" t="str">
        <f>IF(ISERROR(VLOOKUP(Entradas!$A8,Inventario!$A$2:$M$21,4,FALSE)),"",VLOOKUP(Entradas!$A8,Inventario!$A$2:$M$21,4,FALSE))</f>
        <v>IPS FARALLONES</v>
      </c>
      <c r="E8" s="59" t="str">
        <f>IF(ISERROR(VLOOKUP(Entradas!$A8,Inventario!$A$2:$M$21,5,FALSE)),"",VLOOKUP(Entradas!$A8,Inventario!$A$2:$M$21,5,FALSE))</f>
        <v>Sanofi</v>
      </c>
      <c r="F8" s="60" t="str">
        <f>IF(ISERROR(VLOOKUP(Entradas!$A8,Inventario!$A$2:$M$21,6,FALSE)),"",VLOOKUP(Entradas!$A8,Inventario!$A$2:$M$21,6,FALSE))</f>
        <v>3300</v>
      </c>
      <c r="G8" s="61">
        <v>44412</v>
      </c>
      <c r="H8" s="62" t="s">
        <v>163</v>
      </c>
      <c r="I8" s="61">
        <v>44773</v>
      </c>
      <c r="J8" s="63">
        <v>1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>
      <c r="A9" s="57" t="s">
        <v>104</v>
      </c>
      <c r="B9" s="58" t="str">
        <f>IF(ISERROR(VLOOKUP(Entradas!$A9,Inventario!$A$2:$M$21,2,FALSE)),"",VLOOKUP(Entradas!$A9,Inventario!$A$2:$M$21,2,FALSE))</f>
        <v>Boostrix</v>
      </c>
      <c r="C9" s="58" t="str">
        <f>IF(ISERROR(VLOOKUP(Entradas!$A9,Inventario!$A$2:$M$21,3,FALSE)),"",VLOOKUP(Entradas!$A9,Inventario!$A$2:$M$21,3,FALSE))</f>
        <v>DPT</v>
      </c>
      <c r="D9" s="59" t="str">
        <f>IF(ISERROR(VLOOKUP(Entradas!$A9,Inventario!$A$2:$M$21,4,FALSE)),"",VLOOKUP(Entradas!$A9,Inventario!$A$2:$M$21,4,FALSE))</f>
        <v>IPS FARALLONES</v>
      </c>
      <c r="E9" s="59" t="str">
        <f>IF(ISERROR(VLOOKUP(Entradas!$A9,Inventario!$A$2:$M$21,5,FALSE)),"",VLOOKUP(Entradas!$A9,Inventario!$A$2:$M$21,5,FALSE))</f>
        <v>Glaxo</v>
      </c>
      <c r="F9" s="60" t="str">
        <f>IF(ISERROR(VLOOKUP(Entradas!$A9,Inventario!$A$2:$M$21,6,FALSE)),"",VLOOKUP(Entradas!$A9,Inventario!$A$2:$M$21,6,FALSE))</f>
        <v>300</v>
      </c>
      <c r="G9" s="61">
        <v>44412</v>
      </c>
      <c r="H9" s="62" t="s">
        <v>164</v>
      </c>
      <c r="I9" s="61">
        <v>44834</v>
      </c>
      <c r="J9" s="63">
        <v>2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>
      <c r="A10" s="57" t="s">
        <v>108</v>
      </c>
      <c r="B10" s="58" t="str">
        <f>IF(ISERROR(VLOOKUP(Entradas!$A10,Inventario!$A$2:$M$21,2,FALSE)),"",VLOOKUP(Entradas!$A10,Inventario!$A$2:$M$21,2,FALSE))</f>
        <v>Priorix</v>
      </c>
      <c r="C10" s="58" t="str">
        <f>IF(ISERROR(VLOOKUP(Entradas!$A10,Inventario!$A$2:$M$21,3,FALSE)),"",VLOOKUP(Entradas!$A10,Inventario!$A$2:$M$21,3,FALSE))</f>
        <v>Rubeola, Sarampion, Paperas</v>
      </c>
      <c r="D10" s="59" t="str">
        <f>IF(ISERROR(VLOOKUP(Entradas!$A10,Inventario!$A$2:$M$21,4,FALSE)),"",VLOOKUP(Entradas!$A10,Inventario!$A$2:$M$21,4,FALSE))</f>
        <v>IPS FARALLONES</v>
      </c>
      <c r="E10" s="59" t="str">
        <f>IF(ISERROR(VLOOKUP(Entradas!$A10,Inventario!$A$2:$M$21,5,FALSE)),"",VLOOKUP(Entradas!$A10,Inventario!$A$2:$M$21,5,FALSE))</f>
        <v>Glaxo</v>
      </c>
      <c r="F10" s="60" t="str">
        <f>IF(ISERROR(VLOOKUP(Entradas!$A10,Inventario!$A$2:$M$21,6,FALSE)),"",VLOOKUP(Entradas!$A10,Inventario!$A$2:$M$21,6,FALSE))</f>
        <v>1000</v>
      </c>
      <c r="G10" s="61">
        <v>44412</v>
      </c>
      <c r="H10" s="62" t="s">
        <v>165</v>
      </c>
      <c r="I10" s="61">
        <v>44712</v>
      </c>
      <c r="J10" s="63">
        <v>1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>
      <c r="A11" s="57" t="s">
        <v>81</v>
      </c>
      <c r="B11" s="58" t="str">
        <f>IF(ISERROR(VLOOKUP(Entradas!$A11,Inventario!$A$2:$M$21,2,FALSE)),"",VLOOKUP(Entradas!$A11,Inventario!$A$2:$M$21,2,FALSE))</f>
        <v>Stamaril</v>
      </c>
      <c r="C11" s="58" t="str">
        <f>IF(ISERROR(VLOOKUP(Entradas!$A11,Inventario!$A$2:$M$21,3,FALSE)),"",VLOOKUP(Entradas!$A11,Inventario!$A$2:$M$21,3,FALSE))</f>
        <v>Fiebre amarilla</v>
      </c>
      <c r="D11" s="59" t="str">
        <f>IF(ISERROR(VLOOKUP(Entradas!$A11,Inventario!$A$2:$M$21,4,FALSE)),"",VLOOKUP(Entradas!$A11,Inventario!$A$2:$M$21,4,FALSE))</f>
        <v>IPS FARALLONES</v>
      </c>
      <c r="E11" s="59" t="str">
        <f>IF(ISERROR(VLOOKUP(Entradas!$A11,Inventario!$A$2:$M$21,5,FALSE)),"",VLOOKUP(Entradas!$A11,Inventario!$A$2:$M$21,5,FALSE))</f>
        <v>Sanofi</v>
      </c>
      <c r="F11" s="60" t="str">
        <f>IF(ISERROR(VLOOKUP(Entradas!$A11,Inventario!$A$2:$M$21,6,FALSE)),"",VLOOKUP(Entradas!$A11,Inventario!$A$2:$M$21,6,FALSE))</f>
        <v>3000</v>
      </c>
      <c r="G11" s="61">
        <v>44412</v>
      </c>
      <c r="H11" s="62" t="s">
        <v>166</v>
      </c>
      <c r="I11" s="61">
        <v>44712</v>
      </c>
      <c r="J11" s="63">
        <v>1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>
      <c r="A12" s="57" t="s">
        <v>54</v>
      </c>
      <c r="B12" s="58" t="str">
        <f>IF(ISERROR(VLOOKUP(Entradas!$A12,Inventario!$A$2:$M$21,2,FALSE)),"",VLOOKUP(Entradas!$A12,Inventario!$A$2:$M$21,2,FALSE))</f>
        <v>Prevenar</v>
      </c>
      <c r="C12" s="58" t="str">
        <f>IF(ISERROR(VLOOKUP(Entradas!$A12,Inventario!$A$2:$M$21,3,FALSE)),"",VLOOKUP(Entradas!$A12,Inventario!$A$2:$M$21,3,FALSE))</f>
        <v>Neumococo 13V</v>
      </c>
      <c r="D12" s="59" t="str">
        <f>IF(ISERROR(VLOOKUP(Entradas!$A12,Inventario!$A$2:$M$21,4,FALSE)),"",VLOOKUP(Entradas!$A12,Inventario!$A$2:$M$21,4,FALSE))</f>
        <v>Cobo Medical</v>
      </c>
      <c r="E12" s="59" t="str">
        <f>IF(ISERROR(VLOOKUP(Entradas!$A12,Inventario!$A$2:$M$21,5,FALSE)),"",VLOOKUP(Entradas!$A12,Inventario!$A$2:$M$21,5,FALSE))</f>
        <v>Pfizer</v>
      </c>
      <c r="F12" s="60" t="str">
        <f>IF(ISERROR(VLOOKUP(Entradas!$A12,Inventario!$A$2:$M$21,6,FALSE)),"",VLOOKUP(Entradas!$A12,Inventario!$A$2:$M$21,6,FALSE))</f>
        <v>2156</v>
      </c>
      <c r="G12" s="61">
        <v>44412</v>
      </c>
      <c r="H12" s="62" t="s">
        <v>167</v>
      </c>
      <c r="I12" s="61">
        <v>44865</v>
      </c>
      <c r="J12" s="63">
        <v>10</v>
      </c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>
      <c r="A13" s="57" t="s">
        <v>62</v>
      </c>
      <c r="B13" s="58" t="str">
        <f>IF(ISERROR(VLOOKUP(Entradas!$A13,Inventario!$A$2:$M$21,2,FALSE)),"",VLOOKUP(Entradas!$A13,Inventario!$A$2:$M$21,2,FALSE))</f>
        <v xml:space="preserve">Gardasil </v>
      </c>
      <c r="C13" s="58" t="str">
        <f>IF(ISERROR(VLOOKUP(Entradas!$A13,Inventario!$A$2:$M$21,3,FALSE)),"",VLOOKUP(Entradas!$A13,Inventario!$A$2:$M$21,3,FALSE))</f>
        <v>VPH</v>
      </c>
      <c r="D13" s="59" t="str">
        <f>IF(ISERROR(VLOOKUP(Entradas!$A13,Inventario!$A$2:$M$21,4,FALSE)),"",VLOOKUP(Entradas!$A13,Inventario!$A$2:$M$21,4,FALSE))</f>
        <v>IPS FARALLONES</v>
      </c>
      <c r="E13" s="59" t="str">
        <f>IF(ISERROR(VLOOKUP(Entradas!$A13,Inventario!$A$2:$M$21,5,FALSE)),"",VLOOKUP(Entradas!$A13,Inventario!$A$2:$M$21,5,FALSE))</f>
        <v>Merck</v>
      </c>
      <c r="F13" s="60" t="str">
        <f>IF(ISERROR(VLOOKUP(Entradas!$A13,Inventario!$A$2:$M$21,6,FALSE)),"",VLOOKUP(Entradas!$A13,Inventario!$A$2:$M$21,6,FALSE))</f>
        <v>1600</v>
      </c>
      <c r="G13" s="61">
        <v>44412</v>
      </c>
      <c r="H13" s="62" t="s">
        <v>168</v>
      </c>
      <c r="I13" s="61">
        <v>44865</v>
      </c>
      <c r="J13" s="63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>
      <c r="A14" s="57" t="s">
        <v>47</v>
      </c>
      <c r="B14" s="58" t="str">
        <f>IF(ISERROR(VLOOKUP(Entradas!$A14,Inventario!$A$2:$M$21,2,FALSE)),"",VLOOKUP(Entradas!$A14,Inventario!$A$2:$M$21,2,FALSE))</f>
        <v>Nimenrix</v>
      </c>
      <c r="C14" s="58" t="str">
        <f>IF(ISERROR(VLOOKUP(Entradas!$A14,Inventario!$A$2:$M$21,3,FALSE)),"",VLOOKUP(Entradas!$A14,Inventario!$A$2:$M$21,3,FALSE))</f>
        <v>Meningococo</v>
      </c>
      <c r="D14" s="59" t="str">
        <f>IF(ISERROR(VLOOKUP(Entradas!$A14,Inventario!$A$2:$M$21,4,FALSE)),"",VLOOKUP(Entradas!$A14,Inventario!$A$2:$M$21,4,FALSE))</f>
        <v>Cobo Medical</v>
      </c>
      <c r="E14" s="59" t="str">
        <f>IF(ISERROR(VLOOKUP(Entradas!$A14,Inventario!$A$2:$M$21,5,FALSE)),"",VLOOKUP(Entradas!$A14,Inventario!$A$2:$M$21,5,FALSE))</f>
        <v>Pfizer</v>
      </c>
      <c r="F14" s="60" t="str">
        <f>IF(ISERROR(VLOOKUP(Entradas!$A14,Inventario!$A$2:$M$21,6,FALSE)),"",VLOOKUP(Entradas!$A14,Inventario!$A$2:$M$21,6,FALSE))</f>
        <v>3904</v>
      </c>
      <c r="G14" s="61">
        <v>44412</v>
      </c>
      <c r="H14" s="62" t="s">
        <v>169</v>
      </c>
      <c r="I14" s="61">
        <v>44834</v>
      </c>
      <c r="J14" s="63">
        <v>10</v>
      </c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>
      <c r="A15" s="57" t="s">
        <v>58</v>
      </c>
      <c r="B15" s="58" t="str">
        <f>IF(ISERROR(VLOOKUP(Entradas!$A15,Inventario!$A$2:$M$21,2,FALSE)),"",VLOOKUP(Entradas!$A15,Inventario!$A$2:$M$21,2,FALSE))</f>
        <v>Proquad</v>
      </c>
      <c r="C15" s="58" t="str">
        <f>IF(ISERROR(VLOOKUP(Entradas!$A15,Inventario!$A$2:$M$21,3,FALSE)),"",VLOOKUP(Entradas!$A15,Inventario!$A$2:$M$21,3,FALSE))</f>
        <v>Sarampion + Rubeola + parotiditis + varicela</v>
      </c>
      <c r="D15" s="59" t="str">
        <f>IF(ISERROR(VLOOKUP(Entradas!$A15,Inventario!$A$2:$M$21,4,FALSE)),"",VLOOKUP(Entradas!$A15,Inventario!$A$2:$M$21,4,FALSE))</f>
        <v>IPS FARALLONES</v>
      </c>
      <c r="E15" s="59" t="str">
        <f>IF(ISERROR(VLOOKUP(Entradas!$A15,Inventario!$A$2:$M$21,5,FALSE)),"",VLOOKUP(Entradas!$A15,Inventario!$A$2:$M$21,5,FALSE))</f>
        <v>Merck</v>
      </c>
      <c r="F15" s="60" t="str">
        <f>IF(ISERROR(VLOOKUP(Entradas!$A15,Inventario!$A$2:$M$21,6,FALSE)),"",VLOOKUP(Entradas!$A15,Inventario!$A$2:$M$21,6,FALSE))</f>
        <v>4200</v>
      </c>
      <c r="G15" s="61">
        <v>44412</v>
      </c>
      <c r="H15" s="62" t="s">
        <v>170</v>
      </c>
      <c r="I15" s="61">
        <v>44650</v>
      </c>
      <c r="J15" s="63">
        <v>4</v>
      </c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>
      <c r="A16" s="57" t="s">
        <v>89</v>
      </c>
      <c r="B16" s="58" t="str">
        <f>IF(ISERROR(VLOOKUP(Entradas!$A16,Inventario!$A$2:$M$21,2,FALSE)),"",VLOOKUP(Entradas!$A16,Inventario!$A$2:$M$21,2,FALSE))</f>
        <v>Fluquadri</v>
      </c>
      <c r="C16" s="58" t="str">
        <f>IF(ISERROR(VLOOKUP(Entradas!$A16,Inventario!$A$2:$M$21,3,FALSE)),"",VLOOKUP(Entradas!$A16,Inventario!$A$2:$M$21,3,FALSE))</f>
        <v>Influenza</v>
      </c>
      <c r="D16" s="59" t="str">
        <f>IF(ISERROR(VLOOKUP(Entradas!$A16,Inventario!$A$2:$M$21,4,FALSE)),"",VLOOKUP(Entradas!$A16,Inventario!$A$2:$M$21,4,FALSE))</f>
        <v>IPS FARALLONES</v>
      </c>
      <c r="E16" s="59" t="str">
        <f>IF(ISERROR(VLOOKUP(Entradas!$A16,Inventario!$A$2:$M$21,5,FALSE)),"",VLOOKUP(Entradas!$A16,Inventario!$A$2:$M$21,5,FALSE))</f>
        <v>Sanofi</v>
      </c>
      <c r="F16" s="60" t="str">
        <f>IF(ISERROR(VLOOKUP(Entradas!$A16,Inventario!$A$2:$M$21,6,FALSE)),"",VLOOKUP(Entradas!$A16,Inventario!$A$2:$M$21,6,FALSE))</f>
        <v>164992</v>
      </c>
      <c r="G16" s="61">
        <v>44419</v>
      </c>
      <c r="H16" s="62" t="s">
        <v>158</v>
      </c>
      <c r="I16" s="61">
        <v>44592</v>
      </c>
      <c r="J16" s="63">
        <v>5</v>
      </c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>
      <c r="A17" s="57" t="s">
        <v>81</v>
      </c>
      <c r="B17" s="58" t="str">
        <f>IF(ISERROR(VLOOKUP(Entradas!$A17,Inventario!$A$2:$M$21,2,FALSE)),"",VLOOKUP(Entradas!$A17,Inventario!$A$2:$M$21,2,FALSE))</f>
        <v>Stamaril</v>
      </c>
      <c r="C17" s="58" t="str">
        <f>IF(ISERROR(VLOOKUP(Entradas!$A17,Inventario!$A$2:$M$21,3,FALSE)),"",VLOOKUP(Entradas!$A17,Inventario!$A$2:$M$21,3,FALSE))</f>
        <v>Fiebre amarilla</v>
      </c>
      <c r="D17" s="59" t="str">
        <f>IF(ISERROR(VLOOKUP(Entradas!$A17,Inventario!$A$2:$M$21,4,FALSE)),"",VLOOKUP(Entradas!$A17,Inventario!$A$2:$M$21,4,FALSE))</f>
        <v>IPS FARALLONES</v>
      </c>
      <c r="E17" s="59" t="str">
        <f>IF(ISERROR(VLOOKUP(Entradas!$A17,Inventario!$A$2:$M$21,5,FALSE)),"",VLOOKUP(Entradas!$A17,Inventario!$A$2:$M$21,5,FALSE))</f>
        <v>Sanofi</v>
      </c>
      <c r="F17" s="60" t="str">
        <f>IF(ISERROR(VLOOKUP(Entradas!$A17,Inventario!$A$2:$M$21,6,FALSE)),"",VLOOKUP(Entradas!$A17,Inventario!$A$2:$M$21,6,FALSE))</f>
        <v>3000</v>
      </c>
      <c r="G17" s="61">
        <v>44419</v>
      </c>
      <c r="H17" s="62" t="s">
        <v>166</v>
      </c>
      <c r="I17" s="61">
        <v>44712</v>
      </c>
      <c r="J17" s="63">
        <v>2</v>
      </c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>
      <c r="A18" s="57" t="s">
        <v>54</v>
      </c>
      <c r="B18" s="58" t="str">
        <f>IF(ISERROR(VLOOKUP(Entradas!$A18,Inventario!$A$2:$M$21,2,FALSE)),"",VLOOKUP(Entradas!$A18,Inventario!$A$2:$M$21,2,FALSE))</f>
        <v>Prevenar</v>
      </c>
      <c r="C18" s="58" t="str">
        <f>IF(ISERROR(VLOOKUP(Entradas!$A18,Inventario!$A$2:$M$21,3,FALSE)),"",VLOOKUP(Entradas!$A18,Inventario!$A$2:$M$21,3,FALSE))</f>
        <v>Neumococo 13V</v>
      </c>
      <c r="D18" s="59" t="str">
        <f>IF(ISERROR(VLOOKUP(Entradas!$A18,Inventario!$A$2:$M$21,4,FALSE)),"",VLOOKUP(Entradas!$A18,Inventario!$A$2:$M$21,4,FALSE))</f>
        <v>Cobo Medical</v>
      </c>
      <c r="E18" s="59" t="str">
        <f>IF(ISERROR(VLOOKUP(Entradas!$A18,Inventario!$A$2:$M$21,5,FALSE)),"",VLOOKUP(Entradas!$A18,Inventario!$A$2:$M$21,5,FALSE))</f>
        <v>Pfizer</v>
      </c>
      <c r="F18" s="60" t="str">
        <f>IF(ISERROR(VLOOKUP(Entradas!$A18,Inventario!$A$2:$M$21,6,FALSE)),"",VLOOKUP(Entradas!$A18,Inventario!$A$2:$M$21,6,FALSE))</f>
        <v>2156</v>
      </c>
      <c r="G18" s="61">
        <v>44412</v>
      </c>
      <c r="H18" s="62" t="s">
        <v>171</v>
      </c>
      <c r="I18" s="61">
        <v>44865</v>
      </c>
      <c r="J18" s="63">
        <v>1</v>
      </c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>
      <c r="A19" s="57" t="s">
        <v>96</v>
      </c>
      <c r="B19" s="58" t="str">
        <f>IF(ISERROR(VLOOKUP(Entradas!$A19,Inventario!$A$2:$M$21,2,FALSE)),"",VLOOKUP(Entradas!$A19,Inventario!$A$2:$M$21,2,FALSE))</f>
        <v>Rotateq</v>
      </c>
      <c r="C19" s="58" t="str">
        <f>IF(ISERROR(VLOOKUP(Entradas!$A19,Inventario!$A$2:$M$21,3,FALSE)),"",VLOOKUP(Entradas!$A19,Inventario!$A$2:$M$21,3,FALSE))</f>
        <v>Rotavirus Vivo Atenuado</v>
      </c>
      <c r="D19" s="59" t="str">
        <f>IF(ISERROR(VLOOKUP(Entradas!$A19,Inventario!$A$2:$M$21,4,FALSE)),"",VLOOKUP(Entradas!$A19,Inventario!$A$2:$M$21,4,FALSE))</f>
        <v>IPS FARALLONES</v>
      </c>
      <c r="E19" s="59" t="str">
        <f>IF(ISERROR(VLOOKUP(Entradas!$A19,Inventario!$A$2:$M$21,5,FALSE)),"",VLOOKUP(Entradas!$A19,Inventario!$A$2:$M$21,5,FALSE))</f>
        <v>Merck</v>
      </c>
      <c r="F19" s="60" t="str">
        <f>IF(ISERROR(VLOOKUP(Entradas!$A19,Inventario!$A$2:$M$21,6,FALSE)),"",VLOOKUP(Entradas!$A19,Inventario!$A$2:$M$21,6,FALSE))</f>
        <v>1800</v>
      </c>
      <c r="G19" s="61">
        <v>44425</v>
      </c>
      <c r="H19" s="65" t="s">
        <v>157</v>
      </c>
      <c r="I19" s="66">
        <v>44440</v>
      </c>
      <c r="J19" s="63">
        <v>2</v>
      </c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>
      <c r="A20" s="57" t="s">
        <v>89</v>
      </c>
      <c r="B20" s="58" t="str">
        <f>IF(ISERROR(VLOOKUP(Entradas!$A20,Inventario!$A$2:$M$21,2,FALSE)),"",VLOOKUP(Entradas!$A20,Inventario!$A$2:$M$21,2,FALSE))</f>
        <v>Fluquadri</v>
      </c>
      <c r="C20" s="58" t="str">
        <f>IF(ISERROR(VLOOKUP(Entradas!$A20,Inventario!$A$2:$M$21,3,FALSE)),"",VLOOKUP(Entradas!$A20,Inventario!$A$2:$M$21,3,FALSE))</f>
        <v>Influenza</v>
      </c>
      <c r="D20" s="59" t="str">
        <f>IF(ISERROR(VLOOKUP(Entradas!$A20,Inventario!$A$2:$M$21,4,FALSE)),"",VLOOKUP(Entradas!$A20,Inventario!$A$2:$M$21,4,FALSE))</f>
        <v>IPS FARALLONES</v>
      </c>
      <c r="E20" s="59" t="str">
        <f>IF(ISERROR(VLOOKUP(Entradas!$A20,Inventario!$A$2:$M$21,5,FALSE)),"",VLOOKUP(Entradas!$A20,Inventario!$A$2:$M$21,5,FALSE))</f>
        <v>Sanofi</v>
      </c>
      <c r="F20" s="60" t="str">
        <f>IF(ISERROR(VLOOKUP(Entradas!$A20,Inventario!$A$2:$M$21,6,FALSE)),"",VLOOKUP(Entradas!$A20,Inventario!$A$2:$M$21,6,FALSE))</f>
        <v>164992</v>
      </c>
      <c r="G20" s="61">
        <v>44425</v>
      </c>
      <c r="H20" s="62" t="s">
        <v>158</v>
      </c>
      <c r="I20" s="61">
        <v>44587</v>
      </c>
      <c r="J20" s="63">
        <v>5</v>
      </c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5.75" customHeight="1">
      <c r="A21" s="57" t="s">
        <v>77</v>
      </c>
      <c r="B21" s="58" t="str">
        <f>IF(ISERROR(VLOOKUP(Entradas!$A21,Inventario!$A$2:$M$21,2,FALSE)),"",VLOOKUP(Entradas!$A21,Inventario!$A$2:$M$21,2,FALSE))</f>
        <v>Hexaxim</v>
      </c>
      <c r="C21" s="58" t="str">
        <f>IF(ISERROR(VLOOKUP(Entradas!$A21,Inventario!$A$2:$M$21,3,FALSE)),"",VLOOKUP(Entradas!$A21,Inventario!$A$2:$M$21,3,FALSE))</f>
        <v>DPAT + VPI + HIB + HB</v>
      </c>
      <c r="D21" s="59" t="str">
        <f>IF(ISERROR(VLOOKUP(Entradas!$A21,Inventario!$A$2:$M$21,4,FALSE)),"",VLOOKUP(Entradas!$A21,Inventario!$A$2:$M$21,4,FALSE))</f>
        <v>IPS FARALLONES</v>
      </c>
      <c r="E21" s="59" t="str">
        <f>IF(ISERROR(VLOOKUP(Entradas!$A21,Inventario!$A$2:$M$21,5,FALSE)),"",VLOOKUP(Entradas!$A21,Inventario!$A$2:$M$21,5,FALSE))</f>
        <v>Sanofi</v>
      </c>
      <c r="F21" s="60" t="str">
        <f>IF(ISERROR(VLOOKUP(Entradas!$A21,Inventario!$A$2:$M$21,6,FALSE)),"",VLOOKUP(Entradas!$A21,Inventario!$A$2:$M$21,6,FALSE))</f>
        <v>3800</v>
      </c>
      <c r="G21" s="61">
        <v>44425</v>
      </c>
      <c r="H21" s="62" t="s">
        <v>159</v>
      </c>
      <c r="I21" s="61">
        <v>44773</v>
      </c>
      <c r="J21" s="63">
        <v>2</v>
      </c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5.75" customHeight="1">
      <c r="A22" s="57" t="s">
        <v>118</v>
      </c>
      <c r="B22" s="58" t="str">
        <f>IF(ISERROR(VLOOKUP(Entradas!$A22,Inventario!$A$2:$M$21,2,FALSE)),"",VLOOKUP(Entradas!$A22,Inventario!$A$2:$M$21,2,FALSE))</f>
        <v>Varivax</v>
      </c>
      <c r="C22" s="58" t="str">
        <f>IF(ISERROR(VLOOKUP(Entradas!$A22,Inventario!$A$2:$M$21,3,FALSE)),"",VLOOKUP(Entradas!$A22,Inventario!$A$2:$M$21,3,FALSE))</f>
        <v>Varicela</v>
      </c>
      <c r="D22" s="59" t="str">
        <f>IF(ISERROR(VLOOKUP(Entradas!$A22,Inventario!$A$2:$M$21,4,FALSE)),"",VLOOKUP(Entradas!$A22,Inventario!$A$2:$M$21,4,FALSE))</f>
        <v>IPS FARALLONES</v>
      </c>
      <c r="E22" s="59" t="str">
        <f>IF(ISERROR(VLOOKUP(Entradas!$A22,Inventario!$A$2:$M$21,5,FALSE)),"",VLOOKUP(Entradas!$A22,Inventario!$A$2:$M$21,5,FALSE))</f>
        <v>Merck</v>
      </c>
      <c r="F22" s="60" t="str">
        <f>IF(ISERROR(VLOOKUP(Entradas!$A22,Inventario!$A$2:$M$21,6,FALSE)),"",VLOOKUP(Entradas!$A22,Inventario!$A$2:$M$21,6,FALSE))</f>
        <v>4500</v>
      </c>
      <c r="G22" s="61">
        <v>44427</v>
      </c>
      <c r="H22" s="62" t="s">
        <v>172</v>
      </c>
      <c r="I22" s="61">
        <v>45046</v>
      </c>
      <c r="J22" s="63">
        <v>3</v>
      </c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5.75" customHeight="1">
      <c r="A23" s="57" t="s">
        <v>85</v>
      </c>
      <c r="B23" s="58" t="str">
        <f>IF(ISERROR(VLOOKUP(Entradas!$A23,Inventario!$A$2:$M$21,2,FALSE)),"",VLOOKUP(Entradas!$A23,Inventario!$A$2:$M$21,2,FALSE))</f>
        <v xml:space="preserve">Avaxim 80 </v>
      </c>
      <c r="C23" s="58" t="str">
        <f>IF(ISERROR(VLOOKUP(Entradas!$A23,Inventario!$A$2:$M$21,3,FALSE)),"",VLOOKUP(Entradas!$A23,Inventario!$A$2:$M$21,3,FALSE))</f>
        <v>Hepatitis A niño</v>
      </c>
      <c r="D23" s="59" t="str">
        <f>IF(ISERROR(VLOOKUP(Entradas!$A23,Inventario!$A$2:$M$21,4,FALSE)),"",VLOOKUP(Entradas!$A23,Inventario!$A$2:$M$21,4,FALSE))</f>
        <v>IPS FARALLONES</v>
      </c>
      <c r="E23" s="59" t="str">
        <f>IF(ISERROR(VLOOKUP(Entradas!$A23,Inventario!$A$2:$M$21,5,FALSE)),"",VLOOKUP(Entradas!$A23,Inventario!$A$2:$M$21,5,FALSE))</f>
        <v>Sanofi</v>
      </c>
      <c r="F23" s="60" t="str">
        <f>IF(ISERROR(VLOOKUP(Entradas!$A23,Inventario!$A$2:$M$21,6,FALSE)),"",VLOOKUP(Entradas!$A23,Inventario!$A$2:$M$21,6,FALSE))</f>
        <v>2500</v>
      </c>
      <c r="G23" s="61">
        <v>44427</v>
      </c>
      <c r="H23" s="62" t="s">
        <v>162</v>
      </c>
      <c r="I23" s="61">
        <v>44957</v>
      </c>
      <c r="J23" s="63">
        <v>3</v>
      </c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5.75" customHeight="1">
      <c r="A24" s="57" t="s">
        <v>77</v>
      </c>
      <c r="B24" s="58" t="str">
        <f>IF(ISERROR(VLOOKUP(Entradas!$A24,Inventario!$A$2:$M$21,2,FALSE)),"",VLOOKUP(Entradas!$A24,Inventario!$A$2:$M$21,2,FALSE))</f>
        <v>Hexaxim</v>
      </c>
      <c r="C24" s="58" t="str">
        <f>IF(ISERROR(VLOOKUP(Entradas!$A24,Inventario!$A$2:$M$21,3,FALSE)),"",VLOOKUP(Entradas!$A24,Inventario!$A$2:$M$21,3,FALSE))</f>
        <v>DPAT + VPI + HIB + HB</v>
      </c>
      <c r="D24" s="59" t="str">
        <f>IF(ISERROR(VLOOKUP(Entradas!$A24,Inventario!$A$2:$M$21,4,FALSE)),"",VLOOKUP(Entradas!$A24,Inventario!$A$2:$M$21,4,FALSE))</f>
        <v>IPS FARALLONES</v>
      </c>
      <c r="E24" s="59" t="str">
        <f>IF(ISERROR(VLOOKUP(Entradas!$A24,Inventario!$A$2:$M$21,5,FALSE)),"",VLOOKUP(Entradas!$A24,Inventario!$A$2:$M$21,5,FALSE))</f>
        <v>Sanofi</v>
      </c>
      <c r="F24" s="60" t="str">
        <f>IF(ISERROR(VLOOKUP(Entradas!$A24,Inventario!$A$2:$M$21,6,FALSE)),"",VLOOKUP(Entradas!$A24,Inventario!$A$2:$M$21,6,FALSE))</f>
        <v>3800</v>
      </c>
      <c r="G24" s="61">
        <v>44433</v>
      </c>
      <c r="H24" s="62" t="s">
        <v>159</v>
      </c>
      <c r="I24" s="61">
        <v>44773</v>
      </c>
      <c r="J24" s="63">
        <v>2</v>
      </c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57" t="s">
        <v>96</v>
      </c>
      <c r="B25" s="58" t="str">
        <f>IF(ISERROR(VLOOKUP(Entradas!$A25,Inventario!$A$2:$M$21,2,FALSE)),"",VLOOKUP(Entradas!$A25,Inventario!$A$2:$M$21,2,FALSE))</f>
        <v>Rotateq</v>
      </c>
      <c r="C25" s="58" t="str">
        <f>IF(ISERROR(VLOOKUP(Entradas!$A25,Inventario!$A$2:$M$21,3,FALSE)),"",VLOOKUP(Entradas!$A25,Inventario!$A$2:$M$21,3,FALSE))</f>
        <v>Rotavirus Vivo Atenuado</v>
      </c>
      <c r="D25" s="59" t="str">
        <f>IF(ISERROR(VLOOKUP(Entradas!$A25,Inventario!$A$2:$M$21,4,FALSE)),"",VLOOKUP(Entradas!$A25,Inventario!$A$2:$M$21,4,FALSE))</f>
        <v>IPS FARALLONES</v>
      </c>
      <c r="E25" s="59" t="str">
        <f>IF(ISERROR(VLOOKUP(Entradas!$A25,Inventario!$A$2:$M$21,5,FALSE)),"",VLOOKUP(Entradas!$A25,Inventario!$A$2:$M$21,5,FALSE))</f>
        <v>Merck</v>
      </c>
      <c r="F25" s="60" t="str">
        <f>IF(ISERROR(VLOOKUP(Entradas!$A25,Inventario!$A$2:$M$21,6,FALSE)),"",VLOOKUP(Entradas!$A25,Inventario!$A$2:$M$21,6,FALSE))</f>
        <v>1800</v>
      </c>
      <c r="G25" s="61">
        <v>44433</v>
      </c>
      <c r="H25" s="62"/>
      <c r="I25" s="61">
        <v>45275</v>
      </c>
      <c r="J25" s="63">
        <v>2</v>
      </c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57" t="s">
        <v>89</v>
      </c>
      <c r="B26" s="58" t="str">
        <f>IF(ISERROR(VLOOKUP(Entradas!$A26,Inventario!$A$2:$M$21,2,FALSE)),"",VLOOKUP(Entradas!$A26,Inventario!$A$2:$M$21,2,FALSE))</f>
        <v>Fluquadri</v>
      </c>
      <c r="C26" s="58" t="str">
        <f>IF(ISERROR(VLOOKUP(Entradas!$A26,Inventario!$A$2:$M$21,3,FALSE)),"",VLOOKUP(Entradas!$A26,Inventario!$A$2:$M$21,3,FALSE))</f>
        <v>Influenza</v>
      </c>
      <c r="D26" s="59" t="str">
        <f>IF(ISERROR(VLOOKUP(Entradas!$A26,Inventario!$A$2:$M$21,4,FALSE)),"",VLOOKUP(Entradas!$A26,Inventario!$A$2:$M$21,4,FALSE))</f>
        <v>IPS FARALLONES</v>
      </c>
      <c r="E26" s="59" t="str">
        <f>IF(ISERROR(VLOOKUP(Entradas!$A26,Inventario!$A$2:$M$21,5,FALSE)),"",VLOOKUP(Entradas!$A26,Inventario!$A$2:$M$21,5,FALSE))</f>
        <v>Sanofi</v>
      </c>
      <c r="F26" s="60" t="str">
        <f>IF(ISERROR(VLOOKUP(Entradas!$A26,Inventario!$A$2:$M$21,6,FALSE)),"",VLOOKUP(Entradas!$A26,Inventario!$A$2:$M$21,6,FALSE))</f>
        <v>164992</v>
      </c>
      <c r="G26" s="61">
        <v>44433</v>
      </c>
      <c r="H26" s="62" t="s">
        <v>158</v>
      </c>
      <c r="I26" s="61">
        <v>44584</v>
      </c>
      <c r="J26" s="63">
        <v>10</v>
      </c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57" t="s">
        <v>47</v>
      </c>
      <c r="B27" s="58" t="str">
        <f>IF(ISERROR(VLOOKUP(Entradas!$A27,Inventario!$A$2:$M$21,2,FALSE)),"",VLOOKUP(Entradas!$A27,Inventario!$A$2:$M$21,2,FALSE))</f>
        <v>Nimenrix</v>
      </c>
      <c r="C27" s="58" t="str">
        <f>IF(ISERROR(VLOOKUP(Entradas!$A27,Inventario!$A$2:$M$21,3,FALSE)),"",VLOOKUP(Entradas!$A27,Inventario!$A$2:$M$21,3,FALSE))</f>
        <v>Meningococo</v>
      </c>
      <c r="D27" s="59" t="str">
        <f>IF(ISERROR(VLOOKUP(Entradas!$A27,Inventario!$A$2:$M$21,4,FALSE)),"",VLOOKUP(Entradas!$A27,Inventario!$A$2:$M$21,4,FALSE))</f>
        <v>Cobo Medical</v>
      </c>
      <c r="E27" s="59" t="str">
        <f>IF(ISERROR(VLOOKUP(Entradas!$A27,Inventario!$A$2:$M$21,5,FALSE)),"",VLOOKUP(Entradas!$A27,Inventario!$A$2:$M$21,5,FALSE))</f>
        <v>Pfizer</v>
      </c>
      <c r="F27" s="60" t="str">
        <f>IF(ISERROR(VLOOKUP(Entradas!$A27,Inventario!$A$2:$M$21,6,FALSE)),"",VLOOKUP(Entradas!$A27,Inventario!$A$2:$M$21,6,FALSE))</f>
        <v>3904</v>
      </c>
      <c r="G27" s="61">
        <v>44436</v>
      </c>
      <c r="H27" s="62" t="s">
        <v>169</v>
      </c>
      <c r="I27" s="61">
        <v>44834</v>
      </c>
      <c r="J27" s="63">
        <v>10</v>
      </c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57" t="s">
        <v>54</v>
      </c>
      <c r="B28" s="58" t="str">
        <f>IF(ISERROR(VLOOKUP(Entradas!$A28,Inventario!$A$2:$M$21,2,FALSE)),"",VLOOKUP(Entradas!$A28,Inventario!$A$2:$M$21,2,FALSE))</f>
        <v>Prevenar</v>
      </c>
      <c r="C28" s="58" t="str">
        <f>IF(ISERROR(VLOOKUP(Entradas!$A28,Inventario!$A$2:$M$21,3,FALSE)),"",VLOOKUP(Entradas!$A28,Inventario!$A$2:$M$21,3,FALSE))</f>
        <v>Neumococo 13V</v>
      </c>
      <c r="D28" s="59" t="str">
        <f>IF(ISERROR(VLOOKUP(Entradas!$A28,Inventario!$A$2:$M$21,4,FALSE)),"",VLOOKUP(Entradas!$A28,Inventario!$A$2:$M$21,4,FALSE))</f>
        <v>Cobo Medical</v>
      </c>
      <c r="E28" s="59" t="str">
        <f>IF(ISERROR(VLOOKUP(Entradas!$A28,Inventario!$A$2:$M$21,5,FALSE)),"",VLOOKUP(Entradas!$A28,Inventario!$A$2:$M$21,5,FALSE))</f>
        <v>Pfizer</v>
      </c>
      <c r="F28" s="60" t="str">
        <f>IF(ISERROR(VLOOKUP(Entradas!$A28,Inventario!$A$2:$M$21,6,FALSE)),"",VLOOKUP(Entradas!$A28,Inventario!$A$2:$M$21,6,FALSE))</f>
        <v>2156</v>
      </c>
      <c r="G28" s="61">
        <v>44436</v>
      </c>
      <c r="H28" s="62" t="s">
        <v>167</v>
      </c>
      <c r="I28" s="61">
        <v>44865</v>
      </c>
      <c r="J28" s="63">
        <v>1</v>
      </c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57" t="s">
        <v>89</v>
      </c>
      <c r="B29" s="58" t="str">
        <f>IF(ISERROR(VLOOKUP(Entradas!$A29,Inventario!$A$2:$M$21,2,FALSE)),"",VLOOKUP(Entradas!$A29,Inventario!$A$2:$M$21,2,FALSE))</f>
        <v>Fluquadri</v>
      </c>
      <c r="C29" s="58" t="str">
        <f>IF(ISERROR(VLOOKUP(Entradas!$A29,Inventario!$A$2:$M$21,3,FALSE)),"",VLOOKUP(Entradas!$A29,Inventario!$A$2:$M$21,3,FALSE))</f>
        <v>Influenza</v>
      </c>
      <c r="D29" s="59" t="str">
        <f>IF(ISERROR(VLOOKUP(Entradas!$A29,Inventario!$A$2:$M$21,4,FALSE)),"",VLOOKUP(Entradas!$A29,Inventario!$A$2:$M$21,4,FALSE))</f>
        <v>IPS FARALLONES</v>
      </c>
      <c r="E29" s="59" t="str">
        <f>IF(ISERROR(VLOOKUP(Entradas!$A29,Inventario!$A$2:$M$21,5,FALSE)),"",VLOOKUP(Entradas!$A29,Inventario!$A$2:$M$21,5,FALSE))</f>
        <v>Sanofi</v>
      </c>
      <c r="F29" s="60" t="str">
        <f>IF(ISERROR(VLOOKUP(Entradas!$A29,Inventario!$A$2:$M$21,6,FALSE)),"",VLOOKUP(Entradas!$A29,Inventario!$A$2:$M$21,6,FALSE))</f>
        <v>164992</v>
      </c>
      <c r="G29" s="61">
        <v>44438</v>
      </c>
      <c r="H29" s="62" t="s">
        <v>158</v>
      </c>
      <c r="I29" s="61">
        <v>44587</v>
      </c>
      <c r="J29" s="63">
        <v>4</v>
      </c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57" t="s">
        <v>81</v>
      </c>
      <c r="B30" s="58" t="str">
        <f>IF(ISERROR(VLOOKUP(Entradas!$A30,Inventario!$A$2:$M$21,2,FALSE)),"",VLOOKUP(Entradas!$A30,Inventario!$A$2:$M$21,2,FALSE))</f>
        <v>Stamaril</v>
      </c>
      <c r="C30" s="58" t="str">
        <f>IF(ISERROR(VLOOKUP(Entradas!$A30,Inventario!$A$2:$M$21,3,FALSE)),"",VLOOKUP(Entradas!$A30,Inventario!$A$2:$M$21,3,FALSE))</f>
        <v>Fiebre amarilla</v>
      </c>
      <c r="D30" s="59" t="str">
        <f>IF(ISERROR(VLOOKUP(Entradas!$A30,Inventario!$A$2:$M$21,4,FALSE)),"",VLOOKUP(Entradas!$A30,Inventario!$A$2:$M$21,4,FALSE))</f>
        <v>IPS FARALLONES</v>
      </c>
      <c r="E30" s="59" t="str">
        <f>IF(ISERROR(VLOOKUP(Entradas!$A30,Inventario!$A$2:$M$21,5,FALSE)),"",VLOOKUP(Entradas!$A30,Inventario!$A$2:$M$21,5,FALSE))</f>
        <v>Sanofi</v>
      </c>
      <c r="F30" s="60" t="str">
        <f>IF(ISERROR(VLOOKUP(Entradas!$A30,Inventario!$A$2:$M$21,6,FALSE)),"",VLOOKUP(Entradas!$A30,Inventario!$A$2:$M$21,6,FALSE))</f>
        <v>3000</v>
      </c>
      <c r="G30" s="61">
        <v>44438</v>
      </c>
      <c r="H30" s="62" t="s">
        <v>166</v>
      </c>
      <c r="I30" s="61">
        <v>44712</v>
      </c>
      <c r="J30" s="63">
        <v>2</v>
      </c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57" t="s">
        <v>54</v>
      </c>
      <c r="B31" s="58" t="str">
        <f>IF(ISERROR(VLOOKUP(Entradas!$A31,Inventario!$A$2:$M$21,2,FALSE)),"",VLOOKUP(Entradas!$A31,Inventario!$A$2:$M$21,2,FALSE))</f>
        <v>Prevenar</v>
      </c>
      <c r="C31" s="58" t="str">
        <f>IF(ISERROR(VLOOKUP(Entradas!$A31,Inventario!$A$2:$M$21,3,FALSE)),"",VLOOKUP(Entradas!$A31,Inventario!$A$2:$M$21,3,FALSE))</f>
        <v>Neumococo 13V</v>
      </c>
      <c r="D31" s="59" t="str">
        <f>IF(ISERROR(VLOOKUP(Entradas!$A31,Inventario!$A$2:$M$21,4,FALSE)),"",VLOOKUP(Entradas!$A31,Inventario!$A$2:$M$21,4,FALSE))</f>
        <v>Cobo Medical</v>
      </c>
      <c r="E31" s="59" t="str">
        <f>IF(ISERROR(VLOOKUP(Entradas!$A31,Inventario!$A$2:$M$21,5,FALSE)),"",VLOOKUP(Entradas!$A31,Inventario!$A$2:$M$21,5,FALSE))</f>
        <v>Pfizer</v>
      </c>
      <c r="F31" s="60" t="str">
        <f>IF(ISERROR(VLOOKUP(Entradas!$A31,Inventario!$A$2:$M$21,6,FALSE)),"",VLOOKUP(Entradas!$A31,Inventario!$A$2:$M$21,6,FALSE))</f>
        <v>2156</v>
      </c>
      <c r="G31" s="61">
        <v>44453</v>
      </c>
      <c r="H31" s="62" t="s">
        <v>167</v>
      </c>
      <c r="I31" s="61">
        <v>44865</v>
      </c>
      <c r="J31" s="63">
        <v>5</v>
      </c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57" t="s">
        <v>54</v>
      </c>
      <c r="B32" s="58" t="str">
        <f>IF(ISERROR(VLOOKUP(Entradas!$A32,Inventario!$A$2:$M$21,2,FALSE)),"",VLOOKUP(Entradas!$A32,Inventario!$A$2:$M$21,2,FALSE))</f>
        <v>Prevenar</v>
      </c>
      <c r="C32" s="58" t="str">
        <f>IF(ISERROR(VLOOKUP(Entradas!$A32,Inventario!$A$2:$M$21,3,FALSE)),"",VLOOKUP(Entradas!$A32,Inventario!$A$2:$M$21,3,FALSE))</f>
        <v>Neumococo 13V</v>
      </c>
      <c r="D32" s="59" t="str">
        <f>IF(ISERROR(VLOOKUP(Entradas!$A32,Inventario!$A$2:$M$21,4,FALSE)),"",VLOOKUP(Entradas!$A32,Inventario!$A$2:$M$21,4,FALSE))</f>
        <v>Cobo Medical</v>
      </c>
      <c r="E32" s="59" t="str">
        <f>IF(ISERROR(VLOOKUP(Entradas!$A32,Inventario!$A$2:$M$21,5,FALSE)),"",VLOOKUP(Entradas!$A32,Inventario!$A$2:$M$21,5,FALSE))</f>
        <v>Pfizer</v>
      </c>
      <c r="F32" s="60" t="str">
        <f>IF(ISERROR(VLOOKUP(Entradas!$A32,Inventario!$A$2:$M$21,6,FALSE)),"",VLOOKUP(Entradas!$A32,Inventario!$A$2:$M$21,6,FALSE))</f>
        <v>2156</v>
      </c>
      <c r="G32" s="61">
        <v>44453</v>
      </c>
      <c r="H32" s="62" t="s">
        <v>167</v>
      </c>
      <c r="I32" s="61">
        <v>44865</v>
      </c>
      <c r="J32" s="63">
        <v>1</v>
      </c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57" t="s">
        <v>47</v>
      </c>
      <c r="B33" s="58" t="str">
        <f>IF(ISERROR(VLOOKUP(Entradas!$A33,Inventario!$A$2:$M$21,2,FALSE)),"",VLOOKUP(Entradas!$A33,Inventario!$A$2:$M$21,2,FALSE))</f>
        <v>Nimenrix</v>
      </c>
      <c r="C33" s="58" t="str">
        <f>IF(ISERROR(VLOOKUP(Entradas!$A33,Inventario!$A$2:$M$21,3,FALSE)),"",VLOOKUP(Entradas!$A33,Inventario!$A$2:$M$21,3,FALSE))</f>
        <v>Meningococo</v>
      </c>
      <c r="D33" s="59" t="str">
        <f>IF(ISERROR(VLOOKUP(Entradas!$A33,Inventario!$A$2:$M$21,4,FALSE)),"",VLOOKUP(Entradas!$A33,Inventario!$A$2:$M$21,4,FALSE))</f>
        <v>Cobo Medical</v>
      </c>
      <c r="E33" s="59" t="str">
        <f>IF(ISERROR(VLOOKUP(Entradas!$A33,Inventario!$A$2:$M$21,5,FALSE)),"",VLOOKUP(Entradas!$A33,Inventario!$A$2:$M$21,5,FALSE))</f>
        <v>Pfizer</v>
      </c>
      <c r="F33" s="60" t="str">
        <f>IF(ISERROR(VLOOKUP(Entradas!$A33,Inventario!$A$2:$M$21,6,FALSE)),"",VLOOKUP(Entradas!$A33,Inventario!$A$2:$M$21,6,FALSE))</f>
        <v>3904</v>
      </c>
      <c r="G33" s="61">
        <v>44453</v>
      </c>
      <c r="H33" s="62" t="s">
        <v>169</v>
      </c>
      <c r="I33" s="61">
        <v>44834</v>
      </c>
      <c r="J33" s="63">
        <v>10</v>
      </c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57" t="s">
        <v>89</v>
      </c>
      <c r="B34" s="58" t="str">
        <f>IF(ISERROR(VLOOKUP(Entradas!$A34,Inventario!$A$2:$M$21,2,FALSE)),"",VLOOKUP(Entradas!$A34,Inventario!$A$2:$M$21,2,FALSE))</f>
        <v>Fluquadri</v>
      </c>
      <c r="C34" s="58" t="str">
        <f>IF(ISERROR(VLOOKUP(Entradas!$A34,Inventario!$A$2:$M$21,3,FALSE)),"",VLOOKUP(Entradas!$A34,Inventario!$A$2:$M$21,3,FALSE))</f>
        <v>Influenza</v>
      </c>
      <c r="D34" s="59" t="str">
        <f>IF(ISERROR(VLOOKUP(Entradas!$A34,Inventario!$A$2:$M$21,4,FALSE)),"",VLOOKUP(Entradas!$A34,Inventario!$A$2:$M$21,4,FALSE))</f>
        <v>IPS FARALLONES</v>
      </c>
      <c r="E34" s="59" t="str">
        <f>IF(ISERROR(VLOOKUP(Entradas!$A34,Inventario!$A$2:$M$21,5,FALSE)),"",VLOOKUP(Entradas!$A34,Inventario!$A$2:$M$21,5,FALSE))</f>
        <v>Sanofi</v>
      </c>
      <c r="F34" s="60" t="str">
        <f>IF(ISERROR(VLOOKUP(Entradas!$A34,Inventario!$A$2:$M$21,6,FALSE)),"",VLOOKUP(Entradas!$A34,Inventario!$A$2:$M$21,6,FALSE))</f>
        <v>164992</v>
      </c>
      <c r="G34" s="61">
        <v>44459</v>
      </c>
      <c r="H34" s="62" t="s">
        <v>158</v>
      </c>
      <c r="I34" s="61">
        <v>44587</v>
      </c>
      <c r="J34" s="63">
        <v>5</v>
      </c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57" t="s">
        <v>47</v>
      </c>
      <c r="B35" s="58" t="str">
        <f>IF(ISERROR(VLOOKUP(Entradas!$A35,Inventario!$A$2:$M$21,2,FALSE)),"",VLOOKUP(Entradas!$A35,Inventario!$A$2:$M$21,2,FALSE))</f>
        <v>Nimenrix</v>
      </c>
      <c r="C35" s="58" t="str">
        <f>IF(ISERROR(VLOOKUP(Entradas!$A35,Inventario!$A$2:$M$21,3,FALSE)),"",VLOOKUP(Entradas!$A35,Inventario!$A$2:$M$21,3,FALSE))</f>
        <v>Meningococo</v>
      </c>
      <c r="D35" s="59" t="str">
        <f>IF(ISERROR(VLOOKUP(Entradas!$A35,Inventario!$A$2:$M$21,4,FALSE)),"",VLOOKUP(Entradas!$A35,Inventario!$A$2:$M$21,4,FALSE))</f>
        <v>Cobo Medical</v>
      </c>
      <c r="E35" s="59" t="str">
        <f>IF(ISERROR(VLOOKUP(Entradas!$A35,Inventario!$A$2:$M$21,5,FALSE)),"",VLOOKUP(Entradas!$A35,Inventario!$A$2:$M$21,5,FALSE))</f>
        <v>Pfizer</v>
      </c>
      <c r="F35" s="60" t="str">
        <f>IF(ISERROR(VLOOKUP(Entradas!$A35,Inventario!$A$2:$M$21,6,FALSE)),"",VLOOKUP(Entradas!$A35,Inventario!$A$2:$M$21,6,FALSE))</f>
        <v>3904</v>
      </c>
      <c r="G35" s="61">
        <v>44468</v>
      </c>
      <c r="H35" s="62" t="s">
        <v>173</v>
      </c>
      <c r="I35" s="61">
        <v>45077</v>
      </c>
      <c r="J35" s="63">
        <v>10</v>
      </c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57" t="s">
        <v>54</v>
      </c>
      <c r="B36" s="58" t="str">
        <f>IF(ISERROR(VLOOKUP(Entradas!$A36,Inventario!$A$2:$M$21,2,FALSE)),"",VLOOKUP(Entradas!$A36,Inventario!$A$2:$M$21,2,FALSE))</f>
        <v>Prevenar</v>
      </c>
      <c r="C36" s="58" t="str">
        <f>IF(ISERROR(VLOOKUP(Entradas!$A36,Inventario!$A$2:$M$21,3,FALSE)),"",VLOOKUP(Entradas!$A36,Inventario!$A$2:$M$21,3,FALSE))</f>
        <v>Neumococo 13V</v>
      </c>
      <c r="D36" s="59" t="str">
        <f>IF(ISERROR(VLOOKUP(Entradas!$A36,Inventario!$A$2:$M$21,4,FALSE)),"",VLOOKUP(Entradas!$A36,Inventario!$A$2:$M$21,4,FALSE))</f>
        <v>Cobo Medical</v>
      </c>
      <c r="E36" s="59" t="str">
        <f>IF(ISERROR(VLOOKUP(Entradas!$A36,Inventario!$A$2:$M$21,5,FALSE)),"",VLOOKUP(Entradas!$A36,Inventario!$A$2:$M$21,5,FALSE))</f>
        <v>Pfizer</v>
      </c>
      <c r="F36" s="60" t="str">
        <f>IF(ISERROR(VLOOKUP(Entradas!$A36,Inventario!$A$2:$M$21,6,FALSE)),"",VLOOKUP(Entradas!$A36,Inventario!$A$2:$M$21,6,FALSE))</f>
        <v>2156</v>
      </c>
      <c r="G36" s="61">
        <v>44468</v>
      </c>
      <c r="H36" s="62" t="s">
        <v>167</v>
      </c>
      <c r="I36" s="61">
        <v>44865</v>
      </c>
      <c r="J36" s="63">
        <v>1</v>
      </c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57" t="s">
        <v>77</v>
      </c>
      <c r="B37" s="58" t="str">
        <f>IF(ISERROR(VLOOKUP(Entradas!$A37,Inventario!$A$2:$M$21,2,FALSE)),"",VLOOKUP(Entradas!$A37,Inventario!$A$2:$M$21,2,FALSE))</f>
        <v>Hexaxim</v>
      </c>
      <c r="C37" s="58" t="str">
        <f>IF(ISERROR(VLOOKUP(Entradas!$A37,Inventario!$A$2:$M$21,3,FALSE)),"",VLOOKUP(Entradas!$A37,Inventario!$A$2:$M$21,3,FALSE))</f>
        <v>DPAT + VPI + HIB + HB</v>
      </c>
      <c r="D37" s="59" t="str">
        <f>IF(ISERROR(VLOOKUP(Entradas!$A37,Inventario!$A$2:$M$21,4,FALSE)),"",VLOOKUP(Entradas!$A37,Inventario!$A$2:$M$21,4,FALSE))</f>
        <v>IPS FARALLONES</v>
      </c>
      <c r="E37" s="59" t="str">
        <f>IF(ISERROR(VLOOKUP(Entradas!$A37,Inventario!$A$2:$M$21,5,FALSE)),"",VLOOKUP(Entradas!$A37,Inventario!$A$2:$M$21,5,FALSE))</f>
        <v>Sanofi</v>
      </c>
      <c r="F37" s="60" t="str">
        <f>IF(ISERROR(VLOOKUP(Entradas!$A37,Inventario!$A$2:$M$21,6,FALSE)),"",VLOOKUP(Entradas!$A37,Inventario!$A$2:$M$21,6,FALSE))</f>
        <v>3800</v>
      </c>
      <c r="G37" s="61">
        <v>44473</v>
      </c>
      <c r="H37" s="62" t="s">
        <v>174</v>
      </c>
      <c r="I37" s="61">
        <v>44772</v>
      </c>
      <c r="J37" s="63">
        <v>2</v>
      </c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57" t="s">
        <v>85</v>
      </c>
      <c r="B38" s="58" t="str">
        <f>IF(ISERROR(VLOOKUP(Entradas!$A38,Inventario!$A$2:$M$21,2,FALSE)),"",VLOOKUP(Entradas!$A38,Inventario!$A$2:$M$21,2,FALSE))</f>
        <v xml:space="preserve">Avaxim 80 </v>
      </c>
      <c r="C38" s="58" t="str">
        <f>IF(ISERROR(VLOOKUP(Entradas!$A38,Inventario!$A$2:$M$21,3,FALSE)),"",VLOOKUP(Entradas!$A38,Inventario!$A$2:$M$21,3,FALSE))</f>
        <v>Hepatitis A niño</v>
      </c>
      <c r="D38" s="59" t="str">
        <f>IF(ISERROR(VLOOKUP(Entradas!$A38,Inventario!$A$2:$M$21,4,FALSE)),"",VLOOKUP(Entradas!$A38,Inventario!$A$2:$M$21,4,FALSE))</f>
        <v>IPS FARALLONES</v>
      </c>
      <c r="E38" s="59" t="str">
        <f>IF(ISERROR(VLOOKUP(Entradas!$A38,Inventario!$A$2:$M$21,5,FALSE)),"",VLOOKUP(Entradas!$A38,Inventario!$A$2:$M$21,5,FALSE))</f>
        <v>Sanofi</v>
      </c>
      <c r="F38" s="60" t="str">
        <f>IF(ISERROR(VLOOKUP(Entradas!$A38,Inventario!$A$2:$M$21,6,FALSE)),"",VLOOKUP(Entradas!$A38,Inventario!$A$2:$M$21,6,FALSE))</f>
        <v>2500</v>
      </c>
      <c r="G38" s="61">
        <v>44473</v>
      </c>
      <c r="H38" s="62" t="s">
        <v>175</v>
      </c>
      <c r="I38" s="61">
        <v>44561</v>
      </c>
      <c r="J38" s="63">
        <v>2</v>
      </c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57" t="s">
        <v>104</v>
      </c>
      <c r="B39" s="58" t="str">
        <f>IF(ISERROR(VLOOKUP(Entradas!$A39,Inventario!$A$2:$M$21,2,FALSE)),"",VLOOKUP(Entradas!$A39,Inventario!$A$2:$M$21,2,FALSE))</f>
        <v>Boostrix</v>
      </c>
      <c r="C39" s="58" t="str">
        <f>IF(ISERROR(VLOOKUP(Entradas!$A39,Inventario!$A$2:$M$21,3,FALSE)),"",VLOOKUP(Entradas!$A39,Inventario!$A$2:$M$21,3,FALSE))</f>
        <v>DPT</v>
      </c>
      <c r="D39" s="59" t="str">
        <f>IF(ISERROR(VLOOKUP(Entradas!$A39,Inventario!$A$2:$M$21,4,FALSE)),"",VLOOKUP(Entradas!$A39,Inventario!$A$2:$M$21,4,FALSE))</f>
        <v>IPS FARALLONES</v>
      </c>
      <c r="E39" s="59" t="str">
        <f>IF(ISERROR(VLOOKUP(Entradas!$A39,Inventario!$A$2:$M$21,5,FALSE)),"",VLOOKUP(Entradas!$A39,Inventario!$A$2:$M$21,5,FALSE))</f>
        <v>Glaxo</v>
      </c>
      <c r="F39" s="60" t="str">
        <f>IF(ISERROR(VLOOKUP(Entradas!$A39,Inventario!$A$2:$M$21,6,FALSE)),"",VLOOKUP(Entradas!$A39,Inventario!$A$2:$M$21,6,FALSE))</f>
        <v>300</v>
      </c>
      <c r="G39" s="61">
        <v>44473</v>
      </c>
      <c r="H39" s="62" t="s">
        <v>164</v>
      </c>
      <c r="I39" s="61">
        <v>44834</v>
      </c>
      <c r="J39" s="63">
        <v>2</v>
      </c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57" t="s">
        <v>118</v>
      </c>
      <c r="B40" s="58" t="str">
        <f>IF(ISERROR(VLOOKUP(Entradas!$A40,Inventario!$A$2:$M$21,2,FALSE)),"",VLOOKUP(Entradas!$A40,Inventario!$A$2:$M$21,2,FALSE))</f>
        <v>Varivax</v>
      </c>
      <c r="C40" s="58" t="str">
        <f>IF(ISERROR(VLOOKUP(Entradas!$A40,Inventario!$A$2:$M$21,3,FALSE)),"",VLOOKUP(Entradas!$A40,Inventario!$A$2:$M$21,3,FALSE))</f>
        <v>Varicela</v>
      </c>
      <c r="D40" s="59" t="str">
        <f>IF(ISERROR(VLOOKUP(Entradas!$A40,Inventario!$A$2:$M$21,4,FALSE)),"",VLOOKUP(Entradas!$A40,Inventario!$A$2:$M$21,4,FALSE))</f>
        <v>IPS FARALLONES</v>
      </c>
      <c r="E40" s="59" t="str">
        <f>IF(ISERROR(VLOOKUP(Entradas!$A40,Inventario!$A$2:$M$21,5,FALSE)),"",VLOOKUP(Entradas!$A40,Inventario!$A$2:$M$21,5,FALSE))</f>
        <v>Merck</v>
      </c>
      <c r="F40" s="60" t="str">
        <f>IF(ISERROR(VLOOKUP(Entradas!$A40,Inventario!$A$2:$M$21,6,FALSE)),"",VLOOKUP(Entradas!$A40,Inventario!$A$2:$M$21,6,FALSE))</f>
        <v>4500</v>
      </c>
      <c r="G40" s="61">
        <v>44474</v>
      </c>
      <c r="H40" s="62" t="s">
        <v>176</v>
      </c>
      <c r="I40" s="61">
        <v>45046</v>
      </c>
      <c r="J40" s="63">
        <v>3</v>
      </c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57" t="s">
        <v>47</v>
      </c>
      <c r="B41" s="58" t="str">
        <f>IF(ISERROR(VLOOKUP(Entradas!$A41,Inventario!$A$2:$M$21,2,FALSE)),"",VLOOKUP(Entradas!$A41,Inventario!$A$2:$M$21,2,FALSE))</f>
        <v>Nimenrix</v>
      </c>
      <c r="C41" s="58" t="str">
        <f>IF(ISERROR(VLOOKUP(Entradas!$A41,Inventario!$A$2:$M$21,3,FALSE)),"",VLOOKUP(Entradas!$A41,Inventario!$A$2:$M$21,3,FALSE))</f>
        <v>Meningococo</v>
      </c>
      <c r="D41" s="59" t="str">
        <f>IF(ISERROR(VLOOKUP(Entradas!$A41,Inventario!$A$2:$M$21,4,FALSE)),"",VLOOKUP(Entradas!$A41,Inventario!$A$2:$M$21,4,FALSE))</f>
        <v>Cobo Medical</v>
      </c>
      <c r="E41" s="59" t="str">
        <f>IF(ISERROR(VLOOKUP(Entradas!$A41,Inventario!$A$2:$M$21,5,FALSE)),"",VLOOKUP(Entradas!$A41,Inventario!$A$2:$M$21,5,FALSE))</f>
        <v>Pfizer</v>
      </c>
      <c r="F41" s="60" t="str">
        <f>IF(ISERROR(VLOOKUP(Entradas!$A41,Inventario!$A$2:$M$21,6,FALSE)),"",VLOOKUP(Entradas!$A41,Inventario!$A$2:$M$21,6,FALSE))</f>
        <v>3904</v>
      </c>
      <c r="G41" s="61">
        <v>44478</v>
      </c>
      <c r="H41" s="62" t="s">
        <v>177</v>
      </c>
      <c r="I41" s="61">
        <v>44915</v>
      </c>
      <c r="J41" s="63">
        <v>10</v>
      </c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57" t="s">
        <v>54</v>
      </c>
      <c r="B42" s="58" t="str">
        <f>IF(ISERROR(VLOOKUP(Entradas!$A42,Inventario!$A$2:$M$21,2,FALSE)),"",VLOOKUP(Entradas!$A42,Inventario!$A$2:$M$21,2,FALSE))</f>
        <v>Prevenar</v>
      </c>
      <c r="C42" s="58" t="str">
        <f>IF(ISERROR(VLOOKUP(Entradas!$A42,Inventario!$A$2:$M$21,3,FALSE)),"",VLOOKUP(Entradas!$A42,Inventario!$A$2:$M$21,3,FALSE))</f>
        <v>Neumococo 13V</v>
      </c>
      <c r="D42" s="59" t="str">
        <f>IF(ISERROR(VLOOKUP(Entradas!$A42,Inventario!$A$2:$M$21,4,FALSE)),"",VLOOKUP(Entradas!$A42,Inventario!$A$2:$M$21,4,FALSE))</f>
        <v>Cobo Medical</v>
      </c>
      <c r="E42" s="59" t="str">
        <f>IF(ISERROR(VLOOKUP(Entradas!$A42,Inventario!$A$2:$M$21,5,FALSE)),"",VLOOKUP(Entradas!$A42,Inventario!$A$2:$M$21,5,FALSE))</f>
        <v>Pfizer</v>
      </c>
      <c r="F42" s="60" t="str">
        <f>IF(ISERROR(VLOOKUP(Entradas!$A42,Inventario!$A$2:$M$21,6,FALSE)),"",VLOOKUP(Entradas!$A42,Inventario!$A$2:$M$21,6,FALSE))</f>
        <v>2156</v>
      </c>
      <c r="G42" s="61">
        <v>44478</v>
      </c>
      <c r="H42" s="62" t="s">
        <v>167</v>
      </c>
      <c r="I42" s="61">
        <v>44865</v>
      </c>
      <c r="J42" s="63">
        <v>1</v>
      </c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57" t="s">
        <v>73</v>
      </c>
      <c r="B43" s="58" t="str">
        <f>IF(ISERROR(VLOOKUP(Entradas!$A43,Inventario!$A$2:$M$21,2,FALSE)),"",VLOOKUP(Entradas!$A43,Inventario!$A$2:$M$21,2,FALSE))</f>
        <v>Pentaxim</v>
      </c>
      <c r="C43" s="58" t="str">
        <f>IF(ISERROR(VLOOKUP(Entradas!$A43,Inventario!$A$2:$M$21,3,FALSE)),"",VLOOKUP(Entradas!$A43,Inventario!$A$2:$M$21,3,FALSE))</f>
        <v>Difteria-Tosferina, tetano, polio, haemophilus</v>
      </c>
      <c r="D43" s="59" t="str">
        <f>IF(ISERROR(VLOOKUP(Entradas!$A43,Inventario!$A$2:$M$21,4,FALSE)),"",VLOOKUP(Entradas!$A43,Inventario!$A$2:$M$21,4,FALSE))</f>
        <v>IPS FARALLONES</v>
      </c>
      <c r="E43" s="59" t="str">
        <f>IF(ISERROR(VLOOKUP(Entradas!$A43,Inventario!$A$2:$M$21,5,FALSE)),"",VLOOKUP(Entradas!$A43,Inventario!$A$2:$M$21,5,FALSE))</f>
        <v>Sanofi</v>
      </c>
      <c r="F43" s="60" t="str">
        <f>IF(ISERROR(VLOOKUP(Entradas!$A43,Inventario!$A$2:$M$21,6,FALSE)),"",VLOOKUP(Entradas!$A43,Inventario!$A$2:$M$21,6,FALSE))</f>
        <v>2800</v>
      </c>
      <c r="G43" s="61">
        <v>44478</v>
      </c>
      <c r="H43" s="62" t="s">
        <v>160</v>
      </c>
      <c r="I43" s="61">
        <v>44804</v>
      </c>
      <c r="J43" s="63">
        <v>2</v>
      </c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57" t="s">
        <v>108</v>
      </c>
      <c r="B44" s="58" t="str">
        <f>IF(ISERROR(VLOOKUP(Entradas!$A44,Inventario!$A$2:$M$21,2,FALSE)),"",VLOOKUP(Entradas!$A44,Inventario!$A$2:$M$21,2,FALSE))</f>
        <v>Priorix</v>
      </c>
      <c r="C44" s="58" t="str">
        <f>IF(ISERROR(VLOOKUP(Entradas!$A44,Inventario!$A$2:$M$21,3,FALSE)),"",VLOOKUP(Entradas!$A44,Inventario!$A$2:$M$21,3,FALSE))</f>
        <v>Rubeola, Sarampion, Paperas</v>
      </c>
      <c r="D44" s="59" t="str">
        <f>IF(ISERROR(VLOOKUP(Entradas!$A44,Inventario!$A$2:$M$21,4,FALSE)),"",VLOOKUP(Entradas!$A44,Inventario!$A$2:$M$21,4,FALSE))</f>
        <v>IPS FARALLONES</v>
      </c>
      <c r="E44" s="59" t="str">
        <f>IF(ISERROR(VLOOKUP(Entradas!$A44,Inventario!$A$2:$M$21,5,FALSE)),"",VLOOKUP(Entradas!$A44,Inventario!$A$2:$M$21,5,FALSE))</f>
        <v>Glaxo</v>
      </c>
      <c r="F44" s="60" t="str">
        <f>IF(ISERROR(VLOOKUP(Entradas!$A44,Inventario!$A$2:$M$21,6,FALSE)),"",VLOOKUP(Entradas!$A44,Inventario!$A$2:$M$21,6,FALSE))</f>
        <v>1000</v>
      </c>
      <c r="G44" s="61">
        <v>44478</v>
      </c>
      <c r="H44" s="62" t="s">
        <v>178</v>
      </c>
      <c r="I44" s="61">
        <v>45046</v>
      </c>
      <c r="J44" s="63">
        <v>2</v>
      </c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57" t="s">
        <v>118</v>
      </c>
      <c r="B45" s="58" t="str">
        <f>IF(ISERROR(VLOOKUP(Entradas!$A45,Inventario!$A$2:$M$21,2,FALSE)),"",VLOOKUP(Entradas!$A45,Inventario!$A$2:$M$21,2,FALSE))</f>
        <v>Varivax</v>
      </c>
      <c r="C45" s="58" t="str">
        <f>IF(ISERROR(VLOOKUP(Entradas!$A45,Inventario!$A$2:$M$21,3,FALSE)),"",VLOOKUP(Entradas!$A45,Inventario!$A$2:$M$21,3,FALSE))</f>
        <v>Varicela</v>
      </c>
      <c r="D45" s="59" t="str">
        <f>IF(ISERROR(VLOOKUP(Entradas!$A45,Inventario!$A$2:$M$21,4,FALSE)),"",VLOOKUP(Entradas!$A45,Inventario!$A$2:$M$21,4,FALSE))</f>
        <v>IPS FARALLONES</v>
      </c>
      <c r="E45" s="59" t="str">
        <f>IF(ISERROR(VLOOKUP(Entradas!$A45,Inventario!$A$2:$M$21,5,FALSE)),"",VLOOKUP(Entradas!$A45,Inventario!$A$2:$M$21,5,FALSE))</f>
        <v>Merck</v>
      </c>
      <c r="F45" s="60" t="str">
        <f>IF(ISERROR(VLOOKUP(Entradas!$A45,Inventario!$A$2:$M$21,6,FALSE)),"",VLOOKUP(Entradas!$A45,Inventario!$A$2:$M$21,6,FALSE))</f>
        <v>4500</v>
      </c>
      <c r="G45" s="61">
        <v>44481</v>
      </c>
      <c r="H45" s="62" t="s">
        <v>172</v>
      </c>
      <c r="I45" s="61">
        <v>45046</v>
      </c>
      <c r="J45" s="63">
        <v>5</v>
      </c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57" t="s">
        <v>118</v>
      </c>
      <c r="B46" s="58" t="str">
        <f>IF(ISERROR(VLOOKUP(Entradas!$A46,Inventario!$A$2:$M$21,2,FALSE)),"",VLOOKUP(Entradas!$A46,Inventario!$A$2:$M$21,2,FALSE))</f>
        <v>Varivax</v>
      </c>
      <c r="C46" s="58" t="str">
        <f>IF(ISERROR(VLOOKUP(Entradas!$A46,Inventario!$A$2:$M$21,3,FALSE)),"",VLOOKUP(Entradas!$A46,Inventario!$A$2:$M$21,3,FALSE))</f>
        <v>Varicela</v>
      </c>
      <c r="D46" s="59" t="str">
        <f>IF(ISERROR(VLOOKUP(Entradas!$A46,Inventario!$A$2:$M$21,4,FALSE)),"",VLOOKUP(Entradas!$A46,Inventario!$A$2:$M$21,4,FALSE))</f>
        <v>IPS FARALLONES</v>
      </c>
      <c r="E46" s="59" t="str">
        <f>IF(ISERROR(VLOOKUP(Entradas!$A46,Inventario!$A$2:$M$21,5,FALSE)),"",VLOOKUP(Entradas!$A46,Inventario!$A$2:$M$21,5,FALSE))</f>
        <v>Merck</v>
      </c>
      <c r="F46" s="60" t="str">
        <f>IF(ISERROR(VLOOKUP(Entradas!$A46,Inventario!$A$2:$M$21,6,FALSE)),"",VLOOKUP(Entradas!$A46,Inventario!$A$2:$M$21,6,FALSE))</f>
        <v>4500</v>
      </c>
      <c r="G46" s="61">
        <v>44481</v>
      </c>
      <c r="H46" s="62" t="s">
        <v>179</v>
      </c>
      <c r="I46" s="61">
        <v>45077</v>
      </c>
      <c r="J46" s="63">
        <v>2</v>
      </c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57" t="s">
        <v>85</v>
      </c>
      <c r="B47" s="58" t="str">
        <f>IF(ISERROR(VLOOKUP(Entradas!$A47,Inventario!$A$2:$M$21,2,FALSE)),"",VLOOKUP(Entradas!$A47,Inventario!$A$2:$M$21,2,FALSE))</f>
        <v xml:space="preserve">Avaxim 80 </v>
      </c>
      <c r="C47" s="58" t="str">
        <f>IF(ISERROR(VLOOKUP(Entradas!$A47,Inventario!$A$2:$M$21,3,FALSE)),"",VLOOKUP(Entradas!$A47,Inventario!$A$2:$M$21,3,FALSE))</f>
        <v>Hepatitis A niño</v>
      </c>
      <c r="D47" s="59" t="str">
        <f>IF(ISERROR(VLOOKUP(Entradas!$A47,Inventario!$A$2:$M$21,4,FALSE)),"",VLOOKUP(Entradas!$A47,Inventario!$A$2:$M$21,4,FALSE))</f>
        <v>IPS FARALLONES</v>
      </c>
      <c r="E47" s="59" t="str">
        <f>IF(ISERROR(VLOOKUP(Entradas!$A47,Inventario!$A$2:$M$21,5,FALSE)),"",VLOOKUP(Entradas!$A47,Inventario!$A$2:$M$21,5,FALSE))</f>
        <v>Sanofi</v>
      </c>
      <c r="F47" s="60" t="str">
        <f>IF(ISERROR(VLOOKUP(Entradas!$A47,Inventario!$A$2:$M$21,6,FALSE)),"",VLOOKUP(Entradas!$A47,Inventario!$A$2:$M$21,6,FALSE))</f>
        <v>2500</v>
      </c>
      <c r="G47" s="61">
        <v>44481</v>
      </c>
      <c r="H47" s="62" t="s">
        <v>162</v>
      </c>
      <c r="I47" s="61">
        <v>44957</v>
      </c>
      <c r="J47" s="63">
        <v>3</v>
      </c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57" t="s">
        <v>108</v>
      </c>
      <c r="B48" s="58" t="str">
        <f>IF(ISERROR(VLOOKUP(Entradas!$A48,Inventario!$A$2:$M$21,2,FALSE)),"",VLOOKUP(Entradas!$A48,Inventario!$A$2:$M$21,2,FALSE))</f>
        <v>Priorix</v>
      </c>
      <c r="C48" s="58" t="str">
        <f>IF(ISERROR(VLOOKUP(Entradas!$A48,Inventario!$A$2:$M$21,3,FALSE)),"",VLOOKUP(Entradas!$A48,Inventario!$A$2:$M$21,3,FALSE))</f>
        <v>Rubeola, Sarampion, Paperas</v>
      </c>
      <c r="D48" s="59" t="str">
        <f>IF(ISERROR(VLOOKUP(Entradas!$A48,Inventario!$A$2:$M$21,4,FALSE)),"",VLOOKUP(Entradas!$A48,Inventario!$A$2:$M$21,4,FALSE))</f>
        <v>IPS FARALLONES</v>
      </c>
      <c r="E48" s="59" t="str">
        <f>IF(ISERROR(VLOOKUP(Entradas!$A48,Inventario!$A$2:$M$21,5,FALSE)),"",VLOOKUP(Entradas!$A48,Inventario!$A$2:$M$21,5,FALSE))</f>
        <v>Glaxo</v>
      </c>
      <c r="F48" s="60" t="str">
        <f>IF(ISERROR(VLOOKUP(Entradas!$A48,Inventario!$A$2:$M$21,6,FALSE)),"",VLOOKUP(Entradas!$A48,Inventario!$A$2:$M$21,6,FALSE))</f>
        <v>1000</v>
      </c>
      <c r="G48" s="61">
        <v>44481</v>
      </c>
      <c r="H48" s="62" t="s">
        <v>178</v>
      </c>
      <c r="I48" s="61">
        <v>45046</v>
      </c>
      <c r="J48" s="63">
        <v>2</v>
      </c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57" t="s">
        <v>81</v>
      </c>
      <c r="B49" s="58" t="str">
        <f>IF(ISERROR(VLOOKUP(Entradas!$A49,Inventario!$A$2:$M$21,2,FALSE)),"",VLOOKUP(Entradas!$A49,Inventario!$A$2:$M$21,2,FALSE))</f>
        <v>Stamaril</v>
      </c>
      <c r="C49" s="58" t="str">
        <f>IF(ISERROR(VLOOKUP(Entradas!$A49,Inventario!$A$2:$M$21,3,FALSE)),"",VLOOKUP(Entradas!$A49,Inventario!$A$2:$M$21,3,FALSE))</f>
        <v>Fiebre amarilla</v>
      </c>
      <c r="D49" s="59" t="str">
        <f>IF(ISERROR(VLOOKUP(Entradas!$A49,Inventario!$A$2:$M$21,4,FALSE)),"",VLOOKUP(Entradas!$A49,Inventario!$A$2:$M$21,4,FALSE))</f>
        <v>IPS FARALLONES</v>
      </c>
      <c r="E49" s="59" t="str">
        <f>IF(ISERROR(VLOOKUP(Entradas!$A49,Inventario!$A$2:$M$21,5,FALSE)),"",VLOOKUP(Entradas!$A49,Inventario!$A$2:$M$21,5,FALSE))</f>
        <v>Sanofi</v>
      </c>
      <c r="F49" s="60" t="str">
        <f>IF(ISERROR(VLOOKUP(Entradas!$A49,Inventario!$A$2:$M$21,6,FALSE)),"",VLOOKUP(Entradas!$A49,Inventario!$A$2:$M$21,6,FALSE))</f>
        <v>3000</v>
      </c>
      <c r="G49" s="61">
        <v>44485</v>
      </c>
      <c r="H49" s="62" t="s">
        <v>180</v>
      </c>
      <c r="I49" s="61">
        <v>44804</v>
      </c>
      <c r="J49" s="63">
        <v>3</v>
      </c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57" t="s">
        <v>67</v>
      </c>
      <c r="B50" s="58" t="str">
        <f>IF(ISERROR(VLOOKUP(Entradas!$A50,Inventario!$A$2:$M$21,2,FALSE)),"",VLOOKUP(Entradas!$A50,Inventario!$A$2:$M$21,2,FALSE))</f>
        <v>Fluarix</v>
      </c>
      <c r="C50" s="58" t="str">
        <f>IF(ISERROR(VLOOKUP(Entradas!$A50,Inventario!$A$2:$M$21,3,FALSE)),"",VLOOKUP(Entradas!$A50,Inventario!$A$2:$M$21,3,FALSE))</f>
        <v>Influenza Tetra</v>
      </c>
      <c r="D50" s="59" t="str">
        <f>IF(ISERROR(VLOOKUP(Entradas!$A50,Inventario!$A$2:$M$21,4,FALSE)),"",VLOOKUP(Entradas!$A50,Inventario!$A$2:$M$21,4,FALSE))</f>
        <v>Cobo Medical</v>
      </c>
      <c r="E50" s="59" t="str">
        <f>IF(ISERROR(VLOOKUP(Entradas!$A50,Inventario!$A$2:$M$21,5,FALSE)),"",VLOOKUP(Entradas!$A50,Inventario!$A$2:$M$21,5,FALSE))</f>
        <v>Glaxo</v>
      </c>
      <c r="F50" s="60" t="str">
        <f>IF(ISERROR(VLOOKUP(Entradas!$A50,Inventario!$A$2:$M$21,6,FALSE)),"",VLOOKUP(Entradas!$A50,Inventario!$A$2:$M$21,6,FALSE))</f>
        <v>13227</v>
      </c>
      <c r="G50" s="61">
        <v>44485</v>
      </c>
      <c r="H50" s="62" t="s">
        <v>181</v>
      </c>
      <c r="I50" s="61">
        <v>44561</v>
      </c>
      <c r="J50" s="63">
        <v>10</v>
      </c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57" t="s">
        <v>96</v>
      </c>
      <c r="B51" s="58" t="str">
        <f>IF(ISERROR(VLOOKUP(Entradas!$A51,Inventario!$A$2:$M$21,2,FALSE)),"",VLOOKUP(Entradas!$A51,Inventario!$A$2:$M$21,2,FALSE))</f>
        <v>Rotateq</v>
      </c>
      <c r="C51" s="58" t="str">
        <f>IF(ISERROR(VLOOKUP(Entradas!$A51,Inventario!$A$2:$M$21,3,FALSE)),"",VLOOKUP(Entradas!$A51,Inventario!$A$2:$M$21,3,FALSE))</f>
        <v>Rotavirus Vivo Atenuado</v>
      </c>
      <c r="D51" s="59" t="str">
        <f>IF(ISERROR(VLOOKUP(Entradas!$A51,Inventario!$A$2:$M$21,4,FALSE)),"",VLOOKUP(Entradas!$A51,Inventario!$A$2:$M$21,4,FALSE))</f>
        <v>IPS FARALLONES</v>
      </c>
      <c r="E51" s="59" t="str">
        <f>IF(ISERROR(VLOOKUP(Entradas!$A51,Inventario!$A$2:$M$21,5,FALSE)),"",VLOOKUP(Entradas!$A51,Inventario!$A$2:$M$21,5,FALSE))</f>
        <v>Merck</v>
      </c>
      <c r="F51" s="60" t="str">
        <f>IF(ISERROR(VLOOKUP(Entradas!$A51,Inventario!$A$2:$M$21,6,FALSE)),"",VLOOKUP(Entradas!$A51,Inventario!$A$2:$M$21,6,FALSE))</f>
        <v>1800</v>
      </c>
      <c r="G51" s="61">
        <v>44489</v>
      </c>
      <c r="H51" s="62" t="s">
        <v>182</v>
      </c>
      <c r="I51" s="61">
        <v>44973</v>
      </c>
      <c r="J51" s="63">
        <v>3</v>
      </c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57" t="s">
        <v>77</v>
      </c>
      <c r="B52" s="58" t="str">
        <f>IF(ISERROR(VLOOKUP(Entradas!$A52,Inventario!$A$2:$M$21,2,FALSE)),"",VLOOKUP(Entradas!$A52,Inventario!$A$2:$M$21,2,FALSE))</f>
        <v>Hexaxim</v>
      </c>
      <c r="C52" s="58" t="str">
        <f>IF(ISERROR(VLOOKUP(Entradas!$A52,Inventario!$A$2:$M$21,3,FALSE)),"",VLOOKUP(Entradas!$A52,Inventario!$A$2:$M$21,3,FALSE))</f>
        <v>DPAT + VPI + HIB + HB</v>
      </c>
      <c r="D52" s="59" t="str">
        <f>IF(ISERROR(VLOOKUP(Entradas!$A52,Inventario!$A$2:$M$21,4,FALSE)),"",VLOOKUP(Entradas!$A52,Inventario!$A$2:$M$21,4,FALSE))</f>
        <v>IPS FARALLONES</v>
      </c>
      <c r="E52" s="59" t="str">
        <f>IF(ISERROR(VLOOKUP(Entradas!$A52,Inventario!$A$2:$M$21,5,FALSE)),"",VLOOKUP(Entradas!$A52,Inventario!$A$2:$M$21,5,FALSE))</f>
        <v>Sanofi</v>
      </c>
      <c r="F52" s="60" t="str">
        <f>IF(ISERROR(VLOOKUP(Entradas!$A52,Inventario!$A$2:$M$21,6,FALSE)),"",VLOOKUP(Entradas!$A52,Inventario!$A$2:$M$21,6,FALSE))</f>
        <v>3800</v>
      </c>
      <c r="G52" s="61">
        <v>44489</v>
      </c>
      <c r="H52" s="62" t="s">
        <v>174</v>
      </c>
      <c r="I52" s="61">
        <v>44773</v>
      </c>
      <c r="J52" s="63">
        <v>2</v>
      </c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57" t="s">
        <v>54</v>
      </c>
      <c r="B53" s="58" t="str">
        <f>IF(ISERROR(VLOOKUP(Entradas!$A53,Inventario!$A$2:$M$21,2,FALSE)),"",VLOOKUP(Entradas!$A53,Inventario!$A$2:$M$21,2,FALSE))</f>
        <v>Prevenar</v>
      </c>
      <c r="C53" s="58" t="str">
        <f>IF(ISERROR(VLOOKUP(Entradas!$A53,Inventario!$A$2:$M$21,3,FALSE)),"",VLOOKUP(Entradas!$A53,Inventario!$A$2:$M$21,3,FALSE))</f>
        <v>Neumococo 13V</v>
      </c>
      <c r="D53" s="59" t="str">
        <f>IF(ISERROR(VLOOKUP(Entradas!$A53,Inventario!$A$2:$M$21,4,FALSE)),"",VLOOKUP(Entradas!$A53,Inventario!$A$2:$M$21,4,FALSE))</f>
        <v>Cobo Medical</v>
      </c>
      <c r="E53" s="59" t="str">
        <f>IF(ISERROR(VLOOKUP(Entradas!$A53,Inventario!$A$2:$M$21,5,FALSE)),"",VLOOKUP(Entradas!$A53,Inventario!$A$2:$M$21,5,FALSE))</f>
        <v>Pfizer</v>
      </c>
      <c r="F53" s="60" t="str">
        <f>IF(ISERROR(VLOOKUP(Entradas!$A53,Inventario!$A$2:$M$21,6,FALSE)),"",VLOOKUP(Entradas!$A53,Inventario!$A$2:$M$21,6,FALSE))</f>
        <v>2156</v>
      </c>
      <c r="G53" s="61">
        <v>44490</v>
      </c>
      <c r="H53" s="62" t="s">
        <v>167</v>
      </c>
      <c r="I53" s="61">
        <v>44865</v>
      </c>
      <c r="J53" s="63">
        <v>1</v>
      </c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57" t="s">
        <v>47</v>
      </c>
      <c r="B54" s="58" t="str">
        <f>IF(ISERROR(VLOOKUP(Entradas!$A54,Inventario!$A$2:$M$21,2,FALSE)),"",VLOOKUP(Entradas!$A54,Inventario!$A$2:$M$21,2,FALSE))</f>
        <v>Nimenrix</v>
      </c>
      <c r="C54" s="58" t="str">
        <f>IF(ISERROR(VLOOKUP(Entradas!$A54,Inventario!$A$2:$M$21,3,FALSE)),"",VLOOKUP(Entradas!$A54,Inventario!$A$2:$M$21,3,FALSE))</f>
        <v>Meningococo</v>
      </c>
      <c r="D54" s="59" t="str">
        <f>IF(ISERROR(VLOOKUP(Entradas!$A54,Inventario!$A$2:$M$21,4,FALSE)),"",VLOOKUP(Entradas!$A54,Inventario!$A$2:$M$21,4,FALSE))</f>
        <v>Cobo Medical</v>
      </c>
      <c r="E54" s="59" t="str">
        <f>IF(ISERROR(VLOOKUP(Entradas!$A54,Inventario!$A$2:$M$21,5,FALSE)),"",VLOOKUP(Entradas!$A54,Inventario!$A$2:$M$21,5,FALSE))</f>
        <v>Pfizer</v>
      </c>
      <c r="F54" s="60" t="str">
        <f>IF(ISERROR(VLOOKUP(Entradas!$A54,Inventario!$A$2:$M$21,6,FALSE)),"",VLOOKUP(Entradas!$A54,Inventario!$A$2:$M$21,6,FALSE))</f>
        <v>3904</v>
      </c>
      <c r="G54" s="61">
        <v>44490</v>
      </c>
      <c r="H54" s="62" t="s">
        <v>169</v>
      </c>
      <c r="I54" s="61">
        <v>44834</v>
      </c>
      <c r="J54" s="63">
        <v>10</v>
      </c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57" t="s">
        <v>96</v>
      </c>
      <c r="B55" s="58" t="str">
        <f>IF(ISERROR(VLOOKUP(Entradas!$A55,Inventario!$A$2:$M$21,2,FALSE)),"",VLOOKUP(Entradas!$A55,Inventario!$A$2:$M$21,2,FALSE))</f>
        <v>Rotateq</v>
      </c>
      <c r="C55" s="58" t="str">
        <f>IF(ISERROR(VLOOKUP(Entradas!$A55,Inventario!$A$2:$M$21,3,FALSE)),"",VLOOKUP(Entradas!$A55,Inventario!$A$2:$M$21,3,FALSE))</f>
        <v>Rotavirus Vivo Atenuado</v>
      </c>
      <c r="D55" s="59" t="str">
        <f>IF(ISERROR(VLOOKUP(Entradas!$A55,Inventario!$A$2:$M$21,4,FALSE)),"",VLOOKUP(Entradas!$A55,Inventario!$A$2:$M$21,4,FALSE))</f>
        <v>IPS FARALLONES</v>
      </c>
      <c r="E55" s="59" t="str">
        <f>IF(ISERROR(VLOOKUP(Entradas!$A55,Inventario!$A$2:$M$21,5,FALSE)),"",VLOOKUP(Entradas!$A55,Inventario!$A$2:$M$21,5,FALSE))</f>
        <v>Merck</v>
      </c>
      <c r="F55" s="60" t="str">
        <f>IF(ISERROR(VLOOKUP(Entradas!$A55,Inventario!$A$2:$M$21,6,FALSE)),"",VLOOKUP(Entradas!$A55,Inventario!$A$2:$M$21,6,FALSE))</f>
        <v>1800</v>
      </c>
      <c r="G55" s="61">
        <v>44502</v>
      </c>
      <c r="H55" s="62" t="s">
        <v>182</v>
      </c>
      <c r="I55" s="61">
        <v>44975</v>
      </c>
      <c r="J55" s="63">
        <v>3</v>
      </c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57" t="s">
        <v>77</v>
      </c>
      <c r="B56" s="58" t="str">
        <f>IF(ISERROR(VLOOKUP(Entradas!$A56,Inventario!$A$2:$M$21,2,FALSE)),"",VLOOKUP(Entradas!$A56,Inventario!$A$2:$M$21,2,FALSE))</f>
        <v>Hexaxim</v>
      </c>
      <c r="C56" s="58" t="str">
        <f>IF(ISERROR(VLOOKUP(Entradas!$A56,Inventario!$A$2:$M$21,3,FALSE)),"",VLOOKUP(Entradas!$A56,Inventario!$A$2:$M$21,3,FALSE))</f>
        <v>DPAT + VPI + HIB + HB</v>
      </c>
      <c r="D56" s="59" t="str">
        <f>IF(ISERROR(VLOOKUP(Entradas!$A56,Inventario!$A$2:$M$21,4,FALSE)),"",VLOOKUP(Entradas!$A56,Inventario!$A$2:$M$21,4,FALSE))</f>
        <v>IPS FARALLONES</v>
      </c>
      <c r="E56" s="59" t="str">
        <f>IF(ISERROR(VLOOKUP(Entradas!$A56,Inventario!$A$2:$M$21,5,FALSE)),"",VLOOKUP(Entradas!$A56,Inventario!$A$2:$M$21,5,FALSE))</f>
        <v>Sanofi</v>
      </c>
      <c r="F56" s="60" t="str">
        <f>IF(ISERROR(VLOOKUP(Entradas!$A56,Inventario!$A$2:$M$21,6,FALSE)),"",VLOOKUP(Entradas!$A56,Inventario!$A$2:$M$21,6,FALSE))</f>
        <v>3800</v>
      </c>
      <c r="G56" s="61">
        <v>44502</v>
      </c>
      <c r="H56" s="62" t="s">
        <v>174</v>
      </c>
      <c r="I56" s="61">
        <v>44773</v>
      </c>
      <c r="J56" s="63">
        <v>3</v>
      </c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57" t="s">
        <v>54</v>
      </c>
      <c r="B57" s="58" t="str">
        <f>IF(ISERROR(VLOOKUP(Entradas!$A57,Inventario!$A$2:$M$21,2,FALSE)),"",VLOOKUP(Entradas!$A57,Inventario!$A$2:$M$21,2,FALSE))</f>
        <v>Prevenar</v>
      </c>
      <c r="C57" s="58" t="str">
        <f>IF(ISERROR(VLOOKUP(Entradas!$A57,Inventario!$A$2:$M$21,3,FALSE)),"",VLOOKUP(Entradas!$A57,Inventario!$A$2:$M$21,3,FALSE))</f>
        <v>Neumococo 13V</v>
      </c>
      <c r="D57" s="59" t="str">
        <f>IF(ISERROR(VLOOKUP(Entradas!$A57,Inventario!$A$2:$M$21,4,FALSE)),"",VLOOKUP(Entradas!$A57,Inventario!$A$2:$M$21,4,FALSE))</f>
        <v>Cobo Medical</v>
      </c>
      <c r="E57" s="59" t="str">
        <f>IF(ISERROR(VLOOKUP(Entradas!$A57,Inventario!$A$2:$M$21,5,FALSE)),"",VLOOKUP(Entradas!$A57,Inventario!$A$2:$M$21,5,FALSE))</f>
        <v>Pfizer</v>
      </c>
      <c r="F57" s="60" t="str">
        <f>IF(ISERROR(VLOOKUP(Entradas!$A57,Inventario!$A$2:$M$21,6,FALSE)),"",VLOOKUP(Entradas!$A57,Inventario!$A$2:$M$21,6,FALSE))</f>
        <v>2156</v>
      </c>
      <c r="G57" s="61">
        <v>44503</v>
      </c>
      <c r="H57" s="62" t="s">
        <v>167</v>
      </c>
      <c r="I57" s="61">
        <v>44865</v>
      </c>
      <c r="J57" s="63">
        <v>2</v>
      </c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57" t="s">
        <v>54</v>
      </c>
      <c r="B58" s="58" t="str">
        <f>IF(ISERROR(VLOOKUP(Entradas!$A58,Inventario!$A$2:$M$21,2,FALSE)),"",VLOOKUP(Entradas!$A58,Inventario!$A$2:$M$21,2,FALSE))</f>
        <v>Prevenar</v>
      </c>
      <c r="C58" s="58" t="str">
        <f>IF(ISERROR(VLOOKUP(Entradas!$A58,Inventario!$A$2:$M$21,3,FALSE)),"",VLOOKUP(Entradas!$A58,Inventario!$A$2:$M$21,3,FALSE))</f>
        <v>Neumococo 13V</v>
      </c>
      <c r="D58" s="59" t="str">
        <f>IF(ISERROR(VLOOKUP(Entradas!$A58,Inventario!$A$2:$M$21,4,FALSE)),"",VLOOKUP(Entradas!$A58,Inventario!$A$2:$M$21,4,FALSE))</f>
        <v>Cobo Medical</v>
      </c>
      <c r="E58" s="59" t="str">
        <f>IF(ISERROR(VLOOKUP(Entradas!$A58,Inventario!$A$2:$M$21,5,FALSE)),"",VLOOKUP(Entradas!$A58,Inventario!$A$2:$M$21,5,FALSE))</f>
        <v>Pfizer</v>
      </c>
      <c r="F58" s="60" t="str">
        <f>IF(ISERROR(VLOOKUP(Entradas!$A58,Inventario!$A$2:$M$21,6,FALSE)),"",VLOOKUP(Entradas!$A58,Inventario!$A$2:$M$21,6,FALSE))</f>
        <v>2156</v>
      </c>
      <c r="G58" s="61">
        <v>44503</v>
      </c>
      <c r="H58" s="62" t="s">
        <v>167</v>
      </c>
      <c r="I58" s="61">
        <v>44865</v>
      </c>
      <c r="J58" s="63">
        <v>1</v>
      </c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57" t="s">
        <v>47</v>
      </c>
      <c r="B59" s="58" t="str">
        <f>IF(ISERROR(VLOOKUP(Entradas!$A59,Inventario!$A$2:$M$21,2,FALSE)),"",VLOOKUP(Entradas!$A59,Inventario!$A$2:$M$21,2,FALSE))</f>
        <v>Nimenrix</v>
      </c>
      <c r="C59" s="58" t="str">
        <f>IF(ISERROR(VLOOKUP(Entradas!$A59,Inventario!$A$2:$M$21,3,FALSE)),"",VLOOKUP(Entradas!$A59,Inventario!$A$2:$M$21,3,FALSE))</f>
        <v>Meningococo</v>
      </c>
      <c r="D59" s="59" t="str">
        <f>IF(ISERROR(VLOOKUP(Entradas!$A59,Inventario!$A$2:$M$21,4,FALSE)),"",VLOOKUP(Entradas!$A59,Inventario!$A$2:$M$21,4,FALSE))</f>
        <v>Cobo Medical</v>
      </c>
      <c r="E59" s="59" t="str">
        <f>IF(ISERROR(VLOOKUP(Entradas!$A59,Inventario!$A$2:$M$21,5,FALSE)),"",VLOOKUP(Entradas!$A59,Inventario!$A$2:$M$21,5,FALSE))</f>
        <v>Pfizer</v>
      </c>
      <c r="F59" s="60" t="str">
        <f>IF(ISERROR(VLOOKUP(Entradas!$A59,Inventario!$A$2:$M$21,6,FALSE)),"",VLOOKUP(Entradas!$A59,Inventario!$A$2:$M$21,6,FALSE))</f>
        <v>3904</v>
      </c>
      <c r="G59" s="61">
        <v>44503</v>
      </c>
      <c r="H59" s="62" t="s">
        <v>169</v>
      </c>
      <c r="I59" s="61">
        <v>44834</v>
      </c>
      <c r="J59" s="63">
        <v>10</v>
      </c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57" t="s">
        <v>67</v>
      </c>
      <c r="B60" s="58" t="str">
        <f>IF(ISERROR(VLOOKUP(Entradas!$A60,Inventario!$A$2:$M$21,2,FALSE)),"",VLOOKUP(Entradas!$A60,Inventario!$A$2:$M$21,2,FALSE))</f>
        <v>Fluarix</v>
      </c>
      <c r="C60" s="58" t="str">
        <f>IF(ISERROR(VLOOKUP(Entradas!$A60,Inventario!$A$2:$M$21,3,FALSE)),"",VLOOKUP(Entradas!$A60,Inventario!$A$2:$M$21,3,FALSE))</f>
        <v>Influenza Tetra</v>
      </c>
      <c r="D60" s="59" t="str">
        <f>IF(ISERROR(VLOOKUP(Entradas!$A60,Inventario!$A$2:$M$21,4,FALSE)),"",VLOOKUP(Entradas!$A60,Inventario!$A$2:$M$21,4,FALSE))</f>
        <v>Cobo Medical</v>
      </c>
      <c r="E60" s="59" t="str">
        <f>IF(ISERROR(VLOOKUP(Entradas!$A60,Inventario!$A$2:$M$21,5,FALSE)),"",VLOOKUP(Entradas!$A60,Inventario!$A$2:$M$21,5,FALSE))</f>
        <v>Glaxo</v>
      </c>
      <c r="F60" s="60" t="str">
        <f>IF(ISERROR(VLOOKUP(Entradas!$A60,Inventario!$A$2:$M$21,6,FALSE)),"",VLOOKUP(Entradas!$A60,Inventario!$A$2:$M$21,6,FALSE))</f>
        <v>13227</v>
      </c>
      <c r="G60" s="61">
        <v>44503</v>
      </c>
      <c r="H60" s="62" t="s">
        <v>181</v>
      </c>
      <c r="I60" s="61">
        <v>44561</v>
      </c>
      <c r="J60" s="63">
        <v>10</v>
      </c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57" t="s">
        <v>96</v>
      </c>
      <c r="B61" s="58" t="str">
        <f>IF(ISERROR(VLOOKUP(Entradas!$A61,Inventario!$A$2:$M$21,2,FALSE)),"",VLOOKUP(Entradas!$A61,Inventario!$A$2:$M$21,2,FALSE))</f>
        <v>Rotateq</v>
      </c>
      <c r="C61" s="58" t="str">
        <f>IF(ISERROR(VLOOKUP(Entradas!$A61,Inventario!$A$2:$M$21,3,FALSE)),"",VLOOKUP(Entradas!$A61,Inventario!$A$2:$M$21,3,FALSE))</f>
        <v>Rotavirus Vivo Atenuado</v>
      </c>
      <c r="D61" s="59" t="str">
        <f>IF(ISERROR(VLOOKUP(Entradas!$A61,Inventario!$A$2:$M$21,4,FALSE)),"",VLOOKUP(Entradas!$A61,Inventario!$A$2:$M$21,4,FALSE))</f>
        <v>IPS FARALLONES</v>
      </c>
      <c r="E61" s="59" t="str">
        <f>IF(ISERROR(VLOOKUP(Entradas!$A61,Inventario!$A$2:$M$21,5,FALSE)),"",VLOOKUP(Entradas!$A61,Inventario!$A$2:$M$21,5,FALSE))</f>
        <v>Merck</v>
      </c>
      <c r="F61" s="60" t="str">
        <f>IF(ISERROR(VLOOKUP(Entradas!$A61,Inventario!$A$2:$M$21,6,FALSE)),"",VLOOKUP(Entradas!$A61,Inventario!$A$2:$M$21,6,FALSE))</f>
        <v>1800</v>
      </c>
      <c r="G61" s="61">
        <v>44522</v>
      </c>
      <c r="H61" s="62" t="s">
        <v>182</v>
      </c>
      <c r="I61" s="61">
        <v>44975</v>
      </c>
      <c r="J61" s="63">
        <v>3</v>
      </c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57" t="s">
        <v>77</v>
      </c>
      <c r="B62" s="58" t="str">
        <f>IF(ISERROR(VLOOKUP(Entradas!$A62,Inventario!$A$2:$M$21,2,FALSE)),"",VLOOKUP(Entradas!$A62,Inventario!$A$2:$M$21,2,FALSE))</f>
        <v>Hexaxim</v>
      </c>
      <c r="C62" s="58" t="str">
        <f>IF(ISERROR(VLOOKUP(Entradas!$A62,Inventario!$A$2:$M$21,3,FALSE)),"",VLOOKUP(Entradas!$A62,Inventario!$A$2:$M$21,3,FALSE))</f>
        <v>DPAT + VPI + HIB + HB</v>
      </c>
      <c r="D62" s="59" t="str">
        <f>IF(ISERROR(VLOOKUP(Entradas!$A62,Inventario!$A$2:$M$21,4,FALSE)),"",VLOOKUP(Entradas!$A62,Inventario!$A$2:$M$21,4,FALSE))</f>
        <v>IPS FARALLONES</v>
      </c>
      <c r="E62" s="59" t="str">
        <f>IF(ISERROR(VLOOKUP(Entradas!$A62,Inventario!$A$2:$M$21,5,FALSE)),"",VLOOKUP(Entradas!$A62,Inventario!$A$2:$M$21,5,FALSE))</f>
        <v>Sanofi</v>
      </c>
      <c r="F62" s="60" t="str">
        <f>IF(ISERROR(VLOOKUP(Entradas!$A62,Inventario!$A$2:$M$21,6,FALSE)),"",VLOOKUP(Entradas!$A62,Inventario!$A$2:$M$21,6,FALSE))</f>
        <v>3800</v>
      </c>
      <c r="G62" s="61">
        <v>44522</v>
      </c>
      <c r="H62" s="62" t="s">
        <v>174</v>
      </c>
      <c r="I62" s="61">
        <v>44773</v>
      </c>
      <c r="J62" s="63">
        <v>3</v>
      </c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57" t="s">
        <v>54</v>
      </c>
      <c r="B63" s="58" t="str">
        <f>IF(ISERROR(VLOOKUP(Entradas!$A63,Inventario!$A$2:$M$21,2,FALSE)),"",VLOOKUP(Entradas!$A63,Inventario!$A$2:$M$21,2,FALSE))</f>
        <v>Prevenar</v>
      </c>
      <c r="C63" s="58" t="str">
        <f>IF(ISERROR(VLOOKUP(Entradas!$A63,Inventario!$A$2:$M$21,3,FALSE)),"",VLOOKUP(Entradas!$A63,Inventario!$A$2:$M$21,3,FALSE))</f>
        <v>Neumococo 13V</v>
      </c>
      <c r="D63" s="59" t="str">
        <f>IF(ISERROR(VLOOKUP(Entradas!$A63,Inventario!$A$2:$M$21,4,FALSE)),"",VLOOKUP(Entradas!$A63,Inventario!$A$2:$M$21,4,FALSE))</f>
        <v>Cobo Medical</v>
      </c>
      <c r="E63" s="59" t="str">
        <f>IF(ISERROR(VLOOKUP(Entradas!$A63,Inventario!$A$2:$M$21,5,FALSE)),"",VLOOKUP(Entradas!$A63,Inventario!$A$2:$M$21,5,FALSE))</f>
        <v>Pfizer</v>
      </c>
      <c r="F63" s="60" t="str">
        <f>IF(ISERROR(VLOOKUP(Entradas!$A63,Inventario!$A$2:$M$21,6,FALSE)),"",VLOOKUP(Entradas!$A63,Inventario!$A$2:$M$21,6,FALSE))</f>
        <v>2156</v>
      </c>
      <c r="G63" s="61">
        <v>44523</v>
      </c>
      <c r="H63" s="62" t="s">
        <v>167</v>
      </c>
      <c r="I63" s="61">
        <v>44865</v>
      </c>
      <c r="J63" s="63">
        <v>3</v>
      </c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57" t="s">
        <v>54</v>
      </c>
      <c r="B64" s="58" t="str">
        <f>IF(ISERROR(VLOOKUP(Entradas!$A64,Inventario!$A$2:$M$21,2,FALSE)),"",VLOOKUP(Entradas!$A64,Inventario!$A$2:$M$21,2,FALSE))</f>
        <v>Prevenar</v>
      </c>
      <c r="C64" s="58" t="str">
        <f>IF(ISERROR(VLOOKUP(Entradas!$A64,Inventario!$A$2:$M$21,3,FALSE)),"",VLOOKUP(Entradas!$A64,Inventario!$A$2:$M$21,3,FALSE))</f>
        <v>Neumococo 13V</v>
      </c>
      <c r="D64" s="59" t="str">
        <f>IF(ISERROR(VLOOKUP(Entradas!$A64,Inventario!$A$2:$M$21,4,FALSE)),"",VLOOKUP(Entradas!$A64,Inventario!$A$2:$M$21,4,FALSE))</f>
        <v>Cobo Medical</v>
      </c>
      <c r="E64" s="59" t="str">
        <f>IF(ISERROR(VLOOKUP(Entradas!$A64,Inventario!$A$2:$M$21,5,FALSE)),"",VLOOKUP(Entradas!$A64,Inventario!$A$2:$M$21,5,FALSE))</f>
        <v>Pfizer</v>
      </c>
      <c r="F64" s="60" t="str">
        <f>IF(ISERROR(VLOOKUP(Entradas!$A64,Inventario!$A$2:$M$21,6,FALSE)),"",VLOOKUP(Entradas!$A64,Inventario!$A$2:$M$21,6,FALSE))</f>
        <v>2156</v>
      </c>
      <c r="G64" s="61">
        <v>44523</v>
      </c>
      <c r="H64" s="62" t="s">
        <v>167</v>
      </c>
      <c r="I64" s="61">
        <v>44865</v>
      </c>
      <c r="J64" s="63">
        <v>1</v>
      </c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57" t="s">
        <v>47</v>
      </c>
      <c r="B65" s="58" t="str">
        <f>IF(ISERROR(VLOOKUP(Entradas!$A65,Inventario!$A$2:$M$21,2,FALSE)),"",VLOOKUP(Entradas!$A65,Inventario!$A$2:$M$21,2,FALSE))</f>
        <v>Nimenrix</v>
      </c>
      <c r="C65" s="58" t="str">
        <f>IF(ISERROR(VLOOKUP(Entradas!$A65,Inventario!$A$2:$M$21,3,FALSE)),"",VLOOKUP(Entradas!$A65,Inventario!$A$2:$M$21,3,FALSE))</f>
        <v>Meningococo</v>
      </c>
      <c r="D65" s="59" t="str">
        <f>IF(ISERROR(VLOOKUP(Entradas!$A65,Inventario!$A$2:$M$21,4,FALSE)),"",VLOOKUP(Entradas!$A65,Inventario!$A$2:$M$21,4,FALSE))</f>
        <v>Cobo Medical</v>
      </c>
      <c r="E65" s="59" t="str">
        <f>IF(ISERROR(VLOOKUP(Entradas!$A65,Inventario!$A$2:$M$21,5,FALSE)),"",VLOOKUP(Entradas!$A65,Inventario!$A$2:$M$21,5,FALSE))</f>
        <v>Pfizer</v>
      </c>
      <c r="F65" s="60" t="str">
        <f>IF(ISERROR(VLOOKUP(Entradas!$A65,Inventario!$A$2:$M$21,6,FALSE)),"",VLOOKUP(Entradas!$A65,Inventario!$A$2:$M$21,6,FALSE))</f>
        <v>3904</v>
      </c>
      <c r="G65" s="61">
        <v>44523</v>
      </c>
      <c r="H65" s="62" t="s">
        <v>177</v>
      </c>
      <c r="I65" s="61">
        <v>44926</v>
      </c>
      <c r="J65" s="63">
        <v>10</v>
      </c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57" t="s">
        <v>67</v>
      </c>
      <c r="B66" s="58" t="str">
        <f>IF(ISERROR(VLOOKUP(Entradas!$A66,Inventario!$A$2:$M$21,2,FALSE)),"",VLOOKUP(Entradas!$A66,Inventario!$A$2:$M$21,2,FALSE))</f>
        <v>Fluarix</v>
      </c>
      <c r="C66" s="58" t="str">
        <f>IF(ISERROR(VLOOKUP(Entradas!$A66,Inventario!$A$2:$M$21,3,FALSE)),"",VLOOKUP(Entradas!$A66,Inventario!$A$2:$M$21,3,FALSE))</f>
        <v>Influenza Tetra</v>
      </c>
      <c r="D66" s="59" t="str">
        <f>IF(ISERROR(VLOOKUP(Entradas!$A66,Inventario!$A$2:$M$21,4,FALSE)),"",VLOOKUP(Entradas!$A66,Inventario!$A$2:$M$21,4,FALSE))</f>
        <v>Cobo Medical</v>
      </c>
      <c r="E66" s="59" t="str">
        <f>IF(ISERROR(VLOOKUP(Entradas!$A66,Inventario!$A$2:$M$21,5,FALSE)),"",VLOOKUP(Entradas!$A66,Inventario!$A$2:$M$21,5,FALSE))</f>
        <v>Glaxo</v>
      </c>
      <c r="F66" s="60" t="str">
        <f>IF(ISERROR(VLOOKUP(Entradas!$A66,Inventario!$A$2:$M$21,6,FALSE)),"",VLOOKUP(Entradas!$A66,Inventario!$A$2:$M$21,6,FALSE))</f>
        <v>13227</v>
      </c>
      <c r="G66" s="61">
        <v>44524</v>
      </c>
      <c r="H66" s="62" t="s">
        <v>181</v>
      </c>
      <c r="I66" s="61">
        <v>44561</v>
      </c>
      <c r="J66" s="63">
        <v>5</v>
      </c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57" t="s">
        <v>67</v>
      </c>
      <c r="B67" s="58" t="str">
        <f>IF(ISERROR(VLOOKUP(Entradas!$A67,Inventario!$A$2:$M$21,2,FALSE)),"",VLOOKUP(Entradas!$A67,Inventario!$A$2:$M$21,2,FALSE))</f>
        <v>Fluarix</v>
      </c>
      <c r="C67" s="58" t="str">
        <f>IF(ISERROR(VLOOKUP(Entradas!$A67,Inventario!$A$2:$M$21,3,FALSE)),"",VLOOKUP(Entradas!$A67,Inventario!$A$2:$M$21,3,FALSE))</f>
        <v>Influenza Tetra</v>
      </c>
      <c r="D67" s="59" t="str">
        <f>IF(ISERROR(VLOOKUP(Entradas!$A67,Inventario!$A$2:$M$21,4,FALSE)),"",VLOOKUP(Entradas!$A67,Inventario!$A$2:$M$21,4,FALSE))</f>
        <v>Cobo Medical</v>
      </c>
      <c r="E67" s="59" t="str">
        <f>IF(ISERROR(VLOOKUP(Entradas!$A67,Inventario!$A$2:$M$21,5,FALSE)),"",VLOOKUP(Entradas!$A67,Inventario!$A$2:$M$21,5,FALSE))</f>
        <v>Glaxo</v>
      </c>
      <c r="F67" s="60" t="str">
        <f>IF(ISERROR(VLOOKUP(Entradas!$A67,Inventario!$A$2:$M$21,6,FALSE)),"",VLOOKUP(Entradas!$A67,Inventario!$A$2:$M$21,6,FALSE))</f>
        <v>13227</v>
      </c>
      <c r="G67" s="61">
        <v>44539</v>
      </c>
      <c r="H67" s="62" t="s">
        <v>181</v>
      </c>
      <c r="I67" s="61">
        <v>44561</v>
      </c>
      <c r="J67" s="63">
        <v>10</v>
      </c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57" t="s">
        <v>73</v>
      </c>
      <c r="B68" s="58" t="str">
        <f>IF(ISERROR(VLOOKUP(Entradas!$A68,Inventario!$A$2:$M$21,2,FALSE)),"",VLOOKUP(Entradas!$A68,Inventario!$A$2:$M$21,2,FALSE))</f>
        <v>Pentaxim</v>
      </c>
      <c r="C68" s="58" t="str">
        <f>IF(ISERROR(VLOOKUP(Entradas!$A68,Inventario!$A$2:$M$21,3,FALSE)),"",VLOOKUP(Entradas!$A68,Inventario!$A$2:$M$21,3,FALSE))</f>
        <v>Difteria-Tosferina, tetano, polio, haemophilus</v>
      </c>
      <c r="D68" s="59" t="str">
        <f>IF(ISERROR(VLOOKUP(Entradas!$A68,Inventario!$A$2:$M$21,4,FALSE)),"",VLOOKUP(Entradas!$A68,Inventario!$A$2:$M$21,4,FALSE))</f>
        <v>IPS FARALLONES</v>
      </c>
      <c r="E68" s="59" t="str">
        <f>IF(ISERROR(VLOOKUP(Entradas!$A68,Inventario!$A$2:$M$21,5,FALSE)),"",VLOOKUP(Entradas!$A68,Inventario!$A$2:$M$21,5,FALSE))</f>
        <v>Sanofi</v>
      </c>
      <c r="F68" s="60" t="str">
        <f>IF(ISERROR(VLOOKUP(Entradas!$A68,Inventario!$A$2:$M$21,6,FALSE)),"",VLOOKUP(Entradas!$A68,Inventario!$A$2:$M$21,6,FALSE))</f>
        <v>2800</v>
      </c>
      <c r="G68" s="61">
        <v>44540</v>
      </c>
      <c r="H68" s="62" t="s">
        <v>160</v>
      </c>
      <c r="I68" s="61">
        <v>44804</v>
      </c>
      <c r="J68" s="63">
        <v>3</v>
      </c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57" t="s">
        <v>85</v>
      </c>
      <c r="B69" s="58" t="str">
        <f>IF(ISERROR(VLOOKUP(Entradas!$A69,Inventario!$A$2:$M$21,2,FALSE)),"",VLOOKUP(Entradas!$A69,Inventario!$A$2:$M$21,2,FALSE))</f>
        <v xml:space="preserve">Avaxim 80 </v>
      </c>
      <c r="C69" s="58" t="str">
        <f>IF(ISERROR(VLOOKUP(Entradas!$A69,Inventario!$A$2:$M$21,3,FALSE)),"",VLOOKUP(Entradas!$A69,Inventario!$A$2:$M$21,3,FALSE))</f>
        <v>Hepatitis A niño</v>
      </c>
      <c r="D69" s="59" t="str">
        <f>IF(ISERROR(VLOOKUP(Entradas!$A69,Inventario!$A$2:$M$21,4,FALSE)),"",VLOOKUP(Entradas!$A69,Inventario!$A$2:$M$21,4,FALSE))</f>
        <v>IPS FARALLONES</v>
      </c>
      <c r="E69" s="59" t="str">
        <f>IF(ISERROR(VLOOKUP(Entradas!$A69,Inventario!$A$2:$M$21,5,FALSE)),"",VLOOKUP(Entradas!$A69,Inventario!$A$2:$M$21,5,FALSE))</f>
        <v>Sanofi</v>
      </c>
      <c r="F69" s="60" t="str">
        <f>IF(ISERROR(VLOOKUP(Entradas!$A69,Inventario!$A$2:$M$21,6,FALSE)),"",VLOOKUP(Entradas!$A69,Inventario!$A$2:$M$21,6,FALSE))</f>
        <v>2500</v>
      </c>
      <c r="G69" s="61">
        <v>44540</v>
      </c>
      <c r="H69" s="62" t="s">
        <v>183</v>
      </c>
      <c r="I69" s="61">
        <v>44957</v>
      </c>
      <c r="J69" s="63">
        <v>3</v>
      </c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57" t="s">
        <v>108</v>
      </c>
      <c r="B70" s="58" t="str">
        <f>IF(ISERROR(VLOOKUP(Entradas!$A70,Inventario!$A$2:$M$21,2,FALSE)),"",VLOOKUP(Entradas!$A70,Inventario!$A$2:$M$21,2,FALSE))</f>
        <v>Priorix</v>
      </c>
      <c r="C70" s="58" t="str">
        <f>IF(ISERROR(VLOOKUP(Entradas!$A70,Inventario!$A$2:$M$21,3,FALSE)),"",VLOOKUP(Entradas!$A70,Inventario!$A$2:$M$21,3,FALSE))</f>
        <v>Rubeola, Sarampion, Paperas</v>
      </c>
      <c r="D70" s="59" t="str">
        <f>IF(ISERROR(VLOOKUP(Entradas!$A70,Inventario!$A$2:$M$21,4,FALSE)),"",VLOOKUP(Entradas!$A70,Inventario!$A$2:$M$21,4,FALSE))</f>
        <v>IPS FARALLONES</v>
      </c>
      <c r="E70" s="59" t="str">
        <f>IF(ISERROR(VLOOKUP(Entradas!$A70,Inventario!$A$2:$M$21,5,FALSE)),"",VLOOKUP(Entradas!$A70,Inventario!$A$2:$M$21,5,FALSE))</f>
        <v>Glaxo</v>
      </c>
      <c r="F70" s="60" t="str">
        <f>IF(ISERROR(VLOOKUP(Entradas!$A70,Inventario!$A$2:$M$21,6,FALSE)),"",VLOOKUP(Entradas!$A70,Inventario!$A$2:$M$21,6,FALSE))</f>
        <v>1000</v>
      </c>
      <c r="G70" s="61">
        <v>44540</v>
      </c>
      <c r="H70" s="62" t="s">
        <v>178</v>
      </c>
      <c r="I70" s="61">
        <v>45046</v>
      </c>
      <c r="J70" s="63">
        <v>3</v>
      </c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57" t="s">
        <v>54</v>
      </c>
      <c r="B71" s="58" t="str">
        <f>IF(ISERROR(VLOOKUP(Entradas!$A71,Inventario!$A$2:$M$21,2,FALSE)),"",VLOOKUP(Entradas!$A71,Inventario!$A$2:$M$21,2,FALSE))</f>
        <v>Prevenar</v>
      </c>
      <c r="C71" s="58" t="str">
        <f>IF(ISERROR(VLOOKUP(Entradas!$A71,Inventario!$A$2:$M$21,3,FALSE)),"",VLOOKUP(Entradas!$A71,Inventario!$A$2:$M$21,3,FALSE))</f>
        <v>Neumococo 13V</v>
      </c>
      <c r="D71" s="59" t="str">
        <f>IF(ISERROR(VLOOKUP(Entradas!$A71,Inventario!$A$2:$M$21,4,FALSE)),"",VLOOKUP(Entradas!$A71,Inventario!$A$2:$M$21,4,FALSE))</f>
        <v>Cobo Medical</v>
      </c>
      <c r="E71" s="59" t="str">
        <f>IF(ISERROR(VLOOKUP(Entradas!$A71,Inventario!$A$2:$M$21,5,FALSE)),"",VLOOKUP(Entradas!$A71,Inventario!$A$2:$M$21,5,FALSE))</f>
        <v>Pfizer</v>
      </c>
      <c r="F71" s="60" t="str">
        <f>IF(ISERROR(VLOOKUP(Entradas!$A71,Inventario!$A$2:$M$21,6,FALSE)),"",VLOOKUP(Entradas!$A71,Inventario!$A$2:$M$21,6,FALSE))</f>
        <v>2156</v>
      </c>
      <c r="G71" s="61">
        <v>44540</v>
      </c>
      <c r="H71" s="62" t="s">
        <v>167</v>
      </c>
      <c r="I71" s="61">
        <v>44865</v>
      </c>
      <c r="J71" s="63">
        <v>2</v>
      </c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57" t="s">
        <v>54</v>
      </c>
      <c r="B72" s="58" t="str">
        <f>IF(ISERROR(VLOOKUP(Entradas!$A72,Inventario!$A$2:$M$21,2,FALSE)),"",VLOOKUP(Entradas!$A72,Inventario!$A$2:$M$21,2,FALSE))</f>
        <v>Prevenar</v>
      </c>
      <c r="C72" s="58" t="str">
        <f>IF(ISERROR(VLOOKUP(Entradas!$A72,Inventario!$A$2:$M$21,3,FALSE)),"",VLOOKUP(Entradas!$A72,Inventario!$A$2:$M$21,3,FALSE))</f>
        <v>Neumococo 13V</v>
      </c>
      <c r="D72" s="59" t="str">
        <f>IF(ISERROR(VLOOKUP(Entradas!$A72,Inventario!$A$2:$M$21,4,FALSE)),"",VLOOKUP(Entradas!$A72,Inventario!$A$2:$M$21,4,FALSE))</f>
        <v>Cobo Medical</v>
      </c>
      <c r="E72" s="59" t="str">
        <f>IF(ISERROR(VLOOKUP(Entradas!$A72,Inventario!$A$2:$M$21,5,FALSE)),"",VLOOKUP(Entradas!$A72,Inventario!$A$2:$M$21,5,FALSE))</f>
        <v>Pfizer</v>
      </c>
      <c r="F72" s="60" t="str">
        <f>IF(ISERROR(VLOOKUP(Entradas!$A72,Inventario!$A$2:$M$21,6,FALSE)),"",VLOOKUP(Entradas!$A72,Inventario!$A$2:$M$21,6,FALSE))</f>
        <v>2156</v>
      </c>
      <c r="G72" s="61">
        <v>44540</v>
      </c>
      <c r="H72" s="62" t="s">
        <v>167</v>
      </c>
      <c r="I72" s="61">
        <v>44865</v>
      </c>
      <c r="J72" s="63">
        <v>1</v>
      </c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57" t="s">
        <v>47</v>
      </c>
      <c r="B73" s="58" t="str">
        <f>IF(ISERROR(VLOOKUP(Entradas!$A73,Inventario!$A$2:$M$21,2,FALSE)),"",VLOOKUP(Entradas!$A73,Inventario!$A$2:$M$21,2,FALSE))</f>
        <v>Nimenrix</v>
      </c>
      <c r="C73" s="58" t="str">
        <f>IF(ISERROR(VLOOKUP(Entradas!$A73,Inventario!$A$2:$M$21,3,FALSE)),"",VLOOKUP(Entradas!$A73,Inventario!$A$2:$M$21,3,FALSE))</f>
        <v>Meningococo</v>
      </c>
      <c r="D73" s="59" t="str">
        <f>IF(ISERROR(VLOOKUP(Entradas!$A73,Inventario!$A$2:$M$21,4,FALSE)),"",VLOOKUP(Entradas!$A73,Inventario!$A$2:$M$21,4,FALSE))</f>
        <v>Cobo Medical</v>
      </c>
      <c r="E73" s="59" t="str">
        <f>IF(ISERROR(VLOOKUP(Entradas!$A73,Inventario!$A$2:$M$21,5,FALSE)),"",VLOOKUP(Entradas!$A73,Inventario!$A$2:$M$21,5,FALSE))</f>
        <v>Pfizer</v>
      </c>
      <c r="F73" s="60" t="str">
        <f>IF(ISERROR(VLOOKUP(Entradas!$A73,Inventario!$A$2:$M$21,6,FALSE)),"",VLOOKUP(Entradas!$A73,Inventario!$A$2:$M$21,6,FALSE))</f>
        <v>3904</v>
      </c>
      <c r="G73" s="61">
        <v>44540</v>
      </c>
      <c r="H73" s="62" t="s">
        <v>177</v>
      </c>
      <c r="I73" s="61">
        <v>44926</v>
      </c>
      <c r="J73" s="63">
        <v>10</v>
      </c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57" t="s">
        <v>54</v>
      </c>
      <c r="B74" s="58" t="str">
        <f>IF(ISERROR(VLOOKUP(Entradas!$A74,Inventario!$A$2:$M$21,2,FALSE)),"",VLOOKUP(Entradas!$A74,Inventario!$A$2:$M$21,2,FALSE))</f>
        <v>Prevenar</v>
      </c>
      <c r="C74" s="58" t="str">
        <f>IF(ISERROR(VLOOKUP(Entradas!$A74,Inventario!$A$2:$M$21,3,FALSE)),"",VLOOKUP(Entradas!$A74,Inventario!$A$2:$M$21,3,FALSE))</f>
        <v>Neumococo 13V</v>
      </c>
      <c r="D74" s="59" t="str">
        <f>IF(ISERROR(VLOOKUP(Entradas!$A74,Inventario!$A$2:$M$21,4,FALSE)),"",VLOOKUP(Entradas!$A74,Inventario!$A$2:$M$21,4,FALSE))</f>
        <v>Cobo Medical</v>
      </c>
      <c r="E74" s="59" t="str">
        <f>IF(ISERROR(VLOOKUP(Entradas!$A74,Inventario!$A$2:$M$21,5,FALSE)),"",VLOOKUP(Entradas!$A74,Inventario!$A$2:$M$21,5,FALSE))</f>
        <v>Pfizer</v>
      </c>
      <c r="F74" s="60" t="str">
        <f>IF(ISERROR(VLOOKUP(Entradas!$A74,Inventario!$A$2:$M$21,6,FALSE)),"",VLOOKUP(Entradas!$A74,Inventario!$A$2:$M$21,6,FALSE))</f>
        <v>2156</v>
      </c>
      <c r="G74" s="61">
        <v>44546</v>
      </c>
      <c r="H74" s="62" t="s">
        <v>167</v>
      </c>
      <c r="I74" s="61">
        <v>44561</v>
      </c>
      <c r="J74" s="63">
        <v>1</v>
      </c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57" t="s">
        <v>47</v>
      </c>
      <c r="B75" s="58" t="str">
        <f>IF(ISERROR(VLOOKUP(Entradas!$A75,Inventario!$A$2:$M$21,2,FALSE)),"",VLOOKUP(Entradas!$A75,Inventario!$A$2:$M$21,2,FALSE))</f>
        <v>Nimenrix</v>
      </c>
      <c r="C75" s="58" t="str">
        <f>IF(ISERROR(VLOOKUP(Entradas!$A75,Inventario!$A$2:$M$21,3,FALSE)),"",VLOOKUP(Entradas!$A75,Inventario!$A$2:$M$21,3,FALSE))</f>
        <v>Meningococo</v>
      </c>
      <c r="D75" s="59" t="str">
        <f>IF(ISERROR(VLOOKUP(Entradas!$A75,Inventario!$A$2:$M$21,4,FALSE)),"",VLOOKUP(Entradas!$A75,Inventario!$A$2:$M$21,4,FALSE))</f>
        <v>Cobo Medical</v>
      </c>
      <c r="E75" s="59" t="str">
        <f>IF(ISERROR(VLOOKUP(Entradas!$A75,Inventario!$A$2:$M$21,5,FALSE)),"",VLOOKUP(Entradas!$A75,Inventario!$A$2:$M$21,5,FALSE))</f>
        <v>Pfizer</v>
      </c>
      <c r="F75" s="60" t="str">
        <f>IF(ISERROR(VLOOKUP(Entradas!$A75,Inventario!$A$2:$M$21,6,FALSE)),"",VLOOKUP(Entradas!$A75,Inventario!$A$2:$M$21,6,FALSE))</f>
        <v>3904</v>
      </c>
      <c r="G75" s="61">
        <v>44546</v>
      </c>
      <c r="H75" s="62" t="s">
        <v>173</v>
      </c>
      <c r="I75" s="61">
        <v>45077</v>
      </c>
      <c r="J75" s="63">
        <v>10</v>
      </c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57" t="s">
        <v>96</v>
      </c>
      <c r="B76" s="58" t="str">
        <f>IF(ISERROR(VLOOKUP(Entradas!$A76,Inventario!$A$2:$M$21,2,FALSE)),"",VLOOKUP(Entradas!$A76,Inventario!$A$2:$M$21,2,FALSE))</f>
        <v>Rotateq</v>
      </c>
      <c r="C76" s="58" t="str">
        <f>IF(ISERROR(VLOOKUP(Entradas!$A76,Inventario!$A$2:$M$21,3,FALSE)),"",VLOOKUP(Entradas!$A76,Inventario!$A$2:$M$21,3,FALSE))</f>
        <v>Rotavirus Vivo Atenuado</v>
      </c>
      <c r="D76" s="59" t="str">
        <f>IF(ISERROR(VLOOKUP(Entradas!$A76,Inventario!$A$2:$M$21,4,FALSE)),"",VLOOKUP(Entradas!$A76,Inventario!$A$2:$M$21,4,FALSE))</f>
        <v>IPS FARALLONES</v>
      </c>
      <c r="E76" s="59" t="str">
        <f>IF(ISERROR(VLOOKUP(Entradas!$A76,Inventario!$A$2:$M$21,5,FALSE)),"",VLOOKUP(Entradas!$A76,Inventario!$A$2:$M$21,5,FALSE))</f>
        <v>Merck</v>
      </c>
      <c r="F76" s="60" t="str">
        <f>IF(ISERROR(VLOOKUP(Entradas!$A76,Inventario!$A$2:$M$21,6,FALSE)),"",VLOOKUP(Entradas!$A76,Inventario!$A$2:$M$21,6,FALSE))</f>
        <v>1800</v>
      </c>
      <c r="G76" s="61">
        <v>44550</v>
      </c>
      <c r="H76" s="62" t="s">
        <v>182</v>
      </c>
      <c r="I76" s="61">
        <v>44975</v>
      </c>
      <c r="J76" s="63">
        <v>1</v>
      </c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57" t="s">
        <v>77</v>
      </c>
      <c r="B77" s="58" t="str">
        <f>IF(ISERROR(VLOOKUP(Entradas!$A77,Inventario!$A$2:$M$21,2,FALSE)),"",VLOOKUP(Entradas!$A77,Inventario!$A$2:$M$21,2,FALSE))</f>
        <v>Hexaxim</v>
      </c>
      <c r="C77" s="58" t="str">
        <f>IF(ISERROR(VLOOKUP(Entradas!$A77,Inventario!$A$2:$M$21,3,FALSE)),"",VLOOKUP(Entradas!$A77,Inventario!$A$2:$M$21,3,FALSE))</f>
        <v>DPAT + VPI + HIB + HB</v>
      </c>
      <c r="D77" s="59" t="str">
        <f>IF(ISERROR(VLOOKUP(Entradas!$A77,Inventario!$A$2:$M$21,4,FALSE)),"",VLOOKUP(Entradas!$A77,Inventario!$A$2:$M$21,4,FALSE))</f>
        <v>IPS FARALLONES</v>
      </c>
      <c r="E77" s="59" t="str">
        <f>IF(ISERROR(VLOOKUP(Entradas!$A77,Inventario!$A$2:$M$21,5,FALSE)),"",VLOOKUP(Entradas!$A77,Inventario!$A$2:$M$21,5,FALSE))</f>
        <v>Sanofi</v>
      </c>
      <c r="F77" s="60" t="str">
        <f>IF(ISERROR(VLOOKUP(Entradas!$A77,Inventario!$A$2:$M$21,6,FALSE)),"",VLOOKUP(Entradas!$A77,Inventario!$A$2:$M$21,6,FALSE))</f>
        <v>3800</v>
      </c>
      <c r="G77" s="61">
        <v>44550</v>
      </c>
      <c r="H77" s="62" t="s">
        <v>184</v>
      </c>
      <c r="I77" s="61">
        <v>44773</v>
      </c>
      <c r="J77" s="63">
        <v>2</v>
      </c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57" t="s">
        <v>62</v>
      </c>
      <c r="B78" s="58" t="str">
        <f>IF(ISERROR(VLOOKUP(Entradas!$A78,Inventario!$A$2:$M$21,2,FALSE)),"",VLOOKUP(Entradas!$A78,Inventario!$A$2:$M$21,2,FALSE))</f>
        <v xml:space="preserve">Gardasil </v>
      </c>
      <c r="C78" s="58" t="str">
        <f>IF(ISERROR(VLOOKUP(Entradas!$A78,Inventario!$A$2:$M$21,3,FALSE)),"",VLOOKUP(Entradas!$A78,Inventario!$A$2:$M$21,3,FALSE))</f>
        <v>VPH</v>
      </c>
      <c r="D78" s="59" t="str">
        <f>IF(ISERROR(VLOOKUP(Entradas!$A78,Inventario!$A$2:$M$21,4,FALSE)),"",VLOOKUP(Entradas!$A78,Inventario!$A$2:$M$21,4,FALSE))</f>
        <v>IPS FARALLONES</v>
      </c>
      <c r="E78" s="59" t="str">
        <f>IF(ISERROR(VLOOKUP(Entradas!$A78,Inventario!$A$2:$M$21,5,FALSE)),"",VLOOKUP(Entradas!$A78,Inventario!$A$2:$M$21,5,FALSE))</f>
        <v>Merck</v>
      </c>
      <c r="F78" s="60" t="str">
        <f>IF(ISERROR(VLOOKUP(Entradas!$A78,Inventario!$A$2:$M$21,6,FALSE)),"",VLOOKUP(Entradas!$A78,Inventario!$A$2:$M$21,6,FALSE))</f>
        <v>1600</v>
      </c>
      <c r="G78" s="61">
        <v>44550</v>
      </c>
      <c r="H78" s="62" t="s">
        <v>185</v>
      </c>
      <c r="I78" s="61">
        <v>45169</v>
      </c>
      <c r="J78" s="63">
        <v>1</v>
      </c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57" t="s">
        <v>118</v>
      </c>
      <c r="B79" s="58" t="str">
        <f>IF(ISERROR(VLOOKUP(Entradas!$A79,Inventario!$A$2:$M$21,2,FALSE)),"",VLOOKUP(Entradas!$A79,Inventario!$A$2:$M$21,2,FALSE))</f>
        <v>Varivax</v>
      </c>
      <c r="C79" s="58" t="str">
        <f>IF(ISERROR(VLOOKUP(Entradas!$A79,Inventario!$A$2:$M$21,3,FALSE)),"",VLOOKUP(Entradas!$A79,Inventario!$A$2:$M$21,3,FALSE))</f>
        <v>Varicela</v>
      </c>
      <c r="D79" s="59" t="str">
        <f>IF(ISERROR(VLOOKUP(Entradas!$A79,Inventario!$A$2:$M$21,4,FALSE)),"",VLOOKUP(Entradas!$A79,Inventario!$A$2:$M$21,4,FALSE))</f>
        <v>IPS FARALLONES</v>
      </c>
      <c r="E79" s="59" t="str">
        <f>IF(ISERROR(VLOOKUP(Entradas!$A79,Inventario!$A$2:$M$21,5,FALSE)),"",VLOOKUP(Entradas!$A79,Inventario!$A$2:$M$21,5,FALSE))</f>
        <v>Merck</v>
      </c>
      <c r="F79" s="60" t="str">
        <f>IF(ISERROR(VLOOKUP(Entradas!$A79,Inventario!$A$2:$M$21,6,FALSE)),"",VLOOKUP(Entradas!$A79,Inventario!$A$2:$M$21,6,FALSE))</f>
        <v>4500</v>
      </c>
      <c r="G79" s="61">
        <v>44550</v>
      </c>
      <c r="H79" s="62" t="s">
        <v>186</v>
      </c>
      <c r="I79" s="61">
        <v>45169</v>
      </c>
      <c r="J79" s="63">
        <v>2</v>
      </c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57" t="s">
        <v>85</v>
      </c>
      <c r="B80" s="58" t="str">
        <f>IF(ISERROR(VLOOKUP(Entradas!$A80,Inventario!$A$2:$M$21,2,FALSE)),"",VLOOKUP(Entradas!$A80,Inventario!$A$2:$M$21,2,FALSE))</f>
        <v xml:space="preserve">Avaxim 80 </v>
      </c>
      <c r="C80" s="58" t="str">
        <f>IF(ISERROR(VLOOKUP(Entradas!$A80,Inventario!$A$2:$M$21,3,FALSE)),"",VLOOKUP(Entradas!$A80,Inventario!$A$2:$M$21,3,FALSE))</f>
        <v>Hepatitis A niño</v>
      </c>
      <c r="D80" s="59" t="str">
        <f>IF(ISERROR(VLOOKUP(Entradas!$A80,Inventario!$A$2:$M$21,4,FALSE)),"",VLOOKUP(Entradas!$A80,Inventario!$A$2:$M$21,4,FALSE))</f>
        <v>IPS FARALLONES</v>
      </c>
      <c r="E80" s="59" t="str">
        <f>IF(ISERROR(VLOOKUP(Entradas!$A80,Inventario!$A$2:$M$21,5,FALSE)),"",VLOOKUP(Entradas!$A80,Inventario!$A$2:$M$21,5,FALSE))</f>
        <v>Sanofi</v>
      </c>
      <c r="F80" s="60" t="str">
        <f>IF(ISERROR(VLOOKUP(Entradas!$A80,Inventario!$A$2:$M$21,6,FALSE)),"",VLOOKUP(Entradas!$A80,Inventario!$A$2:$M$21,6,FALSE))</f>
        <v>2500</v>
      </c>
      <c r="G80" s="61">
        <v>44550</v>
      </c>
      <c r="H80" s="62" t="s">
        <v>183</v>
      </c>
      <c r="I80" s="61">
        <v>44957</v>
      </c>
      <c r="J80" s="63">
        <v>3</v>
      </c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57" t="s">
        <v>148</v>
      </c>
      <c r="B81" s="58" t="str">
        <f>IF(ISERROR(VLOOKUP(Entradas!$A81,Inventario!$A$2:$M$21,2,FALSE)),"",VLOOKUP(Entradas!$A81,Inventario!$A$2:$M$21,2,FALSE))</f>
        <v xml:space="preserve">Tetraxim </v>
      </c>
      <c r="C81" s="58" t="str">
        <f>IF(ISERROR(VLOOKUP(Entradas!$A81,Inventario!$A$2:$M$21,3,FALSE)),"",VLOOKUP(Entradas!$A81,Inventario!$A$2:$M$21,3,FALSE))</f>
        <v>Difteria-Tosferina, tetano DPT</v>
      </c>
      <c r="D81" s="59" t="str">
        <f>IF(ISERROR(VLOOKUP(Entradas!$A81,Inventario!$A$2:$M$21,4,FALSE)),"",VLOOKUP(Entradas!$A81,Inventario!$A$2:$M$21,4,FALSE))</f>
        <v>IPS FARALLONES</v>
      </c>
      <c r="E81" s="59" t="str">
        <f>IF(ISERROR(VLOOKUP(Entradas!$A81,Inventario!$A$2:$M$21,5,FALSE)),"",VLOOKUP(Entradas!$A81,Inventario!$A$2:$M$21,5,FALSE))</f>
        <v>Sanofi</v>
      </c>
      <c r="F81" s="60" t="str">
        <f>IF(ISERROR(VLOOKUP(Entradas!$A81,Inventario!$A$2:$M$21,6,FALSE)),"",VLOOKUP(Entradas!$A81,Inventario!$A$2:$M$21,6,FALSE))</f>
        <v>3300</v>
      </c>
      <c r="G81" s="61">
        <v>44550</v>
      </c>
      <c r="H81" s="62" t="s">
        <v>187</v>
      </c>
      <c r="I81" s="61">
        <v>44985</v>
      </c>
      <c r="J81" s="63">
        <v>6</v>
      </c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57" t="s">
        <v>96</v>
      </c>
      <c r="B82" s="58" t="str">
        <f>IF(ISERROR(VLOOKUP(Entradas!$A82,Inventario!$A$2:$M$21,2,FALSE)),"",VLOOKUP(Entradas!$A82,Inventario!$A$2:$M$21,2,FALSE))</f>
        <v>Rotateq</v>
      </c>
      <c r="C82" s="58" t="str">
        <f>IF(ISERROR(VLOOKUP(Entradas!$A82,Inventario!$A$2:$M$21,3,FALSE)),"",VLOOKUP(Entradas!$A82,Inventario!$A$2:$M$21,3,FALSE))</f>
        <v>Rotavirus Vivo Atenuado</v>
      </c>
      <c r="D82" s="59" t="str">
        <f>IF(ISERROR(VLOOKUP(Entradas!$A82,Inventario!$A$2:$M$21,4,FALSE)),"",VLOOKUP(Entradas!$A82,Inventario!$A$2:$M$21,4,FALSE))</f>
        <v>IPS FARALLONES</v>
      </c>
      <c r="E82" s="59" t="str">
        <f>IF(ISERROR(VLOOKUP(Entradas!$A82,Inventario!$A$2:$M$21,5,FALSE)),"",VLOOKUP(Entradas!$A82,Inventario!$A$2:$M$21,5,FALSE))</f>
        <v>Merck</v>
      </c>
      <c r="F82" s="60" t="str">
        <f>IF(ISERROR(VLOOKUP(Entradas!$A82,Inventario!$A$2:$M$21,6,FALSE)),"",VLOOKUP(Entradas!$A82,Inventario!$A$2:$M$21,6,FALSE))</f>
        <v>1800</v>
      </c>
      <c r="G82" s="61">
        <v>44564</v>
      </c>
      <c r="H82" s="62" t="s">
        <v>182</v>
      </c>
      <c r="I82" s="61">
        <v>44975</v>
      </c>
      <c r="J82" s="63">
        <v>4</v>
      </c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57" t="s">
        <v>77</v>
      </c>
      <c r="B83" s="58" t="str">
        <f>IF(ISERROR(VLOOKUP(Entradas!$A83,Inventario!$A$2:$M$21,2,FALSE)),"",VLOOKUP(Entradas!$A83,Inventario!$A$2:$M$21,2,FALSE))</f>
        <v>Hexaxim</v>
      </c>
      <c r="C83" s="58" t="str">
        <f>IF(ISERROR(VLOOKUP(Entradas!$A83,Inventario!$A$2:$M$21,3,FALSE)),"",VLOOKUP(Entradas!$A83,Inventario!$A$2:$M$21,3,FALSE))</f>
        <v>DPAT + VPI + HIB + HB</v>
      </c>
      <c r="D83" s="59" t="str">
        <f>IF(ISERROR(VLOOKUP(Entradas!$A83,Inventario!$A$2:$M$21,4,FALSE)),"",VLOOKUP(Entradas!$A83,Inventario!$A$2:$M$21,4,FALSE))</f>
        <v>IPS FARALLONES</v>
      </c>
      <c r="E83" s="59" t="str">
        <f>IF(ISERROR(VLOOKUP(Entradas!$A83,Inventario!$A$2:$M$21,5,FALSE)),"",VLOOKUP(Entradas!$A83,Inventario!$A$2:$M$21,5,FALSE))</f>
        <v>Sanofi</v>
      </c>
      <c r="F83" s="60" t="str">
        <f>IF(ISERROR(VLOOKUP(Entradas!$A83,Inventario!$A$2:$M$21,6,FALSE)),"",VLOOKUP(Entradas!$A83,Inventario!$A$2:$M$21,6,FALSE))</f>
        <v>3800</v>
      </c>
      <c r="G83" s="61">
        <v>44564</v>
      </c>
      <c r="H83" s="62" t="s">
        <v>184</v>
      </c>
      <c r="I83" s="67">
        <v>45138</v>
      </c>
      <c r="J83" s="63">
        <v>4</v>
      </c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57" t="s">
        <v>118</v>
      </c>
      <c r="B84" s="58" t="str">
        <f>IF(ISERROR(VLOOKUP(Entradas!$A84,Inventario!$A$2:$M$21,2,FALSE)),"",VLOOKUP(Entradas!$A84,Inventario!$A$2:$M$21,2,FALSE))</f>
        <v>Varivax</v>
      </c>
      <c r="C84" s="58" t="str">
        <f>IF(ISERROR(VLOOKUP(Entradas!$A84,Inventario!$A$2:$M$21,3,FALSE)),"",VLOOKUP(Entradas!$A84,Inventario!$A$2:$M$21,3,FALSE))</f>
        <v>Varicela</v>
      </c>
      <c r="D84" s="59" t="str">
        <f>IF(ISERROR(VLOOKUP(Entradas!$A84,Inventario!$A$2:$M$21,4,FALSE)),"",VLOOKUP(Entradas!$A84,Inventario!$A$2:$M$21,4,FALSE))</f>
        <v>IPS FARALLONES</v>
      </c>
      <c r="E84" s="59" t="str">
        <f>IF(ISERROR(VLOOKUP(Entradas!$A84,Inventario!$A$2:$M$21,5,FALSE)),"",VLOOKUP(Entradas!$A84,Inventario!$A$2:$M$21,5,FALSE))</f>
        <v>Merck</v>
      </c>
      <c r="F84" s="60" t="str">
        <f>IF(ISERROR(VLOOKUP(Entradas!$A84,Inventario!$A$2:$M$21,6,FALSE)),"",VLOOKUP(Entradas!$A84,Inventario!$A$2:$M$21,6,FALSE))</f>
        <v>4500</v>
      </c>
      <c r="G84" s="61">
        <v>44564</v>
      </c>
      <c r="H84" s="62" t="s">
        <v>186</v>
      </c>
      <c r="I84" s="61">
        <v>45169</v>
      </c>
      <c r="J84" s="63">
        <v>2</v>
      </c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57" t="s">
        <v>85</v>
      </c>
      <c r="B85" s="58" t="str">
        <f>IF(ISERROR(VLOOKUP(Entradas!$A85,Inventario!$A$2:$M$21,2,FALSE)),"",VLOOKUP(Entradas!$A85,Inventario!$A$2:$M$21,2,FALSE))</f>
        <v xml:space="preserve">Avaxim 80 </v>
      </c>
      <c r="C85" s="58" t="str">
        <f>IF(ISERROR(VLOOKUP(Entradas!$A85,Inventario!$A$2:$M$21,3,FALSE)),"",VLOOKUP(Entradas!$A85,Inventario!$A$2:$M$21,3,FALSE))</f>
        <v>Hepatitis A niño</v>
      </c>
      <c r="D85" s="59" t="str">
        <f>IF(ISERROR(VLOOKUP(Entradas!$A85,Inventario!$A$2:$M$21,4,FALSE)),"",VLOOKUP(Entradas!$A85,Inventario!$A$2:$M$21,4,FALSE))</f>
        <v>IPS FARALLONES</v>
      </c>
      <c r="E85" s="59" t="str">
        <f>IF(ISERROR(VLOOKUP(Entradas!$A85,Inventario!$A$2:$M$21,5,FALSE)),"",VLOOKUP(Entradas!$A85,Inventario!$A$2:$M$21,5,FALSE))</f>
        <v>Sanofi</v>
      </c>
      <c r="F85" s="60" t="str">
        <f>IF(ISERROR(VLOOKUP(Entradas!$A85,Inventario!$A$2:$M$21,6,FALSE)),"",VLOOKUP(Entradas!$A85,Inventario!$A$2:$M$21,6,FALSE))</f>
        <v>2500</v>
      </c>
      <c r="G85" s="61">
        <v>44564</v>
      </c>
      <c r="H85" s="62" t="s">
        <v>183</v>
      </c>
      <c r="I85" s="61">
        <v>44957</v>
      </c>
      <c r="J85" s="63">
        <v>4</v>
      </c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57" t="s">
        <v>54</v>
      </c>
      <c r="B86" s="58" t="str">
        <f>IF(ISERROR(VLOOKUP(Entradas!$A86,Inventario!$A$2:$M$21,2,FALSE)),"",VLOOKUP(Entradas!$A86,Inventario!$A$2:$M$21,2,FALSE))</f>
        <v>Prevenar</v>
      </c>
      <c r="C86" s="58" t="str">
        <f>IF(ISERROR(VLOOKUP(Entradas!$A86,Inventario!$A$2:$M$21,3,FALSE)),"",VLOOKUP(Entradas!$A86,Inventario!$A$2:$M$21,3,FALSE))</f>
        <v>Neumococo 13V</v>
      </c>
      <c r="D86" s="59" t="str">
        <f>IF(ISERROR(VLOOKUP(Entradas!$A86,Inventario!$A$2:$M$21,4,FALSE)),"",VLOOKUP(Entradas!$A86,Inventario!$A$2:$M$21,4,FALSE))</f>
        <v>Cobo Medical</v>
      </c>
      <c r="E86" s="59" t="str">
        <f>IF(ISERROR(VLOOKUP(Entradas!$A86,Inventario!$A$2:$M$21,5,FALSE)),"",VLOOKUP(Entradas!$A86,Inventario!$A$2:$M$21,5,FALSE))</f>
        <v>Pfizer</v>
      </c>
      <c r="F86" s="60" t="str">
        <f>IF(ISERROR(VLOOKUP(Entradas!$A86,Inventario!$A$2:$M$21,6,FALSE)),"",VLOOKUP(Entradas!$A86,Inventario!$A$2:$M$21,6,FALSE))</f>
        <v>2156</v>
      </c>
      <c r="G86" s="61">
        <v>44564</v>
      </c>
      <c r="H86" s="62" t="s">
        <v>188</v>
      </c>
      <c r="I86" s="61">
        <v>45199</v>
      </c>
      <c r="J86" s="63">
        <v>4</v>
      </c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57" t="s">
        <v>47</v>
      </c>
      <c r="B87" s="58" t="str">
        <f>IF(ISERROR(VLOOKUP(Entradas!$A87,Inventario!$A$2:$M$21,2,FALSE)),"",VLOOKUP(Entradas!$A87,Inventario!$A$2:$M$21,2,FALSE))</f>
        <v>Nimenrix</v>
      </c>
      <c r="C87" s="58" t="str">
        <f>IF(ISERROR(VLOOKUP(Entradas!$A87,Inventario!$A$2:$M$21,3,FALSE)),"",VLOOKUP(Entradas!$A87,Inventario!$A$2:$M$21,3,FALSE))</f>
        <v>Meningococo</v>
      </c>
      <c r="D87" s="59" t="str">
        <f>IF(ISERROR(VLOOKUP(Entradas!$A87,Inventario!$A$2:$M$21,4,FALSE)),"",VLOOKUP(Entradas!$A87,Inventario!$A$2:$M$21,4,FALSE))</f>
        <v>Cobo Medical</v>
      </c>
      <c r="E87" s="59" t="str">
        <f>IF(ISERROR(VLOOKUP(Entradas!$A87,Inventario!$A$2:$M$21,5,FALSE)),"",VLOOKUP(Entradas!$A87,Inventario!$A$2:$M$21,5,FALSE))</f>
        <v>Pfizer</v>
      </c>
      <c r="F87" s="60" t="str">
        <f>IF(ISERROR(VLOOKUP(Entradas!$A87,Inventario!$A$2:$M$21,6,FALSE)),"",VLOOKUP(Entradas!$A87,Inventario!$A$2:$M$21,6,FALSE))</f>
        <v>3904</v>
      </c>
      <c r="G87" s="61">
        <v>44564</v>
      </c>
      <c r="H87" s="62" t="s">
        <v>173</v>
      </c>
      <c r="I87" s="61">
        <v>45077</v>
      </c>
      <c r="J87" s="63">
        <v>10</v>
      </c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57" t="s">
        <v>108</v>
      </c>
      <c r="B88" s="58" t="str">
        <f>IF(ISERROR(VLOOKUP(Entradas!$A88,Inventario!$A$2:$M$21,2,FALSE)),"",VLOOKUP(Entradas!$A88,Inventario!$A$2:$M$21,2,FALSE))</f>
        <v>Priorix</v>
      </c>
      <c r="C88" s="58" t="str">
        <f>IF(ISERROR(VLOOKUP(Entradas!$A88,Inventario!$A$2:$M$21,3,FALSE)),"",VLOOKUP(Entradas!$A88,Inventario!$A$2:$M$21,3,FALSE))</f>
        <v>Rubeola, Sarampion, Paperas</v>
      </c>
      <c r="D88" s="59" t="str">
        <f>IF(ISERROR(VLOOKUP(Entradas!$A88,Inventario!$A$2:$M$21,4,FALSE)),"",VLOOKUP(Entradas!$A88,Inventario!$A$2:$M$21,4,FALSE))</f>
        <v>IPS FARALLONES</v>
      </c>
      <c r="E88" s="59" t="str">
        <f>IF(ISERROR(VLOOKUP(Entradas!$A88,Inventario!$A$2:$M$21,5,FALSE)),"",VLOOKUP(Entradas!$A88,Inventario!$A$2:$M$21,5,FALSE))</f>
        <v>Glaxo</v>
      </c>
      <c r="F88" s="60" t="str">
        <f>IF(ISERROR(VLOOKUP(Entradas!$A88,Inventario!$A$2:$M$21,6,FALSE)),"",VLOOKUP(Entradas!$A88,Inventario!$A$2:$M$21,6,FALSE))</f>
        <v>1000</v>
      </c>
      <c r="G88" s="61">
        <v>44564</v>
      </c>
      <c r="H88" s="62" t="s">
        <v>189</v>
      </c>
      <c r="I88" s="61">
        <v>45199</v>
      </c>
      <c r="J88" s="63">
        <v>5</v>
      </c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57" t="s">
        <v>96</v>
      </c>
      <c r="B89" s="58" t="str">
        <f>IF(ISERROR(VLOOKUP(Entradas!$A89,Inventario!$A$2:$M$21,2,FALSE)),"",VLOOKUP(Entradas!$A89,Inventario!$A$2:$M$21,2,FALSE))</f>
        <v>Rotateq</v>
      </c>
      <c r="C89" s="58" t="str">
        <f>IF(ISERROR(VLOOKUP(Entradas!$A89,Inventario!$A$2:$M$21,3,FALSE)),"",VLOOKUP(Entradas!$A89,Inventario!$A$2:$M$21,3,FALSE))</f>
        <v>Rotavirus Vivo Atenuado</v>
      </c>
      <c r="D89" s="59" t="str">
        <f>IF(ISERROR(VLOOKUP(Entradas!$A89,Inventario!$A$2:$M$21,4,FALSE)),"",VLOOKUP(Entradas!$A89,Inventario!$A$2:$M$21,4,FALSE))</f>
        <v>IPS FARALLONES</v>
      </c>
      <c r="E89" s="59" t="str">
        <f>IF(ISERROR(VLOOKUP(Entradas!$A89,Inventario!$A$2:$M$21,5,FALSE)),"",VLOOKUP(Entradas!$A89,Inventario!$A$2:$M$21,5,FALSE))</f>
        <v>Merck</v>
      </c>
      <c r="F89" s="60" t="str">
        <f>IF(ISERROR(VLOOKUP(Entradas!$A89,Inventario!$A$2:$M$21,6,FALSE)),"",VLOOKUP(Entradas!$A89,Inventario!$A$2:$M$21,6,FALSE))</f>
        <v>1800</v>
      </c>
      <c r="G89" s="61">
        <v>44578</v>
      </c>
      <c r="H89" s="62" t="s">
        <v>182</v>
      </c>
      <c r="I89" s="61">
        <v>44975</v>
      </c>
      <c r="J89" s="63">
        <v>4</v>
      </c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57" t="s">
        <v>77</v>
      </c>
      <c r="B90" s="58" t="str">
        <f>IF(ISERROR(VLOOKUP(Entradas!$A90,Inventario!$A$2:$M$21,2,FALSE)),"",VLOOKUP(Entradas!$A90,Inventario!$A$2:$M$21,2,FALSE))</f>
        <v>Hexaxim</v>
      </c>
      <c r="C90" s="58" t="str">
        <f>IF(ISERROR(VLOOKUP(Entradas!$A90,Inventario!$A$2:$M$21,3,FALSE)),"",VLOOKUP(Entradas!$A90,Inventario!$A$2:$M$21,3,FALSE))</f>
        <v>DPAT + VPI + HIB + HB</v>
      </c>
      <c r="D90" s="59" t="str">
        <f>IF(ISERROR(VLOOKUP(Entradas!$A90,Inventario!$A$2:$M$21,4,FALSE)),"",VLOOKUP(Entradas!$A90,Inventario!$A$2:$M$21,4,FALSE))</f>
        <v>IPS FARALLONES</v>
      </c>
      <c r="E90" s="59" t="str">
        <f>IF(ISERROR(VLOOKUP(Entradas!$A90,Inventario!$A$2:$M$21,5,FALSE)),"",VLOOKUP(Entradas!$A90,Inventario!$A$2:$M$21,5,FALSE))</f>
        <v>Sanofi</v>
      </c>
      <c r="F90" s="60" t="str">
        <f>IF(ISERROR(VLOOKUP(Entradas!$A90,Inventario!$A$2:$M$21,6,FALSE)),"",VLOOKUP(Entradas!$A90,Inventario!$A$2:$M$21,6,FALSE))</f>
        <v>3800</v>
      </c>
      <c r="G90" s="61">
        <v>44578</v>
      </c>
      <c r="H90" s="62" t="s">
        <v>184</v>
      </c>
      <c r="I90" s="61">
        <v>44773</v>
      </c>
      <c r="J90" s="63">
        <v>4</v>
      </c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57" t="s">
        <v>54</v>
      </c>
      <c r="B91" s="58" t="str">
        <f>IF(ISERROR(VLOOKUP(Entradas!$A91,Inventario!$A$2:$M$21,2,FALSE)),"",VLOOKUP(Entradas!$A91,Inventario!$A$2:$M$21,2,FALSE))</f>
        <v>Prevenar</v>
      </c>
      <c r="C91" s="58" t="str">
        <f>IF(ISERROR(VLOOKUP(Entradas!$A91,Inventario!$A$2:$M$21,3,FALSE)),"",VLOOKUP(Entradas!$A91,Inventario!$A$2:$M$21,3,FALSE))</f>
        <v>Neumococo 13V</v>
      </c>
      <c r="D91" s="59" t="str">
        <f>IF(ISERROR(VLOOKUP(Entradas!$A91,Inventario!$A$2:$M$21,4,FALSE)),"",VLOOKUP(Entradas!$A91,Inventario!$A$2:$M$21,4,FALSE))</f>
        <v>Cobo Medical</v>
      </c>
      <c r="E91" s="59" t="str">
        <f>IF(ISERROR(VLOOKUP(Entradas!$A91,Inventario!$A$2:$M$21,5,FALSE)),"",VLOOKUP(Entradas!$A91,Inventario!$A$2:$M$21,5,FALSE))</f>
        <v>Pfizer</v>
      </c>
      <c r="F91" s="60" t="str">
        <f>IF(ISERROR(VLOOKUP(Entradas!$A91,Inventario!$A$2:$M$21,6,FALSE)),"",VLOOKUP(Entradas!$A91,Inventario!$A$2:$M$21,6,FALSE))</f>
        <v>2156</v>
      </c>
      <c r="G91" s="61">
        <v>44578</v>
      </c>
      <c r="H91" s="62" t="s">
        <v>188</v>
      </c>
      <c r="I91" s="61">
        <v>45199</v>
      </c>
      <c r="J91" s="63">
        <v>5</v>
      </c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57" t="s">
        <v>54</v>
      </c>
      <c r="B92" s="58" t="str">
        <f>IF(ISERROR(VLOOKUP(Entradas!$A92,Inventario!$A$2:$M$21,2,FALSE)),"",VLOOKUP(Entradas!$A92,Inventario!$A$2:$M$21,2,FALSE))</f>
        <v>Prevenar</v>
      </c>
      <c r="C92" s="58" t="str">
        <f>IF(ISERROR(VLOOKUP(Entradas!$A92,Inventario!$A$2:$M$21,3,FALSE)),"",VLOOKUP(Entradas!$A92,Inventario!$A$2:$M$21,3,FALSE))</f>
        <v>Neumococo 13V</v>
      </c>
      <c r="D92" s="59" t="str">
        <f>IF(ISERROR(VLOOKUP(Entradas!$A92,Inventario!$A$2:$M$21,4,FALSE)),"",VLOOKUP(Entradas!$A92,Inventario!$A$2:$M$21,4,FALSE))</f>
        <v>Cobo Medical</v>
      </c>
      <c r="E92" s="59" t="str">
        <f>IF(ISERROR(VLOOKUP(Entradas!$A92,Inventario!$A$2:$M$21,5,FALSE)),"",VLOOKUP(Entradas!$A92,Inventario!$A$2:$M$21,5,FALSE))</f>
        <v>Pfizer</v>
      </c>
      <c r="F92" s="60" t="str">
        <f>IF(ISERROR(VLOOKUP(Entradas!$A92,Inventario!$A$2:$M$21,6,FALSE)),"",VLOOKUP(Entradas!$A92,Inventario!$A$2:$M$21,6,FALSE))</f>
        <v>2156</v>
      </c>
      <c r="G92" s="61">
        <v>44606</v>
      </c>
      <c r="H92" s="62" t="s">
        <v>188</v>
      </c>
      <c r="I92" s="61">
        <v>45199</v>
      </c>
      <c r="J92" s="63">
        <v>2</v>
      </c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57" t="s">
        <v>54</v>
      </c>
      <c r="B93" s="58" t="str">
        <f>IF(ISERROR(VLOOKUP(Entradas!$A93,Inventario!$A$2:$M$21,2,FALSE)),"",VLOOKUP(Entradas!$A93,Inventario!$A$2:$M$21,2,FALSE))</f>
        <v>Prevenar</v>
      </c>
      <c r="C93" s="58" t="str">
        <f>IF(ISERROR(VLOOKUP(Entradas!$A93,Inventario!$A$2:$M$21,3,FALSE)),"",VLOOKUP(Entradas!$A93,Inventario!$A$2:$M$21,3,FALSE))</f>
        <v>Neumococo 13V</v>
      </c>
      <c r="D93" s="59" t="str">
        <f>IF(ISERROR(VLOOKUP(Entradas!$A93,Inventario!$A$2:$M$21,4,FALSE)),"",VLOOKUP(Entradas!$A93,Inventario!$A$2:$M$21,4,FALSE))</f>
        <v>Cobo Medical</v>
      </c>
      <c r="E93" s="59" t="str">
        <f>IF(ISERROR(VLOOKUP(Entradas!$A93,Inventario!$A$2:$M$21,5,FALSE)),"",VLOOKUP(Entradas!$A93,Inventario!$A$2:$M$21,5,FALSE))</f>
        <v>Pfizer</v>
      </c>
      <c r="F93" s="60" t="str">
        <f>IF(ISERROR(VLOOKUP(Entradas!$A93,Inventario!$A$2:$M$21,6,FALSE)),"",VLOOKUP(Entradas!$A93,Inventario!$A$2:$M$21,6,FALSE))</f>
        <v>2156</v>
      </c>
      <c r="G93" s="61">
        <v>44606</v>
      </c>
      <c r="H93" s="62" t="s">
        <v>188</v>
      </c>
      <c r="I93" s="61">
        <v>45199</v>
      </c>
      <c r="J93" s="63">
        <v>1</v>
      </c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57" t="s">
        <v>47</v>
      </c>
      <c r="B94" s="58" t="str">
        <f>IF(ISERROR(VLOOKUP(Entradas!$A94,Inventario!$A$2:$M$21,2,FALSE)),"",VLOOKUP(Entradas!$A94,Inventario!$A$2:$M$21,2,FALSE))</f>
        <v>Nimenrix</v>
      </c>
      <c r="C94" s="58" t="str">
        <f>IF(ISERROR(VLOOKUP(Entradas!$A94,Inventario!$A$2:$M$21,3,FALSE)),"",VLOOKUP(Entradas!$A94,Inventario!$A$2:$M$21,3,FALSE))</f>
        <v>Meningococo</v>
      </c>
      <c r="D94" s="59" t="str">
        <f>IF(ISERROR(VLOOKUP(Entradas!$A94,Inventario!$A$2:$M$21,4,FALSE)),"",VLOOKUP(Entradas!$A94,Inventario!$A$2:$M$21,4,FALSE))</f>
        <v>Cobo Medical</v>
      </c>
      <c r="E94" s="59" t="str">
        <f>IF(ISERROR(VLOOKUP(Entradas!$A94,Inventario!$A$2:$M$21,5,FALSE)),"",VLOOKUP(Entradas!$A94,Inventario!$A$2:$M$21,5,FALSE))</f>
        <v>Pfizer</v>
      </c>
      <c r="F94" s="60" t="str">
        <f>IF(ISERROR(VLOOKUP(Entradas!$A94,Inventario!$A$2:$M$21,6,FALSE)),"",VLOOKUP(Entradas!$A94,Inventario!$A$2:$M$21,6,FALSE))</f>
        <v>3904</v>
      </c>
      <c r="G94" s="61">
        <v>44606</v>
      </c>
      <c r="H94" s="62" t="s">
        <v>173</v>
      </c>
      <c r="I94" s="61">
        <v>45077</v>
      </c>
      <c r="J94" s="63">
        <v>10</v>
      </c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57" t="s">
        <v>54</v>
      </c>
      <c r="B95" s="58" t="str">
        <f>IF(ISERROR(VLOOKUP(Entradas!$A95,Inventario!$A$2:$M$21,2,FALSE)),"",VLOOKUP(Entradas!$A95,Inventario!$A$2:$M$21,2,FALSE))</f>
        <v>Prevenar</v>
      </c>
      <c r="C95" s="58" t="str">
        <f>IF(ISERROR(VLOOKUP(Entradas!$A95,Inventario!$A$2:$M$21,3,FALSE)),"",VLOOKUP(Entradas!$A95,Inventario!$A$2:$M$21,3,FALSE))</f>
        <v>Neumococo 13V</v>
      </c>
      <c r="D95" s="59" t="str">
        <f>IF(ISERROR(VLOOKUP(Entradas!$A95,Inventario!$A$2:$M$21,4,FALSE)),"",VLOOKUP(Entradas!$A95,Inventario!$A$2:$M$21,4,FALSE))</f>
        <v>Cobo Medical</v>
      </c>
      <c r="E95" s="59" t="str">
        <f>IF(ISERROR(VLOOKUP(Entradas!$A95,Inventario!$A$2:$M$21,5,FALSE)),"",VLOOKUP(Entradas!$A95,Inventario!$A$2:$M$21,5,FALSE))</f>
        <v>Pfizer</v>
      </c>
      <c r="F95" s="60" t="str">
        <f>IF(ISERROR(VLOOKUP(Entradas!$A95,Inventario!$A$2:$M$21,6,FALSE)),"",VLOOKUP(Entradas!$A95,Inventario!$A$2:$M$21,6,FALSE))</f>
        <v>2156</v>
      </c>
      <c r="G95" s="61">
        <v>44613</v>
      </c>
      <c r="H95" s="62" t="s">
        <v>188</v>
      </c>
      <c r="I95" s="61">
        <v>45199</v>
      </c>
      <c r="J95" s="63">
        <v>3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57" t="s">
        <v>47</v>
      </c>
      <c r="B96" s="58" t="str">
        <f>IF(ISERROR(VLOOKUP(Entradas!$A96,Inventario!$A$2:$M$21,2,FALSE)),"",VLOOKUP(Entradas!$A96,Inventario!$A$2:$M$21,2,FALSE))</f>
        <v>Nimenrix</v>
      </c>
      <c r="C96" s="58" t="str">
        <f>IF(ISERROR(VLOOKUP(Entradas!$A96,Inventario!$A$2:$M$21,3,FALSE)),"",VLOOKUP(Entradas!$A96,Inventario!$A$2:$M$21,3,FALSE))</f>
        <v>Meningococo</v>
      </c>
      <c r="D96" s="59" t="str">
        <f>IF(ISERROR(VLOOKUP(Entradas!$A96,Inventario!$A$2:$M$21,4,FALSE)),"",VLOOKUP(Entradas!$A96,Inventario!$A$2:$M$21,4,FALSE))</f>
        <v>Cobo Medical</v>
      </c>
      <c r="E96" s="59" t="str">
        <f>IF(ISERROR(VLOOKUP(Entradas!$A96,Inventario!$A$2:$M$21,5,FALSE)),"",VLOOKUP(Entradas!$A96,Inventario!$A$2:$M$21,5,FALSE))</f>
        <v>Pfizer</v>
      </c>
      <c r="F96" s="60" t="str">
        <f>IF(ISERROR(VLOOKUP(Entradas!$A96,Inventario!$A$2:$M$21,6,FALSE)),"",VLOOKUP(Entradas!$A96,Inventario!$A$2:$M$21,6,FALSE))</f>
        <v>3904</v>
      </c>
      <c r="G96" s="61">
        <v>44622</v>
      </c>
      <c r="H96" s="62" t="s">
        <v>173</v>
      </c>
      <c r="I96" s="61">
        <v>45077</v>
      </c>
      <c r="J96" s="63">
        <v>3</v>
      </c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57" t="s">
        <v>58</v>
      </c>
      <c r="B97" s="58" t="str">
        <f>IF(ISERROR(VLOOKUP(Entradas!$A97,Inventario!$A$2:$M$21,2,FALSE)),"",VLOOKUP(Entradas!$A97,Inventario!$A$2:$M$21,2,FALSE))</f>
        <v>Proquad</v>
      </c>
      <c r="C97" s="58" t="str">
        <f>IF(ISERROR(VLOOKUP(Entradas!$A97,Inventario!$A$2:$M$21,3,FALSE)),"",VLOOKUP(Entradas!$A97,Inventario!$A$2:$M$21,3,FALSE))</f>
        <v>Sarampion + Rubeola + parotiditis + varicela</v>
      </c>
      <c r="D97" s="59" t="str">
        <f>IF(ISERROR(VLOOKUP(Entradas!$A97,Inventario!$A$2:$M$21,4,FALSE)),"",VLOOKUP(Entradas!$A97,Inventario!$A$2:$M$21,4,FALSE))</f>
        <v>IPS FARALLONES</v>
      </c>
      <c r="E97" s="59" t="str">
        <f>IF(ISERROR(VLOOKUP(Entradas!$A97,Inventario!$A$2:$M$21,5,FALSE)),"",VLOOKUP(Entradas!$A97,Inventario!$A$2:$M$21,5,FALSE))</f>
        <v>Merck</v>
      </c>
      <c r="F97" s="60" t="str">
        <f>IF(ISERROR(VLOOKUP(Entradas!$A97,Inventario!$A$2:$M$21,6,FALSE)),"",VLOOKUP(Entradas!$A97,Inventario!$A$2:$M$21,6,FALSE))</f>
        <v>4200</v>
      </c>
      <c r="G97" s="61">
        <v>44622</v>
      </c>
      <c r="H97" s="62" t="s">
        <v>190</v>
      </c>
      <c r="I97" s="61">
        <v>44957</v>
      </c>
      <c r="J97" s="63">
        <v>2</v>
      </c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57" t="s">
        <v>85</v>
      </c>
      <c r="B98" s="58" t="str">
        <f>IF(ISERROR(VLOOKUP(Entradas!$A98,Inventario!$A$2:$M$21,2,FALSE)),"",VLOOKUP(Entradas!$A98,Inventario!$A$2:$M$21,2,FALSE))</f>
        <v xml:space="preserve">Avaxim 80 </v>
      </c>
      <c r="C98" s="58" t="str">
        <f>IF(ISERROR(VLOOKUP(Entradas!$A98,Inventario!$A$2:$M$21,3,FALSE)),"",VLOOKUP(Entradas!$A98,Inventario!$A$2:$M$21,3,FALSE))</f>
        <v>Hepatitis A niño</v>
      </c>
      <c r="D98" s="59" t="str">
        <f>IF(ISERROR(VLOOKUP(Entradas!$A98,Inventario!$A$2:$M$21,4,FALSE)),"",VLOOKUP(Entradas!$A98,Inventario!$A$2:$M$21,4,FALSE))</f>
        <v>IPS FARALLONES</v>
      </c>
      <c r="E98" s="59" t="str">
        <f>IF(ISERROR(VLOOKUP(Entradas!$A98,Inventario!$A$2:$M$21,5,FALSE)),"",VLOOKUP(Entradas!$A98,Inventario!$A$2:$M$21,5,FALSE))</f>
        <v>Sanofi</v>
      </c>
      <c r="F98" s="60" t="str">
        <f>IF(ISERROR(VLOOKUP(Entradas!$A98,Inventario!$A$2:$M$21,6,FALSE)),"",VLOOKUP(Entradas!$A98,Inventario!$A$2:$M$21,6,FALSE))</f>
        <v>2500</v>
      </c>
      <c r="G98" s="61">
        <v>44622</v>
      </c>
      <c r="H98" s="62" t="s">
        <v>183</v>
      </c>
      <c r="I98" s="61">
        <v>44957</v>
      </c>
      <c r="J98" s="63">
        <v>2</v>
      </c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57" t="s">
        <v>96</v>
      </c>
      <c r="B99" s="58" t="str">
        <f>IF(ISERROR(VLOOKUP(Entradas!$A99,Inventario!$A$2:$M$21,2,FALSE)),"",VLOOKUP(Entradas!$A99,Inventario!$A$2:$M$21,2,FALSE))</f>
        <v>Rotateq</v>
      </c>
      <c r="C99" s="58" t="str">
        <f>IF(ISERROR(VLOOKUP(Entradas!$A99,Inventario!$A$2:$M$21,3,FALSE)),"",VLOOKUP(Entradas!$A99,Inventario!$A$2:$M$21,3,FALSE))</f>
        <v>Rotavirus Vivo Atenuado</v>
      </c>
      <c r="D99" s="59" t="str">
        <f>IF(ISERROR(VLOOKUP(Entradas!$A99,Inventario!$A$2:$M$21,4,FALSE)),"",VLOOKUP(Entradas!$A99,Inventario!$A$2:$M$21,4,FALSE))</f>
        <v>IPS FARALLONES</v>
      </c>
      <c r="E99" s="59" t="str">
        <f>IF(ISERROR(VLOOKUP(Entradas!$A99,Inventario!$A$2:$M$21,5,FALSE)),"",VLOOKUP(Entradas!$A99,Inventario!$A$2:$M$21,5,FALSE))</f>
        <v>Merck</v>
      </c>
      <c r="F99" s="60" t="str">
        <f>IF(ISERROR(VLOOKUP(Entradas!$A99,Inventario!$A$2:$M$21,6,FALSE)),"",VLOOKUP(Entradas!$A99,Inventario!$A$2:$M$21,6,FALSE))</f>
        <v>1800</v>
      </c>
      <c r="G99" s="61">
        <v>44622</v>
      </c>
      <c r="H99" s="62" t="s">
        <v>182</v>
      </c>
      <c r="I99" s="61">
        <v>44975</v>
      </c>
      <c r="J99" s="63">
        <v>1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57" t="s">
        <v>77</v>
      </c>
      <c r="B100" s="58" t="str">
        <f>IF(ISERROR(VLOOKUP(Entradas!$A100,Inventario!$A$2:$M$21,2,FALSE)),"",VLOOKUP(Entradas!$A100,Inventario!$A$2:$M$21,2,FALSE))</f>
        <v>Hexaxim</v>
      </c>
      <c r="C100" s="58" t="str">
        <f>IF(ISERROR(VLOOKUP(Entradas!$A100,Inventario!$A$2:$M$21,3,FALSE)),"",VLOOKUP(Entradas!$A100,Inventario!$A$2:$M$21,3,FALSE))</f>
        <v>DPAT + VPI + HIB + HB</v>
      </c>
      <c r="D100" s="59" t="str">
        <f>IF(ISERROR(VLOOKUP(Entradas!$A100,Inventario!$A$2:$M$21,4,FALSE)),"",VLOOKUP(Entradas!$A100,Inventario!$A$2:$M$21,4,FALSE))</f>
        <v>IPS FARALLONES</v>
      </c>
      <c r="E100" s="59" t="str">
        <f>IF(ISERROR(VLOOKUP(Entradas!$A100,Inventario!$A$2:$M$21,5,FALSE)),"",VLOOKUP(Entradas!$A100,Inventario!$A$2:$M$21,5,FALSE))</f>
        <v>Sanofi</v>
      </c>
      <c r="F100" s="60" t="str">
        <f>IF(ISERROR(VLOOKUP(Entradas!$A100,Inventario!$A$2:$M$21,6,FALSE)),"",VLOOKUP(Entradas!$A100,Inventario!$A$2:$M$21,6,FALSE))</f>
        <v>3800</v>
      </c>
      <c r="G100" s="61">
        <v>44622</v>
      </c>
      <c r="H100" s="62" t="s">
        <v>191</v>
      </c>
      <c r="I100" s="61">
        <v>44804</v>
      </c>
      <c r="J100" s="63">
        <v>2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57" t="s">
        <v>54</v>
      </c>
      <c r="B101" s="58" t="str">
        <f>IF(ISERROR(VLOOKUP(Entradas!$A101,Inventario!$A$2:$M$21,2,FALSE)),"",VLOOKUP(Entradas!$A101,Inventario!$A$2:$M$21,2,FALSE))</f>
        <v>Prevenar</v>
      </c>
      <c r="C101" s="58" t="str">
        <f>IF(ISERROR(VLOOKUP(Entradas!$A101,Inventario!$A$2:$M$21,3,FALSE)),"",VLOOKUP(Entradas!$A101,Inventario!$A$2:$M$21,3,FALSE))</f>
        <v>Neumococo 13V</v>
      </c>
      <c r="D101" s="59" t="str">
        <f>IF(ISERROR(VLOOKUP(Entradas!$A101,Inventario!$A$2:$M$21,4,FALSE)),"",VLOOKUP(Entradas!$A101,Inventario!$A$2:$M$21,4,FALSE))</f>
        <v>Cobo Medical</v>
      </c>
      <c r="E101" s="59" t="str">
        <f>IF(ISERROR(VLOOKUP(Entradas!$A101,Inventario!$A$2:$M$21,5,FALSE)),"",VLOOKUP(Entradas!$A101,Inventario!$A$2:$M$21,5,FALSE))</f>
        <v>Pfizer</v>
      </c>
      <c r="F101" s="60" t="str">
        <f>IF(ISERROR(VLOOKUP(Entradas!$A101,Inventario!$A$2:$M$21,6,FALSE)),"",VLOOKUP(Entradas!$A101,Inventario!$A$2:$M$21,6,FALSE))</f>
        <v>2156</v>
      </c>
      <c r="G101" s="61">
        <v>44625</v>
      </c>
      <c r="H101" s="62" t="s">
        <v>192</v>
      </c>
      <c r="I101" s="61">
        <v>45199</v>
      </c>
      <c r="J101" s="63">
        <v>2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57" t="s">
        <v>118</v>
      </c>
      <c r="B102" s="58" t="str">
        <f>IF(ISERROR(VLOOKUP(Entradas!$A102,Inventario!$A$2:$M$21,2,FALSE)),"",VLOOKUP(Entradas!$A102,Inventario!$A$2:$M$21,2,FALSE))</f>
        <v>Varivax</v>
      </c>
      <c r="C102" s="58" t="str">
        <f>IF(ISERROR(VLOOKUP(Entradas!$A102,Inventario!$A$2:$M$21,3,FALSE)),"",VLOOKUP(Entradas!$A102,Inventario!$A$2:$M$21,3,FALSE))</f>
        <v>Varicela</v>
      </c>
      <c r="D102" s="59" t="str">
        <f>IF(ISERROR(VLOOKUP(Entradas!$A102,Inventario!$A$2:$M$21,4,FALSE)),"",VLOOKUP(Entradas!$A102,Inventario!$A$2:$M$21,4,FALSE))</f>
        <v>IPS FARALLONES</v>
      </c>
      <c r="E102" s="59" t="str">
        <f>IF(ISERROR(VLOOKUP(Entradas!$A102,Inventario!$A$2:$M$21,5,FALSE)),"",VLOOKUP(Entradas!$A102,Inventario!$A$2:$M$21,5,FALSE))</f>
        <v>Merck</v>
      </c>
      <c r="F102" s="60" t="str">
        <f>IF(ISERROR(VLOOKUP(Entradas!$A102,Inventario!$A$2:$M$21,6,FALSE)),"",VLOOKUP(Entradas!$A102,Inventario!$A$2:$M$21,6,FALSE))</f>
        <v>4500</v>
      </c>
      <c r="G102" s="61">
        <v>44630</v>
      </c>
      <c r="H102" s="62" t="s">
        <v>186</v>
      </c>
      <c r="I102" s="61">
        <v>45169</v>
      </c>
      <c r="J102" s="63">
        <v>2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57" t="s">
        <v>104</v>
      </c>
      <c r="B103" s="58" t="str">
        <f>IF(ISERROR(VLOOKUP(Entradas!$A103,Inventario!$A$2:$M$21,2,FALSE)),"",VLOOKUP(Entradas!$A103,Inventario!$A$2:$M$21,2,FALSE))</f>
        <v>Boostrix</v>
      </c>
      <c r="C103" s="58" t="str">
        <f>IF(ISERROR(VLOOKUP(Entradas!$A103,Inventario!$A$2:$M$21,3,FALSE)),"",VLOOKUP(Entradas!$A103,Inventario!$A$2:$M$21,3,FALSE))</f>
        <v>DPT</v>
      </c>
      <c r="D103" s="59" t="str">
        <f>IF(ISERROR(VLOOKUP(Entradas!$A103,Inventario!$A$2:$M$21,4,FALSE)),"",VLOOKUP(Entradas!$A103,Inventario!$A$2:$M$21,4,FALSE))</f>
        <v>IPS FARALLONES</v>
      </c>
      <c r="E103" s="59" t="str">
        <f>IF(ISERROR(VLOOKUP(Entradas!$A103,Inventario!$A$2:$M$21,5,FALSE)),"",VLOOKUP(Entradas!$A103,Inventario!$A$2:$M$21,5,FALSE))</f>
        <v>Glaxo</v>
      </c>
      <c r="F103" s="60" t="str">
        <f>IF(ISERROR(VLOOKUP(Entradas!$A103,Inventario!$A$2:$M$21,6,FALSE)),"",VLOOKUP(Entradas!$A103,Inventario!$A$2:$M$21,6,FALSE))</f>
        <v>300</v>
      </c>
      <c r="G103" s="61">
        <v>44630</v>
      </c>
      <c r="H103" s="62" t="s">
        <v>193</v>
      </c>
      <c r="I103" s="61">
        <v>44865</v>
      </c>
      <c r="J103" s="63">
        <v>2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57" t="s">
        <v>85</v>
      </c>
      <c r="B104" s="58" t="str">
        <f>IF(ISERROR(VLOOKUP(Entradas!$A104,Inventario!$A$2:$M$21,2,FALSE)),"",VLOOKUP(Entradas!$A104,Inventario!$A$2:$M$21,2,FALSE))</f>
        <v xml:space="preserve">Avaxim 80 </v>
      </c>
      <c r="C104" s="58" t="str">
        <f>IF(ISERROR(VLOOKUP(Entradas!$A104,Inventario!$A$2:$M$21,3,FALSE)),"",VLOOKUP(Entradas!$A104,Inventario!$A$2:$M$21,3,FALSE))</f>
        <v>Hepatitis A niño</v>
      </c>
      <c r="D104" s="59" t="str">
        <f>IF(ISERROR(VLOOKUP(Entradas!$A104,Inventario!$A$2:$M$21,4,FALSE)),"",VLOOKUP(Entradas!$A104,Inventario!$A$2:$M$21,4,FALSE))</f>
        <v>IPS FARALLONES</v>
      </c>
      <c r="E104" s="59" t="str">
        <f>IF(ISERROR(VLOOKUP(Entradas!$A104,Inventario!$A$2:$M$21,5,FALSE)),"",VLOOKUP(Entradas!$A104,Inventario!$A$2:$M$21,5,FALSE))</f>
        <v>Sanofi</v>
      </c>
      <c r="F104" s="60" t="str">
        <f>IF(ISERROR(VLOOKUP(Entradas!$A104,Inventario!$A$2:$M$21,6,FALSE)),"",VLOOKUP(Entradas!$A104,Inventario!$A$2:$M$21,6,FALSE))</f>
        <v>2500</v>
      </c>
      <c r="G104" s="61">
        <v>44629</v>
      </c>
      <c r="H104" s="62" t="s">
        <v>183</v>
      </c>
      <c r="I104" s="61">
        <v>44957</v>
      </c>
      <c r="J104" s="63">
        <v>2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57" t="s">
        <v>77</v>
      </c>
      <c r="B105" s="58" t="str">
        <f>IF(ISERROR(VLOOKUP(Entradas!$A105,Inventario!$A$2:$M$21,2,FALSE)),"",VLOOKUP(Entradas!$A105,Inventario!$A$2:$M$21,2,FALSE))</f>
        <v>Hexaxim</v>
      </c>
      <c r="C105" s="58" t="str">
        <f>IF(ISERROR(VLOOKUP(Entradas!$A105,Inventario!$A$2:$M$21,3,FALSE)),"",VLOOKUP(Entradas!$A105,Inventario!$A$2:$M$21,3,FALSE))</f>
        <v>DPAT + VPI + HIB + HB</v>
      </c>
      <c r="D105" s="59" t="str">
        <f>IF(ISERROR(VLOOKUP(Entradas!$A105,Inventario!$A$2:$M$21,4,FALSE)),"",VLOOKUP(Entradas!$A105,Inventario!$A$2:$M$21,4,FALSE))</f>
        <v>IPS FARALLONES</v>
      </c>
      <c r="E105" s="59" t="str">
        <f>IF(ISERROR(VLOOKUP(Entradas!$A105,Inventario!$A$2:$M$21,5,FALSE)),"",VLOOKUP(Entradas!$A105,Inventario!$A$2:$M$21,5,FALSE))</f>
        <v>Sanofi</v>
      </c>
      <c r="F105" s="60" t="str">
        <f>IF(ISERROR(VLOOKUP(Entradas!$A105,Inventario!$A$2:$M$21,6,FALSE)),"",VLOOKUP(Entradas!$A105,Inventario!$A$2:$M$21,6,FALSE))</f>
        <v>3800</v>
      </c>
      <c r="G105" s="61">
        <v>44629</v>
      </c>
      <c r="H105" s="62" t="s">
        <v>191</v>
      </c>
      <c r="I105" s="61">
        <v>44804</v>
      </c>
      <c r="J105" s="63">
        <v>2</v>
      </c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57" t="s">
        <v>96</v>
      </c>
      <c r="B106" s="58" t="str">
        <f>IF(ISERROR(VLOOKUP(Entradas!$A106,Inventario!$A$2:$M$21,2,FALSE)),"",VLOOKUP(Entradas!$A106,Inventario!$A$2:$M$21,2,FALSE))</f>
        <v>Rotateq</v>
      </c>
      <c r="C106" s="58" t="str">
        <f>IF(ISERROR(VLOOKUP(Entradas!$A106,Inventario!$A$2:$M$21,3,FALSE)),"",VLOOKUP(Entradas!$A106,Inventario!$A$2:$M$21,3,FALSE))</f>
        <v>Rotavirus Vivo Atenuado</v>
      </c>
      <c r="D106" s="59" t="str">
        <f>IF(ISERROR(VLOOKUP(Entradas!$A106,Inventario!$A$2:$M$21,4,FALSE)),"",VLOOKUP(Entradas!$A106,Inventario!$A$2:$M$21,4,FALSE))</f>
        <v>IPS FARALLONES</v>
      </c>
      <c r="E106" s="59" t="str">
        <f>IF(ISERROR(VLOOKUP(Entradas!$A106,Inventario!$A$2:$M$21,5,FALSE)),"",VLOOKUP(Entradas!$A106,Inventario!$A$2:$M$21,5,FALSE))</f>
        <v>Merck</v>
      </c>
      <c r="F106" s="60" t="str">
        <f>IF(ISERROR(VLOOKUP(Entradas!$A106,Inventario!$A$2:$M$21,6,FALSE)),"",VLOOKUP(Entradas!$A106,Inventario!$A$2:$M$21,6,FALSE))</f>
        <v>1800</v>
      </c>
      <c r="G106" s="61">
        <v>44629</v>
      </c>
      <c r="H106" s="62" t="s">
        <v>194</v>
      </c>
      <c r="I106" s="61">
        <v>45060</v>
      </c>
      <c r="J106" s="63">
        <v>2</v>
      </c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57" t="s">
        <v>54</v>
      </c>
      <c r="B107" s="58" t="str">
        <f>IF(ISERROR(VLOOKUP(Entradas!$A107,Inventario!$A$2:$M$21,2,FALSE)),"",VLOOKUP(Entradas!$A107,Inventario!$A$2:$M$21,2,FALSE))</f>
        <v>Prevenar</v>
      </c>
      <c r="C107" s="58" t="str">
        <f>IF(ISERROR(VLOOKUP(Entradas!$A107,Inventario!$A$2:$M$21,3,FALSE)),"",VLOOKUP(Entradas!$A107,Inventario!$A$2:$M$21,3,FALSE))</f>
        <v>Neumococo 13V</v>
      </c>
      <c r="D107" s="59" t="str">
        <f>IF(ISERROR(VLOOKUP(Entradas!$A107,Inventario!$A$2:$M$21,4,FALSE)),"",VLOOKUP(Entradas!$A107,Inventario!$A$2:$M$21,4,FALSE))</f>
        <v>Cobo Medical</v>
      </c>
      <c r="E107" s="59" t="str">
        <f>IF(ISERROR(VLOOKUP(Entradas!$A107,Inventario!$A$2:$M$21,5,FALSE)),"",VLOOKUP(Entradas!$A107,Inventario!$A$2:$M$21,5,FALSE))</f>
        <v>Pfizer</v>
      </c>
      <c r="F107" s="60" t="str">
        <f>IF(ISERROR(VLOOKUP(Entradas!$A107,Inventario!$A$2:$M$21,6,FALSE)),"",VLOOKUP(Entradas!$A107,Inventario!$A$2:$M$21,6,FALSE))</f>
        <v>2156</v>
      </c>
      <c r="G107" s="61">
        <v>44635</v>
      </c>
      <c r="H107" s="62" t="s">
        <v>192</v>
      </c>
      <c r="I107" s="61">
        <v>45199</v>
      </c>
      <c r="J107" s="63">
        <v>1</v>
      </c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57" t="s">
        <v>54</v>
      </c>
      <c r="B108" s="58" t="str">
        <f>IF(ISERROR(VLOOKUP(Entradas!$A108,Inventario!$A$2:$M$21,2,FALSE)),"",VLOOKUP(Entradas!$A108,Inventario!$A$2:$M$21,2,FALSE))</f>
        <v>Prevenar</v>
      </c>
      <c r="C108" s="58" t="str">
        <f>IF(ISERROR(VLOOKUP(Entradas!$A108,Inventario!$A$2:$M$21,3,FALSE)),"",VLOOKUP(Entradas!$A108,Inventario!$A$2:$M$21,3,FALSE))</f>
        <v>Neumococo 13V</v>
      </c>
      <c r="D108" s="59" t="str">
        <f>IF(ISERROR(VLOOKUP(Entradas!$A108,Inventario!$A$2:$M$21,4,FALSE)),"",VLOOKUP(Entradas!$A108,Inventario!$A$2:$M$21,4,FALSE))</f>
        <v>Cobo Medical</v>
      </c>
      <c r="E108" s="59" t="str">
        <f>IF(ISERROR(VLOOKUP(Entradas!$A108,Inventario!$A$2:$M$21,5,FALSE)),"",VLOOKUP(Entradas!$A108,Inventario!$A$2:$M$21,5,FALSE))</f>
        <v>Pfizer</v>
      </c>
      <c r="F108" s="60" t="str">
        <f>IF(ISERROR(VLOOKUP(Entradas!$A108,Inventario!$A$2:$M$21,6,FALSE)),"",VLOOKUP(Entradas!$A108,Inventario!$A$2:$M$21,6,FALSE))</f>
        <v>2156</v>
      </c>
      <c r="G108" s="61">
        <v>44635</v>
      </c>
      <c r="H108" s="62" t="s">
        <v>192</v>
      </c>
      <c r="I108" s="61">
        <v>45199</v>
      </c>
      <c r="J108" s="63">
        <v>2</v>
      </c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57" t="s">
        <v>47</v>
      </c>
      <c r="B109" s="58" t="str">
        <f>IF(ISERROR(VLOOKUP(Entradas!$A109,Inventario!$A$2:$M$21,2,FALSE)),"",VLOOKUP(Entradas!$A109,Inventario!$A$2:$M$21,2,FALSE))</f>
        <v>Nimenrix</v>
      </c>
      <c r="C109" s="58" t="str">
        <f>IF(ISERROR(VLOOKUP(Entradas!$A109,Inventario!$A$2:$M$21,3,FALSE)),"",VLOOKUP(Entradas!$A109,Inventario!$A$2:$M$21,3,FALSE))</f>
        <v>Meningococo</v>
      </c>
      <c r="D109" s="59" t="str">
        <f>IF(ISERROR(VLOOKUP(Entradas!$A109,Inventario!$A$2:$M$21,4,FALSE)),"",VLOOKUP(Entradas!$A109,Inventario!$A$2:$M$21,4,FALSE))</f>
        <v>Cobo Medical</v>
      </c>
      <c r="E109" s="59" t="str">
        <f>IF(ISERROR(VLOOKUP(Entradas!$A109,Inventario!$A$2:$M$21,5,FALSE)),"",VLOOKUP(Entradas!$A109,Inventario!$A$2:$M$21,5,FALSE))</f>
        <v>Pfizer</v>
      </c>
      <c r="F109" s="60" t="str">
        <f>IF(ISERROR(VLOOKUP(Entradas!$A109,Inventario!$A$2:$M$21,6,FALSE)),"",VLOOKUP(Entradas!$A109,Inventario!$A$2:$M$21,6,FALSE))</f>
        <v>3904</v>
      </c>
      <c r="G109" s="61">
        <v>44635</v>
      </c>
      <c r="H109" s="62" t="s">
        <v>173</v>
      </c>
      <c r="I109" s="61">
        <v>45077</v>
      </c>
      <c r="J109" s="63">
        <v>10</v>
      </c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57" t="s">
        <v>77</v>
      </c>
      <c r="B110" s="58" t="str">
        <f>IF(ISERROR(VLOOKUP(Entradas!$A110,Inventario!$A$2:$M$21,2,FALSE)),"",VLOOKUP(Entradas!$A110,Inventario!$A$2:$M$21,2,FALSE))</f>
        <v>Hexaxim</v>
      </c>
      <c r="C110" s="58" t="str">
        <f>IF(ISERROR(VLOOKUP(Entradas!$A110,Inventario!$A$2:$M$21,3,FALSE)),"",VLOOKUP(Entradas!$A110,Inventario!$A$2:$M$21,3,FALSE))</f>
        <v>DPAT + VPI + HIB + HB</v>
      </c>
      <c r="D110" s="59" t="str">
        <f>IF(ISERROR(VLOOKUP(Entradas!$A110,Inventario!$A$2:$M$21,4,FALSE)),"",VLOOKUP(Entradas!$A110,Inventario!$A$2:$M$21,4,FALSE))</f>
        <v>IPS FARALLONES</v>
      </c>
      <c r="E110" s="59" t="str">
        <f>IF(ISERROR(VLOOKUP(Entradas!$A110,Inventario!$A$2:$M$21,5,FALSE)),"",VLOOKUP(Entradas!$A110,Inventario!$A$2:$M$21,5,FALSE))</f>
        <v>Sanofi</v>
      </c>
      <c r="F110" s="60" t="str">
        <f>IF(ISERROR(VLOOKUP(Entradas!$A110,Inventario!$A$2:$M$21,6,FALSE)),"",VLOOKUP(Entradas!$A110,Inventario!$A$2:$M$21,6,FALSE))</f>
        <v>3800</v>
      </c>
      <c r="G110" s="61">
        <v>44638</v>
      </c>
      <c r="H110" s="62" t="s">
        <v>195</v>
      </c>
      <c r="I110" s="61">
        <v>44957</v>
      </c>
      <c r="J110" s="63">
        <v>2</v>
      </c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57" t="s">
        <v>96</v>
      </c>
      <c r="B111" s="58" t="str">
        <f>IF(ISERROR(VLOOKUP(Entradas!$A111,Inventario!$A$2:$M$21,2,FALSE)),"",VLOOKUP(Entradas!$A111,Inventario!$A$2:$M$21,2,FALSE))</f>
        <v>Rotateq</v>
      </c>
      <c r="C111" s="58" t="str">
        <f>IF(ISERROR(VLOOKUP(Entradas!$A111,Inventario!$A$2:$M$21,3,FALSE)),"",VLOOKUP(Entradas!$A111,Inventario!$A$2:$M$21,3,FALSE))</f>
        <v>Rotavirus Vivo Atenuado</v>
      </c>
      <c r="D111" s="59" t="str">
        <f>IF(ISERROR(VLOOKUP(Entradas!$A111,Inventario!$A$2:$M$21,4,FALSE)),"",VLOOKUP(Entradas!$A111,Inventario!$A$2:$M$21,4,FALSE))</f>
        <v>IPS FARALLONES</v>
      </c>
      <c r="E111" s="59" t="str">
        <f>IF(ISERROR(VLOOKUP(Entradas!$A111,Inventario!$A$2:$M$21,5,FALSE)),"",VLOOKUP(Entradas!$A111,Inventario!$A$2:$M$21,5,FALSE))</f>
        <v>Merck</v>
      </c>
      <c r="F111" s="60" t="str">
        <f>IF(ISERROR(VLOOKUP(Entradas!$A111,Inventario!$A$2:$M$21,6,FALSE)),"",VLOOKUP(Entradas!$A111,Inventario!$A$2:$M$21,6,FALSE))</f>
        <v>1800</v>
      </c>
      <c r="G111" s="61">
        <v>44638</v>
      </c>
      <c r="H111" s="62" t="s">
        <v>194</v>
      </c>
      <c r="I111" s="61">
        <v>45060</v>
      </c>
      <c r="J111" s="63">
        <v>3</v>
      </c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57" t="s">
        <v>81</v>
      </c>
      <c r="B112" s="58" t="str">
        <f>IF(ISERROR(VLOOKUP(Entradas!$A112,Inventario!$A$2:$M$21,2,FALSE)),"",VLOOKUP(Entradas!$A112,Inventario!$A$2:$M$21,2,FALSE))</f>
        <v>Stamaril</v>
      </c>
      <c r="C112" s="58" t="str">
        <f>IF(ISERROR(VLOOKUP(Entradas!$A112,Inventario!$A$2:$M$21,3,FALSE)),"",VLOOKUP(Entradas!$A112,Inventario!$A$2:$M$21,3,FALSE))</f>
        <v>Fiebre amarilla</v>
      </c>
      <c r="D112" s="59" t="str">
        <f>IF(ISERROR(VLOOKUP(Entradas!$A112,Inventario!$A$2:$M$21,4,FALSE)),"",VLOOKUP(Entradas!$A112,Inventario!$A$2:$M$21,4,FALSE))</f>
        <v>IPS FARALLONES</v>
      </c>
      <c r="E112" s="59" t="str">
        <f>IF(ISERROR(VLOOKUP(Entradas!$A112,Inventario!$A$2:$M$21,5,FALSE)),"",VLOOKUP(Entradas!$A112,Inventario!$A$2:$M$21,5,FALSE))</f>
        <v>Sanofi</v>
      </c>
      <c r="F112" s="60" t="str">
        <f>IF(ISERROR(VLOOKUP(Entradas!$A112,Inventario!$A$2:$M$21,6,FALSE)),"",VLOOKUP(Entradas!$A112,Inventario!$A$2:$M$21,6,FALSE))</f>
        <v>3000</v>
      </c>
      <c r="G112" s="61">
        <v>44638</v>
      </c>
      <c r="H112" s="62" t="s">
        <v>196</v>
      </c>
      <c r="I112" s="61">
        <v>45046</v>
      </c>
      <c r="J112" s="63">
        <v>2</v>
      </c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57" t="s">
        <v>54</v>
      </c>
      <c r="B113" s="58" t="str">
        <f>IF(ISERROR(VLOOKUP(Entradas!$A113,Inventario!$A$2:$M$21,2,FALSE)),"",VLOOKUP(Entradas!$A113,Inventario!$A$2:$M$21,2,FALSE))</f>
        <v>Prevenar</v>
      </c>
      <c r="C113" s="58" t="str">
        <f>IF(ISERROR(VLOOKUP(Entradas!$A113,Inventario!$A$2:$M$21,3,FALSE)),"",VLOOKUP(Entradas!$A113,Inventario!$A$2:$M$21,3,FALSE))</f>
        <v>Neumococo 13V</v>
      </c>
      <c r="D113" s="59" t="str">
        <f>IF(ISERROR(VLOOKUP(Entradas!$A113,Inventario!$A$2:$M$21,4,FALSE)),"",VLOOKUP(Entradas!$A113,Inventario!$A$2:$M$21,4,FALSE))</f>
        <v>Cobo Medical</v>
      </c>
      <c r="E113" s="59" t="str">
        <f>IF(ISERROR(VLOOKUP(Entradas!$A113,Inventario!$A$2:$M$21,5,FALSE)),"",VLOOKUP(Entradas!$A113,Inventario!$A$2:$M$21,5,FALSE))</f>
        <v>Pfizer</v>
      </c>
      <c r="F113" s="60" t="str">
        <f>IF(ISERROR(VLOOKUP(Entradas!$A113,Inventario!$A$2:$M$21,6,FALSE)),"",VLOOKUP(Entradas!$A113,Inventario!$A$2:$M$21,6,FALSE))</f>
        <v>2156</v>
      </c>
      <c r="G113" s="61">
        <v>44642</v>
      </c>
      <c r="H113" s="62" t="s">
        <v>192</v>
      </c>
      <c r="I113" s="61">
        <v>45199</v>
      </c>
      <c r="J113" s="63">
        <v>2</v>
      </c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57" t="s">
        <v>85</v>
      </c>
      <c r="B114" s="58" t="str">
        <f>IF(ISERROR(VLOOKUP(Entradas!$A114,Inventario!$A$2:$M$21,2,FALSE)),"",VLOOKUP(Entradas!$A114,Inventario!$A$2:$M$21,2,FALSE))</f>
        <v xml:space="preserve">Avaxim 80 </v>
      </c>
      <c r="C114" s="58" t="str">
        <f>IF(ISERROR(VLOOKUP(Entradas!$A114,Inventario!$A$2:$M$21,3,FALSE)),"",VLOOKUP(Entradas!$A114,Inventario!$A$2:$M$21,3,FALSE))</f>
        <v>Hepatitis A niño</v>
      </c>
      <c r="D114" s="59" t="str">
        <f>IF(ISERROR(VLOOKUP(Entradas!$A114,Inventario!$A$2:$M$21,4,FALSE)),"",VLOOKUP(Entradas!$A114,Inventario!$A$2:$M$21,4,FALSE))</f>
        <v>IPS FARALLONES</v>
      </c>
      <c r="E114" s="59" t="str">
        <f>IF(ISERROR(VLOOKUP(Entradas!$A114,Inventario!$A$2:$M$21,5,FALSE)),"",VLOOKUP(Entradas!$A114,Inventario!$A$2:$M$21,5,FALSE))</f>
        <v>Sanofi</v>
      </c>
      <c r="F114" s="60" t="str">
        <f>IF(ISERROR(VLOOKUP(Entradas!$A114,Inventario!$A$2:$M$21,6,FALSE)),"",VLOOKUP(Entradas!$A114,Inventario!$A$2:$M$21,6,FALSE))</f>
        <v>2500</v>
      </c>
      <c r="G114" s="61">
        <v>44642</v>
      </c>
      <c r="H114" s="62" t="s">
        <v>183</v>
      </c>
      <c r="I114" s="61">
        <v>44957</v>
      </c>
      <c r="J114" s="63">
        <v>3</v>
      </c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57" t="s">
        <v>96</v>
      </c>
      <c r="B115" s="58" t="str">
        <f>IF(ISERROR(VLOOKUP(Entradas!$A115,Inventario!$A$2:$M$21,2,FALSE)),"",VLOOKUP(Entradas!$A115,Inventario!$A$2:$M$21,2,FALSE))</f>
        <v>Rotateq</v>
      </c>
      <c r="C115" s="58" t="str">
        <f>IF(ISERROR(VLOOKUP(Entradas!$A115,Inventario!$A$2:$M$21,3,FALSE)),"",VLOOKUP(Entradas!$A115,Inventario!$A$2:$M$21,3,FALSE))</f>
        <v>Rotavirus Vivo Atenuado</v>
      </c>
      <c r="D115" s="59" t="str">
        <f>IF(ISERROR(VLOOKUP(Entradas!$A115,Inventario!$A$2:$M$21,4,FALSE)),"",VLOOKUP(Entradas!$A115,Inventario!$A$2:$M$21,4,FALSE))</f>
        <v>IPS FARALLONES</v>
      </c>
      <c r="E115" s="59" t="str">
        <f>IF(ISERROR(VLOOKUP(Entradas!$A115,Inventario!$A$2:$M$21,5,FALSE)),"",VLOOKUP(Entradas!$A115,Inventario!$A$2:$M$21,5,FALSE))</f>
        <v>Merck</v>
      </c>
      <c r="F115" s="60" t="str">
        <f>IF(ISERROR(VLOOKUP(Entradas!$A115,Inventario!$A$2:$M$21,6,FALSE)),"",VLOOKUP(Entradas!$A115,Inventario!$A$2:$M$21,6,FALSE))</f>
        <v>1800</v>
      </c>
      <c r="G115" s="61">
        <v>44642</v>
      </c>
      <c r="H115" s="62" t="s">
        <v>194</v>
      </c>
      <c r="I115" s="61">
        <v>45060</v>
      </c>
      <c r="J115" s="63">
        <v>1</v>
      </c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57" t="s">
        <v>73</v>
      </c>
      <c r="B116" s="58" t="str">
        <f>IF(ISERROR(VLOOKUP(Entradas!$A116,Inventario!$A$2:$M$21,2,FALSE)),"",VLOOKUP(Entradas!$A116,Inventario!$A$2:$M$21,2,FALSE))</f>
        <v>Pentaxim</v>
      </c>
      <c r="C116" s="58" t="str">
        <f>IF(ISERROR(VLOOKUP(Entradas!$A116,Inventario!$A$2:$M$21,3,FALSE)),"",VLOOKUP(Entradas!$A116,Inventario!$A$2:$M$21,3,FALSE))</f>
        <v>Difteria-Tosferina, tetano, polio, haemophilus</v>
      </c>
      <c r="D116" s="59" t="str">
        <f>IF(ISERROR(VLOOKUP(Entradas!$A116,Inventario!$A$2:$M$21,4,FALSE)),"",VLOOKUP(Entradas!$A116,Inventario!$A$2:$M$21,4,FALSE))</f>
        <v>IPS FARALLONES</v>
      </c>
      <c r="E116" s="59" t="str">
        <f>IF(ISERROR(VLOOKUP(Entradas!$A116,Inventario!$A$2:$M$21,5,FALSE)),"",VLOOKUP(Entradas!$A116,Inventario!$A$2:$M$21,5,FALSE))</f>
        <v>Sanofi</v>
      </c>
      <c r="F116" s="60" t="str">
        <f>IF(ISERROR(VLOOKUP(Entradas!$A116,Inventario!$A$2:$M$21,6,FALSE)),"",VLOOKUP(Entradas!$A116,Inventario!$A$2:$M$21,6,FALSE))</f>
        <v>2800</v>
      </c>
      <c r="G116" s="61">
        <v>44642</v>
      </c>
      <c r="H116" s="62" t="s">
        <v>197</v>
      </c>
      <c r="I116" s="61">
        <v>44957</v>
      </c>
      <c r="J116" s="63">
        <v>2</v>
      </c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57" t="s">
        <v>81</v>
      </c>
      <c r="B117" s="58" t="str">
        <f>IF(ISERROR(VLOOKUP(Entradas!$A117,Inventario!$A$2:$M$21,2,FALSE)),"",VLOOKUP(Entradas!$A117,Inventario!$A$2:$M$21,2,FALSE))</f>
        <v>Stamaril</v>
      </c>
      <c r="C117" s="58" t="str">
        <f>IF(ISERROR(VLOOKUP(Entradas!$A117,Inventario!$A$2:$M$21,3,FALSE)),"",VLOOKUP(Entradas!$A117,Inventario!$A$2:$M$21,3,FALSE))</f>
        <v>Fiebre amarilla</v>
      </c>
      <c r="D117" s="59" t="str">
        <f>IF(ISERROR(VLOOKUP(Entradas!$A117,Inventario!$A$2:$M$21,4,FALSE)),"",VLOOKUP(Entradas!$A117,Inventario!$A$2:$M$21,4,FALSE))</f>
        <v>IPS FARALLONES</v>
      </c>
      <c r="E117" s="59" t="str">
        <f>IF(ISERROR(VLOOKUP(Entradas!$A117,Inventario!$A$2:$M$21,5,FALSE)),"",VLOOKUP(Entradas!$A117,Inventario!$A$2:$M$21,5,FALSE))</f>
        <v>Sanofi</v>
      </c>
      <c r="F117" s="60" t="str">
        <f>IF(ISERROR(VLOOKUP(Entradas!$A117,Inventario!$A$2:$M$21,6,FALSE)),"",VLOOKUP(Entradas!$A117,Inventario!$A$2:$M$21,6,FALSE))</f>
        <v>3000</v>
      </c>
      <c r="G117" s="61">
        <v>44642</v>
      </c>
      <c r="H117" s="62" t="s">
        <v>196</v>
      </c>
      <c r="I117" s="61">
        <v>45046</v>
      </c>
      <c r="J117" s="63">
        <v>1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57" t="s">
        <v>54</v>
      </c>
      <c r="B118" s="58" t="str">
        <f>IF(ISERROR(VLOOKUP(Entradas!$A118,Inventario!$A$2:$M$21,2,FALSE)),"",VLOOKUP(Entradas!$A118,Inventario!$A$2:$M$21,2,FALSE))</f>
        <v>Prevenar</v>
      </c>
      <c r="C118" s="58" t="str">
        <f>IF(ISERROR(VLOOKUP(Entradas!$A118,Inventario!$A$2:$M$21,3,FALSE)),"",VLOOKUP(Entradas!$A118,Inventario!$A$2:$M$21,3,FALSE))</f>
        <v>Neumococo 13V</v>
      </c>
      <c r="D118" s="59" t="str">
        <f>IF(ISERROR(VLOOKUP(Entradas!$A118,Inventario!$A$2:$M$21,4,FALSE)),"",VLOOKUP(Entradas!$A118,Inventario!$A$2:$M$21,4,FALSE))</f>
        <v>Cobo Medical</v>
      </c>
      <c r="E118" s="59" t="str">
        <f>IF(ISERROR(VLOOKUP(Entradas!$A118,Inventario!$A$2:$M$21,5,FALSE)),"",VLOOKUP(Entradas!$A118,Inventario!$A$2:$M$21,5,FALSE))</f>
        <v>Pfizer</v>
      </c>
      <c r="F118" s="60" t="str">
        <f>IF(ISERROR(VLOOKUP(Entradas!$A118,Inventario!$A$2:$M$21,6,FALSE)),"",VLOOKUP(Entradas!$A118,Inventario!$A$2:$M$21,6,FALSE))</f>
        <v>2156</v>
      </c>
      <c r="G118" s="61">
        <v>44643</v>
      </c>
      <c r="H118" s="62" t="s">
        <v>192</v>
      </c>
      <c r="I118" s="61">
        <v>45199</v>
      </c>
      <c r="J118" s="63">
        <v>1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57" t="s">
        <v>47</v>
      </c>
      <c r="B119" s="58" t="str">
        <f>IF(ISERROR(VLOOKUP(Entradas!$A119,Inventario!$A$2:$M$21,2,FALSE)),"",VLOOKUP(Entradas!$A119,Inventario!$A$2:$M$21,2,FALSE))</f>
        <v>Nimenrix</v>
      </c>
      <c r="C119" s="58" t="str">
        <f>IF(ISERROR(VLOOKUP(Entradas!$A119,Inventario!$A$2:$M$21,3,FALSE)),"",VLOOKUP(Entradas!$A119,Inventario!$A$2:$M$21,3,FALSE))</f>
        <v>Meningococo</v>
      </c>
      <c r="D119" s="59" t="str">
        <f>IF(ISERROR(VLOOKUP(Entradas!$A119,Inventario!$A$2:$M$21,4,FALSE)),"",VLOOKUP(Entradas!$A119,Inventario!$A$2:$M$21,4,FALSE))</f>
        <v>Cobo Medical</v>
      </c>
      <c r="E119" s="59" t="str">
        <f>IF(ISERROR(VLOOKUP(Entradas!$A119,Inventario!$A$2:$M$21,5,FALSE)),"",VLOOKUP(Entradas!$A119,Inventario!$A$2:$M$21,5,FALSE))</f>
        <v>Pfizer</v>
      </c>
      <c r="F119" s="60" t="str">
        <f>IF(ISERROR(VLOOKUP(Entradas!$A119,Inventario!$A$2:$M$21,6,FALSE)),"",VLOOKUP(Entradas!$A119,Inventario!$A$2:$M$21,6,FALSE))</f>
        <v>3904</v>
      </c>
      <c r="G119" s="61">
        <v>44643</v>
      </c>
      <c r="H119" s="62" t="s">
        <v>173</v>
      </c>
      <c r="I119" s="61">
        <v>45077</v>
      </c>
      <c r="J119" s="63">
        <v>10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57" t="s">
        <v>118</v>
      </c>
      <c r="B120" s="58" t="str">
        <f>IF(ISERROR(VLOOKUP(Entradas!$A120,Inventario!$A$2:$M$21,2,FALSE)),"",VLOOKUP(Entradas!$A120,Inventario!$A$2:$M$21,2,FALSE))</f>
        <v>Varivax</v>
      </c>
      <c r="C120" s="58" t="str">
        <f>IF(ISERROR(VLOOKUP(Entradas!$A120,Inventario!$A$2:$M$21,3,FALSE)),"",VLOOKUP(Entradas!$A120,Inventario!$A$2:$M$21,3,FALSE))</f>
        <v>Varicela</v>
      </c>
      <c r="D120" s="59" t="str">
        <f>IF(ISERROR(VLOOKUP(Entradas!$A120,Inventario!$A$2:$M$21,4,FALSE)),"",VLOOKUP(Entradas!$A120,Inventario!$A$2:$M$21,4,FALSE))</f>
        <v>IPS FARALLONES</v>
      </c>
      <c r="E120" s="59" t="str">
        <f>IF(ISERROR(VLOOKUP(Entradas!$A120,Inventario!$A$2:$M$21,5,FALSE)),"",VLOOKUP(Entradas!$A120,Inventario!$A$2:$M$21,5,FALSE))</f>
        <v>Merck</v>
      </c>
      <c r="F120" s="60" t="str">
        <f>IF(ISERROR(VLOOKUP(Entradas!$A120,Inventario!$A$2:$M$21,6,FALSE)),"",VLOOKUP(Entradas!$A120,Inventario!$A$2:$M$21,6,FALSE))</f>
        <v>4500</v>
      </c>
      <c r="G120" s="61">
        <v>44648</v>
      </c>
      <c r="H120" s="62" t="s">
        <v>186</v>
      </c>
      <c r="I120" s="61">
        <v>45169</v>
      </c>
      <c r="J120" s="63">
        <v>3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57" t="s">
        <v>85</v>
      </c>
      <c r="B121" s="58" t="str">
        <f>IF(ISERROR(VLOOKUP(Entradas!$A121,Inventario!$A$2:$M$21,2,FALSE)),"",VLOOKUP(Entradas!$A121,Inventario!$A$2:$M$21,2,FALSE))</f>
        <v xml:space="preserve">Avaxim 80 </v>
      </c>
      <c r="C121" s="58" t="str">
        <f>IF(ISERROR(VLOOKUP(Entradas!$A121,Inventario!$A$2:$M$21,3,FALSE)),"",VLOOKUP(Entradas!$A121,Inventario!$A$2:$M$21,3,FALSE))</f>
        <v>Hepatitis A niño</v>
      </c>
      <c r="D121" s="59" t="str">
        <f>IF(ISERROR(VLOOKUP(Entradas!$A121,Inventario!$A$2:$M$21,4,FALSE)),"",VLOOKUP(Entradas!$A121,Inventario!$A$2:$M$21,4,FALSE))</f>
        <v>IPS FARALLONES</v>
      </c>
      <c r="E121" s="59" t="str">
        <f>IF(ISERROR(VLOOKUP(Entradas!$A121,Inventario!$A$2:$M$21,5,FALSE)),"",VLOOKUP(Entradas!$A121,Inventario!$A$2:$M$21,5,FALSE))</f>
        <v>Sanofi</v>
      </c>
      <c r="F121" s="60" t="str">
        <f>IF(ISERROR(VLOOKUP(Entradas!$A121,Inventario!$A$2:$M$21,6,FALSE)),"",VLOOKUP(Entradas!$A121,Inventario!$A$2:$M$21,6,FALSE))</f>
        <v>2500</v>
      </c>
      <c r="G121" s="61">
        <v>44648</v>
      </c>
      <c r="H121" s="62" t="s">
        <v>183</v>
      </c>
      <c r="I121" s="61">
        <v>44957</v>
      </c>
      <c r="J121" s="63">
        <v>3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57" t="s">
        <v>77</v>
      </c>
      <c r="B122" s="58" t="str">
        <f>IF(ISERROR(VLOOKUP(Entradas!$A122,Inventario!$A$2:$M$21,2,FALSE)),"",VLOOKUP(Entradas!$A122,Inventario!$A$2:$M$21,2,FALSE))</f>
        <v>Hexaxim</v>
      </c>
      <c r="C122" s="58" t="str">
        <f>IF(ISERROR(VLOOKUP(Entradas!$A122,Inventario!$A$2:$M$21,3,FALSE)),"",VLOOKUP(Entradas!$A122,Inventario!$A$2:$M$21,3,FALSE))</f>
        <v>DPAT + VPI + HIB + HB</v>
      </c>
      <c r="D122" s="59" t="str">
        <f>IF(ISERROR(VLOOKUP(Entradas!$A122,Inventario!$A$2:$M$21,4,FALSE)),"",VLOOKUP(Entradas!$A122,Inventario!$A$2:$M$21,4,FALSE))</f>
        <v>IPS FARALLONES</v>
      </c>
      <c r="E122" s="59" t="str">
        <f>IF(ISERROR(VLOOKUP(Entradas!$A122,Inventario!$A$2:$M$21,5,FALSE)),"",VLOOKUP(Entradas!$A122,Inventario!$A$2:$M$21,5,FALSE))</f>
        <v>Sanofi</v>
      </c>
      <c r="F122" s="60" t="str">
        <f>IF(ISERROR(VLOOKUP(Entradas!$A122,Inventario!$A$2:$M$21,6,FALSE)),"",VLOOKUP(Entradas!$A122,Inventario!$A$2:$M$21,6,FALSE))</f>
        <v>3800</v>
      </c>
      <c r="G122" s="61">
        <v>44648</v>
      </c>
      <c r="H122" s="62" t="s">
        <v>198</v>
      </c>
      <c r="I122" s="61">
        <v>45130</v>
      </c>
      <c r="J122" s="63">
        <v>3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57" t="s">
        <v>62</v>
      </c>
      <c r="B123" s="58" t="str">
        <f>IF(ISERROR(VLOOKUP(Entradas!$A123,Inventario!$A$2:$M$21,2,FALSE)),"",VLOOKUP(Entradas!$A123,Inventario!$A$2:$M$21,2,FALSE))</f>
        <v xml:space="preserve">Gardasil </v>
      </c>
      <c r="C123" s="58" t="str">
        <f>IF(ISERROR(VLOOKUP(Entradas!$A123,Inventario!$A$2:$M$21,3,FALSE)),"",VLOOKUP(Entradas!$A123,Inventario!$A$2:$M$21,3,FALSE))</f>
        <v>VPH</v>
      </c>
      <c r="D123" s="59" t="str">
        <f>IF(ISERROR(VLOOKUP(Entradas!$A123,Inventario!$A$2:$M$21,4,FALSE)),"",VLOOKUP(Entradas!$A123,Inventario!$A$2:$M$21,4,FALSE))</f>
        <v>IPS FARALLONES</v>
      </c>
      <c r="E123" s="59" t="str">
        <f>IF(ISERROR(VLOOKUP(Entradas!$A123,Inventario!$A$2:$M$21,5,FALSE)),"",VLOOKUP(Entradas!$A123,Inventario!$A$2:$M$21,5,FALSE))</f>
        <v>Merck</v>
      </c>
      <c r="F123" s="60" t="str">
        <f>IF(ISERROR(VLOOKUP(Entradas!$A123,Inventario!$A$2:$M$21,6,FALSE)),"",VLOOKUP(Entradas!$A123,Inventario!$A$2:$M$21,6,FALSE))</f>
        <v>1600</v>
      </c>
      <c r="G123" s="61">
        <v>44651</v>
      </c>
      <c r="H123" s="62" t="s">
        <v>199</v>
      </c>
      <c r="I123" s="61">
        <v>45382</v>
      </c>
      <c r="J123" s="63">
        <v>2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57" t="s">
        <v>104</v>
      </c>
      <c r="B124" s="58" t="str">
        <f>IF(ISERROR(VLOOKUP(Entradas!$A124,Inventario!$A$2:$M$21,2,FALSE)),"",VLOOKUP(Entradas!$A124,Inventario!$A$2:$M$21,2,FALSE))</f>
        <v>Boostrix</v>
      </c>
      <c r="C124" s="58" t="str">
        <f>IF(ISERROR(VLOOKUP(Entradas!$A124,Inventario!$A$2:$M$21,3,FALSE)),"",VLOOKUP(Entradas!$A124,Inventario!$A$2:$M$21,3,FALSE))</f>
        <v>DPT</v>
      </c>
      <c r="D124" s="59" t="str">
        <f>IF(ISERROR(VLOOKUP(Entradas!$A124,Inventario!$A$2:$M$21,4,FALSE)),"",VLOOKUP(Entradas!$A124,Inventario!$A$2:$M$21,4,FALSE))</f>
        <v>IPS FARALLONES</v>
      </c>
      <c r="E124" s="59" t="str">
        <f>IF(ISERROR(VLOOKUP(Entradas!$A124,Inventario!$A$2:$M$21,5,FALSE)),"",VLOOKUP(Entradas!$A124,Inventario!$A$2:$M$21,5,FALSE))</f>
        <v>Glaxo</v>
      </c>
      <c r="F124" s="60" t="str">
        <f>IF(ISERROR(VLOOKUP(Entradas!$A124,Inventario!$A$2:$M$21,6,FALSE)),"",VLOOKUP(Entradas!$A124,Inventario!$A$2:$M$21,6,FALSE))</f>
        <v>300</v>
      </c>
      <c r="G124" s="61">
        <v>44656</v>
      </c>
      <c r="H124" s="62" t="s">
        <v>200</v>
      </c>
      <c r="I124" s="61">
        <v>45260</v>
      </c>
      <c r="J124" s="63">
        <v>2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57" t="s">
        <v>54</v>
      </c>
      <c r="B125" s="58" t="str">
        <f>IF(ISERROR(VLOOKUP(Entradas!$A125,Inventario!$A$2:$M$21,2,FALSE)),"",VLOOKUP(Entradas!$A125,Inventario!$A$2:$M$21,2,FALSE))</f>
        <v>Prevenar</v>
      </c>
      <c r="C125" s="58" t="str">
        <f>IF(ISERROR(VLOOKUP(Entradas!$A125,Inventario!$A$2:$M$21,3,FALSE)),"",VLOOKUP(Entradas!$A125,Inventario!$A$2:$M$21,3,FALSE))</f>
        <v>Neumococo 13V</v>
      </c>
      <c r="D125" s="59" t="str">
        <f>IF(ISERROR(VLOOKUP(Entradas!$A125,Inventario!$A$2:$M$21,4,FALSE)),"",VLOOKUP(Entradas!$A125,Inventario!$A$2:$M$21,4,FALSE))</f>
        <v>Cobo Medical</v>
      </c>
      <c r="E125" s="59" t="str">
        <f>IF(ISERROR(VLOOKUP(Entradas!$A125,Inventario!$A$2:$M$21,5,FALSE)),"",VLOOKUP(Entradas!$A125,Inventario!$A$2:$M$21,5,FALSE))</f>
        <v>Pfizer</v>
      </c>
      <c r="F125" s="60" t="str">
        <f>IF(ISERROR(VLOOKUP(Entradas!$A125,Inventario!$A$2:$M$21,6,FALSE)),"",VLOOKUP(Entradas!$A125,Inventario!$A$2:$M$21,6,FALSE))</f>
        <v>2156</v>
      </c>
      <c r="G125" s="61">
        <v>44656</v>
      </c>
      <c r="H125" s="62" t="s">
        <v>192</v>
      </c>
      <c r="I125" s="61">
        <v>45199</v>
      </c>
      <c r="J125" s="63">
        <v>2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57" t="s">
        <v>93</v>
      </c>
      <c r="B126" s="58" t="str">
        <f>IF(ISERROR(VLOOKUP(Entradas!$A126,Inventario!$A$2:$M$21,2,FALSE)),"",VLOOKUP(Entradas!$A126,Inventario!$A$2:$M$21,2,FALSE))</f>
        <v>Vaxigrip</v>
      </c>
      <c r="C126" s="58" t="str">
        <f>IF(ISERROR(VLOOKUP(Entradas!$A126,Inventario!$A$2:$M$21,3,FALSE)),"",VLOOKUP(Entradas!$A126,Inventario!$A$2:$M$21,3,FALSE))</f>
        <v>Influenza</v>
      </c>
      <c r="D126" s="59" t="str">
        <f>IF(ISERROR(VLOOKUP(Entradas!$A126,Inventario!$A$2:$M$21,4,FALSE)),"",VLOOKUP(Entradas!$A126,Inventario!$A$2:$M$21,4,FALSE))</f>
        <v>IPS FARALLONES</v>
      </c>
      <c r="E126" s="59" t="str">
        <f>IF(ISERROR(VLOOKUP(Entradas!$A126,Inventario!$A$2:$M$21,5,FALSE)),"",VLOOKUP(Entradas!$A126,Inventario!$A$2:$M$21,5,FALSE))</f>
        <v>Sanofi</v>
      </c>
      <c r="F126" s="60" t="str">
        <f>IF(ISERROR(VLOOKUP(Entradas!$A126,Inventario!$A$2:$M$21,6,FALSE)),"",VLOOKUP(Entradas!$A126,Inventario!$A$2:$M$21,6,FALSE))</f>
        <v>2603</v>
      </c>
      <c r="G126" s="61">
        <v>44659</v>
      </c>
      <c r="H126" s="62" t="s">
        <v>201</v>
      </c>
      <c r="I126" s="61">
        <v>44926</v>
      </c>
      <c r="J126" s="63">
        <v>20</v>
      </c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57" t="s">
        <v>54</v>
      </c>
      <c r="B127" s="58" t="str">
        <f>IF(ISERROR(VLOOKUP(Entradas!$A127,Inventario!$A$2:$M$21,2,FALSE)),"",VLOOKUP(Entradas!$A127,Inventario!$A$2:$M$21,2,FALSE))</f>
        <v>Prevenar</v>
      </c>
      <c r="C127" s="58" t="str">
        <f>IF(ISERROR(VLOOKUP(Entradas!$A127,Inventario!$A$2:$M$21,3,FALSE)),"",VLOOKUP(Entradas!$A127,Inventario!$A$2:$M$21,3,FALSE))</f>
        <v>Neumococo 13V</v>
      </c>
      <c r="D127" s="59" t="str">
        <f>IF(ISERROR(VLOOKUP(Entradas!$A127,Inventario!$A$2:$M$21,4,FALSE)),"",VLOOKUP(Entradas!$A127,Inventario!$A$2:$M$21,4,FALSE))</f>
        <v>Cobo Medical</v>
      </c>
      <c r="E127" s="59" t="str">
        <f>IF(ISERROR(VLOOKUP(Entradas!$A127,Inventario!$A$2:$M$21,5,FALSE)),"",VLOOKUP(Entradas!$A127,Inventario!$A$2:$M$21,5,FALSE))</f>
        <v>Pfizer</v>
      </c>
      <c r="F127" s="60" t="str">
        <f>IF(ISERROR(VLOOKUP(Entradas!$A127,Inventario!$A$2:$M$21,6,FALSE)),"",VLOOKUP(Entradas!$A127,Inventario!$A$2:$M$21,6,FALSE))</f>
        <v>2156</v>
      </c>
      <c r="G127" s="61">
        <v>44669</v>
      </c>
      <c r="H127" s="62" t="s">
        <v>192</v>
      </c>
      <c r="I127" s="61">
        <v>45199</v>
      </c>
      <c r="J127" s="63">
        <v>1</v>
      </c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57" t="s">
        <v>47</v>
      </c>
      <c r="B128" s="58" t="str">
        <f>IF(ISERROR(VLOOKUP(Entradas!$A128,Inventario!$A$2:$M$21,2,FALSE)),"",VLOOKUP(Entradas!$A128,Inventario!$A$2:$M$21,2,FALSE))</f>
        <v>Nimenrix</v>
      </c>
      <c r="C128" s="58" t="str">
        <f>IF(ISERROR(VLOOKUP(Entradas!$A128,Inventario!$A$2:$M$21,3,FALSE)),"",VLOOKUP(Entradas!$A128,Inventario!$A$2:$M$21,3,FALSE))</f>
        <v>Meningococo</v>
      </c>
      <c r="D128" s="59" t="str">
        <f>IF(ISERROR(VLOOKUP(Entradas!$A128,Inventario!$A$2:$M$21,4,FALSE)),"",VLOOKUP(Entradas!$A128,Inventario!$A$2:$M$21,4,FALSE))</f>
        <v>Cobo Medical</v>
      </c>
      <c r="E128" s="59" t="str">
        <f>IF(ISERROR(VLOOKUP(Entradas!$A128,Inventario!$A$2:$M$21,5,FALSE)),"",VLOOKUP(Entradas!$A128,Inventario!$A$2:$M$21,5,FALSE))</f>
        <v>Pfizer</v>
      </c>
      <c r="F128" s="60" t="str">
        <f>IF(ISERROR(VLOOKUP(Entradas!$A128,Inventario!$A$2:$M$21,6,FALSE)),"",VLOOKUP(Entradas!$A128,Inventario!$A$2:$M$21,6,FALSE))</f>
        <v>3904</v>
      </c>
      <c r="G128" s="61">
        <v>44669</v>
      </c>
      <c r="H128" s="62" t="s">
        <v>173</v>
      </c>
      <c r="I128" s="61">
        <v>45077</v>
      </c>
      <c r="J128" s="63">
        <v>10</v>
      </c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57" t="s">
        <v>54</v>
      </c>
      <c r="B129" s="58" t="str">
        <f>IF(ISERROR(VLOOKUP(Entradas!$A129,Inventario!$A$2:$M$21,2,FALSE)),"",VLOOKUP(Entradas!$A129,Inventario!$A$2:$M$21,2,FALSE))</f>
        <v>Prevenar</v>
      </c>
      <c r="C129" s="58" t="str">
        <f>IF(ISERROR(VLOOKUP(Entradas!$A129,Inventario!$A$2:$M$21,3,FALSE)),"",VLOOKUP(Entradas!$A129,Inventario!$A$2:$M$21,3,FALSE))</f>
        <v>Neumococo 13V</v>
      </c>
      <c r="D129" s="59" t="str">
        <f>IF(ISERROR(VLOOKUP(Entradas!$A129,Inventario!$A$2:$M$21,4,FALSE)),"",VLOOKUP(Entradas!$A129,Inventario!$A$2:$M$21,4,FALSE))</f>
        <v>Cobo Medical</v>
      </c>
      <c r="E129" s="59" t="str">
        <f>IF(ISERROR(VLOOKUP(Entradas!$A129,Inventario!$A$2:$M$21,5,FALSE)),"",VLOOKUP(Entradas!$A129,Inventario!$A$2:$M$21,5,FALSE))</f>
        <v>Pfizer</v>
      </c>
      <c r="F129" s="60" t="str">
        <f>IF(ISERROR(VLOOKUP(Entradas!$A129,Inventario!$A$2:$M$21,6,FALSE)),"",VLOOKUP(Entradas!$A129,Inventario!$A$2:$M$21,6,FALSE))</f>
        <v>2156</v>
      </c>
      <c r="G129" s="61">
        <v>44670</v>
      </c>
      <c r="H129" s="62" t="s">
        <v>192</v>
      </c>
      <c r="I129" s="61">
        <v>45199</v>
      </c>
      <c r="J129" s="63">
        <v>4</v>
      </c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57" t="s">
        <v>77</v>
      </c>
      <c r="B130" s="58" t="str">
        <f>IF(ISERROR(VLOOKUP(Entradas!$A130,Inventario!$A$2:$M$21,2,FALSE)),"",VLOOKUP(Entradas!$A130,Inventario!$A$2:$M$21,2,FALSE))</f>
        <v>Hexaxim</v>
      </c>
      <c r="C130" s="58" t="str">
        <f>IF(ISERROR(VLOOKUP(Entradas!$A130,Inventario!$A$2:$M$21,3,FALSE)),"",VLOOKUP(Entradas!$A130,Inventario!$A$2:$M$21,3,FALSE))</f>
        <v>DPAT + VPI + HIB + HB</v>
      </c>
      <c r="D130" s="59" t="str">
        <f>IF(ISERROR(VLOOKUP(Entradas!$A130,Inventario!$A$2:$M$21,4,FALSE)),"",VLOOKUP(Entradas!$A130,Inventario!$A$2:$M$21,4,FALSE))</f>
        <v>IPS FARALLONES</v>
      </c>
      <c r="E130" s="59" t="str">
        <f>IF(ISERROR(VLOOKUP(Entradas!$A130,Inventario!$A$2:$M$21,5,FALSE)),"",VLOOKUP(Entradas!$A130,Inventario!$A$2:$M$21,5,FALSE))</f>
        <v>Sanofi</v>
      </c>
      <c r="F130" s="60" t="str">
        <f>IF(ISERROR(VLOOKUP(Entradas!$A130,Inventario!$A$2:$M$21,6,FALSE)),"",VLOOKUP(Entradas!$A130,Inventario!$A$2:$M$21,6,FALSE))</f>
        <v>3800</v>
      </c>
      <c r="G130" s="61">
        <v>44670</v>
      </c>
      <c r="H130" s="62" t="s">
        <v>198</v>
      </c>
      <c r="I130" s="61">
        <v>45138</v>
      </c>
      <c r="J130" s="63">
        <v>2</v>
      </c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57" t="s">
        <v>96</v>
      </c>
      <c r="B131" s="58" t="str">
        <f>IF(ISERROR(VLOOKUP(Entradas!$A131,Inventario!$A$2:$M$21,2,FALSE)),"",VLOOKUP(Entradas!$A131,Inventario!$A$2:$M$21,2,FALSE))</f>
        <v>Rotateq</v>
      </c>
      <c r="C131" s="58" t="str">
        <f>IF(ISERROR(VLOOKUP(Entradas!$A131,Inventario!$A$2:$M$21,3,FALSE)),"",VLOOKUP(Entradas!$A131,Inventario!$A$2:$M$21,3,FALSE))</f>
        <v>Rotavirus Vivo Atenuado</v>
      </c>
      <c r="D131" s="59" t="str">
        <f>IF(ISERROR(VLOOKUP(Entradas!$A131,Inventario!$A$2:$M$21,4,FALSE)),"",VLOOKUP(Entradas!$A131,Inventario!$A$2:$M$21,4,FALSE))</f>
        <v>IPS FARALLONES</v>
      </c>
      <c r="E131" s="59" t="str">
        <f>IF(ISERROR(VLOOKUP(Entradas!$A131,Inventario!$A$2:$M$21,5,FALSE)),"",VLOOKUP(Entradas!$A131,Inventario!$A$2:$M$21,5,FALSE))</f>
        <v>Merck</v>
      </c>
      <c r="F131" s="60" t="str">
        <f>IF(ISERROR(VLOOKUP(Entradas!$A131,Inventario!$A$2:$M$21,6,FALSE)),"",VLOOKUP(Entradas!$A131,Inventario!$A$2:$M$21,6,FALSE))</f>
        <v>1800</v>
      </c>
      <c r="G131" s="61">
        <v>44670</v>
      </c>
      <c r="H131" s="62" t="s">
        <v>194</v>
      </c>
      <c r="I131" s="61">
        <v>45060</v>
      </c>
      <c r="J131" s="63">
        <v>3</v>
      </c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57" t="s">
        <v>93</v>
      </c>
      <c r="B132" s="58" t="str">
        <f>IF(ISERROR(VLOOKUP(Entradas!$A132,Inventario!$A$2:$M$21,2,FALSE)),"",VLOOKUP(Entradas!$A132,Inventario!$A$2:$M$21,2,FALSE))</f>
        <v>Vaxigrip</v>
      </c>
      <c r="C132" s="58" t="str">
        <f>IF(ISERROR(VLOOKUP(Entradas!$A132,Inventario!$A$2:$M$21,3,FALSE)),"",VLOOKUP(Entradas!$A132,Inventario!$A$2:$M$21,3,FALSE))</f>
        <v>Influenza</v>
      </c>
      <c r="D132" s="59" t="str">
        <f>IF(ISERROR(VLOOKUP(Entradas!$A132,Inventario!$A$2:$M$21,4,FALSE)),"",VLOOKUP(Entradas!$A132,Inventario!$A$2:$M$21,4,FALSE))</f>
        <v>IPS FARALLONES</v>
      </c>
      <c r="E132" s="59" t="str">
        <f>IF(ISERROR(VLOOKUP(Entradas!$A132,Inventario!$A$2:$M$21,5,FALSE)),"",VLOOKUP(Entradas!$A132,Inventario!$A$2:$M$21,5,FALSE))</f>
        <v>Sanofi</v>
      </c>
      <c r="F132" s="60" t="str">
        <f>IF(ISERROR(VLOOKUP(Entradas!$A132,Inventario!$A$2:$M$21,6,FALSE)),"",VLOOKUP(Entradas!$A132,Inventario!$A$2:$M$21,6,FALSE))</f>
        <v>2603</v>
      </c>
      <c r="G132" s="61">
        <v>44670</v>
      </c>
      <c r="H132" s="62" t="s">
        <v>202</v>
      </c>
      <c r="I132" s="61">
        <v>44926</v>
      </c>
      <c r="J132" s="63">
        <v>10</v>
      </c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57" t="s">
        <v>85</v>
      </c>
      <c r="B133" s="58" t="str">
        <f>IF(ISERROR(VLOOKUP(Entradas!$A133,Inventario!$A$2:$M$21,2,FALSE)),"",VLOOKUP(Entradas!$A133,Inventario!$A$2:$M$21,2,FALSE))</f>
        <v xml:space="preserve">Avaxim 80 </v>
      </c>
      <c r="C133" s="58" t="str">
        <f>IF(ISERROR(VLOOKUP(Entradas!$A133,Inventario!$A$2:$M$21,3,FALSE)),"",VLOOKUP(Entradas!$A133,Inventario!$A$2:$M$21,3,FALSE))</f>
        <v>Hepatitis A niño</v>
      </c>
      <c r="D133" s="59" t="str">
        <f>IF(ISERROR(VLOOKUP(Entradas!$A133,Inventario!$A$2:$M$21,4,FALSE)),"",VLOOKUP(Entradas!$A133,Inventario!$A$2:$M$21,4,FALSE))</f>
        <v>IPS FARALLONES</v>
      </c>
      <c r="E133" s="59" t="str">
        <f>IF(ISERROR(VLOOKUP(Entradas!$A133,Inventario!$A$2:$M$21,5,FALSE)),"",VLOOKUP(Entradas!$A133,Inventario!$A$2:$M$21,5,FALSE))</f>
        <v>Sanofi</v>
      </c>
      <c r="F133" s="60" t="str">
        <f>IF(ISERROR(VLOOKUP(Entradas!$A133,Inventario!$A$2:$M$21,6,FALSE)),"",VLOOKUP(Entradas!$A133,Inventario!$A$2:$M$21,6,FALSE))</f>
        <v>2500</v>
      </c>
      <c r="G133" s="61">
        <v>44670</v>
      </c>
      <c r="H133" s="62" t="s">
        <v>183</v>
      </c>
      <c r="I133" s="61">
        <v>44957</v>
      </c>
      <c r="J133" s="63">
        <v>3</v>
      </c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57" t="s">
        <v>54</v>
      </c>
      <c r="B134" s="58" t="str">
        <f>IF(ISERROR(VLOOKUP(Entradas!$A134,Inventario!$A$2:$M$21,2,FALSE)),"",VLOOKUP(Entradas!$A134,Inventario!$A$2:$M$21,2,FALSE))</f>
        <v>Prevenar</v>
      </c>
      <c r="C134" s="58" t="str">
        <f>IF(ISERROR(VLOOKUP(Entradas!$A134,Inventario!$A$2:$M$21,3,FALSE)),"",VLOOKUP(Entradas!$A134,Inventario!$A$2:$M$21,3,FALSE))</f>
        <v>Neumococo 13V</v>
      </c>
      <c r="D134" s="59" t="str">
        <f>IF(ISERROR(VLOOKUP(Entradas!$A134,Inventario!$A$2:$M$21,4,FALSE)),"",VLOOKUP(Entradas!$A134,Inventario!$A$2:$M$21,4,FALSE))</f>
        <v>Cobo Medical</v>
      </c>
      <c r="E134" s="59" t="str">
        <f>IF(ISERROR(VLOOKUP(Entradas!$A134,Inventario!$A$2:$M$21,5,FALSE)),"",VLOOKUP(Entradas!$A134,Inventario!$A$2:$M$21,5,FALSE))</f>
        <v>Pfizer</v>
      </c>
      <c r="F134" s="60" t="str">
        <f>IF(ISERROR(VLOOKUP(Entradas!$A134,Inventario!$A$2:$M$21,6,FALSE)),"",VLOOKUP(Entradas!$A134,Inventario!$A$2:$M$21,6,FALSE))</f>
        <v>2156</v>
      </c>
      <c r="G134" s="61">
        <v>44673</v>
      </c>
      <c r="H134" s="62" t="s">
        <v>192</v>
      </c>
      <c r="I134" s="61">
        <v>45199</v>
      </c>
      <c r="J134" s="63">
        <v>2</v>
      </c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57" t="s">
        <v>54</v>
      </c>
      <c r="B135" s="58" t="str">
        <f>IF(ISERROR(VLOOKUP(Entradas!$A135,Inventario!$A$2:$M$21,2,FALSE)),"",VLOOKUP(Entradas!$A135,Inventario!$A$2:$M$21,2,FALSE))</f>
        <v>Prevenar</v>
      </c>
      <c r="C135" s="58" t="str">
        <f>IF(ISERROR(VLOOKUP(Entradas!$A135,Inventario!$A$2:$M$21,3,FALSE)),"",VLOOKUP(Entradas!$A135,Inventario!$A$2:$M$21,3,FALSE))</f>
        <v>Neumococo 13V</v>
      </c>
      <c r="D135" s="59" t="str">
        <f>IF(ISERROR(VLOOKUP(Entradas!$A135,Inventario!$A$2:$M$21,4,FALSE)),"",VLOOKUP(Entradas!$A135,Inventario!$A$2:$M$21,4,FALSE))</f>
        <v>Cobo Medical</v>
      </c>
      <c r="E135" s="59" t="str">
        <f>IF(ISERROR(VLOOKUP(Entradas!$A135,Inventario!$A$2:$M$21,5,FALSE)),"",VLOOKUP(Entradas!$A135,Inventario!$A$2:$M$21,5,FALSE))</f>
        <v>Pfizer</v>
      </c>
      <c r="F135" s="60" t="str">
        <f>IF(ISERROR(VLOOKUP(Entradas!$A135,Inventario!$A$2:$M$21,6,FALSE)),"",VLOOKUP(Entradas!$A135,Inventario!$A$2:$M$21,6,FALSE))</f>
        <v>2156</v>
      </c>
      <c r="G135" s="61">
        <v>44673</v>
      </c>
      <c r="H135" s="62" t="s">
        <v>192</v>
      </c>
      <c r="I135" s="61">
        <v>45199</v>
      </c>
      <c r="J135" s="63">
        <v>1</v>
      </c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57" t="s">
        <v>47</v>
      </c>
      <c r="B136" s="58" t="str">
        <f>IF(ISERROR(VLOOKUP(Entradas!$A136,Inventario!$A$2:$M$21,2,FALSE)),"",VLOOKUP(Entradas!$A136,Inventario!$A$2:$M$21,2,FALSE))</f>
        <v>Nimenrix</v>
      </c>
      <c r="C136" s="58" t="str">
        <f>IF(ISERROR(VLOOKUP(Entradas!$A136,Inventario!$A$2:$M$21,3,FALSE)),"",VLOOKUP(Entradas!$A136,Inventario!$A$2:$M$21,3,FALSE))</f>
        <v>Meningococo</v>
      </c>
      <c r="D136" s="59" t="str">
        <f>IF(ISERROR(VLOOKUP(Entradas!$A136,Inventario!$A$2:$M$21,4,FALSE)),"",VLOOKUP(Entradas!$A136,Inventario!$A$2:$M$21,4,FALSE))</f>
        <v>Cobo Medical</v>
      </c>
      <c r="E136" s="59" t="str">
        <f>IF(ISERROR(VLOOKUP(Entradas!$A136,Inventario!$A$2:$M$21,5,FALSE)),"",VLOOKUP(Entradas!$A136,Inventario!$A$2:$M$21,5,FALSE))</f>
        <v>Pfizer</v>
      </c>
      <c r="F136" s="60" t="str">
        <f>IF(ISERROR(VLOOKUP(Entradas!$A136,Inventario!$A$2:$M$21,6,FALSE)),"",VLOOKUP(Entradas!$A136,Inventario!$A$2:$M$21,6,FALSE))</f>
        <v>3904</v>
      </c>
      <c r="G136" s="61">
        <v>44673</v>
      </c>
      <c r="H136" s="62" t="s">
        <v>173</v>
      </c>
      <c r="I136" s="61">
        <v>45077</v>
      </c>
      <c r="J136" s="63">
        <v>10</v>
      </c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57" t="s">
        <v>93</v>
      </c>
      <c r="B137" s="58" t="str">
        <f>IF(ISERROR(VLOOKUP(Entradas!$A137,Inventario!$A$2:$M$21,2,FALSE)),"",VLOOKUP(Entradas!$A137,Inventario!$A$2:$M$21,2,FALSE))</f>
        <v>Vaxigrip</v>
      </c>
      <c r="C137" s="58" t="str">
        <f>IF(ISERROR(VLOOKUP(Entradas!$A137,Inventario!$A$2:$M$21,3,FALSE)),"",VLOOKUP(Entradas!$A137,Inventario!$A$2:$M$21,3,FALSE))</f>
        <v>Influenza</v>
      </c>
      <c r="D137" s="59" t="str">
        <f>IF(ISERROR(VLOOKUP(Entradas!$A137,Inventario!$A$2:$M$21,4,FALSE)),"",VLOOKUP(Entradas!$A137,Inventario!$A$2:$M$21,4,FALSE))</f>
        <v>IPS FARALLONES</v>
      </c>
      <c r="E137" s="59" t="str">
        <f>IF(ISERROR(VLOOKUP(Entradas!$A137,Inventario!$A$2:$M$21,5,FALSE)),"",VLOOKUP(Entradas!$A137,Inventario!$A$2:$M$21,5,FALSE))</f>
        <v>Sanofi</v>
      </c>
      <c r="F137" s="60" t="str">
        <f>IF(ISERROR(VLOOKUP(Entradas!$A137,Inventario!$A$2:$M$21,6,FALSE)),"",VLOOKUP(Entradas!$A137,Inventario!$A$2:$M$21,6,FALSE))</f>
        <v>2603</v>
      </c>
      <c r="G137" s="61">
        <v>44678</v>
      </c>
      <c r="H137" s="62" t="s">
        <v>202</v>
      </c>
      <c r="I137" s="61">
        <v>44926</v>
      </c>
      <c r="J137" s="63">
        <v>10</v>
      </c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57" t="s">
        <v>118</v>
      </c>
      <c r="B138" s="58" t="str">
        <f>IF(ISERROR(VLOOKUP(Entradas!$A138,Inventario!$A$2:$M$21,2,FALSE)),"",VLOOKUP(Entradas!$A138,Inventario!$A$2:$M$21,2,FALSE))</f>
        <v>Varivax</v>
      </c>
      <c r="C138" s="58" t="str">
        <f>IF(ISERROR(VLOOKUP(Entradas!$A138,Inventario!$A$2:$M$21,3,FALSE)),"",VLOOKUP(Entradas!$A138,Inventario!$A$2:$M$21,3,FALSE))</f>
        <v>Varicela</v>
      </c>
      <c r="D138" s="59" t="str">
        <f>IF(ISERROR(VLOOKUP(Entradas!$A138,Inventario!$A$2:$M$21,4,FALSE)),"",VLOOKUP(Entradas!$A138,Inventario!$A$2:$M$21,4,FALSE))</f>
        <v>IPS FARALLONES</v>
      </c>
      <c r="E138" s="59" t="str">
        <f>IF(ISERROR(VLOOKUP(Entradas!$A138,Inventario!$A$2:$M$21,5,FALSE)),"",VLOOKUP(Entradas!$A138,Inventario!$A$2:$M$21,5,FALSE))</f>
        <v>Merck</v>
      </c>
      <c r="F138" s="60" t="str">
        <f>IF(ISERROR(VLOOKUP(Entradas!$A138,Inventario!$A$2:$M$21,6,FALSE)),"",VLOOKUP(Entradas!$A138,Inventario!$A$2:$M$21,6,FALSE))</f>
        <v>4500</v>
      </c>
      <c r="G138" s="61">
        <v>44678</v>
      </c>
      <c r="H138" s="62" t="s">
        <v>203</v>
      </c>
      <c r="I138" s="61">
        <v>45230</v>
      </c>
      <c r="J138" s="63">
        <v>2</v>
      </c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57" t="s">
        <v>77</v>
      </c>
      <c r="B139" s="58" t="str">
        <f>IF(ISERROR(VLOOKUP(Entradas!$A139,Inventario!$A$2:$M$21,2,FALSE)),"",VLOOKUP(Entradas!$A139,Inventario!$A$2:$M$21,2,FALSE))</f>
        <v>Hexaxim</v>
      </c>
      <c r="C139" s="58" t="str">
        <f>IF(ISERROR(VLOOKUP(Entradas!$A139,Inventario!$A$2:$M$21,3,FALSE)),"",VLOOKUP(Entradas!$A139,Inventario!$A$2:$M$21,3,FALSE))</f>
        <v>DPAT + VPI + HIB + HB</v>
      </c>
      <c r="D139" s="59" t="str">
        <f>IF(ISERROR(VLOOKUP(Entradas!$A139,Inventario!$A$2:$M$21,4,FALSE)),"",VLOOKUP(Entradas!$A139,Inventario!$A$2:$M$21,4,FALSE))</f>
        <v>IPS FARALLONES</v>
      </c>
      <c r="E139" s="59" t="str">
        <f>IF(ISERROR(VLOOKUP(Entradas!$A139,Inventario!$A$2:$M$21,5,FALSE)),"",VLOOKUP(Entradas!$A139,Inventario!$A$2:$M$21,5,FALSE))</f>
        <v>Sanofi</v>
      </c>
      <c r="F139" s="60" t="str">
        <f>IF(ISERROR(VLOOKUP(Entradas!$A139,Inventario!$A$2:$M$21,6,FALSE)),"",VLOOKUP(Entradas!$A139,Inventario!$A$2:$M$21,6,FALSE))</f>
        <v>3800</v>
      </c>
      <c r="G139" s="61">
        <v>44678</v>
      </c>
      <c r="H139" s="62" t="s">
        <v>198</v>
      </c>
      <c r="I139" s="61">
        <v>45138</v>
      </c>
      <c r="J139" s="63">
        <v>3</v>
      </c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57" t="s">
        <v>112</v>
      </c>
      <c r="B140" s="58" t="str">
        <f>IF(ISERROR(VLOOKUP(Entradas!$A140,Inventario!$A$2:$M$21,2,FALSE)),"",VLOOKUP(Entradas!$A140,Inventario!$A$2:$M$21,2,FALSE))</f>
        <v>Infanrixhexa</v>
      </c>
      <c r="C140" s="58" t="str">
        <f>IF(ISERROR(VLOOKUP(Entradas!$A140,Inventario!$A$2:$M$21,3,FALSE)),"",VLOOKUP(Entradas!$A140,Inventario!$A$2:$M$21,3,FALSE))</f>
        <v>DPAT + VPI + HIB + HB</v>
      </c>
      <c r="D140" s="59" t="str">
        <f>IF(ISERROR(VLOOKUP(Entradas!$A140,Inventario!$A$2:$M$21,4,FALSE)),"",VLOOKUP(Entradas!$A140,Inventario!$A$2:$M$21,4,FALSE))</f>
        <v>IPS FARALLONES</v>
      </c>
      <c r="E140" s="59" t="str">
        <f>IF(ISERROR(VLOOKUP(Entradas!$A140,Inventario!$A$2:$M$21,5,FALSE)),"",VLOOKUP(Entradas!$A140,Inventario!$A$2:$M$21,5,FALSE))</f>
        <v>Glaxo</v>
      </c>
      <c r="F140" s="60" t="str">
        <f>IF(ISERROR(VLOOKUP(Entradas!$A140,Inventario!$A$2:$M$21,6,FALSE)),"",VLOOKUP(Entradas!$A140,Inventario!$A$2:$M$21,6,FALSE))</f>
        <v>800</v>
      </c>
      <c r="G140" s="61">
        <v>44678</v>
      </c>
      <c r="H140" s="62" t="s">
        <v>204</v>
      </c>
      <c r="I140" s="61">
        <v>45382</v>
      </c>
      <c r="J140" s="63">
        <v>1</v>
      </c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57" t="s">
        <v>58</v>
      </c>
      <c r="B141" s="58" t="str">
        <f>IF(ISERROR(VLOOKUP(Entradas!$A141,Inventario!$A$2:$M$21,2,FALSE)),"",VLOOKUP(Entradas!$A141,Inventario!$A$2:$M$21,2,FALSE))</f>
        <v>Proquad</v>
      </c>
      <c r="C141" s="58" t="str">
        <f>IF(ISERROR(VLOOKUP(Entradas!$A141,Inventario!$A$2:$M$21,3,FALSE)),"",VLOOKUP(Entradas!$A141,Inventario!$A$2:$M$21,3,FALSE))</f>
        <v>Sarampion + Rubeola + parotiditis + varicela</v>
      </c>
      <c r="D141" s="59" t="str">
        <f>IF(ISERROR(VLOOKUP(Entradas!$A141,Inventario!$A$2:$M$21,4,FALSE)),"",VLOOKUP(Entradas!$A141,Inventario!$A$2:$M$21,4,FALSE))</f>
        <v>IPS FARALLONES</v>
      </c>
      <c r="E141" s="59" t="str">
        <f>IF(ISERROR(VLOOKUP(Entradas!$A141,Inventario!$A$2:$M$21,5,FALSE)),"",VLOOKUP(Entradas!$A141,Inventario!$A$2:$M$21,5,FALSE))</f>
        <v>Merck</v>
      </c>
      <c r="F141" s="60" t="str">
        <f>IF(ISERROR(VLOOKUP(Entradas!$A141,Inventario!$A$2:$M$21,6,FALSE)),"",VLOOKUP(Entradas!$A141,Inventario!$A$2:$M$21,6,FALSE))</f>
        <v>4200</v>
      </c>
      <c r="G141" s="61">
        <v>44681</v>
      </c>
      <c r="H141" s="62" t="s">
        <v>190</v>
      </c>
      <c r="I141" s="61">
        <v>44957</v>
      </c>
      <c r="J141" s="63">
        <v>3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57" t="s">
        <v>73</v>
      </c>
      <c r="B142" s="58" t="str">
        <f>IF(ISERROR(VLOOKUP(Entradas!$A142,Inventario!$A$2:$M$21,2,FALSE)),"",VLOOKUP(Entradas!$A142,Inventario!$A$2:$M$21,2,FALSE))</f>
        <v>Pentaxim</v>
      </c>
      <c r="C142" s="58" t="str">
        <f>IF(ISERROR(VLOOKUP(Entradas!$A142,Inventario!$A$2:$M$21,3,FALSE)),"",VLOOKUP(Entradas!$A142,Inventario!$A$2:$M$21,3,FALSE))</f>
        <v>Difteria-Tosferina, tetano, polio, haemophilus</v>
      </c>
      <c r="D142" s="59" t="str">
        <f>IF(ISERROR(VLOOKUP(Entradas!$A142,Inventario!$A$2:$M$21,4,FALSE)),"",VLOOKUP(Entradas!$A142,Inventario!$A$2:$M$21,4,FALSE))</f>
        <v>IPS FARALLONES</v>
      </c>
      <c r="E142" s="59" t="str">
        <f>IF(ISERROR(VLOOKUP(Entradas!$A142,Inventario!$A$2:$M$21,5,FALSE)),"",VLOOKUP(Entradas!$A142,Inventario!$A$2:$M$21,5,FALSE))</f>
        <v>Sanofi</v>
      </c>
      <c r="F142" s="60" t="str">
        <f>IF(ISERROR(VLOOKUP(Entradas!$A142,Inventario!$A$2:$M$21,6,FALSE)),"",VLOOKUP(Entradas!$A142,Inventario!$A$2:$M$21,6,FALSE))</f>
        <v>2800</v>
      </c>
      <c r="G142" s="61">
        <v>44681</v>
      </c>
      <c r="H142" s="62" t="s">
        <v>197</v>
      </c>
      <c r="I142" s="61">
        <v>44957</v>
      </c>
      <c r="J142" s="63">
        <v>2</v>
      </c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57" t="s">
        <v>85</v>
      </c>
      <c r="B143" s="58" t="str">
        <f>IF(ISERROR(VLOOKUP(Entradas!$A143,Inventario!$A$2:$M$21,2,FALSE)),"",VLOOKUP(Entradas!$A143,Inventario!$A$2:$M$21,2,FALSE))</f>
        <v xml:space="preserve">Avaxim 80 </v>
      </c>
      <c r="C143" s="58" t="str">
        <f>IF(ISERROR(VLOOKUP(Entradas!$A143,Inventario!$A$2:$M$21,3,FALSE)),"",VLOOKUP(Entradas!$A143,Inventario!$A$2:$M$21,3,FALSE))</f>
        <v>Hepatitis A niño</v>
      </c>
      <c r="D143" s="59" t="str">
        <f>IF(ISERROR(VLOOKUP(Entradas!$A143,Inventario!$A$2:$M$21,4,FALSE)),"",VLOOKUP(Entradas!$A143,Inventario!$A$2:$M$21,4,FALSE))</f>
        <v>IPS FARALLONES</v>
      </c>
      <c r="E143" s="59" t="str">
        <f>IF(ISERROR(VLOOKUP(Entradas!$A143,Inventario!$A$2:$M$21,5,FALSE)),"",VLOOKUP(Entradas!$A143,Inventario!$A$2:$M$21,5,FALSE))</f>
        <v>Sanofi</v>
      </c>
      <c r="F143" s="60" t="str">
        <f>IF(ISERROR(VLOOKUP(Entradas!$A143,Inventario!$A$2:$M$21,6,FALSE)),"",VLOOKUP(Entradas!$A143,Inventario!$A$2:$M$21,6,FALSE))</f>
        <v>2500</v>
      </c>
      <c r="G143" s="61">
        <v>44681</v>
      </c>
      <c r="H143" s="62" t="s">
        <v>183</v>
      </c>
      <c r="I143" s="61">
        <v>44957</v>
      </c>
      <c r="J143" s="63">
        <v>2</v>
      </c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57" t="s">
        <v>96</v>
      </c>
      <c r="B144" s="58" t="str">
        <f>IF(ISERROR(VLOOKUP(Entradas!$A144,Inventario!$A$2:$M$21,2,FALSE)),"",VLOOKUP(Entradas!$A144,Inventario!$A$2:$M$21,2,FALSE))</f>
        <v>Rotateq</v>
      </c>
      <c r="C144" s="58" t="str">
        <f>IF(ISERROR(VLOOKUP(Entradas!$A144,Inventario!$A$2:$M$21,3,FALSE)),"",VLOOKUP(Entradas!$A144,Inventario!$A$2:$M$21,3,FALSE))</f>
        <v>Rotavirus Vivo Atenuado</v>
      </c>
      <c r="D144" s="59" t="str">
        <f>IF(ISERROR(VLOOKUP(Entradas!$A144,Inventario!$A$2:$M$21,4,FALSE)),"",VLOOKUP(Entradas!$A144,Inventario!$A$2:$M$21,4,FALSE))</f>
        <v>IPS FARALLONES</v>
      </c>
      <c r="E144" s="59" t="str">
        <f>IF(ISERROR(VLOOKUP(Entradas!$A144,Inventario!$A$2:$M$21,5,FALSE)),"",VLOOKUP(Entradas!$A144,Inventario!$A$2:$M$21,5,FALSE))</f>
        <v>Merck</v>
      </c>
      <c r="F144" s="60" t="str">
        <f>IF(ISERROR(VLOOKUP(Entradas!$A144,Inventario!$A$2:$M$21,6,FALSE)),"",VLOOKUP(Entradas!$A144,Inventario!$A$2:$M$21,6,FALSE))</f>
        <v>1800</v>
      </c>
      <c r="G144" s="61">
        <v>44681</v>
      </c>
      <c r="H144" s="62" t="s">
        <v>194</v>
      </c>
      <c r="I144" s="61">
        <v>45060</v>
      </c>
      <c r="J144" s="63">
        <v>2</v>
      </c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57" t="s">
        <v>81</v>
      </c>
      <c r="B145" s="58" t="str">
        <f>IF(ISERROR(VLOOKUP(Entradas!$A145,Inventario!$A$2:$M$21,2,FALSE)),"",VLOOKUP(Entradas!$A145,Inventario!$A$2:$M$21,2,FALSE))</f>
        <v>Stamaril</v>
      </c>
      <c r="C145" s="58" t="str">
        <f>IF(ISERROR(VLOOKUP(Entradas!$A145,Inventario!$A$2:$M$21,3,FALSE)),"",VLOOKUP(Entradas!$A145,Inventario!$A$2:$M$21,3,FALSE))</f>
        <v>Fiebre amarilla</v>
      </c>
      <c r="D145" s="59" t="str">
        <f>IF(ISERROR(VLOOKUP(Entradas!$A145,Inventario!$A$2:$M$21,4,FALSE)),"",VLOOKUP(Entradas!$A145,Inventario!$A$2:$M$21,4,FALSE))</f>
        <v>IPS FARALLONES</v>
      </c>
      <c r="E145" s="59" t="str">
        <f>IF(ISERROR(VLOOKUP(Entradas!$A145,Inventario!$A$2:$M$21,5,FALSE)),"",VLOOKUP(Entradas!$A145,Inventario!$A$2:$M$21,5,FALSE))</f>
        <v>Sanofi</v>
      </c>
      <c r="F145" s="60" t="str">
        <f>IF(ISERROR(VLOOKUP(Entradas!$A145,Inventario!$A$2:$M$21,6,FALSE)),"",VLOOKUP(Entradas!$A145,Inventario!$A$2:$M$21,6,FALSE))</f>
        <v>3000</v>
      </c>
      <c r="G145" s="61">
        <v>44681</v>
      </c>
      <c r="H145" s="62" t="s">
        <v>205</v>
      </c>
      <c r="I145" s="61">
        <v>45351</v>
      </c>
      <c r="J145" s="63">
        <v>2</v>
      </c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57" t="s">
        <v>93</v>
      </c>
      <c r="B146" s="58" t="str">
        <f>IF(ISERROR(VLOOKUP(Entradas!$A146,Inventario!$A$2:$M$21,2,FALSE)),"",VLOOKUP(Entradas!$A146,Inventario!$A$2:$M$21,2,FALSE))</f>
        <v>Vaxigrip</v>
      </c>
      <c r="C146" s="58" t="str">
        <f>IF(ISERROR(VLOOKUP(Entradas!$A146,Inventario!$A$2:$M$21,3,FALSE)),"",VLOOKUP(Entradas!$A146,Inventario!$A$2:$M$21,3,FALSE))</f>
        <v>Influenza</v>
      </c>
      <c r="D146" s="59" t="str">
        <f>IF(ISERROR(VLOOKUP(Entradas!$A146,Inventario!$A$2:$M$21,4,FALSE)),"",VLOOKUP(Entradas!$A146,Inventario!$A$2:$M$21,4,FALSE))</f>
        <v>IPS FARALLONES</v>
      </c>
      <c r="E146" s="59" t="str">
        <f>IF(ISERROR(VLOOKUP(Entradas!$A146,Inventario!$A$2:$M$21,5,FALSE)),"",VLOOKUP(Entradas!$A146,Inventario!$A$2:$M$21,5,FALSE))</f>
        <v>Sanofi</v>
      </c>
      <c r="F146" s="60" t="str">
        <f>IF(ISERROR(VLOOKUP(Entradas!$A146,Inventario!$A$2:$M$21,6,FALSE)),"",VLOOKUP(Entradas!$A146,Inventario!$A$2:$M$21,6,FALSE))</f>
        <v>2603</v>
      </c>
      <c r="G146" s="61">
        <v>44683</v>
      </c>
      <c r="H146" s="62" t="s">
        <v>202</v>
      </c>
      <c r="I146" s="61">
        <v>44926</v>
      </c>
      <c r="J146" s="63">
        <v>10</v>
      </c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57" t="s">
        <v>54</v>
      </c>
      <c r="B147" s="58" t="str">
        <f>IF(ISERROR(VLOOKUP(Entradas!$A147,Inventario!$A$2:$M$21,2,FALSE)),"",VLOOKUP(Entradas!$A147,Inventario!$A$2:$M$21,2,FALSE))</f>
        <v>Prevenar</v>
      </c>
      <c r="C147" s="58" t="str">
        <f>IF(ISERROR(VLOOKUP(Entradas!$A147,Inventario!$A$2:$M$21,3,FALSE)),"",VLOOKUP(Entradas!$A147,Inventario!$A$2:$M$21,3,FALSE))</f>
        <v>Neumococo 13V</v>
      </c>
      <c r="D147" s="59" t="str">
        <f>IF(ISERROR(VLOOKUP(Entradas!$A147,Inventario!$A$2:$M$21,4,FALSE)),"",VLOOKUP(Entradas!$A147,Inventario!$A$2:$M$21,4,FALSE))</f>
        <v>Cobo Medical</v>
      </c>
      <c r="E147" s="59" t="str">
        <f>IF(ISERROR(VLOOKUP(Entradas!$A147,Inventario!$A$2:$M$21,5,FALSE)),"",VLOOKUP(Entradas!$A147,Inventario!$A$2:$M$21,5,FALSE))</f>
        <v>Pfizer</v>
      </c>
      <c r="F147" s="60" t="str">
        <f>IF(ISERROR(VLOOKUP(Entradas!$A147,Inventario!$A$2:$M$21,6,FALSE)),"",VLOOKUP(Entradas!$A147,Inventario!$A$2:$M$21,6,FALSE))</f>
        <v>2156</v>
      </c>
      <c r="G147" s="61">
        <v>44688</v>
      </c>
      <c r="H147" s="62" t="s">
        <v>192</v>
      </c>
      <c r="I147" s="61">
        <v>45199</v>
      </c>
      <c r="J147" s="63">
        <v>3</v>
      </c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57" t="s">
        <v>85</v>
      </c>
      <c r="B148" s="58" t="str">
        <f>IF(ISERROR(VLOOKUP(Entradas!$A148,Inventario!$A$2:$M$21,2,FALSE)),"",VLOOKUP(Entradas!$A148,Inventario!$A$2:$M$21,2,FALSE))</f>
        <v xml:space="preserve">Avaxim 80 </v>
      </c>
      <c r="C148" s="58" t="str">
        <f>IF(ISERROR(VLOOKUP(Entradas!$A148,Inventario!$A$2:$M$21,3,FALSE)),"",VLOOKUP(Entradas!$A148,Inventario!$A$2:$M$21,3,FALSE))</f>
        <v>Hepatitis A niño</v>
      </c>
      <c r="D148" s="59" t="str">
        <f>IF(ISERROR(VLOOKUP(Entradas!$A148,Inventario!$A$2:$M$21,4,FALSE)),"",VLOOKUP(Entradas!$A148,Inventario!$A$2:$M$21,4,FALSE))</f>
        <v>IPS FARALLONES</v>
      </c>
      <c r="E148" s="59" t="str">
        <f>IF(ISERROR(VLOOKUP(Entradas!$A148,Inventario!$A$2:$M$21,5,FALSE)),"",VLOOKUP(Entradas!$A148,Inventario!$A$2:$M$21,5,FALSE))</f>
        <v>Sanofi</v>
      </c>
      <c r="F148" s="60" t="str">
        <f>IF(ISERROR(VLOOKUP(Entradas!$A148,Inventario!$A$2:$M$21,6,FALSE)),"",VLOOKUP(Entradas!$A148,Inventario!$A$2:$M$21,6,FALSE))</f>
        <v>2500</v>
      </c>
      <c r="G148" s="61">
        <v>44692</v>
      </c>
      <c r="H148" s="62" t="s">
        <v>183</v>
      </c>
      <c r="I148" s="61">
        <v>44957</v>
      </c>
      <c r="J148" s="63">
        <v>3</v>
      </c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57" t="s">
        <v>77</v>
      </c>
      <c r="B149" s="58" t="str">
        <f>IF(ISERROR(VLOOKUP(Entradas!$A149,Inventario!$A$2:$M$21,2,FALSE)),"",VLOOKUP(Entradas!$A149,Inventario!$A$2:$M$21,2,FALSE))</f>
        <v>Hexaxim</v>
      </c>
      <c r="C149" s="58" t="str">
        <f>IF(ISERROR(VLOOKUP(Entradas!$A149,Inventario!$A$2:$M$21,3,FALSE)),"",VLOOKUP(Entradas!$A149,Inventario!$A$2:$M$21,3,FALSE))</f>
        <v>DPAT + VPI + HIB + HB</v>
      </c>
      <c r="D149" s="59" t="str">
        <f>IF(ISERROR(VLOOKUP(Entradas!$A149,Inventario!$A$2:$M$21,4,FALSE)),"",VLOOKUP(Entradas!$A149,Inventario!$A$2:$M$21,4,FALSE))</f>
        <v>IPS FARALLONES</v>
      </c>
      <c r="E149" s="59" t="str">
        <f>IF(ISERROR(VLOOKUP(Entradas!$A149,Inventario!$A$2:$M$21,5,FALSE)),"",VLOOKUP(Entradas!$A149,Inventario!$A$2:$M$21,5,FALSE))</f>
        <v>Sanofi</v>
      </c>
      <c r="F149" s="60" t="str">
        <f>IF(ISERROR(VLOOKUP(Entradas!$A149,Inventario!$A$2:$M$21,6,FALSE)),"",VLOOKUP(Entradas!$A149,Inventario!$A$2:$M$21,6,FALSE))</f>
        <v>3800</v>
      </c>
      <c r="G149" s="61">
        <v>44692</v>
      </c>
      <c r="H149" s="62" t="s">
        <v>198</v>
      </c>
      <c r="I149" s="61" t="s">
        <v>206</v>
      </c>
      <c r="J149" s="63">
        <v>3</v>
      </c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57" t="s">
        <v>96</v>
      </c>
      <c r="B150" s="58" t="str">
        <f>IF(ISERROR(VLOOKUP(Entradas!$A150,Inventario!$A$2:$M$21,2,FALSE)),"",VLOOKUP(Entradas!$A150,Inventario!$A$2:$M$21,2,FALSE))</f>
        <v>Rotateq</v>
      </c>
      <c r="C150" s="58" t="str">
        <f>IF(ISERROR(VLOOKUP(Entradas!$A150,Inventario!$A$2:$M$21,3,FALSE)),"",VLOOKUP(Entradas!$A150,Inventario!$A$2:$M$21,3,FALSE))</f>
        <v>Rotavirus Vivo Atenuado</v>
      </c>
      <c r="D150" s="59" t="str">
        <f>IF(ISERROR(VLOOKUP(Entradas!$A150,Inventario!$A$2:$M$21,4,FALSE)),"",VLOOKUP(Entradas!$A150,Inventario!$A$2:$M$21,4,FALSE))</f>
        <v>IPS FARALLONES</v>
      </c>
      <c r="E150" s="59" t="str">
        <f>IF(ISERROR(VLOOKUP(Entradas!$A150,Inventario!$A$2:$M$21,5,FALSE)),"",VLOOKUP(Entradas!$A150,Inventario!$A$2:$M$21,5,FALSE))</f>
        <v>Merck</v>
      </c>
      <c r="F150" s="60" t="str">
        <f>IF(ISERROR(VLOOKUP(Entradas!$A150,Inventario!$A$2:$M$21,6,FALSE)),"",VLOOKUP(Entradas!$A150,Inventario!$A$2:$M$21,6,FALSE))</f>
        <v>1800</v>
      </c>
      <c r="G150" s="61">
        <v>44692</v>
      </c>
      <c r="H150" s="62" t="s">
        <v>194</v>
      </c>
      <c r="I150" s="61">
        <v>45060</v>
      </c>
      <c r="J150" s="63">
        <v>3</v>
      </c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57" t="s">
        <v>54</v>
      </c>
      <c r="B151" s="58" t="str">
        <f>IF(ISERROR(VLOOKUP(Entradas!$A151,Inventario!$A$2:$M$21,2,FALSE)),"",VLOOKUP(Entradas!$A151,Inventario!$A$2:$M$21,2,FALSE))</f>
        <v>Prevenar</v>
      </c>
      <c r="C151" s="58" t="str">
        <f>IF(ISERROR(VLOOKUP(Entradas!$A151,Inventario!$A$2:$M$21,3,FALSE)),"",VLOOKUP(Entradas!$A151,Inventario!$A$2:$M$21,3,FALSE))</f>
        <v>Neumococo 13V</v>
      </c>
      <c r="D151" s="59" t="str">
        <f>IF(ISERROR(VLOOKUP(Entradas!$A151,Inventario!$A$2:$M$21,4,FALSE)),"",VLOOKUP(Entradas!$A151,Inventario!$A$2:$M$21,4,FALSE))</f>
        <v>Cobo Medical</v>
      </c>
      <c r="E151" s="59" t="str">
        <f>IF(ISERROR(VLOOKUP(Entradas!$A151,Inventario!$A$2:$M$21,5,FALSE)),"",VLOOKUP(Entradas!$A151,Inventario!$A$2:$M$21,5,FALSE))</f>
        <v>Pfizer</v>
      </c>
      <c r="F151" s="60" t="str">
        <f>IF(ISERROR(VLOOKUP(Entradas!$A151,Inventario!$A$2:$M$21,6,FALSE)),"",VLOOKUP(Entradas!$A151,Inventario!$A$2:$M$21,6,FALSE))</f>
        <v>2156</v>
      </c>
      <c r="G151" s="61">
        <v>44694</v>
      </c>
      <c r="H151" s="62" t="s">
        <v>192</v>
      </c>
      <c r="I151" s="61">
        <v>45199</v>
      </c>
      <c r="J151" s="63">
        <v>2</v>
      </c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57" t="s">
        <v>54</v>
      </c>
      <c r="B152" s="58" t="str">
        <f>IF(ISERROR(VLOOKUP(Entradas!$A152,Inventario!$A$2:$M$21,2,FALSE)),"",VLOOKUP(Entradas!$A152,Inventario!$A$2:$M$21,2,FALSE))</f>
        <v>Prevenar</v>
      </c>
      <c r="C152" s="58" t="str">
        <f>IF(ISERROR(VLOOKUP(Entradas!$A152,Inventario!$A$2:$M$21,3,FALSE)),"",VLOOKUP(Entradas!$A152,Inventario!$A$2:$M$21,3,FALSE))</f>
        <v>Neumococo 13V</v>
      </c>
      <c r="D152" s="59" t="str">
        <f>IF(ISERROR(VLOOKUP(Entradas!$A152,Inventario!$A$2:$M$21,4,FALSE)),"",VLOOKUP(Entradas!$A152,Inventario!$A$2:$M$21,4,FALSE))</f>
        <v>Cobo Medical</v>
      </c>
      <c r="E152" s="59" t="str">
        <f>IF(ISERROR(VLOOKUP(Entradas!$A152,Inventario!$A$2:$M$21,5,FALSE)),"",VLOOKUP(Entradas!$A152,Inventario!$A$2:$M$21,5,FALSE))</f>
        <v>Pfizer</v>
      </c>
      <c r="F152" s="60" t="str">
        <f>IF(ISERROR(VLOOKUP(Entradas!$A152,Inventario!$A$2:$M$21,6,FALSE)),"",VLOOKUP(Entradas!$A152,Inventario!$A$2:$M$21,6,FALSE))</f>
        <v>2156</v>
      </c>
      <c r="G152" s="61">
        <v>44694</v>
      </c>
      <c r="H152" s="62" t="s">
        <v>192</v>
      </c>
      <c r="I152" s="61">
        <v>45199</v>
      </c>
      <c r="J152" s="63">
        <v>1</v>
      </c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57" t="s">
        <v>47</v>
      </c>
      <c r="B153" s="58" t="str">
        <f>IF(ISERROR(VLOOKUP(Entradas!$A153,Inventario!$A$2:$M$21,2,FALSE)),"",VLOOKUP(Entradas!$A153,Inventario!$A$2:$M$21,2,FALSE))</f>
        <v>Nimenrix</v>
      </c>
      <c r="C153" s="58" t="str">
        <f>IF(ISERROR(VLOOKUP(Entradas!$A153,Inventario!$A$2:$M$21,3,FALSE)),"",VLOOKUP(Entradas!$A153,Inventario!$A$2:$M$21,3,FALSE))</f>
        <v>Meningococo</v>
      </c>
      <c r="D153" s="59" t="str">
        <f>IF(ISERROR(VLOOKUP(Entradas!$A153,Inventario!$A$2:$M$21,4,FALSE)),"",VLOOKUP(Entradas!$A153,Inventario!$A$2:$M$21,4,FALSE))</f>
        <v>Cobo Medical</v>
      </c>
      <c r="E153" s="59" t="str">
        <f>IF(ISERROR(VLOOKUP(Entradas!$A153,Inventario!$A$2:$M$21,5,FALSE)),"",VLOOKUP(Entradas!$A153,Inventario!$A$2:$M$21,5,FALSE))</f>
        <v>Pfizer</v>
      </c>
      <c r="F153" s="60" t="str">
        <f>IF(ISERROR(VLOOKUP(Entradas!$A153,Inventario!$A$2:$M$21,6,FALSE)),"",VLOOKUP(Entradas!$A153,Inventario!$A$2:$M$21,6,FALSE))</f>
        <v>3904</v>
      </c>
      <c r="G153" s="61">
        <v>44694</v>
      </c>
      <c r="H153" s="62" t="s">
        <v>173</v>
      </c>
      <c r="I153" s="61">
        <v>45077</v>
      </c>
      <c r="J153" s="63">
        <v>10</v>
      </c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57" t="s">
        <v>93</v>
      </c>
      <c r="B154" s="58" t="str">
        <f>IF(ISERROR(VLOOKUP(Entradas!$A154,Inventario!$A$2:$M$21,2,FALSE)),"",VLOOKUP(Entradas!$A154,Inventario!$A$2:$M$21,2,FALSE))</f>
        <v>Vaxigrip</v>
      </c>
      <c r="C154" s="58" t="str">
        <f>IF(ISERROR(VLOOKUP(Entradas!$A154,Inventario!$A$2:$M$21,3,FALSE)),"",VLOOKUP(Entradas!$A154,Inventario!$A$2:$M$21,3,FALSE))</f>
        <v>Influenza</v>
      </c>
      <c r="D154" s="59" t="str">
        <f>IF(ISERROR(VLOOKUP(Entradas!$A154,Inventario!$A$2:$M$21,4,FALSE)),"",VLOOKUP(Entradas!$A154,Inventario!$A$2:$M$21,4,FALSE))</f>
        <v>IPS FARALLONES</v>
      </c>
      <c r="E154" s="59" t="str">
        <f>IF(ISERROR(VLOOKUP(Entradas!$A154,Inventario!$A$2:$M$21,5,FALSE)),"",VLOOKUP(Entradas!$A154,Inventario!$A$2:$M$21,5,FALSE))</f>
        <v>Sanofi</v>
      </c>
      <c r="F154" s="60" t="str">
        <f>IF(ISERROR(VLOOKUP(Entradas!$A154,Inventario!$A$2:$M$21,6,FALSE)),"",VLOOKUP(Entradas!$A154,Inventario!$A$2:$M$21,6,FALSE))</f>
        <v>2603</v>
      </c>
      <c r="G154" s="61">
        <v>44694</v>
      </c>
      <c r="H154" s="62" t="s">
        <v>201</v>
      </c>
      <c r="I154" s="61">
        <v>44926</v>
      </c>
      <c r="J154" s="63">
        <v>2</v>
      </c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57" t="s">
        <v>73</v>
      </c>
      <c r="B155" s="58" t="str">
        <f>IF(ISERROR(VLOOKUP(Entradas!$A155,Inventario!$A$2:$M$21,2,FALSE)),"",VLOOKUP(Entradas!$A155,Inventario!$A$2:$M$21,2,FALSE))</f>
        <v>Pentaxim</v>
      </c>
      <c r="C155" s="58" t="str">
        <f>IF(ISERROR(VLOOKUP(Entradas!$A155,Inventario!$A$2:$M$21,3,FALSE)),"",VLOOKUP(Entradas!$A155,Inventario!$A$2:$M$21,3,FALSE))</f>
        <v>Difteria-Tosferina, tetano, polio, haemophilus</v>
      </c>
      <c r="D155" s="59" t="str">
        <f>IF(ISERROR(VLOOKUP(Entradas!$A155,Inventario!$A$2:$M$21,4,FALSE)),"",VLOOKUP(Entradas!$A155,Inventario!$A$2:$M$21,4,FALSE))</f>
        <v>IPS FARALLONES</v>
      </c>
      <c r="E155" s="59" t="str">
        <f>IF(ISERROR(VLOOKUP(Entradas!$A155,Inventario!$A$2:$M$21,5,FALSE)),"",VLOOKUP(Entradas!$A155,Inventario!$A$2:$M$21,5,FALSE))</f>
        <v>Sanofi</v>
      </c>
      <c r="F155" s="60" t="str">
        <f>IF(ISERROR(VLOOKUP(Entradas!$A155,Inventario!$A$2:$M$21,6,FALSE)),"",VLOOKUP(Entradas!$A155,Inventario!$A$2:$M$21,6,FALSE))</f>
        <v>2800</v>
      </c>
      <c r="G155" s="61">
        <v>44698</v>
      </c>
      <c r="H155" s="62" t="s">
        <v>197</v>
      </c>
      <c r="I155" s="61">
        <v>44957</v>
      </c>
      <c r="J155" s="63">
        <v>2</v>
      </c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57" t="s">
        <v>77</v>
      </c>
      <c r="B156" s="58" t="str">
        <f>IF(ISERROR(VLOOKUP(Entradas!$A156,Inventario!$A$2:$M$21,2,FALSE)),"",VLOOKUP(Entradas!$A156,Inventario!$A$2:$M$21,2,FALSE))</f>
        <v>Hexaxim</v>
      </c>
      <c r="C156" s="58" t="str">
        <f>IF(ISERROR(VLOOKUP(Entradas!$A156,Inventario!$A$2:$M$21,3,FALSE)),"",VLOOKUP(Entradas!$A156,Inventario!$A$2:$M$21,3,FALSE))</f>
        <v>DPAT + VPI + HIB + HB</v>
      </c>
      <c r="D156" s="59" t="str">
        <f>IF(ISERROR(VLOOKUP(Entradas!$A156,Inventario!$A$2:$M$21,4,FALSE)),"",VLOOKUP(Entradas!$A156,Inventario!$A$2:$M$21,4,FALSE))</f>
        <v>IPS FARALLONES</v>
      </c>
      <c r="E156" s="59" t="str">
        <f>IF(ISERROR(VLOOKUP(Entradas!$A156,Inventario!$A$2:$M$21,5,FALSE)),"",VLOOKUP(Entradas!$A156,Inventario!$A$2:$M$21,5,FALSE))</f>
        <v>Sanofi</v>
      </c>
      <c r="F156" s="60" t="str">
        <f>IF(ISERROR(VLOOKUP(Entradas!$A156,Inventario!$A$2:$M$21,6,FALSE)),"",VLOOKUP(Entradas!$A156,Inventario!$A$2:$M$21,6,FALSE))</f>
        <v>3800</v>
      </c>
      <c r="G156" s="61">
        <v>44698</v>
      </c>
      <c r="H156" s="62" t="s">
        <v>198</v>
      </c>
      <c r="I156" s="61">
        <v>45138</v>
      </c>
      <c r="J156" s="63">
        <v>3</v>
      </c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57" t="s">
        <v>85</v>
      </c>
      <c r="B157" s="58" t="str">
        <f>IF(ISERROR(VLOOKUP(Entradas!$A157,Inventario!$A$2:$M$21,2,FALSE)),"",VLOOKUP(Entradas!$A157,Inventario!$A$2:$M$21,2,FALSE))</f>
        <v xml:space="preserve">Avaxim 80 </v>
      </c>
      <c r="C157" s="58" t="str">
        <f>IF(ISERROR(VLOOKUP(Entradas!$A157,Inventario!$A$2:$M$21,3,FALSE)),"",VLOOKUP(Entradas!$A157,Inventario!$A$2:$M$21,3,FALSE))</f>
        <v>Hepatitis A niño</v>
      </c>
      <c r="D157" s="59" t="str">
        <f>IF(ISERROR(VLOOKUP(Entradas!$A157,Inventario!$A$2:$M$21,4,FALSE)),"",VLOOKUP(Entradas!$A157,Inventario!$A$2:$M$21,4,FALSE))</f>
        <v>IPS FARALLONES</v>
      </c>
      <c r="E157" s="59" t="str">
        <f>IF(ISERROR(VLOOKUP(Entradas!$A157,Inventario!$A$2:$M$21,5,FALSE)),"",VLOOKUP(Entradas!$A157,Inventario!$A$2:$M$21,5,FALSE))</f>
        <v>Sanofi</v>
      </c>
      <c r="F157" s="60" t="str">
        <f>IF(ISERROR(VLOOKUP(Entradas!$A157,Inventario!$A$2:$M$21,6,FALSE)),"",VLOOKUP(Entradas!$A157,Inventario!$A$2:$M$21,6,FALSE))</f>
        <v>2500</v>
      </c>
      <c r="G157" s="61">
        <v>44698</v>
      </c>
      <c r="H157" s="62" t="s">
        <v>183</v>
      </c>
      <c r="I157" s="61">
        <v>44957</v>
      </c>
      <c r="J157" s="63">
        <v>3</v>
      </c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57" t="s">
        <v>81</v>
      </c>
      <c r="B158" s="58" t="str">
        <f>IF(ISERROR(VLOOKUP(Entradas!$A158,Inventario!$A$2:$M$21,2,FALSE)),"",VLOOKUP(Entradas!$A158,Inventario!$A$2:$M$21,2,FALSE))</f>
        <v>Stamaril</v>
      </c>
      <c r="C158" s="58" t="str">
        <f>IF(ISERROR(VLOOKUP(Entradas!$A158,Inventario!$A$2:$M$21,3,FALSE)),"",VLOOKUP(Entradas!$A158,Inventario!$A$2:$M$21,3,FALSE))</f>
        <v>Fiebre amarilla</v>
      </c>
      <c r="D158" s="59" t="str">
        <f>IF(ISERROR(VLOOKUP(Entradas!$A158,Inventario!$A$2:$M$21,4,FALSE)),"",VLOOKUP(Entradas!$A158,Inventario!$A$2:$M$21,4,FALSE))</f>
        <v>IPS FARALLONES</v>
      </c>
      <c r="E158" s="59" t="str">
        <f>IF(ISERROR(VLOOKUP(Entradas!$A158,Inventario!$A$2:$M$21,5,FALSE)),"",VLOOKUP(Entradas!$A158,Inventario!$A$2:$M$21,5,FALSE))</f>
        <v>Sanofi</v>
      </c>
      <c r="F158" s="60" t="str">
        <f>IF(ISERROR(VLOOKUP(Entradas!$A158,Inventario!$A$2:$M$21,6,FALSE)),"",VLOOKUP(Entradas!$A158,Inventario!$A$2:$M$21,6,FALSE))</f>
        <v>3000</v>
      </c>
      <c r="G158" s="61">
        <v>44698</v>
      </c>
      <c r="H158" s="62" t="s">
        <v>205</v>
      </c>
      <c r="I158" s="61">
        <v>45351</v>
      </c>
      <c r="J158" s="63">
        <v>3</v>
      </c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57" t="s">
        <v>73</v>
      </c>
      <c r="B159" s="58" t="str">
        <f>IF(ISERROR(VLOOKUP(Entradas!$A159,Inventario!$A$2:$M$21,2,FALSE)),"",VLOOKUP(Entradas!$A159,Inventario!$A$2:$M$21,2,FALSE))</f>
        <v>Pentaxim</v>
      </c>
      <c r="C159" s="58" t="str">
        <f>IF(ISERROR(VLOOKUP(Entradas!$A159,Inventario!$A$2:$M$21,3,FALSE)),"",VLOOKUP(Entradas!$A159,Inventario!$A$2:$M$21,3,FALSE))</f>
        <v>Difteria-Tosferina, tetano, polio, haemophilus</v>
      </c>
      <c r="D159" s="59" t="str">
        <f>IF(ISERROR(VLOOKUP(Entradas!$A159,Inventario!$A$2:$M$21,4,FALSE)),"",VLOOKUP(Entradas!$A159,Inventario!$A$2:$M$21,4,FALSE))</f>
        <v>IPS FARALLONES</v>
      </c>
      <c r="E159" s="59" t="str">
        <f>IF(ISERROR(VLOOKUP(Entradas!$A159,Inventario!$A$2:$M$21,5,FALSE)),"",VLOOKUP(Entradas!$A159,Inventario!$A$2:$M$21,5,FALSE))</f>
        <v>Sanofi</v>
      </c>
      <c r="F159" s="60" t="str">
        <f>IF(ISERROR(VLOOKUP(Entradas!$A159,Inventario!$A$2:$M$21,6,FALSE)),"",VLOOKUP(Entradas!$A159,Inventario!$A$2:$M$21,6,FALSE))</f>
        <v>2800</v>
      </c>
      <c r="G159" s="61">
        <v>44698</v>
      </c>
      <c r="H159" s="62" t="s">
        <v>197</v>
      </c>
      <c r="I159" s="61">
        <v>44957</v>
      </c>
      <c r="J159" s="63">
        <v>1</v>
      </c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57" t="s">
        <v>54</v>
      </c>
      <c r="B160" s="58" t="str">
        <f>IF(ISERROR(VLOOKUP(Entradas!$A160,Inventario!$A$2:$M$21,2,FALSE)),"",VLOOKUP(Entradas!$A160,Inventario!$A$2:$M$21,2,FALSE))</f>
        <v>Prevenar</v>
      </c>
      <c r="C160" s="58" t="str">
        <f>IF(ISERROR(VLOOKUP(Entradas!$A160,Inventario!$A$2:$M$21,3,FALSE)),"",VLOOKUP(Entradas!$A160,Inventario!$A$2:$M$21,3,FALSE))</f>
        <v>Neumococo 13V</v>
      </c>
      <c r="D160" s="59" t="str">
        <f>IF(ISERROR(VLOOKUP(Entradas!$A160,Inventario!$A$2:$M$21,4,FALSE)),"",VLOOKUP(Entradas!$A160,Inventario!$A$2:$M$21,4,FALSE))</f>
        <v>Cobo Medical</v>
      </c>
      <c r="E160" s="59" t="str">
        <f>IF(ISERROR(VLOOKUP(Entradas!$A160,Inventario!$A$2:$M$21,5,FALSE)),"",VLOOKUP(Entradas!$A160,Inventario!$A$2:$M$21,5,FALSE))</f>
        <v>Pfizer</v>
      </c>
      <c r="F160" s="60" t="str">
        <f>IF(ISERROR(VLOOKUP(Entradas!$A160,Inventario!$A$2:$M$21,6,FALSE)),"",VLOOKUP(Entradas!$A160,Inventario!$A$2:$M$21,6,FALSE))</f>
        <v>2156</v>
      </c>
      <c r="G160" s="61">
        <v>44700</v>
      </c>
      <c r="H160" s="62" t="s">
        <v>192</v>
      </c>
      <c r="I160" s="61">
        <v>45199</v>
      </c>
      <c r="J160" s="63">
        <v>4</v>
      </c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57" t="s">
        <v>96</v>
      </c>
      <c r="B161" s="58" t="str">
        <f>IF(ISERROR(VLOOKUP(Entradas!$A161,Inventario!$A$2:$M$21,2,FALSE)),"",VLOOKUP(Entradas!$A161,Inventario!$A$2:$M$21,2,FALSE))</f>
        <v>Rotateq</v>
      </c>
      <c r="C161" s="58" t="str">
        <f>IF(ISERROR(VLOOKUP(Entradas!$A161,Inventario!$A$2:$M$21,3,FALSE)),"",VLOOKUP(Entradas!$A161,Inventario!$A$2:$M$21,3,FALSE))</f>
        <v>Rotavirus Vivo Atenuado</v>
      </c>
      <c r="D161" s="59" t="str">
        <f>IF(ISERROR(VLOOKUP(Entradas!$A161,Inventario!$A$2:$M$21,4,FALSE)),"",VLOOKUP(Entradas!$A161,Inventario!$A$2:$M$21,4,FALSE))</f>
        <v>IPS FARALLONES</v>
      </c>
      <c r="E161" s="59" t="str">
        <f>IF(ISERROR(VLOOKUP(Entradas!$A161,Inventario!$A$2:$M$21,5,FALSE)),"",VLOOKUP(Entradas!$A161,Inventario!$A$2:$M$21,5,FALSE))</f>
        <v>Merck</v>
      </c>
      <c r="F161" s="60" t="str">
        <f>IF(ISERROR(VLOOKUP(Entradas!$A161,Inventario!$A$2:$M$21,6,FALSE)),"",VLOOKUP(Entradas!$A161,Inventario!$A$2:$M$21,6,FALSE))</f>
        <v>1800</v>
      </c>
      <c r="G161" s="61">
        <v>44704</v>
      </c>
      <c r="H161" s="62" t="s">
        <v>194</v>
      </c>
      <c r="I161" s="61">
        <v>45060</v>
      </c>
      <c r="J161" s="63">
        <v>3</v>
      </c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57" t="s">
        <v>112</v>
      </c>
      <c r="B162" s="58" t="str">
        <f>IF(ISERROR(VLOOKUP(Entradas!$A162,Inventario!$A$2:$M$21,2,FALSE)),"",VLOOKUP(Entradas!$A162,Inventario!$A$2:$M$21,2,FALSE))</f>
        <v>Infanrixhexa</v>
      </c>
      <c r="C162" s="58" t="str">
        <f>IF(ISERROR(VLOOKUP(Entradas!$A162,Inventario!$A$2:$M$21,3,FALSE)),"",VLOOKUP(Entradas!$A162,Inventario!$A$2:$M$21,3,FALSE))</f>
        <v>DPAT + VPI + HIB + HB</v>
      </c>
      <c r="D162" s="59" t="str">
        <f>IF(ISERROR(VLOOKUP(Entradas!$A162,Inventario!$A$2:$M$21,4,FALSE)),"",VLOOKUP(Entradas!$A162,Inventario!$A$2:$M$21,4,FALSE))</f>
        <v>IPS FARALLONES</v>
      </c>
      <c r="E162" s="59" t="str">
        <f>IF(ISERROR(VLOOKUP(Entradas!$A162,Inventario!$A$2:$M$21,5,FALSE)),"",VLOOKUP(Entradas!$A162,Inventario!$A$2:$M$21,5,FALSE))</f>
        <v>Glaxo</v>
      </c>
      <c r="F162" s="60" t="str">
        <f>IF(ISERROR(VLOOKUP(Entradas!$A162,Inventario!$A$2:$M$21,6,FALSE)),"",VLOOKUP(Entradas!$A162,Inventario!$A$2:$M$21,6,FALSE))</f>
        <v>800</v>
      </c>
      <c r="G162" s="61">
        <v>44704</v>
      </c>
      <c r="H162" s="62" t="s">
        <v>204</v>
      </c>
      <c r="I162" s="61">
        <v>45382</v>
      </c>
      <c r="J162" s="63">
        <v>1</v>
      </c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57" t="s">
        <v>93</v>
      </c>
      <c r="B163" s="58" t="str">
        <f>IF(ISERROR(VLOOKUP(Entradas!$A163,Inventario!$A$2:$M$21,2,FALSE)),"",VLOOKUP(Entradas!$A163,Inventario!$A$2:$M$21,2,FALSE))</f>
        <v>Vaxigrip</v>
      </c>
      <c r="C163" s="58" t="str">
        <f>IF(ISERROR(VLOOKUP(Entradas!$A163,Inventario!$A$2:$M$21,3,FALSE)),"",VLOOKUP(Entradas!$A163,Inventario!$A$2:$M$21,3,FALSE))</f>
        <v>Influenza</v>
      </c>
      <c r="D163" s="59" t="str">
        <f>IF(ISERROR(VLOOKUP(Entradas!$A163,Inventario!$A$2:$M$21,4,FALSE)),"",VLOOKUP(Entradas!$A163,Inventario!$A$2:$M$21,4,FALSE))</f>
        <v>IPS FARALLONES</v>
      </c>
      <c r="E163" s="59" t="str">
        <f>IF(ISERROR(VLOOKUP(Entradas!$A163,Inventario!$A$2:$M$21,5,FALSE)),"",VLOOKUP(Entradas!$A163,Inventario!$A$2:$M$21,5,FALSE))</f>
        <v>Sanofi</v>
      </c>
      <c r="F163" s="60" t="str">
        <f>IF(ISERROR(VLOOKUP(Entradas!$A163,Inventario!$A$2:$M$21,6,FALSE)),"",VLOOKUP(Entradas!$A163,Inventario!$A$2:$M$21,6,FALSE))</f>
        <v>2603</v>
      </c>
      <c r="G163" s="61">
        <v>44704</v>
      </c>
      <c r="H163" s="62" t="s">
        <v>202</v>
      </c>
      <c r="I163" s="61">
        <v>44926</v>
      </c>
      <c r="J163" s="63">
        <v>10</v>
      </c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57" t="s">
        <v>54</v>
      </c>
      <c r="B164" s="58" t="str">
        <f>IF(ISERROR(VLOOKUP(Entradas!$A164,Inventario!$A$2:$M$21,2,FALSE)),"",VLOOKUP(Entradas!$A164,Inventario!$A$2:$M$21,2,FALSE))</f>
        <v>Prevenar</v>
      </c>
      <c r="C164" s="58" t="str">
        <f>IF(ISERROR(VLOOKUP(Entradas!$A164,Inventario!$A$2:$M$21,3,FALSE)),"",VLOOKUP(Entradas!$A164,Inventario!$A$2:$M$21,3,FALSE))</f>
        <v>Neumococo 13V</v>
      </c>
      <c r="D164" s="59" t="str">
        <f>IF(ISERROR(VLOOKUP(Entradas!$A164,Inventario!$A$2:$M$21,4,FALSE)),"",VLOOKUP(Entradas!$A164,Inventario!$A$2:$M$21,4,FALSE))</f>
        <v>Cobo Medical</v>
      </c>
      <c r="E164" s="59" t="str">
        <f>IF(ISERROR(VLOOKUP(Entradas!$A164,Inventario!$A$2:$M$21,5,FALSE)),"",VLOOKUP(Entradas!$A164,Inventario!$A$2:$M$21,5,FALSE))</f>
        <v>Pfizer</v>
      </c>
      <c r="F164" s="60" t="str">
        <f>IF(ISERROR(VLOOKUP(Entradas!$A164,Inventario!$A$2:$M$21,6,FALSE)),"",VLOOKUP(Entradas!$A164,Inventario!$A$2:$M$21,6,FALSE))</f>
        <v>2156</v>
      </c>
      <c r="G164" s="61">
        <v>44708</v>
      </c>
      <c r="H164" s="62" t="s">
        <v>192</v>
      </c>
      <c r="I164" s="61">
        <v>45199</v>
      </c>
      <c r="J164" s="63">
        <v>6</v>
      </c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57" t="s">
        <v>54</v>
      </c>
      <c r="B165" s="58" t="str">
        <f>IF(ISERROR(VLOOKUP(Entradas!$A165,Inventario!$A$2:$M$21,2,FALSE)),"",VLOOKUP(Entradas!$A165,Inventario!$A$2:$M$21,2,FALSE))</f>
        <v>Prevenar</v>
      </c>
      <c r="C165" s="58" t="str">
        <f>IF(ISERROR(VLOOKUP(Entradas!$A165,Inventario!$A$2:$M$21,3,FALSE)),"",VLOOKUP(Entradas!$A165,Inventario!$A$2:$M$21,3,FALSE))</f>
        <v>Neumococo 13V</v>
      </c>
      <c r="D165" s="59" t="str">
        <f>IF(ISERROR(VLOOKUP(Entradas!$A165,Inventario!$A$2:$M$21,4,FALSE)),"",VLOOKUP(Entradas!$A165,Inventario!$A$2:$M$21,4,FALSE))</f>
        <v>Cobo Medical</v>
      </c>
      <c r="E165" s="59" t="str">
        <f>IF(ISERROR(VLOOKUP(Entradas!$A165,Inventario!$A$2:$M$21,5,FALSE)),"",VLOOKUP(Entradas!$A165,Inventario!$A$2:$M$21,5,FALSE))</f>
        <v>Pfizer</v>
      </c>
      <c r="F165" s="60" t="str">
        <f>IF(ISERROR(VLOOKUP(Entradas!$A165,Inventario!$A$2:$M$21,6,FALSE)),"",VLOOKUP(Entradas!$A165,Inventario!$A$2:$M$21,6,FALSE))</f>
        <v>2156</v>
      </c>
      <c r="G165" s="61">
        <v>44708</v>
      </c>
      <c r="H165" s="62" t="s">
        <v>192</v>
      </c>
      <c r="I165" s="61">
        <v>45199</v>
      </c>
      <c r="J165" s="63">
        <v>1</v>
      </c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57" t="s">
        <v>47</v>
      </c>
      <c r="B166" s="58" t="str">
        <f>IF(ISERROR(VLOOKUP(Entradas!$A166,Inventario!$A$2:$M$21,2,FALSE)),"",VLOOKUP(Entradas!$A166,Inventario!$A$2:$M$21,2,FALSE))</f>
        <v>Nimenrix</v>
      </c>
      <c r="C166" s="58" t="str">
        <f>IF(ISERROR(VLOOKUP(Entradas!$A166,Inventario!$A$2:$M$21,3,FALSE)),"",VLOOKUP(Entradas!$A166,Inventario!$A$2:$M$21,3,FALSE))</f>
        <v>Meningococo</v>
      </c>
      <c r="D166" s="59" t="str">
        <f>IF(ISERROR(VLOOKUP(Entradas!$A166,Inventario!$A$2:$M$21,4,FALSE)),"",VLOOKUP(Entradas!$A166,Inventario!$A$2:$M$21,4,FALSE))</f>
        <v>Cobo Medical</v>
      </c>
      <c r="E166" s="59" t="str">
        <f>IF(ISERROR(VLOOKUP(Entradas!$A166,Inventario!$A$2:$M$21,5,FALSE)),"",VLOOKUP(Entradas!$A166,Inventario!$A$2:$M$21,5,FALSE))</f>
        <v>Pfizer</v>
      </c>
      <c r="F166" s="60" t="str">
        <f>IF(ISERROR(VLOOKUP(Entradas!$A166,Inventario!$A$2:$M$21,6,FALSE)),"",VLOOKUP(Entradas!$A166,Inventario!$A$2:$M$21,6,FALSE))</f>
        <v>3904</v>
      </c>
      <c r="G166" s="61">
        <v>44708</v>
      </c>
      <c r="H166" s="62" t="s">
        <v>173</v>
      </c>
      <c r="I166" s="61">
        <v>45077</v>
      </c>
      <c r="J166" s="63">
        <v>10</v>
      </c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57" t="s">
        <v>58</v>
      </c>
      <c r="B167" s="58" t="str">
        <f>IF(ISERROR(VLOOKUP(Entradas!$A167,Inventario!$A$2:$M$21,2,FALSE)),"",VLOOKUP(Entradas!$A167,Inventario!$A$2:$M$21,2,FALSE))</f>
        <v>Proquad</v>
      </c>
      <c r="C167" s="58" t="str">
        <f>IF(ISERROR(VLOOKUP(Entradas!$A167,Inventario!$A$2:$M$21,3,FALSE)),"",VLOOKUP(Entradas!$A167,Inventario!$A$2:$M$21,3,FALSE))</f>
        <v>Sarampion + Rubeola + parotiditis + varicela</v>
      </c>
      <c r="D167" s="59" t="str">
        <f>IF(ISERROR(VLOOKUP(Entradas!$A167,Inventario!$A$2:$M$21,4,FALSE)),"",VLOOKUP(Entradas!$A167,Inventario!$A$2:$M$21,4,FALSE))</f>
        <v>IPS FARALLONES</v>
      </c>
      <c r="E167" s="59" t="str">
        <f>IF(ISERROR(VLOOKUP(Entradas!$A167,Inventario!$A$2:$M$21,5,FALSE)),"",VLOOKUP(Entradas!$A167,Inventario!$A$2:$M$21,5,FALSE))</f>
        <v>Merck</v>
      </c>
      <c r="F167" s="60" t="str">
        <f>IF(ISERROR(VLOOKUP(Entradas!$A167,Inventario!$A$2:$M$21,6,FALSE)),"",VLOOKUP(Entradas!$A167,Inventario!$A$2:$M$21,6,FALSE))</f>
        <v>4200</v>
      </c>
      <c r="G167" s="61">
        <v>44708</v>
      </c>
      <c r="H167" s="62" t="s">
        <v>190</v>
      </c>
      <c r="I167" s="61">
        <v>44957</v>
      </c>
      <c r="J167" s="63">
        <v>5</v>
      </c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57" t="s">
        <v>77</v>
      </c>
      <c r="B168" s="58" t="str">
        <f>IF(ISERROR(VLOOKUP(Entradas!$A168,Inventario!$A$2:$M$21,2,FALSE)),"",VLOOKUP(Entradas!$A168,Inventario!$A$2:$M$21,2,FALSE))</f>
        <v>Hexaxim</v>
      </c>
      <c r="C168" s="58" t="str">
        <f>IF(ISERROR(VLOOKUP(Entradas!$A168,Inventario!$A$2:$M$21,3,FALSE)),"",VLOOKUP(Entradas!$A168,Inventario!$A$2:$M$21,3,FALSE))</f>
        <v>DPAT + VPI + HIB + HB</v>
      </c>
      <c r="D168" s="59" t="str">
        <f>IF(ISERROR(VLOOKUP(Entradas!$A168,Inventario!$A$2:$M$21,4,FALSE)),"",VLOOKUP(Entradas!$A168,Inventario!$A$2:$M$21,4,FALSE))</f>
        <v>IPS FARALLONES</v>
      </c>
      <c r="E168" s="59" t="str">
        <f>IF(ISERROR(VLOOKUP(Entradas!$A168,Inventario!$A$2:$M$21,5,FALSE)),"",VLOOKUP(Entradas!$A168,Inventario!$A$2:$M$21,5,FALSE))</f>
        <v>Sanofi</v>
      </c>
      <c r="F168" s="60" t="str">
        <f>IF(ISERROR(VLOOKUP(Entradas!$A168,Inventario!$A$2:$M$21,6,FALSE)),"",VLOOKUP(Entradas!$A168,Inventario!$A$2:$M$21,6,FALSE))</f>
        <v>3800</v>
      </c>
      <c r="G168" s="61">
        <v>44708</v>
      </c>
      <c r="H168" s="62" t="s">
        <v>198</v>
      </c>
      <c r="I168" s="61">
        <v>45138</v>
      </c>
      <c r="J168" s="63">
        <v>1</v>
      </c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57" t="s">
        <v>96</v>
      </c>
      <c r="B169" s="58" t="str">
        <f>IF(ISERROR(VLOOKUP(Entradas!$A169,Inventario!$A$2:$M$21,2,FALSE)),"",VLOOKUP(Entradas!$A169,Inventario!$A$2:$M$21,2,FALSE))</f>
        <v>Rotateq</v>
      </c>
      <c r="C169" s="58" t="str">
        <f>IF(ISERROR(VLOOKUP(Entradas!$A169,Inventario!$A$2:$M$21,3,FALSE)),"",VLOOKUP(Entradas!$A169,Inventario!$A$2:$M$21,3,FALSE))</f>
        <v>Rotavirus Vivo Atenuado</v>
      </c>
      <c r="D169" s="59" t="str">
        <f>IF(ISERROR(VLOOKUP(Entradas!$A169,Inventario!$A$2:$M$21,4,FALSE)),"",VLOOKUP(Entradas!$A169,Inventario!$A$2:$M$21,4,FALSE))</f>
        <v>IPS FARALLONES</v>
      </c>
      <c r="E169" s="59" t="str">
        <f>IF(ISERROR(VLOOKUP(Entradas!$A169,Inventario!$A$2:$M$21,5,FALSE)),"",VLOOKUP(Entradas!$A169,Inventario!$A$2:$M$21,5,FALSE))</f>
        <v>Merck</v>
      </c>
      <c r="F169" s="60" t="str">
        <f>IF(ISERROR(VLOOKUP(Entradas!$A169,Inventario!$A$2:$M$21,6,FALSE)),"",VLOOKUP(Entradas!$A169,Inventario!$A$2:$M$21,6,FALSE))</f>
        <v>1800</v>
      </c>
      <c r="G169" s="61">
        <v>44708</v>
      </c>
      <c r="H169" s="62" t="s">
        <v>194</v>
      </c>
      <c r="I169" s="61">
        <v>45060</v>
      </c>
      <c r="J169" s="63">
        <v>2</v>
      </c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57" t="s">
        <v>85</v>
      </c>
      <c r="B170" s="58" t="str">
        <f>IF(ISERROR(VLOOKUP(Entradas!$A170,Inventario!$A$2:$M$21,2,FALSE)),"",VLOOKUP(Entradas!$A170,Inventario!$A$2:$M$21,2,FALSE))</f>
        <v xml:space="preserve">Avaxim 80 </v>
      </c>
      <c r="C170" s="58" t="str">
        <f>IF(ISERROR(VLOOKUP(Entradas!$A170,Inventario!$A$2:$M$21,3,FALSE)),"",VLOOKUP(Entradas!$A170,Inventario!$A$2:$M$21,3,FALSE))</f>
        <v>Hepatitis A niño</v>
      </c>
      <c r="D170" s="59" t="str">
        <f>IF(ISERROR(VLOOKUP(Entradas!$A170,Inventario!$A$2:$M$21,4,FALSE)),"",VLOOKUP(Entradas!$A170,Inventario!$A$2:$M$21,4,FALSE))</f>
        <v>IPS FARALLONES</v>
      </c>
      <c r="E170" s="59" t="str">
        <f>IF(ISERROR(VLOOKUP(Entradas!$A170,Inventario!$A$2:$M$21,5,FALSE)),"",VLOOKUP(Entradas!$A170,Inventario!$A$2:$M$21,5,FALSE))</f>
        <v>Sanofi</v>
      </c>
      <c r="F170" s="60" t="str">
        <f>IF(ISERROR(VLOOKUP(Entradas!$A170,Inventario!$A$2:$M$21,6,FALSE)),"",VLOOKUP(Entradas!$A170,Inventario!$A$2:$M$21,6,FALSE))</f>
        <v>2500</v>
      </c>
      <c r="G170" s="61">
        <v>44708</v>
      </c>
      <c r="H170" s="62" t="s">
        <v>183</v>
      </c>
      <c r="I170" s="61">
        <v>44957</v>
      </c>
      <c r="J170" s="63">
        <v>5</v>
      </c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57" t="s">
        <v>93</v>
      </c>
      <c r="B171" s="58" t="str">
        <f>IF(ISERROR(VLOOKUP(Entradas!$A171,Inventario!$A$2:$M$21,2,FALSE)),"",VLOOKUP(Entradas!$A171,Inventario!$A$2:$M$21,2,FALSE))</f>
        <v>Vaxigrip</v>
      </c>
      <c r="C171" s="58" t="str">
        <f>IF(ISERROR(VLOOKUP(Entradas!$A171,Inventario!$A$2:$M$21,3,FALSE)),"",VLOOKUP(Entradas!$A171,Inventario!$A$2:$M$21,3,FALSE))</f>
        <v>Influenza</v>
      </c>
      <c r="D171" s="59" t="str">
        <f>IF(ISERROR(VLOOKUP(Entradas!$A171,Inventario!$A$2:$M$21,4,FALSE)),"",VLOOKUP(Entradas!$A171,Inventario!$A$2:$M$21,4,FALSE))</f>
        <v>IPS FARALLONES</v>
      </c>
      <c r="E171" s="59" t="str">
        <f>IF(ISERROR(VLOOKUP(Entradas!$A171,Inventario!$A$2:$M$21,5,FALSE)),"",VLOOKUP(Entradas!$A171,Inventario!$A$2:$M$21,5,FALSE))</f>
        <v>Sanofi</v>
      </c>
      <c r="F171" s="60" t="str">
        <f>IF(ISERROR(VLOOKUP(Entradas!$A171,Inventario!$A$2:$M$21,6,FALSE)),"",VLOOKUP(Entradas!$A171,Inventario!$A$2:$M$21,6,FALSE))</f>
        <v>2603</v>
      </c>
      <c r="G171" s="61">
        <v>44713</v>
      </c>
      <c r="H171" s="62" t="s">
        <v>201</v>
      </c>
      <c r="I171" s="61">
        <v>44926</v>
      </c>
      <c r="J171" s="63">
        <v>2</v>
      </c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57" t="s">
        <v>93</v>
      </c>
      <c r="B172" s="58" t="str">
        <f>IF(ISERROR(VLOOKUP(Entradas!$A172,Inventario!$A$2:$M$21,2,FALSE)),"",VLOOKUP(Entradas!$A172,Inventario!$A$2:$M$21,2,FALSE))</f>
        <v>Vaxigrip</v>
      </c>
      <c r="C172" s="58" t="str">
        <f>IF(ISERROR(VLOOKUP(Entradas!$A172,Inventario!$A$2:$M$21,3,FALSE)),"",VLOOKUP(Entradas!$A172,Inventario!$A$2:$M$21,3,FALSE))</f>
        <v>Influenza</v>
      </c>
      <c r="D172" s="59" t="str">
        <f>IF(ISERROR(VLOOKUP(Entradas!$A172,Inventario!$A$2:$M$21,4,FALSE)),"",VLOOKUP(Entradas!$A172,Inventario!$A$2:$M$21,4,FALSE))</f>
        <v>IPS FARALLONES</v>
      </c>
      <c r="E172" s="59" t="str">
        <f>IF(ISERROR(VLOOKUP(Entradas!$A172,Inventario!$A$2:$M$21,5,FALSE)),"",VLOOKUP(Entradas!$A172,Inventario!$A$2:$M$21,5,FALSE))</f>
        <v>Sanofi</v>
      </c>
      <c r="F172" s="60" t="str">
        <f>IF(ISERROR(VLOOKUP(Entradas!$A172,Inventario!$A$2:$M$21,6,FALSE)),"",VLOOKUP(Entradas!$A172,Inventario!$A$2:$M$21,6,FALSE))</f>
        <v>2603</v>
      </c>
      <c r="G172" s="61">
        <v>44713</v>
      </c>
      <c r="H172" s="62" t="s">
        <v>202</v>
      </c>
      <c r="I172" s="61">
        <v>44926</v>
      </c>
      <c r="J172" s="63">
        <v>10</v>
      </c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57" t="s">
        <v>118</v>
      </c>
      <c r="B173" s="58" t="str">
        <f>IF(ISERROR(VLOOKUP(Entradas!$A173,Inventario!$A$2:$M$21,2,FALSE)),"",VLOOKUP(Entradas!$A173,Inventario!$A$2:$M$21,2,FALSE))</f>
        <v>Varivax</v>
      </c>
      <c r="C173" s="58" t="str">
        <f>IF(ISERROR(VLOOKUP(Entradas!$A173,Inventario!$A$2:$M$21,3,FALSE)),"",VLOOKUP(Entradas!$A173,Inventario!$A$2:$M$21,3,FALSE))</f>
        <v>Varicela</v>
      </c>
      <c r="D173" s="59" t="str">
        <f>IF(ISERROR(VLOOKUP(Entradas!$A173,Inventario!$A$2:$M$21,4,FALSE)),"",VLOOKUP(Entradas!$A173,Inventario!$A$2:$M$21,4,FALSE))</f>
        <v>IPS FARALLONES</v>
      </c>
      <c r="E173" s="59" t="str">
        <f>IF(ISERROR(VLOOKUP(Entradas!$A173,Inventario!$A$2:$M$21,5,FALSE)),"",VLOOKUP(Entradas!$A173,Inventario!$A$2:$M$21,5,FALSE))</f>
        <v>Merck</v>
      </c>
      <c r="F173" s="60" t="str">
        <f>IF(ISERROR(VLOOKUP(Entradas!$A173,Inventario!$A$2:$M$21,6,FALSE)),"",VLOOKUP(Entradas!$A173,Inventario!$A$2:$M$21,6,FALSE))</f>
        <v>4500</v>
      </c>
      <c r="G173" s="61">
        <v>44713</v>
      </c>
      <c r="H173" s="62" t="s">
        <v>203</v>
      </c>
      <c r="I173" s="61">
        <v>44926</v>
      </c>
      <c r="J173" s="63">
        <v>5</v>
      </c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57" t="s">
        <v>54</v>
      </c>
      <c r="B174" s="58" t="str">
        <f>IF(ISERROR(VLOOKUP(Entradas!$A174,Inventario!$A$2:$M$21,2,FALSE)),"",VLOOKUP(Entradas!$A174,Inventario!$A$2:$M$21,2,FALSE))</f>
        <v>Prevenar</v>
      </c>
      <c r="C174" s="58" t="str">
        <f>IF(ISERROR(VLOOKUP(Entradas!$A174,Inventario!$A$2:$M$21,3,FALSE)),"",VLOOKUP(Entradas!$A174,Inventario!$A$2:$M$21,3,FALSE))</f>
        <v>Neumococo 13V</v>
      </c>
      <c r="D174" s="59" t="str">
        <f>IF(ISERROR(VLOOKUP(Entradas!$A174,Inventario!$A$2:$M$21,4,FALSE)),"",VLOOKUP(Entradas!$A174,Inventario!$A$2:$M$21,4,FALSE))</f>
        <v>Cobo Medical</v>
      </c>
      <c r="E174" s="59" t="str">
        <f>IF(ISERROR(VLOOKUP(Entradas!$A174,Inventario!$A$2:$M$21,5,FALSE)),"",VLOOKUP(Entradas!$A174,Inventario!$A$2:$M$21,5,FALSE))</f>
        <v>Pfizer</v>
      </c>
      <c r="F174" s="60" t="str">
        <f>IF(ISERROR(VLOOKUP(Entradas!$A174,Inventario!$A$2:$M$21,6,FALSE)),"",VLOOKUP(Entradas!$A174,Inventario!$A$2:$M$21,6,FALSE))</f>
        <v>2156</v>
      </c>
      <c r="G174" s="61">
        <v>44720</v>
      </c>
      <c r="H174" s="62" t="s">
        <v>192</v>
      </c>
      <c r="I174" s="61">
        <v>45199</v>
      </c>
      <c r="J174" s="63">
        <v>1</v>
      </c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57" t="s">
        <v>47</v>
      </c>
      <c r="B175" s="58" t="str">
        <f>IF(ISERROR(VLOOKUP(Entradas!$A175,Inventario!$A$2:$M$21,2,FALSE)),"",VLOOKUP(Entradas!$A175,Inventario!$A$2:$M$21,2,FALSE))</f>
        <v>Nimenrix</v>
      </c>
      <c r="C175" s="58" t="str">
        <f>IF(ISERROR(VLOOKUP(Entradas!$A175,Inventario!$A$2:$M$21,3,FALSE)),"",VLOOKUP(Entradas!$A175,Inventario!$A$2:$M$21,3,FALSE))</f>
        <v>Meningococo</v>
      </c>
      <c r="D175" s="59" t="str">
        <f>IF(ISERROR(VLOOKUP(Entradas!$A175,Inventario!$A$2:$M$21,4,FALSE)),"",VLOOKUP(Entradas!$A175,Inventario!$A$2:$M$21,4,FALSE))</f>
        <v>Cobo Medical</v>
      </c>
      <c r="E175" s="59" t="str">
        <f>IF(ISERROR(VLOOKUP(Entradas!$A175,Inventario!$A$2:$M$21,5,FALSE)),"",VLOOKUP(Entradas!$A175,Inventario!$A$2:$M$21,5,FALSE))</f>
        <v>Pfizer</v>
      </c>
      <c r="F175" s="60" t="str">
        <f>IF(ISERROR(VLOOKUP(Entradas!$A175,Inventario!$A$2:$M$21,6,FALSE)),"",VLOOKUP(Entradas!$A175,Inventario!$A$2:$M$21,6,FALSE))</f>
        <v>3904</v>
      </c>
      <c r="G175" s="61">
        <v>44720</v>
      </c>
      <c r="H175" s="62" t="s">
        <v>173</v>
      </c>
      <c r="I175" s="61">
        <v>45077</v>
      </c>
      <c r="J175" s="63">
        <v>10</v>
      </c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57" t="s">
        <v>93</v>
      </c>
      <c r="B176" s="58" t="str">
        <f>IF(ISERROR(VLOOKUP(Entradas!$A176,Inventario!$A$2:$M$21,2,FALSE)),"",VLOOKUP(Entradas!$A176,Inventario!$A$2:$M$21,2,FALSE))</f>
        <v>Vaxigrip</v>
      </c>
      <c r="C176" s="58" t="str">
        <f>IF(ISERROR(VLOOKUP(Entradas!$A176,Inventario!$A$2:$M$21,3,FALSE)),"",VLOOKUP(Entradas!$A176,Inventario!$A$2:$M$21,3,FALSE))</f>
        <v>Influenza</v>
      </c>
      <c r="D176" s="59" t="str">
        <f>IF(ISERROR(VLOOKUP(Entradas!$A176,Inventario!$A$2:$M$21,4,FALSE)),"",VLOOKUP(Entradas!$A176,Inventario!$A$2:$M$21,4,FALSE))</f>
        <v>IPS FARALLONES</v>
      </c>
      <c r="E176" s="59" t="str">
        <f>IF(ISERROR(VLOOKUP(Entradas!$A176,Inventario!$A$2:$M$21,5,FALSE)),"",VLOOKUP(Entradas!$A176,Inventario!$A$2:$M$21,5,FALSE))</f>
        <v>Sanofi</v>
      </c>
      <c r="F176" s="60" t="str">
        <f>IF(ISERROR(VLOOKUP(Entradas!$A176,Inventario!$A$2:$M$21,6,FALSE)),"",VLOOKUP(Entradas!$A176,Inventario!$A$2:$M$21,6,FALSE))</f>
        <v>2603</v>
      </c>
      <c r="G176" s="61">
        <v>44720</v>
      </c>
      <c r="H176" s="62" t="s">
        <v>201</v>
      </c>
      <c r="I176" s="61">
        <v>44926</v>
      </c>
      <c r="J176" s="63">
        <v>2</v>
      </c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57" t="s">
        <v>148</v>
      </c>
      <c r="B177" s="58" t="str">
        <f>IF(ISERROR(VLOOKUP(Entradas!$A177,Inventario!$A$2:$M$21,2,FALSE)),"",VLOOKUP(Entradas!$A177,Inventario!$A$2:$M$21,2,FALSE))</f>
        <v xml:space="preserve">Tetraxim </v>
      </c>
      <c r="C177" s="58" t="str">
        <f>IF(ISERROR(VLOOKUP(Entradas!$A177,Inventario!$A$2:$M$21,3,FALSE)),"",VLOOKUP(Entradas!$A177,Inventario!$A$2:$M$21,3,FALSE))</f>
        <v>Difteria-Tosferina, tetano DPT</v>
      </c>
      <c r="D177" s="59" t="str">
        <f>IF(ISERROR(VLOOKUP(Entradas!$A177,Inventario!$A$2:$M$21,4,FALSE)),"",VLOOKUP(Entradas!$A177,Inventario!$A$2:$M$21,4,FALSE))</f>
        <v>IPS FARALLONES</v>
      </c>
      <c r="E177" s="59" t="str">
        <f>IF(ISERROR(VLOOKUP(Entradas!$A177,Inventario!$A$2:$M$21,5,FALSE)),"",VLOOKUP(Entradas!$A177,Inventario!$A$2:$M$21,5,FALSE))</f>
        <v>Sanofi</v>
      </c>
      <c r="F177" s="60" t="str">
        <f>IF(ISERROR(VLOOKUP(Entradas!$A177,Inventario!$A$2:$M$21,6,FALSE)),"",VLOOKUP(Entradas!$A177,Inventario!$A$2:$M$21,6,FALSE))</f>
        <v>3300</v>
      </c>
      <c r="G177" s="61">
        <v>44720</v>
      </c>
      <c r="H177" s="62" t="s">
        <v>207</v>
      </c>
      <c r="I177" s="61">
        <v>44985</v>
      </c>
      <c r="J177" s="63">
        <v>5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57" t="s">
        <v>93</v>
      </c>
      <c r="B178" s="58" t="str">
        <f>IF(ISERROR(VLOOKUP(Entradas!$A178,Inventario!$A$2:$M$21,2,FALSE)),"",VLOOKUP(Entradas!$A178,Inventario!$A$2:$M$21,2,FALSE))</f>
        <v>Vaxigrip</v>
      </c>
      <c r="C178" s="58" t="str">
        <f>IF(ISERROR(VLOOKUP(Entradas!$A178,Inventario!$A$2:$M$21,3,FALSE)),"",VLOOKUP(Entradas!$A178,Inventario!$A$2:$M$21,3,FALSE))</f>
        <v>Influenza</v>
      </c>
      <c r="D178" s="59" t="str">
        <f>IF(ISERROR(VLOOKUP(Entradas!$A178,Inventario!$A$2:$M$21,4,FALSE)),"",VLOOKUP(Entradas!$A178,Inventario!$A$2:$M$21,4,FALSE))</f>
        <v>IPS FARALLONES</v>
      </c>
      <c r="E178" s="59" t="str">
        <f>IF(ISERROR(VLOOKUP(Entradas!$A178,Inventario!$A$2:$M$21,5,FALSE)),"",VLOOKUP(Entradas!$A178,Inventario!$A$2:$M$21,5,FALSE))</f>
        <v>Sanofi</v>
      </c>
      <c r="F178" s="60" t="str">
        <f>IF(ISERROR(VLOOKUP(Entradas!$A178,Inventario!$A$2:$M$21,6,FALSE)),"",VLOOKUP(Entradas!$A178,Inventario!$A$2:$M$21,6,FALSE))</f>
        <v>2603</v>
      </c>
      <c r="G178" s="61">
        <v>44720</v>
      </c>
      <c r="H178" s="62" t="s">
        <v>202</v>
      </c>
      <c r="I178" s="61">
        <v>44926</v>
      </c>
      <c r="J178" s="63">
        <v>10</v>
      </c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57" t="s">
        <v>54</v>
      </c>
      <c r="B179" s="58" t="str">
        <f>IF(ISERROR(VLOOKUP(Entradas!$A179,Inventario!$A$2:$M$21,2,FALSE)),"",VLOOKUP(Entradas!$A179,Inventario!$A$2:$M$21,2,FALSE))</f>
        <v>Prevenar</v>
      </c>
      <c r="C179" s="58" t="str">
        <f>IF(ISERROR(VLOOKUP(Entradas!$A179,Inventario!$A$2:$M$21,3,FALSE)),"",VLOOKUP(Entradas!$A179,Inventario!$A$2:$M$21,3,FALSE))</f>
        <v>Neumococo 13V</v>
      </c>
      <c r="D179" s="59" t="str">
        <f>IF(ISERROR(VLOOKUP(Entradas!$A179,Inventario!$A$2:$M$21,4,FALSE)),"",VLOOKUP(Entradas!$A179,Inventario!$A$2:$M$21,4,FALSE))</f>
        <v>Cobo Medical</v>
      </c>
      <c r="E179" s="59" t="str">
        <f>IF(ISERROR(VLOOKUP(Entradas!$A179,Inventario!$A$2:$M$21,5,FALSE)),"",VLOOKUP(Entradas!$A179,Inventario!$A$2:$M$21,5,FALSE))</f>
        <v>Pfizer</v>
      </c>
      <c r="F179" s="60" t="str">
        <f>IF(ISERROR(VLOOKUP(Entradas!$A179,Inventario!$A$2:$M$21,6,FALSE)),"",VLOOKUP(Entradas!$A179,Inventario!$A$2:$M$21,6,FALSE))</f>
        <v>2156</v>
      </c>
      <c r="G179" s="61">
        <v>44725</v>
      </c>
      <c r="H179" s="62" t="s">
        <v>192</v>
      </c>
      <c r="I179" s="61">
        <v>45199</v>
      </c>
      <c r="J179" s="63">
        <v>5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57" t="s">
        <v>85</v>
      </c>
      <c r="B180" s="58" t="str">
        <f>IF(ISERROR(VLOOKUP(Entradas!$A180,Inventario!$A$2:$M$21,2,FALSE)),"",VLOOKUP(Entradas!$A180,Inventario!$A$2:$M$21,2,FALSE))</f>
        <v xml:space="preserve">Avaxim 80 </v>
      </c>
      <c r="C180" s="58" t="str">
        <f>IF(ISERROR(VLOOKUP(Entradas!$A180,Inventario!$A$2:$M$21,3,FALSE)),"",VLOOKUP(Entradas!$A180,Inventario!$A$2:$M$21,3,FALSE))</f>
        <v>Hepatitis A niño</v>
      </c>
      <c r="D180" s="59" t="str">
        <f>IF(ISERROR(VLOOKUP(Entradas!$A180,Inventario!$A$2:$M$21,4,FALSE)),"",VLOOKUP(Entradas!$A180,Inventario!$A$2:$M$21,4,FALSE))</f>
        <v>IPS FARALLONES</v>
      </c>
      <c r="E180" s="59" t="str">
        <f>IF(ISERROR(VLOOKUP(Entradas!$A180,Inventario!$A$2:$M$21,5,FALSE)),"",VLOOKUP(Entradas!$A180,Inventario!$A$2:$M$21,5,FALSE))</f>
        <v>Sanofi</v>
      </c>
      <c r="F180" s="60" t="str">
        <f>IF(ISERROR(VLOOKUP(Entradas!$A180,Inventario!$A$2:$M$21,6,FALSE)),"",VLOOKUP(Entradas!$A180,Inventario!$A$2:$M$21,6,FALSE))</f>
        <v>2500</v>
      </c>
      <c r="G180" s="61">
        <v>44728</v>
      </c>
      <c r="H180" s="62" t="s">
        <v>208</v>
      </c>
      <c r="I180" s="61">
        <v>45169</v>
      </c>
      <c r="J180" s="63">
        <v>2</v>
      </c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57" t="s">
        <v>73</v>
      </c>
      <c r="B181" s="58" t="str">
        <f>IF(ISERROR(VLOOKUP(Entradas!$A181,Inventario!$A$2:$M$21,2,FALSE)),"",VLOOKUP(Entradas!$A181,Inventario!$A$2:$M$21,2,FALSE))</f>
        <v>Pentaxim</v>
      </c>
      <c r="C181" s="58" t="str">
        <f>IF(ISERROR(VLOOKUP(Entradas!$A181,Inventario!$A$2:$M$21,3,FALSE)),"",VLOOKUP(Entradas!$A181,Inventario!$A$2:$M$21,3,FALSE))</f>
        <v>Difteria-Tosferina, tetano, polio, haemophilus</v>
      </c>
      <c r="D181" s="59" t="str">
        <f>IF(ISERROR(VLOOKUP(Entradas!$A181,Inventario!$A$2:$M$21,4,FALSE)),"",VLOOKUP(Entradas!$A181,Inventario!$A$2:$M$21,4,FALSE))</f>
        <v>IPS FARALLONES</v>
      </c>
      <c r="E181" s="59" t="str">
        <f>IF(ISERROR(VLOOKUP(Entradas!$A181,Inventario!$A$2:$M$21,5,FALSE)),"",VLOOKUP(Entradas!$A181,Inventario!$A$2:$M$21,5,FALSE))</f>
        <v>Sanofi</v>
      </c>
      <c r="F181" s="60" t="str">
        <f>IF(ISERROR(VLOOKUP(Entradas!$A181,Inventario!$A$2:$M$21,6,FALSE)),"",VLOOKUP(Entradas!$A181,Inventario!$A$2:$M$21,6,FALSE))</f>
        <v>2800</v>
      </c>
      <c r="G181" s="61">
        <v>44728</v>
      </c>
      <c r="H181" s="62" t="s">
        <v>209</v>
      </c>
      <c r="I181" s="61">
        <v>44957</v>
      </c>
      <c r="J181" s="63">
        <v>2</v>
      </c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57" t="s">
        <v>93</v>
      </c>
      <c r="B182" s="58" t="str">
        <f>IF(ISERROR(VLOOKUP(Entradas!$A182,Inventario!$A$2:$M$21,2,FALSE)),"",VLOOKUP(Entradas!$A182,Inventario!$A$2:$M$21,2,FALSE))</f>
        <v>Vaxigrip</v>
      </c>
      <c r="C182" s="58" t="str">
        <f>IF(ISERROR(VLOOKUP(Entradas!$A182,Inventario!$A$2:$M$21,3,FALSE)),"",VLOOKUP(Entradas!$A182,Inventario!$A$2:$M$21,3,FALSE))</f>
        <v>Influenza</v>
      </c>
      <c r="D182" s="59" t="str">
        <f>IF(ISERROR(VLOOKUP(Entradas!$A182,Inventario!$A$2:$M$21,4,FALSE)),"",VLOOKUP(Entradas!$A182,Inventario!$A$2:$M$21,4,FALSE))</f>
        <v>IPS FARALLONES</v>
      </c>
      <c r="E182" s="59" t="str">
        <f>IF(ISERROR(VLOOKUP(Entradas!$A182,Inventario!$A$2:$M$21,5,FALSE)),"",VLOOKUP(Entradas!$A182,Inventario!$A$2:$M$21,5,FALSE))</f>
        <v>Sanofi</v>
      </c>
      <c r="F182" s="60" t="str">
        <f>IF(ISERROR(VLOOKUP(Entradas!$A182,Inventario!$A$2:$M$21,6,FALSE)),"",VLOOKUP(Entradas!$A182,Inventario!$A$2:$M$21,6,FALSE))</f>
        <v>2603</v>
      </c>
      <c r="G182" s="61">
        <v>44728</v>
      </c>
      <c r="H182" s="62" t="s">
        <v>210</v>
      </c>
      <c r="I182" s="61">
        <v>44957</v>
      </c>
      <c r="J182" s="63">
        <v>10</v>
      </c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57" t="s">
        <v>77</v>
      </c>
      <c r="B183" s="58" t="str">
        <f>IF(ISERROR(VLOOKUP(Entradas!$A183,Inventario!$A$2:$M$21,2,FALSE)),"",VLOOKUP(Entradas!$A183,Inventario!$A$2:$M$21,2,FALSE))</f>
        <v>Hexaxim</v>
      </c>
      <c r="C183" s="58" t="str">
        <f>IF(ISERROR(VLOOKUP(Entradas!$A183,Inventario!$A$2:$M$21,3,FALSE)),"",VLOOKUP(Entradas!$A183,Inventario!$A$2:$M$21,3,FALSE))</f>
        <v>DPAT + VPI + HIB + HB</v>
      </c>
      <c r="D183" s="59" t="str">
        <f>IF(ISERROR(VLOOKUP(Entradas!$A183,Inventario!$A$2:$M$21,4,FALSE)),"",VLOOKUP(Entradas!$A183,Inventario!$A$2:$M$21,4,FALSE))</f>
        <v>IPS FARALLONES</v>
      </c>
      <c r="E183" s="59" t="str">
        <f>IF(ISERROR(VLOOKUP(Entradas!$A183,Inventario!$A$2:$M$21,5,FALSE)),"",VLOOKUP(Entradas!$A183,Inventario!$A$2:$M$21,5,FALSE))</f>
        <v>Sanofi</v>
      </c>
      <c r="F183" s="60" t="str">
        <f>IF(ISERROR(VLOOKUP(Entradas!$A183,Inventario!$A$2:$M$21,6,FALSE)),"",VLOOKUP(Entradas!$A183,Inventario!$A$2:$M$21,6,FALSE))</f>
        <v>3800</v>
      </c>
      <c r="G183" s="61">
        <v>44728</v>
      </c>
      <c r="H183" s="62" t="s">
        <v>198</v>
      </c>
      <c r="I183" s="61">
        <v>45138</v>
      </c>
      <c r="J183" s="63">
        <v>3</v>
      </c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57" t="s">
        <v>96</v>
      </c>
      <c r="B184" s="58" t="str">
        <f>IF(ISERROR(VLOOKUP(Entradas!$A184,Inventario!$A$2:$M$21,2,FALSE)),"",VLOOKUP(Entradas!$A184,Inventario!$A$2:$M$21,2,FALSE))</f>
        <v>Rotateq</v>
      </c>
      <c r="C184" s="58" t="str">
        <f>IF(ISERROR(VLOOKUP(Entradas!$A184,Inventario!$A$2:$M$21,3,FALSE)),"",VLOOKUP(Entradas!$A184,Inventario!$A$2:$M$21,3,FALSE))</f>
        <v>Rotavirus Vivo Atenuado</v>
      </c>
      <c r="D184" s="59" t="str">
        <f>IF(ISERROR(VLOOKUP(Entradas!$A184,Inventario!$A$2:$M$21,4,FALSE)),"",VLOOKUP(Entradas!$A184,Inventario!$A$2:$M$21,4,FALSE))</f>
        <v>IPS FARALLONES</v>
      </c>
      <c r="E184" s="59" t="str">
        <f>IF(ISERROR(VLOOKUP(Entradas!$A184,Inventario!$A$2:$M$21,5,FALSE)),"",VLOOKUP(Entradas!$A184,Inventario!$A$2:$M$21,5,FALSE))</f>
        <v>Merck</v>
      </c>
      <c r="F184" s="60" t="str">
        <f>IF(ISERROR(VLOOKUP(Entradas!$A184,Inventario!$A$2:$M$21,6,FALSE)),"",VLOOKUP(Entradas!$A184,Inventario!$A$2:$M$21,6,FALSE))</f>
        <v>1800</v>
      </c>
      <c r="G184" s="61">
        <v>44728</v>
      </c>
      <c r="H184" s="62" t="s">
        <v>211</v>
      </c>
      <c r="I184" s="61">
        <v>45060</v>
      </c>
      <c r="J184" s="63">
        <v>3</v>
      </c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57" t="s">
        <v>54</v>
      </c>
      <c r="B185" s="58" t="str">
        <f>IF(ISERROR(VLOOKUP(Entradas!$A185,Inventario!$A$2:$M$21,2,FALSE)),"",VLOOKUP(Entradas!$A185,Inventario!$A$2:$M$21,2,FALSE))</f>
        <v>Prevenar</v>
      </c>
      <c r="C185" s="58" t="str">
        <f>IF(ISERROR(VLOOKUP(Entradas!$A185,Inventario!$A$2:$M$21,3,FALSE)),"",VLOOKUP(Entradas!$A185,Inventario!$A$2:$M$21,3,FALSE))</f>
        <v>Neumococo 13V</v>
      </c>
      <c r="D185" s="59" t="str">
        <f>IF(ISERROR(VLOOKUP(Entradas!$A185,Inventario!$A$2:$M$21,4,FALSE)),"",VLOOKUP(Entradas!$A185,Inventario!$A$2:$M$21,4,FALSE))</f>
        <v>Cobo Medical</v>
      </c>
      <c r="E185" s="59" t="str">
        <f>IF(ISERROR(VLOOKUP(Entradas!$A185,Inventario!$A$2:$M$21,5,FALSE)),"",VLOOKUP(Entradas!$A185,Inventario!$A$2:$M$21,5,FALSE))</f>
        <v>Pfizer</v>
      </c>
      <c r="F185" s="60" t="str">
        <f>IF(ISERROR(VLOOKUP(Entradas!$A185,Inventario!$A$2:$M$21,6,FALSE)),"",VLOOKUP(Entradas!$A185,Inventario!$A$2:$M$21,6,FALSE))</f>
        <v>2156</v>
      </c>
      <c r="G185" s="61">
        <v>44736</v>
      </c>
      <c r="H185" s="62" t="s">
        <v>192</v>
      </c>
      <c r="I185" s="61">
        <v>45199</v>
      </c>
      <c r="J185" s="63">
        <v>3</v>
      </c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57" t="s">
        <v>54</v>
      </c>
      <c r="B186" s="58" t="str">
        <f>IF(ISERROR(VLOOKUP(Entradas!$A186,Inventario!$A$2:$M$21,2,FALSE)),"",VLOOKUP(Entradas!$A186,Inventario!$A$2:$M$21,2,FALSE))</f>
        <v>Prevenar</v>
      </c>
      <c r="C186" s="58" t="str">
        <f>IF(ISERROR(VLOOKUP(Entradas!$A186,Inventario!$A$2:$M$21,3,FALSE)),"",VLOOKUP(Entradas!$A186,Inventario!$A$2:$M$21,3,FALSE))</f>
        <v>Neumococo 13V</v>
      </c>
      <c r="D186" s="59" t="str">
        <f>IF(ISERROR(VLOOKUP(Entradas!$A186,Inventario!$A$2:$M$21,4,FALSE)),"",VLOOKUP(Entradas!$A186,Inventario!$A$2:$M$21,4,FALSE))</f>
        <v>Cobo Medical</v>
      </c>
      <c r="E186" s="59" t="str">
        <f>IF(ISERROR(VLOOKUP(Entradas!$A186,Inventario!$A$2:$M$21,5,FALSE)),"",VLOOKUP(Entradas!$A186,Inventario!$A$2:$M$21,5,FALSE))</f>
        <v>Pfizer</v>
      </c>
      <c r="F186" s="60" t="str">
        <f>IF(ISERROR(VLOOKUP(Entradas!$A186,Inventario!$A$2:$M$21,6,FALSE)),"",VLOOKUP(Entradas!$A186,Inventario!$A$2:$M$21,6,FALSE))</f>
        <v>2156</v>
      </c>
      <c r="G186" s="61">
        <v>44736</v>
      </c>
      <c r="H186" s="62" t="s">
        <v>192</v>
      </c>
      <c r="I186" s="61">
        <v>45199</v>
      </c>
      <c r="J186" s="63">
        <v>1</v>
      </c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57" t="s">
        <v>47</v>
      </c>
      <c r="B187" s="58" t="str">
        <f>IF(ISERROR(VLOOKUP(Entradas!$A187,Inventario!$A$2:$M$21,2,FALSE)),"",VLOOKUP(Entradas!$A187,Inventario!$A$2:$M$21,2,FALSE))</f>
        <v>Nimenrix</v>
      </c>
      <c r="C187" s="58" t="str">
        <f>IF(ISERROR(VLOOKUP(Entradas!$A187,Inventario!$A$2:$M$21,3,FALSE)),"",VLOOKUP(Entradas!$A187,Inventario!$A$2:$M$21,3,FALSE))</f>
        <v>Meningococo</v>
      </c>
      <c r="D187" s="59" t="str">
        <f>IF(ISERROR(VLOOKUP(Entradas!$A187,Inventario!$A$2:$M$21,4,FALSE)),"",VLOOKUP(Entradas!$A187,Inventario!$A$2:$M$21,4,FALSE))</f>
        <v>Cobo Medical</v>
      </c>
      <c r="E187" s="59" t="str">
        <f>IF(ISERROR(VLOOKUP(Entradas!$A187,Inventario!$A$2:$M$21,5,FALSE)),"",VLOOKUP(Entradas!$A187,Inventario!$A$2:$M$21,5,FALSE))</f>
        <v>Pfizer</v>
      </c>
      <c r="F187" s="60" t="str">
        <f>IF(ISERROR(VLOOKUP(Entradas!$A187,Inventario!$A$2:$M$21,6,FALSE)),"",VLOOKUP(Entradas!$A187,Inventario!$A$2:$M$21,6,FALSE))</f>
        <v>3904</v>
      </c>
      <c r="G187" s="61">
        <v>44736</v>
      </c>
      <c r="H187" s="62" t="s">
        <v>173</v>
      </c>
      <c r="I187" s="61">
        <v>45077</v>
      </c>
      <c r="J187" s="63">
        <v>10</v>
      </c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57" t="s">
        <v>93</v>
      </c>
      <c r="B188" s="58" t="str">
        <f>IF(ISERROR(VLOOKUP(Entradas!$A188,Inventario!$A$2:$M$21,2,FALSE)),"",VLOOKUP(Entradas!$A188,Inventario!$A$2:$M$21,2,FALSE))</f>
        <v>Vaxigrip</v>
      </c>
      <c r="C188" s="58" t="str">
        <f>IF(ISERROR(VLOOKUP(Entradas!$A188,Inventario!$A$2:$M$21,3,FALSE)),"",VLOOKUP(Entradas!$A188,Inventario!$A$2:$M$21,3,FALSE))</f>
        <v>Influenza</v>
      </c>
      <c r="D188" s="59" t="str">
        <f>IF(ISERROR(VLOOKUP(Entradas!$A188,Inventario!$A$2:$M$21,4,FALSE)),"",VLOOKUP(Entradas!$A188,Inventario!$A$2:$M$21,4,FALSE))</f>
        <v>IPS FARALLONES</v>
      </c>
      <c r="E188" s="59" t="str">
        <f>IF(ISERROR(VLOOKUP(Entradas!$A188,Inventario!$A$2:$M$21,5,FALSE)),"",VLOOKUP(Entradas!$A188,Inventario!$A$2:$M$21,5,FALSE))</f>
        <v>Sanofi</v>
      </c>
      <c r="F188" s="60" t="str">
        <f>IF(ISERROR(VLOOKUP(Entradas!$A188,Inventario!$A$2:$M$21,6,FALSE)),"",VLOOKUP(Entradas!$A188,Inventario!$A$2:$M$21,6,FALSE))</f>
        <v>2603</v>
      </c>
      <c r="G188" s="61">
        <v>44736</v>
      </c>
      <c r="H188" s="62" t="s">
        <v>210</v>
      </c>
      <c r="I188" s="61">
        <v>44957</v>
      </c>
      <c r="J188" s="63">
        <v>10</v>
      </c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57" t="s">
        <v>58</v>
      </c>
      <c r="B189" s="58" t="str">
        <f>IF(ISERROR(VLOOKUP(Entradas!$A189,Inventario!$A$2:$M$21,2,FALSE)),"",VLOOKUP(Entradas!$A189,Inventario!$A$2:$M$21,2,FALSE))</f>
        <v>Proquad</v>
      </c>
      <c r="C189" s="58" t="str">
        <f>IF(ISERROR(VLOOKUP(Entradas!$A189,Inventario!$A$2:$M$21,3,FALSE)),"",VLOOKUP(Entradas!$A189,Inventario!$A$2:$M$21,3,FALSE))</f>
        <v>Sarampion + Rubeola + parotiditis + varicela</v>
      </c>
      <c r="D189" s="59" t="str">
        <f>IF(ISERROR(VLOOKUP(Entradas!$A189,Inventario!$A$2:$M$21,4,FALSE)),"",VLOOKUP(Entradas!$A189,Inventario!$A$2:$M$21,4,FALSE))</f>
        <v>IPS FARALLONES</v>
      </c>
      <c r="E189" s="59" t="str">
        <f>IF(ISERROR(VLOOKUP(Entradas!$A189,Inventario!$A$2:$M$21,5,FALSE)),"",VLOOKUP(Entradas!$A189,Inventario!$A$2:$M$21,5,FALSE))</f>
        <v>Merck</v>
      </c>
      <c r="F189" s="60" t="str">
        <f>IF(ISERROR(VLOOKUP(Entradas!$A189,Inventario!$A$2:$M$21,6,FALSE)),"",VLOOKUP(Entradas!$A189,Inventario!$A$2:$M$21,6,FALSE))</f>
        <v>4200</v>
      </c>
      <c r="G189" s="61">
        <v>44736</v>
      </c>
      <c r="H189" s="62" t="s">
        <v>190</v>
      </c>
      <c r="I189" s="61">
        <v>44957</v>
      </c>
      <c r="J189" s="63">
        <v>4</v>
      </c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57" t="s">
        <v>85</v>
      </c>
      <c r="B190" s="58" t="str">
        <f>IF(ISERROR(VLOOKUP(Entradas!$A190,Inventario!$A$2:$M$21,2,FALSE)),"",VLOOKUP(Entradas!$A190,Inventario!$A$2:$M$21,2,FALSE))</f>
        <v xml:space="preserve">Avaxim 80 </v>
      </c>
      <c r="C190" s="58" t="str">
        <f>IF(ISERROR(VLOOKUP(Entradas!$A190,Inventario!$A$2:$M$21,3,FALSE)),"",VLOOKUP(Entradas!$A190,Inventario!$A$2:$M$21,3,FALSE))</f>
        <v>Hepatitis A niño</v>
      </c>
      <c r="D190" s="59" t="str">
        <f>IF(ISERROR(VLOOKUP(Entradas!$A190,Inventario!$A$2:$M$21,4,FALSE)),"",VLOOKUP(Entradas!$A190,Inventario!$A$2:$M$21,4,FALSE))</f>
        <v>IPS FARALLONES</v>
      </c>
      <c r="E190" s="59" t="str">
        <f>IF(ISERROR(VLOOKUP(Entradas!$A190,Inventario!$A$2:$M$21,5,FALSE)),"",VLOOKUP(Entradas!$A190,Inventario!$A$2:$M$21,5,FALSE))</f>
        <v>Sanofi</v>
      </c>
      <c r="F190" s="60" t="str">
        <f>IF(ISERROR(VLOOKUP(Entradas!$A190,Inventario!$A$2:$M$21,6,FALSE)),"",VLOOKUP(Entradas!$A190,Inventario!$A$2:$M$21,6,FALSE))</f>
        <v>2500</v>
      </c>
      <c r="G190" s="61">
        <v>44736</v>
      </c>
      <c r="H190" s="62" t="s">
        <v>208</v>
      </c>
      <c r="I190" s="61">
        <v>45169</v>
      </c>
      <c r="J190" s="63">
        <v>4</v>
      </c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57" t="s">
        <v>104</v>
      </c>
      <c r="B191" s="58" t="str">
        <f>IF(ISERROR(VLOOKUP(Entradas!$A191,Inventario!$A$2:$M$21,2,FALSE)),"",VLOOKUP(Entradas!$A191,Inventario!$A$2:$M$21,2,FALSE))</f>
        <v>Boostrix</v>
      </c>
      <c r="C191" s="58" t="str">
        <f>IF(ISERROR(VLOOKUP(Entradas!$A191,Inventario!$A$2:$M$21,3,FALSE)),"",VLOOKUP(Entradas!$A191,Inventario!$A$2:$M$21,3,FALSE))</f>
        <v>DPT</v>
      </c>
      <c r="D191" s="59" t="str">
        <f>IF(ISERROR(VLOOKUP(Entradas!$A191,Inventario!$A$2:$M$21,4,FALSE)),"",VLOOKUP(Entradas!$A191,Inventario!$A$2:$M$21,4,FALSE))</f>
        <v>IPS FARALLONES</v>
      </c>
      <c r="E191" s="59" t="str">
        <f>IF(ISERROR(VLOOKUP(Entradas!$A191,Inventario!$A$2:$M$21,5,FALSE)),"",VLOOKUP(Entradas!$A191,Inventario!$A$2:$M$21,5,FALSE))</f>
        <v>Glaxo</v>
      </c>
      <c r="F191" s="60" t="str">
        <f>IF(ISERROR(VLOOKUP(Entradas!$A191,Inventario!$A$2:$M$21,6,FALSE)),"",VLOOKUP(Entradas!$A191,Inventario!$A$2:$M$21,6,FALSE))</f>
        <v>300</v>
      </c>
      <c r="G191" s="61">
        <v>44747</v>
      </c>
      <c r="H191" s="62" t="s">
        <v>200</v>
      </c>
      <c r="I191" s="61">
        <v>45260</v>
      </c>
      <c r="J191" s="63">
        <v>2</v>
      </c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57" t="s">
        <v>93</v>
      </c>
      <c r="B192" s="58" t="str">
        <f>IF(ISERROR(VLOOKUP(Entradas!$A192,Inventario!$A$2:$M$21,2,FALSE)),"",VLOOKUP(Entradas!$A192,Inventario!$A$2:$M$21,2,FALSE))</f>
        <v>Vaxigrip</v>
      </c>
      <c r="C192" s="58" t="str">
        <f>IF(ISERROR(VLOOKUP(Entradas!$A192,Inventario!$A$2:$M$21,3,FALSE)),"",VLOOKUP(Entradas!$A192,Inventario!$A$2:$M$21,3,FALSE))</f>
        <v>Influenza</v>
      </c>
      <c r="D192" s="59" t="str">
        <f>IF(ISERROR(VLOOKUP(Entradas!$A192,Inventario!$A$2:$M$21,4,FALSE)),"",VLOOKUP(Entradas!$A192,Inventario!$A$2:$M$21,4,FALSE))</f>
        <v>IPS FARALLONES</v>
      </c>
      <c r="E192" s="59" t="str">
        <f>IF(ISERROR(VLOOKUP(Entradas!$A192,Inventario!$A$2:$M$21,5,FALSE)),"",VLOOKUP(Entradas!$A192,Inventario!$A$2:$M$21,5,FALSE))</f>
        <v>Sanofi</v>
      </c>
      <c r="F192" s="60" t="str">
        <f>IF(ISERROR(VLOOKUP(Entradas!$A192,Inventario!$A$2:$M$21,6,FALSE)),"",VLOOKUP(Entradas!$A192,Inventario!$A$2:$M$21,6,FALSE))</f>
        <v>2603</v>
      </c>
      <c r="G192" s="61">
        <v>44747</v>
      </c>
      <c r="H192" s="62" t="s">
        <v>210</v>
      </c>
      <c r="I192" s="61">
        <v>44957</v>
      </c>
      <c r="J192" s="63">
        <v>10</v>
      </c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57" t="s">
        <v>62</v>
      </c>
      <c r="B193" s="58" t="str">
        <f>IF(ISERROR(VLOOKUP(Entradas!$A193,Inventario!$A$2:$M$21,2,FALSE)),"",VLOOKUP(Entradas!$A193,Inventario!$A$2:$M$21,2,FALSE))</f>
        <v xml:space="preserve">Gardasil </v>
      </c>
      <c r="C193" s="58" t="str">
        <f>IF(ISERROR(VLOOKUP(Entradas!$A193,Inventario!$A$2:$M$21,3,FALSE)),"",VLOOKUP(Entradas!$A193,Inventario!$A$2:$M$21,3,FALSE))</f>
        <v>VPH</v>
      </c>
      <c r="D193" s="59" t="str">
        <f>IF(ISERROR(VLOOKUP(Entradas!$A193,Inventario!$A$2:$M$21,4,FALSE)),"",VLOOKUP(Entradas!$A193,Inventario!$A$2:$M$21,4,FALSE))</f>
        <v>IPS FARALLONES</v>
      </c>
      <c r="E193" s="59" t="str">
        <f>IF(ISERROR(VLOOKUP(Entradas!$A193,Inventario!$A$2:$M$21,5,FALSE)),"",VLOOKUP(Entradas!$A193,Inventario!$A$2:$M$21,5,FALSE))</f>
        <v>Merck</v>
      </c>
      <c r="F193" s="60" t="str">
        <f>IF(ISERROR(VLOOKUP(Entradas!$A193,Inventario!$A$2:$M$21,6,FALSE)),"",VLOOKUP(Entradas!$A193,Inventario!$A$2:$M$21,6,FALSE))</f>
        <v>1600</v>
      </c>
      <c r="G193" s="61">
        <v>44747</v>
      </c>
      <c r="H193" s="62" t="s">
        <v>199</v>
      </c>
      <c r="I193" s="61">
        <v>45382</v>
      </c>
      <c r="J193" s="63">
        <v>1</v>
      </c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57" t="s">
        <v>85</v>
      </c>
      <c r="B194" s="58" t="str">
        <f>IF(ISERROR(VLOOKUP(Entradas!$A194,Inventario!$A$2:$M$21,2,FALSE)),"",VLOOKUP(Entradas!$A194,Inventario!$A$2:$M$21,2,FALSE))</f>
        <v xml:space="preserve">Avaxim 80 </v>
      </c>
      <c r="C194" s="58" t="str">
        <f>IF(ISERROR(VLOOKUP(Entradas!$A194,Inventario!$A$2:$M$21,3,FALSE)),"",VLOOKUP(Entradas!$A194,Inventario!$A$2:$M$21,3,FALSE))</f>
        <v>Hepatitis A niño</v>
      </c>
      <c r="D194" s="59" t="str">
        <f>IF(ISERROR(VLOOKUP(Entradas!$A194,Inventario!$A$2:$M$21,4,FALSE)),"",VLOOKUP(Entradas!$A194,Inventario!$A$2:$M$21,4,FALSE))</f>
        <v>IPS FARALLONES</v>
      </c>
      <c r="E194" s="59" t="str">
        <f>IF(ISERROR(VLOOKUP(Entradas!$A194,Inventario!$A$2:$M$21,5,FALSE)),"",VLOOKUP(Entradas!$A194,Inventario!$A$2:$M$21,5,FALSE))</f>
        <v>Sanofi</v>
      </c>
      <c r="F194" s="60" t="str">
        <f>IF(ISERROR(VLOOKUP(Entradas!$A194,Inventario!$A$2:$M$21,6,FALSE)),"",VLOOKUP(Entradas!$A194,Inventario!$A$2:$M$21,6,FALSE))</f>
        <v>2500</v>
      </c>
      <c r="G194" s="61">
        <v>44747</v>
      </c>
      <c r="H194" s="62" t="s">
        <v>208</v>
      </c>
      <c r="I194" s="61">
        <v>45169</v>
      </c>
      <c r="J194" s="63">
        <v>3</v>
      </c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57" t="s">
        <v>47</v>
      </c>
      <c r="B195" s="58" t="str">
        <f>IF(ISERROR(VLOOKUP(Entradas!$A195,Inventario!$A$2:$M$21,2,FALSE)),"",VLOOKUP(Entradas!$A195,Inventario!$A$2:$M$21,2,FALSE))</f>
        <v>Nimenrix</v>
      </c>
      <c r="C195" s="58" t="str">
        <f>IF(ISERROR(VLOOKUP(Entradas!$A195,Inventario!$A$2:$M$21,3,FALSE)),"",VLOOKUP(Entradas!$A195,Inventario!$A$2:$M$21,3,FALSE))</f>
        <v>Meningococo</v>
      </c>
      <c r="D195" s="59" t="str">
        <f>IF(ISERROR(VLOOKUP(Entradas!$A195,Inventario!$A$2:$M$21,4,FALSE)),"",VLOOKUP(Entradas!$A195,Inventario!$A$2:$M$21,4,FALSE))</f>
        <v>Cobo Medical</v>
      </c>
      <c r="E195" s="59" t="str">
        <f>IF(ISERROR(VLOOKUP(Entradas!$A195,Inventario!$A$2:$M$21,5,FALSE)),"",VLOOKUP(Entradas!$A195,Inventario!$A$2:$M$21,5,FALSE))</f>
        <v>Pfizer</v>
      </c>
      <c r="F195" s="60" t="str">
        <f>IF(ISERROR(VLOOKUP(Entradas!$A195,Inventario!$A$2:$M$21,6,FALSE)),"",VLOOKUP(Entradas!$A195,Inventario!$A$2:$M$21,6,FALSE))</f>
        <v>3904</v>
      </c>
      <c r="G195" s="61">
        <v>44749</v>
      </c>
      <c r="H195" s="62" t="s">
        <v>173</v>
      </c>
      <c r="I195" s="61">
        <v>44712</v>
      </c>
      <c r="J195" s="63">
        <v>5</v>
      </c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57" t="s">
        <v>93</v>
      </c>
      <c r="B196" s="58" t="str">
        <f>IF(ISERROR(VLOOKUP(Entradas!$A196,Inventario!$A$2:$M$21,2,FALSE)),"",VLOOKUP(Entradas!$A196,Inventario!$A$2:$M$21,2,FALSE))</f>
        <v>Vaxigrip</v>
      </c>
      <c r="C196" s="58" t="str">
        <f>IF(ISERROR(VLOOKUP(Entradas!$A196,Inventario!$A$2:$M$21,3,FALSE)),"",VLOOKUP(Entradas!$A196,Inventario!$A$2:$M$21,3,FALSE))</f>
        <v>Influenza</v>
      </c>
      <c r="D196" s="59" t="str">
        <f>IF(ISERROR(VLOOKUP(Entradas!$A196,Inventario!$A$2:$M$21,4,FALSE)),"",VLOOKUP(Entradas!$A196,Inventario!$A$2:$M$21,4,FALSE))</f>
        <v>IPS FARALLONES</v>
      </c>
      <c r="E196" s="59" t="str">
        <f>IF(ISERROR(VLOOKUP(Entradas!$A196,Inventario!$A$2:$M$21,5,FALSE)),"",VLOOKUP(Entradas!$A196,Inventario!$A$2:$M$21,5,FALSE))</f>
        <v>Sanofi</v>
      </c>
      <c r="F196" s="60" t="str">
        <f>IF(ISERROR(VLOOKUP(Entradas!$A196,Inventario!$A$2:$M$21,6,FALSE)),"",VLOOKUP(Entradas!$A196,Inventario!$A$2:$M$21,6,FALSE))</f>
        <v>2603</v>
      </c>
      <c r="G196" s="61">
        <v>44753</v>
      </c>
      <c r="H196" s="62" t="s">
        <v>210</v>
      </c>
      <c r="I196" s="61">
        <v>44957</v>
      </c>
      <c r="J196" s="63">
        <v>10</v>
      </c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57" t="s">
        <v>54</v>
      </c>
      <c r="B197" s="58" t="str">
        <f>IF(ISERROR(VLOOKUP(Entradas!$A197,Inventario!$A$2:$M$21,2,FALSE)),"",VLOOKUP(Entradas!$A197,Inventario!$A$2:$M$21,2,FALSE))</f>
        <v>Prevenar</v>
      </c>
      <c r="C197" s="58" t="str">
        <f>IF(ISERROR(VLOOKUP(Entradas!$A197,Inventario!$A$2:$M$21,3,FALSE)),"",VLOOKUP(Entradas!$A197,Inventario!$A$2:$M$21,3,FALSE))</f>
        <v>Neumococo 13V</v>
      </c>
      <c r="D197" s="59" t="str">
        <f>IF(ISERROR(VLOOKUP(Entradas!$A197,Inventario!$A$2:$M$21,4,FALSE)),"",VLOOKUP(Entradas!$A197,Inventario!$A$2:$M$21,4,FALSE))</f>
        <v>Cobo Medical</v>
      </c>
      <c r="E197" s="59" t="str">
        <f>IF(ISERROR(VLOOKUP(Entradas!$A197,Inventario!$A$2:$M$21,5,FALSE)),"",VLOOKUP(Entradas!$A197,Inventario!$A$2:$M$21,5,FALSE))</f>
        <v>Pfizer</v>
      </c>
      <c r="F197" s="60" t="str">
        <f>IF(ISERROR(VLOOKUP(Entradas!$A197,Inventario!$A$2:$M$21,6,FALSE)),"",VLOOKUP(Entradas!$A197,Inventario!$A$2:$M$21,6,FALSE))</f>
        <v>2156</v>
      </c>
      <c r="G197" s="61">
        <v>44754</v>
      </c>
      <c r="H197" s="62" t="s">
        <v>192</v>
      </c>
      <c r="I197" s="61">
        <v>45199</v>
      </c>
      <c r="J197" s="63">
        <v>4</v>
      </c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57" t="s">
        <v>54</v>
      </c>
      <c r="B198" s="58" t="str">
        <f>IF(ISERROR(VLOOKUP(Entradas!$A198,Inventario!$A$2:$M$21,2,FALSE)),"",VLOOKUP(Entradas!$A198,Inventario!$A$2:$M$21,2,FALSE))</f>
        <v>Prevenar</v>
      </c>
      <c r="C198" s="58" t="str">
        <f>IF(ISERROR(VLOOKUP(Entradas!$A198,Inventario!$A$2:$M$21,3,FALSE)),"",VLOOKUP(Entradas!$A198,Inventario!$A$2:$M$21,3,FALSE))</f>
        <v>Neumococo 13V</v>
      </c>
      <c r="D198" s="59" t="str">
        <f>IF(ISERROR(VLOOKUP(Entradas!$A198,Inventario!$A$2:$M$21,4,FALSE)),"",VLOOKUP(Entradas!$A198,Inventario!$A$2:$M$21,4,FALSE))</f>
        <v>Cobo Medical</v>
      </c>
      <c r="E198" s="59" t="str">
        <f>IF(ISERROR(VLOOKUP(Entradas!$A198,Inventario!$A$2:$M$21,5,FALSE)),"",VLOOKUP(Entradas!$A198,Inventario!$A$2:$M$21,5,FALSE))</f>
        <v>Pfizer</v>
      </c>
      <c r="F198" s="60" t="str">
        <f>IF(ISERROR(VLOOKUP(Entradas!$A198,Inventario!$A$2:$M$21,6,FALSE)),"",VLOOKUP(Entradas!$A198,Inventario!$A$2:$M$21,6,FALSE))</f>
        <v>2156</v>
      </c>
      <c r="G198" s="61">
        <v>44754</v>
      </c>
      <c r="H198" s="62" t="s">
        <v>192</v>
      </c>
      <c r="I198" s="61">
        <v>45199</v>
      </c>
      <c r="J198" s="63">
        <v>1</v>
      </c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57" t="s">
        <v>47</v>
      </c>
      <c r="B199" s="58" t="str">
        <f>IF(ISERROR(VLOOKUP(Entradas!$A199,Inventario!$A$2:$M$21,2,FALSE)),"",VLOOKUP(Entradas!$A199,Inventario!$A$2:$M$21,2,FALSE))</f>
        <v>Nimenrix</v>
      </c>
      <c r="C199" s="58" t="str">
        <f>IF(ISERROR(VLOOKUP(Entradas!$A199,Inventario!$A$2:$M$21,3,FALSE)),"",VLOOKUP(Entradas!$A199,Inventario!$A$2:$M$21,3,FALSE))</f>
        <v>Meningococo</v>
      </c>
      <c r="D199" s="59" t="str">
        <f>IF(ISERROR(VLOOKUP(Entradas!$A199,Inventario!$A$2:$M$21,4,FALSE)),"",VLOOKUP(Entradas!$A199,Inventario!$A$2:$M$21,4,FALSE))</f>
        <v>Cobo Medical</v>
      </c>
      <c r="E199" s="59" t="str">
        <f>IF(ISERROR(VLOOKUP(Entradas!$A199,Inventario!$A$2:$M$21,5,FALSE)),"",VLOOKUP(Entradas!$A199,Inventario!$A$2:$M$21,5,FALSE))</f>
        <v>Pfizer</v>
      </c>
      <c r="F199" s="60" t="str">
        <f>IF(ISERROR(VLOOKUP(Entradas!$A199,Inventario!$A$2:$M$21,6,FALSE)),"",VLOOKUP(Entradas!$A199,Inventario!$A$2:$M$21,6,FALSE))</f>
        <v>3904</v>
      </c>
      <c r="G199" s="61">
        <v>44754</v>
      </c>
      <c r="H199" s="62" t="s">
        <v>173</v>
      </c>
      <c r="I199" s="61">
        <v>45077</v>
      </c>
      <c r="J199" s="63">
        <v>10</v>
      </c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57" t="s">
        <v>93</v>
      </c>
      <c r="B200" s="58" t="str">
        <f>IF(ISERROR(VLOOKUP(Entradas!$A200,Inventario!$A$2:$M$21,2,FALSE)),"",VLOOKUP(Entradas!$A200,Inventario!$A$2:$M$21,2,FALSE))</f>
        <v>Vaxigrip</v>
      </c>
      <c r="C200" s="58" t="str">
        <f>IF(ISERROR(VLOOKUP(Entradas!$A200,Inventario!$A$2:$M$21,3,FALSE)),"",VLOOKUP(Entradas!$A200,Inventario!$A$2:$M$21,3,FALSE))</f>
        <v>Influenza</v>
      </c>
      <c r="D200" s="59" t="str">
        <f>IF(ISERROR(VLOOKUP(Entradas!$A200,Inventario!$A$2:$M$21,4,FALSE)),"",VLOOKUP(Entradas!$A200,Inventario!$A$2:$M$21,4,FALSE))</f>
        <v>IPS FARALLONES</v>
      </c>
      <c r="E200" s="59" t="str">
        <f>IF(ISERROR(VLOOKUP(Entradas!$A200,Inventario!$A$2:$M$21,5,FALSE)),"",VLOOKUP(Entradas!$A200,Inventario!$A$2:$M$21,5,FALSE))</f>
        <v>Sanofi</v>
      </c>
      <c r="F200" s="60" t="str">
        <f>IF(ISERROR(VLOOKUP(Entradas!$A200,Inventario!$A$2:$M$21,6,FALSE)),"",VLOOKUP(Entradas!$A200,Inventario!$A$2:$M$21,6,FALSE))</f>
        <v>2603</v>
      </c>
      <c r="G200" s="61">
        <v>44755</v>
      </c>
      <c r="H200" s="62" t="s">
        <v>210</v>
      </c>
      <c r="I200" s="61">
        <v>44957</v>
      </c>
      <c r="J200" s="63">
        <v>10</v>
      </c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57" t="s">
        <v>93</v>
      </c>
      <c r="B201" s="58" t="str">
        <f>IF(ISERROR(VLOOKUP(Entradas!$A201,Inventario!$A$2:$M$21,2,FALSE)),"",VLOOKUP(Entradas!$A201,Inventario!$A$2:$M$21,2,FALSE))</f>
        <v>Vaxigrip</v>
      </c>
      <c r="C201" s="58" t="str">
        <f>IF(ISERROR(VLOOKUP(Entradas!$A201,Inventario!$A$2:$M$21,3,FALSE)),"",VLOOKUP(Entradas!$A201,Inventario!$A$2:$M$21,3,FALSE))</f>
        <v>Influenza</v>
      </c>
      <c r="D201" s="59" t="str">
        <f>IF(ISERROR(VLOOKUP(Entradas!$A201,Inventario!$A$2:$M$21,4,FALSE)),"",VLOOKUP(Entradas!$A201,Inventario!$A$2:$M$21,4,FALSE))</f>
        <v>IPS FARALLONES</v>
      </c>
      <c r="E201" s="59" t="str">
        <f>IF(ISERROR(VLOOKUP(Entradas!$A201,Inventario!$A$2:$M$21,5,FALSE)),"",VLOOKUP(Entradas!$A201,Inventario!$A$2:$M$21,5,FALSE))</f>
        <v>Sanofi</v>
      </c>
      <c r="F201" s="60" t="str">
        <f>IF(ISERROR(VLOOKUP(Entradas!$A201,Inventario!$A$2:$M$21,6,FALSE)),"",VLOOKUP(Entradas!$A201,Inventario!$A$2:$M$21,6,FALSE))</f>
        <v>2603</v>
      </c>
      <c r="G201" s="61">
        <v>44755</v>
      </c>
      <c r="H201" s="62" t="s">
        <v>201</v>
      </c>
      <c r="I201" s="61">
        <v>44926</v>
      </c>
      <c r="J201" s="63">
        <v>2</v>
      </c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57" t="s">
        <v>77</v>
      </c>
      <c r="B202" s="58" t="str">
        <f>IF(ISERROR(VLOOKUP(Entradas!$A202,Inventario!$A$2:$M$21,2,FALSE)),"",VLOOKUP(Entradas!$A202,Inventario!$A$2:$M$21,2,FALSE))</f>
        <v>Hexaxim</v>
      </c>
      <c r="C202" s="58" t="str">
        <f>IF(ISERROR(VLOOKUP(Entradas!$A202,Inventario!$A$2:$M$21,3,FALSE)),"",VLOOKUP(Entradas!$A202,Inventario!$A$2:$M$21,3,FALSE))</f>
        <v>DPAT + VPI + HIB + HB</v>
      </c>
      <c r="D202" s="59" t="str">
        <f>IF(ISERROR(VLOOKUP(Entradas!$A202,Inventario!$A$2:$M$21,4,FALSE)),"",VLOOKUP(Entradas!$A202,Inventario!$A$2:$M$21,4,FALSE))</f>
        <v>IPS FARALLONES</v>
      </c>
      <c r="E202" s="59" t="str">
        <f>IF(ISERROR(VLOOKUP(Entradas!$A202,Inventario!$A$2:$M$21,5,FALSE)),"",VLOOKUP(Entradas!$A202,Inventario!$A$2:$M$21,5,FALSE))</f>
        <v>Sanofi</v>
      </c>
      <c r="F202" s="60" t="str">
        <f>IF(ISERROR(VLOOKUP(Entradas!$A202,Inventario!$A$2:$M$21,6,FALSE)),"",VLOOKUP(Entradas!$A202,Inventario!$A$2:$M$21,6,FALSE))</f>
        <v>3800</v>
      </c>
      <c r="G202" s="61">
        <v>44755</v>
      </c>
      <c r="H202" s="62" t="s">
        <v>212</v>
      </c>
      <c r="I202" s="61">
        <v>45382</v>
      </c>
      <c r="J202" s="63">
        <v>2</v>
      </c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57" t="s">
        <v>96</v>
      </c>
      <c r="B203" s="58" t="str">
        <f>IF(ISERROR(VLOOKUP(Entradas!$A203,Inventario!$A$2:$M$21,2,FALSE)),"",VLOOKUP(Entradas!$A203,Inventario!$A$2:$M$21,2,FALSE))</f>
        <v>Rotateq</v>
      </c>
      <c r="C203" s="58" t="str">
        <f>IF(ISERROR(VLOOKUP(Entradas!$A203,Inventario!$A$2:$M$21,3,FALSE)),"",VLOOKUP(Entradas!$A203,Inventario!$A$2:$M$21,3,FALSE))</f>
        <v>Rotavirus Vivo Atenuado</v>
      </c>
      <c r="D203" s="59" t="str">
        <f>IF(ISERROR(VLOOKUP(Entradas!$A203,Inventario!$A$2:$M$21,4,FALSE)),"",VLOOKUP(Entradas!$A203,Inventario!$A$2:$M$21,4,FALSE))</f>
        <v>IPS FARALLONES</v>
      </c>
      <c r="E203" s="59" t="str">
        <f>IF(ISERROR(VLOOKUP(Entradas!$A203,Inventario!$A$2:$M$21,5,FALSE)),"",VLOOKUP(Entradas!$A203,Inventario!$A$2:$M$21,5,FALSE))</f>
        <v>Merck</v>
      </c>
      <c r="F203" s="60" t="str">
        <f>IF(ISERROR(VLOOKUP(Entradas!$A203,Inventario!$A$2:$M$21,6,FALSE)),"",VLOOKUP(Entradas!$A203,Inventario!$A$2:$M$21,6,FALSE))</f>
        <v>1800</v>
      </c>
      <c r="G203" s="61">
        <v>44755</v>
      </c>
      <c r="H203" s="62" t="s">
        <v>194</v>
      </c>
      <c r="I203" s="61">
        <v>45060</v>
      </c>
      <c r="J203" s="63">
        <v>2</v>
      </c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57" t="s">
        <v>81</v>
      </c>
      <c r="B204" s="58" t="str">
        <f>IF(ISERROR(VLOOKUP(Entradas!$A204,Inventario!$A$2:$M$21,2,FALSE)),"",VLOOKUP(Entradas!$A204,Inventario!$A$2:$M$21,2,FALSE))</f>
        <v>Stamaril</v>
      </c>
      <c r="C204" s="58" t="str">
        <f>IF(ISERROR(VLOOKUP(Entradas!$A204,Inventario!$A$2:$M$21,3,FALSE)),"",VLOOKUP(Entradas!$A204,Inventario!$A$2:$M$21,3,FALSE))</f>
        <v>Fiebre amarilla</v>
      </c>
      <c r="D204" s="59" t="str">
        <f>IF(ISERROR(VLOOKUP(Entradas!$A204,Inventario!$A$2:$M$21,4,FALSE)),"",VLOOKUP(Entradas!$A204,Inventario!$A$2:$M$21,4,FALSE))</f>
        <v>IPS FARALLONES</v>
      </c>
      <c r="E204" s="59" t="str">
        <f>IF(ISERROR(VLOOKUP(Entradas!$A204,Inventario!$A$2:$M$21,5,FALSE)),"",VLOOKUP(Entradas!$A204,Inventario!$A$2:$M$21,5,FALSE))</f>
        <v>Sanofi</v>
      </c>
      <c r="F204" s="60" t="str">
        <f>IF(ISERROR(VLOOKUP(Entradas!$A204,Inventario!$A$2:$M$21,6,FALSE)),"",VLOOKUP(Entradas!$A204,Inventario!$A$2:$M$21,6,FALSE))</f>
        <v>3000</v>
      </c>
      <c r="G204" s="61">
        <v>44760</v>
      </c>
      <c r="H204" s="62" t="s">
        <v>213</v>
      </c>
      <c r="I204" s="61">
        <v>45565</v>
      </c>
      <c r="J204" s="63">
        <v>2</v>
      </c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57" t="s">
        <v>93</v>
      </c>
      <c r="B205" s="58" t="str">
        <f>IF(ISERROR(VLOOKUP(Entradas!$A205,Inventario!$A$2:$M$21,2,FALSE)),"",VLOOKUP(Entradas!$A205,Inventario!$A$2:$M$21,2,FALSE))</f>
        <v>Vaxigrip</v>
      </c>
      <c r="C205" s="58" t="str">
        <f>IF(ISERROR(VLOOKUP(Entradas!$A205,Inventario!$A$2:$M$21,3,FALSE)),"",VLOOKUP(Entradas!$A205,Inventario!$A$2:$M$21,3,FALSE))</f>
        <v>Influenza</v>
      </c>
      <c r="D205" s="59" t="str">
        <f>IF(ISERROR(VLOOKUP(Entradas!$A205,Inventario!$A$2:$M$21,4,FALSE)),"",VLOOKUP(Entradas!$A205,Inventario!$A$2:$M$21,4,FALSE))</f>
        <v>IPS FARALLONES</v>
      </c>
      <c r="E205" s="59" t="str">
        <f>IF(ISERROR(VLOOKUP(Entradas!$A205,Inventario!$A$2:$M$21,5,FALSE)),"",VLOOKUP(Entradas!$A205,Inventario!$A$2:$M$21,5,FALSE))</f>
        <v>Sanofi</v>
      </c>
      <c r="F205" s="60" t="str">
        <f>IF(ISERROR(VLOOKUP(Entradas!$A205,Inventario!$A$2:$M$21,6,FALSE)),"",VLOOKUP(Entradas!$A205,Inventario!$A$2:$M$21,6,FALSE))</f>
        <v>2603</v>
      </c>
      <c r="G205" s="61">
        <v>44760</v>
      </c>
      <c r="H205" s="62" t="s">
        <v>210</v>
      </c>
      <c r="I205" s="61">
        <v>44957</v>
      </c>
      <c r="J205" s="63">
        <v>10</v>
      </c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57" t="s">
        <v>77</v>
      </c>
      <c r="B206" s="58" t="str">
        <f>IF(ISERROR(VLOOKUP(Entradas!$A206,Inventario!$A$2:$M$21,2,FALSE)),"",VLOOKUP(Entradas!$A206,Inventario!$A$2:$M$21,2,FALSE))</f>
        <v>Hexaxim</v>
      </c>
      <c r="C206" s="58" t="str">
        <f>IF(ISERROR(VLOOKUP(Entradas!$A206,Inventario!$A$2:$M$21,3,FALSE)),"",VLOOKUP(Entradas!$A206,Inventario!$A$2:$M$21,3,FALSE))</f>
        <v>DPAT + VPI + HIB + HB</v>
      </c>
      <c r="D206" s="59" t="str">
        <f>IF(ISERROR(VLOOKUP(Entradas!$A206,Inventario!$A$2:$M$21,4,FALSE)),"",VLOOKUP(Entradas!$A206,Inventario!$A$2:$M$21,4,FALSE))</f>
        <v>IPS FARALLONES</v>
      </c>
      <c r="E206" s="59" t="str">
        <f>IF(ISERROR(VLOOKUP(Entradas!$A206,Inventario!$A$2:$M$21,5,FALSE)),"",VLOOKUP(Entradas!$A206,Inventario!$A$2:$M$21,5,FALSE))</f>
        <v>Sanofi</v>
      </c>
      <c r="F206" s="60" t="str">
        <f>IF(ISERROR(VLOOKUP(Entradas!$A206,Inventario!$A$2:$M$21,6,FALSE)),"",VLOOKUP(Entradas!$A206,Inventario!$A$2:$M$21,6,FALSE))</f>
        <v>3800</v>
      </c>
      <c r="G206" s="61">
        <v>44760</v>
      </c>
      <c r="H206" s="62" t="s">
        <v>212</v>
      </c>
      <c r="I206" s="61">
        <v>45382</v>
      </c>
      <c r="J206" s="63">
        <v>3</v>
      </c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57" t="s">
        <v>96</v>
      </c>
      <c r="B207" s="58" t="str">
        <f>IF(ISERROR(VLOOKUP(Entradas!$A207,Inventario!$A$2:$M$21,2,FALSE)),"",VLOOKUP(Entradas!$A207,Inventario!$A$2:$M$21,2,FALSE))</f>
        <v>Rotateq</v>
      </c>
      <c r="C207" s="58" t="str">
        <f>IF(ISERROR(VLOOKUP(Entradas!$A207,Inventario!$A$2:$M$21,3,FALSE)),"",VLOOKUP(Entradas!$A207,Inventario!$A$2:$M$21,3,FALSE))</f>
        <v>Rotavirus Vivo Atenuado</v>
      </c>
      <c r="D207" s="59" t="str">
        <f>IF(ISERROR(VLOOKUP(Entradas!$A207,Inventario!$A$2:$M$21,4,FALSE)),"",VLOOKUP(Entradas!$A207,Inventario!$A$2:$M$21,4,FALSE))</f>
        <v>IPS FARALLONES</v>
      </c>
      <c r="E207" s="59" t="str">
        <f>IF(ISERROR(VLOOKUP(Entradas!$A207,Inventario!$A$2:$M$21,5,FALSE)),"",VLOOKUP(Entradas!$A207,Inventario!$A$2:$M$21,5,FALSE))</f>
        <v>Merck</v>
      </c>
      <c r="F207" s="60" t="str">
        <f>IF(ISERROR(VLOOKUP(Entradas!$A207,Inventario!$A$2:$M$21,6,FALSE)),"",VLOOKUP(Entradas!$A207,Inventario!$A$2:$M$21,6,FALSE))</f>
        <v>1800</v>
      </c>
      <c r="G207" s="61">
        <v>44761</v>
      </c>
      <c r="H207" s="62" t="s">
        <v>214</v>
      </c>
      <c r="I207" s="61">
        <v>45233</v>
      </c>
      <c r="J207" s="63">
        <v>3</v>
      </c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57" t="s">
        <v>54</v>
      </c>
      <c r="B208" s="58" t="str">
        <f>IF(ISERROR(VLOOKUP(Entradas!$A208,Inventario!$A$2:$M$21,2,FALSE)),"",VLOOKUP(Entradas!$A208,Inventario!$A$2:$M$21,2,FALSE))</f>
        <v>Prevenar</v>
      </c>
      <c r="C208" s="58" t="str">
        <f>IF(ISERROR(VLOOKUP(Entradas!$A208,Inventario!$A$2:$M$21,3,FALSE)),"",VLOOKUP(Entradas!$A208,Inventario!$A$2:$M$21,3,FALSE))</f>
        <v>Neumococo 13V</v>
      </c>
      <c r="D208" s="59" t="str">
        <f>IF(ISERROR(VLOOKUP(Entradas!$A208,Inventario!$A$2:$M$21,4,FALSE)),"",VLOOKUP(Entradas!$A208,Inventario!$A$2:$M$21,4,FALSE))</f>
        <v>Cobo Medical</v>
      </c>
      <c r="E208" s="59" t="str">
        <f>IF(ISERROR(VLOOKUP(Entradas!$A208,Inventario!$A$2:$M$21,5,FALSE)),"",VLOOKUP(Entradas!$A208,Inventario!$A$2:$M$21,5,FALSE))</f>
        <v>Pfizer</v>
      </c>
      <c r="F208" s="60" t="str">
        <f>IF(ISERROR(VLOOKUP(Entradas!$A208,Inventario!$A$2:$M$21,6,FALSE)),"",VLOOKUP(Entradas!$A208,Inventario!$A$2:$M$21,6,FALSE))</f>
        <v>2156</v>
      </c>
      <c r="G208" s="61">
        <v>44763</v>
      </c>
      <c r="H208" s="62" t="s">
        <v>192</v>
      </c>
      <c r="I208" s="61">
        <v>45199</v>
      </c>
      <c r="J208" s="63">
        <v>1</v>
      </c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57" t="s">
        <v>54</v>
      </c>
      <c r="B209" s="58" t="str">
        <f>IF(ISERROR(VLOOKUP(Entradas!$A209,Inventario!$A$2:$M$21,2,FALSE)),"",VLOOKUP(Entradas!$A209,Inventario!$A$2:$M$21,2,FALSE))</f>
        <v>Prevenar</v>
      </c>
      <c r="C209" s="58" t="str">
        <f>IF(ISERROR(VLOOKUP(Entradas!$A209,Inventario!$A$2:$M$21,3,FALSE)),"",VLOOKUP(Entradas!$A209,Inventario!$A$2:$M$21,3,FALSE))</f>
        <v>Neumococo 13V</v>
      </c>
      <c r="D209" s="59" t="str">
        <f>IF(ISERROR(VLOOKUP(Entradas!$A209,Inventario!$A$2:$M$21,4,FALSE)),"",VLOOKUP(Entradas!$A209,Inventario!$A$2:$M$21,4,FALSE))</f>
        <v>Cobo Medical</v>
      </c>
      <c r="E209" s="59" t="str">
        <f>IF(ISERROR(VLOOKUP(Entradas!$A209,Inventario!$A$2:$M$21,5,FALSE)),"",VLOOKUP(Entradas!$A209,Inventario!$A$2:$M$21,5,FALSE))</f>
        <v>Pfizer</v>
      </c>
      <c r="F209" s="60" t="str">
        <f>IF(ISERROR(VLOOKUP(Entradas!$A209,Inventario!$A$2:$M$21,6,FALSE)),"",VLOOKUP(Entradas!$A209,Inventario!$A$2:$M$21,6,FALSE))</f>
        <v>2156</v>
      </c>
      <c r="G209" s="61">
        <v>44763</v>
      </c>
      <c r="H209" s="62" t="s">
        <v>192</v>
      </c>
      <c r="I209" s="61">
        <v>45199</v>
      </c>
      <c r="J209" s="63">
        <v>6</v>
      </c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57" t="s">
        <v>47</v>
      </c>
      <c r="B210" s="58" t="str">
        <f>IF(ISERROR(VLOOKUP(Entradas!$A210,Inventario!$A$2:$M$21,2,FALSE)),"",VLOOKUP(Entradas!$A210,Inventario!$A$2:$M$21,2,FALSE))</f>
        <v>Nimenrix</v>
      </c>
      <c r="C210" s="58" t="str">
        <f>IF(ISERROR(VLOOKUP(Entradas!$A210,Inventario!$A$2:$M$21,3,FALSE)),"",VLOOKUP(Entradas!$A210,Inventario!$A$2:$M$21,3,FALSE))</f>
        <v>Meningococo</v>
      </c>
      <c r="D210" s="59" t="str">
        <f>IF(ISERROR(VLOOKUP(Entradas!$A210,Inventario!$A$2:$M$21,4,FALSE)),"",VLOOKUP(Entradas!$A210,Inventario!$A$2:$M$21,4,FALSE))</f>
        <v>Cobo Medical</v>
      </c>
      <c r="E210" s="59" t="str">
        <f>IF(ISERROR(VLOOKUP(Entradas!$A210,Inventario!$A$2:$M$21,5,FALSE)),"",VLOOKUP(Entradas!$A210,Inventario!$A$2:$M$21,5,FALSE))</f>
        <v>Pfizer</v>
      </c>
      <c r="F210" s="60" t="str">
        <f>IF(ISERROR(VLOOKUP(Entradas!$A210,Inventario!$A$2:$M$21,6,FALSE)),"",VLOOKUP(Entradas!$A210,Inventario!$A$2:$M$21,6,FALSE))</f>
        <v>3904</v>
      </c>
      <c r="G210" s="61">
        <v>44764</v>
      </c>
      <c r="H210" s="62" t="s">
        <v>173</v>
      </c>
      <c r="I210" s="61">
        <v>45077</v>
      </c>
      <c r="J210" s="63">
        <v>10</v>
      </c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57" t="s">
        <v>62</v>
      </c>
      <c r="B211" s="58" t="str">
        <f>IF(ISERROR(VLOOKUP(Entradas!$A211,Inventario!$A$2:$M$21,2,FALSE)),"",VLOOKUP(Entradas!$A211,Inventario!$A$2:$M$21,2,FALSE))</f>
        <v xml:space="preserve">Gardasil </v>
      </c>
      <c r="C211" s="58" t="str">
        <f>IF(ISERROR(VLOOKUP(Entradas!$A211,Inventario!$A$2:$M$21,3,FALSE)),"",VLOOKUP(Entradas!$A211,Inventario!$A$2:$M$21,3,FALSE))</f>
        <v>VPH</v>
      </c>
      <c r="D211" s="59" t="str">
        <f>IF(ISERROR(VLOOKUP(Entradas!$A211,Inventario!$A$2:$M$21,4,FALSE)),"",VLOOKUP(Entradas!$A211,Inventario!$A$2:$M$21,4,FALSE))</f>
        <v>IPS FARALLONES</v>
      </c>
      <c r="E211" s="59" t="str">
        <f>IF(ISERROR(VLOOKUP(Entradas!$A211,Inventario!$A$2:$M$21,5,FALSE)),"",VLOOKUP(Entradas!$A211,Inventario!$A$2:$M$21,5,FALSE))</f>
        <v>Merck</v>
      </c>
      <c r="F211" s="60" t="str">
        <f>IF(ISERROR(VLOOKUP(Entradas!$A211,Inventario!$A$2:$M$21,6,FALSE)),"",VLOOKUP(Entradas!$A211,Inventario!$A$2:$M$21,6,FALSE))</f>
        <v>1600</v>
      </c>
      <c r="G211" s="61">
        <v>44764</v>
      </c>
      <c r="H211" s="62" t="s">
        <v>215</v>
      </c>
      <c r="I211" s="61">
        <v>45412</v>
      </c>
      <c r="J211" s="63">
        <v>2</v>
      </c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57" t="s">
        <v>85</v>
      </c>
      <c r="B212" s="58" t="str">
        <f>IF(ISERROR(VLOOKUP(Entradas!$A212,Inventario!$A$2:$M$21,2,FALSE)),"",VLOOKUP(Entradas!$A212,Inventario!$A$2:$M$21,2,FALSE))</f>
        <v xml:space="preserve">Avaxim 80 </v>
      </c>
      <c r="C212" s="58" t="str">
        <f>IF(ISERROR(VLOOKUP(Entradas!$A212,Inventario!$A$2:$M$21,3,FALSE)),"",VLOOKUP(Entradas!$A212,Inventario!$A$2:$M$21,3,FALSE))</f>
        <v>Hepatitis A niño</v>
      </c>
      <c r="D212" s="59" t="str">
        <f>IF(ISERROR(VLOOKUP(Entradas!$A212,Inventario!$A$2:$M$21,4,FALSE)),"",VLOOKUP(Entradas!$A212,Inventario!$A$2:$M$21,4,FALSE))</f>
        <v>IPS FARALLONES</v>
      </c>
      <c r="E212" s="59" t="str">
        <f>IF(ISERROR(VLOOKUP(Entradas!$A212,Inventario!$A$2:$M$21,5,FALSE)),"",VLOOKUP(Entradas!$A212,Inventario!$A$2:$M$21,5,FALSE))</f>
        <v>Sanofi</v>
      </c>
      <c r="F212" s="60" t="str">
        <f>IF(ISERROR(VLOOKUP(Entradas!$A212,Inventario!$A$2:$M$21,6,FALSE)),"",VLOOKUP(Entradas!$A212,Inventario!$A$2:$M$21,6,FALSE))</f>
        <v>2500</v>
      </c>
      <c r="G212" s="61">
        <v>44764</v>
      </c>
      <c r="H212" s="62" t="s">
        <v>208</v>
      </c>
      <c r="I212" s="61">
        <v>45169</v>
      </c>
      <c r="J212" s="63">
        <v>4</v>
      </c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57" t="s">
        <v>81</v>
      </c>
      <c r="B213" s="58" t="str">
        <f>IF(ISERROR(VLOOKUP(Entradas!$A213,Inventario!$A$2:$M$21,2,FALSE)),"",VLOOKUP(Entradas!$A213,Inventario!$A$2:$M$21,2,FALSE))</f>
        <v>Stamaril</v>
      </c>
      <c r="C213" s="58" t="str">
        <f>IF(ISERROR(VLOOKUP(Entradas!$A213,Inventario!$A$2:$M$21,3,FALSE)),"",VLOOKUP(Entradas!$A213,Inventario!$A$2:$M$21,3,FALSE))</f>
        <v>Fiebre amarilla</v>
      </c>
      <c r="D213" s="59" t="str">
        <f>IF(ISERROR(VLOOKUP(Entradas!$A213,Inventario!$A$2:$M$21,4,FALSE)),"",VLOOKUP(Entradas!$A213,Inventario!$A$2:$M$21,4,FALSE))</f>
        <v>IPS FARALLONES</v>
      </c>
      <c r="E213" s="59" t="str">
        <f>IF(ISERROR(VLOOKUP(Entradas!$A213,Inventario!$A$2:$M$21,5,FALSE)),"",VLOOKUP(Entradas!$A213,Inventario!$A$2:$M$21,5,FALSE))</f>
        <v>Sanofi</v>
      </c>
      <c r="F213" s="60" t="str">
        <f>IF(ISERROR(VLOOKUP(Entradas!$A213,Inventario!$A$2:$M$21,6,FALSE)),"",VLOOKUP(Entradas!$A213,Inventario!$A$2:$M$21,6,FALSE))</f>
        <v>3000</v>
      </c>
      <c r="G213" s="61">
        <v>44764</v>
      </c>
      <c r="H213" s="62" t="s">
        <v>213</v>
      </c>
      <c r="I213" s="61">
        <v>45565</v>
      </c>
      <c r="J213" s="63">
        <v>2</v>
      </c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57" t="s">
        <v>73</v>
      </c>
      <c r="B214" s="58" t="str">
        <f>IF(ISERROR(VLOOKUP(Entradas!$A214,Inventario!$A$2:$M$21,2,FALSE)),"",VLOOKUP(Entradas!$A214,Inventario!$A$2:$M$21,2,FALSE))</f>
        <v>Pentaxim</v>
      </c>
      <c r="C214" s="58" t="str">
        <f>IF(ISERROR(VLOOKUP(Entradas!$A214,Inventario!$A$2:$M$21,3,FALSE)),"",VLOOKUP(Entradas!$A214,Inventario!$A$2:$M$21,3,FALSE))</f>
        <v>Difteria-Tosferina, tetano, polio, haemophilus</v>
      </c>
      <c r="D214" s="59" t="str">
        <f>IF(ISERROR(VLOOKUP(Entradas!$A214,Inventario!$A$2:$M$21,4,FALSE)),"",VLOOKUP(Entradas!$A214,Inventario!$A$2:$M$21,4,FALSE))</f>
        <v>IPS FARALLONES</v>
      </c>
      <c r="E214" s="59" t="str">
        <f>IF(ISERROR(VLOOKUP(Entradas!$A214,Inventario!$A$2:$M$21,5,FALSE)),"",VLOOKUP(Entradas!$A214,Inventario!$A$2:$M$21,5,FALSE))</f>
        <v>Sanofi</v>
      </c>
      <c r="F214" s="60" t="str">
        <f>IF(ISERROR(VLOOKUP(Entradas!$A214,Inventario!$A$2:$M$21,6,FALSE)),"",VLOOKUP(Entradas!$A214,Inventario!$A$2:$M$21,6,FALSE))</f>
        <v>2800</v>
      </c>
      <c r="G214" s="61">
        <v>44764</v>
      </c>
      <c r="H214" s="62" t="s">
        <v>209</v>
      </c>
      <c r="I214" s="61">
        <v>44957</v>
      </c>
      <c r="J214" s="63">
        <v>4</v>
      </c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57" t="s">
        <v>104</v>
      </c>
      <c r="B215" s="58" t="str">
        <f>IF(ISERROR(VLOOKUP(Entradas!$A215,Inventario!$A$2:$M$21,2,FALSE)),"",VLOOKUP(Entradas!$A215,Inventario!$A$2:$M$21,2,FALSE))</f>
        <v>Boostrix</v>
      </c>
      <c r="C215" s="58" t="str">
        <f>IF(ISERROR(VLOOKUP(Entradas!$A215,Inventario!$A$2:$M$21,3,FALSE)),"",VLOOKUP(Entradas!$A215,Inventario!$A$2:$M$21,3,FALSE))</f>
        <v>DPT</v>
      </c>
      <c r="D215" s="59" t="str">
        <f>IF(ISERROR(VLOOKUP(Entradas!$A215,Inventario!$A$2:$M$21,4,FALSE)),"",VLOOKUP(Entradas!$A215,Inventario!$A$2:$M$21,4,FALSE))</f>
        <v>IPS FARALLONES</v>
      </c>
      <c r="E215" s="59" t="str">
        <f>IF(ISERROR(VLOOKUP(Entradas!$A215,Inventario!$A$2:$M$21,5,FALSE)),"",VLOOKUP(Entradas!$A215,Inventario!$A$2:$M$21,5,FALSE))</f>
        <v>Glaxo</v>
      </c>
      <c r="F215" s="60" t="str">
        <f>IF(ISERROR(VLOOKUP(Entradas!$A215,Inventario!$A$2:$M$21,6,FALSE)),"",VLOOKUP(Entradas!$A215,Inventario!$A$2:$M$21,6,FALSE))</f>
        <v>300</v>
      </c>
      <c r="G215" s="61">
        <v>44764</v>
      </c>
      <c r="H215" s="62" t="s">
        <v>200</v>
      </c>
      <c r="I215" s="61">
        <v>45260</v>
      </c>
      <c r="J215" s="63">
        <v>2</v>
      </c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57" t="s">
        <v>93</v>
      </c>
      <c r="B216" s="58" t="str">
        <f>IF(ISERROR(VLOOKUP(Entradas!$A216,Inventario!$A$2:$M$21,2,FALSE)),"",VLOOKUP(Entradas!$A216,Inventario!$A$2:$M$21,2,FALSE))</f>
        <v>Vaxigrip</v>
      </c>
      <c r="C216" s="58" t="str">
        <f>IF(ISERROR(VLOOKUP(Entradas!$A216,Inventario!$A$2:$M$21,3,FALSE)),"",VLOOKUP(Entradas!$A216,Inventario!$A$2:$M$21,3,FALSE))</f>
        <v>Influenza</v>
      </c>
      <c r="D216" s="59" t="str">
        <f>IF(ISERROR(VLOOKUP(Entradas!$A216,Inventario!$A$2:$M$21,4,FALSE)),"",VLOOKUP(Entradas!$A216,Inventario!$A$2:$M$21,4,FALSE))</f>
        <v>IPS FARALLONES</v>
      </c>
      <c r="E216" s="59" t="str">
        <f>IF(ISERROR(VLOOKUP(Entradas!$A216,Inventario!$A$2:$M$21,5,FALSE)),"",VLOOKUP(Entradas!$A216,Inventario!$A$2:$M$21,5,FALSE))</f>
        <v>Sanofi</v>
      </c>
      <c r="F216" s="60" t="str">
        <f>IF(ISERROR(VLOOKUP(Entradas!$A216,Inventario!$A$2:$M$21,6,FALSE)),"",VLOOKUP(Entradas!$A216,Inventario!$A$2:$M$21,6,FALSE))</f>
        <v>2603</v>
      </c>
      <c r="G216" s="61">
        <v>44765</v>
      </c>
      <c r="H216" s="62" t="s">
        <v>210</v>
      </c>
      <c r="I216" s="61">
        <v>44957</v>
      </c>
      <c r="J216" s="63">
        <v>10</v>
      </c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57" t="s">
        <v>54</v>
      </c>
      <c r="B217" s="58" t="str">
        <f>IF(ISERROR(VLOOKUP(Entradas!$A217,Inventario!$A$2:$M$21,2,FALSE)),"",VLOOKUP(Entradas!$A217,Inventario!$A$2:$M$21,2,FALSE))</f>
        <v>Prevenar</v>
      </c>
      <c r="C217" s="58" t="str">
        <f>IF(ISERROR(VLOOKUP(Entradas!$A217,Inventario!$A$2:$M$21,3,FALSE)),"",VLOOKUP(Entradas!$A217,Inventario!$A$2:$M$21,3,FALSE))</f>
        <v>Neumococo 13V</v>
      </c>
      <c r="D217" s="59" t="str">
        <f>IF(ISERROR(VLOOKUP(Entradas!$A217,Inventario!$A$2:$M$21,4,FALSE)),"",VLOOKUP(Entradas!$A217,Inventario!$A$2:$M$21,4,FALSE))</f>
        <v>Cobo Medical</v>
      </c>
      <c r="E217" s="59" t="str">
        <f>IF(ISERROR(VLOOKUP(Entradas!$A217,Inventario!$A$2:$M$21,5,FALSE)),"",VLOOKUP(Entradas!$A217,Inventario!$A$2:$M$21,5,FALSE))</f>
        <v>Pfizer</v>
      </c>
      <c r="F217" s="60" t="str">
        <f>IF(ISERROR(VLOOKUP(Entradas!$A217,Inventario!$A$2:$M$21,6,FALSE)),"",VLOOKUP(Entradas!$A217,Inventario!$A$2:$M$21,6,FALSE))</f>
        <v>2156</v>
      </c>
      <c r="G217" s="61">
        <v>44774</v>
      </c>
      <c r="H217" s="62" t="s">
        <v>216</v>
      </c>
      <c r="I217" s="61">
        <v>45382</v>
      </c>
      <c r="J217" s="63">
        <v>4</v>
      </c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57" t="s">
        <v>47</v>
      </c>
      <c r="B218" s="58" t="str">
        <f>IF(ISERROR(VLOOKUP(Entradas!$A218,Inventario!$A$2:$M$21,2,FALSE)),"",VLOOKUP(Entradas!$A218,Inventario!$A$2:$M$21,2,FALSE))</f>
        <v>Nimenrix</v>
      </c>
      <c r="C218" s="58" t="str">
        <f>IF(ISERROR(VLOOKUP(Entradas!$A218,Inventario!$A$2:$M$21,3,FALSE)),"",VLOOKUP(Entradas!$A218,Inventario!$A$2:$M$21,3,FALSE))</f>
        <v>Meningococo</v>
      </c>
      <c r="D218" s="59" t="str">
        <f>IF(ISERROR(VLOOKUP(Entradas!$A218,Inventario!$A$2:$M$21,4,FALSE)),"",VLOOKUP(Entradas!$A218,Inventario!$A$2:$M$21,4,FALSE))</f>
        <v>Cobo Medical</v>
      </c>
      <c r="E218" s="59" t="str">
        <f>IF(ISERROR(VLOOKUP(Entradas!$A218,Inventario!$A$2:$M$21,5,FALSE)),"",VLOOKUP(Entradas!$A218,Inventario!$A$2:$M$21,5,FALSE))</f>
        <v>Pfizer</v>
      </c>
      <c r="F218" s="60" t="str">
        <f>IF(ISERROR(VLOOKUP(Entradas!$A218,Inventario!$A$2:$M$21,6,FALSE)),"",VLOOKUP(Entradas!$A218,Inventario!$A$2:$M$21,6,FALSE))</f>
        <v>3904</v>
      </c>
      <c r="G218" s="61">
        <v>44774</v>
      </c>
      <c r="H218" s="62" t="s">
        <v>173</v>
      </c>
      <c r="I218" s="61">
        <v>45077</v>
      </c>
      <c r="J218" s="63">
        <v>10</v>
      </c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57" t="s">
        <v>93</v>
      </c>
      <c r="B219" s="58" t="str">
        <f>IF(ISERROR(VLOOKUP(Entradas!$A219,Inventario!$A$2:$M$21,2,FALSE)),"",VLOOKUP(Entradas!$A219,Inventario!$A$2:$M$21,2,FALSE))</f>
        <v>Vaxigrip</v>
      </c>
      <c r="C219" s="58" t="str">
        <f>IF(ISERROR(VLOOKUP(Entradas!$A219,Inventario!$A$2:$M$21,3,FALSE)),"",VLOOKUP(Entradas!$A219,Inventario!$A$2:$M$21,3,FALSE))</f>
        <v>Influenza</v>
      </c>
      <c r="D219" s="59" t="str">
        <f>IF(ISERROR(VLOOKUP(Entradas!$A219,Inventario!$A$2:$M$21,4,FALSE)),"",VLOOKUP(Entradas!$A219,Inventario!$A$2:$M$21,4,FALSE))</f>
        <v>IPS FARALLONES</v>
      </c>
      <c r="E219" s="59" t="str">
        <f>IF(ISERROR(VLOOKUP(Entradas!$A219,Inventario!$A$2:$M$21,5,FALSE)),"",VLOOKUP(Entradas!$A219,Inventario!$A$2:$M$21,5,FALSE))</f>
        <v>Sanofi</v>
      </c>
      <c r="F219" s="60" t="str">
        <f>IF(ISERROR(VLOOKUP(Entradas!$A219,Inventario!$A$2:$M$21,6,FALSE)),"",VLOOKUP(Entradas!$A219,Inventario!$A$2:$M$21,6,FALSE))</f>
        <v>2603</v>
      </c>
      <c r="G219" s="61">
        <v>44772</v>
      </c>
      <c r="H219" s="62" t="s">
        <v>210</v>
      </c>
      <c r="I219" s="61">
        <v>44957</v>
      </c>
      <c r="J219" s="63">
        <v>10</v>
      </c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57" t="s">
        <v>77</v>
      </c>
      <c r="B220" s="58" t="str">
        <f>IF(ISERROR(VLOOKUP(Entradas!$A220,Inventario!$A$2:$M$21,2,FALSE)),"",VLOOKUP(Entradas!$A220,Inventario!$A$2:$M$21,2,FALSE))</f>
        <v>Hexaxim</v>
      </c>
      <c r="C220" s="58" t="str">
        <f>IF(ISERROR(VLOOKUP(Entradas!$A220,Inventario!$A$2:$M$21,3,FALSE)),"",VLOOKUP(Entradas!$A220,Inventario!$A$2:$M$21,3,FALSE))</f>
        <v>DPAT + VPI + HIB + HB</v>
      </c>
      <c r="D220" s="59" t="str">
        <f>IF(ISERROR(VLOOKUP(Entradas!$A220,Inventario!$A$2:$M$21,4,FALSE)),"",VLOOKUP(Entradas!$A220,Inventario!$A$2:$M$21,4,FALSE))</f>
        <v>IPS FARALLONES</v>
      </c>
      <c r="E220" s="59" t="str">
        <f>IF(ISERROR(VLOOKUP(Entradas!$A220,Inventario!$A$2:$M$21,5,FALSE)),"",VLOOKUP(Entradas!$A220,Inventario!$A$2:$M$21,5,FALSE))</f>
        <v>Sanofi</v>
      </c>
      <c r="F220" s="60" t="str">
        <f>IF(ISERROR(VLOOKUP(Entradas!$A220,Inventario!$A$2:$M$21,6,FALSE)),"",VLOOKUP(Entradas!$A220,Inventario!$A$2:$M$21,6,FALSE))</f>
        <v>3800</v>
      </c>
      <c r="G220" s="61">
        <v>44772</v>
      </c>
      <c r="H220" s="62" t="s">
        <v>212</v>
      </c>
      <c r="I220" s="61">
        <v>45382</v>
      </c>
      <c r="J220" s="63">
        <v>2</v>
      </c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57" t="s">
        <v>58</v>
      </c>
      <c r="B221" s="58" t="str">
        <f>IF(ISERROR(VLOOKUP(Entradas!$A221,Inventario!$A$2:$M$21,2,FALSE)),"",VLOOKUP(Entradas!$A221,Inventario!$A$2:$M$21,2,FALSE))</f>
        <v>Proquad</v>
      </c>
      <c r="C221" s="58" t="str">
        <f>IF(ISERROR(VLOOKUP(Entradas!$A221,Inventario!$A$2:$M$21,3,FALSE)),"",VLOOKUP(Entradas!$A221,Inventario!$A$2:$M$21,3,FALSE))</f>
        <v>Sarampion + Rubeola + parotiditis + varicela</v>
      </c>
      <c r="D221" s="59" t="str">
        <f>IF(ISERROR(VLOOKUP(Entradas!$A221,Inventario!$A$2:$M$21,4,FALSE)),"",VLOOKUP(Entradas!$A221,Inventario!$A$2:$M$21,4,FALSE))</f>
        <v>IPS FARALLONES</v>
      </c>
      <c r="E221" s="59" t="str">
        <f>IF(ISERROR(VLOOKUP(Entradas!$A221,Inventario!$A$2:$M$21,5,FALSE)),"",VLOOKUP(Entradas!$A221,Inventario!$A$2:$M$21,5,FALSE))</f>
        <v>Merck</v>
      </c>
      <c r="F221" s="60" t="str">
        <f>IF(ISERROR(VLOOKUP(Entradas!$A221,Inventario!$A$2:$M$21,6,FALSE)),"",VLOOKUP(Entradas!$A221,Inventario!$A$2:$M$21,6,FALSE))</f>
        <v>4200</v>
      </c>
      <c r="G221" s="61">
        <v>44772</v>
      </c>
      <c r="H221" s="62" t="s">
        <v>217</v>
      </c>
      <c r="I221" s="61">
        <v>45077</v>
      </c>
      <c r="J221" s="63">
        <v>3</v>
      </c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57" t="s">
        <v>96</v>
      </c>
      <c r="B222" s="58" t="str">
        <f>IF(ISERROR(VLOOKUP(Entradas!$A222,Inventario!$A$2:$M$21,2,FALSE)),"",VLOOKUP(Entradas!$A222,Inventario!$A$2:$M$21,2,FALSE))</f>
        <v>Rotateq</v>
      </c>
      <c r="C222" s="58" t="str">
        <f>IF(ISERROR(VLOOKUP(Entradas!$A222,Inventario!$A$2:$M$21,3,FALSE)),"",VLOOKUP(Entradas!$A222,Inventario!$A$2:$M$21,3,FALSE))</f>
        <v>Rotavirus Vivo Atenuado</v>
      </c>
      <c r="D222" s="59" t="str">
        <f>IF(ISERROR(VLOOKUP(Entradas!$A222,Inventario!$A$2:$M$21,4,FALSE)),"",VLOOKUP(Entradas!$A222,Inventario!$A$2:$M$21,4,FALSE))</f>
        <v>IPS FARALLONES</v>
      </c>
      <c r="E222" s="59" t="str">
        <f>IF(ISERROR(VLOOKUP(Entradas!$A222,Inventario!$A$2:$M$21,5,FALSE)),"",VLOOKUP(Entradas!$A222,Inventario!$A$2:$M$21,5,FALSE))</f>
        <v>Merck</v>
      </c>
      <c r="F222" s="60" t="str">
        <f>IF(ISERROR(VLOOKUP(Entradas!$A222,Inventario!$A$2:$M$21,6,FALSE)),"",VLOOKUP(Entradas!$A222,Inventario!$A$2:$M$21,6,FALSE))</f>
        <v>1800</v>
      </c>
      <c r="G222" s="61">
        <v>44772</v>
      </c>
      <c r="H222" s="62" t="s">
        <v>214</v>
      </c>
      <c r="I222" s="61">
        <v>45233</v>
      </c>
      <c r="J222" s="63">
        <v>2</v>
      </c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57" t="s">
        <v>67</v>
      </c>
      <c r="B223" s="58" t="str">
        <f>IF(ISERROR(VLOOKUP(Entradas!$A223,Inventario!$A$2:$M$21,2,FALSE)),"",VLOOKUP(Entradas!$A223,Inventario!$A$2:$M$21,2,FALSE))</f>
        <v>Fluarix</v>
      </c>
      <c r="C223" s="58" t="str">
        <f>IF(ISERROR(VLOOKUP(Entradas!$A223,Inventario!$A$2:$M$21,3,FALSE)),"",VLOOKUP(Entradas!$A223,Inventario!$A$2:$M$21,3,FALSE))</f>
        <v>Influenza Tetra</v>
      </c>
      <c r="D223" s="59" t="str">
        <f>IF(ISERROR(VLOOKUP(Entradas!$A223,Inventario!$A$2:$M$21,4,FALSE)),"",VLOOKUP(Entradas!$A223,Inventario!$A$2:$M$21,4,FALSE))</f>
        <v>Cobo Medical</v>
      </c>
      <c r="E223" s="59" t="str">
        <f>IF(ISERROR(VLOOKUP(Entradas!$A223,Inventario!$A$2:$M$21,5,FALSE)),"",VLOOKUP(Entradas!$A223,Inventario!$A$2:$M$21,5,FALSE))</f>
        <v>Glaxo</v>
      </c>
      <c r="F223" s="60" t="str">
        <f>IF(ISERROR(VLOOKUP(Entradas!$A223,Inventario!$A$2:$M$21,6,FALSE)),"",VLOOKUP(Entradas!$A223,Inventario!$A$2:$M$21,6,FALSE))</f>
        <v>13227</v>
      </c>
      <c r="G223" s="61">
        <v>44781</v>
      </c>
      <c r="H223" s="62" t="s">
        <v>218</v>
      </c>
      <c r="I223" s="61">
        <v>44957</v>
      </c>
      <c r="J223" s="63">
        <v>3</v>
      </c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57" t="s">
        <v>93</v>
      </c>
      <c r="B224" s="58" t="str">
        <f>IF(ISERROR(VLOOKUP(Entradas!$A224,Inventario!$A$2:$M$21,2,FALSE)),"",VLOOKUP(Entradas!$A224,Inventario!$A$2:$M$21,2,FALSE))</f>
        <v>Vaxigrip</v>
      </c>
      <c r="C224" s="58" t="str">
        <f>IF(ISERROR(VLOOKUP(Entradas!$A224,Inventario!$A$2:$M$21,3,FALSE)),"",VLOOKUP(Entradas!$A224,Inventario!$A$2:$M$21,3,FALSE))</f>
        <v>Influenza</v>
      </c>
      <c r="D224" s="59" t="str">
        <f>IF(ISERROR(VLOOKUP(Entradas!$A224,Inventario!$A$2:$M$21,4,FALSE)),"",VLOOKUP(Entradas!$A224,Inventario!$A$2:$M$21,4,FALSE))</f>
        <v>IPS FARALLONES</v>
      </c>
      <c r="E224" s="59" t="str">
        <f>IF(ISERROR(VLOOKUP(Entradas!$A224,Inventario!$A$2:$M$21,5,FALSE)),"",VLOOKUP(Entradas!$A224,Inventario!$A$2:$M$21,5,FALSE))</f>
        <v>Sanofi</v>
      </c>
      <c r="F224" s="60" t="str">
        <f>IF(ISERROR(VLOOKUP(Entradas!$A224,Inventario!$A$2:$M$21,6,FALSE)),"",VLOOKUP(Entradas!$A224,Inventario!$A$2:$M$21,6,FALSE))</f>
        <v>2603</v>
      </c>
      <c r="G224" s="61">
        <v>44781</v>
      </c>
      <c r="H224" s="62" t="s">
        <v>210</v>
      </c>
      <c r="I224" s="61">
        <v>44957</v>
      </c>
      <c r="J224" s="63">
        <v>10</v>
      </c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57" t="s">
        <v>54</v>
      </c>
      <c r="B225" s="58" t="str">
        <f>IF(ISERROR(VLOOKUP(Entradas!$A225,Inventario!$A$2:$M$21,2,FALSE)),"",VLOOKUP(Entradas!$A225,Inventario!$A$2:$M$21,2,FALSE))</f>
        <v>Prevenar</v>
      </c>
      <c r="C225" s="58" t="str">
        <f>IF(ISERROR(VLOOKUP(Entradas!$A225,Inventario!$A$2:$M$21,3,FALSE)),"",VLOOKUP(Entradas!$A225,Inventario!$A$2:$M$21,3,FALSE))</f>
        <v>Neumococo 13V</v>
      </c>
      <c r="D225" s="59" t="str">
        <f>IF(ISERROR(VLOOKUP(Entradas!$A225,Inventario!$A$2:$M$21,4,FALSE)),"",VLOOKUP(Entradas!$A225,Inventario!$A$2:$M$21,4,FALSE))</f>
        <v>Cobo Medical</v>
      </c>
      <c r="E225" s="59" t="str">
        <f>IF(ISERROR(VLOOKUP(Entradas!$A225,Inventario!$A$2:$M$21,5,FALSE)),"",VLOOKUP(Entradas!$A225,Inventario!$A$2:$M$21,5,FALSE))</f>
        <v>Pfizer</v>
      </c>
      <c r="F225" s="60" t="str">
        <f>IF(ISERROR(VLOOKUP(Entradas!$A225,Inventario!$A$2:$M$21,6,FALSE)),"",VLOOKUP(Entradas!$A225,Inventario!$A$2:$M$21,6,FALSE))</f>
        <v>2156</v>
      </c>
      <c r="G225" s="61">
        <v>44785</v>
      </c>
      <c r="H225" s="62" t="s">
        <v>216</v>
      </c>
      <c r="I225" s="61">
        <v>44651</v>
      </c>
      <c r="J225" s="63">
        <v>3</v>
      </c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57" t="s">
        <v>54</v>
      </c>
      <c r="B226" s="58" t="str">
        <f>IF(ISERROR(VLOOKUP(Entradas!$A226,Inventario!$A$2:$M$21,2,FALSE)),"",VLOOKUP(Entradas!$A226,Inventario!$A$2:$M$21,2,FALSE))</f>
        <v>Prevenar</v>
      </c>
      <c r="C226" s="58" t="str">
        <f>IF(ISERROR(VLOOKUP(Entradas!$A226,Inventario!$A$2:$M$21,3,FALSE)),"",VLOOKUP(Entradas!$A226,Inventario!$A$2:$M$21,3,FALSE))</f>
        <v>Neumococo 13V</v>
      </c>
      <c r="D226" s="59" t="str">
        <f>IF(ISERROR(VLOOKUP(Entradas!$A226,Inventario!$A$2:$M$21,4,FALSE)),"",VLOOKUP(Entradas!$A226,Inventario!$A$2:$M$21,4,FALSE))</f>
        <v>Cobo Medical</v>
      </c>
      <c r="E226" s="59" t="str">
        <f>IF(ISERROR(VLOOKUP(Entradas!$A226,Inventario!$A$2:$M$21,5,FALSE)),"",VLOOKUP(Entradas!$A226,Inventario!$A$2:$M$21,5,FALSE))</f>
        <v>Pfizer</v>
      </c>
      <c r="F226" s="60" t="str">
        <f>IF(ISERROR(VLOOKUP(Entradas!$A226,Inventario!$A$2:$M$21,6,FALSE)),"",VLOOKUP(Entradas!$A226,Inventario!$A$2:$M$21,6,FALSE))</f>
        <v>2156</v>
      </c>
      <c r="G226" s="61">
        <v>44785</v>
      </c>
      <c r="H226" s="62" t="s">
        <v>216</v>
      </c>
      <c r="I226" s="61">
        <v>44651</v>
      </c>
      <c r="J226" s="63">
        <v>1</v>
      </c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57" t="s">
        <v>54</v>
      </c>
      <c r="B227" s="58" t="str">
        <f>IF(ISERROR(VLOOKUP(Entradas!$A227,Inventario!$A$2:$M$21,2,FALSE)),"",VLOOKUP(Entradas!$A227,Inventario!$A$2:$M$21,2,FALSE))</f>
        <v>Prevenar</v>
      </c>
      <c r="C227" s="58" t="str">
        <f>IF(ISERROR(VLOOKUP(Entradas!$A227,Inventario!$A$2:$M$21,3,FALSE)),"",VLOOKUP(Entradas!$A227,Inventario!$A$2:$M$21,3,FALSE))</f>
        <v>Neumococo 13V</v>
      </c>
      <c r="D227" s="59" t="str">
        <f>IF(ISERROR(VLOOKUP(Entradas!$A227,Inventario!$A$2:$M$21,4,FALSE)),"",VLOOKUP(Entradas!$A227,Inventario!$A$2:$M$21,4,FALSE))</f>
        <v>Cobo Medical</v>
      </c>
      <c r="E227" s="59" t="str">
        <f>IF(ISERROR(VLOOKUP(Entradas!$A227,Inventario!$A$2:$M$21,5,FALSE)),"",VLOOKUP(Entradas!$A227,Inventario!$A$2:$M$21,5,FALSE))</f>
        <v>Pfizer</v>
      </c>
      <c r="F227" s="60" t="str">
        <f>IF(ISERROR(VLOOKUP(Entradas!$A227,Inventario!$A$2:$M$21,6,FALSE)),"",VLOOKUP(Entradas!$A227,Inventario!$A$2:$M$21,6,FALSE))</f>
        <v>2156</v>
      </c>
      <c r="G227" s="61">
        <v>44792</v>
      </c>
      <c r="H227" s="62" t="s">
        <v>216</v>
      </c>
      <c r="I227" s="61">
        <v>44651</v>
      </c>
      <c r="J227" s="63">
        <v>4</v>
      </c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57" t="s">
        <v>47</v>
      </c>
      <c r="B228" s="58" t="str">
        <f>IF(ISERROR(VLOOKUP(Entradas!$A228,Inventario!$A$2:$M$21,2,FALSE)),"",VLOOKUP(Entradas!$A228,Inventario!$A$2:$M$21,2,FALSE))</f>
        <v>Nimenrix</v>
      </c>
      <c r="C228" s="58" t="str">
        <f>IF(ISERROR(VLOOKUP(Entradas!$A228,Inventario!$A$2:$M$21,3,FALSE)),"",VLOOKUP(Entradas!$A228,Inventario!$A$2:$M$21,3,FALSE))</f>
        <v>Meningococo</v>
      </c>
      <c r="D228" s="59" t="str">
        <f>IF(ISERROR(VLOOKUP(Entradas!$A228,Inventario!$A$2:$M$21,4,FALSE)),"",VLOOKUP(Entradas!$A228,Inventario!$A$2:$M$21,4,FALSE))</f>
        <v>Cobo Medical</v>
      </c>
      <c r="E228" s="59" t="str">
        <f>IF(ISERROR(VLOOKUP(Entradas!$A228,Inventario!$A$2:$M$21,5,FALSE)),"",VLOOKUP(Entradas!$A228,Inventario!$A$2:$M$21,5,FALSE))</f>
        <v>Pfizer</v>
      </c>
      <c r="F228" s="60" t="str">
        <f>IF(ISERROR(VLOOKUP(Entradas!$A228,Inventario!$A$2:$M$21,6,FALSE)),"",VLOOKUP(Entradas!$A228,Inventario!$A$2:$M$21,6,FALSE))</f>
        <v>3904</v>
      </c>
      <c r="G228" s="61">
        <v>44792</v>
      </c>
      <c r="H228" s="62" t="s">
        <v>173</v>
      </c>
      <c r="I228" s="61">
        <v>45077</v>
      </c>
      <c r="J228" s="63">
        <v>3</v>
      </c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57" t="s">
        <v>54</v>
      </c>
      <c r="B229" s="58" t="str">
        <f>IF(ISERROR(VLOOKUP(Entradas!$A229,Inventario!$A$2:$M$21,2,FALSE)),"",VLOOKUP(Entradas!$A229,Inventario!$A$2:$M$21,2,FALSE))</f>
        <v>Prevenar</v>
      </c>
      <c r="C229" s="58" t="str">
        <f>IF(ISERROR(VLOOKUP(Entradas!$A229,Inventario!$A$2:$M$21,3,FALSE)),"",VLOOKUP(Entradas!$A229,Inventario!$A$2:$M$21,3,FALSE))</f>
        <v>Neumococo 13V</v>
      </c>
      <c r="D229" s="59" t="str">
        <f>IF(ISERROR(VLOOKUP(Entradas!$A229,Inventario!$A$2:$M$21,4,FALSE)),"",VLOOKUP(Entradas!$A229,Inventario!$A$2:$M$21,4,FALSE))</f>
        <v>Cobo Medical</v>
      </c>
      <c r="E229" s="59" t="str">
        <f>IF(ISERROR(VLOOKUP(Entradas!$A229,Inventario!$A$2:$M$21,5,FALSE)),"",VLOOKUP(Entradas!$A229,Inventario!$A$2:$M$21,5,FALSE))</f>
        <v>Pfizer</v>
      </c>
      <c r="F229" s="60" t="str">
        <f>IF(ISERROR(VLOOKUP(Entradas!$A229,Inventario!$A$2:$M$21,6,FALSE)),"",VLOOKUP(Entradas!$A229,Inventario!$A$2:$M$21,6,FALSE))</f>
        <v>2156</v>
      </c>
      <c r="G229" s="61">
        <v>44785</v>
      </c>
      <c r="H229" s="62" t="s">
        <v>216</v>
      </c>
      <c r="I229" s="61">
        <v>44651</v>
      </c>
      <c r="J229" s="63">
        <v>1</v>
      </c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57" t="s">
        <v>47</v>
      </c>
      <c r="B230" s="58" t="str">
        <f>IF(ISERROR(VLOOKUP(Entradas!$A230,Inventario!$A$2:$M$21,2,FALSE)),"",VLOOKUP(Entradas!$A230,Inventario!$A$2:$M$21,2,FALSE))</f>
        <v>Nimenrix</v>
      </c>
      <c r="C230" s="58" t="str">
        <f>IF(ISERROR(VLOOKUP(Entradas!$A230,Inventario!$A$2:$M$21,3,FALSE)),"",VLOOKUP(Entradas!$A230,Inventario!$A$2:$M$21,3,FALSE))</f>
        <v>Meningococo</v>
      </c>
      <c r="D230" s="59" t="str">
        <f>IF(ISERROR(VLOOKUP(Entradas!$A230,Inventario!$A$2:$M$21,4,FALSE)),"",VLOOKUP(Entradas!$A230,Inventario!$A$2:$M$21,4,FALSE))</f>
        <v>Cobo Medical</v>
      </c>
      <c r="E230" s="59" t="str">
        <f>IF(ISERROR(VLOOKUP(Entradas!$A230,Inventario!$A$2:$M$21,5,FALSE)),"",VLOOKUP(Entradas!$A230,Inventario!$A$2:$M$21,5,FALSE))</f>
        <v>Pfizer</v>
      </c>
      <c r="F230" s="60" t="str">
        <f>IF(ISERROR(VLOOKUP(Entradas!$A230,Inventario!$A$2:$M$21,6,FALSE)),"",VLOOKUP(Entradas!$A230,Inventario!$A$2:$M$21,6,FALSE))</f>
        <v>3904</v>
      </c>
      <c r="G230" s="61">
        <v>44795</v>
      </c>
      <c r="H230" s="62" t="s">
        <v>173</v>
      </c>
      <c r="I230" s="61">
        <v>45077</v>
      </c>
      <c r="J230" s="63">
        <v>10</v>
      </c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57" t="s">
        <v>93</v>
      </c>
      <c r="B231" s="58" t="str">
        <f>IF(ISERROR(VLOOKUP(Entradas!$A231,Inventario!$A$2:$M$21,2,FALSE)),"",VLOOKUP(Entradas!$A231,Inventario!$A$2:$M$21,2,FALSE))</f>
        <v>Vaxigrip</v>
      </c>
      <c r="C231" s="58" t="str">
        <f>IF(ISERROR(VLOOKUP(Entradas!$A231,Inventario!$A$2:$M$21,3,FALSE)),"",VLOOKUP(Entradas!$A231,Inventario!$A$2:$M$21,3,FALSE))</f>
        <v>Influenza</v>
      </c>
      <c r="D231" s="59" t="str">
        <f>IF(ISERROR(VLOOKUP(Entradas!$A231,Inventario!$A$2:$M$21,4,FALSE)),"",VLOOKUP(Entradas!$A231,Inventario!$A$2:$M$21,4,FALSE))</f>
        <v>IPS FARALLONES</v>
      </c>
      <c r="E231" s="59" t="str">
        <f>IF(ISERROR(VLOOKUP(Entradas!$A231,Inventario!$A$2:$M$21,5,FALSE)),"",VLOOKUP(Entradas!$A231,Inventario!$A$2:$M$21,5,FALSE))</f>
        <v>Sanofi</v>
      </c>
      <c r="F231" s="60" t="str">
        <f>IF(ISERROR(VLOOKUP(Entradas!$A231,Inventario!$A$2:$M$21,6,FALSE)),"",VLOOKUP(Entradas!$A231,Inventario!$A$2:$M$21,6,FALSE))</f>
        <v>2603</v>
      </c>
      <c r="G231" s="61">
        <v>44798</v>
      </c>
      <c r="H231" s="62" t="s">
        <v>210</v>
      </c>
      <c r="I231" s="61">
        <v>44957</v>
      </c>
      <c r="J231" s="63">
        <v>10</v>
      </c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57" t="s">
        <v>96</v>
      </c>
      <c r="B232" s="58" t="str">
        <f>IF(ISERROR(VLOOKUP(Entradas!$A232,Inventario!$A$2:$M$21,2,FALSE)),"",VLOOKUP(Entradas!$A232,Inventario!$A$2:$M$21,2,FALSE))</f>
        <v>Rotateq</v>
      </c>
      <c r="C232" s="58" t="str">
        <f>IF(ISERROR(VLOOKUP(Entradas!$A232,Inventario!$A$2:$M$21,3,FALSE)),"",VLOOKUP(Entradas!$A232,Inventario!$A$2:$M$21,3,FALSE))</f>
        <v>Rotavirus Vivo Atenuado</v>
      </c>
      <c r="D232" s="59" t="str">
        <f>IF(ISERROR(VLOOKUP(Entradas!$A232,Inventario!$A$2:$M$21,4,FALSE)),"",VLOOKUP(Entradas!$A232,Inventario!$A$2:$M$21,4,FALSE))</f>
        <v>IPS FARALLONES</v>
      </c>
      <c r="E232" s="59" t="str">
        <f>IF(ISERROR(VLOOKUP(Entradas!$A232,Inventario!$A$2:$M$21,5,FALSE)),"",VLOOKUP(Entradas!$A232,Inventario!$A$2:$M$21,5,FALSE))</f>
        <v>Merck</v>
      </c>
      <c r="F232" s="60" t="str">
        <f>IF(ISERROR(VLOOKUP(Entradas!$A232,Inventario!$A$2:$M$21,6,FALSE)),"",VLOOKUP(Entradas!$A232,Inventario!$A$2:$M$21,6,FALSE))</f>
        <v>1800</v>
      </c>
      <c r="G232" s="61">
        <v>44798</v>
      </c>
      <c r="H232" s="62" t="s">
        <v>214</v>
      </c>
      <c r="I232" s="61">
        <v>45233</v>
      </c>
      <c r="J232" s="63">
        <v>2</v>
      </c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57" t="s">
        <v>77</v>
      </c>
      <c r="B233" s="58" t="str">
        <f>IF(ISERROR(VLOOKUP(Entradas!$A233,Inventario!$A$2:$M$21,2,FALSE)),"",VLOOKUP(Entradas!$A233,Inventario!$A$2:$M$21,2,FALSE))</f>
        <v>Hexaxim</v>
      </c>
      <c r="C233" s="58" t="str">
        <f>IF(ISERROR(VLOOKUP(Entradas!$A233,Inventario!$A$2:$M$21,3,FALSE)),"",VLOOKUP(Entradas!$A233,Inventario!$A$2:$M$21,3,FALSE))</f>
        <v>DPAT + VPI + HIB + HB</v>
      </c>
      <c r="D233" s="59" t="str">
        <f>IF(ISERROR(VLOOKUP(Entradas!$A233,Inventario!$A$2:$M$21,4,FALSE)),"",VLOOKUP(Entradas!$A233,Inventario!$A$2:$M$21,4,FALSE))</f>
        <v>IPS FARALLONES</v>
      </c>
      <c r="E233" s="59" t="str">
        <f>IF(ISERROR(VLOOKUP(Entradas!$A233,Inventario!$A$2:$M$21,5,FALSE)),"",VLOOKUP(Entradas!$A233,Inventario!$A$2:$M$21,5,FALSE))</f>
        <v>Sanofi</v>
      </c>
      <c r="F233" s="60" t="str">
        <f>IF(ISERROR(VLOOKUP(Entradas!$A233,Inventario!$A$2:$M$21,6,FALSE)),"",VLOOKUP(Entradas!$A233,Inventario!$A$2:$M$21,6,FALSE))</f>
        <v>3800</v>
      </c>
      <c r="G233" s="61">
        <v>44798</v>
      </c>
      <c r="H233" s="62" t="s">
        <v>212</v>
      </c>
      <c r="I233" s="61">
        <v>45382</v>
      </c>
      <c r="J233" s="63">
        <v>2</v>
      </c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57" t="s">
        <v>115</v>
      </c>
      <c r="B234" s="58" t="str">
        <f>IF(ISERROR(VLOOKUP(Entradas!$A234,Inventario!$A$2:$M$21,2,FALSE)),"",VLOOKUP(Entradas!$A234,Inventario!$A$2:$M$21,2,FALSE))</f>
        <v>Havrix</v>
      </c>
      <c r="C234" s="58" t="str">
        <f>IF(ISERROR(VLOOKUP(Entradas!$A234,Inventario!$A$2:$M$21,3,FALSE)),"",VLOOKUP(Entradas!$A234,Inventario!$A$2:$M$21,3,FALSE))</f>
        <v>Hepatitis A niño</v>
      </c>
      <c r="D234" s="59" t="str">
        <f>IF(ISERROR(VLOOKUP(Entradas!$A234,Inventario!$A$2:$M$21,4,FALSE)),"",VLOOKUP(Entradas!$A234,Inventario!$A$2:$M$21,4,FALSE))</f>
        <v>IPS FARALLONES</v>
      </c>
      <c r="E234" s="59" t="str">
        <f>IF(ISERROR(VLOOKUP(Entradas!$A234,Inventario!$A$2:$M$21,5,FALSE)),"",VLOOKUP(Entradas!$A234,Inventario!$A$2:$M$21,5,FALSE))</f>
        <v>Glaxo</v>
      </c>
      <c r="F234" s="60" t="str">
        <f>IF(ISERROR(VLOOKUP(Entradas!$A234,Inventario!$A$2:$M$21,6,FALSE)),"",VLOOKUP(Entradas!$A234,Inventario!$A$2:$M$21,6,FALSE))</f>
        <v>700</v>
      </c>
      <c r="G234" s="61">
        <v>44798</v>
      </c>
      <c r="H234" s="62" t="s">
        <v>219</v>
      </c>
      <c r="I234" s="61">
        <v>45230</v>
      </c>
      <c r="J234" s="63">
        <v>4</v>
      </c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57" t="s">
        <v>54</v>
      </c>
      <c r="B235" s="58" t="str">
        <f>IF(ISERROR(VLOOKUP(Entradas!$A235,Inventario!$A$2:$M$21,2,FALSE)),"",VLOOKUP(Entradas!$A235,Inventario!$A$2:$M$21,2,FALSE))</f>
        <v>Prevenar</v>
      </c>
      <c r="C235" s="58" t="str">
        <f>IF(ISERROR(VLOOKUP(Entradas!$A235,Inventario!$A$2:$M$21,3,FALSE)),"",VLOOKUP(Entradas!$A235,Inventario!$A$2:$M$21,3,FALSE))</f>
        <v>Neumococo 13V</v>
      </c>
      <c r="D235" s="59" t="str">
        <f>IF(ISERROR(VLOOKUP(Entradas!$A235,Inventario!$A$2:$M$21,4,FALSE)),"",VLOOKUP(Entradas!$A235,Inventario!$A$2:$M$21,4,FALSE))</f>
        <v>Cobo Medical</v>
      </c>
      <c r="E235" s="59" t="str">
        <f>IF(ISERROR(VLOOKUP(Entradas!$A235,Inventario!$A$2:$M$21,5,FALSE)),"",VLOOKUP(Entradas!$A235,Inventario!$A$2:$M$21,5,FALSE))</f>
        <v>Pfizer</v>
      </c>
      <c r="F235" s="60" t="str">
        <f>IF(ISERROR(VLOOKUP(Entradas!$A235,Inventario!$A$2:$M$21,6,FALSE)),"",VLOOKUP(Entradas!$A235,Inventario!$A$2:$M$21,6,FALSE))</f>
        <v>2156</v>
      </c>
      <c r="G235" s="61">
        <v>44800</v>
      </c>
      <c r="H235" s="62" t="s">
        <v>216</v>
      </c>
      <c r="I235" s="61">
        <v>44651</v>
      </c>
      <c r="J235" s="63">
        <v>1</v>
      </c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57" t="s">
        <v>54</v>
      </c>
      <c r="B236" s="58" t="str">
        <f>IF(ISERROR(VLOOKUP(Entradas!$A236,Inventario!$A$2:$M$21,2,FALSE)),"",VLOOKUP(Entradas!$A236,Inventario!$A$2:$M$21,2,FALSE))</f>
        <v>Prevenar</v>
      </c>
      <c r="C236" s="58" t="str">
        <f>IF(ISERROR(VLOOKUP(Entradas!$A236,Inventario!$A$2:$M$21,3,FALSE)),"",VLOOKUP(Entradas!$A236,Inventario!$A$2:$M$21,3,FALSE))</f>
        <v>Neumococo 13V</v>
      </c>
      <c r="D236" s="59" t="str">
        <f>IF(ISERROR(VLOOKUP(Entradas!$A236,Inventario!$A$2:$M$21,4,FALSE)),"",VLOOKUP(Entradas!$A236,Inventario!$A$2:$M$21,4,FALSE))</f>
        <v>Cobo Medical</v>
      </c>
      <c r="E236" s="59" t="str">
        <f>IF(ISERROR(VLOOKUP(Entradas!$A236,Inventario!$A$2:$M$21,5,FALSE)),"",VLOOKUP(Entradas!$A236,Inventario!$A$2:$M$21,5,FALSE))</f>
        <v>Pfizer</v>
      </c>
      <c r="F236" s="60" t="str">
        <f>IF(ISERROR(VLOOKUP(Entradas!$A236,Inventario!$A$2:$M$21,6,FALSE)),"",VLOOKUP(Entradas!$A236,Inventario!$A$2:$M$21,6,FALSE))</f>
        <v>2156</v>
      </c>
      <c r="G236" s="61">
        <v>44800</v>
      </c>
      <c r="H236" s="62" t="s">
        <v>216</v>
      </c>
      <c r="I236" s="61">
        <v>44651</v>
      </c>
      <c r="J236" s="63">
        <v>3</v>
      </c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57" t="s">
        <v>47</v>
      </c>
      <c r="B237" s="58" t="str">
        <f>IF(ISERROR(VLOOKUP(Entradas!$A237,Inventario!$A$2:$M$21,2,FALSE)),"",VLOOKUP(Entradas!$A237,Inventario!$A$2:$M$21,2,FALSE))</f>
        <v>Nimenrix</v>
      </c>
      <c r="C237" s="58" t="str">
        <f>IF(ISERROR(VLOOKUP(Entradas!$A237,Inventario!$A$2:$M$21,3,FALSE)),"",VLOOKUP(Entradas!$A237,Inventario!$A$2:$M$21,3,FALSE))</f>
        <v>Meningococo</v>
      </c>
      <c r="D237" s="59" t="str">
        <f>IF(ISERROR(VLOOKUP(Entradas!$A237,Inventario!$A$2:$M$21,4,FALSE)),"",VLOOKUP(Entradas!$A237,Inventario!$A$2:$M$21,4,FALSE))</f>
        <v>Cobo Medical</v>
      </c>
      <c r="E237" s="59" t="str">
        <f>IF(ISERROR(VLOOKUP(Entradas!$A237,Inventario!$A$2:$M$21,5,FALSE)),"",VLOOKUP(Entradas!$A237,Inventario!$A$2:$M$21,5,FALSE))</f>
        <v>Pfizer</v>
      </c>
      <c r="F237" s="60" t="str">
        <f>IF(ISERROR(VLOOKUP(Entradas!$A237,Inventario!$A$2:$M$21,6,FALSE)),"",VLOOKUP(Entradas!$A237,Inventario!$A$2:$M$21,6,FALSE))</f>
        <v>3904</v>
      </c>
      <c r="G237" s="61">
        <v>44800</v>
      </c>
      <c r="H237" s="62" t="s">
        <v>173</v>
      </c>
      <c r="I237" s="61">
        <v>45077</v>
      </c>
      <c r="J237" s="63">
        <v>10</v>
      </c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57" t="s">
        <v>73</v>
      </c>
      <c r="B238" s="58" t="str">
        <f>IF(ISERROR(VLOOKUP(Entradas!$A238,Inventario!$A$2:$M$21,2,FALSE)),"",VLOOKUP(Entradas!$A238,Inventario!$A$2:$M$21,2,FALSE))</f>
        <v>Pentaxim</v>
      </c>
      <c r="C238" s="58" t="str">
        <f>IF(ISERROR(VLOOKUP(Entradas!$A238,Inventario!$A$2:$M$21,3,FALSE)),"",VLOOKUP(Entradas!$A238,Inventario!$A$2:$M$21,3,FALSE))</f>
        <v>Difteria-Tosferina, tetano, polio, haemophilus</v>
      </c>
      <c r="D238" s="59" t="str">
        <f>IF(ISERROR(VLOOKUP(Entradas!$A238,Inventario!$A$2:$M$21,4,FALSE)),"",VLOOKUP(Entradas!$A238,Inventario!$A$2:$M$21,4,FALSE))</f>
        <v>IPS FARALLONES</v>
      </c>
      <c r="E238" s="59" t="str">
        <f>IF(ISERROR(VLOOKUP(Entradas!$A238,Inventario!$A$2:$M$21,5,FALSE)),"",VLOOKUP(Entradas!$A238,Inventario!$A$2:$M$21,5,FALSE))</f>
        <v>Sanofi</v>
      </c>
      <c r="F238" s="60" t="str">
        <f>IF(ISERROR(VLOOKUP(Entradas!$A238,Inventario!$A$2:$M$21,6,FALSE)),"",VLOOKUP(Entradas!$A238,Inventario!$A$2:$M$21,6,FALSE))</f>
        <v>2800</v>
      </c>
      <c r="G238" s="61">
        <v>44809</v>
      </c>
      <c r="H238" s="62" t="s">
        <v>209</v>
      </c>
      <c r="I238" s="61">
        <v>44957</v>
      </c>
      <c r="J238" s="63">
        <v>4</v>
      </c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57" t="s">
        <v>58</v>
      </c>
      <c r="B239" s="58" t="str">
        <f>IF(ISERROR(VLOOKUP(Entradas!$A239,Inventario!$A$2:$M$21,2,FALSE)),"",VLOOKUP(Entradas!$A239,Inventario!$A$2:$M$21,2,FALSE))</f>
        <v>Proquad</v>
      </c>
      <c r="C239" s="58" t="str">
        <f>IF(ISERROR(VLOOKUP(Entradas!$A239,Inventario!$A$2:$M$21,3,FALSE)),"",VLOOKUP(Entradas!$A239,Inventario!$A$2:$M$21,3,FALSE))</f>
        <v>Sarampion + Rubeola + parotiditis + varicela</v>
      </c>
      <c r="D239" s="59" t="str">
        <f>IF(ISERROR(VLOOKUP(Entradas!$A239,Inventario!$A$2:$M$21,4,FALSE)),"",VLOOKUP(Entradas!$A239,Inventario!$A$2:$M$21,4,FALSE))</f>
        <v>IPS FARALLONES</v>
      </c>
      <c r="E239" s="59" t="str">
        <f>IF(ISERROR(VLOOKUP(Entradas!$A239,Inventario!$A$2:$M$21,5,FALSE)),"",VLOOKUP(Entradas!$A239,Inventario!$A$2:$M$21,5,FALSE))</f>
        <v>Merck</v>
      </c>
      <c r="F239" s="60" t="str">
        <f>IF(ISERROR(VLOOKUP(Entradas!$A239,Inventario!$A$2:$M$21,6,FALSE)),"",VLOOKUP(Entradas!$A239,Inventario!$A$2:$M$21,6,FALSE))</f>
        <v>4200</v>
      </c>
      <c r="G239" s="61">
        <v>44809</v>
      </c>
      <c r="H239" s="62" t="s">
        <v>220</v>
      </c>
      <c r="I239" s="61">
        <v>45138</v>
      </c>
      <c r="J239" s="63">
        <v>4</v>
      </c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57" t="s">
        <v>93</v>
      </c>
      <c r="B240" s="58" t="str">
        <f>IF(ISERROR(VLOOKUP(Entradas!$A240,Inventario!$A$2:$M$21,2,FALSE)),"",VLOOKUP(Entradas!$A240,Inventario!$A$2:$M$21,2,FALSE))</f>
        <v>Vaxigrip</v>
      </c>
      <c r="C240" s="58" t="str">
        <f>IF(ISERROR(VLOOKUP(Entradas!$A240,Inventario!$A$2:$M$21,3,FALSE)),"",VLOOKUP(Entradas!$A240,Inventario!$A$2:$M$21,3,FALSE))</f>
        <v>Influenza</v>
      </c>
      <c r="D240" s="59" t="str">
        <f>IF(ISERROR(VLOOKUP(Entradas!$A240,Inventario!$A$2:$M$21,4,FALSE)),"",VLOOKUP(Entradas!$A240,Inventario!$A$2:$M$21,4,FALSE))</f>
        <v>IPS FARALLONES</v>
      </c>
      <c r="E240" s="59" t="str">
        <f>IF(ISERROR(VLOOKUP(Entradas!$A240,Inventario!$A$2:$M$21,5,FALSE)),"",VLOOKUP(Entradas!$A240,Inventario!$A$2:$M$21,5,FALSE))</f>
        <v>Sanofi</v>
      </c>
      <c r="F240" s="60" t="str">
        <f>IF(ISERROR(VLOOKUP(Entradas!$A240,Inventario!$A$2:$M$21,6,FALSE)),"",VLOOKUP(Entradas!$A240,Inventario!$A$2:$M$21,6,FALSE))</f>
        <v>2603</v>
      </c>
      <c r="G240" s="61">
        <v>44809</v>
      </c>
      <c r="H240" s="62" t="s">
        <v>210</v>
      </c>
      <c r="I240" s="61">
        <v>44957</v>
      </c>
      <c r="J240" s="63">
        <v>10</v>
      </c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57" t="s">
        <v>85</v>
      </c>
      <c r="B241" s="58" t="str">
        <f>IF(ISERROR(VLOOKUP(Entradas!$A241,Inventario!$A$2:$M$21,2,FALSE)),"",VLOOKUP(Entradas!$A241,Inventario!$A$2:$M$21,2,FALSE))</f>
        <v xml:space="preserve">Avaxim 80 </v>
      </c>
      <c r="C241" s="58" t="str">
        <f>IF(ISERROR(VLOOKUP(Entradas!$A241,Inventario!$A$2:$M$21,3,FALSE)),"",VLOOKUP(Entradas!$A241,Inventario!$A$2:$M$21,3,FALSE))</f>
        <v>Hepatitis A niño</v>
      </c>
      <c r="D241" s="59" t="str">
        <f>IF(ISERROR(VLOOKUP(Entradas!$A241,Inventario!$A$2:$M$21,4,FALSE)),"",VLOOKUP(Entradas!$A241,Inventario!$A$2:$M$21,4,FALSE))</f>
        <v>IPS FARALLONES</v>
      </c>
      <c r="E241" s="59" t="str">
        <f>IF(ISERROR(VLOOKUP(Entradas!$A241,Inventario!$A$2:$M$21,5,FALSE)),"",VLOOKUP(Entradas!$A241,Inventario!$A$2:$M$21,5,FALSE))</f>
        <v>Sanofi</v>
      </c>
      <c r="F241" s="60" t="str">
        <f>IF(ISERROR(VLOOKUP(Entradas!$A241,Inventario!$A$2:$M$21,6,FALSE)),"",VLOOKUP(Entradas!$A241,Inventario!$A$2:$M$21,6,FALSE))</f>
        <v>2500</v>
      </c>
      <c r="G241" s="61">
        <v>44809</v>
      </c>
      <c r="H241" s="62" t="s">
        <v>208</v>
      </c>
      <c r="I241" s="61">
        <v>45169</v>
      </c>
      <c r="J241" s="63">
        <v>4</v>
      </c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57" t="s">
        <v>54</v>
      </c>
      <c r="B242" s="58" t="str">
        <f>IF(ISERROR(VLOOKUP(Entradas!$A242,Inventario!$A$2:$M$21,2,FALSE)),"",VLOOKUP(Entradas!$A242,Inventario!$A$2:$M$21,2,FALSE))</f>
        <v>Prevenar</v>
      </c>
      <c r="C242" s="58" t="str">
        <f>IF(ISERROR(VLOOKUP(Entradas!$A242,Inventario!$A$2:$M$21,3,FALSE)),"",VLOOKUP(Entradas!$A242,Inventario!$A$2:$M$21,3,FALSE))</f>
        <v>Neumococo 13V</v>
      </c>
      <c r="D242" s="59" t="str">
        <f>IF(ISERROR(VLOOKUP(Entradas!$A242,Inventario!$A$2:$M$21,4,FALSE)),"",VLOOKUP(Entradas!$A242,Inventario!$A$2:$M$21,4,FALSE))</f>
        <v>Cobo Medical</v>
      </c>
      <c r="E242" s="59" t="str">
        <f>IF(ISERROR(VLOOKUP(Entradas!$A242,Inventario!$A$2:$M$21,5,FALSE)),"",VLOOKUP(Entradas!$A242,Inventario!$A$2:$M$21,5,FALSE))</f>
        <v>Pfizer</v>
      </c>
      <c r="F242" s="60" t="str">
        <f>IF(ISERROR(VLOOKUP(Entradas!$A242,Inventario!$A$2:$M$21,6,FALSE)),"",VLOOKUP(Entradas!$A242,Inventario!$A$2:$M$21,6,FALSE))</f>
        <v>2156</v>
      </c>
      <c r="G242" s="61">
        <v>44809</v>
      </c>
      <c r="H242" s="62" t="s">
        <v>216</v>
      </c>
      <c r="I242" s="61">
        <v>44651</v>
      </c>
      <c r="J242" s="63">
        <v>1</v>
      </c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57" t="s">
        <v>47</v>
      </c>
      <c r="B243" s="58" t="str">
        <f>IF(ISERROR(VLOOKUP(Entradas!$A243,Inventario!$A$2:$M$21,2,FALSE)),"",VLOOKUP(Entradas!$A243,Inventario!$A$2:$M$21,2,FALSE))</f>
        <v>Nimenrix</v>
      </c>
      <c r="C243" s="58" t="str">
        <f>IF(ISERROR(VLOOKUP(Entradas!$A243,Inventario!$A$2:$M$21,3,FALSE)),"",VLOOKUP(Entradas!$A243,Inventario!$A$2:$M$21,3,FALSE))</f>
        <v>Meningococo</v>
      </c>
      <c r="D243" s="59" t="str">
        <f>IF(ISERROR(VLOOKUP(Entradas!$A243,Inventario!$A$2:$M$21,4,FALSE)),"",VLOOKUP(Entradas!$A243,Inventario!$A$2:$M$21,4,FALSE))</f>
        <v>Cobo Medical</v>
      </c>
      <c r="E243" s="59" t="str">
        <f>IF(ISERROR(VLOOKUP(Entradas!$A243,Inventario!$A$2:$M$21,5,FALSE)),"",VLOOKUP(Entradas!$A243,Inventario!$A$2:$M$21,5,FALSE))</f>
        <v>Pfizer</v>
      </c>
      <c r="F243" s="60" t="str">
        <f>IF(ISERROR(VLOOKUP(Entradas!$A243,Inventario!$A$2:$M$21,6,FALSE)),"",VLOOKUP(Entradas!$A243,Inventario!$A$2:$M$21,6,FALSE))</f>
        <v>3904</v>
      </c>
      <c r="G243" s="61">
        <v>44809</v>
      </c>
      <c r="H243" s="62" t="s">
        <v>221</v>
      </c>
      <c r="I243" s="61">
        <v>45077</v>
      </c>
      <c r="J243" s="63">
        <v>10</v>
      </c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57" t="s">
        <v>77</v>
      </c>
      <c r="B244" s="58" t="str">
        <f>IF(ISERROR(VLOOKUP(Entradas!$A244,Inventario!$A$2:$M$21,2,FALSE)),"",VLOOKUP(Entradas!$A244,Inventario!$A$2:$M$21,2,FALSE))</f>
        <v>Hexaxim</v>
      </c>
      <c r="C244" s="58" t="str">
        <f>IF(ISERROR(VLOOKUP(Entradas!$A244,Inventario!$A$2:$M$21,3,FALSE)),"",VLOOKUP(Entradas!$A244,Inventario!$A$2:$M$21,3,FALSE))</f>
        <v>DPAT + VPI + HIB + HB</v>
      </c>
      <c r="D244" s="59" t="str">
        <f>IF(ISERROR(VLOOKUP(Entradas!$A244,Inventario!$A$2:$M$21,4,FALSE)),"",VLOOKUP(Entradas!$A244,Inventario!$A$2:$M$21,4,FALSE))</f>
        <v>IPS FARALLONES</v>
      </c>
      <c r="E244" s="59" t="str">
        <f>IF(ISERROR(VLOOKUP(Entradas!$A244,Inventario!$A$2:$M$21,5,FALSE)),"",VLOOKUP(Entradas!$A244,Inventario!$A$2:$M$21,5,FALSE))</f>
        <v>Sanofi</v>
      </c>
      <c r="F244" s="60" t="str">
        <f>IF(ISERROR(VLOOKUP(Entradas!$A244,Inventario!$A$2:$M$21,6,FALSE)),"",VLOOKUP(Entradas!$A244,Inventario!$A$2:$M$21,6,FALSE))</f>
        <v>3800</v>
      </c>
      <c r="G244" s="61">
        <v>44819</v>
      </c>
      <c r="H244" s="62" t="s">
        <v>212</v>
      </c>
      <c r="I244" s="61">
        <v>45382</v>
      </c>
      <c r="J244" s="63">
        <v>5</v>
      </c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57" t="s">
        <v>96</v>
      </c>
      <c r="B245" s="58" t="str">
        <f>IF(ISERROR(VLOOKUP(Entradas!$A245,Inventario!$A$2:$M$21,2,FALSE)),"",VLOOKUP(Entradas!$A245,Inventario!$A$2:$M$21,2,FALSE))</f>
        <v>Rotateq</v>
      </c>
      <c r="C245" s="58" t="str">
        <f>IF(ISERROR(VLOOKUP(Entradas!$A245,Inventario!$A$2:$M$21,3,FALSE)),"",VLOOKUP(Entradas!$A245,Inventario!$A$2:$M$21,3,FALSE))</f>
        <v>Rotavirus Vivo Atenuado</v>
      </c>
      <c r="D245" s="59" t="str">
        <f>IF(ISERROR(VLOOKUP(Entradas!$A245,Inventario!$A$2:$M$21,4,FALSE)),"",VLOOKUP(Entradas!$A245,Inventario!$A$2:$M$21,4,FALSE))</f>
        <v>IPS FARALLONES</v>
      </c>
      <c r="E245" s="59" t="str">
        <f>IF(ISERROR(VLOOKUP(Entradas!$A245,Inventario!$A$2:$M$21,5,FALSE)),"",VLOOKUP(Entradas!$A245,Inventario!$A$2:$M$21,5,FALSE))</f>
        <v>Merck</v>
      </c>
      <c r="F245" s="60" t="str">
        <f>IF(ISERROR(VLOOKUP(Entradas!$A245,Inventario!$A$2:$M$21,6,FALSE)),"",VLOOKUP(Entradas!$A245,Inventario!$A$2:$M$21,6,FALSE))</f>
        <v>1800</v>
      </c>
      <c r="G245" s="61">
        <v>44819</v>
      </c>
      <c r="H245" s="62" t="s">
        <v>214</v>
      </c>
      <c r="I245" s="61">
        <v>45233</v>
      </c>
      <c r="J245" s="63">
        <v>4</v>
      </c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57" t="s">
        <v>54</v>
      </c>
      <c r="B246" s="58" t="str">
        <f>IF(ISERROR(VLOOKUP(Entradas!$A246,Inventario!$A$2:$M$21,2,FALSE)),"",VLOOKUP(Entradas!$A246,Inventario!$A$2:$M$21,2,FALSE))</f>
        <v>Prevenar</v>
      </c>
      <c r="C246" s="58" t="str">
        <f>IF(ISERROR(VLOOKUP(Entradas!$A246,Inventario!$A$2:$M$21,3,FALSE)),"",VLOOKUP(Entradas!$A246,Inventario!$A$2:$M$21,3,FALSE))</f>
        <v>Neumococo 13V</v>
      </c>
      <c r="D246" s="59" t="str">
        <f>IF(ISERROR(VLOOKUP(Entradas!$A246,Inventario!$A$2:$M$21,4,FALSE)),"",VLOOKUP(Entradas!$A246,Inventario!$A$2:$M$21,4,FALSE))</f>
        <v>Cobo Medical</v>
      </c>
      <c r="E246" s="59" t="str">
        <f>IF(ISERROR(VLOOKUP(Entradas!$A246,Inventario!$A$2:$M$21,5,FALSE)),"",VLOOKUP(Entradas!$A246,Inventario!$A$2:$M$21,5,FALSE))</f>
        <v>Pfizer</v>
      </c>
      <c r="F246" s="60" t="str">
        <f>IF(ISERROR(VLOOKUP(Entradas!$A246,Inventario!$A$2:$M$21,6,FALSE)),"",VLOOKUP(Entradas!$A246,Inventario!$A$2:$M$21,6,FALSE))</f>
        <v>2156</v>
      </c>
      <c r="G246" s="61">
        <v>44819</v>
      </c>
      <c r="H246" s="62" t="s">
        <v>216</v>
      </c>
      <c r="I246" s="61">
        <v>45382</v>
      </c>
      <c r="J246" s="63">
        <v>1</v>
      </c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57" t="s">
        <v>54</v>
      </c>
      <c r="B247" s="58" t="str">
        <f>IF(ISERROR(VLOOKUP(Entradas!$A247,Inventario!$A$2:$M$21,2,FALSE)),"",VLOOKUP(Entradas!$A247,Inventario!$A$2:$M$21,2,FALSE))</f>
        <v>Prevenar</v>
      </c>
      <c r="C247" s="58" t="str">
        <f>IF(ISERROR(VLOOKUP(Entradas!$A247,Inventario!$A$2:$M$21,3,FALSE)),"",VLOOKUP(Entradas!$A247,Inventario!$A$2:$M$21,3,FALSE))</f>
        <v>Neumococo 13V</v>
      </c>
      <c r="D247" s="59" t="str">
        <f>IF(ISERROR(VLOOKUP(Entradas!$A247,Inventario!$A$2:$M$21,4,FALSE)),"",VLOOKUP(Entradas!$A247,Inventario!$A$2:$M$21,4,FALSE))</f>
        <v>Cobo Medical</v>
      </c>
      <c r="E247" s="59" t="str">
        <f>IF(ISERROR(VLOOKUP(Entradas!$A247,Inventario!$A$2:$M$21,5,FALSE)),"",VLOOKUP(Entradas!$A247,Inventario!$A$2:$M$21,5,FALSE))</f>
        <v>Pfizer</v>
      </c>
      <c r="F247" s="60" t="str">
        <f>IF(ISERROR(VLOOKUP(Entradas!$A247,Inventario!$A$2:$M$21,6,FALSE)),"",VLOOKUP(Entradas!$A247,Inventario!$A$2:$M$21,6,FALSE))</f>
        <v>2156</v>
      </c>
      <c r="G247" s="61">
        <v>44819</v>
      </c>
      <c r="H247" s="62" t="s">
        <v>216</v>
      </c>
      <c r="I247" s="61">
        <v>45382</v>
      </c>
      <c r="J247" s="63">
        <v>10</v>
      </c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57" t="s">
        <v>47</v>
      </c>
      <c r="B248" s="58" t="str">
        <f>IF(ISERROR(VLOOKUP(Entradas!$A248,Inventario!$A$2:$M$21,2,FALSE)),"",VLOOKUP(Entradas!$A248,Inventario!$A$2:$M$21,2,FALSE))</f>
        <v>Nimenrix</v>
      </c>
      <c r="C248" s="58" t="str">
        <f>IF(ISERROR(VLOOKUP(Entradas!$A248,Inventario!$A$2:$M$21,3,FALSE)),"",VLOOKUP(Entradas!$A248,Inventario!$A$2:$M$21,3,FALSE))</f>
        <v>Meningococo</v>
      </c>
      <c r="D248" s="59" t="str">
        <f>IF(ISERROR(VLOOKUP(Entradas!$A248,Inventario!$A$2:$M$21,4,FALSE)),"",VLOOKUP(Entradas!$A248,Inventario!$A$2:$M$21,4,FALSE))</f>
        <v>Cobo Medical</v>
      </c>
      <c r="E248" s="59" t="str">
        <f>IF(ISERROR(VLOOKUP(Entradas!$A248,Inventario!$A$2:$M$21,5,FALSE)),"",VLOOKUP(Entradas!$A248,Inventario!$A$2:$M$21,5,FALSE))</f>
        <v>Pfizer</v>
      </c>
      <c r="F248" s="60" t="str">
        <f>IF(ISERROR(VLOOKUP(Entradas!$A248,Inventario!$A$2:$M$21,6,FALSE)),"",VLOOKUP(Entradas!$A248,Inventario!$A$2:$M$21,6,FALSE))</f>
        <v>3904</v>
      </c>
      <c r="G248" s="61">
        <v>44819</v>
      </c>
      <c r="H248" s="62" t="s">
        <v>221</v>
      </c>
      <c r="I248" s="61">
        <v>45077</v>
      </c>
      <c r="J248" s="63">
        <v>10</v>
      </c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57" t="s">
        <v>58</v>
      </c>
      <c r="B249" s="58" t="str">
        <f>IF(ISERROR(VLOOKUP(Entradas!$A249,Inventario!$A$2:$M$21,2,FALSE)),"",VLOOKUP(Entradas!$A249,Inventario!$A$2:$M$21,2,FALSE))</f>
        <v>Proquad</v>
      </c>
      <c r="C249" s="58" t="str">
        <f>IF(ISERROR(VLOOKUP(Entradas!$A249,Inventario!$A$2:$M$21,3,FALSE)),"",VLOOKUP(Entradas!$A249,Inventario!$A$2:$M$21,3,FALSE))</f>
        <v>Sarampion + Rubeola + parotiditis + varicela</v>
      </c>
      <c r="D249" s="59" t="str">
        <f>IF(ISERROR(VLOOKUP(Entradas!$A249,Inventario!$A$2:$M$21,4,FALSE)),"",VLOOKUP(Entradas!$A249,Inventario!$A$2:$M$21,4,FALSE))</f>
        <v>IPS FARALLONES</v>
      </c>
      <c r="E249" s="59" t="str">
        <f>IF(ISERROR(VLOOKUP(Entradas!$A249,Inventario!$A$2:$M$21,5,FALSE)),"",VLOOKUP(Entradas!$A249,Inventario!$A$2:$M$21,5,FALSE))</f>
        <v>Merck</v>
      </c>
      <c r="F249" s="60" t="str">
        <f>IF(ISERROR(VLOOKUP(Entradas!$A249,Inventario!$A$2:$M$21,6,FALSE)),"",VLOOKUP(Entradas!$A249,Inventario!$A$2:$M$21,6,FALSE))</f>
        <v>4200</v>
      </c>
      <c r="G249" s="61">
        <v>44824</v>
      </c>
      <c r="H249" s="62" t="s">
        <v>220</v>
      </c>
      <c r="I249" s="61">
        <v>45138</v>
      </c>
      <c r="J249" s="63">
        <v>2</v>
      </c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57" t="s">
        <v>93</v>
      </c>
      <c r="B250" s="58" t="str">
        <f>IF(ISERROR(VLOOKUP(Entradas!$A250,Inventario!$A$2:$M$21,2,FALSE)),"",VLOOKUP(Entradas!$A250,Inventario!$A$2:$M$21,2,FALSE))</f>
        <v>Vaxigrip</v>
      </c>
      <c r="C250" s="58" t="str">
        <f>IF(ISERROR(VLOOKUP(Entradas!$A250,Inventario!$A$2:$M$21,3,FALSE)),"",VLOOKUP(Entradas!$A250,Inventario!$A$2:$M$21,3,FALSE))</f>
        <v>Influenza</v>
      </c>
      <c r="D250" s="59" t="str">
        <f>IF(ISERROR(VLOOKUP(Entradas!$A250,Inventario!$A$2:$M$21,4,FALSE)),"",VLOOKUP(Entradas!$A250,Inventario!$A$2:$M$21,4,FALSE))</f>
        <v>IPS FARALLONES</v>
      </c>
      <c r="E250" s="59" t="str">
        <f>IF(ISERROR(VLOOKUP(Entradas!$A250,Inventario!$A$2:$M$21,5,FALSE)),"",VLOOKUP(Entradas!$A250,Inventario!$A$2:$M$21,5,FALSE))</f>
        <v>Sanofi</v>
      </c>
      <c r="F250" s="60" t="str">
        <f>IF(ISERROR(VLOOKUP(Entradas!$A250,Inventario!$A$2:$M$21,6,FALSE)),"",VLOOKUP(Entradas!$A250,Inventario!$A$2:$M$21,6,FALSE))</f>
        <v>2603</v>
      </c>
      <c r="G250" s="61">
        <v>44824</v>
      </c>
      <c r="H250" s="62" t="s">
        <v>210</v>
      </c>
      <c r="I250" s="61">
        <v>44957</v>
      </c>
      <c r="J250" s="63">
        <v>10</v>
      </c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57" t="s">
        <v>85</v>
      </c>
      <c r="B251" s="58" t="str">
        <f>IF(ISERROR(VLOOKUP(Entradas!$A251,Inventario!$A$2:$M$21,2,FALSE)),"",VLOOKUP(Entradas!$A251,Inventario!$A$2:$M$21,2,FALSE))</f>
        <v xml:space="preserve">Avaxim 80 </v>
      </c>
      <c r="C251" s="58" t="str">
        <f>IF(ISERROR(VLOOKUP(Entradas!$A251,Inventario!$A$2:$M$21,3,FALSE)),"",VLOOKUP(Entradas!$A251,Inventario!$A$2:$M$21,3,FALSE))</f>
        <v>Hepatitis A niño</v>
      </c>
      <c r="D251" s="59" t="str">
        <f>IF(ISERROR(VLOOKUP(Entradas!$A251,Inventario!$A$2:$M$21,4,FALSE)),"",VLOOKUP(Entradas!$A251,Inventario!$A$2:$M$21,4,FALSE))</f>
        <v>IPS FARALLONES</v>
      </c>
      <c r="E251" s="59" t="str">
        <f>IF(ISERROR(VLOOKUP(Entradas!$A251,Inventario!$A$2:$M$21,5,FALSE)),"",VLOOKUP(Entradas!$A251,Inventario!$A$2:$M$21,5,FALSE))</f>
        <v>Sanofi</v>
      </c>
      <c r="F251" s="60" t="str">
        <f>IF(ISERROR(VLOOKUP(Entradas!$A251,Inventario!$A$2:$M$21,6,FALSE)),"",VLOOKUP(Entradas!$A251,Inventario!$A$2:$M$21,6,FALSE))</f>
        <v>2500</v>
      </c>
      <c r="G251" s="61">
        <v>44824</v>
      </c>
      <c r="H251" s="62" t="s">
        <v>208</v>
      </c>
      <c r="I251" s="61">
        <v>45169</v>
      </c>
      <c r="J251" s="63">
        <v>5</v>
      </c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57" t="s">
        <v>104</v>
      </c>
      <c r="B252" s="58" t="str">
        <f>IF(ISERROR(VLOOKUP(Entradas!$A252,Inventario!$A$2:$M$21,2,FALSE)),"",VLOOKUP(Entradas!$A252,Inventario!$A$2:$M$21,2,FALSE))</f>
        <v>Boostrix</v>
      </c>
      <c r="C252" s="58" t="str">
        <f>IF(ISERROR(VLOOKUP(Entradas!$A252,Inventario!$A$2:$M$21,3,FALSE)),"",VLOOKUP(Entradas!$A252,Inventario!$A$2:$M$21,3,FALSE))</f>
        <v>DPT</v>
      </c>
      <c r="D252" s="59" t="str">
        <f>IF(ISERROR(VLOOKUP(Entradas!$A252,Inventario!$A$2:$M$21,4,FALSE)),"",VLOOKUP(Entradas!$A252,Inventario!$A$2:$M$21,4,FALSE))</f>
        <v>IPS FARALLONES</v>
      </c>
      <c r="E252" s="59" t="str">
        <f>IF(ISERROR(VLOOKUP(Entradas!$A252,Inventario!$A$2:$M$21,5,FALSE)),"",VLOOKUP(Entradas!$A252,Inventario!$A$2:$M$21,5,FALSE))</f>
        <v>Glaxo</v>
      </c>
      <c r="F252" s="60" t="str">
        <f>IF(ISERROR(VLOOKUP(Entradas!$A252,Inventario!$A$2:$M$21,6,FALSE)),"",VLOOKUP(Entradas!$A252,Inventario!$A$2:$M$21,6,FALSE))</f>
        <v>300</v>
      </c>
      <c r="G252" s="61">
        <v>44830</v>
      </c>
      <c r="H252" s="62" t="s">
        <v>200</v>
      </c>
      <c r="I252" s="61">
        <v>45260</v>
      </c>
      <c r="J252" s="63">
        <v>2</v>
      </c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57" t="s">
        <v>62</v>
      </c>
      <c r="B253" s="58" t="str">
        <f>IF(ISERROR(VLOOKUP(Entradas!$A253,Inventario!$A$2:$M$21,2,FALSE)),"",VLOOKUP(Entradas!$A253,Inventario!$A$2:$M$21,2,FALSE))</f>
        <v xml:space="preserve">Gardasil </v>
      </c>
      <c r="C253" s="58" t="str">
        <f>IF(ISERROR(VLOOKUP(Entradas!$A253,Inventario!$A$2:$M$21,3,FALSE)),"",VLOOKUP(Entradas!$A253,Inventario!$A$2:$M$21,3,FALSE))</f>
        <v>VPH</v>
      </c>
      <c r="D253" s="59" t="str">
        <f>IF(ISERROR(VLOOKUP(Entradas!$A253,Inventario!$A$2:$M$21,4,FALSE)),"",VLOOKUP(Entradas!$A253,Inventario!$A$2:$M$21,4,FALSE))</f>
        <v>IPS FARALLONES</v>
      </c>
      <c r="E253" s="59" t="str">
        <f>IF(ISERROR(VLOOKUP(Entradas!$A253,Inventario!$A$2:$M$21,5,FALSE)),"",VLOOKUP(Entradas!$A253,Inventario!$A$2:$M$21,5,FALSE))</f>
        <v>Merck</v>
      </c>
      <c r="F253" s="60" t="str">
        <f>IF(ISERROR(VLOOKUP(Entradas!$A253,Inventario!$A$2:$M$21,6,FALSE)),"",VLOOKUP(Entradas!$A253,Inventario!$A$2:$M$21,6,FALSE))</f>
        <v>1600</v>
      </c>
      <c r="G253" s="61">
        <v>44830</v>
      </c>
      <c r="H253" s="62" t="s">
        <v>215</v>
      </c>
      <c r="I253" s="61">
        <v>45412</v>
      </c>
      <c r="J253" s="63">
        <v>2</v>
      </c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57" t="s">
        <v>96</v>
      </c>
      <c r="B254" s="58" t="str">
        <f>IF(ISERROR(VLOOKUP(Entradas!$A254,Inventario!$A$2:$M$21,2,FALSE)),"",VLOOKUP(Entradas!$A254,Inventario!$A$2:$M$21,2,FALSE))</f>
        <v>Rotateq</v>
      </c>
      <c r="C254" s="58" t="str">
        <f>IF(ISERROR(VLOOKUP(Entradas!$A254,Inventario!$A$2:$M$21,3,FALSE)),"",VLOOKUP(Entradas!$A254,Inventario!$A$2:$M$21,3,FALSE))</f>
        <v>Rotavirus Vivo Atenuado</v>
      </c>
      <c r="D254" s="59" t="str">
        <f>IF(ISERROR(VLOOKUP(Entradas!$A254,Inventario!$A$2:$M$21,4,FALSE)),"",VLOOKUP(Entradas!$A254,Inventario!$A$2:$M$21,4,FALSE))</f>
        <v>IPS FARALLONES</v>
      </c>
      <c r="E254" s="59" t="str">
        <f>IF(ISERROR(VLOOKUP(Entradas!$A254,Inventario!$A$2:$M$21,5,FALSE)),"",VLOOKUP(Entradas!$A254,Inventario!$A$2:$M$21,5,FALSE))</f>
        <v>Merck</v>
      </c>
      <c r="F254" s="60" t="str">
        <f>IF(ISERROR(VLOOKUP(Entradas!$A254,Inventario!$A$2:$M$21,6,FALSE)),"",VLOOKUP(Entradas!$A254,Inventario!$A$2:$M$21,6,FALSE))</f>
        <v>1800</v>
      </c>
      <c r="G254" s="61">
        <v>44830</v>
      </c>
      <c r="H254" s="62" t="s">
        <v>214</v>
      </c>
      <c r="I254" s="61">
        <v>45233</v>
      </c>
      <c r="J254" s="63">
        <v>4</v>
      </c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57" t="s">
        <v>77</v>
      </c>
      <c r="B255" s="58" t="str">
        <f>IF(ISERROR(VLOOKUP(Entradas!$A255,Inventario!$A$2:$M$21,2,FALSE)),"",VLOOKUP(Entradas!$A255,Inventario!$A$2:$M$21,2,FALSE))</f>
        <v>Hexaxim</v>
      </c>
      <c r="C255" s="58" t="str">
        <f>IF(ISERROR(VLOOKUP(Entradas!$A255,Inventario!$A$2:$M$21,3,FALSE)),"",VLOOKUP(Entradas!$A255,Inventario!$A$2:$M$21,3,FALSE))</f>
        <v>DPAT + VPI + HIB + HB</v>
      </c>
      <c r="D255" s="59" t="str">
        <f>IF(ISERROR(VLOOKUP(Entradas!$A255,Inventario!$A$2:$M$21,4,FALSE)),"",VLOOKUP(Entradas!$A255,Inventario!$A$2:$M$21,4,FALSE))</f>
        <v>IPS FARALLONES</v>
      </c>
      <c r="E255" s="59" t="str">
        <f>IF(ISERROR(VLOOKUP(Entradas!$A255,Inventario!$A$2:$M$21,5,FALSE)),"",VLOOKUP(Entradas!$A255,Inventario!$A$2:$M$21,5,FALSE))</f>
        <v>Sanofi</v>
      </c>
      <c r="F255" s="60" t="str">
        <f>IF(ISERROR(VLOOKUP(Entradas!$A255,Inventario!$A$2:$M$21,6,FALSE)),"",VLOOKUP(Entradas!$A255,Inventario!$A$2:$M$21,6,FALSE))</f>
        <v>3800</v>
      </c>
      <c r="G255" s="61">
        <v>44830</v>
      </c>
      <c r="H255" s="62" t="s">
        <v>212</v>
      </c>
      <c r="I255" s="61">
        <v>45382</v>
      </c>
      <c r="J255" s="63">
        <v>5</v>
      </c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57" t="s">
        <v>73</v>
      </c>
      <c r="B256" s="58" t="str">
        <f>IF(ISERROR(VLOOKUP(Entradas!$A256,Inventario!$A$2:$M$21,2,FALSE)),"",VLOOKUP(Entradas!$A256,Inventario!$A$2:$M$21,2,FALSE))</f>
        <v>Pentaxim</v>
      </c>
      <c r="C256" s="58" t="str">
        <f>IF(ISERROR(VLOOKUP(Entradas!$A256,Inventario!$A$2:$M$21,3,FALSE)),"",VLOOKUP(Entradas!$A256,Inventario!$A$2:$M$21,3,FALSE))</f>
        <v>Difteria-Tosferina, tetano, polio, haemophilus</v>
      </c>
      <c r="D256" s="59" t="str">
        <f>IF(ISERROR(VLOOKUP(Entradas!$A256,Inventario!$A$2:$M$21,4,FALSE)),"",VLOOKUP(Entradas!$A256,Inventario!$A$2:$M$21,4,FALSE))</f>
        <v>IPS FARALLONES</v>
      </c>
      <c r="E256" s="59" t="str">
        <f>IF(ISERROR(VLOOKUP(Entradas!$A256,Inventario!$A$2:$M$21,5,FALSE)),"",VLOOKUP(Entradas!$A256,Inventario!$A$2:$M$21,5,FALSE))</f>
        <v>Sanofi</v>
      </c>
      <c r="F256" s="60" t="str">
        <f>IF(ISERROR(VLOOKUP(Entradas!$A256,Inventario!$A$2:$M$21,6,FALSE)),"",VLOOKUP(Entradas!$A256,Inventario!$A$2:$M$21,6,FALSE))</f>
        <v>2800</v>
      </c>
      <c r="G256" s="61">
        <v>44839</v>
      </c>
      <c r="H256" s="62" t="s">
        <v>209</v>
      </c>
      <c r="I256" s="61">
        <v>44957</v>
      </c>
      <c r="J256" s="63">
        <v>2</v>
      </c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57" t="s">
        <v>85</v>
      </c>
      <c r="B257" s="58" t="str">
        <f>IF(ISERROR(VLOOKUP(Entradas!$A257,Inventario!$A$2:$M$21,2,FALSE)),"",VLOOKUP(Entradas!$A257,Inventario!$A$2:$M$21,2,FALSE))</f>
        <v xml:space="preserve">Avaxim 80 </v>
      </c>
      <c r="C257" s="58" t="str">
        <f>IF(ISERROR(VLOOKUP(Entradas!$A257,Inventario!$A$2:$M$21,3,FALSE)),"",VLOOKUP(Entradas!$A257,Inventario!$A$2:$M$21,3,FALSE))</f>
        <v>Hepatitis A niño</v>
      </c>
      <c r="D257" s="59" t="str">
        <f>IF(ISERROR(VLOOKUP(Entradas!$A257,Inventario!$A$2:$M$21,4,FALSE)),"",VLOOKUP(Entradas!$A257,Inventario!$A$2:$M$21,4,FALSE))</f>
        <v>IPS FARALLONES</v>
      </c>
      <c r="E257" s="59" t="str">
        <f>IF(ISERROR(VLOOKUP(Entradas!$A257,Inventario!$A$2:$M$21,5,FALSE)),"",VLOOKUP(Entradas!$A257,Inventario!$A$2:$M$21,5,FALSE))</f>
        <v>Sanofi</v>
      </c>
      <c r="F257" s="60" t="str">
        <f>IF(ISERROR(VLOOKUP(Entradas!$A257,Inventario!$A$2:$M$21,6,FALSE)),"",VLOOKUP(Entradas!$A257,Inventario!$A$2:$M$21,6,FALSE))</f>
        <v>2500</v>
      </c>
      <c r="G257" s="61">
        <v>44839</v>
      </c>
      <c r="H257" s="62" t="s">
        <v>208</v>
      </c>
      <c r="I257" s="61">
        <v>45169</v>
      </c>
      <c r="J257" s="63">
        <v>3</v>
      </c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57" t="s">
        <v>118</v>
      </c>
      <c r="B258" s="58" t="str">
        <f>IF(ISERROR(VLOOKUP(Entradas!$A258,Inventario!$A$2:$M$21,2,FALSE)),"",VLOOKUP(Entradas!$A258,Inventario!$A$2:$M$21,2,FALSE))</f>
        <v>Varivax</v>
      </c>
      <c r="C258" s="58" t="str">
        <f>IF(ISERROR(VLOOKUP(Entradas!$A258,Inventario!$A$2:$M$21,3,FALSE)),"",VLOOKUP(Entradas!$A258,Inventario!$A$2:$M$21,3,FALSE))</f>
        <v>Varicela</v>
      </c>
      <c r="D258" s="59" t="str">
        <f>IF(ISERROR(VLOOKUP(Entradas!$A258,Inventario!$A$2:$M$21,4,FALSE)),"",VLOOKUP(Entradas!$A258,Inventario!$A$2:$M$21,4,FALSE))</f>
        <v>IPS FARALLONES</v>
      </c>
      <c r="E258" s="59" t="str">
        <f>IF(ISERROR(VLOOKUP(Entradas!$A258,Inventario!$A$2:$M$21,5,FALSE)),"",VLOOKUP(Entradas!$A258,Inventario!$A$2:$M$21,5,FALSE))</f>
        <v>Merck</v>
      </c>
      <c r="F258" s="60" t="str">
        <f>IF(ISERROR(VLOOKUP(Entradas!$A258,Inventario!$A$2:$M$21,6,FALSE)),"",VLOOKUP(Entradas!$A258,Inventario!$A$2:$M$21,6,FALSE))</f>
        <v>4500</v>
      </c>
      <c r="G258" s="61">
        <v>44839</v>
      </c>
      <c r="H258" s="62" t="s">
        <v>222</v>
      </c>
      <c r="I258" s="61">
        <v>45382</v>
      </c>
      <c r="J258" s="63">
        <v>3</v>
      </c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57" t="s">
        <v>85</v>
      </c>
      <c r="B259" s="58" t="str">
        <f>IF(ISERROR(VLOOKUP(Entradas!$A259,Inventario!$A$2:$M$21,2,FALSE)),"",VLOOKUP(Entradas!$A259,Inventario!$A$2:$M$21,2,FALSE))</f>
        <v xml:space="preserve">Avaxim 80 </v>
      </c>
      <c r="C259" s="58" t="str">
        <f>IF(ISERROR(VLOOKUP(Entradas!$A259,Inventario!$A$2:$M$21,3,FALSE)),"",VLOOKUP(Entradas!$A259,Inventario!$A$2:$M$21,3,FALSE))</f>
        <v>Hepatitis A niño</v>
      </c>
      <c r="D259" s="59" t="str">
        <f>IF(ISERROR(VLOOKUP(Entradas!$A259,Inventario!$A$2:$M$21,4,FALSE)),"",VLOOKUP(Entradas!$A259,Inventario!$A$2:$M$21,4,FALSE))</f>
        <v>IPS FARALLONES</v>
      </c>
      <c r="E259" s="59" t="str">
        <f>IF(ISERROR(VLOOKUP(Entradas!$A259,Inventario!$A$2:$M$21,5,FALSE)),"",VLOOKUP(Entradas!$A259,Inventario!$A$2:$M$21,5,FALSE))</f>
        <v>Sanofi</v>
      </c>
      <c r="F259" s="60" t="str">
        <f>IF(ISERROR(VLOOKUP(Entradas!$A259,Inventario!$A$2:$M$21,6,FALSE)),"",VLOOKUP(Entradas!$A259,Inventario!$A$2:$M$21,6,FALSE))</f>
        <v>2500</v>
      </c>
      <c r="G259" s="61">
        <v>44848</v>
      </c>
      <c r="H259" s="62" t="s">
        <v>208</v>
      </c>
      <c r="I259" s="61">
        <v>45169</v>
      </c>
      <c r="J259" s="63">
        <v>4</v>
      </c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57" t="s">
        <v>58</v>
      </c>
      <c r="B260" s="58" t="str">
        <f>IF(ISERROR(VLOOKUP(Entradas!$A260,Inventario!$A$2:$M$21,2,FALSE)),"",VLOOKUP(Entradas!$A260,Inventario!$A$2:$M$21,2,FALSE))</f>
        <v>Proquad</v>
      </c>
      <c r="C260" s="58" t="str">
        <f>IF(ISERROR(VLOOKUP(Entradas!$A260,Inventario!$A$2:$M$21,3,FALSE)),"",VLOOKUP(Entradas!$A260,Inventario!$A$2:$M$21,3,FALSE))</f>
        <v>Sarampion + Rubeola + parotiditis + varicela</v>
      </c>
      <c r="D260" s="59" t="str">
        <f>IF(ISERROR(VLOOKUP(Entradas!$A260,Inventario!$A$2:$M$21,4,FALSE)),"",VLOOKUP(Entradas!$A260,Inventario!$A$2:$M$21,4,FALSE))</f>
        <v>IPS FARALLONES</v>
      </c>
      <c r="E260" s="59" t="str">
        <f>IF(ISERROR(VLOOKUP(Entradas!$A260,Inventario!$A$2:$M$21,5,FALSE)),"",VLOOKUP(Entradas!$A260,Inventario!$A$2:$M$21,5,FALSE))</f>
        <v>Merck</v>
      </c>
      <c r="F260" s="60" t="str">
        <f>IF(ISERROR(VLOOKUP(Entradas!$A260,Inventario!$A$2:$M$21,6,FALSE)),"",VLOOKUP(Entradas!$A260,Inventario!$A$2:$M$21,6,FALSE))</f>
        <v>4200</v>
      </c>
      <c r="G260" s="61">
        <v>44848</v>
      </c>
      <c r="H260" s="62" t="s">
        <v>220</v>
      </c>
      <c r="I260" s="61">
        <v>45138</v>
      </c>
      <c r="J260" s="63">
        <v>3</v>
      </c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57" t="s">
        <v>73</v>
      </c>
      <c r="B261" s="58" t="str">
        <f>IF(ISERROR(VLOOKUP(Entradas!$A261,Inventario!$A$2:$M$21,2,FALSE)),"",VLOOKUP(Entradas!$A261,Inventario!$A$2:$M$21,2,FALSE))</f>
        <v>Pentaxim</v>
      </c>
      <c r="C261" s="58" t="str">
        <f>IF(ISERROR(VLOOKUP(Entradas!$A261,Inventario!$A$2:$M$21,3,FALSE)),"",VLOOKUP(Entradas!$A261,Inventario!$A$2:$M$21,3,FALSE))</f>
        <v>Difteria-Tosferina, tetano, polio, haemophilus</v>
      </c>
      <c r="D261" s="59" t="str">
        <f>IF(ISERROR(VLOOKUP(Entradas!$A261,Inventario!$A$2:$M$21,4,FALSE)),"",VLOOKUP(Entradas!$A261,Inventario!$A$2:$M$21,4,FALSE))</f>
        <v>IPS FARALLONES</v>
      </c>
      <c r="E261" s="59" t="str">
        <f>IF(ISERROR(VLOOKUP(Entradas!$A261,Inventario!$A$2:$M$21,5,FALSE)),"",VLOOKUP(Entradas!$A261,Inventario!$A$2:$M$21,5,FALSE))</f>
        <v>Sanofi</v>
      </c>
      <c r="F261" s="60" t="str">
        <f>IF(ISERROR(VLOOKUP(Entradas!$A261,Inventario!$A$2:$M$21,6,FALSE)),"",VLOOKUP(Entradas!$A261,Inventario!$A$2:$M$21,6,FALSE))</f>
        <v>2800</v>
      </c>
      <c r="G261" s="61">
        <v>44848</v>
      </c>
      <c r="H261" s="62" t="s">
        <v>209</v>
      </c>
      <c r="I261" s="61">
        <v>44957</v>
      </c>
      <c r="J261" s="63">
        <v>2</v>
      </c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57" t="s">
        <v>47</v>
      </c>
      <c r="B262" s="58" t="str">
        <f>IF(ISERROR(VLOOKUP(Entradas!$A262,Inventario!$A$2:$M$21,2,FALSE)),"",VLOOKUP(Entradas!$A262,Inventario!$A$2:$M$21,2,FALSE))</f>
        <v>Nimenrix</v>
      </c>
      <c r="C262" s="58" t="str">
        <f>IF(ISERROR(VLOOKUP(Entradas!$A262,Inventario!$A$2:$M$21,3,FALSE)),"",VLOOKUP(Entradas!$A262,Inventario!$A$2:$M$21,3,FALSE))</f>
        <v>Meningococo</v>
      </c>
      <c r="D262" s="59" t="str">
        <f>IF(ISERROR(VLOOKUP(Entradas!$A262,Inventario!$A$2:$M$21,4,FALSE)),"",VLOOKUP(Entradas!$A262,Inventario!$A$2:$M$21,4,FALSE))</f>
        <v>Cobo Medical</v>
      </c>
      <c r="E262" s="59" t="str">
        <f>IF(ISERROR(VLOOKUP(Entradas!$A262,Inventario!$A$2:$M$21,5,FALSE)),"",VLOOKUP(Entradas!$A262,Inventario!$A$2:$M$21,5,FALSE))</f>
        <v>Pfizer</v>
      </c>
      <c r="F262" s="60" t="str">
        <f>IF(ISERROR(VLOOKUP(Entradas!$A262,Inventario!$A$2:$M$21,6,FALSE)),"",VLOOKUP(Entradas!$A262,Inventario!$A$2:$M$21,6,FALSE))</f>
        <v>3904</v>
      </c>
      <c r="G262" s="61">
        <v>44848</v>
      </c>
      <c r="H262" s="62" t="s">
        <v>221</v>
      </c>
      <c r="I262" s="61">
        <v>44712</v>
      </c>
      <c r="J262" s="63">
        <v>10</v>
      </c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57" t="s">
        <v>54</v>
      </c>
      <c r="B263" s="58" t="str">
        <f>IF(ISERROR(VLOOKUP(Entradas!$A263,Inventario!$A$2:$M$21,2,FALSE)),"",VLOOKUP(Entradas!$A263,Inventario!$A$2:$M$21,2,FALSE))</f>
        <v>Prevenar</v>
      </c>
      <c r="C263" s="58" t="str">
        <f>IF(ISERROR(VLOOKUP(Entradas!$A263,Inventario!$A$2:$M$21,3,FALSE)),"",VLOOKUP(Entradas!$A263,Inventario!$A$2:$M$21,3,FALSE))</f>
        <v>Neumococo 13V</v>
      </c>
      <c r="D263" s="59" t="str">
        <f>IF(ISERROR(VLOOKUP(Entradas!$A263,Inventario!$A$2:$M$21,4,FALSE)),"",VLOOKUP(Entradas!$A263,Inventario!$A$2:$M$21,4,FALSE))</f>
        <v>Cobo Medical</v>
      </c>
      <c r="E263" s="59" t="str">
        <f>IF(ISERROR(VLOOKUP(Entradas!$A263,Inventario!$A$2:$M$21,5,FALSE)),"",VLOOKUP(Entradas!$A263,Inventario!$A$2:$M$21,5,FALSE))</f>
        <v>Pfizer</v>
      </c>
      <c r="F263" s="60" t="str">
        <f>IF(ISERROR(VLOOKUP(Entradas!$A263,Inventario!$A$2:$M$21,6,FALSE)),"",VLOOKUP(Entradas!$A263,Inventario!$A$2:$M$21,6,FALSE))</f>
        <v>2156</v>
      </c>
      <c r="G263" s="61">
        <v>44852</v>
      </c>
      <c r="H263" s="62" t="s">
        <v>223</v>
      </c>
      <c r="I263" s="61">
        <v>45382</v>
      </c>
      <c r="J263" s="63">
        <v>10</v>
      </c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57" t="s">
        <v>96</v>
      </c>
      <c r="B264" s="58" t="str">
        <f>IF(ISERROR(VLOOKUP(Entradas!$A264,Inventario!$A$2:$M$21,2,FALSE)),"",VLOOKUP(Entradas!$A264,Inventario!$A$2:$M$21,2,FALSE))</f>
        <v>Rotateq</v>
      </c>
      <c r="C264" s="58" t="str">
        <f>IF(ISERROR(VLOOKUP(Entradas!$A264,Inventario!$A$2:$M$21,3,FALSE)),"",VLOOKUP(Entradas!$A264,Inventario!$A$2:$M$21,3,FALSE))</f>
        <v>Rotavirus Vivo Atenuado</v>
      </c>
      <c r="D264" s="59" t="str">
        <f>IF(ISERROR(VLOOKUP(Entradas!$A264,Inventario!$A$2:$M$21,4,FALSE)),"",VLOOKUP(Entradas!$A264,Inventario!$A$2:$M$21,4,FALSE))</f>
        <v>IPS FARALLONES</v>
      </c>
      <c r="E264" s="59" t="str">
        <f>IF(ISERROR(VLOOKUP(Entradas!$A264,Inventario!$A$2:$M$21,5,FALSE)),"",VLOOKUP(Entradas!$A264,Inventario!$A$2:$M$21,5,FALSE))</f>
        <v>Merck</v>
      </c>
      <c r="F264" s="60" t="str">
        <f>IF(ISERROR(VLOOKUP(Entradas!$A264,Inventario!$A$2:$M$21,6,FALSE)),"",VLOOKUP(Entradas!$A264,Inventario!$A$2:$M$21,6,FALSE))</f>
        <v>1800</v>
      </c>
      <c r="G264" s="61">
        <v>44858</v>
      </c>
      <c r="H264" s="62" t="s">
        <v>214</v>
      </c>
      <c r="I264" s="61">
        <v>45233</v>
      </c>
      <c r="J264" s="63">
        <v>2</v>
      </c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57" t="s">
        <v>93</v>
      </c>
      <c r="B265" s="58" t="str">
        <f>IF(ISERROR(VLOOKUP(Entradas!$A265,Inventario!$A$2:$M$21,2,FALSE)),"",VLOOKUP(Entradas!$A265,Inventario!$A$2:$M$21,2,FALSE))</f>
        <v>Vaxigrip</v>
      </c>
      <c r="C265" s="58" t="str">
        <f>IF(ISERROR(VLOOKUP(Entradas!$A265,Inventario!$A$2:$M$21,3,FALSE)),"",VLOOKUP(Entradas!$A265,Inventario!$A$2:$M$21,3,FALSE))</f>
        <v>Influenza</v>
      </c>
      <c r="D265" s="59" t="str">
        <f>IF(ISERROR(VLOOKUP(Entradas!$A265,Inventario!$A$2:$M$21,4,FALSE)),"",VLOOKUP(Entradas!$A265,Inventario!$A$2:$M$21,4,FALSE))</f>
        <v>IPS FARALLONES</v>
      </c>
      <c r="E265" s="59" t="str">
        <f>IF(ISERROR(VLOOKUP(Entradas!$A265,Inventario!$A$2:$M$21,5,FALSE)),"",VLOOKUP(Entradas!$A265,Inventario!$A$2:$M$21,5,FALSE))</f>
        <v>Sanofi</v>
      </c>
      <c r="F265" s="60" t="str">
        <f>IF(ISERROR(VLOOKUP(Entradas!$A265,Inventario!$A$2:$M$21,6,FALSE)),"",VLOOKUP(Entradas!$A265,Inventario!$A$2:$M$21,6,FALSE))</f>
        <v>2603</v>
      </c>
      <c r="G265" s="61">
        <v>44858</v>
      </c>
      <c r="H265" s="62" t="s">
        <v>210</v>
      </c>
      <c r="I265" s="61">
        <v>44957</v>
      </c>
      <c r="J265" s="63">
        <v>10</v>
      </c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57" t="s">
        <v>77</v>
      </c>
      <c r="B266" s="58" t="str">
        <f>IF(ISERROR(VLOOKUP(Entradas!$A266,Inventario!$A$2:$M$21,2,FALSE)),"",VLOOKUP(Entradas!$A266,Inventario!$A$2:$M$21,2,FALSE))</f>
        <v>Hexaxim</v>
      </c>
      <c r="C266" s="58" t="str">
        <f>IF(ISERROR(VLOOKUP(Entradas!$A266,Inventario!$A$2:$M$21,3,FALSE)),"",VLOOKUP(Entradas!$A266,Inventario!$A$2:$M$21,3,FALSE))</f>
        <v>DPAT + VPI + HIB + HB</v>
      </c>
      <c r="D266" s="59" t="str">
        <f>IF(ISERROR(VLOOKUP(Entradas!$A266,Inventario!$A$2:$M$21,4,FALSE)),"",VLOOKUP(Entradas!$A266,Inventario!$A$2:$M$21,4,FALSE))</f>
        <v>IPS FARALLONES</v>
      </c>
      <c r="E266" s="59" t="str">
        <f>IF(ISERROR(VLOOKUP(Entradas!$A266,Inventario!$A$2:$M$21,5,FALSE)),"",VLOOKUP(Entradas!$A266,Inventario!$A$2:$M$21,5,FALSE))</f>
        <v>Sanofi</v>
      </c>
      <c r="F266" s="60" t="str">
        <f>IF(ISERROR(VLOOKUP(Entradas!$A266,Inventario!$A$2:$M$21,6,FALSE)),"",VLOOKUP(Entradas!$A266,Inventario!$A$2:$M$21,6,FALSE))</f>
        <v>3800</v>
      </c>
      <c r="G266" s="61">
        <v>44858</v>
      </c>
      <c r="H266" s="62" t="s">
        <v>212</v>
      </c>
      <c r="I266" s="61">
        <v>45382</v>
      </c>
      <c r="J266" s="63">
        <v>3</v>
      </c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57" t="s">
        <v>73</v>
      </c>
      <c r="B267" s="58" t="str">
        <f>IF(ISERROR(VLOOKUP(Entradas!$A267,Inventario!$A$2:$M$21,2,FALSE)),"",VLOOKUP(Entradas!$A267,Inventario!$A$2:$M$21,2,FALSE))</f>
        <v>Pentaxim</v>
      </c>
      <c r="C267" s="58" t="str">
        <f>IF(ISERROR(VLOOKUP(Entradas!$A267,Inventario!$A$2:$M$21,3,FALSE)),"",VLOOKUP(Entradas!$A267,Inventario!$A$2:$M$21,3,FALSE))</f>
        <v>Difteria-Tosferina, tetano, polio, haemophilus</v>
      </c>
      <c r="D267" s="59" t="str">
        <f>IF(ISERROR(VLOOKUP(Entradas!$A267,Inventario!$A$2:$M$21,4,FALSE)),"",VLOOKUP(Entradas!$A267,Inventario!$A$2:$M$21,4,FALSE))</f>
        <v>IPS FARALLONES</v>
      </c>
      <c r="E267" s="59" t="str">
        <f>IF(ISERROR(VLOOKUP(Entradas!$A267,Inventario!$A$2:$M$21,5,FALSE)),"",VLOOKUP(Entradas!$A267,Inventario!$A$2:$M$21,5,FALSE))</f>
        <v>Sanofi</v>
      </c>
      <c r="F267" s="60" t="str">
        <f>IF(ISERROR(VLOOKUP(Entradas!$A267,Inventario!$A$2:$M$21,6,FALSE)),"",VLOOKUP(Entradas!$A267,Inventario!$A$2:$M$21,6,FALSE))</f>
        <v>2800</v>
      </c>
      <c r="G267" s="61">
        <v>44860</v>
      </c>
      <c r="H267" s="62" t="s">
        <v>209</v>
      </c>
      <c r="I267" s="61">
        <v>44957</v>
      </c>
      <c r="J267" s="63">
        <v>2</v>
      </c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57" t="s">
        <v>81</v>
      </c>
      <c r="B268" s="58" t="str">
        <f>IF(ISERROR(VLOOKUP(Entradas!$A268,Inventario!$A$2:$M$21,2,FALSE)),"",VLOOKUP(Entradas!$A268,Inventario!$A$2:$M$21,2,FALSE))</f>
        <v>Stamaril</v>
      </c>
      <c r="C268" s="58" t="str">
        <f>IF(ISERROR(VLOOKUP(Entradas!$A268,Inventario!$A$2:$M$21,3,FALSE)),"",VLOOKUP(Entradas!$A268,Inventario!$A$2:$M$21,3,FALSE))</f>
        <v>Fiebre amarilla</v>
      </c>
      <c r="D268" s="59" t="str">
        <f>IF(ISERROR(VLOOKUP(Entradas!$A268,Inventario!$A$2:$M$21,4,FALSE)),"",VLOOKUP(Entradas!$A268,Inventario!$A$2:$M$21,4,FALSE))</f>
        <v>IPS FARALLONES</v>
      </c>
      <c r="E268" s="59" t="str">
        <f>IF(ISERROR(VLOOKUP(Entradas!$A268,Inventario!$A$2:$M$21,5,FALSE)),"",VLOOKUP(Entradas!$A268,Inventario!$A$2:$M$21,5,FALSE))</f>
        <v>Sanofi</v>
      </c>
      <c r="F268" s="60" t="str">
        <f>IF(ISERROR(VLOOKUP(Entradas!$A268,Inventario!$A$2:$M$21,6,FALSE)),"",VLOOKUP(Entradas!$A268,Inventario!$A$2:$M$21,6,FALSE))</f>
        <v>3000</v>
      </c>
      <c r="G268" s="61">
        <v>44860</v>
      </c>
      <c r="H268" s="62" t="s">
        <v>224</v>
      </c>
      <c r="I268" s="61">
        <v>45688</v>
      </c>
      <c r="J268" s="63">
        <v>5</v>
      </c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57" t="s">
        <v>85</v>
      </c>
      <c r="B269" s="58" t="str">
        <f>IF(ISERROR(VLOOKUP(Entradas!$A269,Inventario!$A$2:$M$21,2,FALSE)),"",VLOOKUP(Entradas!$A269,Inventario!$A$2:$M$21,2,FALSE))</f>
        <v xml:space="preserve">Avaxim 80 </v>
      </c>
      <c r="C269" s="58" t="str">
        <f>IF(ISERROR(VLOOKUP(Entradas!$A269,Inventario!$A$2:$M$21,3,FALSE)),"",VLOOKUP(Entradas!$A269,Inventario!$A$2:$M$21,3,FALSE))</f>
        <v>Hepatitis A niño</v>
      </c>
      <c r="D269" s="59" t="str">
        <f>IF(ISERROR(VLOOKUP(Entradas!$A269,Inventario!$A$2:$M$21,4,FALSE)),"",VLOOKUP(Entradas!$A269,Inventario!$A$2:$M$21,4,FALSE))</f>
        <v>IPS FARALLONES</v>
      </c>
      <c r="E269" s="59" t="str">
        <f>IF(ISERROR(VLOOKUP(Entradas!$A269,Inventario!$A$2:$M$21,5,FALSE)),"",VLOOKUP(Entradas!$A269,Inventario!$A$2:$M$21,5,FALSE))</f>
        <v>Sanofi</v>
      </c>
      <c r="F269" s="60" t="str">
        <f>IF(ISERROR(VLOOKUP(Entradas!$A269,Inventario!$A$2:$M$21,6,FALSE)),"",VLOOKUP(Entradas!$A269,Inventario!$A$2:$M$21,6,FALSE))</f>
        <v>2500</v>
      </c>
      <c r="G269" s="61">
        <v>44860</v>
      </c>
      <c r="H269" s="62" t="s">
        <v>208</v>
      </c>
      <c r="I269" s="61">
        <v>45169</v>
      </c>
      <c r="J269" s="63">
        <v>6</v>
      </c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57" t="s">
        <v>47</v>
      </c>
      <c r="B270" s="58" t="str">
        <f>IF(ISERROR(VLOOKUP(Entradas!$A270,Inventario!$A$2:$M$21,2,FALSE)),"",VLOOKUP(Entradas!$A270,Inventario!$A$2:$M$21,2,FALSE))</f>
        <v>Nimenrix</v>
      </c>
      <c r="C270" s="58" t="str">
        <f>IF(ISERROR(VLOOKUP(Entradas!$A270,Inventario!$A$2:$M$21,3,FALSE)),"",VLOOKUP(Entradas!$A270,Inventario!$A$2:$M$21,3,FALSE))</f>
        <v>Meningococo</v>
      </c>
      <c r="D270" s="59" t="str">
        <f>IF(ISERROR(VLOOKUP(Entradas!$A270,Inventario!$A$2:$M$21,4,FALSE)),"",VLOOKUP(Entradas!$A270,Inventario!$A$2:$M$21,4,FALSE))</f>
        <v>Cobo Medical</v>
      </c>
      <c r="E270" s="59" t="str">
        <f>IF(ISERROR(VLOOKUP(Entradas!$A270,Inventario!$A$2:$M$21,5,FALSE)),"",VLOOKUP(Entradas!$A270,Inventario!$A$2:$M$21,5,FALSE))</f>
        <v>Pfizer</v>
      </c>
      <c r="F270" s="60" t="str">
        <f>IF(ISERROR(VLOOKUP(Entradas!$A270,Inventario!$A$2:$M$21,6,FALSE)),"",VLOOKUP(Entradas!$A270,Inventario!$A$2:$M$21,6,FALSE))</f>
        <v>3904</v>
      </c>
      <c r="G270" s="61">
        <v>44860</v>
      </c>
      <c r="H270" s="62" t="s">
        <v>221</v>
      </c>
      <c r="I270" s="61">
        <v>45077</v>
      </c>
      <c r="J270" s="63">
        <v>10</v>
      </c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57" t="s">
        <v>54</v>
      </c>
      <c r="B271" s="58" t="str">
        <f>IF(ISERROR(VLOOKUP(Entradas!$A271,Inventario!$A$2:$M$21,2,FALSE)),"",VLOOKUP(Entradas!$A271,Inventario!$A$2:$M$21,2,FALSE))</f>
        <v>Prevenar</v>
      </c>
      <c r="C271" s="58" t="str">
        <f>IF(ISERROR(VLOOKUP(Entradas!$A271,Inventario!$A$2:$M$21,3,FALSE)),"",VLOOKUP(Entradas!$A271,Inventario!$A$2:$M$21,3,FALSE))</f>
        <v>Neumococo 13V</v>
      </c>
      <c r="D271" s="59" t="str">
        <f>IF(ISERROR(VLOOKUP(Entradas!$A271,Inventario!$A$2:$M$21,4,FALSE)),"",VLOOKUP(Entradas!$A271,Inventario!$A$2:$M$21,4,FALSE))</f>
        <v>Cobo Medical</v>
      </c>
      <c r="E271" s="59" t="str">
        <f>IF(ISERROR(VLOOKUP(Entradas!$A271,Inventario!$A$2:$M$21,5,FALSE)),"",VLOOKUP(Entradas!$A271,Inventario!$A$2:$M$21,5,FALSE))</f>
        <v>Pfizer</v>
      </c>
      <c r="F271" s="60" t="str">
        <f>IF(ISERROR(VLOOKUP(Entradas!$A271,Inventario!$A$2:$M$21,6,FALSE)),"",VLOOKUP(Entradas!$A271,Inventario!$A$2:$M$21,6,FALSE))</f>
        <v>2156</v>
      </c>
      <c r="G271" s="61">
        <v>44855</v>
      </c>
      <c r="H271" s="62" t="s">
        <v>223</v>
      </c>
      <c r="I271" s="61">
        <v>45382</v>
      </c>
      <c r="J271" s="63">
        <v>1</v>
      </c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57" t="s">
        <v>58</v>
      </c>
      <c r="B272" s="58" t="str">
        <f>IF(ISERROR(VLOOKUP(Entradas!$A272,Inventario!$A$2:$M$21,2,FALSE)),"",VLOOKUP(Entradas!$A272,Inventario!$A$2:$M$21,2,FALSE))</f>
        <v>Proquad</v>
      </c>
      <c r="C272" s="58" t="str">
        <f>IF(ISERROR(VLOOKUP(Entradas!$A272,Inventario!$A$2:$M$21,3,FALSE)),"",VLOOKUP(Entradas!$A272,Inventario!$A$2:$M$21,3,FALSE))</f>
        <v>Sarampion + Rubeola + parotiditis + varicela</v>
      </c>
      <c r="D272" s="59" t="str">
        <f>IF(ISERROR(VLOOKUP(Entradas!$A272,Inventario!$A$2:$M$21,4,FALSE)),"",VLOOKUP(Entradas!$A272,Inventario!$A$2:$M$21,4,FALSE))</f>
        <v>IPS FARALLONES</v>
      </c>
      <c r="E272" s="59" t="str">
        <f>IF(ISERROR(VLOOKUP(Entradas!$A272,Inventario!$A$2:$M$21,5,FALSE)),"",VLOOKUP(Entradas!$A272,Inventario!$A$2:$M$21,5,FALSE))</f>
        <v>Merck</v>
      </c>
      <c r="F272" s="60" t="str">
        <f>IF(ISERROR(VLOOKUP(Entradas!$A272,Inventario!$A$2:$M$21,6,FALSE)),"",VLOOKUP(Entradas!$A272,Inventario!$A$2:$M$21,6,FALSE))</f>
        <v>4200</v>
      </c>
      <c r="G272" s="61">
        <v>44856</v>
      </c>
      <c r="H272" s="62" t="s">
        <v>225</v>
      </c>
      <c r="I272" s="61">
        <v>45199</v>
      </c>
      <c r="J272" s="63">
        <v>4</v>
      </c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57" t="s">
        <v>96</v>
      </c>
      <c r="B273" s="58" t="str">
        <f>IF(ISERROR(VLOOKUP(Entradas!$A273,Inventario!$A$2:$M$21,2,FALSE)),"",VLOOKUP(Entradas!$A273,Inventario!$A$2:$M$21,2,FALSE))</f>
        <v>Rotateq</v>
      </c>
      <c r="C273" s="58" t="str">
        <f>IF(ISERROR(VLOOKUP(Entradas!$A273,Inventario!$A$2:$M$21,3,FALSE)),"",VLOOKUP(Entradas!$A273,Inventario!$A$2:$M$21,3,FALSE))</f>
        <v>Rotavirus Vivo Atenuado</v>
      </c>
      <c r="D273" s="59" t="str">
        <f>IF(ISERROR(VLOOKUP(Entradas!$A273,Inventario!$A$2:$M$21,4,FALSE)),"",VLOOKUP(Entradas!$A273,Inventario!$A$2:$M$21,4,FALSE))</f>
        <v>IPS FARALLONES</v>
      </c>
      <c r="E273" s="59" t="str">
        <f>IF(ISERROR(VLOOKUP(Entradas!$A273,Inventario!$A$2:$M$21,5,FALSE)),"",VLOOKUP(Entradas!$A273,Inventario!$A$2:$M$21,5,FALSE))</f>
        <v>Merck</v>
      </c>
      <c r="F273" s="60" t="str">
        <f>IF(ISERROR(VLOOKUP(Entradas!$A273,Inventario!$A$2:$M$21,6,FALSE)),"",VLOOKUP(Entradas!$A273,Inventario!$A$2:$M$21,6,FALSE))</f>
        <v>1800</v>
      </c>
      <c r="G273" s="61">
        <v>44856</v>
      </c>
      <c r="H273" s="62" t="s">
        <v>226</v>
      </c>
      <c r="I273" s="61">
        <v>45351</v>
      </c>
      <c r="J273" s="63">
        <v>2</v>
      </c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57" t="s">
        <v>77</v>
      </c>
      <c r="B274" s="58" t="str">
        <f>IF(ISERROR(VLOOKUP(Entradas!$A274,Inventario!$A$2:$M$21,2,FALSE)),"",VLOOKUP(Entradas!$A274,Inventario!$A$2:$M$21,2,FALSE))</f>
        <v>Hexaxim</v>
      </c>
      <c r="C274" s="58" t="str">
        <f>IF(ISERROR(VLOOKUP(Entradas!$A274,Inventario!$A$2:$M$21,3,FALSE)),"",VLOOKUP(Entradas!$A274,Inventario!$A$2:$M$21,3,FALSE))</f>
        <v>DPAT + VPI + HIB + HB</v>
      </c>
      <c r="D274" s="59" t="str">
        <f>IF(ISERROR(VLOOKUP(Entradas!$A274,Inventario!$A$2:$M$21,4,FALSE)),"",VLOOKUP(Entradas!$A274,Inventario!$A$2:$M$21,4,FALSE))</f>
        <v>IPS FARALLONES</v>
      </c>
      <c r="E274" s="59" t="str">
        <f>IF(ISERROR(VLOOKUP(Entradas!$A274,Inventario!$A$2:$M$21,5,FALSE)),"",VLOOKUP(Entradas!$A274,Inventario!$A$2:$M$21,5,FALSE))</f>
        <v>Sanofi</v>
      </c>
      <c r="F274" s="60" t="str">
        <f>IF(ISERROR(VLOOKUP(Entradas!$A274,Inventario!$A$2:$M$21,6,FALSE)),"",VLOOKUP(Entradas!$A274,Inventario!$A$2:$M$21,6,FALSE))</f>
        <v>3800</v>
      </c>
      <c r="G274" s="61">
        <v>44856</v>
      </c>
      <c r="H274" s="62" t="s">
        <v>212</v>
      </c>
      <c r="I274" s="61">
        <v>45382</v>
      </c>
      <c r="J274" s="63">
        <v>2</v>
      </c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57" t="s">
        <v>93</v>
      </c>
      <c r="B275" s="58" t="str">
        <f>IF(ISERROR(VLOOKUP(Entradas!$A275,Inventario!$A$2:$M$21,2,FALSE)),"",VLOOKUP(Entradas!$A275,Inventario!$A$2:$M$21,2,FALSE))</f>
        <v>Vaxigrip</v>
      </c>
      <c r="C275" s="58" t="str">
        <f>IF(ISERROR(VLOOKUP(Entradas!$A275,Inventario!$A$2:$M$21,3,FALSE)),"",VLOOKUP(Entradas!$A275,Inventario!$A$2:$M$21,3,FALSE))</f>
        <v>Influenza</v>
      </c>
      <c r="D275" s="59" t="str">
        <f>IF(ISERROR(VLOOKUP(Entradas!$A275,Inventario!$A$2:$M$21,4,FALSE)),"",VLOOKUP(Entradas!$A275,Inventario!$A$2:$M$21,4,FALSE))</f>
        <v>IPS FARALLONES</v>
      </c>
      <c r="E275" s="59" t="str">
        <f>IF(ISERROR(VLOOKUP(Entradas!$A275,Inventario!$A$2:$M$21,5,FALSE)),"",VLOOKUP(Entradas!$A275,Inventario!$A$2:$M$21,5,FALSE))</f>
        <v>Sanofi</v>
      </c>
      <c r="F275" s="60" t="str">
        <f>IF(ISERROR(VLOOKUP(Entradas!$A275,Inventario!$A$2:$M$21,6,FALSE)),"",VLOOKUP(Entradas!$A275,Inventario!$A$2:$M$21,6,FALSE))</f>
        <v>2603</v>
      </c>
      <c r="G275" s="61">
        <v>44856</v>
      </c>
      <c r="H275" s="62" t="s">
        <v>210</v>
      </c>
      <c r="I275" s="61">
        <v>44957</v>
      </c>
      <c r="J275" s="63">
        <v>10</v>
      </c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57" t="s">
        <v>54</v>
      </c>
      <c r="B276" s="58" t="str">
        <f>IF(ISERROR(VLOOKUP(Entradas!$A276,Inventario!$A$2:$M$21,2,FALSE)),"",VLOOKUP(Entradas!$A276,Inventario!$A$2:$M$21,2,FALSE))</f>
        <v>Prevenar</v>
      </c>
      <c r="C276" s="58" t="str">
        <f>IF(ISERROR(VLOOKUP(Entradas!$A276,Inventario!$A$2:$M$21,3,FALSE)),"",VLOOKUP(Entradas!$A276,Inventario!$A$2:$M$21,3,FALSE))</f>
        <v>Neumococo 13V</v>
      </c>
      <c r="D276" s="59" t="str">
        <f>IF(ISERROR(VLOOKUP(Entradas!$A276,Inventario!$A$2:$M$21,4,FALSE)),"",VLOOKUP(Entradas!$A276,Inventario!$A$2:$M$21,4,FALSE))</f>
        <v>Cobo Medical</v>
      </c>
      <c r="E276" s="59" t="str">
        <f>IF(ISERROR(VLOOKUP(Entradas!$A276,Inventario!$A$2:$M$21,5,FALSE)),"",VLOOKUP(Entradas!$A276,Inventario!$A$2:$M$21,5,FALSE))</f>
        <v>Pfizer</v>
      </c>
      <c r="F276" s="60" t="str">
        <f>IF(ISERROR(VLOOKUP(Entradas!$A276,Inventario!$A$2:$M$21,6,FALSE)),"",VLOOKUP(Entradas!$A276,Inventario!$A$2:$M$21,6,FALSE))</f>
        <v>2156</v>
      </c>
      <c r="G276" s="61">
        <v>44870</v>
      </c>
      <c r="H276" s="62" t="s">
        <v>223</v>
      </c>
      <c r="I276" s="61">
        <v>45382</v>
      </c>
      <c r="J276" s="63">
        <v>10</v>
      </c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57" t="s">
        <v>85</v>
      </c>
      <c r="B277" s="58" t="str">
        <f>IF(ISERROR(VLOOKUP(Entradas!$A277,Inventario!$A$2:$M$21,2,FALSE)),"",VLOOKUP(Entradas!$A277,Inventario!$A$2:$M$21,2,FALSE))</f>
        <v xml:space="preserve">Avaxim 80 </v>
      </c>
      <c r="C277" s="58" t="str">
        <f>IF(ISERROR(VLOOKUP(Entradas!$A277,Inventario!$A$2:$M$21,3,FALSE)),"",VLOOKUP(Entradas!$A277,Inventario!$A$2:$M$21,3,FALSE))</f>
        <v>Hepatitis A niño</v>
      </c>
      <c r="D277" s="59" t="str">
        <f>IF(ISERROR(VLOOKUP(Entradas!$A277,Inventario!$A$2:$M$21,4,FALSE)),"",VLOOKUP(Entradas!$A277,Inventario!$A$2:$M$21,4,FALSE))</f>
        <v>IPS FARALLONES</v>
      </c>
      <c r="E277" s="59" t="str">
        <f>IF(ISERROR(VLOOKUP(Entradas!$A277,Inventario!$A$2:$M$21,5,FALSE)),"",VLOOKUP(Entradas!$A277,Inventario!$A$2:$M$21,5,FALSE))</f>
        <v>Sanofi</v>
      </c>
      <c r="F277" s="60" t="str">
        <f>IF(ISERROR(VLOOKUP(Entradas!$A277,Inventario!$A$2:$M$21,6,FALSE)),"",VLOOKUP(Entradas!$A277,Inventario!$A$2:$M$21,6,FALSE))</f>
        <v>2500</v>
      </c>
      <c r="G277" s="61">
        <v>44886</v>
      </c>
      <c r="H277" s="62" t="s">
        <v>227</v>
      </c>
      <c r="I277" s="61">
        <v>45351</v>
      </c>
      <c r="J277" s="63">
        <v>4</v>
      </c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57" t="s">
        <v>77</v>
      </c>
      <c r="B278" s="58" t="str">
        <f>IF(ISERROR(VLOOKUP(Entradas!$A278,Inventario!$A$2:$M$21,2,FALSE)),"",VLOOKUP(Entradas!$A278,Inventario!$A$2:$M$21,2,FALSE))</f>
        <v>Hexaxim</v>
      </c>
      <c r="C278" s="58" t="str">
        <f>IF(ISERROR(VLOOKUP(Entradas!$A278,Inventario!$A$2:$M$21,3,FALSE)),"",VLOOKUP(Entradas!$A278,Inventario!$A$2:$M$21,3,FALSE))</f>
        <v>DPAT + VPI + HIB + HB</v>
      </c>
      <c r="D278" s="59" t="str">
        <f>IF(ISERROR(VLOOKUP(Entradas!$A278,Inventario!$A$2:$M$21,4,FALSE)),"",VLOOKUP(Entradas!$A278,Inventario!$A$2:$M$21,4,FALSE))</f>
        <v>IPS FARALLONES</v>
      </c>
      <c r="E278" s="59" t="str">
        <f>IF(ISERROR(VLOOKUP(Entradas!$A278,Inventario!$A$2:$M$21,5,FALSE)),"",VLOOKUP(Entradas!$A278,Inventario!$A$2:$M$21,5,FALSE))</f>
        <v>Sanofi</v>
      </c>
      <c r="F278" s="60" t="str">
        <f>IF(ISERROR(VLOOKUP(Entradas!$A278,Inventario!$A$2:$M$21,6,FALSE)),"",VLOOKUP(Entradas!$A278,Inventario!$A$2:$M$21,6,FALSE))</f>
        <v>3800</v>
      </c>
      <c r="G278" s="61">
        <v>44886</v>
      </c>
      <c r="H278" s="62" t="s">
        <v>212</v>
      </c>
      <c r="I278" s="61">
        <v>45382</v>
      </c>
      <c r="J278" s="63">
        <v>2</v>
      </c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57" t="s">
        <v>81</v>
      </c>
      <c r="B279" s="58" t="str">
        <f>IF(ISERROR(VLOOKUP(Entradas!$A279,Inventario!$A$2:$M$21,2,FALSE)),"",VLOOKUP(Entradas!$A279,Inventario!$A$2:$M$21,2,FALSE))</f>
        <v>Stamaril</v>
      </c>
      <c r="C279" s="58" t="str">
        <f>IF(ISERROR(VLOOKUP(Entradas!$A279,Inventario!$A$2:$M$21,3,FALSE)),"",VLOOKUP(Entradas!$A279,Inventario!$A$2:$M$21,3,FALSE))</f>
        <v>Fiebre amarilla</v>
      </c>
      <c r="D279" s="59" t="str">
        <f>IF(ISERROR(VLOOKUP(Entradas!$A279,Inventario!$A$2:$M$21,4,FALSE)),"",VLOOKUP(Entradas!$A279,Inventario!$A$2:$M$21,4,FALSE))</f>
        <v>IPS FARALLONES</v>
      </c>
      <c r="E279" s="59" t="str">
        <f>IF(ISERROR(VLOOKUP(Entradas!$A279,Inventario!$A$2:$M$21,5,FALSE)),"",VLOOKUP(Entradas!$A279,Inventario!$A$2:$M$21,5,FALSE))</f>
        <v>Sanofi</v>
      </c>
      <c r="F279" s="60" t="str">
        <f>IF(ISERROR(VLOOKUP(Entradas!$A279,Inventario!$A$2:$M$21,6,FALSE)),"",VLOOKUP(Entradas!$A279,Inventario!$A$2:$M$21,6,FALSE))</f>
        <v>3000</v>
      </c>
      <c r="G279" s="61">
        <v>44886</v>
      </c>
      <c r="H279" s="62" t="s">
        <v>224</v>
      </c>
      <c r="I279" s="61">
        <v>45688</v>
      </c>
      <c r="J279" s="63">
        <v>2</v>
      </c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57" t="s">
        <v>96</v>
      </c>
      <c r="B280" s="58" t="str">
        <f>IF(ISERROR(VLOOKUP(Entradas!$A280,Inventario!$A$2:$M$21,2,FALSE)),"",VLOOKUP(Entradas!$A280,Inventario!$A$2:$M$21,2,FALSE))</f>
        <v>Rotateq</v>
      </c>
      <c r="C280" s="58" t="str">
        <f>IF(ISERROR(VLOOKUP(Entradas!$A280,Inventario!$A$2:$M$21,3,FALSE)),"",VLOOKUP(Entradas!$A280,Inventario!$A$2:$M$21,3,FALSE))</f>
        <v>Rotavirus Vivo Atenuado</v>
      </c>
      <c r="D280" s="59" t="str">
        <f>IF(ISERROR(VLOOKUP(Entradas!$A280,Inventario!$A$2:$M$21,4,FALSE)),"",VLOOKUP(Entradas!$A280,Inventario!$A$2:$M$21,4,FALSE))</f>
        <v>IPS FARALLONES</v>
      </c>
      <c r="E280" s="59" t="str">
        <f>IF(ISERROR(VLOOKUP(Entradas!$A280,Inventario!$A$2:$M$21,5,FALSE)),"",VLOOKUP(Entradas!$A280,Inventario!$A$2:$M$21,5,FALSE))</f>
        <v>Merck</v>
      </c>
      <c r="F280" s="60" t="str">
        <f>IF(ISERROR(VLOOKUP(Entradas!$A280,Inventario!$A$2:$M$21,6,FALSE)),"",VLOOKUP(Entradas!$A280,Inventario!$A$2:$M$21,6,FALSE))</f>
        <v>1800</v>
      </c>
      <c r="G280" s="61">
        <v>44886</v>
      </c>
      <c r="H280" s="62" t="s">
        <v>226</v>
      </c>
      <c r="I280" s="61">
        <v>45351</v>
      </c>
      <c r="J280" s="63">
        <v>2</v>
      </c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57" t="s">
        <v>62</v>
      </c>
      <c r="B281" s="58" t="str">
        <f>IF(ISERROR(VLOOKUP(Entradas!$A281,Inventario!$A$2:$M$21,2,FALSE)),"",VLOOKUP(Entradas!$A281,Inventario!$A$2:$M$21,2,FALSE))</f>
        <v xml:space="preserve">Gardasil </v>
      </c>
      <c r="C281" s="58" t="str">
        <f>IF(ISERROR(VLOOKUP(Entradas!$A281,Inventario!$A$2:$M$21,3,FALSE)),"",VLOOKUP(Entradas!$A281,Inventario!$A$2:$M$21,3,FALSE))</f>
        <v>VPH</v>
      </c>
      <c r="D281" s="59" t="str">
        <f>IF(ISERROR(VLOOKUP(Entradas!$A281,Inventario!$A$2:$M$21,4,FALSE)),"",VLOOKUP(Entradas!$A281,Inventario!$A$2:$M$21,4,FALSE))</f>
        <v>IPS FARALLONES</v>
      </c>
      <c r="E281" s="59" t="str">
        <f>IF(ISERROR(VLOOKUP(Entradas!$A281,Inventario!$A$2:$M$21,5,FALSE)),"",VLOOKUP(Entradas!$A281,Inventario!$A$2:$M$21,5,FALSE))</f>
        <v>Merck</v>
      </c>
      <c r="F281" s="60" t="str">
        <f>IF(ISERROR(VLOOKUP(Entradas!$A281,Inventario!$A$2:$M$21,6,FALSE)),"",VLOOKUP(Entradas!$A281,Inventario!$A$2:$M$21,6,FALSE))</f>
        <v>1600</v>
      </c>
      <c r="G281" s="61">
        <v>44886</v>
      </c>
      <c r="H281" s="62" t="s">
        <v>228</v>
      </c>
      <c r="I281" s="61">
        <v>45688</v>
      </c>
      <c r="J281" s="63">
        <v>2</v>
      </c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57" t="s">
        <v>54</v>
      </c>
      <c r="B282" s="58" t="str">
        <f>IF(ISERROR(VLOOKUP(Entradas!$A282,Inventario!$A$2:$M$21,2,FALSE)),"",VLOOKUP(Entradas!$A282,Inventario!$A$2:$M$21,2,FALSE))</f>
        <v>Prevenar</v>
      </c>
      <c r="C282" s="58" t="str">
        <f>IF(ISERROR(VLOOKUP(Entradas!$A282,Inventario!$A$2:$M$21,3,FALSE)),"",VLOOKUP(Entradas!$A282,Inventario!$A$2:$M$21,3,FALSE))</f>
        <v>Neumococo 13V</v>
      </c>
      <c r="D282" s="59" t="str">
        <f>IF(ISERROR(VLOOKUP(Entradas!$A282,Inventario!$A$2:$M$21,4,FALSE)),"",VLOOKUP(Entradas!$A282,Inventario!$A$2:$M$21,4,FALSE))</f>
        <v>Cobo Medical</v>
      </c>
      <c r="E282" s="59" t="str">
        <f>IF(ISERROR(VLOOKUP(Entradas!$A282,Inventario!$A$2:$M$21,5,FALSE)),"",VLOOKUP(Entradas!$A282,Inventario!$A$2:$M$21,5,FALSE))</f>
        <v>Pfizer</v>
      </c>
      <c r="F282" s="60" t="str">
        <f>IF(ISERROR(VLOOKUP(Entradas!$A282,Inventario!$A$2:$M$21,6,FALSE)),"",VLOOKUP(Entradas!$A282,Inventario!$A$2:$M$21,6,FALSE))</f>
        <v>2156</v>
      </c>
      <c r="G282" s="61">
        <v>44881</v>
      </c>
      <c r="H282" s="62" t="s">
        <v>223</v>
      </c>
      <c r="I282" s="61">
        <v>45382</v>
      </c>
      <c r="J282" s="63">
        <v>3</v>
      </c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57" t="s">
        <v>96</v>
      </c>
      <c r="B283" s="58" t="str">
        <f>IF(ISERROR(VLOOKUP(Entradas!$A283,Inventario!$A$2:$M$21,2,FALSE)),"",VLOOKUP(Entradas!$A283,Inventario!$A$2:$M$21,2,FALSE))</f>
        <v>Rotateq</v>
      </c>
      <c r="C283" s="58" t="str">
        <f>IF(ISERROR(VLOOKUP(Entradas!$A283,Inventario!$A$2:$M$21,3,FALSE)),"",VLOOKUP(Entradas!$A283,Inventario!$A$2:$M$21,3,FALSE))</f>
        <v>Rotavirus Vivo Atenuado</v>
      </c>
      <c r="D283" s="59" t="str">
        <f>IF(ISERROR(VLOOKUP(Entradas!$A283,Inventario!$A$2:$M$21,4,FALSE)),"",VLOOKUP(Entradas!$A283,Inventario!$A$2:$M$21,4,FALSE))</f>
        <v>IPS FARALLONES</v>
      </c>
      <c r="E283" s="59" t="str">
        <f>IF(ISERROR(VLOOKUP(Entradas!$A283,Inventario!$A$2:$M$21,5,FALSE)),"",VLOOKUP(Entradas!$A283,Inventario!$A$2:$M$21,5,FALSE))</f>
        <v>Merck</v>
      </c>
      <c r="F283" s="60" t="str">
        <f>IF(ISERROR(VLOOKUP(Entradas!$A283,Inventario!$A$2:$M$21,6,FALSE)),"",VLOOKUP(Entradas!$A283,Inventario!$A$2:$M$21,6,FALSE))</f>
        <v>1800</v>
      </c>
      <c r="G283" s="61">
        <v>44887</v>
      </c>
      <c r="H283" s="62" t="s">
        <v>226</v>
      </c>
      <c r="I283" s="61">
        <v>45351</v>
      </c>
      <c r="J283" s="63">
        <v>3</v>
      </c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57" t="s">
        <v>89</v>
      </c>
      <c r="B284" s="58" t="str">
        <f>IF(ISERROR(VLOOKUP(Entradas!$A284,Inventario!$A$2:$M$21,2,FALSE)),"",VLOOKUP(Entradas!$A284,Inventario!$A$2:$M$21,2,FALSE))</f>
        <v>Fluquadri</v>
      </c>
      <c r="C284" s="58" t="str">
        <f>IF(ISERROR(VLOOKUP(Entradas!$A284,Inventario!$A$2:$M$21,3,FALSE)),"",VLOOKUP(Entradas!$A284,Inventario!$A$2:$M$21,3,FALSE))</f>
        <v>Influenza</v>
      </c>
      <c r="D284" s="59" t="str">
        <f>IF(ISERROR(VLOOKUP(Entradas!$A284,Inventario!$A$2:$M$21,4,FALSE)),"",VLOOKUP(Entradas!$A284,Inventario!$A$2:$M$21,4,FALSE))</f>
        <v>IPS FARALLONES</v>
      </c>
      <c r="E284" s="59" t="str">
        <f>IF(ISERROR(VLOOKUP(Entradas!$A284,Inventario!$A$2:$M$21,5,FALSE)),"",VLOOKUP(Entradas!$A284,Inventario!$A$2:$M$21,5,FALSE))</f>
        <v>Sanofi</v>
      </c>
      <c r="F284" s="60" t="str">
        <f>IF(ISERROR(VLOOKUP(Entradas!$A284,Inventario!$A$2:$M$21,6,FALSE)),"",VLOOKUP(Entradas!$A284,Inventario!$A$2:$M$21,6,FALSE))</f>
        <v>164992</v>
      </c>
      <c r="G284" s="61">
        <v>44887</v>
      </c>
      <c r="H284" s="62" t="s">
        <v>210</v>
      </c>
      <c r="I284" s="61">
        <v>44957</v>
      </c>
      <c r="J284" s="63">
        <v>10</v>
      </c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57" t="s">
        <v>77</v>
      </c>
      <c r="B285" s="58" t="str">
        <f>IF(ISERROR(VLOOKUP(Entradas!$A285,Inventario!$A$2:$M$21,2,FALSE)),"",VLOOKUP(Entradas!$A285,Inventario!$A$2:$M$21,2,FALSE))</f>
        <v>Hexaxim</v>
      </c>
      <c r="C285" s="58" t="str">
        <f>IF(ISERROR(VLOOKUP(Entradas!$A285,Inventario!$A$2:$M$21,3,FALSE)),"",VLOOKUP(Entradas!$A285,Inventario!$A$2:$M$21,3,FALSE))</f>
        <v>DPAT + VPI + HIB + HB</v>
      </c>
      <c r="D285" s="59" t="str">
        <f>IF(ISERROR(VLOOKUP(Entradas!$A285,Inventario!$A$2:$M$21,4,FALSE)),"",VLOOKUP(Entradas!$A285,Inventario!$A$2:$M$21,4,FALSE))</f>
        <v>IPS FARALLONES</v>
      </c>
      <c r="E285" s="59" t="str">
        <f>IF(ISERROR(VLOOKUP(Entradas!$A285,Inventario!$A$2:$M$21,5,FALSE)),"",VLOOKUP(Entradas!$A285,Inventario!$A$2:$M$21,5,FALSE))</f>
        <v>Sanofi</v>
      </c>
      <c r="F285" s="60" t="str">
        <f>IF(ISERROR(VLOOKUP(Entradas!$A285,Inventario!$A$2:$M$21,6,FALSE)),"",VLOOKUP(Entradas!$A285,Inventario!$A$2:$M$21,6,FALSE))</f>
        <v>3800</v>
      </c>
      <c r="G285" s="61">
        <v>44887</v>
      </c>
      <c r="H285" s="62" t="s">
        <v>212</v>
      </c>
      <c r="I285" s="61">
        <v>45382</v>
      </c>
      <c r="J285" s="63">
        <v>3</v>
      </c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57" t="s">
        <v>47</v>
      </c>
      <c r="B286" s="58" t="str">
        <f>IF(ISERROR(VLOOKUP(Entradas!$A286,Inventario!$A$2:$M$21,2,FALSE)),"",VLOOKUP(Entradas!$A286,Inventario!$A$2:$M$21,2,FALSE))</f>
        <v>Nimenrix</v>
      </c>
      <c r="C286" s="58" t="str">
        <f>IF(ISERROR(VLOOKUP(Entradas!$A286,Inventario!$A$2:$M$21,3,FALSE)),"",VLOOKUP(Entradas!$A286,Inventario!$A$2:$M$21,3,FALSE))</f>
        <v>Meningococo</v>
      </c>
      <c r="D286" s="59" t="str">
        <f>IF(ISERROR(VLOOKUP(Entradas!$A286,Inventario!$A$2:$M$21,4,FALSE)),"",VLOOKUP(Entradas!$A286,Inventario!$A$2:$M$21,4,FALSE))</f>
        <v>Cobo Medical</v>
      </c>
      <c r="E286" s="59" t="str">
        <f>IF(ISERROR(VLOOKUP(Entradas!$A286,Inventario!$A$2:$M$21,5,FALSE)),"",VLOOKUP(Entradas!$A286,Inventario!$A$2:$M$21,5,FALSE))</f>
        <v>Pfizer</v>
      </c>
      <c r="F286" s="60" t="str">
        <f>IF(ISERROR(VLOOKUP(Entradas!$A286,Inventario!$A$2:$M$21,6,FALSE)),"",VLOOKUP(Entradas!$A286,Inventario!$A$2:$M$21,6,FALSE))</f>
        <v>3904</v>
      </c>
      <c r="G286" s="61">
        <v>44887</v>
      </c>
      <c r="H286" s="62" t="s">
        <v>221</v>
      </c>
      <c r="I286" s="61">
        <v>45077</v>
      </c>
      <c r="J286" s="63">
        <v>10</v>
      </c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57" t="s">
        <v>77</v>
      </c>
      <c r="B287" s="58" t="str">
        <f>IF(ISERROR(VLOOKUP(Entradas!$A287,Inventario!$A$2:$M$21,2,FALSE)),"",VLOOKUP(Entradas!$A287,Inventario!$A$2:$M$21,2,FALSE))</f>
        <v>Hexaxim</v>
      </c>
      <c r="C287" s="58" t="str">
        <f>IF(ISERROR(VLOOKUP(Entradas!$A287,Inventario!$A$2:$M$21,3,FALSE)),"",VLOOKUP(Entradas!$A287,Inventario!$A$2:$M$21,3,FALSE))</f>
        <v>DPAT + VPI + HIB + HB</v>
      </c>
      <c r="D287" s="59" t="str">
        <f>IF(ISERROR(VLOOKUP(Entradas!$A287,Inventario!$A$2:$M$21,4,FALSE)),"",VLOOKUP(Entradas!$A287,Inventario!$A$2:$M$21,4,FALSE))</f>
        <v>IPS FARALLONES</v>
      </c>
      <c r="E287" s="59" t="str">
        <f>IF(ISERROR(VLOOKUP(Entradas!$A287,Inventario!$A$2:$M$21,5,FALSE)),"",VLOOKUP(Entradas!$A287,Inventario!$A$2:$M$21,5,FALSE))</f>
        <v>Sanofi</v>
      </c>
      <c r="F287" s="60" t="str">
        <f>IF(ISERROR(VLOOKUP(Entradas!$A287,Inventario!$A$2:$M$21,6,FALSE)),"",VLOOKUP(Entradas!$A287,Inventario!$A$2:$M$21,6,FALSE))</f>
        <v>3800</v>
      </c>
      <c r="G287" s="61">
        <v>44888</v>
      </c>
      <c r="H287" s="62" t="s">
        <v>212</v>
      </c>
      <c r="I287" s="61">
        <v>45382</v>
      </c>
      <c r="J287" s="63">
        <v>3</v>
      </c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57" t="s">
        <v>85</v>
      </c>
      <c r="B288" s="58" t="str">
        <f>IF(ISERROR(VLOOKUP(Entradas!$A288,Inventario!$A$2:$M$21,2,FALSE)),"",VLOOKUP(Entradas!$A288,Inventario!$A$2:$M$21,2,FALSE))</f>
        <v xml:space="preserve">Avaxim 80 </v>
      </c>
      <c r="C288" s="58" t="str">
        <f>IF(ISERROR(VLOOKUP(Entradas!$A288,Inventario!$A$2:$M$21,3,FALSE)),"",VLOOKUP(Entradas!$A288,Inventario!$A$2:$M$21,3,FALSE))</f>
        <v>Hepatitis A niño</v>
      </c>
      <c r="D288" s="59" t="str">
        <f>IF(ISERROR(VLOOKUP(Entradas!$A288,Inventario!$A$2:$M$21,4,FALSE)),"",VLOOKUP(Entradas!$A288,Inventario!$A$2:$M$21,4,FALSE))</f>
        <v>IPS FARALLONES</v>
      </c>
      <c r="E288" s="59" t="str">
        <f>IF(ISERROR(VLOOKUP(Entradas!$A288,Inventario!$A$2:$M$21,5,FALSE)),"",VLOOKUP(Entradas!$A288,Inventario!$A$2:$M$21,5,FALSE))</f>
        <v>Sanofi</v>
      </c>
      <c r="F288" s="60" t="str">
        <f>IF(ISERROR(VLOOKUP(Entradas!$A288,Inventario!$A$2:$M$21,6,FALSE)),"",VLOOKUP(Entradas!$A288,Inventario!$A$2:$M$21,6,FALSE))</f>
        <v>2500</v>
      </c>
      <c r="G288" s="61">
        <v>44888</v>
      </c>
      <c r="H288" s="62" t="s">
        <v>227</v>
      </c>
      <c r="I288" s="61">
        <v>45351</v>
      </c>
      <c r="J288" s="63">
        <v>2</v>
      </c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57" t="s">
        <v>73</v>
      </c>
      <c r="B289" s="58" t="str">
        <f>IF(ISERROR(VLOOKUP(Entradas!$A289,Inventario!$A$2:$M$21,2,FALSE)),"",VLOOKUP(Entradas!$A289,Inventario!$A$2:$M$21,2,FALSE))</f>
        <v>Pentaxim</v>
      </c>
      <c r="C289" s="58" t="str">
        <f>IF(ISERROR(VLOOKUP(Entradas!$A289,Inventario!$A$2:$M$21,3,FALSE)),"",VLOOKUP(Entradas!$A289,Inventario!$A$2:$M$21,3,FALSE))</f>
        <v>Difteria-Tosferina, tetano, polio, haemophilus</v>
      </c>
      <c r="D289" s="59" t="str">
        <f>IF(ISERROR(VLOOKUP(Entradas!$A289,Inventario!$A$2:$M$21,4,FALSE)),"",VLOOKUP(Entradas!$A289,Inventario!$A$2:$M$21,4,FALSE))</f>
        <v>IPS FARALLONES</v>
      </c>
      <c r="E289" s="59" t="str">
        <f>IF(ISERROR(VLOOKUP(Entradas!$A289,Inventario!$A$2:$M$21,5,FALSE)),"",VLOOKUP(Entradas!$A289,Inventario!$A$2:$M$21,5,FALSE))</f>
        <v>Sanofi</v>
      </c>
      <c r="F289" s="60" t="str">
        <f>IF(ISERROR(VLOOKUP(Entradas!$A289,Inventario!$A$2:$M$21,6,FALSE)),"",VLOOKUP(Entradas!$A289,Inventario!$A$2:$M$21,6,FALSE))</f>
        <v>2800</v>
      </c>
      <c r="G289" s="61">
        <v>44888</v>
      </c>
      <c r="H289" s="62" t="s">
        <v>209</v>
      </c>
      <c r="I289" s="61">
        <v>44957</v>
      </c>
      <c r="J289" s="63">
        <v>2</v>
      </c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57" t="s">
        <v>58</v>
      </c>
      <c r="B290" s="58" t="str">
        <f>IF(ISERROR(VLOOKUP(Entradas!$A290,Inventario!$A$2:$M$21,2,FALSE)),"",VLOOKUP(Entradas!$A290,Inventario!$A$2:$M$21,2,FALSE))</f>
        <v>Proquad</v>
      </c>
      <c r="C290" s="58" t="str">
        <f>IF(ISERROR(VLOOKUP(Entradas!$A290,Inventario!$A$2:$M$21,3,FALSE)),"",VLOOKUP(Entradas!$A290,Inventario!$A$2:$M$21,3,FALSE))</f>
        <v>Sarampion + Rubeola + parotiditis + varicela</v>
      </c>
      <c r="D290" s="59" t="str">
        <f>IF(ISERROR(VLOOKUP(Entradas!$A290,Inventario!$A$2:$M$21,4,FALSE)),"",VLOOKUP(Entradas!$A290,Inventario!$A$2:$M$21,4,FALSE))</f>
        <v>IPS FARALLONES</v>
      </c>
      <c r="E290" s="59" t="str">
        <f>IF(ISERROR(VLOOKUP(Entradas!$A290,Inventario!$A$2:$M$21,5,FALSE)),"",VLOOKUP(Entradas!$A290,Inventario!$A$2:$M$21,5,FALSE))</f>
        <v>Merck</v>
      </c>
      <c r="F290" s="60" t="str">
        <f>IF(ISERROR(VLOOKUP(Entradas!$A290,Inventario!$A$2:$M$21,6,FALSE)),"",VLOOKUP(Entradas!$A290,Inventario!$A$2:$M$21,6,FALSE))</f>
        <v>4200</v>
      </c>
      <c r="G290" s="61">
        <v>44894</v>
      </c>
      <c r="H290" s="62" t="s">
        <v>225</v>
      </c>
      <c r="I290" s="61">
        <v>45199</v>
      </c>
      <c r="J290" s="63">
        <v>4</v>
      </c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57" t="s">
        <v>85</v>
      </c>
      <c r="B291" s="58" t="str">
        <f>IF(ISERROR(VLOOKUP(Entradas!$A291,Inventario!$A$2:$M$21,2,FALSE)),"",VLOOKUP(Entradas!$A291,Inventario!$A$2:$M$21,2,FALSE))</f>
        <v xml:space="preserve">Avaxim 80 </v>
      </c>
      <c r="C291" s="58" t="str">
        <f>IF(ISERROR(VLOOKUP(Entradas!$A291,Inventario!$A$2:$M$21,3,FALSE)),"",VLOOKUP(Entradas!$A291,Inventario!$A$2:$M$21,3,FALSE))</f>
        <v>Hepatitis A niño</v>
      </c>
      <c r="D291" s="59" t="str">
        <f>IF(ISERROR(VLOOKUP(Entradas!$A291,Inventario!$A$2:$M$21,4,FALSE)),"",VLOOKUP(Entradas!$A291,Inventario!$A$2:$M$21,4,FALSE))</f>
        <v>IPS FARALLONES</v>
      </c>
      <c r="E291" s="59" t="str">
        <f>IF(ISERROR(VLOOKUP(Entradas!$A291,Inventario!$A$2:$M$21,5,FALSE)),"",VLOOKUP(Entradas!$A291,Inventario!$A$2:$M$21,5,FALSE))</f>
        <v>Sanofi</v>
      </c>
      <c r="F291" s="60" t="str">
        <f>IF(ISERROR(VLOOKUP(Entradas!$A291,Inventario!$A$2:$M$21,6,FALSE)),"",VLOOKUP(Entradas!$A291,Inventario!$A$2:$M$21,6,FALSE))</f>
        <v>2500</v>
      </c>
      <c r="G291" s="61">
        <v>44894</v>
      </c>
      <c r="H291" s="62" t="s">
        <v>227</v>
      </c>
      <c r="I291" s="61">
        <v>45351</v>
      </c>
      <c r="J291" s="63">
        <v>4</v>
      </c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57" t="s">
        <v>81</v>
      </c>
      <c r="B292" s="58" t="str">
        <f>IF(ISERROR(VLOOKUP(Entradas!$A292,Inventario!$A$2:$M$21,2,FALSE)),"",VLOOKUP(Entradas!$A292,Inventario!$A$2:$M$21,2,FALSE))</f>
        <v>Stamaril</v>
      </c>
      <c r="C292" s="58" t="str">
        <f>IF(ISERROR(VLOOKUP(Entradas!$A292,Inventario!$A$2:$M$21,3,FALSE)),"",VLOOKUP(Entradas!$A292,Inventario!$A$2:$M$21,3,FALSE))</f>
        <v>Fiebre amarilla</v>
      </c>
      <c r="D292" s="59" t="str">
        <f>IF(ISERROR(VLOOKUP(Entradas!$A292,Inventario!$A$2:$M$21,4,FALSE)),"",VLOOKUP(Entradas!$A292,Inventario!$A$2:$M$21,4,FALSE))</f>
        <v>IPS FARALLONES</v>
      </c>
      <c r="E292" s="59" t="str">
        <f>IF(ISERROR(VLOOKUP(Entradas!$A292,Inventario!$A$2:$M$21,5,FALSE)),"",VLOOKUP(Entradas!$A292,Inventario!$A$2:$M$21,5,FALSE))</f>
        <v>Sanofi</v>
      </c>
      <c r="F292" s="60" t="str">
        <f>IF(ISERROR(VLOOKUP(Entradas!$A292,Inventario!$A$2:$M$21,6,FALSE)),"",VLOOKUP(Entradas!$A292,Inventario!$A$2:$M$21,6,FALSE))</f>
        <v>3000</v>
      </c>
      <c r="G292" s="61">
        <v>44894</v>
      </c>
      <c r="H292" s="62" t="s">
        <v>224</v>
      </c>
      <c r="I292" s="61">
        <v>45688</v>
      </c>
      <c r="J292" s="63">
        <v>2</v>
      </c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57" t="s">
        <v>54</v>
      </c>
      <c r="B293" s="58" t="str">
        <f>IF(ISERROR(VLOOKUP(Entradas!$A293,Inventario!$A$2:$M$21,2,FALSE)),"",VLOOKUP(Entradas!$A293,Inventario!$A$2:$M$21,2,FALSE))</f>
        <v>Prevenar</v>
      </c>
      <c r="C293" s="58" t="str">
        <f>IF(ISERROR(VLOOKUP(Entradas!$A293,Inventario!$A$2:$M$21,3,FALSE)),"",VLOOKUP(Entradas!$A293,Inventario!$A$2:$M$21,3,FALSE))</f>
        <v>Neumococo 13V</v>
      </c>
      <c r="D293" s="59" t="str">
        <f>IF(ISERROR(VLOOKUP(Entradas!$A293,Inventario!$A$2:$M$21,4,FALSE)),"",VLOOKUP(Entradas!$A293,Inventario!$A$2:$M$21,4,FALSE))</f>
        <v>Cobo Medical</v>
      </c>
      <c r="E293" s="59" t="str">
        <f>IF(ISERROR(VLOOKUP(Entradas!$A293,Inventario!$A$2:$M$21,5,FALSE)),"",VLOOKUP(Entradas!$A293,Inventario!$A$2:$M$21,5,FALSE))</f>
        <v>Pfizer</v>
      </c>
      <c r="F293" s="60" t="str">
        <f>IF(ISERROR(VLOOKUP(Entradas!$A293,Inventario!$A$2:$M$21,6,FALSE)),"",VLOOKUP(Entradas!$A293,Inventario!$A$2:$M$21,6,FALSE))</f>
        <v>2156</v>
      </c>
      <c r="G293" s="61">
        <v>44900</v>
      </c>
      <c r="H293" s="62" t="s">
        <v>223</v>
      </c>
      <c r="I293" s="61">
        <v>45382</v>
      </c>
      <c r="J293" s="63">
        <v>5</v>
      </c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57" t="s">
        <v>47</v>
      </c>
      <c r="B294" s="58" t="str">
        <f>IF(ISERROR(VLOOKUP(Entradas!$A294,Inventario!$A$2:$M$21,2,FALSE)),"",VLOOKUP(Entradas!$A294,Inventario!$A$2:$M$21,2,FALSE))</f>
        <v>Nimenrix</v>
      </c>
      <c r="C294" s="58" t="str">
        <f>IF(ISERROR(VLOOKUP(Entradas!$A294,Inventario!$A$2:$M$21,3,FALSE)),"",VLOOKUP(Entradas!$A294,Inventario!$A$2:$M$21,3,FALSE))</f>
        <v>Meningococo</v>
      </c>
      <c r="D294" s="59" t="str">
        <f>IF(ISERROR(VLOOKUP(Entradas!$A294,Inventario!$A$2:$M$21,4,FALSE)),"",VLOOKUP(Entradas!$A294,Inventario!$A$2:$M$21,4,FALSE))</f>
        <v>Cobo Medical</v>
      </c>
      <c r="E294" s="59" t="str">
        <f>IF(ISERROR(VLOOKUP(Entradas!$A294,Inventario!$A$2:$M$21,5,FALSE)),"",VLOOKUP(Entradas!$A294,Inventario!$A$2:$M$21,5,FALSE))</f>
        <v>Pfizer</v>
      </c>
      <c r="F294" s="60" t="str">
        <f>IF(ISERROR(VLOOKUP(Entradas!$A294,Inventario!$A$2:$M$21,6,FALSE)),"",VLOOKUP(Entradas!$A294,Inventario!$A$2:$M$21,6,FALSE))</f>
        <v>3904</v>
      </c>
      <c r="G294" s="61">
        <v>44900</v>
      </c>
      <c r="H294" s="62" t="s">
        <v>221</v>
      </c>
      <c r="I294" s="61">
        <v>45077</v>
      </c>
      <c r="J294" s="63">
        <v>10</v>
      </c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57" t="s">
        <v>89</v>
      </c>
      <c r="B295" s="58" t="str">
        <f>IF(ISERROR(VLOOKUP(Entradas!$A295,Inventario!$A$2:$M$21,2,FALSE)),"",VLOOKUP(Entradas!$A295,Inventario!$A$2:$M$21,2,FALSE))</f>
        <v>Fluquadri</v>
      </c>
      <c r="C295" s="58" t="str">
        <f>IF(ISERROR(VLOOKUP(Entradas!$A295,Inventario!$A$2:$M$21,3,FALSE)),"",VLOOKUP(Entradas!$A295,Inventario!$A$2:$M$21,3,FALSE))</f>
        <v>Influenza</v>
      </c>
      <c r="D295" s="59" t="str">
        <f>IF(ISERROR(VLOOKUP(Entradas!$A295,Inventario!$A$2:$M$21,4,FALSE)),"",VLOOKUP(Entradas!$A295,Inventario!$A$2:$M$21,4,FALSE))</f>
        <v>IPS FARALLONES</v>
      </c>
      <c r="E295" s="59" t="str">
        <f>IF(ISERROR(VLOOKUP(Entradas!$A295,Inventario!$A$2:$M$21,5,FALSE)),"",VLOOKUP(Entradas!$A295,Inventario!$A$2:$M$21,5,FALSE))</f>
        <v>Sanofi</v>
      </c>
      <c r="F295" s="60" t="str">
        <f>IF(ISERROR(VLOOKUP(Entradas!$A295,Inventario!$A$2:$M$21,6,FALSE)),"",VLOOKUP(Entradas!$A295,Inventario!$A$2:$M$21,6,FALSE))</f>
        <v>164992</v>
      </c>
      <c r="G295" s="61">
        <v>44901</v>
      </c>
      <c r="H295" s="62" t="s">
        <v>210</v>
      </c>
      <c r="I295" s="61">
        <v>44957</v>
      </c>
      <c r="J295" s="63">
        <v>10</v>
      </c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57" t="s">
        <v>96</v>
      </c>
      <c r="B296" s="58" t="str">
        <f>IF(ISERROR(VLOOKUP(Entradas!$A296,Inventario!$A$2:$M$21,2,FALSE)),"",VLOOKUP(Entradas!$A296,Inventario!$A$2:$M$21,2,FALSE))</f>
        <v>Rotateq</v>
      </c>
      <c r="C296" s="58" t="str">
        <f>IF(ISERROR(VLOOKUP(Entradas!$A296,Inventario!$A$2:$M$21,3,FALSE)),"",VLOOKUP(Entradas!$A296,Inventario!$A$2:$M$21,3,FALSE))</f>
        <v>Rotavirus Vivo Atenuado</v>
      </c>
      <c r="D296" s="59" t="str">
        <f>IF(ISERROR(VLOOKUP(Entradas!$A296,Inventario!$A$2:$M$21,4,FALSE)),"",VLOOKUP(Entradas!$A296,Inventario!$A$2:$M$21,4,FALSE))</f>
        <v>IPS FARALLONES</v>
      </c>
      <c r="E296" s="59" t="str">
        <f>IF(ISERROR(VLOOKUP(Entradas!$A296,Inventario!$A$2:$M$21,5,FALSE)),"",VLOOKUP(Entradas!$A296,Inventario!$A$2:$M$21,5,FALSE))</f>
        <v>Merck</v>
      </c>
      <c r="F296" s="60" t="str">
        <f>IF(ISERROR(VLOOKUP(Entradas!$A296,Inventario!$A$2:$M$21,6,FALSE)),"",VLOOKUP(Entradas!$A296,Inventario!$A$2:$M$21,6,FALSE))</f>
        <v>1800</v>
      </c>
      <c r="G296" s="61">
        <v>44902</v>
      </c>
      <c r="H296" s="62" t="s">
        <v>226</v>
      </c>
      <c r="I296" s="61">
        <v>45351</v>
      </c>
      <c r="J296" s="63">
        <v>3</v>
      </c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57" t="s">
        <v>77</v>
      </c>
      <c r="B297" s="58" t="str">
        <f>IF(ISERROR(VLOOKUP(Entradas!$A297,Inventario!$A$2:$M$21,2,FALSE)),"",VLOOKUP(Entradas!$A297,Inventario!$A$2:$M$21,2,FALSE))</f>
        <v>Hexaxim</v>
      </c>
      <c r="C297" s="58" t="str">
        <f>IF(ISERROR(VLOOKUP(Entradas!$A297,Inventario!$A$2:$M$21,3,FALSE)),"",VLOOKUP(Entradas!$A297,Inventario!$A$2:$M$21,3,FALSE))</f>
        <v>DPAT + VPI + HIB + HB</v>
      </c>
      <c r="D297" s="59" t="str">
        <f>IF(ISERROR(VLOOKUP(Entradas!$A297,Inventario!$A$2:$M$21,4,FALSE)),"",VLOOKUP(Entradas!$A297,Inventario!$A$2:$M$21,4,FALSE))</f>
        <v>IPS FARALLONES</v>
      </c>
      <c r="E297" s="59" t="str">
        <f>IF(ISERROR(VLOOKUP(Entradas!$A297,Inventario!$A$2:$M$21,5,FALSE)),"",VLOOKUP(Entradas!$A297,Inventario!$A$2:$M$21,5,FALSE))</f>
        <v>Sanofi</v>
      </c>
      <c r="F297" s="60" t="str">
        <f>IF(ISERROR(VLOOKUP(Entradas!$A297,Inventario!$A$2:$M$21,6,FALSE)),"",VLOOKUP(Entradas!$A297,Inventario!$A$2:$M$21,6,FALSE))</f>
        <v>3800</v>
      </c>
      <c r="G297" s="61">
        <v>44902</v>
      </c>
      <c r="H297" s="62" t="s">
        <v>212</v>
      </c>
      <c r="I297" s="61">
        <v>45382</v>
      </c>
      <c r="J297" s="63">
        <v>3</v>
      </c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57" t="s">
        <v>54</v>
      </c>
      <c r="B298" s="58" t="str">
        <f>IF(ISERROR(VLOOKUP(Entradas!$A298,Inventario!$A$2:$M$21,2,FALSE)),"",VLOOKUP(Entradas!$A298,Inventario!$A$2:$M$21,2,FALSE))</f>
        <v>Prevenar</v>
      </c>
      <c r="C298" s="58" t="str">
        <f>IF(ISERROR(VLOOKUP(Entradas!$A298,Inventario!$A$2:$M$21,3,FALSE)),"",VLOOKUP(Entradas!$A298,Inventario!$A$2:$M$21,3,FALSE))</f>
        <v>Neumococo 13V</v>
      </c>
      <c r="D298" s="59" t="str">
        <f>IF(ISERROR(VLOOKUP(Entradas!$A298,Inventario!$A$2:$M$21,4,FALSE)),"",VLOOKUP(Entradas!$A298,Inventario!$A$2:$M$21,4,FALSE))</f>
        <v>Cobo Medical</v>
      </c>
      <c r="E298" s="59" t="str">
        <f>IF(ISERROR(VLOOKUP(Entradas!$A298,Inventario!$A$2:$M$21,5,FALSE)),"",VLOOKUP(Entradas!$A298,Inventario!$A$2:$M$21,5,FALSE))</f>
        <v>Pfizer</v>
      </c>
      <c r="F298" s="60" t="str">
        <f>IF(ISERROR(VLOOKUP(Entradas!$A298,Inventario!$A$2:$M$21,6,FALSE)),"",VLOOKUP(Entradas!$A298,Inventario!$A$2:$M$21,6,FALSE))</f>
        <v>2156</v>
      </c>
      <c r="G298" s="61">
        <v>44908</v>
      </c>
      <c r="H298" s="62" t="s">
        <v>223</v>
      </c>
      <c r="I298" s="61">
        <v>45382</v>
      </c>
      <c r="J298" s="63">
        <v>2</v>
      </c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57" t="s">
        <v>47</v>
      </c>
      <c r="B299" s="58" t="str">
        <f>IF(ISERROR(VLOOKUP(Entradas!$A299,Inventario!$A$2:$M$21,2,FALSE)),"",VLOOKUP(Entradas!$A299,Inventario!$A$2:$M$21,2,FALSE))</f>
        <v>Nimenrix</v>
      </c>
      <c r="C299" s="58" t="str">
        <f>IF(ISERROR(VLOOKUP(Entradas!$A299,Inventario!$A$2:$M$21,3,FALSE)),"",VLOOKUP(Entradas!$A299,Inventario!$A$2:$M$21,3,FALSE))</f>
        <v>Meningococo</v>
      </c>
      <c r="D299" s="59" t="str">
        <f>IF(ISERROR(VLOOKUP(Entradas!$A299,Inventario!$A$2:$M$21,4,FALSE)),"",VLOOKUP(Entradas!$A299,Inventario!$A$2:$M$21,4,FALSE))</f>
        <v>Cobo Medical</v>
      </c>
      <c r="E299" s="59" t="str">
        <f>IF(ISERROR(VLOOKUP(Entradas!$A299,Inventario!$A$2:$M$21,5,FALSE)),"",VLOOKUP(Entradas!$A299,Inventario!$A$2:$M$21,5,FALSE))</f>
        <v>Pfizer</v>
      </c>
      <c r="F299" s="60" t="str">
        <f>IF(ISERROR(VLOOKUP(Entradas!$A299,Inventario!$A$2:$M$21,6,FALSE)),"",VLOOKUP(Entradas!$A299,Inventario!$A$2:$M$21,6,FALSE))</f>
        <v>3904</v>
      </c>
      <c r="G299" s="61">
        <v>44908</v>
      </c>
      <c r="H299" s="62" t="s">
        <v>221</v>
      </c>
      <c r="I299" s="61">
        <v>45077</v>
      </c>
      <c r="J299" s="63">
        <v>10</v>
      </c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57" t="s">
        <v>54</v>
      </c>
      <c r="B300" s="58" t="str">
        <f>IF(ISERROR(VLOOKUP(Entradas!$A300,Inventario!$A$2:$M$21,2,FALSE)),"",VLOOKUP(Entradas!$A300,Inventario!$A$2:$M$21,2,FALSE))</f>
        <v>Prevenar</v>
      </c>
      <c r="C300" s="58" t="str">
        <f>IF(ISERROR(VLOOKUP(Entradas!$A300,Inventario!$A$2:$M$21,3,FALSE)),"",VLOOKUP(Entradas!$A300,Inventario!$A$2:$M$21,3,FALSE))</f>
        <v>Neumococo 13V</v>
      </c>
      <c r="D300" s="59" t="str">
        <f>IF(ISERROR(VLOOKUP(Entradas!$A300,Inventario!$A$2:$M$21,4,FALSE)),"",VLOOKUP(Entradas!$A300,Inventario!$A$2:$M$21,4,FALSE))</f>
        <v>Cobo Medical</v>
      </c>
      <c r="E300" s="59" t="str">
        <f>IF(ISERROR(VLOOKUP(Entradas!$A300,Inventario!$A$2:$M$21,5,FALSE)),"",VLOOKUP(Entradas!$A300,Inventario!$A$2:$M$21,5,FALSE))</f>
        <v>Pfizer</v>
      </c>
      <c r="F300" s="60" t="str">
        <f>IF(ISERROR(VLOOKUP(Entradas!$A300,Inventario!$A$2:$M$21,6,FALSE)),"",VLOOKUP(Entradas!$A300,Inventario!$A$2:$M$21,6,FALSE))</f>
        <v>2156</v>
      </c>
      <c r="G300" s="61">
        <v>44912</v>
      </c>
      <c r="H300" s="62" t="s">
        <v>223</v>
      </c>
      <c r="I300" s="61">
        <v>45382</v>
      </c>
      <c r="J300" s="63">
        <v>2</v>
      </c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57" t="s">
        <v>89</v>
      </c>
      <c r="B301" s="58" t="str">
        <f>IF(ISERROR(VLOOKUP(Entradas!$A301,Inventario!$A$2:$M$21,2,FALSE)),"",VLOOKUP(Entradas!$A301,Inventario!$A$2:$M$21,2,FALSE))</f>
        <v>Fluquadri</v>
      </c>
      <c r="C301" s="58" t="str">
        <f>IF(ISERROR(VLOOKUP(Entradas!$A301,Inventario!$A$2:$M$21,3,FALSE)),"",VLOOKUP(Entradas!$A301,Inventario!$A$2:$M$21,3,FALSE))</f>
        <v>Influenza</v>
      </c>
      <c r="D301" s="59" t="str">
        <f>IF(ISERROR(VLOOKUP(Entradas!$A301,Inventario!$A$2:$M$21,4,FALSE)),"",VLOOKUP(Entradas!$A301,Inventario!$A$2:$M$21,4,FALSE))</f>
        <v>IPS FARALLONES</v>
      </c>
      <c r="E301" s="59" t="str">
        <f>IF(ISERROR(VLOOKUP(Entradas!$A301,Inventario!$A$2:$M$21,5,FALSE)),"",VLOOKUP(Entradas!$A301,Inventario!$A$2:$M$21,5,FALSE))</f>
        <v>Sanofi</v>
      </c>
      <c r="F301" s="60" t="str">
        <f>IF(ISERROR(VLOOKUP(Entradas!$A301,Inventario!$A$2:$M$21,6,FALSE)),"",VLOOKUP(Entradas!$A301,Inventario!$A$2:$M$21,6,FALSE))</f>
        <v>164992</v>
      </c>
      <c r="G301" s="61">
        <v>44912</v>
      </c>
      <c r="H301" s="62" t="s">
        <v>210</v>
      </c>
      <c r="I301" s="61">
        <v>44957</v>
      </c>
      <c r="J301" s="63">
        <v>6</v>
      </c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57" t="s">
        <v>73</v>
      </c>
      <c r="B302" s="58" t="str">
        <f>IF(ISERROR(VLOOKUP(Entradas!$A302,Inventario!$A$2:$M$21,2,FALSE)),"",VLOOKUP(Entradas!$A302,Inventario!$A$2:$M$21,2,FALSE))</f>
        <v>Pentaxim</v>
      </c>
      <c r="C302" s="58" t="str">
        <f>IF(ISERROR(VLOOKUP(Entradas!$A302,Inventario!$A$2:$M$21,3,FALSE)),"",VLOOKUP(Entradas!$A302,Inventario!$A$2:$M$21,3,FALSE))</f>
        <v>Difteria-Tosferina, tetano, polio, haemophilus</v>
      </c>
      <c r="D302" s="59" t="str">
        <f>IF(ISERROR(VLOOKUP(Entradas!$A302,Inventario!$A$2:$M$21,4,FALSE)),"",VLOOKUP(Entradas!$A302,Inventario!$A$2:$M$21,4,FALSE))</f>
        <v>IPS FARALLONES</v>
      </c>
      <c r="E302" s="59" t="str">
        <f>IF(ISERROR(VLOOKUP(Entradas!$A302,Inventario!$A$2:$M$21,5,FALSE)),"",VLOOKUP(Entradas!$A302,Inventario!$A$2:$M$21,5,FALSE))</f>
        <v>Sanofi</v>
      </c>
      <c r="F302" s="60" t="str">
        <f>IF(ISERROR(VLOOKUP(Entradas!$A302,Inventario!$A$2:$M$21,6,FALSE)),"",VLOOKUP(Entradas!$A302,Inventario!$A$2:$M$21,6,FALSE))</f>
        <v>2800</v>
      </c>
      <c r="G302" s="61">
        <v>44912</v>
      </c>
      <c r="H302" s="62" t="s">
        <v>209</v>
      </c>
      <c r="I302" s="61">
        <v>44957</v>
      </c>
      <c r="J302" s="63">
        <v>1</v>
      </c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57" t="s">
        <v>81</v>
      </c>
      <c r="B303" s="58" t="str">
        <f>IF(ISERROR(VLOOKUP(Entradas!$A303,Inventario!$A$2:$M$21,2,FALSE)),"",VLOOKUP(Entradas!$A303,Inventario!$A$2:$M$21,2,FALSE))</f>
        <v>Stamaril</v>
      </c>
      <c r="C303" s="58" t="str">
        <f>IF(ISERROR(VLOOKUP(Entradas!$A303,Inventario!$A$2:$M$21,3,FALSE)),"",VLOOKUP(Entradas!$A303,Inventario!$A$2:$M$21,3,FALSE))</f>
        <v>Fiebre amarilla</v>
      </c>
      <c r="D303" s="59" t="str">
        <f>IF(ISERROR(VLOOKUP(Entradas!$A303,Inventario!$A$2:$M$21,4,FALSE)),"",VLOOKUP(Entradas!$A303,Inventario!$A$2:$M$21,4,FALSE))</f>
        <v>IPS FARALLONES</v>
      </c>
      <c r="E303" s="59" t="str">
        <f>IF(ISERROR(VLOOKUP(Entradas!$A303,Inventario!$A$2:$M$21,5,FALSE)),"",VLOOKUP(Entradas!$A303,Inventario!$A$2:$M$21,5,FALSE))</f>
        <v>Sanofi</v>
      </c>
      <c r="F303" s="60" t="str">
        <f>IF(ISERROR(VLOOKUP(Entradas!$A303,Inventario!$A$2:$M$21,6,FALSE)),"",VLOOKUP(Entradas!$A303,Inventario!$A$2:$M$21,6,FALSE))</f>
        <v>3000</v>
      </c>
      <c r="G303" s="61">
        <v>44914</v>
      </c>
      <c r="H303" s="62" t="s">
        <v>229</v>
      </c>
      <c r="I303" s="61">
        <v>45565</v>
      </c>
      <c r="J303" s="63">
        <v>2</v>
      </c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57" t="s">
        <v>73</v>
      </c>
      <c r="B304" s="58" t="str">
        <f>IF(ISERROR(VLOOKUP(Entradas!$A304,Inventario!$A$2:$M$21,2,FALSE)),"",VLOOKUP(Entradas!$A304,Inventario!$A$2:$M$21,2,FALSE))</f>
        <v>Pentaxim</v>
      </c>
      <c r="C304" s="58" t="str">
        <f>IF(ISERROR(VLOOKUP(Entradas!$A304,Inventario!$A$2:$M$21,3,FALSE)),"",VLOOKUP(Entradas!$A304,Inventario!$A$2:$M$21,3,FALSE))</f>
        <v>Difteria-Tosferina, tetano, polio, haemophilus</v>
      </c>
      <c r="D304" s="59" t="str">
        <f>IF(ISERROR(VLOOKUP(Entradas!$A304,Inventario!$A$2:$M$21,4,FALSE)),"",VLOOKUP(Entradas!$A304,Inventario!$A$2:$M$21,4,FALSE))</f>
        <v>IPS FARALLONES</v>
      </c>
      <c r="E304" s="59" t="str">
        <f>IF(ISERROR(VLOOKUP(Entradas!$A304,Inventario!$A$2:$M$21,5,FALSE)),"",VLOOKUP(Entradas!$A304,Inventario!$A$2:$M$21,5,FALSE))</f>
        <v>Sanofi</v>
      </c>
      <c r="F304" s="60" t="str">
        <f>IF(ISERROR(VLOOKUP(Entradas!$A304,Inventario!$A$2:$M$21,6,FALSE)),"",VLOOKUP(Entradas!$A304,Inventario!$A$2:$M$21,6,FALSE))</f>
        <v>2800</v>
      </c>
      <c r="G304" s="61">
        <v>44914</v>
      </c>
      <c r="H304" s="62" t="s">
        <v>209</v>
      </c>
      <c r="I304" s="61">
        <v>44957</v>
      </c>
      <c r="J304" s="63">
        <v>2</v>
      </c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57" t="s">
        <v>85</v>
      </c>
      <c r="B305" s="58" t="str">
        <f>IF(ISERROR(VLOOKUP(Entradas!$A305,Inventario!$A$2:$M$21,2,FALSE)),"",VLOOKUP(Entradas!$A305,Inventario!$A$2:$M$21,2,FALSE))</f>
        <v xml:space="preserve">Avaxim 80 </v>
      </c>
      <c r="C305" s="58" t="str">
        <f>IF(ISERROR(VLOOKUP(Entradas!$A305,Inventario!$A$2:$M$21,3,FALSE)),"",VLOOKUP(Entradas!$A305,Inventario!$A$2:$M$21,3,FALSE))</f>
        <v>Hepatitis A niño</v>
      </c>
      <c r="D305" s="59" t="str">
        <f>IF(ISERROR(VLOOKUP(Entradas!$A305,Inventario!$A$2:$M$21,4,FALSE)),"",VLOOKUP(Entradas!$A305,Inventario!$A$2:$M$21,4,FALSE))</f>
        <v>IPS FARALLONES</v>
      </c>
      <c r="E305" s="59" t="str">
        <f>IF(ISERROR(VLOOKUP(Entradas!$A305,Inventario!$A$2:$M$21,5,FALSE)),"",VLOOKUP(Entradas!$A305,Inventario!$A$2:$M$21,5,FALSE))</f>
        <v>Sanofi</v>
      </c>
      <c r="F305" s="60" t="str">
        <f>IF(ISERROR(VLOOKUP(Entradas!$A305,Inventario!$A$2:$M$21,6,FALSE)),"",VLOOKUP(Entradas!$A305,Inventario!$A$2:$M$21,6,FALSE))</f>
        <v>2500</v>
      </c>
      <c r="G305" s="61">
        <v>44914</v>
      </c>
      <c r="H305" s="62" t="s">
        <v>227</v>
      </c>
      <c r="I305" s="61">
        <v>45351</v>
      </c>
      <c r="J305" s="63">
        <v>2</v>
      </c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57" t="s">
        <v>58</v>
      </c>
      <c r="B306" s="58" t="str">
        <f>IF(ISERROR(VLOOKUP(Entradas!$A306,Inventario!$A$2:$M$21,2,FALSE)),"",VLOOKUP(Entradas!$A306,Inventario!$A$2:$M$21,2,FALSE))</f>
        <v>Proquad</v>
      </c>
      <c r="C306" s="58" t="str">
        <f>IF(ISERROR(VLOOKUP(Entradas!$A306,Inventario!$A$2:$M$21,3,FALSE)),"",VLOOKUP(Entradas!$A306,Inventario!$A$2:$M$21,3,FALSE))</f>
        <v>Sarampion + Rubeola + parotiditis + varicela</v>
      </c>
      <c r="D306" s="59" t="str">
        <f>IF(ISERROR(VLOOKUP(Entradas!$A306,Inventario!$A$2:$M$21,4,FALSE)),"",VLOOKUP(Entradas!$A306,Inventario!$A$2:$M$21,4,FALSE))</f>
        <v>IPS FARALLONES</v>
      </c>
      <c r="E306" s="59" t="str">
        <f>IF(ISERROR(VLOOKUP(Entradas!$A306,Inventario!$A$2:$M$21,5,FALSE)),"",VLOOKUP(Entradas!$A306,Inventario!$A$2:$M$21,5,FALSE))</f>
        <v>Merck</v>
      </c>
      <c r="F306" s="60" t="str">
        <f>IF(ISERROR(VLOOKUP(Entradas!$A306,Inventario!$A$2:$M$21,6,FALSE)),"",VLOOKUP(Entradas!$A306,Inventario!$A$2:$M$21,6,FALSE))</f>
        <v>4200</v>
      </c>
      <c r="G306" s="61">
        <v>44917</v>
      </c>
      <c r="H306" s="62" t="s">
        <v>225</v>
      </c>
      <c r="I306" s="61">
        <v>45199</v>
      </c>
      <c r="J306" s="63">
        <v>2</v>
      </c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57" t="s">
        <v>118</v>
      </c>
      <c r="B307" s="58" t="str">
        <f>IF(ISERROR(VLOOKUP(Entradas!$A307,Inventario!$A$2:$M$21,2,FALSE)),"",VLOOKUP(Entradas!$A307,Inventario!$A$2:$M$21,2,FALSE))</f>
        <v>Varivax</v>
      </c>
      <c r="C307" s="58" t="str">
        <f>IF(ISERROR(VLOOKUP(Entradas!$A307,Inventario!$A$2:$M$21,3,FALSE)),"",VLOOKUP(Entradas!$A307,Inventario!$A$2:$M$21,3,FALSE))</f>
        <v>Varicela</v>
      </c>
      <c r="D307" s="59" t="str">
        <f>IF(ISERROR(VLOOKUP(Entradas!$A307,Inventario!$A$2:$M$21,4,FALSE)),"",VLOOKUP(Entradas!$A307,Inventario!$A$2:$M$21,4,FALSE))</f>
        <v>IPS FARALLONES</v>
      </c>
      <c r="E307" s="59" t="str">
        <f>IF(ISERROR(VLOOKUP(Entradas!$A307,Inventario!$A$2:$M$21,5,FALSE)),"",VLOOKUP(Entradas!$A307,Inventario!$A$2:$M$21,5,FALSE))</f>
        <v>Merck</v>
      </c>
      <c r="F307" s="60" t="str">
        <f>IF(ISERROR(VLOOKUP(Entradas!$A307,Inventario!$A$2:$M$21,6,FALSE)),"",VLOOKUP(Entradas!$A307,Inventario!$A$2:$M$21,6,FALSE))</f>
        <v>4500</v>
      </c>
      <c r="G307" s="61">
        <v>44917</v>
      </c>
      <c r="H307" s="62" t="s">
        <v>230</v>
      </c>
      <c r="I307" s="61">
        <v>45382</v>
      </c>
      <c r="J307" s="63">
        <v>1</v>
      </c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57" t="s">
        <v>140</v>
      </c>
      <c r="B308" s="58" t="str">
        <f>IF(ISERROR(VLOOKUP(Entradas!$A308,Inventario!$A$2:$M$21,2,FALSE)),"",VLOOKUP(Entradas!$A308,Inventario!$A$2:$M$21,2,FALSE))</f>
        <v>Influvac</v>
      </c>
      <c r="C308" s="58" t="str">
        <f>IF(ISERROR(VLOOKUP(Entradas!$A308,Inventario!$A$2:$M$21,3,FALSE)),"",VLOOKUP(Entradas!$A308,Inventario!$A$2:$M$21,3,FALSE))</f>
        <v>Influenza</v>
      </c>
      <c r="D308" s="59" t="str">
        <f>IF(ISERROR(VLOOKUP(Entradas!$A308,Inventario!$A$2:$M$21,4,FALSE)),"",VLOOKUP(Entradas!$A308,Inventario!$A$2:$M$21,4,FALSE))</f>
        <v>IPS FARALLONES</v>
      </c>
      <c r="E308" s="59" t="str">
        <f>IF(ISERROR(VLOOKUP(Entradas!$A308,Inventario!$A$2:$M$21,5,FALSE)),"",VLOOKUP(Entradas!$A308,Inventario!$A$2:$M$21,5,FALSE))</f>
        <v>Abbott</v>
      </c>
      <c r="F308" s="60" t="str">
        <f>IF(ISERROR(VLOOKUP(Entradas!$A308,Inventario!$A$2:$M$21,6,FALSE)),"",VLOOKUP(Entradas!$A308,Inventario!$A$2:$M$21,6,FALSE))</f>
        <v>2602</v>
      </c>
      <c r="G308" s="61">
        <v>44918</v>
      </c>
      <c r="H308" s="62" t="s">
        <v>231</v>
      </c>
      <c r="I308" s="61">
        <v>44985</v>
      </c>
      <c r="J308" s="63">
        <v>10</v>
      </c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57" t="s">
        <v>54</v>
      </c>
      <c r="B309" s="58" t="str">
        <f>IF(ISERROR(VLOOKUP(Entradas!$A309,Inventario!$A$2:$M$21,2,FALSE)),"",VLOOKUP(Entradas!$A309,Inventario!$A$2:$M$21,2,FALSE))</f>
        <v>Prevenar</v>
      </c>
      <c r="C309" s="58" t="str">
        <f>IF(ISERROR(VLOOKUP(Entradas!$A309,Inventario!$A$2:$M$21,3,FALSE)),"",VLOOKUP(Entradas!$A309,Inventario!$A$2:$M$21,3,FALSE))</f>
        <v>Neumococo 13V</v>
      </c>
      <c r="D309" s="59" t="str">
        <f>IF(ISERROR(VLOOKUP(Entradas!$A309,Inventario!$A$2:$M$21,4,FALSE)),"",VLOOKUP(Entradas!$A309,Inventario!$A$2:$M$21,4,FALSE))</f>
        <v>Cobo Medical</v>
      </c>
      <c r="E309" s="59" t="str">
        <f>IF(ISERROR(VLOOKUP(Entradas!$A309,Inventario!$A$2:$M$21,5,FALSE)),"",VLOOKUP(Entradas!$A309,Inventario!$A$2:$M$21,5,FALSE))</f>
        <v>Pfizer</v>
      </c>
      <c r="F309" s="60" t="str">
        <f>IF(ISERROR(VLOOKUP(Entradas!$A309,Inventario!$A$2:$M$21,6,FALSE)),"",VLOOKUP(Entradas!$A309,Inventario!$A$2:$M$21,6,FALSE))</f>
        <v>2156</v>
      </c>
      <c r="G309" s="61">
        <v>44921</v>
      </c>
      <c r="H309" s="62" t="s">
        <v>223</v>
      </c>
      <c r="I309" s="61">
        <v>45382</v>
      </c>
      <c r="J309" s="63">
        <v>3</v>
      </c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57" t="s">
        <v>81</v>
      </c>
      <c r="B310" s="58" t="str">
        <f>IF(ISERROR(VLOOKUP(Entradas!$A310,Inventario!$A$2:$M$21,2,FALSE)),"",VLOOKUP(Entradas!$A310,Inventario!$A$2:$M$21,2,FALSE))</f>
        <v>Stamaril</v>
      </c>
      <c r="C310" s="58" t="str">
        <f>IF(ISERROR(VLOOKUP(Entradas!$A310,Inventario!$A$2:$M$21,3,FALSE)),"",VLOOKUP(Entradas!$A310,Inventario!$A$2:$M$21,3,FALSE))</f>
        <v>Fiebre amarilla</v>
      </c>
      <c r="D310" s="59" t="str">
        <f>IF(ISERROR(VLOOKUP(Entradas!$A310,Inventario!$A$2:$M$21,4,FALSE)),"",VLOOKUP(Entradas!$A310,Inventario!$A$2:$M$21,4,FALSE))</f>
        <v>IPS FARALLONES</v>
      </c>
      <c r="E310" s="59" t="str">
        <f>IF(ISERROR(VLOOKUP(Entradas!$A310,Inventario!$A$2:$M$21,5,FALSE)),"",VLOOKUP(Entradas!$A310,Inventario!$A$2:$M$21,5,FALSE))</f>
        <v>Sanofi</v>
      </c>
      <c r="F310" s="60" t="str">
        <f>IF(ISERROR(VLOOKUP(Entradas!$A310,Inventario!$A$2:$M$21,6,FALSE)),"",VLOOKUP(Entradas!$A310,Inventario!$A$2:$M$21,6,FALSE))</f>
        <v>3000</v>
      </c>
      <c r="G310" s="61">
        <v>44921</v>
      </c>
      <c r="H310" s="62" t="s">
        <v>229</v>
      </c>
      <c r="I310" s="61">
        <v>45565</v>
      </c>
      <c r="J310" s="63">
        <v>2</v>
      </c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57" t="s">
        <v>85</v>
      </c>
      <c r="B311" s="58" t="str">
        <f>IF(ISERROR(VLOOKUP(Entradas!$A311,Inventario!$A$2:$M$21,2,FALSE)),"",VLOOKUP(Entradas!$A311,Inventario!$A$2:$M$21,2,FALSE))</f>
        <v xml:space="preserve">Avaxim 80 </v>
      </c>
      <c r="C311" s="58" t="str">
        <f>IF(ISERROR(VLOOKUP(Entradas!$A311,Inventario!$A$2:$M$21,3,FALSE)),"",VLOOKUP(Entradas!$A311,Inventario!$A$2:$M$21,3,FALSE))</f>
        <v>Hepatitis A niño</v>
      </c>
      <c r="D311" s="59" t="str">
        <f>IF(ISERROR(VLOOKUP(Entradas!$A311,Inventario!$A$2:$M$21,4,FALSE)),"",VLOOKUP(Entradas!$A311,Inventario!$A$2:$M$21,4,FALSE))</f>
        <v>IPS FARALLONES</v>
      </c>
      <c r="E311" s="59" t="str">
        <f>IF(ISERROR(VLOOKUP(Entradas!$A311,Inventario!$A$2:$M$21,5,FALSE)),"",VLOOKUP(Entradas!$A311,Inventario!$A$2:$M$21,5,FALSE))</f>
        <v>Sanofi</v>
      </c>
      <c r="F311" s="60" t="str">
        <f>IF(ISERROR(VLOOKUP(Entradas!$A311,Inventario!$A$2:$M$21,6,FALSE)),"",VLOOKUP(Entradas!$A311,Inventario!$A$2:$M$21,6,FALSE))</f>
        <v>2500</v>
      </c>
      <c r="G311" s="61">
        <v>44921</v>
      </c>
      <c r="H311" s="62" t="s">
        <v>227</v>
      </c>
      <c r="I311" s="61">
        <v>45351</v>
      </c>
      <c r="J311" s="63">
        <v>2</v>
      </c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57" t="s">
        <v>47</v>
      </c>
      <c r="B312" s="58" t="str">
        <f>IF(ISERROR(VLOOKUP(Entradas!$A312,Inventario!$A$2:$M$21,2,FALSE)),"",VLOOKUP(Entradas!$A312,Inventario!$A$2:$M$21,2,FALSE))</f>
        <v>Nimenrix</v>
      </c>
      <c r="C312" s="58" t="str">
        <f>IF(ISERROR(VLOOKUP(Entradas!$A312,Inventario!$A$2:$M$21,3,FALSE)),"",VLOOKUP(Entradas!$A312,Inventario!$A$2:$M$21,3,FALSE))</f>
        <v>Meningococo</v>
      </c>
      <c r="D312" s="59" t="str">
        <f>IF(ISERROR(VLOOKUP(Entradas!$A312,Inventario!$A$2:$M$21,4,FALSE)),"",VLOOKUP(Entradas!$A312,Inventario!$A$2:$M$21,4,FALSE))</f>
        <v>Cobo Medical</v>
      </c>
      <c r="E312" s="59" t="str">
        <f>IF(ISERROR(VLOOKUP(Entradas!$A312,Inventario!$A$2:$M$21,5,FALSE)),"",VLOOKUP(Entradas!$A312,Inventario!$A$2:$M$21,5,FALSE))</f>
        <v>Pfizer</v>
      </c>
      <c r="F312" s="60" t="str">
        <f>IF(ISERROR(VLOOKUP(Entradas!$A312,Inventario!$A$2:$M$21,6,FALSE)),"",VLOOKUP(Entradas!$A312,Inventario!$A$2:$M$21,6,FALSE))</f>
        <v>3904</v>
      </c>
      <c r="G312" s="61">
        <v>44922</v>
      </c>
      <c r="H312" s="62" t="s">
        <v>221</v>
      </c>
      <c r="I312" s="61">
        <v>45077</v>
      </c>
      <c r="J312" s="63">
        <v>3</v>
      </c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57" t="s">
        <v>77</v>
      </c>
      <c r="B313" s="58" t="str">
        <f>IF(ISERROR(VLOOKUP(Entradas!$A313,Inventario!$A$2:$M$21,2,FALSE)),"",VLOOKUP(Entradas!$A313,Inventario!$A$2:$M$21,2,FALSE))</f>
        <v>Hexaxim</v>
      </c>
      <c r="C313" s="58" t="str">
        <f>IF(ISERROR(VLOOKUP(Entradas!$A313,Inventario!$A$2:$M$21,3,FALSE)),"",VLOOKUP(Entradas!$A313,Inventario!$A$2:$M$21,3,FALSE))</f>
        <v>DPAT + VPI + HIB + HB</v>
      </c>
      <c r="D313" s="59" t="str">
        <f>IF(ISERROR(VLOOKUP(Entradas!$A313,Inventario!$A$2:$M$21,4,FALSE)),"",VLOOKUP(Entradas!$A313,Inventario!$A$2:$M$21,4,FALSE))</f>
        <v>IPS FARALLONES</v>
      </c>
      <c r="E313" s="59" t="str">
        <f>IF(ISERROR(VLOOKUP(Entradas!$A313,Inventario!$A$2:$M$21,5,FALSE)),"",VLOOKUP(Entradas!$A313,Inventario!$A$2:$M$21,5,FALSE))</f>
        <v>Sanofi</v>
      </c>
      <c r="F313" s="60" t="str">
        <f>IF(ISERROR(VLOOKUP(Entradas!$A313,Inventario!$A$2:$M$21,6,FALSE)),"",VLOOKUP(Entradas!$A313,Inventario!$A$2:$M$21,6,FALSE))</f>
        <v>3800</v>
      </c>
      <c r="G313" s="61">
        <v>44923</v>
      </c>
      <c r="H313" s="62" t="s">
        <v>232</v>
      </c>
      <c r="I313" s="61">
        <v>45382</v>
      </c>
      <c r="J313" s="63">
        <v>2</v>
      </c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57" t="s">
        <v>96</v>
      </c>
      <c r="B314" s="58" t="str">
        <f>IF(ISERROR(VLOOKUP(Entradas!$A314,Inventario!$A$2:$M$21,2,FALSE)),"",VLOOKUP(Entradas!$A314,Inventario!$A$2:$M$21,2,FALSE))</f>
        <v>Rotateq</v>
      </c>
      <c r="C314" s="58" t="str">
        <f>IF(ISERROR(VLOOKUP(Entradas!$A314,Inventario!$A$2:$M$21,3,FALSE)),"",VLOOKUP(Entradas!$A314,Inventario!$A$2:$M$21,3,FALSE))</f>
        <v>Rotavirus Vivo Atenuado</v>
      </c>
      <c r="D314" s="59" t="str">
        <f>IF(ISERROR(VLOOKUP(Entradas!$A314,Inventario!$A$2:$M$21,4,FALSE)),"",VLOOKUP(Entradas!$A314,Inventario!$A$2:$M$21,4,FALSE))</f>
        <v>IPS FARALLONES</v>
      </c>
      <c r="E314" s="59" t="str">
        <f>IF(ISERROR(VLOOKUP(Entradas!$A314,Inventario!$A$2:$M$21,5,FALSE)),"",VLOOKUP(Entradas!$A314,Inventario!$A$2:$M$21,5,FALSE))</f>
        <v>Merck</v>
      </c>
      <c r="F314" s="60" t="str">
        <f>IF(ISERROR(VLOOKUP(Entradas!$A314,Inventario!$A$2:$M$21,6,FALSE)),"",VLOOKUP(Entradas!$A314,Inventario!$A$2:$M$21,6,FALSE))</f>
        <v>1800</v>
      </c>
      <c r="G314" s="61">
        <v>44923</v>
      </c>
      <c r="H314" s="62" t="s">
        <v>226</v>
      </c>
      <c r="I314" s="61">
        <v>45351</v>
      </c>
      <c r="J314" s="63">
        <v>2</v>
      </c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57" t="s">
        <v>47</v>
      </c>
      <c r="B315" s="58" t="str">
        <f>IF(ISERROR(VLOOKUP(Entradas!$A315,Inventario!$A$2:$M$21,2,FALSE)),"",VLOOKUP(Entradas!$A315,Inventario!$A$2:$M$21,2,FALSE))</f>
        <v>Nimenrix</v>
      </c>
      <c r="C315" s="58" t="str">
        <f>IF(ISERROR(VLOOKUP(Entradas!$A315,Inventario!$A$2:$M$21,3,FALSE)),"",VLOOKUP(Entradas!$A315,Inventario!$A$2:$M$21,3,FALSE))</f>
        <v>Meningococo</v>
      </c>
      <c r="D315" s="59" t="str">
        <f>IF(ISERROR(VLOOKUP(Entradas!$A315,Inventario!$A$2:$M$21,4,FALSE)),"",VLOOKUP(Entradas!$A315,Inventario!$A$2:$M$21,4,FALSE))</f>
        <v>Cobo Medical</v>
      </c>
      <c r="E315" s="59" t="str">
        <f>IF(ISERROR(VLOOKUP(Entradas!$A315,Inventario!$A$2:$M$21,5,FALSE)),"",VLOOKUP(Entradas!$A315,Inventario!$A$2:$M$21,5,FALSE))</f>
        <v>Pfizer</v>
      </c>
      <c r="F315" s="60" t="str">
        <f>IF(ISERROR(VLOOKUP(Entradas!$A315,Inventario!$A$2:$M$21,6,FALSE)),"",VLOOKUP(Entradas!$A315,Inventario!$A$2:$M$21,6,FALSE))</f>
        <v>3904</v>
      </c>
      <c r="G315" s="61">
        <v>44923</v>
      </c>
      <c r="H315" s="62" t="s">
        <v>221</v>
      </c>
      <c r="I315" s="61">
        <v>45077</v>
      </c>
      <c r="J315" s="63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57" t="s">
        <v>62</v>
      </c>
      <c r="B316" s="58" t="str">
        <f>IF(ISERROR(VLOOKUP(Entradas!$A316,Inventario!$A$2:$M$21,2,FALSE)),"",VLOOKUP(Entradas!$A316,Inventario!$A$2:$M$21,2,FALSE))</f>
        <v xml:space="preserve">Gardasil </v>
      </c>
      <c r="C316" s="58" t="str">
        <f>IF(ISERROR(VLOOKUP(Entradas!$A316,Inventario!$A$2:$M$21,3,FALSE)),"",VLOOKUP(Entradas!$A316,Inventario!$A$2:$M$21,3,FALSE))</f>
        <v>VPH</v>
      </c>
      <c r="D316" s="59" t="str">
        <f>IF(ISERROR(VLOOKUP(Entradas!$A316,Inventario!$A$2:$M$21,4,FALSE)),"",VLOOKUP(Entradas!$A316,Inventario!$A$2:$M$21,4,FALSE))</f>
        <v>IPS FARALLONES</v>
      </c>
      <c r="E316" s="59" t="str">
        <f>IF(ISERROR(VLOOKUP(Entradas!$A316,Inventario!$A$2:$M$21,5,FALSE)),"",VLOOKUP(Entradas!$A316,Inventario!$A$2:$M$21,5,FALSE))</f>
        <v>Merck</v>
      </c>
      <c r="F316" s="60" t="str">
        <f>IF(ISERROR(VLOOKUP(Entradas!$A316,Inventario!$A$2:$M$21,6,FALSE)),"",VLOOKUP(Entradas!$A316,Inventario!$A$2:$M$21,6,FALSE))</f>
        <v>1600</v>
      </c>
      <c r="G316" s="61">
        <v>44938</v>
      </c>
      <c r="H316" s="62" t="s">
        <v>228</v>
      </c>
      <c r="I316" s="61">
        <v>45688</v>
      </c>
      <c r="J316" s="63">
        <v>1</v>
      </c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57" t="s">
        <v>58</v>
      </c>
      <c r="B317" s="58" t="str">
        <f>IF(ISERROR(VLOOKUP(Entradas!$A317,Inventario!$A$2:$M$21,2,FALSE)),"",VLOOKUP(Entradas!$A317,Inventario!$A$2:$M$21,2,FALSE))</f>
        <v>Proquad</v>
      </c>
      <c r="C317" s="58" t="str">
        <f>IF(ISERROR(VLOOKUP(Entradas!$A317,Inventario!$A$2:$M$21,3,FALSE)),"",VLOOKUP(Entradas!$A317,Inventario!$A$2:$M$21,3,FALSE))</f>
        <v>Sarampion + Rubeola + parotiditis + varicela</v>
      </c>
      <c r="D317" s="59" t="str">
        <f>IF(ISERROR(VLOOKUP(Entradas!$A317,Inventario!$A$2:$M$21,4,FALSE)),"",VLOOKUP(Entradas!$A317,Inventario!$A$2:$M$21,4,FALSE))</f>
        <v>IPS FARALLONES</v>
      </c>
      <c r="E317" s="59" t="str">
        <f>IF(ISERROR(VLOOKUP(Entradas!$A317,Inventario!$A$2:$M$21,5,FALSE)),"",VLOOKUP(Entradas!$A317,Inventario!$A$2:$M$21,5,FALSE))</f>
        <v>Merck</v>
      </c>
      <c r="F317" s="60" t="str">
        <f>IF(ISERROR(VLOOKUP(Entradas!$A317,Inventario!$A$2:$M$21,6,FALSE)),"",VLOOKUP(Entradas!$A317,Inventario!$A$2:$M$21,6,FALSE))</f>
        <v>4200</v>
      </c>
      <c r="G317" s="61">
        <v>44938</v>
      </c>
      <c r="H317" s="62" t="s">
        <v>225</v>
      </c>
      <c r="I317" s="61">
        <v>45199</v>
      </c>
      <c r="J317" s="63">
        <v>2</v>
      </c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57" t="s">
        <v>85</v>
      </c>
      <c r="B318" s="58" t="str">
        <f>IF(ISERROR(VLOOKUP(Entradas!$A318,Inventario!$A$2:$M$21,2,FALSE)),"",VLOOKUP(Entradas!$A318,Inventario!$A$2:$M$21,2,FALSE))</f>
        <v xml:space="preserve">Avaxim 80 </v>
      </c>
      <c r="C318" s="58" t="str">
        <f>IF(ISERROR(VLOOKUP(Entradas!$A318,Inventario!$A$2:$M$21,3,FALSE)),"",VLOOKUP(Entradas!$A318,Inventario!$A$2:$M$21,3,FALSE))</f>
        <v>Hepatitis A niño</v>
      </c>
      <c r="D318" s="59" t="str">
        <f>IF(ISERROR(VLOOKUP(Entradas!$A318,Inventario!$A$2:$M$21,4,FALSE)),"",VLOOKUP(Entradas!$A318,Inventario!$A$2:$M$21,4,FALSE))</f>
        <v>IPS FARALLONES</v>
      </c>
      <c r="E318" s="59" t="str">
        <f>IF(ISERROR(VLOOKUP(Entradas!$A318,Inventario!$A$2:$M$21,5,FALSE)),"",VLOOKUP(Entradas!$A318,Inventario!$A$2:$M$21,5,FALSE))</f>
        <v>Sanofi</v>
      </c>
      <c r="F318" s="60" t="str">
        <f>IF(ISERROR(VLOOKUP(Entradas!$A318,Inventario!$A$2:$M$21,6,FALSE)),"",VLOOKUP(Entradas!$A318,Inventario!$A$2:$M$21,6,FALSE))</f>
        <v>2500</v>
      </c>
      <c r="G318" s="61">
        <v>44938</v>
      </c>
      <c r="H318" s="62" t="s">
        <v>227</v>
      </c>
      <c r="I318" s="61">
        <v>45351</v>
      </c>
      <c r="J318" s="63">
        <v>2</v>
      </c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57" t="s">
        <v>77</v>
      </c>
      <c r="B319" s="58" t="str">
        <f>IF(ISERROR(VLOOKUP(Entradas!$A319,Inventario!$A$2:$M$21,2,FALSE)),"",VLOOKUP(Entradas!$A319,Inventario!$A$2:$M$21,2,FALSE))</f>
        <v>Hexaxim</v>
      </c>
      <c r="C319" s="58" t="str">
        <f>IF(ISERROR(VLOOKUP(Entradas!$A319,Inventario!$A$2:$M$21,3,FALSE)),"",VLOOKUP(Entradas!$A319,Inventario!$A$2:$M$21,3,FALSE))</f>
        <v>DPAT + VPI + HIB + HB</v>
      </c>
      <c r="D319" s="59" t="str">
        <f>IF(ISERROR(VLOOKUP(Entradas!$A319,Inventario!$A$2:$M$21,4,FALSE)),"",VLOOKUP(Entradas!$A319,Inventario!$A$2:$M$21,4,FALSE))</f>
        <v>IPS FARALLONES</v>
      </c>
      <c r="E319" s="59" t="str">
        <f>IF(ISERROR(VLOOKUP(Entradas!$A319,Inventario!$A$2:$M$21,5,FALSE)),"",VLOOKUP(Entradas!$A319,Inventario!$A$2:$M$21,5,FALSE))</f>
        <v>Sanofi</v>
      </c>
      <c r="F319" s="60" t="str">
        <f>IF(ISERROR(VLOOKUP(Entradas!$A319,Inventario!$A$2:$M$21,6,FALSE)),"",VLOOKUP(Entradas!$A319,Inventario!$A$2:$M$21,6,FALSE))</f>
        <v>3800</v>
      </c>
      <c r="G319" s="61">
        <v>44938</v>
      </c>
      <c r="H319" s="62" t="s">
        <v>232</v>
      </c>
      <c r="I319" s="61">
        <v>45382</v>
      </c>
      <c r="J319" s="63">
        <v>2</v>
      </c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57" t="s">
        <v>118</v>
      </c>
      <c r="B320" s="58" t="str">
        <f>IF(ISERROR(VLOOKUP(Entradas!$A320,Inventario!$A$2:$M$21,2,FALSE)),"",VLOOKUP(Entradas!$A320,Inventario!$A$2:$M$21,2,FALSE))</f>
        <v>Varivax</v>
      </c>
      <c r="C320" s="58" t="str">
        <f>IF(ISERROR(VLOOKUP(Entradas!$A320,Inventario!$A$2:$M$21,3,FALSE)),"",VLOOKUP(Entradas!$A320,Inventario!$A$2:$M$21,3,FALSE))</f>
        <v>Varicela</v>
      </c>
      <c r="D320" s="59" t="str">
        <f>IF(ISERROR(VLOOKUP(Entradas!$A320,Inventario!$A$2:$M$21,4,FALSE)),"",VLOOKUP(Entradas!$A320,Inventario!$A$2:$M$21,4,FALSE))</f>
        <v>IPS FARALLONES</v>
      </c>
      <c r="E320" s="59" t="str">
        <f>IF(ISERROR(VLOOKUP(Entradas!$A320,Inventario!$A$2:$M$21,5,FALSE)),"",VLOOKUP(Entradas!$A320,Inventario!$A$2:$M$21,5,FALSE))</f>
        <v>Merck</v>
      </c>
      <c r="F320" s="60" t="str">
        <f>IF(ISERROR(VLOOKUP(Entradas!$A320,Inventario!$A$2:$M$21,6,FALSE)),"",VLOOKUP(Entradas!$A320,Inventario!$A$2:$M$21,6,FALSE))</f>
        <v>4500</v>
      </c>
      <c r="G320" s="61">
        <v>44938</v>
      </c>
      <c r="H320" s="62" t="s">
        <v>230</v>
      </c>
      <c r="I320" s="61">
        <v>45382</v>
      </c>
      <c r="J320" s="63">
        <v>1</v>
      </c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57" t="s">
        <v>81</v>
      </c>
      <c r="B321" s="58" t="str">
        <f>IF(ISERROR(VLOOKUP(Entradas!$A321,Inventario!$A$2:$M$21,2,FALSE)),"",VLOOKUP(Entradas!$A321,Inventario!$A$2:$M$21,2,FALSE))</f>
        <v>Stamaril</v>
      </c>
      <c r="C321" s="58" t="str">
        <f>IF(ISERROR(VLOOKUP(Entradas!$A321,Inventario!$A$2:$M$21,3,FALSE)),"",VLOOKUP(Entradas!$A321,Inventario!$A$2:$M$21,3,FALSE))</f>
        <v>Fiebre amarilla</v>
      </c>
      <c r="D321" s="59" t="str">
        <f>IF(ISERROR(VLOOKUP(Entradas!$A321,Inventario!$A$2:$M$21,4,FALSE)),"",VLOOKUP(Entradas!$A321,Inventario!$A$2:$M$21,4,FALSE))</f>
        <v>IPS FARALLONES</v>
      </c>
      <c r="E321" s="59" t="str">
        <f>IF(ISERROR(VLOOKUP(Entradas!$A321,Inventario!$A$2:$M$21,5,FALSE)),"",VLOOKUP(Entradas!$A321,Inventario!$A$2:$M$21,5,FALSE))</f>
        <v>Sanofi</v>
      </c>
      <c r="F321" s="60" t="str">
        <f>IF(ISERROR(VLOOKUP(Entradas!$A321,Inventario!$A$2:$M$21,6,FALSE)),"",VLOOKUP(Entradas!$A321,Inventario!$A$2:$M$21,6,FALSE))</f>
        <v>3000</v>
      </c>
      <c r="G321" s="61">
        <v>44938</v>
      </c>
      <c r="H321" s="62" t="s">
        <v>229</v>
      </c>
      <c r="I321" s="61">
        <v>45565</v>
      </c>
      <c r="J321" s="63">
        <v>2</v>
      </c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57" t="s">
        <v>73</v>
      </c>
      <c r="B322" s="58" t="str">
        <f>IF(ISERROR(VLOOKUP(Entradas!$A322,Inventario!$A$2:$M$21,2,FALSE)),"",VLOOKUP(Entradas!$A322,Inventario!$A$2:$M$21,2,FALSE))</f>
        <v>Pentaxim</v>
      </c>
      <c r="C322" s="58" t="str">
        <f>IF(ISERROR(VLOOKUP(Entradas!$A322,Inventario!$A$2:$M$21,3,FALSE)),"",VLOOKUP(Entradas!$A322,Inventario!$A$2:$M$21,3,FALSE))</f>
        <v>Difteria-Tosferina, tetano, polio, haemophilus</v>
      </c>
      <c r="D322" s="59" t="str">
        <f>IF(ISERROR(VLOOKUP(Entradas!$A322,Inventario!$A$2:$M$21,4,FALSE)),"",VLOOKUP(Entradas!$A322,Inventario!$A$2:$M$21,4,FALSE))</f>
        <v>IPS FARALLONES</v>
      </c>
      <c r="E322" s="59" t="str">
        <f>IF(ISERROR(VLOOKUP(Entradas!$A322,Inventario!$A$2:$M$21,5,FALSE)),"",VLOOKUP(Entradas!$A322,Inventario!$A$2:$M$21,5,FALSE))</f>
        <v>Sanofi</v>
      </c>
      <c r="F322" s="60" t="str">
        <f>IF(ISERROR(VLOOKUP(Entradas!$A322,Inventario!$A$2:$M$21,6,FALSE)),"",VLOOKUP(Entradas!$A322,Inventario!$A$2:$M$21,6,FALSE))</f>
        <v>2800</v>
      </c>
      <c r="G322" s="61">
        <v>44938</v>
      </c>
      <c r="H322" s="62" t="s">
        <v>209</v>
      </c>
      <c r="I322" s="61">
        <v>44957</v>
      </c>
      <c r="J322" s="63">
        <v>1</v>
      </c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57" t="s">
        <v>96</v>
      </c>
      <c r="B323" s="58" t="str">
        <f>IF(ISERROR(VLOOKUP(Entradas!$A323,Inventario!$A$2:$M$21,2,FALSE)),"",VLOOKUP(Entradas!$A323,Inventario!$A$2:$M$21,2,FALSE))</f>
        <v>Rotateq</v>
      </c>
      <c r="C323" s="58" t="str">
        <f>IF(ISERROR(VLOOKUP(Entradas!$A323,Inventario!$A$2:$M$21,3,FALSE)),"",VLOOKUP(Entradas!$A323,Inventario!$A$2:$M$21,3,FALSE))</f>
        <v>Rotavirus Vivo Atenuado</v>
      </c>
      <c r="D323" s="59" t="str">
        <f>IF(ISERROR(VLOOKUP(Entradas!$A323,Inventario!$A$2:$M$21,4,FALSE)),"",VLOOKUP(Entradas!$A323,Inventario!$A$2:$M$21,4,FALSE))</f>
        <v>IPS FARALLONES</v>
      </c>
      <c r="E323" s="59" t="str">
        <f>IF(ISERROR(VLOOKUP(Entradas!$A323,Inventario!$A$2:$M$21,5,FALSE)),"",VLOOKUP(Entradas!$A323,Inventario!$A$2:$M$21,5,FALSE))</f>
        <v>Merck</v>
      </c>
      <c r="F323" s="60" t="str">
        <f>IF(ISERROR(VLOOKUP(Entradas!$A323,Inventario!$A$2:$M$21,6,FALSE)),"",VLOOKUP(Entradas!$A323,Inventario!$A$2:$M$21,6,FALSE))</f>
        <v>1800</v>
      </c>
      <c r="G323" s="61">
        <v>44938</v>
      </c>
      <c r="H323" s="62" t="s">
        <v>226</v>
      </c>
      <c r="I323" s="61">
        <v>45351</v>
      </c>
      <c r="J323" s="63">
        <v>1</v>
      </c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57" t="s">
        <v>47</v>
      </c>
      <c r="B324" s="58" t="str">
        <f>IF(ISERROR(VLOOKUP(Entradas!$A324,Inventario!$A$2:$M$21,2,FALSE)),"",VLOOKUP(Entradas!$A324,Inventario!$A$2:$M$21,2,FALSE))</f>
        <v>Nimenrix</v>
      </c>
      <c r="C324" s="58" t="str">
        <f>IF(ISERROR(VLOOKUP(Entradas!$A324,Inventario!$A$2:$M$21,3,FALSE)),"",VLOOKUP(Entradas!$A324,Inventario!$A$2:$M$21,3,FALSE))</f>
        <v>Meningococo</v>
      </c>
      <c r="D324" s="59" t="str">
        <f>IF(ISERROR(VLOOKUP(Entradas!$A324,Inventario!$A$2:$M$21,4,FALSE)),"",VLOOKUP(Entradas!$A324,Inventario!$A$2:$M$21,4,FALSE))</f>
        <v>Cobo Medical</v>
      </c>
      <c r="E324" s="59" t="str">
        <f>IF(ISERROR(VLOOKUP(Entradas!$A324,Inventario!$A$2:$M$21,5,FALSE)),"",VLOOKUP(Entradas!$A324,Inventario!$A$2:$M$21,5,FALSE))</f>
        <v>Pfizer</v>
      </c>
      <c r="F324" s="60" t="str">
        <f>IF(ISERROR(VLOOKUP(Entradas!$A324,Inventario!$A$2:$M$21,6,FALSE)),"",VLOOKUP(Entradas!$A324,Inventario!$A$2:$M$21,6,FALSE))</f>
        <v>3904</v>
      </c>
      <c r="G324" s="61">
        <v>44939</v>
      </c>
      <c r="H324" s="62" t="s">
        <v>221</v>
      </c>
      <c r="I324" s="61">
        <v>45077</v>
      </c>
      <c r="J324" s="63">
        <v>5</v>
      </c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57" t="s">
        <v>54</v>
      </c>
      <c r="B325" s="58" t="str">
        <f>IF(ISERROR(VLOOKUP(Entradas!$A325,Inventario!$A$2:$M$21,2,FALSE)),"",VLOOKUP(Entradas!$A325,Inventario!$A$2:$M$21,2,FALSE))</f>
        <v>Prevenar</v>
      </c>
      <c r="C325" s="58" t="str">
        <f>IF(ISERROR(VLOOKUP(Entradas!$A325,Inventario!$A$2:$M$21,3,FALSE)),"",VLOOKUP(Entradas!$A325,Inventario!$A$2:$M$21,3,FALSE))</f>
        <v>Neumococo 13V</v>
      </c>
      <c r="D325" s="59" t="str">
        <f>IF(ISERROR(VLOOKUP(Entradas!$A325,Inventario!$A$2:$M$21,4,FALSE)),"",VLOOKUP(Entradas!$A325,Inventario!$A$2:$M$21,4,FALSE))</f>
        <v>Cobo Medical</v>
      </c>
      <c r="E325" s="59" t="str">
        <f>IF(ISERROR(VLOOKUP(Entradas!$A325,Inventario!$A$2:$M$21,5,FALSE)),"",VLOOKUP(Entradas!$A325,Inventario!$A$2:$M$21,5,FALSE))</f>
        <v>Pfizer</v>
      </c>
      <c r="F325" s="60" t="str">
        <f>IF(ISERROR(VLOOKUP(Entradas!$A325,Inventario!$A$2:$M$21,6,FALSE)),"",VLOOKUP(Entradas!$A325,Inventario!$A$2:$M$21,6,FALSE))</f>
        <v>2156</v>
      </c>
      <c r="G325" s="61">
        <v>44939</v>
      </c>
      <c r="H325" s="62" t="s">
        <v>223</v>
      </c>
      <c r="I325" s="61">
        <v>45382</v>
      </c>
      <c r="J325" s="63">
        <v>5</v>
      </c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57" t="s">
        <v>47</v>
      </c>
      <c r="B326" s="58" t="str">
        <f>IF(ISERROR(VLOOKUP(Entradas!$A326,Inventario!$A$2:$M$21,2,FALSE)),"",VLOOKUP(Entradas!$A326,Inventario!$A$2:$M$21,2,FALSE))</f>
        <v>Nimenrix</v>
      </c>
      <c r="C326" s="58" t="str">
        <f>IF(ISERROR(VLOOKUP(Entradas!$A326,Inventario!$A$2:$M$21,3,FALSE)),"",VLOOKUP(Entradas!$A326,Inventario!$A$2:$M$21,3,FALSE))</f>
        <v>Meningococo</v>
      </c>
      <c r="D326" s="59" t="str">
        <f>IF(ISERROR(VLOOKUP(Entradas!$A326,Inventario!$A$2:$M$21,4,FALSE)),"",VLOOKUP(Entradas!$A326,Inventario!$A$2:$M$21,4,FALSE))</f>
        <v>Cobo Medical</v>
      </c>
      <c r="E326" s="59" t="str">
        <f>IF(ISERROR(VLOOKUP(Entradas!$A326,Inventario!$A$2:$M$21,5,FALSE)),"",VLOOKUP(Entradas!$A326,Inventario!$A$2:$M$21,5,FALSE))</f>
        <v>Pfizer</v>
      </c>
      <c r="F326" s="60" t="str">
        <f>IF(ISERROR(VLOOKUP(Entradas!$A326,Inventario!$A$2:$M$21,6,FALSE)),"",VLOOKUP(Entradas!$A326,Inventario!$A$2:$M$21,6,FALSE))</f>
        <v>3904</v>
      </c>
      <c r="G326" s="61">
        <v>44942</v>
      </c>
      <c r="H326" s="62" t="s">
        <v>221</v>
      </c>
      <c r="I326" s="61">
        <v>45077</v>
      </c>
      <c r="J326" s="63">
        <v>2</v>
      </c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57" t="s">
        <v>54</v>
      </c>
      <c r="B327" s="58" t="str">
        <f>IF(ISERROR(VLOOKUP(Entradas!$A327,Inventario!$A$2:$M$21,2,FALSE)),"",VLOOKUP(Entradas!$A327,Inventario!$A$2:$M$21,2,FALSE))</f>
        <v>Prevenar</v>
      </c>
      <c r="C327" s="58" t="str">
        <f>IF(ISERROR(VLOOKUP(Entradas!$A327,Inventario!$A$2:$M$21,3,FALSE)),"",VLOOKUP(Entradas!$A327,Inventario!$A$2:$M$21,3,FALSE))</f>
        <v>Neumococo 13V</v>
      </c>
      <c r="D327" s="59" t="str">
        <f>IF(ISERROR(VLOOKUP(Entradas!$A327,Inventario!$A$2:$M$21,4,FALSE)),"",VLOOKUP(Entradas!$A327,Inventario!$A$2:$M$21,4,FALSE))</f>
        <v>Cobo Medical</v>
      </c>
      <c r="E327" s="59" t="str">
        <f>IF(ISERROR(VLOOKUP(Entradas!$A327,Inventario!$A$2:$M$21,5,FALSE)),"",VLOOKUP(Entradas!$A327,Inventario!$A$2:$M$21,5,FALSE))</f>
        <v>Pfizer</v>
      </c>
      <c r="F327" s="60" t="str">
        <f>IF(ISERROR(VLOOKUP(Entradas!$A327,Inventario!$A$2:$M$21,6,FALSE)),"",VLOOKUP(Entradas!$A327,Inventario!$A$2:$M$21,6,FALSE))</f>
        <v>2156</v>
      </c>
      <c r="G327" s="61">
        <v>44942</v>
      </c>
      <c r="H327" s="62" t="s">
        <v>223</v>
      </c>
      <c r="I327" s="61">
        <v>45382</v>
      </c>
      <c r="J327" s="63">
        <v>4</v>
      </c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57" t="s">
        <v>108</v>
      </c>
      <c r="B328" s="58" t="str">
        <f>IF(ISERROR(VLOOKUP(Entradas!$A328,Inventario!$A$2:$M$21,2,FALSE)),"",VLOOKUP(Entradas!$A328,Inventario!$A$2:$M$21,2,FALSE))</f>
        <v>Priorix</v>
      </c>
      <c r="C328" s="58" t="str">
        <f>IF(ISERROR(VLOOKUP(Entradas!$A328,Inventario!$A$2:$M$21,3,FALSE)),"",VLOOKUP(Entradas!$A328,Inventario!$A$2:$M$21,3,FALSE))</f>
        <v>Rubeola, Sarampion, Paperas</v>
      </c>
      <c r="D328" s="59" t="str">
        <f>IF(ISERROR(VLOOKUP(Entradas!$A328,Inventario!$A$2:$M$21,4,FALSE)),"",VLOOKUP(Entradas!$A328,Inventario!$A$2:$M$21,4,FALSE))</f>
        <v>IPS FARALLONES</v>
      </c>
      <c r="E328" s="59" t="str">
        <f>IF(ISERROR(VLOOKUP(Entradas!$A328,Inventario!$A$2:$M$21,5,FALSE)),"",VLOOKUP(Entradas!$A328,Inventario!$A$2:$M$21,5,FALSE))</f>
        <v>Glaxo</v>
      </c>
      <c r="F328" s="60" t="str">
        <f>IF(ISERROR(VLOOKUP(Entradas!$A328,Inventario!$A$2:$M$21,6,FALSE)),"",VLOOKUP(Entradas!$A328,Inventario!$A$2:$M$21,6,FALSE))</f>
        <v>1000</v>
      </c>
      <c r="G328" s="61">
        <v>44942</v>
      </c>
      <c r="H328" s="62" t="s">
        <v>233</v>
      </c>
      <c r="I328" s="61">
        <v>45260</v>
      </c>
      <c r="J328" s="63">
        <v>3</v>
      </c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57" t="s">
        <v>85</v>
      </c>
      <c r="B329" s="58" t="str">
        <f>IF(ISERROR(VLOOKUP(Entradas!$A329,Inventario!$A$2:$M$21,2,FALSE)),"",VLOOKUP(Entradas!$A329,Inventario!$A$2:$M$21,2,FALSE))</f>
        <v xml:space="preserve">Avaxim 80 </v>
      </c>
      <c r="C329" s="58" t="str">
        <f>IF(ISERROR(VLOOKUP(Entradas!$A329,Inventario!$A$2:$M$21,3,FALSE)),"",VLOOKUP(Entradas!$A329,Inventario!$A$2:$M$21,3,FALSE))</f>
        <v>Hepatitis A niño</v>
      </c>
      <c r="D329" s="59" t="str">
        <f>IF(ISERROR(VLOOKUP(Entradas!$A329,Inventario!$A$2:$M$21,4,FALSE)),"",VLOOKUP(Entradas!$A329,Inventario!$A$2:$M$21,4,FALSE))</f>
        <v>IPS FARALLONES</v>
      </c>
      <c r="E329" s="59" t="str">
        <f>IF(ISERROR(VLOOKUP(Entradas!$A329,Inventario!$A$2:$M$21,5,FALSE)),"",VLOOKUP(Entradas!$A329,Inventario!$A$2:$M$21,5,FALSE))</f>
        <v>Sanofi</v>
      </c>
      <c r="F329" s="60" t="str">
        <f>IF(ISERROR(VLOOKUP(Entradas!$A329,Inventario!$A$2:$M$21,6,FALSE)),"",VLOOKUP(Entradas!$A329,Inventario!$A$2:$M$21,6,FALSE))</f>
        <v>2500</v>
      </c>
      <c r="G329" s="61">
        <v>44942</v>
      </c>
      <c r="H329" s="62" t="s">
        <v>227</v>
      </c>
      <c r="I329" s="61">
        <v>45351</v>
      </c>
      <c r="J329" s="63">
        <v>5</v>
      </c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57" t="s">
        <v>73</v>
      </c>
      <c r="B330" s="58" t="str">
        <f>IF(ISERROR(VLOOKUP(Entradas!$A330,Inventario!$A$2:$M$21,2,FALSE)),"",VLOOKUP(Entradas!$A330,Inventario!$A$2:$M$21,2,FALSE))</f>
        <v>Pentaxim</v>
      </c>
      <c r="C330" s="58" t="str">
        <f>IF(ISERROR(VLOOKUP(Entradas!$A330,Inventario!$A$2:$M$21,3,FALSE)),"",VLOOKUP(Entradas!$A330,Inventario!$A$2:$M$21,3,FALSE))</f>
        <v>Difteria-Tosferina, tetano, polio, haemophilus</v>
      </c>
      <c r="D330" s="59" t="str">
        <f>IF(ISERROR(VLOOKUP(Entradas!$A330,Inventario!$A$2:$M$21,4,FALSE)),"",VLOOKUP(Entradas!$A330,Inventario!$A$2:$M$21,4,FALSE))</f>
        <v>IPS FARALLONES</v>
      </c>
      <c r="E330" s="59" t="str">
        <f>IF(ISERROR(VLOOKUP(Entradas!$A330,Inventario!$A$2:$M$21,5,FALSE)),"",VLOOKUP(Entradas!$A330,Inventario!$A$2:$M$21,5,FALSE))</f>
        <v>Sanofi</v>
      </c>
      <c r="F330" s="60" t="str">
        <f>IF(ISERROR(VLOOKUP(Entradas!$A330,Inventario!$A$2:$M$21,6,FALSE)),"",VLOOKUP(Entradas!$A330,Inventario!$A$2:$M$21,6,FALSE))</f>
        <v>2800</v>
      </c>
      <c r="G330" s="61">
        <v>44942</v>
      </c>
      <c r="H330" s="62" t="s">
        <v>209</v>
      </c>
      <c r="I330" s="61">
        <v>44957</v>
      </c>
      <c r="J330" s="63">
        <v>1</v>
      </c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57" t="s">
        <v>81</v>
      </c>
      <c r="B331" s="58" t="str">
        <f>IF(ISERROR(VLOOKUP(Entradas!$A331,Inventario!$A$2:$M$21,2,FALSE)),"",VLOOKUP(Entradas!$A331,Inventario!$A$2:$M$21,2,FALSE))</f>
        <v>Stamaril</v>
      </c>
      <c r="C331" s="58" t="str">
        <f>IF(ISERROR(VLOOKUP(Entradas!$A331,Inventario!$A$2:$M$21,3,FALSE)),"",VLOOKUP(Entradas!$A331,Inventario!$A$2:$M$21,3,FALSE))</f>
        <v>Fiebre amarilla</v>
      </c>
      <c r="D331" s="59" t="str">
        <f>IF(ISERROR(VLOOKUP(Entradas!$A331,Inventario!$A$2:$M$21,4,FALSE)),"",VLOOKUP(Entradas!$A331,Inventario!$A$2:$M$21,4,FALSE))</f>
        <v>IPS FARALLONES</v>
      </c>
      <c r="E331" s="59" t="str">
        <f>IF(ISERROR(VLOOKUP(Entradas!$A331,Inventario!$A$2:$M$21,5,FALSE)),"",VLOOKUP(Entradas!$A331,Inventario!$A$2:$M$21,5,FALSE))</f>
        <v>Sanofi</v>
      </c>
      <c r="F331" s="60" t="str">
        <f>IF(ISERROR(VLOOKUP(Entradas!$A331,Inventario!$A$2:$M$21,6,FALSE)),"",VLOOKUP(Entradas!$A331,Inventario!$A$2:$M$21,6,FALSE))</f>
        <v>3000</v>
      </c>
      <c r="G331" s="61">
        <v>44942</v>
      </c>
      <c r="H331" s="62" t="s">
        <v>229</v>
      </c>
      <c r="I331" s="61">
        <v>45565</v>
      </c>
      <c r="J331" s="63">
        <v>3</v>
      </c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57" t="s">
        <v>118</v>
      </c>
      <c r="B332" s="58" t="str">
        <f>IF(ISERROR(VLOOKUP(Entradas!$A332,Inventario!$A$2:$M$21,2,FALSE)),"",VLOOKUP(Entradas!$A332,Inventario!$A$2:$M$21,2,FALSE))</f>
        <v>Varivax</v>
      </c>
      <c r="C332" s="58" t="str">
        <f>IF(ISERROR(VLOOKUP(Entradas!$A332,Inventario!$A$2:$M$21,3,FALSE)),"",VLOOKUP(Entradas!$A332,Inventario!$A$2:$M$21,3,FALSE))</f>
        <v>Varicela</v>
      </c>
      <c r="D332" s="59" t="str">
        <f>IF(ISERROR(VLOOKUP(Entradas!$A332,Inventario!$A$2:$M$21,4,FALSE)),"",VLOOKUP(Entradas!$A332,Inventario!$A$2:$M$21,4,FALSE))</f>
        <v>IPS FARALLONES</v>
      </c>
      <c r="E332" s="59" t="str">
        <f>IF(ISERROR(VLOOKUP(Entradas!$A332,Inventario!$A$2:$M$21,5,FALSE)),"",VLOOKUP(Entradas!$A332,Inventario!$A$2:$M$21,5,FALSE))</f>
        <v>Merck</v>
      </c>
      <c r="F332" s="60" t="str">
        <f>IF(ISERROR(VLOOKUP(Entradas!$A332,Inventario!$A$2:$M$21,6,FALSE)),"",VLOOKUP(Entradas!$A332,Inventario!$A$2:$M$21,6,FALSE))</f>
        <v>4500</v>
      </c>
      <c r="G332" s="61">
        <v>44942</v>
      </c>
      <c r="H332" s="62" t="s">
        <v>230</v>
      </c>
      <c r="I332" s="61">
        <v>45382</v>
      </c>
      <c r="J332" s="63">
        <v>2</v>
      </c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57" t="s">
        <v>140</v>
      </c>
      <c r="B333" s="58" t="str">
        <f>IF(ISERROR(VLOOKUP(Entradas!$A333,Inventario!$A$2:$M$21,2,FALSE)),"",VLOOKUP(Entradas!$A333,Inventario!$A$2:$M$21,2,FALSE))</f>
        <v>Influvac</v>
      </c>
      <c r="C333" s="58" t="str">
        <f>IF(ISERROR(VLOOKUP(Entradas!$A333,Inventario!$A$2:$M$21,3,FALSE)),"",VLOOKUP(Entradas!$A333,Inventario!$A$2:$M$21,3,FALSE))</f>
        <v>Influenza</v>
      </c>
      <c r="D333" s="59" t="str">
        <f>IF(ISERROR(VLOOKUP(Entradas!$A333,Inventario!$A$2:$M$21,4,FALSE)),"",VLOOKUP(Entradas!$A333,Inventario!$A$2:$M$21,4,FALSE))</f>
        <v>IPS FARALLONES</v>
      </c>
      <c r="E333" s="59" t="str">
        <f>IF(ISERROR(VLOOKUP(Entradas!$A333,Inventario!$A$2:$M$21,5,FALSE)),"",VLOOKUP(Entradas!$A333,Inventario!$A$2:$M$21,5,FALSE))</f>
        <v>Abbott</v>
      </c>
      <c r="F333" s="60" t="str">
        <f>IF(ISERROR(VLOOKUP(Entradas!$A333,Inventario!$A$2:$M$21,6,FALSE)),"",VLOOKUP(Entradas!$A333,Inventario!$A$2:$M$21,6,FALSE))</f>
        <v>2602</v>
      </c>
      <c r="G333" s="61">
        <v>44944</v>
      </c>
      <c r="H333" s="62" t="s">
        <v>234</v>
      </c>
      <c r="I333" s="61">
        <v>44985</v>
      </c>
      <c r="J333" s="63">
        <v>10</v>
      </c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57" t="s">
        <v>54</v>
      </c>
      <c r="B334" s="58" t="str">
        <f>IF(ISERROR(VLOOKUP(Entradas!$A334,Inventario!$A$2:$M$21,2,FALSE)),"",VLOOKUP(Entradas!$A334,Inventario!$A$2:$M$21,2,FALSE))</f>
        <v>Prevenar</v>
      </c>
      <c r="C334" s="58" t="str">
        <f>IF(ISERROR(VLOOKUP(Entradas!$A334,Inventario!$A$2:$M$21,3,FALSE)),"",VLOOKUP(Entradas!$A334,Inventario!$A$2:$M$21,3,FALSE))</f>
        <v>Neumococo 13V</v>
      </c>
      <c r="D334" s="59" t="str">
        <f>IF(ISERROR(VLOOKUP(Entradas!$A334,Inventario!$A$2:$M$21,4,FALSE)),"",VLOOKUP(Entradas!$A334,Inventario!$A$2:$M$21,4,FALSE))</f>
        <v>Cobo Medical</v>
      </c>
      <c r="E334" s="59" t="str">
        <f>IF(ISERROR(VLOOKUP(Entradas!$A334,Inventario!$A$2:$M$21,5,FALSE)),"",VLOOKUP(Entradas!$A334,Inventario!$A$2:$M$21,5,FALSE))</f>
        <v>Pfizer</v>
      </c>
      <c r="F334" s="60" t="str">
        <f>IF(ISERROR(VLOOKUP(Entradas!$A334,Inventario!$A$2:$M$21,6,FALSE)),"",VLOOKUP(Entradas!$A334,Inventario!$A$2:$M$21,6,FALSE))</f>
        <v>2156</v>
      </c>
      <c r="G334" s="61">
        <v>44945</v>
      </c>
      <c r="H334" s="62" t="s">
        <v>223</v>
      </c>
      <c r="I334" s="61">
        <v>45382</v>
      </c>
      <c r="J334" s="63">
        <v>3</v>
      </c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57" t="s">
        <v>85</v>
      </c>
      <c r="B335" s="58" t="str">
        <f>IF(ISERROR(VLOOKUP(Entradas!$A335,Inventario!$A$2:$M$21,2,FALSE)),"",VLOOKUP(Entradas!$A335,Inventario!$A$2:$M$21,2,FALSE))</f>
        <v xml:space="preserve">Avaxim 80 </v>
      </c>
      <c r="C335" s="58" t="str">
        <f>IF(ISERROR(VLOOKUP(Entradas!$A335,Inventario!$A$2:$M$21,3,FALSE)),"",VLOOKUP(Entradas!$A335,Inventario!$A$2:$M$21,3,FALSE))</f>
        <v>Hepatitis A niño</v>
      </c>
      <c r="D335" s="59" t="str">
        <f>IF(ISERROR(VLOOKUP(Entradas!$A335,Inventario!$A$2:$M$21,4,FALSE)),"",VLOOKUP(Entradas!$A335,Inventario!$A$2:$M$21,4,FALSE))</f>
        <v>IPS FARALLONES</v>
      </c>
      <c r="E335" s="59" t="str">
        <f>IF(ISERROR(VLOOKUP(Entradas!$A335,Inventario!$A$2:$M$21,5,FALSE)),"",VLOOKUP(Entradas!$A335,Inventario!$A$2:$M$21,5,FALSE))</f>
        <v>Sanofi</v>
      </c>
      <c r="F335" s="60" t="str">
        <f>IF(ISERROR(VLOOKUP(Entradas!$A335,Inventario!$A$2:$M$21,6,FALSE)),"",VLOOKUP(Entradas!$A335,Inventario!$A$2:$M$21,6,FALSE))</f>
        <v>2500</v>
      </c>
      <c r="G335" s="61">
        <v>44946</v>
      </c>
      <c r="H335" s="62" t="s">
        <v>227</v>
      </c>
      <c r="I335" s="61">
        <v>45351</v>
      </c>
      <c r="J335" s="63">
        <v>3</v>
      </c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57" t="s">
        <v>118</v>
      </c>
      <c r="B336" s="58" t="str">
        <f>IF(ISERROR(VLOOKUP(Entradas!$A336,Inventario!$A$2:$M$21,2,FALSE)),"",VLOOKUP(Entradas!$A336,Inventario!$A$2:$M$21,2,FALSE))</f>
        <v>Varivax</v>
      </c>
      <c r="C336" s="58" t="str">
        <f>IF(ISERROR(VLOOKUP(Entradas!$A336,Inventario!$A$2:$M$21,3,FALSE)),"",VLOOKUP(Entradas!$A336,Inventario!$A$2:$M$21,3,FALSE))</f>
        <v>Varicela</v>
      </c>
      <c r="D336" s="59" t="str">
        <f>IF(ISERROR(VLOOKUP(Entradas!$A336,Inventario!$A$2:$M$21,4,FALSE)),"",VLOOKUP(Entradas!$A336,Inventario!$A$2:$M$21,4,FALSE))</f>
        <v>IPS FARALLONES</v>
      </c>
      <c r="E336" s="59" t="str">
        <f>IF(ISERROR(VLOOKUP(Entradas!$A336,Inventario!$A$2:$M$21,5,FALSE)),"",VLOOKUP(Entradas!$A336,Inventario!$A$2:$M$21,5,FALSE))</f>
        <v>Merck</v>
      </c>
      <c r="F336" s="60" t="str">
        <f>IF(ISERROR(VLOOKUP(Entradas!$A336,Inventario!$A$2:$M$21,6,FALSE)),"",VLOOKUP(Entradas!$A336,Inventario!$A$2:$M$21,6,FALSE))</f>
        <v>4500</v>
      </c>
      <c r="G336" s="61">
        <v>44946</v>
      </c>
      <c r="H336" s="62" t="s">
        <v>230</v>
      </c>
      <c r="I336" s="61">
        <v>45382</v>
      </c>
      <c r="J336" s="63">
        <v>2</v>
      </c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57" t="s">
        <v>96</v>
      </c>
      <c r="B337" s="58" t="str">
        <f>IF(ISERROR(VLOOKUP(Entradas!$A337,Inventario!$A$2:$M$21,2,FALSE)),"",VLOOKUP(Entradas!$A337,Inventario!$A$2:$M$21,2,FALSE))</f>
        <v>Rotateq</v>
      </c>
      <c r="C337" s="58" t="str">
        <f>IF(ISERROR(VLOOKUP(Entradas!$A337,Inventario!$A$2:$M$21,3,FALSE)),"",VLOOKUP(Entradas!$A337,Inventario!$A$2:$M$21,3,FALSE))</f>
        <v>Rotavirus Vivo Atenuado</v>
      </c>
      <c r="D337" s="59" t="str">
        <f>IF(ISERROR(VLOOKUP(Entradas!$A337,Inventario!$A$2:$M$21,4,FALSE)),"",VLOOKUP(Entradas!$A337,Inventario!$A$2:$M$21,4,FALSE))</f>
        <v>IPS FARALLONES</v>
      </c>
      <c r="E337" s="59" t="str">
        <f>IF(ISERROR(VLOOKUP(Entradas!$A337,Inventario!$A$2:$M$21,5,FALSE)),"",VLOOKUP(Entradas!$A337,Inventario!$A$2:$M$21,5,FALSE))</f>
        <v>Merck</v>
      </c>
      <c r="F337" s="60" t="str">
        <f>IF(ISERROR(VLOOKUP(Entradas!$A337,Inventario!$A$2:$M$21,6,FALSE)),"",VLOOKUP(Entradas!$A337,Inventario!$A$2:$M$21,6,FALSE))</f>
        <v>1800</v>
      </c>
      <c r="G337" s="61">
        <v>44946</v>
      </c>
      <c r="H337" s="62" t="s">
        <v>226</v>
      </c>
      <c r="I337" s="61">
        <v>45351</v>
      </c>
      <c r="J337" s="63">
        <v>2</v>
      </c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57" t="s">
        <v>104</v>
      </c>
      <c r="B338" s="58" t="str">
        <f>IF(ISERROR(VLOOKUP(Entradas!$A338,Inventario!$A$2:$M$21,2,FALSE)),"",VLOOKUP(Entradas!$A338,Inventario!$A$2:$M$21,2,FALSE))</f>
        <v>Boostrix</v>
      </c>
      <c r="C338" s="58" t="str">
        <f>IF(ISERROR(VLOOKUP(Entradas!$A338,Inventario!$A$2:$M$21,3,FALSE)),"",VLOOKUP(Entradas!$A338,Inventario!$A$2:$M$21,3,FALSE))</f>
        <v>DPT</v>
      </c>
      <c r="D338" s="59" t="str">
        <f>IF(ISERROR(VLOOKUP(Entradas!$A338,Inventario!$A$2:$M$21,4,FALSE)),"",VLOOKUP(Entradas!$A338,Inventario!$A$2:$M$21,4,FALSE))</f>
        <v>IPS FARALLONES</v>
      </c>
      <c r="E338" s="59" t="str">
        <f>IF(ISERROR(VLOOKUP(Entradas!$A338,Inventario!$A$2:$M$21,5,FALSE)),"",VLOOKUP(Entradas!$A338,Inventario!$A$2:$M$21,5,FALSE))</f>
        <v>Glaxo</v>
      </c>
      <c r="F338" s="60" t="str">
        <f>IF(ISERROR(VLOOKUP(Entradas!$A338,Inventario!$A$2:$M$21,6,FALSE)),"",VLOOKUP(Entradas!$A338,Inventario!$A$2:$M$21,6,FALSE))</f>
        <v>300</v>
      </c>
      <c r="G338" s="61">
        <v>44946</v>
      </c>
      <c r="H338" s="62" t="s">
        <v>235</v>
      </c>
      <c r="I338" s="61">
        <v>45291</v>
      </c>
      <c r="J338" s="63">
        <v>2</v>
      </c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57" t="s">
        <v>77</v>
      </c>
      <c r="B339" s="58" t="str">
        <f>IF(ISERROR(VLOOKUP(Entradas!$A339,Inventario!$A$2:$M$21,2,FALSE)),"",VLOOKUP(Entradas!$A339,Inventario!$A$2:$M$21,2,FALSE))</f>
        <v>Hexaxim</v>
      </c>
      <c r="C339" s="58" t="str">
        <f>IF(ISERROR(VLOOKUP(Entradas!$A339,Inventario!$A$2:$M$21,3,FALSE)),"",VLOOKUP(Entradas!$A339,Inventario!$A$2:$M$21,3,FALSE))</f>
        <v>DPAT + VPI + HIB + HB</v>
      </c>
      <c r="D339" s="59" t="str">
        <f>IF(ISERROR(VLOOKUP(Entradas!$A339,Inventario!$A$2:$M$21,4,FALSE)),"",VLOOKUP(Entradas!$A339,Inventario!$A$2:$M$21,4,FALSE))</f>
        <v>IPS FARALLONES</v>
      </c>
      <c r="E339" s="59" t="str">
        <f>IF(ISERROR(VLOOKUP(Entradas!$A339,Inventario!$A$2:$M$21,5,FALSE)),"",VLOOKUP(Entradas!$A339,Inventario!$A$2:$M$21,5,FALSE))</f>
        <v>Sanofi</v>
      </c>
      <c r="F339" s="60" t="str">
        <f>IF(ISERROR(VLOOKUP(Entradas!$A339,Inventario!$A$2:$M$21,6,FALSE)),"",VLOOKUP(Entradas!$A339,Inventario!$A$2:$M$21,6,FALSE))</f>
        <v>3800</v>
      </c>
      <c r="G339" s="61">
        <v>44946</v>
      </c>
      <c r="H339" s="62" t="s">
        <v>232</v>
      </c>
      <c r="I339" s="61">
        <v>45382</v>
      </c>
      <c r="J339" s="63">
        <v>2</v>
      </c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57" t="s">
        <v>58</v>
      </c>
      <c r="B340" s="58" t="str">
        <f>IF(ISERROR(VLOOKUP(Entradas!$A340,Inventario!$A$2:$M$21,2,FALSE)),"",VLOOKUP(Entradas!$A340,Inventario!$A$2:$M$21,2,FALSE))</f>
        <v>Proquad</v>
      </c>
      <c r="C340" s="58" t="str">
        <f>IF(ISERROR(VLOOKUP(Entradas!$A340,Inventario!$A$2:$M$21,3,FALSE)),"",VLOOKUP(Entradas!$A340,Inventario!$A$2:$M$21,3,FALSE))</f>
        <v>Sarampion + Rubeola + parotiditis + varicela</v>
      </c>
      <c r="D340" s="59" t="str">
        <f>IF(ISERROR(VLOOKUP(Entradas!$A340,Inventario!$A$2:$M$21,4,FALSE)),"",VLOOKUP(Entradas!$A340,Inventario!$A$2:$M$21,4,FALSE))</f>
        <v>IPS FARALLONES</v>
      </c>
      <c r="E340" s="59" t="str">
        <f>IF(ISERROR(VLOOKUP(Entradas!$A340,Inventario!$A$2:$M$21,5,FALSE)),"",VLOOKUP(Entradas!$A340,Inventario!$A$2:$M$21,5,FALSE))</f>
        <v>Merck</v>
      </c>
      <c r="F340" s="60" t="str">
        <f>IF(ISERROR(VLOOKUP(Entradas!$A340,Inventario!$A$2:$M$21,6,FALSE)),"",VLOOKUP(Entradas!$A340,Inventario!$A$2:$M$21,6,FALSE))</f>
        <v>4200</v>
      </c>
      <c r="G340" s="61">
        <v>44946</v>
      </c>
      <c r="H340" s="62" t="s">
        <v>225</v>
      </c>
      <c r="I340" s="61">
        <v>45199</v>
      </c>
      <c r="J340" s="63">
        <v>5</v>
      </c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57" t="s">
        <v>54</v>
      </c>
      <c r="B341" s="58" t="str">
        <f>IF(ISERROR(VLOOKUP(Entradas!$A341,Inventario!$A$2:$M$21,2,FALSE)),"",VLOOKUP(Entradas!$A341,Inventario!$A$2:$M$21,2,FALSE))</f>
        <v>Prevenar</v>
      </c>
      <c r="C341" s="58" t="str">
        <f>IF(ISERROR(VLOOKUP(Entradas!$A341,Inventario!$A$2:$M$21,3,FALSE)),"",VLOOKUP(Entradas!$A341,Inventario!$A$2:$M$21,3,FALSE))</f>
        <v>Neumococo 13V</v>
      </c>
      <c r="D341" s="59" t="str">
        <f>IF(ISERROR(VLOOKUP(Entradas!$A341,Inventario!$A$2:$M$21,4,FALSE)),"",VLOOKUP(Entradas!$A341,Inventario!$A$2:$M$21,4,FALSE))</f>
        <v>Cobo Medical</v>
      </c>
      <c r="E341" s="59" t="str">
        <f>IF(ISERROR(VLOOKUP(Entradas!$A341,Inventario!$A$2:$M$21,5,FALSE)),"",VLOOKUP(Entradas!$A341,Inventario!$A$2:$M$21,5,FALSE))</f>
        <v>Pfizer</v>
      </c>
      <c r="F341" s="60" t="str">
        <f>IF(ISERROR(VLOOKUP(Entradas!$A341,Inventario!$A$2:$M$21,6,FALSE)),"",VLOOKUP(Entradas!$A341,Inventario!$A$2:$M$21,6,FALSE))</f>
        <v>2156</v>
      </c>
      <c r="G341" s="61">
        <v>44950</v>
      </c>
      <c r="H341" s="62" t="s">
        <v>223</v>
      </c>
      <c r="I341" s="61">
        <v>45382</v>
      </c>
      <c r="J341" s="63">
        <v>3</v>
      </c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57" t="s">
        <v>47</v>
      </c>
      <c r="B342" s="58" t="str">
        <f>IF(ISERROR(VLOOKUP(Entradas!$A342,Inventario!$A$2:$M$21,2,FALSE)),"",VLOOKUP(Entradas!$A342,Inventario!$A$2:$M$21,2,FALSE))</f>
        <v>Nimenrix</v>
      </c>
      <c r="C342" s="58" t="str">
        <f>IF(ISERROR(VLOOKUP(Entradas!$A342,Inventario!$A$2:$M$21,3,FALSE)),"",VLOOKUP(Entradas!$A342,Inventario!$A$2:$M$21,3,FALSE))</f>
        <v>Meningococo</v>
      </c>
      <c r="D342" s="59" t="str">
        <f>IF(ISERROR(VLOOKUP(Entradas!$A342,Inventario!$A$2:$M$21,4,FALSE)),"",VLOOKUP(Entradas!$A342,Inventario!$A$2:$M$21,4,FALSE))</f>
        <v>Cobo Medical</v>
      </c>
      <c r="E342" s="59" t="str">
        <f>IF(ISERROR(VLOOKUP(Entradas!$A342,Inventario!$A$2:$M$21,5,FALSE)),"",VLOOKUP(Entradas!$A342,Inventario!$A$2:$M$21,5,FALSE))</f>
        <v>Pfizer</v>
      </c>
      <c r="F342" s="60" t="str">
        <f>IF(ISERROR(VLOOKUP(Entradas!$A342,Inventario!$A$2:$M$21,6,FALSE)),"",VLOOKUP(Entradas!$A342,Inventario!$A$2:$M$21,6,FALSE))</f>
        <v>3904</v>
      </c>
      <c r="G342" s="61">
        <v>44950</v>
      </c>
      <c r="H342" s="62" t="s">
        <v>221</v>
      </c>
      <c r="I342" s="61">
        <v>45077</v>
      </c>
      <c r="J342" s="63">
        <v>10</v>
      </c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57" t="s">
        <v>73</v>
      </c>
      <c r="B343" s="58" t="str">
        <f>IF(ISERROR(VLOOKUP(Entradas!$A343,Inventario!$A$2:$M$21,2,FALSE)),"",VLOOKUP(Entradas!$A343,Inventario!$A$2:$M$21,2,FALSE))</f>
        <v>Pentaxim</v>
      </c>
      <c r="C343" s="58" t="str">
        <f>IF(ISERROR(VLOOKUP(Entradas!$A343,Inventario!$A$2:$M$21,3,FALSE)),"",VLOOKUP(Entradas!$A343,Inventario!$A$2:$M$21,3,FALSE))</f>
        <v>Difteria-Tosferina, tetano, polio, haemophilus</v>
      </c>
      <c r="D343" s="59" t="str">
        <f>IF(ISERROR(VLOOKUP(Entradas!$A343,Inventario!$A$2:$M$21,4,FALSE)),"",VLOOKUP(Entradas!$A343,Inventario!$A$2:$M$21,4,FALSE))</f>
        <v>IPS FARALLONES</v>
      </c>
      <c r="E343" s="59" t="str">
        <f>IF(ISERROR(VLOOKUP(Entradas!$A343,Inventario!$A$2:$M$21,5,FALSE)),"",VLOOKUP(Entradas!$A343,Inventario!$A$2:$M$21,5,FALSE))</f>
        <v>Sanofi</v>
      </c>
      <c r="F343" s="60" t="str">
        <f>IF(ISERROR(VLOOKUP(Entradas!$A343,Inventario!$A$2:$M$21,6,FALSE)),"",VLOOKUP(Entradas!$A343,Inventario!$A$2:$M$21,6,FALSE))</f>
        <v>2800</v>
      </c>
      <c r="G343" s="61">
        <v>44952</v>
      </c>
      <c r="H343" s="62" t="s">
        <v>236</v>
      </c>
      <c r="I343" s="61">
        <v>45199</v>
      </c>
      <c r="J343" s="63">
        <v>5</v>
      </c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57" t="s">
        <v>140</v>
      </c>
      <c r="B344" s="58" t="str">
        <f>IF(ISERROR(VLOOKUP(Entradas!$A344,Inventario!$A$2:$M$21,2,FALSE)),"",VLOOKUP(Entradas!$A344,Inventario!$A$2:$M$21,2,FALSE))</f>
        <v>Influvac</v>
      </c>
      <c r="C344" s="58" t="str">
        <f>IF(ISERROR(VLOOKUP(Entradas!$A344,Inventario!$A$2:$M$21,3,FALSE)),"",VLOOKUP(Entradas!$A344,Inventario!$A$2:$M$21,3,FALSE))</f>
        <v>Influenza</v>
      </c>
      <c r="D344" s="59" t="str">
        <f>IF(ISERROR(VLOOKUP(Entradas!$A344,Inventario!$A$2:$M$21,4,FALSE)),"",VLOOKUP(Entradas!$A344,Inventario!$A$2:$M$21,4,FALSE))</f>
        <v>IPS FARALLONES</v>
      </c>
      <c r="E344" s="59" t="str">
        <f>IF(ISERROR(VLOOKUP(Entradas!$A344,Inventario!$A$2:$M$21,5,FALSE)),"",VLOOKUP(Entradas!$A344,Inventario!$A$2:$M$21,5,FALSE))</f>
        <v>Abbott</v>
      </c>
      <c r="F344" s="60" t="str">
        <f>IF(ISERROR(VLOOKUP(Entradas!$A344,Inventario!$A$2:$M$21,6,FALSE)),"",VLOOKUP(Entradas!$A344,Inventario!$A$2:$M$21,6,FALSE))</f>
        <v>2602</v>
      </c>
      <c r="G344" s="61">
        <v>44952</v>
      </c>
      <c r="H344" s="62" t="s">
        <v>231</v>
      </c>
      <c r="I344" s="61">
        <v>44985</v>
      </c>
      <c r="J344" s="63">
        <v>10</v>
      </c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57" t="s">
        <v>62</v>
      </c>
      <c r="B345" s="58" t="str">
        <f>IF(ISERROR(VLOOKUP(Entradas!$A345,Inventario!$A$2:$M$21,2,FALSE)),"",VLOOKUP(Entradas!$A345,Inventario!$A$2:$M$21,2,FALSE))</f>
        <v xml:space="preserve">Gardasil </v>
      </c>
      <c r="C345" s="58" t="str">
        <f>IF(ISERROR(VLOOKUP(Entradas!$A345,Inventario!$A$2:$M$21,3,FALSE)),"",VLOOKUP(Entradas!$A345,Inventario!$A$2:$M$21,3,FALSE))</f>
        <v>VPH</v>
      </c>
      <c r="D345" s="59" t="str">
        <f>IF(ISERROR(VLOOKUP(Entradas!$A345,Inventario!$A$2:$M$21,4,FALSE)),"",VLOOKUP(Entradas!$A345,Inventario!$A$2:$M$21,4,FALSE))</f>
        <v>IPS FARALLONES</v>
      </c>
      <c r="E345" s="59" t="str">
        <f>IF(ISERROR(VLOOKUP(Entradas!$A345,Inventario!$A$2:$M$21,5,FALSE)),"",VLOOKUP(Entradas!$A345,Inventario!$A$2:$M$21,5,FALSE))</f>
        <v>Merck</v>
      </c>
      <c r="F345" s="60" t="str">
        <f>IF(ISERROR(VLOOKUP(Entradas!$A345,Inventario!$A$2:$M$21,6,FALSE)),"",VLOOKUP(Entradas!$A345,Inventario!$A$2:$M$21,6,FALSE))</f>
        <v>1600</v>
      </c>
      <c r="G345" s="61">
        <v>44952</v>
      </c>
      <c r="H345" s="62" t="s">
        <v>228</v>
      </c>
      <c r="I345" s="61">
        <v>45688</v>
      </c>
      <c r="J345" s="63">
        <v>2</v>
      </c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57" t="s">
        <v>81</v>
      </c>
      <c r="B346" s="58" t="str">
        <f>IF(ISERROR(VLOOKUP(Entradas!$A346,Inventario!$A$2:$M$21,2,FALSE)),"",VLOOKUP(Entradas!$A346,Inventario!$A$2:$M$21,2,FALSE))</f>
        <v>Stamaril</v>
      </c>
      <c r="C346" s="58" t="str">
        <f>IF(ISERROR(VLOOKUP(Entradas!$A346,Inventario!$A$2:$M$21,3,FALSE)),"",VLOOKUP(Entradas!$A346,Inventario!$A$2:$M$21,3,FALSE))</f>
        <v>Fiebre amarilla</v>
      </c>
      <c r="D346" s="59" t="str">
        <f>IF(ISERROR(VLOOKUP(Entradas!$A346,Inventario!$A$2:$M$21,4,FALSE)),"",VLOOKUP(Entradas!$A346,Inventario!$A$2:$M$21,4,FALSE))</f>
        <v>IPS FARALLONES</v>
      </c>
      <c r="E346" s="59" t="str">
        <f>IF(ISERROR(VLOOKUP(Entradas!$A346,Inventario!$A$2:$M$21,5,FALSE)),"",VLOOKUP(Entradas!$A346,Inventario!$A$2:$M$21,5,FALSE))</f>
        <v>Sanofi</v>
      </c>
      <c r="F346" s="60" t="str">
        <f>IF(ISERROR(VLOOKUP(Entradas!$A346,Inventario!$A$2:$M$21,6,FALSE)),"",VLOOKUP(Entradas!$A346,Inventario!$A$2:$M$21,6,FALSE))</f>
        <v>3000</v>
      </c>
      <c r="G346" s="61">
        <v>44952</v>
      </c>
      <c r="H346" s="62" t="s">
        <v>229</v>
      </c>
      <c r="I346" s="61">
        <v>45565</v>
      </c>
      <c r="J346" s="63">
        <v>3</v>
      </c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57" t="s">
        <v>77</v>
      </c>
      <c r="B347" s="58" t="str">
        <f>IF(ISERROR(VLOOKUP(Entradas!$A347,Inventario!$A$2:$M$21,2,FALSE)),"",VLOOKUP(Entradas!$A347,Inventario!$A$2:$M$21,2,FALSE))</f>
        <v>Hexaxim</v>
      </c>
      <c r="C347" s="58" t="str">
        <f>IF(ISERROR(VLOOKUP(Entradas!$A347,Inventario!$A$2:$M$21,3,FALSE)),"",VLOOKUP(Entradas!$A347,Inventario!$A$2:$M$21,3,FALSE))</f>
        <v>DPAT + VPI + HIB + HB</v>
      </c>
      <c r="D347" s="59" t="str">
        <f>IF(ISERROR(VLOOKUP(Entradas!$A347,Inventario!$A$2:$M$21,4,FALSE)),"",VLOOKUP(Entradas!$A347,Inventario!$A$2:$M$21,4,FALSE))</f>
        <v>IPS FARALLONES</v>
      </c>
      <c r="E347" s="59" t="str">
        <f>IF(ISERROR(VLOOKUP(Entradas!$A347,Inventario!$A$2:$M$21,5,FALSE)),"",VLOOKUP(Entradas!$A347,Inventario!$A$2:$M$21,5,FALSE))</f>
        <v>Sanofi</v>
      </c>
      <c r="F347" s="60" t="str">
        <f>IF(ISERROR(VLOOKUP(Entradas!$A347,Inventario!$A$2:$M$21,6,FALSE)),"",VLOOKUP(Entradas!$A347,Inventario!$A$2:$M$21,6,FALSE))</f>
        <v>3800</v>
      </c>
      <c r="G347" s="61">
        <v>44952</v>
      </c>
      <c r="H347" s="62" t="s">
        <v>232</v>
      </c>
      <c r="I347" s="61">
        <v>45382</v>
      </c>
      <c r="J347" s="63">
        <v>3</v>
      </c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57" t="s">
        <v>54</v>
      </c>
      <c r="B348" s="58" t="str">
        <f>IF(ISERROR(VLOOKUP(Entradas!$A348,Inventario!$A$2:$M$21,2,FALSE)),"",VLOOKUP(Entradas!$A348,Inventario!$A$2:$M$21,2,FALSE))</f>
        <v>Prevenar</v>
      </c>
      <c r="C348" s="58" t="str">
        <f>IF(ISERROR(VLOOKUP(Entradas!$A348,Inventario!$A$2:$M$21,3,FALSE)),"",VLOOKUP(Entradas!$A348,Inventario!$A$2:$M$21,3,FALSE))</f>
        <v>Neumococo 13V</v>
      </c>
      <c r="D348" s="59" t="str">
        <f>IF(ISERROR(VLOOKUP(Entradas!$A348,Inventario!$A$2:$M$21,4,FALSE)),"",VLOOKUP(Entradas!$A348,Inventario!$A$2:$M$21,4,FALSE))</f>
        <v>Cobo Medical</v>
      </c>
      <c r="E348" s="59" t="str">
        <f>IF(ISERROR(VLOOKUP(Entradas!$A348,Inventario!$A$2:$M$21,5,FALSE)),"",VLOOKUP(Entradas!$A348,Inventario!$A$2:$M$21,5,FALSE))</f>
        <v>Pfizer</v>
      </c>
      <c r="F348" s="60" t="str">
        <f>IF(ISERROR(VLOOKUP(Entradas!$A348,Inventario!$A$2:$M$21,6,FALSE)),"",VLOOKUP(Entradas!$A348,Inventario!$A$2:$M$21,6,FALSE))</f>
        <v>2156</v>
      </c>
      <c r="G348" s="61">
        <v>44960</v>
      </c>
      <c r="H348" s="62" t="s">
        <v>223</v>
      </c>
      <c r="I348" s="61">
        <v>45382</v>
      </c>
      <c r="J348" s="63">
        <v>3</v>
      </c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57" t="s">
        <v>47</v>
      </c>
      <c r="B349" s="58" t="str">
        <f>IF(ISERROR(VLOOKUP(Entradas!$A349,Inventario!$A$2:$M$21,2,FALSE)),"",VLOOKUP(Entradas!$A349,Inventario!$A$2:$M$21,2,FALSE))</f>
        <v>Nimenrix</v>
      </c>
      <c r="C349" s="58" t="str">
        <f>IF(ISERROR(VLOOKUP(Entradas!$A349,Inventario!$A$2:$M$21,3,FALSE)),"",VLOOKUP(Entradas!$A349,Inventario!$A$2:$M$21,3,FALSE))</f>
        <v>Meningococo</v>
      </c>
      <c r="D349" s="59" t="str">
        <f>IF(ISERROR(VLOOKUP(Entradas!$A349,Inventario!$A$2:$M$21,4,FALSE)),"",VLOOKUP(Entradas!$A349,Inventario!$A$2:$M$21,4,FALSE))</f>
        <v>Cobo Medical</v>
      </c>
      <c r="E349" s="59" t="str">
        <f>IF(ISERROR(VLOOKUP(Entradas!$A349,Inventario!$A$2:$M$21,5,FALSE)),"",VLOOKUP(Entradas!$A349,Inventario!$A$2:$M$21,5,FALSE))</f>
        <v>Pfizer</v>
      </c>
      <c r="F349" s="60" t="str">
        <f>IF(ISERROR(VLOOKUP(Entradas!$A349,Inventario!$A$2:$M$21,6,FALSE)),"",VLOOKUP(Entradas!$A349,Inventario!$A$2:$M$21,6,FALSE))</f>
        <v>3904</v>
      </c>
      <c r="G349" s="61">
        <v>44960</v>
      </c>
      <c r="H349" s="62" t="s">
        <v>221</v>
      </c>
      <c r="I349" s="61">
        <v>45077</v>
      </c>
      <c r="J349" s="63">
        <v>3</v>
      </c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57" t="s">
        <v>96</v>
      </c>
      <c r="B350" s="58" t="str">
        <f>IF(ISERROR(VLOOKUP(Entradas!$A350,Inventario!$A$2:$M$21,2,FALSE)),"",VLOOKUP(Entradas!$A350,Inventario!$A$2:$M$21,2,FALSE))</f>
        <v>Rotateq</v>
      </c>
      <c r="C350" s="58" t="str">
        <f>IF(ISERROR(VLOOKUP(Entradas!$A350,Inventario!$A$2:$M$21,3,FALSE)),"",VLOOKUP(Entradas!$A350,Inventario!$A$2:$M$21,3,FALSE))</f>
        <v>Rotavirus Vivo Atenuado</v>
      </c>
      <c r="D350" s="59" t="str">
        <f>IF(ISERROR(VLOOKUP(Entradas!$A350,Inventario!$A$2:$M$21,4,FALSE)),"",VLOOKUP(Entradas!$A350,Inventario!$A$2:$M$21,4,FALSE))</f>
        <v>IPS FARALLONES</v>
      </c>
      <c r="E350" s="59" t="str">
        <f>IF(ISERROR(VLOOKUP(Entradas!$A350,Inventario!$A$2:$M$21,5,FALSE)),"",VLOOKUP(Entradas!$A350,Inventario!$A$2:$M$21,5,FALSE))</f>
        <v>Merck</v>
      </c>
      <c r="F350" s="60" t="str">
        <f>IF(ISERROR(VLOOKUP(Entradas!$A350,Inventario!$A$2:$M$21,6,FALSE)),"",VLOOKUP(Entradas!$A350,Inventario!$A$2:$M$21,6,FALSE))</f>
        <v>1800</v>
      </c>
      <c r="G350" s="61">
        <v>44960</v>
      </c>
      <c r="H350" s="62" t="s">
        <v>226</v>
      </c>
      <c r="I350" s="61">
        <v>45351</v>
      </c>
      <c r="J350" s="63">
        <v>2</v>
      </c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57" t="s">
        <v>85</v>
      </c>
      <c r="B351" s="58" t="str">
        <f>IF(ISERROR(VLOOKUP(Entradas!$A351,Inventario!$A$2:$M$21,2,FALSE)),"",VLOOKUP(Entradas!$A351,Inventario!$A$2:$M$21,2,FALSE))</f>
        <v xml:space="preserve">Avaxim 80 </v>
      </c>
      <c r="C351" s="58" t="str">
        <f>IF(ISERROR(VLOOKUP(Entradas!$A351,Inventario!$A$2:$M$21,3,FALSE)),"",VLOOKUP(Entradas!$A351,Inventario!$A$2:$M$21,3,FALSE))</f>
        <v>Hepatitis A niño</v>
      </c>
      <c r="D351" s="59" t="str">
        <f>IF(ISERROR(VLOOKUP(Entradas!$A351,Inventario!$A$2:$M$21,4,FALSE)),"",VLOOKUP(Entradas!$A351,Inventario!$A$2:$M$21,4,FALSE))</f>
        <v>IPS FARALLONES</v>
      </c>
      <c r="E351" s="59" t="str">
        <f>IF(ISERROR(VLOOKUP(Entradas!$A351,Inventario!$A$2:$M$21,5,FALSE)),"",VLOOKUP(Entradas!$A351,Inventario!$A$2:$M$21,5,FALSE))</f>
        <v>Sanofi</v>
      </c>
      <c r="F351" s="60" t="str">
        <f>IF(ISERROR(VLOOKUP(Entradas!$A351,Inventario!$A$2:$M$21,6,FALSE)),"",VLOOKUP(Entradas!$A351,Inventario!$A$2:$M$21,6,FALSE))</f>
        <v>2500</v>
      </c>
      <c r="G351" s="61">
        <v>44960</v>
      </c>
      <c r="H351" s="62" t="s">
        <v>227</v>
      </c>
      <c r="I351" s="61">
        <v>45351</v>
      </c>
      <c r="J351" s="63">
        <v>4</v>
      </c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57" t="s">
        <v>54</v>
      </c>
      <c r="B352" s="58" t="str">
        <f>IF(ISERROR(VLOOKUP(Entradas!$A352,Inventario!$A$2:$M$21,2,FALSE)),"",VLOOKUP(Entradas!$A352,Inventario!$A$2:$M$21,2,FALSE))</f>
        <v>Prevenar</v>
      </c>
      <c r="C352" s="58" t="str">
        <f>IF(ISERROR(VLOOKUP(Entradas!$A352,Inventario!$A$2:$M$21,3,FALSE)),"",VLOOKUP(Entradas!$A352,Inventario!$A$2:$M$21,3,FALSE))</f>
        <v>Neumococo 13V</v>
      </c>
      <c r="D352" s="59" t="str">
        <f>IF(ISERROR(VLOOKUP(Entradas!$A352,Inventario!$A$2:$M$21,4,FALSE)),"",VLOOKUP(Entradas!$A352,Inventario!$A$2:$M$21,4,FALSE))</f>
        <v>Cobo Medical</v>
      </c>
      <c r="E352" s="59" t="str">
        <f>IF(ISERROR(VLOOKUP(Entradas!$A352,Inventario!$A$2:$M$21,5,FALSE)),"",VLOOKUP(Entradas!$A352,Inventario!$A$2:$M$21,5,FALSE))</f>
        <v>Pfizer</v>
      </c>
      <c r="F352" s="60" t="str">
        <f>IF(ISERROR(VLOOKUP(Entradas!$A352,Inventario!$A$2:$M$21,6,FALSE)),"",VLOOKUP(Entradas!$A352,Inventario!$A$2:$M$21,6,FALSE))</f>
        <v>2156</v>
      </c>
      <c r="G352" s="61">
        <v>44966</v>
      </c>
      <c r="H352" s="62" t="s">
        <v>223</v>
      </c>
      <c r="I352" s="61">
        <v>45382</v>
      </c>
      <c r="J352" s="63">
        <v>5</v>
      </c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57" t="s">
        <v>47</v>
      </c>
      <c r="B353" s="58" t="str">
        <f>IF(ISERROR(VLOOKUP(Entradas!$A353,Inventario!$A$2:$M$21,2,FALSE)),"",VLOOKUP(Entradas!$A353,Inventario!$A$2:$M$21,2,FALSE))</f>
        <v>Nimenrix</v>
      </c>
      <c r="C353" s="58" t="str">
        <f>IF(ISERROR(VLOOKUP(Entradas!$A353,Inventario!$A$2:$M$21,3,FALSE)),"",VLOOKUP(Entradas!$A353,Inventario!$A$2:$M$21,3,FALSE))</f>
        <v>Meningococo</v>
      </c>
      <c r="D353" s="59" t="str">
        <f>IF(ISERROR(VLOOKUP(Entradas!$A353,Inventario!$A$2:$M$21,4,FALSE)),"",VLOOKUP(Entradas!$A353,Inventario!$A$2:$M$21,4,FALSE))</f>
        <v>Cobo Medical</v>
      </c>
      <c r="E353" s="59" t="str">
        <f>IF(ISERROR(VLOOKUP(Entradas!$A353,Inventario!$A$2:$M$21,5,FALSE)),"",VLOOKUP(Entradas!$A353,Inventario!$A$2:$M$21,5,FALSE))</f>
        <v>Pfizer</v>
      </c>
      <c r="F353" s="60" t="str">
        <f>IF(ISERROR(VLOOKUP(Entradas!$A353,Inventario!$A$2:$M$21,6,FALSE)),"",VLOOKUP(Entradas!$A353,Inventario!$A$2:$M$21,6,FALSE))</f>
        <v>3904</v>
      </c>
      <c r="G353" s="61">
        <v>44966</v>
      </c>
      <c r="H353" s="62" t="s">
        <v>221</v>
      </c>
      <c r="I353" s="61">
        <v>45077</v>
      </c>
      <c r="J353" s="63">
        <v>5</v>
      </c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57" t="s">
        <v>54</v>
      </c>
      <c r="B354" s="58" t="str">
        <f>IF(ISERROR(VLOOKUP(Entradas!$A354,Inventario!$A$2:$M$21,2,FALSE)),"",VLOOKUP(Entradas!$A354,Inventario!$A$2:$M$21,2,FALSE))</f>
        <v>Prevenar</v>
      </c>
      <c r="C354" s="58" t="str">
        <f>IF(ISERROR(VLOOKUP(Entradas!$A354,Inventario!$A$2:$M$21,3,FALSE)),"",VLOOKUP(Entradas!$A354,Inventario!$A$2:$M$21,3,FALSE))</f>
        <v>Neumococo 13V</v>
      </c>
      <c r="D354" s="59" t="str">
        <f>IF(ISERROR(VLOOKUP(Entradas!$A354,Inventario!$A$2:$M$21,4,FALSE)),"",VLOOKUP(Entradas!$A354,Inventario!$A$2:$M$21,4,FALSE))</f>
        <v>Cobo Medical</v>
      </c>
      <c r="E354" s="59" t="str">
        <f>IF(ISERROR(VLOOKUP(Entradas!$A354,Inventario!$A$2:$M$21,5,FALSE)),"",VLOOKUP(Entradas!$A354,Inventario!$A$2:$M$21,5,FALSE))</f>
        <v>Pfizer</v>
      </c>
      <c r="F354" s="60" t="str">
        <f>IF(ISERROR(VLOOKUP(Entradas!$A354,Inventario!$A$2:$M$21,6,FALSE)),"",VLOOKUP(Entradas!$A354,Inventario!$A$2:$M$21,6,FALSE))</f>
        <v>2156</v>
      </c>
      <c r="G354" s="61">
        <v>44971</v>
      </c>
      <c r="H354" s="62" t="s">
        <v>223</v>
      </c>
      <c r="I354" s="61">
        <v>45382</v>
      </c>
      <c r="J354" s="63">
        <v>5</v>
      </c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57" t="s">
        <v>77</v>
      </c>
      <c r="B355" s="58" t="str">
        <f>IF(ISERROR(VLOOKUP(Entradas!$A355,Inventario!$A$2:$M$21,2,FALSE)),"",VLOOKUP(Entradas!$A355,Inventario!$A$2:$M$21,2,FALSE))</f>
        <v>Hexaxim</v>
      </c>
      <c r="C355" s="58" t="str">
        <f>IF(ISERROR(VLOOKUP(Entradas!$A355,Inventario!$A$2:$M$21,3,FALSE)),"",VLOOKUP(Entradas!$A355,Inventario!$A$2:$M$21,3,FALSE))</f>
        <v>DPAT + VPI + HIB + HB</v>
      </c>
      <c r="D355" s="59" t="str">
        <f>IF(ISERROR(VLOOKUP(Entradas!$A355,Inventario!$A$2:$M$21,4,FALSE)),"",VLOOKUP(Entradas!$A355,Inventario!$A$2:$M$21,4,FALSE))</f>
        <v>IPS FARALLONES</v>
      </c>
      <c r="E355" s="59" t="str">
        <f>IF(ISERROR(VLOOKUP(Entradas!$A355,Inventario!$A$2:$M$21,5,FALSE)),"",VLOOKUP(Entradas!$A355,Inventario!$A$2:$M$21,5,FALSE))</f>
        <v>Sanofi</v>
      </c>
      <c r="F355" s="60" t="str">
        <f>IF(ISERROR(VLOOKUP(Entradas!$A355,Inventario!$A$2:$M$21,6,FALSE)),"",VLOOKUP(Entradas!$A355,Inventario!$A$2:$M$21,6,FALSE))</f>
        <v>3800</v>
      </c>
      <c r="G355" s="61">
        <v>44971</v>
      </c>
      <c r="H355" s="62" t="s">
        <v>237</v>
      </c>
      <c r="I355" s="61">
        <v>45565</v>
      </c>
      <c r="J355" s="63">
        <v>3</v>
      </c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57" t="s">
        <v>96</v>
      </c>
      <c r="B356" s="58" t="str">
        <f>IF(ISERROR(VLOOKUP(Entradas!$A356,Inventario!$A$2:$M$21,2,FALSE)),"",VLOOKUP(Entradas!$A356,Inventario!$A$2:$M$21,2,FALSE))</f>
        <v>Rotateq</v>
      </c>
      <c r="C356" s="58" t="str">
        <f>IF(ISERROR(VLOOKUP(Entradas!$A356,Inventario!$A$2:$M$21,3,FALSE)),"",VLOOKUP(Entradas!$A356,Inventario!$A$2:$M$21,3,FALSE))</f>
        <v>Rotavirus Vivo Atenuado</v>
      </c>
      <c r="D356" s="59" t="str">
        <f>IF(ISERROR(VLOOKUP(Entradas!$A356,Inventario!$A$2:$M$21,4,FALSE)),"",VLOOKUP(Entradas!$A356,Inventario!$A$2:$M$21,4,FALSE))</f>
        <v>IPS FARALLONES</v>
      </c>
      <c r="E356" s="59" t="str">
        <f>IF(ISERROR(VLOOKUP(Entradas!$A356,Inventario!$A$2:$M$21,5,FALSE)),"",VLOOKUP(Entradas!$A356,Inventario!$A$2:$M$21,5,FALSE))</f>
        <v>Merck</v>
      </c>
      <c r="F356" s="60" t="str">
        <f>IF(ISERROR(VLOOKUP(Entradas!$A356,Inventario!$A$2:$M$21,6,FALSE)),"",VLOOKUP(Entradas!$A356,Inventario!$A$2:$M$21,6,FALSE))</f>
        <v>1800</v>
      </c>
      <c r="G356" s="61">
        <v>44971</v>
      </c>
      <c r="H356" s="62" t="s">
        <v>238</v>
      </c>
      <c r="I356" s="61">
        <v>45464</v>
      </c>
      <c r="J356" s="63">
        <v>3</v>
      </c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57" t="s">
        <v>62</v>
      </c>
      <c r="B357" s="58" t="str">
        <f>IF(ISERROR(VLOOKUP(Entradas!$A357,Inventario!$A$2:$M$21,2,FALSE)),"",VLOOKUP(Entradas!$A357,Inventario!$A$2:$M$21,2,FALSE))</f>
        <v xml:space="preserve">Gardasil </v>
      </c>
      <c r="C357" s="58" t="str">
        <f>IF(ISERROR(VLOOKUP(Entradas!$A357,Inventario!$A$2:$M$21,3,FALSE)),"",VLOOKUP(Entradas!$A357,Inventario!$A$2:$M$21,3,FALSE))</f>
        <v>VPH</v>
      </c>
      <c r="D357" s="59" t="str">
        <f>IF(ISERROR(VLOOKUP(Entradas!$A357,Inventario!$A$2:$M$21,4,FALSE)),"",VLOOKUP(Entradas!$A357,Inventario!$A$2:$M$21,4,FALSE))</f>
        <v>IPS FARALLONES</v>
      </c>
      <c r="E357" s="59" t="str">
        <f>IF(ISERROR(VLOOKUP(Entradas!$A357,Inventario!$A$2:$M$21,5,FALSE)),"",VLOOKUP(Entradas!$A357,Inventario!$A$2:$M$21,5,FALSE))</f>
        <v>Merck</v>
      </c>
      <c r="F357" s="60" t="str">
        <f>IF(ISERROR(VLOOKUP(Entradas!$A357,Inventario!$A$2:$M$21,6,FALSE)),"",VLOOKUP(Entradas!$A357,Inventario!$A$2:$M$21,6,FALSE))</f>
        <v>1600</v>
      </c>
      <c r="G357" s="61">
        <v>44971</v>
      </c>
      <c r="H357" s="62" t="s">
        <v>228</v>
      </c>
      <c r="I357" s="61">
        <v>45688</v>
      </c>
      <c r="J357" s="63">
        <v>2</v>
      </c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57" t="s">
        <v>108</v>
      </c>
      <c r="B358" s="58" t="str">
        <f>IF(ISERROR(VLOOKUP(Entradas!$A358,Inventario!$A$2:$M$21,2,FALSE)),"",VLOOKUP(Entradas!$A358,Inventario!$A$2:$M$21,2,FALSE))</f>
        <v>Priorix</v>
      </c>
      <c r="C358" s="58" t="str">
        <f>IF(ISERROR(VLOOKUP(Entradas!$A358,Inventario!$A$2:$M$21,3,FALSE)),"",VLOOKUP(Entradas!$A358,Inventario!$A$2:$M$21,3,FALSE))</f>
        <v>Rubeola, Sarampion, Paperas</v>
      </c>
      <c r="D358" s="59" t="str">
        <f>IF(ISERROR(VLOOKUP(Entradas!$A358,Inventario!$A$2:$M$21,4,FALSE)),"",VLOOKUP(Entradas!$A358,Inventario!$A$2:$M$21,4,FALSE))</f>
        <v>IPS FARALLONES</v>
      </c>
      <c r="E358" s="59" t="str">
        <f>IF(ISERROR(VLOOKUP(Entradas!$A358,Inventario!$A$2:$M$21,5,FALSE)),"",VLOOKUP(Entradas!$A358,Inventario!$A$2:$M$21,5,FALSE))</f>
        <v>Glaxo</v>
      </c>
      <c r="F358" s="60" t="str">
        <f>IF(ISERROR(VLOOKUP(Entradas!$A358,Inventario!$A$2:$M$21,6,FALSE)),"",VLOOKUP(Entradas!$A358,Inventario!$A$2:$M$21,6,FALSE))</f>
        <v>1000</v>
      </c>
      <c r="G358" s="61">
        <v>44971</v>
      </c>
      <c r="H358" s="62" t="s">
        <v>239</v>
      </c>
      <c r="I358" s="61">
        <v>45473</v>
      </c>
      <c r="J358" s="63">
        <v>4</v>
      </c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57" t="s">
        <v>58</v>
      </c>
      <c r="B359" s="58" t="str">
        <f>IF(ISERROR(VLOOKUP(Entradas!$A359,Inventario!$A$2:$M$21,2,FALSE)),"",VLOOKUP(Entradas!$A359,Inventario!$A$2:$M$21,2,FALSE))</f>
        <v>Proquad</v>
      </c>
      <c r="C359" s="58" t="str">
        <f>IF(ISERROR(VLOOKUP(Entradas!$A359,Inventario!$A$2:$M$21,3,FALSE)),"",VLOOKUP(Entradas!$A359,Inventario!$A$2:$M$21,3,FALSE))</f>
        <v>Sarampion + Rubeola + parotiditis + varicela</v>
      </c>
      <c r="D359" s="59" t="str">
        <f>IF(ISERROR(VLOOKUP(Entradas!$A359,Inventario!$A$2:$M$21,4,FALSE)),"",VLOOKUP(Entradas!$A359,Inventario!$A$2:$M$21,4,FALSE))</f>
        <v>IPS FARALLONES</v>
      </c>
      <c r="E359" s="59" t="str">
        <f>IF(ISERROR(VLOOKUP(Entradas!$A359,Inventario!$A$2:$M$21,5,FALSE)),"",VLOOKUP(Entradas!$A359,Inventario!$A$2:$M$21,5,FALSE))</f>
        <v>Merck</v>
      </c>
      <c r="F359" s="60" t="str">
        <f>IF(ISERROR(VLOOKUP(Entradas!$A359,Inventario!$A$2:$M$21,6,FALSE)),"",VLOOKUP(Entradas!$A359,Inventario!$A$2:$M$21,6,FALSE))</f>
        <v>4200</v>
      </c>
      <c r="G359" s="61">
        <v>44971</v>
      </c>
      <c r="H359" s="62" t="s">
        <v>225</v>
      </c>
      <c r="I359" s="61">
        <v>45199</v>
      </c>
      <c r="J359" s="63">
        <v>3</v>
      </c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57" t="s">
        <v>54</v>
      </c>
      <c r="B360" s="58" t="str">
        <f>IF(ISERROR(VLOOKUP(Entradas!$A360,Inventario!$A$2:$M$21,2,FALSE)),"",VLOOKUP(Entradas!$A360,Inventario!$A$2:$M$21,2,FALSE))</f>
        <v>Prevenar</v>
      </c>
      <c r="C360" s="58" t="str">
        <f>IF(ISERROR(VLOOKUP(Entradas!$A360,Inventario!$A$2:$M$21,3,FALSE)),"",VLOOKUP(Entradas!$A360,Inventario!$A$2:$M$21,3,FALSE))</f>
        <v>Neumococo 13V</v>
      </c>
      <c r="D360" s="59" t="str">
        <f>IF(ISERROR(VLOOKUP(Entradas!$A360,Inventario!$A$2:$M$21,4,FALSE)),"",VLOOKUP(Entradas!$A360,Inventario!$A$2:$M$21,4,FALSE))</f>
        <v>Cobo Medical</v>
      </c>
      <c r="E360" s="59" t="str">
        <f>IF(ISERROR(VLOOKUP(Entradas!$A360,Inventario!$A$2:$M$21,5,FALSE)),"",VLOOKUP(Entradas!$A360,Inventario!$A$2:$M$21,5,FALSE))</f>
        <v>Pfizer</v>
      </c>
      <c r="F360" s="60" t="str">
        <f>IF(ISERROR(VLOOKUP(Entradas!$A360,Inventario!$A$2:$M$21,6,FALSE)),"",VLOOKUP(Entradas!$A360,Inventario!$A$2:$M$21,6,FALSE))</f>
        <v>2156</v>
      </c>
      <c r="G360" s="61">
        <v>44973</v>
      </c>
      <c r="H360" s="62" t="s">
        <v>223</v>
      </c>
      <c r="I360" s="61">
        <v>45382</v>
      </c>
      <c r="J360" s="63">
        <v>3</v>
      </c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57" t="s">
        <v>47</v>
      </c>
      <c r="B361" s="58" t="str">
        <f>IF(ISERROR(VLOOKUP(Entradas!$A361,Inventario!$A$2:$M$21,2,FALSE)),"",VLOOKUP(Entradas!$A361,Inventario!$A$2:$M$21,2,FALSE))</f>
        <v>Nimenrix</v>
      </c>
      <c r="C361" s="58" t="str">
        <f>IF(ISERROR(VLOOKUP(Entradas!$A361,Inventario!$A$2:$M$21,3,FALSE)),"",VLOOKUP(Entradas!$A361,Inventario!$A$2:$M$21,3,FALSE))</f>
        <v>Meningococo</v>
      </c>
      <c r="D361" s="59" t="str">
        <f>IF(ISERROR(VLOOKUP(Entradas!$A361,Inventario!$A$2:$M$21,4,FALSE)),"",VLOOKUP(Entradas!$A361,Inventario!$A$2:$M$21,4,FALSE))</f>
        <v>Cobo Medical</v>
      </c>
      <c r="E361" s="59" t="str">
        <f>IF(ISERROR(VLOOKUP(Entradas!$A361,Inventario!$A$2:$M$21,5,FALSE)),"",VLOOKUP(Entradas!$A361,Inventario!$A$2:$M$21,5,FALSE))</f>
        <v>Pfizer</v>
      </c>
      <c r="F361" s="60" t="str">
        <f>IF(ISERROR(VLOOKUP(Entradas!$A361,Inventario!$A$2:$M$21,6,FALSE)),"",VLOOKUP(Entradas!$A361,Inventario!$A$2:$M$21,6,FALSE))</f>
        <v>3904</v>
      </c>
      <c r="G361" s="61">
        <v>44977</v>
      </c>
      <c r="H361" s="62" t="s">
        <v>240</v>
      </c>
      <c r="I361" s="61">
        <v>45535</v>
      </c>
      <c r="J361" s="63">
        <v>5</v>
      </c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57" t="s">
        <v>54</v>
      </c>
      <c r="B362" s="58" t="str">
        <f>IF(ISERROR(VLOOKUP(Entradas!$A362,Inventario!$A$2:$M$21,2,FALSE)),"",VLOOKUP(Entradas!$A362,Inventario!$A$2:$M$21,2,FALSE))</f>
        <v>Prevenar</v>
      </c>
      <c r="C362" s="58" t="str">
        <f>IF(ISERROR(VLOOKUP(Entradas!$A362,Inventario!$A$2:$M$21,3,FALSE)),"",VLOOKUP(Entradas!$A362,Inventario!$A$2:$M$21,3,FALSE))</f>
        <v>Neumococo 13V</v>
      </c>
      <c r="D362" s="59" t="str">
        <f>IF(ISERROR(VLOOKUP(Entradas!$A362,Inventario!$A$2:$M$21,4,FALSE)),"",VLOOKUP(Entradas!$A362,Inventario!$A$2:$M$21,4,FALSE))</f>
        <v>Cobo Medical</v>
      </c>
      <c r="E362" s="59" t="str">
        <f>IF(ISERROR(VLOOKUP(Entradas!$A362,Inventario!$A$2:$M$21,5,FALSE)),"",VLOOKUP(Entradas!$A362,Inventario!$A$2:$M$21,5,FALSE))</f>
        <v>Pfizer</v>
      </c>
      <c r="F362" s="60" t="str">
        <f>IF(ISERROR(VLOOKUP(Entradas!$A362,Inventario!$A$2:$M$21,6,FALSE)),"",VLOOKUP(Entradas!$A362,Inventario!$A$2:$M$21,6,FALSE))</f>
        <v>2156</v>
      </c>
      <c r="G362" s="61">
        <v>44984</v>
      </c>
      <c r="H362" s="62" t="s">
        <v>223</v>
      </c>
      <c r="I362" s="61">
        <v>45382</v>
      </c>
      <c r="J362" s="63">
        <v>3</v>
      </c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57" t="s">
        <v>47</v>
      </c>
      <c r="B363" s="58" t="str">
        <f>IF(ISERROR(VLOOKUP(Entradas!$A363,Inventario!$A$2:$M$21,2,FALSE)),"",VLOOKUP(Entradas!$A363,Inventario!$A$2:$M$21,2,FALSE))</f>
        <v>Nimenrix</v>
      </c>
      <c r="C363" s="58" t="str">
        <f>IF(ISERROR(VLOOKUP(Entradas!$A363,Inventario!$A$2:$M$21,3,FALSE)),"",VLOOKUP(Entradas!$A363,Inventario!$A$2:$M$21,3,FALSE))</f>
        <v>Meningococo</v>
      </c>
      <c r="D363" s="59" t="str">
        <f>IF(ISERROR(VLOOKUP(Entradas!$A363,Inventario!$A$2:$M$21,4,FALSE)),"",VLOOKUP(Entradas!$A363,Inventario!$A$2:$M$21,4,FALSE))</f>
        <v>Cobo Medical</v>
      </c>
      <c r="E363" s="59" t="str">
        <f>IF(ISERROR(VLOOKUP(Entradas!$A363,Inventario!$A$2:$M$21,5,FALSE)),"",VLOOKUP(Entradas!$A363,Inventario!$A$2:$M$21,5,FALSE))</f>
        <v>Pfizer</v>
      </c>
      <c r="F363" s="60" t="str">
        <f>IF(ISERROR(VLOOKUP(Entradas!$A363,Inventario!$A$2:$M$21,6,FALSE)),"",VLOOKUP(Entradas!$A363,Inventario!$A$2:$M$21,6,FALSE))</f>
        <v>3904</v>
      </c>
      <c r="G363" s="61">
        <v>44984</v>
      </c>
      <c r="H363" s="62" t="s">
        <v>240</v>
      </c>
      <c r="I363" s="61">
        <v>45535</v>
      </c>
      <c r="J363" s="63">
        <v>5</v>
      </c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57" t="s">
        <v>54</v>
      </c>
      <c r="B364" s="58" t="str">
        <f>IF(ISERROR(VLOOKUP(Entradas!$A364,Inventario!$A$2:$M$21,2,FALSE)),"",VLOOKUP(Entradas!$A364,Inventario!$A$2:$M$21,2,FALSE))</f>
        <v>Prevenar</v>
      </c>
      <c r="C364" s="58" t="str">
        <f>IF(ISERROR(VLOOKUP(Entradas!$A364,Inventario!$A$2:$M$21,3,FALSE)),"",VLOOKUP(Entradas!$A364,Inventario!$A$2:$M$21,3,FALSE))</f>
        <v>Neumococo 13V</v>
      </c>
      <c r="D364" s="59" t="str">
        <f>IF(ISERROR(VLOOKUP(Entradas!$A364,Inventario!$A$2:$M$21,4,FALSE)),"",VLOOKUP(Entradas!$A364,Inventario!$A$2:$M$21,4,FALSE))</f>
        <v>Cobo Medical</v>
      </c>
      <c r="E364" s="59" t="str">
        <f>IF(ISERROR(VLOOKUP(Entradas!$A364,Inventario!$A$2:$M$21,5,FALSE)),"",VLOOKUP(Entradas!$A364,Inventario!$A$2:$M$21,5,FALSE))</f>
        <v>Pfizer</v>
      </c>
      <c r="F364" s="60" t="str">
        <f>IF(ISERROR(VLOOKUP(Entradas!$A364,Inventario!$A$2:$M$21,6,FALSE)),"",VLOOKUP(Entradas!$A364,Inventario!$A$2:$M$21,6,FALSE))</f>
        <v>2156</v>
      </c>
      <c r="G364" s="61">
        <v>44994</v>
      </c>
      <c r="H364" s="62" t="s">
        <v>223</v>
      </c>
      <c r="I364" s="61">
        <v>45382</v>
      </c>
      <c r="J364" s="63">
        <v>1</v>
      </c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57" t="s">
        <v>54</v>
      </c>
      <c r="B365" s="58" t="str">
        <f>IF(ISERROR(VLOOKUP(Entradas!$A365,Inventario!$A$2:$M$21,2,FALSE)),"",VLOOKUP(Entradas!$A365,Inventario!$A$2:$M$21,2,FALSE))</f>
        <v>Prevenar</v>
      </c>
      <c r="C365" s="58" t="str">
        <f>IF(ISERROR(VLOOKUP(Entradas!$A365,Inventario!$A$2:$M$21,3,FALSE)),"",VLOOKUP(Entradas!$A365,Inventario!$A$2:$M$21,3,FALSE))</f>
        <v>Neumococo 13V</v>
      </c>
      <c r="D365" s="59" t="str">
        <f>IF(ISERROR(VLOOKUP(Entradas!$A365,Inventario!$A$2:$M$21,4,FALSE)),"",VLOOKUP(Entradas!$A365,Inventario!$A$2:$M$21,4,FALSE))</f>
        <v>Cobo Medical</v>
      </c>
      <c r="E365" s="59" t="str">
        <f>IF(ISERROR(VLOOKUP(Entradas!$A365,Inventario!$A$2:$M$21,5,FALSE)),"",VLOOKUP(Entradas!$A365,Inventario!$A$2:$M$21,5,FALSE))</f>
        <v>Pfizer</v>
      </c>
      <c r="F365" s="60" t="str">
        <f>IF(ISERROR(VLOOKUP(Entradas!$A365,Inventario!$A$2:$M$21,6,FALSE)),"",VLOOKUP(Entradas!$A365,Inventario!$A$2:$M$21,6,FALSE))</f>
        <v>2156</v>
      </c>
      <c r="G365" s="61">
        <v>44994</v>
      </c>
      <c r="H365" s="62" t="s">
        <v>241</v>
      </c>
      <c r="I365" s="61">
        <v>45747</v>
      </c>
      <c r="J365" s="63">
        <v>2</v>
      </c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57" t="s">
        <v>47</v>
      </c>
      <c r="B366" s="58" t="str">
        <f>IF(ISERROR(VLOOKUP(Entradas!$A366,Inventario!$A$2:$M$21,2,FALSE)),"",VLOOKUP(Entradas!$A366,Inventario!$A$2:$M$21,2,FALSE))</f>
        <v>Nimenrix</v>
      </c>
      <c r="C366" s="58" t="str">
        <f>IF(ISERROR(VLOOKUP(Entradas!$A366,Inventario!$A$2:$M$21,3,FALSE)),"",VLOOKUP(Entradas!$A366,Inventario!$A$2:$M$21,3,FALSE))</f>
        <v>Meningococo</v>
      </c>
      <c r="D366" s="59" t="str">
        <f>IF(ISERROR(VLOOKUP(Entradas!$A366,Inventario!$A$2:$M$21,4,FALSE)),"",VLOOKUP(Entradas!$A366,Inventario!$A$2:$M$21,4,FALSE))</f>
        <v>Cobo Medical</v>
      </c>
      <c r="E366" s="59" t="str">
        <f>IF(ISERROR(VLOOKUP(Entradas!$A366,Inventario!$A$2:$M$21,5,FALSE)),"",VLOOKUP(Entradas!$A366,Inventario!$A$2:$M$21,5,FALSE))</f>
        <v>Pfizer</v>
      </c>
      <c r="F366" s="60" t="str">
        <f>IF(ISERROR(VLOOKUP(Entradas!$A366,Inventario!$A$2:$M$21,6,FALSE)),"",VLOOKUP(Entradas!$A366,Inventario!$A$2:$M$21,6,FALSE))</f>
        <v>3904</v>
      </c>
      <c r="G366" s="61">
        <v>44994</v>
      </c>
      <c r="H366" s="62" t="s">
        <v>240</v>
      </c>
      <c r="I366" s="61">
        <v>45535</v>
      </c>
      <c r="J366" s="63">
        <v>4</v>
      </c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57" t="s">
        <v>81</v>
      </c>
      <c r="B367" s="58" t="str">
        <f>IF(ISERROR(VLOOKUP(Entradas!$A367,Inventario!$A$2:$M$21,2,FALSE)),"",VLOOKUP(Entradas!$A367,Inventario!$A$2:$M$21,2,FALSE))</f>
        <v>Stamaril</v>
      </c>
      <c r="C367" s="58" t="str">
        <f>IF(ISERROR(VLOOKUP(Entradas!$A367,Inventario!$A$2:$M$21,3,FALSE)),"",VLOOKUP(Entradas!$A367,Inventario!$A$2:$M$21,3,FALSE))</f>
        <v>Fiebre amarilla</v>
      </c>
      <c r="D367" s="59" t="str">
        <f>IF(ISERROR(VLOOKUP(Entradas!$A367,Inventario!$A$2:$M$21,4,FALSE)),"",VLOOKUP(Entradas!$A367,Inventario!$A$2:$M$21,4,FALSE))</f>
        <v>IPS FARALLONES</v>
      </c>
      <c r="E367" s="59" t="str">
        <f>IF(ISERROR(VLOOKUP(Entradas!$A367,Inventario!$A$2:$M$21,5,FALSE)),"",VLOOKUP(Entradas!$A367,Inventario!$A$2:$M$21,5,FALSE))</f>
        <v>Sanofi</v>
      </c>
      <c r="F367" s="60" t="str">
        <f>IF(ISERROR(VLOOKUP(Entradas!$A367,Inventario!$A$2:$M$21,6,FALSE)),"",VLOOKUP(Entradas!$A367,Inventario!$A$2:$M$21,6,FALSE))</f>
        <v>3000</v>
      </c>
      <c r="G367" s="61">
        <v>44995</v>
      </c>
      <c r="H367" s="62" t="s">
        <v>242</v>
      </c>
      <c r="I367" s="61">
        <v>45046</v>
      </c>
      <c r="J367" s="63">
        <v>2</v>
      </c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57" t="s">
        <v>148</v>
      </c>
      <c r="B368" s="58" t="str">
        <f>IF(ISERROR(VLOOKUP(Entradas!$A368,Inventario!$A$2:$M$21,2,FALSE)),"",VLOOKUP(Entradas!$A368,Inventario!$A$2:$M$21,2,FALSE))</f>
        <v xml:space="preserve">Tetraxim </v>
      </c>
      <c r="C368" s="58" t="str">
        <f>IF(ISERROR(VLOOKUP(Entradas!$A368,Inventario!$A$2:$M$21,3,FALSE)),"",VLOOKUP(Entradas!$A368,Inventario!$A$2:$M$21,3,FALSE))</f>
        <v>Difteria-Tosferina, tetano DPT</v>
      </c>
      <c r="D368" s="59" t="str">
        <f>IF(ISERROR(VLOOKUP(Entradas!$A368,Inventario!$A$2:$M$21,4,FALSE)),"",VLOOKUP(Entradas!$A368,Inventario!$A$2:$M$21,4,FALSE))</f>
        <v>IPS FARALLONES</v>
      </c>
      <c r="E368" s="59" t="str">
        <f>IF(ISERROR(VLOOKUP(Entradas!$A368,Inventario!$A$2:$M$21,5,FALSE)),"",VLOOKUP(Entradas!$A368,Inventario!$A$2:$M$21,5,FALSE))</f>
        <v>Sanofi</v>
      </c>
      <c r="F368" s="60" t="str">
        <f>IF(ISERROR(VLOOKUP(Entradas!$A368,Inventario!$A$2:$M$21,6,FALSE)),"",VLOOKUP(Entradas!$A368,Inventario!$A$2:$M$21,6,FALSE))</f>
        <v>3300</v>
      </c>
      <c r="G368" s="61">
        <v>44995</v>
      </c>
      <c r="H368" s="62" t="s">
        <v>243</v>
      </c>
      <c r="I368" s="61">
        <v>45230</v>
      </c>
      <c r="J368" s="63">
        <v>1</v>
      </c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57" t="s">
        <v>104</v>
      </c>
      <c r="B369" s="58" t="str">
        <f>IF(ISERROR(VLOOKUP(Entradas!$A369,Inventario!$A$2:$M$21,2,FALSE)),"",VLOOKUP(Entradas!$A369,Inventario!$A$2:$M$21,2,FALSE))</f>
        <v>Boostrix</v>
      </c>
      <c r="C369" s="58" t="str">
        <f>IF(ISERROR(VLOOKUP(Entradas!$A369,Inventario!$A$2:$M$21,3,FALSE)),"",VLOOKUP(Entradas!$A369,Inventario!$A$2:$M$21,3,FALSE))</f>
        <v>DPT</v>
      </c>
      <c r="D369" s="59" t="str">
        <f>IF(ISERROR(VLOOKUP(Entradas!$A369,Inventario!$A$2:$M$21,4,FALSE)),"",VLOOKUP(Entradas!$A369,Inventario!$A$2:$M$21,4,FALSE))</f>
        <v>IPS FARALLONES</v>
      </c>
      <c r="E369" s="59" t="str">
        <f>IF(ISERROR(VLOOKUP(Entradas!$A369,Inventario!$A$2:$M$21,5,FALSE)),"",VLOOKUP(Entradas!$A369,Inventario!$A$2:$M$21,5,FALSE))</f>
        <v>Glaxo</v>
      </c>
      <c r="F369" s="60" t="str">
        <f>IF(ISERROR(VLOOKUP(Entradas!$A369,Inventario!$A$2:$M$21,6,FALSE)),"",VLOOKUP(Entradas!$A369,Inventario!$A$2:$M$21,6,FALSE))</f>
        <v>300</v>
      </c>
      <c r="G369" s="61">
        <v>44995</v>
      </c>
      <c r="H369" s="62" t="s">
        <v>235</v>
      </c>
      <c r="I369" s="61">
        <v>45291</v>
      </c>
      <c r="J369" s="63">
        <v>2</v>
      </c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57" t="s">
        <v>108</v>
      </c>
      <c r="B370" s="58" t="str">
        <f>IF(ISERROR(VLOOKUP(Entradas!$A370,Inventario!$A$2:$M$21,2,FALSE)),"",VLOOKUP(Entradas!$A370,Inventario!$A$2:$M$21,2,FALSE))</f>
        <v>Priorix</v>
      </c>
      <c r="C370" s="58" t="str">
        <f>IF(ISERROR(VLOOKUP(Entradas!$A370,Inventario!$A$2:$M$21,3,FALSE)),"",VLOOKUP(Entradas!$A370,Inventario!$A$2:$M$21,3,FALSE))</f>
        <v>Rubeola, Sarampion, Paperas</v>
      </c>
      <c r="D370" s="59" t="str">
        <f>IF(ISERROR(VLOOKUP(Entradas!$A370,Inventario!$A$2:$M$21,4,FALSE)),"",VLOOKUP(Entradas!$A370,Inventario!$A$2:$M$21,4,FALSE))</f>
        <v>IPS FARALLONES</v>
      </c>
      <c r="E370" s="59" t="str">
        <f>IF(ISERROR(VLOOKUP(Entradas!$A370,Inventario!$A$2:$M$21,5,FALSE)),"",VLOOKUP(Entradas!$A370,Inventario!$A$2:$M$21,5,FALSE))</f>
        <v>Glaxo</v>
      </c>
      <c r="F370" s="60" t="str">
        <f>IF(ISERROR(VLOOKUP(Entradas!$A370,Inventario!$A$2:$M$21,6,FALSE)),"",VLOOKUP(Entradas!$A370,Inventario!$A$2:$M$21,6,FALSE))</f>
        <v>1000</v>
      </c>
      <c r="G370" s="61">
        <v>44995</v>
      </c>
      <c r="H370" s="62" t="s">
        <v>239</v>
      </c>
      <c r="I370" s="61">
        <v>45473</v>
      </c>
      <c r="J370" s="63">
        <v>2</v>
      </c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57" t="s">
        <v>77</v>
      </c>
      <c r="B371" s="58" t="str">
        <f>IF(ISERROR(VLOOKUP(Entradas!$A371,Inventario!$A$2:$M$21,2,FALSE)),"",VLOOKUP(Entradas!$A371,Inventario!$A$2:$M$21,2,FALSE))</f>
        <v>Hexaxim</v>
      </c>
      <c r="C371" s="58" t="str">
        <f>IF(ISERROR(VLOOKUP(Entradas!$A371,Inventario!$A$2:$M$21,3,FALSE)),"",VLOOKUP(Entradas!$A371,Inventario!$A$2:$M$21,3,FALSE))</f>
        <v>DPAT + VPI + HIB + HB</v>
      </c>
      <c r="D371" s="59" t="str">
        <f>IF(ISERROR(VLOOKUP(Entradas!$A371,Inventario!$A$2:$M$21,4,FALSE)),"",VLOOKUP(Entradas!$A371,Inventario!$A$2:$M$21,4,FALSE))</f>
        <v>IPS FARALLONES</v>
      </c>
      <c r="E371" s="59" t="str">
        <f>IF(ISERROR(VLOOKUP(Entradas!$A371,Inventario!$A$2:$M$21,5,FALSE)),"",VLOOKUP(Entradas!$A371,Inventario!$A$2:$M$21,5,FALSE))</f>
        <v>Sanofi</v>
      </c>
      <c r="F371" s="60" t="str">
        <f>IF(ISERROR(VLOOKUP(Entradas!$A371,Inventario!$A$2:$M$21,6,FALSE)),"",VLOOKUP(Entradas!$A371,Inventario!$A$2:$M$21,6,FALSE))</f>
        <v>3800</v>
      </c>
      <c r="G371" s="61">
        <v>44995</v>
      </c>
      <c r="H371" s="62" t="s">
        <v>237</v>
      </c>
      <c r="I371" s="61">
        <v>45565</v>
      </c>
      <c r="J371" s="63">
        <v>2</v>
      </c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57" t="s">
        <v>73</v>
      </c>
      <c r="B372" s="58" t="str">
        <f>IF(ISERROR(VLOOKUP(Entradas!$A372,Inventario!$A$2:$M$21,2,FALSE)),"",VLOOKUP(Entradas!$A372,Inventario!$A$2:$M$21,2,FALSE))</f>
        <v>Pentaxim</v>
      </c>
      <c r="C372" s="58" t="str">
        <f>IF(ISERROR(VLOOKUP(Entradas!$A372,Inventario!$A$2:$M$21,3,FALSE)),"",VLOOKUP(Entradas!$A372,Inventario!$A$2:$M$21,3,FALSE))</f>
        <v>Difteria-Tosferina, tetano, polio, haemophilus</v>
      </c>
      <c r="D372" s="59" t="str">
        <f>IF(ISERROR(VLOOKUP(Entradas!$A372,Inventario!$A$2:$M$21,4,FALSE)),"",VLOOKUP(Entradas!$A372,Inventario!$A$2:$M$21,4,FALSE))</f>
        <v>IPS FARALLONES</v>
      </c>
      <c r="E372" s="59" t="str">
        <f>IF(ISERROR(VLOOKUP(Entradas!$A372,Inventario!$A$2:$M$21,5,FALSE)),"",VLOOKUP(Entradas!$A372,Inventario!$A$2:$M$21,5,FALSE))</f>
        <v>Sanofi</v>
      </c>
      <c r="F372" s="60" t="str">
        <f>IF(ISERROR(VLOOKUP(Entradas!$A372,Inventario!$A$2:$M$21,6,FALSE)),"",VLOOKUP(Entradas!$A372,Inventario!$A$2:$M$21,6,FALSE))</f>
        <v>2800</v>
      </c>
      <c r="G372" s="61">
        <v>44995</v>
      </c>
      <c r="H372" s="62" t="s">
        <v>236</v>
      </c>
      <c r="I372" s="61">
        <v>45199</v>
      </c>
      <c r="J372" s="63">
        <v>2</v>
      </c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57" t="s">
        <v>85</v>
      </c>
      <c r="B373" s="58" t="str">
        <f>IF(ISERROR(VLOOKUP(Entradas!$A373,Inventario!$A$2:$M$21,2,FALSE)),"",VLOOKUP(Entradas!$A373,Inventario!$A$2:$M$21,2,FALSE))</f>
        <v xml:space="preserve">Avaxim 80 </v>
      </c>
      <c r="C373" s="58" t="str">
        <f>IF(ISERROR(VLOOKUP(Entradas!$A373,Inventario!$A$2:$M$21,3,FALSE)),"",VLOOKUP(Entradas!$A373,Inventario!$A$2:$M$21,3,FALSE))</f>
        <v>Hepatitis A niño</v>
      </c>
      <c r="D373" s="59" t="str">
        <f>IF(ISERROR(VLOOKUP(Entradas!$A373,Inventario!$A$2:$M$21,4,FALSE)),"",VLOOKUP(Entradas!$A373,Inventario!$A$2:$M$21,4,FALSE))</f>
        <v>IPS FARALLONES</v>
      </c>
      <c r="E373" s="59" t="str">
        <f>IF(ISERROR(VLOOKUP(Entradas!$A373,Inventario!$A$2:$M$21,5,FALSE)),"",VLOOKUP(Entradas!$A373,Inventario!$A$2:$M$21,5,FALSE))</f>
        <v>Sanofi</v>
      </c>
      <c r="F373" s="60" t="str">
        <f>IF(ISERROR(VLOOKUP(Entradas!$A373,Inventario!$A$2:$M$21,6,FALSE)),"",VLOOKUP(Entradas!$A373,Inventario!$A$2:$M$21,6,FALSE))</f>
        <v>2500</v>
      </c>
      <c r="G373" s="61">
        <v>44995</v>
      </c>
      <c r="H373" s="62" t="s">
        <v>227</v>
      </c>
      <c r="I373" s="61">
        <v>45351</v>
      </c>
      <c r="J373" s="63">
        <v>2</v>
      </c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57" t="s">
        <v>118</v>
      </c>
      <c r="B374" s="58" t="str">
        <f>IF(ISERROR(VLOOKUP(Entradas!$A374,Inventario!$A$2:$M$21,2,FALSE)),"",VLOOKUP(Entradas!$A374,Inventario!$A$2:$M$21,2,FALSE))</f>
        <v>Varivax</v>
      </c>
      <c r="C374" s="58" t="str">
        <f>IF(ISERROR(VLOOKUP(Entradas!$A374,Inventario!$A$2:$M$21,3,FALSE)),"",VLOOKUP(Entradas!$A374,Inventario!$A$2:$M$21,3,FALSE))</f>
        <v>Varicela</v>
      </c>
      <c r="D374" s="59" t="str">
        <f>IF(ISERROR(VLOOKUP(Entradas!$A374,Inventario!$A$2:$M$21,4,FALSE)),"",VLOOKUP(Entradas!$A374,Inventario!$A$2:$M$21,4,FALSE))</f>
        <v>IPS FARALLONES</v>
      </c>
      <c r="E374" s="59" t="str">
        <f>IF(ISERROR(VLOOKUP(Entradas!$A374,Inventario!$A$2:$M$21,5,FALSE)),"",VLOOKUP(Entradas!$A374,Inventario!$A$2:$M$21,5,FALSE))</f>
        <v>Merck</v>
      </c>
      <c r="F374" s="60" t="str">
        <f>IF(ISERROR(VLOOKUP(Entradas!$A374,Inventario!$A$2:$M$21,6,FALSE)),"",VLOOKUP(Entradas!$A374,Inventario!$A$2:$M$21,6,FALSE))</f>
        <v>4500</v>
      </c>
      <c r="G374" s="61">
        <v>44995</v>
      </c>
      <c r="H374" s="62" t="s">
        <v>230</v>
      </c>
      <c r="I374" s="61">
        <v>45382</v>
      </c>
      <c r="J374" s="63">
        <v>1</v>
      </c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57" t="s">
        <v>54</v>
      </c>
      <c r="B375" s="58" t="str">
        <f>IF(ISERROR(VLOOKUP(Entradas!$A375,Inventario!$A$2:$M$21,2,FALSE)),"",VLOOKUP(Entradas!$A375,Inventario!$A$2:$M$21,2,FALSE))</f>
        <v>Prevenar</v>
      </c>
      <c r="C375" s="58" t="str">
        <f>IF(ISERROR(VLOOKUP(Entradas!$A375,Inventario!$A$2:$M$21,3,FALSE)),"",VLOOKUP(Entradas!$A375,Inventario!$A$2:$M$21,3,FALSE))</f>
        <v>Neumococo 13V</v>
      </c>
      <c r="D375" s="59" t="str">
        <f>IF(ISERROR(VLOOKUP(Entradas!$A375,Inventario!$A$2:$M$21,4,FALSE)),"",VLOOKUP(Entradas!$A375,Inventario!$A$2:$M$21,4,FALSE))</f>
        <v>Cobo Medical</v>
      </c>
      <c r="E375" s="59" t="str">
        <f>IF(ISERROR(VLOOKUP(Entradas!$A375,Inventario!$A$2:$M$21,5,FALSE)),"",VLOOKUP(Entradas!$A375,Inventario!$A$2:$M$21,5,FALSE))</f>
        <v>Pfizer</v>
      </c>
      <c r="F375" s="60" t="str">
        <f>IF(ISERROR(VLOOKUP(Entradas!$A375,Inventario!$A$2:$M$21,6,FALSE)),"",VLOOKUP(Entradas!$A375,Inventario!$A$2:$M$21,6,FALSE))</f>
        <v>2156</v>
      </c>
      <c r="G375" s="61">
        <v>44996</v>
      </c>
      <c r="H375" s="62" t="s">
        <v>241</v>
      </c>
      <c r="I375" s="61">
        <v>45747</v>
      </c>
      <c r="J375" s="63">
        <v>3</v>
      </c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57" t="s">
        <v>148</v>
      </c>
      <c r="B376" s="58" t="str">
        <f>IF(ISERROR(VLOOKUP(Entradas!$A376,Inventario!$A$2:$M$21,2,FALSE)),"",VLOOKUP(Entradas!$A376,Inventario!$A$2:$M$21,2,FALSE))</f>
        <v xml:space="preserve">Tetraxim </v>
      </c>
      <c r="C376" s="58" t="str">
        <f>IF(ISERROR(VLOOKUP(Entradas!$A376,Inventario!$A$2:$M$21,3,FALSE)),"",VLOOKUP(Entradas!$A376,Inventario!$A$2:$M$21,3,FALSE))</f>
        <v>Difteria-Tosferina, tetano DPT</v>
      </c>
      <c r="D376" s="59" t="str">
        <f>IF(ISERROR(VLOOKUP(Entradas!$A376,Inventario!$A$2:$M$21,4,FALSE)),"",VLOOKUP(Entradas!$A376,Inventario!$A$2:$M$21,4,FALSE))</f>
        <v>IPS FARALLONES</v>
      </c>
      <c r="E376" s="59" t="str">
        <f>IF(ISERROR(VLOOKUP(Entradas!$A376,Inventario!$A$2:$M$21,5,FALSE)),"",VLOOKUP(Entradas!$A376,Inventario!$A$2:$M$21,5,FALSE))</f>
        <v>Sanofi</v>
      </c>
      <c r="F376" s="60" t="str">
        <f>IF(ISERROR(VLOOKUP(Entradas!$A376,Inventario!$A$2:$M$21,6,FALSE)),"",VLOOKUP(Entradas!$A376,Inventario!$A$2:$M$21,6,FALSE))</f>
        <v>3300</v>
      </c>
      <c r="G376" s="61">
        <v>45002</v>
      </c>
      <c r="H376" s="62" t="s">
        <v>243</v>
      </c>
      <c r="I376" s="61">
        <v>45230</v>
      </c>
      <c r="J376" s="63">
        <v>2</v>
      </c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57" t="s">
        <v>118</v>
      </c>
      <c r="B377" s="58" t="str">
        <f>IF(ISERROR(VLOOKUP(Entradas!$A377,Inventario!$A$2:$M$21,2,FALSE)),"",VLOOKUP(Entradas!$A377,Inventario!$A$2:$M$21,2,FALSE))</f>
        <v>Varivax</v>
      </c>
      <c r="C377" s="58" t="str">
        <f>IF(ISERROR(VLOOKUP(Entradas!$A377,Inventario!$A$2:$M$21,3,FALSE)),"",VLOOKUP(Entradas!$A377,Inventario!$A$2:$M$21,3,FALSE))</f>
        <v>Varicela</v>
      </c>
      <c r="D377" s="59" t="str">
        <f>IF(ISERROR(VLOOKUP(Entradas!$A377,Inventario!$A$2:$M$21,4,FALSE)),"",VLOOKUP(Entradas!$A377,Inventario!$A$2:$M$21,4,FALSE))</f>
        <v>IPS FARALLONES</v>
      </c>
      <c r="E377" s="59" t="str">
        <f>IF(ISERROR(VLOOKUP(Entradas!$A377,Inventario!$A$2:$M$21,5,FALSE)),"",VLOOKUP(Entradas!$A377,Inventario!$A$2:$M$21,5,FALSE))</f>
        <v>Merck</v>
      </c>
      <c r="F377" s="60" t="str">
        <f>IF(ISERROR(VLOOKUP(Entradas!$A377,Inventario!$A$2:$M$21,6,FALSE)),"",VLOOKUP(Entradas!$A377,Inventario!$A$2:$M$21,6,FALSE))</f>
        <v>4500</v>
      </c>
      <c r="G377" s="61">
        <v>45002</v>
      </c>
      <c r="H377" s="62" t="s">
        <v>244</v>
      </c>
      <c r="I377" s="61">
        <v>45565</v>
      </c>
      <c r="J377" s="63">
        <v>2</v>
      </c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57" t="s">
        <v>77</v>
      </c>
      <c r="B378" s="58" t="str">
        <f>IF(ISERROR(VLOOKUP(Entradas!$A378,Inventario!$A$2:$M$21,2,FALSE)),"",VLOOKUP(Entradas!$A378,Inventario!$A$2:$M$21,2,FALSE))</f>
        <v>Hexaxim</v>
      </c>
      <c r="C378" s="58" t="str">
        <f>IF(ISERROR(VLOOKUP(Entradas!$A378,Inventario!$A$2:$M$21,3,FALSE)),"",VLOOKUP(Entradas!$A378,Inventario!$A$2:$M$21,3,FALSE))</f>
        <v>DPAT + VPI + HIB + HB</v>
      </c>
      <c r="D378" s="59" t="str">
        <f>IF(ISERROR(VLOOKUP(Entradas!$A378,Inventario!$A$2:$M$21,4,FALSE)),"",VLOOKUP(Entradas!$A378,Inventario!$A$2:$M$21,4,FALSE))</f>
        <v>IPS FARALLONES</v>
      </c>
      <c r="E378" s="59" t="str">
        <f>IF(ISERROR(VLOOKUP(Entradas!$A378,Inventario!$A$2:$M$21,5,FALSE)),"",VLOOKUP(Entradas!$A378,Inventario!$A$2:$M$21,5,FALSE))</f>
        <v>Sanofi</v>
      </c>
      <c r="F378" s="60" t="str">
        <f>IF(ISERROR(VLOOKUP(Entradas!$A378,Inventario!$A$2:$M$21,6,FALSE)),"",VLOOKUP(Entradas!$A378,Inventario!$A$2:$M$21,6,FALSE))</f>
        <v>3800</v>
      </c>
      <c r="G378" s="61">
        <v>45002</v>
      </c>
      <c r="H378" s="62" t="s">
        <v>237</v>
      </c>
      <c r="I378" s="61">
        <v>45565</v>
      </c>
      <c r="J378" s="63">
        <v>1</v>
      </c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57" t="s">
        <v>85</v>
      </c>
      <c r="B379" s="58" t="str">
        <f>IF(ISERROR(VLOOKUP(Entradas!$A379,Inventario!$A$2:$M$21,2,FALSE)),"",VLOOKUP(Entradas!$A379,Inventario!$A$2:$M$21,2,FALSE))</f>
        <v xml:space="preserve">Avaxim 80 </v>
      </c>
      <c r="C379" s="58" t="str">
        <f>IF(ISERROR(VLOOKUP(Entradas!$A379,Inventario!$A$2:$M$21,3,FALSE)),"",VLOOKUP(Entradas!$A379,Inventario!$A$2:$M$21,3,FALSE))</f>
        <v>Hepatitis A niño</v>
      </c>
      <c r="D379" s="59" t="str">
        <f>IF(ISERROR(VLOOKUP(Entradas!$A379,Inventario!$A$2:$M$21,4,FALSE)),"",VLOOKUP(Entradas!$A379,Inventario!$A$2:$M$21,4,FALSE))</f>
        <v>IPS FARALLONES</v>
      </c>
      <c r="E379" s="59" t="str">
        <f>IF(ISERROR(VLOOKUP(Entradas!$A379,Inventario!$A$2:$M$21,5,FALSE)),"",VLOOKUP(Entradas!$A379,Inventario!$A$2:$M$21,5,FALSE))</f>
        <v>Sanofi</v>
      </c>
      <c r="F379" s="60" t="str">
        <f>IF(ISERROR(VLOOKUP(Entradas!$A379,Inventario!$A$2:$M$21,6,FALSE)),"",VLOOKUP(Entradas!$A379,Inventario!$A$2:$M$21,6,FALSE))</f>
        <v>2500</v>
      </c>
      <c r="G379" s="61">
        <v>45002</v>
      </c>
      <c r="H379" s="62" t="s">
        <v>227</v>
      </c>
      <c r="I379" s="61">
        <v>45351</v>
      </c>
      <c r="J379" s="63">
        <v>2</v>
      </c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57" t="s">
        <v>108</v>
      </c>
      <c r="B380" s="58" t="str">
        <f>IF(ISERROR(VLOOKUP(Entradas!$A380,Inventario!$A$2:$M$21,2,FALSE)),"",VLOOKUP(Entradas!$A380,Inventario!$A$2:$M$21,2,FALSE))</f>
        <v>Priorix</v>
      </c>
      <c r="C380" s="58" t="str">
        <f>IF(ISERROR(VLOOKUP(Entradas!$A380,Inventario!$A$2:$M$21,3,FALSE)),"",VLOOKUP(Entradas!$A380,Inventario!$A$2:$M$21,3,FALSE))</f>
        <v>Rubeola, Sarampion, Paperas</v>
      </c>
      <c r="D380" s="59" t="str">
        <f>IF(ISERROR(VLOOKUP(Entradas!$A380,Inventario!$A$2:$M$21,4,FALSE)),"",VLOOKUP(Entradas!$A380,Inventario!$A$2:$M$21,4,FALSE))</f>
        <v>IPS FARALLONES</v>
      </c>
      <c r="E380" s="59" t="str">
        <f>IF(ISERROR(VLOOKUP(Entradas!$A380,Inventario!$A$2:$M$21,5,FALSE)),"",VLOOKUP(Entradas!$A380,Inventario!$A$2:$M$21,5,FALSE))</f>
        <v>Glaxo</v>
      </c>
      <c r="F380" s="60" t="str">
        <f>IF(ISERROR(VLOOKUP(Entradas!$A380,Inventario!$A$2:$M$21,6,FALSE)),"",VLOOKUP(Entradas!$A380,Inventario!$A$2:$M$21,6,FALSE))</f>
        <v>1000</v>
      </c>
      <c r="G380" s="61">
        <v>45002</v>
      </c>
      <c r="H380" s="62" t="s">
        <v>239</v>
      </c>
      <c r="I380" s="61">
        <v>45473</v>
      </c>
      <c r="J380" s="63">
        <v>4</v>
      </c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57" t="s">
        <v>54</v>
      </c>
      <c r="B381" s="58" t="str">
        <f>IF(ISERROR(VLOOKUP(Entradas!$A381,Inventario!$A$2:$M$21,2,FALSE)),"",VLOOKUP(Entradas!$A381,Inventario!$A$2:$M$21,2,FALSE))</f>
        <v>Prevenar</v>
      </c>
      <c r="C381" s="58" t="str">
        <f>IF(ISERROR(VLOOKUP(Entradas!$A381,Inventario!$A$2:$M$21,3,FALSE)),"",VLOOKUP(Entradas!$A381,Inventario!$A$2:$M$21,3,FALSE))</f>
        <v>Neumococo 13V</v>
      </c>
      <c r="D381" s="59" t="str">
        <f>IF(ISERROR(VLOOKUP(Entradas!$A381,Inventario!$A$2:$M$21,4,FALSE)),"",VLOOKUP(Entradas!$A381,Inventario!$A$2:$M$21,4,FALSE))</f>
        <v>Cobo Medical</v>
      </c>
      <c r="E381" s="59" t="str">
        <f>IF(ISERROR(VLOOKUP(Entradas!$A381,Inventario!$A$2:$M$21,5,FALSE)),"",VLOOKUP(Entradas!$A381,Inventario!$A$2:$M$21,5,FALSE))</f>
        <v>Pfizer</v>
      </c>
      <c r="F381" s="60" t="str">
        <f>IF(ISERROR(VLOOKUP(Entradas!$A381,Inventario!$A$2:$M$21,6,FALSE)),"",VLOOKUP(Entradas!$A381,Inventario!$A$2:$M$21,6,FALSE))</f>
        <v>2156</v>
      </c>
      <c r="G381" s="61">
        <v>45006</v>
      </c>
      <c r="H381" s="62" t="s">
        <v>241</v>
      </c>
      <c r="I381" s="61">
        <v>45747</v>
      </c>
      <c r="J381" s="63">
        <v>3</v>
      </c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57" t="s">
        <v>47</v>
      </c>
      <c r="B382" s="58" t="str">
        <f>IF(ISERROR(VLOOKUP(Entradas!$A382,Inventario!$A$2:$M$21,2,FALSE)),"",VLOOKUP(Entradas!$A382,Inventario!$A$2:$M$21,2,FALSE))</f>
        <v>Nimenrix</v>
      </c>
      <c r="C382" s="58" t="str">
        <f>IF(ISERROR(VLOOKUP(Entradas!$A382,Inventario!$A$2:$M$21,3,FALSE)),"",VLOOKUP(Entradas!$A382,Inventario!$A$2:$M$21,3,FALSE))</f>
        <v>Meningococo</v>
      </c>
      <c r="D382" s="59" t="str">
        <f>IF(ISERROR(VLOOKUP(Entradas!$A382,Inventario!$A$2:$M$21,4,FALSE)),"",VLOOKUP(Entradas!$A382,Inventario!$A$2:$M$21,4,FALSE))</f>
        <v>Cobo Medical</v>
      </c>
      <c r="E382" s="59" t="str">
        <f>IF(ISERROR(VLOOKUP(Entradas!$A382,Inventario!$A$2:$M$21,5,FALSE)),"",VLOOKUP(Entradas!$A382,Inventario!$A$2:$M$21,5,FALSE))</f>
        <v>Pfizer</v>
      </c>
      <c r="F382" s="60" t="str">
        <f>IF(ISERROR(VLOOKUP(Entradas!$A382,Inventario!$A$2:$M$21,6,FALSE)),"",VLOOKUP(Entradas!$A382,Inventario!$A$2:$M$21,6,FALSE))</f>
        <v>3904</v>
      </c>
      <c r="G382" s="61">
        <v>45006</v>
      </c>
      <c r="H382" s="62" t="s">
        <v>240</v>
      </c>
      <c r="I382" s="61">
        <v>45535</v>
      </c>
      <c r="J382" s="63">
        <v>4</v>
      </c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57" t="s">
        <v>54</v>
      </c>
      <c r="B383" s="58" t="str">
        <f>IF(ISERROR(VLOOKUP(Entradas!$A383,Inventario!$A$2:$M$21,2,FALSE)),"",VLOOKUP(Entradas!$A383,Inventario!$A$2:$M$21,2,FALSE))</f>
        <v>Prevenar</v>
      </c>
      <c r="C383" s="58" t="str">
        <f>IF(ISERROR(VLOOKUP(Entradas!$A383,Inventario!$A$2:$M$21,3,FALSE)),"",VLOOKUP(Entradas!$A383,Inventario!$A$2:$M$21,3,FALSE))</f>
        <v>Neumococo 13V</v>
      </c>
      <c r="D383" s="59" t="str">
        <f>IF(ISERROR(VLOOKUP(Entradas!$A383,Inventario!$A$2:$M$21,4,FALSE)),"",VLOOKUP(Entradas!$A383,Inventario!$A$2:$M$21,4,FALSE))</f>
        <v>Cobo Medical</v>
      </c>
      <c r="E383" s="59" t="str">
        <f>IF(ISERROR(VLOOKUP(Entradas!$A383,Inventario!$A$2:$M$21,5,FALSE)),"",VLOOKUP(Entradas!$A383,Inventario!$A$2:$M$21,5,FALSE))</f>
        <v>Pfizer</v>
      </c>
      <c r="F383" s="60" t="str">
        <f>IF(ISERROR(VLOOKUP(Entradas!$A383,Inventario!$A$2:$M$21,6,FALSE)),"",VLOOKUP(Entradas!$A383,Inventario!$A$2:$M$21,6,FALSE))</f>
        <v>2156</v>
      </c>
      <c r="G383" s="61">
        <v>44981</v>
      </c>
      <c r="H383" s="62" t="s">
        <v>241</v>
      </c>
      <c r="I383" s="61">
        <v>45747</v>
      </c>
      <c r="J383" s="63">
        <v>1</v>
      </c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57" t="s">
        <v>47</v>
      </c>
      <c r="B384" s="58" t="str">
        <f>IF(ISERROR(VLOOKUP(Entradas!$A384,Inventario!$A$2:$M$21,2,FALSE)),"",VLOOKUP(Entradas!$A384,Inventario!$A$2:$M$21,2,FALSE))</f>
        <v>Nimenrix</v>
      </c>
      <c r="C384" s="58" t="str">
        <f>IF(ISERROR(VLOOKUP(Entradas!$A384,Inventario!$A$2:$M$21,3,FALSE)),"",VLOOKUP(Entradas!$A384,Inventario!$A$2:$M$21,3,FALSE))</f>
        <v>Meningococo</v>
      </c>
      <c r="D384" s="59" t="str">
        <f>IF(ISERROR(VLOOKUP(Entradas!$A384,Inventario!$A$2:$M$21,4,FALSE)),"",VLOOKUP(Entradas!$A384,Inventario!$A$2:$M$21,4,FALSE))</f>
        <v>Cobo Medical</v>
      </c>
      <c r="E384" s="59" t="str">
        <f>IF(ISERROR(VLOOKUP(Entradas!$A384,Inventario!$A$2:$M$21,5,FALSE)),"",VLOOKUP(Entradas!$A384,Inventario!$A$2:$M$21,5,FALSE))</f>
        <v>Pfizer</v>
      </c>
      <c r="F384" s="60" t="str">
        <f>IF(ISERROR(VLOOKUP(Entradas!$A384,Inventario!$A$2:$M$21,6,FALSE)),"",VLOOKUP(Entradas!$A384,Inventario!$A$2:$M$21,6,FALSE))</f>
        <v>3904</v>
      </c>
      <c r="G384" s="61">
        <v>44981</v>
      </c>
      <c r="H384" s="62" t="s">
        <v>221</v>
      </c>
      <c r="I384" s="61">
        <v>45077</v>
      </c>
      <c r="J384" s="63">
        <v>3</v>
      </c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57" t="s">
        <v>47</v>
      </c>
      <c r="B385" s="58" t="str">
        <f>IF(ISERROR(VLOOKUP(Entradas!$A385,Inventario!$A$2:$M$21,2,FALSE)),"",VLOOKUP(Entradas!$A385,Inventario!$A$2:$M$21,2,FALSE))</f>
        <v>Nimenrix</v>
      </c>
      <c r="C385" s="58" t="str">
        <f>IF(ISERROR(VLOOKUP(Entradas!$A385,Inventario!$A$2:$M$21,3,FALSE)),"",VLOOKUP(Entradas!$A385,Inventario!$A$2:$M$21,3,FALSE))</f>
        <v>Meningococo</v>
      </c>
      <c r="D385" s="59" t="str">
        <f>IF(ISERROR(VLOOKUP(Entradas!$A385,Inventario!$A$2:$M$21,4,FALSE)),"",VLOOKUP(Entradas!$A385,Inventario!$A$2:$M$21,4,FALSE))</f>
        <v>Cobo Medical</v>
      </c>
      <c r="E385" s="59" t="str">
        <f>IF(ISERROR(VLOOKUP(Entradas!$A385,Inventario!$A$2:$M$21,5,FALSE)),"",VLOOKUP(Entradas!$A385,Inventario!$A$2:$M$21,5,FALSE))</f>
        <v>Pfizer</v>
      </c>
      <c r="F385" s="60" t="str">
        <f>IF(ISERROR(VLOOKUP(Entradas!$A385,Inventario!$A$2:$M$21,6,FALSE)),"",VLOOKUP(Entradas!$A385,Inventario!$A$2:$M$21,6,FALSE))</f>
        <v>3904</v>
      </c>
      <c r="G385" s="61">
        <v>44981</v>
      </c>
      <c r="H385" s="62" t="s">
        <v>240</v>
      </c>
      <c r="I385" s="61">
        <v>45535</v>
      </c>
      <c r="J385" s="63">
        <v>5</v>
      </c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57" t="s">
        <v>108</v>
      </c>
      <c r="B386" s="58" t="str">
        <f>IF(ISERROR(VLOOKUP(Entradas!$A386,Inventario!$A$2:$M$21,2,FALSE)),"",VLOOKUP(Entradas!$A386,Inventario!$A$2:$M$21,2,FALSE))</f>
        <v>Priorix</v>
      </c>
      <c r="C386" s="58" t="str">
        <f>IF(ISERROR(VLOOKUP(Entradas!$A386,Inventario!$A$2:$M$21,3,FALSE)),"",VLOOKUP(Entradas!$A386,Inventario!$A$2:$M$21,3,FALSE))</f>
        <v>Rubeola, Sarampion, Paperas</v>
      </c>
      <c r="D386" s="59" t="str">
        <f>IF(ISERROR(VLOOKUP(Entradas!$A386,Inventario!$A$2:$M$21,4,FALSE)),"",VLOOKUP(Entradas!$A386,Inventario!$A$2:$M$21,4,FALSE))</f>
        <v>IPS FARALLONES</v>
      </c>
      <c r="E386" s="59" t="str">
        <f>IF(ISERROR(VLOOKUP(Entradas!$A386,Inventario!$A$2:$M$21,5,FALSE)),"",VLOOKUP(Entradas!$A386,Inventario!$A$2:$M$21,5,FALSE))</f>
        <v>Glaxo</v>
      </c>
      <c r="F386" s="60" t="str">
        <f>IF(ISERROR(VLOOKUP(Entradas!$A386,Inventario!$A$2:$M$21,6,FALSE)),"",VLOOKUP(Entradas!$A386,Inventario!$A$2:$M$21,6,FALSE))</f>
        <v>1000</v>
      </c>
      <c r="G386" s="61">
        <v>45012</v>
      </c>
      <c r="H386" s="62" t="s">
        <v>239</v>
      </c>
      <c r="I386" s="61">
        <v>45473</v>
      </c>
      <c r="J386" s="63">
        <v>5</v>
      </c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57" t="s">
        <v>85</v>
      </c>
      <c r="B387" s="58" t="str">
        <f>IF(ISERROR(VLOOKUP(Entradas!$A387,Inventario!$A$2:$M$21,2,FALSE)),"",VLOOKUP(Entradas!$A387,Inventario!$A$2:$M$21,2,FALSE))</f>
        <v xml:space="preserve">Avaxim 80 </v>
      </c>
      <c r="C387" s="58" t="str">
        <f>IF(ISERROR(VLOOKUP(Entradas!$A387,Inventario!$A$2:$M$21,3,FALSE)),"",VLOOKUP(Entradas!$A387,Inventario!$A$2:$M$21,3,FALSE))</f>
        <v>Hepatitis A niño</v>
      </c>
      <c r="D387" s="59" t="str">
        <f>IF(ISERROR(VLOOKUP(Entradas!$A387,Inventario!$A$2:$M$21,4,FALSE)),"",VLOOKUP(Entradas!$A387,Inventario!$A$2:$M$21,4,FALSE))</f>
        <v>IPS FARALLONES</v>
      </c>
      <c r="E387" s="59" t="str">
        <f>IF(ISERROR(VLOOKUP(Entradas!$A387,Inventario!$A$2:$M$21,5,FALSE)),"",VLOOKUP(Entradas!$A387,Inventario!$A$2:$M$21,5,FALSE))</f>
        <v>Sanofi</v>
      </c>
      <c r="F387" s="60" t="str">
        <f>IF(ISERROR(VLOOKUP(Entradas!$A387,Inventario!$A$2:$M$21,6,FALSE)),"",VLOOKUP(Entradas!$A387,Inventario!$A$2:$M$21,6,FALSE))</f>
        <v>2500</v>
      </c>
      <c r="G387" s="61">
        <v>45012</v>
      </c>
      <c r="H387" s="62" t="s">
        <v>227</v>
      </c>
      <c r="I387" s="61">
        <v>45351</v>
      </c>
      <c r="J387" s="63">
        <v>4</v>
      </c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57" t="s">
        <v>58</v>
      </c>
      <c r="B388" s="58" t="str">
        <f>IF(ISERROR(VLOOKUP(Entradas!$A388,Inventario!$A$2:$M$21,2,FALSE)),"",VLOOKUP(Entradas!$A388,Inventario!$A$2:$M$21,2,FALSE))</f>
        <v>Proquad</v>
      </c>
      <c r="C388" s="58" t="str">
        <f>IF(ISERROR(VLOOKUP(Entradas!$A388,Inventario!$A$2:$M$21,3,FALSE)),"",VLOOKUP(Entradas!$A388,Inventario!$A$2:$M$21,3,FALSE))</f>
        <v>Sarampion + Rubeola + parotiditis + varicela</v>
      </c>
      <c r="D388" s="59" t="str">
        <f>IF(ISERROR(VLOOKUP(Entradas!$A388,Inventario!$A$2:$M$21,4,FALSE)),"",VLOOKUP(Entradas!$A388,Inventario!$A$2:$M$21,4,FALSE))</f>
        <v>IPS FARALLONES</v>
      </c>
      <c r="E388" s="59" t="str">
        <f>IF(ISERROR(VLOOKUP(Entradas!$A388,Inventario!$A$2:$M$21,5,FALSE)),"",VLOOKUP(Entradas!$A388,Inventario!$A$2:$M$21,5,FALSE))</f>
        <v>Merck</v>
      </c>
      <c r="F388" s="60" t="str">
        <f>IF(ISERROR(VLOOKUP(Entradas!$A388,Inventario!$A$2:$M$21,6,FALSE)),"",VLOOKUP(Entradas!$A388,Inventario!$A$2:$M$21,6,FALSE))</f>
        <v>4200</v>
      </c>
      <c r="G388" s="61">
        <v>45013</v>
      </c>
      <c r="H388" s="62" t="s">
        <v>245</v>
      </c>
      <c r="I388" s="61">
        <v>45412</v>
      </c>
      <c r="J388" s="63">
        <v>3</v>
      </c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57" t="s">
        <v>77</v>
      </c>
      <c r="B389" s="58" t="str">
        <f>IF(ISERROR(VLOOKUP(Entradas!$A389,Inventario!$A$2:$M$21,2,FALSE)),"",VLOOKUP(Entradas!$A389,Inventario!$A$2:$M$21,2,FALSE))</f>
        <v>Hexaxim</v>
      </c>
      <c r="C389" s="58" t="str">
        <f>IF(ISERROR(VLOOKUP(Entradas!$A389,Inventario!$A$2:$M$21,3,FALSE)),"",VLOOKUP(Entradas!$A389,Inventario!$A$2:$M$21,3,FALSE))</f>
        <v>DPAT + VPI + HIB + HB</v>
      </c>
      <c r="D389" s="59" t="str">
        <f>IF(ISERROR(VLOOKUP(Entradas!$A389,Inventario!$A$2:$M$21,4,FALSE)),"",VLOOKUP(Entradas!$A389,Inventario!$A$2:$M$21,4,FALSE))</f>
        <v>IPS FARALLONES</v>
      </c>
      <c r="E389" s="59" t="str">
        <f>IF(ISERROR(VLOOKUP(Entradas!$A389,Inventario!$A$2:$M$21,5,FALSE)),"",VLOOKUP(Entradas!$A389,Inventario!$A$2:$M$21,5,FALSE))</f>
        <v>Sanofi</v>
      </c>
      <c r="F389" s="60" t="str">
        <f>IF(ISERROR(VLOOKUP(Entradas!$A389,Inventario!$A$2:$M$21,6,FALSE)),"",VLOOKUP(Entradas!$A389,Inventario!$A$2:$M$21,6,FALSE))</f>
        <v>3800</v>
      </c>
      <c r="G389" s="61">
        <v>45013</v>
      </c>
      <c r="H389" s="62" t="s">
        <v>237</v>
      </c>
      <c r="I389" s="61">
        <v>45565</v>
      </c>
      <c r="J389" s="63">
        <v>2</v>
      </c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57" t="s">
        <v>47</v>
      </c>
      <c r="B390" s="58" t="str">
        <f>IF(ISERROR(VLOOKUP(Entradas!$A390,Inventario!$A$2:$M$21,2,FALSE)),"",VLOOKUP(Entradas!$A390,Inventario!$A$2:$M$21,2,FALSE))</f>
        <v>Nimenrix</v>
      </c>
      <c r="C390" s="58" t="str">
        <f>IF(ISERROR(VLOOKUP(Entradas!$A390,Inventario!$A$2:$M$21,3,FALSE)),"",VLOOKUP(Entradas!$A390,Inventario!$A$2:$M$21,3,FALSE))</f>
        <v>Meningococo</v>
      </c>
      <c r="D390" s="59" t="str">
        <f>IF(ISERROR(VLOOKUP(Entradas!$A390,Inventario!$A$2:$M$21,4,FALSE)),"",VLOOKUP(Entradas!$A390,Inventario!$A$2:$M$21,4,FALSE))</f>
        <v>Cobo Medical</v>
      </c>
      <c r="E390" s="59" t="str">
        <f>IF(ISERROR(VLOOKUP(Entradas!$A390,Inventario!$A$2:$M$21,5,FALSE)),"",VLOOKUP(Entradas!$A390,Inventario!$A$2:$M$21,5,FALSE))</f>
        <v>Pfizer</v>
      </c>
      <c r="F390" s="60" t="str">
        <f>IF(ISERROR(VLOOKUP(Entradas!$A390,Inventario!$A$2:$M$21,6,FALSE)),"",VLOOKUP(Entradas!$A390,Inventario!$A$2:$M$21,6,FALSE))</f>
        <v>3904</v>
      </c>
      <c r="G390" s="61">
        <v>45013</v>
      </c>
      <c r="H390" s="62" t="s">
        <v>240</v>
      </c>
      <c r="I390" s="61">
        <v>45535</v>
      </c>
      <c r="J390" s="63">
        <v>2</v>
      </c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57" t="s">
        <v>77</v>
      </c>
      <c r="B391" s="58" t="str">
        <f>IF(ISERROR(VLOOKUP(Entradas!$A391,Inventario!$A$2:$M$21,2,FALSE)),"",VLOOKUP(Entradas!$A391,Inventario!$A$2:$M$21,2,FALSE))</f>
        <v>Hexaxim</v>
      </c>
      <c r="C391" s="58" t="str">
        <f>IF(ISERROR(VLOOKUP(Entradas!$A391,Inventario!$A$2:$M$21,3,FALSE)),"",VLOOKUP(Entradas!$A391,Inventario!$A$2:$M$21,3,FALSE))</f>
        <v>DPAT + VPI + HIB + HB</v>
      </c>
      <c r="D391" s="59" t="str">
        <f>IF(ISERROR(VLOOKUP(Entradas!$A391,Inventario!$A$2:$M$21,4,FALSE)),"",VLOOKUP(Entradas!$A391,Inventario!$A$2:$M$21,4,FALSE))</f>
        <v>IPS FARALLONES</v>
      </c>
      <c r="E391" s="59" t="str">
        <f>IF(ISERROR(VLOOKUP(Entradas!$A391,Inventario!$A$2:$M$21,5,FALSE)),"",VLOOKUP(Entradas!$A391,Inventario!$A$2:$M$21,5,FALSE))</f>
        <v>Sanofi</v>
      </c>
      <c r="F391" s="60" t="str">
        <f>IF(ISERROR(VLOOKUP(Entradas!$A391,Inventario!$A$2:$M$21,6,FALSE)),"",VLOOKUP(Entradas!$A391,Inventario!$A$2:$M$21,6,FALSE))</f>
        <v>3800</v>
      </c>
      <c r="G391" s="61">
        <v>45019</v>
      </c>
      <c r="H391" s="62" t="s">
        <v>237</v>
      </c>
      <c r="I391" s="61">
        <v>45565</v>
      </c>
      <c r="J391" s="63">
        <v>3</v>
      </c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57" t="s">
        <v>96</v>
      </c>
      <c r="B392" s="58" t="str">
        <f>IF(ISERROR(VLOOKUP(Entradas!$A392,Inventario!$A$2:$M$21,2,FALSE)),"",VLOOKUP(Entradas!$A392,Inventario!$A$2:$M$21,2,FALSE))</f>
        <v>Rotateq</v>
      </c>
      <c r="C392" s="58" t="str">
        <f>IF(ISERROR(VLOOKUP(Entradas!$A392,Inventario!$A$2:$M$21,3,FALSE)),"",VLOOKUP(Entradas!$A392,Inventario!$A$2:$M$21,3,FALSE))</f>
        <v>Rotavirus Vivo Atenuado</v>
      </c>
      <c r="D392" s="59" t="str">
        <f>IF(ISERROR(VLOOKUP(Entradas!$A392,Inventario!$A$2:$M$21,4,FALSE)),"",VLOOKUP(Entradas!$A392,Inventario!$A$2:$M$21,4,FALSE))</f>
        <v>IPS FARALLONES</v>
      </c>
      <c r="E392" s="59" t="str">
        <f>IF(ISERROR(VLOOKUP(Entradas!$A392,Inventario!$A$2:$M$21,5,FALSE)),"",VLOOKUP(Entradas!$A392,Inventario!$A$2:$M$21,5,FALSE))</f>
        <v>Merck</v>
      </c>
      <c r="F392" s="60" t="str">
        <f>IF(ISERROR(VLOOKUP(Entradas!$A392,Inventario!$A$2:$M$21,6,FALSE)),"",VLOOKUP(Entradas!$A392,Inventario!$A$2:$M$21,6,FALSE))</f>
        <v>1800</v>
      </c>
      <c r="G392" s="61">
        <v>45019</v>
      </c>
      <c r="H392" s="62" t="s">
        <v>238</v>
      </c>
      <c r="I392" s="61">
        <v>45464</v>
      </c>
      <c r="J392" s="63">
        <v>2</v>
      </c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57" t="s">
        <v>58</v>
      </c>
      <c r="B393" s="58" t="str">
        <f>IF(ISERROR(VLOOKUP(Entradas!$A393,Inventario!$A$2:$M$21,2,FALSE)),"",VLOOKUP(Entradas!$A393,Inventario!$A$2:$M$21,2,FALSE))</f>
        <v>Proquad</v>
      </c>
      <c r="C393" s="58" t="str">
        <f>IF(ISERROR(VLOOKUP(Entradas!$A393,Inventario!$A$2:$M$21,3,FALSE)),"",VLOOKUP(Entradas!$A393,Inventario!$A$2:$M$21,3,FALSE))</f>
        <v>Sarampion + Rubeola + parotiditis + varicela</v>
      </c>
      <c r="D393" s="59" t="str">
        <f>IF(ISERROR(VLOOKUP(Entradas!$A393,Inventario!$A$2:$M$21,4,FALSE)),"",VLOOKUP(Entradas!$A393,Inventario!$A$2:$M$21,4,FALSE))</f>
        <v>IPS FARALLONES</v>
      </c>
      <c r="E393" s="59" t="str">
        <f>IF(ISERROR(VLOOKUP(Entradas!$A393,Inventario!$A$2:$M$21,5,FALSE)),"",VLOOKUP(Entradas!$A393,Inventario!$A$2:$M$21,5,FALSE))</f>
        <v>Merck</v>
      </c>
      <c r="F393" s="60" t="str">
        <f>IF(ISERROR(VLOOKUP(Entradas!$A393,Inventario!$A$2:$M$21,6,FALSE)),"",VLOOKUP(Entradas!$A393,Inventario!$A$2:$M$21,6,FALSE))</f>
        <v>4200</v>
      </c>
      <c r="G393" s="61">
        <v>45019</v>
      </c>
      <c r="H393" s="62" t="s">
        <v>245</v>
      </c>
      <c r="I393" s="61">
        <v>45412</v>
      </c>
      <c r="J393" s="63">
        <v>1</v>
      </c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57" t="s">
        <v>85</v>
      </c>
      <c r="B394" s="58" t="str">
        <f>IF(ISERROR(VLOOKUP(Entradas!$A394,Inventario!$A$2:$M$21,2,FALSE)),"",VLOOKUP(Entradas!$A394,Inventario!$A$2:$M$21,2,FALSE))</f>
        <v xml:space="preserve">Avaxim 80 </v>
      </c>
      <c r="C394" s="58" t="str">
        <f>IF(ISERROR(VLOOKUP(Entradas!$A394,Inventario!$A$2:$M$21,3,FALSE)),"",VLOOKUP(Entradas!$A394,Inventario!$A$2:$M$21,3,FALSE))</f>
        <v>Hepatitis A niño</v>
      </c>
      <c r="D394" s="59" t="str">
        <f>IF(ISERROR(VLOOKUP(Entradas!$A394,Inventario!$A$2:$M$21,4,FALSE)),"",VLOOKUP(Entradas!$A394,Inventario!$A$2:$M$21,4,FALSE))</f>
        <v>IPS FARALLONES</v>
      </c>
      <c r="E394" s="59" t="str">
        <f>IF(ISERROR(VLOOKUP(Entradas!$A394,Inventario!$A$2:$M$21,5,FALSE)),"",VLOOKUP(Entradas!$A394,Inventario!$A$2:$M$21,5,FALSE))</f>
        <v>Sanofi</v>
      </c>
      <c r="F394" s="60" t="str">
        <f>IF(ISERROR(VLOOKUP(Entradas!$A394,Inventario!$A$2:$M$21,6,FALSE)),"",VLOOKUP(Entradas!$A394,Inventario!$A$2:$M$21,6,FALSE))</f>
        <v>2500</v>
      </c>
      <c r="G394" s="61">
        <v>45019</v>
      </c>
      <c r="H394" s="62" t="s">
        <v>227</v>
      </c>
      <c r="I394" s="61">
        <v>45351</v>
      </c>
      <c r="J394" s="63">
        <v>2</v>
      </c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57" t="s">
        <v>54</v>
      </c>
      <c r="B395" s="58" t="str">
        <f>IF(ISERROR(VLOOKUP(Entradas!$A395,Inventario!$A$2:$M$21,2,FALSE)),"",VLOOKUP(Entradas!$A395,Inventario!$A$2:$M$21,2,FALSE))</f>
        <v>Prevenar</v>
      </c>
      <c r="C395" s="58" t="str">
        <f>IF(ISERROR(VLOOKUP(Entradas!$A395,Inventario!$A$2:$M$21,3,FALSE)),"",VLOOKUP(Entradas!$A395,Inventario!$A$2:$M$21,3,FALSE))</f>
        <v>Neumococo 13V</v>
      </c>
      <c r="D395" s="59" t="str">
        <f>IF(ISERROR(VLOOKUP(Entradas!$A395,Inventario!$A$2:$M$21,4,FALSE)),"",VLOOKUP(Entradas!$A395,Inventario!$A$2:$M$21,4,FALSE))</f>
        <v>Cobo Medical</v>
      </c>
      <c r="E395" s="59" t="str">
        <f>IF(ISERROR(VLOOKUP(Entradas!$A395,Inventario!$A$2:$M$21,5,FALSE)),"",VLOOKUP(Entradas!$A395,Inventario!$A$2:$M$21,5,FALSE))</f>
        <v>Pfizer</v>
      </c>
      <c r="F395" s="60" t="str">
        <f>IF(ISERROR(VLOOKUP(Entradas!$A395,Inventario!$A$2:$M$21,6,FALSE)),"",VLOOKUP(Entradas!$A395,Inventario!$A$2:$M$21,6,FALSE))</f>
        <v>2156</v>
      </c>
      <c r="G395" s="61">
        <v>45019</v>
      </c>
      <c r="H395" s="62" t="s">
        <v>241</v>
      </c>
      <c r="I395" s="61">
        <v>45747</v>
      </c>
      <c r="J395" s="63">
        <v>5</v>
      </c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57" t="s">
        <v>54</v>
      </c>
      <c r="B396" s="58" t="str">
        <f>IF(ISERROR(VLOOKUP(Entradas!$A396,Inventario!$A$2:$M$21,2,FALSE)),"",VLOOKUP(Entradas!$A396,Inventario!$A$2:$M$21,2,FALSE))</f>
        <v>Prevenar</v>
      </c>
      <c r="C396" s="58" t="str">
        <f>IF(ISERROR(VLOOKUP(Entradas!$A396,Inventario!$A$2:$M$21,3,FALSE)),"",VLOOKUP(Entradas!$A396,Inventario!$A$2:$M$21,3,FALSE))</f>
        <v>Neumococo 13V</v>
      </c>
      <c r="D396" s="59" t="str">
        <f>IF(ISERROR(VLOOKUP(Entradas!$A396,Inventario!$A$2:$M$21,4,FALSE)),"",VLOOKUP(Entradas!$A396,Inventario!$A$2:$M$21,4,FALSE))</f>
        <v>Cobo Medical</v>
      </c>
      <c r="E396" s="59" t="str">
        <f>IF(ISERROR(VLOOKUP(Entradas!$A396,Inventario!$A$2:$M$21,5,FALSE)),"",VLOOKUP(Entradas!$A396,Inventario!$A$2:$M$21,5,FALSE))</f>
        <v>Pfizer</v>
      </c>
      <c r="F396" s="60" t="str">
        <f>IF(ISERROR(VLOOKUP(Entradas!$A396,Inventario!$A$2:$M$21,6,FALSE)),"",VLOOKUP(Entradas!$A396,Inventario!$A$2:$M$21,6,FALSE))</f>
        <v>2156</v>
      </c>
      <c r="G396" s="61">
        <v>45026</v>
      </c>
      <c r="H396" s="62" t="s">
        <v>246</v>
      </c>
      <c r="I396" s="61" t="s">
        <v>246</v>
      </c>
      <c r="J396" s="63">
        <v>6</v>
      </c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57" t="s">
        <v>47</v>
      </c>
      <c r="B397" s="58" t="str">
        <f>IF(ISERROR(VLOOKUP(Entradas!$A397,Inventario!$A$2:$M$21,2,FALSE)),"",VLOOKUP(Entradas!$A397,Inventario!$A$2:$M$21,2,FALSE))</f>
        <v>Nimenrix</v>
      </c>
      <c r="C397" s="58" t="str">
        <f>IF(ISERROR(VLOOKUP(Entradas!$A397,Inventario!$A$2:$M$21,3,FALSE)),"",VLOOKUP(Entradas!$A397,Inventario!$A$2:$M$21,3,FALSE))</f>
        <v>Meningococo</v>
      </c>
      <c r="D397" s="59" t="str">
        <f>IF(ISERROR(VLOOKUP(Entradas!$A397,Inventario!$A$2:$M$21,4,FALSE)),"",VLOOKUP(Entradas!$A397,Inventario!$A$2:$M$21,4,FALSE))</f>
        <v>Cobo Medical</v>
      </c>
      <c r="E397" s="59" t="str">
        <f>IF(ISERROR(VLOOKUP(Entradas!$A397,Inventario!$A$2:$M$21,5,FALSE)),"",VLOOKUP(Entradas!$A397,Inventario!$A$2:$M$21,5,FALSE))</f>
        <v>Pfizer</v>
      </c>
      <c r="F397" s="60" t="str">
        <f>IF(ISERROR(VLOOKUP(Entradas!$A397,Inventario!$A$2:$M$21,6,FALSE)),"",VLOOKUP(Entradas!$A397,Inventario!$A$2:$M$21,6,FALSE))</f>
        <v>3904</v>
      </c>
      <c r="G397" s="61">
        <v>45026</v>
      </c>
      <c r="H397" s="62" t="s">
        <v>246</v>
      </c>
      <c r="I397" s="61" t="s">
        <v>246</v>
      </c>
      <c r="J397" s="63">
        <v>-14</v>
      </c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57" t="s">
        <v>67</v>
      </c>
      <c r="B398" s="58" t="str">
        <f>IF(ISERROR(VLOOKUP(Entradas!$A398,Inventario!$A$2:$M$21,2,FALSE)),"",VLOOKUP(Entradas!$A398,Inventario!$A$2:$M$21,2,FALSE))</f>
        <v>Fluarix</v>
      </c>
      <c r="C398" s="58" t="str">
        <f>IF(ISERROR(VLOOKUP(Entradas!$A398,Inventario!$A$2:$M$21,3,FALSE)),"",VLOOKUP(Entradas!$A398,Inventario!$A$2:$M$21,3,FALSE))</f>
        <v>Influenza Tetra</v>
      </c>
      <c r="D398" s="59" t="str">
        <f>IF(ISERROR(VLOOKUP(Entradas!$A398,Inventario!$A$2:$M$21,4,FALSE)),"",VLOOKUP(Entradas!$A398,Inventario!$A$2:$M$21,4,FALSE))</f>
        <v>Cobo Medical</v>
      </c>
      <c r="E398" s="59" t="str">
        <f>IF(ISERROR(VLOOKUP(Entradas!$A398,Inventario!$A$2:$M$21,5,FALSE)),"",VLOOKUP(Entradas!$A398,Inventario!$A$2:$M$21,5,FALSE))</f>
        <v>Glaxo</v>
      </c>
      <c r="F398" s="60" t="str">
        <f>IF(ISERROR(VLOOKUP(Entradas!$A398,Inventario!$A$2:$M$21,6,FALSE)),"",VLOOKUP(Entradas!$A398,Inventario!$A$2:$M$21,6,FALSE))</f>
        <v>13227</v>
      </c>
      <c r="G398" s="61">
        <v>45026</v>
      </c>
      <c r="H398" s="62" t="s">
        <v>246</v>
      </c>
      <c r="I398" s="61" t="s">
        <v>246</v>
      </c>
      <c r="J398" s="63">
        <v>-35</v>
      </c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57" t="s">
        <v>62</v>
      </c>
      <c r="B399" s="58" t="str">
        <f>IF(ISERROR(VLOOKUP(Entradas!$A399,Inventario!$A$2:$M$21,2,FALSE)),"",VLOOKUP(Entradas!$A399,Inventario!$A$2:$M$21,2,FALSE))</f>
        <v xml:space="preserve">Gardasil </v>
      </c>
      <c r="C399" s="58" t="str">
        <f>IF(ISERROR(VLOOKUP(Entradas!$A399,Inventario!$A$2:$M$21,3,FALSE)),"",VLOOKUP(Entradas!$A399,Inventario!$A$2:$M$21,3,FALSE))</f>
        <v>VPH</v>
      </c>
      <c r="D399" s="59" t="str">
        <f>IF(ISERROR(VLOOKUP(Entradas!$A399,Inventario!$A$2:$M$21,4,FALSE)),"",VLOOKUP(Entradas!$A399,Inventario!$A$2:$M$21,4,FALSE))</f>
        <v>IPS FARALLONES</v>
      </c>
      <c r="E399" s="59" t="str">
        <f>IF(ISERROR(VLOOKUP(Entradas!$A399,Inventario!$A$2:$M$21,5,FALSE)),"",VLOOKUP(Entradas!$A399,Inventario!$A$2:$M$21,5,FALSE))</f>
        <v>Merck</v>
      </c>
      <c r="F399" s="60" t="str">
        <f>IF(ISERROR(VLOOKUP(Entradas!$A399,Inventario!$A$2:$M$21,6,FALSE)),"",VLOOKUP(Entradas!$A399,Inventario!$A$2:$M$21,6,FALSE))</f>
        <v>1600</v>
      </c>
      <c r="G399" s="61">
        <v>45026</v>
      </c>
      <c r="H399" s="62" t="s">
        <v>246</v>
      </c>
      <c r="I399" s="61" t="s">
        <v>246</v>
      </c>
      <c r="J399" s="63">
        <v>1</v>
      </c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57" t="s">
        <v>96</v>
      </c>
      <c r="B400" s="58" t="str">
        <f>IF(ISERROR(VLOOKUP(Entradas!$A400,Inventario!$A$2:$M$21,2,FALSE)),"",VLOOKUP(Entradas!$A400,Inventario!$A$2:$M$21,2,FALSE))</f>
        <v>Rotateq</v>
      </c>
      <c r="C400" s="58" t="str">
        <f>IF(ISERROR(VLOOKUP(Entradas!$A400,Inventario!$A$2:$M$21,3,FALSE)),"",VLOOKUP(Entradas!$A400,Inventario!$A$2:$M$21,3,FALSE))</f>
        <v>Rotavirus Vivo Atenuado</v>
      </c>
      <c r="D400" s="59" t="str">
        <f>IF(ISERROR(VLOOKUP(Entradas!$A400,Inventario!$A$2:$M$21,4,FALSE)),"",VLOOKUP(Entradas!$A400,Inventario!$A$2:$M$21,4,FALSE))</f>
        <v>IPS FARALLONES</v>
      </c>
      <c r="E400" s="59" t="str">
        <f>IF(ISERROR(VLOOKUP(Entradas!$A400,Inventario!$A$2:$M$21,5,FALSE)),"",VLOOKUP(Entradas!$A400,Inventario!$A$2:$M$21,5,FALSE))</f>
        <v>Merck</v>
      </c>
      <c r="F400" s="60" t="str">
        <f>IF(ISERROR(VLOOKUP(Entradas!$A400,Inventario!$A$2:$M$21,6,FALSE)),"",VLOOKUP(Entradas!$A400,Inventario!$A$2:$M$21,6,FALSE))</f>
        <v>1800</v>
      </c>
      <c r="G400" s="61">
        <v>45026</v>
      </c>
      <c r="H400" s="62" t="s">
        <v>246</v>
      </c>
      <c r="I400" s="61" t="s">
        <v>246</v>
      </c>
      <c r="J400" s="63">
        <v>6</v>
      </c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57" t="s">
        <v>118</v>
      </c>
      <c r="B401" s="58" t="str">
        <f>IF(ISERROR(VLOOKUP(Entradas!$A401,Inventario!$A$2:$M$21,2,FALSE)),"",VLOOKUP(Entradas!$A401,Inventario!$A$2:$M$21,2,FALSE))</f>
        <v>Varivax</v>
      </c>
      <c r="C401" s="58" t="str">
        <f>IF(ISERROR(VLOOKUP(Entradas!$A401,Inventario!$A$2:$M$21,3,FALSE)),"",VLOOKUP(Entradas!$A401,Inventario!$A$2:$M$21,3,FALSE))</f>
        <v>Varicela</v>
      </c>
      <c r="D401" s="59" t="str">
        <f>IF(ISERROR(VLOOKUP(Entradas!$A401,Inventario!$A$2:$M$21,4,FALSE)),"",VLOOKUP(Entradas!$A401,Inventario!$A$2:$M$21,4,FALSE))</f>
        <v>IPS FARALLONES</v>
      </c>
      <c r="E401" s="59" t="str">
        <f>IF(ISERROR(VLOOKUP(Entradas!$A401,Inventario!$A$2:$M$21,5,FALSE)),"",VLOOKUP(Entradas!$A401,Inventario!$A$2:$M$21,5,FALSE))</f>
        <v>Merck</v>
      </c>
      <c r="F401" s="60" t="str">
        <f>IF(ISERROR(VLOOKUP(Entradas!$A401,Inventario!$A$2:$M$21,6,FALSE)),"",VLOOKUP(Entradas!$A401,Inventario!$A$2:$M$21,6,FALSE))</f>
        <v>4500</v>
      </c>
      <c r="G401" s="61">
        <v>45026</v>
      </c>
      <c r="H401" s="62" t="s">
        <v>246</v>
      </c>
      <c r="I401" s="61" t="s">
        <v>246</v>
      </c>
      <c r="J401" s="63">
        <v>1</v>
      </c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57" t="s">
        <v>85</v>
      </c>
      <c r="B402" s="58" t="str">
        <f>IF(ISERROR(VLOOKUP(Entradas!$A402,Inventario!$A$2:$M$21,2,FALSE)),"",VLOOKUP(Entradas!$A402,Inventario!$A$2:$M$21,2,FALSE))</f>
        <v xml:space="preserve">Avaxim 80 </v>
      </c>
      <c r="C402" s="58" t="str">
        <f>IF(ISERROR(VLOOKUP(Entradas!$A402,Inventario!$A$2:$M$21,3,FALSE)),"",VLOOKUP(Entradas!$A402,Inventario!$A$2:$M$21,3,FALSE))</f>
        <v>Hepatitis A niño</v>
      </c>
      <c r="D402" s="59" t="str">
        <f>IF(ISERROR(VLOOKUP(Entradas!$A402,Inventario!$A$2:$M$21,4,FALSE)),"",VLOOKUP(Entradas!$A402,Inventario!$A$2:$M$21,4,FALSE))</f>
        <v>IPS FARALLONES</v>
      </c>
      <c r="E402" s="59" t="str">
        <f>IF(ISERROR(VLOOKUP(Entradas!$A402,Inventario!$A$2:$M$21,5,FALSE)),"",VLOOKUP(Entradas!$A402,Inventario!$A$2:$M$21,5,FALSE))</f>
        <v>Sanofi</v>
      </c>
      <c r="F402" s="60" t="str">
        <f>IF(ISERROR(VLOOKUP(Entradas!$A402,Inventario!$A$2:$M$21,6,FALSE)),"",VLOOKUP(Entradas!$A402,Inventario!$A$2:$M$21,6,FALSE))</f>
        <v>2500</v>
      </c>
      <c r="G402" s="61">
        <v>45026</v>
      </c>
      <c r="H402" s="62" t="s">
        <v>246</v>
      </c>
      <c r="I402" s="61" t="s">
        <v>246</v>
      </c>
      <c r="J402" s="63">
        <v>-3</v>
      </c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57" t="s">
        <v>89</v>
      </c>
      <c r="B403" s="58" t="str">
        <f>IF(ISERROR(VLOOKUP(Entradas!$A403,Inventario!$A$2:$M$21,2,FALSE)),"",VLOOKUP(Entradas!$A403,Inventario!$A$2:$M$21,2,FALSE))</f>
        <v>Fluquadri</v>
      </c>
      <c r="C403" s="58" t="str">
        <f>IF(ISERROR(VLOOKUP(Entradas!$A403,Inventario!$A$2:$M$21,3,FALSE)),"",VLOOKUP(Entradas!$A403,Inventario!$A$2:$M$21,3,FALSE))</f>
        <v>Influenza</v>
      </c>
      <c r="D403" s="59" t="str">
        <f>IF(ISERROR(VLOOKUP(Entradas!$A403,Inventario!$A$2:$M$21,4,FALSE)),"",VLOOKUP(Entradas!$A403,Inventario!$A$2:$M$21,4,FALSE))</f>
        <v>IPS FARALLONES</v>
      </c>
      <c r="E403" s="59" t="str">
        <f>IF(ISERROR(VLOOKUP(Entradas!$A403,Inventario!$A$2:$M$21,5,FALSE)),"",VLOOKUP(Entradas!$A403,Inventario!$A$2:$M$21,5,FALSE))</f>
        <v>Sanofi</v>
      </c>
      <c r="F403" s="60" t="str">
        <f>IF(ISERROR(VLOOKUP(Entradas!$A403,Inventario!$A$2:$M$21,6,FALSE)),"",VLOOKUP(Entradas!$A403,Inventario!$A$2:$M$21,6,FALSE))</f>
        <v>164992</v>
      </c>
      <c r="G403" s="61">
        <v>45026</v>
      </c>
      <c r="H403" s="62" t="s">
        <v>246</v>
      </c>
      <c r="I403" s="61" t="s">
        <v>246</v>
      </c>
      <c r="J403" s="63">
        <v>334</v>
      </c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57" t="s">
        <v>140</v>
      </c>
      <c r="B404" s="58" t="str">
        <f>IF(ISERROR(VLOOKUP(Entradas!$A404,Inventario!$A$2:$M$21,2,FALSE)),"",VLOOKUP(Entradas!$A404,Inventario!$A$2:$M$21,2,FALSE))</f>
        <v>Influvac</v>
      </c>
      <c r="C404" s="58" t="str">
        <f>IF(ISERROR(VLOOKUP(Entradas!$A404,Inventario!$A$2:$M$21,3,FALSE)),"",VLOOKUP(Entradas!$A404,Inventario!$A$2:$M$21,3,FALSE))</f>
        <v>Influenza</v>
      </c>
      <c r="D404" s="59" t="str">
        <f>IF(ISERROR(VLOOKUP(Entradas!$A404,Inventario!$A$2:$M$21,4,FALSE)),"",VLOOKUP(Entradas!$A404,Inventario!$A$2:$M$21,4,FALSE))</f>
        <v>IPS FARALLONES</v>
      </c>
      <c r="E404" s="59" t="str">
        <f>IF(ISERROR(VLOOKUP(Entradas!$A404,Inventario!$A$2:$M$21,5,FALSE)),"",VLOOKUP(Entradas!$A404,Inventario!$A$2:$M$21,5,FALSE))</f>
        <v>Abbott</v>
      </c>
      <c r="F404" s="60" t="str">
        <f>IF(ISERROR(VLOOKUP(Entradas!$A404,Inventario!$A$2:$M$21,6,FALSE)),"",VLOOKUP(Entradas!$A404,Inventario!$A$2:$M$21,6,FALSE))</f>
        <v>2602</v>
      </c>
      <c r="G404" s="61">
        <v>45026</v>
      </c>
      <c r="H404" s="62" t="s">
        <v>246</v>
      </c>
      <c r="I404" s="61" t="s">
        <v>246</v>
      </c>
      <c r="J404" s="63">
        <v>-30</v>
      </c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57" t="s">
        <v>77</v>
      </c>
      <c r="B405" s="58" t="str">
        <f>IF(ISERROR(VLOOKUP(Entradas!$A405,Inventario!$A$2:$M$21,2,FALSE)),"",VLOOKUP(Entradas!$A405,Inventario!$A$2:$M$21,2,FALSE))</f>
        <v>Hexaxim</v>
      </c>
      <c r="C405" s="58" t="str">
        <f>IF(ISERROR(VLOOKUP(Entradas!$A405,Inventario!$A$2:$M$21,3,FALSE)),"",VLOOKUP(Entradas!$A405,Inventario!$A$2:$M$21,3,FALSE))</f>
        <v>DPAT + VPI + HIB + HB</v>
      </c>
      <c r="D405" s="59" t="str">
        <f>IF(ISERROR(VLOOKUP(Entradas!$A405,Inventario!$A$2:$M$21,4,FALSE)),"",VLOOKUP(Entradas!$A405,Inventario!$A$2:$M$21,4,FALSE))</f>
        <v>IPS FARALLONES</v>
      </c>
      <c r="E405" s="59" t="str">
        <f>IF(ISERROR(VLOOKUP(Entradas!$A405,Inventario!$A$2:$M$21,5,FALSE)),"",VLOOKUP(Entradas!$A405,Inventario!$A$2:$M$21,5,FALSE))</f>
        <v>Sanofi</v>
      </c>
      <c r="F405" s="60" t="str">
        <f>IF(ISERROR(VLOOKUP(Entradas!$A405,Inventario!$A$2:$M$21,6,FALSE)),"",VLOOKUP(Entradas!$A405,Inventario!$A$2:$M$21,6,FALSE))</f>
        <v>3800</v>
      </c>
      <c r="G405" s="61">
        <v>45026</v>
      </c>
      <c r="H405" s="62" t="s">
        <v>246</v>
      </c>
      <c r="I405" s="61" t="s">
        <v>246</v>
      </c>
      <c r="J405" s="63">
        <v>5</v>
      </c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57" t="s">
        <v>112</v>
      </c>
      <c r="B406" s="58" t="str">
        <f>IF(ISERROR(VLOOKUP(Entradas!$A406,Inventario!$A$2:$M$21,2,FALSE)),"",VLOOKUP(Entradas!$A406,Inventario!$A$2:$M$21,2,FALSE))</f>
        <v>Infanrixhexa</v>
      </c>
      <c r="C406" s="58" t="str">
        <f>IF(ISERROR(VLOOKUP(Entradas!$A406,Inventario!$A$2:$M$21,3,FALSE)),"",VLOOKUP(Entradas!$A406,Inventario!$A$2:$M$21,3,FALSE))</f>
        <v>DPAT + VPI + HIB + HB</v>
      </c>
      <c r="D406" s="59" t="str">
        <f>IF(ISERROR(VLOOKUP(Entradas!$A406,Inventario!$A$2:$M$21,4,FALSE)),"",VLOOKUP(Entradas!$A406,Inventario!$A$2:$M$21,4,FALSE))</f>
        <v>IPS FARALLONES</v>
      </c>
      <c r="E406" s="59" t="str">
        <f>IF(ISERROR(VLOOKUP(Entradas!$A406,Inventario!$A$2:$M$21,5,FALSE)),"",VLOOKUP(Entradas!$A406,Inventario!$A$2:$M$21,5,FALSE))</f>
        <v>Glaxo</v>
      </c>
      <c r="F406" s="60" t="str">
        <f>IF(ISERROR(VLOOKUP(Entradas!$A406,Inventario!$A$2:$M$21,6,FALSE)),"",VLOOKUP(Entradas!$A406,Inventario!$A$2:$M$21,6,FALSE))</f>
        <v>800</v>
      </c>
      <c r="G406" s="61">
        <v>45026</v>
      </c>
      <c r="H406" s="62" t="s">
        <v>246</v>
      </c>
      <c r="I406" s="61" t="s">
        <v>246</v>
      </c>
      <c r="J406" s="63">
        <v>-2</v>
      </c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57" t="s">
        <v>93</v>
      </c>
      <c r="B407" s="58" t="str">
        <f>IF(ISERROR(VLOOKUP(Entradas!$A407,Inventario!$A$2:$M$21,2,FALSE)),"",VLOOKUP(Entradas!$A407,Inventario!$A$2:$M$21,2,FALSE))</f>
        <v>Vaxigrip</v>
      </c>
      <c r="C407" s="58" t="str">
        <f>IF(ISERROR(VLOOKUP(Entradas!$A407,Inventario!$A$2:$M$21,3,FALSE)),"",VLOOKUP(Entradas!$A407,Inventario!$A$2:$M$21,3,FALSE))</f>
        <v>Influenza</v>
      </c>
      <c r="D407" s="59" t="str">
        <f>IF(ISERROR(VLOOKUP(Entradas!$A407,Inventario!$A$2:$M$21,4,FALSE)),"",VLOOKUP(Entradas!$A407,Inventario!$A$2:$M$21,4,FALSE))</f>
        <v>IPS FARALLONES</v>
      </c>
      <c r="E407" s="59" t="str">
        <f>IF(ISERROR(VLOOKUP(Entradas!$A407,Inventario!$A$2:$M$21,5,FALSE)),"",VLOOKUP(Entradas!$A407,Inventario!$A$2:$M$21,5,FALSE))</f>
        <v>Sanofi</v>
      </c>
      <c r="F407" s="60" t="str">
        <f>IF(ISERROR(VLOOKUP(Entradas!$A407,Inventario!$A$2:$M$21,6,FALSE)),"",VLOOKUP(Entradas!$A407,Inventario!$A$2:$M$21,6,FALSE))</f>
        <v>2603</v>
      </c>
      <c r="G407" s="61">
        <v>45026</v>
      </c>
      <c r="H407" s="62" t="s">
        <v>246</v>
      </c>
      <c r="I407" s="61" t="s">
        <v>246</v>
      </c>
      <c r="J407" s="63">
        <v>-222</v>
      </c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57" t="s">
        <v>104</v>
      </c>
      <c r="B408" s="58" t="str">
        <f>IF(ISERROR(VLOOKUP(Entradas!$A408,Inventario!$A$2:$M$21,2,FALSE)),"",VLOOKUP(Entradas!$A408,Inventario!$A$2:$M$21,2,FALSE))</f>
        <v>Boostrix</v>
      </c>
      <c r="C408" s="58" t="str">
        <f>IF(ISERROR(VLOOKUP(Entradas!$A408,Inventario!$A$2:$M$21,3,FALSE)),"",VLOOKUP(Entradas!$A408,Inventario!$A$2:$M$21,3,FALSE))</f>
        <v>DPT</v>
      </c>
      <c r="D408" s="59" t="str">
        <f>IF(ISERROR(VLOOKUP(Entradas!$A408,Inventario!$A$2:$M$21,4,FALSE)),"",VLOOKUP(Entradas!$A408,Inventario!$A$2:$M$21,4,FALSE))</f>
        <v>IPS FARALLONES</v>
      </c>
      <c r="E408" s="59" t="str">
        <f>IF(ISERROR(VLOOKUP(Entradas!$A408,Inventario!$A$2:$M$21,5,FALSE)),"",VLOOKUP(Entradas!$A408,Inventario!$A$2:$M$21,5,FALSE))</f>
        <v>Glaxo</v>
      </c>
      <c r="F408" s="60" t="str">
        <f>IF(ISERROR(VLOOKUP(Entradas!$A408,Inventario!$A$2:$M$21,6,FALSE)),"",VLOOKUP(Entradas!$A408,Inventario!$A$2:$M$21,6,FALSE))</f>
        <v>300</v>
      </c>
      <c r="G408" s="61">
        <v>45026</v>
      </c>
      <c r="H408" s="62" t="s">
        <v>246</v>
      </c>
      <c r="I408" s="61" t="s">
        <v>246</v>
      </c>
      <c r="J408" s="63">
        <v>-2</v>
      </c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57" t="s">
        <v>81</v>
      </c>
      <c r="B409" s="58" t="str">
        <f>IF(ISERROR(VLOOKUP(Entradas!$A409,Inventario!$A$2:$M$21,2,FALSE)),"",VLOOKUP(Entradas!$A409,Inventario!$A$2:$M$21,2,FALSE))</f>
        <v>Stamaril</v>
      </c>
      <c r="C409" s="58" t="str">
        <f>IF(ISERROR(VLOOKUP(Entradas!$A409,Inventario!$A$2:$M$21,3,FALSE)),"",VLOOKUP(Entradas!$A409,Inventario!$A$2:$M$21,3,FALSE))</f>
        <v>Fiebre amarilla</v>
      </c>
      <c r="D409" s="59" t="str">
        <f>IF(ISERROR(VLOOKUP(Entradas!$A409,Inventario!$A$2:$M$21,4,FALSE)),"",VLOOKUP(Entradas!$A409,Inventario!$A$2:$M$21,4,FALSE))</f>
        <v>IPS FARALLONES</v>
      </c>
      <c r="E409" s="59" t="str">
        <f>IF(ISERROR(VLOOKUP(Entradas!$A409,Inventario!$A$2:$M$21,5,FALSE)),"",VLOOKUP(Entradas!$A409,Inventario!$A$2:$M$21,5,FALSE))</f>
        <v>Sanofi</v>
      </c>
      <c r="F409" s="60" t="str">
        <f>IF(ISERROR(VLOOKUP(Entradas!$A409,Inventario!$A$2:$M$21,6,FALSE)),"",VLOOKUP(Entradas!$A409,Inventario!$A$2:$M$21,6,FALSE))</f>
        <v>3000</v>
      </c>
      <c r="G409" s="61">
        <v>45026</v>
      </c>
      <c r="H409" s="62" t="s">
        <v>246</v>
      </c>
      <c r="I409" s="61" t="s">
        <v>246</v>
      </c>
      <c r="J409" s="63">
        <v>2</v>
      </c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57" t="s">
        <v>73</v>
      </c>
      <c r="B410" s="58" t="str">
        <f>IF(ISERROR(VLOOKUP(Entradas!$A410,Inventario!$A$2:$M$21,2,FALSE)),"",VLOOKUP(Entradas!$A410,Inventario!$A$2:$M$21,2,FALSE))</f>
        <v>Pentaxim</v>
      </c>
      <c r="C410" s="58" t="str">
        <f>IF(ISERROR(VLOOKUP(Entradas!$A410,Inventario!$A$2:$M$21,3,FALSE)),"",VLOOKUP(Entradas!$A410,Inventario!$A$2:$M$21,3,FALSE))</f>
        <v>Difteria-Tosferina, tetano, polio, haemophilus</v>
      </c>
      <c r="D410" s="59" t="str">
        <f>IF(ISERROR(VLOOKUP(Entradas!$A410,Inventario!$A$2:$M$21,4,FALSE)),"",VLOOKUP(Entradas!$A410,Inventario!$A$2:$M$21,4,FALSE))</f>
        <v>IPS FARALLONES</v>
      </c>
      <c r="E410" s="59" t="str">
        <f>IF(ISERROR(VLOOKUP(Entradas!$A410,Inventario!$A$2:$M$21,5,FALSE)),"",VLOOKUP(Entradas!$A410,Inventario!$A$2:$M$21,5,FALSE))</f>
        <v>Sanofi</v>
      </c>
      <c r="F410" s="60" t="str">
        <f>IF(ISERROR(VLOOKUP(Entradas!$A410,Inventario!$A$2:$M$21,6,FALSE)),"",VLOOKUP(Entradas!$A410,Inventario!$A$2:$M$21,6,FALSE))</f>
        <v>2800</v>
      </c>
      <c r="G410" s="61">
        <v>45026</v>
      </c>
      <c r="H410" s="62" t="s">
        <v>246</v>
      </c>
      <c r="I410" s="61" t="s">
        <v>246</v>
      </c>
      <c r="J410" s="63">
        <v>3</v>
      </c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57" t="s">
        <v>148</v>
      </c>
      <c r="B411" s="58" t="str">
        <f>IF(ISERROR(VLOOKUP(Entradas!$A411,Inventario!$A$2:$M$21,2,FALSE)),"",VLOOKUP(Entradas!$A411,Inventario!$A$2:$M$21,2,FALSE))</f>
        <v xml:space="preserve">Tetraxim </v>
      </c>
      <c r="C411" s="58" t="str">
        <f>IF(ISERROR(VLOOKUP(Entradas!$A411,Inventario!$A$2:$M$21,3,FALSE)),"",VLOOKUP(Entradas!$A411,Inventario!$A$2:$M$21,3,FALSE))</f>
        <v>Difteria-Tosferina, tetano DPT</v>
      </c>
      <c r="D411" s="59" t="str">
        <f>IF(ISERROR(VLOOKUP(Entradas!$A411,Inventario!$A$2:$M$21,4,FALSE)),"",VLOOKUP(Entradas!$A411,Inventario!$A$2:$M$21,4,FALSE))</f>
        <v>IPS FARALLONES</v>
      </c>
      <c r="E411" s="59" t="str">
        <f>IF(ISERROR(VLOOKUP(Entradas!$A411,Inventario!$A$2:$M$21,5,FALSE)),"",VLOOKUP(Entradas!$A411,Inventario!$A$2:$M$21,5,FALSE))</f>
        <v>Sanofi</v>
      </c>
      <c r="F411" s="60" t="str">
        <f>IF(ISERROR(VLOOKUP(Entradas!$A411,Inventario!$A$2:$M$21,6,FALSE)),"",VLOOKUP(Entradas!$A411,Inventario!$A$2:$M$21,6,FALSE))</f>
        <v>3300</v>
      </c>
      <c r="G411" s="61">
        <v>45026</v>
      </c>
      <c r="H411" s="62" t="s">
        <v>246</v>
      </c>
      <c r="I411" s="61" t="s">
        <v>246</v>
      </c>
      <c r="J411" s="63">
        <v>1</v>
      </c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57" t="s">
        <v>130</v>
      </c>
      <c r="B412" s="58" t="str">
        <f>IF(ISERROR(VLOOKUP(Entradas!$A412,Inventario!$A$2:$M$21,2,FALSE)),"",VLOOKUP(Entradas!$A412,Inventario!$A$2:$M$21,2,FALSE))</f>
        <v>Recomvax B</v>
      </c>
      <c r="C412" s="58" t="str">
        <f>IF(ISERROR(VLOOKUP(Entradas!$A412,Inventario!$A$2:$M$21,3,FALSE)),"",VLOOKUP(Entradas!$A412,Inventario!$A$2:$M$21,3,FALSE))</f>
        <v>Hepatitis B</v>
      </c>
      <c r="D412" s="59" t="str">
        <f>IF(ISERROR(VLOOKUP(Entradas!$A412,Inventario!$A$2:$M$21,4,FALSE)),"",VLOOKUP(Entradas!$A412,Inventario!$A$2:$M$21,4,FALSE))</f>
        <v>IPS FARALLONES</v>
      </c>
      <c r="E412" s="59" t="str">
        <f>IF(ISERROR(VLOOKUP(Entradas!$A412,Inventario!$A$2:$M$21,5,FALSE)),"",VLOOKUP(Entradas!$A412,Inventario!$A$2:$M$21,5,FALSE))</f>
        <v>Sanofi</v>
      </c>
      <c r="F412" s="60">
        <f>IF(ISERROR(VLOOKUP(Entradas!$A412,Inventario!$A$2:$M$21,6,FALSE)),"",VLOOKUP(Entradas!$A412,Inventario!$A$2:$M$21,6,FALSE))</f>
        <v>0</v>
      </c>
      <c r="G412" s="61">
        <v>45026</v>
      </c>
      <c r="H412" s="62" t="s">
        <v>246</v>
      </c>
      <c r="I412" s="61" t="s">
        <v>246</v>
      </c>
      <c r="J412" s="63">
        <v>1</v>
      </c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68" t="s">
        <v>47</v>
      </c>
      <c r="B413" s="58" t="str">
        <f>IF(ISERROR(VLOOKUP(Entradas!$A413,Inventario!$A$2:$M$21,2,FALSE)),"",VLOOKUP(Entradas!$A413,Inventario!$A$2:$M$21,2,FALSE))</f>
        <v>Nimenrix</v>
      </c>
      <c r="C413" s="58" t="str">
        <f>IF(ISERROR(VLOOKUP(Entradas!$A413,Inventario!$A$2:$M$21,3,FALSE)),"",VLOOKUP(Entradas!$A413,Inventario!$A$2:$M$21,3,FALSE))</f>
        <v>Meningococo</v>
      </c>
      <c r="D413" s="59" t="str">
        <f>IF(ISERROR(VLOOKUP(Entradas!$A413,Inventario!$A$2:$M$21,4,FALSE)),"",VLOOKUP(Entradas!$A413,Inventario!$A$2:$M$21,4,FALSE))</f>
        <v>Cobo Medical</v>
      </c>
      <c r="E413" s="59" t="str">
        <f>IF(ISERROR(VLOOKUP(Entradas!$A413,Inventario!$A$2:$M$21,5,FALSE)),"",VLOOKUP(Entradas!$A413,Inventario!$A$2:$M$21,5,FALSE))</f>
        <v>Pfizer</v>
      </c>
      <c r="F413" s="60" t="str">
        <f>IF(ISERROR(VLOOKUP(Entradas!$A413,Inventario!$A$2:$M$21,6,FALSE)),"",VLOOKUP(Entradas!$A413,Inventario!$A$2:$M$21,6,FALSE))</f>
        <v>3904</v>
      </c>
      <c r="G413" s="61">
        <v>45027</v>
      </c>
      <c r="H413" s="69" t="s">
        <v>240</v>
      </c>
      <c r="I413" s="67">
        <v>45535</v>
      </c>
      <c r="J413" s="70">
        <v>4</v>
      </c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71" t="s">
        <v>58</v>
      </c>
      <c r="B414" s="58" t="str">
        <f>IF(ISERROR(VLOOKUP(Entradas!$A414,Inventario!$A$2:$M$21,2,FALSE)),"",VLOOKUP(Entradas!$A414,Inventario!$A$2:$M$21,2,FALSE))</f>
        <v>Proquad</v>
      </c>
      <c r="C414" s="58" t="str">
        <f>IF(ISERROR(VLOOKUP(Entradas!$A414,Inventario!$A$2:$M$21,3,FALSE)),"",VLOOKUP(Entradas!$A414,Inventario!$A$2:$M$21,3,FALSE))</f>
        <v>Sarampion + Rubeola + parotiditis + varicela</v>
      </c>
      <c r="D414" s="59" t="str">
        <f>IF(ISERROR(VLOOKUP(Entradas!$A414,Inventario!$A$2:$M$21,4,FALSE)),"",VLOOKUP(Entradas!$A414,Inventario!$A$2:$M$21,4,FALSE))</f>
        <v>IPS FARALLONES</v>
      </c>
      <c r="E414" s="59" t="str">
        <f>IF(ISERROR(VLOOKUP(Entradas!$A414,Inventario!$A$2:$M$21,5,FALSE)),"",VLOOKUP(Entradas!$A414,Inventario!$A$2:$M$21,5,FALSE))</f>
        <v>Merck</v>
      </c>
      <c r="F414" s="60" t="str">
        <f>IF(ISERROR(VLOOKUP(Entradas!$A414,Inventario!$A$2:$M$21,6,FALSE)),"",VLOOKUP(Entradas!$A414,Inventario!$A$2:$M$21,6,FALSE))</f>
        <v>4200</v>
      </c>
      <c r="G414" s="72">
        <v>45027</v>
      </c>
      <c r="H414" s="73" t="s">
        <v>245</v>
      </c>
      <c r="I414" s="74">
        <v>45412</v>
      </c>
      <c r="J414" s="75">
        <v>2</v>
      </c>
      <c r="K414" s="76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71" t="s">
        <v>108</v>
      </c>
      <c r="B415" s="58" t="str">
        <f>IF(ISERROR(VLOOKUP(Entradas!$A415,Inventario!$A$2:$M$21,2,FALSE)),"",VLOOKUP(Entradas!$A415,Inventario!$A$2:$M$21,2,FALSE))</f>
        <v>Priorix</v>
      </c>
      <c r="C415" s="58" t="str">
        <f>IF(ISERROR(VLOOKUP(Entradas!$A415,Inventario!$A$2:$M$21,3,FALSE)),"",VLOOKUP(Entradas!$A415,Inventario!$A$2:$M$21,3,FALSE))</f>
        <v>Rubeola, Sarampion, Paperas</v>
      </c>
      <c r="D415" s="59" t="str">
        <f>IF(ISERROR(VLOOKUP(Entradas!$A415,Inventario!$A$2:$M$21,4,FALSE)),"",VLOOKUP(Entradas!$A415,Inventario!$A$2:$M$21,4,FALSE))</f>
        <v>IPS FARALLONES</v>
      </c>
      <c r="E415" s="59" t="str">
        <f>IF(ISERROR(VLOOKUP(Entradas!$A415,Inventario!$A$2:$M$21,5,FALSE)),"",VLOOKUP(Entradas!$A415,Inventario!$A$2:$M$21,5,FALSE))</f>
        <v>Glaxo</v>
      </c>
      <c r="F415" s="60" t="str">
        <f>IF(ISERROR(VLOOKUP(Entradas!$A415,Inventario!$A$2:$M$21,6,FALSE)),"",VLOOKUP(Entradas!$A415,Inventario!$A$2:$M$21,6,FALSE))</f>
        <v>1000</v>
      </c>
      <c r="G415" s="72">
        <v>45027</v>
      </c>
      <c r="H415" s="73" t="s">
        <v>239</v>
      </c>
      <c r="I415" s="74">
        <v>45473</v>
      </c>
      <c r="J415" s="75">
        <v>3</v>
      </c>
      <c r="K415" s="76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71" t="s">
        <v>58</v>
      </c>
      <c r="B416" s="58" t="str">
        <f>IF(ISERROR(VLOOKUP(Entradas!$A416,Inventario!$A$2:$M$21,2,FALSE)),"",VLOOKUP(Entradas!$A416,Inventario!$A$2:$M$21,2,FALSE))</f>
        <v>Proquad</v>
      </c>
      <c r="C416" s="58" t="str">
        <f>IF(ISERROR(VLOOKUP(Entradas!$A416,Inventario!$A$2:$M$21,3,FALSE)),"",VLOOKUP(Entradas!$A416,Inventario!$A$2:$M$21,3,FALSE))</f>
        <v>Sarampion + Rubeola + parotiditis + varicela</v>
      </c>
      <c r="D416" s="59" t="str">
        <f>IF(ISERROR(VLOOKUP(Entradas!$A416,Inventario!$A$2:$M$21,4,FALSE)),"",VLOOKUP(Entradas!$A416,Inventario!$A$2:$M$21,4,FALSE))</f>
        <v>IPS FARALLONES</v>
      </c>
      <c r="E416" s="59" t="str">
        <f>IF(ISERROR(VLOOKUP(Entradas!$A416,Inventario!$A$2:$M$21,5,FALSE)),"",VLOOKUP(Entradas!$A416,Inventario!$A$2:$M$21,5,FALSE))</f>
        <v>Merck</v>
      </c>
      <c r="F416" s="60" t="str">
        <f>IF(ISERROR(VLOOKUP(Entradas!$A416,Inventario!$A$2:$M$21,6,FALSE)),"",VLOOKUP(Entradas!$A416,Inventario!$A$2:$M$21,6,FALSE))</f>
        <v>4200</v>
      </c>
      <c r="G416" s="74">
        <v>45030</v>
      </c>
      <c r="H416" s="73" t="s">
        <v>245</v>
      </c>
      <c r="I416" s="74">
        <v>45412</v>
      </c>
      <c r="J416" s="75">
        <v>2</v>
      </c>
      <c r="K416" s="76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71" t="s">
        <v>73</v>
      </c>
      <c r="B417" s="58" t="str">
        <f>IF(ISERROR(VLOOKUP(Entradas!$A417,Inventario!$A$2:$M$21,2,FALSE)),"",VLOOKUP(Entradas!$A417,Inventario!$A$2:$M$21,2,FALSE))</f>
        <v>Pentaxim</v>
      </c>
      <c r="C417" s="58" t="str">
        <f>IF(ISERROR(VLOOKUP(Entradas!$A417,Inventario!$A$2:$M$21,3,FALSE)),"",VLOOKUP(Entradas!$A417,Inventario!$A$2:$M$21,3,FALSE))</f>
        <v>Difteria-Tosferina, tetano, polio, haemophilus</v>
      </c>
      <c r="D417" s="59" t="str">
        <f>IF(ISERROR(VLOOKUP(Entradas!$A417,Inventario!$A$2:$M$21,4,FALSE)),"",VLOOKUP(Entradas!$A417,Inventario!$A$2:$M$21,4,FALSE))</f>
        <v>IPS FARALLONES</v>
      </c>
      <c r="E417" s="59" t="str">
        <f>IF(ISERROR(VLOOKUP(Entradas!$A417,Inventario!$A$2:$M$21,5,FALSE)),"",VLOOKUP(Entradas!$A417,Inventario!$A$2:$M$21,5,FALSE))</f>
        <v>Sanofi</v>
      </c>
      <c r="F417" s="60" t="str">
        <f>IF(ISERROR(VLOOKUP(Entradas!$A417,Inventario!$A$2:$M$21,6,FALSE)),"",VLOOKUP(Entradas!$A417,Inventario!$A$2:$M$21,6,FALSE))</f>
        <v>2800</v>
      </c>
      <c r="G417" s="74">
        <v>45030</v>
      </c>
      <c r="H417" s="73" t="s">
        <v>247</v>
      </c>
      <c r="I417" s="74">
        <v>45291</v>
      </c>
      <c r="J417" s="75">
        <v>3</v>
      </c>
      <c r="K417" s="76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71" t="s">
        <v>85</v>
      </c>
      <c r="B418" s="58" t="str">
        <f>IF(ISERROR(VLOOKUP(Entradas!$A418,Inventario!$A$2:$M$21,2,FALSE)),"",VLOOKUP(Entradas!$A418,Inventario!$A$2:$M$21,2,FALSE))</f>
        <v xml:space="preserve">Avaxim 80 </v>
      </c>
      <c r="C418" s="58" t="str">
        <f>IF(ISERROR(VLOOKUP(Entradas!$A418,Inventario!$A$2:$M$21,3,FALSE)),"",VLOOKUP(Entradas!$A418,Inventario!$A$2:$M$21,3,FALSE))</f>
        <v>Hepatitis A niño</v>
      </c>
      <c r="D418" s="59" t="str">
        <f>IF(ISERROR(VLOOKUP(Entradas!$A418,Inventario!$A$2:$M$21,4,FALSE)),"",VLOOKUP(Entradas!$A418,Inventario!$A$2:$M$21,4,FALSE))</f>
        <v>IPS FARALLONES</v>
      </c>
      <c r="E418" s="59" t="str">
        <f>IF(ISERROR(VLOOKUP(Entradas!$A418,Inventario!$A$2:$M$21,5,FALSE)),"",VLOOKUP(Entradas!$A418,Inventario!$A$2:$M$21,5,FALSE))</f>
        <v>Sanofi</v>
      </c>
      <c r="F418" s="60" t="str">
        <f>IF(ISERROR(VLOOKUP(Entradas!$A418,Inventario!$A$2:$M$21,6,FALSE)),"",VLOOKUP(Entradas!$A418,Inventario!$A$2:$M$21,6,FALSE))</f>
        <v>2500</v>
      </c>
      <c r="G418" s="74">
        <v>45030</v>
      </c>
      <c r="H418" s="73" t="s">
        <v>227</v>
      </c>
      <c r="I418" s="74">
        <v>45351</v>
      </c>
      <c r="J418" s="75">
        <v>3</v>
      </c>
      <c r="K418" s="76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68" t="s">
        <v>47</v>
      </c>
      <c r="B419" s="58" t="str">
        <f>IF(ISERROR(VLOOKUP(Entradas!$A419,Inventario!$A$2:$M$21,2,FALSE)),"",VLOOKUP(Entradas!$A419,Inventario!$A$2:$M$21,2,FALSE))</f>
        <v>Nimenrix</v>
      </c>
      <c r="C419" s="58" t="str">
        <f>IF(ISERROR(VLOOKUP(Entradas!$A419,Inventario!$A$2:$M$21,3,FALSE)),"",VLOOKUP(Entradas!$A419,Inventario!$A$2:$M$21,3,FALSE))</f>
        <v>Meningococo</v>
      </c>
      <c r="D419" s="59" t="str">
        <f>IF(ISERROR(VLOOKUP(Entradas!$A419,Inventario!$A$2:$M$21,4,FALSE)),"",VLOOKUP(Entradas!$A419,Inventario!$A$2:$M$21,4,FALSE))</f>
        <v>Cobo Medical</v>
      </c>
      <c r="E419" s="59" t="str">
        <f>IF(ISERROR(VLOOKUP(Entradas!$A419,Inventario!$A$2:$M$21,5,FALSE)),"",VLOOKUP(Entradas!$A419,Inventario!$A$2:$M$21,5,FALSE))</f>
        <v>Pfizer</v>
      </c>
      <c r="F419" s="60" t="str">
        <f>IF(ISERROR(VLOOKUP(Entradas!$A419,Inventario!$A$2:$M$21,6,FALSE)),"",VLOOKUP(Entradas!$A419,Inventario!$A$2:$M$21,6,FALSE))</f>
        <v>3904</v>
      </c>
      <c r="G419" s="74">
        <v>45033</v>
      </c>
      <c r="H419" s="73" t="s">
        <v>240</v>
      </c>
      <c r="I419" s="74">
        <v>45169</v>
      </c>
      <c r="J419" s="75">
        <v>10</v>
      </c>
      <c r="K419" s="76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71" t="s">
        <v>85</v>
      </c>
      <c r="B420" s="58" t="str">
        <f>IF(ISERROR(VLOOKUP(Entradas!$A420,Inventario!$A$2:$M$21,2,FALSE)),"",VLOOKUP(Entradas!$A420,Inventario!$A$2:$M$21,2,FALSE))</f>
        <v xml:space="preserve">Avaxim 80 </v>
      </c>
      <c r="C420" s="58" t="str">
        <f>IF(ISERROR(VLOOKUP(Entradas!$A420,Inventario!$A$2:$M$21,3,FALSE)),"",VLOOKUP(Entradas!$A420,Inventario!$A$2:$M$21,3,FALSE))</f>
        <v>Hepatitis A niño</v>
      </c>
      <c r="D420" s="59" t="str">
        <f>IF(ISERROR(VLOOKUP(Entradas!$A420,Inventario!$A$2:$M$21,4,FALSE)),"",VLOOKUP(Entradas!$A420,Inventario!$A$2:$M$21,4,FALSE))</f>
        <v>IPS FARALLONES</v>
      </c>
      <c r="E420" s="59" t="str">
        <f>IF(ISERROR(VLOOKUP(Entradas!$A420,Inventario!$A$2:$M$21,5,FALSE)),"",VLOOKUP(Entradas!$A420,Inventario!$A$2:$M$21,5,FALSE))</f>
        <v>Sanofi</v>
      </c>
      <c r="F420" s="60" t="str">
        <f>IF(ISERROR(VLOOKUP(Entradas!$A420,Inventario!$A$2:$M$21,6,FALSE)),"",VLOOKUP(Entradas!$A420,Inventario!$A$2:$M$21,6,FALSE))</f>
        <v>2500</v>
      </c>
      <c r="G420" s="74">
        <v>45034</v>
      </c>
      <c r="H420" s="73" t="s">
        <v>227</v>
      </c>
      <c r="I420" s="74">
        <v>45351</v>
      </c>
      <c r="J420" s="75">
        <v>5</v>
      </c>
      <c r="K420" s="76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71" t="s">
        <v>96</v>
      </c>
      <c r="B421" s="58" t="str">
        <f>IF(ISERROR(VLOOKUP(Entradas!$A421,Inventario!$A$2:$M$21,2,FALSE)),"",VLOOKUP(Entradas!$A421,Inventario!$A$2:$M$21,2,FALSE))</f>
        <v>Rotateq</v>
      </c>
      <c r="C421" s="58" t="str">
        <f>IF(ISERROR(VLOOKUP(Entradas!$A421,Inventario!$A$2:$M$21,3,FALSE)),"",VLOOKUP(Entradas!$A421,Inventario!$A$2:$M$21,3,FALSE))</f>
        <v>Rotavirus Vivo Atenuado</v>
      </c>
      <c r="D421" s="59" t="str">
        <f>IF(ISERROR(VLOOKUP(Entradas!$A421,Inventario!$A$2:$M$21,4,FALSE)),"",VLOOKUP(Entradas!$A421,Inventario!$A$2:$M$21,4,FALSE))</f>
        <v>IPS FARALLONES</v>
      </c>
      <c r="E421" s="59" t="str">
        <f>IF(ISERROR(VLOOKUP(Entradas!$A421,Inventario!$A$2:$M$21,5,FALSE)),"",VLOOKUP(Entradas!$A421,Inventario!$A$2:$M$21,5,FALSE))</f>
        <v>Merck</v>
      </c>
      <c r="F421" s="60" t="str">
        <f>IF(ISERROR(VLOOKUP(Entradas!$A421,Inventario!$A$2:$M$21,6,FALSE)),"",VLOOKUP(Entradas!$A421,Inventario!$A$2:$M$21,6,FALSE))</f>
        <v>1800</v>
      </c>
      <c r="G421" s="74">
        <v>45034</v>
      </c>
      <c r="H421" s="73" t="s">
        <v>238</v>
      </c>
      <c r="I421" s="74">
        <v>45464</v>
      </c>
      <c r="J421" s="75">
        <v>2</v>
      </c>
      <c r="K421" s="76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71" t="s">
        <v>148</v>
      </c>
      <c r="B422" s="58" t="str">
        <f>IF(ISERROR(VLOOKUP(Entradas!$A422,Inventario!$A$2:$M$21,2,FALSE)),"",VLOOKUP(Entradas!$A422,Inventario!$A$2:$M$21,2,FALSE))</f>
        <v xml:space="preserve">Tetraxim </v>
      </c>
      <c r="C422" s="58" t="str">
        <f>IF(ISERROR(VLOOKUP(Entradas!$A422,Inventario!$A$2:$M$21,3,FALSE)),"",VLOOKUP(Entradas!$A422,Inventario!$A$2:$M$21,3,FALSE))</f>
        <v>Difteria-Tosferina, tetano DPT</v>
      </c>
      <c r="D422" s="59" t="str">
        <f>IF(ISERROR(VLOOKUP(Entradas!$A422,Inventario!$A$2:$M$21,4,FALSE)),"",VLOOKUP(Entradas!$A422,Inventario!$A$2:$M$21,4,FALSE))</f>
        <v>IPS FARALLONES</v>
      </c>
      <c r="E422" s="59" t="str">
        <f>IF(ISERROR(VLOOKUP(Entradas!$A422,Inventario!$A$2:$M$21,5,FALSE)),"",VLOOKUP(Entradas!$A422,Inventario!$A$2:$M$21,5,FALSE))</f>
        <v>Sanofi</v>
      </c>
      <c r="F422" s="60" t="str">
        <f>IF(ISERROR(VLOOKUP(Entradas!$A422,Inventario!$A$2:$M$21,6,FALSE)),"",VLOOKUP(Entradas!$A422,Inventario!$A$2:$M$21,6,FALSE))</f>
        <v>3300</v>
      </c>
      <c r="G422" s="74">
        <v>45034</v>
      </c>
      <c r="H422" s="73" t="s">
        <v>248</v>
      </c>
      <c r="I422" s="74">
        <v>45230</v>
      </c>
      <c r="J422" s="75">
        <v>1</v>
      </c>
      <c r="K422" s="76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71" t="s">
        <v>81</v>
      </c>
      <c r="B423" s="58" t="str">
        <f>IF(ISERROR(VLOOKUP(Entradas!$A423,Inventario!$A$2:$M$21,2,FALSE)),"",VLOOKUP(Entradas!$A423,Inventario!$A$2:$M$21,2,FALSE))</f>
        <v>Stamaril</v>
      </c>
      <c r="C423" s="58" t="str">
        <f>IF(ISERROR(VLOOKUP(Entradas!$A423,Inventario!$A$2:$M$21,3,FALSE)),"",VLOOKUP(Entradas!$A423,Inventario!$A$2:$M$21,3,FALSE))</f>
        <v>Fiebre amarilla</v>
      </c>
      <c r="D423" s="59" t="str">
        <f>IF(ISERROR(VLOOKUP(Entradas!$A423,Inventario!$A$2:$M$21,4,FALSE)),"",VLOOKUP(Entradas!$A423,Inventario!$A$2:$M$21,4,FALSE))</f>
        <v>IPS FARALLONES</v>
      </c>
      <c r="E423" s="59" t="str">
        <f>IF(ISERROR(VLOOKUP(Entradas!$A423,Inventario!$A$2:$M$21,5,FALSE)),"",VLOOKUP(Entradas!$A423,Inventario!$A$2:$M$21,5,FALSE))</f>
        <v>Sanofi</v>
      </c>
      <c r="F423" s="60" t="str">
        <f>IF(ISERROR(VLOOKUP(Entradas!$A423,Inventario!$A$2:$M$21,6,FALSE)),"",VLOOKUP(Entradas!$A423,Inventario!$A$2:$M$21,6,FALSE))</f>
        <v>3000</v>
      </c>
      <c r="G423" s="74">
        <v>45034</v>
      </c>
      <c r="H423" s="73" t="s">
        <v>249</v>
      </c>
      <c r="I423" s="74">
        <v>45716</v>
      </c>
      <c r="J423" s="75">
        <v>3</v>
      </c>
      <c r="K423" s="76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71" t="s">
        <v>93</v>
      </c>
      <c r="B424" s="58" t="str">
        <f>IF(ISERROR(VLOOKUP(Entradas!$A424,Inventario!$A$2:$M$21,2,FALSE)),"",VLOOKUP(Entradas!$A424,Inventario!$A$2:$M$21,2,FALSE))</f>
        <v>Vaxigrip</v>
      </c>
      <c r="C424" s="58" t="str">
        <f>IF(ISERROR(VLOOKUP(Entradas!$A424,Inventario!$A$2:$M$21,3,FALSE)),"",VLOOKUP(Entradas!$A424,Inventario!$A$2:$M$21,3,FALSE))</f>
        <v>Influenza</v>
      </c>
      <c r="D424" s="59" t="str">
        <f>IF(ISERROR(VLOOKUP(Entradas!$A424,Inventario!$A$2:$M$21,4,FALSE)),"",VLOOKUP(Entradas!$A424,Inventario!$A$2:$M$21,4,FALSE))</f>
        <v>IPS FARALLONES</v>
      </c>
      <c r="E424" s="59" t="str">
        <f>IF(ISERROR(VLOOKUP(Entradas!$A424,Inventario!$A$2:$M$21,5,FALSE)),"",VLOOKUP(Entradas!$A424,Inventario!$A$2:$M$21,5,FALSE))</f>
        <v>Sanofi</v>
      </c>
      <c r="F424" s="60" t="str">
        <f>IF(ISERROR(VLOOKUP(Entradas!$A424,Inventario!$A$2:$M$21,6,FALSE)),"",VLOOKUP(Entradas!$A424,Inventario!$A$2:$M$21,6,FALSE))</f>
        <v>2603</v>
      </c>
      <c r="G424" s="74">
        <v>45034</v>
      </c>
      <c r="H424" s="73" t="s">
        <v>250</v>
      </c>
      <c r="I424" s="74">
        <v>45291</v>
      </c>
      <c r="J424" s="75">
        <v>10</v>
      </c>
      <c r="K424" s="76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71" t="s">
        <v>108</v>
      </c>
      <c r="B425" s="58" t="str">
        <f>IF(ISERROR(VLOOKUP(Entradas!$A425,Inventario!$A$2:$M$21,2,FALSE)),"",VLOOKUP(Entradas!$A425,Inventario!$A$2:$M$21,2,FALSE))</f>
        <v>Priorix</v>
      </c>
      <c r="C425" s="58" t="str">
        <f>IF(ISERROR(VLOOKUP(Entradas!$A425,Inventario!$A$2:$M$21,3,FALSE)),"",VLOOKUP(Entradas!$A425,Inventario!$A$2:$M$21,3,FALSE))</f>
        <v>Rubeola, Sarampion, Paperas</v>
      </c>
      <c r="D425" s="59" t="str">
        <f>IF(ISERROR(VLOOKUP(Entradas!$A425,Inventario!$A$2:$M$21,4,FALSE)),"",VLOOKUP(Entradas!$A425,Inventario!$A$2:$M$21,4,FALSE))</f>
        <v>IPS FARALLONES</v>
      </c>
      <c r="E425" s="59" t="str">
        <f>IF(ISERROR(VLOOKUP(Entradas!$A425,Inventario!$A$2:$M$21,5,FALSE)),"",VLOOKUP(Entradas!$A425,Inventario!$A$2:$M$21,5,FALSE))</f>
        <v>Glaxo</v>
      </c>
      <c r="F425" s="60" t="str">
        <f>IF(ISERROR(VLOOKUP(Entradas!$A425,Inventario!$A$2:$M$21,6,FALSE)),"",VLOOKUP(Entradas!$A425,Inventario!$A$2:$M$21,6,FALSE))</f>
        <v>1000</v>
      </c>
      <c r="G425" s="74">
        <v>45034</v>
      </c>
      <c r="H425" s="73" t="s">
        <v>239</v>
      </c>
      <c r="I425" s="74">
        <v>45473</v>
      </c>
      <c r="J425" s="75">
        <v>5</v>
      </c>
      <c r="K425" s="76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71" t="s">
        <v>77</v>
      </c>
      <c r="B426" s="58" t="str">
        <f>IF(ISERROR(VLOOKUP(Entradas!$A426,Inventario!$A$2:$M$21,2,FALSE)),"",VLOOKUP(Entradas!$A426,Inventario!$A$2:$M$21,2,FALSE))</f>
        <v>Hexaxim</v>
      </c>
      <c r="C426" s="58" t="str">
        <f>IF(ISERROR(VLOOKUP(Entradas!$A426,Inventario!$A$2:$M$21,3,FALSE)),"",VLOOKUP(Entradas!$A426,Inventario!$A$2:$M$21,3,FALSE))</f>
        <v>DPAT + VPI + HIB + HB</v>
      </c>
      <c r="D426" s="59" t="str">
        <f>IF(ISERROR(VLOOKUP(Entradas!$A426,Inventario!$A$2:$M$21,4,FALSE)),"",VLOOKUP(Entradas!$A426,Inventario!$A$2:$M$21,4,FALSE))</f>
        <v>IPS FARALLONES</v>
      </c>
      <c r="E426" s="59" t="str">
        <f>IF(ISERROR(VLOOKUP(Entradas!$A426,Inventario!$A$2:$M$21,5,FALSE)),"",VLOOKUP(Entradas!$A426,Inventario!$A$2:$M$21,5,FALSE))</f>
        <v>Sanofi</v>
      </c>
      <c r="F426" s="60" t="str">
        <f>IF(ISERROR(VLOOKUP(Entradas!$A426,Inventario!$A$2:$M$21,6,FALSE)),"",VLOOKUP(Entradas!$A426,Inventario!$A$2:$M$21,6,FALSE))</f>
        <v>3800</v>
      </c>
      <c r="G426" s="74">
        <v>45034</v>
      </c>
      <c r="H426" s="73" t="s">
        <v>237</v>
      </c>
      <c r="I426" s="74">
        <v>45565</v>
      </c>
      <c r="J426" s="75">
        <v>3</v>
      </c>
      <c r="K426" s="76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71" t="s">
        <v>58</v>
      </c>
      <c r="B427" s="58" t="str">
        <f>IF(ISERROR(VLOOKUP(Entradas!$A427,Inventario!$A$2:$M$21,2,FALSE)),"",VLOOKUP(Entradas!$A427,Inventario!$A$2:$M$21,2,FALSE))</f>
        <v>Proquad</v>
      </c>
      <c r="C427" s="58" t="str">
        <f>IF(ISERROR(VLOOKUP(Entradas!$A427,Inventario!$A$2:$M$21,3,FALSE)),"",VLOOKUP(Entradas!$A427,Inventario!$A$2:$M$21,3,FALSE))</f>
        <v>Sarampion + Rubeola + parotiditis + varicela</v>
      </c>
      <c r="D427" s="59" t="str">
        <f>IF(ISERROR(VLOOKUP(Entradas!$A427,Inventario!$A$2:$M$21,4,FALSE)),"",VLOOKUP(Entradas!$A427,Inventario!$A$2:$M$21,4,FALSE))</f>
        <v>IPS FARALLONES</v>
      </c>
      <c r="E427" s="59" t="str">
        <f>IF(ISERROR(VLOOKUP(Entradas!$A427,Inventario!$A$2:$M$21,5,FALSE)),"",VLOOKUP(Entradas!$A427,Inventario!$A$2:$M$21,5,FALSE))</f>
        <v>Merck</v>
      </c>
      <c r="F427" s="60" t="str">
        <f>IF(ISERROR(VLOOKUP(Entradas!$A427,Inventario!$A$2:$M$21,6,FALSE)),"",VLOOKUP(Entradas!$A427,Inventario!$A$2:$M$21,6,FALSE))</f>
        <v>4200</v>
      </c>
      <c r="G427" s="74">
        <v>45034</v>
      </c>
      <c r="H427" s="73" t="s">
        <v>245</v>
      </c>
      <c r="I427" s="74">
        <v>45565</v>
      </c>
      <c r="J427" s="75">
        <v>2</v>
      </c>
      <c r="K427" s="76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71" t="s">
        <v>73</v>
      </c>
      <c r="B428" s="58" t="str">
        <f>IF(ISERROR(VLOOKUP(Entradas!$A428,Inventario!$A$2:$M$21,2,FALSE)),"",VLOOKUP(Entradas!$A428,Inventario!$A$2:$M$21,2,FALSE))</f>
        <v>Pentaxim</v>
      </c>
      <c r="C428" s="58" t="str">
        <f>IF(ISERROR(VLOOKUP(Entradas!$A428,Inventario!$A$2:$M$21,3,FALSE)),"",VLOOKUP(Entradas!$A428,Inventario!$A$2:$M$21,3,FALSE))</f>
        <v>Difteria-Tosferina, tetano, polio, haemophilus</v>
      </c>
      <c r="D428" s="59" t="str">
        <f>IF(ISERROR(VLOOKUP(Entradas!$A428,Inventario!$A$2:$M$21,4,FALSE)),"",VLOOKUP(Entradas!$A428,Inventario!$A$2:$M$21,4,FALSE))</f>
        <v>IPS FARALLONES</v>
      </c>
      <c r="E428" s="59" t="str">
        <f>IF(ISERROR(VLOOKUP(Entradas!$A428,Inventario!$A$2:$M$21,5,FALSE)),"",VLOOKUP(Entradas!$A428,Inventario!$A$2:$M$21,5,FALSE))</f>
        <v>Sanofi</v>
      </c>
      <c r="F428" s="60" t="str">
        <f>IF(ISERROR(VLOOKUP(Entradas!$A428,Inventario!$A$2:$M$21,6,FALSE)),"",VLOOKUP(Entradas!$A428,Inventario!$A$2:$M$21,6,FALSE))</f>
        <v>2800</v>
      </c>
      <c r="G428" s="74">
        <v>45034</v>
      </c>
      <c r="H428" s="73" t="s">
        <v>247</v>
      </c>
      <c r="I428" s="74">
        <v>45291</v>
      </c>
      <c r="J428" s="75">
        <v>3</v>
      </c>
      <c r="K428" s="76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71" t="s">
        <v>104</v>
      </c>
      <c r="B429" s="58" t="str">
        <f>IF(ISERROR(VLOOKUP(Entradas!$A429,Inventario!$A$2:$M$21,2,FALSE)),"",VLOOKUP(Entradas!$A429,Inventario!$A$2:$M$21,2,FALSE))</f>
        <v>Boostrix</v>
      </c>
      <c r="C429" s="58" t="str">
        <f>IF(ISERROR(VLOOKUP(Entradas!$A429,Inventario!$A$2:$M$21,3,FALSE)),"",VLOOKUP(Entradas!$A429,Inventario!$A$2:$M$21,3,FALSE))</f>
        <v>DPT</v>
      </c>
      <c r="D429" s="59" t="str">
        <f>IF(ISERROR(VLOOKUP(Entradas!$A429,Inventario!$A$2:$M$21,4,FALSE)),"",VLOOKUP(Entradas!$A429,Inventario!$A$2:$M$21,4,FALSE))</f>
        <v>IPS FARALLONES</v>
      </c>
      <c r="E429" s="59" t="str">
        <f>IF(ISERROR(VLOOKUP(Entradas!$A429,Inventario!$A$2:$M$21,5,FALSE)),"",VLOOKUP(Entradas!$A429,Inventario!$A$2:$M$21,5,FALSE))</f>
        <v>Glaxo</v>
      </c>
      <c r="F429" s="60" t="str">
        <f>IF(ISERROR(VLOOKUP(Entradas!$A429,Inventario!$A$2:$M$21,6,FALSE)),"",VLOOKUP(Entradas!$A429,Inventario!$A$2:$M$21,6,FALSE))</f>
        <v>300</v>
      </c>
      <c r="G429" s="74">
        <v>45034</v>
      </c>
      <c r="H429" s="73" t="s">
        <v>251</v>
      </c>
      <c r="I429" s="74">
        <v>45291</v>
      </c>
      <c r="J429" s="75">
        <v>1</v>
      </c>
      <c r="K429" s="76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71" t="s">
        <v>54</v>
      </c>
      <c r="B430" s="58" t="str">
        <f>IF(ISERROR(VLOOKUP(Entradas!$A430,Inventario!$A$2:$M$21,2,FALSE)),"",VLOOKUP(Entradas!$A430,Inventario!$A$2:$M$21,2,FALSE))</f>
        <v>Prevenar</v>
      </c>
      <c r="C430" s="58" t="str">
        <f>IF(ISERROR(VLOOKUP(Entradas!$A430,Inventario!$A$2:$M$21,3,FALSE)),"",VLOOKUP(Entradas!$A430,Inventario!$A$2:$M$21,3,FALSE))</f>
        <v>Neumococo 13V</v>
      </c>
      <c r="D430" s="59" t="str">
        <f>IF(ISERROR(VLOOKUP(Entradas!$A430,Inventario!$A$2:$M$21,4,FALSE)),"",VLOOKUP(Entradas!$A430,Inventario!$A$2:$M$21,4,FALSE))</f>
        <v>Cobo Medical</v>
      </c>
      <c r="E430" s="59" t="str">
        <f>IF(ISERROR(VLOOKUP(Entradas!$A430,Inventario!$A$2:$M$21,5,FALSE)),"",VLOOKUP(Entradas!$A430,Inventario!$A$2:$M$21,5,FALSE))</f>
        <v>Pfizer</v>
      </c>
      <c r="F430" s="60" t="str">
        <f>IF(ISERROR(VLOOKUP(Entradas!$A430,Inventario!$A$2:$M$21,6,FALSE)),"",VLOOKUP(Entradas!$A430,Inventario!$A$2:$M$21,6,FALSE))</f>
        <v>2156</v>
      </c>
      <c r="G430" s="74">
        <v>45037</v>
      </c>
      <c r="H430" s="73" t="s">
        <v>241</v>
      </c>
      <c r="I430" s="74">
        <v>45747</v>
      </c>
      <c r="J430" s="75">
        <v>5</v>
      </c>
      <c r="K430" s="76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71" t="s">
        <v>140</v>
      </c>
      <c r="B431" s="58" t="str">
        <f>IF(ISERROR(VLOOKUP(Entradas!$A431,Inventario!$A$2:$M$21,2,FALSE)),"",VLOOKUP(Entradas!$A431,Inventario!$A$2:$M$21,2,FALSE))</f>
        <v>Influvac</v>
      </c>
      <c r="C431" s="58" t="str">
        <f>IF(ISERROR(VLOOKUP(Entradas!$A431,Inventario!$A$2:$M$21,3,FALSE)),"",VLOOKUP(Entradas!$A431,Inventario!$A$2:$M$21,3,FALSE))</f>
        <v>Influenza</v>
      </c>
      <c r="D431" s="59" t="str">
        <f>IF(ISERROR(VLOOKUP(Entradas!$A431,Inventario!$A$2:$M$21,4,FALSE)),"",VLOOKUP(Entradas!$A431,Inventario!$A$2:$M$21,4,FALSE))</f>
        <v>IPS FARALLONES</v>
      </c>
      <c r="E431" s="59" t="str">
        <f>IF(ISERROR(VLOOKUP(Entradas!$A431,Inventario!$A$2:$M$21,5,FALSE)),"",VLOOKUP(Entradas!$A431,Inventario!$A$2:$M$21,5,FALSE))</f>
        <v>Abbott</v>
      </c>
      <c r="F431" s="60" t="str">
        <f>IF(ISERROR(VLOOKUP(Entradas!$A431,Inventario!$A$2:$M$21,6,FALSE)),"",VLOOKUP(Entradas!$A431,Inventario!$A$2:$M$21,6,FALSE))</f>
        <v>2602</v>
      </c>
      <c r="G431" s="74">
        <v>45040</v>
      </c>
      <c r="H431" s="73" t="s">
        <v>252</v>
      </c>
      <c r="I431" s="74">
        <v>45291</v>
      </c>
      <c r="J431" s="75">
        <v>10</v>
      </c>
      <c r="K431" s="76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71" t="s">
        <v>96</v>
      </c>
      <c r="B432" s="58" t="str">
        <f>IF(ISERROR(VLOOKUP(Entradas!$A432,Inventario!$A$2:$M$21,2,FALSE)),"",VLOOKUP(Entradas!$A432,Inventario!$A$2:$M$21,2,FALSE))</f>
        <v>Rotateq</v>
      </c>
      <c r="C432" s="58" t="str">
        <f>IF(ISERROR(VLOOKUP(Entradas!$A432,Inventario!$A$2:$M$21,3,FALSE)),"",VLOOKUP(Entradas!$A432,Inventario!$A$2:$M$21,3,FALSE))</f>
        <v>Rotavirus Vivo Atenuado</v>
      </c>
      <c r="D432" s="59" t="str">
        <f>IF(ISERROR(VLOOKUP(Entradas!$A432,Inventario!$A$2:$M$21,4,FALSE)),"",VLOOKUP(Entradas!$A432,Inventario!$A$2:$M$21,4,FALSE))</f>
        <v>IPS FARALLONES</v>
      </c>
      <c r="E432" s="59" t="str">
        <f>IF(ISERROR(VLOOKUP(Entradas!$A432,Inventario!$A$2:$M$21,5,FALSE)),"",VLOOKUP(Entradas!$A432,Inventario!$A$2:$M$21,5,FALSE))</f>
        <v>Merck</v>
      </c>
      <c r="F432" s="60" t="str">
        <f>IF(ISERROR(VLOOKUP(Entradas!$A432,Inventario!$A$2:$M$21,6,FALSE)),"",VLOOKUP(Entradas!$A432,Inventario!$A$2:$M$21,6,FALSE))</f>
        <v>1800</v>
      </c>
      <c r="G432" s="74">
        <v>45040</v>
      </c>
      <c r="H432" s="73" t="s">
        <v>238</v>
      </c>
      <c r="I432" s="74">
        <v>45464</v>
      </c>
      <c r="J432" s="75">
        <v>2</v>
      </c>
      <c r="K432" s="76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71" t="s">
        <v>54</v>
      </c>
      <c r="B433" s="58" t="str">
        <f>IF(ISERROR(VLOOKUP(Entradas!$A433,Inventario!$A$2:$M$21,2,FALSE)),"",VLOOKUP(Entradas!$A433,Inventario!$A$2:$M$21,2,FALSE))</f>
        <v>Prevenar</v>
      </c>
      <c r="C433" s="58" t="str">
        <f>IF(ISERROR(VLOOKUP(Entradas!$A433,Inventario!$A$2:$M$21,3,FALSE)),"",VLOOKUP(Entradas!$A433,Inventario!$A$2:$M$21,3,FALSE))</f>
        <v>Neumococo 13V</v>
      </c>
      <c r="D433" s="59" t="str">
        <f>IF(ISERROR(VLOOKUP(Entradas!$A433,Inventario!$A$2:$M$21,4,FALSE)),"",VLOOKUP(Entradas!$A433,Inventario!$A$2:$M$21,4,FALSE))</f>
        <v>Cobo Medical</v>
      </c>
      <c r="E433" s="59" t="str">
        <f>IF(ISERROR(VLOOKUP(Entradas!$A433,Inventario!$A$2:$M$21,5,FALSE)),"",VLOOKUP(Entradas!$A433,Inventario!$A$2:$M$21,5,FALSE))</f>
        <v>Pfizer</v>
      </c>
      <c r="F433" s="60" t="str">
        <f>IF(ISERROR(VLOOKUP(Entradas!$A433,Inventario!$A$2:$M$21,6,FALSE)),"",VLOOKUP(Entradas!$A433,Inventario!$A$2:$M$21,6,FALSE))</f>
        <v>2156</v>
      </c>
      <c r="G433" s="74">
        <v>45040</v>
      </c>
      <c r="H433" s="73" t="s">
        <v>241</v>
      </c>
      <c r="I433" s="74">
        <v>45747</v>
      </c>
      <c r="J433" s="75">
        <v>3</v>
      </c>
      <c r="K433" s="76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71" t="s">
        <v>47</v>
      </c>
      <c r="B434" s="58" t="str">
        <f>IF(ISERROR(VLOOKUP(Entradas!$A434,Inventario!$A$2:$M$21,2,FALSE)),"",VLOOKUP(Entradas!$A434,Inventario!$A$2:$M$21,2,FALSE))</f>
        <v>Nimenrix</v>
      </c>
      <c r="C434" s="58" t="str">
        <f>IF(ISERROR(VLOOKUP(Entradas!$A434,Inventario!$A$2:$M$21,3,FALSE)),"",VLOOKUP(Entradas!$A434,Inventario!$A$2:$M$21,3,FALSE))</f>
        <v>Meningococo</v>
      </c>
      <c r="D434" s="59" t="str">
        <f>IF(ISERROR(VLOOKUP(Entradas!$A434,Inventario!$A$2:$M$21,4,FALSE)),"",VLOOKUP(Entradas!$A434,Inventario!$A$2:$M$21,4,FALSE))</f>
        <v>Cobo Medical</v>
      </c>
      <c r="E434" s="59" t="str">
        <f>IF(ISERROR(VLOOKUP(Entradas!$A434,Inventario!$A$2:$M$21,5,FALSE)),"",VLOOKUP(Entradas!$A434,Inventario!$A$2:$M$21,5,FALSE))</f>
        <v>Pfizer</v>
      </c>
      <c r="F434" s="60" t="str">
        <f>IF(ISERROR(VLOOKUP(Entradas!$A434,Inventario!$A$2:$M$21,6,FALSE)),"",VLOOKUP(Entradas!$A434,Inventario!$A$2:$M$21,6,FALSE))</f>
        <v>3904</v>
      </c>
      <c r="G434" s="74">
        <v>45040</v>
      </c>
      <c r="H434" s="73" t="s">
        <v>240</v>
      </c>
      <c r="I434" s="74">
        <v>45535</v>
      </c>
      <c r="J434" s="75">
        <v>10</v>
      </c>
      <c r="K434" s="76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71" t="s">
        <v>73</v>
      </c>
      <c r="B435" s="58" t="str">
        <f>IF(ISERROR(VLOOKUP(Entradas!$A435,Inventario!$A$2:$M$21,2,FALSE)),"",VLOOKUP(Entradas!$A435,Inventario!$A$2:$M$21,2,FALSE))</f>
        <v>Pentaxim</v>
      </c>
      <c r="C435" s="58" t="str">
        <f>IF(ISERROR(VLOOKUP(Entradas!$A435,Inventario!$A$2:$M$21,3,FALSE)),"",VLOOKUP(Entradas!$A435,Inventario!$A$2:$M$21,3,FALSE))</f>
        <v>Difteria-Tosferina, tetano, polio, haemophilus</v>
      </c>
      <c r="D435" s="59" t="str">
        <f>IF(ISERROR(VLOOKUP(Entradas!$A435,Inventario!$A$2:$M$21,4,FALSE)),"",VLOOKUP(Entradas!$A435,Inventario!$A$2:$M$21,4,FALSE))</f>
        <v>IPS FARALLONES</v>
      </c>
      <c r="E435" s="59"/>
      <c r="F435" s="60" t="str">
        <f>IF(ISERROR(VLOOKUP(Entradas!$A435,Inventario!$A$2:$M$21,6,FALSE)),"",VLOOKUP(Entradas!$A435,Inventario!$A$2:$M$21,6,FALSE))</f>
        <v>2800</v>
      </c>
      <c r="G435" s="74">
        <v>45042</v>
      </c>
      <c r="H435" s="73" t="s">
        <v>247</v>
      </c>
      <c r="I435" s="74">
        <v>45281</v>
      </c>
      <c r="J435" s="75">
        <v>3</v>
      </c>
      <c r="K435" s="76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71" t="s">
        <v>81</v>
      </c>
      <c r="B436" s="58" t="str">
        <f>IF(ISERROR(VLOOKUP(Entradas!$A436,Inventario!$A$2:$M$21,2,FALSE)),"",VLOOKUP(Entradas!$A436,Inventario!$A$2:$M$21,2,FALSE))</f>
        <v>Stamaril</v>
      </c>
      <c r="C436" s="58" t="str">
        <f>IF(ISERROR(VLOOKUP(Entradas!$A436,Inventario!$A$2:$M$21,3,FALSE)),"",VLOOKUP(Entradas!$A436,Inventario!$A$2:$M$21,3,FALSE))</f>
        <v>Fiebre amarilla</v>
      </c>
      <c r="D436" s="59" t="str">
        <f>IF(ISERROR(VLOOKUP(Entradas!$A436,Inventario!$A$2:$M$21,4,FALSE)),"",VLOOKUP(Entradas!$A436,Inventario!$A$2:$M$21,4,FALSE))</f>
        <v>IPS FARALLONES</v>
      </c>
      <c r="E436" s="59" t="str">
        <f>IF(ISERROR(VLOOKUP(Entradas!$A436,Inventario!$A$2:$M$21,5,FALSE)),"",VLOOKUP(Entradas!$A436,Inventario!$A$2:$M$21,5,FALSE))</f>
        <v>Sanofi</v>
      </c>
      <c r="F436" s="60" t="str">
        <f>IF(ISERROR(VLOOKUP(Entradas!$A436,Inventario!$A$2:$M$21,6,FALSE)),"",VLOOKUP(Entradas!$A436,Inventario!$A$2:$M$21,6,FALSE))</f>
        <v>3000</v>
      </c>
      <c r="G436" s="74">
        <v>45042</v>
      </c>
      <c r="H436" s="73" t="s">
        <v>249</v>
      </c>
      <c r="I436" s="74">
        <v>45716</v>
      </c>
      <c r="J436" s="75">
        <v>3</v>
      </c>
      <c r="K436" s="76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71" t="s">
        <v>85</v>
      </c>
      <c r="B437" s="58" t="str">
        <f>IF(ISERROR(VLOOKUP(Entradas!$A437,Inventario!$A$2:$M$21,2,FALSE)),"",VLOOKUP(Entradas!$A437,Inventario!$A$2:$M$21,2,FALSE))</f>
        <v xml:space="preserve">Avaxim 80 </v>
      </c>
      <c r="C437" s="58" t="str">
        <f>IF(ISERROR(VLOOKUP(Entradas!$A437,Inventario!$A$2:$M$21,3,FALSE)),"",VLOOKUP(Entradas!$A437,Inventario!$A$2:$M$21,3,FALSE))</f>
        <v>Hepatitis A niño</v>
      </c>
      <c r="D437" s="59" t="str">
        <f>IF(ISERROR(VLOOKUP(Entradas!$A437,Inventario!$A$2:$M$21,4,FALSE)),"",VLOOKUP(Entradas!$A437,Inventario!$A$2:$M$21,4,FALSE))</f>
        <v>IPS FARALLONES</v>
      </c>
      <c r="E437" s="59" t="str">
        <f>IF(ISERROR(VLOOKUP(Entradas!$A437,Inventario!$A$2:$M$21,5,FALSE)),"",VLOOKUP(Entradas!$A437,Inventario!$A$2:$M$21,5,FALSE))</f>
        <v>Sanofi</v>
      </c>
      <c r="F437" s="60" t="str">
        <f>IF(ISERROR(VLOOKUP(Entradas!$A437,Inventario!$A$2:$M$21,6,FALSE)),"",VLOOKUP(Entradas!$A437,Inventario!$A$2:$M$21,6,FALSE))</f>
        <v>2500</v>
      </c>
      <c r="G437" s="74">
        <v>45042</v>
      </c>
      <c r="H437" s="73" t="s">
        <v>227</v>
      </c>
      <c r="I437" s="74">
        <v>45351</v>
      </c>
      <c r="J437" s="75">
        <v>3</v>
      </c>
      <c r="K437" s="76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71" t="s">
        <v>108</v>
      </c>
      <c r="B438" s="58" t="str">
        <f>IF(ISERROR(VLOOKUP(Entradas!$A438,Inventario!$A$2:$M$21,2,FALSE)),"",VLOOKUP(Entradas!$A438,Inventario!$A$2:$M$21,2,FALSE))</f>
        <v>Priorix</v>
      </c>
      <c r="C438" s="58" t="str">
        <f>IF(ISERROR(VLOOKUP(Entradas!$A438,Inventario!$A$2:$M$21,3,FALSE)),"",VLOOKUP(Entradas!$A438,Inventario!$A$2:$M$21,3,FALSE))</f>
        <v>Rubeola, Sarampion, Paperas</v>
      </c>
      <c r="D438" s="59" t="str">
        <f>IF(ISERROR(VLOOKUP(Entradas!$A438,Inventario!$A$2:$M$21,4,FALSE)),"",VLOOKUP(Entradas!$A438,Inventario!$A$2:$M$21,4,FALSE))</f>
        <v>IPS FARALLONES</v>
      </c>
      <c r="E438" s="59" t="str">
        <f>IF(ISERROR(VLOOKUP(Entradas!$A438,Inventario!$A$2:$M$21,5,FALSE)),"",VLOOKUP(Entradas!$A438,Inventario!$A$2:$M$21,5,FALSE))</f>
        <v>Glaxo</v>
      </c>
      <c r="F438" s="60" t="str">
        <f>IF(ISERROR(VLOOKUP(Entradas!$A438,Inventario!$A$2:$M$21,6,FALSE)),"",VLOOKUP(Entradas!$A438,Inventario!$A$2:$M$21,6,FALSE))</f>
        <v>1000</v>
      </c>
      <c r="G438" s="74">
        <v>45048</v>
      </c>
      <c r="H438" s="73" t="s">
        <v>239</v>
      </c>
      <c r="I438" s="74">
        <v>45107</v>
      </c>
      <c r="J438" s="75">
        <v>2</v>
      </c>
      <c r="K438" s="76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71" t="s">
        <v>93</v>
      </c>
      <c r="B439" s="58" t="str">
        <f>IF(ISERROR(VLOOKUP(Entradas!$A439,Inventario!$A$2:$M$21,2,FALSE)),"",VLOOKUP(Entradas!$A439,Inventario!$A$2:$M$21,2,FALSE))</f>
        <v>Vaxigrip</v>
      </c>
      <c r="C439" s="58" t="str">
        <f>IF(ISERROR(VLOOKUP(Entradas!$A439,Inventario!$A$2:$M$21,3,FALSE)),"",VLOOKUP(Entradas!$A439,Inventario!$A$2:$M$21,3,FALSE))</f>
        <v>Influenza</v>
      </c>
      <c r="D439" s="59" t="str">
        <f>IF(ISERROR(VLOOKUP(Entradas!$A439,Inventario!$A$2:$M$21,4,FALSE)),"",VLOOKUP(Entradas!$A439,Inventario!$A$2:$M$21,4,FALSE))</f>
        <v>IPS FARALLONES</v>
      </c>
      <c r="E439" s="59" t="str">
        <f>IF(ISERROR(VLOOKUP(Entradas!$A439,Inventario!$A$2:$M$21,5,FALSE)),"",VLOOKUP(Entradas!$A439,Inventario!$A$2:$M$21,5,FALSE))</f>
        <v>Sanofi</v>
      </c>
      <c r="F439" s="60" t="str">
        <f>IF(ISERROR(VLOOKUP(Entradas!$A439,Inventario!$A$2:$M$21,6,FALSE)),"",VLOOKUP(Entradas!$A439,Inventario!$A$2:$M$21,6,FALSE))</f>
        <v>2603</v>
      </c>
      <c r="G439" s="74">
        <v>45048</v>
      </c>
      <c r="H439" s="73" t="s">
        <v>250</v>
      </c>
      <c r="I439" s="74" t="s">
        <v>253</v>
      </c>
      <c r="J439" s="75">
        <v>2</v>
      </c>
      <c r="K439" s="76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71" t="s">
        <v>77</v>
      </c>
      <c r="B440" s="58" t="str">
        <f>IF(ISERROR(VLOOKUP(Entradas!$A440,Inventario!$A$2:$M$21,2,FALSE)),"",VLOOKUP(Entradas!$A440,Inventario!$A$2:$M$21,2,FALSE))</f>
        <v>Hexaxim</v>
      </c>
      <c r="C440" s="58" t="str">
        <f>IF(ISERROR(VLOOKUP(Entradas!$A440,Inventario!$A$2:$M$21,3,FALSE)),"",VLOOKUP(Entradas!$A440,Inventario!$A$2:$M$21,3,FALSE))</f>
        <v>DPAT + VPI + HIB + HB</v>
      </c>
      <c r="D440" s="59" t="str">
        <f>IF(ISERROR(VLOOKUP(Entradas!$A440,Inventario!$A$2:$M$21,4,FALSE)),"",VLOOKUP(Entradas!$A440,Inventario!$A$2:$M$21,4,FALSE))</f>
        <v>IPS FARALLONES</v>
      </c>
      <c r="E440" s="59" t="str">
        <f>IF(ISERROR(VLOOKUP(Entradas!$A440,Inventario!$A$2:$M$21,5,FALSE)),"",VLOOKUP(Entradas!$A440,Inventario!$A$2:$M$21,5,FALSE))</f>
        <v>Sanofi</v>
      </c>
      <c r="F440" s="60" t="str">
        <f>IF(ISERROR(VLOOKUP(Entradas!$A440,Inventario!$A$2:$M$21,6,FALSE)),"",VLOOKUP(Entradas!$A440,Inventario!$A$2:$M$21,6,FALSE))</f>
        <v>3800</v>
      </c>
      <c r="G440" s="74">
        <v>45048</v>
      </c>
      <c r="H440" s="73" t="s">
        <v>237</v>
      </c>
      <c r="I440" s="74">
        <v>45565</v>
      </c>
      <c r="J440" s="75">
        <v>3</v>
      </c>
      <c r="K440" s="76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71" t="s">
        <v>96</v>
      </c>
      <c r="B441" s="58" t="str">
        <f>IF(ISERROR(VLOOKUP(Entradas!$A441,Inventario!$A$2:$M$21,2,FALSE)),"",VLOOKUP(Entradas!$A441,Inventario!$A$2:$M$21,2,FALSE))</f>
        <v>Rotateq</v>
      </c>
      <c r="C441" s="58" t="str">
        <f>IF(ISERROR(VLOOKUP(Entradas!$A441,Inventario!$A$2:$M$21,3,FALSE)),"",VLOOKUP(Entradas!$A441,Inventario!$A$2:$M$21,3,FALSE))</f>
        <v>Rotavirus Vivo Atenuado</v>
      </c>
      <c r="D441" s="59" t="str">
        <f>IF(ISERROR(VLOOKUP(Entradas!$A441,Inventario!$A$2:$M$21,4,FALSE)),"",VLOOKUP(Entradas!$A441,Inventario!$A$2:$M$21,4,FALSE))</f>
        <v>IPS FARALLONES</v>
      </c>
      <c r="E441" s="59" t="str">
        <f>IF(ISERROR(VLOOKUP(Entradas!$A441,Inventario!$A$2:$M$21,5,FALSE)),"",VLOOKUP(Entradas!$A441,Inventario!$A$2:$M$21,5,FALSE))</f>
        <v>Merck</v>
      </c>
      <c r="F441" s="60" t="str">
        <f>IF(ISERROR(VLOOKUP(Entradas!$A441,Inventario!$A$2:$M$21,6,FALSE)),"",VLOOKUP(Entradas!$A441,Inventario!$A$2:$M$21,6,FALSE))</f>
        <v>1800</v>
      </c>
      <c r="G441" s="74">
        <v>45048</v>
      </c>
      <c r="H441" s="73" t="s">
        <v>238</v>
      </c>
      <c r="I441" s="74">
        <v>45464</v>
      </c>
      <c r="J441" s="75">
        <v>2</v>
      </c>
      <c r="K441" s="76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71" t="s">
        <v>81</v>
      </c>
      <c r="B442" s="58" t="str">
        <f>IF(ISERROR(VLOOKUP(Entradas!$A442,Inventario!$A$2:$M$21,2,FALSE)),"",VLOOKUP(Entradas!$A442,Inventario!$A$2:$M$21,2,FALSE))</f>
        <v>Stamaril</v>
      </c>
      <c r="C442" s="58" t="str">
        <f>IF(ISERROR(VLOOKUP(Entradas!$A442,Inventario!$A$2:$M$21,3,FALSE)),"",VLOOKUP(Entradas!$A442,Inventario!$A$2:$M$21,3,FALSE))</f>
        <v>Fiebre amarilla</v>
      </c>
      <c r="D442" s="59" t="str">
        <f>IF(ISERROR(VLOOKUP(Entradas!$A442,Inventario!$A$2:$M$21,4,FALSE)),"",VLOOKUP(Entradas!$A442,Inventario!$A$2:$M$21,4,FALSE))</f>
        <v>IPS FARALLONES</v>
      </c>
      <c r="E442" s="59" t="str">
        <f>IF(ISERROR(VLOOKUP(Entradas!$A442,Inventario!$A$2:$M$21,5,FALSE)),"",VLOOKUP(Entradas!$A442,Inventario!$A$2:$M$21,5,FALSE))</f>
        <v>Sanofi</v>
      </c>
      <c r="F442" s="60" t="str">
        <f>IF(ISERROR(VLOOKUP(Entradas!$A442,Inventario!$A$2:$M$21,6,FALSE)),"",VLOOKUP(Entradas!$A442,Inventario!$A$2:$M$21,6,FALSE))</f>
        <v>3000</v>
      </c>
      <c r="G442" s="74">
        <v>45048</v>
      </c>
      <c r="H442" s="73" t="s">
        <v>249</v>
      </c>
      <c r="I442" s="74">
        <v>45716</v>
      </c>
      <c r="J442" s="75">
        <v>2</v>
      </c>
      <c r="K442" s="76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71" t="s">
        <v>140</v>
      </c>
      <c r="B443" s="58" t="str">
        <f>IF(ISERROR(VLOOKUP(Entradas!$A443,Inventario!$A$2:$M$21,2,FALSE)),"",VLOOKUP(Entradas!$A443,Inventario!$A$2:$M$21,2,FALSE))</f>
        <v>Influvac</v>
      </c>
      <c r="C443" s="58" t="str">
        <f>IF(ISERROR(VLOOKUP(Entradas!$A443,Inventario!$A$2:$M$21,3,FALSE)),"",VLOOKUP(Entradas!$A443,Inventario!$A$2:$M$21,3,FALSE))</f>
        <v>Influenza</v>
      </c>
      <c r="D443" s="59" t="str">
        <f>IF(ISERROR(VLOOKUP(Entradas!$A443,Inventario!$A$2:$M$21,4,FALSE)),"",VLOOKUP(Entradas!$A443,Inventario!$A$2:$M$21,4,FALSE))</f>
        <v>IPS FARALLONES</v>
      </c>
      <c r="E443" s="59" t="str">
        <f>IF(ISERROR(VLOOKUP(Entradas!$A443,Inventario!$A$2:$M$21,5,FALSE)),"",VLOOKUP(Entradas!$A443,Inventario!$A$2:$M$21,5,FALSE))</f>
        <v>Abbott</v>
      </c>
      <c r="F443" s="60" t="str">
        <f>IF(ISERROR(VLOOKUP(Entradas!$A443,Inventario!$A$2:$M$21,6,FALSE)),"",VLOOKUP(Entradas!$A443,Inventario!$A$2:$M$21,6,FALSE))</f>
        <v>2602</v>
      </c>
      <c r="G443" s="74">
        <v>45048</v>
      </c>
      <c r="H443" s="73" t="s">
        <v>252</v>
      </c>
      <c r="I443" s="74">
        <v>45291</v>
      </c>
      <c r="J443" s="75">
        <v>10</v>
      </c>
      <c r="K443" s="76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71" t="s">
        <v>58</v>
      </c>
      <c r="B444" s="58" t="str">
        <f>IF(ISERROR(VLOOKUP(Entradas!$A444,Inventario!$A$2:$M$21,2,FALSE)),"",VLOOKUP(Entradas!$A444,Inventario!$A$2:$M$21,2,FALSE))</f>
        <v>Proquad</v>
      </c>
      <c r="C444" s="58" t="str">
        <f>IF(ISERROR(VLOOKUP(Entradas!$A444,Inventario!$A$2:$M$21,3,FALSE)),"",VLOOKUP(Entradas!$A444,Inventario!$A$2:$M$21,3,FALSE))</f>
        <v>Sarampion + Rubeola + parotiditis + varicela</v>
      </c>
      <c r="D444" s="59" t="str">
        <f>IF(ISERROR(VLOOKUP(Entradas!$A444,Inventario!$A$2:$M$21,4,FALSE)),"",VLOOKUP(Entradas!$A444,Inventario!$A$2:$M$21,4,FALSE))</f>
        <v>IPS FARALLONES</v>
      </c>
      <c r="E444" s="59" t="str">
        <f>IF(ISERROR(VLOOKUP(Entradas!$A444,Inventario!$A$2:$M$21,5,FALSE)),"",VLOOKUP(Entradas!$A444,Inventario!$A$2:$M$21,5,FALSE))</f>
        <v>Merck</v>
      </c>
      <c r="F444" s="60" t="str">
        <f>IF(ISERROR(VLOOKUP(Entradas!$A444,Inventario!$A$2:$M$21,6,FALSE)),"",VLOOKUP(Entradas!$A444,Inventario!$A$2:$M$21,6,FALSE))</f>
        <v>4200</v>
      </c>
      <c r="G444" s="74">
        <v>45048</v>
      </c>
      <c r="H444" s="73" t="s">
        <v>245</v>
      </c>
      <c r="I444" s="74">
        <v>45656</v>
      </c>
      <c r="J444" s="75">
        <v>3</v>
      </c>
      <c r="K444" s="76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71" t="s">
        <v>85</v>
      </c>
      <c r="B445" s="58" t="str">
        <f>IF(ISERROR(VLOOKUP(Entradas!$A445,Inventario!$A$2:$M$21,2,FALSE)),"",VLOOKUP(Entradas!$A445,Inventario!$A$2:$M$21,2,FALSE))</f>
        <v xml:space="preserve">Avaxim 80 </v>
      </c>
      <c r="C445" s="58" t="str">
        <f>IF(ISERROR(VLOOKUP(Entradas!$A445,Inventario!$A$2:$M$21,3,FALSE)),"",VLOOKUP(Entradas!$A445,Inventario!$A$2:$M$21,3,FALSE))</f>
        <v>Hepatitis A niño</v>
      </c>
      <c r="D445" s="59" t="str">
        <f>IF(ISERROR(VLOOKUP(Entradas!$A445,Inventario!$A$2:$M$21,4,FALSE)),"",VLOOKUP(Entradas!$A445,Inventario!$A$2:$M$21,4,FALSE))</f>
        <v>IPS FARALLONES</v>
      </c>
      <c r="E445" s="59" t="str">
        <f>IF(ISERROR(VLOOKUP(Entradas!$A445,Inventario!$A$2:$M$21,5,FALSE)),"",VLOOKUP(Entradas!$A445,Inventario!$A$2:$M$21,5,FALSE))</f>
        <v>Sanofi</v>
      </c>
      <c r="F445" s="60" t="str">
        <f>IF(ISERROR(VLOOKUP(Entradas!$A445,Inventario!$A$2:$M$21,6,FALSE)),"",VLOOKUP(Entradas!$A445,Inventario!$A$2:$M$21,6,FALSE))</f>
        <v>2500</v>
      </c>
      <c r="G445" s="74">
        <v>45048</v>
      </c>
      <c r="H445" s="71" t="s">
        <v>227</v>
      </c>
      <c r="I445" s="74">
        <v>45351</v>
      </c>
      <c r="J445" s="75">
        <v>2</v>
      </c>
      <c r="K445" s="76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71" t="s">
        <v>140</v>
      </c>
      <c r="B446" s="58" t="str">
        <f>IF(ISERROR(VLOOKUP(Entradas!$A446,Inventario!$A$2:$M$21,2,FALSE)),"",VLOOKUP(Entradas!$A446,Inventario!$A$2:$M$21,2,FALSE))</f>
        <v>Influvac</v>
      </c>
      <c r="C446" s="58" t="str">
        <f>IF(ISERROR(VLOOKUP(Entradas!$A446,Inventario!$A$2:$M$21,3,FALSE)),"",VLOOKUP(Entradas!$A446,Inventario!$A$2:$M$21,3,FALSE))</f>
        <v>Influenza</v>
      </c>
      <c r="D446" s="59" t="str">
        <f>IF(ISERROR(VLOOKUP(Entradas!$A446,Inventario!$A$2:$M$21,4,FALSE)),"",VLOOKUP(Entradas!$A446,Inventario!$A$2:$M$21,4,FALSE))</f>
        <v>IPS FARALLONES</v>
      </c>
      <c r="E446" s="59" t="str">
        <f>IF(ISERROR(VLOOKUP(Entradas!$A446,Inventario!$A$2:$M$21,5,FALSE)),"",VLOOKUP(Entradas!$A446,Inventario!$A$2:$M$21,5,FALSE))</f>
        <v>Abbott</v>
      </c>
      <c r="F446" s="60" t="str">
        <f>IF(ISERROR(VLOOKUP(Entradas!$A446,Inventario!$A$2:$M$21,6,FALSE)),"",VLOOKUP(Entradas!$A446,Inventario!$A$2:$M$21,6,FALSE))</f>
        <v>2602</v>
      </c>
      <c r="G446" s="74">
        <v>45049</v>
      </c>
      <c r="H446" s="71" t="s">
        <v>252</v>
      </c>
      <c r="I446" s="74">
        <v>45291</v>
      </c>
      <c r="J446" s="75">
        <v>20</v>
      </c>
      <c r="K446" s="76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71" t="s">
        <v>54</v>
      </c>
      <c r="B447" s="58" t="str">
        <f>IF(ISERROR(VLOOKUP(Entradas!$A447,Inventario!$A$2:$M$21,2,FALSE)),"",VLOOKUP(Entradas!$A447,Inventario!$A$2:$M$21,2,FALSE))</f>
        <v>Prevenar</v>
      </c>
      <c r="C447" s="58" t="str">
        <f>IF(ISERROR(VLOOKUP(Entradas!$A447,Inventario!$A$2:$M$21,3,FALSE)),"",VLOOKUP(Entradas!$A447,Inventario!$A$2:$M$21,3,FALSE))</f>
        <v>Neumococo 13V</v>
      </c>
      <c r="D447" s="59" t="str">
        <f>IF(ISERROR(VLOOKUP(Entradas!$A447,Inventario!$A$2:$M$21,4,FALSE)),"",VLOOKUP(Entradas!$A447,Inventario!$A$2:$M$21,4,FALSE))</f>
        <v>Cobo Medical</v>
      </c>
      <c r="E447" s="59" t="str">
        <f>IF(ISERROR(VLOOKUP(Entradas!$A447,Inventario!$A$2:$M$21,5,FALSE)),"",VLOOKUP(Entradas!$A447,Inventario!$A$2:$M$21,5,FALSE))</f>
        <v>Pfizer</v>
      </c>
      <c r="F447" s="60" t="str">
        <f>IF(ISERROR(VLOOKUP(Entradas!$A447,Inventario!$A$2:$M$21,6,FALSE)),"",VLOOKUP(Entradas!$A447,Inventario!$A$2:$M$21,6,FALSE))</f>
        <v>2156</v>
      </c>
      <c r="G447" s="74">
        <v>45064</v>
      </c>
      <c r="H447" s="73" t="s">
        <v>241</v>
      </c>
      <c r="I447" s="74">
        <v>45747</v>
      </c>
      <c r="J447" s="75">
        <v>12</v>
      </c>
      <c r="K447" s="76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71" t="s">
        <v>47</v>
      </c>
      <c r="B448" s="58" t="str">
        <f>IF(ISERROR(VLOOKUP(Entradas!$A448,Inventario!$A$2:$M$21,2,FALSE)),"",VLOOKUP(Entradas!$A448,Inventario!$A$2:$M$21,2,FALSE))</f>
        <v>Nimenrix</v>
      </c>
      <c r="C448" s="58" t="str">
        <f>IF(ISERROR(VLOOKUP(Entradas!$A448,Inventario!$A$2:$M$21,3,FALSE)),"",VLOOKUP(Entradas!$A448,Inventario!$A$2:$M$21,3,FALSE))</f>
        <v>Meningococo</v>
      </c>
      <c r="D448" s="59" t="str">
        <f>IF(ISERROR(VLOOKUP(Entradas!$A448,Inventario!$A$2:$M$21,4,FALSE)),"",VLOOKUP(Entradas!$A448,Inventario!$A$2:$M$21,4,FALSE))</f>
        <v>Cobo Medical</v>
      </c>
      <c r="E448" s="59" t="str">
        <f>IF(ISERROR(VLOOKUP(Entradas!$A448,Inventario!$A$2:$M$21,5,FALSE)),"",VLOOKUP(Entradas!$A448,Inventario!$A$2:$M$21,5,FALSE))</f>
        <v>Pfizer</v>
      </c>
      <c r="F448" s="60" t="str">
        <f>IF(ISERROR(VLOOKUP(Entradas!$A448,Inventario!$A$2:$M$21,6,FALSE)),"",VLOOKUP(Entradas!$A448,Inventario!$A$2:$M$21,6,FALSE))</f>
        <v>3904</v>
      </c>
      <c r="G448" s="74">
        <v>45064</v>
      </c>
      <c r="H448" s="73" t="s">
        <v>240</v>
      </c>
      <c r="I448" s="74">
        <v>45535</v>
      </c>
      <c r="J448" s="75">
        <v>10</v>
      </c>
      <c r="K448" s="76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71" t="s">
        <v>73</v>
      </c>
      <c r="B449" s="58" t="str">
        <f>IF(ISERROR(VLOOKUP(Entradas!$A449,Inventario!$A$2:$M$21,2,FALSE)),"",VLOOKUP(Entradas!$A449,Inventario!$A$2:$M$21,2,FALSE))</f>
        <v>Pentaxim</v>
      </c>
      <c r="C449" s="58" t="str">
        <f>IF(ISERROR(VLOOKUP(Entradas!$A449,Inventario!$A$2:$M$21,3,FALSE)),"",VLOOKUP(Entradas!$A449,Inventario!$A$2:$M$21,3,FALSE))</f>
        <v>Difteria-Tosferina, tetano, polio, haemophilus</v>
      </c>
      <c r="D449" s="59" t="str">
        <f>IF(ISERROR(VLOOKUP(Entradas!$A449,Inventario!$A$2:$M$21,4,FALSE)),"",VLOOKUP(Entradas!$A449,Inventario!$A$2:$M$21,4,FALSE))</f>
        <v>IPS FARALLONES</v>
      </c>
      <c r="E449" s="59" t="str">
        <f>IF(ISERROR(VLOOKUP(Entradas!$A449,Inventario!$A$2:$M$21,5,FALSE)),"",VLOOKUP(Entradas!$A449,Inventario!$A$2:$M$21,5,FALSE))</f>
        <v>Sanofi</v>
      </c>
      <c r="F449" s="60" t="str">
        <f>IF(ISERROR(VLOOKUP(Entradas!$A449,Inventario!$A$2:$M$21,6,FALSE)),"",VLOOKUP(Entradas!$A449,Inventario!$A$2:$M$21,6,FALSE))</f>
        <v>2800</v>
      </c>
      <c r="G449" s="74">
        <v>45065</v>
      </c>
      <c r="H449" s="73" t="s">
        <v>247</v>
      </c>
      <c r="I449" s="74">
        <v>45291</v>
      </c>
      <c r="J449" s="75">
        <v>4</v>
      </c>
      <c r="K449" s="76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71" t="s">
        <v>89</v>
      </c>
      <c r="B450" s="58" t="str">
        <f>IF(ISERROR(VLOOKUP(Entradas!$A450,Inventario!$A$2:$M$21,2,FALSE)),"",VLOOKUP(Entradas!$A450,Inventario!$A$2:$M$21,2,FALSE))</f>
        <v>Fluquadri</v>
      </c>
      <c r="C450" s="58" t="str">
        <f>IF(ISERROR(VLOOKUP(Entradas!$A450,Inventario!$A$2:$M$21,3,FALSE)),"",VLOOKUP(Entradas!$A450,Inventario!$A$2:$M$21,3,FALSE))</f>
        <v>Influenza</v>
      </c>
      <c r="D450" s="59" t="str">
        <f>IF(ISERROR(VLOOKUP(Entradas!$A450,Inventario!$A$2:$M$21,4,FALSE)),"",VLOOKUP(Entradas!$A450,Inventario!$A$2:$M$21,4,FALSE))</f>
        <v>IPS FARALLONES</v>
      </c>
      <c r="E450" s="59" t="str">
        <f>IF(ISERROR(VLOOKUP(Entradas!$A450,Inventario!$A$2:$M$21,5,FALSE)),"",VLOOKUP(Entradas!$A450,Inventario!$A$2:$M$21,5,FALSE))</f>
        <v>Sanofi</v>
      </c>
      <c r="F450" s="60" t="str">
        <f>IF(ISERROR(VLOOKUP(Entradas!$A450,Inventario!$A$2:$M$21,6,FALSE)),"",VLOOKUP(Entradas!$A450,Inventario!$A$2:$M$21,6,FALSE))</f>
        <v>164992</v>
      </c>
      <c r="G450" s="74">
        <v>45065</v>
      </c>
      <c r="H450" s="73" t="s">
        <v>252</v>
      </c>
      <c r="I450" s="74">
        <v>45291</v>
      </c>
      <c r="J450" s="75">
        <v>20</v>
      </c>
      <c r="K450" s="76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71" t="s">
        <v>58</v>
      </c>
      <c r="B451" s="58" t="str">
        <f>IF(ISERROR(VLOOKUP(Entradas!$A451,Inventario!$A$2:$M$21,2,FALSE)),"",VLOOKUP(Entradas!$A451,Inventario!$A$2:$M$21,2,FALSE))</f>
        <v>Proquad</v>
      </c>
      <c r="C451" s="58" t="str">
        <f>IF(ISERROR(VLOOKUP(Entradas!$A451,Inventario!$A$2:$M$21,3,FALSE)),"",VLOOKUP(Entradas!$A451,Inventario!$A$2:$M$21,3,FALSE))</f>
        <v>Sarampion + Rubeola + parotiditis + varicela</v>
      </c>
      <c r="D451" s="59" t="str">
        <f>IF(ISERROR(VLOOKUP(Entradas!$A451,Inventario!$A$2:$M$21,4,FALSE)),"",VLOOKUP(Entradas!$A451,Inventario!$A$2:$M$21,4,FALSE))</f>
        <v>IPS FARALLONES</v>
      </c>
      <c r="E451" s="59" t="str">
        <f>IF(ISERROR(VLOOKUP(Entradas!$A451,Inventario!$A$2:$M$21,5,FALSE)),"",VLOOKUP(Entradas!$A451,Inventario!$A$2:$M$21,5,FALSE))</f>
        <v>Merck</v>
      </c>
      <c r="F451" s="60" t="str">
        <f>IF(ISERROR(VLOOKUP(Entradas!$A451,Inventario!$A$2:$M$21,6,FALSE)),"",VLOOKUP(Entradas!$A451,Inventario!$A$2:$M$21,6,FALSE))</f>
        <v>4200</v>
      </c>
      <c r="G451" s="74">
        <v>45065</v>
      </c>
      <c r="H451" s="73" t="s">
        <v>245</v>
      </c>
      <c r="I451" s="74">
        <v>45412</v>
      </c>
      <c r="J451" s="75">
        <v>2</v>
      </c>
      <c r="K451" s="76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71" t="s">
        <v>118</v>
      </c>
      <c r="B452" s="58" t="str">
        <f>IF(ISERROR(VLOOKUP(Entradas!$A452,Inventario!$A$2:$M$21,2,FALSE)),"",VLOOKUP(Entradas!$A452,Inventario!$A$2:$M$21,2,FALSE))</f>
        <v>Varivax</v>
      </c>
      <c r="C452" s="58" t="str">
        <f>IF(ISERROR(VLOOKUP(Entradas!$A452,Inventario!$A$2:$M$21,3,FALSE)),"",VLOOKUP(Entradas!$A452,Inventario!$A$2:$M$21,3,FALSE))</f>
        <v>Varicela</v>
      </c>
      <c r="D452" s="59" t="str">
        <f>IF(ISERROR(VLOOKUP(Entradas!$A452,Inventario!$A$2:$M$21,4,FALSE)),"",VLOOKUP(Entradas!$A452,Inventario!$A$2:$M$21,4,FALSE))</f>
        <v>IPS FARALLONES</v>
      </c>
      <c r="E452" s="59" t="str">
        <f>IF(ISERROR(VLOOKUP(Entradas!$A452,Inventario!$A$2:$M$21,5,FALSE)),"",VLOOKUP(Entradas!$A452,Inventario!$A$2:$M$21,5,FALSE))</f>
        <v>Merck</v>
      </c>
      <c r="F452" s="60" t="str">
        <f>IF(ISERROR(VLOOKUP(Entradas!$A452,Inventario!$A$2:$M$21,6,FALSE)),"",VLOOKUP(Entradas!$A452,Inventario!$A$2:$M$21,6,FALSE))</f>
        <v>4500</v>
      </c>
      <c r="G452" s="74">
        <v>45065</v>
      </c>
      <c r="H452" s="73" t="s">
        <v>244</v>
      </c>
      <c r="I452" s="74">
        <v>45565</v>
      </c>
      <c r="J452" s="75">
        <v>2</v>
      </c>
      <c r="K452" s="76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71" t="s">
        <v>77</v>
      </c>
      <c r="B453" s="58" t="str">
        <f>IF(ISERROR(VLOOKUP(Entradas!$A453,Inventario!$A$2:$M$21,2,FALSE)),"",VLOOKUP(Entradas!$A453,Inventario!$A$2:$M$21,2,FALSE))</f>
        <v>Hexaxim</v>
      </c>
      <c r="C453" s="58" t="str">
        <f>IF(ISERROR(VLOOKUP(Entradas!$A453,Inventario!$A$2:$M$21,3,FALSE)),"",VLOOKUP(Entradas!$A453,Inventario!$A$2:$M$21,3,FALSE))</f>
        <v>DPAT + VPI + HIB + HB</v>
      </c>
      <c r="D453" s="59" t="str">
        <f>IF(ISERROR(VLOOKUP(Entradas!$A453,Inventario!$A$2:$M$21,4,FALSE)),"",VLOOKUP(Entradas!$A453,Inventario!$A$2:$M$21,4,FALSE))</f>
        <v>IPS FARALLONES</v>
      </c>
      <c r="E453" s="59" t="str">
        <f>IF(ISERROR(VLOOKUP(Entradas!$A453,Inventario!$A$2:$M$21,5,FALSE)),"",VLOOKUP(Entradas!$A453,Inventario!$A$2:$M$21,5,FALSE))</f>
        <v>Sanofi</v>
      </c>
      <c r="F453" s="60" t="str">
        <f>IF(ISERROR(VLOOKUP(Entradas!$A453,Inventario!$A$2:$M$21,6,FALSE)),"",VLOOKUP(Entradas!$A453,Inventario!$A$2:$M$21,6,FALSE))</f>
        <v>3800</v>
      </c>
      <c r="G453" s="74">
        <v>45065</v>
      </c>
      <c r="H453" s="73" t="s">
        <v>254</v>
      </c>
      <c r="I453" s="74">
        <v>45626</v>
      </c>
      <c r="J453" s="75">
        <v>2</v>
      </c>
      <c r="K453" s="76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71" t="s">
        <v>148</v>
      </c>
      <c r="B454" s="58" t="str">
        <f>IF(ISERROR(VLOOKUP(Entradas!$A454,Inventario!$A$2:$M$21,2,FALSE)),"",VLOOKUP(Entradas!$A454,Inventario!$A$2:$M$21,2,FALSE))</f>
        <v xml:space="preserve">Tetraxim </v>
      </c>
      <c r="C454" s="58" t="str">
        <f>IF(ISERROR(VLOOKUP(Entradas!$A454,Inventario!$A$2:$M$21,3,FALSE)),"",VLOOKUP(Entradas!$A454,Inventario!$A$2:$M$21,3,FALSE))</f>
        <v>Difteria-Tosferina, tetano DPT</v>
      </c>
      <c r="D454" s="59" t="str">
        <f>IF(ISERROR(VLOOKUP(Entradas!$A454,Inventario!$A$2:$M$21,4,FALSE)),"",VLOOKUP(Entradas!$A454,Inventario!$A$2:$M$21,4,FALSE))</f>
        <v>IPS FARALLONES</v>
      </c>
      <c r="E454" s="59" t="str">
        <f>IF(ISERROR(VLOOKUP(Entradas!$A454,Inventario!$A$2:$M$21,5,FALSE)),"",VLOOKUP(Entradas!$A454,Inventario!$A$2:$M$21,5,FALSE))</f>
        <v>Sanofi</v>
      </c>
      <c r="F454" s="60" t="str">
        <f>IF(ISERROR(VLOOKUP(Entradas!$A454,Inventario!$A$2:$M$21,6,FALSE)),"",VLOOKUP(Entradas!$A454,Inventario!$A$2:$M$21,6,FALSE))</f>
        <v>3300</v>
      </c>
      <c r="G454" s="74">
        <v>45065</v>
      </c>
      <c r="H454" s="73" t="s">
        <v>248</v>
      </c>
      <c r="I454" s="74">
        <v>45230</v>
      </c>
      <c r="J454" s="75">
        <v>2</v>
      </c>
      <c r="K454" s="76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71" t="s">
        <v>85</v>
      </c>
      <c r="B455" s="58" t="str">
        <f>IF(ISERROR(VLOOKUP(Entradas!$A455,Inventario!$A$2:$M$21,2,FALSE)),"",VLOOKUP(Entradas!$A455,Inventario!$A$2:$M$21,2,FALSE))</f>
        <v xml:space="preserve">Avaxim 80 </v>
      </c>
      <c r="C455" s="58" t="str">
        <f>IF(ISERROR(VLOOKUP(Entradas!$A455,Inventario!$A$2:$M$21,3,FALSE)),"",VLOOKUP(Entradas!$A455,Inventario!$A$2:$M$21,3,FALSE))</f>
        <v>Hepatitis A niño</v>
      </c>
      <c r="D455" s="59" t="str">
        <f>IF(ISERROR(VLOOKUP(Entradas!$A455,Inventario!$A$2:$M$21,4,FALSE)),"",VLOOKUP(Entradas!$A455,Inventario!$A$2:$M$21,4,FALSE))</f>
        <v>IPS FARALLONES</v>
      </c>
      <c r="E455" s="59" t="str">
        <f>IF(ISERROR(VLOOKUP(Entradas!$A455,Inventario!$A$2:$M$21,5,FALSE)),"",VLOOKUP(Entradas!$A455,Inventario!$A$2:$M$21,5,FALSE))</f>
        <v>Sanofi</v>
      </c>
      <c r="F455" s="60" t="str">
        <f>IF(ISERROR(VLOOKUP(Entradas!$A455,Inventario!$A$2:$M$21,6,FALSE)),"",VLOOKUP(Entradas!$A455,Inventario!$A$2:$M$21,6,FALSE))</f>
        <v>2500</v>
      </c>
      <c r="G455" s="74">
        <v>45065</v>
      </c>
      <c r="H455" s="73" t="s">
        <v>227</v>
      </c>
      <c r="I455" s="74">
        <v>45351</v>
      </c>
      <c r="J455" s="75">
        <v>4</v>
      </c>
      <c r="K455" s="76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71" t="s">
        <v>58</v>
      </c>
      <c r="B456" s="58" t="str">
        <f>IF(ISERROR(VLOOKUP(Entradas!$A456,Inventario!$A$2:$M$21,2,FALSE)),"",VLOOKUP(Entradas!$A456,Inventario!$A$2:$M$21,2,FALSE))</f>
        <v>Proquad</v>
      </c>
      <c r="C456" s="58" t="str">
        <f>IF(ISERROR(VLOOKUP(Entradas!$A456,Inventario!$A$2:$M$21,3,FALSE)),"",VLOOKUP(Entradas!$A456,Inventario!$A$2:$M$21,3,FALSE))</f>
        <v>Sarampion + Rubeola + parotiditis + varicela</v>
      </c>
      <c r="D456" s="59" t="str">
        <f>IF(ISERROR(VLOOKUP(Entradas!$A456,Inventario!$A$2:$M$21,4,FALSE)),"",VLOOKUP(Entradas!$A456,Inventario!$A$2:$M$21,4,FALSE))</f>
        <v>IPS FARALLONES</v>
      </c>
      <c r="E456" s="59" t="str">
        <f>IF(ISERROR(VLOOKUP(Entradas!$A456,Inventario!$A$2:$M$21,5,FALSE)),"",VLOOKUP(Entradas!$A456,Inventario!$A$2:$M$21,5,FALSE))</f>
        <v>Merck</v>
      </c>
      <c r="F456" s="60" t="str">
        <f>IF(ISERROR(VLOOKUP(Entradas!$A456,Inventario!$A$2:$M$21,6,FALSE)),"",VLOOKUP(Entradas!$A456,Inventario!$A$2:$M$21,6,FALSE))</f>
        <v>4200</v>
      </c>
      <c r="G456" s="74">
        <v>45070</v>
      </c>
      <c r="H456" s="73" t="s">
        <v>245</v>
      </c>
      <c r="I456" s="74">
        <v>45412</v>
      </c>
      <c r="J456" s="75">
        <v>2</v>
      </c>
      <c r="K456" s="76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71" t="s">
        <v>73</v>
      </c>
      <c r="B457" s="58" t="str">
        <f>IF(ISERROR(VLOOKUP(Entradas!$A457,Inventario!$A$2:$M$21,2,FALSE)),"",VLOOKUP(Entradas!$A457,Inventario!$A$2:$M$21,2,FALSE))</f>
        <v>Pentaxim</v>
      </c>
      <c r="C457" s="58" t="str">
        <f>IF(ISERROR(VLOOKUP(Entradas!$A457,Inventario!$A$2:$M$21,3,FALSE)),"",VLOOKUP(Entradas!$A457,Inventario!$A$2:$M$21,3,FALSE))</f>
        <v>Difteria-Tosferina, tetano, polio, haemophilus</v>
      </c>
      <c r="D457" s="59" t="str">
        <f>IF(ISERROR(VLOOKUP(Entradas!$A457,Inventario!$A$2:$M$21,4,FALSE)),"",VLOOKUP(Entradas!$A457,Inventario!$A$2:$M$21,4,FALSE))</f>
        <v>IPS FARALLONES</v>
      </c>
      <c r="E457" s="59" t="str">
        <f>IF(ISERROR(VLOOKUP(Entradas!$A457,Inventario!$A$2:$M$21,5,FALSE)),"",VLOOKUP(Entradas!$A457,Inventario!$A$2:$M$21,5,FALSE))</f>
        <v>Sanofi</v>
      </c>
      <c r="F457" s="60" t="str">
        <f>IF(ISERROR(VLOOKUP(Entradas!$A457,Inventario!$A$2:$M$21,6,FALSE)),"",VLOOKUP(Entradas!$A457,Inventario!$A$2:$M$21,6,FALSE))</f>
        <v>2800</v>
      </c>
      <c r="G457" s="74">
        <v>45070</v>
      </c>
      <c r="H457" s="73" t="s">
        <v>247</v>
      </c>
      <c r="I457" s="74">
        <v>45291</v>
      </c>
      <c r="J457" s="75">
        <v>2</v>
      </c>
      <c r="K457" s="76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71" t="s">
        <v>85</v>
      </c>
      <c r="B458" s="58" t="str">
        <f>IF(ISERROR(VLOOKUP(Entradas!$A458,Inventario!$A$2:$M$21,2,FALSE)),"",VLOOKUP(Entradas!$A458,Inventario!$A$2:$M$21,2,FALSE))</f>
        <v xml:space="preserve">Avaxim 80 </v>
      </c>
      <c r="C458" s="58" t="str">
        <f>IF(ISERROR(VLOOKUP(Entradas!$A458,Inventario!$A$2:$M$21,3,FALSE)),"",VLOOKUP(Entradas!$A458,Inventario!$A$2:$M$21,3,FALSE))</f>
        <v>Hepatitis A niño</v>
      </c>
      <c r="D458" s="59" t="str">
        <f>IF(ISERROR(VLOOKUP(Entradas!$A458,Inventario!$A$2:$M$21,4,FALSE)),"",VLOOKUP(Entradas!$A458,Inventario!$A$2:$M$21,4,FALSE))</f>
        <v>IPS FARALLONES</v>
      </c>
      <c r="E458" s="59" t="str">
        <f>IF(ISERROR(VLOOKUP(Entradas!$A458,Inventario!$A$2:$M$21,5,FALSE)),"",VLOOKUP(Entradas!$A458,Inventario!$A$2:$M$21,5,FALSE))</f>
        <v>Sanofi</v>
      </c>
      <c r="F458" s="60" t="str">
        <f>IF(ISERROR(VLOOKUP(Entradas!$A458,Inventario!$A$2:$M$21,6,FALSE)),"",VLOOKUP(Entradas!$A458,Inventario!$A$2:$M$21,6,FALSE))</f>
        <v>2500</v>
      </c>
      <c r="G458" s="74">
        <v>45070</v>
      </c>
      <c r="H458" s="73" t="s">
        <v>227</v>
      </c>
      <c r="I458" s="74">
        <v>45351</v>
      </c>
      <c r="J458" s="75">
        <v>5</v>
      </c>
      <c r="K458" s="76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71" t="s">
        <v>108</v>
      </c>
      <c r="B459" s="58" t="str">
        <f>IF(ISERROR(VLOOKUP(Entradas!$A459,Inventario!$A$2:$M$21,2,FALSE)),"",VLOOKUP(Entradas!$A459,Inventario!$A$2:$M$21,2,FALSE))</f>
        <v>Priorix</v>
      </c>
      <c r="C459" s="58" t="str">
        <f>IF(ISERROR(VLOOKUP(Entradas!$A459,Inventario!$A$2:$M$21,3,FALSE)),"",VLOOKUP(Entradas!$A459,Inventario!$A$2:$M$21,3,FALSE))</f>
        <v>Rubeola, Sarampion, Paperas</v>
      </c>
      <c r="D459" s="59" t="str">
        <f>IF(ISERROR(VLOOKUP(Entradas!$A459,Inventario!$A$2:$M$21,4,FALSE)),"",VLOOKUP(Entradas!$A459,Inventario!$A$2:$M$21,4,FALSE))</f>
        <v>IPS FARALLONES</v>
      </c>
      <c r="E459" s="59" t="str">
        <f>IF(ISERROR(VLOOKUP(Entradas!$A459,Inventario!$A$2:$M$21,5,FALSE)),"",VLOOKUP(Entradas!$A459,Inventario!$A$2:$M$21,5,FALSE))</f>
        <v>Glaxo</v>
      </c>
      <c r="F459" s="60" t="str">
        <f>IF(ISERROR(VLOOKUP(Entradas!$A459,Inventario!$A$2:$M$21,6,FALSE)),"",VLOOKUP(Entradas!$A459,Inventario!$A$2:$M$21,6,FALSE))</f>
        <v>1000</v>
      </c>
      <c r="G459" s="74">
        <v>45072</v>
      </c>
      <c r="H459" s="73" t="s">
        <v>239</v>
      </c>
      <c r="I459" s="74">
        <v>45107</v>
      </c>
      <c r="J459" s="75">
        <v>5</v>
      </c>
      <c r="K459" s="76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71" t="s">
        <v>93</v>
      </c>
      <c r="B460" s="58" t="str">
        <f>IF(ISERROR(VLOOKUP(Entradas!$A460,Inventario!$A$2:$M$21,2,FALSE)),"",VLOOKUP(Entradas!$A460,Inventario!$A$2:$M$21,2,FALSE))</f>
        <v>Vaxigrip</v>
      </c>
      <c r="C460" s="58" t="str">
        <f>IF(ISERROR(VLOOKUP(Entradas!$A460,Inventario!$A$2:$M$21,3,FALSE)),"",VLOOKUP(Entradas!$A460,Inventario!$A$2:$M$21,3,FALSE))</f>
        <v>Influenza</v>
      </c>
      <c r="D460" s="59" t="str">
        <f>IF(ISERROR(VLOOKUP(Entradas!$A460,Inventario!$A$2:$M$21,4,FALSE)),"",VLOOKUP(Entradas!$A460,Inventario!$A$2:$M$21,4,FALSE))</f>
        <v>IPS FARALLONES</v>
      </c>
      <c r="E460" s="59" t="str">
        <f>IF(ISERROR(VLOOKUP(Entradas!$A460,Inventario!$A$2:$M$21,5,FALSE)),"",VLOOKUP(Entradas!$A460,Inventario!$A$2:$M$21,5,FALSE))</f>
        <v>Sanofi</v>
      </c>
      <c r="F460" s="60" t="str">
        <f>IF(ISERROR(VLOOKUP(Entradas!$A460,Inventario!$A$2:$M$21,6,FALSE)),"",VLOOKUP(Entradas!$A460,Inventario!$A$2:$M$21,6,FALSE))</f>
        <v>2603</v>
      </c>
      <c r="G460" s="74">
        <v>45072</v>
      </c>
      <c r="H460" s="73" t="s">
        <v>250</v>
      </c>
      <c r="I460" s="74">
        <v>45291</v>
      </c>
      <c r="J460" s="75">
        <v>10</v>
      </c>
      <c r="K460" s="76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71" t="s">
        <v>81</v>
      </c>
      <c r="B461" s="58" t="str">
        <f>IF(ISERROR(VLOOKUP(Entradas!$A461,Inventario!$A$2:$M$21,2,FALSE)),"",VLOOKUP(Entradas!$A461,Inventario!$A$2:$M$21,2,FALSE))</f>
        <v>Stamaril</v>
      </c>
      <c r="C461" s="58" t="str">
        <f>IF(ISERROR(VLOOKUP(Entradas!$A461,Inventario!$A$2:$M$21,3,FALSE)),"",VLOOKUP(Entradas!$A461,Inventario!$A$2:$M$21,3,FALSE))</f>
        <v>Fiebre amarilla</v>
      </c>
      <c r="D461" s="59" t="str">
        <f>IF(ISERROR(VLOOKUP(Entradas!$A461,Inventario!$A$2:$M$21,4,FALSE)),"",VLOOKUP(Entradas!$A461,Inventario!$A$2:$M$21,4,FALSE))</f>
        <v>IPS FARALLONES</v>
      </c>
      <c r="E461" s="59" t="str">
        <f>IF(ISERROR(VLOOKUP(Entradas!$A461,Inventario!$A$2:$M$21,5,FALSE)),"",VLOOKUP(Entradas!$A461,Inventario!$A$2:$M$21,5,FALSE))</f>
        <v>Sanofi</v>
      </c>
      <c r="F461" s="60" t="str">
        <f>IF(ISERROR(VLOOKUP(Entradas!$A461,Inventario!$A$2:$M$21,6,FALSE)),"",VLOOKUP(Entradas!$A461,Inventario!$A$2:$M$21,6,FALSE))</f>
        <v>3000</v>
      </c>
      <c r="G461" s="74">
        <v>45078</v>
      </c>
      <c r="H461" s="73" t="s">
        <v>249</v>
      </c>
      <c r="I461" s="74">
        <v>45716</v>
      </c>
      <c r="J461" s="75">
        <v>3</v>
      </c>
      <c r="K461" s="76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71" t="s">
        <v>85</v>
      </c>
      <c r="B462" s="58" t="str">
        <f>IF(ISERROR(VLOOKUP(Entradas!$A462,Inventario!$A$2:$M$21,2,FALSE)),"",VLOOKUP(Entradas!$A462,Inventario!$A$2:$M$21,2,FALSE))</f>
        <v xml:space="preserve">Avaxim 80 </v>
      </c>
      <c r="C462" s="58" t="str">
        <f>IF(ISERROR(VLOOKUP(Entradas!$A462,Inventario!$A$2:$M$21,3,FALSE)),"",VLOOKUP(Entradas!$A462,Inventario!$A$2:$M$21,3,FALSE))</f>
        <v>Hepatitis A niño</v>
      </c>
      <c r="D462" s="59" t="str">
        <f>IF(ISERROR(VLOOKUP(Entradas!$A462,Inventario!$A$2:$M$21,4,FALSE)),"",VLOOKUP(Entradas!$A462,Inventario!$A$2:$M$21,4,FALSE))</f>
        <v>IPS FARALLONES</v>
      </c>
      <c r="E462" s="59" t="str">
        <f>IF(ISERROR(VLOOKUP(Entradas!$A462,Inventario!$A$2:$M$21,5,FALSE)),"",VLOOKUP(Entradas!$A462,Inventario!$A$2:$M$21,5,FALSE))</f>
        <v>Sanofi</v>
      </c>
      <c r="F462" s="60" t="str">
        <f>IF(ISERROR(VLOOKUP(Entradas!$A462,Inventario!$A$2:$M$21,6,FALSE)),"",VLOOKUP(Entradas!$A462,Inventario!$A$2:$M$21,6,FALSE))</f>
        <v>2500</v>
      </c>
      <c r="G462" s="74">
        <v>45078</v>
      </c>
      <c r="H462" s="73" t="s">
        <v>227</v>
      </c>
      <c r="I462" s="74">
        <v>45342</v>
      </c>
      <c r="J462" s="75">
        <v>5</v>
      </c>
      <c r="K462" s="76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71" t="s">
        <v>140</v>
      </c>
      <c r="B463" s="58" t="str">
        <f>IF(ISERROR(VLOOKUP(Entradas!$A463,Inventario!$A$2:$M$21,2,FALSE)),"",VLOOKUP(Entradas!$A463,Inventario!$A$2:$M$21,2,FALSE))</f>
        <v>Influvac</v>
      </c>
      <c r="C463" s="58" t="str">
        <f>IF(ISERROR(VLOOKUP(Entradas!$A463,Inventario!$A$2:$M$21,3,FALSE)),"",VLOOKUP(Entradas!$A463,Inventario!$A$2:$M$21,3,FALSE))</f>
        <v>Influenza</v>
      </c>
      <c r="D463" s="59" t="str">
        <f>IF(ISERROR(VLOOKUP(Entradas!$A463,Inventario!$A$2:$M$21,4,FALSE)),"",VLOOKUP(Entradas!$A463,Inventario!$A$2:$M$21,4,FALSE))</f>
        <v>IPS FARALLONES</v>
      </c>
      <c r="E463" s="59" t="str">
        <f>IF(ISERROR(VLOOKUP(Entradas!$A463,Inventario!$A$2:$M$21,5,FALSE)),"",VLOOKUP(Entradas!$A463,Inventario!$A$2:$M$21,5,FALSE))</f>
        <v>Abbott</v>
      </c>
      <c r="F463" s="60" t="str">
        <f>IF(ISERROR(VLOOKUP(Entradas!$A463,Inventario!$A$2:$M$21,6,FALSE)),"",VLOOKUP(Entradas!$A463,Inventario!$A$2:$M$21,6,FALSE))</f>
        <v>2602</v>
      </c>
      <c r="G463" s="74">
        <v>45078</v>
      </c>
      <c r="H463" s="73" t="s">
        <v>252</v>
      </c>
      <c r="I463" s="74">
        <v>45291</v>
      </c>
      <c r="J463" s="75">
        <v>10</v>
      </c>
      <c r="K463" s="76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71" t="s">
        <v>58</v>
      </c>
      <c r="B464" s="58" t="str">
        <f>IF(ISERROR(VLOOKUP(Entradas!$A464,Inventario!$A$2:$M$21,2,FALSE)),"",VLOOKUP(Entradas!$A464,Inventario!$A$2:$M$21,2,FALSE))</f>
        <v>Proquad</v>
      </c>
      <c r="C464" s="58" t="str">
        <f>IF(ISERROR(VLOOKUP(Entradas!$A464,Inventario!$A$2:$M$21,3,FALSE)),"",VLOOKUP(Entradas!$A464,Inventario!$A$2:$M$21,3,FALSE))</f>
        <v>Sarampion + Rubeola + parotiditis + varicela</v>
      </c>
      <c r="D464" s="59" t="str">
        <f>IF(ISERROR(VLOOKUP(Entradas!$A464,Inventario!$A$2:$M$21,4,FALSE)),"",VLOOKUP(Entradas!$A464,Inventario!$A$2:$M$21,4,FALSE))</f>
        <v>IPS FARALLONES</v>
      </c>
      <c r="E464" s="59" t="str">
        <f>IF(ISERROR(VLOOKUP(Entradas!$A464,Inventario!$A$2:$M$21,5,FALSE)),"",VLOOKUP(Entradas!$A464,Inventario!$A$2:$M$21,5,FALSE))</f>
        <v>Merck</v>
      </c>
      <c r="F464" s="60" t="str">
        <f>IF(ISERROR(VLOOKUP(Entradas!$A464,Inventario!$A$2:$M$21,6,FALSE)),"",VLOOKUP(Entradas!$A464,Inventario!$A$2:$M$21,6,FALSE))</f>
        <v>4200</v>
      </c>
      <c r="G464" s="74">
        <v>45078</v>
      </c>
      <c r="H464" s="73" t="s">
        <v>245</v>
      </c>
      <c r="I464" s="74">
        <v>45412</v>
      </c>
      <c r="J464" s="75">
        <v>2</v>
      </c>
      <c r="K464" s="76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71" t="s">
        <v>93</v>
      </c>
      <c r="B465" s="58" t="str">
        <f>IF(ISERROR(VLOOKUP(Entradas!$A465,Inventario!$A$2:$M$21,2,FALSE)),"",VLOOKUP(Entradas!$A465,Inventario!$A$2:$M$21,2,FALSE))</f>
        <v>Vaxigrip</v>
      </c>
      <c r="C465" s="58" t="str">
        <f>IF(ISERROR(VLOOKUP(Entradas!$A465,Inventario!$A$2:$M$21,3,FALSE)),"",VLOOKUP(Entradas!$A465,Inventario!$A$2:$M$21,3,FALSE))</f>
        <v>Influenza</v>
      </c>
      <c r="D465" s="59" t="str">
        <f>IF(ISERROR(VLOOKUP(Entradas!$A465,Inventario!$A$2:$M$21,4,FALSE)),"",VLOOKUP(Entradas!$A465,Inventario!$A$2:$M$21,4,FALSE))</f>
        <v>IPS FARALLONES</v>
      </c>
      <c r="E465" s="59" t="str">
        <f>IF(ISERROR(VLOOKUP(Entradas!$A465,Inventario!$A$2:$M$21,5,FALSE)),"",VLOOKUP(Entradas!$A465,Inventario!$A$2:$M$21,5,FALSE))</f>
        <v>Sanofi</v>
      </c>
      <c r="F465" s="60" t="str">
        <f>IF(ISERROR(VLOOKUP(Entradas!$A465,Inventario!$A$2:$M$21,6,FALSE)),"",VLOOKUP(Entradas!$A465,Inventario!$A$2:$M$21,6,FALSE))</f>
        <v>2603</v>
      </c>
      <c r="G465" s="74">
        <v>45083</v>
      </c>
      <c r="H465" s="73" t="s">
        <v>255</v>
      </c>
      <c r="I465" s="71" t="s">
        <v>256</v>
      </c>
      <c r="J465" s="75">
        <v>3</v>
      </c>
      <c r="K465" s="76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71" t="s">
        <v>47</v>
      </c>
      <c r="B466" s="58" t="str">
        <f>IF(ISERROR(VLOOKUP(Entradas!$A466,Inventario!$A$2:$M$21,2,FALSE)),"",VLOOKUP(Entradas!$A466,Inventario!$A$2:$M$21,2,FALSE))</f>
        <v>Nimenrix</v>
      </c>
      <c r="C466" s="58" t="str">
        <f>IF(ISERROR(VLOOKUP(Entradas!$A466,Inventario!$A$2:$M$21,3,FALSE)),"",VLOOKUP(Entradas!$A466,Inventario!$A$2:$M$21,3,FALSE))</f>
        <v>Meningococo</v>
      </c>
      <c r="D466" s="59" t="str">
        <f>IF(ISERROR(VLOOKUP(Entradas!$A466,Inventario!$A$2:$M$21,4,FALSE)),"",VLOOKUP(Entradas!$A466,Inventario!$A$2:$M$21,4,FALSE))</f>
        <v>Cobo Medical</v>
      </c>
      <c r="E466" s="59" t="str">
        <f>IF(ISERROR(VLOOKUP(Entradas!$A466,Inventario!$A$2:$M$21,5,FALSE)),"",VLOOKUP(Entradas!$A466,Inventario!$A$2:$M$21,5,FALSE))</f>
        <v>Pfizer</v>
      </c>
      <c r="F466" s="60" t="str">
        <f>IF(ISERROR(VLOOKUP(Entradas!$A466,Inventario!$A$2:$M$21,6,FALSE)),"",VLOOKUP(Entradas!$A466,Inventario!$A$2:$M$21,6,FALSE))</f>
        <v>3904</v>
      </c>
      <c r="G466" s="74">
        <v>45082</v>
      </c>
      <c r="H466" s="73" t="s">
        <v>240</v>
      </c>
      <c r="I466" s="77">
        <v>45169</v>
      </c>
      <c r="J466" s="75">
        <v>10</v>
      </c>
      <c r="K466" s="76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71" t="s">
        <v>54</v>
      </c>
      <c r="B467" s="58" t="str">
        <f>IF(ISERROR(VLOOKUP(Entradas!$A467,Inventario!$A$2:$M$21,2,FALSE)),"",VLOOKUP(Entradas!$A467,Inventario!$A$2:$M$21,2,FALSE))</f>
        <v>Prevenar</v>
      </c>
      <c r="C467" s="58" t="str">
        <f>IF(ISERROR(VLOOKUP(Entradas!$A467,Inventario!$A$2:$M$21,3,FALSE)),"",VLOOKUP(Entradas!$A467,Inventario!$A$2:$M$21,3,FALSE))</f>
        <v>Neumococo 13V</v>
      </c>
      <c r="D467" s="59" t="str">
        <f>IF(ISERROR(VLOOKUP(Entradas!$A467,Inventario!$A$2:$M$21,4,FALSE)),"",VLOOKUP(Entradas!$A467,Inventario!$A$2:$M$21,4,FALSE))</f>
        <v>Cobo Medical</v>
      </c>
      <c r="E467" s="59" t="str">
        <f>IF(ISERROR(VLOOKUP(Entradas!$A467,Inventario!$A$2:$M$21,5,FALSE)),"",VLOOKUP(Entradas!$A467,Inventario!$A$2:$M$21,5,FALSE))</f>
        <v>Pfizer</v>
      </c>
      <c r="F467" s="60" t="str">
        <f>IF(ISERROR(VLOOKUP(Entradas!$A467,Inventario!$A$2:$M$21,6,FALSE)),"",VLOOKUP(Entradas!$A467,Inventario!$A$2:$M$21,6,FALSE))</f>
        <v>2156</v>
      </c>
      <c r="G467" s="74">
        <v>45082</v>
      </c>
      <c r="H467" s="73" t="s">
        <v>257</v>
      </c>
      <c r="I467" s="77">
        <v>45372</v>
      </c>
      <c r="J467" s="75">
        <v>1</v>
      </c>
      <c r="K467" s="76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71" t="s">
        <v>140</v>
      </c>
      <c r="B468" s="58" t="str">
        <f>IF(ISERROR(VLOOKUP(Entradas!$A468,Inventario!$A$2:$M$21,2,FALSE)),"",VLOOKUP(Entradas!$A468,Inventario!$A$2:$M$21,2,FALSE))</f>
        <v>Influvac</v>
      </c>
      <c r="C468" s="58" t="str">
        <f>IF(ISERROR(VLOOKUP(Entradas!$A468,Inventario!$A$2:$M$21,3,FALSE)),"",VLOOKUP(Entradas!$A468,Inventario!$A$2:$M$21,3,FALSE))</f>
        <v>Influenza</v>
      </c>
      <c r="D468" s="59" t="str">
        <f>IF(ISERROR(VLOOKUP(Entradas!$A468,Inventario!$A$2:$M$21,4,FALSE)),"",VLOOKUP(Entradas!$A468,Inventario!$A$2:$M$21,4,FALSE))</f>
        <v>IPS FARALLONES</v>
      </c>
      <c r="E468" s="59" t="str">
        <f>IF(ISERROR(VLOOKUP(Entradas!$A468,Inventario!$A$2:$M$21,5,FALSE)),"",VLOOKUP(Entradas!$A468,Inventario!$A$2:$M$21,5,FALSE))</f>
        <v>Abbott</v>
      </c>
      <c r="F468" s="60" t="str">
        <f>IF(ISERROR(VLOOKUP(Entradas!$A468,Inventario!$A$2:$M$21,6,FALSE)),"",VLOOKUP(Entradas!$A468,Inventario!$A$2:$M$21,6,FALSE))</f>
        <v>2602</v>
      </c>
      <c r="G468" s="74">
        <v>45083</v>
      </c>
      <c r="H468" s="73" t="s">
        <v>252</v>
      </c>
      <c r="I468" s="74">
        <v>45657</v>
      </c>
      <c r="J468" s="75">
        <v>20</v>
      </c>
      <c r="K468" s="76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71" t="s">
        <v>85</v>
      </c>
      <c r="B469" s="58" t="str">
        <f>IF(ISERROR(VLOOKUP(Entradas!$A469,Inventario!$A$2:$M$21,2,FALSE)),"",VLOOKUP(Entradas!$A469,Inventario!$A$2:$M$21,2,FALSE))</f>
        <v xml:space="preserve">Avaxim 80 </v>
      </c>
      <c r="C469" s="58" t="str">
        <f>IF(ISERROR(VLOOKUP(Entradas!$A469,Inventario!$A$2:$M$21,3,FALSE)),"",VLOOKUP(Entradas!$A469,Inventario!$A$2:$M$21,3,FALSE))</f>
        <v>Hepatitis A niño</v>
      </c>
      <c r="D469" s="59" t="str">
        <f>IF(ISERROR(VLOOKUP(Entradas!$A469,Inventario!$A$2:$M$21,4,FALSE)),"",VLOOKUP(Entradas!$A469,Inventario!$A$2:$M$21,4,FALSE))</f>
        <v>IPS FARALLONES</v>
      </c>
      <c r="E469" s="59" t="str">
        <f>IF(ISERROR(VLOOKUP(Entradas!$A469,Inventario!$A$2:$M$21,5,FALSE)),"",VLOOKUP(Entradas!$A469,Inventario!$A$2:$M$21,5,FALSE))</f>
        <v>Sanofi</v>
      </c>
      <c r="F469" s="60" t="str">
        <f>IF(ISERROR(VLOOKUP(Entradas!$A469,Inventario!$A$2:$M$21,6,FALSE)),"",VLOOKUP(Entradas!$A469,Inventario!$A$2:$M$21,6,FALSE))</f>
        <v>2500</v>
      </c>
      <c r="G469" s="74">
        <v>45083</v>
      </c>
      <c r="H469" s="73" t="s">
        <v>227</v>
      </c>
      <c r="I469" s="74">
        <v>45351</v>
      </c>
      <c r="J469" s="75">
        <v>3</v>
      </c>
      <c r="K469" s="76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71" t="s">
        <v>58</v>
      </c>
      <c r="B470" s="58" t="str">
        <f>IF(ISERROR(VLOOKUP(Entradas!$A470,Inventario!$A$2:$M$21,2,FALSE)),"",VLOOKUP(Entradas!$A470,Inventario!$A$2:$M$21,2,FALSE))</f>
        <v>Proquad</v>
      </c>
      <c r="C470" s="58" t="str">
        <f>IF(ISERROR(VLOOKUP(Entradas!$A470,Inventario!$A$2:$M$21,3,FALSE)),"",VLOOKUP(Entradas!$A470,Inventario!$A$2:$M$21,3,FALSE))</f>
        <v>Sarampion + Rubeola + parotiditis + varicela</v>
      </c>
      <c r="D470" s="59" t="str">
        <f>IF(ISERROR(VLOOKUP(Entradas!$A470,Inventario!$A$2:$M$21,4,FALSE)),"",VLOOKUP(Entradas!$A470,Inventario!$A$2:$M$21,4,FALSE))</f>
        <v>IPS FARALLONES</v>
      </c>
      <c r="E470" s="59" t="str">
        <f>IF(ISERROR(VLOOKUP(Entradas!$A470,Inventario!$A$2:$M$21,5,FALSE)),"",VLOOKUP(Entradas!$A470,Inventario!$A$2:$M$21,5,FALSE))</f>
        <v>Merck</v>
      </c>
      <c r="F470" s="60" t="str">
        <f>IF(ISERROR(VLOOKUP(Entradas!$A470,Inventario!$A$2:$M$21,6,FALSE)),"",VLOOKUP(Entradas!$A470,Inventario!$A$2:$M$21,6,FALSE))</f>
        <v>4200</v>
      </c>
      <c r="G470" s="74">
        <v>45083</v>
      </c>
      <c r="H470" s="73" t="s">
        <v>245</v>
      </c>
      <c r="I470" s="74">
        <v>45046</v>
      </c>
      <c r="J470" s="75">
        <v>3</v>
      </c>
      <c r="K470" s="76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71" t="s">
        <v>108</v>
      </c>
      <c r="B471" s="58" t="str">
        <f>IF(ISERROR(VLOOKUP(Entradas!$A471,Inventario!$A$2:$M$21,2,FALSE)),"",VLOOKUP(Entradas!$A471,Inventario!$A$2:$M$21,2,FALSE))</f>
        <v>Priorix</v>
      </c>
      <c r="C471" s="58" t="str">
        <f>IF(ISERROR(VLOOKUP(Entradas!$A471,Inventario!$A$2:$M$21,3,FALSE)),"",VLOOKUP(Entradas!$A471,Inventario!$A$2:$M$21,3,FALSE))</f>
        <v>Rubeola, Sarampion, Paperas</v>
      </c>
      <c r="D471" s="59" t="str">
        <f>IF(ISERROR(VLOOKUP(Entradas!$A471,Inventario!$A$2:$M$21,4,FALSE)),"",VLOOKUP(Entradas!$A471,Inventario!$A$2:$M$21,4,FALSE))</f>
        <v>IPS FARALLONES</v>
      </c>
      <c r="E471" s="59" t="str">
        <f>IF(ISERROR(VLOOKUP(Entradas!$A471,Inventario!$A$2:$M$21,5,FALSE)),"",VLOOKUP(Entradas!$A471,Inventario!$A$2:$M$21,5,FALSE))</f>
        <v>Glaxo</v>
      </c>
      <c r="F471" s="60" t="str">
        <f>IF(ISERROR(VLOOKUP(Entradas!$A471,Inventario!$A$2:$M$21,6,FALSE)),"",VLOOKUP(Entradas!$A471,Inventario!$A$2:$M$21,6,FALSE))</f>
        <v>1000</v>
      </c>
      <c r="G471" s="74">
        <v>45083</v>
      </c>
      <c r="H471" s="73" t="s">
        <v>239</v>
      </c>
      <c r="I471" s="74">
        <v>45473</v>
      </c>
      <c r="J471" s="75">
        <v>2</v>
      </c>
      <c r="K471" s="76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71" t="s">
        <v>73</v>
      </c>
      <c r="B472" s="58" t="str">
        <f>IF(ISERROR(VLOOKUP(Entradas!$A472,Inventario!$A$2:$M$21,2,FALSE)),"",VLOOKUP(Entradas!$A472,Inventario!$A$2:$M$21,2,FALSE))</f>
        <v>Pentaxim</v>
      </c>
      <c r="C472" s="58" t="str">
        <f>IF(ISERROR(VLOOKUP(Entradas!$A472,Inventario!$A$2:$M$21,3,FALSE)),"",VLOOKUP(Entradas!$A472,Inventario!$A$2:$M$21,3,FALSE))</f>
        <v>Difteria-Tosferina, tetano, polio, haemophilus</v>
      </c>
      <c r="D472" s="59" t="str">
        <f>IF(ISERROR(VLOOKUP(Entradas!$A472,Inventario!$A$2:$M$21,4,FALSE)),"",VLOOKUP(Entradas!$A472,Inventario!$A$2:$M$21,4,FALSE))</f>
        <v>IPS FARALLONES</v>
      </c>
      <c r="E472" s="59" t="str">
        <f>IF(ISERROR(VLOOKUP(Entradas!$A472,Inventario!$A$2:$M$21,5,FALSE)),"",VLOOKUP(Entradas!$A472,Inventario!$A$2:$M$21,5,FALSE))</f>
        <v>Sanofi</v>
      </c>
      <c r="F472" s="60" t="str">
        <f>IF(ISERROR(VLOOKUP(Entradas!$A472,Inventario!$A$2:$M$21,6,FALSE)),"",VLOOKUP(Entradas!$A472,Inventario!$A$2:$M$21,6,FALSE))</f>
        <v>2800</v>
      </c>
      <c r="G472" s="74">
        <v>45093</v>
      </c>
      <c r="H472" s="73" t="s">
        <v>258</v>
      </c>
      <c r="I472" s="74">
        <v>45291</v>
      </c>
      <c r="J472" s="75">
        <v>4</v>
      </c>
      <c r="K472" s="76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71" t="s">
        <v>58</v>
      </c>
      <c r="B473" s="58" t="str">
        <f>IF(ISERROR(VLOOKUP(Entradas!$A473,Inventario!$A$2:$M$21,2,FALSE)),"",VLOOKUP(Entradas!$A473,Inventario!$A$2:$M$21,2,FALSE))</f>
        <v>Proquad</v>
      </c>
      <c r="C473" s="58" t="str">
        <f>IF(ISERROR(VLOOKUP(Entradas!$A473,Inventario!$A$2:$M$21,3,FALSE)),"",VLOOKUP(Entradas!$A473,Inventario!$A$2:$M$21,3,FALSE))</f>
        <v>Sarampion + Rubeola + parotiditis + varicela</v>
      </c>
      <c r="D473" s="59" t="str">
        <f>IF(ISERROR(VLOOKUP(Entradas!$A473,Inventario!$A$2:$M$21,4,FALSE)),"",VLOOKUP(Entradas!$A473,Inventario!$A$2:$M$21,4,FALSE))</f>
        <v>IPS FARALLONES</v>
      </c>
      <c r="E473" s="59" t="str">
        <f>IF(ISERROR(VLOOKUP(Entradas!$A473,Inventario!$A$2:$M$21,5,FALSE)),"",VLOOKUP(Entradas!$A473,Inventario!$A$2:$M$21,5,FALSE))</f>
        <v>Merck</v>
      </c>
      <c r="F473" s="60" t="str">
        <f>IF(ISERROR(VLOOKUP(Entradas!$A473,Inventario!$A$2:$M$21,6,FALSE)),"",VLOOKUP(Entradas!$A473,Inventario!$A$2:$M$21,6,FALSE))</f>
        <v>4200</v>
      </c>
      <c r="G473" s="74">
        <v>45093</v>
      </c>
      <c r="H473" s="73" t="s">
        <v>259</v>
      </c>
      <c r="I473" s="74">
        <v>45443</v>
      </c>
      <c r="J473" s="75">
        <v>2</v>
      </c>
      <c r="K473" s="76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71" t="s">
        <v>140</v>
      </c>
      <c r="B474" s="58" t="str">
        <f>IF(ISERROR(VLOOKUP(Entradas!$A474,Inventario!$A$2:$M$21,2,FALSE)),"",VLOOKUP(Entradas!$A474,Inventario!$A$2:$M$21,2,FALSE))</f>
        <v>Influvac</v>
      </c>
      <c r="C474" s="58" t="str">
        <f>IF(ISERROR(VLOOKUP(Entradas!$A474,Inventario!$A$2:$M$21,3,FALSE)),"",VLOOKUP(Entradas!$A474,Inventario!$A$2:$M$21,3,FALSE))</f>
        <v>Influenza</v>
      </c>
      <c r="D474" s="59" t="str">
        <f>IF(ISERROR(VLOOKUP(Entradas!$A474,Inventario!$A$2:$M$21,4,FALSE)),"",VLOOKUP(Entradas!$A474,Inventario!$A$2:$M$21,4,FALSE))</f>
        <v>IPS FARALLONES</v>
      </c>
      <c r="E474" s="59" t="str">
        <f>IF(ISERROR(VLOOKUP(Entradas!$A474,Inventario!$A$2:$M$21,5,FALSE)),"",VLOOKUP(Entradas!$A474,Inventario!$A$2:$M$21,5,FALSE))</f>
        <v>Abbott</v>
      </c>
      <c r="F474" s="60" t="str">
        <f>IF(ISERROR(VLOOKUP(Entradas!$A474,Inventario!$A$2:$M$21,6,FALSE)),"",VLOOKUP(Entradas!$A474,Inventario!$A$2:$M$21,6,FALSE))</f>
        <v>2602</v>
      </c>
      <c r="G474" s="74">
        <v>45093</v>
      </c>
      <c r="H474" s="73" t="s">
        <v>252</v>
      </c>
      <c r="I474" s="74">
        <v>45291</v>
      </c>
      <c r="J474" s="75">
        <v>20</v>
      </c>
      <c r="K474" s="76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71" t="s">
        <v>85</v>
      </c>
      <c r="B475" s="58" t="str">
        <f>IF(ISERROR(VLOOKUP(Entradas!$A475,Inventario!$A$2:$M$21,2,FALSE)),"",VLOOKUP(Entradas!$A475,Inventario!$A$2:$M$21,2,FALSE))</f>
        <v xml:space="preserve">Avaxim 80 </v>
      </c>
      <c r="C475" s="58" t="str">
        <f>IF(ISERROR(VLOOKUP(Entradas!$A475,Inventario!$A$2:$M$21,3,FALSE)),"",VLOOKUP(Entradas!$A475,Inventario!$A$2:$M$21,3,FALSE))</f>
        <v>Hepatitis A niño</v>
      </c>
      <c r="D475" s="59" t="str">
        <f>IF(ISERROR(VLOOKUP(Entradas!$A475,Inventario!$A$2:$M$21,4,FALSE)),"",VLOOKUP(Entradas!$A475,Inventario!$A$2:$M$21,4,FALSE))</f>
        <v>IPS FARALLONES</v>
      </c>
      <c r="E475" s="59" t="str">
        <f>IF(ISERROR(VLOOKUP(Entradas!$A475,Inventario!$A$2:$M$21,5,FALSE)),"",VLOOKUP(Entradas!$A475,Inventario!$A$2:$M$21,5,FALSE))</f>
        <v>Sanofi</v>
      </c>
      <c r="F475" s="60" t="str">
        <f>IF(ISERROR(VLOOKUP(Entradas!$A475,Inventario!$A$2:$M$21,6,FALSE)),"",VLOOKUP(Entradas!$A475,Inventario!$A$2:$M$21,6,FALSE))</f>
        <v>2500</v>
      </c>
      <c r="G475" s="74">
        <v>45093</v>
      </c>
      <c r="H475" s="73" t="s">
        <v>227</v>
      </c>
      <c r="I475" s="74">
        <v>45351</v>
      </c>
      <c r="J475" s="75">
        <v>3</v>
      </c>
      <c r="K475" s="76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71" t="s">
        <v>148</v>
      </c>
      <c r="B476" s="58" t="str">
        <f>IF(ISERROR(VLOOKUP(Entradas!$A476,Inventario!$A$2:$M$21,2,FALSE)),"",VLOOKUP(Entradas!$A476,Inventario!$A$2:$M$21,2,FALSE))</f>
        <v xml:space="preserve">Tetraxim </v>
      </c>
      <c r="C476" s="58" t="str">
        <f>IF(ISERROR(VLOOKUP(Entradas!$A476,Inventario!$A$2:$M$21,3,FALSE)),"",VLOOKUP(Entradas!$A476,Inventario!$A$2:$M$21,3,FALSE))</f>
        <v>Difteria-Tosferina, tetano DPT</v>
      </c>
      <c r="D476" s="59" t="str">
        <f>IF(ISERROR(VLOOKUP(Entradas!$A476,Inventario!$A$2:$M$21,4,FALSE)),"",VLOOKUP(Entradas!$A476,Inventario!$A$2:$M$21,4,FALSE))</f>
        <v>IPS FARALLONES</v>
      </c>
      <c r="E476" s="59" t="str">
        <f>IF(ISERROR(VLOOKUP(Entradas!$A476,Inventario!$A$2:$M$21,5,FALSE)),"",VLOOKUP(Entradas!$A476,Inventario!$A$2:$M$21,5,FALSE))</f>
        <v>Sanofi</v>
      </c>
      <c r="F476" s="60" t="str">
        <f>IF(ISERROR(VLOOKUP(Entradas!$A476,Inventario!$A$2:$M$21,6,FALSE)),"",VLOOKUP(Entradas!$A476,Inventario!$A$2:$M$21,6,FALSE))</f>
        <v>3300</v>
      </c>
      <c r="G476" s="74">
        <v>45093</v>
      </c>
      <c r="H476" s="73" t="s">
        <v>260</v>
      </c>
      <c r="I476" s="74">
        <v>45291</v>
      </c>
      <c r="J476" s="75">
        <v>2</v>
      </c>
      <c r="K476" s="76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71" t="s">
        <v>140</v>
      </c>
      <c r="B477" s="58" t="str">
        <f>IF(ISERROR(VLOOKUP(Entradas!$A477,Inventario!$A$2:$M$21,2,FALSE)),"",VLOOKUP(Entradas!$A477,Inventario!$A$2:$M$21,2,FALSE))</f>
        <v>Influvac</v>
      </c>
      <c r="C477" s="58" t="str">
        <f>IF(ISERROR(VLOOKUP(Entradas!$A477,Inventario!$A$2:$M$21,3,FALSE)),"",VLOOKUP(Entradas!$A477,Inventario!$A$2:$M$21,3,FALSE))</f>
        <v>Influenza</v>
      </c>
      <c r="D477" s="59" t="str">
        <f>IF(ISERROR(VLOOKUP(Entradas!$A477,Inventario!$A$2:$M$21,4,FALSE)),"",VLOOKUP(Entradas!$A477,Inventario!$A$2:$M$21,4,FALSE))</f>
        <v>IPS FARALLONES</v>
      </c>
      <c r="E477" s="59" t="str">
        <f>IF(ISERROR(VLOOKUP(Entradas!$A477,Inventario!$A$2:$M$21,5,FALSE)),"",VLOOKUP(Entradas!$A477,Inventario!$A$2:$M$21,5,FALSE))</f>
        <v>Abbott</v>
      </c>
      <c r="F477" s="60" t="str">
        <f>IF(ISERROR(VLOOKUP(Entradas!$A477,Inventario!$A$2:$M$21,6,FALSE)),"",VLOOKUP(Entradas!$A477,Inventario!$A$2:$M$21,6,FALSE))</f>
        <v>2602</v>
      </c>
      <c r="G477" s="74">
        <v>45097</v>
      </c>
      <c r="H477" s="73" t="s">
        <v>252</v>
      </c>
      <c r="I477" s="74">
        <v>45291</v>
      </c>
      <c r="J477" s="75">
        <v>10</v>
      </c>
      <c r="K477" s="76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71" t="s">
        <v>85</v>
      </c>
      <c r="B478" s="58" t="str">
        <f>IF(ISERROR(VLOOKUP(Entradas!$A478,Inventario!$A$2:$M$21,2,FALSE)),"",VLOOKUP(Entradas!$A478,Inventario!$A$2:$M$21,2,FALSE))</f>
        <v xml:space="preserve">Avaxim 80 </v>
      </c>
      <c r="C478" s="58" t="str">
        <f>IF(ISERROR(VLOOKUP(Entradas!$A478,Inventario!$A$2:$M$21,3,FALSE)),"",VLOOKUP(Entradas!$A478,Inventario!$A$2:$M$21,3,FALSE))</f>
        <v>Hepatitis A niño</v>
      </c>
      <c r="D478" s="59" t="str">
        <f>IF(ISERROR(VLOOKUP(Entradas!$A478,Inventario!$A$2:$M$21,4,FALSE)),"",VLOOKUP(Entradas!$A478,Inventario!$A$2:$M$21,4,FALSE))</f>
        <v>IPS FARALLONES</v>
      </c>
      <c r="E478" s="59" t="str">
        <f>IF(ISERROR(VLOOKUP(Entradas!$A478,Inventario!$A$2:$M$21,5,FALSE)),"",VLOOKUP(Entradas!$A478,Inventario!$A$2:$M$21,5,FALSE))</f>
        <v>Sanofi</v>
      </c>
      <c r="F478" s="60" t="str">
        <f>IF(ISERROR(VLOOKUP(Entradas!$A478,Inventario!$A$2:$M$21,6,FALSE)),"",VLOOKUP(Entradas!$A478,Inventario!$A$2:$M$21,6,FALSE))</f>
        <v>2500</v>
      </c>
      <c r="G478" s="74">
        <v>45097</v>
      </c>
      <c r="H478" s="73" t="s">
        <v>227</v>
      </c>
      <c r="I478" s="74">
        <v>45351</v>
      </c>
      <c r="J478" s="75">
        <v>3</v>
      </c>
      <c r="K478" s="76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71" t="s">
        <v>96</v>
      </c>
      <c r="B479" s="58" t="str">
        <f>IF(ISERROR(VLOOKUP(Entradas!$A479,Inventario!$A$2:$M$21,2,FALSE)),"",VLOOKUP(Entradas!$A479,Inventario!$A$2:$M$21,2,FALSE))</f>
        <v>Rotateq</v>
      </c>
      <c r="C479" s="58" t="str">
        <f>IF(ISERROR(VLOOKUP(Entradas!$A479,Inventario!$A$2:$M$21,3,FALSE)),"",VLOOKUP(Entradas!$A479,Inventario!$A$2:$M$21,3,FALSE))</f>
        <v>Rotavirus Vivo Atenuado</v>
      </c>
      <c r="D479" s="59" t="str">
        <f>IF(ISERROR(VLOOKUP(Entradas!$A479,Inventario!$A$2:$M$21,4,FALSE)),"",VLOOKUP(Entradas!$A479,Inventario!$A$2:$M$21,4,FALSE))</f>
        <v>IPS FARALLONES</v>
      </c>
      <c r="E479" s="59" t="str">
        <f>IF(ISERROR(VLOOKUP(Entradas!$A479,Inventario!$A$2:$M$21,5,FALSE)),"",VLOOKUP(Entradas!$A479,Inventario!$A$2:$M$21,5,FALSE))</f>
        <v>Merck</v>
      </c>
      <c r="F479" s="60" t="str">
        <f>IF(ISERROR(VLOOKUP(Entradas!$A479,Inventario!$A$2:$M$21,6,FALSE)),"",VLOOKUP(Entradas!$A479,Inventario!$A$2:$M$21,6,FALSE))</f>
        <v>1800</v>
      </c>
      <c r="G479" s="74">
        <v>45097</v>
      </c>
      <c r="H479" s="73" t="s">
        <v>261</v>
      </c>
      <c r="I479" s="74">
        <v>45622</v>
      </c>
      <c r="J479" s="75">
        <v>3</v>
      </c>
      <c r="K479" s="76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71" t="s">
        <v>77</v>
      </c>
      <c r="B480" s="58" t="str">
        <f>IF(ISERROR(VLOOKUP(Entradas!$A480,Inventario!$A$2:$M$21,2,FALSE)),"",VLOOKUP(Entradas!$A480,Inventario!$A$2:$M$21,2,FALSE))</f>
        <v>Hexaxim</v>
      </c>
      <c r="C480" s="58" t="str">
        <f>IF(ISERROR(VLOOKUP(Entradas!$A480,Inventario!$A$2:$M$21,3,FALSE)),"",VLOOKUP(Entradas!$A480,Inventario!$A$2:$M$21,3,FALSE))</f>
        <v>DPAT + VPI + HIB + HB</v>
      </c>
      <c r="D480" s="59" t="str">
        <f>IF(ISERROR(VLOOKUP(Entradas!$A480,Inventario!$A$2:$M$21,4,FALSE)),"",VLOOKUP(Entradas!$A480,Inventario!$A$2:$M$21,4,FALSE))</f>
        <v>IPS FARALLONES</v>
      </c>
      <c r="E480" s="59" t="str">
        <f>IF(ISERROR(VLOOKUP(Entradas!$A480,Inventario!$A$2:$M$21,5,FALSE)),"",VLOOKUP(Entradas!$A480,Inventario!$A$2:$M$21,5,FALSE))</f>
        <v>Sanofi</v>
      </c>
      <c r="F480" s="60" t="str">
        <f>IF(ISERROR(VLOOKUP(Entradas!$A480,Inventario!$A$2:$M$21,6,FALSE)),"",VLOOKUP(Entradas!$A480,Inventario!$A$2:$M$21,6,FALSE))</f>
        <v>3800</v>
      </c>
      <c r="G480" s="74">
        <v>45097</v>
      </c>
      <c r="H480" s="73" t="s">
        <v>254</v>
      </c>
      <c r="I480" s="74">
        <v>45626</v>
      </c>
      <c r="J480" s="75">
        <v>3</v>
      </c>
      <c r="K480" s="76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71" t="s">
        <v>54</v>
      </c>
      <c r="B481" s="58" t="str">
        <f>IF(ISERROR(VLOOKUP(Entradas!$A481,Inventario!$A$2:$M$21,2,FALSE)),"",VLOOKUP(Entradas!$A481,Inventario!$A$2:$M$21,2,FALSE))</f>
        <v>Prevenar</v>
      </c>
      <c r="C481" s="58" t="str">
        <f>IF(ISERROR(VLOOKUP(Entradas!$A481,Inventario!$A$2:$M$21,3,FALSE)),"",VLOOKUP(Entradas!$A481,Inventario!$A$2:$M$21,3,FALSE))</f>
        <v>Neumococo 13V</v>
      </c>
      <c r="D481" s="59" t="str">
        <f>IF(ISERROR(VLOOKUP(Entradas!$A481,Inventario!$A$2:$M$21,4,FALSE)),"",VLOOKUP(Entradas!$A481,Inventario!$A$2:$M$21,4,FALSE))</f>
        <v>Cobo Medical</v>
      </c>
      <c r="E481" s="59" t="str">
        <f>IF(ISERROR(VLOOKUP(Entradas!$A481,Inventario!$A$2:$M$21,5,FALSE)),"",VLOOKUP(Entradas!$A481,Inventario!$A$2:$M$21,5,FALSE))</f>
        <v>Pfizer</v>
      </c>
      <c r="F481" s="60" t="str">
        <f>IF(ISERROR(VLOOKUP(Entradas!$A481,Inventario!$A$2:$M$21,6,FALSE)),"",VLOOKUP(Entradas!$A481,Inventario!$A$2:$M$21,6,FALSE))</f>
        <v>2156</v>
      </c>
      <c r="G481" s="74">
        <v>45097</v>
      </c>
      <c r="H481" s="73" t="s">
        <v>257</v>
      </c>
      <c r="I481" s="74">
        <v>45382</v>
      </c>
      <c r="J481" s="75">
        <v>11</v>
      </c>
      <c r="K481" s="76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71" t="s">
        <v>54</v>
      </c>
      <c r="B482" s="58" t="str">
        <f>IF(ISERROR(VLOOKUP(Entradas!$A482,Inventario!$A$2:$M$21,2,FALSE)),"",VLOOKUP(Entradas!$A482,Inventario!$A$2:$M$21,2,FALSE))</f>
        <v>Prevenar</v>
      </c>
      <c r="C482" s="58" t="str">
        <f>IF(ISERROR(VLOOKUP(Entradas!$A482,Inventario!$A$2:$M$21,3,FALSE)),"",VLOOKUP(Entradas!$A482,Inventario!$A$2:$M$21,3,FALSE))</f>
        <v>Neumococo 13V</v>
      </c>
      <c r="D482" s="59" t="str">
        <f>IF(ISERROR(VLOOKUP(Entradas!$A482,Inventario!$A$2:$M$21,4,FALSE)),"",VLOOKUP(Entradas!$A482,Inventario!$A$2:$M$21,4,FALSE))</f>
        <v>Cobo Medical</v>
      </c>
      <c r="E482" s="59" t="str">
        <f>IF(ISERROR(VLOOKUP(Entradas!$A482,Inventario!$A$2:$M$21,5,FALSE)),"",VLOOKUP(Entradas!$A482,Inventario!$A$2:$M$21,5,FALSE))</f>
        <v>Pfizer</v>
      </c>
      <c r="F482" s="60" t="str">
        <f>IF(ISERROR(VLOOKUP(Entradas!$A482,Inventario!$A$2:$M$21,6,FALSE)),"",VLOOKUP(Entradas!$A482,Inventario!$A$2:$M$21,6,FALSE))</f>
        <v>2156</v>
      </c>
      <c r="G482" s="74">
        <v>45101</v>
      </c>
      <c r="H482" s="73" t="s">
        <v>257</v>
      </c>
      <c r="I482" s="74">
        <v>45382</v>
      </c>
      <c r="J482" s="75">
        <v>1</v>
      </c>
      <c r="K482" s="76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71" t="s">
        <v>47</v>
      </c>
      <c r="B483" s="58" t="str">
        <f>IF(ISERROR(VLOOKUP(Entradas!$A483,Inventario!$A$2:$M$21,2,FALSE)),"",VLOOKUP(Entradas!$A483,Inventario!$A$2:$M$21,2,FALSE))</f>
        <v>Nimenrix</v>
      </c>
      <c r="C483" s="58" t="str">
        <f>IF(ISERROR(VLOOKUP(Entradas!$A483,Inventario!$A$2:$M$21,3,FALSE)),"",VLOOKUP(Entradas!$A483,Inventario!$A$2:$M$21,3,FALSE))</f>
        <v>Meningococo</v>
      </c>
      <c r="D483" s="59" t="str">
        <f>IF(ISERROR(VLOOKUP(Entradas!$A483,Inventario!$A$2:$M$21,4,FALSE)),"",VLOOKUP(Entradas!$A483,Inventario!$A$2:$M$21,4,FALSE))</f>
        <v>Cobo Medical</v>
      </c>
      <c r="E483" s="59" t="str">
        <f>IF(ISERROR(VLOOKUP(Entradas!$A483,Inventario!$A$2:$M$21,5,FALSE)),"",VLOOKUP(Entradas!$A483,Inventario!$A$2:$M$21,5,FALSE))</f>
        <v>Pfizer</v>
      </c>
      <c r="F483" s="60" t="str">
        <f>IF(ISERROR(VLOOKUP(Entradas!$A483,Inventario!$A$2:$M$21,6,FALSE)),"",VLOOKUP(Entradas!$A483,Inventario!$A$2:$M$21,6,FALSE))</f>
        <v>3904</v>
      </c>
      <c r="G483" s="74">
        <v>45101</v>
      </c>
      <c r="H483" s="73" t="s">
        <v>240</v>
      </c>
      <c r="I483" s="74">
        <v>45535</v>
      </c>
      <c r="J483" s="75">
        <v>10</v>
      </c>
      <c r="K483" s="76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71" t="s">
        <v>81</v>
      </c>
      <c r="B484" s="58" t="str">
        <f>IF(ISERROR(VLOOKUP(Entradas!$A484,Inventario!$A$2:$M$21,2,FALSE)),"",VLOOKUP(Entradas!$A484,Inventario!$A$2:$M$21,2,FALSE))</f>
        <v>Stamaril</v>
      </c>
      <c r="C484" s="58" t="str">
        <f>IF(ISERROR(VLOOKUP(Entradas!$A484,Inventario!$A$2:$M$21,3,FALSE)),"",VLOOKUP(Entradas!$A484,Inventario!$A$2:$M$21,3,FALSE))</f>
        <v>Fiebre amarilla</v>
      </c>
      <c r="D484" s="59" t="str">
        <f>IF(ISERROR(VLOOKUP(Entradas!$A484,Inventario!$A$2:$M$21,4,FALSE)),"",VLOOKUP(Entradas!$A484,Inventario!$A$2:$M$21,4,FALSE))</f>
        <v>IPS FARALLONES</v>
      </c>
      <c r="E484" s="59" t="str">
        <f>IF(ISERROR(VLOOKUP(Entradas!$A484,Inventario!$A$2:$M$21,5,FALSE)),"",VLOOKUP(Entradas!$A484,Inventario!$A$2:$M$21,5,FALSE))</f>
        <v>Sanofi</v>
      </c>
      <c r="F484" s="60" t="str">
        <f>IF(ISERROR(VLOOKUP(Entradas!$A484,Inventario!$A$2:$M$21,6,FALSE)),"",VLOOKUP(Entradas!$A484,Inventario!$A$2:$M$21,6,FALSE))</f>
        <v>3000</v>
      </c>
      <c r="G484" s="74">
        <v>45103</v>
      </c>
      <c r="H484" s="73" t="s">
        <v>249</v>
      </c>
      <c r="I484" s="74">
        <v>44985</v>
      </c>
      <c r="J484" s="75">
        <v>3</v>
      </c>
      <c r="K484" s="76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71" t="s">
        <v>96</v>
      </c>
      <c r="B485" s="58" t="str">
        <f>IF(ISERROR(VLOOKUP(Entradas!$A485,Inventario!$A$2:$M$21,2,FALSE)),"",VLOOKUP(Entradas!$A485,Inventario!$A$2:$M$21,2,FALSE))</f>
        <v>Rotateq</v>
      </c>
      <c r="C485" s="58" t="str">
        <f>IF(ISERROR(VLOOKUP(Entradas!$A485,Inventario!$A$2:$M$21,3,FALSE)),"",VLOOKUP(Entradas!$A485,Inventario!$A$2:$M$21,3,FALSE))</f>
        <v>Rotavirus Vivo Atenuado</v>
      </c>
      <c r="D485" s="59" t="str">
        <f>IF(ISERROR(VLOOKUP(Entradas!$A485,Inventario!$A$2:$M$21,4,FALSE)),"",VLOOKUP(Entradas!$A485,Inventario!$A$2:$M$21,4,FALSE))</f>
        <v>IPS FARALLONES</v>
      </c>
      <c r="E485" s="59" t="str">
        <f>IF(ISERROR(VLOOKUP(Entradas!$A485,Inventario!$A$2:$M$21,5,FALSE)),"",VLOOKUP(Entradas!$A485,Inventario!$A$2:$M$21,5,FALSE))</f>
        <v>Merck</v>
      </c>
      <c r="F485" s="60" t="str">
        <f>IF(ISERROR(VLOOKUP(Entradas!$A485,Inventario!$A$2:$M$21,6,FALSE)),"",VLOOKUP(Entradas!$A485,Inventario!$A$2:$M$21,6,FALSE))</f>
        <v>1800</v>
      </c>
      <c r="G485" s="74">
        <v>45103</v>
      </c>
      <c r="H485" s="73" t="s">
        <v>238</v>
      </c>
      <c r="I485" s="74">
        <v>45464</v>
      </c>
      <c r="J485" s="75">
        <v>3</v>
      </c>
      <c r="K485" s="76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71" t="s">
        <v>108</v>
      </c>
      <c r="B486" s="58" t="str">
        <f>IF(ISERROR(VLOOKUP(Entradas!$A486,Inventario!$A$2:$M$21,2,FALSE)),"",VLOOKUP(Entradas!$A486,Inventario!$A$2:$M$21,2,FALSE))</f>
        <v>Priorix</v>
      </c>
      <c r="C486" s="58" t="str">
        <f>IF(ISERROR(VLOOKUP(Entradas!$A486,Inventario!$A$2:$M$21,3,FALSE)),"",VLOOKUP(Entradas!$A486,Inventario!$A$2:$M$21,3,FALSE))</f>
        <v>Rubeola, Sarampion, Paperas</v>
      </c>
      <c r="D486" s="59" t="str">
        <f>IF(ISERROR(VLOOKUP(Entradas!$A486,Inventario!$A$2:$M$21,4,FALSE)),"",VLOOKUP(Entradas!$A486,Inventario!$A$2:$M$21,4,FALSE))</f>
        <v>IPS FARALLONES</v>
      </c>
      <c r="E486" s="59" t="str">
        <f>IF(ISERROR(VLOOKUP(Entradas!$A486,Inventario!$A$2:$M$21,5,FALSE)),"",VLOOKUP(Entradas!$A486,Inventario!$A$2:$M$21,5,FALSE))</f>
        <v>Glaxo</v>
      </c>
      <c r="F486" s="60" t="str">
        <f>IF(ISERROR(VLOOKUP(Entradas!$A486,Inventario!$A$2:$M$21,6,FALSE)),"",VLOOKUP(Entradas!$A486,Inventario!$A$2:$M$21,6,FALSE))</f>
        <v>1000</v>
      </c>
      <c r="G486" s="74">
        <v>45103</v>
      </c>
      <c r="H486" s="73" t="s">
        <v>239</v>
      </c>
      <c r="I486" s="74">
        <v>45473</v>
      </c>
      <c r="J486" s="75">
        <v>4</v>
      </c>
      <c r="K486" s="76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71" t="s">
        <v>140</v>
      </c>
      <c r="B487" s="58" t="str">
        <f>IF(ISERROR(VLOOKUP(Entradas!$A487,Inventario!$A$2:$M$21,2,FALSE)),"",VLOOKUP(Entradas!$A487,Inventario!$A$2:$M$21,2,FALSE))</f>
        <v>Influvac</v>
      </c>
      <c r="C487" s="58" t="str">
        <f>IF(ISERROR(VLOOKUP(Entradas!$A487,Inventario!$A$2:$M$21,3,FALSE)),"",VLOOKUP(Entradas!$A487,Inventario!$A$2:$M$21,3,FALSE))</f>
        <v>Influenza</v>
      </c>
      <c r="D487" s="59" t="str">
        <f>IF(ISERROR(VLOOKUP(Entradas!$A487,Inventario!$A$2:$M$21,4,FALSE)),"",VLOOKUP(Entradas!$A487,Inventario!$A$2:$M$21,4,FALSE))</f>
        <v>IPS FARALLONES</v>
      </c>
      <c r="E487" s="59" t="str">
        <f>IF(ISERROR(VLOOKUP(Entradas!$A487,Inventario!$A$2:$M$21,5,FALSE)),"",VLOOKUP(Entradas!$A487,Inventario!$A$2:$M$21,5,FALSE))</f>
        <v>Abbott</v>
      </c>
      <c r="F487" s="60" t="str">
        <f>IF(ISERROR(VLOOKUP(Entradas!$A487,Inventario!$A$2:$M$21,6,FALSE)),"",VLOOKUP(Entradas!$A487,Inventario!$A$2:$M$21,6,FALSE))</f>
        <v>2602</v>
      </c>
      <c r="G487" s="74">
        <v>45106</v>
      </c>
      <c r="H487" s="73" t="s">
        <v>252</v>
      </c>
      <c r="I487" s="74">
        <v>45291</v>
      </c>
      <c r="J487" s="75">
        <v>10</v>
      </c>
      <c r="K487" s="76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71" t="s">
        <v>77</v>
      </c>
      <c r="B488" s="58" t="str">
        <f>IF(ISERROR(VLOOKUP(Entradas!$A488,Inventario!$A$2:$M$21,2,FALSE)),"",VLOOKUP(Entradas!$A488,Inventario!$A$2:$M$21,2,FALSE))</f>
        <v>Hexaxim</v>
      </c>
      <c r="C488" s="58" t="str">
        <f>IF(ISERROR(VLOOKUP(Entradas!$A488,Inventario!$A$2:$M$21,3,FALSE)),"",VLOOKUP(Entradas!$A488,Inventario!$A$2:$M$21,3,FALSE))</f>
        <v>DPAT + VPI + HIB + HB</v>
      </c>
      <c r="D488" s="59" t="str">
        <f>IF(ISERROR(VLOOKUP(Entradas!$A488,Inventario!$A$2:$M$21,4,FALSE)),"",VLOOKUP(Entradas!$A488,Inventario!$A$2:$M$21,4,FALSE))</f>
        <v>IPS FARALLONES</v>
      </c>
      <c r="E488" s="59" t="str">
        <f>IF(ISERROR(VLOOKUP(Entradas!$A488,Inventario!$A$2:$M$21,5,FALSE)),"",VLOOKUP(Entradas!$A488,Inventario!$A$2:$M$21,5,FALSE))</f>
        <v>Sanofi</v>
      </c>
      <c r="F488" s="60" t="str">
        <f>IF(ISERROR(VLOOKUP(Entradas!$A488,Inventario!$A$2:$M$21,6,FALSE)),"",VLOOKUP(Entradas!$A488,Inventario!$A$2:$M$21,6,FALSE))</f>
        <v>3800</v>
      </c>
      <c r="G488" s="74">
        <v>45106</v>
      </c>
      <c r="H488" s="73" t="s">
        <v>254</v>
      </c>
      <c r="I488" s="74">
        <v>45626</v>
      </c>
      <c r="J488" s="75">
        <v>6</v>
      </c>
      <c r="K488" s="76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71" t="s">
        <v>96</v>
      </c>
      <c r="B489" s="58" t="str">
        <f>IF(ISERROR(VLOOKUP(Entradas!$A489,Inventario!$A$2:$M$21,2,FALSE)),"",VLOOKUP(Entradas!$A489,Inventario!$A$2:$M$21,2,FALSE))</f>
        <v>Rotateq</v>
      </c>
      <c r="C489" s="58" t="str">
        <f>IF(ISERROR(VLOOKUP(Entradas!$A489,Inventario!$A$2:$M$21,3,FALSE)),"",VLOOKUP(Entradas!$A489,Inventario!$A$2:$M$21,3,FALSE))</f>
        <v>Rotavirus Vivo Atenuado</v>
      </c>
      <c r="D489" s="59" t="str">
        <f>IF(ISERROR(VLOOKUP(Entradas!$A489,Inventario!$A$2:$M$21,4,FALSE)),"",VLOOKUP(Entradas!$A489,Inventario!$A$2:$M$21,4,FALSE))</f>
        <v>IPS FARALLONES</v>
      </c>
      <c r="E489" s="59" t="str">
        <f>IF(ISERROR(VLOOKUP(Entradas!$A489,Inventario!$A$2:$M$21,5,FALSE)),"",VLOOKUP(Entradas!$A489,Inventario!$A$2:$M$21,5,FALSE))</f>
        <v>Merck</v>
      </c>
      <c r="F489" s="60" t="str">
        <f>IF(ISERROR(VLOOKUP(Entradas!$A489,Inventario!$A$2:$M$21,6,FALSE)),"",VLOOKUP(Entradas!$A489,Inventario!$A$2:$M$21,6,FALSE))</f>
        <v>1800</v>
      </c>
      <c r="G489" s="74">
        <v>45106</v>
      </c>
      <c r="H489" s="73" t="s">
        <v>261</v>
      </c>
      <c r="I489" s="74">
        <v>45622</v>
      </c>
      <c r="J489" s="75">
        <v>3</v>
      </c>
      <c r="K489" s="76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71" t="s">
        <v>58</v>
      </c>
      <c r="B490" s="58" t="str">
        <f>IF(ISERROR(VLOOKUP(Entradas!$A490,Inventario!$A$2:$M$21,2,FALSE)),"",VLOOKUP(Entradas!$A490,Inventario!$A$2:$M$21,2,FALSE))</f>
        <v>Proquad</v>
      </c>
      <c r="C490" s="58" t="str">
        <f>IF(ISERROR(VLOOKUP(Entradas!$A490,Inventario!$A$2:$M$21,3,FALSE)),"",VLOOKUP(Entradas!$A490,Inventario!$A$2:$M$21,3,FALSE))</f>
        <v>Sarampion + Rubeola + parotiditis + varicela</v>
      </c>
      <c r="D490" s="59" t="str">
        <f>IF(ISERROR(VLOOKUP(Entradas!$A490,Inventario!$A$2:$M$21,4,FALSE)),"",VLOOKUP(Entradas!$A490,Inventario!$A$2:$M$21,4,FALSE))</f>
        <v>IPS FARALLONES</v>
      </c>
      <c r="E490" s="59" t="str">
        <f>IF(ISERROR(VLOOKUP(Entradas!$A490,Inventario!$A$2:$M$21,5,FALSE)),"",VLOOKUP(Entradas!$A490,Inventario!$A$2:$M$21,5,FALSE))</f>
        <v>Merck</v>
      </c>
      <c r="F490" s="60" t="str">
        <f>IF(ISERROR(VLOOKUP(Entradas!$A490,Inventario!$A$2:$M$21,6,FALSE)),"",VLOOKUP(Entradas!$A490,Inventario!$A$2:$M$21,6,FALSE))</f>
        <v>4200</v>
      </c>
      <c r="G490" s="74">
        <v>45106</v>
      </c>
      <c r="H490" s="73" t="s">
        <v>259</v>
      </c>
      <c r="I490" s="74">
        <v>45443</v>
      </c>
      <c r="J490" s="75">
        <v>2</v>
      </c>
      <c r="K490" s="76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78"/>
      <c r="B491" s="58" t="str">
        <f>IF(ISERROR(VLOOKUP(Entradas!$A491,Inventario!$A$2:$M$21,2,FALSE)),"",VLOOKUP(Entradas!$A491,Inventario!$A$2:$M$21,2,FALSE))</f>
        <v/>
      </c>
      <c r="C491" s="58" t="str">
        <f>IF(ISERROR(VLOOKUP(Entradas!$A491,Inventario!$A$2:$M$21,3,FALSE)),"",VLOOKUP(Entradas!$A491,Inventario!$A$2:$M$21,3,FALSE))</f>
        <v/>
      </c>
      <c r="D491" s="59" t="str">
        <f>IF(ISERROR(VLOOKUP(Entradas!$A491,Inventario!$A$2:$M$21,4,FALSE)),"",VLOOKUP(Entradas!$A491,Inventario!$A$2:$M$21,4,FALSE))</f>
        <v/>
      </c>
      <c r="E491" s="59" t="str">
        <f>IF(ISERROR(VLOOKUP(Entradas!$A491,Inventario!$A$2:$M$21,5,FALSE)),"",VLOOKUP(Entradas!$A491,Inventario!$A$2:$M$21,5,FALSE))</f>
        <v/>
      </c>
      <c r="F491" s="60" t="str">
        <f>IF(ISERROR(VLOOKUP(Entradas!$A491,Inventario!$A$2:$M$21,6,FALSE)),"",VLOOKUP(Entradas!$A491,Inventario!$A$2:$M$21,6,FALSE))</f>
        <v/>
      </c>
      <c r="G491" s="72"/>
      <c r="H491" s="79"/>
      <c r="I491" s="74"/>
      <c r="J491" s="80"/>
      <c r="K491" s="76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78"/>
      <c r="B492" s="58" t="str">
        <f>IF(ISERROR(VLOOKUP(Entradas!$A492,Inventario!$A$2:$M$21,2,FALSE)),"",VLOOKUP(Entradas!$A492,Inventario!$A$2:$M$21,2,FALSE))</f>
        <v/>
      </c>
      <c r="C492" s="58" t="str">
        <f>IF(ISERROR(VLOOKUP(Entradas!$A492,Inventario!$A$2:$M$21,3,FALSE)),"",VLOOKUP(Entradas!$A492,Inventario!$A$2:$M$21,3,FALSE))</f>
        <v/>
      </c>
      <c r="D492" s="59" t="str">
        <f>IF(ISERROR(VLOOKUP(Entradas!$A492,Inventario!$A$2:$M$21,4,FALSE)),"",VLOOKUP(Entradas!$A492,Inventario!$A$2:$M$21,4,FALSE))</f>
        <v/>
      </c>
      <c r="E492" s="59" t="str">
        <f>IF(ISERROR(VLOOKUP(Entradas!$A492,Inventario!$A$2:$M$21,5,FALSE)),"",VLOOKUP(Entradas!$A492,Inventario!$A$2:$M$21,5,FALSE))</f>
        <v/>
      </c>
      <c r="F492" s="60" t="str">
        <f>IF(ISERROR(VLOOKUP(Entradas!$A492,Inventario!$A$2:$M$21,6,FALSE)),"",VLOOKUP(Entradas!$A492,Inventario!$A$2:$M$21,6,FALSE))</f>
        <v/>
      </c>
      <c r="G492" s="72"/>
      <c r="H492" s="79"/>
      <c r="I492" s="74"/>
      <c r="J492" s="80"/>
      <c r="K492" s="76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78"/>
      <c r="B493" s="58" t="str">
        <f>IF(ISERROR(VLOOKUP(Entradas!$A493,Inventario!$A$2:$M$21,2,FALSE)),"",VLOOKUP(Entradas!$A493,Inventario!$A$2:$M$21,2,FALSE))</f>
        <v/>
      </c>
      <c r="C493" s="58" t="str">
        <f>IF(ISERROR(VLOOKUP(Entradas!$A493,Inventario!$A$2:$M$21,3,FALSE)),"",VLOOKUP(Entradas!$A493,Inventario!$A$2:$M$21,3,FALSE))</f>
        <v/>
      </c>
      <c r="D493" s="59" t="str">
        <f>IF(ISERROR(VLOOKUP(Entradas!$A493,Inventario!$A$2:$M$21,4,FALSE)),"",VLOOKUP(Entradas!$A493,Inventario!$A$2:$M$21,4,FALSE))</f>
        <v/>
      </c>
      <c r="E493" s="59" t="str">
        <f>IF(ISERROR(VLOOKUP(Entradas!$A493,Inventario!$A$2:$M$21,5,FALSE)),"",VLOOKUP(Entradas!$A493,Inventario!$A$2:$M$21,5,FALSE))</f>
        <v/>
      </c>
      <c r="F493" s="60" t="str">
        <f>IF(ISERROR(VLOOKUP(Entradas!$A493,Inventario!$A$2:$M$21,6,FALSE)),"",VLOOKUP(Entradas!$A493,Inventario!$A$2:$M$21,6,FALSE))</f>
        <v/>
      </c>
      <c r="G493" s="72"/>
      <c r="H493" s="79"/>
      <c r="I493" s="74"/>
      <c r="J493" s="80"/>
      <c r="K493" s="76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78"/>
      <c r="B494" s="58" t="str">
        <f>IF(ISERROR(VLOOKUP(Entradas!$A494,Inventario!$A$2:$M$21,2,FALSE)),"",VLOOKUP(Entradas!$A494,Inventario!$A$2:$M$21,2,FALSE))</f>
        <v/>
      </c>
      <c r="C494" s="58" t="str">
        <f>IF(ISERROR(VLOOKUP(Entradas!$A494,Inventario!$A$2:$M$21,3,FALSE)),"",VLOOKUP(Entradas!$A494,Inventario!$A$2:$M$21,3,FALSE))</f>
        <v/>
      </c>
      <c r="D494" s="59" t="str">
        <f>IF(ISERROR(VLOOKUP(Entradas!$A494,Inventario!$A$2:$M$21,4,FALSE)),"",VLOOKUP(Entradas!$A494,Inventario!$A$2:$M$21,4,FALSE))</f>
        <v/>
      </c>
      <c r="E494" s="59" t="str">
        <f>IF(ISERROR(VLOOKUP(Entradas!$A494,Inventario!$A$2:$M$21,5,FALSE)),"",VLOOKUP(Entradas!$A494,Inventario!$A$2:$M$21,5,FALSE))</f>
        <v/>
      </c>
      <c r="F494" s="60" t="str">
        <f>IF(ISERROR(VLOOKUP(Entradas!$A494,Inventario!$A$2:$M$21,6,FALSE)),"",VLOOKUP(Entradas!$A494,Inventario!$A$2:$M$21,6,FALSE))</f>
        <v/>
      </c>
      <c r="G494" s="72"/>
      <c r="H494" s="79"/>
      <c r="I494" s="74"/>
      <c r="J494" s="80"/>
      <c r="K494" s="76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78"/>
      <c r="B495" s="58" t="str">
        <f>IF(ISERROR(VLOOKUP(Entradas!$A495,Inventario!$A$2:$M$21,2,FALSE)),"",VLOOKUP(Entradas!$A495,Inventario!$A$2:$M$21,2,FALSE))</f>
        <v/>
      </c>
      <c r="C495" s="58" t="str">
        <f>IF(ISERROR(VLOOKUP(Entradas!$A495,Inventario!$A$2:$M$21,3,FALSE)),"",VLOOKUP(Entradas!$A495,Inventario!$A$2:$M$21,3,FALSE))</f>
        <v/>
      </c>
      <c r="D495" s="59" t="str">
        <f>IF(ISERROR(VLOOKUP(Entradas!$A495,Inventario!$A$2:$M$21,4,FALSE)),"",VLOOKUP(Entradas!$A495,Inventario!$A$2:$M$21,4,FALSE))</f>
        <v/>
      </c>
      <c r="E495" s="59" t="str">
        <f>IF(ISERROR(VLOOKUP(Entradas!$A495,Inventario!$A$2:$M$21,5,FALSE)),"",VLOOKUP(Entradas!$A495,Inventario!$A$2:$M$21,5,FALSE))</f>
        <v/>
      </c>
      <c r="F495" s="60" t="str">
        <f>IF(ISERROR(VLOOKUP(Entradas!$A495,Inventario!$A$2:$M$21,6,FALSE)),"",VLOOKUP(Entradas!$A495,Inventario!$A$2:$M$21,6,FALSE))</f>
        <v/>
      </c>
      <c r="G495" s="72"/>
      <c r="H495" s="79"/>
      <c r="I495" s="74"/>
      <c r="J495" s="80"/>
      <c r="K495" s="76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78"/>
      <c r="B496" s="58" t="str">
        <f>IF(ISERROR(VLOOKUP(Entradas!$A496,Inventario!$A$2:$M$21,2,FALSE)),"",VLOOKUP(Entradas!$A496,Inventario!$A$2:$M$21,2,FALSE))</f>
        <v/>
      </c>
      <c r="C496" s="58" t="str">
        <f>IF(ISERROR(VLOOKUP(Entradas!$A496,Inventario!$A$2:$M$21,3,FALSE)),"",VLOOKUP(Entradas!$A496,Inventario!$A$2:$M$21,3,FALSE))</f>
        <v/>
      </c>
      <c r="D496" s="59" t="str">
        <f>IF(ISERROR(VLOOKUP(Entradas!$A496,Inventario!$A$2:$M$21,4,FALSE)),"",VLOOKUP(Entradas!$A496,Inventario!$A$2:$M$21,4,FALSE))</f>
        <v/>
      </c>
      <c r="E496" s="59" t="str">
        <f>IF(ISERROR(VLOOKUP(Entradas!$A496,Inventario!$A$2:$M$21,5,FALSE)),"",VLOOKUP(Entradas!$A496,Inventario!$A$2:$M$21,5,FALSE))</f>
        <v/>
      </c>
      <c r="F496" s="60" t="str">
        <f>IF(ISERROR(VLOOKUP(Entradas!$A496,Inventario!$A$2:$M$21,6,FALSE)),"",VLOOKUP(Entradas!$A496,Inventario!$A$2:$M$21,6,FALSE))</f>
        <v/>
      </c>
      <c r="G496" s="72"/>
      <c r="H496" s="79"/>
      <c r="I496" s="74"/>
      <c r="J496" s="80"/>
      <c r="K496" s="76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78"/>
      <c r="B497" s="58" t="str">
        <f>IF(ISERROR(VLOOKUP(Entradas!$A497,Inventario!$A$2:$M$21,2,FALSE)),"",VLOOKUP(Entradas!$A497,Inventario!$A$2:$M$21,2,FALSE))</f>
        <v/>
      </c>
      <c r="C497" s="58" t="str">
        <f>IF(ISERROR(VLOOKUP(Entradas!$A497,Inventario!$A$2:$M$21,3,FALSE)),"",VLOOKUP(Entradas!$A497,Inventario!$A$2:$M$21,3,FALSE))</f>
        <v/>
      </c>
      <c r="D497" s="59" t="str">
        <f>IF(ISERROR(VLOOKUP(Entradas!$A497,Inventario!$A$2:$M$21,4,FALSE)),"",VLOOKUP(Entradas!$A497,Inventario!$A$2:$M$21,4,FALSE))</f>
        <v/>
      </c>
      <c r="E497" s="59" t="str">
        <f>IF(ISERROR(VLOOKUP(Entradas!$A497,Inventario!$A$2:$M$21,5,FALSE)),"",VLOOKUP(Entradas!$A497,Inventario!$A$2:$M$21,5,FALSE))</f>
        <v/>
      </c>
      <c r="F497" s="60" t="str">
        <f>IF(ISERROR(VLOOKUP(Entradas!$A497,Inventario!$A$2:$M$21,6,FALSE)),"",VLOOKUP(Entradas!$A497,Inventario!$A$2:$M$21,6,FALSE))</f>
        <v/>
      </c>
      <c r="G497" s="72"/>
      <c r="H497" s="79"/>
      <c r="I497" s="74"/>
      <c r="J497" s="80"/>
      <c r="K497" s="76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78"/>
      <c r="B498" s="58" t="str">
        <f>IF(ISERROR(VLOOKUP(Entradas!$A498,Inventario!$A$2:$M$21,2,FALSE)),"",VLOOKUP(Entradas!$A498,Inventario!$A$2:$M$21,2,FALSE))</f>
        <v/>
      </c>
      <c r="C498" s="58" t="str">
        <f>IF(ISERROR(VLOOKUP(Entradas!$A498,Inventario!$A$2:$M$21,3,FALSE)),"",VLOOKUP(Entradas!$A498,Inventario!$A$2:$M$21,3,FALSE))</f>
        <v/>
      </c>
      <c r="D498" s="59" t="str">
        <f>IF(ISERROR(VLOOKUP(Entradas!$A498,Inventario!$A$2:$M$21,4,FALSE)),"",VLOOKUP(Entradas!$A498,Inventario!$A$2:$M$21,4,FALSE))</f>
        <v/>
      </c>
      <c r="E498" s="59" t="str">
        <f>IF(ISERROR(VLOOKUP(Entradas!$A498,Inventario!$A$2:$M$21,5,FALSE)),"",VLOOKUP(Entradas!$A498,Inventario!$A$2:$M$21,5,FALSE))</f>
        <v/>
      </c>
      <c r="F498" s="60" t="str">
        <f>IF(ISERROR(VLOOKUP(Entradas!$A498,Inventario!$A$2:$M$21,6,FALSE)),"",VLOOKUP(Entradas!$A498,Inventario!$A$2:$M$21,6,FALSE))</f>
        <v/>
      </c>
      <c r="G498" s="72"/>
      <c r="H498" s="79"/>
      <c r="I498" s="74"/>
      <c r="J498" s="80"/>
      <c r="K498" s="76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78"/>
      <c r="B499" s="58" t="str">
        <f>IF(ISERROR(VLOOKUP(Entradas!$A499,Inventario!$A$2:$M$21,2,FALSE)),"",VLOOKUP(Entradas!$A499,Inventario!$A$2:$M$21,2,FALSE))</f>
        <v/>
      </c>
      <c r="C499" s="58" t="str">
        <f>IF(ISERROR(VLOOKUP(Entradas!$A499,Inventario!$A$2:$M$21,3,FALSE)),"",VLOOKUP(Entradas!$A499,Inventario!$A$2:$M$21,3,FALSE))</f>
        <v/>
      </c>
      <c r="D499" s="59" t="str">
        <f>IF(ISERROR(VLOOKUP(Entradas!$A499,Inventario!$A$2:$M$21,4,FALSE)),"",VLOOKUP(Entradas!$A499,Inventario!$A$2:$M$21,4,FALSE))</f>
        <v/>
      </c>
      <c r="E499" s="59" t="str">
        <f>IF(ISERROR(VLOOKUP(Entradas!$A499,Inventario!$A$2:$M$21,5,FALSE)),"",VLOOKUP(Entradas!$A499,Inventario!$A$2:$M$21,5,FALSE))</f>
        <v/>
      </c>
      <c r="F499" s="60" t="str">
        <f>IF(ISERROR(VLOOKUP(Entradas!$A499,Inventario!$A$2:$M$21,6,FALSE)),"",VLOOKUP(Entradas!$A499,Inventario!$A$2:$M$21,6,FALSE))</f>
        <v/>
      </c>
      <c r="G499" s="72"/>
      <c r="H499" s="79"/>
      <c r="I499" s="74"/>
      <c r="J499" s="80"/>
      <c r="K499" s="76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78"/>
      <c r="B500" s="58" t="str">
        <f>IF(ISERROR(VLOOKUP(Entradas!$A500,Inventario!$A$2:$M$21,2,FALSE)),"",VLOOKUP(Entradas!$A500,Inventario!$A$2:$M$21,2,FALSE))</f>
        <v/>
      </c>
      <c r="C500" s="58" t="str">
        <f>IF(ISERROR(VLOOKUP(Entradas!$A500,Inventario!$A$2:$M$21,3,FALSE)),"",VLOOKUP(Entradas!$A500,Inventario!$A$2:$M$21,3,FALSE))</f>
        <v/>
      </c>
      <c r="D500" s="59" t="str">
        <f>IF(ISERROR(VLOOKUP(Entradas!$A500,Inventario!$A$2:$M$21,4,FALSE)),"",VLOOKUP(Entradas!$A500,Inventario!$A$2:$M$21,4,FALSE))</f>
        <v/>
      </c>
      <c r="E500" s="59" t="str">
        <f>IF(ISERROR(VLOOKUP(Entradas!$A500,Inventario!$A$2:$M$21,5,FALSE)),"",VLOOKUP(Entradas!$A500,Inventario!$A$2:$M$21,5,FALSE))</f>
        <v/>
      </c>
      <c r="F500" s="60" t="str">
        <f>IF(ISERROR(VLOOKUP(Entradas!$A500,Inventario!$A$2:$M$21,6,FALSE)),"",VLOOKUP(Entradas!$A500,Inventario!$A$2:$M$21,6,FALSE))</f>
        <v/>
      </c>
      <c r="G500" s="72"/>
      <c r="H500" s="79"/>
      <c r="I500" s="74"/>
      <c r="J500" s="80"/>
      <c r="K500" s="76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78"/>
      <c r="B501" s="58" t="str">
        <f>IF(ISERROR(VLOOKUP(Entradas!$A501,Inventario!$A$2:$M$21,2,FALSE)),"",VLOOKUP(Entradas!$A501,Inventario!$A$2:$M$21,2,FALSE))</f>
        <v/>
      </c>
      <c r="C501" s="58" t="str">
        <f>IF(ISERROR(VLOOKUP(Entradas!$A501,Inventario!$A$2:$M$21,3,FALSE)),"",VLOOKUP(Entradas!$A501,Inventario!$A$2:$M$21,3,FALSE))</f>
        <v/>
      </c>
      <c r="D501" s="59" t="str">
        <f>IF(ISERROR(VLOOKUP(Entradas!$A501,Inventario!$A$2:$M$21,4,FALSE)),"",VLOOKUP(Entradas!$A501,Inventario!$A$2:$M$21,4,FALSE))</f>
        <v/>
      </c>
      <c r="E501" s="59" t="str">
        <f>IF(ISERROR(VLOOKUP(Entradas!$A501,Inventario!$A$2:$M$21,5,FALSE)),"",VLOOKUP(Entradas!$A501,Inventario!$A$2:$M$21,5,FALSE))</f>
        <v/>
      </c>
      <c r="F501" s="60" t="str">
        <f>IF(ISERROR(VLOOKUP(Entradas!$A501,Inventario!$A$2:$M$21,6,FALSE)),"",VLOOKUP(Entradas!$A501,Inventario!$A$2:$M$21,6,FALSE))</f>
        <v/>
      </c>
      <c r="G501" s="72"/>
      <c r="H501" s="79"/>
      <c r="I501" s="72"/>
      <c r="J501" s="80"/>
      <c r="K501" s="76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78"/>
      <c r="B502" s="58" t="str">
        <f>IF(ISERROR(VLOOKUP(Entradas!$A502,Inventario!$A$2:$M$21,2,FALSE)),"",VLOOKUP(Entradas!$A502,Inventario!$A$2:$M$21,2,FALSE))</f>
        <v/>
      </c>
      <c r="C502" s="58" t="str">
        <f>IF(ISERROR(VLOOKUP(Entradas!$A502,Inventario!$A$2:$M$21,3,FALSE)),"",VLOOKUP(Entradas!$A502,Inventario!$A$2:$M$21,3,FALSE))</f>
        <v/>
      </c>
      <c r="D502" s="59" t="str">
        <f>IF(ISERROR(VLOOKUP(Entradas!$A502,Inventario!$A$2:$M$21,4,FALSE)),"",VLOOKUP(Entradas!$A502,Inventario!$A$2:$M$21,4,FALSE))</f>
        <v/>
      </c>
      <c r="E502" s="59" t="str">
        <f>IF(ISERROR(VLOOKUP(Entradas!$A502,Inventario!$A$2:$M$21,5,FALSE)),"",VLOOKUP(Entradas!$A502,Inventario!$A$2:$M$21,5,FALSE))</f>
        <v/>
      </c>
      <c r="F502" s="60" t="str">
        <f>IF(ISERROR(VLOOKUP(Entradas!$A502,Inventario!$A$2:$M$21,6,FALSE)),"",VLOOKUP(Entradas!$A502,Inventario!$A$2:$M$21,6,FALSE))</f>
        <v/>
      </c>
      <c r="G502" s="72"/>
      <c r="H502" s="79"/>
      <c r="I502" s="72"/>
      <c r="J502" s="80"/>
      <c r="K502" s="76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78"/>
      <c r="B503" s="58" t="str">
        <f>IF(ISERROR(VLOOKUP(Entradas!$A503,Inventario!$A$2:$M$21,2,FALSE)),"",VLOOKUP(Entradas!$A503,Inventario!$A$2:$M$21,2,FALSE))</f>
        <v/>
      </c>
      <c r="C503" s="58" t="str">
        <f>IF(ISERROR(VLOOKUP(Entradas!$A503,Inventario!$A$2:$M$21,3,FALSE)),"",VLOOKUP(Entradas!$A503,Inventario!$A$2:$M$21,3,FALSE))</f>
        <v/>
      </c>
      <c r="D503" s="59" t="str">
        <f>IF(ISERROR(VLOOKUP(Entradas!$A503,Inventario!$A$2:$M$21,4,FALSE)),"",VLOOKUP(Entradas!$A503,Inventario!$A$2:$M$21,4,FALSE))</f>
        <v/>
      </c>
      <c r="E503" s="59" t="str">
        <f>IF(ISERROR(VLOOKUP(Entradas!$A503,Inventario!$A$2:$M$21,5,FALSE)),"",VLOOKUP(Entradas!$A503,Inventario!$A$2:$M$21,5,FALSE))</f>
        <v/>
      </c>
      <c r="F503" s="60" t="str">
        <f>IF(ISERROR(VLOOKUP(Entradas!$A503,Inventario!$A$2:$M$21,6,FALSE)),"",VLOOKUP(Entradas!$A503,Inventario!$A$2:$M$21,6,FALSE))</f>
        <v/>
      </c>
      <c r="G503" s="72"/>
      <c r="H503" s="79"/>
      <c r="I503" s="72"/>
      <c r="J503" s="80"/>
      <c r="K503" s="76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78"/>
      <c r="B504" s="58" t="str">
        <f>IF(ISERROR(VLOOKUP(Entradas!$A504,Inventario!$A$2:$M$21,2,FALSE)),"",VLOOKUP(Entradas!$A504,Inventario!$A$2:$M$21,2,FALSE))</f>
        <v/>
      </c>
      <c r="C504" s="58" t="str">
        <f>IF(ISERROR(VLOOKUP(Entradas!$A504,Inventario!$A$2:$M$21,3,FALSE)),"",VLOOKUP(Entradas!$A504,Inventario!$A$2:$M$21,3,FALSE))</f>
        <v/>
      </c>
      <c r="D504" s="59" t="str">
        <f>IF(ISERROR(VLOOKUP(Entradas!$A504,Inventario!$A$2:$M$21,4,FALSE)),"",VLOOKUP(Entradas!$A504,Inventario!$A$2:$M$21,4,FALSE))</f>
        <v/>
      </c>
      <c r="E504" s="59" t="str">
        <f>IF(ISERROR(VLOOKUP(Entradas!$A504,Inventario!$A$2:$M$21,5,FALSE)),"",VLOOKUP(Entradas!$A504,Inventario!$A$2:$M$21,5,FALSE))</f>
        <v/>
      </c>
      <c r="F504" s="60" t="str">
        <f>IF(ISERROR(VLOOKUP(Entradas!$A504,Inventario!$A$2:$M$21,6,FALSE)),"",VLOOKUP(Entradas!$A504,Inventario!$A$2:$M$21,6,FALSE))</f>
        <v/>
      </c>
      <c r="G504" s="72"/>
      <c r="H504" s="79"/>
      <c r="I504" s="72"/>
      <c r="J504" s="80"/>
      <c r="K504" s="76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78"/>
      <c r="B505" s="58" t="str">
        <f>IF(ISERROR(VLOOKUP(Entradas!$A505,Inventario!$A$2:$M$21,2,FALSE)),"",VLOOKUP(Entradas!$A505,Inventario!$A$2:$M$21,2,FALSE))</f>
        <v/>
      </c>
      <c r="C505" s="58" t="str">
        <f>IF(ISERROR(VLOOKUP(Entradas!$A505,Inventario!$A$2:$M$21,3,FALSE)),"",VLOOKUP(Entradas!$A505,Inventario!$A$2:$M$21,3,FALSE))</f>
        <v/>
      </c>
      <c r="D505" s="59" t="str">
        <f>IF(ISERROR(VLOOKUP(Entradas!$A505,Inventario!$A$2:$M$21,4,FALSE)),"",VLOOKUP(Entradas!$A505,Inventario!$A$2:$M$21,4,FALSE))</f>
        <v/>
      </c>
      <c r="E505" s="59" t="str">
        <f>IF(ISERROR(VLOOKUP(Entradas!$A505,Inventario!$A$2:$M$21,5,FALSE)),"",VLOOKUP(Entradas!$A505,Inventario!$A$2:$M$21,5,FALSE))</f>
        <v/>
      </c>
      <c r="F505" s="60" t="str">
        <f>IF(ISERROR(VLOOKUP(Entradas!$A505,Inventario!$A$2:$M$21,6,FALSE)),"",VLOOKUP(Entradas!$A505,Inventario!$A$2:$M$21,6,FALSE))</f>
        <v/>
      </c>
      <c r="G505" s="72"/>
      <c r="H505" s="79"/>
      <c r="I505" s="72"/>
      <c r="J505" s="80"/>
      <c r="K505" s="76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78"/>
      <c r="B506" s="58" t="str">
        <f>IF(ISERROR(VLOOKUP(Entradas!$A506,Inventario!$A$2:$M$21,2,FALSE)),"",VLOOKUP(Entradas!$A506,Inventario!$A$2:$M$21,2,FALSE))</f>
        <v/>
      </c>
      <c r="C506" s="58" t="str">
        <f>IF(ISERROR(VLOOKUP(Entradas!$A506,Inventario!$A$2:$M$21,3,FALSE)),"",VLOOKUP(Entradas!$A506,Inventario!$A$2:$M$21,3,FALSE))</f>
        <v/>
      </c>
      <c r="D506" s="59" t="str">
        <f>IF(ISERROR(VLOOKUP(Entradas!$A506,Inventario!$A$2:$M$21,4,FALSE)),"",VLOOKUP(Entradas!$A506,Inventario!$A$2:$M$21,4,FALSE))</f>
        <v/>
      </c>
      <c r="E506" s="59" t="str">
        <f>IF(ISERROR(VLOOKUP(Entradas!$A506,Inventario!$A$2:$M$21,5,FALSE)),"",VLOOKUP(Entradas!$A506,Inventario!$A$2:$M$21,5,FALSE))</f>
        <v/>
      </c>
      <c r="F506" s="60" t="str">
        <f>IF(ISERROR(VLOOKUP(Entradas!$A506,Inventario!$A$2:$M$21,6,FALSE)),"",VLOOKUP(Entradas!$A506,Inventario!$A$2:$M$21,6,FALSE))</f>
        <v/>
      </c>
      <c r="G506" s="72"/>
      <c r="H506" s="79"/>
      <c r="I506" s="72"/>
      <c r="J506" s="80"/>
      <c r="K506" s="76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78"/>
      <c r="B507" s="58" t="str">
        <f>IF(ISERROR(VLOOKUP(Entradas!$A507,Inventario!$A$2:$M$21,2,FALSE)),"",VLOOKUP(Entradas!$A507,Inventario!$A$2:$M$21,2,FALSE))</f>
        <v/>
      </c>
      <c r="C507" s="58" t="str">
        <f>IF(ISERROR(VLOOKUP(Entradas!$A507,Inventario!$A$2:$M$21,3,FALSE)),"",VLOOKUP(Entradas!$A507,Inventario!$A$2:$M$21,3,FALSE))</f>
        <v/>
      </c>
      <c r="D507" s="59" t="str">
        <f>IF(ISERROR(VLOOKUP(Entradas!$A507,Inventario!$A$2:$M$21,4,FALSE)),"",VLOOKUP(Entradas!$A507,Inventario!$A$2:$M$21,4,FALSE))</f>
        <v/>
      </c>
      <c r="E507" s="59" t="str">
        <f>IF(ISERROR(VLOOKUP(Entradas!$A507,Inventario!$A$2:$M$21,5,FALSE)),"",VLOOKUP(Entradas!$A507,Inventario!$A$2:$M$21,5,FALSE))</f>
        <v/>
      </c>
      <c r="F507" s="60" t="str">
        <f>IF(ISERROR(VLOOKUP(Entradas!$A507,Inventario!$A$2:$M$21,6,FALSE)),"",VLOOKUP(Entradas!$A507,Inventario!$A$2:$M$21,6,FALSE))</f>
        <v/>
      </c>
      <c r="G507" s="72"/>
      <c r="H507" s="79"/>
      <c r="I507" s="72"/>
      <c r="J507" s="80"/>
      <c r="K507" s="76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78"/>
      <c r="B508" s="58" t="str">
        <f>IF(ISERROR(VLOOKUP(Entradas!$A508,Inventario!$A$2:$M$21,2,FALSE)),"",VLOOKUP(Entradas!$A508,Inventario!$A$2:$M$21,2,FALSE))</f>
        <v/>
      </c>
      <c r="C508" s="58" t="str">
        <f>IF(ISERROR(VLOOKUP(Entradas!$A508,Inventario!$A$2:$M$21,3,FALSE)),"",VLOOKUP(Entradas!$A508,Inventario!$A$2:$M$21,3,FALSE))</f>
        <v/>
      </c>
      <c r="D508" s="59" t="str">
        <f>IF(ISERROR(VLOOKUP(Entradas!$A508,Inventario!$A$2:$M$21,4,FALSE)),"",VLOOKUP(Entradas!$A508,Inventario!$A$2:$M$21,4,FALSE))</f>
        <v/>
      </c>
      <c r="E508" s="59" t="str">
        <f>IF(ISERROR(VLOOKUP(Entradas!$A508,Inventario!$A$2:$M$21,5,FALSE)),"",VLOOKUP(Entradas!$A508,Inventario!$A$2:$M$21,5,FALSE))</f>
        <v/>
      </c>
      <c r="F508" s="60" t="str">
        <f>IF(ISERROR(VLOOKUP(Entradas!$A508,Inventario!$A$2:$M$21,6,FALSE)),"",VLOOKUP(Entradas!$A508,Inventario!$A$2:$M$21,6,FALSE))</f>
        <v/>
      </c>
      <c r="G508" s="72"/>
      <c r="H508" s="79"/>
      <c r="I508" s="72"/>
      <c r="J508" s="80"/>
      <c r="K508" s="76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78"/>
      <c r="B509" s="58" t="str">
        <f>IF(ISERROR(VLOOKUP(Entradas!$A509,Inventario!$A$2:$M$21,2,FALSE)),"",VLOOKUP(Entradas!$A509,Inventario!$A$2:$M$21,2,FALSE))</f>
        <v/>
      </c>
      <c r="C509" s="58" t="str">
        <f>IF(ISERROR(VLOOKUP(Entradas!$A509,Inventario!$A$2:$M$21,3,FALSE)),"",VLOOKUP(Entradas!$A509,Inventario!$A$2:$M$21,3,FALSE))</f>
        <v/>
      </c>
      <c r="D509" s="59" t="str">
        <f>IF(ISERROR(VLOOKUP(Entradas!$A509,Inventario!$A$2:$M$21,4,FALSE)),"",VLOOKUP(Entradas!$A509,Inventario!$A$2:$M$21,4,FALSE))</f>
        <v/>
      </c>
      <c r="E509" s="59" t="str">
        <f>IF(ISERROR(VLOOKUP(Entradas!$A509,Inventario!$A$2:$M$21,5,FALSE)),"",VLOOKUP(Entradas!$A509,Inventario!$A$2:$M$21,5,FALSE))</f>
        <v/>
      </c>
      <c r="F509" s="60" t="str">
        <f>IF(ISERROR(VLOOKUP(Entradas!$A509,Inventario!$A$2:$M$21,6,FALSE)),"",VLOOKUP(Entradas!$A509,Inventario!$A$2:$M$21,6,FALSE))</f>
        <v/>
      </c>
      <c r="G509" s="72"/>
      <c r="H509" s="79"/>
      <c r="I509" s="72"/>
      <c r="J509" s="80"/>
      <c r="K509" s="76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78"/>
      <c r="B510" s="58" t="str">
        <f>IF(ISERROR(VLOOKUP(Entradas!$A510,Inventario!$A$2:$M$21,2,FALSE)),"",VLOOKUP(Entradas!$A510,Inventario!$A$2:$M$21,2,FALSE))</f>
        <v/>
      </c>
      <c r="C510" s="58" t="str">
        <f>IF(ISERROR(VLOOKUP(Entradas!$A510,Inventario!$A$2:$M$21,3,FALSE)),"",VLOOKUP(Entradas!$A510,Inventario!$A$2:$M$21,3,FALSE))</f>
        <v/>
      </c>
      <c r="D510" s="59" t="str">
        <f>IF(ISERROR(VLOOKUP(Entradas!$A510,Inventario!$A$2:$M$21,4,FALSE)),"",VLOOKUP(Entradas!$A510,Inventario!$A$2:$M$21,4,FALSE))</f>
        <v/>
      </c>
      <c r="E510" s="59" t="str">
        <f>IF(ISERROR(VLOOKUP(Entradas!$A510,Inventario!$A$2:$M$21,5,FALSE)),"",VLOOKUP(Entradas!$A510,Inventario!$A$2:$M$21,5,FALSE))</f>
        <v/>
      </c>
      <c r="F510" s="60" t="str">
        <f>IF(ISERROR(VLOOKUP(Entradas!$A510,Inventario!$A$2:$M$21,6,FALSE)),"",VLOOKUP(Entradas!$A510,Inventario!$A$2:$M$21,6,FALSE))</f>
        <v/>
      </c>
      <c r="G510" s="72"/>
      <c r="H510" s="79"/>
      <c r="I510" s="72"/>
      <c r="J510" s="80"/>
      <c r="K510" s="76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78"/>
      <c r="B511" s="58" t="str">
        <f>IF(ISERROR(VLOOKUP(Entradas!$A511,Inventario!$A$2:$M$21,2,FALSE)),"",VLOOKUP(Entradas!$A511,Inventario!$A$2:$M$21,2,FALSE))</f>
        <v/>
      </c>
      <c r="C511" s="58" t="str">
        <f>IF(ISERROR(VLOOKUP(Entradas!$A511,Inventario!$A$2:$M$21,3,FALSE)),"",VLOOKUP(Entradas!$A511,Inventario!$A$2:$M$21,3,FALSE))</f>
        <v/>
      </c>
      <c r="D511" s="59" t="str">
        <f>IF(ISERROR(VLOOKUP(Entradas!$A511,Inventario!$A$2:$M$21,4,FALSE)),"",VLOOKUP(Entradas!$A511,Inventario!$A$2:$M$21,4,FALSE))</f>
        <v/>
      </c>
      <c r="E511" s="59" t="str">
        <f>IF(ISERROR(VLOOKUP(Entradas!$A511,Inventario!$A$2:$M$21,5,FALSE)),"",VLOOKUP(Entradas!$A511,Inventario!$A$2:$M$21,5,FALSE))</f>
        <v/>
      </c>
      <c r="F511" s="60" t="str">
        <f>IF(ISERROR(VLOOKUP(Entradas!$A511,Inventario!$A$2:$M$21,6,FALSE)),"",VLOOKUP(Entradas!$A511,Inventario!$A$2:$M$21,6,FALSE))</f>
        <v/>
      </c>
      <c r="G511" s="72"/>
      <c r="H511" s="79"/>
      <c r="I511" s="72"/>
      <c r="J511" s="80"/>
      <c r="K511" s="76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78"/>
      <c r="B512" s="58" t="str">
        <f>IF(ISERROR(VLOOKUP(Entradas!$A512,Inventario!$A$2:$M$21,2,FALSE)),"",VLOOKUP(Entradas!$A512,Inventario!$A$2:$M$21,2,FALSE))</f>
        <v/>
      </c>
      <c r="C512" s="58" t="str">
        <f>IF(ISERROR(VLOOKUP(Entradas!$A512,Inventario!$A$2:$M$21,3,FALSE)),"",VLOOKUP(Entradas!$A512,Inventario!$A$2:$M$21,3,FALSE))</f>
        <v/>
      </c>
      <c r="D512" s="59" t="str">
        <f>IF(ISERROR(VLOOKUP(Entradas!$A512,Inventario!$A$2:$M$21,4,FALSE)),"",VLOOKUP(Entradas!$A512,Inventario!$A$2:$M$21,4,FALSE))</f>
        <v/>
      </c>
      <c r="E512" s="59" t="str">
        <f>IF(ISERROR(VLOOKUP(Entradas!$A512,Inventario!$A$2:$M$21,5,FALSE)),"",VLOOKUP(Entradas!$A512,Inventario!$A$2:$M$21,5,FALSE))</f>
        <v/>
      </c>
      <c r="F512" s="60" t="str">
        <f>IF(ISERROR(VLOOKUP(Entradas!$A512,Inventario!$A$2:$M$21,6,FALSE)),"",VLOOKUP(Entradas!$A512,Inventario!$A$2:$M$21,6,FALSE))</f>
        <v/>
      </c>
      <c r="G512" s="72"/>
      <c r="H512" s="79"/>
      <c r="I512" s="72"/>
      <c r="J512" s="80"/>
      <c r="K512" s="76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78"/>
      <c r="B513" s="58" t="str">
        <f>IF(ISERROR(VLOOKUP(Entradas!$A513,Inventario!$A$2:$M$21,2,FALSE)),"",VLOOKUP(Entradas!$A513,Inventario!$A$2:$M$21,2,FALSE))</f>
        <v/>
      </c>
      <c r="C513" s="58" t="str">
        <f>IF(ISERROR(VLOOKUP(Entradas!$A513,Inventario!$A$2:$M$21,3,FALSE)),"",VLOOKUP(Entradas!$A513,Inventario!$A$2:$M$21,3,FALSE))</f>
        <v/>
      </c>
      <c r="D513" s="59" t="str">
        <f>IF(ISERROR(VLOOKUP(Entradas!$A513,Inventario!$A$2:$M$21,4,FALSE)),"",VLOOKUP(Entradas!$A513,Inventario!$A$2:$M$21,4,FALSE))</f>
        <v/>
      </c>
      <c r="E513" s="59" t="str">
        <f>IF(ISERROR(VLOOKUP(Entradas!$A513,Inventario!$A$2:$M$21,5,FALSE)),"",VLOOKUP(Entradas!$A513,Inventario!$A$2:$M$21,5,FALSE))</f>
        <v/>
      </c>
      <c r="F513" s="60" t="str">
        <f>IF(ISERROR(VLOOKUP(Entradas!$A513,Inventario!$A$2:$M$21,6,FALSE)),"",VLOOKUP(Entradas!$A513,Inventario!$A$2:$M$21,6,FALSE))</f>
        <v/>
      </c>
      <c r="G513" s="72"/>
      <c r="H513" s="79"/>
      <c r="I513" s="72"/>
      <c r="J513" s="80"/>
      <c r="K513" s="76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78"/>
      <c r="B514" s="58" t="str">
        <f>IF(ISERROR(VLOOKUP(Entradas!$A514,Inventario!$A$2:$M$21,2,FALSE)),"",VLOOKUP(Entradas!$A514,Inventario!$A$2:$M$21,2,FALSE))</f>
        <v/>
      </c>
      <c r="C514" s="58" t="str">
        <f>IF(ISERROR(VLOOKUP(Entradas!$A514,Inventario!$A$2:$M$21,3,FALSE)),"",VLOOKUP(Entradas!$A514,Inventario!$A$2:$M$21,3,FALSE))</f>
        <v/>
      </c>
      <c r="D514" s="59" t="str">
        <f>IF(ISERROR(VLOOKUP(Entradas!$A514,Inventario!$A$2:$M$21,4,FALSE)),"",VLOOKUP(Entradas!$A514,Inventario!$A$2:$M$21,4,FALSE))</f>
        <v/>
      </c>
      <c r="E514" s="59" t="str">
        <f>IF(ISERROR(VLOOKUP(Entradas!$A514,Inventario!$A$2:$M$21,5,FALSE)),"",VLOOKUP(Entradas!$A514,Inventario!$A$2:$M$21,5,FALSE))</f>
        <v/>
      </c>
      <c r="F514" s="60" t="str">
        <f>IF(ISERROR(VLOOKUP(Entradas!$A514,Inventario!$A$2:$M$21,6,FALSE)),"",VLOOKUP(Entradas!$A514,Inventario!$A$2:$M$21,6,FALSE))</f>
        <v/>
      </c>
      <c r="G514" s="72"/>
      <c r="H514" s="79"/>
      <c r="I514" s="72"/>
      <c r="J514" s="80"/>
      <c r="K514" s="76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78"/>
      <c r="B515" s="58" t="str">
        <f>IF(ISERROR(VLOOKUP(Entradas!$A515,Inventario!$A$2:$M$21,2,FALSE)),"",VLOOKUP(Entradas!$A515,Inventario!$A$2:$M$21,2,FALSE))</f>
        <v/>
      </c>
      <c r="C515" s="58" t="str">
        <f>IF(ISERROR(VLOOKUP(Entradas!$A515,Inventario!$A$2:$M$21,3,FALSE)),"",VLOOKUP(Entradas!$A515,Inventario!$A$2:$M$21,3,FALSE))</f>
        <v/>
      </c>
      <c r="D515" s="59" t="str">
        <f>IF(ISERROR(VLOOKUP(Entradas!$A515,Inventario!$A$2:$M$21,4,FALSE)),"",VLOOKUP(Entradas!$A515,Inventario!$A$2:$M$21,4,FALSE))</f>
        <v/>
      </c>
      <c r="E515" s="59" t="str">
        <f>IF(ISERROR(VLOOKUP(Entradas!$A515,Inventario!$A$2:$M$21,5,FALSE)),"",VLOOKUP(Entradas!$A515,Inventario!$A$2:$M$21,5,FALSE))</f>
        <v/>
      </c>
      <c r="F515" s="60" t="str">
        <f>IF(ISERROR(VLOOKUP(Entradas!$A515,Inventario!$A$2:$M$21,6,FALSE)),"",VLOOKUP(Entradas!$A515,Inventario!$A$2:$M$21,6,FALSE))</f>
        <v/>
      </c>
      <c r="G515" s="72"/>
      <c r="H515" s="79"/>
      <c r="I515" s="72"/>
      <c r="J515" s="80"/>
      <c r="K515" s="76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78"/>
      <c r="B516" s="58" t="str">
        <f>IF(ISERROR(VLOOKUP(Entradas!$A516,Inventario!$A$2:$M$21,2,FALSE)),"",VLOOKUP(Entradas!$A516,Inventario!$A$2:$M$21,2,FALSE))</f>
        <v/>
      </c>
      <c r="C516" s="58" t="str">
        <f>IF(ISERROR(VLOOKUP(Entradas!$A516,Inventario!$A$2:$M$21,3,FALSE)),"",VLOOKUP(Entradas!$A516,Inventario!$A$2:$M$21,3,FALSE))</f>
        <v/>
      </c>
      <c r="D516" s="59" t="str">
        <f>IF(ISERROR(VLOOKUP(Entradas!$A516,Inventario!$A$2:$M$21,4,FALSE)),"",VLOOKUP(Entradas!$A516,Inventario!$A$2:$M$21,4,FALSE))</f>
        <v/>
      </c>
      <c r="E516" s="59" t="str">
        <f>IF(ISERROR(VLOOKUP(Entradas!$A516,Inventario!$A$2:$M$21,5,FALSE)),"",VLOOKUP(Entradas!$A516,Inventario!$A$2:$M$21,5,FALSE))</f>
        <v/>
      </c>
      <c r="F516" s="60" t="str">
        <f>IF(ISERROR(VLOOKUP(Entradas!$A516,Inventario!$A$2:$M$21,6,FALSE)),"",VLOOKUP(Entradas!$A516,Inventario!$A$2:$M$21,6,FALSE))</f>
        <v/>
      </c>
      <c r="G516" s="72"/>
      <c r="H516" s="79"/>
      <c r="I516" s="72"/>
      <c r="J516" s="80"/>
      <c r="K516" s="76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78"/>
      <c r="B517" s="58" t="str">
        <f>IF(ISERROR(VLOOKUP(Entradas!$A517,Inventario!$A$2:$M$21,2,FALSE)),"",VLOOKUP(Entradas!$A517,Inventario!$A$2:$M$21,2,FALSE))</f>
        <v/>
      </c>
      <c r="C517" s="58" t="str">
        <f>IF(ISERROR(VLOOKUP(Entradas!$A517,Inventario!$A$2:$M$21,3,FALSE)),"",VLOOKUP(Entradas!$A517,Inventario!$A$2:$M$21,3,FALSE))</f>
        <v/>
      </c>
      <c r="D517" s="59" t="str">
        <f>IF(ISERROR(VLOOKUP(Entradas!$A517,Inventario!$A$2:$M$21,4,FALSE)),"",VLOOKUP(Entradas!$A517,Inventario!$A$2:$M$21,4,FALSE))</f>
        <v/>
      </c>
      <c r="E517" s="59" t="str">
        <f>IF(ISERROR(VLOOKUP(Entradas!$A517,Inventario!$A$2:$M$21,5,FALSE)),"",VLOOKUP(Entradas!$A517,Inventario!$A$2:$M$21,5,FALSE))</f>
        <v/>
      </c>
      <c r="F517" s="60" t="str">
        <f>IF(ISERROR(VLOOKUP(Entradas!$A517,Inventario!$A$2:$M$21,6,FALSE)),"",VLOOKUP(Entradas!$A517,Inventario!$A$2:$M$21,6,FALSE))</f>
        <v/>
      </c>
      <c r="G517" s="72"/>
      <c r="H517" s="79"/>
      <c r="I517" s="72"/>
      <c r="J517" s="80"/>
      <c r="K517" s="76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78"/>
      <c r="B518" s="58" t="str">
        <f>IF(ISERROR(VLOOKUP(Entradas!$A518,Inventario!$A$2:$M$21,2,FALSE)),"",VLOOKUP(Entradas!$A518,Inventario!$A$2:$M$21,2,FALSE))</f>
        <v/>
      </c>
      <c r="C518" s="58" t="str">
        <f>IF(ISERROR(VLOOKUP(Entradas!$A518,Inventario!$A$2:$M$21,3,FALSE)),"",VLOOKUP(Entradas!$A518,Inventario!$A$2:$M$21,3,FALSE))</f>
        <v/>
      </c>
      <c r="D518" s="59" t="str">
        <f>IF(ISERROR(VLOOKUP(Entradas!$A518,Inventario!$A$2:$M$21,4,FALSE)),"",VLOOKUP(Entradas!$A518,Inventario!$A$2:$M$21,4,FALSE))</f>
        <v/>
      </c>
      <c r="E518" s="59" t="str">
        <f>IF(ISERROR(VLOOKUP(Entradas!$A518,Inventario!$A$2:$M$21,5,FALSE)),"",VLOOKUP(Entradas!$A518,Inventario!$A$2:$M$21,5,FALSE))</f>
        <v/>
      </c>
      <c r="F518" s="60" t="str">
        <f>IF(ISERROR(VLOOKUP(Entradas!$A518,Inventario!$A$2:$M$21,6,FALSE)),"",VLOOKUP(Entradas!$A518,Inventario!$A$2:$M$21,6,FALSE))</f>
        <v/>
      </c>
      <c r="G518" s="72"/>
      <c r="H518" s="79"/>
      <c r="I518" s="72"/>
      <c r="J518" s="80"/>
      <c r="K518" s="76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78"/>
      <c r="B519" s="58" t="str">
        <f>IF(ISERROR(VLOOKUP(Entradas!$A519,Inventario!$A$2:$M$21,2,FALSE)),"",VLOOKUP(Entradas!$A519,Inventario!$A$2:$M$21,2,FALSE))</f>
        <v/>
      </c>
      <c r="C519" s="58" t="str">
        <f>IF(ISERROR(VLOOKUP(Entradas!$A519,Inventario!$A$2:$M$21,3,FALSE)),"",VLOOKUP(Entradas!$A519,Inventario!$A$2:$M$21,3,FALSE))</f>
        <v/>
      </c>
      <c r="D519" s="59" t="str">
        <f>IF(ISERROR(VLOOKUP(Entradas!$A519,Inventario!$A$2:$M$21,4,FALSE)),"",VLOOKUP(Entradas!$A519,Inventario!$A$2:$M$21,4,FALSE))</f>
        <v/>
      </c>
      <c r="E519" s="59" t="str">
        <f>IF(ISERROR(VLOOKUP(Entradas!$A519,Inventario!$A$2:$M$21,5,FALSE)),"",VLOOKUP(Entradas!$A519,Inventario!$A$2:$M$21,5,FALSE))</f>
        <v/>
      </c>
      <c r="F519" s="60" t="str">
        <f>IF(ISERROR(VLOOKUP(Entradas!$A519,Inventario!$A$2:$M$21,6,FALSE)),"",VLOOKUP(Entradas!$A519,Inventario!$A$2:$M$21,6,FALSE))</f>
        <v/>
      </c>
      <c r="G519" s="72"/>
      <c r="H519" s="79"/>
      <c r="I519" s="72"/>
      <c r="J519" s="80"/>
      <c r="K519" s="76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78"/>
      <c r="B520" s="58" t="str">
        <f>IF(ISERROR(VLOOKUP(Entradas!$A520,Inventario!$A$2:$M$21,2,FALSE)),"",VLOOKUP(Entradas!$A520,Inventario!$A$2:$M$21,2,FALSE))</f>
        <v/>
      </c>
      <c r="C520" s="58" t="str">
        <f>IF(ISERROR(VLOOKUP(Entradas!$A520,Inventario!$A$2:$M$21,3,FALSE)),"",VLOOKUP(Entradas!$A520,Inventario!$A$2:$M$21,3,FALSE))</f>
        <v/>
      </c>
      <c r="D520" s="59" t="str">
        <f>IF(ISERROR(VLOOKUP(Entradas!$A520,Inventario!$A$2:$M$21,4,FALSE)),"",VLOOKUP(Entradas!$A520,Inventario!$A$2:$M$21,4,FALSE))</f>
        <v/>
      </c>
      <c r="E520" s="59" t="str">
        <f>IF(ISERROR(VLOOKUP(Entradas!$A520,Inventario!$A$2:$M$21,5,FALSE)),"",VLOOKUP(Entradas!$A520,Inventario!$A$2:$M$21,5,FALSE))</f>
        <v/>
      </c>
      <c r="F520" s="60" t="str">
        <f>IF(ISERROR(VLOOKUP(Entradas!$A520,Inventario!$A$2:$M$21,6,FALSE)),"",VLOOKUP(Entradas!$A520,Inventario!$A$2:$M$21,6,FALSE))</f>
        <v/>
      </c>
      <c r="G520" s="72"/>
      <c r="H520" s="79"/>
      <c r="I520" s="72"/>
      <c r="J520" s="80"/>
      <c r="K520" s="76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78"/>
      <c r="B521" s="58" t="str">
        <f>IF(ISERROR(VLOOKUP(Entradas!$A521,Inventario!$A$2:$M$21,2,FALSE)),"",VLOOKUP(Entradas!$A521,Inventario!$A$2:$M$21,2,FALSE))</f>
        <v/>
      </c>
      <c r="C521" s="58" t="str">
        <f>IF(ISERROR(VLOOKUP(Entradas!$A521,Inventario!$A$2:$M$21,3,FALSE)),"",VLOOKUP(Entradas!$A521,Inventario!$A$2:$M$21,3,FALSE))</f>
        <v/>
      </c>
      <c r="D521" s="59" t="str">
        <f>IF(ISERROR(VLOOKUP(Entradas!$A521,Inventario!$A$2:$M$21,4,FALSE)),"",VLOOKUP(Entradas!$A521,Inventario!$A$2:$M$21,4,FALSE))</f>
        <v/>
      </c>
      <c r="E521" s="59" t="str">
        <f>IF(ISERROR(VLOOKUP(Entradas!$A521,Inventario!$A$2:$M$21,5,FALSE)),"",VLOOKUP(Entradas!$A521,Inventario!$A$2:$M$21,5,FALSE))</f>
        <v/>
      </c>
      <c r="F521" s="60" t="str">
        <f>IF(ISERROR(VLOOKUP(Entradas!$A521,Inventario!$A$2:$M$21,6,FALSE)),"",VLOOKUP(Entradas!$A521,Inventario!$A$2:$M$21,6,FALSE))</f>
        <v/>
      </c>
      <c r="G521" s="72"/>
      <c r="H521" s="79"/>
      <c r="I521" s="72"/>
      <c r="J521" s="80"/>
      <c r="K521" s="76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78"/>
      <c r="B522" s="58" t="str">
        <f>IF(ISERROR(VLOOKUP(Entradas!$A522,Inventario!$A$2:$M$21,2,FALSE)),"",VLOOKUP(Entradas!$A522,Inventario!$A$2:$M$21,2,FALSE))</f>
        <v/>
      </c>
      <c r="C522" s="58" t="str">
        <f>IF(ISERROR(VLOOKUP(Entradas!$A522,Inventario!$A$2:$M$21,3,FALSE)),"",VLOOKUP(Entradas!$A522,Inventario!$A$2:$M$21,3,FALSE))</f>
        <v/>
      </c>
      <c r="D522" s="59" t="str">
        <f>IF(ISERROR(VLOOKUP(Entradas!$A522,Inventario!$A$2:$M$21,4,FALSE)),"",VLOOKUP(Entradas!$A522,Inventario!$A$2:$M$21,4,FALSE))</f>
        <v/>
      </c>
      <c r="E522" s="59" t="str">
        <f>IF(ISERROR(VLOOKUP(Entradas!$A522,Inventario!$A$2:$M$21,5,FALSE)),"",VLOOKUP(Entradas!$A522,Inventario!$A$2:$M$21,5,FALSE))</f>
        <v/>
      </c>
      <c r="F522" s="60" t="str">
        <f>IF(ISERROR(VLOOKUP(Entradas!$A522,Inventario!$A$2:$M$21,6,FALSE)),"",VLOOKUP(Entradas!$A522,Inventario!$A$2:$M$21,6,FALSE))</f>
        <v/>
      </c>
      <c r="G522" s="72"/>
      <c r="H522" s="79"/>
      <c r="I522" s="72"/>
      <c r="J522" s="80"/>
      <c r="K522" s="76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78"/>
      <c r="B523" s="58" t="str">
        <f>IF(ISERROR(VLOOKUP(Entradas!$A523,Inventario!$A$2:$M$21,2,FALSE)),"",VLOOKUP(Entradas!$A523,Inventario!$A$2:$M$21,2,FALSE))</f>
        <v/>
      </c>
      <c r="C523" s="58" t="str">
        <f>IF(ISERROR(VLOOKUP(Entradas!$A523,Inventario!$A$2:$M$21,3,FALSE)),"",VLOOKUP(Entradas!$A523,Inventario!$A$2:$M$21,3,FALSE))</f>
        <v/>
      </c>
      <c r="D523" s="59" t="str">
        <f>IF(ISERROR(VLOOKUP(Entradas!$A523,Inventario!$A$2:$M$21,4,FALSE)),"",VLOOKUP(Entradas!$A523,Inventario!$A$2:$M$21,4,FALSE))</f>
        <v/>
      </c>
      <c r="E523" s="59" t="str">
        <f>IF(ISERROR(VLOOKUP(Entradas!$A523,Inventario!$A$2:$M$21,5,FALSE)),"",VLOOKUP(Entradas!$A523,Inventario!$A$2:$M$21,5,FALSE))</f>
        <v/>
      </c>
      <c r="F523" s="60" t="str">
        <f>IF(ISERROR(VLOOKUP(Entradas!$A523,Inventario!$A$2:$M$21,6,FALSE)),"",VLOOKUP(Entradas!$A523,Inventario!$A$2:$M$21,6,FALSE))</f>
        <v/>
      </c>
      <c r="G523" s="72"/>
      <c r="H523" s="79"/>
      <c r="I523" s="72"/>
      <c r="J523" s="80"/>
      <c r="K523" s="76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78"/>
      <c r="B524" s="58" t="str">
        <f>IF(ISERROR(VLOOKUP(Entradas!$A524,Inventario!$A$2:$M$21,2,FALSE)),"",VLOOKUP(Entradas!$A524,Inventario!$A$2:$M$21,2,FALSE))</f>
        <v/>
      </c>
      <c r="C524" s="58" t="str">
        <f>IF(ISERROR(VLOOKUP(Entradas!$A524,Inventario!$A$2:$M$21,3,FALSE)),"",VLOOKUP(Entradas!$A524,Inventario!$A$2:$M$21,3,FALSE))</f>
        <v/>
      </c>
      <c r="D524" s="59" t="str">
        <f>IF(ISERROR(VLOOKUP(Entradas!$A524,Inventario!$A$2:$M$21,4,FALSE)),"",VLOOKUP(Entradas!$A524,Inventario!$A$2:$M$21,4,FALSE))</f>
        <v/>
      </c>
      <c r="E524" s="59" t="str">
        <f>IF(ISERROR(VLOOKUP(Entradas!$A524,Inventario!$A$2:$M$21,5,FALSE)),"",VLOOKUP(Entradas!$A524,Inventario!$A$2:$M$21,5,FALSE))</f>
        <v/>
      </c>
      <c r="F524" s="60" t="str">
        <f>IF(ISERROR(VLOOKUP(Entradas!$A524,Inventario!$A$2:$M$21,6,FALSE)),"",VLOOKUP(Entradas!$A524,Inventario!$A$2:$M$21,6,FALSE))</f>
        <v/>
      </c>
      <c r="G524" s="72"/>
      <c r="H524" s="79"/>
      <c r="I524" s="72"/>
      <c r="J524" s="80"/>
      <c r="K524" s="76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78"/>
      <c r="B525" s="58" t="str">
        <f>IF(ISERROR(VLOOKUP(Entradas!$A525,Inventario!$A$2:$M$21,2,FALSE)),"",VLOOKUP(Entradas!$A525,Inventario!$A$2:$M$21,2,FALSE))</f>
        <v/>
      </c>
      <c r="C525" s="58" t="str">
        <f>IF(ISERROR(VLOOKUP(Entradas!$A525,Inventario!$A$2:$M$21,3,FALSE)),"",VLOOKUP(Entradas!$A525,Inventario!$A$2:$M$21,3,FALSE))</f>
        <v/>
      </c>
      <c r="D525" s="59" t="str">
        <f>IF(ISERROR(VLOOKUP(Entradas!$A525,Inventario!$A$2:$M$21,4,FALSE)),"",VLOOKUP(Entradas!$A525,Inventario!$A$2:$M$21,4,FALSE))</f>
        <v/>
      </c>
      <c r="E525" s="59" t="str">
        <f>IF(ISERROR(VLOOKUP(Entradas!$A525,Inventario!$A$2:$M$21,5,FALSE)),"",VLOOKUP(Entradas!$A525,Inventario!$A$2:$M$21,5,FALSE))</f>
        <v/>
      </c>
      <c r="F525" s="60" t="str">
        <f>IF(ISERROR(VLOOKUP(Entradas!$A525,Inventario!$A$2:$M$21,6,FALSE)),"",VLOOKUP(Entradas!$A525,Inventario!$A$2:$M$21,6,FALSE))</f>
        <v/>
      </c>
      <c r="G525" s="72"/>
      <c r="H525" s="79"/>
      <c r="I525" s="72"/>
      <c r="J525" s="80"/>
      <c r="K525" s="76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78"/>
      <c r="B526" s="58" t="str">
        <f>IF(ISERROR(VLOOKUP(Entradas!$A526,Inventario!$A$2:$M$21,2,FALSE)),"",VLOOKUP(Entradas!$A526,Inventario!$A$2:$M$21,2,FALSE))</f>
        <v/>
      </c>
      <c r="C526" s="58" t="str">
        <f>IF(ISERROR(VLOOKUP(Entradas!$A526,Inventario!$A$2:$M$21,3,FALSE)),"",VLOOKUP(Entradas!$A526,Inventario!$A$2:$M$21,3,FALSE))</f>
        <v/>
      </c>
      <c r="D526" s="59" t="str">
        <f>IF(ISERROR(VLOOKUP(Entradas!$A526,Inventario!$A$2:$M$21,4,FALSE)),"",VLOOKUP(Entradas!$A526,Inventario!$A$2:$M$21,4,FALSE))</f>
        <v/>
      </c>
      <c r="E526" s="59" t="str">
        <f>IF(ISERROR(VLOOKUP(Entradas!$A526,Inventario!$A$2:$M$21,5,FALSE)),"",VLOOKUP(Entradas!$A526,Inventario!$A$2:$M$21,5,FALSE))</f>
        <v/>
      </c>
      <c r="F526" s="60" t="str">
        <f>IF(ISERROR(VLOOKUP(Entradas!$A526,Inventario!$A$2:$M$21,6,FALSE)),"",VLOOKUP(Entradas!$A526,Inventario!$A$2:$M$21,6,FALSE))</f>
        <v/>
      </c>
      <c r="G526" s="72"/>
      <c r="H526" s="79"/>
      <c r="I526" s="72"/>
      <c r="J526" s="80"/>
      <c r="K526" s="76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78"/>
      <c r="B527" s="58" t="str">
        <f>IF(ISERROR(VLOOKUP(Entradas!$A527,Inventario!$A$2:$M$21,2,FALSE)),"",VLOOKUP(Entradas!$A527,Inventario!$A$2:$M$21,2,FALSE))</f>
        <v/>
      </c>
      <c r="C527" s="58" t="str">
        <f>IF(ISERROR(VLOOKUP(Entradas!$A527,Inventario!$A$2:$M$21,3,FALSE)),"",VLOOKUP(Entradas!$A527,Inventario!$A$2:$M$21,3,FALSE))</f>
        <v/>
      </c>
      <c r="D527" s="59" t="str">
        <f>IF(ISERROR(VLOOKUP(Entradas!$A527,Inventario!$A$2:$M$21,4,FALSE)),"",VLOOKUP(Entradas!$A527,Inventario!$A$2:$M$21,4,FALSE))</f>
        <v/>
      </c>
      <c r="E527" s="59" t="str">
        <f>IF(ISERROR(VLOOKUP(Entradas!$A527,Inventario!$A$2:$M$21,5,FALSE)),"",VLOOKUP(Entradas!$A527,Inventario!$A$2:$M$21,5,FALSE))</f>
        <v/>
      </c>
      <c r="F527" s="60" t="str">
        <f>IF(ISERROR(VLOOKUP(Entradas!$A527,Inventario!$A$2:$M$21,6,FALSE)),"",VLOOKUP(Entradas!$A527,Inventario!$A$2:$M$21,6,FALSE))</f>
        <v/>
      </c>
      <c r="G527" s="72"/>
      <c r="H527" s="79"/>
      <c r="I527" s="72"/>
      <c r="J527" s="80"/>
      <c r="K527" s="76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78"/>
      <c r="B528" s="58" t="str">
        <f>IF(ISERROR(VLOOKUP(Entradas!$A528,Inventario!$A$2:$M$21,2,FALSE)),"",VLOOKUP(Entradas!$A528,Inventario!$A$2:$M$21,2,FALSE))</f>
        <v/>
      </c>
      <c r="C528" s="58" t="str">
        <f>IF(ISERROR(VLOOKUP(Entradas!$A528,Inventario!$A$2:$M$21,3,FALSE)),"",VLOOKUP(Entradas!$A528,Inventario!$A$2:$M$21,3,FALSE))</f>
        <v/>
      </c>
      <c r="D528" s="59" t="str">
        <f>IF(ISERROR(VLOOKUP(Entradas!$A528,Inventario!$A$2:$M$21,4,FALSE)),"",VLOOKUP(Entradas!$A528,Inventario!$A$2:$M$21,4,FALSE))</f>
        <v/>
      </c>
      <c r="E528" s="59" t="str">
        <f>IF(ISERROR(VLOOKUP(Entradas!$A528,Inventario!$A$2:$M$21,5,FALSE)),"",VLOOKUP(Entradas!$A528,Inventario!$A$2:$M$21,5,FALSE))</f>
        <v/>
      </c>
      <c r="F528" s="60" t="str">
        <f>IF(ISERROR(VLOOKUP(Entradas!$A528,Inventario!$A$2:$M$21,6,FALSE)),"",VLOOKUP(Entradas!$A528,Inventario!$A$2:$M$21,6,FALSE))</f>
        <v/>
      </c>
      <c r="G528" s="72"/>
      <c r="H528" s="79"/>
      <c r="I528" s="72"/>
      <c r="J528" s="80"/>
      <c r="K528" s="76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78"/>
      <c r="B529" s="58" t="str">
        <f>IF(ISERROR(VLOOKUP(Entradas!$A529,Inventario!$A$2:$M$21,2,FALSE)),"",VLOOKUP(Entradas!$A529,Inventario!$A$2:$M$21,2,FALSE))</f>
        <v/>
      </c>
      <c r="C529" s="58" t="str">
        <f>IF(ISERROR(VLOOKUP(Entradas!$A529,Inventario!$A$2:$M$21,3,FALSE)),"",VLOOKUP(Entradas!$A529,Inventario!$A$2:$M$21,3,FALSE))</f>
        <v/>
      </c>
      <c r="D529" s="59" t="str">
        <f>IF(ISERROR(VLOOKUP(Entradas!$A529,Inventario!$A$2:$M$21,4,FALSE)),"",VLOOKUP(Entradas!$A529,Inventario!$A$2:$M$21,4,FALSE))</f>
        <v/>
      </c>
      <c r="E529" s="59" t="str">
        <f>IF(ISERROR(VLOOKUP(Entradas!$A529,Inventario!$A$2:$M$21,5,FALSE)),"",VLOOKUP(Entradas!$A529,Inventario!$A$2:$M$21,5,FALSE))</f>
        <v/>
      </c>
      <c r="F529" s="60" t="str">
        <f>IF(ISERROR(VLOOKUP(Entradas!$A529,Inventario!$A$2:$M$21,6,FALSE)),"",VLOOKUP(Entradas!$A529,Inventario!$A$2:$M$21,6,FALSE))</f>
        <v/>
      </c>
      <c r="G529" s="72"/>
      <c r="H529" s="79"/>
      <c r="I529" s="72"/>
      <c r="J529" s="80"/>
      <c r="K529" s="76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78"/>
      <c r="B530" s="58" t="str">
        <f>IF(ISERROR(VLOOKUP(Entradas!$A530,Inventario!$A$2:$M$21,2,FALSE)),"",VLOOKUP(Entradas!$A530,Inventario!$A$2:$M$21,2,FALSE))</f>
        <v/>
      </c>
      <c r="C530" s="58" t="str">
        <f>IF(ISERROR(VLOOKUP(Entradas!$A530,Inventario!$A$2:$M$21,3,FALSE)),"",VLOOKUP(Entradas!$A530,Inventario!$A$2:$M$21,3,FALSE))</f>
        <v/>
      </c>
      <c r="D530" s="59" t="str">
        <f>IF(ISERROR(VLOOKUP(Entradas!$A530,Inventario!$A$2:$M$21,4,FALSE)),"",VLOOKUP(Entradas!$A530,Inventario!$A$2:$M$21,4,FALSE))</f>
        <v/>
      </c>
      <c r="E530" s="59" t="str">
        <f>IF(ISERROR(VLOOKUP(Entradas!$A530,Inventario!$A$2:$M$21,5,FALSE)),"",VLOOKUP(Entradas!$A530,Inventario!$A$2:$M$21,5,FALSE))</f>
        <v/>
      </c>
      <c r="F530" s="60" t="str">
        <f>IF(ISERROR(VLOOKUP(Entradas!$A530,Inventario!$A$2:$M$21,6,FALSE)),"",VLOOKUP(Entradas!$A530,Inventario!$A$2:$M$21,6,FALSE))</f>
        <v/>
      </c>
      <c r="G530" s="72"/>
      <c r="H530" s="79"/>
      <c r="I530" s="72"/>
      <c r="J530" s="80"/>
      <c r="K530" s="76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78"/>
      <c r="B531" s="58" t="str">
        <f>IF(ISERROR(VLOOKUP(Entradas!$A531,Inventario!$A$2:$M$21,2,FALSE)),"",VLOOKUP(Entradas!$A531,Inventario!$A$2:$M$21,2,FALSE))</f>
        <v/>
      </c>
      <c r="C531" s="58" t="str">
        <f>IF(ISERROR(VLOOKUP(Entradas!$A531,Inventario!$A$2:$M$21,3,FALSE)),"",VLOOKUP(Entradas!$A531,Inventario!$A$2:$M$21,3,FALSE))</f>
        <v/>
      </c>
      <c r="D531" s="59" t="str">
        <f>IF(ISERROR(VLOOKUP(Entradas!$A531,Inventario!$A$2:$M$21,4,FALSE)),"",VLOOKUP(Entradas!$A531,Inventario!$A$2:$M$21,4,FALSE))</f>
        <v/>
      </c>
      <c r="E531" s="59" t="str">
        <f>IF(ISERROR(VLOOKUP(Entradas!$A531,Inventario!$A$2:$M$21,5,FALSE)),"",VLOOKUP(Entradas!$A531,Inventario!$A$2:$M$21,5,FALSE))</f>
        <v/>
      </c>
      <c r="F531" s="60" t="str">
        <f>IF(ISERROR(VLOOKUP(Entradas!$A531,Inventario!$A$2:$M$21,6,FALSE)),"",VLOOKUP(Entradas!$A531,Inventario!$A$2:$M$21,6,FALSE))</f>
        <v/>
      </c>
      <c r="G531" s="72"/>
      <c r="H531" s="79"/>
      <c r="I531" s="72"/>
      <c r="J531" s="80"/>
      <c r="K531" s="76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78"/>
      <c r="B532" s="58" t="str">
        <f>IF(ISERROR(VLOOKUP(Entradas!$A532,Inventario!$A$2:$M$21,2,FALSE)),"",VLOOKUP(Entradas!$A532,Inventario!$A$2:$M$21,2,FALSE))</f>
        <v/>
      </c>
      <c r="C532" s="58" t="str">
        <f>IF(ISERROR(VLOOKUP(Entradas!$A532,Inventario!$A$2:$M$21,3,FALSE)),"",VLOOKUP(Entradas!$A532,Inventario!$A$2:$M$21,3,FALSE))</f>
        <v/>
      </c>
      <c r="D532" s="59" t="str">
        <f>IF(ISERROR(VLOOKUP(Entradas!$A532,Inventario!$A$2:$M$21,4,FALSE)),"",VLOOKUP(Entradas!$A532,Inventario!$A$2:$M$21,4,FALSE))</f>
        <v/>
      </c>
      <c r="E532" s="59" t="str">
        <f>IF(ISERROR(VLOOKUP(Entradas!$A532,Inventario!$A$2:$M$21,5,FALSE)),"",VLOOKUP(Entradas!$A532,Inventario!$A$2:$M$21,5,FALSE))</f>
        <v/>
      </c>
      <c r="F532" s="60" t="str">
        <f>IF(ISERROR(VLOOKUP(Entradas!$A532,Inventario!$A$2:$M$21,6,FALSE)),"",VLOOKUP(Entradas!$A532,Inventario!$A$2:$M$21,6,FALSE))</f>
        <v/>
      </c>
      <c r="G532" s="72"/>
      <c r="H532" s="79"/>
      <c r="I532" s="72"/>
      <c r="J532" s="80"/>
      <c r="K532" s="76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78"/>
      <c r="B533" s="58" t="str">
        <f>IF(ISERROR(VLOOKUP(Entradas!$A533,Inventario!$A$2:$M$21,2,FALSE)),"",VLOOKUP(Entradas!$A533,Inventario!$A$2:$M$21,2,FALSE))</f>
        <v/>
      </c>
      <c r="C533" s="58" t="str">
        <f>IF(ISERROR(VLOOKUP(Entradas!$A533,Inventario!$A$2:$M$21,3,FALSE)),"",VLOOKUP(Entradas!$A533,Inventario!$A$2:$M$21,3,FALSE))</f>
        <v/>
      </c>
      <c r="D533" s="59" t="str">
        <f>IF(ISERROR(VLOOKUP(Entradas!$A533,Inventario!$A$2:$M$21,4,FALSE)),"",VLOOKUP(Entradas!$A533,Inventario!$A$2:$M$21,4,FALSE))</f>
        <v/>
      </c>
      <c r="E533" s="59" t="str">
        <f>IF(ISERROR(VLOOKUP(Entradas!$A533,Inventario!$A$2:$M$21,5,FALSE)),"",VLOOKUP(Entradas!$A533,Inventario!$A$2:$M$21,5,FALSE))</f>
        <v/>
      </c>
      <c r="F533" s="60" t="str">
        <f>IF(ISERROR(VLOOKUP(Entradas!$A533,Inventario!$A$2:$M$21,6,FALSE)),"",VLOOKUP(Entradas!$A533,Inventario!$A$2:$M$21,6,FALSE))</f>
        <v/>
      </c>
      <c r="G533" s="72"/>
      <c r="H533" s="79"/>
      <c r="I533" s="72"/>
      <c r="J533" s="80"/>
      <c r="K533" s="76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78"/>
      <c r="B534" s="58" t="str">
        <f>IF(ISERROR(VLOOKUP(Entradas!$A534,Inventario!$A$2:$M$21,2,FALSE)),"",VLOOKUP(Entradas!$A534,Inventario!$A$2:$M$21,2,FALSE))</f>
        <v/>
      </c>
      <c r="C534" s="58" t="str">
        <f>IF(ISERROR(VLOOKUP(Entradas!$A534,Inventario!$A$2:$M$21,3,FALSE)),"",VLOOKUP(Entradas!$A534,Inventario!$A$2:$M$21,3,FALSE))</f>
        <v/>
      </c>
      <c r="D534" s="59" t="str">
        <f>IF(ISERROR(VLOOKUP(Entradas!$A534,Inventario!$A$2:$M$21,4,FALSE)),"",VLOOKUP(Entradas!$A534,Inventario!$A$2:$M$21,4,FALSE))</f>
        <v/>
      </c>
      <c r="E534" s="59" t="str">
        <f>IF(ISERROR(VLOOKUP(Entradas!$A534,Inventario!$A$2:$M$21,5,FALSE)),"",VLOOKUP(Entradas!$A534,Inventario!$A$2:$M$21,5,FALSE))</f>
        <v/>
      </c>
      <c r="F534" s="60" t="str">
        <f>IF(ISERROR(VLOOKUP(Entradas!$A534,Inventario!$A$2:$M$21,6,FALSE)),"",VLOOKUP(Entradas!$A534,Inventario!$A$2:$M$21,6,FALSE))</f>
        <v/>
      </c>
      <c r="G534" s="72"/>
      <c r="H534" s="79"/>
      <c r="I534" s="72"/>
      <c r="J534" s="80"/>
      <c r="K534" s="76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78"/>
      <c r="B535" s="58" t="str">
        <f>IF(ISERROR(VLOOKUP(Entradas!$A535,Inventario!$A$2:$M$21,2,FALSE)),"",VLOOKUP(Entradas!$A535,Inventario!$A$2:$M$21,2,FALSE))</f>
        <v/>
      </c>
      <c r="C535" s="58" t="str">
        <f>IF(ISERROR(VLOOKUP(Entradas!$A535,Inventario!$A$2:$M$21,3,FALSE)),"",VLOOKUP(Entradas!$A535,Inventario!$A$2:$M$21,3,FALSE))</f>
        <v/>
      </c>
      <c r="D535" s="59" t="str">
        <f>IF(ISERROR(VLOOKUP(Entradas!$A535,Inventario!$A$2:$M$21,4,FALSE)),"",VLOOKUP(Entradas!$A535,Inventario!$A$2:$M$21,4,FALSE))</f>
        <v/>
      </c>
      <c r="E535" s="59" t="str">
        <f>IF(ISERROR(VLOOKUP(Entradas!$A535,Inventario!$A$2:$M$21,5,FALSE)),"",VLOOKUP(Entradas!$A535,Inventario!$A$2:$M$21,5,FALSE))</f>
        <v/>
      </c>
      <c r="F535" s="60" t="str">
        <f>IF(ISERROR(VLOOKUP(Entradas!$A535,Inventario!$A$2:$M$21,6,FALSE)),"",VLOOKUP(Entradas!$A535,Inventario!$A$2:$M$21,6,FALSE))</f>
        <v/>
      </c>
      <c r="G535" s="72"/>
      <c r="H535" s="79"/>
      <c r="I535" s="72"/>
      <c r="J535" s="80"/>
      <c r="K535" s="76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78"/>
      <c r="B536" s="58" t="str">
        <f>IF(ISERROR(VLOOKUP(Entradas!$A536,Inventario!$A$2:$M$21,2,FALSE)),"",VLOOKUP(Entradas!$A536,Inventario!$A$2:$M$21,2,FALSE))</f>
        <v/>
      </c>
      <c r="C536" s="58" t="str">
        <f>IF(ISERROR(VLOOKUP(Entradas!$A536,Inventario!$A$2:$M$21,3,FALSE)),"",VLOOKUP(Entradas!$A536,Inventario!$A$2:$M$21,3,FALSE))</f>
        <v/>
      </c>
      <c r="D536" s="59" t="str">
        <f>IF(ISERROR(VLOOKUP(Entradas!$A536,Inventario!$A$2:$M$21,4,FALSE)),"",VLOOKUP(Entradas!$A536,Inventario!$A$2:$M$21,4,FALSE))</f>
        <v/>
      </c>
      <c r="E536" s="59" t="str">
        <f>IF(ISERROR(VLOOKUP(Entradas!$A536,Inventario!$A$2:$M$21,5,FALSE)),"",VLOOKUP(Entradas!$A536,Inventario!$A$2:$M$21,5,FALSE))</f>
        <v/>
      </c>
      <c r="F536" s="60" t="str">
        <f>IF(ISERROR(VLOOKUP(Entradas!$A536,Inventario!$A$2:$M$21,6,FALSE)),"",VLOOKUP(Entradas!$A536,Inventario!$A$2:$M$21,6,FALSE))</f>
        <v/>
      </c>
      <c r="G536" s="72"/>
      <c r="H536" s="79"/>
      <c r="I536" s="72"/>
      <c r="J536" s="80"/>
      <c r="K536" s="76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78"/>
      <c r="B537" s="58" t="str">
        <f>IF(ISERROR(VLOOKUP(Entradas!$A537,Inventario!$A$2:$M$21,2,FALSE)),"",VLOOKUP(Entradas!$A537,Inventario!$A$2:$M$21,2,FALSE))</f>
        <v/>
      </c>
      <c r="C537" s="58" t="str">
        <f>IF(ISERROR(VLOOKUP(Entradas!$A537,Inventario!$A$2:$M$21,3,FALSE)),"",VLOOKUP(Entradas!$A537,Inventario!$A$2:$M$21,3,FALSE))</f>
        <v/>
      </c>
      <c r="D537" s="59" t="str">
        <f>IF(ISERROR(VLOOKUP(Entradas!$A537,Inventario!$A$2:$M$21,4,FALSE)),"",VLOOKUP(Entradas!$A537,Inventario!$A$2:$M$21,4,FALSE))</f>
        <v/>
      </c>
      <c r="E537" s="59" t="str">
        <f>IF(ISERROR(VLOOKUP(Entradas!$A537,Inventario!$A$2:$M$21,5,FALSE)),"",VLOOKUP(Entradas!$A537,Inventario!$A$2:$M$21,5,FALSE))</f>
        <v/>
      </c>
      <c r="F537" s="60" t="str">
        <f>IF(ISERROR(VLOOKUP(Entradas!$A537,Inventario!$A$2:$M$21,6,FALSE)),"",VLOOKUP(Entradas!$A537,Inventario!$A$2:$M$21,6,FALSE))</f>
        <v/>
      </c>
      <c r="G537" s="72"/>
      <c r="H537" s="79"/>
      <c r="I537" s="72"/>
      <c r="J537" s="80"/>
      <c r="K537" s="76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78"/>
      <c r="B538" s="58" t="str">
        <f>IF(ISERROR(VLOOKUP(Entradas!$A538,Inventario!$A$2:$M$21,2,FALSE)),"",VLOOKUP(Entradas!$A538,Inventario!$A$2:$M$21,2,FALSE))</f>
        <v/>
      </c>
      <c r="C538" s="58" t="str">
        <f>IF(ISERROR(VLOOKUP(Entradas!$A538,Inventario!$A$2:$M$21,3,FALSE)),"",VLOOKUP(Entradas!$A538,Inventario!$A$2:$M$21,3,FALSE))</f>
        <v/>
      </c>
      <c r="D538" s="59" t="str">
        <f>IF(ISERROR(VLOOKUP(Entradas!$A538,Inventario!$A$2:$M$21,4,FALSE)),"",VLOOKUP(Entradas!$A538,Inventario!$A$2:$M$21,4,FALSE))</f>
        <v/>
      </c>
      <c r="E538" s="59" t="str">
        <f>IF(ISERROR(VLOOKUP(Entradas!$A538,Inventario!$A$2:$M$21,5,FALSE)),"",VLOOKUP(Entradas!$A538,Inventario!$A$2:$M$21,5,FALSE))</f>
        <v/>
      </c>
      <c r="F538" s="60" t="str">
        <f>IF(ISERROR(VLOOKUP(Entradas!$A538,Inventario!$A$2:$M$21,6,FALSE)),"",VLOOKUP(Entradas!$A538,Inventario!$A$2:$M$21,6,FALSE))</f>
        <v/>
      </c>
      <c r="G538" s="72"/>
      <c r="H538" s="79"/>
      <c r="I538" s="72"/>
      <c r="J538" s="80"/>
      <c r="K538" s="76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78"/>
      <c r="B539" s="58" t="str">
        <f>IF(ISERROR(VLOOKUP(Entradas!$A539,Inventario!$A$2:$M$21,2,FALSE)),"",VLOOKUP(Entradas!$A539,Inventario!$A$2:$M$21,2,FALSE))</f>
        <v/>
      </c>
      <c r="C539" s="58" t="str">
        <f>IF(ISERROR(VLOOKUP(Entradas!$A539,Inventario!$A$2:$M$21,3,FALSE)),"",VLOOKUP(Entradas!$A539,Inventario!$A$2:$M$21,3,FALSE))</f>
        <v/>
      </c>
      <c r="D539" s="59" t="str">
        <f>IF(ISERROR(VLOOKUP(Entradas!$A539,Inventario!$A$2:$M$21,4,FALSE)),"",VLOOKUP(Entradas!$A539,Inventario!$A$2:$M$21,4,FALSE))</f>
        <v/>
      </c>
      <c r="E539" s="59" t="str">
        <f>IF(ISERROR(VLOOKUP(Entradas!$A539,Inventario!$A$2:$M$21,5,FALSE)),"",VLOOKUP(Entradas!$A539,Inventario!$A$2:$M$21,5,FALSE))</f>
        <v/>
      </c>
      <c r="F539" s="60" t="str">
        <f>IF(ISERROR(VLOOKUP(Entradas!$A539,Inventario!$A$2:$M$21,6,FALSE)),"",VLOOKUP(Entradas!$A539,Inventario!$A$2:$M$21,6,FALSE))</f>
        <v/>
      </c>
      <c r="G539" s="72"/>
      <c r="H539" s="79"/>
      <c r="I539" s="72"/>
      <c r="J539" s="80"/>
      <c r="K539" s="76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78"/>
      <c r="B540" s="58" t="str">
        <f>IF(ISERROR(VLOOKUP(Entradas!$A540,Inventario!$A$2:$M$21,2,FALSE)),"",VLOOKUP(Entradas!$A540,Inventario!$A$2:$M$21,2,FALSE))</f>
        <v/>
      </c>
      <c r="C540" s="58" t="str">
        <f>IF(ISERROR(VLOOKUP(Entradas!$A540,Inventario!$A$2:$M$21,3,FALSE)),"",VLOOKUP(Entradas!$A540,Inventario!$A$2:$M$21,3,FALSE))</f>
        <v/>
      </c>
      <c r="D540" s="59" t="str">
        <f>IF(ISERROR(VLOOKUP(Entradas!$A540,Inventario!$A$2:$M$21,4,FALSE)),"",VLOOKUP(Entradas!$A540,Inventario!$A$2:$M$21,4,FALSE))</f>
        <v/>
      </c>
      <c r="E540" s="59" t="str">
        <f>IF(ISERROR(VLOOKUP(Entradas!$A540,Inventario!$A$2:$M$21,5,FALSE)),"",VLOOKUP(Entradas!$A540,Inventario!$A$2:$M$21,5,FALSE))</f>
        <v/>
      </c>
      <c r="F540" s="60" t="str">
        <f>IF(ISERROR(VLOOKUP(Entradas!$A540,Inventario!$A$2:$M$21,6,FALSE)),"",VLOOKUP(Entradas!$A540,Inventario!$A$2:$M$21,6,FALSE))</f>
        <v/>
      </c>
      <c r="G540" s="72"/>
      <c r="H540" s="79"/>
      <c r="I540" s="72"/>
      <c r="J540" s="80"/>
      <c r="K540" s="76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78"/>
      <c r="B541" s="58" t="str">
        <f>IF(ISERROR(VLOOKUP(Entradas!$A541,Inventario!$A$2:$M$21,2,FALSE)),"",VLOOKUP(Entradas!$A541,Inventario!$A$2:$M$21,2,FALSE))</f>
        <v/>
      </c>
      <c r="C541" s="58" t="str">
        <f>IF(ISERROR(VLOOKUP(Entradas!$A541,Inventario!$A$2:$M$21,3,FALSE)),"",VLOOKUP(Entradas!$A541,Inventario!$A$2:$M$21,3,FALSE))</f>
        <v/>
      </c>
      <c r="D541" s="59" t="str">
        <f>IF(ISERROR(VLOOKUP(Entradas!$A541,Inventario!$A$2:$M$21,4,FALSE)),"",VLOOKUP(Entradas!$A541,Inventario!$A$2:$M$21,4,FALSE))</f>
        <v/>
      </c>
      <c r="E541" s="59" t="str">
        <f>IF(ISERROR(VLOOKUP(Entradas!$A541,Inventario!$A$2:$M$21,5,FALSE)),"",VLOOKUP(Entradas!$A541,Inventario!$A$2:$M$21,5,FALSE))</f>
        <v/>
      </c>
      <c r="F541" s="60" t="str">
        <f>IF(ISERROR(VLOOKUP(Entradas!$A541,Inventario!$A$2:$M$21,6,FALSE)),"",VLOOKUP(Entradas!$A541,Inventario!$A$2:$M$21,6,FALSE))</f>
        <v/>
      </c>
      <c r="G541" s="72"/>
      <c r="H541" s="79"/>
      <c r="I541" s="72"/>
      <c r="J541" s="80"/>
      <c r="K541" s="76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78"/>
      <c r="B542" s="58" t="str">
        <f>IF(ISERROR(VLOOKUP(Entradas!$A542,Inventario!$A$2:$M$21,2,FALSE)),"",VLOOKUP(Entradas!$A542,Inventario!$A$2:$M$21,2,FALSE))</f>
        <v/>
      </c>
      <c r="C542" s="58" t="str">
        <f>IF(ISERROR(VLOOKUP(Entradas!$A542,Inventario!$A$2:$M$21,3,FALSE)),"",VLOOKUP(Entradas!$A542,Inventario!$A$2:$M$21,3,FALSE))</f>
        <v/>
      </c>
      <c r="D542" s="59" t="str">
        <f>IF(ISERROR(VLOOKUP(Entradas!$A542,Inventario!$A$2:$M$21,4,FALSE)),"",VLOOKUP(Entradas!$A542,Inventario!$A$2:$M$21,4,FALSE))</f>
        <v/>
      </c>
      <c r="E542" s="59" t="str">
        <f>IF(ISERROR(VLOOKUP(Entradas!$A542,Inventario!$A$2:$M$21,5,FALSE)),"",VLOOKUP(Entradas!$A542,Inventario!$A$2:$M$21,5,FALSE))</f>
        <v/>
      </c>
      <c r="F542" s="60" t="str">
        <f>IF(ISERROR(VLOOKUP(Entradas!$A542,Inventario!$A$2:$M$21,6,FALSE)),"",VLOOKUP(Entradas!$A542,Inventario!$A$2:$M$21,6,FALSE))</f>
        <v/>
      </c>
      <c r="G542" s="72"/>
      <c r="H542" s="79"/>
      <c r="I542" s="72"/>
      <c r="J542" s="80"/>
      <c r="K542" s="76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78"/>
      <c r="B543" s="58" t="str">
        <f>IF(ISERROR(VLOOKUP(Entradas!$A543,Inventario!$A$2:$M$21,2,FALSE)),"",VLOOKUP(Entradas!$A543,Inventario!$A$2:$M$21,2,FALSE))</f>
        <v/>
      </c>
      <c r="C543" s="58" t="str">
        <f>IF(ISERROR(VLOOKUP(Entradas!$A543,Inventario!$A$2:$M$21,3,FALSE)),"",VLOOKUP(Entradas!$A543,Inventario!$A$2:$M$21,3,FALSE))</f>
        <v/>
      </c>
      <c r="D543" s="59" t="str">
        <f>IF(ISERROR(VLOOKUP(Entradas!$A543,Inventario!$A$2:$M$21,4,FALSE)),"",VLOOKUP(Entradas!$A543,Inventario!$A$2:$M$21,4,FALSE))</f>
        <v/>
      </c>
      <c r="E543" s="59" t="str">
        <f>IF(ISERROR(VLOOKUP(Entradas!$A543,Inventario!$A$2:$M$21,5,FALSE)),"",VLOOKUP(Entradas!$A543,Inventario!$A$2:$M$21,5,FALSE))</f>
        <v/>
      </c>
      <c r="F543" s="60" t="str">
        <f>IF(ISERROR(VLOOKUP(Entradas!$A543,Inventario!$A$2:$M$21,6,FALSE)),"",VLOOKUP(Entradas!$A543,Inventario!$A$2:$M$21,6,FALSE))</f>
        <v/>
      </c>
      <c r="G543" s="72"/>
      <c r="H543" s="79"/>
      <c r="I543" s="72"/>
      <c r="J543" s="80"/>
      <c r="K543" s="76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78"/>
      <c r="B544" s="58" t="str">
        <f>IF(ISERROR(VLOOKUP(Entradas!$A544,Inventario!$A$2:$M$21,2,FALSE)),"",VLOOKUP(Entradas!$A544,Inventario!$A$2:$M$21,2,FALSE))</f>
        <v/>
      </c>
      <c r="C544" s="58" t="str">
        <f>IF(ISERROR(VLOOKUP(Entradas!$A544,Inventario!$A$2:$M$21,3,FALSE)),"",VLOOKUP(Entradas!$A544,Inventario!$A$2:$M$21,3,FALSE))</f>
        <v/>
      </c>
      <c r="D544" s="59" t="str">
        <f>IF(ISERROR(VLOOKUP(Entradas!$A544,Inventario!$A$2:$M$21,4,FALSE)),"",VLOOKUP(Entradas!$A544,Inventario!$A$2:$M$21,4,FALSE))</f>
        <v/>
      </c>
      <c r="E544" s="59" t="str">
        <f>IF(ISERROR(VLOOKUP(Entradas!$A544,Inventario!$A$2:$M$21,5,FALSE)),"",VLOOKUP(Entradas!$A544,Inventario!$A$2:$M$21,5,FALSE))</f>
        <v/>
      </c>
      <c r="F544" s="60" t="str">
        <f>IF(ISERROR(VLOOKUP(Entradas!$A544,Inventario!$A$2:$M$21,6,FALSE)),"",VLOOKUP(Entradas!$A544,Inventario!$A$2:$M$21,6,FALSE))</f>
        <v/>
      </c>
      <c r="G544" s="72"/>
      <c r="H544" s="79"/>
      <c r="I544" s="72"/>
      <c r="J544" s="80"/>
      <c r="K544" s="76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78"/>
      <c r="B545" s="58" t="str">
        <f>IF(ISERROR(VLOOKUP(Entradas!$A545,Inventario!$A$2:$M$21,2,FALSE)),"",VLOOKUP(Entradas!$A545,Inventario!$A$2:$M$21,2,FALSE))</f>
        <v/>
      </c>
      <c r="C545" s="58" t="str">
        <f>IF(ISERROR(VLOOKUP(Entradas!$A545,Inventario!$A$2:$M$21,3,FALSE)),"",VLOOKUP(Entradas!$A545,Inventario!$A$2:$M$21,3,FALSE))</f>
        <v/>
      </c>
      <c r="D545" s="59" t="str">
        <f>IF(ISERROR(VLOOKUP(Entradas!$A545,Inventario!$A$2:$M$21,4,FALSE)),"",VLOOKUP(Entradas!$A545,Inventario!$A$2:$M$21,4,FALSE))</f>
        <v/>
      </c>
      <c r="E545" s="59" t="str">
        <f>IF(ISERROR(VLOOKUP(Entradas!$A545,Inventario!$A$2:$M$21,5,FALSE)),"",VLOOKUP(Entradas!$A545,Inventario!$A$2:$M$21,5,FALSE))</f>
        <v/>
      </c>
      <c r="F545" s="60" t="str">
        <f>IF(ISERROR(VLOOKUP(Entradas!$A545,Inventario!$A$2:$M$21,6,FALSE)),"",VLOOKUP(Entradas!$A545,Inventario!$A$2:$M$21,6,FALSE))</f>
        <v/>
      </c>
      <c r="G545" s="72"/>
      <c r="H545" s="79"/>
      <c r="I545" s="72"/>
      <c r="J545" s="80"/>
      <c r="K545" s="76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78"/>
      <c r="B546" s="58" t="str">
        <f>IF(ISERROR(VLOOKUP(Entradas!$A546,Inventario!$A$2:$M$21,2,FALSE)),"",VLOOKUP(Entradas!$A546,Inventario!$A$2:$M$21,2,FALSE))</f>
        <v/>
      </c>
      <c r="C546" s="58" t="str">
        <f>IF(ISERROR(VLOOKUP(Entradas!$A546,Inventario!$A$2:$M$21,3,FALSE)),"",VLOOKUP(Entradas!$A546,Inventario!$A$2:$M$21,3,FALSE))</f>
        <v/>
      </c>
      <c r="D546" s="59" t="str">
        <f>IF(ISERROR(VLOOKUP(Entradas!$A546,Inventario!$A$2:$M$21,4,FALSE)),"",VLOOKUP(Entradas!$A546,Inventario!$A$2:$M$21,4,FALSE))</f>
        <v/>
      </c>
      <c r="E546" s="59" t="str">
        <f>IF(ISERROR(VLOOKUP(Entradas!$A546,Inventario!$A$2:$M$21,5,FALSE)),"",VLOOKUP(Entradas!$A546,Inventario!$A$2:$M$21,5,FALSE))</f>
        <v/>
      </c>
      <c r="F546" s="60" t="str">
        <f>IF(ISERROR(VLOOKUP(Entradas!$A546,Inventario!$A$2:$M$21,6,FALSE)),"",VLOOKUP(Entradas!$A546,Inventario!$A$2:$M$21,6,FALSE))</f>
        <v/>
      </c>
      <c r="G546" s="72"/>
      <c r="H546" s="79"/>
      <c r="I546" s="72"/>
      <c r="J546" s="80"/>
      <c r="K546" s="76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78"/>
      <c r="B547" s="58" t="str">
        <f>IF(ISERROR(VLOOKUP(Entradas!$A547,Inventario!$A$2:$M$21,2,FALSE)),"",VLOOKUP(Entradas!$A547,Inventario!$A$2:$M$21,2,FALSE))</f>
        <v/>
      </c>
      <c r="C547" s="58" t="str">
        <f>IF(ISERROR(VLOOKUP(Entradas!$A547,Inventario!$A$2:$M$21,3,FALSE)),"",VLOOKUP(Entradas!$A547,Inventario!$A$2:$M$21,3,FALSE))</f>
        <v/>
      </c>
      <c r="D547" s="59" t="str">
        <f>IF(ISERROR(VLOOKUP(Entradas!$A547,Inventario!$A$2:$M$21,4,FALSE)),"",VLOOKUP(Entradas!$A547,Inventario!$A$2:$M$21,4,FALSE))</f>
        <v/>
      </c>
      <c r="E547" s="59" t="str">
        <f>IF(ISERROR(VLOOKUP(Entradas!$A547,Inventario!$A$2:$M$21,5,FALSE)),"",VLOOKUP(Entradas!$A547,Inventario!$A$2:$M$21,5,FALSE))</f>
        <v/>
      </c>
      <c r="F547" s="60" t="str">
        <f>IF(ISERROR(VLOOKUP(Entradas!$A547,Inventario!$A$2:$M$21,6,FALSE)),"",VLOOKUP(Entradas!$A547,Inventario!$A$2:$M$21,6,FALSE))</f>
        <v/>
      </c>
      <c r="G547" s="72"/>
      <c r="H547" s="79"/>
      <c r="I547" s="72"/>
      <c r="J547" s="80"/>
      <c r="K547" s="76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78"/>
      <c r="B548" s="58" t="str">
        <f>IF(ISERROR(VLOOKUP(Entradas!$A548,Inventario!$A$2:$M$21,2,FALSE)),"",VLOOKUP(Entradas!$A548,Inventario!$A$2:$M$21,2,FALSE))</f>
        <v/>
      </c>
      <c r="C548" s="58" t="str">
        <f>IF(ISERROR(VLOOKUP(Entradas!$A548,Inventario!$A$2:$M$21,3,FALSE)),"",VLOOKUP(Entradas!$A548,Inventario!$A$2:$M$21,3,FALSE))</f>
        <v/>
      </c>
      <c r="D548" s="59" t="str">
        <f>IF(ISERROR(VLOOKUP(Entradas!$A548,Inventario!$A$2:$M$21,4,FALSE)),"",VLOOKUP(Entradas!$A548,Inventario!$A$2:$M$21,4,FALSE))</f>
        <v/>
      </c>
      <c r="E548" s="59" t="str">
        <f>IF(ISERROR(VLOOKUP(Entradas!$A548,Inventario!$A$2:$M$21,5,FALSE)),"",VLOOKUP(Entradas!$A548,Inventario!$A$2:$M$21,5,FALSE))</f>
        <v/>
      </c>
      <c r="F548" s="60" t="str">
        <f>IF(ISERROR(VLOOKUP(Entradas!$A548,Inventario!$A$2:$M$21,6,FALSE)),"",VLOOKUP(Entradas!$A548,Inventario!$A$2:$M$21,6,FALSE))</f>
        <v/>
      </c>
      <c r="G548" s="72"/>
      <c r="H548" s="79"/>
      <c r="I548" s="72"/>
      <c r="J548" s="80"/>
      <c r="K548" s="76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78"/>
      <c r="B549" s="58" t="str">
        <f>IF(ISERROR(VLOOKUP(Entradas!$A549,Inventario!$A$2:$M$21,2,FALSE)),"",VLOOKUP(Entradas!$A549,Inventario!$A$2:$M$21,2,FALSE))</f>
        <v/>
      </c>
      <c r="C549" s="58" t="str">
        <f>IF(ISERROR(VLOOKUP(Entradas!$A549,Inventario!$A$2:$M$21,3,FALSE)),"",VLOOKUP(Entradas!$A549,Inventario!$A$2:$M$21,3,FALSE))</f>
        <v/>
      </c>
      <c r="D549" s="59" t="str">
        <f>IF(ISERROR(VLOOKUP(Entradas!$A549,Inventario!$A$2:$M$21,4,FALSE)),"",VLOOKUP(Entradas!$A549,Inventario!$A$2:$M$21,4,FALSE))</f>
        <v/>
      </c>
      <c r="E549" s="59" t="str">
        <f>IF(ISERROR(VLOOKUP(Entradas!$A549,Inventario!$A$2:$M$21,5,FALSE)),"",VLOOKUP(Entradas!$A549,Inventario!$A$2:$M$21,5,FALSE))</f>
        <v/>
      </c>
      <c r="F549" s="60" t="str">
        <f>IF(ISERROR(VLOOKUP(Entradas!$A549,Inventario!$A$2:$M$21,6,FALSE)),"",VLOOKUP(Entradas!$A549,Inventario!$A$2:$M$21,6,FALSE))</f>
        <v/>
      </c>
      <c r="G549" s="72"/>
      <c r="H549" s="79"/>
      <c r="I549" s="72"/>
      <c r="J549" s="80"/>
      <c r="K549" s="76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78"/>
      <c r="B550" s="58" t="str">
        <f>IF(ISERROR(VLOOKUP(Entradas!$A550,Inventario!$A$2:$M$21,2,FALSE)),"",VLOOKUP(Entradas!$A550,Inventario!$A$2:$M$21,2,FALSE))</f>
        <v/>
      </c>
      <c r="C550" s="58" t="str">
        <f>IF(ISERROR(VLOOKUP(Entradas!$A550,Inventario!$A$2:$M$21,3,FALSE)),"",VLOOKUP(Entradas!$A550,Inventario!$A$2:$M$21,3,FALSE))</f>
        <v/>
      </c>
      <c r="D550" s="59" t="str">
        <f>IF(ISERROR(VLOOKUP(Entradas!$A550,Inventario!$A$2:$M$21,4,FALSE)),"",VLOOKUP(Entradas!$A550,Inventario!$A$2:$M$21,4,FALSE))</f>
        <v/>
      </c>
      <c r="E550" s="59" t="str">
        <f>IF(ISERROR(VLOOKUP(Entradas!$A550,Inventario!$A$2:$M$21,5,FALSE)),"",VLOOKUP(Entradas!$A550,Inventario!$A$2:$M$21,5,FALSE))</f>
        <v/>
      </c>
      <c r="F550" s="60" t="str">
        <f>IF(ISERROR(VLOOKUP(Entradas!$A550,Inventario!$A$2:$M$21,6,FALSE)),"",VLOOKUP(Entradas!$A550,Inventario!$A$2:$M$21,6,FALSE))</f>
        <v/>
      </c>
      <c r="G550" s="72"/>
      <c r="H550" s="79"/>
      <c r="I550" s="72"/>
      <c r="J550" s="80"/>
      <c r="K550" s="76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78"/>
      <c r="B551" s="58" t="str">
        <f>IF(ISERROR(VLOOKUP(Entradas!$A551,Inventario!$A$2:$M$21,2,FALSE)),"",VLOOKUP(Entradas!$A551,Inventario!$A$2:$M$21,2,FALSE))</f>
        <v/>
      </c>
      <c r="C551" s="58" t="str">
        <f>IF(ISERROR(VLOOKUP(Entradas!$A551,Inventario!$A$2:$M$21,3,FALSE)),"",VLOOKUP(Entradas!$A551,Inventario!$A$2:$M$21,3,FALSE))</f>
        <v/>
      </c>
      <c r="D551" s="59" t="str">
        <f>IF(ISERROR(VLOOKUP(Entradas!$A551,Inventario!$A$2:$M$21,4,FALSE)),"",VLOOKUP(Entradas!$A551,Inventario!$A$2:$M$21,4,FALSE))</f>
        <v/>
      </c>
      <c r="E551" s="59" t="str">
        <f>IF(ISERROR(VLOOKUP(Entradas!$A551,Inventario!$A$2:$M$21,5,FALSE)),"",VLOOKUP(Entradas!$A551,Inventario!$A$2:$M$21,5,FALSE))</f>
        <v/>
      </c>
      <c r="F551" s="60" t="str">
        <f>IF(ISERROR(VLOOKUP(Entradas!$A551,Inventario!$A$2:$M$21,6,FALSE)),"",VLOOKUP(Entradas!$A551,Inventario!$A$2:$M$21,6,FALSE))</f>
        <v/>
      </c>
      <c r="G551" s="72"/>
      <c r="H551" s="79"/>
      <c r="I551" s="72"/>
      <c r="J551" s="80"/>
      <c r="K551" s="76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78"/>
      <c r="B552" s="58" t="str">
        <f>IF(ISERROR(VLOOKUP(Entradas!$A552,Inventario!$A$2:$M$21,2,FALSE)),"",VLOOKUP(Entradas!$A552,Inventario!$A$2:$M$21,2,FALSE))</f>
        <v/>
      </c>
      <c r="C552" s="58" t="str">
        <f>IF(ISERROR(VLOOKUP(Entradas!$A552,Inventario!$A$2:$M$21,3,FALSE)),"",VLOOKUP(Entradas!$A552,Inventario!$A$2:$M$21,3,FALSE))</f>
        <v/>
      </c>
      <c r="D552" s="59" t="str">
        <f>IF(ISERROR(VLOOKUP(Entradas!$A552,Inventario!$A$2:$M$21,4,FALSE)),"",VLOOKUP(Entradas!$A552,Inventario!$A$2:$M$21,4,FALSE))</f>
        <v/>
      </c>
      <c r="E552" s="59" t="str">
        <f>IF(ISERROR(VLOOKUP(Entradas!$A552,Inventario!$A$2:$M$21,5,FALSE)),"",VLOOKUP(Entradas!$A552,Inventario!$A$2:$M$21,5,FALSE))</f>
        <v/>
      </c>
      <c r="F552" s="60" t="str">
        <f>IF(ISERROR(VLOOKUP(Entradas!$A552,Inventario!$A$2:$M$21,6,FALSE)),"",VLOOKUP(Entradas!$A552,Inventario!$A$2:$M$21,6,FALSE))</f>
        <v/>
      </c>
      <c r="G552" s="72"/>
      <c r="H552" s="79"/>
      <c r="I552" s="72"/>
      <c r="J552" s="80"/>
      <c r="K552" s="76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78"/>
      <c r="B553" s="58" t="str">
        <f>IF(ISERROR(VLOOKUP(Entradas!$A553,Inventario!$A$2:$M$21,2,FALSE)),"",VLOOKUP(Entradas!$A553,Inventario!$A$2:$M$21,2,FALSE))</f>
        <v/>
      </c>
      <c r="C553" s="58" t="str">
        <f>IF(ISERROR(VLOOKUP(Entradas!$A553,Inventario!$A$2:$M$21,3,FALSE)),"",VLOOKUP(Entradas!$A553,Inventario!$A$2:$M$21,3,FALSE))</f>
        <v/>
      </c>
      <c r="D553" s="59" t="str">
        <f>IF(ISERROR(VLOOKUP(Entradas!$A553,Inventario!$A$2:$M$21,4,FALSE)),"",VLOOKUP(Entradas!$A553,Inventario!$A$2:$M$21,4,FALSE))</f>
        <v/>
      </c>
      <c r="E553" s="59" t="str">
        <f>IF(ISERROR(VLOOKUP(Entradas!$A553,Inventario!$A$2:$M$21,5,FALSE)),"",VLOOKUP(Entradas!$A553,Inventario!$A$2:$M$21,5,FALSE))</f>
        <v/>
      </c>
      <c r="F553" s="60" t="str">
        <f>IF(ISERROR(VLOOKUP(Entradas!$A553,Inventario!$A$2:$M$21,6,FALSE)),"",VLOOKUP(Entradas!$A553,Inventario!$A$2:$M$21,6,FALSE))</f>
        <v/>
      </c>
      <c r="G553" s="72"/>
      <c r="H553" s="79"/>
      <c r="I553" s="72"/>
      <c r="J553" s="80"/>
      <c r="K553" s="76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78"/>
      <c r="B554" s="58" t="str">
        <f>IF(ISERROR(VLOOKUP(Entradas!$A554,Inventario!$A$2:$M$21,2,FALSE)),"",VLOOKUP(Entradas!$A554,Inventario!$A$2:$M$21,2,FALSE))</f>
        <v/>
      </c>
      <c r="C554" s="58" t="str">
        <f>IF(ISERROR(VLOOKUP(Entradas!$A554,Inventario!$A$2:$M$21,3,FALSE)),"",VLOOKUP(Entradas!$A554,Inventario!$A$2:$M$21,3,FALSE))</f>
        <v/>
      </c>
      <c r="D554" s="59" t="str">
        <f>IF(ISERROR(VLOOKUP(Entradas!$A554,Inventario!$A$2:$M$21,4,FALSE)),"",VLOOKUP(Entradas!$A554,Inventario!$A$2:$M$21,4,FALSE))</f>
        <v/>
      </c>
      <c r="E554" s="59" t="str">
        <f>IF(ISERROR(VLOOKUP(Entradas!$A554,Inventario!$A$2:$M$21,5,FALSE)),"",VLOOKUP(Entradas!$A554,Inventario!$A$2:$M$21,5,FALSE))</f>
        <v/>
      </c>
      <c r="F554" s="60" t="str">
        <f>IF(ISERROR(VLOOKUP(Entradas!$A554,Inventario!$A$2:$M$21,6,FALSE)),"",VLOOKUP(Entradas!$A554,Inventario!$A$2:$M$21,6,FALSE))</f>
        <v/>
      </c>
      <c r="G554" s="72"/>
      <c r="H554" s="79"/>
      <c r="I554" s="72"/>
      <c r="J554" s="80"/>
      <c r="K554" s="76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78"/>
      <c r="B555" s="58" t="str">
        <f>IF(ISERROR(VLOOKUP(Entradas!$A555,Inventario!$A$2:$M$21,2,FALSE)),"",VLOOKUP(Entradas!$A555,Inventario!$A$2:$M$21,2,FALSE))</f>
        <v/>
      </c>
      <c r="C555" s="58" t="str">
        <f>IF(ISERROR(VLOOKUP(Entradas!$A555,Inventario!$A$2:$M$21,3,FALSE)),"",VLOOKUP(Entradas!$A555,Inventario!$A$2:$M$21,3,FALSE))</f>
        <v/>
      </c>
      <c r="D555" s="59" t="str">
        <f>IF(ISERROR(VLOOKUP(Entradas!$A555,Inventario!$A$2:$M$21,4,FALSE)),"",VLOOKUP(Entradas!$A555,Inventario!$A$2:$M$21,4,FALSE))</f>
        <v/>
      </c>
      <c r="E555" s="59" t="str">
        <f>IF(ISERROR(VLOOKUP(Entradas!$A555,Inventario!$A$2:$M$21,5,FALSE)),"",VLOOKUP(Entradas!$A555,Inventario!$A$2:$M$21,5,FALSE))</f>
        <v/>
      </c>
      <c r="F555" s="60" t="str">
        <f>IF(ISERROR(VLOOKUP(Entradas!$A555,Inventario!$A$2:$M$21,6,FALSE)),"",VLOOKUP(Entradas!$A555,Inventario!$A$2:$M$21,6,FALSE))</f>
        <v/>
      </c>
      <c r="G555" s="72"/>
      <c r="H555" s="79"/>
      <c r="I555" s="72"/>
      <c r="J555" s="80"/>
      <c r="K555" s="76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78"/>
      <c r="B556" s="58" t="str">
        <f>IF(ISERROR(VLOOKUP(Entradas!$A556,Inventario!$A$2:$M$21,2,FALSE)),"",VLOOKUP(Entradas!$A556,Inventario!$A$2:$M$21,2,FALSE))</f>
        <v/>
      </c>
      <c r="C556" s="58" t="str">
        <f>IF(ISERROR(VLOOKUP(Entradas!$A556,Inventario!$A$2:$M$21,3,FALSE)),"",VLOOKUP(Entradas!$A556,Inventario!$A$2:$M$21,3,FALSE))</f>
        <v/>
      </c>
      <c r="D556" s="59" t="str">
        <f>IF(ISERROR(VLOOKUP(Entradas!$A556,Inventario!$A$2:$M$21,4,FALSE)),"",VLOOKUP(Entradas!$A556,Inventario!$A$2:$M$21,4,FALSE))</f>
        <v/>
      </c>
      <c r="E556" s="59" t="str">
        <f>IF(ISERROR(VLOOKUP(Entradas!$A556,Inventario!$A$2:$M$21,5,FALSE)),"",VLOOKUP(Entradas!$A556,Inventario!$A$2:$M$21,5,FALSE))</f>
        <v/>
      </c>
      <c r="F556" s="60" t="str">
        <f>IF(ISERROR(VLOOKUP(Entradas!$A556,Inventario!$A$2:$M$21,6,FALSE)),"",VLOOKUP(Entradas!$A556,Inventario!$A$2:$M$21,6,FALSE))</f>
        <v/>
      </c>
      <c r="G556" s="72"/>
      <c r="H556" s="79"/>
      <c r="I556" s="72"/>
      <c r="J556" s="80"/>
      <c r="K556" s="76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78"/>
      <c r="B557" s="58" t="str">
        <f>IF(ISERROR(VLOOKUP(Entradas!$A557,Inventario!$A$2:$M$21,2,FALSE)),"",VLOOKUP(Entradas!$A557,Inventario!$A$2:$M$21,2,FALSE))</f>
        <v/>
      </c>
      <c r="C557" s="58" t="str">
        <f>IF(ISERROR(VLOOKUP(Entradas!$A557,Inventario!$A$2:$M$21,3,FALSE)),"",VLOOKUP(Entradas!$A557,Inventario!$A$2:$M$21,3,FALSE))</f>
        <v/>
      </c>
      <c r="D557" s="59" t="str">
        <f>IF(ISERROR(VLOOKUP(Entradas!$A557,Inventario!$A$2:$M$21,4,FALSE)),"",VLOOKUP(Entradas!$A557,Inventario!$A$2:$M$21,4,FALSE))</f>
        <v/>
      </c>
      <c r="E557" s="59" t="str">
        <f>IF(ISERROR(VLOOKUP(Entradas!$A557,Inventario!$A$2:$M$21,5,FALSE)),"",VLOOKUP(Entradas!$A557,Inventario!$A$2:$M$21,5,FALSE))</f>
        <v/>
      </c>
      <c r="F557" s="60" t="str">
        <f>IF(ISERROR(VLOOKUP(Entradas!$A557,Inventario!$A$2:$M$21,6,FALSE)),"",VLOOKUP(Entradas!$A557,Inventario!$A$2:$M$21,6,FALSE))</f>
        <v/>
      </c>
      <c r="G557" s="72"/>
      <c r="H557" s="79"/>
      <c r="I557" s="72"/>
      <c r="J557" s="80"/>
      <c r="K557" s="76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78"/>
      <c r="B558" s="58" t="str">
        <f>IF(ISERROR(VLOOKUP(Entradas!$A558,Inventario!$A$2:$M$21,2,FALSE)),"",VLOOKUP(Entradas!$A558,Inventario!$A$2:$M$21,2,FALSE))</f>
        <v/>
      </c>
      <c r="C558" s="58" t="str">
        <f>IF(ISERROR(VLOOKUP(Entradas!$A558,Inventario!$A$2:$M$21,3,FALSE)),"",VLOOKUP(Entradas!$A558,Inventario!$A$2:$M$21,3,FALSE))</f>
        <v/>
      </c>
      <c r="D558" s="59" t="str">
        <f>IF(ISERROR(VLOOKUP(Entradas!$A558,Inventario!$A$2:$M$21,4,FALSE)),"",VLOOKUP(Entradas!$A558,Inventario!$A$2:$M$21,4,FALSE))</f>
        <v/>
      </c>
      <c r="E558" s="59" t="str">
        <f>IF(ISERROR(VLOOKUP(Entradas!$A558,Inventario!$A$2:$M$21,5,FALSE)),"",VLOOKUP(Entradas!$A558,Inventario!$A$2:$M$21,5,FALSE))</f>
        <v/>
      </c>
      <c r="F558" s="60" t="str">
        <f>IF(ISERROR(VLOOKUP(Entradas!$A558,Inventario!$A$2:$M$21,6,FALSE)),"",VLOOKUP(Entradas!$A558,Inventario!$A$2:$M$21,6,FALSE))</f>
        <v/>
      </c>
      <c r="G558" s="72"/>
      <c r="H558" s="79"/>
      <c r="I558" s="72"/>
      <c r="J558" s="80"/>
      <c r="K558" s="76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78"/>
      <c r="B559" s="58" t="str">
        <f>IF(ISERROR(VLOOKUP(Entradas!$A559,Inventario!$A$2:$M$21,2,FALSE)),"",VLOOKUP(Entradas!$A559,Inventario!$A$2:$M$21,2,FALSE))</f>
        <v/>
      </c>
      <c r="C559" s="58" t="str">
        <f>IF(ISERROR(VLOOKUP(Entradas!$A559,Inventario!$A$2:$M$21,3,FALSE)),"",VLOOKUP(Entradas!$A559,Inventario!$A$2:$M$21,3,FALSE))</f>
        <v/>
      </c>
      <c r="D559" s="59" t="str">
        <f>IF(ISERROR(VLOOKUP(Entradas!$A559,Inventario!$A$2:$M$21,4,FALSE)),"",VLOOKUP(Entradas!$A559,Inventario!$A$2:$M$21,4,FALSE))</f>
        <v/>
      </c>
      <c r="E559" s="59" t="str">
        <f>IF(ISERROR(VLOOKUP(Entradas!$A559,Inventario!$A$2:$M$21,5,FALSE)),"",VLOOKUP(Entradas!$A559,Inventario!$A$2:$M$21,5,FALSE))</f>
        <v/>
      </c>
      <c r="F559" s="60" t="str">
        <f>IF(ISERROR(VLOOKUP(Entradas!$A559,Inventario!$A$2:$M$21,6,FALSE)),"",VLOOKUP(Entradas!$A559,Inventario!$A$2:$M$21,6,FALSE))</f>
        <v/>
      </c>
      <c r="G559" s="72"/>
      <c r="H559" s="79"/>
      <c r="I559" s="72"/>
      <c r="J559" s="80"/>
      <c r="K559" s="76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78"/>
      <c r="B560" s="58" t="str">
        <f>IF(ISERROR(VLOOKUP(Entradas!$A560,Inventario!$A$2:$M$21,2,FALSE)),"",VLOOKUP(Entradas!$A560,Inventario!$A$2:$M$21,2,FALSE))</f>
        <v/>
      </c>
      <c r="C560" s="58" t="str">
        <f>IF(ISERROR(VLOOKUP(Entradas!$A560,Inventario!$A$2:$M$21,3,FALSE)),"",VLOOKUP(Entradas!$A560,Inventario!$A$2:$M$21,3,FALSE))</f>
        <v/>
      </c>
      <c r="D560" s="59" t="str">
        <f>IF(ISERROR(VLOOKUP(Entradas!$A560,Inventario!$A$2:$M$21,4,FALSE)),"",VLOOKUP(Entradas!$A560,Inventario!$A$2:$M$21,4,FALSE))</f>
        <v/>
      </c>
      <c r="E560" s="59" t="str">
        <f>IF(ISERROR(VLOOKUP(Entradas!$A560,Inventario!$A$2:$M$21,5,FALSE)),"",VLOOKUP(Entradas!$A560,Inventario!$A$2:$M$21,5,FALSE))</f>
        <v/>
      </c>
      <c r="F560" s="60" t="str">
        <f>IF(ISERROR(VLOOKUP(Entradas!$A560,Inventario!$A$2:$M$21,6,FALSE)),"",VLOOKUP(Entradas!$A560,Inventario!$A$2:$M$21,6,FALSE))</f>
        <v/>
      </c>
      <c r="G560" s="72"/>
      <c r="H560" s="79"/>
      <c r="I560" s="72"/>
      <c r="J560" s="80"/>
      <c r="K560" s="76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78"/>
      <c r="B561" s="58" t="str">
        <f>IF(ISERROR(VLOOKUP(Entradas!$A561,Inventario!$A$2:$M$21,2,FALSE)),"",VLOOKUP(Entradas!$A561,Inventario!$A$2:$M$21,2,FALSE))</f>
        <v/>
      </c>
      <c r="C561" s="58" t="str">
        <f>IF(ISERROR(VLOOKUP(Entradas!$A561,Inventario!$A$2:$M$21,3,FALSE)),"",VLOOKUP(Entradas!$A561,Inventario!$A$2:$M$21,3,FALSE))</f>
        <v/>
      </c>
      <c r="D561" s="59" t="str">
        <f>IF(ISERROR(VLOOKUP(Entradas!$A561,Inventario!$A$2:$M$21,4,FALSE)),"",VLOOKUP(Entradas!$A561,Inventario!$A$2:$M$21,4,FALSE))</f>
        <v/>
      </c>
      <c r="E561" s="59" t="str">
        <f>IF(ISERROR(VLOOKUP(Entradas!$A561,Inventario!$A$2:$M$21,5,FALSE)),"",VLOOKUP(Entradas!$A561,Inventario!$A$2:$M$21,5,FALSE))</f>
        <v/>
      </c>
      <c r="F561" s="60" t="str">
        <f>IF(ISERROR(VLOOKUP(Entradas!$A561,Inventario!$A$2:$M$21,6,FALSE)),"",VLOOKUP(Entradas!$A561,Inventario!$A$2:$M$21,6,FALSE))</f>
        <v/>
      </c>
      <c r="G561" s="72"/>
      <c r="H561" s="79"/>
      <c r="I561" s="72"/>
      <c r="J561" s="80"/>
      <c r="K561" s="76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78"/>
      <c r="B562" s="58" t="str">
        <f>IF(ISERROR(VLOOKUP(Entradas!$A562,Inventario!$A$2:$M$21,2,FALSE)),"",VLOOKUP(Entradas!$A562,Inventario!$A$2:$M$21,2,FALSE))</f>
        <v/>
      </c>
      <c r="C562" s="58" t="str">
        <f>IF(ISERROR(VLOOKUP(Entradas!$A562,Inventario!$A$2:$M$21,3,FALSE)),"",VLOOKUP(Entradas!$A562,Inventario!$A$2:$M$21,3,FALSE))</f>
        <v/>
      </c>
      <c r="D562" s="59" t="str">
        <f>IF(ISERROR(VLOOKUP(Entradas!$A562,Inventario!$A$2:$M$21,4,FALSE)),"",VLOOKUP(Entradas!$A562,Inventario!$A$2:$M$21,4,FALSE))</f>
        <v/>
      </c>
      <c r="E562" s="59" t="str">
        <f>IF(ISERROR(VLOOKUP(Entradas!$A562,Inventario!$A$2:$M$21,5,FALSE)),"",VLOOKUP(Entradas!$A562,Inventario!$A$2:$M$21,5,FALSE))</f>
        <v/>
      </c>
      <c r="F562" s="60" t="str">
        <f>IF(ISERROR(VLOOKUP(Entradas!$A562,Inventario!$A$2:$M$21,6,FALSE)),"",VLOOKUP(Entradas!$A562,Inventario!$A$2:$M$21,6,FALSE))</f>
        <v/>
      </c>
      <c r="G562" s="72"/>
      <c r="H562" s="79"/>
      <c r="I562" s="72"/>
      <c r="J562" s="80"/>
      <c r="K562" s="76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78"/>
      <c r="B563" s="58" t="str">
        <f>IF(ISERROR(VLOOKUP(Entradas!$A563,Inventario!$A$2:$M$21,2,FALSE)),"",VLOOKUP(Entradas!$A563,Inventario!$A$2:$M$21,2,FALSE))</f>
        <v/>
      </c>
      <c r="C563" s="58" t="str">
        <f>IF(ISERROR(VLOOKUP(Entradas!$A563,Inventario!$A$2:$M$21,3,FALSE)),"",VLOOKUP(Entradas!$A563,Inventario!$A$2:$M$21,3,FALSE))</f>
        <v/>
      </c>
      <c r="D563" s="59" t="str">
        <f>IF(ISERROR(VLOOKUP(Entradas!$A563,Inventario!$A$2:$M$21,4,FALSE)),"",VLOOKUP(Entradas!$A563,Inventario!$A$2:$M$21,4,FALSE))</f>
        <v/>
      </c>
      <c r="E563" s="59" t="str">
        <f>IF(ISERROR(VLOOKUP(Entradas!$A563,Inventario!$A$2:$M$21,5,FALSE)),"",VLOOKUP(Entradas!$A563,Inventario!$A$2:$M$21,5,FALSE))</f>
        <v/>
      </c>
      <c r="F563" s="60" t="str">
        <f>IF(ISERROR(VLOOKUP(Entradas!$A563,Inventario!$A$2:$M$21,6,FALSE)),"",VLOOKUP(Entradas!$A563,Inventario!$A$2:$M$21,6,FALSE))</f>
        <v/>
      </c>
      <c r="G563" s="72"/>
      <c r="H563" s="79"/>
      <c r="I563" s="72"/>
      <c r="J563" s="80"/>
      <c r="K563" s="76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78"/>
      <c r="B564" s="58" t="str">
        <f>IF(ISERROR(VLOOKUP(Entradas!$A564,Inventario!$A$2:$M$21,2,FALSE)),"",VLOOKUP(Entradas!$A564,Inventario!$A$2:$M$21,2,FALSE))</f>
        <v/>
      </c>
      <c r="C564" s="58" t="str">
        <f>IF(ISERROR(VLOOKUP(Entradas!$A564,Inventario!$A$2:$M$21,3,FALSE)),"",VLOOKUP(Entradas!$A564,Inventario!$A$2:$M$21,3,FALSE))</f>
        <v/>
      </c>
      <c r="D564" s="59" t="str">
        <f>IF(ISERROR(VLOOKUP(Entradas!$A564,Inventario!$A$2:$M$21,4,FALSE)),"",VLOOKUP(Entradas!$A564,Inventario!$A$2:$M$21,4,FALSE))</f>
        <v/>
      </c>
      <c r="E564" s="59" t="str">
        <f>IF(ISERROR(VLOOKUP(Entradas!$A564,Inventario!$A$2:$M$21,5,FALSE)),"",VLOOKUP(Entradas!$A564,Inventario!$A$2:$M$21,5,FALSE))</f>
        <v/>
      </c>
      <c r="F564" s="60" t="str">
        <f>IF(ISERROR(VLOOKUP(Entradas!$A564,Inventario!$A$2:$M$21,6,FALSE)),"",VLOOKUP(Entradas!$A564,Inventario!$A$2:$M$21,6,FALSE))</f>
        <v/>
      </c>
      <c r="G564" s="72"/>
      <c r="H564" s="79"/>
      <c r="I564" s="72"/>
      <c r="J564" s="80"/>
      <c r="K564" s="76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78"/>
      <c r="B565" s="58" t="str">
        <f>IF(ISERROR(VLOOKUP(Entradas!$A565,Inventario!$A$2:$M$21,2,FALSE)),"",VLOOKUP(Entradas!$A565,Inventario!$A$2:$M$21,2,FALSE))</f>
        <v/>
      </c>
      <c r="C565" s="58" t="str">
        <f>IF(ISERROR(VLOOKUP(Entradas!$A565,Inventario!$A$2:$M$21,3,FALSE)),"",VLOOKUP(Entradas!$A565,Inventario!$A$2:$M$21,3,FALSE))</f>
        <v/>
      </c>
      <c r="D565" s="59" t="str">
        <f>IF(ISERROR(VLOOKUP(Entradas!$A565,Inventario!$A$2:$M$21,4,FALSE)),"",VLOOKUP(Entradas!$A565,Inventario!$A$2:$M$21,4,FALSE))</f>
        <v/>
      </c>
      <c r="E565" s="59" t="str">
        <f>IF(ISERROR(VLOOKUP(Entradas!$A565,Inventario!$A$2:$M$21,5,FALSE)),"",VLOOKUP(Entradas!$A565,Inventario!$A$2:$M$21,5,FALSE))</f>
        <v/>
      </c>
      <c r="F565" s="60" t="str">
        <f>IF(ISERROR(VLOOKUP(Entradas!$A565,Inventario!$A$2:$M$21,6,FALSE)),"",VLOOKUP(Entradas!$A565,Inventario!$A$2:$M$21,6,FALSE))</f>
        <v/>
      </c>
      <c r="G565" s="72"/>
      <c r="H565" s="79"/>
      <c r="I565" s="72"/>
      <c r="J565" s="80"/>
      <c r="K565" s="76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78"/>
      <c r="B566" s="58" t="str">
        <f>IF(ISERROR(VLOOKUP(Entradas!$A566,Inventario!$A$2:$M$21,2,FALSE)),"",VLOOKUP(Entradas!$A566,Inventario!$A$2:$M$21,2,FALSE))</f>
        <v/>
      </c>
      <c r="C566" s="58" t="str">
        <f>IF(ISERROR(VLOOKUP(Entradas!$A566,Inventario!$A$2:$M$21,3,FALSE)),"",VLOOKUP(Entradas!$A566,Inventario!$A$2:$M$21,3,FALSE))</f>
        <v/>
      </c>
      <c r="D566" s="59" t="str">
        <f>IF(ISERROR(VLOOKUP(Entradas!$A566,Inventario!$A$2:$M$21,4,FALSE)),"",VLOOKUP(Entradas!$A566,Inventario!$A$2:$M$21,4,FALSE))</f>
        <v/>
      </c>
      <c r="E566" s="59" t="str">
        <f>IF(ISERROR(VLOOKUP(Entradas!$A566,Inventario!$A$2:$M$21,5,FALSE)),"",VLOOKUP(Entradas!$A566,Inventario!$A$2:$M$21,5,FALSE))</f>
        <v/>
      </c>
      <c r="F566" s="60" t="str">
        <f>IF(ISERROR(VLOOKUP(Entradas!$A566,Inventario!$A$2:$M$21,6,FALSE)),"",VLOOKUP(Entradas!$A566,Inventario!$A$2:$M$21,6,FALSE))</f>
        <v/>
      </c>
      <c r="G566" s="72"/>
      <c r="H566" s="79"/>
      <c r="I566" s="72"/>
      <c r="J566" s="80"/>
      <c r="K566" s="76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78"/>
      <c r="B567" s="58" t="str">
        <f>IF(ISERROR(VLOOKUP(Entradas!$A567,Inventario!$A$2:$M$21,2,FALSE)),"",VLOOKUP(Entradas!$A567,Inventario!$A$2:$M$21,2,FALSE))</f>
        <v/>
      </c>
      <c r="C567" s="58" t="str">
        <f>IF(ISERROR(VLOOKUP(Entradas!$A567,Inventario!$A$2:$M$21,3,FALSE)),"",VLOOKUP(Entradas!$A567,Inventario!$A$2:$M$21,3,FALSE))</f>
        <v/>
      </c>
      <c r="D567" s="59" t="str">
        <f>IF(ISERROR(VLOOKUP(Entradas!$A567,Inventario!$A$2:$M$21,4,FALSE)),"",VLOOKUP(Entradas!$A567,Inventario!$A$2:$M$21,4,FALSE))</f>
        <v/>
      </c>
      <c r="E567" s="59" t="str">
        <f>IF(ISERROR(VLOOKUP(Entradas!$A567,Inventario!$A$2:$M$21,5,FALSE)),"",VLOOKUP(Entradas!$A567,Inventario!$A$2:$M$21,5,FALSE))</f>
        <v/>
      </c>
      <c r="F567" s="60" t="str">
        <f>IF(ISERROR(VLOOKUP(Entradas!$A567,Inventario!$A$2:$M$21,6,FALSE)),"",VLOOKUP(Entradas!$A567,Inventario!$A$2:$M$21,6,FALSE))</f>
        <v/>
      </c>
      <c r="G567" s="72"/>
      <c r="H567" s="79"/>
      <c r="I567" s="72"/>
      <c r="J567" s="80"/>
      <c r="K567" s="76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78"/>
      <c r="B568" s="58" t="str">
        <f>IF(ISERROR(VLOOKUP(Entradas!$A568,Inventario!$A$2:$M$21,2,FALSE)),"",VLOOKUP(Entradas!$A568,Inventario!$A$2:$M$21,2,FALSE))</f>
        <v/>
      </c>
      <c r="C568" s="58" t="str">
        <f>IF(ISERROR(VLOOKUP(Entradas!$A568,Inventario!$A$2:$M$21,3,FALSE)),"",VLOOKUP(Entradas!$A568,Inventario!$A$2:$M$21,3,FALSE))</f>
        <v/>
      </c>
      <c r="D568" s="59" t="str">
        <f>IF(ISERROR(VLOOKUP(Entradas!$A568,Inventario!$A$2:$M$21,4,FALSE)),"",VLOOKUP(Entradas!$A568,Inventario!$A$2:$M$21,4,FALSE))</f>
        <v/>
      </c>
      <c r="E568" s="59" t="str">
        <f>IF(ISERROR(VLOOKUP(Entradas!$A568,Inventario!$A$2:$M$21,5,FALSE)),"",VLOOKUP(Entradas!$A568,Inventario!$A$2:$M$21,5,FALSE))</f>
        <v/>
      </c>
      <c r="F568" s="60" t="str">
        <f>IF(ISERROR(VLOOKUP(Entradas!$A568,Inventario!$A$2:$M$21,6,FALSE)),"",VLOOKUP(Entradas!$A568,Inventario!$A$2:$M$21,6,FALSE))</f>
        <v/>
      </c>
      <c r="G568" s="72"/>
      <c r="H568" s="79"/>
      <c r="I568" s="72"/>
      <c r="J568" s="80"/>
      <c r="K568" s="76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78"/>
      <c r="B569" s="58" t="str">
        <f>IF(ISERROR(VLOOKUP(Entradas!$A569,Inventario!$A$2:$M$21,2,FALSE)),"",VLOOKUP(Entradas!$A569,Inventario!$A$2:$M$21,2,FALSE))</f>
        <v/>
      </c>
      <c r="C569" s="58" t="str">
        <f>IF(ISERROR(VLOOKUP(Entradas!$A569,Inventario!$A$2:$M$21,3,FALSE)),"",VLOOKUP(Entradas!$A569,Inventario!$A$2:$M$21,3,FALSE))</f>
        <v/>
      </c>
      <c r="D569" s="59" t="str">
        <f>IF(ISERROR(VLOOKUP(Entradas!$A569,Inventario!$A$2:$M$21,4,FALSE)),"",VLOOKUP(Entradas!$A569,Inventario!$A$2:$M$21,4,FALSE))</f>
        <v/>
      </c>
      <c r="E569" s="59" t="str">
        <f>IF(ISERROR(VLOOKUP(Entradas!$A569,Inventario!$A$2:$M$21,5,FALSE)),"",VLOOKUP(Entradas!$A569,Inventario!$A$2:$M$21,5,FALSE))</f>
        <v/>
      </c>
      <c r="F569" s="60" t="str">
        <f>IF(ISERROR(VLOOKUP(Entradas!$A569,Inventario!$A$2:$M$21,6,FALSE)),"",VLOOKUP(Entradas!$A569,Inventario!$A$2:$M$21,6,FALSE))</f>
        <v/>
      </c>
      <c r="G569" s="72"/>
      <c r="H569" s="79"/>
      <c r="I569" s="72"/>
      <c r="J569" s="80"/>
      <c r="K569" s="76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78"/>
      <c r="B570" s="58" t="str">
        <f>IF(ISERROR(VLOOKUP(Entradas!$A570,Inventario!$A$2:$M$21,2,FALSE)),"",VLOOKUP(Entradas!$A570,Inventario!$A$2:$M$21,2,FALSE))</f>
        <v/>
      </c>
      <c r="C570" s="58" t="str">
        <f>IF(ISERROR(VLOOKUP(Entradas!$A570,Inventario!$A$2:$M$21,3,FALSE)),"",VLOOKUP(Entradas!$A570,Inventario!$A$2:$M$21,3,FALSE))</f>
        <v/>
      </c>
      <c r="D570" s="59" t="str">
        <f>IF(ISERROR(VLOOKUP(Entradas!$A570,Inventario!$A$2:$M$21,4,FALSE)),"",VLOOKUP(Entradas!$A570,Inventario!$A$2:$M$21,4,FALSE))</f>
        <v/>
      </c>
      <c r="E570" s="59" t="str">
        <f>IF(ISERROR(VLOOKUP(Entradas!$A570,Inventario!$A$2:$M$21,5,FALSE)),"",VLOOKUP(Entradas!$A570,Inventario!$A$2:$M$21,5,FALSE))</f>
        <v/>
      </c>
      <c r="F570" s="60" t="str">
        <f>IF(ISERROR(VLOOKUP(Entradas!$A570,Inventario!$A$2:$M$21,6,FALSE)),"",VLOOKUP(Entradas!$A570,Inventario!$A$2:$M$21,6,FALSE))</f>
        <v/>
      </c>
      <c r="G570" s="72"/>
      <c r="H570" s="79"/>
      <c r="I570" s="72"/>
      <c r="J570" s="80"/>
      <c r="K570" s="76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78"/>
      <c r="B571" s="58" t="str">
        <f>IF(ISERROR(VLOOKUP(Entradas!$A571,Inventario!$A$2:$M$21,2,FALSE)),"",VLOOKUP(Entradas!$A571,Inventario!$A$2:$M$21,2,FALSE))</f>
        <v/>
      </c>
      <c r="C571" s="58" t="str">
        <f>IF(ISERROR(VLOOKUP(Entradas!$A571,Inventario!$A$2:$M$21,3,FALSE)),"",VLOOKUP(Entradas!$A571,Inventario!$A$2:$M$21,3,FALSE))</f>
        <v/>
      </c>
      <c r="D571" s="59" t="str">
        <f>IF(ISERROR(VLOOKUP(Entradas!$A571,Inventario!$A$2:$M$21,4,FALSE)),"",VLOOKUP(Entradas!$A571,Inventario!$A$2:$M$21,4,FALSE))</f>
        <v/>
      </c>
      <c r="E571" s="59" t="str">
        <f>IF(ISERROR(VLOOKUP(Entradas!$A571,Inventario!$A$2:$M$21,5,FALSE)),"",VLOOKUP(Entradas!$A571,Inventario!$A$2:$M$21,5,FALSE))</f>
        <v/>
      </c>
      <c r="F571" s="60" t="str">
        <f>IF(ISERROR(VLOOKUP(Entradas!$A571,Inventario!$A$2:$M$21,6,FALSE)),"",VLOOKUP(Entradas!$A571,Inventario!$A$2:$M$21,6,FALSE))</f>
        <v/>
      </c>
      <c r="G571" s="72"/>
      <c r="H571" s="79"/>
      <c r="I571" s="72"/>
      <c r="J571" s="80"/>
      <c r="K571" s="76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78"/>
      <c r="B572" s="58" t="str">
        <f>IF(ISERROR(VLOOKUP(Entradas!$A572,Inventario!$A$2:$M$21,2,FALSE)),"",VLOOKUP(Entradas!$A572,Inventario!$A$2:$M$21,2,FALSE))</f>
        <v/>
      </c>
      <c r="C572" s="58" t="str">
        <f>IF(ISERROR(VLOOKUP(Entradas!$A572,Inventario!$A$2:$M$21,3,FALSE)),"",VLOOKUP(Entradas!$A572,Inventario!$A$2:$M$21,3,FALSE))</f>
        <v/>
      </c>
      <c r="D572" s="59" t="str">
        <f>IF(ISERROR(VLOOKUP(Entradas!$A572,Inventario!$A$2:$M$21,4,FALSE)),"",VLOOKUP(Entradas!$A572,Inventario!$A$2:$M$21,4,FALSE))</f>
        <v/>
      </c>
      <c r="E572" s="59" t="str">
        <f>IF(ISERROR(VLOOKUP(Entradas!$A572,Inventario!$A$2:$M$21,5,FALSE)),"",VLOOKUP(Entradas!$A572,Inventario!$A$2:$M$21,5,FALSE))</f>
        <v/>
      </c>
      <c r="F572" s="60" t="str">
        <f>IF(ISERROR(VLOOKUP(Entradas!$A572,Inventario!$A$2:$M$21,6,FALSE)),"",VLOOKUP(Entradas!$A572,Inventario!$A$2:$M$21,6,FALSE))</f>
        <v/>
      </c>
      <c r="G572" s="72"/>
      <c r="H572" s="79"/>
      <c r="I572" s="72"/>
      <c r="J572" s="80"/>
      <c r="K572" s="76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78"/>
      <c r="B573" s="58" t="str">
        <f>IF(ISERROR(VLOOKUP(Entradas!$A573,Inventario!$A$2:$M$21,2,FALSE)),"",VLOOKUP(Entradas!$A573,Inventario!$A$2:$M$21,2,FALSE))</f>
        <v/>
      </c>
      <c r="C573" s="58" t="str">
        <f>IF(ISERROR(VLOOKUP(Entradas!$A573,Inventario!$A$2:$M$21,3,FALSE)),"",VLOOKUP(Entradas!$A573,Inventario!$A$2:$M$21,3,FALSE))</f>
        <v/>
      </c>
      <c r="D573" s="59" t="str">
        <f>IF(ISERROR(VLOOKUP(Entradas!$A573,Inventario!$A$2:$M$21,4,FALSE)),"",VLOOKUP(Entradas!$A573,Inventario!$A$2:$M$21,4,FALSE))</f>
        <v/>
      </c>
      <c r="E573" s="59" t="str">
        <f>IF(ISERROR(VLOOKUP(Entradas!$A573,Inventario!$A$2:$M$21,5,FALSE)),"",VLOOKUP(Entradas!$A573,Inventario!$A$2:$M$21,5,FALSE))</f>
        <v/>
      </c>
      <c r="F573" s="60" t="str">
        <f>IF(ISERROR(VLOOKUP(Entradas!$A573,Inventario!$A$2:$M$21,6,FALSE)),"",VLOOKUP(Entradas!$A573,Inventario!$A$2:$M$21,6,FALSE))</f>
        <v/>
      </c>
      <c r="G573" s="72"/>
      <c r="H573" s="79"/>
      <c r="I573" s="72"/>
      <c r="J573" s="80"/>
      <c r="K573" s="76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78"/>
      <c r="B574" s="58" t="str">
        <f>IF(ISERROR(VLOOKUP(Entradas!$A574,Inventario!$A$2:$M$21,2,FALSE)),"",VLOOKUP(Entradas!$A574,Inventario!$A$2:$M$21,2,FALSE))</f>
        <v/>
      </c>
      <c r="C574" s="58" t="str">
        <f>IF(ISERROR(VLOOKUP(Entradas!$A574,Inventario!$A$2:$M$21,3,FALSE)),"",VLOOKUP(Entradas!$A574,Inventario!$A$2:$M$21,3,FALSE))</f>
        <v/>
      </c>
      <c r="D574" s="59" t="str">
        <f>IF(ISERROR(VLOOKUP(Entradas!$A574,Inventario!$A$2:$M$21,4,FALSE)),"",VLOOKUP(Entradas!$A574,Inventario!$A$2:$M$21,4,FALSE))</f>
        <v/>
      </c>
      <c r="E574" s="59" t="str">
        <f>IF(ISERROR(VLOOKUP(Entradas!$A574,Inventario!$A$2:$M$21,5,FALSE)),"",VLOOKUP(Entradas!$A574,Inventario!$A$2:$M$21,5,FALSE))</f>
        <v/>
      </c>
      <c r="F574" s="60" t="str">
        <f>IF(ISERROR(VLOOKUP(Entradas!$A574,Inventario!$A$2:$M$21,6,FALSE)),"",VLOOKUP(Entradas!$A574,Inventario!$A$2:$M$21,6,FALSE))</f>
        <v/>
      </c>
      <c r="G574" s="72"/>
      <c r="H574" s="79"/>
      <c r="I574" s="72"/>
      <c r="J574" s="80"/>
      <c r="K574" s="76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78"/>
      <c r="B575" s="58" t="str">
        <f>IF(ISERROR(VLOOKUP(Entradas!$A575,Inventario!$A$2:$M$21,2,FALSE)),"",VLOOKUP(Entradas!$A575,Inventario!$A$2:$M$21,2,FALSE))</f>
        <v/>
      </c>
      <c r="C575" s="58" t="str">
        <f>IF(ISERROR(VLOOKUP(Entradas!$A575,Inventario!$A$2:$M$21,3,FALSE)),"",VLOOKUP(Entradas!$A575,Inventario!$A$2:$M$21,3,FALSE))</f>
        <v/>
      </c>
      <c r="D575" s="59" t="str">
        <f>IF(ISERROR(VLOOKUP(Entradas!$A575,Inventario!$A$2:$M$21,4,FALSE)),"",VLOOKUP(Entradas!$A575,Inventario!$A$2:$M$21,4,FALSE))</f>
        <v/>
      </c>
      <c r="E575" s="59" t="str">
        <f>IF(ISERROR(VLOOKUP(Entradas!$A575,Inventario!$A$2:$M$21,5,FALSE)),"",VLOOKUP(Entradas!$A575,Inventario!$A$2:$M$21,5,FALSE))</f>
        <v/>
      </c>
      <c r="F575" s="60" t="str">
        <f>IF(ISERROR(VLOOKUP(Entradas!$A575,Inventario!$A$2:$M$21,6,FALSE)),"",VLOOKUP(Entradas!$A575,Inventario!$A$2:$M$21,6,FALSE))</f>
        <v/>
      </c>
      <c r="G575" s="72"/>
      <c r="H575" s="79"/>
      <c r="I575" s="72"/>
      <c r="J575" s="80"/>
      <c r="K575" s="76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78"/>
      <c r="B576" s="58" t="str">
        <f>IF(ISERROR(VLOOKUP(Entradas!$A576,Inventario!$A$2:$M$21,2,FALSE)),"",VLOOKUP(Entradas!$A576,Inventario!$A$2:$M$21,2,FALSE))</f>
        <v/>
      </c>
      <c r="C576" s="58" t="str">
        <f>IF(ISERROR(VLOOKUP(Entradas!$A576,Inventario!$A$2:$M$21,3,FALSE)),"",VLOOKUP(Entradas!$A576,Inventario!$A$2:$M$21,3,FALSE))</f>
        <v/>
      </c>
      <c r="D576" s="59" t="str">
        <f>IF(ISERROR(VLOOKUP(Entradas!$A576,Inventario!$A$2:$M$21,4,FALSE)),"",VLOOKUP(Entradas!$A576,Inventario!$A$2:$M$21,4,FALSE))</f>
        <v/>
      </c>
      <c r="E576" s="59" t="str">
        <f>IF(ISERROR(VLOOKUP(Entradas!$A576,Inventario!$A$2:$M$21,5,FALSE)),"",VLOOKUP(Entradas!$A576,Inventario!$A$2:$M$21,5,FALSE))</f>
        <v/>
      </c>
      <c r="F576" s="60" t="str">
        <f>IF(ISERROR(VLOOKUP(Entradas!$A576,Inventario!$A$2:$M$21,6,FALSE)),"",VLOOKUP(Entradas!$A576,Inventario!$A$2:$M$21,6,FALSE))</f>
        <v/>
      </c>
      <c r="G576" s="72"/>
      <c r="H576" s="79"/>
      <c r="I576" s="72"/>
      <c r="J576" s="80"/>
      <c r="K576" s="76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78"/>
      <c r="B577" s="58" t="str">
        <f>IF(ISERROR(VLOOKUP(Entradas!$A577,Inventario!$A$2:$M$21,2,FALSE)),"",VLOOKUP(Entradas!$A577,Inventario!$A$2:$M$21,2,FALSE))</f>
        <v/>
      </c>
      <c r="C577" s="58" t="str">
        <f>IF(ISERROR(VLOOKUP(Entradas!$A577,Inventario!$A$2:$M$21,3,FALSE)),"",VLOOKUP(Entradas!$A577,Inventario!$A$2:$M$21,3,FALSE))</f>
        <v/>
      </c>
      <c r="D577" s="59" t="str">
        <f>IF(ISERROR(VLOOKUP(Entradas!$A577,Inventario!$A$2:$M$21,4,FALSE)),"",VLOOKUP(Entradas!$A577,Inventario!$A$2:$M$21,4,FALSE))</f>
        <v/>
      </c>
      <c r="E577" s="59" t="str">
        <f>IF(ISERROR(VLOOKUP(Entradas!$A577,Inventario!$A$2:$M$21,5,FALSE)),"",VLOOKUP(Entradas!$A577,Inventario!$A$2:$M$21,5,FALSE))</f>
        <v/>
      </c>
      <c r="F577" s="60" t="str">
        <f>IF(ISERROR(VLOOKUP(Entradas!$A577,Inventario!$A$2:$M$21,6,FALSE)),"",VLOOKUP(Entradas!$A577,Inventario!$A$2:$M$21,6,FALSE))</f>
        <v/>
      </c>
      <c r="G577" s="72"/>
      <c r="H577" s="79"/>
      <c r="I577" s="72"/>
      <c r="J577" s="80"/>
      <c r="K577" s="76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78"/>
      <c r="B578" s="58" t="str">
        <f>IF(ISERROR(VLOOKUP(Entradas!$A578,Inventario!$A$2:$M$21,2,FALSE)),"",VLOOKUP(Entradas!$A578,Inventario!$A$2:$M$21,2,FALSE))</f>
        <v/>
      </c>
      <c r="C578" s="58" t="str">
        <f>IF(ISERROR(VLOOKUP(Entradas!$A578,Inventario!$A$2:$M$21,3,FALSE)),"",VLOOKUP(Entradas!$A578,Inventario!$A$2:$M$21,3,FALSE))</f>
        <v/>
      </c>
      <c r="D578" s="59" t="str">
        <f>IF(ISERROR(VLOOKUP(Entradas!$A578,Inventario!$A$2:$M$21,4,FALSE)),"",VLOOKUP(Entradas!$A578,Inventario!$A$2:$M$21,4,FALSE))</f>
        <v/>
      </c>
      <c r="E578" s="59" t="str">
        <f>IF(ISERROR(VLOOKUP(Entradas!$A578,Inventario!$A$2:$M$21,5,FALSE)),"",VLOOKUP(Entradas!$A578,Inventario!$A$2:$M$21,5,FALSE))</f>
        <v/>
      </c>
      <c r="F578" s="60" t="str">
        <f>IF(ISERROR(VLOOKUP(Entradas!$A578,Inventario!$A$2:$M$21,6,FALSE)),"",VLOOKUP(Entradas!$A578,Inventario!$A$2:$M$21,6,FALSE))</f>
        <v/>
      </c>
      <c r="G578" s="72"/>
      <c r="H578" s="79"/>
      <c r="I578" s="72"/>
      <c r="J578" s="80"/>
      <c r="K578" s="76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78"/>
      <c r="B579" s="58" t="str">
        <f>IF(ISERROR(VLOOKUP(Entradas!$A579,Inventario!$A$2:$M$21,2,FALSE)),"",VLOOKUP(Entradas!$A579,Inventario!$A$2:$M$21,2,FALSE))</f>
        <v/>
      </c>
      <c r="C579" s="58" t="str">
        <f>IF(ISERROR(VLOOKUP(Entradas!$A579,Inventario!$A$2:$M$21,3,FALSE)),"",VLOOKUP(Entradas!$A579,Inventario!$A$2:$M$21,3,FALSE))</f>
        <v/>
      </c>
      <c r="D579" s="59" t="str">
        <f>IF(ISERROR(VLOOKUP(Entradas!$A579,Inventario!$A$2:$M$21,4,FALSE)),"",VLOOKUP(Entradas!$A579,Inventario!$A$2:$M$21,4,FALSE))</f>
        <v/>
      </c>
      <c r="E579" s="59" t="str">
        <f>IF(ISERROR(VLOOKUP(Entradas!$A579,Inventario!$A$2:$M$21,5,FALSE)),"",VLOOKUP(Entradas!$A579,Inventario!$A$2:$M$21,5,FALSE))</f>
        <v/>
      </c>
      <c r="F579" s="60" t="str">
        <f>IF(ISERROR(VLOOKUP(Entradas!$A579,Inventario!$A$2:$M$21,6,FALSE)),"",VLOOKUP(Entradas!$A579,Inventario!$A$2:$M$21,6,FALSE))</f>
        <v/>
      </c>
      <c r="G579" s="72"/>
      <c r="H579" s="79"/>
      <c r="I579" s="72"/>
      <c r="J579" s="80"/>
      <c r="K579" s="76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78"/>
      <c r="B580" s="58" t="str">
        <f>IF(ISERROR(VLOOKUP(Entradas!$A580,Inventario!$A$2:$M$21,2,FALSE)),"",VLOOKUP(Entradas!$A580,Inventario!$A$2:$M$21,2,FALSE))</f>
        <v/>
      </c>
      <c r="C580" s="58" t="str">
        <f>IF(ISERROR(VLOOKUP(Entradas!$A580,Inventario!$A$2:$M$21,3,FALSE)),"",VLOOKUP(Entradas!$A580,Inventario!$A$2:$M$21,3,FALSE))</f>
        <v/>
      </c>
      <c r="D580" s="59" t="str">
        <f>IF(ISERROR(VLOOKUP(Entradas!$A580,Inventario!$A$2:$M$21,4,FALSE)),"",VLOOKUP(Entradas!$A580,Inventario!$A$2:$M$21,4,FALSE))</f>
        <v/>
      </c>
      <c r="E580" s="59" t="str">
        <f>IF(ISERROR(VLOOKUP(Entradas!$A580,Inventario!$A$2:$M$21,5,FALSE)),"",VLOOKUP(Entradas!$A580,Inventario!$A$2:$M$21,5,FALSE))</f>
        <v/>
      </c>
      <c r="F580" s="60" t="str">
        <f>IF(ISERROR(VLOOKUP(Entradas!$A580,Inventario!$A$2:$M$21,6,FALSE)),"",VLOOKUP(Entradas!$A580,Inventario!$A$2:$M$21,6,FALSE))</f>
        <v/>
      </c>
      <c r="G580" s="72"/>
      <c r="H580" s="79"/>
      <c r="I580" s="72"/>
      <c r="J580" s="80"/>
      <c r="K580" s="76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78"/>
      <c r="B581" s="58" t="str">
        <f>IF(ISERROR(VLOOKUP(Entradas!$A581,Inventario!$A$2:$M$21,2,FALSE)),"",VLOOKUP(Entradas!$A581,Inventario!$A$2:$M$21,2,FALSE))</f>
        <v/>
      </c>
      <c r="C581" s="58" t="str">
        <f>IF(ISERROR(VLOOKUP(Entradas!$A581,Inventario!$A$2:$M$21,3,FALSE)),"",VLOOKUP(Entradas!$A581,Inventario!$A$2:$M$21,3,FALSE))</f>
        <v/>
      </c>
      <c r="D581" s="59" t="str">
        <f>IF(ISERROR(VLOOKUP(Entradas!$A581,Inventario!$A$2:$M$21,4,FALSE)),"",VLOOKUP(Entradas!$A581,Inventario!$A$2:$M$21,4,FALSE))</f>
        <v/>
      </c>
      <c r="E581" s="59" t="str">
        <f>IF(ISERROR(VLOOKUP(Entradas!$A581,Inventario!$A$2:$M$21,5,FALSE)),"",VLOOKUP(Entradas!$A581,Inventario!$A$2:$M$21,5,FALSE))</f>
        <v/>
      </c>
      <c r="F581" s="60" t="str">
        <f>IF(ISERROR(VLOOKUP(Entradas!$A581,Inventario!$A$2:$M$21,6,FALSE)),"",VLOOKUP(Entradas!$A581,Inventario!$A$2:$M$21,6,FALSE))</f>
        <v/>
      </c>
      <c r="G581" s="72"/>
      <c r="H581" s="79"/>
      <c r="I581" s="72"/>
      <c r="J581" s="80"/>
      <c r="K581" s="76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78"/>
      <c r="B582" s="58" t="str">
        <f>IF(ISERROR(VLOOKUP(Entradas!$A582,Inventario!$A$2:$M$21,2,FALSE)),"",VLOOKUP(Entradas!$A582,Inventario!$A$2:$M$21,2,FALSE))</f>
        <v/>
      </c>
      <c r="C582" s="58" t="str">
        <f>IF(ISERROR(VLOOKUP(Entradas!$A582,Inventario!$A$2:$M$21,3,FALSE)),"",VLOOKUP(Entradas!$A582,Inventario!$A$2:$M$21,3,FALSE))</f>
        <v/>
      </c>
      <c r="D582" s="59" t="str">
        <f>IF(ISERROR(VLOOKUP(Entradas!$A582,Inventario!$A$2:$M$21,4,FALSE)),"",VLOOKUP(Entradas!$A582,Inventario!$A$2:$M$21,4,FALSE))</f>
        <v/>
      </c>
      <c r="E582" s="59" t="str">
        <f>IF(ISERROR(VLOOKUP(Entradas!$A582,Inventario!$A$2:$M$21,5,FALSE)),"",VLOOKUP(Entradas!$A582,Inventario!$A$2:$M$21,5,FALSE))</f>
        <v/>
      </c>
      <c r="F582" s="60" t="str">
        <f>IF(ISERROR(VLOOKUP(Entradas!$A582,Inventario!$A$2:$M$21,6,FALSE)),"",VLOOKUP(Entradas!$A582,Inventario!$A$2:$M$21,6,FALSE))</f>
        <v/>
      </c>
      <c r="G582" s="72"/>
      <c r="H582" s="79"/>
      <c r="I582" s="72"/>
      <c r="J582" s="80"/>
      <c r="K582" s="76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78"/>
      <c r="B583" s="58" t="str">
        <f>IF(ISERROR(VLOOKUP(Entradas!$A583,Inventario!$A$2:$M$21,2,FALSE)),"",VLOOKUP(Entradas!$A583,Inventario!$A$2:$M$21,2,FALSE))</f>
        <v/>
      </c>
      <c r="C583" s="58" t="str">
        <f>IF(ISERROR(VLOOKUP(Entradas!$A583,Inventario!$A$2:$M$21,3,FALSE)),"",VLOOKUP(Entradas!$A583,Inventario!$A$2:$M$21,3,FALSE))</f>
        <v/>
      </c>
      <c r="D583" s="59" t="str">
        <f>IF(ISERROR(VLOOKUP(Entradas!$A583,Inventario!$A$2:$M$21,4,FALSE)),"",VLOOKUP(Entradas!$A583,Inventario!$A$2:$M$21,4,FALSE))</f>
        <v/>
      </c>
      <c r="E583" s="59" t="str">
        <f>IF(ISERROR(VLOOKUP(Entradas!$A583,Inventario!$A$2:$M$21,5,FALSE)),"",VLOOKUP(Entradas!$A583,Inventario!$A$2:$M$21,5,FALSE))</f>
        <v/>
      </c>
      <c r="F583" s="60" t="str">
        <f>IF(ISERROR(VLOOKUP(Entradas!$A583,Inventario!$A$2:$M$21,6,FALSE)),"",VLOOKUP(Entradas!$A583,Inventario!$A$2:$M$21,6,FALSE))</f>
        <v/>
      </c>
      <c r="G583" s="72"/>
      <c r="H583" s="79"/>
      <c r="I583" s="72"/>
      <c r="J583" s="80"/>
      <c r="K583" s="76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78"/>
      <c r="B584" s="58" t="str">
        <f>IF(ISERROR(VLOOKUP(Entradas!$A584,Inventario!$A$2:$M$21,2,FALSE)),"",VLOOKUP(Entradas!$A584,Inventario!$A$2:$M$21,2,FALSE))</f>
        <v/>
      </c>
      <c r="C584" s="58" t="str">
        <f>IF(ISERROR(VLOOKUP(Entradas!$A584,Inventario!$A$2:$M$21,3,FALSE)),"",VLOOKUP(Entradas!$A584,Inventario!$A$2:$M$21,3,FALSE))</f>
        <v/>
      </c>
      <c r="D584" s="59" t="str">
        <f>IF(ISERROR(VLOOKUP(Entradas!$A584,Inventario!$A$2:$M$21,4,FALSE)),"",VLOOKUP(Entradas!$A584,Inventario!$A$2:$M$21,4,FALSE))</f>
        <v/>
      </c>
      <c r="E584" s="59" t="str">
        <f>IF(ISERROR(VLOOKUP(Entradas!$A584,Inventario!$A$2:$M$21,5,FALSE)),"",VLOOKUP(Entradas!$A584,Inventario!$A$2:$M$21,5,FALSE))</f>
        <v/>
      </c>
      <c r="F584" s="60" t="str">
        <f>IF(ISERROR(VLOOKUP(Entradas!$A584,Inventario!$A$2:$M$21,6,FALSE)),"",VLOOKUP(Entradas!$A584,Inventario!$A$2:$M$21,6,FALSE))</f>
        <v/>
      </c>
      <c r="G584" s="72"/>
      <c r="H584" s="79"/>
      <c r="I584" s="72"/>
      <c r="J584" s="80"/>
      <c r="K584" s="76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78"/>
      <c r="B585" s="58" t="str">
        <f>IF(ISERROR(VLOOKUP(Entradas!$A585,Inventario!$A$2:$M$21,2,FALSE)),"",VLOOKUP(Entradas!$A585,Inventario!$A$2:$M$21,2,FALSE))</f>
        <v/>
      </c>
      <c r="C585" s="58" t="str">
        <f>IF(ISERROR(VLOOKUP(Entradas!$A585,Inventario!$A$2:$M$21,3,FALSE)),"",VLOOKUP(Entradas!$A585,Inventario!$A$2:$M$21,3,FALSE))</f>
        <v/>
      </c>
      <c r="D585" s="59" t="str">
        <f>IF(ISERROR(VLOOKUP(Entradas!$A585,Inventario!$A$2:$M$21,4,FALSE)),"",VLOOKUP(Entradas!$A585,Inventario!$A$2:$M$21,4,FALSE))</f>
        <v/>
      </c>
      <c r="E585" s="59" t="str">
        <f>IF(ISERROR(VLOOKUP(Entradas!$A585,Inventario!$A$2:$M$21,5,FALSE)),"",VLOOKUP(Entradas!$A585,Inventario!$A$2:$M$21,5,FALSE))</f>
        <v/>
      </c>
      <c r="F585" s="60" t="str">
        <f>IF(ISERROR(VLOOKUP(Entradas!$A585,Inventario!$A$2:$M$21,6,FALSE)),"",VLOOKUP(Entradas!$A585,Inventario!$A$2:$M$21,6,FALSE))</f>
        <v/>
      </c>
      <c r="G585" s="72"/>
      <c r="H585" s="79"/>
      <c r="I585" s="72"/>
      <c r="J585" s="80"/>
      <c r="K585" s="76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78"/>
      <c r="B586" s="58" t="str">
        <f>IF(ISERROR(VLOOKUP(Entradas!$A586,Inventario!$A$2:$M$21,2,FALSE)),"",VLOOKUP(Entradas!$A586,Inventario!$A$2:$M$21,2,FALSE))</f>
        <v/>
      </c>
      <c r="C586" s="58" t="str">
        <f>IF(ISERROR(VLOOKUP(Entradas!$A586,Inventario!$A$2:$M$21,3,FALSE)),"",VLOOKUP(Entradas!$A586,Inventario!$A$2:$M$21,3,FALSE))</f>
        <v/>
      </c>
      <c r="D586" s="59" t="str">
        <f>IF(ISERROR(VLOOKUP(Entradas!$A586,Inventario!$A$2:$M$21,4,FALSE)),"",VLOOKUP(Entradas!$A586,Inventario!$A$2:$M$21,4,FALSE))</f>
        <v/>
      </c>
      <c r="E586" s="59" t="str">
        <f>IF(ISERROR(VLOOKUP(Entradas!$A586,Inventario!$A$2:$M$21,5,FALSE)),"",VLOOKUP(Entradas!$A586,Inventario!$A$2:$M$21,5,FALSE))</f>
        <v/>
      </c>
      <c r="F586" s="60" t="str">
        <f>IF(ISERROR(VLOOKUP(Entradas!$A586,Inventario!$A$2:$M$21,6,FALSE)),"",VLOOKUP(Entradas!$A586,Inventario!$A$2:$M$21,6,FALSE))</f>
        <v/>
      </c>
      <c r="G586" s="72"/>
      <c r="H586" s="79"/>
      <c r="I586" s="72"/>
      <c r="J586" s="80"/>
      <c r="K586" s="76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78"/>
      <c r="B587" s="58" t="str">
        <f>IF(ISERROR(VLOOKUP(Entradas!$A587,Inventario!$A$2:$M$21,2,FALSE)),"",VLOOKUP(Entradas!$A587,Inventario!$A$2:$M$21,2,FALSE))</f>
        <v/>
      </c>
      <c r="C587" s="58" t="str">
        <f>IF(ISERROR(VLOOKUP(Entradas!$A587,Inventario!$A$2:$M$21,3,FALSE)),"",VLOOKUP(Entradas!$A587,Inventario!$A$2:$M$21,3,FALSE))</f>
        <v/>
      </c>
      <c r="D587" s="59" t="str">
        <f>IF(ISERROR(VLOOKUP(Entradas!$A587,Inventario!$A$2:$M$21,4,FALSE)),"",VLOOKUP(Entradas!$A587,Inventario!$A$2:$M$21,4,FALSE))</f>
        <v/>
      </c>
      <c r="E587" s="59" t="str">
        <f>IF(ISERROR(VLOOKUP(Entradas!$A587,Inventario!$A$2:$M$21,5,FALSE)),"",VLOOKUP(Entradas!$A587,Inventario!$A$2:$M$21,5,FALSE))</f>
        <v/>
      </c>
      <c r="F587" s="60" t="str">
        <f>IF(ISERROR(VLOOKUP(Entradas!$A587,Inventario!$A$2:$M$21,6,FALSE)),"",VLOOKUP(Entradas!$A587,Inventario!$A$2:$M$21,6,FALSE))</f>
        <v/>
      </c>
      <c r="G587" s="72"/>
      <c r="H587" s="79"/>
      <c r="I587" s="72"/>
      <c r="J587" s="80"/>
      <c r="K587" s="76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78"/>
      <c r="B588" s="58" t="str">
        <f>IF(ISERROR(VLOOKUP(Entradas!$A588,Inventario!$A$2:$M$21,2,FALSE)),"",VLOOKUP(Entradas!$A588,Inventario!$A$2:$M$21,2,FALSE))</f>
        <v/>
      </c>
      <c r="C588" s="58" t="str">
        <f>IF(ISERROR(VLOOKUP(Entradas!$A588,Inventario!$A$2:$M$21,3,FALSE)),"",VLOOKUP(Entradas!$A588,Inventario!$A$2:$M$21,3,FALSE))</f>
        <v/>
      </c>
      <c r="D588" s="59" t="str">
        <f>IF(ISERROR(VLOOKUP(Entradas!$A588,Inventario!$A$2:$M$21,4,FALSE)),"",VLOOKUP(Entradas!$A588,Inventario!$A$2:$M$21,4,FALSE))</f>
        <v/>
      </c>
      <c r="E588" s="59" t="str">
        <f>IF(ISERROR(VLOOKUP(Entradas!$A588,Inventario!$A$2:$M$21,5,FALSE)),"",VLOOKUP(Entradas!$A588,Inventario!$A$2:$M$21,5,FALSE))</f>
        <v/>
      </c>
      <c r="F588" s="60" t="str">
        <f>IF(ISERROR(VLOOKUP(Entradas!$A588,Inventario!$A$2:$M$21,6,FALSE)),"",VLOOKUP(Entradas!$A588,Inventario!$A$2:$M$21,6,FALSE))</f>
        <v/>
      </c>
      <c r="G588" s="72"/>
      <c r="H588" s="79"/>
      <c r="I588" s="72"/>
      <c r="J588" s="80"/>
      <c r="K588" s="76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78"/>
      <c r="B589" s="58" t="str">
        <f>IF(ISERROR(VLOOKUP(Entradas!$A589,Inventario!$A$2:$M$21,2,FALSE)),"",VLOOKUP(Entradas!$A589,Inventario!$A$2:$M$21,2,FALSE))</f>
        <v/>
      </c>
      <c r="C589" s="58" t="str">
        <f>IF(ISERROR(VLOOKUP(Entradas!$A589,Inventario!$A$2:$M$21,3,FALSE)),"",VLOOKUP(Entradas!$A589,Inventario!$A$2:$M$21,3,FALSE))</f>
        <v/>
      </c>
      <c r="D589" s="59" t="str">
        <f>IF(ISERROR(VLOOKUP(Entradas!$A589,Inventario!$A$2:$M$21,4,FALSE)),"",VLOOKUP(Entradas!$A589,Inventario!$A$2:$M$21,4,FALSE))</f>
        <v/>
      </c>
      <c r="E589" s="59" t="str">
        <f>IF(ISERROR(VLOOKUP(Entradas!$A589,Inventario!$A$2:$M$21,5,FALSE)),"",VLOOKUP(Entradas!$A589,Inventario!$A$2:$M$21,5,FALSE))</f>
        <v/>
      </c>
      <c r="F589" s="60" t="str">
        <f>IF(ISERROR(VLOOKUP(Entradas!$A589,Inventario!$A$2:$M$21,6,FALSE)),"",VLOOKUP(Entradas!$A589,Inventario!$A$2:$M$21,6,FALSE))</f>
        <v/>
      </c>
      <c r="G589" s="72"/>
      <c r="H589" s="79"/>
      <c r="I589" s="72"/>
      <c r="J589" s="80"/>
      <c r="K589" s="76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78"/>
      <c r="B590" s="58" t="str">
        <f>IF(ISERROR(VLOOKUP(Entradas!$A590,Inventario!$A$2:$M$21,2,FALSE)),"",VLOOKUP(Entradas!$A590,Inventario!$A$2:$M$21,2,FALSE))</f>
        <v/>
      </c>
      <c r="C590" s="58" t="str">
        <f>IF(ISERROR(VLOOKUP(Entradas!$A590,Inventario!$A$2:$M$21,3,FALSE)),"",VLOOKUP(Entradas!$A590,Inventario!$A$2:$M$21,3,FALSE))</f>
        <v/>
      </c>
      <c r="D590" s="59" t="str">
        <f>IF(ISERROR(VLOOKUP(Entradas!$A590,Inventario!$A$2:$M$21,4,FALSE)),"",VLOOKUP(Entradas!$A590,Inventario!$A$2:$M$21,4,FALSE))</f>
        <v/>
      </c>
      <c r="E590" s="59" t="str">
        <f>IF(ISERROR(VLOOKUP(Entradas!$A590,Inventario!$A$2:$M$21,5,FALSE)),"",VLOOKUP(Entradas!$A590,Inventario!$A$2:$M$21,5,FALSE))</f>
        <v/>
      </c>
      <c r="F590" s="60" t="str">
        <f>IF(ISERROR(VLOOKUP(Entradas!$A590,Inventario!$A$2:$M$21,6,FALSE)),"",VLOOKUP(Entradas!$A590,Inventario!$A$2:$M$21,6,FALSE))</f>
        <v/>
      </c>
      <c r="G590" s="72"/>
      <c r="H590" s="79"/>
      <c r="I590" s="72"/>
      <c r="J590" s="80"/>
      <c r="K590" s="76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78"/>
      <c r="B591" s="58" t="str">
        <f>IF(ISERROR(VLOOKUP(Entradas!$A591,Inventario!$A$2:$M$21,2,FALSE)),"",VLOOKUP(Entradas!$A591,Inventario!$A$2:$M$21,2,FALSE))</f>
        <v/>
      </c>
      <c r="C591" s="58" t="str">
        <f>IF(ISERROR(VLOOKUP(Entradas!$A591,Inventario!$A$2:$M$21,3,FALSE)),"",VLOOKUP(Entradas!$A591,Inventario!$A$2:$M$21,3,FALSE))</f>
        <v/>
      </c>
      <c r="D591" s="59" t="str">
        <f>IF(ISERROR(VLOOKUP(Entradas!$A591,Inventario!$A$2:$M$21,4,FALSE)),"",VLOOKUP(Entradas!$A591,Inventario!$A$2:$M$21,4,FALSE))</f>
        <v/>
      </c>
      <c r="E591" s="59" t="str">
        <f>IF(ISERROR(VLOOKUP(Entradas!$A591,Inventario!$A$2:$M$21,5,FALSE)),"",VLOOKUP(Entradas!$A591,Inventario!$A$2:$M$21,5,FALSE))</f>
        <v/>
      </c>
      <c r="F591" s="60" t="str">
        <f>IF(ISERROR(VLOOKUP(Entradas!$A591,Inventario!$A$2:$M$21,6,FALSE)),"",VLOOKUP(Entradas!$A591,Inventario!$A$2:$M$21,6,FALSE))</f>
        <v/>
      </c>
      <c r="G591" s="72"/>
      <c r="H591" s="79"/>
      <c r="I591" s="72"/>
      <c r="J591" s="80"/>
      <c r="K591" s="76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78"/>
      <c r="B592" s="58" t="str">
        <f>IF(ISERROR(VLOOKUP(Entradas!$A592,Inventario!$A$2:$M$21,2,FALSE)),"",VLOOKUP(Entradas!$A592,Inventario!$A$2:$M$21,2,FALSE))</f>
        <v/>
      </c>
      <c r="C592" s="58" t="str">
        <f>IF(ISERROR(VLOOKUP(Entradas!$A592,Inventario!$A$2:$M$21,3,FALSE)),"",VLOOKUP(Entradas!$A592,Inventario!$A$2:$M$21,3,FALSE))</f>
        <v/>
      </c>
      <c r="D592" s="59" t="str">
        <f>IF(ISERROR(VLOOKUP(Entradas!$A592,Inventario!$A$2:$M$21,4,FALSE)),"",VLOOKUP(Entradas!$A592,Inventario!$A$2:$M$21,4,FALSE))</f>
        <v/>
      </c>
      <c r="E592" s="59" t="str">
        <f>IF(ISERROR(VLOOKUP(Entradas!$A592,Inventario!$A$2:$M$21,5,FALSE)),"",VLOOKUP(Entradas!$A592,Inventario!$A$2:$M$21,5,FALSE))</f>
        <v/>
      </c>
      <c r="F592" s="60" t="str">
        <f>IF(ISERROR(VLOOKUP(Entradas!$A592,Inventario!$A$2:$M$21,6,FALSE)),"",VLOOKUP(Entradas!$A592,Inventario!$A$2:$M$21,6,FALSE))</f>
        <v/>
      </c>
      <c r="G592" s="72"/>
      <c r="H592" s="79"/>
      <c r="I592" s="72"/>
      <c r="J592" s="80"/>
      <c r="K592" s="76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78"/>
      <c r="B593" s="58" t="str">
        <f>IF(ISERROR(VLOOKUP(Entradas!$A593,Inventario!$A$2:$M$21,2,FALSE)),"",VLOOKUP(Entradas!$A593,Inventario!$A$2:$M$21,2,FALSE))</f>
        <v/>
      </c>
      <c r="C593" s="58" t="str">
        <f>IF(ISERROR(VLOOKUP(Entradas!$A593,Inventario!$A$2:$M$21,3,FALSE)),"",VLOOKUP(Entradas!$A593,Inventario!$A$2:$M$21,3,FALSE))</f>
        <v/>
      </c>
      <c r="D593" s="59" t="str">
        <f>IF(ISERROR(VLOOKUP(Entradas!$A593,Inventario!$A$2:$M$21,4,FALSE)),"",VLOOKUP(Entradas!$A593,Inventario!$A$2:$M$21,4,FALSE))</f>
        <v/>
      </c>
      <c r="E593" s="59" t="str">
        <f>IF(ISERROR(VLOOKUP(Entradas!$A593,Inventario!$A$2:$M$21,5,FALSE)),"",VLOOKUP(Entradas!$A593,Inventario!$A$2:$M$21,5,FALSE))</f>
        <v/>
      </c>
      <c r="F593" s="60" t="str">
        <f>IF(ISERROR(VLOOKUP(Entradas!$A593,Inventario!$A$2:$M$21,6,FALSE)),"",VLOOKUP(Entradas!$A593,Inventario!$A$2:$M$21,6,FALSE))</f>
        <v/>
      </c>
      <c r="G593" s="72"/>
      <c r="H593" s="79"/>
      <c r="I593" s="72"/>
      <c r="J593" s="80"/>
      <c r="K593" s="76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78"/>
      <c r="B594" s="58" t="str">
        <f>IF(ISERROR(VLOOKUP(Entradas!$A594,Inventario!$A$2:$M$21,2,FALSE)),"",VLOOKUP(Entradas!$A594,Inventario!$A$2:$M$21,2,FALSE))</f>
        <v/>
      </c>
      <c r="C594" s="58" t="str">
        <f>IF(ISERROR(VLOOKUP(Entradas!$A594,Inventario!$A$2:$M$21,3,FALSE)),"",VLOOKUP(Entradas!$A594,Inventario!$A$2:$M$21,3,FALSE))</f>
        <v/>
      </c>
      <c r="D594" s="59" t="str">
        <f>IF(ISERROR(VLOOKUP(Entradas!$A594,Inventario!$A$2:$M$21,4,FALSE)),"",VLOOKUP(Entradas!$A594,Inventario!$A$2:$M$21,4,FALSE))</f>
        <v/>
      </c>
      <c r="E594" s="59" t="str">
        <f>IF(ISERROR(VLOOKUP(Entradas!$A594,Inventario!$A$2:$M$21,5,FALSE)),"",VLOOKUP(Entradas!$A594,Inventario!$A$2:$M$21,5,FALSE))</f>
        <v/>
      </c>
      <c r="F594" s="60" t="str">
        <f>IF(ISERROR(VLOOKUP(Entradas!$A594,Inventario!$A$2:$M$21,6,FALSE)),"",VLOOKUP(Entradas!$A594,Inventario!$A$2:$M$21,6,FALSE))</f>
        <v/>
      </c>
      <c r="G594" s="72"/>
      <c r="H594" s="79"/>
      <c r="I594" s="72"/>
      <c r="J594" s="80"/>
      <c r="K594" s="76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78"/>
      <c r="B595" s="58" t="str">
        <f>IF(ISERROR(VLOOKUP(Entradas!$A595,Inventario!$A$2:$M$21,2,FALSE)),"",VLOOKUP(Entradas!$A595,Inventario!$A$2:$M$21,2,FALSE))</f>
        <v/>
      </c>
      <c r="C595" s="58" t="str">
        <f>IF(ISERROR(VLOOKUP(Entradas!$A595,Inventario!$A$2:$M$21,3,FALSE)),"",VLOOKUP(Entradas!$A595,Inventario!$A$2:$M$21,3,FALSE))</f>
        <v/>
      </c>
      <c r="D595" s="59" t="str">
        <f>IF(ISERROR(VLOOKUP(Entradas!$A595,Inventario!$A$2:$M$21,4,FALSE)),"",VLOOKUP(Entradas!$A595,Inventario!$A$2:$M$21,4,FALSE))</f>
        <v/>
      </c>
      <c r="E595" s="59" t="str">
        <f>IF(ISERROR(VLOOKUP(Entradas!$A595,Inventario!$A$2:$M$21,5,FALSE)),"",VLOOKUP(Entradas!$A595,Inventario!$A$2:$M$21,5,FALSE))</f>
        <v/>
      </c>
      <c r="F595" s="60" t="str">
        <f>IF(ISERROR(VLOOKUP(Entradas!$A595,Inventario!$A$2:$M$21,6,FALSE)),"",VLOOKUP(Entradas!$A595,Inventario!$A$2:$M$21,6,FALSE))</f>
        <v/>
      </c>
      <c r="G595" s="72"/>
      <c r="H595" s="79"/>
      <c r="I595" s="72"/>
      <c r="J595" s="80"/>
      <c r="K595" s="76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78"/>
      <c r="B596" s="58" t="str">
        <f>IF(ISERROR(VLOOKUP(Entradas!$A596,Inventario!$A$2:$M$21,2,FALSE)),"",VLOOKUP(Entradas!$A596,Inventario!$A$2:$M$21,2,FALSE))</f>
        <v/>
      </c>
      <c r="C596" s="58" t="str">
        <f>IF(ISERROR(VLOOKUP(Entradas!$A596,Inventario!$A$2:$M$21,3,FALSE)),"",VLOOKUP(Entradas!$A596,Inventario!$A$2:$M$21,3,FALSE))</f>
        <v/>
      </c>
      <c r="D596" s="59" t="str">
        <f>IF(ISERROR(VLOOKUP(Entradas!$A596,Inventario!$A$2:$M$21,4,FALSE)),"",VLOOKUP(Entradas!$A596,Inventario!$A$2:$M$21,4,FALSE))</f>
        <v/>
      </c>
      <c r="E596" s="59" t="str">
        <f>IF(ISERROR(VLOOKUP(Entradas!$A596,Inventario!$A$2:$M$21,5,FALSE)),"",VLOOKUP(Entradas!$A596,Inventario!$A$2:$M$21,5,FALSE))</f>
        <v/>
      </c>
      <c r="F596" s="60" t="str">
        <f>IF(ISERROR(VLOOKUP(Entradas!$A596,Inventario!$A$2:$M$21,6,FALSE)),"",VLOOKUP(Entradas!$A596,Inventario!$A$2:$M$21,6,FALSE))</f>
        <v/>
      </c>
      <c r="G596" s="72"/>
      <c r="H596" s="79"/>
      <c r="I596" s="72"/>
      <c r="J596" s="80"/>
      <c r="K596" s="76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78"/>
      <c r="B597" s="58" t="str">
        <f>IF(ISERROR(VLOOKUP(Entradas!$A597,Inventario!$A$2:$M$21,2,FALSE)),"",VLOOKUP(Entradas!$A597,Inventario!$A$2:$M$21,2,FALSE))</f>
        <v/>
      </c>
      <c r="C597" s="58" t="str">
        <f>IF(ISERROR(VLOOKUP(Entradas!$A597,Inventario!$A$2:$M$21,3,FALSE)),"",VLOOKUP(Entradas!$A597,Inventario!$A$2:$M$21,3,FALSE))</f>
        <v/>
      </c>
      <c r="D597" s="59" t="str">
        <f>IF(ISERROR(VLOOKUP(Entradas!$A597,Inventario!$A$2:$M$21,4,FALSE)),"",VLOOKUP(Entradas!$A597,Inventario!$A$2:$M$21,4,FALSE))</f>
        <v/>
      </c>
      <c r="E597" s="59" t="str">
        <f>IF(ISERROR(VLOOKUP(Entradas!$A597,Inventario!$A$2:$M$21,5,FALSE)),"",VLOOKUP(Entradas!$A597,Inventario!$A$2:$M$21,5,FALSE))</f>
        <v/>
      </c>
      <c r="F597" s="60" t="str">
        <f>IF(ISERROR(VLOOKUP(Entradas!$A597,Inventario!$A$2:$M$21,6,FALSE)),"",VLOOKUP(Entradas!$A597,Inventario!$A$2:$M$21,6,FALSE))</f>
        <v/>
      </c>
      <c r="G597" s="72"/>
      <c r="H597" s="79"/>
      <c r="I597" s="72"/>
      <c r="J597" s="80"/>
      <c r="K597" s="76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78"/>
      <c r="B598" s="58" t="str">
        <f>IF(ISERROR(VLOOKUP(Entradas!$A598,Inventario!$A$2:$M$21,2,FALSE)),"",VLOOKUP(Entradas!$A598,Inventario!$A$2:$M$21,2,FALSE))</f>
        <v/>
      </c>
      <c r="C598" s="58" t="str">
        <f>IF(ISERROR(VLOOKUP(Entradas!$A598,Inventario!$A$2:$M$21,3,FALSE)),"",VLOOKUP(Entradas!$A598,Inventario!$A$2:$M$21,3,FALSE))</f>
        <v/>
      </c>
      <c r="D598" s="59" t="str">
        <f>IF(ISERROR(VLOOKUP(Entradas!$A598,Inventario!$A$2:$M$21,4,FALSE)),"",VLOOKUP(Entradas!$A598,Inventario!$A$2:$M$21,4,FALSE))</f>
        <v/>
      </c>
      <c r="E598" s="59" t="str">
        <f>IF(ISERROR(VLOOKUP(Entradas!$A598,Inventario!$A$2:$M$21,5,FALSE)),"",VLOOKUP(Entradas!$A598,Inventario!$A$2:$M$21,5,FALSE))</f>
        <v/>
      </c>
      <c r="F598" s="60" t="str">
        <f>IF(ISERROR(VLOOKUP(Entradas!$A598,Inventario!$A$2:$M$21,6,FALSE)),"",VLOOKUP(Entradas!$A598,Inventario!$A$2:$M$21,6,FALSE))</f>
        <v/>
      </c>
      <c r="G598" s="72"/>
      <c r="H598" s="79"/>
      <c r="I598" s="72"/>
      <c r="J598" s="80"/>
      <c r="K598" s="76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78"/>
      <c r="B599" s="58" t="str">
        <f>IF(ISERROR(VLOOKUP(Entradas!$A599,Inventario!$A$2:$M$21,2,FALSE)),"",VLOOKUP(Entradas!$A599,Inventario!$A$2:$M$21,2,FALSE))</f>
        <v/>
      </c>
      <c r="C599" s="58" t="str">
        <f>IF(ISERROR(VLOOKUP(Entradas!$A599,Inventario!$A$2:$M$21,3,FALSE)),"",VLOOKUP(Entradas!$A599,Inventario!$A$2:$M$21,3,FALSE))</f>
        <v/>
      </c>
      <c r="D599" s="59" t="str">
        <f>IF(ISERROR(VLOOKUP(Entradas!$A599,Inventario!$A$2:$M$21,4,FALSE)),"",VLOOKUP(Entradas!$A599,Inventario!$A$2:$M$21,4,FALSE))</f>
        <v/>
      </c>
      <c r="E599" s="59" t="str">
        <f>IF(ISERROR(VLOOKUP(Entradas!$A599,Inventario!$A$2:$M$21,5,FALSE)),"",VLOOKUP(Entradas!$A599,Inventario!$A$2:$M$21,5,FALSE))</f>
        <v/>
      </c>
      <c r="F599" s="60" t="str">
        <f>IF(ISERROR(VLOOKUP(Entradas!$A599,Inventario!$A$2:$M$21,6,FALSE)),"",VLOOKUP(Entradas!$A599,Inventario!$A$2:$M$21,6,FALSE))</f>
        <v/>
      </c>
      <c r="G599" s="72"/>
      <c r="H599" s="79"/>
      <c r="I599" s="72"/>
      <c r="J599" s="80"/>
      <c r="K599" s="76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78"/>
      <c r="B600" s="58" t="str">
        <f>IF(ISERROR(VLOOKUP(Entradas!$A600,Inventario!$A$2:$M$21,2,FALSE)),"",VLOOKUP(Entradas!$A600,Inventario!$A$2:$M$21,2,FALSE))</f>
        <v/>
      </c>
      <c r="C600" s="58" t="str">
        <f>IF(ISERROR(VLOOKUP(Entradas!$A600,Inventario!$A$2:$M$21,3,FALSE)),"",VLOOKUP(Entradas!$A600,Inventario!$A$2:$M$21,3,FALSE))</f>
        <v/>
      </c>
      <c r="D600" s="59" t="str">
        <f>IF(ISERROR(VLOOKUP(Entradas!$A600,Inventario!$A$2:$M$21,4,FALSE)),"",VLOOKUP(Entradas!$A600,Inventario!$A$2:$M$21,4,FALSE))</f>
        <v/>
      </c>
      <c r="E600" s="59" t="str">
        <f>IF(ISERROR(VLOOKUP(Entradas!$A600,Inventario!$A$2:$M$21,5,FALSE)),"",VLOOKUP(Entradas!$A600,Inventario!$A$2:$M$21,5,FALSE))</f>
        <v/>
      </c>
      <c r="F600" s="60" t="str">
        <f>IF(ISERROR(VLOOKUP(Entradas!$A600,Inventario!$A$2:$M$21,6,FALSE)),"",VLOOKUP(Entradas!$A600,Inventario!$A$2:$M$21,6,FALSE))</f>
        <v/>
      </c>
      <c r="G600" s="72"/>
      <c r="H600" s="79"/>
      <c r="I600" s="72"/>
      <c r="J600" s="80"/>
      <c r="K600" s="76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78"/>
      <c r="B601" s="58" t="str">
        <f>IF(ISERROR(VLOOKUP(Entradas!$A601,Inventario!$A$2:$M$21,2,FALSE)),"",VLOOKUP(Entradas!$A601,Inventario!$A$2:$M$21,2,FALSE))</f>
        <v/>
      </c>
      <c r="C601" s="58" t="str">
        <f>IF(ISERROR(VLOOKUP(Entradas!$A601,Inventario!$A$2:$M$21,3,FALSE)),"",VLOOKUP(Entradas!$A601,Inventario!$A$2:$M$21,3,FALSE))</f>
        <v/>
      </c>
      <c r="D601" s="59" t="str">
        <f>IF(ISERROR(VLOOKUP(Entradas!$A601,Inventario!$A$2:$M$21,4,FALSE)),"",VLOOKUP(Entradas!$A601,Inventario!$A$2:$M$21,4,FALSE))</f>
        <v/>
      </c>
      <c r="E601" s="59" t="str">
        <f>IF(ISERROR(VLOOKUP(Entradas!$A601,Inventario!$A$2:$M$21,5,FALSE)),"",VLOOKUP(Entradas!$A601,Inventario!$A$2:$M$21,5,FALSE))</f>
        <v/>
      </c>
      <c r="F601" s="60" t="str">
        <f>IF(ISERROR(VLOOKUP(Entradas!$A601,Inventario!$A$2:$M$21,6,FALSE)),"",VLOOKUP(Entradas!$A601,Inventario!$A$2:$M$21,6,FALSE))</f>
        <v/>
      </c>
      <c r="G601" s="72"/>
      <c r="H601" s="79"/>
      <c r="I601" s="72"/>
      <c r="J601" s="80"/>
      <c r="K601" s="76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78"/>
      <c r="B602" s="58" t="str">
        <f>IF(ISERROR(VLOOKUP(Entradas!$A602,Inventario!$A$2:$M$21,2,FALSE)),"",VLOOKUP(Entradas!$A602,Inventario!$A$2:$M$21,2,FALSE))</f>
        <v/>
      </c>
      <c r="C602" s="58" t="str">
        <f>IF(ISERROR(VLOOKUP(Entradas!$A602,Inventario!$A$2:$M$21,3,FALSE)),"",VLOOKUP(Entradas!$A602,Inventario!$A$2:$M$21,3,FALSE))</f>
        <v/>
      </c>
      <c r="D602" s="59" t="str">
        <f>IF(ISERROR(VLOOKUP(Entradas!$A602,Inventario!$A$2:$M$21,4,FALSE)),"",VLOOKUP(Entradas!$A602,Inventario!$A$2:$M$21,4,FALSE))</f>
        <v/>
      </c>
      <c r="E602" s="59" t="str">
        <f>IF(ISERROR(VLOOKUP(Entradas!$A602,Inventario!$A$2:$M$21,5,FALSE)),"",VLOOKUP(Entradas!$A602,Inventario!$A$2:$M$21,5,FALSE))</f>
        <v/>
      </c>
      <c r="F602" s="60" t="str">
        <f>IF(ISERROR(VLOOKUP(Entradas!$A602,Inventario!$A$2:$M$21,6,FALSE)),"",VLOOKUP(Entradas!$A602,Inventario!$A$2:$M$21,6,FALSE))</f>
        <v/>
      </c>
      <c r="G602" s="72"/>
      <c r="H602" s="79"/>
      <c r="I602" s="72"/>
      <c r="J602" s="80"/>
      <c r="K602" s="76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78"/>
      <c r="B603" s="58" t="str">
        <f>IF(ISERROR(VLOOKUP(Entradas!$A603,Inventario!$A$2:$M$21,2,FALSE)),"",VLOOKUP(Entradas!$A603,Inventario!$A$2:$M$21,2,FALSE))</f>
        <v/>
      </c>
      <c r="C603" s="58" t="str">
        <f>IF(ISERROR(VLOOKUP(Entradas!$A603,Inventario!$A$2:$M$21,3,FALSE)),"",VLOOKUP(Entradas!$A603,Inventario!$A$2:$M$21,3,FALSE))</f>
        <v/>
      </c>
      <c r="D603" s="59" t="str">
        <f>IF(ISERROR(VLOOKUP(Entradas!$A603,Inventario!$A$2:$M$21,4,FALSE)),"",VLOOKUP(Entradas!$A603,Inventario!$A$2:$M$21,4,FALSE))</f>
        <v/>
      </c>
      <c r="E603" s="59" t="str">
        <f>IF(ISERROR(VLOOKUP(Entradas!$A603,Inventario!$A$2:$M$21,5,FALSE)),"",VLOOKUP(Entradas!$A603,Inventario!$A$2:$M$21,5,FALSE))</f>
        <v/>
      </c>
      <c r="F603" s="60" t="str">
        <f>IF(ISERROR(VLOOKUP(Entradas!$A603,Inventario!$A$2:$M$21,6,FALSE)),"",VLOOKUP(Entradas!$A603,Inventario!$A$2:$M$21,6,FALSE))</f>
        <v/>
      </c>
      <c r="G603" s="72"/>
      <c r="H603" s="79"/>
      <c r="I603" s="72"/>
      <c r="J603" s="80"/>
      <c r="K603" s="76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78"/>
      <c r="B604" s="58" t="str">
        <f>IF(ISERROR(VLOOKUP(Entradas!$A604,Inventario!$A$2:$M$21,2,FALSE)),"",VLOOKUP(Entradas!$A604,Inventario!$A$2:$M$21,2,FALSE))</f>
        <v/>
      </c>
      <c r="C604" s="58" t="str">
        <f>IF(ISERROR(VLOOKUP(Entradas!$A604,Inventario!$A$2:$M$21,3,FALSE)),"",VLOOKUP(Entradas!$A604,Inventario!$A$2:$M$21,3,FALSE))</f>
        <v/>
      </c>
      <c r="D604" s="59" t="str">
        <f>IF(ISERROR(VLOOKUP(Entradas!$A604,Inventario!$A$2:$M$21,4,FALSE)),"",VLOOKUP(Entradas!$A604,Inventario!$A$2:$M$21,4,FALSE))</f>
        <v/>
      </c>
      <c r="E604" s="59" t="str">
        <f>IF(ISERROR(VLOOKUP(Entradas!$A604,Inventario!$A$2:$M$21,5,FALSE)),"",VLOOKUP(Entradas!$A604,Inventario!$A$2:$M$21,5,FALSE))</f>
        <v/>
      </c>
      <c r="F604" s="60" t="str">
        <f>IF(ISERROR(VLOOKUP(Entradas!$A604,Inventario!$A$2:$M$21,6,FALSE)),"",VLOOKUP(Entradas!$A604,Inventario!$A$2:$M$21,6,FALSE))</f>
        <v/>
      </c>
      <c r="G604" s="72"/>
      <c r="H604" s="79"/>
      <c r="I604" s="72"/>
      <c r="J604" s="80"/>
      <c r="K604" s="76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78"/>
      <c r="B605" s="58" t="str">
        <f>IF(ISERROR(VLOOKUP(Entradas!$A605,Inventario!$A$2:$M$21,2,FALSE)),"",VLOOKUP(Entradas!$A605,Inventario!$A$2:$M$21,2,FALSE))</f>
        <v/>
      </c>
      <c r="C605" s="58" t="str">
        <f>IF(ISERROR(VLOOKUP(Entradas!$A605,Inventario!$A$2:$M$21,3,FALSE)),"",VLOOKUP(Entradas!$A605,Inventario!$A$2:$M$21,3,FALSE))</f>
        <v/>
      </c>
      <c r="D605" s="59" t="str">
        <f>IF(ISERROR(VLOOKUP(Entradas!$A605,Inventario!$A$2:$M$21,4,FALSE)),"",VLOOKUP(Entradas!$A605,Inventario!$A$2:$M$21,4,FALSE))</f>
        <v/>
      </c>
      <c r="E605" s="59" t="str">
        <f>IF(ISERROR(VLOOKUP(Entradas!$A605,Inventario!$A$2:$M$21,5,FALSE)),"",VLOOKUP(Entradas!$A605,Inventario!$A$2:$M$21,5,FALSE))</f>
        <v/>
      </c>
      <c r="F605" s="60" t="str">
        <f>IF(ISERROR(VLOOKUP(Entradas!$A605,Inventario!$A$2:$M$21,6,FALSE)),"",VLOOKUP(Entradas!$A605,Inventario!$A$2:$M$21,6,FALSE))</f>
        <v/>
      </c>
      <c r="G605" s="72"/>
      <c r="H605" s="79"/>
      <c r="I605" s="72"/>
      <c r="J605" s="80"/>
      <c r="K605" s="76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78"/>
      <c r="B606" s="58" t="str">
        <f>IF(ISERROR(VLOOKUP(Entradas!$A606,Inventario!$A$2:$M$21,2,FALSE)),"",VLOOKUP(Entradas!$A606,Inventario!$A$2:$M$21,2,FALSE))</f>
        <v/>
      </c>
      <c r="C606" s="58" t="str">
        <f>IF(ISERROR(VLOOKUP(Entradas!$A606,Inventario!$A$2:$M$21,3,FALSE)),"",VLOOKUP(Entradas!$A606,Inventario!$A$2:$M$21,3,FALSE))</f>
        <v/>
      </c>
      <c r="D606" s="59" t="str">
        <f>IF(ISERROR(VLOOKUP(Entradas!$A606,Inventario!$A$2:$M$21,4,FALSE)),"",VLOOKUP(Entradas!$A606,Inventario!$A$2:$M$21,4,FALSE))</f>
        <v/>
      </c>
      <c r="E606" s="59" t="str">
        <f>IF(ISERROR(VLOOKUP(Entradas!$A606,Inventario!$A$2:$M$21,5,FALSE)),"",VLOOKUP(Entradas!$A606,Inventario!$A$2:$M$21,5,FALSE))</f>
        <v/>
      </c>
      <c r="F606" s="60" t="str">
        <f>IF(ISERROR(VLOOKUP(Entradas!$A606,Inventario!$A$2:$M$21,6,FALSE)),"",VLOOKUP(Entradas!$A606,Inventario!$A$2:$M$21,6,FALSE))</f>
        <v/>
      </c>
      <c r="G606" s="72"/>
      <c r="H606" s="79"/>
      <c r="I606" s="72"/>
      <c r="J606" s="80"/>
      <c r="K606" s="76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78"/>
      <c r="B607" s="58" t="str">
        <f>IF(ISERROR(VLOOKUP(Entradas!$A607,Inventario!$A$2:$M$21,2,FALSE)),"",VLOOKUP(Entradas!$A607,Inventario!$A$2:$M$21,2,FALSE))</f>
        <v/>
      </c>
      <c r="C607" s="58" t="str">
        <f>IF(ISERROR(VLOOKUP(Entradas!$A607,Inventario!$A$2:$M$21,3,FALSE)),"",VLOOKUP(Entradas!$A607,Inventario!$A$2:$M$21,3,FALSE))</f>
        <v/>
      </c>
      <c r="D607" s="59" t="str">
        <f>IF(ISERROR(VLOOKUP(Entradas!$A607,Inventario!$A$2:$M$21,4,FALSE)),"",VLOOKUP(Entradas!$A607,Inventario!$A$2:$M$21,4,FALSE))</f>
        <v/>
      </c>
      <c r="E607" s="59" t="str">
        <f>IF(ISERROR(VLOOKUP(Entradas!$A607,Inventario!$A$2:$M$21,5,FALSE)),"",VLOOKUP(Entradas!$A607,Inventario!$A$2:$M$21,5,FALSE))</f>
        <v/>
      </c>
      <c r="F607" s="60" t="str">
        <f>IF(ISERROR(VLOOKUP(Entradas!$A607,Inventario!$A$2:$M$21,6,FALSE)),"",VLOOKUP(Entradas!$A607,Inventario!$A$2:$M$21,6,FALSE))</f>
        <v/>
      </c>
      <c r="G607" s="72"/>
      <c r="H607" s="79"/>
      <c r="I607" s="72"/>
      <c r="J607" s="80"/>
      <c r="K607" s="76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78"/>
      <c r="B608" s="58" t="str">
        <f>IF(ISERROR(VLOOKUP(Entradas!$A608,Inventario!$A$2:$M$21,2,FALSE)),"",VLOOKUP(Entradas!$A608,Inventario!$A$2:$M$21,2,FALSE))</f>
        <v/>
      </c>
      <c r="C608" s="58" t="str">
        <f>IF(ISERROR(VLOOKUP(Entradas!$A608,Inventario!$A$2:$M$21,3,FALSE)),"",VLOOKUP(Entradas!$A608,Inventario!$A$2:$M$21,3,FALSE))</f>
        <v/>
      </c>
      <c r="D608" s="59" t="str">
        <f>IF(ISERROR(VLOOKUP(Entradas!$A608,Inventario!$A$2:$M$21,4,FALSE)),"",VLOOKUP(Entradas!$A608,Inventario!$A$2:$M$21,4,FALSE))</f>
        <v/>
      </c>
      <c r="E608" s="59" t="str">
        <f>IF(ISERROR(VLOOKUP(Entradas!$A608,Inventario!$A$2:$M$21,5,FALSE)),"",VLOOKUP(Entradas!$A608,Inventario!$A$2:$M$21,5,FALSE))</f>
        <v/>
      </c>
      <c r="F608" s="60" t="str">
        <f>IF(ISERROR(VLOOKUP(Entradas!$A608,Inventario!$A$2:$M$21,6,FALSE)),"",VLOOKUP(Entradas!$A608,Inventario!$A$2:$M$21,6,FALSE))</f>
        <v/>
      </c>
      <c r="G608" s="72"/>
      <c r="H608" s="79"/>
      <c r="I608" s="72"/>
      <c r="J608" s="80"/>
      <c r="K608" s="76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78"/>
      <c r="B609" s="58" t="str">
        <f>IF(ISERROR(VLOOKUP(Entradas!$A609,Inventario!$A$2:$M$21,2,FALSE)),"",VLOOKUP(Entradas!$A609,Inventario!$A$2:$M$21,2,FALSE))</f>
        <v/>
      </c>
      <c r="C609" s="58" t="str">
        <f>IF(ISERROR(VLOOKUP(Entradas!$A609,Inventario!$A$2:$M$21,3,FALSE)),"",VLOOKUP(Entradas!$A609,Inventario!$A$2:$M$21,3,FALSE))</f>
        <v/>
      </c>
      <c r="D609" s="59" t="str">
        <f>IF(ISERROR(VLOOKUP(Entradas!$A609,Inventario!$A$2:$M$21,4,FALSE)),"",VLOOKUP(Entradas!$A609,Inventario!$A$2:$M$21,4,FALSE))</f>
        <v/>
      </c>
      <c r="E609" s="59" t="str">
        <f>IF(ISERROR(VLOOKUP(Entradas!$A609,Inventario!$A$2:$M$21,5,FALSE)),"",VLOOKUP(Entradas!$A609,Inventario!$A$2:$M$21,5,FALSE))</f>
        <v/>
      </c>
      <c r="F609" s="60" t="str">
        <f>IF(ISERROR(VLOOKUP(Entradas!$A609,Inventario!$A$2:$M$21,6,FALSE)),"",VLOOKUP(Entradas!$A609,Inventario!$A$2:$M$21,6,FALSE))</f>
        <v/>
      </c>
      <c r="G609" s="72"/>
      <c r="H609" s="79"/>
      <c r="I609" s="72"/>
      <c r="J609" s="80"/>
      <c r="K609" s="76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78"/>
      <c r="B610" s="58" t="str">
        <f>IF(ISERROR(VLOOKUP(Entradas!$A610,Inventario!$A$2:$M$21,2,FALSE)),"",VLOOKUP(Entradas!$A610,Inventario!$A$2:$M$21,2,FALSE))</f>
        <v/>
      </c>
      <c r="C610" s="58" t="str">
        <f>IF(ISERROR(VLOOKUP(Entradas!$A610,Inventario!$A$2:$M$21,3,FALSE)),"",VLOOKUP(Entradas!$A610,Inventario!$A$2:$M$21,3,FALSE))</f>
        <v/>
      </c>
      <c r="D610" s="59" t="str">
        <f>IF(ISERROR(VLOOKUP(Entradas!$A610,Inventario!$A$2:$M$21,4,FALSE)),"",VLOOKUP(Entradas!$A610,Inventario!$A$2:$M$21,4,FALSE))</f>
        <v/>
      </c>
      <c r="E610" s="59" t="str">
        <f>IF(ISERROR(VLOOKUP(Entradas!$A610,Inventario!$A$2:$M$21,5,FALSE)),"",VLOOKUP(Entradas!$A610,Inventario!$A$2:$M$21,5,FALSE))</f>
        <v/>
      </c>
      <c r="F610" s="60" t="str">
        <f>IF(ISERROR(VLOOKUP(Entradas!$A610,Inventario!$A$2:$M$21,6,FALSE)),"",VLOOKUP(Entradas!$A610,Inventario!$A$2:$M$21,6,FALSE))</f>
        <v/>
      </c>
      <c r="G610" s="72"/>
      <c r="H610" s="79"/>
      <c r="I610" s="72"/>
      <c r="J610" s="80"/>
      <c r="K610" s="76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78"/>
      <c r="B611" s="58" t="str">
        <f>IF(ISERROR(VLOOKUP(Entradas!$A611,Inventario!$A$2:$M$21,2,FALSE)),"",VLOOKUP(Entradas!$A611,Inventario!$A$2:$M$21,2,FALSE))</f>
        <v/>
      </c>
      <c r="C611" s="58" t="str">
        <f>IF(ISERROR(VLOOKUP(Entradas!$A611,Inventario!$A$2:$M$21,3,FALSE)),"",VLOOKUP(Entradas!$A611,Inventario!$A$2:$M$21,3,FALSE))</f>
        <v/>
      </c>
      <c r="D611" s="59" t="str">
        <f>IF(ISERROR(VLOOKUP(Entradas!$A611,Inventario!$A$2:$M$21,4,FALSE)),"",VLOOKUP(Entradas!$A611,Inventario!$A$2:$M$21,4,FALSE))</f>
        <v/>
      </c>
      <c r="E611" s="59" t="str">
        <f>IF(ISERROR(VLOOKUP(Entradas!$A611,Inventario!$A$2:$M$21,5,FALSE)),"",VLOOKUP(Entradas!$A611,Inventario!$A$2:$M$21,5,FALSE))</f>
        <v/>
      </c>
      <c r="F611" s="60" t="str">
        <f>IF(ISERROR(VLOOKUP(Entradas!$A611,Inventario!$A$2:$M$21,6,FALSE)),"",VLOOKUP(Entradas!$A611,Inventario!$A$2:$M$21,6,FALSE))</f>
        <v/>
      </c>
      <c r="G611" s="72"/>
      <c r="H611" s="79"/>
      <c r="I611" s="72"/>
      <c r="J611" s="80"/>
      <c r="K611" s="76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78"/>
      <c r="B612" s="58" t="str">
        <f>IF(ISERROR(VLOOKUP(Entradas!$A612,Inventario!$A$2:$M$21,2,FALSE)),"",VLOOKUP(Entradas!$A612,Inventario!$A$2:$M$21,2,FALSE))</f>
        <v/>
      </c>
      <c r="C612" s="58" t="str">
        <f>IF(ISERROR(VLOOKUP(Entradas!$A612,Inventario!$A$2:$M$21,3,FALSE)),"",VLOOKUP(Entradas!$A612,Inventario!$A$2:$M$21,3,FALSE))</f>
        <v/>
      </c>
      <c r="D612" s="59" t="str">
        <f>IF(ISERROR(VLOOKUP(Entradas!$A612,Inventario!$A$2:$M$21,4,FALSE)),"",VLOOKUP(Entradas!$A612,Inventario!$A$2:$M$21,4,FALSE))</f>
        <v/>
      </c>
      <c r="E612" s="59" t="str">
        <f>IF(ISERROR(VLOOKUP(Entradas!$A612,Inventario!$A$2:$M$21,5,FALSE)),"",VLOOKUP(Entradas!$A612,Inventario!$A$2:$M$21,5,FALSE))</f>
        <v/>
      </c>
      <c r="F612" s="60" t="str">
        <f>IF(ISERROR(VLOOKUP(Entradas!$A612,Inventario!$A$2:$M$21,6,FALSE)),"",VLOOKUP(Entradas!$A612,Inventario!$A$2:$M$21,6,FALSE))</f>
        <v/>
      </c>
      <c r="G612" s="72"/>
      <c r="H612" s="79"/>
      <c r="I612" s="72"/>
      <c r="J612" s="80"/>
      <c r="K612" s="76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78"/>
      <c r="B613" s="58" t="str">
        <f>IF(ISERROR(VLOOKUP(Entradas!$A613,Inventario!$A$2:$M$21,2,FALSE)),"",VLOOKUP(Entradas!$A613,Inventario!$A$2:$M$21,2,FALSE))</f>
        <v/>
      </c>
      <c r="C613" s="58" t="str">
        <f>IF(ISERROR(VLOOKUP(Entradas!$A613,Inventario!$A$2:$M$21,3,FALSE)),"",VLOOKUP(Entradas!$A613,Inventario!$A$2:$M$21,3,FALSE))</f>
        <v/>
      </c>
      <c r="D613" s="59" t="str">
        <f>IF(ISERROR(VLOOKUP(Entradas!$A613,Inventario!$A$2:$M$21,4,FALSE)),"",VLOOKUP(Entradas!$A613,Inventario!$A$2:$M$21,4,FALSE))</f>
        <v/>
      </c>
      <c r="E613" s="59" t="str">
        <f>IF(ISERROR(VLOOKUP(Entradas!$A613,Inventario!$A$2:$M$21,5,FALSE)),"",VLOOKUP(Entradas!$A613,Inventario!$A$2:$M$21,5,FALSE))</f>
        <v/>
      </c>
      <c r="F613" s="60" t="str">
        <f>IF(ISERROR(VLOOKUP(Entradas!$A613,Inventario!$A$2:$M$21,6,FALSE)),"",VLOOKUP(Entradas!$A613,Inventario!$A$2:$M$21,6,FALSE))</f>
        <v/>
      </c>
      <c r="G613" s="72"/>
      <c r="H613" s="79"/>
      <c r="I613" s="72"/>
      <c r="J613" s="80"/>
      <c r="K613" s="76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78"/>
      <c r="B614" s="58" t="str">
        <f>IF(ISERROR(VLOOKUP(Entradas!$A614,Inventario!$A$2:$M$21,2,FALSE)),"",VLOOKUP(Entradas!$A614,Inventario!$A$2:$M$21,2,FALSE))</f>
        <v/>
      </c>
      <c r="C614" s="58" t="str">
        <f>IF(ISERROR(VLOOKUP(Entradas!$A614,Inventario!$A$2:$M$21,3,FALSE)),"",VLOOKUP(Entradas!$A614,Inventario!$A$2:$M$21,3,FALSE))</f>
        <v/>
      </c>
      <c r="D614" s="59" t="str">
        <f>IF(ISERROR(VLOOKUP(Entradas!$A614,Inventario!$A$2:$M$21,4,FALSE)),"",VLOOKUP(Entradas!$A614,Inventario!$A$2:$M$21,4,FALSE))</f>
        <v/>
      </c>
      <c r="E614" s="59" t="str">
        <f>IF(ISERROR(VLOOKUP(Entradas!$A614,Inventario!$A$2:$M$21,5,FALSE)),"",VLOOKUP(Entradas!$A614,Inventario!$A$2:$M$21,5,FALSE))</f>
        <v/>
      </c>
      <c r="F614" s="60" t="str">
        <f>IF(ISERROR(VLOOKUP(Entradas!$A614,Inventario!$A$2:$M$21,6,FALSE)),"",VLOOKUP(Entradas!$A614,Inventario!$A$2:$M$21,6,FALSE))</f>
        <v/>
      </c>
      <c r="G614" s="72"/>
      <c r="H614" s="79"/>
      <c r="I614" s="72"/>
      <c r="J614" s="80"/>
      <c r="K614" s="76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78"/>
      <c r="B615" s="58" t="str">
        <f>IF(ISERROR(VLOOKUP(Entradas!$A615,Inventario!$A$2:$M$21,2,FALSE)),"",VLOOKUP(Entradas!$A615,Inventario!$A$2:$M$21,2,FALSE))</f>
        <v/>
      </c>
      <c r="C615" s="58" t="str">
        <f>IF(ISERROR(VLOOKUP(Entradas!$A615,Inventario!$A$2:$M$21,3,FALSE)),"",VLOOKUP(Entradas!$A615,Inventario!$A$2:$M$21,3,FALSE))</f>
        <v/>
      </c>
      <c r="D615" s="59" t="str">
        <f>IF(ISERROR(VLOOKUP(Entradas!$A615,Inventario!$A$2:$M$21,4,FALSE)),"",VLOOKUP(Entradas!$A615,Inventario!$A$2:$M$21,4,FALSE))</f>
        <v/>
      </c>
      <c r="E615" s="59" t="str">
        <f>IF(ISERROR(VLOOKUP(Entradas!$A615,Inventario!$A$2:$M$21,5,FALSE)),"",VLOOKUP(Entradas!$A615,Inventario!$A$2:$M$21,5,FALSE))</f>
        <v/>
      </c>
      <c r="F615" s="60" t="str">
        <f>IF(ISERROR(VLOOKUP(Entradas!$A615,Inventario!$A$2:$M$21,6,FALSE)),"",VLOOKUP(Entradas!$A615,Inventario!$A$2:$M$21,6,FALSE))</f>
        <v/>
      </c>
      <c r="G615" s="72"/>
      <c r="H615" s="79"/>
      <c r="I615" s="72"/>
      <c r="J615" s="80"/>
      <c r="K615" s="76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78"/>
      <c r="B616" s="58" t="str">
        <f>IF(ISERROR(VLOOKUP(Entradas!$A616,Inventario!$A$2:$M$21,2,FALSE)),"",VLOOKUP(Entradas!$A616,Inventario!$A$2:$M$21,2,FALSE))</f>
        <v/>
      </c>
      <c r="C616" s="58" t="str">
        <f>IF(ISERROR(VLOOKUP(Entradas!$A616,Inventario!$A$2:$M$21,3,FALSE)),"",VLOOKUP(Entradas!$A616,Inventario!$A$2:$M$21,3,FALSE))</f>
        <v/>
      </c>
      <c r="D616" s="59" t="str">
        <f>IF(ISERROR(VLOOKUP(Entradas!$A616,Inventario!$A$2:$M$21,4,FALSE)),"",VLOOKUP(Entradas!$A616,Inventario!$A$2:$M$21,4,FALSE))</f>
        <v/>
      </c>
      <c r="E616" s="59" t="str">
        <f>IF(ISERROR(VLOOKUP(Entradas!$A616,Inventario!$A$2:$M$21,5,FALSE)),"",VLOOKUP(Entradas!$A616,Inventario!$A$2:$M$21,5,FALSE))</f>
        <v/>
      </c>
      <c r="F616" s="60" t="str">
        <f>IF(ISERROR(VLOOKUP(Entradas!$A616,Inventario!$A$2:$M$21,6,FALSE)),"",VLOOKUP(Entradas!$A616,Inventario!$A$2:$M$21,6,FALSE))</f>
        <v/>
      </c>
      <c r="G616" s="72"/>
      <c r="H616" s="79"/>
      <c r="I616" s="72"/>
      <c r="J616" s="80"/>
      <c r="K616" s="76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78"/>
      <c r="B617" s="58" t="str">
        <f>IF(ISERROR(VLOOKUP(Entradas!$A617,Inventario!$A$2:$M$21,2,FALSE)),"",VLOOKUP(Entradas!$A617,Inventario!$A$2:$M$21,2,FALSE))</f>
        <v/>
      </c>
      <c r="C617" s="58" t="str">
        <f>IF(ISERROR(VLOOKUP(Entradas!$A617,Inventario!$A$2:$M$21,3,FALSE)),"",VLOOKUP(Entradas!$A617,Inventario!$A$2:$M$21,3,FALSE))</f>
        <v/>
      </c>
      <c r="D617" s="59" t="str">
        <f>IF(ISERROR(VLOOKUP(Entradas!$A617,Inventario!$A$2:$M$21,4,FALSE)),"",VLOOKUP(Entradas!$A617,Inventario!$A$2:$M$21,4,FALSE))</f>
        <v/>
      </c>
      <c r="E617" s="59" t="str">
        <f>IF(ISERROR(VLOOKUP(Entradas!$A617,Inventario!$A$2:$M$21,5,FALSE)),"",VLOOKUP(Entradas!$A617,Inventario!$A$2:$M$21,5,FALSE))</f>
        <v/>
      </c>
      <c r="F617" s="60" t="str">
        <f>IF(ISERROR(VLOOKUP(Entradas!$A617,Inventario!$A$2:$M$21,6,FALSE)),"",VLOOKUP(Entradas!$A617,Inventario!$A$2:$M$21,6,FALSE))</f>
        <v/>
      </c>
      <c r="G617" s="72"/>
      <c r="H617" s="79"/>
      <c r="I617" s="72"/>
      <c r="J617" s="80"/>
      <c r="K617" s="76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78"/>
      <c r="B618" s="58" t="str">
        <f>IF(ISERROR(VLOOKUP(Entradas!$A618,Inventario!$A$2:$M$21,2,FALSE)),"",VLOOKUP(Entradas!$A618,Inventario!$A$2:$M$21,2,FALSE))</f>
        <v/>
      </c>
      <c r="C618" s="58" t="str">
        <f>IF(ISERROR(VLOOKUP(Entradas!$A618,Inventario!$A$2:$M$21,3,FALSE)),"",VLOOKUP(Entradas!$A618,Inventario!$A$2:$M$21,3,FALSE))</f>
        <v/>
      </c>
      <c r="D618" s="59" t="str">
        <f>IF(ISERROR(VLOOKUP(Entradas!$A618,Inventario!$A$2:$M$21,4,FALSE)),"",VLOOKUP(Entradas!$A618,Inventario!$A$2:$M$21,4,FALSE))</f>
        <v/>
      </c>
      <c r="E618" s="59" t="str">
        <f>IF(ISERROR(VLOOKUP(Entradas!$A618,Inventario!$A$2:$M$21,5,FALSE)),"",VLOOKUP(Entradas!$A618,Inventario!$A$2:$M$21,5,FALSE))</f>
        <v/>
      </c>
      <c r="F618" s="60" t="str">
        <f>IF(ISERROR(VLOOKUP(Entradas!$A618,Inventario!$A$2:$M$21,6,FALSE)),"",VLOOKUP(Entradas!$A618,Inventario!$A$2:$M$21,6,FALSE))</f>
        <v/>
      </c>
      <c r="G618" s="72"/>
      <c r="H618" s="79"/>
      <c r="I618" s="72"/>
      <c r="J618" s="80"/>
      <c r="K618" s="76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78"/>
      <c r="B619" s="58" t="str">
        <f>IF(ISERROR(VLOOKUP(Entradas!$A619,Inventario!$A$2:$M$21,2,FALSE)),"",VLOOKUP(Entradas!$A619,Inventario!$A$2:$M$21,2,FALSE))</f>
        <v/>
      </c>
      <c r="C619" s="58" t="str">
        <f>IF(ISERROR(VLOOKUP(Entradas!$A619,Inventario!$A$2:$M$21,3,FALSE)),"",VLOOKUP(Entradas!$A619,Inventario!$A$2:$M$21,3,FALSE))</f>
        <v/>
      </c>
      <c r="D619" s="59" t="str">
        <f>IF(ISERROR(VLOOKUP(Entradas!$A619,Inventario!$A$2:$M$21,4,FALSE)),"",VLOOKUP(Entradas!$A619,Inventario!$A$2:$M$21,4,FALSE))</f>
        <v/>
      </c>
      <c r="E619" s="59" t="str">
        <f>IF(ISERROR(VLOOKUP(Entradas!$A619,Inventario!$A$2:$M$21,5,FALSE)),"",VLOOKUP(Entradas!$A619,Inventario!$A$2:$M$21,5,FALSE))</f>
        <v/>
      </c>
      <c r="F619" s="60" t="str">
        <f>IF(ISERROR(VLOOKUP(Entradas!$A619,Inventario!$A$2:$M$21,6,FALSE)),"",VLOOKUP(Entradas!$A619,Inventario!$A$2:$M$21,6,FALSE))</f>
        <v/>
      </c>
      <c r="G619" s="72"/>
      <c r="H619" s="79"/>
      <c r="I619" s="72"/>
      <c r="J619" s="80"/>
      <c r="K619" s="76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78"/>
      <c r="B620" s="58" t="str">
        <f>IF(ISERROR(VLOOKUP(Entradas!$A620,Inventario!$A$2:$M$21,2,FALSE)),"",VLOOKUP(Entradas!$A620,Inventario!$A$2:$M$21,2,FALSE))</f>
        <v/>
      </c>
      <c r="C620" s="58" t="str">
        <f>IF(ISERROR(VLOOKUP(Entradas!$A620,Inventario!$A$2:$M$21,3,FALSE)),"",VLOOKUP(Entradas!$A620,Inventario!$A$2:$M$21,3,FALSE))</f>
        <v/>
      </c>
      <c r="D620" s="59" t="str">
        <f>IF(ISERROR(VLOOKUP(Entradas!$A620,Inventario!$A$2:$M$21,4,FALSE)),"",VLOOKUP(Entradas!$A620,Inventario!$A$2:$M$21,4,FALSE))</f>
        <v/>
      </c>
      <c r="E620" s="59" t="str">
        <f>IF(ISERROR(VLOOKUP(Entradas!$A620,Inventario!$A$2:$M$21,5,FALSE)),"",VLOOKUP(Entradas!$A620,Inventario!$A$2:$M$21,5,FALSE))</f>
        <v/>
      </c>
      <c r="F620" s="60" t="str">
        <f>IF(ISERROR(VLOOKUP(Entradas!$A620,Inventario!$A$2:$M$21,6,FALSE)),"",VLOOKUP(Entradas!$A620,Inventario!$A$2:$M$21,6,FALSE))</f>
        <v/>
      </c>
      <c r="G620" s="72"/>
      <c r="H620" s="79"/>
      <c r="I620" s="72"/>
      <c r="J620" s="80"/>
      <c r="K620" s="76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78"/>
      <c r="B621" s="58" t="str">
        <f>IF(ISERROR(VLOOKUP(Entradas!$A621,Inventario!$A$2:$M$21,2,FALSE)),"",VLOOKUP(Entradas!$A621,Inventario!$A$2:$M$21,2,FALSE))</f>
        <v/>
      </c>
      <c r="C621" s="58" t="str">
        <f>IF(ISERROR(VLOOKUP(Entradas!$A621,Inventario!$A$2:$M$21,3,FALSE)),"",VLOOKUP(Entradas!$A621,Inventario!$A$2:$M$21,3,FALSE))</f>
        <v/>
      </c>
      <c r="D621" s="59" t="str">
        <f>IF(ISERROR(VLOOKUP(Entradas!$A621,Inventario!$A$2:$M$21,4,FALSE)),"",VLOOKUP(Entradas!$A621,Inventario!$A$2:$M$21,4,FALSE))</f>
        <v/>
      </c>
      <c r="E621" s="59" t="str">
        <f>IF(ISERROR(VLOOKUP(Entradas!$A621,Inventario!$A$2:$M$21,5,FALSE)),"",VLOOKUP(Entradas!$A621,Inventario!$A$2:$M$21,5,FALSE))</f>
        <v/>
      </c>
      <c r="F621" s="60" t="str">
        <f>IF(ISERROR(VLOOKUP(Entradas!$A621,Inventario!$A$2:$M$21,6,FALSE)),"",VLOOKUP(Entradas!$A621,Inventario!$A$2:$M$21,6,FALSE))</f>
        <v/>
      </c>
      <c r="G621" s="72"/>
      <c r="H621" s="79"/>
      <c r="I621" s="72"/>
      <c r="J621" s="80"/>
      <c r="K621" s="76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78"/>
      <c r="B622" s="58" t="str">
        <f>IF(ISERROR(VLOOKUP(Entradas!$A622,Inventario!$A$2:$M$21,2,FALSE)),"",VLOOKUP(Entradas!$A622,Inventario!$A$2:$M$21,2,FALSE))</f>
        <v/>
      </c>
      <c r="C622" s="58" t="str">
        <f>IF(ISERROR(VLOOKUP(Entradas!$A622,Inventario!$A$2:$M$21,3,FALSE)),"",VLOOKUP(Entradas!$A622,Inventario!$A$2:$M$21,3,FALSE))</f>
        <v/>
      </c>
      <c r="D622" s="59" t="str">
        <f>IF(ISERROR(VLOOKUP(Entradas!$A622,Inventario!$A$2:$M$21,4,FALSE)),"",VLOOKUP(Entradas!$A622,Inventario!$A$2:$M$21,4,FALSE))</f>
        <v/>
      </c>
      <c r="E622" s="59" t="str">
        <f>IF(ISERROR(VLOOKUP(Entradas!$A622,Inventario!$A$2:$M$21,5,FALSE)),"",VLOOKUP(Entradas!$A622,Inventario!$A$2:$M$21,5,FALSE))</f>
        <v/>
      </c>
      <c r="F622" s="60" t="str">
        <f>IF(ISERROR(VLOOKUP(Entradas!$A622,Inventario!$A$2:$M$21,6,FALSE)),"",VLOOKUP(Entradas!$A622,Inventario!$A$2:$M$21,6,FALSE))</f>
        <v/>
      </c>
      <c r="G622" s="72"/>
      <c r="H622" s="79"/>
      <c r="I622" s="72"/>
      <c r="J622" s="80"/>
      <c r="K622" s="76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78"/>
      <c r="B623" s="58" t="str">
        <f>IF(ISERROR(VLOOKUP(Entradas!$A623,Inventario!$A$2:$M$21,2,FALSE)),"",VLOOKUP(Entradas!$A623,Inventario!$A$2:$M$21,2,FALSE))</f>
        <v/>
      </c>
      <c r="C623" s="58" t="str">
        <f>IF(ISERROR(VLOOKUP(Entradas!$A623,Inventario!$A$2:$M$21,3,FALSE)),"",VLOOKUP(Entradas!$A623,Inventario!$A$2:$M$21,3,FALSE))</f>
        <v/>
      </c>
      <c r="D623" s="59" t="str">
        <f>IF(ISERROR(VLOOKUP(Entradas!$A623,Inventario!$A$2:$M$21,4,FALSE)),"",VLOOKUP(Entradas!$A623,Inventario!$A$2:$M$21,4,FALSE))</f>
        <v/>
      </c>
      <c r="E623" s="59" t="str">
        <f>IF(ISERROR(VLOOKUP(Entradas!$A623,Inventario!$A$2:$M$21,5,FALSE)),"",VLOOKUP(Entradas!$A623,Inventario!$A$2:$M$21,5,FALSE))</f>
        <v/>
      </c>
      <c r="F623" s="60" t="str">
        <f>IF(ISERROR(VLOOKUP(Entradas!$A623,Inventario!$A$2:$M$21,6,FALSE)),"",VLOOKUP(Entradas!$A623,Inventario!$A$2:$M$21,6,FALSE))</f>
        <v/>
      </c>
      <c r="G623" s="72"/>
      <c r="H623" s="79"/>
      <c r="I623" s="72"/>
      <c r="J623" s="80"/>
      <c r="K623" s="76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78"/>
      <c r="B624" s="58" t="str">
        <f>IF(ISERROR(VLOOKUP(Entradas!$A624,Inventario!$A$2:$M$21,2,FALSE)),"",VLOOKUP(Entradas!$A624,Inventario!$A$2:$M$21,2,FALSE))</f>
        <v/>
      </c>
      <c r="C624" s="58" t="str">
        <f>IF(ISERROR(VLOOKUP(Entradas!$A624,Inventario!$A$2:$M$21,3,FALSE)),"",VLOOKUP(Entradas!$A624,Inventario!$A$2:$M$21,3,FALSE))</f>
        <v/>
      </c>
      <c r="D624" s="59" t="str">
        <f>IF(ISERROR(VLOOKUP(Entradas!$A624,Inventario!$A$2:$M$21,4,FALSE)),"",VLOOKUP(Entradas!$A624,Inventario!$A$2:$M$21,4,FALSE))</f>
        <v/>
      </c>
      <c r="E624" s="59" t="str">
        <f>IF(ISERROR(VLOOKUP(Entradas!$A624,Inventario!$A$2:$M$21,5,FALSE)),"",VLOOKUP(Entradas!$A624,Inventario!$A$2:$M$21,5,FALSE))</f>
        <v/>
      </c>
      <c r="F624" s="60" t="str">
        <f>IF(ISERROR(VLOOKUP(Entradas!$A624,Inventario!$A$2:$M$21,6,FALSE)),"",VLOOKUP(Entradas!$A624,Inventario!$A$2:$M$21,6,FALSE))</f>
        <v/>
      </c>
      <c r="G624" s="72"/>
      <c r="H624" s="79"/>
      <c r="I624" s="72"/>
      <c r="J624" s="80"/>
      <c r="K624" s="76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78"/>
      <c r="B625" s="58" t="str">
        <f>IF(ISERROR(VLOOKUP(Entradas!$A625,Inventario!$A$2:$M$21,2,FALSE)),"",VLOOKUP(Entradas!$A625,Inventario!$A$2:$M$21,2,FALSE))</f>
        <v/>
      </c>
      <c r="C625" s="58" t="str">
        <f>IF(ISERROR(VLOOKUP(Entradas!$A625,Inventario!$A$2:$M$21,3,FALSE)),"",VLOOKUP(Entradas!$A625,Inventario!$A$2:$M$21,3,FALSE))</f>
        <v/>
      </c>
      <c r="D625" s="59" t="str">
        <f>IF(ISERROR(VLOOKUP(Entradas!$A625,Inventario!$A$2:$M$21,4,FALSE)),"",VLOOKUP(Entradas!$A625,Inventario!$A$2:$M$21,4,FALSE))</f>
        <v/>
      </c>
      <c r="E625" s="59" t="str">
        <f>IF(ISERROR(VLOOKUP(Entradas!$A625,Inventario!$A$2:$M$21,5,FALSE)),"",VLOOKUP(Entradas!$A625,Inventario!$A$2:$M$21,5,FALSE))</f>
        <v/>
      </c>
      <c r="F625" s="60" t="str">
        <f>IF(ISERROR(VLOOKUP(Entradas!$A625,Inventario!$A$2:$M$21,6,FALSE)),"",VLOOKUP(Entradas!$A625,Inventario!$A$2:$M$21,6,FALSE))</f>
        <v/>
      </c>
      <c r="G625" s="72"/>
      <c r="H625" s="79"/>
      <c r="I625" s="72"/>
      <c r="J625" s="80"/>
      <c r="K625" s="76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78"/>
      <c r="B626" s="58" t="str">
        <f>IF(ISERROR(VLOOKUP(Entradas!$A626,Inventario!$A$2:$M$21,2,FALSE)),"",VLOOKUP(Entradas!$A626,Inventario!$A$2:$M$21,2,FALSE))</f>
        <v/>
      </c>
      <c r="C626" s="58" t="str">
        <f>IF(ISERROR(VLOOKUP(Entradas!$A626,Inventario!$A$2:$M$21,3,FALSE)),"",VLOOKUP(Entradas!$A626,Inventario!$A$2:$M$21,3,FALSE))</f>
        <v/>
      </c>
      <c r="D626" s="59" t="str">
        <f>IF(ISERROR(VLOOKUP(Entradas!$A626,Inventario!$A$2:$M$21,4,FALSE)),"",VLOOKUP(Entradas!$A626,Inventario!$A$2:$M$21,4,FALSE))</f>
        <v/>
      </c>
      <c r="E626" s="59" t="str">
        <f>IF(ISERROR(VLOOKUP(Entradas!$A626,Inventario!$A$2:$M$21,5,FALSE)),"",VLOOKUP(Entradas!$A626,Inventario!$A$2:$M$21,5,FALSE))</f>
        <v/>
      </c>
      <c r="F626" s="60" t="str">
        <f>IF(ISERROR(VLOOKUP(Entradas!$A626,Inventario!$A$2:$M$21,6,FALSE)),"",VLOOKUP(Entradas!$A626,Inventario!$A$2:$M$21,6,FALSE))</f>
        <v/>
      </c>
      <c r="G626" s="72"/>
      <c r="H626" s="79"/>
      <c r="I626" s="72"/>
      <c r="J626" s="80"/>
      <c r="K626" s="76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78"/>
      <c r="B627" s="58" t="str">
        <f>IF(ISERROR(VLOOKUP(Entradas!$A627,Inventario!$A$2:$M$21,2,FALSE)),"",VLOOKUP(Entradas!$A627,Inventario!$A$2:$M$21,2,FALSE))</f>
        <v/>
      </c>
      <c r="C627" s="58" t="str">
        <f>IF(ISERROR(VLOOKUP(Entradas!$A627,Inventario!$A$2:$M$21,3,FALSE)),"",VLOOKUP(Entradas!$A627,Inventario!$A$2:$M$21,3,FALSE))</f>
        <v/>
      </c>
      <c r="D627" s="59" t="str">
        <f>IF(ISERROR(VLOOKUP(Entradas!$A627,Inventario!$A$2:$M$21,4,FALSE)),"",VLOOKUP(Entradas!$A627,Inventario!$A$2:$M$21,4,FALSE))</f>
        <v/>
      </c>
      <c r="E627" s="59" t="str">
        <f>IF(ISERROR(VLOOKUP(Entradas!$A627,Inventario!$A$2:$M$21,5,FALSE)),"",VLOOKUP(Entradas!$A627,Inventario!$A$2:$M$21,5,FALSE))</f>
        <v/>
      </c>
      <c r="F627" s="60" t="str">
        <f>IF(ISERROR(VLOOKUP(Entradas!$A627,Inventario!$A$2:$M$21,6,FALSE)),"",VLOOKUP(Entradas!$A627,Inventario!$A$2:$M$21,6,FALSE))</f>
        <v/>
      </c>
      <c r="G627" s="72"/>
      <c r="H627" s="79"/>
      <c r="I627" s="72"/>
      <c r="J627" s="80"/>
      <c r="K627" s="76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78"/>
      <c r="B628" s="58" t="str">
        <f>IF(ISERROR(VLOOKUP(Entradas!$A628,Inventario!$A$2:$M$21,2,FALSE)),"",VLOOKUP(Entradas!$A628,Inventario!$A$2:$M$21,2,FALSE))</f>
        <v/>
      </c>
      <c r="C628" s="58" t="str">
        <f>IF(ISERROR(VLOOKUP(Entradas!$A628,Inventario!$A$2:$M$21,3,FALSE)),"",VLOOKUP(Entradas!$A628,Inventario!$A$2:$M$21,3,FALSE))</f>
        <v/>
      </c>
      <c r="D628" s="59" t="str">
        <f>IF(ISERROR(VLOOKUP(Entradas!$A628,Inventario!$A$2:$M$21,4,FALSE)),"",VLOOKUP(Entradas!$A628,Inventario!$A$2:$M$21,4,FALSE))</f>
        <v/>
      </c>
      <c r="E628" s="59" t="str">
        <f>IF(ISERROR(VLOOKUP(Entradas!$A628,Inventario!$A$2:$M$21,5,FALSE)),"",VLOOKUP(Entradas!$A628,Inventario!$A$2:$M$21,5,FALSE))</f>
        <v/>
      </c>
      <c r="F628" s="60" t="str">
        <f>IF(ISERROR(VLOOKUP(Entradas!$A628,Inventario!$A$2:$M$21,6,FALSE)),"",VLOOKUP(Entradas!$A628,Inventario!$A$2:$M$21,6,FALSE))</f>
        <v/>
      </c>
      <c r="G628" s="72"/>
      <c r="H628" s="79"/>
      <c r="I628" s="72"/>
      <c r="J628" s="80"/>
      <c r="K628" s="76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78"/>
      <c r="B629" s="58" t="str">
        <f>IF(ISERROR(VLOOKUP(Entradas!$A629,Inventario!$A$2:$M$21,2,FALSE)),"",VLOOKUP(Entradas!$A629,Inventario!$A$2:$M$21,2,FALSE))</f>
        <v/>
      </c>
      <c r="C629" s="58" t="str">
        <f>IF(ISERROR(VLOOKUP(Entradas!$A629,Inventario!$A$2:$M$21,3,FALSE)),"",VLOOKUP(Entradas!$A629,Inventario!$A$2:$M$21,3,FALSE))</f>
        <v/>
      </c>
      <c r="D629" s="59" t="str">
        <f>IF(ISERROR(VLOOKUP(Entradas!$A629,Inventario!$A$2:$M$21,4,FALSE)),"",VLOOKUP(Entradas!$A629,Inventario!$A$2:$M$21,4,FALSE))</f>
        <v/>
      </c>
      <c r="E629" s="59" t="str">
        <f>IF(ISERROR(VLOOKUP(Entradas!$A629,Inventario!$A$2:$M$21,5,FALSE)),"",VLOOKUP(Entradas!$A629,Inventario!$A$2:$M$21,5,FALSE))</f>
        <v/>
      </c>
      <c r="F629" s="60" t="str">
        <f>IF(ISERROR(VLOOKUP(Entradas!$A629,Inventario!$A$2:$M$21,6,FALSE)),"",VLOOKUP(Entradas!$A629,Inventario!$A$2:$M$21,6,FALSE))</f>
        <v/>
      </c>
      <c r="G629" s="72"/>
      <c r="H629" s="79"/>
      <c r="I629" s="72"/>
      <c r="J629" s="80"/>
      <c r="K629" s="76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78"/>
      <c r="B630" s="58" t="str">
        <f>IF(ISERROR(VLOOKUP(Entradas!$A630,Inventario!$A$2:$M$21,2,FALSE)),"",VLOOKUP(Entradas!$A630,Inventario!$A$2:$M$21,2,FALSE))</f>
        <v/>
      </c>
      <c r="C630" s="58" t="str">
        <f>IF(ISERROR(VLOOKUP(Entradas!$A630,Inventario!$A$2:$M$21,3,FALSE)),"",VLOOKUP(Entradas!$A630,Inventario!$A$2:$M$21,3,FALSE))</f>
        <v/>
      </c>
      <c r="D630" s="59" t="str">
        <f>IF(ISERROR(VLOOKUP(Entradas!$A630,Inventario!$A$2:$M$21,4,FALSE)),"",VLOOKUP(Entradas!$A630,Inventario!$A$2:$M$21,4,FALSE))</f>
        <v/>
      </c>
      <c r="E630" s="59" t="str">
        <f>IF(ISERROR(VLOOKUP(Entradas!$A630,Inventario!$A$2:$M$21,5,FALSE)),"",VLOOKUP(Entradas!$A630,Inventario!$A$2:$M$21,5,FALSE))</f>
        <v/>
      </c>
      <c r="F630" s="60" t="str">
        <f>IF(ISERROR(VLOOKUP(Entradas!$A630,Inventario!$A$2:$M$21,6,FALSE)),"",VLOOKUP(Entradas!$A630,Inventario!$A$2:$M$21,6,FALSE))</f>
        <v/>
      </c>
      <c r="G630" s="72"/>
      <c r="H630" s="79"/>
      <c r="I630" s="72"/>
      <c r="J630" s="80"/>
      <c r="K630" s="76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78"/>
      <c r="B631" s="58" t="str">
        <f>IF(ISERROR(VLOOKUP(Entradas!$A631,Inventario!$A$2:$M$21,2,FALSE)),"",VLOOKUP(Entradas!$A631,Inventario!$A$2:$M$21,2,FALSE))</f>
        <v/>
      </c>
      <c r="C631" s="58" t="str">
        <f>IF(ISERROR(VLOOKUP(Entradas!$A631,Inventario!$A$2:$M$21,3,FALSE)),"",VLOOKUP(Entradas!$A631,Inventario!$A$2:$M$21,3,FALSE))</f>
        <v/>
      </c>
      <c r="D631" s="59" t="str">
        <f>IF(ISERROR(VLOOKUP(Entradas!$A631,Inventario!$A$2:$M$21,4,FALSE)),"",VLOOKUP(Entradas!$A631,Inventario!$A$2:$M$21,4,FALSE))</f>
        <v/>
      </c>
      <c r="E631" s="59" t="str">
        <f>IF(ISERROR(VLOOKUP(Entradas!$A631,Inventario!$A$2:$M$21,5,FALSE)),"",VLOOKUP(Entradas!$A631,Inventario!$A$2:$M$21,5,FALSE))</f>
        <v/>
      </c>
      <c r="F631" s="60" t="str">
        <f>IF(ISERROR(VLOOKUP(Entradas!$A631,Inventario!$A$2:$M$21,6,FALSE)),"",VLOOKUP(Entradas!$A631,Inventario!$A$2:$M$21,6,FALSE))</f>
        <v/>
      </c>
      <c r="G631" s="72"/>
      <c r="H631" s="79"/>
      <c r="I631" s="72"/>
      <c r="J631" s="80"/>
      <c r="K631" s="76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78"/>
      <c r="B632" s="58" t="str">
        <f>IF(ISERROR(VLOOKUP(Entradas!$A632,Inventario!$A$2:$M$21,2,FALSE)),"",VLOOKUP(Entradas!$A632,Inventario!$A$2:$M$21,2,FALSE))</f>
        <v/>
      </c>
      <c r="C632" s="58" t="str">
        <f>IF(ISERROR(VLOOKUP(Entradas!$A632,Inventario!$A$2:$M$21,3,FALSE)),"",VLOOKUP(Entradas!$A632,Inventario!$A$2:$M$21,3,FALSE))</f>
        <v/>
      </c>
      <c r="D632" s="59" t="str">
        <f>IF(ISERROR(VLOOKUP(Entradas!$A632,Inventario!$A$2:$M$21,4,FALSE)),"",VLOOKUP(Entradas!$A632,Inventario!$A$2:$M$21,4,FALSE))</f>
        <v/>
      </c>
      <c r="E632" s="59" t="str">
        <f>IF(ISERROR(VLOOKUP(Entradas!$A632,Inventario!$A$2:$M$21,5,FALSE)),"",VLOOKUP(Entradas!$A632,Inventario!$A$2:$M$21,5,FALSE))</f>
        <v/>
      </c>
      <c r="F632" s="60" t="str">
        <f>IF(ISERROR(VLOOKUP(Entradas!$A632,Inventario!$A$2:$M$21,6,FALSE)),"",VLOOKUP(Entradas!$A632,Inventario!$A$2:$M$21,6,FALSE))</f>
        <v/>
      </c>
      <c r="G632" s="72"/>
      <c r="H632" s="79"/>
      <c r="I632" s="72"/>
      <c r="J632" s="80"/>
      <c r="K632" s="76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78"/>
      <c r="B633" s="58" t="str">
        <f>IF(ISERROR(VLOOKUP(Entradas!$A633,Inventario!$A$2:$M$21,2,FALSE)),"",VLOOKUP(Entradas!$A633,Inventario!$A$2:$M$21,2,FALSE))</f>
        <v/>
      </c>
      <c r="C633" s="58" t="str">
        <f>IF(ISERROR(VLOOKUP(Entradas!$A633,Inventario!$A$2:$M$21,3,FALSE)),"",VLOOKUP(Entradas!$A633,Inventario!$A$2:$M$21,3,FALSE))</f>
        <v/>
      </c>
      <c r="D633" s="59" t="str">
        <f>IF(ISERROR(VLOOKUP(Entradas!$A633,Inventario!$A$2:$M$21,4,FALSE)),"",VLOOKUP(Entradas!$A633,Inventario!$A$2:$M$21,4,FALSE))</f>
        <v/>
      </c>
      <c r="E633" s="59" t="str">
        <f>IF(ISERROR(VLOOKUP(Entradas!$A633,Inventario!$A$2:$M$21,5,FALSE)),"",VLOOKUP(Entradas!$A633,Inventario!$A$2:$M$21,5,FALSE))</f>
        <v/>
      </c>
      <c r="F633" s="60" t="str">
        <f>IF(ISERROR(VLOOKUP(Entradas!$A633,Inventario!$A$2:$M$21,6,FALSE)),"",VLOOKUP(Entradas!$A633,Inventario!$A$2:$M$21,6,FALSE))</f>
        <v/>
      </c>
      <c r="G633" s="72"/>
      <c r="H633" s="79"/>
      <c r="I633" s="72"/>
      <c r="J633" s="80"/>
      <c r="K633" s="76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78"/>
      <c r="B634" s="58" t="str">
        <f>IF(ISERROR(VLOOKUP(Entradas!$A634,Inventario!$A$2:$M$21,2,FALSE)),"",VLOOKUP(Entradas!$A634,Inventario!$A$2:$M$21,2,FALSE))</f>
        <v/>
      </c>
      <c r="C634" s="58" t="str">
        <f>IF(ISERROR(VLOOKUP(Entradas!$A634,Inventario!$A$2:$M$21,3,FALSE)),"",VLOOKUP(Entradas!$A634,Inventario!$A$2:$M$21,3,FALSE))</f>
        <v/>
      </c>
      <c r="D634" s="59" t="str">
        <f>IF(ISERROR(VLOOKUP(Entradas!$A634,Inventario!$A$2:$M$21,4,FALSE)),"",VLOOKUP(Entradas!$A634,Inventario!$A$2:$M$21,4,FALSE))</f>
        <v/>
      </c>
      <c r="E634" s="59" t="str">
        <f>IF(ISERROR(VLOOKUP(Entradas!$A634,Inventario!$A$2:$M$21,5,FALSE)),"",VLOOKUP(Entradas!$A634,Inventario!$A$2:$M$21,5,FALSE))</f>
        <v/>
      </c>
      <c r="F634" s="60" t="str">
        <f>IF(ISERROR(VLOOKUP(Entradas!$A634,Inventario!$A$2:$M$21,6,FALSE)),"",VLOOKUP(Entradas!$A634,Inventario!$A$2:$M$21,6,FALSE))</f>
        <v/>
      </c>
      <c r="G634" s="72"/>
      <c r="H634" s="79"/>
      <c r="I634" s="72"/>
      <c r="J634" s="80"/>
      <c r="K634" s="76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78"/>
      <c r="B635" s="58" t="str">
        <f>IF(ISERROR(VLOOKUP(Entradas!$A635,Inventario!$A$2:$M$21,2,FALSE)),"",VLOOKUP(Entradas!$A635,Inventario!$A$2:$M$21,2,FALSE))</f>
        <v/>
      </c>
      <c r="C635" s="58" t="str">
        <f>IF(ISERROR(VLOOKUP(Entradas!$A635,Inventario!$A$2:$M$21,3,FALSE)),"",VLOOKUP(Entradas!$A635,Inventario!$A$2:$M$21,3,FALSE))</f>
        <v/>
      </c>
      <c r="D635" s="59" t="str">
        <f>IF(ISERROR(VLOOKUP(Entradas!$A635,Inventario!$A$2:$M$21,4,FALSE)),"",VLOOKUP(Entradas!$A635,Inventario!$A$2:$M$21,4,FALSE))</f>
        <v/>
      </c>
      <c r="E635" s="59" t="str">
        <f>IF(ISERROR(VLOOKUP(Entradas!$A635,Inventario!$A$2:$M$21,5,FALSE)),"",VLOOKUP(Entradas!$A635,Inventario!$A$2:$M$21,5,FALSE))</f>
        <v/>
      </c>
      <c r="F635" s="60" t="str">
        <f>IF(ISERROR(VLOOKUP(Entradas!$A635,Inventario!$A$2:$M$21,6,FALSE)),"",VLOOKUP(Entradas!$A635,Inventario!$A$2:$M$21,6,FALSE))</f>
        <v/>
      </c>
      <c r="G635" s="72"/>
      <c r="H635" s="79"/>
      <c r="I635" s="72"/>
      <c r="J635" s="80"/>
      <c r="K635" s="76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78"/>
      <c r="B636" s="58" t="str">
        <f>IF(ISERROR(VLOOKUP(Entradas!$A636,Inventario!$A$2:$M$21,2,FALSE)),"",VLOOKUP(Entradas!$A636,Inventario!$A$2:$M$21,2,FALSE))</f>
        <v/>
      </c>
      <c r="C636" s="58" t="str">
        <f>IF(ISERROR(VLOOKUP(Entradas!$A636,Inventario!$A$2:$M$21,3,FALSE)),"",VLOOKUP(Entradas!$A636,Inventario!$A$2:$M$21,3,FALSE))</f>
        <v/>
      </c>
      <c r="D636" s="59" t="str">
        <f>IF(ISERROR(VLOOKUP(Entradas!$A636,Inventario!$A$2:$M$21,4,FALSE)),"",VLOOKUP(Entradas!$A636,Inventario!$A$2:$M$21,4,FALSE))</f>
        <v/>
      </c>
      <c r="E636" s="59" t="str">
        <f>IF(ISERROR(VLOOKUP(Entradas!$A636,Inventario!$A$2:$M$21,5,FALSE)),"",VLOOKUP(Entradas!$A636,Inventario!$A$2:$M$21,5,FALSE))</f>
        <v/>
      </c>
      <c r="F636" s="60" t="str">
        <f>IF(ISERROR(VLOOKUP(Entradas!$A636,Inventario!$A$2:$M$21,6,FALSE)),"",VLOOKUP(Entradas!$A636,Inventario!$A$2:$M$21,6,FALSE))</f>
        <v/>
      </c>
      <c r="G636" s="72"/>
      <c r="H636" s="79"/>
      <c r="I636" s="72"/>
      <c r="J636" s="80"/>
      <c r="K636" s="76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78"/>
      <c r="B637" s="58" t="str">
        <f>IF(ISERROR(VLOOKUP(Entradas!$A637,Inventario!$A$2:$M$21,2,FALSE)),"",VLOOKUP(Entradas!$A637,Inventario!$A$2:$M$21,2,FALSE))</f>
        <v/>
      </c>
      <c r="C637" s="58" t="str">
        <f>IF(ISERROR(VLOOKUP(Entradas!$A637,Inventario!$A$2:$M$21,3,FALSE)),"",VLOOKUP(Entradas!$A637,Inventario!$A$2:$M$21,3,FALSE))</f>
        <v/>
      </c>
      <c r="D637" s="59" t="str">
        <f>IF(ISERROR(VLOOKUP(Entradas!$A637,Inventario!$A$2:$M$21,4,FALSE)),"",VLOOKUP(Entradas!$A637,Inventario!$A$2:$M$21,4,FALSE))</f>
        <v/>
      </c>
      <c r="E637" s="59" t="str">
        <f>IF(ISERROR(VLOOKUP(Entradas!$A637,Inventario!$A$2:$M$21,5,FALSE)),"",VLOOKUP(Entradas!$A637,Inventario!$A$2:$M$21,5,FALSE))</f>
        <v/>
      </c>
      <c r="F637" s="60" t="str">
        <f>IF(ISERROR(VLOOKUP(Entradas!$A637,Inventario!$A$2:$M$21,6,FALSE)),"",VLOOKUP(Entradas!$A637,Inventario!$A$2:$M$21,6,FALSE))</f>
        <v/>
      </c>
      <c r="G637" s="72"/>
      <c r="H637" s="79"/>
      <c r="I637" s="72"/>
      <c r="J637" s="80"/>
      <c r="K637" s="76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78"/>
      <c r="B638" s="58" t="str">
        <f>IF(ISERROR(VLOOKUP(Entradas!$A638,Inventario!$A$2:$M$21,2,FALSE)),"",VLOOKUP(Entradas!$A638,Inventario!$A$2:$M$21,2,FALSE))</f>
        <v/>
      </c>
      <c r="C638" s="58" t="str">
        <f>IF(ISERROR(VLOOKUP(Entradas!$A638,Inventario!$A$2:$M$21,3,FALSE)),"",VLOOKUP(Entradas!$A638,Inventario!$A$2:$M$21,3,FALSE))</f>
        <v/>
      </c>
      <c r="D638" s="59" t="str">
        <f>IF(ISERROR(VLOOKUP(Entradas!$A638,Inventario!$A$2:$M$21,4,FALSE)),"",VLOOKUP(Entradas!$A638,Inventario!$A$2:$M$21,4,FALSE))</f>
        <v/>
      </c>
      <c r="E638" s="59" t="str">
        <f>IF(ISERROR(VLOOKUP(Entradas!$A638,Inventario!$A$2:$M$21,5,FALSE)),"",VLOOKUP(Entradas!$A638,Inventario!$A$2:$M$21,5,FALSE))</f>
        <v/>
      </c>
      <c r="F638" s="60" t="str">
        <f>IF(ISERROR(VLOOKUP(Entradas!$A638,Inventario!$A$2:$M$21,6,FALSE)),"",VLOOKUP(Entradas!$A638,Inventario!$A$2:$M$21,6,FALSE))</f>
        <v/>
      </c>
      <c r="G638" s="72"/>
      <c r="H638" s="79"/>
      <c r="I638" s="72"/>
      <c r="J638" s="80"/>
      <c r="K638" s="76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78"/>
      <c r="B639" s="58" t="str">
        <f>IF(ISERROR(VLOOKUP(Entradas!$A639,Inventario!$A$2:$M$21,2,FALSE)),"",VLOOKUP(Entradas!$A639,Inventario!$A$2:$M$21,2,FALSE))</f>
        <v/>
      </c>
      <c r="C639" s="58" t="str">
        <f>IF(ISERROR(VLOOKUP(Entradas!$A639,Inventario!$A$2:$M$21,3,FALSE)),"",VLOOKUP(Entradas!$A639,Inventario!$A$2:$M$21,3,FALSE))</f>
        <v/>
      </c>
      <c r="D639" s="59" t="str">
        <f>IF(ISERROR(VLOOKUP(Entradas!$A639,Inventario!$A$2:$M$21,4,FALSE)),"",VLOOKUP(Entradas!$A639,Inventario!$A$2:$M$21,4,FALSE))</f>
        <v/>
      </c>
      <c r="E639" s="59" t="str">
        <f>IF(ISERROR(VLOOKUP(Entradas!$A639,Inventario!$A$2:$M$21,5,FALSE)),"",VLOOKUP(Entradas!$A639,Inventario!$A$2:$M$21,5,FALSE))</f>
        <v/>
      </c>
      <c r="F639" s="60" t="str">
        <f>IF(ISERROR(VLOOKUP(Entradas!$A639,Inventario!$A$2:$M$21,6,FALSE)),"",VLOOKUP(Entradas!$A639,Inventario!$A$2:$M$21,6,FALSE))</f>
        <v/>
      </c>
      <c r="G639" s="72"/>
      <c r="H639" s="79"/>
      <c r="I639" s="72"/>
      <c r="J639" s="80"/>
      <c r="K639" s="76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78"/>
      <c r="B640" s="58" t="str">
        <f>IF(ISERROR(VLOOKUP(Entradas!$A640,Inventario!$A$2:$M$21,2,FALSE)),"",VLOOKUP(Entradas!$A640,Inventario!$A$2:$M$21,2,FALSE))</f>
        <v/>
      </c>
      <c r="C640" s="58" t="str">
        <f>IF(ISERROR(VLOOKUP(Entradas!$A640,Inventario!$A$2:$M$21,3,FALSE)),"",VLOOKUP(Entradas!$A640,Inventario!$A$2:$M$21,3,FALSE))</f>
        <v/>
      </c>
      <c r="D640" s="59" t="str">
        <f>IF(ISERROR(VLOOKUP(Entradas!$A640,Inventario!$A$2:$M$21,4,FALSE)),"",VLOOKUP(Entradas!$A640,Inventario!$A$2:$M$21,4,FALSE))</f>
        <v/>
      </c>
      <c r="E640" s="59" t="str">
        <f>IF(ISERROR(VLOOKUP(Entradas!$A640,Inventario!$A$2:$M$21,5,FALSE)),"",VLOOKUP(Entradas!$A640,Inventario!$A$2:$M$21,5,FALSE))</f>
        <v/>
      </c>
      <c r="F640" s="60" t="str">
        <f>IF(ISERROR(VLOOKUP(Entradas!$A640,Inventario!$A$2:$M$21,6,FALSE)),"",VLOOKUP(Entradas!$A640,Inventario!$A$2:$M$21,6,FALSE))</f>
        <v/>
      </c>
      <c r="G640" s="72"/>
      <c r="H640" s="79"/>
      <c r="I640" s="72"/>
      <c r="J640" s="80"/>
      <c r="K640" s="76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78"/>
      <c r="B641" s="58" t="str">
        <f>IF(ISERROR(VLOOKUP(Entradas!$A641,Inventario!$A$2:$M$21,2,FALSE)),"",VLOOKUP(Entradas!$A641,Inventario!$A$2:$M$21,2,FALSE))</f>
        <v/>
      </c>
      <c r="C641" s="58" t="str">
        <f>IF(ISERROR(VLOOKUP(Entradas!$A641,Inventario!$A$2:$M$21,3,FALSE)),"",VLOOKUP(Entradas!$A641,Inventario!$A$2:$M$21,3,FALSE))</f>
        <v/>
      </c>
      <c r="D641" s="59" t="str">
        <f>IF(ISERROR(VLOOKUP(Entradas!$A641,Inventario!$A$2:$M$21,4,FALSE)),"",VLOOKUP(Entradas!$A641,Inventario!$A$2:$M$21,4,FALSE))</f>
        <v/>
      </c>
      <c r="E641" s="59" t="str">
        <f>IF(ISERROR(VLOOKUP(Entradas!$A641,Inventario!$A$2:$M$21,5,FALSE)),"",VLOOKUP(Entradas!$A641,Inventario!$A$2:$M$21,5,FALSE))</f>
        <v/>
      </c>
      <c r="F641" s="60" t="str">
        <f>IF(ISERROR(VLOOKUP(Entradas!$A641,Inventario!$A$2:$M$21,6,FALSE)),"",VLOOKUP(Entradas!$A641,Inventario!$A$2:$M$21,6,FALSE))</f>
        <v/>
      </c>
      <c r="G641" s="72"/>
      <c r="H641" s="79"/>
      <c r="I641" s="72"/>
      <c r="J641" s="80"/>
      <c r="K641" s="76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78"/>
      <c r="B642" s="58" t="str">
        <f>IF(ISERROR(VLOOKUP(Entradas!$A642,Inventario!$A$2:$M$21,2,FALSE)),"",VLOOKUP(Entradas!$A642,Inventario!$A$2:$M$21,2,FALSE))</f>
        <v/>
      </c>
      <c r="C642" s="58" t="str">
        <f>IF(ISERROR(VLOOKUP(Entradas!$A642,Inventario!$A$2:$M$21,3,FALSE)),"",VLOOKUP(Entradas!$A642,Inventario!$A$2:$M$21,3,FALSE))</f>
        <v/>
      </c>
      <c r="D642" s="59" t="str">
        <f>IF(ISERROR(VLOOKUP(Entradas!$A642,Inventario!$A$2:$M$21,4,FALSE)),"",VLOOKUP(Entradas!$A642,Inventario!$A$2:$M$21,4,FALSE))</f>
        <v/>
      </c>
      <c r="E642" s="59" t="str">
        <f>IF(ISERROR(VLOOKUP(Entradas!$A642,Inventario!$A$2:$M$21,5,FALSE)),"",VLOOKUP(Entradas!$A642,Inventario!$A$2:$M$21,5,FALSE))</f>
        <v/>
      </c>
      <c r="F642" s="60" t="str">
        <f>IF(ISERROR(VLOOKUP(Entradas!$A642,Inventario!$A$2:$M$21,6,FALSE)),"",VLOOKUP(Entradas!$A642,Inventario!$A$2:$M$21,6,FALSE))</f>
        <v/>
      </c>
      <c r="G642" s="72"/>
      <c r="H642" s="79"/>
      <c r="I642" s="72"/>
      <c r="J642" s="80"/>
      <c r="K642" s="76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78"/>
      <c r="B643" s="58" t="str">
        <f>IF(ISERROR(VLOOKUP(Entradas!$A643,Inventario!$A$2:$M$21,2,FALSE)),"",VLOOKUP(Entradas!$A643,Inventario!$A$2:$M$21,2,FALSE))</f>
        <v/>
      </c>
      <c r="C643" s="58" t="str">
        <f>IF(ISERROR(VLOOKUP(Entradas!$A643,Inventario!$A$2:$M$21,3,FALSE)),"",VLOOKUP(Entradas!$A643,Inventario!$A$2:$M$21,3,FALSE))</f>
        <v/>
      </c>
      <c r="D643" s="59" t="str">
        <f>IF(ISERROR(VLOOKUP(Entradas!$A643,Inventario!$A$2:$M$21,4,FALSE)),"",VLOOKUP(Entradas!$A643,Inventario!$A$2:$M$21,4,FALSE))</f>
        <v/>
      </c>
      <c r="E643" s="59" t="str">
        <f>IF(ISERROR(VLOOKUP(Entradas!$A643,Inventario!$A$2:$M$21,5,FALSE)),"",VLOOKUP(Entradas!$A643,Inventario!$A$2:$M$21,5,FALSE))</f>
        <v/>
      </c>
      <c r="F643" s="60" t="str">
        <f>IF(ISERROR(VLOOKUP(Entradas!$A643,Inventario!$A$2:$M$21,6,FALSE)),"",VLOOKUP(Entradas!$A643,Inventario!$A$2:$M$21,6,FALSE))</f>
        <v/>
      </c>
      <c r="G643" s="72"/>
      <c r="H643" s="79"/>
      <c r="I643" s="72"/>
      <c r="J643" s="80"/>
      <c r="K643" s="76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78"/>
      <c r="B644" s="58" t="str">
        <f>IF(ISERROR(VLOOKUP(Entradas!$A644,Inventario!$A$2:$M$21,2,FALSE)),"",VLOOKUP(Entradas!$A644,Inventario!$A$2:$M$21,2,FALSE))</f>
        <v/>
      </c>
      <c r="C644" s="58" t="str">
        <f>IF(ISERROR(VLOOKUP(Entradas!$A644,Inventario!$A$2:$M$21,3,FALSE)),"",VLOOKUP(Entradas!$A644,Inventario!$A$2:$M$21,3,FALSE))</f>
        <v/>
      </c>
      <c r="D644" s="59" t="str">
        <f>IF(ISERROR(VLOOKUP(Entradas!$A644,Inventario!$A$2:$M$21,4,FALSE)),"",VLOOKUP(Entradas!$A644,Inventario!$A$2:$M$21,4,FALSE))</f>
        <v/>
      </c>
      <c r="E644" s="59" t="str">
        <f>IF(ISERROR(VLOOKUP(Entradas!$A644,Inventario!$A$2:$M$21,5,FALSE)),"",VLOOKUP(Entradas!$A644,Inventario!$A$2:$M$21,5,FALSE))</f>
        <v/>
      </c>
      <c r="F644" s="60" t="str">
        <f>IF(ISERROR(VLOOKUP(Entradas!$A644,Inventario!$A$2:$M$21,6,FALSE)),"",VLOOKUP(Entradas!$A644,Inventario!$A$2:$M$21,6,FALSE))</f>
        <v/>
      </c>
      <c r="G644" s="72"/>
      <c r="H644" s="79"/>
      <c r="I644" s="72"/>
      <c r="J644" s="80"/>
      <c r="K644" s="76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78"/>
      <c r="B645" s="58" t="str">
        <f>IF(ISERROR(VLOOKUP(Entradas!$A645,Inventario!$A$2:$M$21,2,FALSE)),"",VLOOKUP(Entradas!$A645,Inventario!$A$2:$M$21,2,FALSE))</f>
        <v/>
      </c>
      <c r="C645" s="58" t="str">
        <f>IF(ISERROR(VLOOKUP(Entradas!$A645,Inventario!$A$2:$M$21,3,FALSE)),"",VLOOKUP(Entradas!$A645,Inventario!$A$2:$M$21,3,FALSE))</f>
        <v/>
      </c>
      <c r="D645" s="59" t="str">
        <f>IF(ISERROR(VLOOKUP(Entradas!$A645,Inventario!$A$2:$M$21,4,FALSE)),"",VLOOKUP(Entradas!$A645,Inventario!$A$2:$M$21,4,FALSE))</f>
        <v/>
      </c>
      <c r="E645" s="59" t="str">
        <f>IF(ISERROR(VLOOKUP(Entradas!$A645,Inventario!$A$2:$M$21,5,FALSE)),"",VLOOKUP(Entradas!$A645,Inventario!$A$2:$M$21,5,FALSE))</f>
        <v/>
      </c>
      <c r="F645" s="60" t="str">
        <f>IF(ISERROR(VLOOKUP(Entradas!$A645,Inventario!$A$2:$M$21,6,FALSE)),"",VLOOKUP(Entradas!$A645,Inventario!$A$2:$M$21,6,FALSE))</f>
        <v/>
      </c>
      <c r="G645" s="72"/>
      <c r="H645" s="79"/>
      <c r="I645" s="72"/>
      <c r="J645" s="80"/>
      <c r="K645" s="76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78"/>
      <c r="B646" s="58" t="str">
        <f>IF(ISERROR(VLOOKUP(Entradas!$A646,Inventario!$A$2:$M$21,2,FALSE)),"",VLOOKUP(Entradas!$A646,Inventario!$A$2:$M$21,2,FALSE))</f>
        <v/>
      </c>
      <c r="C646" s="58" t="str">
        <f>IF(ISERROR(VLOOKUP(Entradas!$A646,Inventario!$A$2:$M$21,3,FALSE)),"",VLOOKUP(Entradas!$A646,Inventario!$A$2:$M$21,3,FALSE))</f>
        <v/>
      </c>
      <c r="D646" s="59" t="str">
        <f>IF(ISERROR(VLOOKUP(Entradas!$A646,Inventario!$A$2:$M$21,4,FALSE)),"",VLOOKUP(Entradas!$A646,Inventario!$A$2:$M$21,4,FALSE))</f>
        <v/>
      </c>
      <c r="E646" s="59" t="str">
        <f>IF(ISERROR(VLOOKUP(Entradas!$A646,Inventario!$A$2:$M$21,5,FALSE)),"",VLOOKUP(Entradas!$A646,Inventario!$A$2:$M$21,5,FALSE))</f>
        <v/>
      </c>
      <c r="F646" s="60" t="str">
        <f>IF(ISERROR(VLOOKUP(Entradas!$A646,Inventario!$A$2:$M$21,6,FALSE)),"",VLOOKUP(Entradas!$A646,Inventario!$A$2:$M$21,6,FALSE))</f>
        <v/>
      </c>
      <c r="G646" s="72"/>
      <c r="H646" s="79"/>
      <c r="I646" s="72"/>
      <c r="J646" s="80"/>
      <c r="K646" s="76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78"/>
      <c r="B647" s="58" t="str">
        <f>IF(ISERROR(VLOOKUP(Entradas!$A647,Inventario!$A$2:$M$21,2,FALSE)),"",VLOOKUP(Entradas!$A647,Inventario!$A$2:$M$21,2,FALSE))</f>
        <v/>
      </c>
      <c r="C647" s="58" t="str">
        <f>IF(ISERROR(VLOOKUP(Entradas!$A647,Inventario!$A$2:$M$21,3,FALSE)),"",VLOOKUP(Entradas!$A647,Inventario!$A$2:$M$21,3,FALSE))</f>
        <v/>
      </c>
      <c r="D647" s="59" t="str">
        <f>IF(ISERROR(VLOOKUP(Entradas!$A647,Inventario!$A$2:$M$21,4,FALSE)),"",VLOOKUP(Entradas!$A647,Inventario!$A$2:$M$21,4,FALSE))</f>
        <v/>
      </c>
      <c r="E647" s="59" t="str">
        <f>IF(ISERROR(VLOOKUP(Entradas!$A647,Inventario!$A$2:$M$21,5,FALSE)),"",VLOOKUP(Entradas!$A647,Inventario!$A$2:$M$21,5,FALSE))</f>
        <v/>
      </c>
      <c r="F647" s="60" t="str">
        <f>IF(ISERROR(VLOOKUP(Entradas!$A647,Inventario!$A$2:$M$21,6,FALSE)),"",VLOOKUP(Entradas!$A647,Inventario!$A$2:$M$21,6,FALSE))</f>
        <v/>
      </c>
      <c r="G647" s="72"/>
      <c r="H647" s="79"/>
      <c r="I647" s="72"/>
      <c r="J647" s="80"/>
      <c r="K647" s="76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78"/>
      <c r="B648" s="58" t="str">
        <f>IF(ISERROR(VLOOKUP(Entradas!$A648,Inventario!$A$2:$M$21,2,FALSE)),"",VLOOKUP(Entradas!$A648,Inventario!$A$2:$M$21,2,FALSE))</f>
        <v/>
      </c>
      <c r="C648" s="58" t="str">
        <f>IF(ISERROR(VLOOKUP(Entradas!$A648,Inventario!$A$2:$M$21,3,FALSE)),"",VLOOKUP(Entradas!$A648,Inventario!$A$2:$M$21,3,FALSE))</f>
        <v/>
      </c>
      <c r="D648" s="59" t="str">
        <f>IF(ISERROR(VLOOKUP(Entradas!$A648,Inventario!$A$2:$M$21,4,FALSE)),"",VLOOKUP(Entradas!$A648,Inventario!$A$2:$M$21,4,FALSE))</f>
        <v/>
      </c>
      <c r="E648" s="59" t="str">
        <f>IF(ISERROR(VLOOKUP(Entradas!$A648,Inventario!$A$2:$M$21,5,FALSE)),"",VLOOKUP(Entradas!$A648,Inventario!$A$2:$M$21,5,FALSE))</f>
        <v/>
      </c>
      <c r="F648" s="60" t="str">
        <f>IF(ISERROR(VLOOKUP(Entradas!$A648,Inventario!$A$2:$M$21,6,FALSE)),"",VLOOKUP(Entradas!$A648,Inventario!$A$2:$M$21,6,FALSE))</f>
        <v/>
      </c>
      <c r="G648" s="72"/>
      <c r="H648" s="79"/>
      <c r="I648" s="72"/>
      <c r="J648" s="80"/>
      <c r="K648" s="76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78"/>
      <c r="B649" s="58" t="str">
        <f>IF(ISERROR(VLOOKUP(Entradas!$A649,Inventario!$A$2:$M$21,2,FALSE)),"",VLOOKUP(Entradas!$A649,Inventario!$A$2:$M$21,2,FALSE))</f>
        <v/>
      </c>
      <c r="C649" s="58" t="str">
        <f>IF(ISERROR(VLOOKUP(Entradas!$A649,Inventario!$A$2:$M$21,3,FALSE)),"",VLOOKUP(Entradas!$A649,Inventario!$A$2:$M$21,3,FALSE))</f>
        <v/>
      </c>
      <c r="D649" s="59" t="str">
        <f>IF(ISERROR(VLOOKUP(Entradas!$A649,Inventario!$A$2:$M$21,4,FALSE)),"",VLOOKUP(Entradas!$A649,Inventario!$A$2:$M$21,4,FALSE))</f>
        <v/>
      </c>
      <c r="E649" s="59" t="str">
        <f>IF(ISERROR(VLOOKUP(Entradas!$A649,Inventario!$A$2:$M$21,5,FALSE)),"",VLOOKUP(Entradas!$A649,Inventario!$A$2:$M$21,5,FALSE))</f>
        <v/>
      </c>
      <c r="F649" s="60" t="str">
        <f>IF(ISERROR(VLOOKUP(Entradas!$A649,Inventario!$A$2:$M$21,6,FALSE)),"",VLOOKUP(Entradas!$A649,Inventario!$A$2:$M$21,6,FALSE))</f>
        <v/>
      </c>
      <c r="G649" s="72"/>
      <c r="H649" s="79"/>
      <c r="I649" s="72"/>
      <c r="J649" s="80"/>
      <c r="K649" s="76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78"/>
      <c r="B650" s="58" t="str">
        <f>IF(ISERROR(VLOOKUP(Entradas!$A650,Inventario!$A$2:$M$21,2,FALSE)),"",VLOOKUP(Entradas!$A650,Inventario!$A$2:$M$21,2,FALSE))</f>
        <v/>
      </c>
      <c r="C650" s="58" t="str">
        <f>IF(ISERROR(VLOOKUP(Entradas!$A650,Inventario!$A$2:$M$21,3,FALSE)),"",VLOOKUP(Entradas!$A650,Inventario!$A$2:$M$21,3,FALSE))</f>
        <v/>
      </c>
      <c r="D650" s="59" t="str">
        <f>IF(ISERROR(VLOOKUP(Entradas!$A650,Inventario!$A$2:$M$21,4,FALSE)),"",VLOOKUP(Entradas!$A650,Inventario!$A$2:$M$21,4,FALSE))</f>
        <v/>
      </c>
      <c r="E650" s="59" t="str">
        <f>IF(ISERROR(VLOOKUP(Entradas!$A650,Inventario!$A$2:$M$21,5,FALSE)),"",VLOOKUP(Entradas!$A650,Inventario!$A$2:$M$21,5,FALSE))</f>
        <v/>
      </c>
      <c r="F650" s="60" t="str">
        <f>IF(ISERROR(VLOOKUP(Entradas!$A650,Inventario!$A$2:$M$21,6,FALSE)),"",VLOOKUP(Entradas!$A650,Inventario!$A$2:$M$21,6,FALSE))</f>
        <v/>
      </c>
      <c r="G650" s="72"/>
      <c r="H650" s="79"/>
      <c r="I650" s="72"/>
      <c r="J650" s="80"/>
      <c r="K650" s="76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78"/>
      <c r="B651" s="58" t="str">
        <f>IF(ISERROR(VLOOKUP(Entradas!$A651,Inventario!$A$2:$M$21,2,FALSE)),"",VLOOKUP(Entradas!$A651,Inventario!$A$2:$M$21,2,FALSE))</f>
        <v/>
      </c>
      <c r="C651" s="58" t="str">
        <f>IF(ISERROR(VLOOKUP(Entradas!$A651,Inventario!$A$2:$M$21,3,FALSE)),"",VLOOKUP(Entradas!$A651,Inventario!$A$2:$M$21,3,FALSE))</f>
        <v/>
      </c>
      <c r="D651" s="59" t="str">
        <f>IF(ISERROR(VLOOKUP(Entradas!$A651,Inventario!$A$2:$M$21,4,FALSE)),"",VLOOKUP(Entradas!$A651,Inventario!$A$2:$M$21,4,FALSE))</f>
        <v/>
      </c>
      <c r="E651" s="59" t="str">
        <f>IF(ISERROR(VLOOKUP(Entradas!$A651,Inventario!$A$2:$M$21,5,FALSE)),"",VLOOKUP(Entradas!$A651,Inventario!$A$2:$M$21,5,FALSE))</f>
        <v/>
      </c>
      <c r="F651" s="60" t="str">
        <f>IF(ISERROR(VLOOKUP(Entradas!$A651,Inventario!$A$2:$M$21,6,FALSE)),"",VLOOKUP(Entradas!$A651,Inventario!$A$2:$M$21,6,FALSE))</f>
        <v/>
      </c>
      <c r="G651" s="72"/>
      <c r="H651" s="79"/>
      <c r="I651" s="72"/>
      <c r="J651" s="80"/>
      <c r="K651" s="76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78"/>
      <c r="B652" s="58" t="str">
        <f>IF(ISERROR(VLOOKUP(Entradas!$A652,Inventario!$A$2:$M$21,2,FALSE)),"",VLOOKUP(Entradas!$A652,Inventario!$A$2:$M$21,2,FALSE))</f>
        <v/>
      </c>
      <c r="C652" s="58" t="str">
        <f>IF(ISERROR(VLOOKUP(Entradas!$A652,Inventario!$A$2:$M$21,3,FALSE)),"",VLOOKUP(Entradas!$A652,Inventario!$A$2:$M$21,3,FALSE))</f>
        <v/>
      </c>
      <c r="D652" s="59" t="str">
        <f>IF(ISERROR(VLOOKUP(Entradas!$A652,Inventario!$A$2:$M$21,4,FALSE)),"",VLOOKUP(Entradas!$A652,Inventario!$A$2:$M$21,4,FALSE))</f>
        <v/>
      </c>
      <c r="E652" s="59" t="str">
        <f>IF(ISERROR(VLOOKUP(Entradas!$A652,Inventario!$A$2:$M$21,5,FALSE)),"",VLOOKUP(Entradas!$A652,Inventario!$A$2:$M$21,5,FALSE))</f>
        <v/>
      </c>
      <c r="F652" s="60" t="str">
        <f>IF(ISERROR(VLOOKUP(Entradas!$A652,Inventario!$A$2:$M$21,6,FALSE)),"",VLOOKUP(Entradas!$A652,Inventario!$A$2:$M$21,6,FALSE))</f>
        <v/>
      </c>
      <c r="G652" s="72"/>
      <c r="H652" s="79"/>
      <c r="I652" s="72"/>
      <c r="J652" s="80"/>
      <c r="K652" s="76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78"/>
      <c r="B653" s="58" t="str">
        <f>IF(ISERROR(VLOOKUP(Entradas!$A653,Inventario!$A$2:$M$21,2,FALSE)),"",VLOOKUP(Entradas!$A653,Inventario!$A$2:$M$21,2,FALSE))</f>
        <v/>
      </c>
      <c r="C653" s="58" t="str">
        <f>IF(ISERROR(VLOOKUP(Entradas!$A653,Inventario!$A$2:$M$21,3,FALSE)),"",VLOOKUP(Entradas!$A653,Inventario!$A$2:$M$21,3,FALSE))</f>
        <v/>
      </c>
      <c r="D653" s="59" t="str">
        <f>IF(ISERROR(VLOOKUP(Entradas!$A653,Inventario!$A$2:$M$21,4,FALSE)),"",VLOOKUP(Entradas!$A653,Inventario!$A$2:$M$21,4,FALSE))</f>
        <v/>
      </c>
      <c r="E653" s="59" t="str">
        <f>IF(ISERROR(VLOOKUP(Entradas!$A653,Inventario!$A$2:$M$21,5,FALSE)),"",VLOOKUP(Entradas!$A653,Inventario!$A$2:$M$21,5,FALSE))</f>
        <v/>
      </c>
      <c r="F653" s="60" t="str">
        <f>IF(ISERROR(VLOOKUP(Entradas!$A653,Inventario!$A$2:$M$21,6,FALSE)),"",VLOOKUP(Entradas!$A653,Inventario!$A$2:$M$21,6,FALSE))</f>
        <v/>
      </c>
      <c r="G653" s="72"/>
      <c r="H653" s="79"/>
      <c r="I653" s="72"/>
      <c r="J653" s="80"/>
      <c r="K653" s="76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78"/>
      <c r="B654" s="58" t="str">
        <f>IF(ISERROR(VLOOKUP(Entradas!$A654,Inventario!$A$2:$M$21,2,FALSE)),"",VLOOKUP(Entradas!$A654,Inventario!$A$2:$M$21,2,FALSE))</f>
        <v/>
      </c>
      <c r="C654" s="58" t="str">
        <f>IF(ISERROR(VLOOKUP(Entradas!$A654,Inventario!$A$2:$M$21,3,FALSE)),"",VLOOKUP(Entradas!$A654,Inventario!$A$2:$M$21,3,FALSE))</f>
        <v/>
      </c>
      <c r="D654" s="59" t="str">
        <f>IF(ISERROR(VLOOKUP(Entradas!$A654,Inventario!$A$2:$M$21,4,FALSE)),"",VLOOKUP(Entradas!$A654,Inventario!$A$2:$M$21,4,FALSE))</f>
        <v/>
      </c>
      <c r="E654" s="59" t="str">
        <f>IF(ISERROR(VLOOKUP(Entradas!$A654,Inventario!$A$2:$M$21,5,FALSE)),"",VLOOKUP(Entradas!$A654,Inventario!$A$2:$M$21,5,FALSE))</f>
        <v/>
      </c>
      <c r="F654" s="60" t="str">
        <f>IF(ISERROR(VLOOKUP(Entradas!$A654,Inventario!$A$2:$M$21,6,FALSE)),"",VLOOKUP(Entradas!$A654,Inventario!$A$2:$M$21,6,FALSE))</f>
        <v/>
      </c>
      <c r="G654" s="72"/>
      <c r="H654" s="79"/>
      <c r="I654" s="72"/>
      <c r="J654" s="80"/>
      <c r="K654" s="76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78"/>
      <c r="B655" s="58" t="str">
        <f>IF(ISERROR(VLOOKUP(Entradas!$A655,Inventario!$A$2:$M$21,2,FALSE)),"",VLOOKUP(Entradas!$A655,Inventario!$A$2:$M$21,2,FALSE))</f>
        <v/>
      </c>
      <c r="C655" s="58" t="str">
        <f>IF(ISERROR(VLOOKUP(Entradas!$A655,Inventario!$A$2:$M$21,3,FALSE)),"",VLOOKUP(Entradas!$A655,Inventario!$A$2:$M$21,3,FALSE))</f>
        <v/>
      </c>
      <c r="D655" s="59" t="str">
        <f>IF(ISERROR(VLOOKUP(Entradas!$A655,Inventario!$A$2:$M$21,4,FALSE)),"",VLOOKUP(Entradas!$A655,Inventario!$A$2:$M$21,4,FALSE))</f>
        <v/>
      </c>
      <c r="E655" s="59" t="str">
        <f>IF(ISERROR(VLOOKUP(Entradas!$A655,Inventario!$A$2:$M$21,5,FALSE)),"",VLOOKUP(Entradas!$A655,Inventario!$A$2:$M$21,5,FALSE))</f>
        <v/>
      </c>
      <c r="F655" s="60" t="str">
        <f>IF(ISERROR(VLOOKUP(Entradas!$A655,Inventario!$A$2:$M$21,6,FALSE)),"",VLOOKUP(Entradas!$A655,Inventario!$A$2:$M$21,6,FALSE))</f>
        <v/>
      </c>
      <c r="G655" s="72"/>
      <c r="H655" s="79"/>
      <c r="I655" s="72"/>
      <c r="J655" s="80"/>
      <c r="K655" s="76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78"/>
      <c r="B656" s="58" t="str">
        <f>IF(ISERROR(VLOOKUP(Entradas!$A656,Inventario!$A$2:$M$21,2,FALSE)),"",VLOOKUP(Entradas!$A656,Inventario!$A$2:$M$21,2,FALSE))</f>
        <v/>
      </c>
      <c r="C656" s="58" t="str">
        <f>IF(ISERROR(VLOOKUP(Entradas!$A656,Inventario!$A$2:$M$21,3,FALSE)),"",VLOOKUP(Entradas!$A656,Inventario!$A$2:$M$21,3,FALSE))</f>
        <v/>
      </c>
      <c r="D656" s="59" t="str">
        <f>IF(ISERROR(VLOOKUP(Entradas!$A656,Inventario!$A$2:$M$21,4,FALSE)),"",VLOOKUP(Entradas!$A656,Inventario!$A$2:$M$21,4,FALSE))</f>
        <v/>
      </c>
      <c r="E656" s="59" t="str">
        <f>IF(ISERROR(VLOOKUP(Entradas!$A656,Inventario!$A$2:$M$21,5,FALSE)),"",VLOOKUP(Entradas!$A656,Inventario!$A$2:$M$21,5,FALSE))</f>
        <v/>
      </c>
      <c r="F656" s="60" t="str">
        <f>IF(ISERROR(VLOOKUP(Entradas!$A656,Inventario!$A$2:$M$21,6,FALSE)),"",VLOOKUP(Entradas!$A656,Inventario!$A$2:$M$21,6,FALSE))</f>
        <v/>
      </c>
      <c r="G656" s="72"/>
      <c r="H656" s="79"/>
      <c r="I656" s="72"/>
      <c r="J656" s="80"/>
      <c r="K656" s="76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78"/>
      <c r="B657" s="58" t="str">
        <f>IF(ISERROR(VLOOKUP(Entradas!$A657,Inventario!$A$2:$M$21,2,FALSE)),"",VLOOKUP(Entradas!$A657,Inventario!$A$2:$M$21,2,FALSE))</f>
        <v/>
      </c>
      <c r="C657" s="58" t="str">
        <f>IF(ISERROR(VLOOKUP(Entradas!$A657,Inventario!$A$2:$M$21,3,FALSE)),"",VLOOKUP(Entradas!$A657,Inventario!$A$2:$M$21,3,FALSE))</f>
        <v/>
      </c>
      <c r="D657" s="59" t="str">
        <f>IF(ISERROR(VLOOKUP(Entradas!$A657,Inventario!$A$2:$M$21,4,FALSE)),"",VLOOKUP(Entradas!$A657,Inventario!$A$2:$M$21,4,FALSE))</f>
        <v/>
      </c>
      <c r="E657" s="59" t="str">
        <f>IF(ISERROR(VLOOKUP(Entradas!$A657,Inventario!$A$2:$M$21,5,FALSE)),"",VLOOKUP(Entradas!$A657,Inventario!$A$2:$M$21,5,FALSE))</f>
        <v/>
      </c>
      <c r="F657" s="60" t="str">
        <f>IF(ISERROR(VLOOKUP(Entradas!$A657,Inventario!$A$2:$M$21,6,FALSE)),"",VLOOKUP(Entradas!$A657,Inventario!$A$2:$M$21,6,FALSE))</f>
        <v/>
      </c>
      <c r="G657" s="72"/>
      <c r="H657" s="79"/>
      <c r="I657" s="72"/>
      <c r="J657" s="80"/>
      <c r="K657" s="76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78"/>
      <c r="B658" s="58" t="str">
        <f>IF(ISERROR(VLOOKUP(Entradas!$A658,Inventario!$A$2:$M$21,2,FALSE)),"",VLOOKUP(Entradas!$A658,Inventario!$A$2:$M$21,2,FALSE))</f>
        <v/>
      </c>
      <c r="C658" s="58" t="str">
        <f>IF(ISERROR(VLOOKUP(Entradas!$A658,Inventario!$A$2:$M$21,3,FALSE)),"",VLOOKUP(Entradas!$A658,Inventario!$A$2:$M$21,3,FALSE))</f>
        <v/>
      </c>
      <c r="D658" s="59" t="str">
        <f>IF(ISERROR(VLOOKUP(Entradas!$A658,Inventario!$A$2:$M$21,4,FALSE)),"",VLOOKUP(Entradas!$A658,Inventario!$A$2:$M$21,4,FALSE))</f>
        <v/>
      </c>
      <c r="E658" s="59" t="str">
        <f>IF(ISERROR(VLOOKUP(Entradas!$A658,Inventario!$A$2:$M$21,5,FALSE)),"",VLOOKUP(Entradas!$A658,Inventario!$A$2:$M$21,5,FALSE))</f>
        <v/>
      </c>
      <c r="F658" s="60" t="str">
        <f>IF(ISERROR(VLOOKUP(Entradas!$A658,Inventario!$A$2:$M$21,6,FALSE)),"",VLOOKUP(Entradas!$A658,Inventario!$A$2:$M$21,6,FALSE))</f>
        <v/>
      </c>
      <c r="G658" s="72"/>
      <c r="H658" s="79"/>
      <c r="I658" s="72"/>
      <c r="J658" s="80"/>
      <c r="K658" s="76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78"/>
      <c r="B659" s="58" t="str">
        <f>IF(ISERROR(VLOOKUP(Entradas!$A659,Inventario!$A$2:$M$21,2,FALSE)),"",VLOOKUP(Entradas!$A659,Inventario!$A$2:$M$21,2,FALSE))</f>
        <v/>
      </c>
      <c r="C659" s="58" t="str">
        <f>IF(ISERROR(VLOOKUP(Entradas!$A659,Inventario!$A$2:$M$21,3,FALSE)),"",VLOOKUP(Entradas!$A659,Inventario!$A$2:$M$21,3,FALSE))</f>
        <v/>
      </c>
      <c r="D659" s="59" t="str">
        <f>IF(ISERROR(VLOOKUP(Entradas!$A659,Inventario!$A$2:$M$21,4,FALSE)),"",VLOOKUP(Entradas!$A659,Inventario!$A$2:$M$21,4,FALSE))</f>
        <v/>
      </c>
      <c r="E659" s="59" t="str">
        <f>IF(ISERROR(VLOOKUP(Entradas!$A659,Inventario!$A$2:$M$21,5,FALSE)),"",VLOOKUP(Entradas!$A659,Inventario!$A$2:$M$21,5,FALSE))</f>
        <v/>
      </c>
      <c r="F659" s="60" t="str">
        <f>IF(ISERROR(VLOOKUP(Entradas!$A659,Inventario!$A$2:$M$21,6,FALSE)),"",VLOOKUP(Entradas!$A659,Inventario!$A$2:$M$21,6,FALSE))</f>
        <v/>
      </c>
      <c r="G659" s="72"/>
      <c r="H659" s="79"/>
      <c r="I659" s="72"/>
      <c r="J659" s="80"/>
      <c r="K659" s="76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78"/>
      <c r="B660" s="58" t="str">
        <f>IF(ISERROR(VLOOKUP(Entradas!$A660,Inventario!$A$2:$M$21,2,FALSE)),"",VLOOKUP(Entradas!$A660,Inventario!$A$2:$M$21,2,FALSE))</f>
        <v/>
      </c>
      <c r="C660" s="58" t="str">
        <f>IF(ISERROR(VLOOKUP(Entradas!$A660,Inventario!$A$2:$M$21,3,FALSE)),"",VLOOKUP(Entradas!$A660,Inventario!$A$2:$M$21,3,FALSE))</f>
        <v/>
      </c>
      <c r="D660" s="59" t="str">
        <f>IF(ISERROR(VLOOKUP(Entradas!$A660,Inventario!$A$2:$M$21,4,FALSE)),"",VLOOKUP(Entradas!$A660,Inventario!$A$2:$M$21,4,FALSE))</f>
        <v/>
      </c>
      <c r="E660" s="59" t="str">
        <f>IF(ISERROR(VLOOKUP(Entradas!$A660,Inventario!$A$2:$M$21,5,FALSE)),"",VLOOKUP(Entradas!$A660,Inventario!$A$2:$M$21,5,FALSE))</f>
        <v/>
      </c>
      <c r="F660" s="60" t="str">
        <f>IF(ISERROR(VLOOKUP(Entradas!$A660,Inventario!$A$2:$M$21,6,FALSE)),"",VLOOKUP(Entradas!$A660,Inventario!$A$2:$M$21,6,FALSE))</f>
        <v/>
      </c>
      <c r="G660" s="72"/>
      <c r="H660" s="79"/>
      <c r="I660" s="72"/>
      <c r="J660" s="80"/>
      <c r="K660" s="76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78"/>
      <c r="B661" s="58" t="str">
        <f>IF(ISERROR(VLOOKUP(Entradas!$A661,Inventario!$A$2:$M$21,2,FALSE)),"",VLOOKUP(Entradas!$A661,Inventario!$A$2:$M$21,2,FALSE))</f>
        <v/>
      </c>
      <c r="C661" s="58" t="str">
        <f>IF(ISERROR(VLOOKUP(Entradas!$A661,Inventario!$A$2:$M$21,3,FALSE)),"",VLOOKUP(Entradas!$A661,Inventario!$A$2:$M$21,3,FALSE))</f>
        <v/>
      </c>
      <c r="D661" s="59" t="str">
        <f>IF(ISERROR(VLOOKUP(Entradas!$A661,Inventario!$A$2:$M$21,4,FALSE)),"",VLOOKUP(Entradas!$A661,Inventario!$A$2:$M$21,4,FALSE))</f>
        <v/>
      </c>
      <c r="E661" s="59" t="str">
        <f>IF(ISERROR(VLOOKUP(Entradas!$A661,Inventario!$A$2:$M$21,5,FALSE)),"",VLOOKUP(Entradas!$A661,Inventario!$A$2:$M$21,5,FALSE))</f>
        <v/>
      </c>
      <c r="F661" s="60" t="str">
        <f>IF(ISERROR(VLOOKUP(Entradas!$A661,Inventario!$A$2:$M$21,6,FALSE)),"",VLOOKUP(Entradas!$A661,Inventario!$A$2:$M$21,6,FALSE))</f>
        <v/>
      </c>
      <c r="G661" s="72"/>
      <c r="H661" s="79"/>
      <c r="I661" s="72"/>
      <c r="J661" s="80"/>
      <c r="K661" s="76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78"/>
      <c r="B662" s="58" t="str">
        <f>IF(ISERROR(VLOOKUP(Entradas!$A662,Inventario!$A$2:$M$21,2,FALSE)),"",VLOOKUP(Entradas!$A662,Inventario!$A$2:$M$21,2,FALSE))</f>
        <v/>
      </c>
      <c r="C662" s="58" t="str">
        <f>IF(ISERROR(VLOOKUP(Entradas!$A662,Inventario!$A$2:$M$21,3,FALSE)),"",VLOOKUP(Entradas!$A662,Inventario!$A$2:$M$21,3,FALSE))</f>
        <v/>
      </c>
      <c r="D662" s="59" t="str">
        <f>IF(ISERROR(VLOOKUP(Entradas!$A662,Inventario!$A$2:$M$21,4,FALSE)),"",VLOOKUP(Entradas!$A662,Inventario!$A$2:$M$21,4,FALSE))</f>
        <v/>
      </c>
      <c r="E662" s="59" t="str">
        <f>IF(ISERROR(VLOOKUP(Entradas!$A662,Inventario!$A$2:$M$21,5,FALSE)),"",VLOOKUP(Entradas!$A662,Inventario!$A$2:$M$21,5,FALSE))</f>
        <v/>
      </c>
      <c r="F662" s="60" t="str">
        <f>IF(ISERROR(VLOOKUP(Entradas!$A662,Inventario!$A$2:$M$21,6,FALSE)),"",VLOOKUP(Entradas!$A662,Inventario!$A$2:$M$21,6,FALSE))</f>
        <v/>
      </c>
      <c r="G662" s="72"/>
      <c r="H662" s="79"/>
      <c r="I662" s="72"/>
      <c r="J662" s="80"/>
      <c r="K662" s="76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78"/>
      <c r="B663" s="58" t="str">
        <f>IF(ISERROR(VLOOKUP(Entradas!$A663,Inventario!$A$2:$M$21,2,FALSE)),"",VLOOKUP(Entradas!$A663,Inventario!$A$2:$M$21,2,FALSE))</f>
        <v/>
      </c>
      <c r="C663" s="58" t="str">
        <f>IF(ISERROR(VLOOKUP(Entradas!$A663,Inventario!$A$2:$M$21,3,FALSE)),"",VLOOKUP(Entradas!$A663,Inventario!$A$2:$M$21,3,FALSE))</f>
        <v/>
      </c>
      <c r="D663" s="59" t="str">
        <f>IF(ISERROR(VLOOKUP(Entradas!$A663,Inventario!$A$2:$M$21,4,FALSE)),"",VLOOKUP(Entradas!$A663,Inventario!$A$2:$M$21,4,FALSE))</f>
        <v/>
      </c>
      <c r="E663" s="59" t="str">
        <f>IF(ISERROR(VLOOKUP(Entradas!$A663,Inventario!$A$2:$M$21,5,FALSE)),"",VLOOKUP(Entradas!$A663,Inventario!$A$2:$M$21,5,FALSE))</f>
        <v/>
      </c>
      <c r="F663" s="60" t="str">
        <f>IF(ISERROR(VLOOKUP(Entradas!$A663,Inventario!$A$2:$M$21,6,FALSE)),"",VLOOKUP(Entradas!$A663,Inventario!$A$2:$M$21,6,FALSE))</f>
        <v/>
      </c>
      <c r="G663" s="72"/>
      <c r="H663" s="79"/>
      <c r="I663" s="72"/>
      <c r="J663" s="80"/>
      <c r="K663" s="76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78"/>
      <c r="B664" s="58" t="str">
        <f>IF(ISERROR(VLOOKUP(Entradas!$A664,Inventario!$A$2:$M$21,2,FALSE)),"",VLOOKUP(Entradas!$A664,Inventario!$A$2:$M$21,2,FALSE))</f>
        <v/>
      </c>
      <c r="C664" s="58" t="str">
        <f>IF(ISERROR(VLOOKUP(Entradas!$A664,Inventario!$A$2:$M$21,3,FALSE)),"",VLOOKUP(Entradas!$A664,Inventario!$A$2:$M$21,3,FALSE))</f>
        <v/>
      </c>
      <c r="D664" s="59" t="str">
        <f>IF(ISERROR(VLOOKUP(Entradas!$A664,Inventario!$A$2:$M$21,4,FALSE)),"",VLOOKUP(Entradas!$A664,Inventario!$A$2:$M$21,4,FALSE))</f>
        <v/>
      </c>
      <c r="E664" s="59" t="str">
        <f>IF(ISERROR(VLOOKUP(Entradas!$A664,Inventario!$A$2:$M$21,5,FALSE)),"",VLOOKUP(Entradas!$A664,Inventario!$A$2:$M$21,5,FALSE))</f>
        <v/>
      </c>
      <c r="F664" s="60" t="str">
        <f>IF(ISERROR(VLOOKUP(Entradas!$A664,Inventario!$A$2:$M$21,6,FALSE)),"",VLOOKUP(Entradas!$A664,Inventario!$A$2:$M$21,6,FALSE))</f>
        <v/>
      </c>
      <c r="G664" s="72"/>
      <c r="H664" s="79"/>
      <c r="I664" s="72"/>
      <c r="J664" s="80"/>
      <c r="K664" s="76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78"/>
      <c r="B665" s="58" t="str">
        <f>IF(ISERROR(VLOOKUP(Entradas!$A665,Inventario!$A$2:$M$21,2,FALSE)),"",VLOOKUP(Entradas!$A665,Inventario!$A$2:$M$21,2,FALSE))</f>
        <v/>
      </c>
      <c r="C665" s="58" t="str">
        <f>IF(ISERROR(VLOOKUP(Entradas!$A665,Inventario!$A$2:$M$21,3,FALSE)),"",VLOOKUP(Entradas!$A665,Inventario!$A$2:$M$21,3,FALSE))</f>
        <v/>
      </c>
      <c r="D665" s="59" t="str">
        <f>IF(ISERROR(VLOOKUP(Entradas!$A665,Inventario!$A$2:$M$21,4,FALSE)),"",VLOOKUP(Entradas!$A665,Inventario!$A$2:$M$21,4,FALSE))</f>
        <v/>
      </c>
      <c r="E665" s="59" t="str">
        <f>IF(ISERROR(VLOOKUP(Entradas!$A665,Inventario!$A$2:$M$21,5,FALSE)),"",VLOOKUP(Entradas!$A665,Inventario!$A$2:$M$21,5,FALSE))</f>
        <v/>
      </c>
      <c r="F665" s="60" t="str">
        <f>IF(ISERROR(VLOOKUP(Entradas!$A665,Inventario!$A$2:$M$21,6,FALSE)),"",VLOOKUP(Entradas!$A665,Inventario!$A$2:$M$21,6,FALSE))</f>
        <v/>
      </c>
      <c r="G665" s="72"/>
      <c r="H665" s="79"/>
      <c r="I665" s="72"/>
      <c r="J665" s="80"/>
      <c r="K665" s="76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78"/>
      <c r="B666" s="58" t="str">
        <f>IF(ISERROR(VLOOKUP(Entradas!$A666,Inventario!$A$2:$M$21,2,FALSE)),"",VLOOKUP(Entradas!$A666,Inventario!$A$2:$M$21,2,FALSE))</f>
        <v/>
      </c>
      <c r="C666" s="58" t="str">
        <f>IF(ISERROR(VLOOKUP(Entradas!$A666,Inventario!$A$2:$M$21,3,FALSE)),"",VLOOKUP(Entradas!$A666,Inventario!$A$2:$M$21,3,FALSE))</f>
        <v/>
      </c>
      <c r="D666" s="59" t="str">
        <f>IF(ISERROR(VLOOKUP(Entradas!$A666,Inventario!$A$2:$M$21,4,FALSE)),"",VLOOKUP(Entradas!$A666,Inventario!$A$2:$M$21,4,FALSE))</f>
        <v/>
      </c>
      <c r="E666" s="59" t="str">
        <f>IF(ISERROR(VLOOKUP(Entradas!$A666,Inventario!$A$2:$M$21,5,FALSE)),"",VLOOKUP(Entradas!$A666,Inventario!$A$2:$M$21,5,FALSE))</f>
        <v/>
      </c>
      <c r="F666" s="60" t="str">
        <f>IF(ISERROR(VLOOKUP(Entradas!$A666,Inventario!$A$2:$M$21,6,FALSE)),"",VLOOKUP(Entradas!$A666,Inventario!$A$2:$M$21,6,FALSE))</f>
        <v/>
      </c>
      <c r="G666" s="72"/>
      <c r="H666" s="79"/>
      <c r="I666" s="72"/>
      <c r="J666" s="80"/>
      <c r="K666" s="76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78"/>
      <c r="B667" s="58" t="str">
        <f>IF(ISERROR(VLOOKUP(Entradas!$A667,Inventario!$A$2:$M$21,2,FALSE)),"",VLOOKUP(Entradas!$A667,Inventario!$A$2:$M$21,2,FALSE))</f>
        <v/>
      </c>
      <c r="C667" s="58" t="str">
        <f>IF(ISERROR(VLOOKUP(Entradas!$A667,Inventario!$A$2:$M$21,3,FALSE)),"",VLOOKUP(Entradas!$A667,Inventario!$A$2:$M$21,3,FALSE))</f>
        <v/>
      </c>
      <c r="D667" s="59" t="str">
        <f>IF(ISERROR(VLOOKUP(Entradas!$A667,Inventario!$A$2:$M$21,4,FALSE)),"",VLOOKUP(Entradas!$A667,Inventario!$A$2:$M$21,4,FALSE))</f>
        <v/>
      </c>
      <c r="E667" s="59" t="str">
        <f>IF(ISERROR(VLOOKUP(Entradas!$A667,Inventario!$A$2:$M$21,5,FALSE)),"",VLOOKUP(Entradas!$A667,Inventario!$A$2:$M$21,5,FALSE))</f>
        <v/>
      </c>
      <c r="F667" s="60" t="str">
        <f>IF(ISERROR(VLOOKUP(Entradas!$A667,Inventario!$A$2:$M$21,6,FALSE)),"",VLOOKUP(Entradas!$A667,Inventario!$A$2:$M$21,6,FALSE))</f>
        <v/>
      </c>
      <c r="G667" s="72"/>
      <c r="H667" s="79"/>
      <c r="I667" s="72"/>
      <c r="J667" s="80"/>
      <c r="K667" s="76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78"/>
      <c r="B668" s="58" t="str">
        <f>IF(ISERROR(VLOOKUP(Entradas!$A668,Inventario!$A$2:$M$21,2,FALSE)),"",VLOOKUP(Entradas!$A668,Inventario!$A$2:$M$21,2,FALSE))</f>
        <v/>
      </c>
      <c r="C668" s="58" t="str">
        <f>IF(ISERROR(VLOOKUP(Entradas!$A668,Inventario!$A$2:$M$21,3,FALSE)),"",VLOOKUP(Entradas!$A668,Inventario!$A$2:$M$21,3,FALSE))</f>
        <v/>
      </c>
      <c r="D668" s="59" t="str">
        <f>IF(ISERROR(VLOOKUP(Entradas!$A668,Inventario!$A$2:$M$21,4,FALSE)),"",VLOOKUP(Entradas!$A668,Inventario!$A$2:$M$21,4,FALSE))</f>
        <v/>
      </c>
      <c r="E668" s="59" t="str">
        <f>IF(ISERROR(VLOOKUP(Entradas!$A668,Inventario!$A$2:$M$21,5,FALSE)),"",VLOOKUP(Entradas!$A668,Inventario!$A$2:$M$21,5,FALSE))</f>
        <v/>
      </c>
      <c r="F668" s="60" t="str">
        <f>IF(ISERROR(VLOOKUP(Entradas!$A668,Inventario!$A$2:$M$21,6,FALSE)),"",VLOOKUP(Entradas!$A668,Inventario!$A$2:$M$21,6,FALSE))</f>
        <v/>
      </c>
      <c r="G668" s="72"/>
      <c r="H668" s="79"/>
      <c r="I668" s="72"/>
      <c r="J668" s="80"/>
      <c r="K668" s="76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78"/>
      <c r="B669" s="58" t="str">
        <f>IF(ISERROR(VLOOKUP(Entradas!$A669,Inventario!$A$2:$M$21,2,FALSE)),"",VLOOKUP(Entradas!$A669,Inventario!$A$2:$M$21,2,FALSE))</f>
        <v/>
      </c>
      <c r="C669" s="58" t="str">
        <f>IF(ISERROR(VLOOKUP(Entradas!$A669,Inventario!$A$2:$M$21,3,FALSE)),"",VLOOKUP(Entradas!$A669,Inventario!$A$2:$M$21,3,FALSE))</f>
        <v/>
      </c>
      <c r="D669" s="59" t="str">
        <f>IF(ISERROR(VLOOKUP(Entradas!$A669,Inventario!$A$2:$M$21,4,FALSE)),"",VLOOKUP(Entradas!$A669,Inventario!$A$2:$M$21,4,FALSE))</f>
        <v/>
      </c>
      <c r="E669" s="59" t="str">
        <f>IF(ISERROR(VLOOKUP(Entradas!$A669,Inventario!$A$2:$M$21,5,FALSE)),"",VLOOKUP(Entradas!$A669,Inventario!$A$2:$M$21,5,FALSE))</f>
        <v/>
      </c>
      <c r="F669" s="60" t="str">
        <f>IF(ISERROR(VLOOKUP(Entradas!$A669,Inventario!$A$2:$M$21,6,FALSE)),"",VLOOKUP(Entradas!$A669,Inventario!$A$2:$M$21,6,FALSE))</f>
        <v/>
      </c>
      <c r="G669" s="72"/>
      <c r="H669" s="79"/>
      <c r="I669" s="72"/>
      <c r="J669" s="80"/>
      <c r="K669" s="76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78"/>
      <c r="B670" s="58" t="str">
        <f>IF(ISERROR(VLOOKUP(Entradas!$A670,Inventario!$A$2:$M$21,2,FALSE)),"",VLOOKUP(Entradas!$A670,Inventario!$A$2:$M$21,2,FALSE))</f>
        <v/>
      </c>
      <c r="C670" s="58" t="str">
        <f>IF(ISERROR(VLOOKUP(Entradas!$A670,Inventario!$A$2:$M$21,3,FALSE)),"",VLOOKUP(Entradas!$A670,Inventario!$A$2:$M$21,3,FALSE))</f>
        <v/>
      </c>
      <c r="D670" s="59" t="str">
        <f>IF(ISERROR(VLOOKUP(Entradas!$A670,Inventario!$A$2:$M$21,4,FALSE)),"",VLOOKUP(Entradas!$A670,Inventario!$A$2:$M$21,4,FALSE))</f>
        <v/>
      </c>
      <c r="E670" s="59" t="str">
        <f>IF(ISERROR(VLOOKUP(Entradas!$A670,Inventario!$A$2:$M$21,5,FALSE)),"",VLOOKUP(Entradas!$A670,Inventario!$A$2:$M$21,5,FALSE))</f>
        <v/>
      </c>
      <c r="F670" s="60" t="str">
        <f>IF(ISERROR(VLOOKUP(Entradas!$A670,Inventario!$A$2:$M$21,6,FALSE)),"",VLOOKUP(Entradas!$A670,Inventario!$A$2:$M$21,6,FALSE))</f>
        <v/>
      </c>
      <c r="G670" s="72"/>
      <c r="H670" s="79"/>
      <c r="I670" s="72"/>
      <c r="J670" s="80"/>
      <c r="K670" s="76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78"/>
      <c r="B671" s="58" t="str">
        <f>IF(ISERROR(VLOOKUP(Entradas!$A671,Inventario!$A$2:$M$21,2,FALSE)),"",VLOOKUP(Entradas!$A671,Inventario!$A$2:$M$21,2,FALSE))</f>
        <v/>
      </c>
      <c r="C671" s="58" t="str">
        <f>IF(ISERROR(VLOOKUP(Entradas!$A671,Inventario!$A$2:$M$21,3,FALSE)),"",VLOOKUP(Entradas!$A671,Inventario!$A$2:$M$21,3,FALSE))</f>
        <v/>
      </c>
      <c r="D671" s="59" t="str">
        <f>IF(ISERROR(VLOOKUP(Entradas!$A671,Inventario!$A$2:$M$21,4,FALSE)),"",VLOOKUP(Entradas!$A671,Inventario!$A$2:$M$21,4,FALSE))</f>
        <v/>
      </c>
      <c r="E671" s="59" t="str">
        <f>IF(ISERROR(VLOOKUP(Entradas!$A671,Inventario!$A$2:$M$21,5,FALSE)),"",VLOOKUP(Entradas!$A671,Inventario!$A$2:$M$21,5,FALSE))</f>
        <v/>
      </c>
      <c r="F671" s="60" t="str">
        <f>IF(ISERROR(VLOOKUP(Entradas!$A671,Inventario!$A$2:$M$21,6,FALSE)),"",VLOOKUP(Entradas!$A671,Inventario!$A$2:$M$21,6,FALSE))</f>
        <v/>
      </c>
      <c r="G671" s="72"/>
      <c r="H671" s="79"/>
      <c r="I671" s="72"/>
      <c r="J671" s="80"/>
      <c r="K671" s="76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78"/>
      <c r="B672" s="58" t="str">
        <f>IF(ISERROR(VLOOKUP(Entradas!$A672,Inventario!$A$2:$M$21,2,FALSE)),"",VLOOKUP(Entradas!$A672,Inventario!$A$2:$M$21,2,FALSE))</f>
        <v/>
      </c>
      <c r="C672" s="58" t="str">
        <f>IF(ISERROR(VLOOKUP(Entradas!$A672,Inventario!$A$2:$M$21,3,FALSE)),"",VLOOKUP(Entradas!$A672,Inventario!$A$2:$M$21,3,FALSE))</f>
        <v/>
      </c>
      <c r="D672" s="59" t="str">
        <f>IF(ISERROR(VLOOKUP(Entradas!$A672,Inventario!$A$2:$M$21,4,FALSE)),"",VLOOKUP(Entradas!$A672,Inventario!$A$2:$M$21,4,FALSE))</f>
        <v/>
      </c>
      <c r="E672" s="59" t="str">
        <f>IF(ISERROR(VLOOKUP(Entradas!$A672,Inventario!$A$2:$M$21,5,FALSE)),"",VLOOKUP(Entradas!$A672,Inventario!$A$2:$M$21,5,FALSE))</f>
        <v/>
      </c>
      <c r="F672" s="60" t="str">
        <f>IF(ISERROR(VLOOKUP(Entradas!$A672,Inventario!$A$2:$M$21,6,FALSE)),"",VLOOKUP(Entradas!$A672,Inventario!$A$2:$M$21,6,FALSE))</f>
        <v/>
      </c>
      <c r="G672" s="72"/>
      <c r="H672" s="79"/>
      <c r="I672" s="72"/>
      <c r="J672" s="80"/>
      <c r="K672" s="76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78"/>
      <c r="B673" s="58" t="str">
        <f>IF(ISERROR(VLOOKUP(Entradas!$A673,Inventario!$A$2:$M$21,2,FALSE)),"",VLOOKUP(Entradas!$A673,Inventario!$A$2:$M$21,2,FALSE))</f>
        <v/>
      </c>
      <c r="C673" s="58" t="str">
        <f>IF(ISERROR(VLOOKUP(Entradas!$A673,Inventario!$A$2:$M$21,3,FALSE)),"",VLOOKUP(Entradas!$A673,Inventario!$A$2:$M$21,3,FALSE))</f>
        <v/>
      </c>
      <c r="D673" s="59" t="str">
        <f>IF(ISERROR(VLOOKUP(Entradas!$A673,Inventario!$A$2:$M$21,4,FALSE)),"",VLOOKUP(Entradas!$A673,Inventario!$A$2:$M$21,4,FALSE))</f>
        <v/>
      </c>
      <c r="E673" s="59" t="str">
        <f>IF(ISERROR(VLOOKUP(Entradas!$A673,Inventario!$A$2:$M$21,5,FALSE)),"",VLOOKUP(Entradas!$A673,Inventario!$A$2:$M$21,5,FALSE))</f>
        <v/>
      </c>
      <c r="F673" s="60" t="str">
        <f>IF(ISERROR(VLOOKUP(Entradas!$A673,Inventario!$A$2:$M$21,6,FALSE)),"",VLOOKUP(Entradas!$A673,Inventario!$A$2:$M$21,6,FALSE))</f>
        <v/>
      </c>
      <c r="G673" s="72"/>
      <c r="H673" s="79"/>
      <c r="I673" s="72"/>
      <c r="J673" s="80"/>
      <c r="K673" s="76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78"/>
      <c r="B674" s="58" t="str">
        <f>IF(ISERROR(VLOOKUP(Entradas!$A674,Inventario!$A$2:$M$21,2,FALSE)),"",VLOOKUP(Entradas!$A674,Inventario!$A$2:$M$21,2,FALSE))</f>
        <v/>
      </c>
      <c r="C674" s="58" t="str">
        <f>IF(ISERROR(VLOOKUP(Entradas!$A674,Inventario!$A$2:$M$21,3,FALSE)),"",VLOOKUP(Entradas!$A674,Inventario!$A$2:$M$21,3,FALSE))</f>
        <v/>
      </c>
      <c r="D674" s="59" t="str">
        <f>IF(ISERROR(VLOOKUP(Entradas!$A674,Inventario!$A$2:$M$21,4,FALSE)),"",VLOOKUP(Entradas!$A674,Inventario!$A$2:$M$21,4,FALSE))</f>
        <v/>
      </c>
      <c r="E674" s="59" t="str">
        <f>IF(ISERROR(VLOOKUP(Entradas!$A674,Inventario!$A$2:$M$21,5,FALSE)),"",VLOOKUP(Entradas!$A674,Inventario!$A$2:$M$21,5,FALSE))</f>
        <v/>
      </c>
      <c r="F674" s="60" t="str">
        <f>IF(ISERROR(VLOOKUP(Entradas!$A674,Inventario!$A$2:$M$21,6,FALSE)),"",VLOOKUP(Entradas!$A674,Inventario!$A$2:$M$21,6,FALSE))</f>
        <v/>
      </c>
      <c r="G674" s="72"/>
      <c r="H674" s="79"/>
      <c r="I674" s="72"/>
      <c r="J674" s="80"/>
      <c r="K674" s="76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78"/>
      <c r="B675" s="58" t="str">
        <f>IF(ISERROR(VLOOKUP(Entradas!$A675,Inventario!$A$2:$M$21,2,FALSE)),"",VLOOKUP(Entradas!$A675,Inventario!$A$2:$M$21,2,FALSE))</f>
        <v/>
      </c>
      <c r="C675" s="58" t="str">
        <f>IF(ISERROR(VLOOKUP(Entradas!$A675,Inventario!$A$2:$M$21,3,FALSE)),"",VLOOKUP(Entradas!$A675,Inventario!$A$2:$M$21,3,FALSE))</f>
        <v/>
      </c>
      <c r="D675" s="59" t="str">
        <f>IF(ISERROR(VLOOKUP(Entradas!$A675,Inventario!$A$2:$M$21,4,FALSE)),"",VLOOKUP(Entradas!$A675,Inventario!$A$2:$M$21,4,FALSE))</f>
        <v/>
      </c>
      <c r="E675" s="59" t="str">
        <f>IF(ISERROR(VLOOKUP(Entradas!$A675,Inventario!$A$2:$M$21,5,FALSE)),"",VLOOKUP(Entradas!$A675,Inventario!$A$2:$M$21,5,FALSE))</f>
        <v/>
      </c>
      <c r="F675" s="60" t="str">
        <f>IF(ISERROR(VLOOKUP(Entradas!$A675,Inventario!$A$2:$M$21,6,FALSE)),"",VLOOKUP(Entradas!$A675,Inventario!$A$2:$M$21,6,FALSE))</f>
        <v/>
      </c>
      <c r="G675" s="72"/>
      <c r="H675" s="79"/>
      <c r="I675" s="72"/>
      <c r="J675" s="80"/>
      <c r="K675" s="76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78"/>
      <c r="B676" s="58" t="str">
        <f>IF(ISERROR(VLOOKUP(Entradas!$A676,Inventario!$A$2:$M$21,2,FALSE)),"",VLOOKUP(Entradas!$A676,Inventario!$A$2:$M$21,2,FALSE))</f>
        <v/>
      </c>
      <c r="C676" s="58" t="str">
        <f>IF(ISERROR(VLOOKUP(Entradas!$A676,Inventario!$A$2:$M$21,3,FALSE)),"",VLOOKUP(Entradas!$A676,Inventario!$A$2:$M$21,3,FALSE))</f>
        <v/>
      </c>
      <c r="D676" s="59" t="str">
        <f>IF(ISERROR(VLOOKUP(Entradas!$A676,Inventario!$A$2:$M$21,4,FALSE)),"",VLOOKUP(Entradas!$A676,Inventario!$A$2:$M$21,4,FALSE))</f>
        <v/>
      </c>
      <c r="E676" s="59" t="str">
        <f>IF(ISERROR(VLOOKUP(Entradas!$A676,Inventario!$A$2:$M$21,5,FALSE)),"",VLOOKUP(Entradas!$A676,Inventario!$A$2:$M$21,5,FALSE))</f>
        <v/>
      </c>
      <c r="F676" s="60" t="str">
        <f>IF(ISERROR(VLOOKUP(Entradas!$A676,Inventario!$A$2:$M$21,6,FALSE)),"",VLOOKUP(Entradas!$A676,Inventario!$A$2:$M$21,6,FALSE))</f>
        <v/>
      </c>
      <c r="G676" s="72"/>
      <c r="H676" s="79"/>
      <c r="I676" s="72"/>
      <c r="J676" s="80"/>
      <c r="K676" s="76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78"/>
      <c r="B677" s="58" t="str">
        <f>IF(ISERROR(VLOOKUP(Entradas!$A677,Inventario!$A$2:$M$21,2,FALSE)),"",VLOOKUP(Entradas!$A677,Inventario!$A$2:$M$21,2,FALSE))</f>
        <v/>
      </c>
      <c r="C677" s="58" t="str">
        <f>IF(ISERROR(VLOOKUP(Entradas!$A677,Inventario!$A$2:$M$21,3,FALSE)),"",VLOOKUP(Entradas!$A677,Inventario!$A$2:$M$21,3,FALSE))</f>
        <v/>
      </c>
      <c r="D677" s="59" t="str">
        <f>IF(ISERROR(VLOOKUP(Entradas!$A677,Inventario!$A$2:$M$21,4,FALSE)),"",VLOOKUP(Entradas!$A677,Inventario!$A$2:$M$21,4,FALSE))</f>
        <v/>
      </c>
      <c r="E677" s="59" t="str">
        <f>IF(ISERROR(VLOOKUP(Entradas!$A677,Inventario!$A$2:$M$21,5,FALSE)),"",VLOOKUP(Entradas!$A677,Inventario!$A$2:$M$21,5,FALSE))</f>
        <v/>
      </c>
      <c r="F677" s="60" t="str">
        <f>IF(ISERROR(VLOOKUP(Entradas!$A677,Inventario!$A$2:$M$21,6,FALSE)),"",VLOOKUP(Entradas!$A677,Inventario!$A$2:$M$21,6,FALSE))</f>
        <v/>
      </c>
      <c r="G677" s="72"/>
      <c r="H677" s="79"/>
      <c r="I677" s="72"/>
      <c r="J677" s="80"/>
      <c r="K677" s="76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78"/>
      <c r="B678" s="58" t="str">
        <f>IF(ISERROR(VLOOKUP(Entradas!$A678,Inventario!$A$2:$M$21,2,FALSE)),"",VLOOKUP(Entradas!$A678,Inventario!$A$2:$M$21,2,FALSE))</f>
        <v/>
      </c>
      <c r="C678" s="58" t="str">
        <f>IF(ISERROR(VLOOKUP(Entradas!$A678,Inventario!$A$2:$M$21,3,FALSE)),"",VLOOKUP(Entradas!$A678,Inventario!$A$2:$M$21,3,FALSE))</f>
        <v/>
      </c>
      <c r="D678" s="59" t="str">
        <f>IF(ISERROR(VLOOKUP(Entradas!$A678,Inventario!$A$2:$M$21,4,FALSE)),"",VLOOKUP(Entradas!$A678,Inventario!$A$2:$M$21,4,FALSE))</f>
        <v/>
      </c>
      <c r="E678" s="59" t="str">
        <f>IF(ISERROR(VLOOKUP(Entradas!$A678,Inventario!$A$2:$M$21,5,FALSE)),"",VLOOKUP(Entradas!$A678,Inventario!$A$2:$M$21,5,FALSE))</f>
        <v/>
      </c>
      <c r="F678" s="60" t="str">
        <f>IF(ISERROR(VLOOKUP(Entradas!$A678,Inventario!$A$2:$M$21,6,FALSE)),"",VLOOKUP(Entradas!$A678,Inventario!$A$2:$M$21,6,FALSE))</f>
        <v/>
      </c>
      <c r="G678" s="72"/>
      <c r="H678" s="79"/>
      <c r="I678" s="72"/>
      <c r="J678" s="80"/>
      <c r="K678" s="76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78"/>
      <c r="B679" s="58" t="str">
        <f>IF(ISERROR(VLOOKUP(Entradas!$A679,Inventario!$A$2:$M$21,2,FALSE)),"",VLOOKUP(Entradas!$A679,Inventario!$A$2:$M$21,2,FALSE))</f>
        <v/>
      </c>
      <c r="C679" s="58" t="str">
        <f>IF(ISERROR(VLOOKUP(Entradas!$A679,Inventario!$A$2:$M$21,3,FALSE)),"",VLOOKUP(Entradas!$A679,Inventario!$A$2:$M$21,3,FALSE))</f>
        <v/>
      </c>
      <c r="D679" s="59" t="str">
        <f>IF(ISERROR(VLOOKUP(Entradas!$A679,Inventario!$A$2:$M$21,4,FALSE)),"",VLOOKUP(Entradas!$A679,Inventario!$A$2:$M$21,4,FALSE))</f>
        <v/>
      </c>
      <c r="E679" s="59" t="str">
        <f>IF(ISERROR(VLOOKUP(Entradas!$A679,Inventario!$A$2:$M$21,5,FALSE)),"",VLOOKUP(Entradas!$A679,Inventario!$A$2:$M$21,5,FALSE))</f>
        <v/>
      </c>
      <c r="F679" s="60" t="str">
        <f>IF(ISERROR(VLOOKUP(Entradas!$A679,Inventario!$A$2:$M$21,6,FALSE)),"",VLOOKUP(Entradas!$A679,Inventario!$A$2:$M$21,6,FALSE))</f>
        <v/>
      </c>
      <c r="G679" s="72"/>
      <c r="H679" s="79"/>
      <c r="I679" s="72"/>
      <c r="J679" s="80"/>
      <c r="K679" s="76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78"/>
      <c r="B680" s="58" t="str">
        <f>IF(ISERROR(VLOOKUP(Entradas!$A680,Inventario!$A$2:$M$21,2,FALSE)),"",VLOOKUP(Entradas!$A680,Inventario!$A$2:$M$21,2,FALSE))</f>
        <v/>
      </c>
      <c r="C680" s="58" t="str">
        <f>IF(ISERROR(VLOOKUP(Entradas!$A680,Inventario!$A$2:$M$21,3,FALSE)),"",VLOOKUP(Entradas!$A680,Inventario!$A$2:$M$21,3,FALSE))</f>
        <v/>
      </c>
      <c r="D680" s="59" t="str">
        <f>IF(ISERROR(VLOOKUP(Entradas!$A680,Inventario!$A$2:$M$21,4,FALSE)),"",VLOOKUP(Entradas!$A680,Inventario!$A$2:$M$21,4,FALSE))</f>
        <v/>
      </c>
      <c r="E680" s="59" t="str">
        <f>IF(ISERROR(VLOOKUP(Entradas!$A680,Inventario!$A$2:$M$21,5,FALSE)),"",VLOOKUP(Entradas!$A680,Inventario!$A$2:$M$21,5,FALSE))</f>
        <v/>
      </c>
      <c r="F680" s="60" t="str">
        <f>IF(ISERROR(VLOOKUP(Entradas!$A680,Inventario!$A$2:$M$21,6,FALSE)),"",VLOOKUP(Entradas!$A680,Inventario!$A$2:$M$21,6,FALSE))</f>
        <v/>
      </c>
      <c r="G680" s="72"/>
      <c r="H680" s="79"/>
      <c r="I680" s="72"/>
      <c r="J680" s="80"/>
      <c r="K680" s="76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78"/>
      <c r="B681" s="58" t="str">
        <f>IF(ISERROR(VLOOKUP(Entradas!$A681,Inventario!$A$2:$M$21,2,FALSE)),"",VLOOKUP(Entradas!$A681,Inventario!$A$2:$M$21,2,FALSE))</f>
        <v/>
      </c>
      <c r="C681" s="58" t="str">
        <f>IF(ISERROR(VLOOKUP(Entradas!$A681,Inventario!$A$2:$M$21,3,FALSE)),"",VLOOKUP(Entradas!$A681,Inventario!$A$2:$M$21,3,FALSE))</f>
        <v/>
      </c>
      <c r="D681" s="59" t="str">
        <f>IF(ISERROR(VLOOKUP(Entradas!$A681,Inventario!$A$2:$M$21,4,FALSE)),"",VLOOKUP(Entradas!$A681,Inventario!$A$2:$M$21,4,FALSE))</f>
        <v/>
      </c>
      <c r="E681" s="59" t="str">
        <f>IF(ISERROR(VLOOKUP(Entradas!$A681,Inventario!$A$2:$M$21,5,FALSE)),"",VLOOKUP(Entradas!$A681,Inventario!$A$2:$M$21,5,FALSE))</f>
        <v/>
      </c>
      <c r="F681" s="60" t="str">
        <f>IF(ISERROR(VLOOKUP(Entradas!$A681,Inventario!$A$2:$M$21,6,FALSE)),"",VLOOKUP(Entradas!$A681,Inventario!$A$2:$M$21,6,FALSE))</f>
        <v/>
      </c>
      <c r="G681" s="72"/>
      <c r="H681" s="79"/>
      <c r="I681" s="72"/>
      <c r="J681" s="80"/>
      <c r="K681" s="76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78"/>
      <c r="B682" s="58" t="str">
        <f>IF(ISERROR(VLOOKUP(Entradas!$A682,Inventario!$A$2:$M$21,2,FALSE)),"",VLOOKUP(Entradas!$A682,Inventario!$A$2:$M$21,2,FALSE))</f>
        <v/>
      </c>
      <c r="C682" s="58" t="str">
        <f>IF(ISERROR(VLOOKUP(Entradas!$A682,Inventario!$A$2:$M$21,3,FALSE)),"",VLOOKUP(Entradas!$A682,Inventario!$A$2:$M$21,3,FALSE))</f>
        <v/>
      </c>
      <c r="D682" s="59" t="str">
        <f>IF(ISERROR(VLOOKUP(Entradas!$A682,Inventario!$A$2:$M$21,4,FALSE)),"",VLOOKUP(Entradas!$A682,Inventario!$A$2:$M$21,4,FALSE))</f>
        <v/>
      </c>
      <c r="E682" s="59" t="str">
        <f>IF(ISERROR(VLOOKUP(Entradas!$A682,Inventario!$A$2:$M$21,5,FALSE)),"",VLOOKUP(Entradas!$A682,Inventario!$A$2:$M$21,5,FALSE))</f>
        <v/>
      </c>
      <c r="F682" s="60" t="str">
        <f>IF(ISERROR(VLOOKUP(Entradas!$A682,Inventario!$A$2:$M$21,6,FALSE)),"",VLOOKUP(Entradas!$A682,Inventario!$A$2:$M$21,6,FALSE))</f>
        <v/>
      </c>
      <c r="G682" s="72"/>
      <c r="H682" s="79"/>
      <c r="I682" s="72"/>
      <c r="J682" s="80"/>
      <c r="K682" s="76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78"/>
      <c r="B683" s="58" t="str">
        <f>IF(ISERROR(VLOOKUP(Entradas!$A683,Inventario!$A$2:$M$21,2,FALSE)),"",VLOOKUP(Entradas!$A683,Inventario!$A$2:$M$21,2,FALSE))</f>
        <v/>
      </c>
      <c r="C683" s="58" t="str">
        <f>IF(ISERROR(VLOOKUP(Entradas!$A683,Inventario!$A$2:$M$21,3,FALSE)),"",VLOOKUP(Entradas!$A683,Inventario!$A$2:$M$21,3,FALSE))</f>
        <v/>
      </c>
      <c r="D683" s="59" t="str">
        <f>IF(ISERROR(VLOOKUP(Entradas!$A683,Inventario!$A$2:$M$21,4,FALSE)),"",VLOOKUP(Entradas!$A683,Inventario!$A$2:$M$21,4,FALSE))</f>
        <v/>
      </c>
      <c r="E683" s="59" t="str">
        <f>IF(ISERROR(VLOOKUP(Entradas!$A683,Inventario!$A$2:$M$21,5,FALSE)),"",VLOOKUP(Entradas!$A683,Inventario!$A$2:$M$21,5,FALSE))</f>
        <v/>
      </c>
      <c r="F683" s="60" t="str">
        <f>IF(ISERROR(VLOOKUP(Entradas!$A683,Inventario!$A$2:$M$21,6,FALSE)),"",VLOOKUP(Entradas!$A683,Inventario!$A$2:$M$21,6,FALSE))</f>
        <v/>
      </c>
      <c r="G683" s="72"/>
      <c r="H683" s="79"/>
      <c r="I683" s="72"/>
      <c r="J683" s="80"/>
      <c r="K683" s="76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78"/>
      <c r="B684" s="58" t="str">
        <f>IF(ISERROR(VLOOKUP(Entradas!$A684,Inventario!$A$2:$M$21,2,FALSE)),"",VLOOKUP(Entradas!$A684,Inventario!$A$2:$M$21,2,FALSE))</f>
        <v/>
      </c>
      <c r="C684" s="58" t="str">
        <f>IF(ISERROR(VLOOKUP(Entradas!$A684,Inventario!$A$2:$M$21,3,FALSE)),"",VLOOKUP(Entradas!$A684,Inventario!$A$2:$M$21,3,FALSE))</f>
        <v/>
      </c>
      <c r="D684" s="59" t="str">
        <f>IF(ISERROR(VLOOKUP(Entradas!$A684,Inventario!$A$2:$M$21,4,FALSE)),"",VLOOKUP(Entradas!$A684,Inventario!$A$2:$M$21,4,FALSE))</f>
        <v/>
      </c>
      <c r="E684" s="59" t="str">
        <f>IF(ISERROR(VLOOKUP(Entradas!$A684,Inventario!$A$2:$M$21,5,FALSE)),"",VLOOKUP(Entradas!$A684,Inventario!$A$2:$M$21,5,FALSE))</f>
        <v/>
      </c>
      <c r="F684" s="60" t="str">
        <f>IF(ISERROR(VLOOKUP(Entradas!$A684,Inventario!$A$2:$M$21,6,FALSE)),"",VLOOKUP(Entradas!$A684,Inventario!$A$2:$M$21,6,FALSE))</f>
        <v/>
      </c>
      <c r="G684" s="72"/>
      <c r="H684" s="79"/>
      <c r="I684" s="72"/>
      <c r="J684" s="80"/>
      <c r="K684" s="76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78"/>
      <c r="B685" s="58" t="str">
        <f>IF(ISERROR(VLOOKUP(Entradas!$A685,Inventario!$A$2:$M$21,2,FALSE)),"",VLOOKUP(Entradas!$A685,Inventario!$A$2:$M$21,2,FALSE))</f>
        <v/>
      </c>
      <c r="C685" s="58" t="str">
        <f>IF(ISERROR(VLOOKUP(Entradas!$A685,Inventario!$A$2:$M$21,3,FALSE)),"",VLOOKUP(Entradas!$A685,Inventario!$A$2:$M$21,3,FALSE))</f>
        <v/>
      </c>
      <c r="D685" s="59" t="str">
        <f>IF(ISERROR(VLOOKUP(Entradas!$A685,Inventario!$A$2:$M$21,4,FALSE)),"",VLOOKUP(Entradas!$A685,Inventario!$A$2:$M$21,4,FALSE))</f>
        <v/>
      </c>
      <c r="E685" s="59" t="str">
        <f>IF(ISERROR(VLOOKUP(Entradas!$A685,Inventario!$A$2:$M$21,5,FALSE)),"",VLOOKUP(Entradas!$A685,Inventario!$A$2:$M$21,5,FALSE))</f>
        <v/>
      </c>
      <c r="F685" s="60" t="str">
        <f>IF(ISERROR(VLOOKUP(Entradas!$A685,Inventario!$A$2:$M$21,6,FALSE)),"",VLOOKUP(Entradas!$A685,Inventario!$A$2:$M$21,6,FALSE))</f>
        <v/>
      </c>
      <c r="G685" s="72"/>
      <c r="H685" s="79"/>
      <c r="I685" s="72"/>
      <c r="J685" s="80"/>
      <c r="K685" s="76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78"/>
      <c r="B686" s="58" t="str">
        <f>IF(ISERROR(VLOOKUP(Entradas!$A686,Inventario!$A$2:$M$21,2,FALSE)),"",VLOOKUP(Entradas!$A686,Inventario!$A$2:$M$21,2,FALSE))</f>
        <v/>
      </c>
      <c r="C686" s="58" t="str">
        <f>IF(ISERROR(VLOOKUP(Entradas!$A686,Inventario!$A$2:$M$21,3,FALSE)),"",VLOOKUP(Entradas!$A686,Inventario!$A$2:$M$21,3,FALSE))</f>
        <v/>
      </c>
      <c r="D686" s="59" t="str">
        <f>IF(ISERROR(VLOOKUP(Entradas!$A686,Inventario!$A$2:$M$21,4,FALSE)),"",VLOOKUP(Entradas!$A686,Inventario!$A$2:$M$21,4,FALSE))</f>
        <v/>
      </c>
      <c r="E686" s="59" t="str">
        <f>IF(ISERROR(VLOOKUP(Entradas!$A686,Inventario!$A$2:$M$21,5,FALSE)),"",VLOOKUP(Entradas!$A686,Inventario!$A$2:$M$21,5,FALSE))</f>
        <v/>
      </c>
      <c r="F686" s="60" t="str">
        <f>IF(ISERROR(VLOOKUP(Entradas!$A686,Inventario!$A$2:$M$21,6,FALSE)),"",VLOOKUP(Entradas!$A686,Inventario!$A$2:$M$21,6,FALSE))</f>
        <v/>
      </c>
      <c r="G686" s="72"/>
      <c r="H686" s="79"/>
      <c r="I686" s="72"/>
      <c r="J686" s="80"/>
      <c r="K686" s="76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78"/>
      <c r="B687" s="58" t="str">
        <f>IF(ISERROR(VLOOKUP(Entradas!$A687,Inventario!$A$2:$M$21,2,FALSE)),"",VLOOKUP(Entradas!$A687,Inventario!$A$2:$M$21,2,FALSE))</f>
        <v/>
      </c>
      <c r="C687" s="58" t="str">
        <f>IF(ISERROR(VLOOKUP(Entradas!$A687,Inventario!$A$2:$M$21,3,FALSE)),"",VLOOKUP(Entradas!$A687,Inventario!$A$2:$M$21,3,FALSE))</f>
        <v/>
      </c>
      <c r="D687" s="59" t="str">
        <f>IF(ISERROR(VLOOKUP(Entradas!$A687,Inventario!$A$2:$M$21,4,FALSE)),"",VLOOKUP(Entradas!$A687,Inventario!$A$2:$M$21,4,FALSE))</f>
        <v/>
      </c>
      <c r="E687" s="59" t="str">
        <f>IF(ISERROR(VLOOKUP(Entradas!$A687,Inventario!$A$2:$M$21,5,FALSE)),"",VLOOKUP(Entradas!$A687,Inventario!$A$2:$M$21,5,FALSE))</f>
        <v/>
      </c>
      <c r="F687" s="60" t="str">
        <f>IF(ISERROR(VLOOKUP(Entradas!$A687,Inventario!$A$2:$M$21,6,FALSE)),"",VLOOKUP(Entradas!$A687,Inventario!$A$2:$M$21,6,FALSE))</f>
        <v/>
      </c>
      <c r="G687" s="72"/>
      <c r="H687" s="79"/>
      <c r="I687" s="72"/>
      <c r="J687" s="80"/>
      <c r="K687" s="76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78"/>
      <c r="B688" s="58" t="str">
        <f>IF(ISERROR(VLOOKUP(Entradas!$A688,Inventario!$A$2:$M$21,2,FALSE)),"",VLOOKUP(Entradas!$A688,Inventario!$A$2:$M$21,2,FALSE))</f>
        <v/>
      </c>
      <c r="C688" s="58" t="str">
        <f>IF(ISERROR(VLOOKUP(Entradas!$A688,Inventario!$A$2:$M$21,3,FALSE)),"",VLOOKUP(Entradas!$A688,Inventario!$A$2:$M$21,3,FALSE))</f>
        <v/>
      </c>
      <c r="D688" s="59" t="str">
        <f>IF(ISERROR(VLOOKUP(Entradas!$A688,Inventario!$A$2:$M$21,4,FALSE)),"",VLOOKUP(Entradas!$A688,Inventario!$A$2:$M$21,4,FALSE))</f>
        <v/>
      </c>
      <c r="E688" s="59" t="str">
        <f>IF(ISERROR(VLOOKUP(Entradas!$A688,Inventario!$A$2:$M$21,5,FALSE)),"",VLOOKUP(Entradas!$A688,Inventario!$A$2:$M$21,5,FALSE))</f>
        <v/>
      </c>
      <c r="F688" s="60" t="str">
        <f>IF(ISERROR(VLOOKUP(Entradas!$A688,Inventario!$A$2:$M$21,6,FALSE)),"",VLOOKUP(Entradas!$A688,Inventario!$A$2:$M$21,6,FALSE))</f>
        <v/>
      </c>
      <c r="G688" s="72"/>
      <c r="H688" s="79"/>
      <c r="I688" s="72"/>
      <c r="J688" s="80"/>
      <c r="K688" s="76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78"/>
      <c r="B689" s="58" t="str">
        <f>IF(ISERROR(VLOOKUP(Entradas!$A689,Inventario!$A$2:$M$21,2,FALSE)),"",VLOOKUP(Entradas!$A689,Inventario!$A$2:$M$21,2,FALSE))</f>
        <v/>
      </c>
      <c r="C689" s="58" t="str">
        <f>IF(ISERROR(VLOOKUP(Entradas!$A689,Inventario!$A$2:$M$21,3,FALSE)),"",VLOOKUP(Entradas!$A689,Inventario!$A$2:$M$21,3,FALSE))</f>
        <v/>
      </c>
      <c r="D689" s="59" t="str">
        <f>IF(ISERROR(VLOOKUP(Entradas!$A689,Inventario!$A$2:$M$21,4,FALSE)),"",VLOOKUP(Entradas!$A689,Inventario!$A$2:$M$21,4,FALSE))</f>
        <v/>
      </c>
      <c r="E689" s="59" t="str">
        <f>IF(ISERROR(VLOOKUP(Entradas!$A689,Inventario!$A$2:$M$21,5,FALSE)),"",VLOOKUP(Entradas!$A689,Inventario!$A$2:$M$21,5,FALSE))</f>
        <v/>
      </c>
      <c r="F689" s="60" t="str">
        <f>IF(ISERROR(VLOOKUP(Entradas!$A689,Inventario!$A$2:$M$21,6,FALSE)),"",VLOOKUP(Entradas!$A689,Inventario!$A$2:$M$21,6,FALSE))</f>
        <v/>
      </c>
      <c r="G689" s="72"/>
      <c r="H689" s="79"/>
      <c r="I689" s="72"/>
      <c r="J689" s="80"/>
      <c r="K689" s="76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78"/>
      <c r="B690" s="58" t="str">
        <f>IF(ISERROR(VLOOKUP(Entradas!$A690,Inventario!$A$2:$M$21,2,FALSE)),"",VLOOKUP(Entradas!$A690,Inventario!$A$2:$M$21,2,FALSE))</f>
        <v/>
      </c>
      <c r="C690" s="58" t="str">
        <f>IF(ISERROR(VLOOKUP(Entradas!$A690,Inventario!$A$2:$M$21,3,FALSE)),"",VLOOKUP(Entradas!$A690,Inventario!$A$2:$M$21,3,FALSE))</f>
        <v/>
      </c>
      <c r="D690" s="59" t="str">
        <f>IF(ISERROR(VLOOKUP(Entradas!$A690,Inventario!$A$2:$M$21,4,FALSE)),"",VLOOKUP(Entradas!$A690,Inventario!$A$2:$M$21,4,FALSE))</f>
        <v/>
      </c>
      <c r="E690" s="59" t="str">
        <f>IF(ISERROR(VLOOKUP(Entradas!$A690,Inventario!$A$2:$M$21,5,FALSE)),"",VLOOKUP(Entradas!$A690,Inventario!$A$2:$M$21,5,FALSE))</f>
        <v/>
      </c>
      <c r="F690" s="60" t="str">
        <f>IF(ISERROR(VLOOKUP(Entradas!$A690,Inventario!$A$2:$M$21,6,FALSE)),"",VLOOKUP(Entradas!$A690,Inventario!$A$2:$M$21,6,FALSE))</f>
        <v/>
      </c>
      <c r="G690" s="72"/>
      <c r="H690" s="79"/>
      <c r="I690" s="72"/>
      <c r="J690" s="80"/>
      <c r="K690" s="76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78"/>
      <c r="B691" s="58" t="str">
        <f>IF(ISERROR(VLOOKUP(Entradas!$A691,Inventario!$A$2:$M$21,2,FALSE)),"",VLOOKUP(Entradas!$A691,Inventario!$A$2:$M$21,2,FALSE))</f>
        <v/>
      </c>
      <c r="C691" s="58" t="str">
        <f>IF(ISERROR(VLOOKUP(Entradas!$A691,Inventario!$A$2:$M$21,3,FALSE)),"",VLOOKUP(Entradas!$A691,Inventario!$A$2:$M$21,3,FALSE))</f>
        <v/>
      </c>
      <c r="D691" s="59" t="str">
        <f>IF(ISERROR(VLOOKUP(Entradas!$A691,Inventario!$A$2:$M$21,4,FALSE)),"",VLOOKUP(Entradas!$A691,Inventario!$A$2:$M$21,4,FALSE))</f>
        <v/>
      </c>
      <c r="E691" s="59" t="str">
        <f>IF(ISERROR(VLOOKUP(Entradas!$A691,Inventario!$A$2:$M$21,5,FALSE)),"",VLOOKUP(Entradas!$A691,Inventario!$A$2:$M$21,5,FALSE))</f>
        <v/>
      </c>
      <c r="F691" s="60" t="str">
        <f>IF(ISERROR(VLOOKUP(Entradas!$A691,Inventario!$A$2:$M$21,6,FALSE)),"",VLOOKUP(Entradas!$A691,Inventario!$A$2:$M$21,6,FALSE))</f>
        <v/>
      </c>
      <c r="G691" s="72"/>
      <c r="H691" s="79"/>
      <c r="I691" s="72"/>
      <c r="J691" s="80"/>
      <c r="K691" s="76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78"/>
      <c r="B692" s="58" t="str">
        <f>IF(ISERROR(VLOOKUP(Entradas!$A692,Inventario!$A$2:$M$21,2,FALSE)),"",VLOOKUP(Entradas!$A692,Inventario!$A$2:$M$21,2,FALSE))</f>
        <v/>
      </c>
      <c r="C692" s="58" t="str">
        <f>IF(ISERROR(VLOOKUP(Entradas!$A692,Inventario!$A$2:$M$21,3,FALSE)),"",VLOOKUP(Entradas!$A692,Inventario!$A$2:$M$21,3,FALSE))</f>
        <v/>
      </c>
      <c r="D692" s="59" t="str">
        <f>IF(ISERROR(VLOOKUP(Entradas!$A692,Inventario!$A$2:$M$21,4,FALSE)),"",VLOOKUP(Entradas!$A692,Inventario!$A$2:$M$21,4,FALSE))</f>
        <v/>
      </c>
      <c r="E692" s="59" t="str">
        <f>IF(ISERROR(VLOOKUP(Entradas!$A692,Inventario!$A$2:$M$21,5,FALSE)),"",VLOOKUP(Entradas!$A692,Inventario!$A$2:$M$21,5,FALSE))</f>
        <v/>
      </c>
      <c r="F692" s="60" t="str">
        <f>IF(ISERROR(VLOOKUP(Entradas!$A692,Inventario!$A$2:$M$21,6,FALSE)),"",VLOOKUP(Entradas!$A692,Inventario!$A$2:$M$21,6,FALSE))</f>
        <v/>
      </c>
      <c r="G692" s="72"/>
      <c r="H692" s="79"/>
      <c r="I692" s="72"/>
      <c r="J692" s="80"/>
      <c r="K692" s="76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78"/>
      <c r="B693" s="58" t="str">
        <f>IF(ISERROR(VLOOKUP(Entradas!$A693,Inventario!$A$2:$M$21,2,FALSE)),"",VLOOKUP(Entradas!$A693,Inventario!$A$2:$M$21,2,FALSE))</f>
        <v/>
      </c>
      <c r="C693" s="58" t="str">
        <f>IF(ISERROR(VLOOKUP(Entradas!$A693,Inventario!$A$2:$M$21,3,FALSE)),"",VLOOKUP(Entradas!$A693,Inventario!$A$2:$M$21,3,FALSE))</f>
        <v/>
      </c>
      <c r="D693" s="59" t="str">
        <f>IF(ISERROR(VLOOKUP(Entradas!$A693,Inventario!$A$2:$M$21,4,FALSE)),"",VLOOKUP(Entradas!$A693,Inventario!$A$2:$M$21,4,FALSE))</f>
        <v/>
      </c>
      <c r="E693" s="59" t="str">
        <f>IF(ISERROR(VLOOKUP(Entradas!$A693,Inventario!$A$2:$M$21,5,FALSE)),"",VLOOKUP(Entradas!$A693,Inventario!$A$2:$M$21,5,FALSE))</f>
        <v/>
      </c>
      <c r="F693" s="60" t="str">
        <f>IF(ISERROR(VLOOKUP(Entradas!$A693,Inventario!$A$2:$M$21,6,FALSE)),"",VLOOKUP(Entradas!$A693,Inventario!$A$2:$M$21,6,FALSE))</f>
        <v/>
      </c>
      <c r="G693" s="72"/>
      <c r="H693" s="79"/>
      <c r="I693" s="72"/>
      <c r="J693" s="80"/>
      <c r="K693" s="76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78"/>
      <c r="B694" s="58" t="str">
        <f>IF(ISERROR(VLOOKUP(Entradas!$A694,Inventario!$A$2:$M$21,2,FALSE)),"",VLOOKUP(Entradas!$A694,Inventario!$A$2:$M$21,2,FALSE))</f>
        <v/>
      </c>
      <c r="C694" s="58" t="str">
        <f>IF(ISERROR(VLOOKUP(Entradas!$A694,Inventario!$A$2:$M$21,3,FALSE)),"",VLOOKUP(Entradas!$A694,Inventario!$A$2:$M$21,3,FALSE))</f>
        <v/>
      </c>
      <c r="D694" s="59" t="str">
        <f>IF(ISERROR(VLOOKUP(Entradas!$A694,Inventario!$A$2:$M$21,4,FALSE)),"",VLOOKUP(Entradas!$A694,Inventario!$A$2:$M$21,4,FALSE))</f>
        <v/>
      </c>
      <c r="E694" s="59" t="str">
        <f>IF(ISERROR(VLOOKUP(Entradas!$A694,Inventario!$A$2:$M$21,5,FALSE)),"",VLOOKUP(Entradas!$A694,Inventario!$A$2:$M$21,5,FALSE))</f>
        <v/>
      </c>
      <c r="F694" s="60" t="str">
        <f>IF(ISERROR(VLOOKUP(Entradas!$A694,Inventario!$A$2:$M$21,6,FALSE)),"",VLOOKUP(Entradas!$A694,Inventario!$A$2:$M$21,6,FALSE))</f>
        <v/>
      </c>
      <c r="G694" s="72"/>
      <c r="H694" s="79"/>
      <c r="I694" s="72"/>
      <c r="J694" s="80"/>
      <c r="K694" s="76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78"/>
      <c r="B695" s="58" t="str">
        <f>IF(ISERROR(VLOOKUP(Entradas!$A695,Inventario!$A$2:$M$21,2,FALSE)),"",VLOOKUP(Entradas!$A695,Inventario!$A$2:$M$21,2,FALSE))</f>
        <v/>
      </c>
      <c r="C695" s="58" t="str">
        <f>IF(ISERROR(VLOOKUP(Entradas!$A695,Inventario!$A$2:$M$21,3,FALSE)),"",VLOOKUP(Entradas!$A695,Inventario!$A$2:$M$21,3,FALSE))</f>
        <v/>
      </c>
      <c r="D695" s="59" t="str">
        <f>IF(ISERROR(VLOOKUP(Entradas!$A695,Inventario!$A$2:$M$21,4,FALSE)),"",VLOOKUP(Entradas!$A695,Inventario!$A$2:$M$21,4,FALSE))</f>
        <v/>
      </c>
      <c r="E695" s="59" t="str">
        <f>IF(ISERROR(VLOOKUP(Entradas!$A695,Inventario!$A$2:$M$21,5,FALSE)),"",VLOOKUP(Entradas!$A695,Inventario!$A$2:$M$21,5,FALSE))</f>
        <v/>
      </c>
      <c r="F695" s="60" t="str">
        <f>IF(ISERROR(VLOOKUP(Entradas!$A695,Inventario!$A$2:$M$21,6,FALSE)),"",VLOOKUP(Entradas!$A695,Inventario!$A$2:$M$21,6,FALSE))</f>
        <v/>
      </c>
      <c r="G695" s="72"/>
      <c r="H695" s="79"/>
      <c r="I695" s="72"/>
      <c r="J695" s="80"/>
      <c r="K695" s="76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78"/>
      <c r="B696" s="58" t="str">
        <f>IF(ISERROR(VLOOKUP(Entradas!$A696,Inventario!$A$2:$M$21,2,FALSE)),"",VLOOKUP(Entradas!$A696,Inventario!$A$2:$M$21,2,FALSE))</f>
        <v/>
      </c>
      <c r="C696" s="58" t="str">
        <f>IF(ISERROR(VLOOKUP(Entradas!$A696,Inventario!$A$2:$M$21,3,FALSE)),"",VLOOKUP(Entradas!$A696,Inventario!$A$2:$M$21,3,FALSE))</f>
        <v/>
      </c>
      <c r="D696" s="59" t="str">
        <f>IF(ISERROR(VLOOKUP(Entradas!$A696,Inventario!$A$2:$M$21,4,FALSE)),"",VLOOKUP(Entradas!$A696,Inventario!$A$2:$M$21,4,FALSE))</f>
        <v/>
      </c>
      <c r="E696" s="59" t="str">
        <f>IF(ISERROR(VLOOKUP(Entradas!$A696,Inventario!$A$2:$M$21,5,FALSE)),"",VLOOKUP(Entradas!$A696,Inventario!$A$2:$M$21,5,FALSE))</f>
        <v/>
      </c>
      <c r="F696" s="60" t="str">
        <f>IF(ISERROR(VLOOKUP(Entradas!$A696,Inventario!$A$2:$M$21,6,FALSE)),"",VLOOKUP(Entradas!$A696,Inventario!$A$2:$M$21,6,FALSE))</f>
        <v/>
      </c>
      <c r="G696" s="72"/>
      <c r="H696" s="79"/>
      <c r="I696" s="72"/>
      <c r="J696" s="80"/>
      <c r="K696" s="76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78"/>
      <c r="B697" s="58" t="str">
        <f>IF(ISERROR(VLOOKUP(Entradas!$A697,Inventario!$A$2:$M$21,2,FALSE)),"",VLOOKUP(Entradas!$A697,Inventario!$A$2:$M$21,2,FALSE))</f>
        <v/>
      </c>
      <c r="C697" s="58" t="str">
        <f>IF(ISERROR(VLOOKUP(Entradas!$A697,Inventario!$A$2:$M$21,3,FALSE)),"",VLOOKUP(Entradas!$A697,Inventario!$A$2:$M$21,3,FALSE))</f>
        <v/>
      </c>
      <c r="D697" s="59" t="str">
        <f>IF(ISERROR(VLOOKUP(Entradas!$A697,Inventario!$A$2:$M$21,4,FALSE)),"",VLOOKUP(Entradas!$A697,Inventario!$A$2:$M$21,4,FALSE))</f>
        <v/>
      </c>
      <c r="E697" s="59" t="str">
        <f>IF(ISERROR(VLOOKUP(Entradas!$A697,Inventario!$A$2:$M$21,5,FALSE)),"",VLOOKUP(Entradas!$A697,Inventario!$A$2:$M$21,5,FALSE))</f>
        <v/>
      </c>
      <c r="F697" s="60" t="str">
        <f>IF(ISERROR(VLOOKUP(Entradas!$A697,Inventario!$A$2:$M$21,6,FALSE)),"",VLOOKUP(Entradas!$A697,Inventario!$A$2:$M$21,6,FALSE))</f>
        <v/>
      </c>
      <c r="G697" s="72"/>
      <c r="H697" s="79"/>
      <c r="I697" s="72"/>
      <c r="J697" s="80"/>
      <c r="K697" s="76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78"/>
      <c r="B698" s="58" t="str">
        <f>IF(ISERROR(VLOOKUP(Entradas!$A698,Inventario!$A$2:$M$21,2,FALSE)),"",VLOOKUP(Entradas!$A698,Inventario!$A$2:$M$21,2,FALSE))</f>
        <v/>
      </c>
      <c r="C698" s="58" t="str">
        <f>IF(ISERROR(VLOOKUP(Entradas!$A698,Inventario!$A$2:$M$21,3,FALSE)),"",VLOOKUP(Entradas!$A698,Inventario!$A$2:$M$21,3,FALSE))</f>
        <v/>
      </c>
      <c r="D698" s="59" t="str">
        <f>IF(ISERROR(VLOOKUP(Entradas!$A698,Inventario!$A$2:$M$21,4,FALSE)),"",VLOOKUP(Entradas!$A698,Inventario!$A$2:$M$21,4,FALSE))</f>
        <v/>
      </c>
      <c r="E698" s="59" t="str">
        <f>IF(ISERROR(VLOOKUP(Entradas!$A698,Inventario!$A$2:$M$21,5,FALSE)),"",VLOOKUP(Entradas!$A698,Inventario!$A$2:$M$21,5,FALSE))</f>
        <v/>
      </c>
      <c r="F698" s="60" t="str">
        <f>IF(ISERROR(VLOOKUP(Entradas!$A698,Inventario!$A$2:$M$21,6,FALSE)),"",VLOOKUP(Entradas!$A698,Inventario!$A$2:$M$21,6,FALSE))</f>
        <v/>
      </c>
      <c r="G698" s="72"/>
      <c r="H698" s="79"/>
      <c r="I698" s="72"/>
      <c r="J698" s="80"/>
      <c r="K698" s="76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78"/>
      <c r="B699" s="58" t="str">
        <f>IF(ISERROR(VLOOKUP(Entradas!$A699,Inventario!$A$2:$M$21,2,FALSE)),"",VLOOKUP(Entradas!$A699,Inventario!$A$2:$M$21,2,FALSE))</f>
        <v/>
      </c>
      <c r="C699" s="58" t="str">
        <f>IF(ISERROR(VLOOKUP(Entradas!$A699,Inventario!$A$2:$M$21,3,FALSE)),"",VLOOKUP(Entradas!$A699,Inventario!$A$2:$M$21,3,FALSE))</f>
        <v/>
      </c>
      <c r="D699" s="59" t="str">
        <f>IF(ISERROR(VLOOKUP(Entradas!$A699,Inventario!$A$2:$M$21,4,FALSE)),"",VLOOKUP(Entradas!$A699,Inventario!$A$2:$M$21,4,FALSE))</f>
        <v/>
      </c>
      <c r="E699" s="59" t="str">
        <f>IF(ISERROR(VLOOKUP(Entradas!$A699,Inventario!$A$2:$M$21,5,FALSE)),"",VLOOKUP(Entradas!$A699,Inventario!$A$2:$M$21,5,FALSE))</f>
        <v/>
      </c>
      <c r="F699" s="60" t="str">
        <f>IF(ISERROR(VLOOKUP(Entradas!$A699,Inventario!$A$2:$M$21,6,FALSE)),"",VLOOKUP(Entradas!$A699,Inventario!$A$2:$M$21,6,FALSE))</f>
        <v/>
      </c>
      <c r="G699" s="72"/>
      <c r="H699" s="79"/>
      <c r="I699" s="72"/>
      <c r="J699" s="80"/>
      <c r="K699" s="76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78"/>
      <c r="B700" s="58" t="str">
        <f>IF(ISERROR(VLOOKUP(Entradas!$A700,Inventario!$A$2:$M$21,2,FALSE)),"",VLOOKUP(Entradas!$A700,Inventario!$A$2:$M$21,2,FALSE))</f>
        <v/>
      </c>
      <c r="C700" s="58" t="str">
        <f>IF(ISERROR(VLOOKUP(Entradas!$A700,Inventario!$A$2:$M$21,3,FALSE)),"",VLOOKUP(Entradas!$A700,Inventario!$A$2:$M$21,3,FALSE))</f>
        <v/>
      </c>
      <c r="D700" s="59" t="str">
        <f>IF(ISERROR(VLOOKUP(Entradas!$A700,Inventario!$A$2:$M$21,4,FALSE)),"",VLOOKUP(Entradas!$A700,Inventario!$A$2:$M$21,4,FALSE))</f>
        <v/>
      </c>
      <c r="E700" s="59" t="str">
        <f>IF(ISERROR(VLOOKUP(Entradas!$A700,Inventario!$A$2:$M$21,5,FALSE)),"",VLOOKUP(Entradas!$A700,Inventario!$A$2:$M$21,5,FALSE))</f>
        <v/>
      </c>
      <c r="F700" s="60" t="str">
        <f>IF(ISERROR(VLOOKUP(Entradas!$A700,Inventario!$A$2:$M$21,6,FALSE)),"",VLOOKUP(Entradas!$A700,Inventario!$A$2:$M$21,6,FALSE))</f>
        <v/>
      </c>
      <c r="G700" s="72"/>
      <c r="H700" s="79"/>
      <c r="I700" s="72"/>
      <c r="J700" s="80"/>
      <c r="K700" s="76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78"/>
      <c r="B701" s="58" t="str">
        <f>IF(ISERROR(VLOOKUP(Entradas!$A701,Inventario!$A$2:$M$21,2,FALSE)),"",VLOOKUP(Entradas!$A701,Inventario!$A$2:$M$21,2,FALSE))</f>
        <v/>
      </c>
      <c r="C701" s="58" t="str">
        <f>IF(ISERROR(VLOOKUP(Entradas!$A701,Inventario!$A$2:$M$21,3,FALSE)),"",VLOOKUP(Entradas!$A701,Inventario!$A$2:$M$21,3,FALSE))</f>
        <v/>
      </c>
      <c r="D701" s="59" t="str">
        <f>IF(ISERROR(VLOOKUP(Entradas!$A701,Inventario!$A$2:$M$21,4,FALSE)),"",VLOOKUP(Entradas!$A701,Inventario!$A$2:$M$21,4,FALSE))</f>
        <v/>
      </c>
      <c r="E701" s="59" t="str">
        <f>IF(ISERROR(VLOOKUP(Entradas!$A701,Inventario!$A$2:$M$21,5,FALSE)),"",VLOOKUP(Entradas!$A701,Inventario!$A$2:$M$21,5,FALSE))</f>
        <v/>
      </c>
      <c r="F701" s="60" t="str">
        <f>IF(ISERROR(VLOOKUP(Entradas!$A701,Inventario!$A$2:$M$21,6,FALSE)),"",VLOOKUP(Entradas!$A701,Inventario!$A$2:$M$21,6,FALSE))</f>
        <v/>
      </c>
      <c r="G701" s="72"/>
      <c r="H701" s="79"/>
      <c r="I701" s="72"/>
      <c r="J701" s="80"/>
      <c r="K701" s="76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78"/>
      <c r="B702" s="58" t="str">
        <f>IF(ISERROR(VLOOKUP(Entradas!$A702,Inventario!$A$2:$M$21,2,FALSE)),"",VLOOKUP(Entradas!$A702,Inventario!$A$2:$M$21,2,FALSE))</f>
        <v/>
      </c>
      <c r="C702" s="58" t="str">
        <f>IF(ISERROR(VLOOKUP(Entradas!$A702,Inventario!$A$2:$M$21,3,FALSE)),"",VLOOKUP(Entradas!$A702,Inventario!$A$2:$M$21,3,FALSE))</f>
        <v/>
      </c>
      <c r="D702" s="59" t="str">
        <f>IF(ISERROR(VLOOKUP(Entradas!$A702,Inventario!$A$2:$M$21,4,FALSE)),"",VLOOKUP(Entradas!$A702,Inventario!$A$2:$M$21,4,FALSE))</f>
        <v/>
      </c>
      <c r="E702" s="59" t="str">
        <f>IF(ISERROR(VLOOKUP(Entradas!$A702,Inventario!$A$2:$M$21,5,FALSE)),"",VLOOKUP(Entradas!$A702,Inventario!$A$2:$M$21,5,FALSE))</f>
        <v/>
      </c>
      <c r="F702" s="60" t="str">
        <f>IF(ISERROR(VLOOKUP(Entradas!$A702,Inventario!$A$2:$M$21,6,FALSE)),"",VLOOKUP(Entradas!$A702,Inventario!$A$2:$M$21,6,FALSE))</f>
        <v/>
      </c>
      <c r="G702" s="72"/>
      <c r="H702" s="79"/>
      <c r="I702" s="72"/>
      <c r="J702" s="80"/>
      <c r="K702" s="76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78"/>
      <c r="B703" s="58" t="str">
        <f>IF(ISERROR(VLOOKUP(Entradas!$A703,Inventario!$A$2:$M$21,2,FALSE)),"",VLOOKUP(Entradas!$A703,Inventario!$A$2:$M$21,2,FALSE))</f>
        <v/>
      </c>
      <c r="C703" s="58" t="str">
        <f>IF(ISERROR(VLOOKUP(Entradas!$A703,Inventario!$A$2:$M$21,3,FALSE)),"",VLOOKUP(Entradas!$A703,Inventario!$A$2:$M$21,3,FALSE))</f>
        <v/>
      </c>
      <c r="D703" s="59" t="str">
        <f>IF(ISERROR(VLOOKUP(Entradas!$A703,Inventario!$A$2:$M$21,4,FALSE)),"",VLOOKUP(Entradas!$A703,Inventario!$A$2:$M$21,4,FALSE))</f>
        <v/>
      </c>
      <c r="E703" s="59" t="str">
        <f>IF(ISERROR(VLOOKUP(Entradas!$A703,Inventario!$A$2:$M$21,5,FALSE)),"",VLOOKUP(Entradas!$A703,Inventario!$A$2:$M$21,5,FALSE))</f>
        <v/>
      </c>
      <c r="F703" s="60" t="str">
        <f>IF(ISERROR(VLOOKUP(Entradas!$A703,Inventario!$A$2:$M$21,6,FALSE)),"",VLOOKUP(Entradas!$A703,Inventario!$A$2:$M$21,6,FALSE))</f>
        <v/>
      </c>
      <c r="G703" s="72"/>
      <c r="H703" s="79"/>
      <c r="I703" s="72"/>
      <c r="J703" s="80"/>
      <c r="K703" s="76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78"/>
      <c r="B704" s="58" t="str">
        <f>IF(ISERROR(VLOOKUP(Entradas!$A704,Inventario!$A$2:$M$21,2,FALSE)),"",VLOOKUP(Entradas!$A704,Inventario!$A$2:$M$21,2,FALSE))</f>
        <v/>
      </c>
      <c r="C704" s="58" t="str">
        <f>IF(ISERROR(VLOOKUP(Entradas!$A704,Inventario!$A$2:$M$21,3,FALSE)),"",VLOOKUP(Entradas!$A704,Inventario!$A$2:$M$21,3,FALSE))</f>
        <v/>
      </c>
      <c r="D704" s="59" t="str">
        <f>IF(ISERROR(VLOOKUP(Entradas!$A704,Inventario!$A$2:$M$21,4,FALSE)),"",VLOOKUP(Entradas!$A704,Inventario!$A$2:$M$21,4,FALSE))</f>
        <v/>
      </c>
      <c r="E704" s="59" t="str">
        <f>IF(ISERROR(VLOOKUP(Entradas!$A704,Inventario!$A$2:$M$21,5,FALSE)),"",VLOOKUP(Entradas!$A704,Inventario!$A$2:$M$21,5,FALSE))</f>
        <v/>
      </c>
      <c r="F704" s="60" t="str">
        <f>IF(ISERROR(VLOOKUP(Entradas!$A704,Inventario!$A$2:$M$21,6,FALSE)),"",VLOOKUP(Entradas!$A704,Inventario!$A$2:$M$21,6,FALSE))</f>
        <v/>
      </c>
      <c r="G704" s="72"/>
      <c r="H704" s="79"/>
      <c r="I704" s="72"/>
      <c r="J704" s="80"/>
      <c r="K704" s="76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78"/>
      <c r="B705" s="58" t="str">
        <f>IF(ISERROR(VLOOKUP(Entradas!$A705,Inventario!$A$2:$M$21,2,FALSE)),"",VLOOKUP(Entradas!$A705,Inventario!$A$2:$M$21,2,FALSE))</f>
        <v/>
      </c>
      <c r="C705" s="58" t="str">
        <f>IF(ISERROR(VLOOKUP(Entradas!$A705,Inventario!$A$2:$M$21,3,FALSE)),"",VLOOKUP(Entradas!$A705,Inventario!$A$2:$M$21,3,FALSE))</f>
        <v/>
      </c>
      <c r="D705" s="59" t="str">
        <f>IF(ISERROR(VLOOKUP(Entradas!$A705,Inventario!$A$2:$M$21,4,FALSE)),"",VLOOKUP(Entradas!$A705,Inventario!$A$2:$M$21,4,FALSE))</f>
        <v/>
      </c>
      <c r="E705" s="59" t="str">
        <f>IF(ISERROR(VLOOKUP(Entradas!$A705,Inventario!$A$2:$M$21,5,FALSE)),"",VLOOKUP(Entradas!$A705,Inventario!$A$2:$M$21,5,FALSE))</f>
        <v/>
      </c>
      <c r="F705" s="60" t="str">
        <f>IF(ISERROR(VLOOKUP(Entradas!$A705,Inventario!$A$2:$M$21,6,FALSE)),"",VLOOKUP(Entradas!$A705,Inventario!$A$2:$M$21,6,FALSE))</f>
        <v/>
      </c>
      <c r="G705" s="72"/>
      <c r="H705" s="79"/>
      <c r="I705" s="72"/>
      <c r="J705" s="80"/>
      <c r="K705" s="76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78"/>
      <c r="B706" s="58" t="str">
        <f>IF(ISERROR(VLOOKUP(Entradas!$A706,Inventario!$A$2:$M$21,2,FALSE)),"",VLOOKUP(Entradas!$A706,Inventario!$A$2:$M$21,2,FALSE))</f>
        <v/>
      </c>
      <c r="C706" s="58" t="str">
        <f>IF(ISERROR(VLOOKUP(Entradas!$A706,Inventario!$A$2:$M$21,3,FALSE)),"",VLOOKUP(Entradas!$A706,Inventario!$A$2:$M$21,3,FALSE))</f>
        <v/>
      </c>
      <c r="D706" s="59" t="str">
        <f>IF(ISERROR(VLOOKUP(Entradas!$A706,Inventario!$A$2:$M$21,4,FALSE)),"",VLOOKUP(Entradas!$A706,Inventario!$A$2:$M$21,4,FALSE))</f>
        <v/>
      </c>
      <c r="E706" s="59" t="str">
        <f>IF(ISERROR(VLOOKUP(Entradas!$A706,Inventario!$A$2:$M$21,5,FALSE)),"",VLOOKUP(Entradas!$A706,Inventario!$A$2:$M$21,5,FALSE))</f>
        <v/>
      </c>
      <c r="F706" s="60" t="str">
        <f>IF(ISERROR(VLOOKUP(Entradas!$A706,Inventario!$A$2:$M$21,6,FALSE)),"",VLOOKUP(Entradas!$A706,Inventario!$A$2:$M$21,6,FALSE))</f>
        <v/>
      </c>
      <c r="G706" s="72"/>
      <c r="H706" s="79"/>
      <c r="I706" s="72"/>
      <c r="J706" s="80"/>
      <c r="K706" s="76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78"/>
      <c r="B707" s="58" t="str">
        <f>IF(ISERROR(VLOOKUP(Entradas!$A707,Inventario!$A$2:$M$21,2,FALSE)),"",VLOOKUP(Entradas!$A707,Inventario!$A$2:$M$21,2,FALSE))</f>
        <v/>
      </c>
      <c r="C707" s="58" t="str">
        <f>IF(ISERROR(VLOOKUP(Entradas!$A707,Inventario!$A$2:$M$21,3,FALSE)),"",VLOOKUP(Entradas!$A707,Inventario!$A$2:$M$21,3,FALSE))</f>
        <v/>
      </c>
      <c r="D707" s="59" t="str">
        <f>IF(ISERROR(VLOOKUP(Entradas!$A707,Inventario!$A$2:$M$21,4,FALSE)),"",VLOOKUP(Entradas!$A707,Inventario!$A$2:$M$21,4,FALSE))</f>
        <v/>
      </c>
      <c r="E707" s="59" t="str">
        <f>IF(ISERROR(VLOOKUP(Entradas!$A707,Inventario!$A$2:$M$21,5,FALSE)),"",VLOOKUP(Entradas!$A707,Inventario!$A$2:$M$21,5,FALSE))</f>
        <v/>
      </c>
      <c r="F707" s="60" t="str">
        <f>IF(ISERROR(VLOOKUP(Entradas!$A707,Inventario!$A$2:$M$21,6,FALSE)),"",VLOOKUP(Entradas!$A707,Inventario!$A$2:$M$21,6,FALSE))</f>
        <v/>
      </c>
      <c r="G707" s="72"/>
      <c r="H707" s="79"/>
      <c r="I707" s="72"/>
      <c r="J707" s="80"/>
      <c r="K707" s="76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78"/>
      <c r="B708" s="58" t="str">
        <f>IF(ISERROR(VLOOKUP(Entradas!$A708,Inventario!$A$2:$M$21,2,FALSE)),"",VLOOKUP(Entradas!$A708,Inventario!$A$2:$M$21,2,FALSE))</f>
        <v/>
      </c>
      <c r="C708" s="58" t="str">
        <f>IF(ISERROR(VLOOKUP(Entradas!$A708,Inventario!$A$2:$M$21,3,FALSE)),"",VLOOKUP(Entradas!$A708,Inventario!$A$2:$M$21,3,FALSE))</f>
        <v/>
      </c>
      <c r="D708" s="59" t="str">
        <f>IF(ISERROR(VLOOKUP(Entradas!$A708,Inventario!$A$2:$M$21,4,FALSE)),"",VLOOKUP(Entradas!$A708,Inventario!$A$2:$M$21,4,FALSE))</f>
        <v/>
      </c>
      <c r="E708" s="59" t="str">
        <f>IF(ISERROR(VLOOKUP(Entradas!$A708,Inventario!$A$2:$M$21,5,FALSE)),"",VLOOKUP(Entradas!$A708,Inventario!$A$2:$M$21,5,FALSE))</f>
        <v/>
      </c>
      <c r="F708" s="60" t="str">
        <f>IF(ISERROR(VLOOKUP(Entradas!$A708,Inventario!$A$2:$M$21,6,FALSE)),"",VLOOKUP(Entradas!$A708,Inventario!$A$2:$M$21,6,FALSE))</f>
        <v/>
      </c>
      <c r="G708" s="72"/>
      <c r="H708" s="79"/>
      <c r="I708" s="72"/>
      <c r="J708" s="80"/>
      <c r="K708" s="76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78"/>
      <c r="B709" s="58" t="str">
        <f>IF(ISERROR(VLOOKUP(Entradas!$A709,Inventario!$A$2:$M$21,2,FALSE)),"",VLOOKUP(Entradas!$A709,Inventario!$A$2:$M$21,2,FALSE))</f>
        <v/>
      </c>
      <c r="C709" s="58" t="str">
        <f>IF(ISERROR(VLOOKUP(Entradas!$A709,Inventario!$A$2:$M$21,3,FALSE)),"",VLOOKUP(Entradas!$A709,Inventario!$A$2:$M$21,3,FALSE))</f>
        <v/>
      </c>
      <c r="D709" s="59" t="str">
        <f>IF(ISERROR(VLOOKUP(Entradas!$A709,Inventario!$A$2:$M$21,4,FALSE)),"",VLOOKUP(Entradas!$A709,Inventario!$A$2:$M$21,4,FALSE))</f>
        <v/>
      </c>
      <c r="E709" s="59" t="str">
        <f>IF(ISERROR(VLOOKUP(Entradas!$A709,Inventario!$A$2:$M$21,5,FALSE)),"",VLOOKUP(Entradas!$A709,Inventario!$A$2:$M$21,5,FALSE))</f>
        <v/>
      </c>
      <c r="F709" s="60" t="str">
        <f>IF(ISERROR(VLOOKUP(Entradas!$A709,Inventario!$A$2:$M$21,6,FALSE)),"",VLOOKUP(Entradas!$A709,Inventario!$A$2:$M$21,6,FALSE))</f>
        <v/>
      </c>
      <c r="G709" s="72"/>
      <c r="H709" s="79"/>
      <c r="I709" s="72"/>
      <c r="J709" s="80"/>
      <c r="K709" s="76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78"/>
      <c r="B710" s="58" t="str">
        <f>IF(ISERROR(VLOOKUP(Entradas!$A710,Inventario!$A$2:$M$21,2,FALSE)),"",VLOOKUP(Entradas!$A710,Inventario!$A$2:$M$21,2,FALSE))</f>
        <v/>
      </c>
      <c r="C710" s="58" t="str">
        <f>IF(ISERROR(VLOOKUP(Entradas!$A710,Inventario!$A$2:$M$21,3,FALSE)),"",VLOOKUP(Entradas!$A710,Inventario!$A$2:$M$21,3,FALSE))</f>
        <v/>
      </c>
      <c r="D710" s="59" t="str">
        <f>IF(ISERROR(VLOOKUP(Entradas!$A710,Inventario!$A$2:$M$21,4,FALSE)),"",VLOOKUP(Entradas!$A710,Inventario!$A$2:$M$21,4,FALSE))</f>
        <v/>
      </c>
      <c r="E710" s="59" t="str">
        <f>IF(ISERROR(VLOOKUP(Entradas!$A710,Inventario!$A$2:$M$21,5,FALSE)),"",VLOOKUP(Entradas!$A710,Inventario!$A$2:$M$21,5,FALSE))</f>
        <v/>
      </c>
      <c r="F710" s="60" t="str">
        <f>IF(ISERROR(VLOOKUP(Entradas!$A710,Inventario!$A$2:$M$21,6,FALSE)),"",VLOOKUP(Entradas!$A710,Inventario!$A$2:$M$21,6,FALSE))</f>
        <v/>
      </c>
      <c r="G710" s="72"/>
      <c r="H710" s="79"/>
      <c r="I710" s="72"/>
      <c r="J710" s="80"/>
      <c r="K710" s="76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78"/>
      <c r="B711" s="58" t="str">
        <f>IF(ISERROR(VLOOKUP(Entradas!$A711,Inventario!$A$2:$M$21,2,FALSE)),"",VLOOKUP(Entradas!$A711,Inventario!$A$2:$M$21,2,FALSE))</f>
        <v/>
      </c>
      <c r="C711" s="58" t="str">
        <f>IF(ISERROR(VLOOKUP(Entradas!$A711,Inventario!$A$2:$M$21,3,FALSE)),"",VLOOKUP(Entradas!$A711,Inventario!$A$2:$M$21,3,FALSE))</f>
        <v/>
      </c>
      <c r="D711" s="59" t="str">
        <f>IF(ISERROR(VLOOKUP(Entradas!$A711,Inventario!$A$2:$M$21,4,FALSE)),"",VLOOKUP(Entradas!$A711,Inventario!$A$2:$M$21,4,FALSE))</f>
        <v/>
      </c>
      <c r="E711" s="59" t="str">
        <f>IF(ISERROR(VLOOKUP(Entradas!$A711,Inventario!$A$2:$M$21,5,FALSE)),"",VLOOKUP(Entradas!$A711,Inventario!$A$2:$M$21,5,FALSE))</f>
        <v/>
      </c>
      <c r="F711" s="60" t="str">
        <f>IF(ISERROR(VLOOKUP(Entradas!$A711,Inventario!$A$2:$M$21,6,FALSE)),"",VLOOKUP(Entradas!$A711,Inventario!$A$2:$M$21,6,FALSE))</f>
        <v/>
      </c>
      <c r="G711" s="72"/>
      <c r="H711" s="79"/>
      <c r="I711" s="72"/>
      <c r="J711" s="80"/>
      <c r="K711" s="76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78"/>
      <c r="B712" s="58" t="str">
        <f>IF(ISERROR(VLOOKUP(Entradas!$A712,Inventario!$A$2:$M$21,2,FALSE)),"",VLOOKUP(Entradas!$A712,Inventario!$A$2:$M$21,2,FALSE))</f>
        <v/>
      </c>
      <c r="C712" s="58" t="str">
        <f>IF(ISERROR(VLOOKUP(Entradas!$A712,Inventario!$A$2:$M$21,3,FALSE)),"",VLOOKUP(Entradas!$A712,Inventario!$A$2:$M$21,3,FALSE))</f>
        <v/>
      </c>
      <c r="D712" s="59" t="str">
        <f>IF(ISERROR(VLOOKUP(Entradas!$A712,Inventario!$A$2:$M$21,4,FALSE)),"",VLOOKUP(Entradas!$A712,Inventario!$A$2:$M$21,4,FALSE))</f>
        <v/>
      </c>
      <c r="E712" s="59" t="str">
        <f>IF(ISERROR(VLOOKUP(Entradas!$A712,Inventario!$A$2:$M$21,5,FALSE)),"",VLOOKUP(Entradas!$A712,Inventario!$A$2:$M$21,5,FALSE))</f>
        <v/>
      </c>
      <c r="F712" s="60" t="str">
        <f>IF(ISERROR(VLOOKUP(Entradas!$A712,Inventario!$A$2:$M$21,6,FALSE)),"",VLOOKUP(Entradas!$A712,Inventario!$A$2:$M$21,6,FALSE))</f>
        <v/>
      </c>
      <c r="G712" s="72"/>
      <c r="H712" s="79"/>
      <c r="I712" s="72"/>
      <c r="J712" s="80"/>
      <c r="K712" s="76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78"/>
      <c r="B713" s="58" t="str">
        <f>IF(ISERROR(VLOOKUP(Entradas!$A713,Inventario!$A$2:$M$21,2,FALSE)),"",VLOOKUP(Entradas!$A713,Inventario!$A$2:$M$21,2,FALSE))</f>
        <v/>
      </c>
      <c r="C713" s="58" t="str">
        <f>IF(ISERROR(VLOOKUP(Entradas!$A713,Inventario!$A$2:$M$21,3,FALSE)),"",VLOOKUP(Entradas!$A713,Inventario!$A$2:$M$21,3,FALSE))</f>
        <v/>
      </c>
      <c r="D713" s="59" t="str">
        <f>IF(ISERROR(VLOOKUP(Entradas!$A713,Inventario!$A$2:$M$21,4,FALSE)),"",VLOOKUP(Entradas!$A713,Inventario!$A$2:$M$21,4,FALSE))</f>
        <v/>
      </c>
      <c r="E713" s="59" t="str">
        <f>IF(ISERROR(VLOOKUP(Entradas!$A713,Inventario!$A$2:$M$21,5,FALSE)),"",VLOOKUP(Entradas!$A713,Inventario!$A$2:$M$21,5,FALSE))</f>
        <v/>
      </c>
      <c r="F713" s="60" t="str">
        <f>IF(ISERROR(VLOOKUP(Entradas!$A713,Inventario!$A$2:$M$21,6,FALSE)),"",VLOOKUP(Entradas!$A713,Inventario!$A$2:$M$21,6,FALSE))</f>
        <v/>
      </c>
      <c r="G713" s="72"/>
      <c r="H713" s="79"/>
      <c r="I713" s="72"/>
      <c r="J713" s="80"/>
      <c r="K713" s="76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78"/>
      <c r="B714" s="58" t="str">
        <f>IF(ISERROR(VLOOKUP(Entradas!$A714,Inventario!$A$2:$M$21,2,FALSE)),"",VLOOKUP(Entradas!$A714,Inventario!$A$2:$M$21,2,FALSE))</f>
        <v/>
      </c>
      <c r="C714" s="58" t="str">
        <f>IF(ISERROR(VLOOKUP(Entradas!$A714,Inventario!$A$2:$M$21,3,FALSE)),"",VLOOKUP(Entradas!$A714,Inventario!$A$2:$M$21,3,FALSE))</f>
        <v/>
      </c>
      <c r="D714" s="59" t="str">
        <f>IF(ISERROR(VLOOKUP(Entradas!$A714,Inventario!$A$2:$M$21,4,FALSE)),"",VLOOKUP(Entradas!$A714,Inventario!$A$2:$M$21,4,FALSE))</f>
        <v/>
      </c>
      <c r="E714" s="59" t="str">
        <f>IF(ISERROR(VLOOKUP(Entradas!$A714,Inventario!$A$2:$M$21,5,FALSE)),"",VLOOKUP(Entradas!$A714,Inventario!$A$2:$M$21,5,FALSE))</f>
        <v/>
      </c>
      <c r="F714" s="60" t="str">
        <f>IF(ISERROR(VLOOKUP(Entradas!$A714,Inventario!$A$2:$M$21,6,FALSE)),"",VLOOKUP(Entradas!$A714,Inventario!$A$2:$M$21,6,FALSE))</f>
        <v/>
      </c>
      <c r="G714" s="72"/>
      <c r="H714" s="79"/>
      <c r="I714" s="72"/>
      <c r="J714" s="80"/>
      <c r="K714" s="76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78"/>
      <c r="B715" s="58" t="str">
        <f>IF(ISERROR(VLOOKUP(Entradas!$A715,Inventario!$A$2:$M$21,2,FALSE)),"",VLOOKUP(Entradas!$A715,Inventario!$A$2:$M$21,2,FALSE))</f>
        <v/>
      </c>
      <c r="C715" s="58" t="str">
        <f>IF(ISERROR(VLOOKUP(Entradas!$A715,Inventario!$A$2:$M$21,3,FALSE)),"",VLOOKUP(Entradas!$A715,Inventario!$A$2:$M$21,3,FALSE))</f>
        <v/>
      </c>
      <c r="D715" s="59" t="str">
        <f>IF(ISERROR(VLOOKUP(Entradas!$A715,Inventario!$A$2:$M$21,4,FALSE)),"",VLOOKUP(Entradas!$A715,Inventario!$A$2:$M$21,4,FALSE))</f>
        <v/>
      </c>
      <c r="E715" s="59" t="str">
        <f>IF(ISERROR(VLOOKUP(Entradas!$A715,Inventario!$A$2:$M$21,5,FALSE)),"",VLOOKUP(Entradas!$A715,Inventario!$A$2:$M$21,5,FALSE))</f>
        <v/>
      </c>
      <c r="F715" s="60" t="str">
        <f>IF(ISERROR(VLOOKUP(Entradas!$A715,Inventario!$A$2:$M$21,6,FALSE)),"",VLOOKUP(Entradas!$A715,Inventario!$A$2:$M$21,6,FALSE))</f>
        <v/>
      </c>
      <c r="G715" s="72"/>
      <c r="H715" s="79"/>
      <c r="I715" s="72"/>
      <c r="J715" s="80"/>
      <c r="K715" s="76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78"/>
      <c r="B716" s="58" t="str">
        <f>IF(ISERROR(VLOOKUP(Entradas!$A716,Inventario!$A$2:$M$21,2,FALSE)),"",VLOOKUP(Entradas!$A716,Inventario!$A$2:$M$21,2,FALSE))</f>
        <v/>
      </c>
      <c r="C716" s="58" t="str">
        <f>IF(ISERROR(VLOOKUP(Entradas!$A716,Inventario!$A$2:$M$21,3,FALSE)),"",VLOOKUP(Entradas!$A716,Inventario!$A$2:$M$21,3,FALSE))</f>
        <v/>
      </c>
      <c r="D716" s="59" t="str">
        <f>IF(ISERROR(VLOOKUP(Entradas!$A716,Inventario!$A$2:$M$21,4,FALSE)),"",VLOOKUP(Entradas!$A716,Inventario!$A$2:$M$21,4,FALSE))</f>
        <v/>
      </c>
      <c r="E716" s="59" t="str">
        <f>IF(ISERROR(VLOOKUP(Entradas!$A716,Inventario!$A$2:$M$21,5,FALSE)),"",VLOOKUP(Entradas!$A716,Inventario!$A$2:$M$21,5,FALSE))</f>
        <v/>
      </c>
      <c r="F716" s="60" t="str">
        <f>IF(ISERROR(VLOOKUP(Entradas!$A716,Inventario!$A$2:$M$21,6,FALSE)),"",VLOOKUP(Entradas!$A716,Inventario!$A$2:$M$21,6,FALSE))</f>
        <v/>
      </c>
      <c r="G716" s="72"/>
      <c r="H716" s="79"/>
      <c r="I716" s="72"/>
      <c r="J716" s="80"/>
      <c r="K716" s="76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78"/>
      <c r="B717" s="58" t="str">
        <f>IF(ISERROR(VLOOKUP(Entradas!$A717,Inventario!$A$2:$M$21,2,FALSE)),"",VLOOKUP(Entradas!$A717,Inventario!$A$2:$M$21,2,FALSE))</f>
        <v/>
      </c>
      <c r="C717" s="58" t="str">
        <f>IF(ISERROR(VLOOKUP(Entradas!$A717,Inventario!$A$2:$M$21,3,FALSE)),"",VLOOKUP(Entradas!$A717,Inventario!$A$2:$M$21,3,FALSE))</f>
        <v/>
      </c>
      <c r="D717" s="59" t="str">
        <f>IF(ISERROR(VLOOKUP(Entradas!$A717,Inventario!$A$2:$M$21,4,FALSE)),"",VLOOKUP(Entradas!$A717,Inventario!$A$2:$M$21,4,FALSE))</f>
        <v/>
      </c>
      <c r="E717" s="59" t="str">
        <f>IF(ISERROR(VLOOKUP(Entradas!$A717,Inventario!$A$2:$M$21,5,FALSE)),"",VLOOKUP(Entradas!$A717,Inventario!$A$2:$M$21,5,FALSE))</f>
        <v/>
      </c>
      <c r="F717" s="60" t="str">
        <f>IF(ISERROR(VLOOKUP(Entradas!$A717,Inventario!$A$2:$M$21,6,FALSE)),"",VLOOKUP(Entradas!$A717,Inventario!$A$2:$M$21,6,FALSE))</f>
        <v/>
      </c>
      <c r="G717" s="72"/>
      <c r="H717" s="79"/>
      <c r="I717" s="72"/>
      <c r="J717" s="80"/>
      <c r="K717" s="76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78"/>
      <c r="B718" s="58" t="str">
        <f>IF(ISERROR(VLOOKUP(Entradas!$A718,Inventario!$A$2:$M$21,2,FALSE)),"",VLOOKUP(Entradas!$A718,Inventario!$A$2:$M$21,2,FALSE))</f>
        <v/>
      </c>
      <c r="C718" s="58" t="str">
        <f>IF(ISERROR(VLOOKUP(Entradas!$A718,Inventario!$A$2:$M$21,3,FALSE)),"",VLOOKUP(Entradas!$A718,Inventario!$A$2:$M$21,3,FALSE))</f>
        <v/>
      </c>
      <c r="D718" s="59" t="str">
        <f>IF(ISERROR(VLOOKUP(Entradas!$A718,Inventario!$A$2:$M$21,4,FALSE)),"",VLOOKUP(Entradas!$A718,Inventario!$A$2:$M$21,4,FALSE))</f>
        <v/>
      </c>
      <c r="E718" s="59" t="str">
        <f>IF(ISERROR(VLOOKUP(Entradas!$A718,Inventario!$A$2:$M$21,5,FALSE)),"",VLOOKUP(Entradas!$A718,Inventario!$A$2:$M$21,5,FALSE))</f>
        <v/>
      </c>
      <c r="F718" s="60" t="str">
        <f>IF(ISERROR(VLOOKUP(Entradas!$A718,Inventario!$A$2:$M$21,6,FALSE)),"",VLOOKUP(Entradas!$A718,Inventario!$A$2:$M$21,6,FALSE))</f>
        <v/>
      </c>
      <c r="G718" s="72"/>
      <c r="H718" s="79"/>
      <c r="I718" s="72"/>
      <c r="J718" s="80"/>
      <c r="K718" s="76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78"/>
      <c r="B719" s="58" t="str">
        <f>IF(ISERROR(VLOOKUP(Entradas!$A719,Inventario!$A$2:$M$21,2,FALSE)),"",VLOOKUP(Entradas!$A719,Inventario!$A$2:$M$21,2,FALSE))</f>
        <v/>
      </c>
      <c r="C719" s="58" t="str">
        <f>IF(ISERROR(VLOOKUP(Entradas!$A719,Inventario!$A$2:$M$21,3,FALSE)),"",VLOOKUP(Entradas!$A719,Inventario!$A$2:$M$21,3,FALSE))</f>
        <v/>
      </c>
      <c r="D719" s="59" t="str">
        <f>IF(ISERROR(VLOOKUP(Entradas!$A719,Inventario!$A$2:$M$21,4,FALSE)),"",VLOOKUP(Entradas!$A719,Inventario!$A$2:$M$21,4,FALSE))</f>
        <v/>
      </c>
      <c r="E719" s="59" t="str">
        <f>IF(ISERROR(VLOOKUP(Entradas!$A719,Inventario!$A$2:$M$21,5,FALSE)),"",VLOOKUP(Entradas!$A719,Inventario!$A$2:$M$21,5,FALSE))</f>
        <v/>
      </c>
      <c r="F719" s="60" t="str">
        <f>IF(ISERROR(VLOOKUP(Entradas!$A719,Inventario!$A$2:$M$21,6,FALSE)),"",VLOOKUP(Entradas!$A719,Inventario!$A$2:$M$21,6,FALSE))</f>
        <v/>
      </c>
      <c r="G719" s="72"/>
      <c r="H719" s="79"/>
      <c r="I719" s="72"/>
      <c r="J719" s="80"/>
      <c r="K719" s="76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78"/>
      <c r="B720" s="58" t="str">
        <f>IF(ISERROR(VLOOKUP(Entradas!$A720,Inventario!$A$2:$M$21,2,FALSE)),"",VLOOKUP(Entradas!$A720,Inventario!$A$2:$M$21,2,FALSE))</f>
        <v/>
      </c>
      <c r="C720" s="58" t="str">
        <f>IF(ISERROR(VLOOKUP(Entradas!$A720,Inventario!$A$2:$M$21,3,FALSE)),"",VLOOKUP(Entradas!$A720,Inventario!$A$2:$M$21,3,FALSE))</f>
        <v/>
      </c>
      <c r="D720" s="59" t="str">
        <f>IF(ISERROR(VLOOKUP(Entradas!$A720,Inventario!$A$2:$M$21,4,FALSE)),"",VLOOKUP(Entradas!$A720,Inventario!$A$2:$M$21,4,FALSE))</f>
        <v/>
      </c>
      <c r="E720" s="59" t="str">
        <f>IF(ISERROR(VLOOKUP(Entradas!$A720,Inventario!$A$2:$M$21,5,FALSE)),"",VLOOKUP(Entradas!$A720,Inventario!$A$2:$M$21,5,FALSE))</f>
        <v/>
      </c>
      <c r="F720" s="60" t="str">
        <f>IF(ISERROR(VLOOKUP(Entradas!$A720,Inventario!$A$2:$M$21,6,FALSE)),"",VLOOKUP(Entradas!$A720,Inventario!$A$2:$M$21,6,FALSE))</f>
        <v/>
      </c>
      <c r="G720" s="72"/>
      <c r="H720" s="79"/>
      <c r="I720" s="72"/>
      <c r="J720" s="80"/>
      <c r="K720" s="76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78"/>
      <c r="B721" s="58" t="str">
        <f>IF(ISERROR(VLOOKUP(Entradas!$A721,Inventario!$A$2:$M$21,2,FALSE)),"",VLOOKUP(Entradas!$A721,Inventario!$A$2:$M$21,2,FALSE))</f>
        <v/>
      </c>
      <c r="C721" s="58" t="str">
        <f>IF(ISERROR(VLOOKUP(Entradas!$A721,Inventario!$A$2:$M$21,3,FALSE)),"",VLOOKUP(Entradas!$A721,Inventario!$A$2:$M$21,3,FALSE))</f>
        <v/>
      </c>
      <c r="D721" s="59" t="str">
        <f>IF(ISERROR(VLOOKUP(Entradas!$A721,Inventario!$A$2:$M$21,4,FALSE)),"",VLOOKUP(Entradas!$A721,Inventario!$A$2:$M$21,4,FALSE))</f>
        <v/>
      </c>
      <c r="E721" s="59" t="str">
        <f>IF(ISERROR(VLOOKUP(Entradas!$A721,Inventario!$A$2:$M$21,5,FALSE)),"",VLOOKUP(Entradas!$A721,Inventario!$A$2:$M$21,5,FALSE))</f>
        <v/>
      </c>
      <c r="F721" s="60" t="str">
        <f>IF(ISERROR(VLOOKUP(Entradas!$A721,Inventario!$A$2:$M$21,6,FALSE)),"",VLOOKUP(Entradas!$A721,Inventario!$A$2:$M$21,6,FALSE))</f>
        <v/>
      </c>
      <c r="G721" s="72"/>
      <c r="H721" s="79"/>
      <c r="I721" s="72"/>
      <c r="J721" s="80"/>
      <c r="K721" s="76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78"/>
      <c r="B722" s="58" t="str">
        <f>IF(ISERROR(VLOOKUP(Entradas!$A722,Inventario!$A$2:$M$21,2,FALSE)),"",VLOOKUP(Entradas!$A722,Inventario!$A$2:$M$21,2,FALSE))</f>
        <v/>
      </c>
      <c r="C722" s="58" t="str">
        <f>IF(ISERROR(VLOOKUP(Entradas!$A722,Inventario!$A$2:$M$21,3,FALSE)),"",VLOOKUP(Entradas!$A722,Inventario!$A$2:$M$21,3,FALSE))</f>
        <v/>
      </c>
      <c r="D722" s="59" t="str">
        <f>IF(ISERROR(VLOOKUP(Entradas!$A722,Inventario!$A$2:$M$21,4,FALSE)),"",VLOOKUP(Entradas!$A722,Inventario!$A$2:$M$21,4,FALSE))</f>
        <v/>
      </c>
      <c r="E722" s="59" t="str">
        <f>IF(ISERROR(VLOOKUP(Entradas!$A722,Inventario!$A$2:$M$21,5,FALSE)),"",VLOOKUP(Entradas!$A722,Inventario!$A$2:$M$21,5,FALSE))</f>
        <v/>
      </c>
      <c r="F722" s="60" t="str">
        <f>IF(ISERROR(VLOOKUP(Entradas!$A722,Inventario!$A$2:$M$21,6,FALSE)),"",VLOOKUP(Entradas!$A722,Inventario!$A$2:$M$21,6,FALSE))</f>
        <v/>
      </c>
      <c r="G722" s="72"/>
      <c r="H722" s="79"/>
      <c r="I722" s="72"/>
      <c r="J722" s="80"/>
      <c r="K722" s="76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78"/>
      <c r="B723" s="58" t="str">
        <f>IF(ISERROR(VLOOKUP(Entradas!$A723,Inventario!$A$2:$M$21,2,FALSE)),"",VLOOKUP(Entradas!$A723,Inventario!$A$2:$M$21,2,FALSE))</f>
        <v/>
      </c>
      <c r="C723" s="58" t="str">
        <f>IF(ISERROR(VLOOKUP(Entradas!$A723,Inventario!$A$2:$M$21,3,FALSE)),"",VLOOKUP(Entradas!$A723,Inventario!$A$2:$M$21,3,FALSE))</f>
        <v/>
      </c>
      <c r="D723" s="59" t="str">
        <f>IF(ISERROR(VLOOKUP(Entradas!$A723,Inventario!$A$2:$M$21,4,FALSE)),"",VLOOKUP(Entradas!$A723,Inventario!$A$2:$M$21,4,FALSE))</f>
        <v/>
      </c>
      <c r="E723" s="59" t="str">
        <f>IF(ISERROR(VLOOKUP(Entradas!$A723,Inventario!$A$2:$M$21,5,FALSE)),"",VLOOKUP(Entradas!$A723,Inventario!$A$2:$M$21,5,FALSE))</f>
        <v/>
      </c>
      <c r="F723" s="60" t="str">
        <f>IF(ISERROR(VLOOKUP(Entradas!$A723,Inventario!$A$2:$M$21,6,FALSE)),"",VLOOKUP(Entradas!$A723,Inventario!$A$2:$M$21,6,FALSE))</f>
        <v/>
      </c>
      <c r="G723" s="72"/>
      <c r="H723" s="79"/>
      <c r="I723" s="72"/>
      <c r="J723" s="80"/>
      <c r="K723" s="76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78"/>
      <c r="B724" s="58" t="str">
        <f>IF(ISERROR(VLOOKUP(Entradas!$A724,Inventario!$A$2:$M$21,2,FALSE)),"",VLOOKUP(Entradas!$A724,Inventario!$A$2:$M$21,2,FALSE))</f>
        <v/>
      </c>
      <c r="C724" s="58" t="str">
        <f>IF(ISERROR(VLOOKUP(Entradas!$A724,Inventario!$A$2:$M$21,3,FALSE)),"",VLOOKUP(Entradas!$A724,Inventario!$A$2:$M$21,3,FALSE))</f>
        <v/>
      </c>
      <c r="D724" s="59" t="str">
        <f>IF(ISERROR(VLOOKUP(Entradas!$A724,Inventario!$A$2:$M$21,4,FALSE)),"",VLOOKUP(Entradas!$A724,Inventario!$A$2:$M$21,4,FALSE))</f>
        <v/>
      </c>
      <c r="E724" s="59" t="str">
        <f>IF(ISERROR(VLOOKUP(Entradas!$A724,Inventario!$A$2:$M$21,5,FALSE)),"",VLOOKUP(Entradas!$A724,Inventario!$A$2:$M$21,5,FALSE))</f>
        <v/>
      </c>
      <c r="F724" s="60" t="str">
        <f>IF(ISERROR(VLOOKUP(Entradas!$A724,Inventario!$A$2:$M$21,6,FALSE)),"",VLOOKUP(Entradas!$A724,Inventario!$A$2:$M$21,6,FALSE))</f>
        <v/>
      </c>
      <c r="G724" s="72"/>
      <c r="H724" s="79"/>
      <c r="I724" s="72"/>
      <c r="J724" s="80"/>
      <c r="K724" s="76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78"/>
      <c r="B725" s="58" t="str">
        <f>IF(ISERROR(VLOOKUP(Entradas!$A725,Inventario!$A$2:$M$21,2,FALSE)),"",VLOOKUP(Entradas!$A725,Inventario!$A$2:$M$21,2,FALSE))</f>
        <v/>
      </c>
      <c r="C725" s="58" t="str">
        <f>IF(ISERROR(VLOOKUP(Entradas!$A725,Inventario!$A$2:$M$21,3,FALSE)),"",VLOOKUP(Entradas!$A725,Inventario!$A$2:$M$21,3,FALSE))</f>
        <v/>
      </c>
      <c r="D725" s="59" t="str">
        <f>IF(ISERROR(VLOOKUP(Entradas!$A725,Inventario!$A$2:$M$21,4,FALSE)),"",VLOOKUP(Entradas!$A725,Inventario!$A$2:$M$21,4,FALSE))</f>
        <v/>
      </c>
      <c r="E725" s="59" t="str">
        <f>IF(ISERROR(VLOOKUP(Entradas!$A725,Inventario!$A$2:$M$21,5,FALSE)),"",VLOOKUP(Entradas!$A725,Inventario!$A$2:$M$21,5,FALSE))</f>
        <v/>
      </c>
      <c r="F725" s="60" t="str">
        <f>IF(ISERROR(VLOOKUP(Entradas!$A725,Inventario!$A$2:$M$21,6,FALSE)),"",VLOOKUP(Entradas!$A725,Inventario!$A$2:$M$21,6,FALSE))</f>
        <v/>
      </c>
      <c r="G725" s="72"/>
      <c r="H725" s="79"/>
      <c r="I725" s="72"/>
      <c r="J725" s="80"/>
      <c r="K725" s="76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78"/>
      <c r="B726" s="58" t="str">
        <f>IF(ISERROR(VLOOKUP(Entradas!$A726,Inventario!$A$2:$M$21,2,FALSE)),"",VLOOKUP(Entradas!$A726,Inventario!$A$2:$M$21,2,FALSE))</f>
        <v/>
      </c>
      <c r="C726" s="58" t="str">
        <f>IF(ISERROR(VLOOKUP(Entradas!$A726,Inventario!$A$2:$M$21,3,FALSE)),"",VLOOKUP(Entradas!$A726,Inventario!$A$2:$M$21,3,FALSE))</f>
        <v/>
      </c>
      <c r="D726" s="59" t="str">
        <f>IF(ISERROR(VLOOKUP(Entradas!$A726,Inventario!$A$2:$M$21,4,FALSE)),"",VLOOKUP(Entradas!$A726,Inventario!$A$2:$M$21,4,FALSE))</f>
        <v/>
      </c>
      <c r="E726" s="59" t="str">
        <f>IF(ISERROR(VLOOKUP(Entradas!$A726,Inventario!$A$2:$M$21,5,FALSE)),"",VLOOKUP(Entradas!$A726,Inventario!$A$2:$M$21,5,FALSE))</f>
        <v/>
      </c>
      <c r="F726" s="60" t="str">
        <f>IF(ISERROR(VLOOKUP(Entradas!$A726,Inventario!$A$2:$M$21,6,FALSE)),"",VLOOKUP(Entradas!$A726,Inventario!$A$2:$M$21,6,FALSE))</f>
        <v/>
      </c>
      <c r="G726" s="72"/>
      <c r="H726" s="79"/>
      <c r="I726" s="72"/>
      <c r="J726" s="80"/>
      <c r="K726" s="76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78"/>
      <c r="B727" s="58" t="str">
        <f>IF(ISERROR(VLOOKUP(Entradas!$A727,Inventario!$A$2:$M$21,2,FALSE)),"",VLOOKUP(Entradas!$A727,Inventario!$A$2:$M$21,2,FALSE))</f>
        <v/>
      </c>
      <c r="C727" s="58" t="str">
        <f>IF(ISERROR(VLOOKUP(Entradas!$A727,Inventario!$A$2:$M$21,3,FALSE)),"",VLOOKUP(Entradas!$A727,Inventario!$A$2:$M$21,3,FALSE))</f>
        <v/>
      </c>
      <c r="D727" s="59" t="str">
        <f>IF(ISERROR(VLOOKUP(Entradas!$A727,Inventario!$A$2:$M$21,4,FALSE)),"",VLOOKUP(Entradas!$A727,Inventario!$A$2:$M$21,4,FALSE))</f>
        <v/>
      </c>
      <c r="E727" s="59" t="str">
        <f>IF(ISERROR(VLOOKUP(Entradas!$A727,Inventario!$A$2:$M$21,5,FALSE)),"",VLOOKUP(Entradas!$A727,Inventario!$A$2:$M$21,5,FALSE))</f>
        <v/>
      </c>
      <c r="F727" s="60" t="str">
        <f>IF(ISERROR(VLOOKUP(Entradas!$A727,Inventario!$A$2:$M$21,6,FALSE)),"",VLOOKUP(Entradas!$A727,Inventario!$A$2:$M$21,6,FALSE))</f>
        <v/>
      </c>
      <c r="G727" s="72"/>
      <c r="H727" s="79"/>
      <c r="I727" s="72"/>
      <c r="J727" s="80"/>
      <c r="K727" s="76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78"/>
      <c r="B728" s="58" t="str">
        <f>IF(ISERROR(VLOOKUP(Entradas!$A728,Inventario!$A$2:$M$21,2,FALSE)),"",VLOOKUP(Entradas!$A728,Inventario!$A$2:$M$21,2,FALSE))</f>
        <v/>
      </c>
      <c r="C728" s="58" t="str">
        <f>IF(ISERROR(VLOOKUP(Entradas!$A728,Inventario!$A$2:$M$21,3,FALSE)),"",VLOOKUP(Entradas!$A728,Inventario!$A$2:$M$21,3,FALSE))</f>
        <v/>
      </c>
      <c r="D728" s="59" t="str">
        <f>IF(ISERROR(VLOOKUP(Entradas!$A728,Inventario!$A$2:$M$21,4,FALSE)),"",VLOOKUP(Entradas!$A728,Inventario!$A$2:$M$21,4,FALSE))</f>
        <v/>
      </c>
      <c r="E728" s="59" t="str">
        <f>IF(ISERROR(VLOOKUP(Entradas!$A728,Inventario!$A$2:$M$21,5,FALSE)),"",VLOOKUP(Entradas!$A728,Inventario!$A$2:$M$21,5,FALSE))</f>
        <v/>
      </c>
      <c r="F728" s="60" t="str">
        <f>IF(ISERROR(VLOOKUP(Entradas!$A728,Inventario!$A$2:$M$21,6,FALSE)),"",VLOOKUP(Entradas!$A728,Inventario!$A$2:$M$21,6,FALSE))</f>
        <v/>
      </c>
      <c r="G728" s="72"/>
      <c r="H728" s="79"/>
      <c r="I728" s="72"/>
      <c r="J728" s="80"/>
      <c r="K728" s="76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78"/>
      <c r="B729" s="58" t="str">
        <f>IF(ISERROR(VLOOKUP(Entradas!$A729,Inventario!$A$2:$M$21,2,FALSE)),"",VLOOKUP(Entradas!$A729,Inventario!$A$2:$M$21,2,FALSE))</f>
        <v/>
      </c>
      <c r="C729" s="58" t="str">
        <f>IF(ISERROR(VLOOKUP(Entradas!$A729,Inventario!$A$2:$M$21,3,FALSE)),"",VLOOKUP(Entradas!$A729,Inventario!$A$2:$M$21,3,FALSE))</f>
        <v/>
      </c>
      <c r="D729" s="59" t="str">
        <f>IF(ISERROR(VLOOKUP(Entradas!$A729,Inventario!$A$2:$M$21,4,FALSE)),"",VLOOKUP(Entradas!$A729,Inventario!$A$2:$M$21,4,FALSE))</f>
        <v/>
      </c>
      <c r="E729" s="59" t="str">
        <f>IF(ISERROR(VLOOKUP(Entradas!$A729,Inventario!$A$2:$M$21,5,FALSE)),"",VLOOKUP(Entradas!$A729,Inventario!$A$2:$M$21,5,FALSE))</f>
        <v/>
      </c>
      <c r="F729" s="60" t="str">
        <f>IF(ISERROR(VLOOKUP(Entradas!$A729,Inventario!$A$2:$M$21,6,FALSE)),"",VLOOKUP(Entradas!$A729,Inventario!$A$2:$M$21,6,FALSE))</f>
        <v/>
      </c>
      <c r="G729" s="72"/>
      <c r="H729" s="79"/>
      <c r="I729" s="72"/>
      <c r="J729" s="80"/>
      <c r="K729" s="76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81"/>
      <c r="G730" s="82"/>
      <c r="H730" s="83"/>
      <c r="I730" s="82"/>
      <c r="J730" s="83"/>
      <c r="K730" s="76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81"/>
      <c r="G731" s="82"/>
      <c r="H731" s="83"/>
      <c r="I731" s="82"/>
      <c r="J731" s="83"/>
      <c r="K731" s="76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81"/>
      <c r="G732" s="82"/>
      <c r="H732" s="83"/>
      <c r="I732" s="82"/>
      <c r="J732" s="83"/>
      <c r="K732" s="76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81"/>
      <c r="G733" s="82"/>
      <c r="H733" s="83"/>
      <c r="I733" s="82"/>
      <c r="J733" s="83"/>
      <c r="K733" s="76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81"/>
      <c r="G734" s="82"/>
      <c r="H734" s="83"/>
      <c r="I734" s="82"/>
      <c r="J734" s="83"/>
      <c r="K734" s="76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81"/>
      <c r="G735" s="82"/>
      <c r="H735" s="83"/>
      <c r="I735" s="82"/>
      <c r="J735" s="83"/>
      <c r="K735" s="76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81"/>
      <c r="G736" s="82"/>
      <c r="H736" s="83"/>
      <c r="I736" s="82"/>
      <c r="J736" s="83"/>
      <c r="K736" s="76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81"/>
      <c r="G737" s="82"/>
      <c r="H737" s="83"/>
      <c r="I737" s="82"/>
      <c r="J737" s="83"/>
      <c r="K737" s="76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81"/>
      <c r="G738" s="82"/>
      <c r="H738" s="83"/>
      <c r="I738" s="82"/>
      <c r="J738" s="83"/>
      <c r="K738" s="76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81"/>
      <c r="G739" s="82"/>
      <c r="H739" s="83"/>
      <c r="I739" s="82"/>
      <c r="J739" s="83"/>
      <c r="K739" s="76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81"/>
      <c r="G740" s="82"/>
      <c r="H740" s="83"/>
      <c r="I740" s="82"/>
      <c r="J740" s="83"/>
      <c r="K740" s="76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81"/>
      <c r="G741" s="82"/>
      <c r="H741" s="83"/>
      <c r="I741" s="82"/>
      <c r="J741" s="83"/>
      <c r="K741" s="76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81"/>
      <c r="G742" s="82"/>
      <c r="H742" s="83"/>
      <c r="I742" s="82"/>
      <c r="J742" s="83"/>
      <c r="K742" s="76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81"/>
      <c r="G743" s="82"/>
      <c r="H743" s="83"/>
      <c r="I743" s="82"/>
      <c r="J743" s="83"/>
      <c r="K743" s="76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81"/>
      <c r="G744" s="82"/>
      <c r="H744" s="83"/>
      <c r="I744" s="82"/>
      <c r="J744" s="83"/>
      <c r="K744" s="76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81"/>
      <c r="G745" s="82"/>
      <c r="H745" s="83"/>
      <c r="I745" s="82"/>
      <c r="J745" s="83"/>
      <c r="K745" s="76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81"/>
      <c r="G746" s="82"/>
      <c r="H746" s="83"/>
      <c r="I746" s="82"/>
      <c r="J746" s="83"/>
      <c r="K746" s="76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81"/>
      <c r="G747" s="82"/>
      <c r="H747" s="83"/>
      <c r="I747" s="82"/>
      <c r="J747" s="83"/>
      <c r="K747" s="76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81"/>
      <c r="G748" s="82"/>
      <c r="H748" s="83"/>
      <c r="I748" s="82"/>
      <c r="J748" s="83"/>
      <c r="K748" s="76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81"/>
      <c r="G749" s="82"/>
      <c r="H749" s="83"/>
      <c r="I749" s="82"/>
      <c r="J749" s="83"/>
      <c r="K749" s="76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81"/>
      <c r="G750" s="82"/>
      <c r="H750" s="83"/>
      <c r="I750" s="82"/>
      <c r="J750" s="83"/>
      <c r="K750" s="76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81"/>
      <c r="G751" s="82"/>
      <c r="H751" s="83"/>
      <c r="I751" s="82"/>
      <c r="J751" s="83"/>
      <c r="K751" s="76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81"/>
      <c r="G752" s="82"/>
      <c r="H752" s="83"/>
      <c r="I752" s="82"/>
      <c r="J752" s="83"/>
      <c r="K752" s="76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81"/>
      <c r="G753" s="82"/>
      <c r="H753" s="83"/>
      <c r="I753" s="82"/>
      <c r="J753" s="83"/>
      <c r="K753" s="76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81"/>
      <c r="G754" s="82"/>
      <c r="H754" s="83"/>
      <c r="I754" s="82"/>
      <c r="J754" s="83"/>
      <c r="K754" s="76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81"/>
      <c r="G755" s="82"/>
      <c r="H755" s="83"/>
      <c r="I755" s="82"/>
      <c r="J755" s="83"/>
      <c r="K755" s="76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81"/>
      <c r="G756" s="82"/>
      <c r="H756" s="83"/>
      <c r="I756" s="82"/>
      <c r="J756" s="83"/>
      <c r="K756" s="76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81"/>
      <c r="G757" s="84"/>
      <c r="H757" s="85"/>
      <c r="I757" s="84"/>
      <c r="J757" s="85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81"/>
      <c r="G758" s="84"/>
      <c r="H758" s="85"/>
      <c r="I758" s="84"/>
      <c r="J758" s="85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81"/>
      <c r="G759" s="84"/>
      <c r="H759" s="85"/>
      <c r="I759" s="84"/>
      <c r="J759" s="85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81"/>
      <c r="G760" s="84"/>
      <c r="H760" s="85"/>
      <c r="I760" s="84"/>
      <c r="J760" s="85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81"/>
      <c r="G761" s="84"/>
      <c r="H761" s="85"/>
      <c r="I761" s="84"/>
      <c r="J761" s="85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81"/>
      <c r="G762" s="84"/>
      <c r="H762" s="85"/>
      <c r="I762" s="84"/>
      <c r="J762" s="85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81"/>
      <c r="G763" s="84"/>
      <c r="H763" s="85"/>
      <c r="I763" s="84"/>
      <c r="J763" s="85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81"/>
      <c r="G764" s="84"/>
      <c r="H764" s="85"/>
      <c r="I764" s="84"/>
      <c r="J764" s="85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81"/>
      <c r="G765" s="84"/>
      <c r="H765" s="85"/>
      <c r="I765" s="84"/>
      <c r="J765" s="85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81"/>
      <c r="G766" s="84"/>
      <c r="H766" s="85"/>
      <c r="I766" s="84"/>
      <c r="J766" s="85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81"/>
      <c r="G767" s="84"/>
      <c r="H767" s="85"/>
      <c r="I767" s="84"/>
      <c r="J767" s="85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81"/>
      <c r="G768" s="84"/>
      <c r="H768" s="85"/>
      <c r="I768" s="84"/>
      <c r="J768" s="85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81"/>
      <c r="G769" s="84"/>
      <c r="H769" s="85"/>
      <c r="I769" s="84"/>
      <c r="J769" s="85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81"/>
      <c r="G770" s="84"/>
      <c r="H770" s="85"/>
      <c r="I770" s="84"/>
      <c r="J770" s="85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81"/>
      <c r="G771" s="84"/>
      <c r="H771" s="85"/>
      <c r="I771" s="84"/>
      <c r="J771" s="85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81"/>
      <c r="G772" s="84"/>
      <c r="H772" s="85"/>
      <c r="I772" s="84"/>
      <c r="J772" s="85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81"/>
      <c r="G773" s="84"/>
      <c r="H773" s="85"/>
      <c r="I773" s="84"/>
      <c r="J773" s="85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81"/>
      <c r="G774" s="84"/>
      <c r="H774" s="85"/>
      <c r="I774" s="84"/>
      <c r="J774" s="85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81"/>
      <c r="G775" s="84"/>
      <c r="H775" s="85"/>
      <c r="I775" s="84"/>
      <c r="J775" s="85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81"/>
      <c r="G776" s="84"/>
      <c r="H776" s="85"/>
      <c r="I776" s="84"/>
      <c r="J776" s="85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81"/>
      <c r="G777" s="84"/>
      <c r="H777" s="85"/>
      <c r="I777" s="84"/>
      <c r="J777" s="85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81"/>
      <c r="G778" s="84"/>
      <c r="H778" s="85"/>
      <c r="I778" s="84"/>
      <c r="J778" s="85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81"/>
      <c r="G779" s="84"/>
      <c r="H779" s="85"/>
      <c r="I779" s="84"/>
      <c r="J779" s="85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81"/>
      <c r="G780" s="84"/>
      <c r="H780" s="85"/>
      <c r="I780" s="84"/>
      <c r="J780" s="85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81"/>
      <c r="G781" s="84"/>
      <c r="H781" s="85"/>
      <c r="I781" s="84"/>
      <c r="J781" s="85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81"/>
      <c r="G782" s="84"/>
      <c r="H782" s="85"/>
      <c r="I782" s="84"/>
      <c r="J782" s="85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81"/>
      <c r="G783" s="84"/>
      <c r="H783" s="85"/>
      <c r="I783" s="84"/>
      <c r="J783" s="85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81"/>
      <c r="G784" s="84"/>
      <c r="H784" s="85"/>
      <c r="I784" s="84"/>
      <c r="J784" s="85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81"/>
      <c r="G785" s="84"/>
      <c r="H785" s="85"/>
      <c r="I785" s="84"/>
      <c r="J785" s="85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81"/>
      <c r="G786" s="84"/>
      <c r="H786" s="85"/>
      <c r="I786" s="84"/>
      <c r="J786" s="85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81"/>
      <c r="G787" s="84"/>
      <c r="H787" s="85"/>
      <c r="I787" s="84"/>
      <c r="J787" s="85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81"/>
      <c r="G788" s="84"/>
      <c r="H788" s="85"/>
      <c r="I788" s="84"/>
      <c r="J788" s="85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81"/>
      <c r="G789" s="84"/>
      <c r="H789" s="85"/>
      <c r="I789" s="84"/>
      <c r="J789" s="85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81"/>
      <c r="G790" s="84"/>
      <c r="H790" s="85"/>
      <c r="I790" s="84"/>
      <c r="J790" s="85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81"/>
      <c r="G791" s="84"/>
      <c r="H791" s="85"/>
      <c r="I791" s="84"/>
      <c r="J791" s="85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81"/>
      <c r="G792" s="84"/>
      <c r="H792" s="85"/>
      <c r="I792" s="84"/>
      <c r="J792" s="85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81"/>
      <c r="G793" s="84"/>
      <c r="H793" s="85"/>
      <c r="I793" s="84"/>
      <c r="J793" s="85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81"/>
      <c r="G794" s="84"/>
      <c r="H794" s="85"/>
      <c r="I794" s="84"/>
      <c r="J794" s="85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81"/>
      <c r="G795" s="84"/>
      <c r="H795" s="85"/>
      <c r="I795" s="84"/>
      <c r="J795" s="85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81"/>
      <c r="G796" s="84"/>
      <c r="H796" s="85"/>
      <c r="I796" s="84"/>
      <c r="J796" s="85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81"/>
      <c r="G797" s="84"/>
      <c r="H797" s="85"/>
      <c r="I797" s="84"/>
      <c r="J797" s="85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81"/>
      <c r="G798" s="84"/>
      <c r="H798" s="85"/>
      <c r="I798" s="84"/>
      <c r="J798" s="85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81"/>
      <c r="G799" s="84"/>
      <c r="H799" s="85"/>
      <c r="I799" s="84"/>
      <c r="J799" s="85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81"/>
      <c r="G800" s="84"/>
      <c r="H800" s="85"/>
      <c r="I800" s="84"/>
      <c r="J800" s="85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81"/>
      <c r="G801" s="84"/>
      <c r="H801" s="85"/>
      <c r="I801" s="84"/>
      <c r="J801" s="85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81"/>
      <c r="G802" s="84"/>
      <c r="H802" s="85"/>
      <c r="I802" s="84"/>
      <c r="J802" s="85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81"/>
      <c r="G803" s="84"/>
      <c r="H803" s="85"/>
      <c r="I803" s="84"/>
      <c r="J803" s="85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81"/>
      <c r="G804" s="84"/>
      <c r="H804" s="85"/>
      <c r="I804" s="84"/>
      <c r="J804" s="85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81"/>
      <c r="G805" s="84"/>
      <c r="H805" s="85"/>
      <c r="I805" s="84"/>
      <c r="J805" s="85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81"/>
      <c r="G806" s="84"/>
      <c r="H806" s="85"/>
      <c r="I806" s="84"/>
      <c r="J806" s="85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81"/>
      <c r="G807" s="84"/>
      <c r="H807" s="85"/>
      <c r="I807" s="84"/>
      <c r="J807" s="85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81"/>
      <c r="G808" s="84"/>
      <c r="H808" s="85"/>
      <c r="I808" s="84"/>
      <c r="J808" s="85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81"/>
      <c r="G809" s="84"/>
      <c r="H809" s="85"/>
      <c r="I809" s="84"/>
      <c r="J809" s="85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81"/>
      <c r="G810" s="84"/>
      <c r="H810" s="85"/>
      <c r="I810" s="84"/>
      <c r="J810" s="85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81"/>
      <c r="G811" s="84"/>
      <c r="H811" s="85"/>
      <c r="I811" s="84"/>
      <c r="J811" s="85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81"/>
      <c r="G812" s="84"/>
      <c r="H812" s="85"/>
      <c r="I812" s="84"/>
      <c r="J812" s="85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81"/>
      <c r="G813" s="84"/>
      <c r="H813" s="85"/>
      <c r="I813" s="84"/>
      <c r="J813" s="85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81"/>
      <c r="G814" s="84"/>
      <c r="H814" s="85"/>
      <c r="I814" s="84"/>
      <c r="J814" s="85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81"/>
      <c r="G815" s="84"/>
      <c r="H815" s="85"/>
      <c r="I815" s="84"/>
      <c r="J815" s="85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81"/>
      <c r="G816" s="84"/>
      <c r="H816" s="85"/>
      <c r="I816" s="84"/>
      <c r="J816" s="85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81"/>
      <c r="G817" s="84"/>
      <c r="H817" s="85"/>
      <c r="I817" s="84"/>
      <c r="J817" s="85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81"/>
      <c r="G818" s="84"/>
      <c r="H818" s="85"/>
      <c r="I818" s="84"/>
      <c r="J818" s="85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81"/>
      <c r="G819" s="84"/>
      <c r="H819" s="85"/>
      <c r="I819" s="84"/>
      <c r="J819" s="85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81"/>
      <c r="G820" s="84"/>
      <c r="H820" s="85"/>
      <c r="I820" s="84"/>
      <c r="J820" s="85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81"/>
      <c r="G821" s="84"/>
      <c r="H821" s="85"/>
      <c r="I821" s="84"/>
      <c r="J821" s="85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81"/>
      <c r="G822" s="84"/>
      <c r="H822" s="85"/>
      <c r="I822" s="84"/>
      <c r="J822" s="85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81"/>
      <c r="G823" s="84"/>
      <c r="H823" s="85"/>
      <c r="I823" s="84"/>
      <c r="J823" s="85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81"/>
      <c r="G824" s="84"/>
      <c r="H824" s="85"/>
      <c r="I824" s="84"/>
      <c r="J824" s="85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81"/>
      <c r="G825" s="84"/>
      <c r="H825" s="85"/>
      <c r="I825" s="84"/>
      <c r="J825" s="85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81"/>
      <c r="G826" s="84"/>
      <c r="H826" s="85"/>
      <c r="I826" s="84"/>
      <c r="J826" s="85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81"/>
      <c r="G827" s="84"/>
      <c r="H827" s="85"/>
      <c r="I827" s="84"/>
      <c r="J827" s="85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81"/>
      <c r="G828" s="84"/>
      <c r="H828" s="85"/>
      <c r="I828" s="84"/>
      <c r="J828" s="85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81"/>
      <c r="G829" s="84"/>
      <c r="H829" s="85"/>
      <c r="I829" s="84"/>
      <c r="J829" s="85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81"/>
      <c r="G830" s="84"/>
      <c r="H830" s="85"/>
      <c r="I830" s="84"/>
      <c r="J830" s="85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81"/>
      <c r="G831" s="84"/>
      <c r="H831" s="85"/>
      <c r="I831" s="84"/>
      <c r="J831" s="85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81"/>
      <c r="G832" s="84"/>
      <c r="H832" s="85"/>
      <c r="I832" s="84"/>
      <c r="J832" s="85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81"/>
      <c r="G833" s="84"/>
      <c r="H833" s="85"/>
      <c r="I833" s="84"/>
      <c r="J833" s="85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81"/>
      <c r="G834" s="84"/>
      <c r="H834" s="85"/>
      <c r="I834" s="84"/>
      <c r="J834" s="85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81"/>
      <c r="G835" s="84"/>
      <c r="H835" s="85"/>
      <c r="I835" s="84"/>
      <c r="J835" s="85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81"/>
      <c r="G836" s="84"/>
      <c r="H836" s="85"/>
      <c r="I836" s="84"/>
      <c r="J836" s="85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81"/>
      <c r="G837" s="84"/>
      <c r="H837" s="85"/>
      <c r="I837" s="84"/>
      <c r="J837" s="85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81"/>
      <c r="G838" s="84"/>
      <c r="H838" s="85"/>
      <c r="I838" s="84"/>
      <c r="J838" s="85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81"/>
      <c r="G839" s="84"/>
      <c r="H839" s="85"/>
      <c r="I839" s="84"/>
      <c r="J839" s="85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81"/>
      <c r="G840" s="84"/>
      <c r="H840" s="85"/>
      <c r="I840" s="84"/>
      <c r="J840" s="85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81"/>
      <c r="G841" s="84"/>
      <c r="H841" s="85"/>
      <c r="I841" s="84"/>
      <c r="J841" s="85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81"/>
      <c r="G842" s="84"/>
      <c r="H842" s="85"/>
      <c r="I842" s="84"/>
      <c r="J842" s="85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81"/>
      <c r="G843" s="84"/>
      <c r="H843" s="85"/>
      <c r="I843" s="84"/>
      <c r="J843" s="85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81"/>
      <c r="G844" s="84"/>
      <c r="H844" s="85"/>
      <c r="I844" s="84"/>
      <c r="J844" s="85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81"/>
      <c r="G845" s="84"/>
      <c r="H845" s="85"/>
      <c r="I845" s="84"/>
      <c r="J845" s="85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81"/>
      <c r="G846" s="84"/>
      <c r="H846" s="85"/>
      <c r="I846" s="84"/>
      <c r="J846" s="85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81"/>
      <c r="G847" s="84"/>
      <c r="H847" s="85"/>
      <c r="I847" s="84"/>
      <c r="J847" s="85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81"/>
      <c r="G848" s="84"/>
      <c r="H848" s="85"/>
      <c r="I848" s="84"/>
      <c r="J848" s="85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81"/>
      <c r="G849" s="84"/>
      <c r="H849" s="85"/>
      <c r="I849" s="84"/>
      <c r="J849" s="85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81"/>
      <c r="G850" s="84"/>
      <c r="H850" s="85"/>
      <c r="I850" s="84"/>
      <c r="J850" s="85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81"/>
      <c r="G851" s="84"/>
      <c r="H851" s="85"/>
      <c r="I851" s="84"/>
      <c r="J851" s="85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81"/>
      <c r="G852" s="84"/>
      <c r="H852" s="85"/>
      <c r="I852" s="84"/>
      <c r="J852" s="85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81"/>
      <c r="G853" s="84"/>
      <c r="H853" s="85"/>
      <c r="I853" s="84"/>
      <c r="J853" s="85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81"/>
      <c r="G854" s="84"/>
      <c r="H854" s="85"/>
      <c r="I854" s="84"/>
      <c r="J854" s="85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81"/>
      <c r="G855" s="84"/>
      <c r="H855" s="85"/>
      <c r="I855" s="84"/>
      <c r="J855" s="85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81"/>
      <c r="G856" s="84"/>
      <c r="H856" s="85"/>
      <c r="I856" s="84"/>
      <c r="J856" s="85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81"/>
      <c r="G857" s="84"/>
      <c r="H857" s="85"/>
      <c r="I857" s="84"/>
      <c r="J857" s="85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81"/>
      <c r="G858" s="84"/>
      <c r="H858" s="85"/>
      <c r="I858" s="84"/>
      <c r="J858" s="85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81"/>
      <c r="G859" s="84"/>
      <c r="H859" s="85"/>
      <c r="I859" s="84"/>
      <c r="J859" s="85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81"/>
      <c r="G860" s="84"/>
      <c r="H860" s="85"/>
      <c r="I860" s="84"/>
      <c r="J860" s="85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81"/>
      <c r="G861" s="84"/>
      <c r="H861" s="85"/>
      <c r="I861" s="84"/>
      <c r="J861" s="85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81"/>
      <c r="G862" s="84"/>
      <c r="H862" s="85"/>
      <c r="I862" s="84"/>
      <c r="J862" s="85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81"/>
      <c r="G863" s="84"/>
      <c r="H863" s="85"/>
      <c r="I863" s="84"/>
      <c r="J863" s="85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81"/>
      <c r="G864" s="84"/>
      <c r="H864" s="85"/>
      <c r="I864" s="84"/>
      <c r="J864" s="85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81"/>
      <c r="G865" s="84"/>
      <c r="H865" s="85"/>
      <c r="I865" s="84"/>
      <c r="J865" s="85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81"/>
      <c r="G866" s="84"/>
      <c r="H866" s="85"/>
      <c r="I866" s="84"/>
      <c r="J866" s="85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81"/>
      <c r="G867" s="84"/>
      <c r="H867" s="85"/>
      <c r="I867" s="84"/>
      <c r="J867" s="85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81"/>
      <c r="G868" s="84"/>
      <c r="H868" s="85"/>
      <c r="I868" s="84"/>
      <c r="J868" s="85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81"/>
      <c r="G869" s="84"/>
      <c r="H869" s="85"/>
      <c r="I869" s="84"/>
      <c r="J869" s="85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81"/>
      <c r="G870" s="84"/>
      <c r="H870" s="85"/>
      <c r="I870" s="84"/>
      <c r="J870" s="85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81"/>
      <c r="G871" s="84"/>
      <c r="H871" s="85"/>
      <c r="I871" s="84"/>
      <c r="J871" s="85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81"/>
      <c r="G872" s="84"/>
      <c r="H872" s="85"/>
      <c r="I872" s="84"/>
      <c r="J872" s="85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81"/>
      <c r="G873" s="84"/>
      <c r="H873" s="85"/>
      <c r="I873" s="84"/>
      <c r="J873" s="85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81"/>
      <c r="G874" s="84"/>
      <c r="H874" s="85"/>
      <c r="I874" s="84"/>
      <c r="J874" s="85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81"/>
      <c r="G875" s="84"/>
      <c r="H875" s="85"/>
      <c r="I875" s="84"/>
      <c r="J875" s="85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81"/>
      <c r="G876" s="84"/>
      <c r="H876" s="85"/>
      <c r="I876" s="84"/>
      <c r="J876" s="85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81"/>
      <c r="G877" s="84"/>
      <c r="H877" s="85"/>
      <c r="I877" s="84"/>
      <c r="J877" s="85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81"/>
      <c r="G878" s="84"/>
      <c r="H878" s="85"/>
      <c r="I878" s="84"/>
      <c r="J878" s="85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81"/>
      <c r="G879" s="84"/>
      <c r="H879" s="85"/>
      <c r="I879" s="84"/>
      <c r="J879" s="85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81"/>
      <c r="G880" s="84"/>
      <c r="H880" s="85"/>
      <c r="I880" s="84"/>
      <c r="J880" s="85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81"/>
      <c r="G881" s="84"/>
      <c r="H881" s="85"/>
      <c r="I881" s="84"/>
      <c r="J881" s="85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81"/>
      <c r="G882" s="84"/>
      <c r="H882" s="85"/>
      <c r="I882" s="84"/>
      <c r="J882" s="85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81"/>
      <c r="G883" s="84"/>
      <c r="H883" s="85"/>
      <c r="I883" s="84"/>
      <c r="J883" s="85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81"/>
      <c r="G884" s="84"/>
      <c r="H884" s="85"/>
      <c r="I884" s="84"/>
      <c r="J884" s="85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81"/>
      <c r="G885" s="84"/>
      <c r="H885" s="85"/>
      <c r="I885" s="84"/>
      <c r="J885" s="85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81"/>
      <c r="G886" s="84"/>
      <c r="H886" s="85"/>
      <c r="I886" s="84"/>
      <c r="J886" s="85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81"/>
      <c r="G887" s="84"/>
      <c r="H887" s="85"/>
      <c r="I887" s="84"/>
      <c r="J887" s="85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81"/>
      <c r="G888" s="84"/>
      <c r="H888" s="85"/>
      <c r="I888" s="84"/>
      <c r="J888" s="85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81"/>
      <c r="G889" s="84"/>
      <c r="H889" s="85"/>
      <c r="I889" s="84"/>
      <c r="J889" s="85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81"/>
      <c r="G890" s="84"/>
      <c r="H890" s="85"/>
      <c r="I890" s="84"/>
      <c r="J890" s="85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81"/>
      <c r="G891" s="84"/>
      <c r="H891" s="85"/>
      <c r="I891" s="84"/>
      <c r="J891" s="85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81"/>
      <c r="G892" s="84"/>
      <c r="H892" s="85"/>
      <c r="I892" s="84"/>
      <c r="J892" s="85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81"/>
      <c r="G893" s="84"/>
      <c r="H893" s="85"/>
      <c r="I893" s="84"/>
      <c r="J893" s="85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81"/>
      <c r="G894" s="84"/>
      <c r="H894" s="85"/>
      <c r="I894" s="84"/>
      <c r="J894" s="85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81"/>
      <c r="G895" s="84"/>
      <c r="H895" s="85"/>
      <c r="I895" s="84"/>
      <c r="J895" s="85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81"/>
      <c r="G896" s="84"/>
      <c r="H896" s="85"/>
      <c r="I896" s="84"/>
      <c r="J896" s="85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81"/>
      <c r="G897" s="84"/>
      <c r="H897" s="85"/>
      <c r="I897" s="84"/>
      <c r="J897" s="85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81"/>
      <c r="G898" s="84"/>
      <c r="H898" s="85"/>
      <c r="I898" s="84"/>
      <c r="J898" s="85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81"/>
      <c r="G899" s="84"/>
      <c r="H899" s="85"/>
      <c r="I899" s="84"/>
      <c r="J899" s="85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81"/>
      <c r="G900" s="84"/>
      <c r="H900" s="85"/>
      <c r="I900" s="84"/>
      <c r="J900" s="85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81"/>
      <c r="G901" s="84"/>
      <c r="H901" s="85"/>
      <c r="I901" s="84"/>
      <c r="J901" s="85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81"/>
      <c r="G902" s="84"/>
      <c r="H902" s="85"/>
      <c r="I902" s="84"/>
      <c r="J902" s="85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81"/>
      <c r="G903" s="84"/>
      <c r="H903" s="85"/>
      <c r="I903" s="84"/>
      <c r="J903" s="85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81"/>
      <c r="G904" s="84"/>
      <c r="H904" s="85"/>
      <c r="I904" s="84"/>
      <c r="J904" s="85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81"/>
      <c r="G905" s="84"/>
      <c r="H905" s="85"/>
      <c r="I905" s="84"/>
      <c r="J905" s="85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81"/>
      <c r="G906" s="84"/>
      <c r="H906" s="85"/>
      <c r="I906" s="84"/>
      <c r="J906" s="85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81"/>
      <c r="G907" s="84"/>
      <c r="H907" s="85"/>
      <c r="I907" s="84"/>
      <c r="J907" s="85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81"/>
      <c r="G908" s="84"/>
      <c r="H908" s="85"/>
      <c r="I908" s="84"/>
      <c r="J908" s="85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81"/>
      <c r="G909" s="84"/>
      <c r="H909" s="85"/>
      <c r="I909" s="84"/>
      <c r="J909" s="85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81"/>
      <c r="G910" s="84"/>
      <c r="H910" s="85"/>
      <c r="I910" s="84"/>
      <c r="J910" s="85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81"/>
      <c r="G911" s="84"/>
      <c r="H911" s="85"/>
      <c r="I911" s="84"/>
      <c r="J911" s="85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81"/>
      <c r="G912" s="84"/>
      <c r="H912" s="85"/>
      <c r="I912" s="84"/>
      <c r="J912" s="85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81"/>
      <c r="G913" s="84"/>
      <c r="H913" s="85"/>
      <c r="I913" s="84"/>
      <c r="J913" s="85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81"/>
      <c r="G914" s="84"/>
      <c r="H914" s="85"/>
      <c r="I914" s="84"/>
      <c r="J914" s="85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81"/>
      <c r="G915" s="84"/>
      <c r="H915" s="85"/>
      <c r="I915" s="84"/>
      <c r="J915" s="85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81"/>
      <c r="G916" s="84"/>
      <c r="H916" s="85"/>
      <c r="I916" s="84"/>
      <c r="J916" s="85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81"/>
      <c r="G917" s="84"/>
      <c r="H917" s="85"/>
      <c r="I917" s="84"/>
      <c r="J917" s="85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81"/>
      <c r="G918" s="84"/>
      <c r="H918" s="85"/>
      <c r="I918" s="84"/>
      <c r="J918" s="85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81"/>
      <c r="G919" s="84"/>
      <c r="H919" s="85"/>
      <c r="I919" s="84"/>
      <c r="J919" s="85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81"/>
      <c r="G920" s="84"/>
      <c r="H920" s="85"/>
      <c r="I920" s="84"/>
      <c r="J920" s="85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81"/>
      <c r="G921" s="84"/>
      <c r="H921" s="85"/>
      <c r="I921" s="84"/>
      <c r="J921" s="85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81"/>
      <c r="G922" s="84"/>
      <c r="H922" s="85"/>
      <c r="I922" s="84"/>
      <c r="J922" s="85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81"/>
      <c r="G923" s="84"/>
      <c r="H923" s="85"/>
      <c r="I923" s="84"/>
      <c r="J923" s="85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81"/>
      <c r="G924" s="84"/>
      <c r="H924" s="85"/>
      <c r="I924" s="84"/>
      <c r="J924" s="85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81"/>
      <c r="G925" s="84"/>
      <c r="H925" s="85"/>
      <c r="I925" s="84"/>
      <c r="J925" s="85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81"/>
      <c r="G926" s="84"/>
      <c r="H926" s="85"/>
      <c r="I926" s="84"/>
      <c r="J926" s="85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81"/>
      <c r="G927" s="84"/>
      <c r="H927" s="85"/>
      <c r="I927" s="84"/>
      <c r="J927" s="85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81"/>
      <c r="G928" s="84"/>
      <c r="H928" s="85"/>
      <c r="I928" s="84"/>
      <c r="J928" s="85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81"/>
      <c r="G929" s="84"/>
      <c r="H929" s="85"/>
      <c r="I929" s="84"/>
      <c r="J929" s="85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81"/>
      <c r="G930" s="84"/>
      <c r="H930" s="85"/>
      <c r="I930" s="84"/>
      <c r="J930" s="85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81"/>
      <c r="G931" s="84"/>
      <c r="H931" s="85"/>
      <c r="I931" s="84"/>
      <c r="J931" s="85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81"/>
      <c r="G932" s="84"/>
      <c r="H932" s="85"/>
      <c r="I932" s="84"/>
      <c r="J932" s="85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81"/>
      <c r="G933" s="84"/>
      <c r="H933" s="85"/>
      <c r="I933" s="84"/>
      <c r="J933" s="85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81"/>
      <c r="G934" s="84"/>
      <c r="H934" s="85"/>
      <c r="I934" s="84"/>
      <c r="J934" s="85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81"/>
      <c r="G935" s="84"/>
      <c r="H935" s="85"/>
      <c r="I935" s="84"/>
      <c r="J935" s="85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81"/>
      <c r="G936" s="84"/>
      <c r="H936" s="85"/>
      <c r="I936" s="84"/>
      <c r="J936" s="85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81"/>
      <c r="G937" s="84"/>
      <c r="H937" s="85"/>
      <c r="I937" s="84"/>
      <c r="J937" s="85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81"/>
      <c r="G938" s="84"/>
      <c r="H938" s="85"/>
      <c r="I938" s="84"/>
      <c r="J938" s="85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81"/>
      <c r="G939" s="84"/>
      <c r="H939" s="85"/>
      <c r="I939" s="84"/>
      <c r="J939" s="85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81"/>
      <c r="G940" s="84"/>
      <c r="H940" s="85"/>
      <c r="I940" s="84"/>
      <c r="J940" s="85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81"/>
      <c r="G941" s="84"/>
      <c r="H941" s="85"/>
      <c r="I941" s="84"/>
      <c r="J941" s="85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81"/>
      <c r="G942" s="84"/>
      <c r="H942" s="85"/>
      <c r="I942" s="84"/>
      <c r="J942" s="85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81"/>
      <c r="G943" s="84"/>
      <c r="H943" s="85"/>
      <c r="I943" s="84"/>
      <c r="J943" s="85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81"/>
      <c r="G944" s="84"/>
      <c r="H944" s="85"/>
      <c r="I944" s="84"/>
      <c r="J944" s="85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81"/>
      <c r="G945" s="84"/>
      <c r="H945" s="85"/>
      <c r="I945" s="84"/>
      <c r="J945" s="85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81"/>
      <c r="G946" s="84"/>
      <c r="H946" s="85"/>
      <c r="I946" s="84"/>
      <c r="J946" s="85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81"/>
      <c r="G947" s="84"/>
      <c r="H947" s="85"/>
      <c r="I947" s="84"/>
      <c r="J947" s="85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81"/>
      <c r="G948" s="84"/>
      <c r="H948" s="85"/>
      <c r="I948" s="84"/>
      <c r="J948" s="85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81"/>
      <c r="G949" s="84"/>
      <c r="H949" s="85"/>
      <c r="I949" s="84"/>
      <c r="J949" s="85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81"/>
      <c r="G950" s="84"/>
      <c r="H950" s="85"/>
      <c r="I950" s="84"/>
      <c r="J950" s="85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81"/>
      <c r="G951" s="84"/>
      <c r="H951" s="85"/>
      <c r="I951" s="84"/>
      <c r="J951" s="85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81"/>
      <c r="G952" s="84"/>
      <c r="H952" s="85"/>
      <c r="I952" s="84"/>
      <c r="J952" s="85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81"/>
      <c r="G953" s="84"/>
      <c r="H953" s="85"/>
      <c r="I953" s="84"/>
      <c r="J953" s="85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81"/>
      <c r="G954" s="84"/>
      <c r="H954" s="85"/>
      <c r="I954" s="84"/>
      <c r="J954" s="85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81"/>
      <c r="G955" s="84"/>
      <c r="H955" s="85"/>
      <c r="I955" s="84"/>
      <c r="J955" s="85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81"/>
      <c r="G956" s="84"/>
      <c r="H956" s="85"/>
      <c r="I956" s="84"/>
      <c r="J956" s="85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81"/>
      <c r="G957" s="84"/>
      <c r="H957" s="85"/>
      <c r="I957" s="84"/>
      <c r="J957" s="85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81"/>
      <c r="G958" s="84"/>
      <c r="H958" s="85"/>
      <c r="I958" s="84"/>
      <c r="J958" s="85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81"/>
      <c r="G959" s="84"/>
      <c r="H959" s="85"/>
      <c r="I959" s="84"/>
      <c r="J959" s="85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81"/>
      <c r="G960" s="84"/>
      <c r="H960" s="85"/>
      <c r="I960" s="84"/>
      <c r="J960" s="85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81"/>
      <c r="G961" s="84"/>
      <c r="H961" s="85"/>
      <c r="I961" s="84"/>
      <c r="J961" s="85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81"/>
      <c r="G962" s="84"/>
      <c r="H962" s="85"/>
      <c r="I962" s="84"/>
      <c r="J962" s="85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81"/>
      <c r="G963" s="84"/>
      <c r="H963" s="85"/>
      <c r="I963" s="84"/>
      <c r="J963" s="85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81"/>
      <c r="G964" s="84"/>
      <c r="H964" s="85"/>
      <c r="I964" s="84"/>
      <c r="J964" s="85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81"/>
      <c r="G965" s="84"/>
      <c r="H965" s="85"/>
      <c r="I965" s="84"/>
      <c r="J965" s="85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81"/>
      <c r="G966" s="84"/>
      <c r="H966" s="85"/>
      <c r="I966" s="84"/>
      <c r="J966" s="85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81"/>
      <c r="G967" s="84"/>
      <c r="H967" s="85"/>
      <c r="I967" s="84"/>
      <c r="J967" s="85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81"/>
      <c r="G968" s="84"/>
      <c r="H968" s="85"/>
      <c r="I968" s="84"/>
      <c r="J968" s="85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81"/>
      <c r="G969" s="84"/>
      <c r="H969" s="85"/>
      <c r="I969" s="84"/>
      <c r="J969" s="85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81"/>
      <c r="G970" s="84"/>
      <c r="H970" s="85"/>
      <c r="I970" s="84"/>
      <c r="J970" s="85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81"/>
      <c r="G971" s="84"/>
      <c r="H971" s="85"/>
      <c r="I971" s="84"/>
      <c r="J971" s="85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81"/>
      <c r="G972" s="84"/>
      <c r="H972" s="85"/>
      <c r="I972" s="84"/>
      <c r="J972" s="85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81"/>
      <c r="G973" s="84"/>
      <c r="H973" s="85"/>
      <c r="I973" s="84"/>
      <c r="J973" s="85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81"/>
      <c r="G974" s="84"/>
      <c r="H974" s="85"/>
      <c r="I974" s="84"/>
      <c r="J974" s="85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81"/>
      <c r="G975" s="84"/>
      <c r="H975" s="85"/>
      <c r="I975" s="84"/>
      <c r="J975" s="85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81"/>
      <c r="G976" s="84"/>
      <c r="H976" s="85"/>
      <c r="I976" s="84"/>
      <c r="J976" s="85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81"/>
      <c r="G977" s="84"/>
      <c r="H977" s="85"/>
      <c r="I977" s="84"/>
      <c r="J977" s="85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81"/>
      <c r="G978" s="84"/>
      <c r="H978" s="85"/>
      <c r="I978" s="84"/>
      <c r="J978" s="85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81"/>
      <c r="G979" s="84"/>
      <c r="H979" s="85"/>
      <c r="I979" s="84"/>
      <c r="J979" s="85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81"/>
      <c r="G980" s="84"/>
      <c r="H980" s="85"/>
      <c r="I980" s="84"/>
      <c r="J980" s="85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81"/>
      <c r="G981" s="84"/>
      <c r="H981" s="85"/>
      <c r="I981" s="84"/>
      <c r="J981" s="85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81"/>
      <c r="G982" s="84"/>
      <c r="H982" s="85"/>
      <c r="I982" s="84"/>
      <c r="J982" s="85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81"/>
      <c r="G983" s="84"/>
      <c r="H983" s="85"/>
      <c r="I983" s="84"/>
      <c r="J983" s="85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81"/>
      <c r="G984" s="84"/>
      <c r="H984" s="85"/>
      <c r="I984" s="84"/>
      <c r="J984" s="85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81"/>
      <c r="G985" s="84"/>
      <c r="H985" s="85"/>
      <c r="I985" s="84"/>
      <c r="J985" s="85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81"/>
      <c r="G986" s="84"/>
      <c r="H986" s="85"/>
      <c r="I986" s="84"/>
      <c r="J986" s="85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81"/>
      <c r="G987" s="84"/>
      <c r="H987" s="85"/>
      <c r="I987" s="84"/>
      <c r="J987" s="85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81"/>
      <c r="G988" s="84"/>
      <c r="H988" s="85"/>
      <c r="I988" s="84"/>
      <c r="J988" s="85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81"/>
      <c r="G989" s="84"/>
      <c r="H989" s="85"/>
      <c r="I989" s="84"/>
      <c r="J989" s="85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81"/>
      <c r="G990" s="84"/>
      <c r="H990" s="85"/>
      <c r="I990" s="84"/>
      <c r="J990" s="85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81"/>
      <c r="G991" s="84"/>
      <c r="H991" s="85"/>
      <c r="I991" s="84"/>
      <c r="J991" s="85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81"/>
      <c r="G992" s="84"/>
      <c r="H992" s="85"/>
      <c r="I992" s="84"/>
      <c r="J992" s="85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81"/>
      <c r="G993" s="84"/>
      <c r="H993" s="85"/>
      <c r="I993" s="84"/>
      <c r="J993" s="85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81"/>
      <c r="G994" s="84"/>
      <c r="H994" s="85"/>
      <c r="I994" s="84"/>
      <c r="J994" s="85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81"/>
      <c r="G995" s="84"/>
      <c r="H995" s="85"/>
      <c r="I995" s="84"/>
      <c r="J995" s="85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81"/>
      <c r="G996" s="84"/>
      <c r="H996" s="85"/>
      <c r="I996" s="84"/>
      <c r="J996" s="85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81"/>
      <c r="G997" s="84"/>
      <c r="H997" s="85"/>
      <c r="I997" s="84"/>
      <c r="J997" s="85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81"/>
      <c r="G998" s="84"/>
      <c r="H998" s="85"/>
      <c r="I998" s="84"/>
      <c r="J998" s="85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81"/>
      <c r="G999" s="84"/>
      <c r="H999" s="85"/>
      <c r="I999" s="84"/>
      <c r="J999" s="85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81"/>
      <c r="G1000" s="84"/>
      <c r="H1000" s="85"/>
      <c r="I1000" s="84"/>
      <c r="J1000" s="85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  <row r="1001" spans="1:26" ht="15.75" customHeight="1">
      <c r="A1001" s="38"/>
      <c r="B1001" s="38"/>
      <c r="C1001" s="38"/>
      <c r="D1001" s="38"/>
      <c r="E1001" s="38"/>
      <c r="F1001" s="81"/>
      <c r="G1001" s="84"/>
      <c r="H1001" s="85"/>
      <c r="I1001" s="84"/>
      <c r="J1001" s="85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</row>
    <row r="1002" spans="1:26" ht="15.75" customHeight="1">
      <c r="A1002" s="38"/>
      <c r="B1002" s="38"/>
      <c r="C1002" s="38"/>
      <c r="D1002" s="38"/>
      <c r="E1002" s="38"/>
      <c r="F1002" s="81"/>
      <c r="G1002" s="84"/>
      <c r="H1002" s="85"/>
      <c r="I1002" s="84"/>
      <c r="J1002" s="85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</row>
    <row r="1003" spans="1:26" ht="15.75" customHeight="1">
      <c r="A1003" s="38"/>
      <c r="B1003" s="38"/>
      <c r="C1003" s="38"/>
      <c r="D1003" s="38"/>
      <c r="E1003" s="38"/>
      <c r="F1003" s="81"/>
      <c r="G1003" s="84"/>
      <c r="H1003" s="85"/>
      <c r="I1003" s="84"/>
      <c r="J1003" s="85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</row>
    <row r="1004" spans="1:26" ht="15.75" customHeight="1">
      <c r="A1004" s="38"/>
      <c r="B1004" s="38"/>
      <c r="C1004" s="38"/>
      <c r="D1004" s="38"/>
      <c r="E1004" s="38"/>
      <c r="F1004" s="81"/>
      <c r="G1004" s="84"/>
      <c r="H1004" s="85"/>
      <c r="I1004" s="84"/>
      <c r="J1004" s="85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</row>
    <row r="1005" spans="1:26" ht="15.75" customHeight="1">
      <c r="A1005" s="38"/>
      <c r="B1005" s="38"/>
      <c r="C1005" s="38"/>
      <c r="D1005" s="38"/>
      <c r="E1005" s="38"/>
      <c r="F1005" s="81"/>
      <c r="G1005" s="84"/>
      <c r="H1005" s="85"/>
      <c r="I1005" s="84"/>
      <c r="J1005" s="85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</row>
    <row r="1006" spans="1:26" ht="15.75" customHeight="1">
      <c r="A1006" s="38"/>
      <c r="B1006" s="38"/>
      <c r="C1006" s="38"/>
      <c r="D1006" s="38"/>
      <c r="E1006" s="38"/>
      <c r="F1006" s="81"/>
      <c r="G1006" s="84"/>
      <c r="H1006" s="85"/>
      <c r="I1006" s="84"/>
      <c r="J1006" s="85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</row>
    <row r="1007" spans="1:26" ht="15.75" customHeight="1">
      <c r="A1007" s="38"/>
      <c r="B1007" s="38"/>
      <c r="C1007" s="38"/>
      <c r="D1007" s="38"/>
      <c r="E1007" s="38"/>
      <c r="F1007" s="81"/>
      <c r="G1007" s="84"/>
      <c r="H1007" s="85"/>
      <c r="I1007" s="84"/>
      <c r="J1007" s="85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</row>
    <row r="1008" spans="1:26" ht="15.75" customHeight="1">
      <c r="A1008" s="38"/>
      <c r="B1008" s="38"/>
      <c r="C1008" s="38"/>
      <c r="D1008" s="38"/>
      <c r="E1008" s="38"/>
      <c r="F1008" s="81"/>
      <c r="G1008" s="84"/>
      <c r="H1008" s="85"/>
      <c r="I1008" s="84"/>
      <c r="J1008" s="85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</row>
    <row r="1009" spans="1:26" ht="15.75" customHeight="1">
      <c r="A1009" s="38"/>
      <c r="B1009" s="38"/>
      <c r="C1009" s="38"/>
      <c r="D1009" s="38"/>
      <c r="E1009" s="38"/>
      <c r="F1009" s="81"/>
      <c r="G1009" s="84"/>
      <c r="H1009" s="85"/>
      <c r="I1009" s="84"/>
      <c r="J1009" s="85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2394" sqref="H2394"/>
    </sheetView>
  </sheetViews>
  <sheetFormatPr baseColWidth="10" defaultColWidth="14.42578125" defaultRowHeight="15" customHeight="1" outlineLevelRow="1" outlineLevelCol="1"/>
  <cols>
    <col min="1" max="1" width="12.28515625" customWidth="1"/>
    <col min="2" max="2" width="18.42578125" customWidth="1"/>
    <col min="3" max="3" width="19.5703125" customWidth="1"/>
    <col min="4" max="4" width="13.5703125" customWidth="1" outlineLevel="1"/>
    <col min="5" max="5" width="36.7109375" customWidth="1" outlineLevel="1"/>
    <col min="6" max="6" width="12.5703125" customWidth="1" outlineLevel="1"/>
    <col min="7" max="7" width="16.140625" customWidth="1" outlineLevel="1"/>
    <col min="8" max="8" width="14.5703125" customWidth="1" outlineLevel="1"/>
    <col min="9" max="9" width="36.85546875" customWidth="1" outlineLevel="1"/>
    <col min="10" max="10" width="16.140625" customWidth="1" outlineLevel="1"/>
    <col min="11" max="11" width="22.140625" customWidth="1" outlineLevel="1"/>
    <col min="12" max="12" width="16.140625" customWidth="1" outlineLevel="1"/>
    <col min="13" max="13" width="11.42578125" customWidth="1"/>
    <col min="14" max="14" width="26.42578125" customWidth="1"/>
    <col min="15" max="15" width="44.85546875" customWidth="1"/>
    <col min="16" max="16" width="15" hidden="1" customWidth="1" outlineLevel="1"/>
    <col min="17" max="17" width="16" hidden="1" customWidth="1" outlineLevel="1"/>
    <col min="18" max="18" width="12.140625" hidden="1" customWidth="1" outlineLevel="1"/>
    <col min="19" max="19" width="14" customWidth="1"/>
    <col min="20" max="20" width="14.28515625" customWidth="1"/>
    <col min="21" max="22" width="17.28515625" customWidth="1"/>
    <col min="23" max="23" width="31.5703125" customWidth="1"/>
  </cols>
  <sheetData>
    <row r="1" spans="1:23" ht="30">
      <c r="A1" s="86" t="s">
        <v>262</v>
      </c>
      <c r="B1" s="86" t="s">
        <v>263</v>
      </c>
      <c r="C1" s="87" t="s">
        <v>264</v>
      </c>
      <c r="D1" s="88" t="s">
        <v>265</v>
      </c>
      <c r="E1" s="88" t="s">
        <v>266</v>
      </c>
      <c r="F1" s="88" t="s">
        <v>267</v>
      </c>
      <c r="G1" s="89" t="s">
        <v>268</v>
      </c>
      <c r="H1" s="89" t="s">
        <v>269</v>
      </c>
      <c r="I1" s="90" t="s">
        <v>270</v>
      </c>
      <c r="J1" s="91" t="s">
        <v>271</v>
      </c>
      <c r="K1" s="92" t="s">
        <v>272</v>
      </c>
      <c r="L1" s="90" t="s">
        <v>273</v>
      </c>
      <c r="M1" s="88" t="s">
        <v>3</v>
      </c>
      <c r="N1" s="88" t="s">
        <v>4</v>
      </c>
      <c r="O1" s="88" t="s">
        <v>5</v>
      </c>
      <c r="P1" s="88" t="s">
        <v>0</v>
      </c>
      <c r="Q1" s="88" t="s">
        <v>1</v>
      </c>
      <c r="R1" s="88" t="s">
        <v>2</v>
      </c>
      <c r="S1" s="93" t="s">
        <v>154</v>
      </c>
      <c r="T1" s="86" t="s">
        <v>155</v>
      </c>
      <c r="U1" s="94" t="s">
        <v>274</v>
      </c>
      <c r="V1" s="93" t="s">
        <v>126</v>
      </c>
      <c r="W1" s="93" t="s">
        <v>275</v>
      </c>
    </row>
    <row r="2" spans="1:23" hidden="1" outlineLevel="1">
      <c r="A2" s="95">
        <v>44413</v>
      </c>
      <c r="B2" s="95" t="s">
        <v>276</v>
      </c>
      <c r="C2" s="96">
        <v>1110379244</v>
      </c>
      <c r="D2" s="17" t="str">
        <f>IF(ISERROR(VLOOKUP('Salidas Pacientes'!$C2,'BD Pacientes'!$A:I,2,FALSE)),"",VLOOKUP('Salidas Pacientes'!$C2,'BD Pacientes'!$A:I,2,FALSE))</f>
        <v>RC</v>
      </c>
      <c r="E2" s="16" t="str">
        <f>IF(ISERROR(VLOOKUP('Salidas Pacientes'!$C2,'BD Pacientes'!$A:I,3,FALSE)),"",VLOOKUP('Salidas Pacientes'!$C2,'BD Pacientes'!$A:I,3,FALSE))</f>
        <v>MARIA ANTONIA AGUADO</v>
      </c>
      <c r="F2" s="17" t="str">
        <f>IF(ISERROR(VLOOKUP('Salidas Pacientes'!$C2,'BD Pacientes'!$A:I,4,FALSE)),"",VLOOKUP('Salidas Pacientes'!$C2,'BD Pacientes'!$A:I,4,FALSE))</f>
        <v>F</v>
      </c>
      <c r="G2" s="95">
        <f>IF(ISERROR(VLOOKUP('Salidas Pacientes'!$C2,'BD Pacientes'!$A:I,5,FALSE)),"",VLOOKUP('Salidas Pacientes'!$C2,'BD Pacientes'!$A:I,5,FALSE))</f>
        <v>43660</v>
      </c>
      <c r="H2" s="95" t="str">
        <f t="shared" ref="H2:H2059" ca="1" si="0">IF(ISERROR(DATEDIF(G2,TODAY(),"y") &amp;  " año, " &amp; DATEDIF(G2,TODAY(),"YM") &amp; " mes"),"",DATEDIF(G2,TODAY(),"y") &amp;  " año, " &amp; DATEDIF(G2,TODAY(),"YM") &amp; " mes")</f>
        <v>4 año, 1 mes</v>
      </c>
      <c r="I2" s="97" t="str">
        <f>IF(ISERROR(VLOOKUP('Salidas Pacientes'!$C2,'BD Pacientes'!$A:$I,6,FALSE)),"",VLOOKUP('Salidas Pacientes'!$C2,'BD Pacientes'!$A:$I,6,FALSE))</f>
        <v>CRA 96A # 42-62</v>
      </c>
      <c r="J2" s="98">
        <f>IF(ISERROR(VLOOKUP('Salidas Pacientes'!$C2,'BD Pacientes'!$A:$I,7,FALSE)),"",VLOOKUP('Salidas Pacientes'!$C2,'BD Pacientes'!$A:$I,7,FALSE))</f>
        <v>0</v>
      </c>
      <c r="K2" s="99">
        <f>IF(ISERROR(VLOOKUP('Salidas Pacientes'!$C2,'BD Pacientes'!$A:$I,8,FALSE)),"",VLOOKUP('Salidas Pacientes'!$C2,'BD Pacientes'!$A:$I,8,FALSE))</f>
        <v>0</v>
      </c>
      <c r="L2" s="17">
        <f>IF(ISERROR(VLOOKUP('Salidas Pacientes'!$C2,'BD Pacientes'!$A:$I,9,FALSE)),"",VLOOKUP('Salidas Pacientes'!$C2,'BD Pacientes'!$A:$I,9,FALSE))</f>
        <v>0</v>
      </c>
      <c r="M2" s="17" t="s">
        <v>89</v>
      </c>
      <c r="N2" s="16" t="str">
        <f>IF(ISERROR(VLOOKUP('Salidas Pacientes'!$M2,Inventario!$A$2:$M$21,2,FALSE)),"",VLOOKUP('Salidas Pacientes'!$M2,Inventario!$A$2:$M$21,2,FALSE))</f>
        <v>Fluquadri</v>
      </c>
      <c r="O2" s="16" t="str">
        <f>IF(ISERROR(VLOOKUP('Salidas Pacientes'!$M2,Inventario!$A$2:$M$21,3,FALSE)),"",VLOOKUP('Salidas Pacientes'!$M2,Inventario!$A$2:$M$21,3,FALSE))</f>
        <v>Influenza</v>
      </c>
      <c r="P2" s="100" t="str">
        <f>IF(ISERROR(VLOOKUP('Salidas Pacientes'!$M2,Inventario!$A$2:$M$21,4,FALSE)),"",VLOOKUP('Salidas Pacientes'!$M2,Inventario!$A$2:$M$21,4,FALSE))</f>
        <v>IPS FARALLONES</v>
      </c>
      <c r="Q2" s="100" t="str">
        <f>IF(ISERROR(VLOOKUP('Salidas Pacientes'!$M2,Inventario!$A$2:$M$21,5,FALSE)),"",VLOOKUP('Salidas Pacientes'!$M2,Inventario!$A$2:$M$21,5,FALSE))</f>
        <v>Sanofi</v>
      </c>
      <c r="R2" s="17" t="str">
        <f>IF(ISERROR(VLOOKUP('Salidas Pacientes'!$M2,Inventario!$A$2:$M$21,6,FALSE)),"",VLOOKUP('Salidas Pacientes'!$M2,Inventario!$A$2:$M$21,6,FALSE))</f>
        <v>164992</v>
      </c>
      <c r="S2" s="101" t="s">
        <v>158</v>
      </c>
      <c r="T2" s="102">
        <f>IF(ISERROR(VLOOKUP('Salidas Pacientes'!$S2,Entradas!$H$1:$I$412,2,FALSE)),"",VLOOKUP('Salidas Pacientes'!$S2,Entradas!$H$1:$I$412,2,FALSE))</f>
        <v>44592</v>
      </c>
      <c r="U2" s="103"/>
      <c r="V2" s="96">
        <v>1</v>
      </c>
      <c r="W2" s="104"/>
    </row>
    <row r="3" spans="1:23" hidden="1" outlineLevel="1">
      <c r="A3" s="95">
        <v>44413</v>
      </c>
      <c r="B3" s="95" t="s">
        <v>276</v>
      </c>
      <c r="C3" s="98">
        <v>1149943996</v>
      </c>
      <c r="D3" s="17" t="str">
        <f>IF(ISERROR(VLOOKUP('Salidas Pacientes'!$C3,'BD Pacientes'!$A:I,2,FALSE)),"",VLOOKUP('Salidas Pacientes'!$C3,'BD Pacientes'!$A:I,2,FALSE))</f>
        <v>RC</v>
      </c>
      <c r="E3" s="16" t="str">
        <f>IF(ISERROR(VLOOKUP('Salidas Pacientes'!$C3,'BD Pacientes'!$A:I,3,FALSE)),"",VLOOKUP('Salidas Pacientes'!$C3,'BD Pacientes'!$A:I,3,FALSE))</f>
        <v>MARIA ANGEL DELGADO CAMPO</v>
      </c>
      <c r="F3" s="17" t="str">
        <f>IF(ISERROR(VLOOKUP('Salidas Pacientes'!$C3,'BD Pacientes'!$A:I,4,FALSE)),"",VLOOKUP('Salidas Pacientes'!$C3,'BD Pacientes'!$A:I,4,FALSE))</f>
        <v>F</v>
      </c>
      <c r="G3" s="95">
        <f>IF(ISERROR(VLOOKUP('Salidas Pacientes'!$C3,'BD Pacientes'!$A:I,5,FALSE)),"",VLOOKUP('Salidas Pacientes'!$C3,'BD Pacientes'!$A:I,5,FALSE))</f>
        <v>44316</v>
      </c>
      <c r="H3" s="95" t="str">
        <f t="shared" ca="1" si="0"/>
        <v>2 año, 3 mes</v>
      </c>
      <c r="I3" s="97" t="str">
        <f>IF(ISERROR(VLOOKUP('Salidas Pacientes'!$C3,'BD Pacientes'!$A:$I,6,FALSE)),"",VLOOKUP('Salidas Pacientes'!$C3,'BD Pacientes'!$A:$I,6,FALSE))</f>
        <v>CRA 43 # 12B-42</v>
      </c>
      <c r="J3" s="98">
        <f>IF(ISERROR(VLOOKUP('Salidas Pacientes'!$C3,'BD Pacientes'!$A:$I,7,FALSE)),"",VLOOKUP('Salidas Pacientes'!$C3,'BD Pacientes'!$A:$I,7,FALSE))</f>
        <v>0</v>
      </c>
      <c r="K3" s="99">
        <f>IF(ISERROR(VLOOKUP('Salidas Pacientes'!$C3,'BD Pacientes'!$A:$I,8,FALSE)),"",VLOOKUP('Salidas Pacientes'!$C3,'BD Pacientes'!$A:$I,8,FALSE))</f>
        <v>0</v>
      </c>
      <c r="L3" s="17">
        <f>IF(ISERROR(VLOOKUP('Salidas Pacientes'!$C3,'BD Pacientes'!$A:$I,9,FALSE)),"",VLOOKUP('Salidas Pacientes'!$C3,'BD Pacientes'!$A:$I,9,FALSE))</f>
        <v>0</v>
      </c>
      <c r="M3" s="17" t="s">
        <v>47</v>
      </c>
      <c r="N3" s="16" t="str">
        <f>IF(ISERROR(VLOOKUP('Salidas Pacientes'!$M3,Inventario!$A$2:$M$21,2,FALSE)),"",VLOOKUP('Salidas Pacientes'!$M3,Inventario!$A$2:$M$21,2,FALSE))</f>
        <v>Nimenrix</v>
      </c>
      <c r="O3" s="16" t="str">
        <f>IF(ISERROR(VLOOKUP('Salidas Pacientes'!$M3,Inventario!$A$2:$M$21,3,FALSE)),"",VLOOKUP('Salidas Pacientes'!$M3,Inventario!$A$2:$M$21,3,FALSE))</f>
        <v>Meningococo</v>
      </c>
      <c r="P3" s="100" t="str">
        <f>IF(ISERROR(VLOOKUP('Salidas Pacientes'!$M3,Inventario!$A$2:$M$21,4,FALSE)),"",VLOOKUP('Salidas Pacientes'!$M3,Inventario!$A$2:$M$21,4,FALSE))</f>
        <v>Cobo Medical</v>
      </c>
      <c r="Q3" s="100" t="str">
        <f>IF(ISERROR(VLOOKUP('Salidas Pacientes'!$M3,Inventario!$A$2:$M$21,5,FALSE)),"",VLOOKUP('Salidas Pacientes'!$M3,Inventario!$A$2:$M$21,5,FALSE))</f>
        <v>Pfizer</v>
      </c>
      <c r="R3" s="17" t="str">
        <f>IF(ISERROR(VLOOKUP('Salidas Pacientes'!$M3,Inventario!$A$2:$M$21,6,FALSE)),"",VLOOKUP('Salidas Pacientes'!$M3,Inventario!$A$2:$M$21,6,FALSE))</f>
        <v>3904</v>
      </c>
      <c r="S3" s="101" t="s">
        <v>169</v>
      </c>
      <c r="T3" s="102">
        <f>IF(ISERROR(VLOOKUP('Salidas Pacientes'!$S3,Entradas!$H$1:$I$412,2,FALSE)),"",VLOOKUP('Salidas Pacientes'!$S3,Entradas!$H$1:$I$412,2,FALSE))</f>
        <v>44834</v>
      </c>
      <c r="U3" s="98"/>
      <c r="V3" s="98">
        <v>1</v>
      </c>
      <c r="W3" s="105"/>
    </row>
    <row r="4" spans="1:23" hidden="1" outlineLevel="1">
      <c r="A4" s="95">
        <v>44413</v>
      </c>
      <c r="B4" s="95" t="s">
        <v>276</v>
      </c>
      <c r="C4" s="98">
        <v>1114904676</v>
      </c>
      <c r="D4" s="17" t="str">
        <f>IF(ISERROR(VLOOKUP('Salidas Pacientes'!$C4,'BD Pacientes'!$A:I,2,FALSE)),"",VLOOKUP('Salidas Pacientes'!$C4,'BD Pacientes'!$A:I,2,FALSE))</f>
        <v>RC</v>
      </c>
      <c r="E4" s="16" t="str">
        <f>IF(ISERROR(VLOOKUP('Salidas Pacientes'!$C4,'BD Pacientes'!$A:I,3,FALSE)),"",VLOOKUP('Salidas Pacientes'!$C4,'BD Pacientes'!$A:I,3,FALSE))</f>
        <v>EMILIANO ALVAREZ CARABALI</v>
      </c>
      <c r="F4" s="17" t="str">
        <f>IF(ISERROR(VLOOKUP('Salidas Pacientes'!$C4,'BD Pacientes'!$A:I,4,FALSE)),"",VLOOKUP('Salidas Pacientes'!$C4,'BD Pacientes'!$A:I,4,FALSE))</f>
        <v>M</v>
      </c>
      <c r="G4" s="95">
        <f>IF(ISERROR(VLOOKUP('Salidas Pacientes'!$C4,'BD Pacientes'!$A:I,5,FALSE)),"",VLOOKUP('Salidas Pacientes'!$C4,'BD Pacientes'!$A:I,5,FALSE))</f>
        <v>44309</v>
      </c>
      <c r="H4" s="95" t="str">
        <f t="shared" ca="1" si="0"/>
        <v>2 año, 4 mes</v>
      </c>
      <c r="I4" s="97" t="str">
        <f>IF(ISERROR(VLOOKUP('Salidas Pacientes'!$C4,'BD Pacientes'!$A:$I,6,FALSE)),"",VLOOKUP('Salidas Pacientes'!$C4,'BD Pacientes'!$A:$I,6,FALSE))</f>
        <v>CALLE 13 # 20-47</v>
      </c>
      <c r="J4" s="98">
        <f>IF(ISERROR(VLOOKUP('Salidas Pacientes'!$C4,'BD Pacientes'!$A:$I,7,FALSE)),"",VLOOKUP('Salidas Pacientes'!$C4,'BD Pacientes'!$A:$I,7,FALSE))</f>
        <v>0</v>
      </c>
      <c r="K4" s="99">
        <f>IF(ISERROR(VLOOKUP('Salidas Pacientes'!$C4,'BD Pacientes'!$A:$I,8,FALSE)),"",VLOOKUP('Salidas Pacientes'!$C4,'BD Pacientes'!$A:$I,8,FALSE))</f>
        <v>0</v>
      </c>
      <c r="L4" s="17">
        <f>IF(ISERROR(VLOOKUP('Salidas Pacientes'!$C4,'BD Pacientes'!$A:$I,9,FALSE)),"",VLOOKUP('Salidas Pacientes'!$C4,'BD Pacientes'!$A:$I,9,FALSE))</f>
        <v>0</v>
      </c>
      <c r="M4" s="17" t="s">
        <v>47</v>
      </c>
      <c r="N4" s="16" t="str">
        <f>IF(ISERROR(VLOOKUP('Salidas Pacientes'!$M4,Inventario!$A$2:$M$21,2,FALSE)),"",VLOOKUP('Salidas Pacientes'!$M4,Inventario!$A$2:$M$21,2,FALSE))</f>
        <v>Nimenrix</v>
      </c>
      <c r="O4" s="16" t="str">
        <f>IF(ISERROR(VLOOKUP('Salidas Pacientes'!$M4,Inventario!$A$2:$M$21,3,FALSE)),"",VLOOKUP('Salidas Pacientes'!$M4,Inventario!$A$2:$M$21,3,FALSE))</f>
        <v>Meningococo</v>
      </c>
      <c r="P4" s="100" t="str">
        <f>IF(ISERROR(VLOOKUP('Salidas Pacientes'!$M4,Inventario!$A$2:$M$21,4,FALSE)),"",VLOOKUP('Salidas Pacientes'!$M4,Inventario!$A$2:$M$21,4,FALSE))</f>
        <v>Cobo Medical</v>
      </c>
      <c r="Q4" s="100" t="str">
        <f>IF(ISERROR(VLOOKUP('Salidas Pacientes'!$M4,Inventario!$A$2:$M$21,5,FALSE)),"",VLOOKUP('Salidas Pacientes'!$M4,Inventario!$A$2:$M$21,5,FALSE))</f>
        <v>Pfizer</v>
      </c>
      <c r="R4" s="17" t="str">
        <f>IF(ISERROR(VLOOKUP('Salidas Pacientes'!$M4,Inventario!$A$2:$M$21,6,FALSE)),"",VLOOKUP('Salidas Pacientes'!$M4,Inventario!$A$2:$M$21,6,FALSE))</f>
        <v>3904</v>
      </c>
      <c r="S4" s="101" t="s">
        <v>169</v>
      </c>
      <c r="T4" s="102">
        <f>IF(ISERROR(VLOOKUP('Salidas Pacientes'!$S4,Entradas!$H$1:$I$412,2,FALSE)),"",VLOOKUP('Salidas Pacientes'!$S4,Entradas!$H$1:$I$412,2,FALSE))</f>
        <v>44834</v>
      </c>
      <c r="U4" s="98"/>
      <c r="V4" s="98">
        <v>1</v>
      </c>
      <c r="W4" s="105"/>
    </row>
    <row r="5" spans="1:23" hidden="1" outlineLevel="1">
      <c r="A5" s="95">
        <v>44413</v>
      </c>
      <c r="B5" s="95" t="s">
        <v>276</v>
      </c>
      <c r="C5" s="98">
        <v>1220472896</v>
      </c>
      <c r="D5" s="17" t="str">
        <f>IF(ISERROR(VLOOKUP('Salidas Pacientes'!$C5,'BD Pacientes'!$A:I,2,FALSE)),"",VLOOKUP('Salidas Pacientes'!$C5,'BD Pacientes'!$A:I,2,FALSE))</f>
        <v>RC</v>
      </c>
      <c r="E5" s="16" t="str">
        <f>IF(ISERROR(VLOOKUP('Salidas Pacientes'!$C5,'BD Pacientes'!$A:I,3,FALSE)),"",VLOOKUP('Salidas Pacientes'!$C5,'BD Pacientes'!$A:I,3,FALSE))</f>
        <v>ARIANA CASTAÑO VALENCIA</v>
      </c>
      <c r="F5" s="17" t="str">
        <f>IF(ISERROR(VLOOKUP('Salidas Pacientes'!$C5,'BD Pacientes'!$A:I,4,FALSE)),"",VLOOKUP('Salidas Pacientes'!$C5,'BD Pacientes'!$A:I,4,FALSE))</f>
        <v>F</v>
      </c>
      <c r="G5" s="95">
        <f>IF(ISERROR(VLOOKUP('Salidas Pacientes'!$C5,'BD Pacientes'!$A:I,5,FALSE)),"",VLOOKUP('Salidas Pacientes'!$C5,'BD Pacientes'!$A:I,5,FALSE))</f>
        <v>0</v>
      </c>
      <c r="H5" s="95" t="str">
        <f t="shared" ca="1" si="0"/>
        <v>123 año, 7 mes</v>
      </c>
      <c r="I5" s="97" t="str">
        <f>IF(ISERROR(VLOOKUP('Salidas Pacientes'!$C5,'BD Pacientes'!$A:$I,6,FALSE)),"",VLOOKUP('Salidas Pacientes'!$C5,'BD Pacientes'!$A:$I,6,FALSE))</f>
        <v>CALLE 16A#49A-46</v>
      </c>
      <c r="J5" s="98">
        <f>IF(ISERROR(VLOOKUP('Salidas Pacientes'!$C5,'BD Pacientes'!$A:$I,7,FALSE)),"",VLOOKUP('Salidas Pacientes'!$C5,'BD Pacientes'!$A:$I,7,FALSE))</f>
        <v>0</v>
      </c>
      <c r="K5" s="99">
        <f>IF(ISERROR(VLOOKUP('Salidas Pacientes'!$C5,'BD Pacientes'!$A:$I,8,FALSE)),"",VLOOKUP('Salidas Pacientes'!$C5,'BD Pacientes'!$A:$I,8,FALSE))</f>
        <v>0</v>
      </c>
      <c r="L5" s="17">
        <f>IF(ISERROR(VLOOKUP('Salidas Pacientes'!$C5,'BD Pacientes'!$A:$I,9,FALSE)),"",VLOOKUP('Salidas Pacientes'!$C5,'BD Pacientes'!$A:$I,9,FALSE))</f>
        <v>0</v>
      </c>
      <c r="M5" s="17" t="s">
        <v>89</v>
      </c>
      <c r="N5" s="16" t="str">
        <f>IF(ISERROR(VLOOKUP('Salidas Pacientes'!$M5,Inventario!$A$2:$M$21,2,FALSE)),"",VLOOKUP('Salidas Pacientes'!$M5,Inventario!$A$2:$M$21,2,FALSE))</f>
        <v>Fluquadri</v>
      </c>
      <c r="O5" s="16" t="str">
        <f>IF(ISERROR(VLOOKUP('Salidas Pacientes'!$M5,Inventario!$A$2:$M$21,3,FALSE)),"",VLOOKUP('Salidas Pacientes'!$M5,Inventario!$A$2:$M$21,3,FALSE))</f>
        <v>Influenza</v>
      </c>
      <c r="P5" s="100" t="str">
        <f>IF(ISERROR(VLOOKUP('Salidas Pacientes'!$M5,Inventario!$A$2:$M$21,4,FALSE)),"",VLOOKUP('Salidas Pacientes'!$M5,Inventario!$A$2:$M$21,4,FALSE))</f>
        <v>IPS FARALLONES</v>
      </c>
      <c r="Q5" s="100" t="str">
        <f>IF(ISERROR(VLOOKUP('Salidas Pacientes'!$M5,Inventario!$A$2:$M$21,5,FALSE)),"",VLOOKUP('Salidas Pacientes'!$M5,Inventario!$A$2:$M$21,5,FALSE))</f>
        <v>Sanofi</v>
      </c>
      <c r="R5" s="17" t="str">
        <f>IF(ISERROR(VLOOKUP('Salidas Pacientes'!$M5,Inventario!$A$2:$M$21,6,FALSE)),"",VLOOKUP('Salidas Pacientes'!$M5,Inventario!$A$2:$M$21,6,FALSE))</f>
        <v>164992</v>
      </c>
      <c r="S5" s="101" t="s">
        <v>158</v>
      </c>
      <c r="T5" s="102">
        <f>IF(ISERROR(VLOOKUP('Salidas Pacientes'!$S5,Entradas!$H$1:$I$412,2,FALSE)),"",VLOOKUP('Salidas Pacientes'!$S5,Entradas!$H$1:$I$412,2,FALSE))</f>
        <v>44592</v>
      </c>
      <c r="U5" s="98"/>
      <c r="V5" s="98">
        <v>1</v>
      </c>
      <c r="W5" s="105"/>
    </row>
    <row r="6" spans="1:23" hidden="1" outlineLevel="1">
      <c r="A6" s="95">
        <v>44413</v>
      </c>
      <c r="B6" s="95" t="s">
        <v>276</v>
      </c>
      <c r="C6" s="98">
        <v>1232800984</v>
      </c>
      <c r="D6" s="17" t="str">
        <f>IF(ISERROR(VLOOKUP('Salidas Pacientes'!$C6,'BD Pacientes'!$A:I,2,FALSE)),"",VLOOKUP('Salidas Pacientes'!$C6,'BD Pacientes'!$A:I,2,FALSE))</f>
        <v>RC</v>
      </c>
      <c r="E6" s="16" t="str">
        <f>IF(ISERROR(VLOOKUP('Salidas Pacientes'!$C6,'BD Pacientes'!$A:I,3,FALSE)),"",VLOOKUP('Salidas Pacientes'!$C6,'BD Pacientes'!$A:I,3,FALSE))</f>
        <v>ANTONIA GIL GOMEZ</v>
      </c>
      <c r="F6" s="17" t="str">
        <f>IF(ISERROR(VLOOKUP('Salidas Pacientes'!$C6,'BD Pacientes'!$A:I,4,FALSE)),"",VLOOKUP('Salidas Pacientes'!$C6,'BD Pacientes'!$A:I,4,FALSE))</f>
        <v>F</v>
      </c>
      <c r="G6" s="95">
        <f>IF(ISERROR(VLOOKUP('Salidas Pacientes'!$C6,'BD Pacientes'!$A:I,5,FALSE)),"",VLOOKUP('Salidas Pacientes'!$C6,'BD Pacientes'!$A:I,5,FALSE))</f>
        <v>0</v>
      </c>
      <c r="H6" s="95" t="str">
        <f t="shared" ca="1" si="0"/>
        <v>123 año, 7 mes</v>
      </c>
      <c r="I6" s="97" t="str">
        <f>IF(ISERROR(VLOOKUP('Salidas Pacientes'!$C6,'BD Pacientes'!$A:$I,6,FALSE)),"",VLOOKUP('Salidas Pacientes'!$C6,'BD Pacientes'!$A:$I,6,FALSE))</f>
        <v>CALLE 6A #61-120</v>
      </c>
      <c r="J6" s="98">
        <f>IF(ISERROR(VLOOKUP('Salidas Pacientes'!$C6,'BD Pacientes'!$A:$I,7,FALSE)),"",VLOOKUP('Salidas Pacientes'!$C6,'BD Pacientes'!$A:$I,7,FALSE))</f>
        <v>0</v>
      </c>
      <c r="K6" s="99">
        <f>IF(ISERROR(VLOOKUP('Salidas Pacientes'!$C6,'BD Pacientes'!$A:$I,8,FALSE)),"",VLOOKUP('Salidas Pacientes'!$C6,'BD Pacientes'!$A:$I,8,FALSE))</f>
        <v>0</v>
      </c>
      <c r="L6" s="17">
        <f>IF(ISERROR(VLOOKUP('Salidas Pacientes'!$C6,'BD Pacientes'!$A:$I,9,FALSE)),"",VLOOKUP('Salidas Pacientes'!$C6,'BD Pacientes'!$A:$I,9,FALSE))</f>
        <v>0</v>
      </c>
      <c r="M6" s="17" t="s">
        <v>89</v>
      </c>
      <c r="N6" s="16" t="str">
        <f>IF(ISERROR(VLOOKUP('Salidas Pacientes'!$M6,Inventario!$A$2:$M$21,2,FALSE)),"",VLOOKUP('Salidas Pacientes'!$M6,Inventario!$A$2:$M$21,2,FALSE))</f>
        <v>Fluquadri</v>
      </c>
      <c r="O6" s="16" t="str">
        <f>IF(ISERROR(VLOOKUP('Salidas Pacientes'!$M6,Inventario!$A$2:$M$21,3,FALSE)),"",VLOOKUP('Salidas Pacientes'!$M6,Inventario!$A$2:$M$21,3,FALSE))</f>
        <v>Influenza</v>
      </c>
      <c r="P6" s="100" t="str">
        <f>IF(ISERROR(VLOOKUP('Salidas Pacientes'!$M6,Inventario!$A$2:$M$21,4,FALSE)),"",VLOOKUP('Salidas Pacientes'!$M6,Inventario!$A$2:$M$21,4,FALSE))</f>
        <v>IPS FARALLONES</v>
      </c>
      <c r="Q6" s="100" t="str">
        <f>IF(ISERROR(VLOOKUP('Salidas Pacientes'!$M6,Inventario!$A$2:$M$21,5,FALSE)),"",VLOOKUP('Salidas Pacientes'!$M6,Inventario!$A$2:$M$21,5,FALSE))</f>
        <v>Sanofi</v>
      </c>
      <c r="R6" s="17" t="str">
        <f>IF(ISERROR(VLOOKUP('Salidas Pacientes'!$M6,Inventario!$A$2:$M$21,6,FALSE)),"",VLOOKUP('Salidas Pacientes'!$M6,Inventario!$A$2:$M$21,6,FALSE))</f>
        <v>164992</v>
      </c>
      <c r="S6" s="101" t="s">
        <v>158</v>
      </c>
      <c r="T6" s="102">
        <f>IF(ISERROR(VLOOKUP('Salidas Pacientes'!$S6,Entradas!$H$1:$I$412,2,FALSE)),"",VLOOKUP('Salidas Pacientes'!$S6,Entradas!$H$1:$I$412,2,FALSE))</f>
        <v>44592</v>
      </c>
      <c r="U6" s="98"/>
      <c r="V6" s="98">
        <v>1</v>
      </c>
      <c r="W6" s="105"/>
    </row>
    <row r="7" spans="1:23" ht="15" hidden="1" customHeight="1" outlineLevel="1">
      <c r="A7" s="95">
        <v>44418</v>
      </c>
      <c r="B7" s="95" t="s">
        <v>276</v>
      </c>
      <c r="C7" s="98">
        <v>1232805521</v>
      </c>
      <c r="D7" s="17" t="str">
        <f>IF(ISERROR(VLOOKUP('Salidas Pacientes'!$C7,'BD Pacientes'!$A:I,2,FALSE)),"",VLOOKUP('Salidas Pacientes'!$C7,'BD Pacientes'!$A:I,2,FALSE))</f>
        <v xml:space="preserve">RC </v>
      </c>
      <c r="E7" s="16" t="str">
        <f>IF(ISERROR(VLOOKUP('Salidas Pacientes'!$C7,'BD Pacientes'!$A:I,3,FALSE)),"",VLOOKUP('Salidas Pacientes'!$C7,'BD Pacientes'!$A:I,3,FALSE))</f>
        <v>JUAN JOSE RAMIREZ BUENO</v>
      </c>
      <c r="F7" s="17" t="str">
        <f>IF(ISERROR(VLOOKUP('Salidas Pacientes'!$C7,'BD Pacientes'!$A:I,4,FALSE)),"",VLOOKUP('Salidas Pacientes'!$C7,'BD Pacientes'!$A:I,4,FALSE))</f>
        <v>M</v>
      </c>
      <c r="G7" s="95">
        <f>IF(ISERROR(VLOOKUP('Salidas Pacientes'!$C7,'BD Pacientes'!$A:I,5,FALSE)),"",VLOOKUP('Salidas Pacientes'!$C7,'BD Pacientes'!$A:I,5,FALSE))</f>
        <v>0</v>
      </c>
      <c r="H7" s="95" t="str">
        <f t="shared" ca="1" si="0"/>
        <v>123 año, 7 mes</v>
      </c>
      <c r="I7" s="97" t="str">
        <f>IF(ISERROR(VLOOKUP('Salidas Pacientes'!$C7,'BD Pacientes'!$A:$I,6,FALSE)),"",VLOOKUP('Salidas Pacientes'!$C7,'BD Pacientes'!$A:$I,6,FALSE))</f>
        <v>CRA 29 BIS #32-120</v>
      </c>
      <c r="J7" s="98">
        <f>IF(ISERROR(VLOOKUP('Salidas Pacientes'!$C7,'BD Pacientes'!$A:$I,7,FALSE)),"",VLOOKUP('Salidas Pacientes'!$C7,'BD Pacientes'!$A:$I,7,FALSE))</f>
        <v>0</v>
      </c>
      <c r="K7" s="99">
        <f>IF(ISERROR(VLOOKUP('Salidas Pacientes'!$C7,'BD Pacientes'!$A:$I,8,FALSE)),"",VLOOKUP('Salidas Pacientes'!$C7,'BD Pacientes'!$A:$I,8,FALSE))</f>
        <v>0</v>
      </c>
      <c r="L7" s="17">
        <f>IF(ISERROR(VLOOKUP('Salidas Pacientes'!$C7,'BD Pacientes'!$A:$I,9,FALSE)),"",VLOOKUP('Salidas Pacientes'!$C7,'BD Pacientes'!$A:$I,9,FALSE))</f>
        <v>0</v>
      </c>
      <c r="M7" s="17" t="s">
        <v>89</v>
      </c>
      <c r="N7" s="16" t="str">
        <f>IF(ISERROR(VLOOKUP('Salidas Pacientes'!$M7,Inventario!$A$2:$M$21,2,FALSE)),"",VLOOKUP('Salidas Pacientes'!$M7,Inventario!$A$2:$M$21,2,FALSE))</f>
        <v>Fluquadri</v>
      </c>
      <c r="O7" s="16" t="str">
        <f>IF(ISERROR(VLOOKUP('Salidas Pacientes'!$M7,Inventario!$A$2:$M$21,3,FALSE)),"",VLOOKUP('Salidas Pacientes'!$M7,Inventario!$A$2:$M$21,3,FALSE))</f>
        <v>Influenza</v>
      </c>
      <c r="P7" s="100" t="str">
        <f>IF(ISERROR(VLOOKUP('Salidas Pacientes'!$M7,Inventario!$A$2:$M$21,4,FALSE)),"",VLOOKUP('Salidas Pacientes'!$M7,Inventario!$A$2:$M$21,4,FALSE))</f>
        <v>IPS FARALLONES</v>
      </c>
      <c r="Q7" s="100" t="str">
        <f>IF(ISERROR(VLOOKUP('Salidas Pacientes'!$M7,Inventario!$A$2:$M$21,5,FALSE)),"",VLOOKUP('Salidas Pacientes'!$M7,Inventario!$A$2:$M$21,5,FALSE))</f>
        <v>Sanofi</v>
      </c>
      <c r="R7" s="17" t="str">
        <f>IF(ISERROR(VLOOKUP('Salidas Pacientes'!$M7,Inventario!$A$2:$M$21,6,FALSE)),"",VLOOKUP('Salidas Pacientes'!$M7,Inventario!$A$2:$M$21,6,FALSE))</f>
        <v>164992</v>
      </c>
      <c r="S7" s="101" t="s">
        <v>158</v>
      </c>
      <c r="T7" s="102">
        <f>IF(ISERROR(VLOOKUP('Salidas Pacientes'!$S7,Entradas!$H$1:$I$412,2,FALSE)),"",VLOOKUP('Salidas Pacientes'!$S7,Entradas!$H$1:$I$412,2,FALSE))</f>
        <v>44592</v>
      </c>
      <c r="U7" s="98"/>
      <c r="V7" s="98">
        <v>1</v>
      </c>
      <c r="W7" s="105"/>
    </row>
    <row r="8" spans="1:23" hidden="1" outlineLevel="1">
      <c r="A8" s="95">
        <v>44418</v>
      </c>
      <c r="B8" s="95" t="s">
        <v>276</v>
      </c>
      <c r="C8" s="98">
        <v>1036265296</v>
      </c>
      <c r="D8" s="17" t="str">
        <f>IF(ISERROR(VLOOKUP('Salidas Pacientes'!$C8,'BD Pacientes'!$A:I,2,FALSE)),"",VLOOKUP('Salidas Pacientes'!$C8,'BD Pacientes'!$A:I,2,FALSE))</f>
        <v>RC</v>
      </c>
      <c r="E8" s="16" t="str">
        <f>IF(ISERROR(VLOOKUP('Salidas Pacientes'!$C8,'BD Pacientes'!$A:I,3,FALSE)),"",VLOOKUP('Salidas Pacientes'!$C8,'BD Pacientes'!$A:I,3,FALSE))</f>
        <v>FELIPE SEPULVEDA ZULUAGA</v>
      </c>
      <c r="F8" s="17" t="str">
        <f>IF(ISERROR(VLOOKUP('Salidas Pacientes'!$C8,'BD Pacientes'!$A:I,4,FALSE)),"",VLOOKUP('Salidas Pacientes'!$C8,'BD Pacientes'!$A:I,4,FALSE))</f>
        <v>M</v>
      </c>
      <c r="G8" s="95">
        <f>IF(ISERROR(VLOOKUP('Salidas Pacientes'!$C8,'BD Pacientes'!$A:I,5,FALSE)),"",VLOOKUP('Salidas Pacientes'!$C8,'BD Pacientes'!$A:I,5,FALSE))</f>
        <v>0</v>
      </c>
      <c r="H8" s="95" t="str">
        <f t="shared" ca="1" si="0"/>
        <v>123 año, 7 mes</v>
      </c>
      <c r="I8" s="97" t="str">
        <f>IF(ISERROR(VLOOKUP('Salidas Pacientes'!$C8,'BD Pacientes'!$A:$I,6,FALSE)),"",VLOOKUP('Salidas Pacientes'!$C8,'BD Pacientes'!$A:$I,6,FALSE))</f>
        <v>CRA 85E #45-66</v>
      </c>
      <c r="J8" s="98">
        <f>IF(ISERROR(VLOOKUP('Salidas Pacientes'!$C8,'BD Pacientes'!$A:$I,7,FALSE)),"",VLOOKUP('Salidas Pacientes'!$C8,'BD Pacientes'!$A:$I,7,FALSE))</f>
        <v>0</v>
      </c>
      <c r="K8" s="99">
        <f>IF(ISERROR(VLOOKUP('Salidas Pacientes'!$C8,'BD Pacientes'!$A:$I,8,FALSE)),"",VLOOKUP('Salidas Pacientes'!$C8,'BD Pacientes'!$A:$I,8,FALSE))</f>
        <v>0</v>
      </c>
      <c r="L8" s="17">
        <f>IF(ISERROR(VLOOKUP('Salidas Pacientes'!$C8,'BD Pacientes'!$A:$I,9,FALSE)),"",VLOOKUP('Salidas Pacientes'!$C8,'BD Pacientes'!$A:$I,9,FALSE))</f>
        <v>0</v>
      </c>
      <c r="M8" s="17" t="s">
        <v>89</v>
      </c>
      <c r="N8" s="16" t="str">
        <f>IF(ISERROR(VLOOKUP('Salidas Pacientes'!$M8,Inventario!$A$2:$M$21,2,FALSE)),"",VLOOKUP('Salidas Pacientes'!$M8,Inventario!$A$2:$M$21,2,FALSE))</f>
        <v>Fluquadri</v>
      </c>
      <c r="O8" s="16" t="str">
        <f>IF(ISERROR(VLOOKUP('Salidas Pacientes'!$M8,Inventario!$A$2:$M$21,3,FALSE)),"",VLOOKUP('Salidas Pacientes'!$M8,Inventario!$A$2:$M$21,3,FALSE))</f>
        <v>Influenza</v>
      </c>
      <c r="P8" s="100" t="str">
        <f>IF(ISERROR(VLOOKUP('Salidas Pacientes'!$M8,Inventario!$A$2:$M$21,4,FALSE)),"",VLOOKUP('Salidas Pacientes'!$M8,Inventario!$A$2:$M$21,4,FALSE))</f>
        <v>IPS FARALLONES</v>
      </c>
      <c r="Q8" s="100" t="str">
        <f>IF(ISERROR(VLOOKUP('Salidas Pacientes'!$M8,Inventario!$A$2:$M$21,5,FALSE)),"",VLOOKUP('Salidas Pacientes'!$M8,Inventario!$A$2:$M$21,5,FALSE))</f>
        <v>Sanofi</v>
      </c>
      <c r="R8" s="17" t="str">
        <f>IF(ISERROR(VLOOKUP('Salidas Pacientes'!$M8,Inventario!$A$2:$M$21,6,FALSE)),"",VLOOKUP('Salidas Pacientes'!$M8,Inventario!$A$2:$M$21,6,FALSE))</f>
        <v>164992</v>
      </c>
      <c r="S8" s="101" t="s">
        <v>277</v>
      </c>
      <c r="T8" s="102" t="str">
        <f>IF(ISERROR(VLOOKUP('Salidas Pacientes'!$S8,Entradas!$H$1:$I$412,2,FALSE)),"",VLOOKUP('Salidas Pacientes'!$S8,Entradas!$H$1:$I$412,2,FALSE))</f>
        <v/>
      </c>
      <c r="U8" s="98"/>
      <c r="V8" s="98">
        <v>1</v>
      </c>
      <c r="W8" s="105"/>
    </row>
    <row r="9" spans="1:23" hidden="1" outlineLevel="1">
      <c r="A9" s="95">
        <v>44418</v>
      </c>
      <c r="B9" s="95" t="s">
        <v>276</v>
      </c>
      <c r="C9" s="98">
        <v>1149943169</v>
      </c>
      <c r="D9" s="17" t="str">
        <f>IF(ISERROR(VLOOKUP('Salidas Pacientes'!$C9,'BD Pacientes'!$A:I,2,FALSE)),"",VLOOKUP('Salidas Pacientes'!$C9,'BD Pacientes'!$A:I,2,FALSE))</f>
        <v>RC</v>
      </c>
      <c r="E9" s="16" t="str">
        <f>IF(ISERROR(VLOOKUP('Salidas Pacientes'!$C9,'BD Pacientes'!$A:I,3,FALSE)),"",VLOOKUP('Salidas Pacientes'!$C9,'BD Pacientes'!$A:I,3,FALSE))</f>
        <v>ANTONELLA CARABALI ROJAS</v>
      </c>
      <c r="F9" s="17" t="str">
        <f>IF(ISERROR(VLOOKUP('Salidas Pacientes'!$C9,'BD Pacientes'!$A:I,4,FALSE)),"",VLOOKUP('Salidas Pacientes'!$C9,'BD Pacientes'!$A:I,4,FALSE))</f>
        <v>F</v>
      </c>
      <c r="G9" s="95">
        <f>IF(ISERROR(VLOOKUP('Salidas Pacientes'!$C9,'BD Pacientes'!$A:I,5,FALSE)),"",VLOOKUP('Salidas Pacientes'!$C9,'BD Pacientes'!$A:I,5,FALSE))</f>
        <v>0</v>
      </c>
      <c r="H9" s="95" t="str">
        <f t="shared" ca="1" si="0"/>
        <v>123 año, 7 mes</v>
      </c>
      <c r="I9" s="97" t="str">
        <f>IF(ISERROR(VLOOKUP('Salidas Pacientes'!$C9,'BD Pacientes'!$A:$I,6,FALSE)),"",VLOOKUP('Salidas Pacientes'!$C9,'BD Pacientes'!$A:$I,6,FALSE))</f>
        <v>CALLE 3 CRA 22-27 CASA 30B</v>
      </c>
      <c r="J9" s="98">
        <f>IF(ISERROR(VLOOKUP('Salidas Pacientes'!$C9,'BD Pacientes'!$A:$I,7,FALSE)),"",VLOOKUP('Salidas Pacientes'!$C9,'BD Pacientes'!$A:$I,7,FALSE))</f>
        <v>0</v>
      </c>
      <c r="K9" s="99">
        <f>IF(ISERROR(VLOOKUP('Salidas Pacientes'!$C9,'BD Pacientes'!$A:$I,8,FALSE)),"",VLOOKUP('Salidas Pacientes'!$C9,'BD Pacientes'!$A:$I,8,FALSE))</f>
        <v>0</v>
      </c>
      <c r="L9" s="17">
        <f>IF(ISERROR(VLOOKUP('Salidas Pacientes'!$C9,'BD Pacientes'!$A:$I,9,FALSE)),"",VLOOKUP('Salidas Pacientes'!$C9,'BD Pacientes'!$A:$I,9,FALSE))</f>
        <v>0</v>
      </c>
      <c r="M9" s="17" t="s">
        <v>73</v>
      </c>
      <c r="N9" s="16" t="str">
        <f>IF(ISERROR(VLOOKUP('Salidas Pacientes'!$M9,Inventario!$A$2:$M$21,2,FALSE)),"",VLOOKUP('Salidas Pacientes'!$M9,Inventario!$A$2:$M$21,2,FALSE))</f>
        <v>Pentaxim</v>
      </c>
      <c r="O9" s="16" t="str">
        <f>IF(ISERROR(VLOOKUP('Salidas Pacientes'!$M9,Inventario!$A$2:$M$21,3,FALSE)),"",VLOOKUP('Salidas Pacientes'!$M9,Inventario!$A$2:$M$21,3,FALSE))</f>
        <v>Difteria-Tosferina, tetano, polio, haemophilus</v>
      </c>
      <c r="P9" s="100" t="str">
        <f>IF(ISERROR(VLOOKUP('Salidas Pacientes'!$M9,Inventario!$A$2:$M$21,4,FALSE)),"",VLOOKUP('Salidas Pacientes'!$M9,Inventario!$A$2:$M$21,4,FALSE))</f>
        <v>IPS FARALLONES</v>
      </c>
      <c r="Q9" s="100" t="str">
        <f>IF(ISERROR(VLOOKUP('Salidas Pacientes'!$M9,Inventario!$A$2:$M$21,5,FALSE)),"",VLOOKUP('Salidas Pacientes'!$M9,Inventario!$A$2:$M$21,5,FALSE))</f>
        <v>Sanofi</v>
      </c>
      <c r="R9" s="17" t="str">
        <f>IF(ISERROR(VLOOKUP('Salidas Pacientes'!$M9,Inventario!$A$2:$M$21,6,FALSE)),"",VLOOKUP('Salidas Pacientes'!$M9,Inventario!$A$2:$M$21,6,FALSE))</f>
        <v>2800</v>
      </c>
      <c r="S9" s="101" t="s">
        <v>278</v>
      </c>
      <c r="T9" s="102" t="str">
        <f>IF(ISERROR(VLOOKUP('Salidas Pacientes'!$S9,Entradas!$H$1:$I$412,2,FALSE)),"",VLOOKUP('Salidas Pacientes'!$S9,Entradas!$H$1:$I$412,2,FALSE))</f>
        <v/>
      </c>
      <c r="U9" s="98"/>
      <c r="V9" s="98">
        <v>1</v>
      </c>
      <c r="W9" s="105"/>
    </row>
    <row r="10" spans="1:23" hidden="1" outlineLevel="1">
      <c r="A10" s="95">
        <v>44418</v>
      </c>
      <c r="B10" s="95" t="s">
        <v>276</v>
      </c>
      <c r="C10" s="98">
        <v>1149943169</v>
      </c>
      <c r="D10" s="17" t="str">
        <f>IF(ISERROR(VLOOKUP('Salidas Pacientes'!$C10,'BD Pacientes'!$A:I,2,FALSE)),"",VLOOKUP('Salidas Pacientes'!$C10,'BD Pacientes'!$A:I,2,FALSE))</f>
        <v>RC</v>
      </c>
      <c r="E10" s="16" t="str">
        <f>IF(ISERROR(VLOOKUP('Salidas Pacientes'!$C10,'BD Pacientes'!$A:I,3,FALSE)),"",VLOOKUP('Salidas Pacientes'!$C10,'BD Pacientes'!$A:I,3,FALSE))</f>
        <v>ANTONELLA CARABALI ROJAS</v>
      </c>
      <c r="F10" s="17" t="str">
        <f>IF(ISERROR(VLOOKUP('Salidas Pacientes'!$C10,'BD Pacientes'!$A:I,4,FALSE)),"",VLOOKUP('Salidas Pacientes'!$C10,'BD Pacientes'!$A:I,4,FALSE))</f>
        <v>F</v>
      </c>
      <c r="G10" s="95">
        <f>IF(ISERROR(VLOOKUP('Salidas Pacientes'!$C10,'BD Pacientes'!$A:I,5,FALSE)),"",VLOOKUP('Salidas Pacientes'!$C10,'BD Pacientes'!$A:I,5,FALSE))</f>
        <v>0</v>
      </c>
      <c r="H10" s="95" t="str">
        <f t="shared" ca="1" si="0"/>
        <v>123 año, 7 mes</v>
      </c>
      <c r="I10" s="97" t="str">
        <f>IF(ISERROR(VLOOKUP('Salidas Pacientes'!$C10,'BD Pacientes'!$A:$I,6,FALSE)),"",VLOOKUP('Salidas Pacientes'!$C10,'BD Pacientes'!$A:$I,6,FALSE))</f>
        <v>CALLE 3 CRA 22-27 CASA 30B</v>
      </c>
      <c r="J10" s="98">
        <f>IF(ISERROR(VLOOKUP('Salidas Pacientes'!$C10,'BD Pacientes'!$A:$I,7,FALSE)),"",VLOOKUP('Salidas Pacientes'!$C10,'BD Pacientes'!$A:$I,7,FALSE))</f>
        <v>0</v>
      </c>
      <c r="K10" s="99">
        <f>IF(ISERROR(VLOOKUP('Salidas Pacientes'!$C10,'BD Pacientes'!$A:$I,8,FALSE)),"",VLOOKUP('Salidas Pacientes'!$C10,'BD Pacientes'!$A:$I,8,FALSE))</f>
        <v>0</v>
      </c>
      <c r="L10" s="17">
        <f>IF(ISERROR(VLOOKUP('Salidas Pacientes'!$C10,'BD Pacientes'!$A:$I,9,FALSE)),"",VLOOKUP('Salidas Pacientes'!$C10,'BD Pacientes'!$A:$I,9,FALSE))</f>
        <v>0</v>
      </c>
      <c r="M10" s="17" t="s">
        <v>81</v>
      </c>
      <c r="N10" s="16" t="str">
        <f>IF(ISERROR(VLOOKUP('Salidas Pacientes'!$M10,Inventario!$A$2:$M$21,2,FALSE)),"",VLOOKUP('Salidas Pacientes'!$M10,Inventario!$A$2:$M$21,2,FALSE))</f>
        <v>Stamaril</v>
      </c>
      <c r="O10" s="16" t="str">
        <f>IF(ISERROR(VLOOKUP('Salidas Pacientes'!$M10,Inventario!$A$2:$M$21,3,FALSE)),"",VLOOKUP('Salidas Pacientes'!$M10,Inventario!$A$2:$M$21,3,FALSE))</f>
        <v>Fiebre amarilla</v>
      </c>
      <c r="P10" s="100" t="str">
        <f>IF(ISERROR(VLOOKUP('Salidas Pacientes'!$M10,Inventario!$A$2:$M$21,4,FALSE)),"",VLOOKUP('Salidas Pacientes'!$M10,Inventario!$A$2:$M$21,4,FALSE))</f>
        <v>IPS FARALLONES</v>
      </c>
      <c r="Q10" s="100" t="str">
        <f>IF(ISERROR(VLOOKUP('Salidas Pacientes'!$M10,Inventario!$A$2:$M$21,5,FALSE)),"",VLOOKUP('Salidas Pacientes'!$M10,Inventario!$A$2:$M$21,5,FALSE))</f>
        <v>Sanofi</v>
      </c>
      <c r="R10" s="17" t="str">
        <f>IF(ISERROR(VLOOKUP('Salidas Pacientes'!$M10,Inventario!$A$2:$M$21,6,FALSE)),"",VLOOKUP('Salidas Pacientes'!$M10,Inventario!$A$2:$M$21,6,FALSE))</f>
        <v>3000</v>
      </c>
      <c r="S10" s="101" t="s">
        <v>279</v>
      </c>
      <c r="T10" s="102" t="str">
        <f>IF(ISERROR(VLOOKUP('Salidas Pacientes'!$S10,Entradas!$H$1:$I$412,2,FALSE)),"",VLOOKUP('Salidas Pacientes'!$S10,Entradas!$H$1:$I$412,2,FALSE))</f>
        <v/>
      </c>
      <c r="U10" s="98"/>
      <c r="V10" s="98">
        <v>1</v>
      </c>
      <c r="W10" s="105"/>
    </row>
    <row r="11" spans="1:23" hidden="1" outlineLevel="1">
      <c r="A11" s="95">
        <v>44419</v>
      </c>
      <c r="B11" s="95" t="s">
        <v>276</v>
      </c>
      <c r="C11" s="98">
        <v>1109930195</v>
      </c>
      <c r="D11" s="17" t="str">
        <f>IF(ISERROR(VLOOKUP('Salidas Pacientes'!$C11,'BD Pacientes'!$A:I,2,FALSE)),"",VLOOKUP('Salidas Pacientes'!$C11,'BD Pacientes'!$A:I,2,FALSE))</f>
        <v>TI</v>
      </c>
      <c r="E11" s="16" t="str">
        <f>IF(ISERROR(VLOOKUP('Salidas Pacientes'!$C11,'BD Pacientes'!$A:I,3,FALSE)),"",VLOOKUP('Salidas Pacientes'!$C11,'BD Pacientes'!$A:I,3,FALSE))</f>
        <v>MARIA ALEJANDRA SABA PERDOMO</v>
      </c>
      <c r="F11" s="17" t="str">
        <f>IF(ISERROR(VLOOKUP('Salidas Pacientes'!$C11,'BD Pacientes'!$A:I,4,FALSE)),"",VLOOKUP('Salidas Pacientes'!$C11,'BD Pacientes'!$A:I,4,FALSE))</f>
        <v>F</v>
      </c>
      <c r="G11" s="95">
        <f>IF(ISERROR(VLOOKUP('Salidas Pacientes'!$C11,'BD Pacientes'!$A:I,5,FALSE)),"",VLOOKUP('Salidas Pacientes'!$C11,'BD Pacientes'!$A:I,5,FALSE))</f>
        <v>0</v>
      </c>
      <c r="H11" s="95" t="str">
        <f t="shared" ca="1" si="0"/>
        <v>123 año, 7 mes</v>
      </c>
      <c r="I11" s="97" t="str">
        <f>IF(ISERROR(VLOOKUP('Salidas Pacientes'!$C11,'BD Pacientes'!$A:$I,6,FALSE)),"",VLOOKUP('Salidas Pacientes'!$C11,'BD Pacientes'!$A:$I,6,FALSE))</f>
        <v>CALLE 42 #85E-38</v>
      </c>
      <c r="J11" s="98">
        <f>IF(ISERROR(VLOOKUP('Salidas Pacientes'!$C11,'BD Pacientes'!$A:$I,7,FALSE)),"",VLOOKUP('Salidas Pacientes'!$C11,'BD Pacientes'!$A:$I,7,FALSE))</f>
        <v>0</v>
      </c>
      <c r="K11" s="99">
        <f>IF(ISERROR(VLOOKUP('Salidas Pacientes'!$C11,'BD Pacientes'!$A:$I,8,FALSE)),"",VLOOKUP('Salidas Pacientes'!$C11,'BD Pacientes'!$A:$I,8,FALSE))</f>
        <v>0</v>
      </c>
      <c r="L11" s="17">
        <f>IF(ISERROR(VLOOKUP('Salidas Pacientes'!$C11,'BD Pacientes'!$A:$I,9,FALSE)),"",VLOOKUP('Salidas Pacientes'!$C11,'BD Pacientes'!$A:$I,9,FALSE))</f>
        <v>0</v>
      </c>
      <c r="M11" s="17" t="s">
        <v>89</v>
      </c>
      <c r="N11" s="16" t="str">
        <f>IF(ISERROR(VLOOKUP('Salidas Pacientes'!$M11,Inventario!$A$2:$M$21,2,FALSE)),"",VLOOKUP('Salidas Pacientes'!$M11,Inventario!$A$2:$M$21,2,FALSE))</f>
        <v>Fluquadri</v>
      </c>
      <c r="O11" s="16" t="str">
        <f>IF(ISERROR(VLOOKUP('Salidas Pacientes'!$M11,Inventario!$A$2:$M$21,3,FALSE)),"",VLOOKUP('Salidas Pacientes'!$M11,Inventario!$A$2:$M$21,3,FALSE))</f>
        <v>Influenza</v>
      </c>
      <c r="P11" s="100" t="str">
        <f>IF(ISERROR(VLOOKUP('Salidas Pacientes'!$M11,Inventario!$A$2:$M$21,4,FALSE)),"",VLOOKUP('Salidas Pacientes'!$M11,Inventario!$A$2:$M$21,4,FALSE))</f>
        <v>IPS FARALLONES</v>
      </c>
      <c r="Q11" s="100" t="str">
        <f>IF(ISERROR(VLOOKUP('Salidas Pacientes'!$M11,Inventario!$A$2:$M$21,5,FALSE)),"",VLOOKUP('Salidas Pacientes'!$M11,Inventario!$A$2:$M$21,5,FALSE))</f>
        <v>Sanofi</v>
      </c>
      <c r="R11" s="17" t="str">
        <f>IF(ISERROR(VLOOKUP('Salidas Pacientes'!$M11,Inventario!$A$2:$M$21,6,FALSE)),"",VLOOKUP('Salidas Pacientes'!$M11,Inventario!$A$2:$M$21,6,FALSE))</f>
        <v>164992</v>
      </c>
      <c r="S11" s="101" t="s">
        <v>158</v>
      </c>
      <c r="T11" s="102">
        <f>IF(ISERROR(VLOOKUP('Salidas Pacientes'!$S11,Entradas!$H$1:$I$412,2,FALSE)),"",VLOOKUP('Salidas Pacientes'!$S11,Entradas!$H$1:$I$412,2,FALSE))</f>
        <v>44592</v>
      </c>
      <c r="U11" s="98"/>
      <c r="V11" s="98">
        <v>1</v>
      </c>
      <c r="W11" s="105"/>
    </row>
    <row r="12" spans="1:23" hidden="1" outlineLevel="1">
      <c r="A12" s="95">
        <v>44420</v>
      </c>
      <c r="B12" s="95" t="s">
        <v>276</v>
      </c>
      <c r="C12" s="98">
        <v>1112050839</v>
      </c>
      <c r="D12" s="17" t="str">
        <f>IF(ISERROR(VLOOKUP('Salidas Pacientes'!$C12,'BD Pacientes'!$A:I,2,FALSE)),"",VLOOKUP('Salidas Pacientes'!$C12,'BD Pacientes'!$A:I,2,FALSE))</f>
        <v>TI</v>
      </c>
      <c r="E12" s="16" t="str">
        <f>IF(ISERROR(VLOOKUP('Salidas Pacientes'!$C12,'BD Pacientes'!$A:I,3,FALSE)),"",VLOOKUP('Salidas Pacientes'!$C12,'BD Pacientes'!$A:I,3,FALSE))</f>
        <v>MARIANA CORTES CONTRERAS</v>
      </c>
      <c r="F12" s="17" t="str">
        <f>IF(ISERROR(VLOOKUP('Salidas Pacientes'!$C12,'BD Pacientes'!$A:I,4,FALSE)),"",VLOOKUP('Salidas Pacientes'!$C12,'BD Pacientes'!$A:I,4,FALSE))</f>
        <v>F</v>
      </c>
      <c r="G12" s="95">
        <f>IF(ISERROR(VLOOKUP('Salidas Pacientes'!$C12,'BD Pacientes'!$A:I,5,FALSE)),"",VLOOKUP('Salidas Pacientes'!$C12,'BD Pacientes'!$A:I,5,FALSE))</f>
        <v>0</v>
      </c>
      <c r="H12" s="95" t="str">
        <f t="shared" ca="1" si="0"/>
        <v>123 año, 7 mes</v>
      </c>
      <c r="I12" s="97" t="str">
        <f>IF(ISERROR(VLOOKUP('Salidas Pacientes'!$C12,'BD Pacientes'!$A:$I,6,FALSE)),"",VLOOKUP('Salidas Pacientes'!$C12,'BD Pacientes'!$A:$I,6,FALSE))</f>
        <v>CRA 95 A #45-103</v>
      </c>
      <c r="J12" s="98">
        <f>IF(ISERROR(VLOOKUP('Salidas Pacientes'!$C12,'BD Pacientes'!$A:$I,7,FALSE)),"",VLOOKUP('Salidas Pacientes'!$C12,'BD Pacientes'!$A:$I,7,FALSE))</f>
        <v>0</v>
      </c>
      <c r="K12" s="99">
        <f>IF(ISERROR(VLOOKUP('Salidas Pacientes'!$C12,'BD Pacientes'!$A:$I,8,FALSE)),"",VLOOKUP('Salidas Pacientes'!$C12,'BD Pacientes'!$A:$I,8,FALSE))</f>
        <v>0</v>
      </c>
      <c r="L12" s="17">
        <f>IF(ISERROR(VLOOKUP('Salidas Pacientes'!$C12,'BD Pacientes'!$A:$I,9,FALSE)),"",VLOOKUP('Salidas Pacientes'!$C12,'BD Pacientes'!$A:$I,9,FALSE))</f>
        <v>0</v>
      </c>
      <c r="M12" s="17" t="s">
        <v>89</v>
      </c>
      <c r="N12" s="16" t="str">
        <f>IF(ISERROR(VLOOKUP('Salidas Pacientes'!$M12,Inventario!$A$2:$M$21,2,FALSE)),"",VLOOKUP('Salidas Pacientes'!$M12,Inventario!$A$2:$M$21,2,FALSE))</f>
        <v>Fluquadri</v>
      </c>
      <c r="O12" s="16" t="str">
        <f>IF(ISERROR(VLOOKUP('Salidas Pacientes'!$M12,Inventario!$A$2:$M$21,3,FALSE)),"",VLOOKUP('Salidas Pacientes'!$M12,Inventario!$A$2:$M$21,3,FALSE))</f>
        <v>Influenza</v>
      </c>
      <c r="P12" s="100" t="str">
        <f>IF(ISERROR(VLOOKUP('Salidas Pacientes'!$M12,Inventario!$A$2:$M$21,4,FALSE)),"",VLOOKUP('Salidas Pacientes'!$M12,Inventario!$A$2:$M$21,4,FALSE))</f>
        <v>IPS FARALLONES</v>
      </c>
      <c r="Q12" s="100" t="str">
        <f>IF(ISERROR(VLOOKUP('Salidas Pacientes'!$M12,Inventario!$A$2:$M$21,5,FALSE)),"",VLOOKUP('Salidas Pacientes'!$M12,Inventario!$A$2:$M$21,5,FALSE))</f>
        <v>Sanofi</v>
      </c>
      <c r="R12" s="17" t="str">
        <f>IF(ISERROR(VLOOKUP('Salidas Pacientes'!$M12,Inventario!$A$2:$M$21,6,FALSE)),"",VLOOKUP('Salidas Pacientes'!$M12,Inventario!$A$2:$M$21,6,FALSE))</f>
        <v>164992</v>
      </c>
      <c r="S12" s="101" t="s">
        <v>158</v>
      </c>
      <c r="T12" s="102">
        <f>IF(ISERROR(VLOOKUP('Salidas Pacientes'!$S12,Entradas!$H$1:$I$412,2,FALSE)),"",VLOOKUP('Salidas Pacientes'!$S12,Entradas!$H$1:$I$412,2,FALSE))</f>
        <v>44592</v>
      </c>
      <c r="U12" s="98"/>
      <c r="V12" s="98">
        <v>1</v>
      </c>
      <c r="W12" s="105"/>
    </row>
    <row r="13" spans="1:23" hidden="1" outlineLevel="1">
      <c r="A13" s="95">
        <v>44421</v>
      </c>
      <c r="B13" s="95" t="s">
        <v>276</v>
      </c>
      <c r="C13" s="98">
        <v>1150690029</v>
      </c>
      <c r="D13" s="17" t="str">
        <f>IF(ISERROR(VLOOKUP('Salidas Pacientes'!$C13,'BD Pacientes'!$A:I,2,FALSE)),"",VLOOKUP('Salidas Pacientes'!$C13,'BD Pacientes'!$A:I,2,FALSE))</f>
        <v>TI</v>
      </c>
      <c r="E13" s="16" t="str">
        <f>IF(ISERROR(VLOOKUP('Salidas Pacientes'!$C13,'BD Pacientes'!$A:I,3,FALSE)),"",VLOOKUP('Salidas Pacientes'!$C13,'BD Pacientes'!$A:I,3,FALSE))</f>
        <v>JUAN PABLO OREJUELA SARRIA</v>
      </c>
      <c r="F13" s="17" t="str">
        <f>IF(ISERROR(VLOOKUP('Salidas Pacientes'!$C13,'BD Pacientes'!$A:I,4,FALSE)),"",VLOOKUP('Salidas Pacientes'!$C13,'BD Pacientes'!$A:I,4,FALSE))</f>
        <v>M</v>
      </c>
      <c r="G13" s="95">
        <f>IF(ISERROR(VLOOKUP('Salidas Pacientes'!$C13,'BD Pacientes'!$A:I,5,FALSE)),"",VLOOKUP('Salidas Pacientes'!$C13,'BD Pacientes'!$A:I,5,FALSE))</f>
        <v>0</v>
      </c>
      <c r="H13" s="95" t="str">
        <f t="shared" ca="1" si="0"/>
        <v>123 año, 7 mes</v>
      </c>
      <c r="I13" s="97" t="str">
        <f>IF(ISERROR(VLOOKUP('Salidas Pacientes'!$C13,'BD Pacientes'!$A:$I,6,FALSE)),"",VLOOKUP('Salidas Pacientes'!$C13,'BD Pacientes'!$A:$I,6,FALSE))</f>
        <v>CRA 83E #54-79</v>
      </c>
      <c r="J13" s="98">
        <f>IF(ISERROR(VLOOKUP('Salidas Pacientes'!$C13,'BD Pacientes'!$A:$I,7,FALSE)),"",VLOOKUP('Salidas Pacientes'!$C13,'BD Pacientes'!$A:$I,7,FALSE))</f>
        <v>0</v>
      </c>
      <c r="K13" s="99">
        <f>IF(ISERROR(VLOOKUP('Salidas Pacientes'!$C13,'BD Pacientes'!$A:$I,8,FALSE)),"",VLOOKUP('Salidas Pacientes'!$C13,'BD Pacientes'!$A:$I,8,FALSE))</f>
        <v>0</v>
      </c>
      <c r="L13" s="17">
        <f>IF(ISERROR(VLOOKUP('Salidas Pacientes'!$C13,'BD Pacientes'!$A:$I,9,FALSE)),"",VLOOKUP('Salidas Pacientes'!$C13,'BD Pacientes'!$A:$I,9,FALSE))</f>
        <v>0</v>
      </c>
      <c r="M13" s="17" t="s">
        <v>118</v>
      </c>
      <c r="N13" s="16" t="str">
        <f>IF(ISERROR(VLOOKUP('Salidas Pacientes'!$M13,Inventario!$A$2:$M$21,2,FALSE)),"",VLOOKUP('Salidas Pacientes'!$M13,Inventario!$A$2:$M$21,2,FALSE))</f>
        <v>Varivax</v>
      </c>
      <c r="O13" s="16" t="str">
        <f>IF(ISERROR(VLOOKUP('Salidas Pacientes'!$M13,Inventario!$A$2:$M$21,3,FALSE)),"",VLOOKUP('Salidas Pacientes'!$M13,Inventario!$A$2:$M$21,3,FALSE))</f>
        <v>Varicela</v>
      </c>
      <c r="P13" s="100" t="str">
        <f>IF(ISERROR(VLOOKUP('Salidas Pacientes'!$M13,Inventario!$A$2:$M$21,4,FALSE)),"",VLOOKUP('Salidas Pacientes'!$M13,Inventario!$A$2:$M$21,4,FALSE))</f>
        <v>IPS FARALLONES</v>
      </c>
      <c r="Q13" s="100" t="str">
        <f>IF(ISERROR(VLOOKUP('Salidas Pacientes'!$M13,Inventario!$A$2:$M$21,5,FALSE)),"",VLOOKUP('Salidas Pacientes'!$M13,Inventario!$A$2:$M$21,5,FALSE))</f>
        <v>Merck</v>
      </c>
      <c r="R13" s="17" t="str">
        <f>IF(ISERROR(VLOOKUP('Salidas Pacientes'!$M13,Inventario!$A$2:$M$21,6,FALSE)),"",VLOOKUP('Salidas Pacientes'!$M13,Inventario!$A$2:$M$21,6,FALSE))</f>
        <v>4500</v>
      </c>
      <c r="S13" s="101" t="s">
        <v>161</v>
      </c>
      <c r="T13" s="102">
        <f>IF(ISERROR(VLOOKUP('Salidas Pacientes'!$S13,Entradas!$H$1:$I$412,2,FALSE)),"",VLOOKUP('Salidas Pacientes'!$S13,Entradas!$H$1:$I$412,2,FALSE))</f>
        <v>44957</v>
      </c>
      <c r="U13" s="98"/>
      <c r="V13" s="98">
        <v>1</v>
      </c>
      <c r="W13" s="105"/>
    </row>
    <row r="14" spans="1:23" hidden="1" outlineLevel="1">
      <c r="A14" s="95">
        <v>44421</v>
      </c>
      <c r="B14" s="95" t="s">
        <v>276</v>
      </c>
      <c r="C14" s="98">
        <v>1150690029</v>
      </c>
      <c r="D14" s="17" t="str">
        <f>IF(ISERROR(VLOOKUP('Salidas Pacientes'!$C14,'BD Pacientes'!$A:I,2,FALSE)),"",VLOOKUP('Salidas Pacientes'!$C14,'BD Pacientes'!$A:I,2,FALSE))</f>
        <v>TI</v>
      </c>
      <c r="E14" s="16" t="str">
        <f>IF(ISERROR(VLOOKUP('Salidas Pacientes'!$C14,'BD Pacientes'!$A:I,3,FALSE)),"",VLOOKUP('Salidas Pacientes'!$C14,'BD Pacientes'!$A:I,3,FALSE))</f>
        <v>JUAN PABLO OREJUELA SARRIA</v>
      </c>
      <c r="F14" s="17" t="str">
        <f>IF(ISERROR(VLOOKUP('Salidas Pacientes'!$C14,'BD Pacientes'!$A:I,4,FALSE)),"",VLOOKUP('Salidas Pacientes'!$C14,'BD Pacientes'!$A:I,4,FALSE))</f>
        <v>M</v>
      </c>
      <c r="G14" s="95">
        <f>IF(ISERROR(VLOOKUP('Salidas Pacientes'!$C14,'BD Pacientes'!$A:I,5,FALSE)),"",VLOOKUP('Salidas Pacientes'!$C14,'BD Pacientes'!$A:I,5,FALSE))</f>
        <v>0</v>
      </c>
      <c r="H14" s="95" t="str">
        <f t="shared" ca="1" si="0"/>
        <v>123 año, 7 mes</v>
      </c>
      <c r="I14" s="97" t="str">
        <f>IF(ISERROR(VLOOKUP('Salidas Pacientes'!$C14,'BD Pacientes'!$A:$I,6,FALSE)),"",VLOOKUP('Salidas Pacientes'!$C14,'BD Pacientes'!$A:$I,6,FALSE))</f>
        <v>CRA 83E #54-79</v>
      </c>
      <c r="J14" s="98">
        <f>IF(ISERROR(VLOOKUP('Salidas Pacientes'!$C14,'BD Pacientes'!$A:$I,7,FALSE)),"",VLOOKUP('Salidas Pacientes'!$C14,'BD Pacientes'!$A:$I,7,FALSE))</f>
        <v>0</v>
      </c>
      <c r="K14" s="99">
        <f>IF(ISERROR(VLOOKUP('Salidas Pacientes'!$C14,'BD Pacientes'!$A:$I,8,FALSE)),"",VLOOKUP('Salidas Pacientes'!$C14,'BD Pacientes'!$A:$I,8,FALSE))</f>
        <v>0</v>
      </c>
      <c r="L14" s="17">
        <f>IF(ISERROR(VLOOKUP('Salidas Pacientes'!$C14,'BD Pacientes'!$A:$I,9,FALSE)),"",VLOOKUP('Salidas Pacientes'!$C14,'BD Pacientes'!$A:$I,9,FALSE))</f>
        <v>0</v>
      </c>
      <c r="M14" s="17" t="s">
        <v>89</v>
      </c>
      <c r="N14" s="16" t="str">
        <f>IF(ISERROR(VLOOKUP('Salidas Pacientes'!$M14,Inventario!$A$2:$M$21,2,FALSE)),"",VLOOKUP('Salidas Pacientes'!$M14,Inventario!$A$2:$M$21,2,FALSE))</f>
        <v>Fluquadri</v>
      </c>
      <c r="O14" s="16" t="str">
        <f>IF(ISERROR(VLOOKUP('Salidas Pacientes'!$M14,Inventario!$A$2:$M$21,3,FALSE)),"",VLOOKUP('Salidas Pacientes'!$M14,Inventario!$A$2:$M$21,3,FALSE))</f>
        <v>Influenza</v>
      </c>
      <c r="P14" s="100" t="str">
        <f>IF(ISERROR(VLOOKUP('Salidas Pacientes'!$M14,Inventario!$A$2:$M$21,4,FALSE)),"",VLOOKUP('Salidas Pacientes'!$M14,Inventario!$A$2:$M$21,4,FALSE))</f>
        <v>IPS FARALLONES</v>
      </c>
      <c r="Q14" s="100" t="str">
        <f>IF(ISERROR(VLOOKUP('Salidas Pacientes'!$M14,Inventario!$A$2:$M$21,5,FALSE)),"",VLOOKUP('Salidas Pacientes'!$M14,Inventario!$A$2:$M$21,5,FALSE))</f>
        <v>Sanofi</v>
      </c>
      <c r="R14" s="17" t="str">
        <f>IF(ISERROR(VLOOKUP('Salidas Pacientes'!$M14,Inventario!$A$2:$M$21,6,FALSE)),"",VLOOKUP('Salidas Pacientes'!$M14,Inventario!$A$2:$M$21,6,FALSE))</f>
        <v>164992</v>
      </c>
      <c r="S14" s="101" t="s">
        <v>158</v>
      </c>
      <c r="T14" s="102">
        <f>IF(ISERROR(VLOOKUP('Salidas Pacientes'!$S14,Entradas!$H$1:$I$412,2,FALSE)),"",VLOOKUP('Salidas Pacientes'!$S14,Entradas!$H$1:$I$412,2,FALSE))</f>
        <v>44592</v>
      </c>
      <c r="U14" s="98"/>
      <c r="V14" s="98">
        <v>1</v>
      </c>
      <c r="W14" s="105"/>
    </row>
    <row r="15" spans="1:23" hidden="1" outlineLevel="1">
      <c r="A15" s="95">
        <v>44421</v>
      </c>
      <c r="B15" s="95" t="s">
        <v>276</v>
      </c>
      <c r="C15" s="98">
        <v>1232816464</v>
      </c>
      <c r="D15" s="17" t="str">
        <f>IF(ISERROR(VLOOKUP('Salidas Pacientes'!$C15,'BD Pacientes'!$A:I,2,FALSE)),"",VLOOKUP('Salidas Pacientes'!$C15,'BD Pacientes'!$A:I,2,FALSE))</f>
        <v>RC</v>
      </c>
      <c r="E15" s="16" t="str">
        <f>IF(ISERROR(VLOOKUP('Salidas Pacientes'!$C15,'BD Pacientes'!$A:I,3,FALSE)),"",VLOOKUP('Salidas Pacientes'!$C15,'BD Pacientes'!$A:I,3,FALSE))</f>
        <v>EMILIANO LUCIO RODRIGUEZ</v>
      </c>
      <c r="F15" s="17" t="str">
        <f>IF(ISERROR(VLOOKUP('Salidas Pacientes'!$C15,'BD Pacientes'!$A:I,4,FALSE)),"",VLOOKUP('Salidas Pacientes'!$C15,'BD Pacientes'!$A:I,4,FALSE))</f>
        <v>M</v>
      </c>
      <c r="G15" s="95">
        <f>IF(ISERROR(VLOOKUP('Salidas Pacientes'!$C15,'BD Pacientes'!$A:I,5,FALSE)),"",VLOOKUP('Salidas Pacientes'!$C15,'BD Pacientes'!$A:I,5,FALSE))</f>
        <v>44362</v>
      </c>
      <c r="H15" s="95" t="str">
        <f t="shared" ca="1" si="0"/>
        <v>2 año, 2 mes</v>
      </c>
      <c r="I15" s="97" t="str">
        <f>IF(ISERROR(VLOOKUP('Salidas Pacientes'!$C15,'BD Pacientes'!$A:$I,6,FALSE)),"",VLOOKUP('Salidas Pacientes'!$C15,'BD Pacientes'!$A:$I,6,FALSE))</f>
        <v>AV 5BN # 64N-80</v>
      </c>
      <c r="J15" s="98">
        <f>IF(ISERROR(VLOOKUP('Salidas Pacientes'!$C15,'BD Pacientes'!$A:$I,7,FALSE)),"",VLOOKUP('Salidas Pacientes'!$C15,'BD Pacientes'!$A:$I,7,FALSE))</f>
        <v>1143835116</v>
      </c>
      <c r="K15" s="99" t="str">
        <f>IF(ISERROR(VLOOKUP('Salidas Pacientes'!$C15,'BD Pacientes'!$A:$I,8,FALSE)),"",VLOOKUP('Salidas Pacientes'!$C15,'BD Pacientes'!$A:$I,8,FALSE))</f>
        <v>DIANA RODRIGUEZ</v>
      </c>
      <c r="L15" s="17">
        <f>IF(ISERROR(VLOOKUP('Salidas Pacientes'!$C15,'BD Pacientes'!$A:$I,9,FALSE)),"",VLOOKUP('Salidas Pacientes'!$C15,'BD Pacientes'!$A:$I,9,FALSE))</f>
        <v>3046685324</v>
      </c>
      <c r="M15" s="17" t="s">
        <v>54</v>
      </c>
      <c r="N15" s="16" t="str">
        <f>IF(ISERROR(VLOOKUP('Salidas Pacientes'!$M15,Inventario!$A$2:$M$21,2,FALSE)),"",VLOOKUP('Salidas Pacientes'!$M15,Inventario!$A$2:$M$21,2,FALSE))</f>
        <v>Prevenar</v>
      </c>
      <c r="O15" s="16" t="str">
        <f>IF(ISERROR(VLOOKUP('Salidas Pacientes'!$M15,Inventario!$A$2:$M$21,3,FALSE)),"",VLOOKUP('Salidas Pacientes'!$M15,Inventario!$A$2:$M$21,3,FALSE))</f>
        <v>Neumococo 13V</v>
      </c>
      <c r="P15" s="100" t="str">
        <f>IF(ISERROR(VLOOKUP('Salidas Pacientes'!$M15,Inventario!$A$2:$M$21,4,FALSE)),"",VLOOKUP('Salidas Pacientes'!$M15,Inventario!$A$2:$M$21,4,FALSE))</f>
        <v>Cobo Medical</v>
      </c>
      <c r="Q15" s="100" t="str">
        <f>IF(ISERROR(VLOOKUP('Salidas Pacientes'!$M15,Inventario!$A$2:$M$21,5,FALSE)),"",VLOOKUP('Salidas Pacientes'!$M15,Inventario!$A$2:$M$21,5,FALSE))</f>
        <v>Pfizer</v>
      </c>
      <c r="R15" s="17" t="str">
        <f>IF(ISERROR(VLOOKUP('Salidas Pacientes'!$M15,Inventario!$A$2:$M$21,6,FALSE)),"",VLOOKUP('Salidas Pacientes'!$M15,Inventario!$A$2:$M$21,6,FALSE))</f>
        <v>2156</v>
      </c>
      <c r="S15" s="101" t="s">
        <v>171</v>
      </c>
      <c r="T15" s="102">
        <f>IF(ISERROR(VLOOKUP('Salidas Pacientes'!$S15,Entradas!$H$1:$I$412,2,FALSE)),"",VLOOKUP('Salidas Pacientes'!$S15,Entradas!$H$1:$I$412,2,FALSE))</f>
        <v>44865</v>
      </c>
      <c r="U15" s="98"/>
      <c r="V15" s="98">
        <v>1</v>
      </c>
      <c r="W15" s="105"/>
    </row>
    <row r="16" spans="1:23" hidden="1" outlineLevel="1">
      <c r="A16" s="95">
        <v>44421</v>
      </c>
      <c r="B16" s="95" t="s">
        <v>276</v>
      </c>
      <c r="C16" s="98">
        <v>1232816464</v>
      </c>
      <c r="D16" s="17" t="str">
        <f>IF(ISERROR(VLOOKUP('Salidas Pacientes'!$C16,'BD Pacientes'!$A:I,2,FALSE)),"",VLOOKUP('Salidas Pacientes'!$C16,'BD Pacientes'!$A:I,2,FALSE))</f>
        <v>RC</v>
      </c>
      <c r="E16" s="16" t="str">
        <f>IF(ISERROR(VLOOKUP('Salidas Pacientes'!$C16,'BD Pacientes'!$A:I,3,FALSE)),"",VLOOKUP('Salidas Pacientes'!$C16,'BD Pacientes'!$A:I,3,FALSE))</f>
        <v>EMILIANO LUCIO RODRIGUEZ</v>
      </c>
      <c r="F16" s="17" t="str">
        <f>IF(ISERROR(VLOOKUP('Salidas Pacientes'!$C16,'BD Pacientes'!$A:I,4,FALSE)),"",VLOOKUP('Salidas Pacientes'!$C16,'BD Pacientes'!$A:I,4,FALSE))</f>
        <v>M</v>
      </c>
      <c r="G16" s="95">
        <f>IF(ISERROR(VLOOKUP('Salidas Pacientes'!$C16,'BD Pacientes'!$A:I,5,FALSE)),"",VLOOKUP('Salidas Pacientes'!$C16,'BD Pacientes'!$A:I,5,FALSE))</f>
        <v>44362</v>
      </c>
      <c r="H16" s="95" t="str">
        <f t="shared" ca="1" si="0"/>
        <v>2 año, 2 mes</v>
      </c>
      <c r="I16" s="97" t="str">
        <f>IF(ISERROR(VLOOKUP('Salidas Pacientes'!$C16,'BD Pacientes'!$A:$I,6,FALSE)),"",VLOOKUP('Salidas Pacientes'!$C16,'BD Pacientes'!$A:$I,6,FALSE))</f>
        <v>AV 5BN # 64N-80</v>
      </c>
      <c r="J16" s="98">
        <f>IF(ISERROR(VLOOKUP('Salidas Pacientes'!$C16,'BD Pacientes'!$A:$I,7,FALSE)),"",VLOOKUP('Salidas Pacientes'!$C16,'BD Pacientes'!$A:$I,7,FALSE))</f>
        <v>1143835116</v>
      </c>
      <c r="K16" s="99" t="str">
        <f>IF(ISERROR(VLOOKUP('Salidas Pacientes'!$C16,'BD Pacientes'!$A:$I,8,FALSE)),"",VLOOKUP('Salidas Pacientes'!$C16,'BD Pacientes'!$A:$I,8,FALSE))</f>
        <v>DIANA RODRIGUEZ</v>
      </c>
      <c r="L16" s="17">
        <f>IF(ISERROR(VLOOKUP('Salidas Pacientes'!$C16,'BD Pacientes'!$A:$I,9,FALSE)),"",VLOOKUP('Salidas Pacientes'!$C16,'BD Pacientes'!$A:$I,9,FALSE))</f>
        <v>3046685324</v>
      </c>
      <c r="M16" s="17" t="s">
        <v>77</v>
      </c>
      <c r="N16" s="16" t="str">
        <f>IF(ISERROR(VLOOKUP('Salidas Pacientes'!$M16,Inventario!$A$2:$M$21,2,FALSE)),"",VLOOKUP('Salidas Pacientes'!$M16,Inventario!$A$2:$M$21,2,FALSE))</f>
        <v>Hexaxim</v>
      </c>
      <c r="O16" s="16" t="str">
        <f>IF(ISERROR(VLOOKUP('Salidas Pacientes'!$M16,Inventario!$A$2:$M$21,3,FALSE)),"",VLOOKUP('Salidas Pacientes'!$M16,Inventario!$A$2:$M$21,3,FALSE))</f>
        <v>DPAT + VPI + HIB + HB</v>
      </c>
      <c r="P16" s="100" t="str">
        <f>IF(ISERROR(VLOOKUP('Salidas Pacientes'!$M16,Inventario!$A$2:$M$21,4,FALSE)),"",VLOOKUP('Salidas Pacientes'!$M16,Inventario!$A$2:$M$21,4,FALSE))</f>
        <v>IPS FARALLONES</v>
      </c>
      <c r="Q16" s="100" t="str">
        <f>IF(ISERROR(VLOOKUP('Salidas Pacientes'!$M16,Inventario!$A$2:$M$21,5,FALSE)),"",VLOOKUP('Salidas Pacientes'!$M16,Inventario!$A$2:$M$21,5,FALSE))</f>
        <v>Sanofi</v>
      </c>
      <c r="R16" s="17" t="str">
        <f>IF(ISERROR(VLOOKUP('Salidas Pacientes'!$M16,Inventario!$A$2:$M$21,6,FALSE)),"",VLOOKUP('Salidas Pacientes'!$M16,Inventario!$A$2:$M$21,6,FALSE))</f>
        <v>3800</v>
      </c>
      <c r="S16" s="101" t="s">
        <v>159</v>
      </c>
      <c r="T16" s="102">
        <f>IF(ISERROR(VLOOKUP('Salidas Pacientes'!$S16,Entradas!$H$1:$I$412,2,FALSE)),"",VLOOKUP('Salidas Pacientes'!$S16,Entradas!$H$1:$I$412,2,FALSE))</f>
        <v>44773</v>
      </c>
      <c r="U16" s="98"/>
      <c r="V16" s="98">
        <v>1</v>
      </c>
      <c r="W16" s="105"/>
    </row>
    <row r="17" spans="1:23" hidden="1" outlineLevel="1">
      <c r="A17" s="95">
        <v>44421</v>
      </c>
      <c r="B17" s="95" t="s">
        <v>276</v>
      </c>
      <c r="C17" s="98">
        <v>1232816464</v>
      </c>
      <c r="D17" s="17" t="str">
        <f>IF(ISERROR(VLOOKUP('Salidas Pacientes'!$C17,'BD Pacientes'!$A:I,2,FALSE)),"",VLOOKUP('Salidas Pacientes'!$C17,'BD Pacientes'!$A:I,2,FALSE))</f>
        <v>RC</v>
      </c>
      <c r="E17" s="16" t="str">
        <f>IF(ISERROR(VLOOKUP('Salidas Pacientes'!$C17,'BD Pacientes'!$A:I,3,FALSE)),"",VLOOKUP('Salidas Pacientes'!$C17,'BD Pacientes'!$A:I,3,FALSE))</f>
        <v>EMILIANO LUCIO RODRIGUEZ</v>
      </c>
      <c r="F17" s="17" t="str">
        <f>IF(ISERROR(VLOOKUP('Salidas Pacientes'!$C17,'BD Pacientes'!$A:I,4,FALSE)),"",VLOOKUP('Salidas Pacientes'!$C17,'BD Pacientes'!$A:I,4,FALSE))</f>
        <v>M</v>
      </c>
      <c r="G17" s="95">
        <f>IF(ISERROR(VLOOKUP('Salidas Pacientes'!$C17,'BD Pacientes'!$A:I,5,FALSE)),"",VLOOKUP('Salidas Pacientes'!$C17,'BD Pacientes'!$A:I,5,FALSE))</f>
        <v>44362</v>
      </c>
      <c r="H17" s="95" t="str">
        <f t="shared" ca="1" si="0"/>
        <v>2 año, 2 mes</v>
      </c>
      <c r="I17" s="97" t="str">
        <f>IF(ISERROR(VLOOKUP('Salidas Pacientes'!$C17,'BD Pacientes'!$A:$I,6,FALSE)),"",VLOOKUP('Salidas Pacientes'!$C17,'BD Pacientes'!$A:$I,6,FALSE))</f>
        <v>AV 5BN # 64N-80</v>
      </c>
      <c r="J17" s="98">
        <f>IF(ISERROR(VLOOKUP('Salidas Pacientes'!$C17,'BD Pacientes'!$A:$I,7,FALSE)),"",VLOOKUP('Salidas Pacientes'!$C17,'BD Pacientes'!$A:$I,7,FALSE))</f>
        <v>1143835116</v>
      </c>
      <c r="K17" s="99" t="str">
        <f>IF(ISERROR(VLOOKUP('Salidas Pacientes'!$C17,'BD Pacientes'!$A:$I,8,FALSE)),"",VLOOKUP('Salidas Pacientes'!$C17,'BD Pacientes'!$A:$I,8,FALSE))</f>
        <v>DIANA RODRIGUEZ</v>
      </c>
      <c r="L17" s="17">
        <f>IF(ISERROR(VLOOKUP('Salidas Pacientes'!$C17,'BD Pacientes'!$A:$I,9,FALSE)),"",VLOOKUP('Salidas Pacientes'!$C17,'BD Pacientes'!$A:$I,9,FALSE))</f>
        <v>3046685324</v>
      </c>
      <c r="M17" s="17" t="s">
        <v>96</v>
      </c>
      <c r="N17" s="16" t="str">
        <f>IF(ISERROR(VLOOKUP('Salidas Pacientes'!$M17,Inventario!$A$2:$M$21,2,FALSE)),"",VLOOKUP('Salidas Pacientes'!$M17,Inventario!$A$2:$M$21,2,FALSE))</f>
        <v>Rotateq</v>
      </c>
      <c r="O17" s="16" t="str">
        <f>IF(ISERROR(VLOOKUP('Salidas Pacientes'!$M17,Inventario!$A$2:$M$21,3,FALSE)),"",VLOOKUP('Salidas Pacientes'!$M17,Inventario!$A$2:$M$21,3,FALSE))</f>
        <v>Rotavirus Vivo Atenuado</v>
      </c>
      <c r="P17" s="100" t="str">
        <f>IF(ISERROR(VLOOKUP('Salidas Pacientes'!$M17,Inventario!$A$2:$M$21,4,FALSE)),"",VLOOKUP('Salidas Pacientes'!$M17,Inventario!$A$2:$M$21,4,FALSE))</f>
        <v>IPS FARALLONES</v>
      </c>
      <c r="Q17" s="100" t="str">
        <f>IF(ISERROR(VLOOKUP('Salidas Pacientes'!$M17,Inventario!$A$2:$M$21,5,FALSE)),"",VLOOKUP('Salidas Pacientes'!$M17,Inventario!$A$2:$M$21,5,FALSE))</f>
        <v>Merck</v>
      </c>
      <c r="R17" s="17" t="str">
        <f>IF(ISERROR(VLOOKUP('Salidas Pacientes'!$M17,Inventario!$A$2:$M$21,6,FALSE)),"",VLOOKUP('Salidas Pacientes'!$M17,Inventario!$A$2:$M$21,6,FALSE))</f>
        <v>1800</v>
      </c>
      <c r="S17" s="101" t="s">
        <v>157</v>
      </c>
      <c r="T17" s="102">
        <f>IF(ISERROR(VLOOKUP('Salidas Pacientes'!$S17,Entradas!$H$1:$I$412,2,FALSE)),"",VLOOKUP('Salidas Pacientes'!$S17,Entradas!$H$1:$I$412,2,FALSE))</f>
        <v>44805</v>
      </c>
      <c r="U17" s="98"/>
      <c r="V17" s="98">
        <v>1</v>
      </c>
      <c r="W17" s="105"/>
    </row>
    <row r="18" spans="1:23" hidden="1" outlineLevel="1">
      <c r="A18" s="95">
        <v>44421</v>
      </c>
      <c r="B18" s="95" t="s">
        <v>276</v>
      </c>
      <c r="C18" s="98">
        <v>1144048393</v>
      </c>
      <c r="D18" s="17" t="str">
        <f>IF(ISERROR(VLOOKUP('Salidas Pacientes'!$C18,'BD Pacientes'!$A:I,2,FALSE)),"",VLOOKUP('Salidas Pacientes'!$C18,'BD Pacientes'!$A:I,2,FALSE))</f>
        <v>CC</v>
      </c>
      <c r="E18" s="16" t="str">
        <f>IF(ISERROR(VLOOKUP('Salidas Pacientes'!$C18,'BD Pacientes'!$A:I,3,FALSE)),"",VLOOKUP('Salidas Pacientes'!$C18,'BD Pacientes'!$A:I,3,FALSE))</f>
        <v>CARLOS EDUARDO OREJUELA ALVIRA</v>
      </c>
      <c r="F18" s="17" t="str">
        <f>IF(ISERROR(VLOOKUP('Salidas Pacientes'!$C18,'BD Pacientes'!$A:I,4,FALSE)),"",VLOOKUP('Salidas Pacientes'!$C18,'BD Pacientes'!$A:I,4,FALSE))</f>
        <v>M</v>
      </c>
      <c r="G18" s="95">
        <f>IF(ISERROR(VLOOKUP('Salidas Pacientes'!$C18,'BD Pacientes'!$A:I,5,FALSE)),"",VLOOKUP('Salidas Pacientes'!$C18,'BD Pacientes'!$A:I,5,FALSE))</f>
        <v>0</v>
      </c>
      <c r="H18" s="95" t="str">
        <f t="shared" ca="1" si="0"/>
        <v>123 año, 7 mes</v>
      </c>
      <c r="I18" s="97" t="str">
        <f>IF(ISERROR(VLOOKUP('Salidas Pacientes'!$C18,'BD Pacientes'!$A:$I,6,FALSE)),"",VLOOKUP('Salidas Pacientes'!$C18,'BD Pacientes'!$A:$I,6,FALSE))</f>
        <v>CRA 83E #54-79</v>
      </c>
      <c r="J18" s="98">
        <f>IF(ISERROR(VLOOKUP('Salidas Pacientes'!$C18,'BD Pacientes'!$A:$I,7,FALSE)),"",VLOOKUP('Salidas Pacientes'!$C18,'BD Pacientes'!$A:$I,7,FALSE))</f>
        <v>0</v>
      </c>
      <c r="K18" s="99">
        <f>IF(ISERROR(VLOOKUP('Salidas Pacientes'!$C18,'BD Pacientes'!$A:$I,8,FALSE)),"",VLOOKUP('Salidas Pacientes'!$C18,'BD Pacientes'!$A:$I,8,FALSE))</f>
        <v>0</v>
      </c>
      <c r="L18" s="17">
        <f>IF(ISERROR(VLOOKUP('Salidas Pacientes'!$C18,'BD Pacientes'!$A:$I,9,FALSE)),"",VLOOKUP('Salidas Pacientes'!$C18,'BD Pacientes'!$A:$I,9,FALSE))</f>
        <v>0</v>
      </c>
      <c r="M18" s="17" t="s">
        <v>89</v>
      </c>
      <c r="N18" s="16" t="str">
        <f>IF(ISERROR(VLOOKUP('Salidas Pacientes'!$M18,Inventario!$A$2:$M$21,2,FALSE)),"",VLOOKUP('Salidas Pacientes'!$M18,Inventario!$A$2:$M$21,2,FALSE))</f>
        <v>Fluquadri</v>
      </c>
      <c r="O18" s="16" t="str">
        <f>IF(ISERROR(VLOOKUP('Salidas Pacientes'!$M18,Inventario!$A$2:$M$21,3,FALSE)),"",VLOOKUP('Salidas Pacientes'!$M18,Inventario!$A$2:$M$21,3,FALSE))</f>
        <v>Influenza</v>
      </c>
      <c r="P18" s="100" t="str">
        <f>IF(ISERROR(VLOOKUP('Salidas Pacientes'!$M18,Inventario!$A$2:$M$21,4,FALSE)),"",VLOOKUP('Salidas Pacientes'!$M18,Inventario!$A$2:$M$21,4,FALSE))</f>
        <v>IPS FARALLONES</v>
      </c>
      <c r="Q18" s="100" t="str">
        <f>IF(ISERROR(VLOOKUP('Salidas Pacientes'!$M18,Inventario!$A$2:$M$21,5,FALSE)),"",VLOOKUP('Salidas Pacientes'!$M18,Inventario!$A$2:$M$21,5,FALSE))</f>
        <v>Sanofi</v>
      </c>
      <c r="R18" s="17" t="str">
        <f>IF(ISERROR(VLOOKUP('Salidas Pacientes'!$M18,Inventario!$A$2:$M$21,6,FALSE)),"",VLOOKUP('Salidas Pacientes'!$M18,Inventario!$A$2:$M$21,6,FALSE))</f>
        <v>164992</v>
      </c>
      <c r="S18" s="101" t="s">
        <v>158</v>
      </c>
      <c r="T18" s="102">
        <f>IF(ISERROR(VLOOKUP('Salidas Pacientes'!$S18,Entradas!$H$1:$I$412,2,FALSE)),"",VLOOKUP('Salidas Pacientes'!$S18,Entradas!$H$1:$I$412,2,FALSE))</f>
        <v>44592</v>
      </c>
      <c r="U18" s="98"/>
      <c r="V18" s="98">
        <v>1</v>
      </c>
      <c r="W18" s="105"/>
    </row>
    <row r="19" spans="1:23" hidden="1" outlineLevel="1">
      <c r="A19" s="95">
        <v>44422</v>
      </c>
      <c r="B19" s="95" t="s">
        <v>276</v>
      </c>
      <c r="C19" s="98">
        <v>1112069103</v>
      </c>
      <c r="D19" s="17" t="str">
        <f>IF(ISERROR(VLOOKUP('Salidas Pacientes'!$C19,'BD Pacientes'!$A:I,2,FALSE)),"",VLOOKUP('Salidas Pacientes'!$C19,'BD Pacientes'!$A:I,2,FALSE))</f>
        <v>RC</v>
      </c>
      <c r="E19" s="16" t="str">
        <f>IF(ISERROR(VLOOKUP('Salidas Pacientes'!$C19,'BD Pacientes'!$A:I,3,FALSE)),"",VLOOKUP('Salidas Pacientes'!$C19,'BD Pacientes'!$A:I,3,FALSE))</f>
        <v>GABRIELA ESCOBAR ROJAS</v>
      </c>
      <c r="F19" s="17" t="str">
        <f>IF(ISERROR(VLOOKUP('Salidas Pacientes'!$C19,'BD Pacientes'!$A:I,4,FALSE)),"",VLOOKUP('Salidas Pacientes'!$C19,'BD Pacientes'!$A:I,4,FALSE))</f>
        <v>F</v>
      </c>
      <c r="G19" s="95">
        <f>IF(ISERROR(VLOOKUP('Salidas Pacientes'!$C19,'BD Pacientes'!$A:I,5,FALSE)),"",VLOOKUP('Salidas Pacientes'!$C19,'BD Pacientes'!$A:I,5,FALSE))</f>
        <v>0</v>
      </c>
      <c r="H19" s="95" t="str">
        <f t="shared" ca="1" si="0"/>
        <v>123 año, 7 mes</v>
      </c>
      <c r="I19" s="97" t="str">
        <f>IF(ISERROR(VLOOKUP('Salidas Pacientes'!$C19,'BD Pacientes'!$A:$I,6,FALSE)),"",VLOOKUP('Salidas Pacientes'!$C19,'BD Pacientes'!$A:$I,6,FALSE))</f>
        <v>CRA 83A #48-24</v>
      </c>
      <c r="J19" s="98">
        <f>IF(ISERROR(VLOOKUP('Salidas Pacientes'!$C19,'BD Pacientes'!$A:$I,7,FALSE)),"",VLOOKUP('Salidas Pacientes'!$C19,'BD Pacientes'!$A:$I,7,FALSE))</f>
        <v>0</v>
      </c>
      <c r="K19" s="99">
        <f>IF(ISERROR(VLOOKUP('Salidas Pacientes'!$C19,'BD Pacientes'!$A:$I,8,FALSE)),"",VLOOKUP('Salidas Pacientes'!$C19,'BD Pacientes'!$A:$I,8,FALSE))</f>
        <v>0</v>
      </c>
      <c r="L19" s="17">
        <f>IF(ISERROR(VLOOKUP('Salidas Pacientes'!$C19,'BD Pacientes'!$A:$I,9,FALSE)),"",VLOOKUP('Salidas Pacientes'!$C19,'BD Pacientes'!$A:$I,9,FALSE))</f>
        <v>0</v>
      </c>
      <c r="M19" s="17" t="s">
        <v>47</v>
      </c>
      <c r="N19" s="16" t="str">
        <f>IF(ISERROR(VLOOKUP('Salidas Pacientes'!$M19,Inventario!$A$2:$M$21,2,FALSE)),"",VLOOKUP('Salidas Pacientes'!$M19,Inventario!$A$2:$M$21,2,FALSE))</f>
        <v>Nimenrix</v>
      </c>
      <c r="O19" s="16" t="str">
        <f>IF(ISERROR(VLOOKUP('Salidas Pacientes'!$M19,Inventario!$A$2:$M$21,3,FALSE)),"",VLOOKUP('Salidas Pacientes'!$M19,Inventario!$A$2:$M$21,3,FALSE))</f>
        <v>Meningococo</v>
      </c>
      <c r="P19" s="100" t="str">
        <f>IF(ISERROR(VLOOKUP('Salidas Pacientes'!$M19,Inventario!$A$2:$M$21,4,FALSE)),"",VLOOKUP('Salidas Pacientes'!$M19,Inventario!$A$2:$M$21,4,FALSE))</f>
        <v>Cobo Medical</v>
      </c>
      <c r="Q19" s="100" t="str">
        <f>IF(ISERROR(VLOOKUP('Salidas Pacientes'!$M19,Inventario!$A$2:$M$21,5,FALSE)),"",VLOOKUP('Salidas Pacientes'!$M19,Inventario!$A$2:$M$21,5,FALSE))</f>
        <v>Pfizer</v>
      </c>
      <c r="R19" s="17" t="str">
        <f>IF(ISERROR(VLOOKUP('Salidas Pacientes'!$M19,Inventario!$A$2:$M$21,6,FALSE)),"",VLOOKUP('Salidas Pacientes'!$M19,Inventario!$A$2:$M$21,6,FALSE))</f>
        <v>3904</v>
      </c>
      <c r="S19" s="101" t="s">
        <v>169</v>
      </c>
      <c r="T19" s="102">
        <f>IF(ISERROR(VLOOKUP('Salidas Pacientes'!$S19,Entradas!$H$1:$I$412,2,FALSE)),"",VLOOKUP('Salidas Pacientes'!$S19,Entradas!$H$1:$I$412,2,FALSE))</f>
        <v>44834</v>
      </c>
      <c r="U19" s="98"/>
      <c r="V19" s="98">
        <v>1</v>
      </c>
      <c r="W19" s="105"/>
    </row>
    <row r="20" spans="1:23" hidden="1" outlineLevel="1">
      <c r="A20" s="95">
        <v>44425</v>
      </c>
      <c r="B20" s="95" t="s">
        <v>276</v>
      </c>
      <c r="C20" s="98">
        <v>1104845249</v>
      </c>
      <c r="D20" s="17" t="str">
        <f>IF(ISERROR(VLOOKUP('Salidas Pacientes'!$C20,'BD Pacientes'!$A:I,2,FALSE)),"",VLOOKUP('Salidas Pacientes'!$C20,'BD Pacientes'!$A:I,2,FALSE))</f>
        <v>RC</v>
      </c>
      <c r="E20" s="16" t="str">
        <f>IF(ISERROR(VLOOKUP('Salidas Pacientes'!$C20,'BD Pacientes'!$A:I,3,FALSE)),"",VLOOKUP('Salidas Pacientes'!$C20,'BD Pacientes'!$A:I,3,FALSE))</f>
        <v>SOPHIA HERNANDEZ HENAO</v>
      </c>
      <c r="F20" s="17" t="str">
        <f>IF(ISERROR(VLOOKUP('Salidas Pacientes'!$C20,'BD Pacientes'!$A:I,4,FALSE)),"",VLOOKUP('Salidas Pacientes'!$C20,'BD Pacientes'!$A:I,4,FALSE))</f>
        <v>F</v>
      </c>
      <c r="G20" s="95">
        <f>IF(ISERROR(VLOOKUP('Salidas Pacientes'!$C20,'BD Pacientes'!$A:I,5,FALSE)),"",VLOOKUP('Salidas Pacientes'!$C20,'BD Pacientes'!$A:I,5,FALSE))</f>
        <v>0</v>
      </c>
      <c r="H20" s="95" t="str">
        <f t="shared" ca="1" si="0"/>
        <v>123 año, 7 mes</v>
      </c>
      <c r="I20" s="97" t="str">
        <f>IF(ISERROR(VLOOKUP('Salidas Pacientes'!$C20,'BD Pacientes'!$A:$I,6,FALSE)),"",VLOOKUP('Salidas Pacientes'!$C20,'BD Pacientes'!$A:$I,6,FALSE))</f>
        <v>CALLE 23D OESTE AV 8BBIS-06</v>
      </c>
      <c r="J20" s="98">
        <f>IF(ISERROR(VLOOKUP('Salidas Pacientes'!$C20,'BD Pacientes'!$A:$I,7,FALSE)),"",VLOOKUP('Salidas Pacientes'!$C20,'BD Pacientes'!$A:$I,7,FALSE))</f>
        <v>0</v>
      </c>
      <c r="K20" s="99">
        <f>IF(ISERROR(VLOOKUP('Salidas Pacientes'!$C20,'BD Pacientes'!$A:$I,8,FALSE)),"",VLOOKUP('Salidas Pacientes'!$C20,'BD Pacientes'!$A:$I,8,FALSE))</f>
        <v>0</v>
      </c>
      <c r="L20" s="17">
        <f>IF(ISERROR(VLOOKUP('Salidas Pacientes'!$C20,'BD Pacientes'!$A:$I,9,FALSE)),"",VLOOKUP('Salidas Pacientes'!$C20,'BD Pacientes'!$A:$I,9,FALSE))</f>
        <v>0</v>
      </c>
      <c r="M20" s="17" t="s">
        <v>47</v>
      </c>
      <c r="N20" s="16" t="str">
        <f>IF(ISERROR(VLOOKUP('Salidas Pacientes'!$M20,Inventario!$A$2:$M$21,2,FALSE)),"",VLOOKUP('Salidas Pacientes'!$M20,Inventario!$A$2:$M$21,2,FALSE))</f>
        <v>Nimenrix</v>
      </c>
      <c r="O20" s="16" t="str">
        <f>IF(ISERROR(VLOOKUP('Salidas Pacientes'!$M20,Inventario!$A$2:$M$21,3,FALSE)),"",VLOOKUP('Salidas Pacientes'!$M20,Inventario!$A$2:$M$21,3,FALSE))</f>
        <v>Meningococo</v>
      </c>
      <c r="P20" s="100" t="str">
        <f>IF(ISERROR(VLOOKUP('Salidas Pacientes'!$M20,Inventario!$A$2:$M$21,4,FALSE)),"",VLOOKUP('Salidas Pacientes'!$M20,Inventario!$A$2:$M$21,4,FALSE))</f>
        <v>Cobo Medical</v>
      </c>
      <c r="Q20" s="100" t="str">
        <f>IF(ISERROR(VLOOKUP('Salidas Pacientes'!$M20,Inventario!$A$2:$M$21,5,FALSE)),"",VLOOKUP('Salidas Pacientes'!$M20,Inventario!$A$2:$M$21,5,FALSE))</f>
        <v>Pfizer</v>
      </c>
      <c r="R20" s="17" t="str">
        <f>IF(ISERROR(VLOOKUP('Salidas Pacientes'!$M20,Inventario!$A$2:$M$21,6,FALSE)),"",VLOOKUP('Salidas Pacientes'!$M20,Inventario!$A$2:$M$21,6,FALSE))</f>
        <v>3904</v>
      </c>
      <c r="S20" s="101" t="s">
        <v>169</v>
      </c>
      <c r="T20" s="102">
        <f>IF(ISERROR(VLOOKUP('Salidas Pacientes'!$S20,Entradas!$H$1:$I$412,2,FALSE)),"",VLOOKUP('Salidas Pacientes'!$S20,Entradas!$H$1:$I$412,2,FALSE))</f>
        <v>44834</v>
      </c>
      <c r="U20" s="98"/>
      <c r="V20" s="98">
        <v>1</v>
      </c>
      <c r="W20" s="105"/>
    </row>
    <row r="21" spans="1:23" ht="15.75" hidden="1" customHeight="1" outlineLevel="1">
      <c r="A21" s="95">
        <v>44425</v>
      </c>
      <c r="B21" s="95" t="s">
        <v>276</v>
      </c>
      <c r="C21" s="98">
        <v>1104845249</v>
      </c>
      <c r="D21" s="17" t="str">
        <f>IF(ISERROR(VLOOKUP('Salidas Pacientes'!$C21,'BD Pacientes'!$A:I,2,FALSE)),"",VLOOKUP('Salidas Pacientes'!$C21,'BD Pacientes'!$A:I,2,FALSE))</f>
        <v>RC</v>
      </c>
      <c r="E21" s="16" t="str">
        <f>IF(ISERROR(VLOOKUP('Salidas Pacientes'!$C21,'BD Pacientes'!$A:I,3,FALSE)),"",VLOOKUP('Salidas Pacientes'!$C21,'BD Pacientes'!$A:I,3,FALSE))</f>
        <v>SOPHIA HERNANDEZ HENAO</v>
      </c>
      <c r="F21" s="17" t="str">
        <f>IF(ISERROR(VLOOKUP('Salidas Pacientes'!$C21,'BD Pacientes'!$A:I,4,FALSE)),"",VLOOKUP('Salidas Pacientes'!$C21,'BD Pacientes'!$A:I,4,FALSE))</f>
        <v>F</v>
      </c>
      <c r="G21" s="95">
        <f>IF(ISERROR(VLOOKUP('Salidas Pacientes'!$C21,'BD Pacientes'!$A:I,5,FALSE)),"",VLOOKUP('Salidas Pacientes'!$C21,'BD Pacientes'!$A:I,5,FALSE))</f>
        <v>0</v>
      </c>
      <c r="H21" s="95" t="str">
        <f t="shared" ca="1" si="0"/>
        <v>123 año, 7 mes</v>
      </c>
      <c r="I21" s="97" t="str">
        <f>IF(ISERROR(VLOOKUP('Salidas Pacientes'!$C21,'BD Pacientes'!$A:$I,6,FALSE)),"",VLOOKUP('Salidas Pacientes'!$C21,'BD Pacientes'!$A:$I,6,FALSE))</f>
        <v>CALLE 23D OESTE AV 8BBIS-06</v>
      </c>
      <c r="J21" s="98">
        <f>IF(ISERROR(VLOOKUP('Salidas Pacientes'!$C21,'BD Pacientes'!$A:$I,7,FALSE)),"",VLOOKUP('Salidas Pacientes'!$C21,'BD Pacientes'!$A:$I,7,FALSE))</f>
        <v>0</v>
      </c>
      <c r="K21" s="99">
        <f>IF(ISERROR(VLOOKUP('Salidas Pacientes'!$C21,'BD Pacientes'!$A:$I,8,FALSE)),"",VLOOKUP('Salidas Pacientes'!$C21,'BD Pacientes'!$A:$I,8,FALSE))</f>
        <v>0</v>
      </c>
      <c r="L21" s="17">
        <f>IF(ISERROR(VLOOKUP('Salidas Pacientes'!$C21,'BD Pacientes'!$A:$I,9,FALSE)),"",VLOOKUP('Salidas Pacientes'!$C21,'BD Pacientes'!$A:$I,9,FALSE))</f>
        <v>0</v>
      </c>
      <c r="M21" s="17" t="s">
        <v>89</v>
      </c>
      <c r="N21" s="16" t="str">
        <f>IF(ISERROR(VLOOKUP('Salidas Pacientes'!$M21,Inventario!$A$2:$M$21,2,FALSE)),"",VLOOKUP('Salidas Pacientes'!$M21,Inventario!$A$2:$M$21,2,FALSE))</f>
        <v>Fluquadri</v>
      </c>
      <c r="O21" s="16" t="str">
        <f>IF(ISERROR(VLOOKUP('Salidas Pacientes'!$M21,Inventario!$A$2:$M$21,3,FALSE)),"",VLOOKUP('Salidas Pacientes'!$M21,Inventario!$A$2:$M$21,3,FALSE))</f>
        <v>Influenza</v>
      </c>
      <c r="P21" s="100" t="str">
        <f>IF(ISERROR(VLOOKUP('Salidas Pacientes'!$M21,Inventario!$A$2:$M$21,4,FALSE)),"",VLOOKUP('Salidas Pacientes'!$M21,Inventario!$A$2:$M$21,4,FALSE))</f>
        <v>IPS FARALLONES</v>
      </c>
      <c r="Q21" s="100" t="str">
        <f>IF(ISERROR(VLOOKUP('Salidas Pacientes'!$M21,Inventario!$A$2:$M$21,5,FALSE)),"",VLOOKUP('Salidas Pacientes'!$M21,Inventario!$A$2:$M$21,5,FALSE))</f>
        <v>Sanofi</v>
      </c>
      <c r="R21" s="17" t="str">
        <f>IF(ISERROR(VLOOKUP('Salidas Pacientes'!$M21,Inventario!$A$2:$M$21,6,FALSE)),"",VLOOKUP('Salidas Pacientes'!$M21,Inventario!$A$2:$M$21,6,FALSE))</f>
        <v>164992</v>
      </c>
      <c r="S21" s="101" t="s">
        <v>158</v>
      </c>
      <c r="T21" s="102">
        <f>IF(ISERROR(VLOOKUP('Salidas Pacientes'!$S21,Entradas!$H$1:$I$412,2,FALSE)),"",VLOOKUP('Salidas Pacientes'!$S21,Entradas!$H$1:$I$412,2,FALSE))</f>
        <v>44592</v>
      </c>
      <c r="U21" s="98"/>
      <c r="V21" s="98">
        <v>1</v>
      </c>
      <c r="W21" s="105"/>
    </row>
    <row r="22" spans="1:23" ht="15.75" hidden="1" customHeight="1" outlineLevel="1">
      <c r="A22" s="95">
        <v>44425</v>
      </c>
      <c r="B22" s="95" t="s">
        <v>276</v>
      </c>
      <c r="C22" s="98">
        <v>1232816501</v>
      </c>
      <c r="D22" s="17" t="str">
        <f>IF(ISERROR(VLOOKUP('Salidas Pacientes'!$C22,'BD Pacientes'!$A:I,2,FALSE)),"",VLOOKUP('Salidas Pacientes'!$C22,'BD Pacientes'!$A:I,2,FALSE))</f>
        <v>RC</v>
      </c>
      <c r="E22" s="16" t="str">
        <f>IF(ISERROR(VLOOKUP('Salidas Pacientes'!$C22,'BD Pacientes'!$A:I,3,FALSE)),"",VLOOKUP('Salidas Pacientes'!$C22,'BD Pacientes'!$A:I,3,FALSE))</f>
        <v>SALOMON SALCEDO IZAR</v>
      </c>
      <c r="F22" s="17" t="str">
        <f>IF(ISERROR(VLOOKUP('Salidas Pacientes'!$C22,'BD Pacientes'!$A:I,4,FALSE)),"",VLOOKUP('Salidas Pacientes'!$C22,'BD Pacientes'!$A:I,4,FALSE))</f>
        <v>M</v>
      </c>
      <c r="G22" s="95">
        <f>IF(ISERROR(VLOOKUP('Salidas Pacientes'!$C22,'BD Pacientes'!$A:I,5,FALSE)),"",VLOOKUP('Salidas Pacientes'!$C22,'BD Pacientes'!$A:I,5,FALSE))</f>
        <v>44363</v>
      </c>
      <c r="H22" s="95" t="str">
        <f t="shared" ca="1" si="0"/>
        <v>2 año, 2 mes</v>
      </c>
      <c r="I22" s="97" t="str">
        <f>IF(ISERROR(VLOOKUP('Salidas Pacientes'!$C22,'BD Pacientes'!$A:$I,6,FALSE)),"",VLOOKUP('Salidas Pacientes'!$C22,'BD Pacientes'!$A:$I,6,FALSE))</f>
        <v>CALLE 5C # 29-99</v>
      </c>
      <c r="J22" s="98" t="str">
        <f>IF(ISERROR(VLOOKUP('Salidas Pacientes'!$C22,'BD Pacientes'!$A:$I,7,FALSE)),"",VLOOKUP('Salidas Pacientes'!$C22,'BD Pacientes'!$A:$I,7,FALSE))</f>
        <v>CE 514483</v>
      </c>
      <c r="K22" s="99" t="str">
        <f>IF(ISERROR(VLOOKUP('Salidas Pacientes'!$C22,'BD Pacientes'!$A:$I,8,FALSE)),"",VLOOKUP('Salidas Pacientes'!$C22,'BD Pacientes'!$A:$I,8,FALSE))</f>
        <v>FARIDE IZAR</v>
      </c>
      <c r="L22" s="17">
        <f>IF(ISERROR(VLOOKUP('Salidas Pacientes'!$C22,'BD Pacientes'!$A:$I,9,FALSE)),"",VLOOKUP('Salidas Pacientes'!$C22,'BD Pacientes'!$A:$I,9,FALSE))</f>
        <v>3003007011</v>
      </c>
      <c r="M22" s="17" t="s">
        <v>96</v>
      </c>
      <c r="N22" s="16" t="str">
        <f>IF(ISERROR(VLOOKUP('Salidas Pacientes'!$M22,Inventario!$A$2:$M$21,2,FALSE)),"",VLOOKUP('Salidas Pacientes'!$M22,Inventario!$A$2:$M$21,2,FALSE))</f>
        <v>Rotateq</v>
      </c>
      <c r="O22" s="16" t="str">
        <f>IF(ISERROR(VLOOKUP('Salidas Pacientes'!$M22,Inventario!$A$2:$M$21,3,FALSE)),"",VLOOKUP('Salidas Pacientes'!$M22,Inventario!$A$2:$M$21,3,FALSE))</f>
        <v>Rotavirus Vivo Atenuado</v>
      </c>
      <c r="P22" s="100" t="str">
        <f>IF(ISERROR(VLOOKUP('Salidas Pacientes'!$M22,Inventario!$A$2:$M$21,4,FALSE)),"",VLOOKUP('Salidas Pacientes'!$M22,Inventario!$A$2:$M$21,4,FALSE))</f>
        <v>IPS FARALLONES</v>
      </c>
      <c r="Q22" s="100" t="str">
        <f>IF(ISERROR(VLOOKUP('Salidas Pacientes'!$M22,Inventario!$A$2:$M$21,5,FALSE)),"",VLOOKUP('Salidas Pacientes'!$M22,Inventario!$A$2:$M$21,5,FALSE))</f>
        <v>Merck</v>
      </c>
      <c r="R22" s="17" t="str">
        <f>IF(ISERROR(VLOOKUP('Salidas Pacientes'!$M22,Inventario!$A$2:$M$21,6,FALSE)),"",VLOOKUP('Salidas Pacientes'!$M22,Inventario!$A$2:$M$21,6,FALSE))</f>
        <v>1800</v>
      </c>
      <c r="S22" s="101" t="s">
        <v>157</v>
      </c>
      <c r="T22" s="102">
        <f>IF(ISERROR(VLOOKUP('Salidas Pacientes'!$S22,Entradas!$H$1:$I$412,2,FALSE)),"",VLOOKUP('Salidas Pacientes'!$S22,Entradas!$H$1:$I$412,2,FALSE))</f>
        <v>44805</v>
      </c>
      <c r="U22" s="98"/>
      <c r="V22" s="98">
        <v>1</v>
      </c>
      <c r="W22" s="105"/>
    </row>
    <row r="23" spans="1:23" ht="15.75" hidden="1" customHeight="1" outlineLevel="1">
      <c r="A23" s="95">
        <v>44425</v>
      </c>
      <c r="B23" s="95" t="s">
        <v>276</v>
      </c>
      <c r="C23" s="98">
        <v>1232816501</v>
      </c>
      <c r="D23" s="17" t="str">
        <f>IF(ISERROR(VLOOKUP('Salidas Pacientes'!$C23,'BD Pacientes'!$A:I,2,FALSE)),"",VLOOKUP('Salidas Pacientes'!$C23,'BD Pacientes'!$A:I,2,FALSE))</f>
        <v>RC</v>
      </c>
      <c r="E23" s="16" t="str">
        <f>IF(ISERROR(VLOOKUP('Salidas Pacientes'!$C23,'BD Pacientes'!$A:I,3,FALSE)),"",VLOOKUP('Salidas Pacientes'!$C23,'BD Pacientes'!$A:I,3,FALSE))</f>
        <v>SALOMON SALCEDO IZAR</v>
      </c>
      <c r="F23" s="17" t="str">
        <f>IF(ISERROR(VLOOKUP('Salidas Pacientes'!$C23,'BD Pacientes'!$A:I,4,FALSE)),"",VLOOKUP('Salidas Pacientes'!$C23,'BD Pacientes'!$A:I,4,FALSE))</f>
        <v>M</v>
      </c>
      <c r="G23" s="95">
        <f>IF(ISERROR(VLOOKUP('Salidas Pacientes'!$C23,'BD Pacientes'!$A:I,5,FALSE)),"",VLOOKUP('Salidas Pacientes'!$C23,'BD Pacientes'!$A:I,5,FALSE))</f>
        <v>44363</v>
      </c>
      <c r="H23" s="95" t="str">
        <f t="shared" ca="1" si="0"/>
        <v>2 año, 2 mes</v>
      </c>
      <c r="I23" s="97" t="str">
        <f>IF(ISERROR(VLOOKUP('Salidas Pacientes'!$C23,'BD Pacientes'!$A:$I,6,FALSE)),"",VLOOKUP('Salidas Pacientes'!$C23,'BD Pacientes'!$A:$I,6,FALSE))</f>
        <v>CALLE 5C # 29-99</v>
      </c>
      <c r="J23" s="98" t="str">
        <f>IF(ISERROR(VLOOKUP('Salidas Pacientes'!$C23,'BD Pacientes'!$A:$I,7,FALSE)),"",VLOOKUP('Salidas Pacientes'!$C23,'BD Pacientes'!$A:$I,7,FALSE))</f>
        <v>CE 514483</v>
      </c>
      <c r="K23" s="99" t="str">
        <f>IF(ISERROR(VLOOKUP('Salidas Pacientes'!$C23,'BD Pacientes'!$A:$I,8,FALSE)),"",VLOOKUP('Salidas Pacientes'!$C23,'BD Pacientes'!$A:$I,8,FALSE))</f>
        <v>FARIDE IZAR</v>
      </c>
      <c r="L23" s="17">
        <f>IF(ISERROR(VLOOKUP('Salidas Pacientes'!$C23,'BD Pacientes'!$A:$I,9,FALSE)),"",VLOOKUP('Salidas Pacientes'!$C23,'BD Pacientes'!$A:$I,9,FALSE))</f>
        <v>3003007011</v>
      </c>
      <c r="M23" s="17" t="s">
        <v>54</v>
      </c>
      <c r="N23" s="16" t="str">
        <f>IF(ISERROR(VLOOKUP('Salidas Pacientes'!$M23,Inventario!$A$2:$M$21,2,FALSE)),"",VLOOKUP('Salidas Pacientes'!$M23,Inventario!$A$2:$M$21,2,FALSE))</f>
        <v>Prevenar</v>
      </c>
      <c r="O23" s="16" t="str">
        <f>IF(ISERROR(VLOOKUP('Salidas Pacientes'!$M23,Inventario!$A$2:$M$21,3,FALSE)),"",VLOOKUP('Salidas Pacientes'!$M23,Inventario!$A$2:$M$21,3,FALSE))</f>
        <v>Neumococo 13V</v>
      </c>
      <c r="P23" s="100" t="str">
        <f>IF(ISERROR(VLOOKUP('Salidas Pacientes'!$M23,Inventario!$A$2:$M$21,4,FALSE)),"",VLOOKUP('Salidas Pacientes'!$M23,Inventario!$A$2:$M$21,4,FALSE))</f>
        <v>Cobo Medical</v>
      </c>
      <c r="Q23" s="100" t="str">
        <f>IF(ISERROR(VLOOKUP('Salidas Pacientes'!$M23,Inventario!$A$2:$M$21,5,FALSE)),"",VLOOKUP('Salidas Pacientes'!$M23,Inventario!$A$2:$M$21,5,FALSE))</f>
        <v>Pfizer</v>
      </c>
      <c r="R23" s="17" t="str">
        <f>IF(ISERROR(VLOOKUP('Salidas Pacientes'!$M23,Inventario!$A$2:$M$21,6,FALSE)),"",VLOOKUP('Salidas Pacientes'!$M23,Inventario!$A$2:$M$21,6,FALSE))</f>
        <v>2156</v>
      </c>
      <c r="S23" s="101" t="s">
        <v>167</v>
      </c>
      <c r="T23" s="102">
        <f>IF(ISERROR(VLOOKUP('Salidas Pacientes'!$S23,Entradas!$H$1:$I$412,2,FALSE)),"",VLOOKUP('Salidas Pacientes'!$S23,Entradas!$H$1:$I$412,2,FALSE))</f>
        <v>44865</v>
      </c>
      <c r="U23" s="98"/>
      <c r="V23" s="98">
        <v>1</v>
      </c>
      <c r="W23" s="105"/>
    </row>
    <row r="24" spans="1:23" ht="15.75" hidden="1" customHeight="1" outlineLevel="1">
      <c r="A24" s="95">
        <v>44425</v>
      </c>
      <c r="B24" s="95" t="s">
        <v>276</v>
      </c>
      <c r="C24" s="98">
        <v>1232816501</v>
      </c>
      <c r="D24" s="17" t="str">
        <f>IF(ISERROR(VLOOKUP('Salidas Pacientes'!$C24,'BD Pacientes'!$A:I,2,FALSE)),"",VLOOKUP('Salidas Pacientes'!$C24,'BD Pacientes'!$A:I,2,FALSE))</f>
        <v>RC</v>
      </c>
      <c r="E24" s="16" t="str">
        <f>IF(ISERROR(VLOOKUP('Salidas Pacientes'!$C24,'BD Pacientes'!$A:I,3,FALSE)),"",VLOOKUP('Salidas Pacientes'!$C24,'BD Pacientes'!$A:I,3,FALSE))</f>
        <v>SALOMON SALCEDO IZAR</v>
      </c>
      <c r="F24" s="17" t="str">
        <f>IF(ISERROR(VLOOKUP('Salidas Pacientes'!$C24,'BD Pacientes'!$A:I,4,FALSE)),"",VLOOKUP('Salidas Pacientes'!$C24,'BD Pacientes'!$A:I,4,FALSE))</f>
        <v>M</v>
      </c>
      <c r="G24" s="95">
        <f>IF(ISERROR(VLOOKUP('Salidas Pacientes'!$C24,'BD Pacientes'!$A:I,5,FALSE)),"",VLOOKUP('Salidas Pacientes'!$C24,'BD Pacientes'!$A:I,5,FALSE))</f>
        <v>44363</v>
      </c>
      <c r="H24" s="95" t="str">
        <f t="shared" ca="1" si="0"/>
        <v>2 año, 2 mes</v>
      </c>
      <c r="I24" s="97" t="str">
        <f>IF(ISERROR(VLOOKUP('Salidas Pacientes'!$C24,'BD Pacientes'!$A:$I,6,FALSE)),"",VLOOKUP('Salidas Pacientes'!$C24,'BD Pacientes'!$A:$I,6,FALSE))</f>
        <v>CALLE 5C # 29-99</v>
      </c>
      <c r="J24" s="98" t="str">
        <f>IF(ISERROR(VLOOKUP('Salidas Pacientes'!$C24,'BD Pacientes'!$A:$I,7,FALSE)),"",VLOOKUP('Salidas Pacientes'!$C24,'BD Pacientes'!$A:$I,7,FALSE))</f>
        <v>CE 514483</v>
      </c>
      <c r="K24" s="99" t="str">
        <f>IF(ISERROR(VLOOKUP('Salidas Pacientes'!$C24,'BD Pacientes'!$A:$I,8,FALSE)),"",VLOOKUP('Salidas Pacientes'!$C24,'BD Pacientes'!$A:$I,8,FALSE))</f>
        <v>FARIDE IZAR</v>
      </c>
      <c r="L24" s="17">
        <f>IF(ISERROR(VLOOKUP('Salidas Pacientes'!$C24,'BD Pacientes'!$A:$I,9,FALSE)),"",VLOOKUP('Salidas Pacientes'!$C24,'BD Pacientes'!$A:$I,9,FALSE))</f>
        <v>3003007011</v>
      </c>
      <c r="M24" s="17" t="s">
        <v>77</v>
      </c>
      <c r="N24" s="16" t="str">
        <f>IF(ISERROR(VLOOKUP('Salidas Pacientes'!$M24,Inventario!$A$2:$M$21,2,FALSE)),"",VLOOKUP('Salidas Pacientes'!$M24,Inventario!$A$2:$M$21,2,FALSE))</f>
        <v>Hexaxim</v>
      </c>
      <c r="O24" s="16" t="str">
        <f>IF(ISERROR(VLOOKUP('Salidas Pacientes'!$M24,Inventario!$A$2:$M$21,3,FALSE)),"",VLOOKUP('Salidas Pacientes'!$M24,Inventario!$A$2:$M$21,3,FALSE))</f>
        <v>DPAT + VPI + HIB + HB</v>
      </c>
      <c r="P24" s="100" t="str">
        <f>IF(ISERROR(VLOOKUP('Salidas Pacientes'!$M24,Inventario!$A$2:$M$21,4,FALSE)),"",VLOOKUP('Salidas Pacientes'!$M24,Inventario!$A$2:$M$21,4,FALSE))</f>
        <v>IPS FARALLONES</v>
      </c>
      <c r="Q24" s="100" t="str">
        <f>IF(ISERROR(VLOOKUP('Salidas Pacientes'!$M24,Inventario!$A$2:$M$21,5,FALSE)),"",VLOOKUP('Salidas Pacientes'!$M24,Inventario!$A$2:$M$21,5,FALSE))</f>
        <v>Sanofi</v>
      </c>
      <c r="R24" s="17" t="str">
        <f>IF(ISERROR(VLOOKUP('Salidas Pacientes'!$M24,Inventario!$A$2:$M$21,6,FALSE)),"",VLOOKUP('Salidas Pacientes'!$M24,Inventario!$A$2:$M$21,6,FALSE))</f>
        <v>3800</v>
      </c>
      <c r="S24" s="101" t="s">
        <v>159</v>
      </c>
      <c r="T24" s="102">
        <f>IF(ISERROR(VLOOKUP('Salidas Pacientes'!$S24,Entradas!$H$1:$I$412,2,FALSE)),"",VLOOKUP('Salidas Pacientes'!$S24,Entradas!$H$1:$I$412,2,FALSE))</f>
        <v>44773</v>
      </c>
      <c r="U24" s="98"/>
      <c r="V24" s="98">
        <v>1</v>
      </c>
      <c r="W24" s="105"/>
    </row>
    <row r="25" spans="1:23" ht="15.75" hidden="1" customHeight="1" outlineLevel="1">
      <c r="A25" s="95">
        <v>44425</v>
      </c>
      <c r="B25" s="95" t="s">
        <v>276</v>
      </c>
      <c r="C25" s="98">
        <v>1094992460</v>
      </c>
      <c r="D25" s="17" t="str">
        <f>IF(ISERROR(VLOOKUP('Salidas Pacientes'!$C25,'BD Pacientes'!$A:I,2,FALSE)),"",VLOOKUP('Salidas Pacientes'!$C25,'BD Pacientes'!$A:I,2,FALSE))</f>
        <v>RC</v>
      </c>
      <c r="E25" s="16" t="str">
        <f>IF(ISERROR(VLOOKUP('Salidas Pacientes'!$C25,'BD Pacientes'!$A:I,3,FALSE)),"",VLOOKUP('Salidas Pacientes'!$C25,'BD Pacientes'!$A:I,3,FALSE))</f>
        <v>MARIA DE LOS ANGELES MEDIVIL PARRA</v>
      </c>
      <c r="F25" s="17" t="str">
        <f>IF(ISERROR(VLOOKUP('Salidas Pacientes'!$C25,'BD Pacientes'!$A:I,4,FALSE)),"",VLOOKUP('Salidas Pacientes'!$C25,'BD Pacientes'!$A:I,4,FALSE))</f>
        <v>F</v>
      </c>
      <c r="G25" s="95">
        <f>IF(ISERROR(VLOOKUP('Salidas Pacientes'!$C25,'BD Pacientes'!$A:I,5,FALSE)),"",VLOOKUP('Salidas Pacientes'!$C25,'BD Pacientes'!$A:I,5,FALSE))</f>
        <v>0</v>
      </c>
      <c r="H25" s="95" t="str">
        <f t="shared" ca="1" si="0"/>
        <v>123 año, 7 mes</v>
      </c>
      <c r="I25" s="97" t="str">
        <f>IF(ISERROR(VLOOKUP('Salidas Pacientes'!$C25,'BD Pacientes'!$A:$I,6,FALSE)),"",VLOOKUP('Salidas Pacientes'!$C25,'BD Pacientes'!$A:$I,6,FALSE))</f>
        <v>CALLE 2 #99-120 503L</v>
      </c>
      <c r="J25" s="98">
        <f>IF(ISERROR(VLOOKUP('Salidas Pacientes'!$C25,'BD Pacientes'!$A:$I,7,FALSE)),"",VLOOKUP('Salidas Pacientes'!$C25,'BD Pacientes'!$A:$I,7,FALSE))</f>
        <v>0</v>
      </c>
      <c r="K25" s="99">
        <f>IF(ISERROR(VLOOKUP('Salidas Pacientes'!$C25,'BD Pacientes'!$A:$I,8,FALSE)),"",VLOOKUP('Salidas Pacientes'!$C25,'BD Pacientes'!$A:$I,8,FALSE))</f>
        <v>0</v>
      </c>
      <c r="L25" s="17">
        <f>IF(ISERROR(VLOOKUP('Salidas Pacientes'!$C25,'BD Pacientes'!$A:$I,9,FALSE)),"",VLOOKUP('Salidas Pacientes'!$C25,'BD Pacientes'!$A:$I,9,FALSE))</f>
        <v>0</v>
      </c>
      <c r="M25" s="17" t="s">
        <v>47</v>
      </c>
      <c r="N25" s="16" t="str">
        <f>IF(ISERROR(VLOOKUP('Salidas Pacientes'!$M25,Inventario!$A$2:$M$21,2,FALSE)),"",VLOOKUP('Salidas Pacientes'!$M25,Inventario!$A$2:$M$21,2,FALSE))</f>
        <v>Nimenrix</v>
      </c>
      <c r="O25" s="16" t="str">
        <f>IF(ISERROR(VLOOKUP('Salidas Pacientes'!$M25,Inventario!$A$2:$M$21,3,FALSE)),"",VLOOKUP('Salidas Pacientes'!$M25,Inventario!$A$2:$M$21,3,FALSE))</f>
        <v>Meningococo</v>
      </c>
      <c r="P25" s="100" t="str">
        <f>IF(ISERROR(VLOOKUP('Salidas Pacientes'!$M25,Inventario!$A$2:$M$21,4,FALSE)),"",VLOOKUP('Salidas Pacientes'!$M25,Inventario!$A$2:$M$21,4,FALSE))</f>
        <v>Cobo Medical</v>
      </c>
      <c r="Q25" s="100" t="str">
        <f>IF(ISERROR(VLOOKUP('Salidas Pacientes'!$M25,Inventario!$A$2:$M$21,5,FALSE)),"",VLOOKUP('Salidas Pacientes'!$M25,Inventario!$A$2:$M$21,5,FALSE))</f>
        <v>Pfizer</v>
      </c>
      <c r="R25" s="17" t="str">
        <f>IF(ISERROR(VLOOKUP('Salidas Pacientes'!$M25,Inventario!$A$2:$M$21,6,FALSE)),"",VLOOKUP('Salidas Pacientes'!$M25,Inventario!$A$2:$M$21,6,FALSE))</f>
        <v>3904</v>
      </c>
      <c r="S25" s="101" t="s">
        <v>169</v>
      </c>
      <c r="T25" s="102">
        <f>IF(ISERROR(VLOOKUP('Salidas Pacientes'!$S25,Entradas!$H$1:$I$412,2,FALSE)),"",VLOOKUP('Salidas Pacientes'!$S25,Entradas!$H$1:$I$412,2,FALSE))</f>
        <v>44834</v>
      </c>
      <c r="U25" s="98"/>
      <c r="V25" s="98">
        <v>1</v>
      </c>
      <c r="W25" s="105"/>
    </row>
    <row r="26" spans="1:23" ht="15.75" hidden="1" customHeight="1" outlineLevel="1">
      <c r="A26" s="95">
        <v>44425</v>
      </c>
      <c r="B26" s="95" t="s">
        <v>276</v>
      </c>
      <c r="C26" s="98">
        <v>1232813380</v>
      </c>
      <c r="D26" s="17" t="str">
        <f>IF(ISERROR(VLOOKUP('Salidas Pacientes'!$C26,'BD Pacientes'!$A:I,2,FALSE)),"",VLOOKUP('Salidas Pacientes'!$C26,'BD Pacientes'!$A:I,2,FALSE))</f>
        <v>RC</v>
      </c>
      <c r="E26" s="16" t="str">
        <f>IF(ISERROR(VLOOKUP('Salidas Pacientes'!$C26,'BD Pacientes'!$A:I,3,FALSE)),"",VLOOKUP('Salidas Pacientes'!$C26,'BD Pacientes'!$A:I,3,FALSE))</f>
        <v>JUAN FELIPE VALDES VIAFARA</v>
      </c>
      <c r="F26" s="17" t="str">
        <f>IF(ISERROR(VLOOKUP('Salidas Pacientes'!$C26,'BD Pacientes'!$A:I,4,FALSE)),"",VLOOKUP('Salidas Pacientes'!$C26,'BD Pacientes'!$A:I,4,FALSE))</f>
        <v>M</v>
      </c>
      <c r="G26" s="95">
        <f>IF(ISERROR(VLOOKUP('Salidas Pacientes'!$C26,'BD Pacientes'!$A:I,5,FALSE)),"",VLOOKUP('Salidas Pacientes'!$C26,'BD Pacientes'!$A:I,5,FALSE))</f>
        <v>0</v>
      </c>
      <c r="H26" s="95" t="str">
        <f t="shared" ca="1" si="0"/>
        <v>123 año, 7 mes</v>
      </c>
      <c r="I26" s="97" t="str">
        <f>IF(ISERROR(VLOOKUP('Salidas Pacientes'!$C26,'BD Pacientes'!$A:$I,6,FALSE)),"",VLOOKUP('Salidas Pacientes'!$C26,'BD Pacientes'!$A:$I,6,FALSE))</f>
        <v>CRA 93 #42-93</v>
      </c>
      <c r="J26" s="98">
        <f>IF(ISERROR(VLOOKUP('Salidas Pacientes'!$C26,'BD Pacientes'!$A:$I,7,FALSE)),"",VLOOKUP('Salidas Pacientes'!$C26,'BD Pacientes'!$A:$I,7,FALSE))</f>
        <v>0</v>
      </c>
      <c r="K26" s="99">
        <f>IF(ISERROR(VLOOKUP('Salidas Pacientes'!$C26,'BD Pacientes'!$A:$I,8,FALSE)),"",VLOOKUP('Salidas Pacientes'!$C26,'BD Pacientes'!$A:$I,8,FALSE))</f>
        <v>0</v>
      </c>
      <c r="L26" s="17">
        <f>IF(ISERROR(VLOOKUP('Salidas Pacientes'!$C26,'BD Pacientes'!$A:$I,9,FALSE)),"",VLOOKUP('Salidas Pacientes'!$C26,'BD Pacientes'!$A:$I,9,FALSE))</f>
        <v>0</v>
      </c>
      <c r="M26" s="17" t="s">
        <v>58</v>
      </c>
      <c r="N26" s="16" t="str">
        <f>IF(ISERROR(VLOOKUP('Salidas Pacientes'!$M26,Inventario!$A$2:$M$21,2,FALSE)),"",VLOOKUP('Salidas Pacientes'!$M26,Inventario!$A$2:$M$21,2,FALSE))</f>
        <v>Proquad</v>
      </c>
      <c r="O26" s="16" t="str">
        <f>IF(ISERROR(VLOOKUP('Salidas Pacientes'!$M26,Inventario!$A$2:$M$21,3,FALSE)),"",VLOOKUP('Salidas Pacientes'!$M26,Inventario!$A$2:$M$21,3,FALSE))</f>
        <v>Sarampion + Rubeola + parotiditis + varicela</v>
      </c>
      <c r="P26" s="100" t="str">
        <f>IF(ISERROR(VLOOKUP('Salidas Pacientes'!$M26,Inventario!$A$2:$M$21,4,FALSE)),"",VLOOKUP('Salidas Pacientes'!$M26,Inventario!$A$2:$M$21,4,FALSE))</f>
        <v>IPS FARALLONES</v>
      </c>
      <c r="Q26" s="100" t="str">
        <f>IF(ISERROR(VLOOKUP('Salidas Pacientes'!$M26,Inventario!$A$2:$M$21,5,FALSE)),"",VLOOKUP('Salidas Pacientes'!$M26,Inventario!$A$2:$M$21,5,FALSE))</f>
        <v>Merck</v>
      </c>
      <c r="R26" s="17" t="str">
        <f>IF(ISERROR(VLOOKUP('Salidas Pacientes'!$M26,Inventario!$A$2:$M$21,6,FALSE)),"",VLOOKUP('Salidas Pacientes'!$M26,Inventario!$A$2:$M$21,6,FALSE))</f>
        <v>4200</v>
      </c>
      <c r="S26" s="101" t="s">
        <v>170</v>
      </c>
      <c r="T26" s="102">
        <f>IF(ISERROR(VLOOKUP('Salidas Pacientes'!$S26,Entradas!$H$1:$I$412,2,FALSE)),"",VLOOKUP('Salidas Pacientes'!$S26,Entradas!$H$1:$I$412,2,FALSE))</f>
        <v>44650</v>
      </c>
      <c r="U26" s="98"/>
      <c r="V26" s="98">
        <v>1</v>
      </c>
      <c r="W26" s="105"/>
    </row>
    <row r="27" spans="1:23" ht="15.75" hidden="1" customHeight="1" outlineLevel="1">
      <c r="A27" s="95">
        <v>44425</v>
      </c>
      <c r="B27" s="95" t="s">
        <v>276</v>
      </c>
      <c r="C27" s="98">
        <v>1232813380</v>
      </c>
      <c r="D27" s="17" t="str">
        <f>IF(ISERROR(VLOOKUP('Salidas Pacientes'!$C27,'BD Pacientes'!$A:I,2,FALSE)),"",VLOOKUP('Salidas Pacientes'!$C27,'BD Pacientes'!$A:I,2,FALSE))</f>
        <v>RC</v>
      </c>
      <c r="E27" s="16" t="str">
        <f>IF(ISERROR(VLOOKUP('Salidas Pacientes'!$C27,'BD Pacientes'!$A:I,3,FALSE)),"",VLOOKUP('Salidas Pacientes'!$C27,'BD Pacientes'!$A:I,3,FALSE))</f>
        <v>JUAN FELIPE VALDES VIAFARA</v>
      </c>
      <c r="F27" s="17" t="str">
        <f>IF(ISERROR(VLOOKUP('Salidas Pacientes'!$C27,'BD Pacientes'!$A:I,4,FALSE)),"",VLOOKUP('Salidas Pacientes'!$C27,'BD Pacientes'!$A:I,4,FALSE))</f>
        <v>M</v>
      </c>
      <c r="G27" s="95">
        <f>IF(ISERROR(VLOOKUP('Salidas Pacientes'!$C27,'BD Pacientes'!$A:I,5,FALSE)),"",VLOOKUP('Salidas Pacientes'!$C27,'BD Pacientes'!$A:I,5,FALSE))</f>
        <v>0</v>
      </c>
      <c r="H27" s="95" t="str">
        <f t="shared" ca="1" si="0"/>
        <v>123 año, 7 mes</v>
      </c>
      <c r="I27" s="97" t="str">
        <f>IF(ISERROR(VLOOKUP('Salidas Pacientes'!$C27,'BD Pacientes'!$A:$I,6,FALSE)),"",VLOOKUP('Salidas Pacientes'!$C27,'BD Pacientes'!$A:$I,6,FALSE))</f>
        <v>CRA 93 #42-93</v>
      </c>
      <c r="J27" s="98">
        <f>IF(ISERROR(VLOOKUP('Salidas Pacientes'!$C27,'BD Pacientes'!$A:$I,7,FALSE)),"",VLOOKUP('Salidas Pacientes'!$C27,'BD Pacientes'!$A:$I,7,FALSE))</f>
        <v>0</v>
      </c>
      <c r="K27" s="99">
        <f>IF(ISERROR(VLOOKUP('Salidas Pacientes'!$C27,'BD Pacientes'!$A:$I,8,FALSE)),"",VLOOKUP('Salidas Pacientes'!$C27,'BD Pacientes'!$A:$I,8,FALSE))</f>
        <v>0</v>
      </c>
      <c r="L27" s="17">
        <f>IF(ISERROR(VLOOKUP('Salidas Pacientes'!$C27,'BD Pacientes'!$A:$I,9,FALSE)),"",VLOOKUP('Salidas Pacientes'!$C27,'BD Pacientes'!$A:$I,9,FALSE))</f>
        <v>0</v>
      </c>
      <c r="M27" s="17" t="s">
        <v>85</v>
      </c>
      <c r="N27" s="16" t="str">
        <f>IF(ISERROR(VLOOKUP('Salidas Pacientes'!$M27,Inventario!$A$2:$M$21,2,FALSE)),"",VLOOKUP('Salidas Pacientes'!$M27,Inventario!$A$2:$M$21,2,FALSE))</f>
        <v xml:space="preserve">Avaxim 80 </v>
      </c>
      <c r="O27" s="16" t="str">
        <f>IF(ISERROR(VLOOKUP('Salidas Pacientes'!$M27,Inventario!$A$2:$M$21,3,FALSE)),"",VLOOKUP('Salidas Pacientes'!$M27,Inventario!$A$2:$M$21,3,FALSE))</f>
        <v>Hepatitis A niño</v>
      </c>
      <c r="P27" s="100" t="str">
        <f>IF(ISERROR(VLOOKUP('Salidas Pacientes'!$M27,Inventario!$A$2:$M$21,4,FALSE)),"",VLOOKUP('Salidas Pacientes'!$M27,Inventario!$A$2:$M$21,4,FALSE))</f>
        <v>IPS FARALLONES</v>
      </c>
      <c r="Q27" s="100" t="str">
        <f>IF(ISERROR(VLOOKUP('Salidas Pacientes'!$M27,Inventario!$A$2:$M$21,5,FALSE)),"",VLOOKUP('Salidas Pacientes'!$M27,Inventario!$A$2:$M$21,5,FALSE))</f>
        <v>Sanofi</v>
      </c>
      <c r="R27" s="17" t="str">
        <f>IF(ISERROR(VLOOKUP('Salidas Pacientes'!$M27,Inventario!$A$2:$M$21,6,FALSE)),"",VLOOKUP('Salidas Pacientes'!$M27,Inventario!$A$2:$M$21,6,FALSE))</f>
        <v>2500</v>
      </c>
      <c r="S27" s="101" t="s">
        <v>162</v>
      </c>
      <c r="T27" s="102">
        <f>IF(ISERROR(VLOOKUP('Salidas Pacientes'!$S27,Entradas!$H$1:$I$412,2,FALSE)),"",VLOOKUP('Salidas Pacientes'!$S27,Entradas!$H$1:$I$412,2,FALSE))</f>
        <v>44957</v>
      </c>
      <c r="U27" s="98"/>
      <c r="V27" s="98">
        <v>1</v>
      </c>
      <c r="W27" s="105"/>
    </row>
    <row r="28" spans="1:23" ht="15.75" hidden="1" customHeight="1" outlineLevel="1">
      <c r="A28" s="95">
        <v>44425</v>
      </c>
      <c r="B28" s="95" t="s">
        <v>276</v>
      </c>
      <c r="C28" s="98">
        <v>1232813380</v>
      </c>
      <c r="D28" s="17" t="str">
        <f>IF(ISERROR(VLOOKUP('Salidas Pacientes'!$C28,'BD Pacientes'!$A:I,2,FALSE)),"",VLOOKUP('Salidas Pacientes'!$C28,'BD Pacientes'!$A:I,2,FALSE))</f>
        <v>RC</v>
      </c>
      <c r="E28" s="16" t="str">
        <f>IF(ISERROR(VLOOKUP('Salidas Pacientes'!$C28,'BD Pacientes'!$A:I,3,FALSE)),"",VLOOKUP('Salidas Pacientes'!$C28,'BD Pacientes'!$A:I,3,FALSE))</f>
        <v>JUAN FELIPE VALDES VIAFARA</v>
      </c>
      <c r="F28" s="17" t="str">
        <f>IF(ISERROR(VLOOKUP('Salidas Pacientes'!$C28,'BD Pacientes'!$A:I,4,FALSE)),"",VLOOKUP('Salidas Pacientes'!$C28,'BD Pacientes'!$A:I,4,FALSE))</f>
        <v>M</v>
      </c>
      <c r="G28" s="95">
        <f>IF(ISERROR(VLOOKUP('Salidas Pacientes'!$C28,'BD Pacientes'!$A:I,5,FALSE)),"",VLOOKUP('Salidas Pacientes'!$C28,'BD Pacientes'!$A:I,5,FALSE))</f>
        <v>0</v>
      </c>
      <c r="H28" s="95" t="str">
        <f t="shared" ca="1" si="0"/>
        <v>123 año, 7 mes</v>
      </c>
      <c r="I28" s="97" t="str">
        <f>IF(ISERROR(VLOOKUP('Salidas Pacientes'!$C28,'BD Pacientes'!$A:$I,6,FALSE)),"",VLOOKUP('Salidas Pacientes'!$C28,'BD Pacientes'!$A:$I,6,FALSE))</f>
        <v>CRA 93 #42-93</v>
      </c>
      <c r="J28" s="98">
        <f>IF(ISERROR(VLOOKUP('Salidas Pacientes'!$C28,'BD Pacientes'!$A:$I,7,FALSE)),"",VLOOKUP('Salidas Pacientes'!$C28,'BD Pacientes'!$A:$I,7,FALSE))</f>
        <v>0</v>
      </c>
      <c r="K28" s="99">
        <f>IF(ISERROR(VLOOKUP('Salidas Pacientes'!$C28,'BD Pacientes'!$A:$I,8,FALSE)),"",VLOOKUP('Salidas Pacientes'!$C28,'BD Pacientes'!$A:$I,8,FALSE))</f>
        <v>0</v>
      </c>
      <c r="L28" s="17">
        <f>IF(ISERROR(VLOOKUP('Salidas Pacientes'!$C28,'BD Pacientes'!$A:$I,9,FALSE)),"",VLOOKUP('Salidas Pacientes'!$C28,'BD Pacientes'!$A:$I,9,FALSE))</f>
        <v>0</v>
      </c>
      <c r="M28" s="17" t="s">
        <v>89</v>
      </c>
      <c r="N28" s="16" t="str">
        <f>IF(ISERROR(VLOOKUP('Salidas Pacientes'!$M28,Inventario!$A$2:$M$21,2,FALSE)),"",VLOOKUP('Salidas Pacientes'!$M28,Inventario!$A$2:$M$21,2,FALSE))</f>
        <v>Fluquadri</v>
      </c>
      <c r="O28" s="16" t="str">
        <f>IF(ISERROR(VLOOKUP('Salidas Pacientes'!$M28,Inventario!$A$2:$M$21,3,FALSE)),"",VLOOKUP('Salidas Pacientes'!$M28,Inventario!$A$2:$M$21,3,FALSE))</f>
        <v>Influenza</v>
      </c>
      <c r="P28" s="100" t="str">
        <f>IF(ISERROR(VLOOKUP('Salidas Pacientes'!$M28,Inventario!$A$2:$M$21,4,FALSE)),"",VLOOKUP('Salidas Pacientes'!$M28,Inventario!$A$2:$M$21,4,FALSE))</f>
        <v>IPS FARALLONES</v>
      </c>
      <c r="Q28" s="100" t="str">
        <f>IF(ISERROR(VLOOKUP('Salidas Pacientes'!$M28,Inventario!$A$2:$M$21,5,FALSE)),"",VLOOKUP('Salidas Pacientes'!$M28,Inventario!$A$2:$M$21,5,FALSE))</f>
        <v>Sanofi</v>
      </c>
      <c r="R28" s="17" t="str">
        <f>IF(ISERROR(VLOOKUP('Salidas Pacientes'!$M28,Inventario!$A$2:$M$21,6,FALSE)),"",VLOOKUP('Salidas Pacientes'!$M28,Inventario!$A$2:$M$21,6,FALSE))</f>
        <v>164992</v>
      </c>
      <c r="S28" s="101" t="s">
        <v>158</v>
      </c>
      <c r="T28" s="102">
        <f>IF(ISERROR(VLOOKUP('Salidas Pacientes'!$S28,Entradas!$H$1:$I$412,2,FALSE)),"",VLOOKUP('Salidas Pacientes'!$S28,Entradas!$H$1:$I$412,2,FALSE))</f>
        <v>44592</v>
      </c>
      <c r="U28" s="98"/>
      <c r="V28" s="98">
        <v>1</v>
      </c>
      <c r="W28" s="105"/>
    </row>
    <row r="29" spans="1:23" ht="15.75" hidden="1" customHeight="1" outlineLevel="1">
      <c r="A29" s="95">
        <v>44426</v>
      </c>
      <c r="B29" s="95" t="s">
        <v>276</v>
      </c>
      <c r="C29" s="98">
        <v>1126788215</v>
      </c>
      <c r="D29" s="17" t="str">
        <f>IF(ISERROR(VLOOKUP('Salidas Pacientes'!$C29,'BD Pacientes'!$A:I,2,FALSE)),"",VLOOKUP('Salidas Pacientes'!$C29,'BD Pacientes'!$A:I,2,FALSE))</f>
        <v>TI</v>
      </c>
      <c r="E29" s="16" t="str">
        <f>IF(ISERROR(VLOOKUP('Salidas Pacientes'!$C29,'BD Pacientes'!$A:I,3,FALSE)),"",VLOOKUP('Salidas Pacientes'!$C29,'BD Pacientes'!$A:I,3,FALSE))</f>
        <v>SARAH BOLAÑOS CIFUENTES</v>
      </c>
      <c r="F29" s="17" t="str">
        <f>IF(ISERROR(VLOOKUP('Salidas Pacientes'!$C29,'BD Pacientes'!$A:I,4,FALSE)),"",VLOOKUP('Salidas Pacientes'!$C29,'BD Pacientes'!$A:I,4,FALSE))</f>
        <v>F</v>
      </c>
      <c r="G29" s="95">
        <f>IF(ISERROR(VLOOKUP('Salidas Pacientes'!$C29,'BD Pacientes'!$A:I,5,FALSE)),"",VLOOKUP('Salidas Pacientes'!$C29,'BD Pacientes'!$A:I,5,FALSE))</f>
        <v>0</v>
      </c>
      <c r="H29" s="95" t="str">
        <f t="shared" ca="1" si="0"/>
        <v>123 año, 7 mes</v>
      </c>
      <c r="I29" s="97" t="str">
        <f>IF(ISERROR(VLOOKUP('Salidas Pacientes'!$C29,'BD Pacientes'!$A:$I,6,FALSE)),"",VLOOKUP('Salidas Pacientes'!$C29,'BD Pacientes'!$A:$I,6,FALSE))</f>
        <v>CRA 35 #12C-05</v>
      </c>
      <c r="J29" s="98">
        <f>IF(ISERROR(VLOOKUP('Salidas Pacientes'!$C29,'BD Pacientes'!$A:$I,7,FALSE)),"",VLOOKUP('Salidas Pacientes'!$C29,'BD Pacientes'!$A:$I,7,FALSE))</f>
        <v>0</v>
      </c>
      <c r="K29" s="99">
        <f>IF(ISERROR(VLOOKUP('Salidas Pacientes'!$C29,'BD Pacientes'!$A:$I,8,FALSE)),"",VLOOKUP('Salidas Pacientes'!$C29,'BD Pacientes'!$A:$I,8,FALSE))</f>
        <v>0</v>
      </c>
      <c r="L29" s="17">
        <f>IF(ISERROR(VLOOKUP('Salidas Pacientes'!$C29,'BD Pacientes'!$A:$I,9,FALSE)),"",VLOOKUP('Salidas Pacientes'!$C29,'BD Pacientes'!$A:$I,9,FALSE))</f>
        <v>0</v>
      </c>
      <c r="M29" s="17" t="s">
        <v>89</v>
      </c>
      <c r="N29" s="16" t="str">
        <f>IF(ISERROR(VLOOKUP('Salidas Pacientes'!$M29,Inventario!$A$2:$M$21,2,FALSE)),"",VLOOKUP('Salidas Pacientes'!$M29,Inventario!$A$2:$M$21,2,FALSE))</f>
        <v>Fluquadri</v>
      </c>
      <c r="O29" s="16" t="str">
        <f>IF(ISERROR(VLOOKUP('Salidas Pacientes'!$M29,Inventario!$A$2:$M$21,3,FALSE)),"",VLOOKUP('Salidas Pacientes'!$M29,Inventario!$A$2:$M$21,3,FALSE))</f>
        <v>Influenza</v>
      </c>
      <c r="P29" s="100" t="str">
        <f>IF(ISERROR(VLOOKUP('Salidas Pacientes'!$M29,Inventario!$A$2:$M$21,4,FALSE)),"",VLOOKUP('Salidas Pacientes'!$M29,Inventario!$A$2:$M$21,4,FALSE))</f>
        <v>IPS FARALLONES</v>
      </c>
      <c r="Q29" s="100" t="str">
        <f>IF(ISERROR(VLOOKUP('Salidas Pacientes'!$M29,Inventario!$A$2:$M$21,5,FALSE)),"",VLOOKUP('Salidas Pacientes'!$M29,Inventario!$A$2:$M$21,5,FALSE))</f>
        <v>Sanofi</v>
      </c>
      <c r="R29" s="17" t="str">
        <f>IF(ISERROR(VLOOKUP('Salidas Pacientes'!$M29,Inventario!$A$2:$M$21,6,FALSE)),"",VLOOKUP('Salidas Pacientes'!$M29,Inventario!$A$2:$M$21,6,FALSE))</f>
        <v>164992</v>
      </c>
      <c r="S29" s="101" t="s">
        <v>158</v>
      </c>
      <c r="T29" s="102">
        <f>IF(ISERROR(VLOOKUP('Salidas Pacientes'!$S29,Entradas!$H$1:$I$412,2,FALSE)),"",VLOOKUP('Salidas Pacientes'!$S29,Entradas!$H$1:$I$412,2,FALSE))</f>
        <v>44592</v>
      </c>
      <c r="U29" s="98"/>
      <c r="V29" s="98">
        <v>2</v>
      </c>
      <c r="W29" s="105"/>
    </row>
    <row r="30" spans="1:23" ht="15.75" hidden="1" customHeight="1" outlineLevel="1">
      <c r="A30" s="95">
        <v>44426</v>
      </c>
      <c r="B30" s="95" t="s">
        <v>276</v>
      </c>
      <c r="C30" s="98">
        <v>1126788215</v>
      </c>
      <c r="D30" s="17" t="str">
        <f>IF(ISERROR(VLOOKUP('Salidas Pacientes'!$C30,'BD Pacientes'!$A:I,2,FALSE)),"",VLOOKUP('Salidas Pacientes'!$C30,'BD Pacientes'!$A:I,2,FALSE))</f>
        <v>TI</v>
      </c>
      <c r="E30" s="16" t="str">
        <f>IF(ISERROR(VLOOKUP('Salidas Pacientes'!$C30,'BD Pacientes'!$A:I,3,FALSE)),"",VLOOKUP('Salidas Pacientes'!$C30,'BD Pacientes'!$A:I,3,FALSE))</f>
        <v>SARAH BOLAÑOS CIFUENTES</v>
      </c>
      <c r="F30" s="17" t="str">
        <f>IF(ISERROR(VLOOKUP('Salidas Pacientes'!$C30,'BD Pacientes'!$A:I,4,FALSE)),"",VLOOKUP('Salidas Pacientes'!$C30,'BD Pacientes'!$A:I,4,FALSE))</f>
        <v>F</v>
      </c>
      <c r="G30" s="95">
        <f>IF(ISERROR(VLOOKUP('Salidas Pacientes'!$C30,'BD Pacientes'!$A:I,5,FALSE)),"",VLOOKUP('Salidas Pacientes'!$C30,'BD Pacientes'!$A:I,5,FALSE))</f>
        <v>0</v>
      </c>
      <c r="H30" s="95" t="str">
        <f t="shared" ca="1" si="0"/>
        <v>123 año, 7 mes</v>
      </c>
      <c r="I30" s="97" t="str">
        <f>IF(ISERROR(VLOOKUP('Salidas Pacientes'!$C30,'BD Pacientes'!$A:$I,6,FALSE)),"",VLOOKUP('Salidas Pacientes'!$C30,'BD Pacientes'!$A:$I,6,FALSE))</f>
        <v>CRA 35 #12C-05</v>
      </c>
      <c r="J30" s="98">
        <f>IF(ISERROR(VLOOKUP('Salidas Pacientes'!$C30,'BD Pacientes'!$A:$I,7,FALSE)),"",VLOOKUP('Salidas Pacientes'!$C30,'BD Pacientes'!$A:$I,7,FALSE))</f>
        <v>0</v>
      </c>
      <c r="K30" s="99">
        <f>IF(ISERROR(VLOOKUP('Salidas Pacientes'!$C30,'BD Pacientes'!$A:$I,8,FALSE)),"",VLOOKUP('Salidas Pacientes'!$C30,'BD Pacientes'!$A:$I,8,FALSE))</f>
        <v>0</v>
      </c>
      <c r="L30" s="17">
        <f>IF(ISERROR(VLOOKUP('Salidas Pacientes'!$C30,'BD Pacientes'!$A:$I,9,FALSE)),"",VLOOKUP('Salidas Pacientes'!$C30,'BD Pacientes'!$A:$I,9,FALSE))</f>
        <v>0</v>
      </c>
      <c r="M30" s="17" t="s">
        <v>89</v>
      </c>
      <c r="N30" s="16" t="str">
        <f>IF(ISERROR(VLOOKUP('Salidas Pacientes'!$M30,Inventario!$A$2:$M$21,2,FALSE)),"",VLOOKUP('Salidas Pacientes'!$M30,Inventario!$A$2:$M$21,2,FALSE))</f>
        <v>Fluquadri</v>
      </c>
      <c r="O30" s="16" t="str">
        <f>IF(ISERROR(VLOOKUP('Salidas Pacientes'!$M30,Inventario!$A$2:$M$21,3,FALSE)),"",VLOOKUP('Salidas Pacientes'!$M30,Inventario!$A$2:$M$21,3,FALSE))</f>
        <v>Influenza</v>
      </c>
      <c r="P30" s="100" t="str">
        <f>IF(ISERROR(VLOOKUP('Salidas Pacientes'!$M30,Inventario!$A$2:$M$21,4,FALSE)),"",VLOOKUP('Salidas Pacientes'!$M30,Inventario!$A$2:$M$21,4,FALSE))</f>
        <v>IPS FARALLONES</v>
      </c>
      <c r="Q30" s="100" t="str">
        <f>IF(ISERROR(VLOOKUP('Salidas Pacientes'!$M30,Inventario!$A$2:$M$21,5,FALSE)),"",VLOOKUP('Salidas Pacientes'!$M30,Inventario!$A$2:$M$21,5,FALSE))</f>
        <v>Sanofi</v>
      </c>
      <c r="R30" s="17" t="str">
        <f>IF(ISERROR(VLOOKUP('Salidas Pacientes'!$M30,Inventario!$A$2:$M$21,6,FALSE)),"",VLOOKUP('Salidas Pacientes'!$M30,Inventario!$A$2:$M$21,6,FALSE))</f>
        <v>164992</v>
      </c>
      <c r="S30" s="101" t="s">
        <v>158</v>
      </c>
      <c r="T30" s="102">
        <f>IF(ISERROR(VLOOKUP('Salidas Pacientes'!$S30,Entradas!$H$1:$I$412,2,FALSE)),"",VLOOKUP('Salidas Pacientes'!$S30,Entradas!$H$1:$I$412,2,FALSE))</f>
        <v>44592</v>
      </c>
      <c r="U30" s="98"/>
      <c r="V30" s="98">
        <v>1</v>
      </c>
      <c r="W30" s="105"/>
    </row>
    <row r="31" spans="1:23" ht="15.75" hidden="1" customHeight="1" outlineLevel="1">
      <c r="A31" s="95">
        <v>44426</v>
      </c>
      <c r="B31" s="95" t="s">
        <v>276</v>
      </c>
      <c r="C31" s="98">
        <v>1126788214</v>
      </c>
      <c r="D31" s="17" t="str">
        <f>IF(ISERROR(VLOOKUP('Salidas Pacientes'!$C31,'BD Pacientes'!$A:I,2,FALSE)),"",VLOOKUP('Salidas Pacientes'!$C31,'BD Pacientes'!$A:I,2,FALSE))</f>
        <v>TI</v>
      </c>
      <c r="E31" s="16" t="str">
        <f>IF(ISERROR(VLOOKUP('Salidas Pacientes'!$C31,'BD Pacientes'!$A:I,3,FALSE)),"",VLOOKUP('Salidas Pacientes'!$C31,'BD Pacientes'!$A:I,3,FALSE))</f>
        <v>NATHAN BOLAÑOS CIFUENTES</v>
      </c>
      <c r="F31" s="17" t="str">
        <f>IF(ISERROR(VLOOKUP('Salidas Pacientes'!$C31,'BD Pacientes'!$A:I,4,FALSE)),"",VLOOKUP('Salidas Pacientes'!$C31,'BD Pacientes'!$A:I,4,FALSE))</f>
        <v>M</v>
      </c>
      <c r="G31" s="95">
        <f>IF(ISERROR(VLOOKUP('Salidas Pacientes'!$C31,'BD Pacientes'!$A:I,5,FALSE)),"",VLOOKUP('Salidas Pacientes'!$C31,'BD Pacientes'!$A:I,5,FALSE))</f>
        <v>0</v>
      </c>
      <c r="H31" s="95" t="str">
        <f t="shared" ca="1" si="0"/>
        <v>123 año, 7 mes</v>
      </c>
      <c r="I31" s="97" t="str">
        <f>IF(ISERROR(VLOOKUP('Salidas Pacientes'!$C31,'BD Pacientes'!$A:$I,6,FALSE)),"",VLOOKUP('Salidas Pacientes'!$C31,'BD Pacientes'!$A:$I,6,FALSE))</f>
        <v>CRA 35 #12C-05</v>
      </c>
      <c r="J31" s="98">
        <f>IF(ISERROR(VLOOKUP('Salidas Pacientes'!$C31,'BD Pacientes'!$A:$I,7,FALSE)),"",VLOOKUP('Salidas Pacientes'!$C31,'BD Pacientes'!$A:$I,7,FALSE))</f>
        <v>0</v>
      </c>
      <c r="K31" s="99">
        <f>IF(ISERROR(VLOOKUP('Salidas Pacientes'!$C31,'BD Pacientes'!$A:$I,8,FALSE)),"",VLOOKUP('Salidas Pacientes'!$C31,'BD Pacientes'!$A:$I,8,FALSE))</f>
        <v>0</v>
      </c>
      <c r="L31" s="17">
        <f>IF(ISERROR(VLOOKUP('Salidas Pacientes'!$C31,'BD Pacientes'!$A:$I,9,FALSE)),"",VLOOKUP('Salidas Pacientes'!$C31,'BD Pacientes'!$A:$I,9,FALSE))</f>
        <v>0</v>
      </c>
      <c r="M31" s="17" t="s">
        <v>118</v>
      </c>
      <c r="N31" s="16" t="str">
        <f>IF(ISERROR(VLOOKUP('Salidas Pacientes'!$M31,Inventario!$A$2:$M$21,2,FALSE)),"",VLOOKUP('Salidas Pacientes'!$M31,Inventario!$A$2:$M$21,2,FALSE))</f>
        <v>Varivax</v>
      </c>
      <c r="O31" s="16" t="str">
        <f>IF(ISERROR(VLOOKUP('Salidas Pacientes'!$M31,Inventario!$A$2:$M$21,3,FALSE)),"",VLOOKUP('Salidas Pacientes'!$M31,Inventario!$A$2:$M$21,3,FALSE))</f>
        <v>Varicela</v>
      </c>
      <c r="P31" s="100" t="str">
        <f>IF(ISERROR(VLOOKUP('Salidas Pacientes'!$M31,Inventario!$A$2:$M$21,4,FALSE)),"",VLOOKUP('Salidas Pacientes'!$M31,Inventario!$A$2:$M$21,4,FALSE))</f>
        <v>IPS FARALLONES</v>
      </c>
      <c r="Q31" s="100" t="str">
        <f>IF(ISERROR(VLOOKUP('Salidas Pacientes'!$M31,Inventario!$A$2:$M$21,5,FALSE)),"",VLOOKUP('Salidas Pacientes'!$M31,Inventario!$A$2:$M$21,5,FALSE))</f>
        <v>Merck</v>
      </c>
      <c r="R31" s="17" t="str">
        <f>IF(ISERROR(VLOOKUP('Salidas Pacientes'!$M31,Inventario!$A$2:$M$21,6,FALSE)),"",VLOOKUP('Salidas Pacientes'!$M31,Inventario!$A$2:$M$21,6,FALSE))</f>
        <v>4500</v>
      </c>
      <c r="S31" s="101" t="s">
        <v>161</v>
      </c>
      <c r="T31" s="102">
        <f>IF(ISERROR(VLOOKUP('Salidas Pacientes'!$S31,Entradas!$H$1:$I$412,2,FALSE)),"",VLOOKUP('Salidas Pacientes'!$S31,Entradas!$H$1:$I$412,2,FALSE))</f>
        <v>44957</v>
      </c>
      <c r="U31" s="98"/>
      <c r="V31" s="98">
        <v>1</v>
      </c>
      <c r="W31" s="105"/>
    </row>
    <row r="32" spans="1:23" ht="15.75" hidden="1" customHeight="1" outlineLevel="1">
      <c r="A32" s="95">
        <v>44426</v>
      </c>
      <c r="B32" s="95" t="s">
        <v>276</v>
      </c>
      <c r="C32" s="98">
        <v>1126788214</v>
      </c>
      <c r="D32" s="17" t="str">
        <f>IF(ISERROR(VLOOKUP('Salidas Pacientes'!$C32,'BD Pacientes'!$A:I,2,FALSE)),"",VLOOKUP('Salidas Pacientes'!$C32,'BD Pacientes'!$A:I,2,FALSE))</f>
        <v>TI</v>
      </c>
      <c r="E32" s="16" t="str">
        <f>IF(ISERROR(VLOOKUP('Salidas Pacientes'!$C32,'BD Pacientes'!$A:I,3,FALSE)),"",VLOOKUP('Salidas Pacientes'!$C32,'BD Pacientes'!$A:I,3,FALSE))</f>
        <v>NATHAN BOLAÑOS CIFUENTES</v>
      </c>
      <c r="F32" s="17" t="str">
        <f>IF(ISERROR(VLOOKUP('Salidas Pacientes'!$C32,'BD Pacientes'!$A:I,4,FALSE)),"",VLOOKUP('Salidas Pacientes'!$C32,'BD Pacientes'!$A:I,4,FALSE))</f>
        <v>M</v>
      </c>
      <c r="G32" s="95">
        <f>IF(ISERROR(VLOOKUP('Salidas Pacientes'!$C32,'BD Pacientes'!$A:I,5,FALSE)),"",VLOOKUP('Salidas Pacientes'!$C32,'BD Pacientes'!$A:I,5,FALSE))</f>
        <v>0</v>
      </c>
      <c r="H32" s="95" t="str">
        <f t="shared" ca="1" si="0"/>
        <v>123 año, 7 mes</v>
      </c>
      <c r="I32" s="97" t="str">
        <f>IF(ISERROR(VLOOKUP('Salidas Pacientes'!$C32,'BD Pacientes'!$A:$I,6,FALSE)),"",VLOOKUP('Salidas Pacientes'!$C32,'BD Pacientes'!$A:$I,6,FALSE))</f>
        <v>CRA 35 #12C-05</v>
      </c>
      <c r="J32" s="98">
        <f>IF(ISERROR(VLOOKUP('Salidas Pacientes'!$C32,'BD Pacientes'!$A:$I,7,FALSE)),"",VLOOKUP('Salidas Pacientes'!$C32,'BD Pacientes'!$A:$I,7,FALSE))</f>
        <v>0</v>
      </c>
      <c r="K32" s="99">
        <f>IF(ISERROR(VLOOKUP('Salidas Pacientes'!$C32,'BD Pacientes'!$A:$I,8,FALSE)),"",VLOOKUP('Salidas Pacientes'!$C32,'BD Pacientes'!$A:$I,8,FALSE))</f>
        <v>0</v>
      </c>
      <c r="L32" s="17">
        <f>IF(ISERROR(VLOOKUP('Salidas Pacientes'!$C32,'BD Pacientes'!$A:$I,9,FALSE)),"",VLOOKUP('Salidas Pacientes'!$C32,'BD Pacientes'!$A:$I,9,FALSE))</f>
        <v>0</v>
      </c>
      <c r="M32" s="17" t="s">
        <v>118</v>
      </c>
      <c r="N32" s="16" t="str">
        <f>IF(ISERROR(VLOOKUP('Salidas Pacientes'!$M32,Inventario!$A$2:$M$21,2,FALSE)),"",VLOOKUP('Salidas Pacientes'!$M32,Inventario!$A$2:$M$21,2,FALSE))</f>
        <v>Varivax</v>
      </c>
      <c r="O32" s="16" t="str">
        <f>IF(ISERROR(VLOOKUP('Salidas Pacientes'!$M32,Inventario!$A$2:$M$21,3,FALSE)),"",VLOOKUP('Salidas Pacientes'!$M32,Inventario!$A$2:$M$21,3,FALSE))</f>
        <v>Varicela</v>
      </c>
      <c r="P32" s="100" t="str">
        <f>IF(ISERROR(VLOOKUP('Salidas Pacientes'!$M32,Inventario!$A$2:$M$21,4,FALSE)),"",VLOOKUP('Salidas Pacientes'!$M32,Inventario!$A$2:$M$21,4,FALSE))</f>
        <v>IPS FARALLONES</v>
      </c>
      <c r="Q32" s="100" t="str">
        <f>IF(ISERROR(VLOOKUP('Salidas Pacientes'!$M32,Inventario!$A$2:$M$21,5,FALSE)),"",VLOOKUP('Salidas Pacientes'!$M32,Inventario!$A$2:$M$21,5,FALSE))</f>
        <v>Merck</v>
      </c>
      <c r="R32" s="17" t="str">
        <f>IF(ISERROR(VLOOKUP('Salidas Pacientes'!$M32,Inventario!$A$2:$M$21,6,FALSE)),"",VLOOKUP('Salidas Pacientes'!$M32,Inventario!$A$2:$M$21,6,FALSE))</f>
        <v>4500</v>
      </c>
      <c r="S32" s="101" t="s">
        <v>161</v>
      </c>
      <c r="T32" s="102">
        <f>IF(ISERROR(VLOOKUP('Salidas Pacientes'!$S32,Entradas!$H$1:$I$412,2,FALSE)),"",VLOOKUP('Salidas Pacientes'!$S32,Entradas!$H$1:$I$412,2,FALSE))</f>
        <v>44957</v>
      </c>
      <c r="U32" s="98"/>
      <c r="V32" s="98">
        <v>1</v>
      </c>
      <c r="W32" s="105"/>
    </row>
    <row r="33" spans="1:23" ht="15.75" hidden="1" customHeight="1" outlineLevel="1">
      <c r="A33" s="95">
        <v>44427</v>
      </c>
      <c r="B33" s="95" t="s">
        <v>276</v>
      </c>
      <c r="C33" s="98">
        <v>1110379357</v>
      </c>
      <c r="D33" s="17" t="str">
        <f>IF(ISERROR(VLOOKUP('Salidas Pacientes'!$C33,'BD Pacientes'!$A:I,2,FALSE)),"",VLOOKUP('Salidas Pacientes'!$C33,'BD Pacientes'!$A:I,2,FALSE))</f>
        <v>RC</v>
      </c>
      <c r="E33" s="16" t="str">
        <f>IF(ISERROR(VLOOKUP('Salidas Pacientes'!$C33,'BD Pacientes'!$A:I,3,FALSE)),"",VLOOKUP('Salidas Pacientes'!$C33,'BD Pacientes'!$A:I,3,FALSE))</f>
        <v>MATIAS NIETO CASTAÑEDA</v>
      </c>
      <c r="F33" s="17" t="str">
        <f>IF(ISERROR(VLOOKUP('Salidas Pacientes'!$C33,'BD Pacientes'!$A:I,4,FALSE)),"",VLOOKUP('Salidas Pacientes'!$C33,'BD Pacientes'!$A:I,4,FALSE))</f>
        <v>M</v>
      </c>
      <c r="G33" s="95">
        <f>IF(ISERROR(VLOOKUP('Salidas Pacientes'!$C33,'BD Pacientes'!$A:I,5,FALSE)),"",VLOOKUP('Salidas Pacientes'!$C33,'BD Pacientes'!$A:I,5,FALSE))</f>
        <v>0</v>
      </c>
      <c r="H33" s="95" t="str">
        <f t="shared" ca="1" si="0"/>
        <v>123 año, 7 mes</v>
      </c>
      <c r="I33" s="97" t="str">
        <f>IF(ISERROR(VLOOKUP('Salidas Pacientes'!$C33,'BD Pacientes'!$A:$I,6,FALSE)),"",VLOOKUP('Salidas Pacientes'!$C33,'BD Pacientes'!$A:$I,6,FALSE))</f>
        <v>CALLE 17 #53B-12</v>
      </c>
      <c r="J33" s="98">
        <f>IF(ISERROR(VLOOKUP('Salidas Pacientes'!$C33,'BD Pacientes'!$A:$I,7,FALSE)),"",VLOOKUP('Salidas Pacientes'!$C33,'BD Pacientes'!$A:$I,7,FALSE))</f>
        <v>0</v>
      </c>
      <c r="K33" s="99">
        <f>IF(ISERROR(VLOOKUP('Salidas Pacientes'!$C33,'BD Pacientes'!$A:$I,8,FALSE)),"",VLOOKUP('Salidas Pacientes'!$C33,'BD Pacientes'!$A:$I,8,FALSE))</f>
        <v>0</v>
      </c>
      <c r="L33" s="17">
        <f>IF(ISERROR(VLOOKUP('Salidas Pacientes'!$C33,'BD Pacientes'!$A:$I,9,FALSE)),"",VLOOKUP('Salidas Pacientes'!$C33,'BD Pacientes'!$A:$I,9,FALSE))</f>
        <v>0</v>
      </c>
      <c r="M33" s="17" t="s">
        <v>54</v>
      </c>
      <c r="N33" s="16" t="str">
        <f>IF(ISERROR(VLOOKUP('Salidas Pacientes'!$M33,Inventario!$A$2:$M$21,2,FALSE)),"",VLOOKUP('Salidas Pacientes'!$M33,Inventario!$A$2:$M$21,2,FALSE))</f>
        <v>Prevenar</v>
      </c>
      <c r="O33" s="16" t="str">
        <f>IF(ISERROR(VLOOKUP('Salidas Pacientes'!$M33,Inventario!$A$2:$M$21,3,FALSE)),"",VLOOKUP('Salidas Pacientes'!$M33,Inventario!$A$2:$M$21,3,FALSE))</f>
        <v>Neumococo 13V</v>
      </c>
      <c r="P33" s="100" t="str">
        <f>IF(ISERROR(VLOOKUP('Salidas Pacientes'!$M33,Inventario!$A$2:$M$21,4,FALSE)),"",VLOOKUP('Salidas Pacientes'!$M33,Inventario!$A$2:$M$21,4,FALSE))</f>
        <v>Cobo Medical</v>
      </c>
      <c r="Q33" s="100" t="str">
        <f>IF(ISERROR(VLOOKUP('Salidas Pacientes'!$M33,Inventario!$A$2:$M$21,5,FALSE)),"",VLOOKUP('Salidas Pacientes'!$M33,Inventario!$A$2:$M$21,5,FALSE))</f>
        <v>Pfizer</v>
      </c>
      <c r="R33" s="17" t="str">
        <f>IF(ISERROR(VLOOKUP('Salidas Pacientes'!$M33,Inventario!$A$2:$M$21,6,FALSE)),"",VLOOKUP('Salidas Pacientes'!$M33,Inventario!$A$2:$M$21,6,FALSE))</f>
        <v>2156</v>
      </c>
      <c r="S33" s="101" t="s">
        <v>167</v>
      </c>
      <c r="T33" s="102">
        <f>IF(ISERROR(VLOOKUP('Salidas Pacientes'!$S33,Entradas!$H$1:$I$412,2,FALSE)),"",VLOOKUP('Salidas Pacientes'!$S33,Entradas!$H$1:$I$412,2,FALSE))</f>
        <v>44865</v>
      </c>
      <c r="U33" s="98"/>
      <c r="V33" s="98">
        <v>1</v>
      </c>
      <c r="W33" s="105"/>
    </row>
    <row r="34" spans="1:23" ht="15.75" hidden="1" customHeight="1" outlineLevel="1">
      <c r="A34" s="95">
        <v>44427</v>
      </c>
      <c r="B34" s="95" t="s">
        <v>276</v>
      </c>
      <c r="C34" s="98">
        <v>1232804749</v>
      </c>
      <c r="D34" s="17" t="str">
        <f>IF(ISERROR(VLOOKUP('Salidas Pacientes'!$C34,'BD Pacientes'!$A:I,2,FALSE)),"",VLOOKUP('Salidas Pacientes'!$C34,'BD Pacientes'!$A:I,2,FALSE))</f>
        <v>RC</v>
      </c>
      <c r="E34" s="16" t="str">
        <f>IF(ISERROR(VLOOKUP('Salidas Pacientes'!$C34,'BD Pacientes'!$A:I,3,FALSE)),"",VLOOKUP('Salidas Pacientes'!$C34,'BD Pacientes'!$A:I,3,FALSE))</f>
        <v>AMALIA CARDONA DONNEYS</v>
      </c>
      <c r="F34" s="17" t="str">
        <f>IF(ISERROR(VLOOKUP('Salidas Pacientes'!$C34,'BD Pacientes'!$A:I,4,FALSE)),"",VLOOKUP('Salidas Pacientes'!$C34,'BD Pacientes'!$A:I,4,FALSE))</f>
        <v>F</v>
      </c>
      <c r="G34" s="95">
        <f>IF(ISERROR(VLOOKUP('Salidas Pacientes'!$C34,'BD Pacientes'!$A:I,5,FALSE)),"",VLOOKUP('Salidas Pacientes'!$C34,'BD Pacientes'!$A:I,5,FALSE))</f>
        <v>0</v>
      </c>
      <c r="H34" s="95" t="str">
        <f t="shared" ca="1" si="0"/>
        <v>123 año, 7 mes</v>
      </c>
      <c r="I34" s="97" t="str">
        <f>IF(ISERROR(VLOOKUP('Salidas Pacientes'!$C34,'BD Pacientes'!$A:$I,6,FALSE)),"",VLOOKUP('Salidas Pacientes'!$C34,'BD Pacientes'!$A:$I,6,FALSE))</f>
        <v>CRA 3 # 69-59</v>
      </c>
      <c r="J34" s="98">
        <f>IF(ISERROR(VLOOKUP('Salidas Pacientes'!$C34,'BD Pacientes'!$A:$I,7,FALSE)),"",VLOOKUP('Salidas Pacientes'!$C34,'BD Pacientes'!$A:$I,7,FALSE))</f>
        <v>0</v>
      </c>
      <c r="K34" s="99">
        <f>IF(ISERROR(VLOOKUP('Salidas Pacientes'!$C34,'BD Pacientes'!$A:$I,8,FALSE)),"",VLOOKUP('Salidas Pacientes'!$C34,'BD Pacientes'!$A:$I,8,FALSE))</f>
        <v>0</v>
      </c>
      <c r="L34" s="17">
        <f>IF(ISERROR(VLOOKUP('Salidas Pacientes'!$C34,'BD Pacientes'!$A:$I,9,FALSE)),"",VLOOKUP('Salidas Pacientes'!$C34,'BD Pacientes'!$A:$I,9,FALSE))</f>
        <v>0</v>
      </c>
      <c r="M34" s="17" t="s">
        <v>89</v>
      </c>
      <c r="N34" s="16" t="str">
        <f>IF(ISERROR(VLOOKUP('Salidas Pacientes'!$M34,Inventario!$A$2:$M$21,2,FALSE)),"",VLOOKUP('Salidas Pacientes'!$M34,Inventario!$A$2:$M$21,2,FALSE))</f>
        <v>Fluquadri</v>
      </c>
      <c r="O34" s="16" t="str">
        <f>IF(ISERROR(VLOOKUP('Salidas Pacientes'!$M34,Inventario!$A$2:$M$21,3,FALSE)),"",VLOOKUP('Salidas Pacientes'!$M34,Inventario!$A$2:$M$21,3,FALSE))</f>
        <v>Influenza</v>
      </c>
      <c r="P34" s="100" t="str">
        <f>IF(ISERROR(VLOOKUP('Salidas Pacientes'!$M34,Inventario!$A$2:$M$21,4,FALSE)),"",VLOOKUP('Salidas Pacientes'!$M34,Inventario!$A$2:$M$21,4,FALSE))</f>
        <v>IPS FARALLONES</v>
      </c>
      <c r="Q34" s="100" t="str">
        <f>IF(ISERROR(VLOOKUP('Salidas Pacientes'!$M34,Inventario!$A$2:$M$21,5,FALSE)),"",VLOOKUP('Salidas Pacientes'!$M34,Inventario!$A$2:$M$21,5,FALSE))</f>
        <v>Sanofi</v>
      </c>
      <c r="R34" s="17" t="str">
        <f>IF(ISERROR(VLOOKUP('Salidas Pacientes'!$M34,Inventario!$A$2:$M$21,6,FALSE)),"",VLOOKUP('Salidas Pacientes'!$M34,Inventario!$A$2:$M$21,6,FALSE))</f>
        <v>164992</v>
      </c>
      <c r="S34" s="101" t="s">
        <v>158</v>
      </c>
      <c r="T34" s="102">
        <f>IF(ISERROR(VLOOKUP('Salidas Pacientes'!$S34,Entradas!$H$1:$I$412,2,FALSE)),"",VLOOKUP('Salidas Pacientes'!$S34,Entradas!$H$1:$I$412,2,FALSE))</f>
        <v>44592</v>
      </c>
      <c r="U34" s="98"/>
      <c r="V34" s="98">
        <v>1</v>
      </c>
      <c r="W34" s="105"/>
    </row>
    <row r="35" spans="1:23" ht="15.75" hidden="1" customHeight="1" outlineLevel="1">
      <c r="A35" s="95">
        <v>44428</v>
      </c>
      <c r="B35" s="95" t="s">
        <v>276</v>
      </c>
      <c r="C35" s="98">
        <v>1107856721</v>
      </c>
      <c r="D35" s="17" t="str">
        <f>IF(ISERROR(VLOOKUP('Salidas Pacientes'!$C35,'BD Pacientes'!$A:I,2,FALSE)),"",VLOOKUP('Salidas Pacientes'!$C35,'BD Pacientes'!$A:I,2,FALSE))</f>
        <v>TI</v>
      </c>
      <c r="E35" s="16" t="str">
        <f>IF(ISERROR(VLOOKUP('Salidas Pacientes'!$C35,'BD Pacientes'!$A:I,3,FALSE)),"",VLOOKUP('Salidas Pacientes'!$C35,'BD Pacientes'!$A:I,3,FALSE))</f>
        <v>MELANY CORREA VILLADA</v>
      </c>
      <c r="F35" s="17" t="str">
        <f>IF(ISERROR(VLOOKUP('Salidas Pacientes'!$C35,'BD Pacientes'!$A:I,4,FALSE)),"",VLOOKUP('Salidas Pacientes'!$C35,'BD Pacientes'!$A:I,4,FALSE))</f>
        <v>F</v>
      </c>
      <c r="G35" s="95">
        <f>IF(ISERROR(VLOOKUP('Salidas Pacientes'!$C35,'BD Pacientes'!$A:I,5,FALSE)),"",VLOOKUP('Salidas Pacientes'!$C35,'BD Pacientes'!$A:I,5,FALSE))</f>
        <v>0</v>
      </c>
      <c r="H35" s="95" t="str">
        <f t="shared" ca="1" si="0"/>
        <v>123 año, 7 mes</v>
      </c>
      <c r="I35" s="97" t="str">
        <f>IF(ISERROR(VLOOKUP('Salidas Pacientes'!$C35,'BD Pacientes'!$A:$I,6,FALSE)),"",VLOOKUP('Salidas Pacientes'!$C35,'BD Pacientes'!$A:$I,6,FALSE))</f>
        <v>CRA 100 #34-65</v>
      </c>
      <c r="J35" s="98">
        <f>IF(ISERROR(VLOOKUP('Salidas Pacientes'!$C35,'BD Pacientes'!$A:$I,7,FALSE)),"",VLOOKUP('Salidas Pacientes'!$C35,'BD Pacientes'!$A:$I,7,FALSE))</f>
        <v>0</v>
      </c>
      <c r="K35" s="99">
        <f>IF(ISERROR(VLOOKUP('Salidas Pacientes'!$C35,'BD Pacientes'!$A:$I,8,FALSE)),"",VLOOKUP('Salidas Pacientes'!$C35,'BD Pacientes'!$A:$I,8,FALSE))</f>
        <v>0</v>
      </c>
      <c r="L35" s="17">
        <f>IF(ISERROR(VLOOKUP('Salidas Pacientes'!$C35,'BD Pacientes'!$A:$I,9,FALSE)),"",VLOOKUP('Salidas Pacientes'!$C35,'BD Pacientes'!$A:$I,9,FALSE))</f>
        <v>0</v>
      </c>
      <c r="M35" s="17" t="s">
        <v>89</v>
      </c>
      <c r="N35" s="16" t="str">
        <f>IF(ISERROR(VLOOKUP('Salidas Pacientes'!$M35,Inventario!$A$2:$M$21,2,FALSE)),"",VLOOKUP('Salidas Pacientes'!$M35,Inventario!$A$2:$M$21,2,FALSE))</f>
        <v>Fluquadri</v>
      </c>
      <c r="O35" s="16" t="str">
        <f>IF(ISERROR(VLOOKUP('Salidas Pacientes'!$M35,Inventario!$A$2:$M$21,3,FALSE)),"",VLOOKUP('Salidas Pacientes'!$M35,Inventario!$A$2:$M$21,3,FALSE))</f>
        <v>Influenza</v>
      </c>
      <c r="P35" s="100" t="str">
        <f>IF(ISERROR(VLOOKUP('Salidas Pacientes'!$M35,Inventario!$A$2:$M$21,4,FALSE)),"",VLOOKUP('Salidas Pacientes'!$M35,Inventario!$A$2:$M$21,4,FALSE))</f>
        <v>IPS FARALLONES</v>
      </c>
      <c r="Q35" s="100" t="str">
        <f>IF(ISERROR(VLOOKUP('Salidas Pacientes'!$M35,Inventario!$A$2:$M$21,5,FALSE)),"",VLOOKUP('Salidas Pacientes'!$M35,Inventario!$A$2:$M$21,5,FALSE))</f>
        <v>Sanofi</v>
      </c>
      <c r="R35" s="17" t="str">
        <f>IF(ISERROR(VLOOKUP('Salidas Pacientes'!$M35,Inventario!$A$2:$M$21,6,FALSE)),"",VLOOKUP('Salidas Pacientes'!$M35,Inventario!$A$2:$M$21,6,FALSE))</f>
        <v>164992</v>
      </c>
      <c r="S35" s="101" t="s">
        <v>158</v>
      </c>
      <c r="T35" s="102">
        <f>IF(ISERROR(VLOOKUP('Salidas Pacientes'!$S35,Entradas!$H$1:$I$412,2,FALSE)),"",VLOOKUP('Salidas Pacientes'!$S35,Entradas!$H$1:$I$412,2,FALSE))</f>
        <v>44592</v>
      </c>
      <c r="U35" s="98"/>
      <c r="V35" s="98">
        <v>1</v>
      </c>
      <c r="W35" s="105"/>
    </row>
    <row r="36" spans="1:23" ht="15.75" hidden="1" customHeight="1" outlineLevel="1">
      <c r="A36" s="95">
        <v>44428</v>
      </c>
      <c r="B36" s="95" t="s">
        <v>276</v>
      </c>
      <c r="C36" s="98">
        <v>39384958</v>
      </c>
      <c r="D36" s="17" t="str">
        <f>IF(ISERROR(VLOOKUP('Salidas Pacientes'!$C36,'BD Pacientes'!$A:I,2,FALSE)),"",VLOOKUP('Salidas Pacientes'!$C36,'BD Pacientes'!$A:I,2,FALSE))</f>
        <v>CC</v>
      </c>
      <c r="E36" s="16" t="str">
        <f>IF(ISERROR(VLOOKUP('Salidas Pacientes'!$C36,'BD Pacientes'!$A:I,3,FALSE)),"",VLOOKUP('Salidas Pacientes'!$C36,'BD Pacientes'!$A:I,3,FALSE))</f>
        <v>LUZ EMILSE VILLADA ALZATE</v>
      </c>
      <c r="F36" s="17" t="str">
        <f>IF(ISERROR(VLOOKUP('Salidas Pacientes'!$C36,'BD Pacientes'!$A:I,4,FALSE)),"",VLOOKUP('Salidas Pacientes'!$C36,'BD Pacientes'!$A:I,4,FALSE))</f>
        <v>F</v>
      </c>
      <c r="G36" s="95">
        <f>IF(ISERROR(VLOOKUP('Salidas Pacientes'!$C36,'BD Pacientes'!$A:I,5,FALSE)),"",VLOOKUP('Salidas Pacientes'!$C36,'BD Pacientes'!$A:I,5,FALSE))</f>
        <v>0</v>
      </c>
      <c r="H36" s="95" t="str">
        <f t="shared" ca="1" si="0"/>
        <v>123 año, 7 mes</v>
      </c>
      <c r="I36" s="97" t="str">
        <f>IF(ISERROR(VLOOKUP('Salidas Pacientes'!$C36,'BD Pacientes'!$A:$I,6,FALSE)),"",VLOOKUP('Salidas Pacientes'!$C36,'BD Pacientes'!$A:$I,6,FALSE))</f>
        <v>CRA 100 # 34-65</v>
      </c>
      <c r="J36" s="98">
        <f>IF(ISERROR(VLOOKUP('Salidas Pacientes'!$C36,'BD Pacientes'!$A:$I,7,FALSE)),"",VLOOKUP('Salidas Pacientes'!$C36,'BD Pacientes'!$A:$I,7,FALSE))</f>
        <v>0</v>
      </c>
      <c r="K36" s="99">
        <f>IF(ISERROR(VLOOKUP('Salidas Pacientes'!$C36,'BD Pacientes'!$A:$I,8,FALSE)),"",VLOOKUP('Salidas Pacientes'!$C36,'BD Pacientes'!$A:$I,8,FALSE))</f>
        <v>0</v>
      </c>
      <c r="L36" s="17">
        <f>IF(ISERROR(VLOOKUP('Salidas Pacientes'!$C36,'BD Pacientes'!$A:$I,9,FALSE)),"",VLOOKUP('Salidas Pacientes'!$C36,'BD Pacientes'!$A:$I,9,FALSE))</f>
        <v>0</v>
      </c>
      <c r="M36" s="17" t="s">
        <v>89</v>
      </c>
      <c r="N36" s="16" t="str">
        <f>IF(ISERROR(VLOOKUP('Salidas Pacientes'!$M36,Inventario!$A$2:$M$21,2,FALSE)),"",VLOOKUP('Salidas Pacientes'!$M36,Inventario!$A$2:$M$21,2,FALSE))</f>
        <v>Fluquadri</v>
      </c>
      <c r="O36" s="16" t="str">
        <f>IF(ISERROR(VLOOKUP('Salidas Pacientes'!$M36,Inventario!$A$2:$M$21,3,FALSE)),"",VLOOKUP('Salidas Pacientes'!$M36,Inventario!$A$2:$M$21,3,FALSE))</f>
        <v>Influenza</v>
      </c>
      <c r="P36" s="100" t="str">
        <f>IF(ISERROR(VLOOKUP('Salidas Pacientes'!$M36,Inventario!$A$2:$M$21,4,FALSE)),"",VLOOKUP('Salidas Pacientes'!$M36,Inventario!$A$2:$M$21,4,FALSE))</f>
        <v>IPS FARALLONES</v>
      </c>
      <c r="Q36" s="100" t="str">
        <f>IF(ISERROR(VLOOKUP('Salidas Pacientes'!$M36,Inventario!$A$2:$M$21,5,FALSE)),"",VLOOKUP('Salidas Pacientes'!$M36,Inventario!$A$2:$M$21,5,FALSE))</f>
        <v>Sanofi</v>
      </c>
      <c r="R36" s="17" t="str">
        <f>IF(ISERROR(VLOOKUP('Salidas Pacientes'!$M36,Inventario!$A$2:$M$21,6,FALSE)),"",VLOOKUP('Salidas Pacientes'!$M36,Inventario!$A$2:$M$21,6,FALSE))</f>
        <v>164992</v>
      </c>
      <c r="S36" s="101" t="s">
        <v>158</v>
      </c>
      <c r="T36" s="102">
        <f>IF(ISERROR(VLOOKUP('Salidas Pacientes'!$S36,Entradas!$H$1:$I$412,2,FALSE)),"",VLOOKUP('Salidas Pacientes'!$S36,Entradas!$H$1:$I$412,2,FALSE))</f>
        <v>44592</v>
      </c>
      <c r="U36" s="98"/>
      <c r="V36" s="98">
        <v>1</v>
      </c>
      <c r="W36" s="105"/>
    </row>
    <row r="37" spans="1:23" ht="15.75" hidden="1" customHeight="1" outlineLevel="1">
      <c r="A37" s="95">
        <v>44429</v>
      </c>
      <c r="B37" s="95" t="s">
        <v>276</v>
      </c>
      <c r="C37" s="98">
        <v>1104845763</v>
      </c>
      <c r="D37" s="17" t="str">
        <f>IF(ISERROR(VLOOKUP('Salidas Pacientes'!$C37,'BD Pacientes'!$A:I,2,FALSE)),"",VLOOKUP('Salidas Pacientes'!$C37,'BD Pacientes'!$A:I,2,FALSE))</f>
        <v>RC</v>
      </c>
      <c r="E37" s="16" t="str">
        <f>IF(ISERROR(VLOOKUP('Salidas Pacientes'!$C37,'BD Pacientes'!$A:I,3,FALSE)),"",VLOOKUP('Salidas Pacientes'!$C37,'BD Pacientes'!$A:I,3,FALSE))</f>
        <v>LUCIANA MUÑOZ ZAMBRANO</v>
      </c>
      <c r="F37" s="17" t="str">
        <f>IF(ISERROR(VLOOKUP('Salidas Pacientes'!$C37,'BD Pacientes'!$A:I,4,FALSE)),"",VLOOKUP('Salidas Pacientes'!$C37,'BD Pacientes'!$A:I,4,FALSE))</f>
        <v>F</v>
      </c>
      <c r="G37" s="95">
        <f>IF(ISERROR(VLOOKUP('Salidas Pacientes'!$C37,'BD Pacientes'!$A:I,5,FALSE)),"",VLOOKUP('Salidas Pacientes'!$C37,'BD Pacientes'!$A:I,5,FALSE))</f>
        <v>0</v>
      </c>
      <c r="H37" s="95" t="str">
        <f t="shared" ca="1" si="0"/>
        <v>123 año, 7 mes</v>
      </c>
      <c r="I37" s="97" t="str">
        <f>IF(ISERROR(VLOOKUP('Salidas Pacientes'!$C37,'BD Pacientes'!$A:$I,6,FALSE)),"",VLOOKUP('Salidas Pacientes'!$C37,'BD Pacientes'!$A:$I,6,FALSE))</f>
        <v>CALLE 70#3BN-68</v>
      </c>
      <c r="J37" s="98">
        <f>IF(ISERROR(VLOOKUP('Salidas Pacientes'!$C37,'BD Pacientes'!$A:$I,7,FALSE)),"",VLOOKUP('Salidas Pacientes'!$C37,'BD Pacientes'!$A:$I,7,FALSE))</f>
        <v>0</v>
      </c>
      <c r="K37" s="99">
        <f>IF(ISERROR(VLOOKUP('Salidas Pacientes'!$C37,'BD Pacientes'!$A:$I,8,FALSE)),"",VLOOKUP('Salidas Pacientes'!$C37,'BD Pacientes'!$A:$I,8,FALSE))</f>
        <v>0</v>
      </c>
      <c r="L37" s="17">
        <f>IF(ISERROR(VLOOKUP('Salidas Pacientes'!$C37,'BD Pacientes'!$A:$I,9,FALSE)),"",VLOOKUP('Salidas Pacientes'!$C37,'BD Pacientes'!$A:$I,9,FALSE))</f>
        <v>0</v>
      </c>
      <c r="M37" s="17" t="s">
        <v>89</v>
      </c>
      <c r="N37" s="16" t="str">
        <f>IF(ISERROR(VLOOKUP('Salidas Pacientes'!$M37,Inventario!$A$2:$M$21,2,FALSE)),"",VLOOKUP('Salidas Pacientes'!$M37,Inventario!$A$2:$M$21,2,FALSE))</f>
        <v>Fluquadri</v>
      </c>
      <c r="O37" s="16" t="str">
        <f>IF(ISERROR(VLOOKUP('Salidas Pacientes'!$M37,Inventario!$A$2:$M$21,3,FALSE)),"",VLOOKUP('Salidas Pacientes'!$M37,Inventario!$A$2:$M$21,3,FALSE))</f>
        <v>Influenza</v>
      </c>
      <c r="P37" s="100" t="str">
        <f>IF(ISERROR(VLOOKUP('Salidas Pacientes'!$M37,Inventario!$A$2:$M$21,4,FALSE)),"",VLOOKUP('Salidas Pacientes'!$M37,Inventario!$A$2:$M$21,4,FALSE))</f>
        <v>IPS FARALLONES</v>
      </c>
      <c r="Q37" s="100" t="str">
        <f>IF(ISERROR(VLOOKUP('Salidas Pacientes'!$M37,Inventario!$A$2:$M$21,5,FALSE)),"",VLOOKUP('Salidas Pacientes'!$M37,Inventario!$A$2:$M$21,5,FALSE))</f>
        <v>Sanofi</v>
      </c>
      <c r="R37" s="17" t="str">
        <f>IF(ISERROR(VLOOKUP('Salidas Pacientes'!$M37,Inventario!$A$2:$M$21,6,FALSE)),"",VLOOKUP('Salidas Pacientes'!$M37,Inventario!$A$2:$M$21,6,FALSE))</f>
        <v>164992</v>
      </c>
      <c r="S37" s="101" t="s">
        <v>158</v>
      </c>
      <c r="T37" s="102">
        <f>IF(ISERROR(VLOOKUP('Salidas Pacientes'!$S37,Entradas!$H$1:$I$412,2,FALSE)),"",VLOOKUP('Salidas Pacientes'!$S37,Entradas!$H$1:$I$412,2,FALSE))</f>
        <v>44592</v>
      </c>
      <c r="U37" s="98"/>
      <c r="V37" s="98">
        <v>1</v>
      </c>
      <c r="W37" s="105"/>
    </row>
    <row r="38" spans="1:23" ht="15.75" hidden="1" customHeight="1" outlineLevel="1">
      <c r="A38" s="95">
        <v>44429</v>
      </c>
      <c r="B38" s="95" t="s">
        <v>276</v>
      </c>
      <c r="C38" s="98">
        <v>1104845763</v>
      </c>
      <c r="D38" s="17" t="str">
        <f>IF(ISERROR(VLOOKUP('Salidas Pacientes'!$C38,'BD Pacientes'!$A:I,2,FALSE)),"",VLOOKUP('Salidas Pacientes'!$C38,'BD Pacientes'!$A:I,2,FALSE))</f>
        <v>RC</v>
      </c>
      <c r="E38" s="16" t="str">
        <f>IF(ISERROR(VLOOKUP('Salidas Pacientes'!$C38,'BD Pacientes'!$A:I,3,FALSE)),"",VLOOKUP('Salidas Pacientes'!$C38,'BD Pacientes'!$A:I,3,FALSE))</f>
        <v>LUCIANA MUÑOZ ZAMBRANO</v>
      </c>
      <c r="F38" s="17" t="str">
        <f>IF(ISERROR(VLOOKUP('Salidas Pacientes'!$C38,'BD Pacientes'!$A:I,4,FALSE)),"",VLOOKUP('Salidas Pacientes'!$C38,'BD Pacientes'!$A:I,4,FALSE))</f>
        <v>F</v>
      </c>
      <c r="G38" s="95">
        <f>IF(ISERROR(VLOOKUP('Salidas Pacientes'!$C38,'BD Pacientes'!$A:I,5,FALSE)),"",VLOOKUP('Salidas Pacientes'!$C38,'BD Pacientes'!$A:I,5,FALSE))</f>
        <v>0</v>
      </c>
      <c r="H38" s="95" t="str">
        <f t="shared" ca="1" si="0"/>
        <v>123 año, 7 mes</v>
      </c>
      <c r="I38" s="97" t="str">
        <f>IF(ISERROR(VLOOKUP('Salidas Pacientes'!$C38,'BD Pacientes'!$A:$I,6,FALSE)),"",VLOOKUP('Salidas Pacientes'!$C38,'BD Pacientes'!$A:$I,6,FALSE))</f>
        <v>CALLE 70#3BN-68</v>
      </c>
      <c r="J38" s="98">
        <f>IF(ISERROR(VLOOKUP('Salidas Pacientes'!$C38,'BD Pacientes'!$A:$I,7,FALSE)),"",VLOOKUP('Salidas Pacientes'!$C38,'BD Pacientes'!$A:$I,7,FALSE))</f>
        <v>0</v>
      </c>
      <c r="K38" s="99">
        <f>IF(ISERROR(VLOOKUP('Salidas Pacientes'!$C38,'BD Pacientes'!$A:$I,8,FALSE)),"",VLOOKUP('Salidas Pacientes'!$C38,'BD Pacientes'!$A:$I,8,FALSE))</f>
        <v>0</v>
      </c>
      <c r="L38" s="17">
        <f>IF(ISERROR(VLOOKUP('Salidas Pacientes'!$C38,'BD Pacientes'!$A:$I,9,FALSE)),"",VLOOKUP('Salidas Pacientes'!$C38,'BD Pacientes'!$A:$I,9,FALSE))</f>
        <v>0</v>
      </c>
      <c r="M38" s="17" t="s">
        <v>47</v>
      </c>
      <c r="N38" s="16" t="str">
        <f>IF(ISERROR(VLOOKUP('Salidas Pacientes'!$M38,Inventario!$A$2:$M$21,2,FALSE)),"",VLOOKUP('Salidas Pacientes'!$M38,Inventario!$A$2:$M$21,2,FALSE))</f>
        <v>Nimenrix</v>
      </c>
      <c r="O38" s="16" t="str">
        <f>IF(ISERROR(VLOOKUP('Salidas Pacientes'!$M38,Inventario!$A$2:$M$21,3,FALSE)),"",VLOOKUP('Salidas Pacientes'!$M38,Inventario!$A$2:$M$21,3,FALSE))</f>
        <v>Meningococo</v>
      </c>
      <c r="P38" s="100" t="str">
        <f>IF(ISERROR(VLOOKUP('Salidas Pacientes'!$M38,Inventario!$A$2:$M$21,4,FALSE)),"",VLOOKUP('Salidas Pacientes'!$M38,Inventario!$A$2:$M$21,4,FALSE))</f>
        <v>Cobo Medical</v>
      </c>
      <c r="Q38" s="100" t="str">
        <f>IF(ISERROR(VLOOKUP('Salidas Pacientes'!$M38,Inventario!$A$2:$M$21,5,FALSE)),"",VLOOKUP('Salidas Pacientes'!$M38,Inventario!$A$2:$M$21,5,FALSE))</f>
        <v>Pfizer</v>
      </c>
      <c r="R38" s="17" t="str">
        <f>IF(ISERROR(VLOOKUP('Salidas Pacientes'!$M38,Inventario!$A$2:$M$21,6,FALSE)),"",VLOOKUP('Salidas Pacientes'!$M38,Inventario!$A$2:$M$21,6,FALSE))</f>
        <v>3904</v>
      </c>
      <c r="S38" s="101" t="s">
        <v>169</v>
      </c>
      <c r="T38" s="102">
        <f>IF(ISERROR(VLOOKUP('Salidas Pacientes'!$S38,Entradas!$H$1:$I$412,2,FALSE)),"",VLOOKUP('Salidas Pacientes'!$S38,Entradas!$H$1:$I$412,2,FALSE))</f>
        <v>44834</v>
      </c>
      <c r="U38" s="98"/>
      <c r="V38" s="98">
        <v>1</v>
      </c>
      <c r="W38" s="105"/>
    </row>
    <row r="39" spans="1:23" ht="15.75" hidden="1" customHeight="1" outlineLevel="1">
      <c r="A39" s="95">
        <v>44431</v>
      </c>
      <c r="B39" s="95" t="s">
        <v>276</v>
      </c>
      <c r="C39" s="98">
        <v>1010849177</v>
      </c>
      <c r="D39" s="17" t="str">
        <f>IF(ISERROR(VLOOKUP('Salidas Pacientes'!$C39,'BD Pacientes'!$A:I,2,FALSE)),"",VLOOKUP('Salidas Pacientes'!$C39,'BD Pacientes'!$A:I,2,FALSE))</f>
        <v>RC</v>
      </c>
      <c r="E39" s="16" t="str">
        <f>IF(ISERROR(VLOOKUP('Salidas Pacientes'!$C39,'BD Pacientes'!$A:I,3,FALSE)),"",VLOOKUP('Salidas Pacientes'!$C39,'BD Pacientes'!$A:I,3,FALSE))</f>
        <v>EMANUEL BOLAÑOS CASTIBLANCO</v>
      </c>
      <c r="F39" s="17" t="str">
        <f>IF(ISERROR(VLOOKUP('Salidas Pacientes'!$C39,'BD Pacientes'!$A:I,4,FALSE)),"",VLOOKUP('Salidas Pacientes'!$C39,'BD Pacientes'!$A:I,4,FALSE))</f>
        <v>M</v>
      </c>
      <c r="G39" s="95">
        <f>IF(ISERROR(VLOOKUP('Salidas Pacientes'!$C39,'BD Pacientes'!$A:I,5,FALSE)),"",VLOOKUP('Salidas Pacientes'!$C39,'BD Pacientes'!$A:I,5,FALSE))</f>
        <v>44013</v>
      </c>
      <c r="H39" s="95" t="str">
        <f t="shared" ca="1" si="0"/>
        <v>3 año, 1 mes</v>
      </c>
      <c r="I39" s="97" t="str">
        <f>IF(ISERROR(VLOOKUP('Salidas Pacientes'!$C39,'BD Pacientes'!$A:$I,6,FALSE)),"",VLOOKUP('Salidas Pacientes'!$C39,'BD Pacientes'!$A:$I,6,FALSE))</f>
        <v>CALLE 11A #72-47</v>
      </c>
      <c r="J39" s="98">
        <f>IF(ISERROR(VLOOKUP('Salidas Pacientes'!$C39,'BD Pacientes'!$A:$I,7,FALSE)),"",VLOOKUP('Salidas Pacientes'!$C39,'BD Pacientes'!$A:$I,7,FALSE))</f>
        <v>1022931686</v>
      </c>
      <c r="K39" s="99" t="str">
        <f>IF(ISERROR(VLOOKUP('Salidas Pacientes'!$C39,'BD Pacientes'!$A:$I,8,FALSE)),"",VLOOKUP('Salidas Pacientes'!$C39,'BD Pacientes'!$A:$I,8,FALSE))</f>
        <v>VIVIANA CASTIBLANCO</v>
      </c>
      <c r="L39" s="17">
        <f>IF(ISERROR(VLOOKUP('Salidas Pacientes'!$C39,'BD Pacientes'!$A:$I,9,FALSE)),"",VLOOKUP('Salidas Pacientes'!$C39,'BD Pacientes'!$A:$I,9,FALSE))</f>
        <v>3214256986</v>
      </c>
      <c r="M39" s="17" t="s">
        <v>47</v>
      </c>
      <c r="N39" s="16" t="str">
        <f>IF(ISERROR(VLOOKUP('Salidas Pacientes'!$M39,Inventario!$A$2:$M$21,2,FALSE)),"",VLOOKUP('Salidas Pacientes'!$M39,Inventario!$A$2:$M$21,2,FALSE))</f>
        <v>Nimenrix</v>
      </c>
      <c r="O39" s="16" t="str">
        <f>IF(ISERROR(VLOOKUP('Salidas Pacientes'!$M39,Inventario!$A$2:$M$21,3,FALSE)),"",VLOOKUP('Salidas Pacientes'!$M39,Inventario!$A$2:$M$21,3,FALSE))</f>
        <v>Meningococo</v>
      </c>
      <c r="P39" s="100" t="str">
        <f>IF(ISERROR(VLOOKUP('Salidas Pacientes'!$M39,Inventario!$A$2:$M$21,4,FALSE)),"",VLOOKUP('Salidas Pacientes'!$M39,Inventario!$A$2:$M$21,4,FALSE))</f>
        <v>Cobo Medical</v>
      </c>
      <c r="Q39" s="100" t="str">
        <f>IF(ISERROR(VLOOKUP('Salidas Pacientes'!$M39,Inventario!$A$2:$M$21,5,FALSE)),"",VLOOKUP('Salidas Pacientes'!$M39,Inventario!$A$2:$M$21,5,FALSE))</f>
        <v>Pfizer</v>
      </c>
      <c r="R39" s="17" t="str">
        <f>IF(ISERROR(VLOOKUP('Salidas Pacientes'!$M39,Inventario!$A$2:$M$21,6,FALSE)),"",VLOOKUP('Salidas Pacientes'!$M39,Inventario!$A$2:$M$21,6,FALSE))</f>
        <v>3904</v>
      </c>
      <c r="S39" s="101" t="s">
        <v>169</v>
      </c>
      <c r="T39" s="102">
        <f>IF(ISERROR(VLOOKUP('Salidas Pacientes'!$S39,Entradas!$H$1:$I$412,2,FALSE)),"",VLOOKUP('Salidas Pacientes'!$S39,Entradas!$H$1:$I$412,2,FALSE))</f>
        <v>44834</v>
      </c>
      <c r="U39" s="98"/>
      <c r="V39" s="98">
        <v>2</v>
      </c>
      <c r="W39" s="105"/>
    </row>
    <row r="40" spans="1:23" ht="15.75" hidden="1" customHeight="1" outlineLevel="1">
      <c r="A40" s="95">
        <v>44432</v>
      </c>
      <c r="B40" s="95" t="s">
        <v>276</v>
      </c>
      <c r="C40" s="98">
        <v>1114902093</v>
      </c>
      <c r="D40" s="17" t="str">
        <f>IF(ISERROR(VLOOKUP('Salidas Pacientes'!$C40,'BD Pacientes'!$A:I,2,FALSE)),"",VLOOKUP('Salidas Pacientes'!$C40,'BD Pacientes'!$A:I,2,FALSE))</f>
        <v>RC</v>
      </c>
      <c r="E40" s="16" t="str">
        <f>IF(ISERROR(VLOOKUP('Salidas Pacientes'!$C40,'BD Pacientes'!$A:I,3,FALSE)),"",VLOOKUP('Salidas Pacientes'!$C40,'BD Pacientes'!$A:I,3,FALSE))</f>
        <v>MARIA JOSE GUTIERREZ YONDA</v>
      </c>
      <c r="F40" s="17" t="str">
        <f>IF(ISERROR(VLOOKUP('Salidas Pacientes'!$C40,'BD Pacientes'!$A:I,4,FALSE)),"",VLOOKUP('Salidas Pacientes'!$C40,'BD Pacientes'!$A:I,4,FALSE))</f>
        <v>F</v>
      </c>
      <c r="G40" s="95">
        <f>IF(ISERROR(VLOOKUP('Salidas Pacientes'!$C40,'BD Pacientes'!$A:I,5,FALSE)),"",VLOOKUP('Salidas Pacientes'!$C40,'BD Pacientes'!$A:I,5,FALSE))</f>
        <v>0</v>
      </c>
      <c r="H40" s="95" t="str">
        <f t="shared" ca="1" si="0"/>
        <v>123 año, 7 mes</v>
      </c>
      <c r="I40" s="97" t="str">
        <f>IF(ISERROR(VLOOKUP('Salidas Pacientes'!$C40,'BD Pacientes'!$A:$I,6,FALSE)),"",VLOOKUP('Salidas Pacientes'!$C40,'BD Pacientes'!$A:$I,6,FALSE))</f>
        <v>CRA 8 BIS A -15-99 FLORIDA</v>
      </c>
      <c r="J40" s="98">
        <f>IF(ISERROR(VLOOKUP('Salidas Pacientes'!$C40,'BD Pacientes'!$A:$I,7,FALSE)),"",VLOOKUP('Salidas Pacientes'!$C40,'BD Pacientes'!$A:$I,7,FALSE))</f>
        <v>0</v>
      </c>
      <c r="K40" s="99">
        <f>IF(ISERROR(VLOOKUP('Salidas Pacientes'!$C40,'BD Pacientes'!$A:$I,8,FALSE)),"",VLOOKUP('Salidas Pacientes'!$C40,'BD Pacientes'!$A:$I,8,FALSE))</f>
        <v>0</v>
      </c>
      <c r="L40" s="17">
        <f>IF(ISERROR(VLOOKUP('Salidas Pacientes'!$C40,'BD Pacientes'!$A:$I,9,FALSE)),"",VLOOKUP('Salidas Pacientes'!$C40,'BD Pacientes'!$A:$I,9,FALSE))</f>
        <v>0</v>
      </c>
      <c r="M40" s="17" t="s">
        <v>89</v>
      </c>
      <c r="N40" s="16" t="str">
        <f>IF(ISERROR(VLOOKUP('Salidas Pacientes'!$M40,Inventario!$A$2:$M$21,2,FALSE)),"",VLOOKUP('Salidas Pacientes'!$M40,Inventario!$A$2:$M$21,2,FALSE))</f>
        <v>Fluquadri</v>
      </c>
      <c r="O40" s="16" t="str">
        <f>IF(ISERROR(VLOOKUP('Salidas Pacientes'!$M40,Inventario!$A$2:$M$21,3,FALSE)),"",VLOOKUP('Salidas Pacientes'!$M40,Inventario!$A$2:$M$21,3,FALSE))</f>
        <v>Influenza</v>
      </c>
      <c r="P40" s="100" t="str">
        <f>IF(ISERROR(VLOOKUP('Salidas Pacientes'!$M40,Inventario!$A$2:$M$21,4,FALSE)),"",VLOOKUP('Salidas Pacientes'!$M40,Inventario!$A$2:$M$21,4,FALSE))</f>
        <v>IPS FARALLONES</v>
      </c>
      <c r="Q40" s="100" t="str">
        <f>IF(ISERROR(VLOOKUP('Salidas Pacientes'!$M40,Inventario!$A$2:$M$21,5,FALSE)),"",VLOOKUP('Salidas Pacientes'!$M40,Inventario!$A$2:$M$21,5,FALSE))</f>
        <v>Sanofi</v>
      </c>
      <c r="R40" s="17" t="str">
        <f>IF(ISERROR(VLOOKUP('Salidas Pacientes'!$M40,Inventario!$A$2:$M$21,6,FALSE)),"",VLOOKUP('Salidas Pacientes'!$M40,Inventario!$A$2:$M$21,6,FALSE))</f>
        <v>164992</v>
      </c>
      <c r="S40" s="101" t="s">
        <v>158</v>
      </c>
      <c r="T40" s="102">
        <f>IF(ISERROR(VLOOKUP('Salidas Pacientes'!$S40,Entradas!$H$1:$I$412,2,FALSE)),"",VLOOKUP('Salidas Pacientes'!$S40,Entradas!$H$1:$I$412,2,FALSE))</f>
        <v>44592</v>
      </c>
      <c r="U40" s="98"/>
      <c r="V40" s="98">
        <v>1</v>
      </c>
      <c r="W40" s="105"/>
    </row>
    <row r="41" spans="1:23" ht="15.75" hidden="1" customHeight="1" outlineLevel="1">
      <c r="A41" s="95">
        <v>44432</v>
      </c>
      <c r="B41" s="95" t="s">
        <v>276</v>
      </c>
      <c r="C41" s="98">
        <v>1126828189</v>
      </c>
      <c r="D41" s="17" t="str">
        <f>IF(ISERROR(VLOOKUP('Salidas Pacientes'!$C41,'BD Pacientes'!$A:I,2,FALSE)),"",VLOOKUP('Salidas Pacientes'!$C41,'BD Pacientes'!$A:I,2,FALSE))</f>
        <v>RC</v>
      </c>
      <c r="E41" s="16" t="str">
        <f>IF(ISERROR(VLOOKUP('Salidas Pacientes'!$C41,'BD Pacientes'!$A:I,3,FALSE)),"",VLOOKUP('Salidas Pacientes'!$C41,'BD Pacientes'!$A:I,3,FALSE))</f>
        <v>JESUS JERONIMO ORTEGA</v>
      </c>
      <c r="F41" s="17" t="str">
        <f>IF(ISERROR(VLOOKUP('Salidas Pacientes'!$C41,'BD Pacientes'!$A:I,4,FALSE)),"",VLOOKUP('Salidas Pacientes'!$C41,'BD Pacientes'!$A:I,4,FALSE))</f>
        <v>M</v>
      </c>
      <c r="G41" s="95">
        <f>IF(ISERROR(VLOOKUP('Salidas Pacientes'!$C41,'BD Pacientes'!$A:I,5,FALSE)),"",VLOOKUP('Salidas Pacientes'!$C41,'BD Pacientes'!$A:I,5,FALSE))</f>
        <v>44371</v>
      </c>
      <c r="H41" s="95" t="str">
        <f t="shared" ca="1" si="0"/>
        <v>2 año, 2 mes</v>
      </c>
      <c r="I41" s="97" t="str">
        <f>IF(ISERROR(VLOOKUP('Salidas Pacientes'!$C41,'BD Pacientes'!$A:$I,6,FALSE)),"",VLOOKUP('Salidas Pacientes'!$C41,'BD Pacientes'!$A:$I,6,FALSE))</f>
        <v>CRA 125A # 12-196</v>
      </c>
      <c r="J41" s="98">
        <f>IF(ISERROR(VLOOKUP('Salidas Pacientes'!$C41,'BD Pacientes'!$A:$I,7,FALSE)),"",VLOOKUP('Salidas Pacientes'!$C41,'BD Pacientes'!$A:$I,7,FALSE))</f>
        <v>29786054</v>
      </c>
      <c r="K41" s="99" t="str">
        <f>IF(ISERROR(VLOOKUP('Salidas Pacientes'!$C41,'BD Pacientes'!$A:$I,8,FALSE)),"",VLOOKUP('Salidas Pacientes'!$C41,'BD Pacientes'!$A:$I,8,FALSE))</f>
        <v>DIANA SORAYA RENDON CEBALLOS</v>
      </c>
      <c r="L41" s="17">
        <f>IF(ISERROR(VLOOKUP('Salidas Pacientes'!$C41,'BD Pacientes'!$A:$I,9,FALSE)),"",VLOOKUP('Salidas Pacientes'!$C41,'BD Pacientes'!$A:$I,9,FALSE))</f>
        <v>3117707190</v>
      </c>
      <c r="M41" s="17" t="s">
        <v>54</v>
      </c>
      <c r="N41" s="16" t="str">
        <f>IF(ISERROR(VLOOKUP('Salidas Pacientes'!$M41,Inventario!$A$2:$M$21,2,FALSE)),"",VLOOKUP('Salidas Pacientes'!$M41,Inventario!$A$2:$M$21,2,FALSE))</f>
        <v>Prevenar</v>
      </c>
      <c r="O41" s="16" t="str">
        <f>IF(ISERROR(VLOOKUP('Salidas Pacientes'!$M41,Inventario!$A$2:$M$21,3,FALSE)),"",VLOOKUP('Salidas Pacientes'!$M41,Inventario!$A$2:$M$21,3,FALSE))</f>
        <v>Neumococo 13V</v>
      </c>
      <c r="P41" s="100" t="str">
        <f>IF(ISERROR(VLOOKUP('Salidas Pacientes'!$M41,Inventario!$A$2:$M$21,4,FALSE)),"",VLOOKUP('Salidas Pacientes'!$M41,Inventario!$A$2:$M$21,4,FALSE))</f>
        <v>Cobo Medical</v>
      </c>
      <c r="Q41" s="100" t="str">
        <f>IF(ISERROR(VLOOKUP('Salidas Pacientes'!$M41,Inventario!$A$2:$M$21,5,FALSE)),"",VLOOKUP('Salidas Pacientes'!$M41,Inventario!$A$2:$M$21,5,FALSE))</f>
        <v>Pfizer</v>
      </c>
      <c r="R41" s="17" t="str">
        <f>IF(ISERROR(VLOOKUP('Salidas Pacientes'!$M41,Inventario!$A$2:$M$21,6,FALSE)),"",VLOOKUP('Salidas Pacientes'!$M41,Inventario!$A$2:$M$21,6,FALSE))</f>
        <v>2156</v>
      </c>
      <c r="S41" s="101" t="s">
        <v>167</v>
      </c>
      <c r="T41" s="102">
        <f>IF(ISERROR(VLOOKUP('Salidas Pacientes'!$S41,Entradas!$H$1:$I$412,2,FALSE)),"",VLOOKUP('Salidas Pacientes'!$S41,Entradas!$H$1:$I$412,2,FALSE))</f>
        <v>44865</v>
      </c>
      <c r="U41" s="98"/>
      <c r="V41" s="98">
        <v>1</v>
      </c>
      <c r="W41" s="105"/>
    </row>
    <row r="42" spans="1:23" ht="15.75" hidden="1" customHeight="1" outlineLevel="1">
      <c r="A42" s="95">
        <v>44432</v>
      </c>
      <c r="B42" s="95" t="s">
        <v>276</v>
      </c>
      <c r="C42" s="98">
        <v>1126828189</v>
      </c>
      <c r="D42" s="17" t="str">
        <f>IF(ISERROR(VLOOKUP('Salidas Pacientes'!$C42,'BD Pacientes'!$A:I,2,FALSE)),"",VLOOKUP('Salidas Pacientes'!$C42,'BD Pacientes'!$A:I,2,FALSE))</f>
        <v>RC</v>
      </c>
      <c r="E42" s="16" t="str">
        <f>IF(ISERROR(VLOOKUP('Salidas Pacientes'!$C42,'BD Pacientes'!$A:I,3,FALSE)),"",VLOOKUP('Salidas Pacientes'!$C42,'BD Pacientes'!$A:I,3,FALSE))</f>
        <v>JESUS JERONIMO ORTEGA</v>
      </c>
      <c r="F42" s="17" t="str">
        <f>IF(ISERROR(VLOOKUP('Salidas Pacientes'!$C42,'BD Pacientes'!$A:I,4,FALSE)),"",VLOOKUP('Salidas Pacientes'!$C42,'BD Pacientes'!$A:I,4,FALSE))</f>
        <v>M</v>
      </c>
      <c r="G42" s="95">
        <f>IF(ISERROR(VLOOKUP('Salidas Pacientes'!$C42,'BD Pacientes'!$A:I,5,FALSE)),"",VLOOKUP('Salidas Pacientes'!$C42,'BD Pacientes'!$A:I,5,FALSE))</f>
        <v>44371</v>
      </c>
      <c r="H42" s="95" t="str">
        <f t="shared" ca="1" si="0"/>
        <v>2 año, 2 mes</v>
      </c>
      <c r="I42" s="97" t="str">
        <f>IF(ISERROR(VLOOKUP('Salidas Pacientes'!$C42,'BD Pacientes'!$A:$I,6,FALSE)),"",VLOOKUP('Salidas Pacientes'!$C42,'BD Pacientes'!$A:$I,6,FALSE))</f>
        <v>CRA 125A # 12-196</v>
      </c>
      <c r="J42" s="98">
        <f>IF(ISERROR(VLOOKUP('Salidas Pacientes'!$C42,'BD Pacientes'!$A:$I,7,FALSE)),"",VLOOKUP('Salidas Pacientes'!$C42,'BD Pacientes'!$A:$I,7,FALSE))</f>
        <v>29786054</v>
      </c>
      <c r="K42" s="99" t="str">
        <f>IF(ISERROR(VLOOKUP('Salidas Pacientes'!$C42,'BD Pacientes'!$A:$I,8,FALSE)),"",VLOOKUP('Salidas Pacientes'!$C42,'BD Pacientes'!$A:$I,8,FALSE))</f>
        <v>DIANA SORAYA RENDON CEBALLOS</v>
      </c>
      <c r="L42" s="17">
        <f>IF(ISERROR(VLOOKUP('Salidas Pacientes'!$C42,'BD Pacientes'!$A:$I,9,FALSE)),"",VLOOKUP('Salidas Pacientes'!$C42,'BD Pacientes'!$A:$I,9,FALSE))</f>
        <v>3117707190</v>
      </c>
      <c r="M42" s="17" t="s">
        <v>77</v>
      </c>
      <c r="N42" s="16" t="str">
        <f>IF(ISERROR(VLOOKUP('Salidas Pacientes'!$M42,Inventario!$A$2:$M$21,2,FALSE)),"",VLOOKUP('Salidas Pacientes'!$M42,Inventario!$A$2:$M$21,2,FALSE))</f>
        <v>Hexaxim</v>
      </c>
      <c r="O42" s="16" t="str">
        <f>IF(ISERROR(VLOOKUP('Salidas Pacientes'!$M42,Inventario!$A$2:$M$21,3,FALSE)),"",VLOOKUP('Salidas Pacientes'!$M42,Inventario!$A$2:$M$21,3,FALSE))</f>
        <v>DPAT + VPI + HIB + HB</v>
      </c>
      <c r="P42" s="100" t="str">
        <f>IF(ISERROR(VLOOKUP('Salidas Pacientes'!$M42,Inventario!$A$2:$M$21,4,FALSE)),"",VLOOKUP('Salidas Pacientes'!$M42,Inventario!$A$2:$M$21,4,FALSE))</f>
        <v>IPS FARALLONES</v>
      </c>
      <c r="Q42" s="100" t="str">
        <f>IF(ISERROR(VLOOKUP('Salidas Pacientes'!$M42,Inventario!$A$2:$M$21,5,FALSE)),"",VLOOKUP('Salidas Pacientes'!$M42,Inventario!$A$2:$M$21,5,FALSE))</f>
        <v>Sanofi</v>
      </c>
      <c r="R42" s="17" t="str">
        <f>IF(ISERROR(VLOOKUP('Salidas Pacientes'!$M42,Inventario!$A$2:$M$21,6,FALSE)),"",VLOOKUP('Salidas Pacientes'!$M42,Inventario!$A$2:$M$21,6,FALSE))</f>
        <v>3800</v>
      </c>
      <c r="S42" s="101" t="s">
        <v>159</v>
      </c>
      <c r="T42" s="102">
        <f>IF(ISERROR(VLOOKUP('Salidas Pacientes'!$S42,Entradas!$H$1:$I$412,2,FALSE)),"",VLOOKUP('Salidas Pacientes'!$S42,Entradas!$H$1:$I$412,2,FALSE))</f>
        <v>44773</v>
      </c>
      <c r="U42" s="98"/>
      <c r="V42" s="98">
        <v>1</v>
      </c>
      <c r="W42" s="105"/>
    </row>
    <row r="43" spans="1:23" ht="15.75" hidden="1" customHeight="1" outlineLevel="1">
      <c r="A43" s="95">
        <v>44432</v>
      </c>
      <c r="B43" s="95" t="s">
        <v>276</v>
      </c>
      <c r="C43" s="98">
        <v>1126828189</v>
      </c>
      <c r="D43" s="17" t="str">
        <f>IF(ISERROR(VLOOKUP('Salidas Pacientes'!$C43,'BD Pacientes'!$A:I,2,FALSE)),"",VLOOKUP('Salidas Pacientes'!$C43,'BD Pacientes'!$A:I,2,FALSE))</f>
        <v>RC</v>
      </c>
      <c r="E43" s="16" t="str">
        <f>IF(ISERROR(VLOOKUP('Salidas Pacientes'!$C43,'BD Pacientes'!$A:I,3,FALSE)),"",VLOOKUP('Salidas Pacientes'!$C43,'BD Pacientes'!$A:I,3,FALSE))</f>
        <v>JESUS JERONIMO ORTEGA</v>
      </c>
      <c r="F43" s="17" t="str">
        <f>IF(ISERROR(VLOOKUP('Salidas Pacientes'!$C43,'BD Pacientes'!$A:I,4,FALSE)),"",VLOOKUP('Salidas Pacientes'!$C43,'BD Pacientes'!$A:I,4,FALSE))</f>
        <v>M</v>
      </c>
      <c r="G43" s="95">
        <f>IF(ISERROR(VLOOKUP('Salidas Pacientes'!$C43,'BD Pacientes'!$A:I,5,FALSE)),"",VLOOKUP('Salidas Pacientes'!$C43,'BD Pacientes'!$A:I,5,FALSE))</f>
        <v>44371</v>
      </c>
      <c r="H43" s="95" t="str">
        <f t="shared" ca="1" si="0"/>
        <v>2 año, 2 mes</v>
      </c>
      <c r="I43" s="97" t="str">
        <f>IF(ISERROR(VLOOKUP('Salidas Pacientes'!$C43,'BD Pacientes'!$A:$I,6,FALSE)),"",VLOOKUP('Salidas Pacientes'!$C43,'BD Pacientes'!$A:$I,6,FALSE))</f>
        <v>CRA 125A # 12-196</v>
      </c>
      <c r="J43" s="98">
        <f>IF(ISERROR(VLOOKUP('Salidas Pacientes'!$C43,'BD Pacientes'!$A:$I,7,FALSE)),"",VLOOKUP('Salidas Pacientes'!$C43,'BD Pacientes'!$A:$I,7,FALSE))</f>
        <v>29786054</v>
      </c>
      <c r="K43" s="99" t="str">
        <f>IF(ISERROR(VLOOKUP('Salidas Pacientes'!$C43,'BD Pacientes'!$A:$I,8,FALSE)),"",VLOOKUP('Salidas Pacientes'!$C43,'BD Pacientes'!$A:$I,8,FALSE))</f>
        <v>DIANA SORAYA RENDON CEBALLOS</v>
      </c>
      <c r="L43" s="17">
        <f>IF(ISERROR(VLOOKUP('Salidas Pacientes'!$C43,'BD Pacientes'!$A:$I,9,FALSE)),"",VLOOKUP('Salidas Pacientes'!$C43,'BD Pacientes'!$A:$I,9,FALSE))</f>
        <v>3117707190</v>
      </c>
      <c r="M43" s="17" t="s">
        <v>96</v>
      </c>
      <c r="N43" s="16" t="str">
        <f>IF(ISERROR(VLOOKUP('Salidas Pacientes'!$M43,Inventario!$A$2:$M$21,2,FALSE)),"",VLOOKUP('Salidas Pacientes'!$M43,Inventario!$A$2:$M$21,2,FALSE))</f>
        <v>Rotateq</v>
      </c>
      <c r="O43" s="16" t="str">
        <f>IF(ISERROR(VLOOKUP('Salidas Pacientes'!$M43,Inventario!$A$2:$M$21,3,FALSE)),"",VLOOKUP('Salidas Pacientes'!$M43,Inventario!$A$2:$M$21,3,FALSE))</f>
        <v>Rotavirus Vivo Atenuado</v>
      </c>
      <c r="P43" s="100" t="str">
        <f>IF(ISERROR(VLOOKUP('Salidas Pacientes'!$M43,Inventario!$A$2:$M$21,4,FALSE)),"",VLOOKUP('Salidas Pacientes'!$M43,Inventario!$A$2:$M$21,4,FALSE))</f>
        <v>IPS FARALLONES</v>
      </c>
      <c r="Q43" s="100" t="str">
        <f>IF(ISERROR(VLOOKUP('Salidas Pacientes'!$M43,Inventario!$A$2:$M$21,5,FALSE)),"",VLOOKUP('Salidas Pacientes'!$M43,Inventario!$A$2:$M$21,5,FALSE))</f>
        <v>Merck</v>
      </c>
      <c r="R43" s="17" t="str">
        <f>IF(ISERROR(VLOOKUP('Salidas Pacientes'!$M43,Inventario!$A$2:$M$21,6,FALSE)),"",VLOOKUP('Salidas Pacientes'!$M43,Inventario!$A$2:$M$21,6,FALSE))</f>
        <v>1800</v>
      </c>
      <c r="S43" s="101" t="s">
        <v>157</v>
      </c>
      <c r="T43" s="102">
        <f>IF(ISERROR(VLOOKUP('Salidas Pacientes'!$S43,Entradas!$H$1:$I$412,2,FALSE)),"",VLOOKUP('Salidas Pacientes'!$S43,Entradas!$H$1:$I$412,2,FALSE))</f>
        <v>44805</v>
      </c>
      <c r="U43" s="98"/>
      <c r="V43" s="98">
        <v>1</v>
      </c>
      <c r="W43" s="105"/>
    </row>
    <row r="44" spans="1:23" ht="15.75" hidden="1" customHeight="1" outlineLevel="1">
      <c r="A44" s="95">
        <v>44433</v>
      </c>
      <c r="B44" s="95" t="s">
        <v>276</v>
      </c>
      <c r="C44" s="98">
        <v>1111678380</v>
      </c>
      <c r="D44" s="17" t="str">
        <f>IF(ISERROR(VLOOKUP('Salidas Pacientes'!$C44,'BD Pacientes'!$A:I,2,FALSE)),"",VLOOKUP('Salidas Pacientes'!$C44,'BD Pacientes'!$A:I,2,FALSE))</f>
        <v>TI</v>
      </c>
      <c r="E44" s="16" t="str">
        <f>IF(ISERROR(VLOOKUP('Salidas Pacientes'!$C44,'BD Pacientes'!$A:I,3,FALSE)),"",VLOOKUP('Salidas Pacientes'!$C44,'BD Pacientes'!$A:I,3,FALSE))</f>
        <v>SARA TRUQUE LUCIO</v>
      </c>
      <c r="F44" s="17" t="str">
        <f>IF(ISERROR(VLOOKUP('Salidas Pacientes'!$C44,'BD Pacientes'!$A:I,4,FALSE)),"",VLOOKUP('Salidas Pacientes'!$C44,'BD Pacientes'!$A:I,4,FALSE))</f>
        <v>F</v>
      </c>
      <c r="G44" s="95">
        <f>IF(ISERROR(VLOOKUP('Salidas Pacientes'!$C44,'BD Pacientes'!$A:I,5,FALSE)),"",VLOOKUP('Salidas Pacientes'!$C44,'BD Pacientes'!$A:I,5,FALSE))</f>
        <v>0</v>
      </c>
      <c r="H44" s="95" t="str">
        <f t="shared" ca="1" si="0"/>
        <v>123 año, 7 mes</v>
      </c>
      <c r="I44" s="97" t="str">
        <f>IF(ISERROR(VLOOKUP('Salidas Pacientes'!$C44,'BD Pacientes'!$A:$I,6,FALSE)),"",VLOOKUP('Salidas Pacientes'!$C44,'BD Pacientes'!$A:$I,6,FALSE))</f>
        <v>CALLE 72L #28A-73</v>
      </c>
      <c r="J44" s="98">
        <f>IF(ISERROR(VLOOKUP('Salidas Pacientes'!$C44,'BD Pacientes'!$A:$I,7,FALSE)),"",VLOOKUP('Salidas Pacientes'!$C44,'BD Pacientes'!$A:$I,7,FALSE))</f>
        <v>0</v>
      </c>
      <c r="K44" s="99">
        <f>IF(ISERROR(VLOOKUP('Salidas Pacientes'!$C44,'BD Pacientes'!$A:$I,8,FALSE)),"",VLOOKUP('Salidas Pacientes'!$C44,'BD Pacientes'!$A:$I,8,FALSE))</f>
        <v>0</v>
      </c>
      <c r="L44" s="17">
        <f>IF(ISERROR(VLOOKUP('Salidas Pacientes'!$C44,'BD Pacientes'!$A:$I,9,FALSE)),"",VLOOKUP('Salidas Pacientes'!$C44,'BD Pacientes'!$A:$I,9,FALSE))</f>
        <v>0</v>
      </c>
      <c r="M44" s="17" t="s">
        <v>47</v>
      </c>
      <c r="N44" s="16" t="str">
        <f>IF(ISERROR(VLOOKUP('Salidas Pacientes'!$M44,Inventario!$A$2:$M$21,2,FALSE)),"",VLOOKUP('Salidas Pacientes'!$M44,Inventario!$A$2:$M$21,2,FALSE))</f>
        <v>Nimenrix</v>
      </c>
      <c r="O44" s="16" t="str">
        <f>IF(ISERROR(VLOOKUP('Salidas Pacientes'!$M44,Inventario!$A$2:$M$21,3,FALSE)),"",VLOOKUP('Salidas Pacientes'!$M44,Inventario!$A$2:$M$21,3,FALSE))</f>
        <v>Meningococo</v>
      </c>
      <c r="P44" s="100" t="str">
        <f>IF(ISERROR(VLOOKUP('Salidas Pacientes'!$M44,Inventario!$A$2:$M$21,4,FALSE)),"",VLOOKUP('Salidas Pacientes'!$M44,Inventario!$A$2:$M$21,4,FALSE))</f>
        <v>Cobo Medical</v>
      </c>
      <c r="Q44" s="100" t="str">
        <f>IF(ISERROR(VLOOKUP('Salidas Pacientes'!$M44,Inventario!$A$2:$M$21,5,FALSE)),"",VLOOKUP('Salidas Pacientes'!$M44,Inventario!$A$2:$M$21,5,FALSE))</f>
        <v>Pfizer</v>
      </c>
      <c r="R44" s="17" t="str">
        <f>IF(ISERROR(VLOOKUP('Salidas Pacientes'!$M44,Inventario!$A$2:$M$21,6,FALSE)),"",VLOOKUP('Salidas Pacientes'!$M44,Inventario!$A$2:$M$21,6,FALSE))</f>
        <v>3904</v>
      </c>
      <c r="S44" s="101" t="s">
        <v>169</v>
      </c>
      <c r="T44" s="102">
        <f>IF(ISERROR(VLOOKUP('Salidas Pacientes'!$S44,Entradas!$H$1:$I$412,2,FALSE)),"",VLOOKUP('Salidas Pacientes'!$S44,Entradas!$H$1:$I$412,2,FALSE))</f>
        <v>44834</v>
      </c>
      <c r="U44" s="98"/>
      <c r="V44" s="98">
        <v>1</v>
      </c>
      <c r="W44" s="105"/>
    </row>
    <row r="45" spans="1:23" ht="15.75" hidden="1" customHeight="1" outlineLevel="1">
      <c r="A45" s="95">
        <v>44433</v>
      </c>
      <c r="B45" s="95" t="s">
        <v>276</v>
      </c>
      <c r="C45" s="98">
        <v>1111678380</v>
      </c>
      <c r="D45" s="17" t="str">
        <f>IF(ISERROR(VLOOKUP('Salidas Pacientes'!$C45,'BD Pacientes'!$A:I,2,FALSE)),"",VLOOKUP('Salidas Pacientes'!$C45,'BD Pacientes'!$A:I,2,FALSE))</f>
        <v>TI</v>
      </c>
      <c r="E45" s="16" t="str">
        <f>IF(ISERROR(VLOOKUP('Salidas Pacientes'!$C45,'BD Pacientes'!$A:I,3,FALSE)),"",VLOOKUP('Salidas Pacientes'!$C45,'BD Pacientes'!$A:I,3,FALSE))</f>
        <v>SARA TRUQUE LUCIO</v>
      </c>
      <c r="F45" s="17" t="str">
        <f>IF(ISERROR(VLOOKUP('Salidas Pacientes'!$C45,'BD Pacientes'!$A:I,4,FALSE)),"",VLOOKUP('Salidas Pacientes'!$C45,'BD Pacientes'!$A:I,4,FALSE))</f>
        <v>F</v>
      </c>
      <c r="G45" s="95">
        <f>IF(ISERROR(VLOOKUP('Salidas Pacientes'!$C45,'BD Pacientes'!$A:I,5,FALSE)),"",VLOOKUP('Salidas Pacientes'!$C45,'BD Pacientes'!$A:I,5,FALSE))</f>
        <v>0</v>
      </c>
      <c r="H45" s="95" t="str">
        <f t="shared" ca="1" si="0"/>
        <v>123 año, 7 mes</v>
      </c>
      <c r="I45" s="97" t="str">
        <f>IF(ISERROR(VLOOKUP('Salidas Pacientes'!$C45,'BD Pacientes'!$A:$I,6,FALSE)),"",VLOOKUP('Salidas Pacientes'!$C45,'BD Pacientes'!$A:$I,6,FALSE))</f>
        <v>CALLE 72L #28A-73</v>
      </c>
      <c r="J45" s="98">
        <f>IF(ISERROR(VLOOKUP('Salidas Pacientes'!$C45,'BD Pacientes'!$A:$I,7,FALSE)),"",VLOOKUP('Salidas Pacientes'!$C45,'BD Pacientes'!$A:$I,7,FALSE))</f>
        <v>0</v>
      </c>
      <c r="K45" s="99">
        <f>IF(ISERROR(VLOOKUP('Salidas Pacientes'!$C45,'BD Pacientes'!$A:$I,8,FALSE)),"",VLOOKUP('Salidas Pacientes'!$C45,'BD Pacientes'!$A:$I,8,FALSE))</f>
        <v>0</v>
      </c>
      <c r="L45" s="17">
        <f>IF(ISERROR(VLOOKUP('Salidas Pacientes'!$C45,'BD Pacientes'!$A:$I,9,FALSE)),"",VLOOKUP('Salidas Pacientes'!$C45,'BD Pacientes'!$A:$I,9,FALSE))</f>
        <v>0</v>
      </c>
      <c r="M45" s="17" t="s">
        <v>118</v>
      </c>
      <c r="N45" s="16" t="str">
        <f>IF(ISERROR(VLOOKUP('Salidas Pacientes'!$M45,Inventario!$A$2:$M$21,2,FALSE)),"",VLOOKUP('Salidas Pacientes'!$M45,Inventario!$A$2:$M$21,2,FALSE))</f>
        <v>Varivax</v>
      </c>
      <c r="O45" s="16" t="str">
        <f>IF(ISERROR(VLOOKUP('Salidas Pacientes'!$M45,Inventario!$A$2:$M$21,3,FALSE)),"",VLOOKUP('Salidas Pacientes'!$M45,Inventario!$A$2:$M$21,3,FALSE))</f>
        <v>Varicela</v>
      </c>
      <c r="P45" s="100" t="str">
        <f>IF(ISERROR(VLOOKUP('Salidas Pacientes'!$M45,Inventario!$A$2:$M$21,4,FALSE)),"",VLOOKUP('Salidas Pacientes'!$M45,Inventario!$A$2:$M$21,4,FALSE))</f>
        <v>IPS FARALLONES</v>
      </c>
      <c r="Q45" s="100" t="str">
        <f>IF(ISERROR(VLOOKUP('Salidas Pacientes'!$M45,Inventario!$A$2:$M$21,5,FALSE)),"",VLOOKUP('Salidas Pacientes'!$M45,Inventario!$A$2:$M$21,5,FALSE))</f>
        <v>Merck</v>
      </c>
      <c r="R45" s="17" t="str">
        <f>IF(ISERROR(VLOOKUP('Salidas Pacientes'!$M45,Inventario!$A$2:$M$21,6,FALSE)),"",VLOOKUP('Salidas Pacientes'!$M45,Inventario!$A$2:$M$21,6,FALSE))</f>
        <v>4500</v>
      </c>
      <c r="S45" s="101" t="s">
        <v>280</v>
      </c>
      <c r="T45" s="102" t="str">
        <f>IF(ISERROR(VLOOKUP('Salidas Pacientes'!$S45,Entradas!$H$1:$I$412,2,FALSE)),"",VLOOKUP('Salidas Pacientes'!$S45,Entradas!$H$1:$I$412,2,FALSE))</f>
        <v/>
      </c>
      <c r="U45" s="98"/>
      <c r="V45" s="98">
        <v>1</v>
      </c>
      <c r="W45" s="105"/>
    </row>
    <row r="46" spans="1:23" ht="15.75" hidden="1" customHeight="1" outlineLevel="1">
      <c r="A46" s="95">
        <v>44433</v>
      </c>
      <c r="B46" s="95" t="s">
        <v>276</v>
      </c>
      <c r="C46" s="98">
        <v>1111678380</v>
      </c>
      <c r="D46" s="17" t="str">
        <f>IF(ISERROR(VLOOKUP('Salidas Pacientes'!$C46,'BD Pacientes'!$A:I,2,FALSE)),"",VLOOKUP('Salidas Pacientes'!$C46,'BD Pacientes'!$A:I,2,FALSE))</f>
        <v>TI</v>
      </c>
      <c r="E46" s="16" t="str">
        <f>IF(ISERROR(VLOOKUP('Salidas Pacientes'!$C46,'BD Pacientes'!$A:I,3,FALSE)),"",VLOOKUP('Salidas Pacientes'!$C46,'BD Pacientes'!$A:I,3,FALSE))</f>
        <v>SARA TRUQUE LUCIO</v>
      </c>
      <c r="F46" s="17" t="str">
        <f>IF(ISERROR(VLOOKUP('Salidas Pacientes'!$C46,'BD Pacientes'!$A:I,4,FALSE)),"",VLOOKUP('Salidas Pacientes'!$C46,'BD Pacientes'!$A:I,4,FALSE))</f>
        <v>F</v>
      </c>
      <c r="G46" s="95">
        <f>IF(ISERROR(VLOOKUP('Salidas Pacientes'!$C46,'BD Pacientes'!$A:I,5,FALSE)),"",VLOOKUP('Salidas Pacientes'!$C46,'BD Pacientes'!$A:I,5,FALSE))</f>
        <v>0</v>
      </c>
      <c r="H46" s="95" t="str">
        <f t="shared" ca="1" si="0"/>
        <v>123 año, 7 mes</v>
      </c>
      <c r="I46" s="97" t="str">
        <f>IF(ISERROR(VLOOKUP('Salidas Pacientes'!$C46,'BD Pacientes'!$A:$I,6,FALSE)),"",VLOOKUP('Salidas Pacientes'!$C46,'BD Pacientes'!$A:$I,6,FALSE))</f>
        <v>CALLE 72L #28A-73</v>
      </c>
      <c r="J46" s="98">
        <f>IF(ISERROR(VLOOKUP('Salidas Pacientes'!$C46,'BD Pacientes'!$A:$I,7,FALSE)),"",VLOOKUP('Salidas Pacientes'!$C46,'BD Pacientes'!$A:$I,7,FALSE))</f>
        <v>0</v>
      </c>
      <c r="K46" s="99">
        <f>IF(ISERROR(VLOOKUP('Salidas Pacientes'!$C46,'BD Pacientes'!$A:$I,8,FALSE)),"",VLOOKUP('Salidas Pacientes'!$C46,'BD Pacientes'!$A:$I,8,FALSE))</f>
        <v>0</v>
      </c>
      <c r="L46" s="17">
        <f>IF(ISERROR(VLOOKUP('Salidas Pacientes'!$C46,'BD Pacientes'!$A:$I,9,FALSE)),"",VLOOKUP('Salidas Pacientes'!$C46,'BD Pacientes'!$A:$I,9,FALSE))</f>
        <v>0</v>
      </c>
      <c r="M46" s="17" t="s">
        <v>89</v>
      </c>
      <c r="N46" s="16" t="str">
        <f>IF(ISERROR(VLOOKUP('Salidas Pacientes'!$M46,Inventario!$A$2:$M$21,2,FALSE)),"",VLOOKUP('Salidas Pacientes'!$M46,Inventario!$A$2:$M$21,2,FALSE))</f>
        <v>Fluquadri</v>
      </c>
      <c r="O46" s="16" t="str">
        <f>IF(ISERROR(VLOOKUP('Salidas Pacientes'!$M46,Inventario!$A$2:$M$21,3,FALSE)),"",VLOOKUP('Salidas Pacientes'!$M46,Inventario!$A$2:$M$21,3,FALSE))</f>
        <v>Influenza</v>
      </c>
      <c r="P46" s="100" t="str">
        <f>IF(ISERROR(VLOOKUP('Salidas Pacientes'!$M46,Inventario!$A$2:$M$21,4,FALSE)),"",VLOOKUP('Salidas Pacientes'!$M46,Inventario!$A$2:$M$21,4,FALSE))</f>
        <v>IPS FARALLONES</v>
      </c>
      <c r="Q46" s="100" t="str">
        <f>IF(ISERROR(VLOOKUP('Salidas Pacientes'!$M46,Inventario!$A$2:$M$21,5,FALSE)),"",VLOOKUP('Salidas Pacientes'!$M46,Inventario!$A$2:$M$21,5,FALSE))</f>
        <v>Sanofi</v>
      </c>
      <c r="R46" s="17" t="str">
        <f>IF(ISERROR(VLOOKUP('Salidas Pacientes'!$M46,Inventario!$A$2:$M$21,6,FALSE)),"",VLOOKUP('Salidas Pacientes'!$M46,Inventario!$A$2:$M$21,6,FALSE))</f>
        <v>164992</v>
      </c>
      <c r="S46" s="101" t="s">
        <v>158</v>
      </c>
      <c r="T46" s="102">
        <f>IF(ISERROR(VLOOKUP('Salidas Pacientes'!$S46,Entradas!$H$1:$I$412,2,FALSE)),"",VLOOKUP('Salidas Pacientes'!$S46,Entradas!$H$1:$I$412,2,FALSE))</f>
        <v>44592</v>
      </c>
      <c r="U46" s="98"/>
      <c r="V46" s="98">
        <v>1</v>
      </c>
      <c r="W46" s="105"/>
    </row>
    <row r="47" spans="1:23" ht="15.75" hidden="1" customHeight="1" outlineLevel="1">
      <c r="A47" s="95">
        <v>44433</v>
      </c>
      <c r="B47" s="95" t="s">
        <v>276</v>
      </c>
      <c r="C47" s="98">
        <v>1107534708</v>
      </c>
      <c r="D47" s="17" t="str">
        <f>IF(ISERROR(VLOOKUP('Salidas Pacientes'!$C47,'BD Pacientes'!$A:I,2,FALSE)),"",VLOOKUP('Salidas Pacientes'!$C47,'BD Pacientes'!$A:I,2,FALSE))</f>
        <v>RC</v>
      </c>
      <c r="E47" s="16" t="str">
        <f>IF(ISERROR(VLOOKUP('Salidas Pacientes'!$C47,'BD Pacientes'!$A:I,3,FALSE)),"",VLOOKUP('Salidas Pacientes'!$C47,'BD Pacientes'!$A:I,3,FALSE))</f>
        <v>MIA VICTORIA HERNANDEZ LOZANO</v>
      </c>
      <c r="F47" s="17" t="str">
        <f>IF(ISERROR(VLOOKUP('Salidas Pacientes'!$C47,'BD Pacientes'!$A:I,4,FALSE)),"",VLOOKUP('Salidas Pacientes'!$C47,'BD Pacientes'!$A:I,4,FALSE))</f>
        <v>F</v>
      </c>
      <c r="G47" s="95">
        <f>IF(ISERROR(VLOOKUP('Salidas Pacientes'!$C47,'BD Pacientes'!$A:I,5,FALSE)),"",VLOOKUP('Salidas Pacientes'!$C47,'BD Pacientes'!$A:I,5,FALSE))</f>
        <v>0</v>
      </c>
      <c r="H47" s="95" t="str">
        <f t="shared" ca="1" si="0"/>
        <v>123 año, 7 mes</v>
      </c>
      <c r="I47" s="97" t="str">
        <f>IF(ISERROR(VLOOKUP('Salidas Pacientes'!$C47,'BD Pacientes'!$A:$I,6,FALSE)),"",VLOOKUP('Salidas Pacientes'!$C47,'BD Pacientes'!$A:$I,6,FALSE))</f>
        <v>CALLE 58 # 30-70</v>
      </c>
      <c r="J47" s="98">
        <f>IF(ISERROR(VLOOKUP('Salidas Pacientes'!$C47,'BD Pacientes'!$A:$I,7,FALSE)),"",VLOOKUP('Salidas Pacientes'!$C47,'BD Pacientes'!$A:$I,7,FALSE))</f>
        <v>0</v>
      </c>
      <c r="K47" s="99">
        <f>IF(ISERROR(VLOOKUP('Salidas Pacientes'!$C47,'BD Pacientes'!$A:$I,8,FALSE)),"",VLOOKUP('Salidas Pacientes'!$C47,'BD Pacientes'!$A:$I,8,FALSE))</f>
        <v>0</v>
      </c>
      <c r="L47" s="17">
        <f>IF(ISERROR(VLOOKUP('Salidas Pacientes'!$C47,'BD Pacientes'!$A:$I,9,FALSE)),"",VLOOKUP('Salidas Pacientes'!$C47,'BD Pacientes'!$A:$I,9,FALSE))</f>
        <v>0</v>
      </c>
      <c r="M47" s="17" t="s">
        <v>54</v>
      </c>
      <c r="N47" s="16" t="str">
        <f>IF(ISERROR(VLOOKUP('Salidas Pacientes'!$M47,Inventario!$A$2:$M$21,2,FALSE)),"",VLOOKUP('Salidas Pacientes'!$M47,Inventario!$A$2:$M$21,2,FALSE))</f>
        <v>Prevenar</v>
      </c>
      <c r="O47" s="16" t="str">
        <f>IF(ISERROR(VLOOKUP('Salidas Pacientes'!$M47,Inventario!$A$2:$M$21,3,FALSE)),"",VLOOKUP('Salidas Pacientes'!$M47,Inventario!$A$2:$M$21,3,FALSE))</f>
        <v>Neumococo 13V</v>
      </c>
      <c r="P47" s="100" t="str">
        <f>IF(ISERROR(VLOOKUP('Salidas Pacientes'!$M47,Inventario!$A$2:$M$21,4,FALSE)),"",VLOOKUP('Salidas Pacientes'!$M47,Inventario!$A$2:$M$21,4,FALSE))</f>
        <v>Cobo Medical</v>
      </c>
      <c r="Q47" s="100" t="str">
        <f>IF(ISERROR(VLOOKUP('Salidas Pacientes'!$M47,Inventario!$A$2:$M$21,5,FALSE)),"",VLOOKUP('Salidas Pacientes'!$M47,Inventario!$A$2:$M$21,5,FALSE))</f>
        <v>Pfizer</v>
      </c>
      <c r="R47" s="17" t="str">
        <f>IF(ISERROR(VLOOKUP('Salidas Pacientes'!$M47,Inventario!$A$2:$M$21,6,FALSE)),"",VLOOKUP('Salidas Pacientes'!$M47,Inventario!$A$2:$M$21,6,FALSE))</f>
        <v>2156</v>
      </c>
      <c r="S47" s="101" t="s">
        <v>167</v>
      </c>
      <c r="T47" s="102">
        <f>IF(ISERROR(VLOOKUP('Salidas Pacientes'!$S47,Entradas!$H$1:$I$412,2,FALSE)),"",VLOOKUP('Salidas Pacientes'!$S47,Entradas!$H$1:$I$412,2,FALSE))</f>
        <v>44865</v>
      </c>
      <c r="U47" s="98"/>
      <c r="V47" s="98">
        <v>1</v>
      </c>
      <c r="W47" s="105"/>
    </row>
    <row r="48" spans="1:23" ht="15.75" hidden="1" customHeight="1" outlineLevel="1">
      <c r="A48" s="95">
        <v>44433</v>
      </c>
      <c r="B48" s="95" t="s">
        <v>276</v>
      </c>
      <c r="C48" s="98">
        <v>1144145829</v>
      </c>
      <c r="D48" s="17" t="str">
        <f>IF(ISERROR(VLOOKUP('Salidas Pacientes'!$C48,'BD Pacientes'!$A:I,2,FALSE)),"",VLOOKUP('Salidas Pacientes'!$C48,'BD Pacientes'!$A:I,2,FALSE))</f>
        <v>CC</v>
      </c>
      <c r="E48" s="16" t="str">
        <f>IF(ISERROR(VLOOKUP('Salidas Pacientes'!$C48,'BD Pacientes'!$A:I,3,FALSE)),"",VLOOKUP('Salidas Pacientes'!$C48,'BD Pacientes'!$A:I,3,FALSE))</f>
        <v>LINA MARIA LUCIO TORRES</v>
      </c>
      <c r="F48" s="17" t="str">
        <f>IF(ISERROR(VLOOKUP('Salidas Pacientes'!$C48,'BD Pacientes'!$A:I,4,FALSE)),"",VLOOKUP('Salidas Pacientes'!$C48,'BD Pacientes'!$A:I,4,FALSE))</f>
        <v>F</v>
      </c>
      <c r="G48" s="95">
        <f>IF(ISERROR(VLOOKUP('Salidas Pacientes'!$C48,'BD Pacientes'!$A:I,5,FALSE)),"",VLOOKUP('Salidas Pacientes'!$C48,'BD Pacientes'!$A:I,5,FALSE))</f>
        <v>0</v>
      </c>
      <c r="H48" s="95" t="str">
        <f t="shared" ca="1" si="0"/>
        <v>123 año, 7 mes</v>
      </c>
      <c r="I48" s="97" t="str">
        <f>IF(ISERROR(VLOOKUP('Salidas Pacientes'!$C48,'BD Pacientes'!$A:$I,6,FALSE)),"",VLOOKUP('Salidas Pacientes'!$C48,'BD Pacientes'!$A:$I,6,FALSE))</f>
        <v>CALLE 72L #28A-73</v>
      </c>
      <c r="J48" s="98">
        <f>IF(ISERROR(VLOOKUP('Salidas Pacientes'!$C48,'BD Pacientes'!$A:$I,7,FALSE)),"",VLOOKUP('Salidas Pacientes'!$C48,'BD Pacientes'!$A:$I,7,FALSE))</f>
        <v>0</v>
      </c>
      <c r="K48" s="99">
        <f>IF(ISERROR(VLOOKUP('Salidas Pacientes'!$C48,'BD Pacientes'!$A:$I,8,FALSE)),"",VLOOKUP('Salidas Pacientes'!$C48,'BD Pacientes'!$A:$I,8,FALSE))</f>
        <v>0</v>
      </c>
      <c r="L48" s="17">
        <f>IF(ISERROR(VLOOKUP('Salidas Pacientes'!$C48,'BD Pacientes'!$A:$I,9,FALSE)),"",VLOOKUP('Salidas Pacientes'!$C48,'BD Pacientes'!$A:$I,9,FALSE))</f>
        <v>0</v>
      </c>
      <c r="M48" s="17" t="s">
        <v>89</v>
      </c>
      <c r="N48" s="16" t="str">
        <f>IF(ISERROR(VLOOKUP('Salidas Pacientes'!$M48,Inventario!$A$2:$M$21,2,FALSE)),"",VLOOKUP('Salidas Pacientes'!$M48,Inventario!$A$2:$M$21,2,FALSE))</f>
        <v>Fluquadri</v>
      </c>
      <c r="O48" s="16" t="str">
        <f>IF(ISERROR(VLOOKUP('Salidas Pacientes'!$M48,Inventario!$A$2:$M$21,3,FALSE)),"",VLOOKUP('Salidas Pacientes'!$M48,Inventario!$A$2:$M$21,3,FALSE))</f>
        <v>Influenza</v>
      </c>
      <c r="P48" s="100" t="str">
        <f>IF(ISERROR(VLOOKUP('Salidas Pacientes'!$M48,Inventario!$A$2:$M$21,4,FALSE)),"",VLOOKUP('Salidas Pacientes'!$M48,Inventario!$A$2:$M$21,4,FALSE))</f>
        <v>IPS FARALLONES</v>
      </c>
      <c r="Q48" s="100" t="str">
        <f>IF(ISERROR(VLOOKUP('Salidas Pacientes'!$M48,Inventario!$A$2:$M$21,5,FALSE)),"",VLOOKUP('Salidas Pacientes'!$M48,Inventario!$A$2:$M$21,5,FALSE))</f>
        <v>Sanofi</v>
      </c>
      <c r="R48" s="17" t="str">
        <f>IF(ISERROR(VLOOKUP('Salidas Pacientes'!$M48,Inventario!$A$2:$M$21,6,FALSE)),"",VLOOKUP('Salidas Pacientes'!$M48,Inventario!$A$2:$M$21,6,FALSE))</f>
        <v>164992</v>
      </c>
      <c r="S48" s="101" t="s">
        <v>158</v>
      </c>
      <c r="T48" s="102">
        <f>IF(ISERROR(VLOOKUP('Salidas Pacientes'!$S48,Entradas!$H$1:$I$412,2,FALSE)),"",VLOOKUP('Salidas Pacientes'!$S48,Entradas!$H$1:$I$412,2,FALSE))</f>
        <v>44592</v>
      </c>
      <c r="U48" s="98"/>
      <c r="V48" s="98">
        <v>1</v>
      </c>
      <c r="W48" s="105"/>
    </row>
    <row r="49" spans="1:23" ht="15.75" hidden="1" customHeight="1" outlineLevel="1">
      <c r="A49" s="95">
        <v>44434</v>
      </c>
      <c r="B49" s="95" t="s">
        <v>276</v>
      </c>
      <c r="C49" s="98">
        <v>1232809400</v>
      </c>
      <c r="D49" s="17" t="str">
        <f>IF(ISERROR(VLOOKUP('Salidas Pacientes'!$C49,'BD Pacientes'!$A:I,2,FALSE)),"",VLOOKUP('Salidas Pacientes'!$C49,'BD Pacientes'!$A:I,2,FALSE))</f>
        <v>RC</v>
      </c>
      <c r="E49" s="16" t="str">
        <f>IF(ISERROR(VLOOKUP('Salidas Pacientes'!$C49,'BD Pacientes'!$A:I,3,FALSE)),"",VLOOKUP('Salidas Pacientes'!$C49,'BD Pacientes'!$A:I,3,FALSE))</f>
        <v>GABRIELA CAICEDO ABADIA</v>
      </c>
      <c r="F49" s="17" t="str">
        <f>IF(ISERROR(VLOOKUP('Salidas Pacientes'!$C49,'BD Pacientes'!$A:I,4,FALSE)),"",VLOOKUP('Salidas Pacientes'!$C49,'BD Pacientes'!$A:I,4,FALSE))</f>
        <v>F</v>
      </c>
      <c r="G49" s="95">
        <f>IF(ISERROR(VLOOKUP('Salidas Pacientes'!$C49,'BD Pacientes'!$A:I,5,FALSE)),"",VLOOKUP('Salidas Pacientes'!$C49,'BD Pacientes'!$A:I,5,FALSE))</f>
        <v>0</v>
      </c>
      <c r="H49" s="95" t="str">
        <f t="shared" ca="1" si="0"/>
        <v>123 año, 7 mes</v>
      </c>
      <c r="I49" s="97" t="str">
        <f>IF(ISERROR(VLOOKUP('Salidas Pacientes'!$C49,'BD Pacientes'!$A:$I,6,FALSE)),"",VLOOKUP('Salidas Pacientes'!$C49,'BD Pacientes'!$A:$I,6,FALSE))</f>
        <v>CRA  53 # 11A-71</v>
      </c>
      <c r="J49" s="98">
        <f>IF(ISERROR(VLOOKUP('Salidas Pacientes'!$C49,'BD Pacientes'!$A:$I,7,FALSE)),"",VLOOKUP('Salidas Pacientes'!$C49,'BD Pacientes'!$A:$I,7,FALSE))</f>
        <v>0</v>
      </c>
      <c r="K49" s="99">
        <f>IF(ISERROR(VLOOKUP('Salidas Pacientes'!$C49,'BD Pacientes'!$A:$I,8,FALSE)),"",VLOOKUP('Salidas Pacientes'!$C49,'BD Pacientes'!$A:$I,8,FALSE))</f>
        <v>0</v>
      </c>
      <c r="L49" s="17">
        <f>IF(ISERROR(VLOOKUP('Salidas Pacientes'!$C49,'BD Pacientes'!$A:$I,9,FALSE)),"",VLOOKUP('Salidas Pacientes'!$C49,'BD Pacientes'!$A:$I,9,FALSE))</f>
        <v>0</v>
      </c>
      <c r="M49" s="17" t="s">
        <v>89</v>
      </c>
      <c r="N49" s="16" t="str">
        <f>IF(ISERROR(VLOOKUP('Salidas Pacientes'!$M49,Inventario!$A$2:$M$21,2,FALSE)),"",VLOOKUP('Salidas Pacientes'!$M49,Inventario!$A$2:$M$21,2,FALSE))</f>
        <v>Fluquadri</v>
      </c>
      <c r="O49" s="16" t="str">
        <f>IF(ISERROR(VLOOKUP('Salidas Pacientes'!$M49,Inventario!$A$2:$M$21,3,FALSE)),"",VLOOKUP('Salidas Pacientes'!$M49,Inventario!$A$2:$M$21,3,FALSE))</f>
        <v>Influenza</v>
      </c>
      <c r="P49" s="100" t="str">
        <f>IF(ISERROR(VLOOKUP('Salidas Pacientes'!$M49,Inventario!$A$2:$M$21,4,FALSE)),"",VLOOKUP('Salidas Pacientes'!$M49,Inventario!$A$2:$M$21,4,FALSE))</f>
        <v>IPS FARALLONES</v>
      </c>
      <c r="Q49" s="100" t="str">
        <f>IF(ISERROR(VLOOKUP('Salidas Pacientes'!$M49,Inventario!$A$2:$M$21,5,FALSE)),"",VLOOKUP('Salidas Pacientes'!$M49,Inventario!$A$2:$M$21,5,FALSE))</f>
        <v>Sanofi</v>
      </c>
      <c r="R49" s="17" t="str">
        <f>IF(ISERROR(VLOOKUP('Salidas Pacientes'!$M49,Inventario!$A$2:$M$21,6,FALSE)),"",VLOOKUP('Salidas Pacientes'!$M49,Inventario!$A$2:$M$21,6,FALSE))</f>
        <v>164992</v>
      </c>
      <c r="S49" s="101" t="s">
        <v>158</v>
      </c>
      <c r="T49" s="102">
        <f>IF(ISERROR(VLOOKUP('Salidas Pacientes'!$S49,Entradas!$H$1:$I$412,2,FALSE)),"",VLOOKUP('Salidas Pacientes'!$S49,Entradas!$H$1:$I$412,2,FALSE))</f>
        <v>44592</v>
      </c>
      <c r="U49" s="98"/>
      <c r="V49" s="98">
        <v>1</v>
      </c>
      <c r="W49" s="105"/>
    </row>
    <row r="50" spans="1:23" ht="15.75" hidden="1" customHeight="1" outlineLevel="1">
      <c r="A50" s="95">
        <v>44435</v>
      </c>
      <c r="B50" s="95" t="s">
        <v>276</v>
      </c>
      <c r="C50" s="98">
        <v>1046736273</v>
      </c>
      <c r="D50" s="17" t="str">
        <f>IF(ISERROR(VLOOKUP('Salidas Pacientes'!$C50,'BD Pacientes'!$A:I,2,FALSE)),"",VLOOKUP('Salidas Pacientes'!$C50,'BD Pacientes'!$A:I,2,FALSE))</f>
        <v>RC</v>
      </c>
      <c r="E50" s="16" t="str">
        <f>IF(ISERROR(VLOOKUP('Salidas Pacientes'!$C50,'BD Pacientes'!$A:I,3,FALSE)),"",VLOOKUP('Salidas Pacientes'!$C50,'BD Pacientes'!$A:I,3,FALSE))</f>
        <v>NOAH DAVID SALAZAR FONSECA</v>
      </c>
      <c r="F50" s="17" t="str">
        <f>IF(ISERROR(VLOOKUP('Salidas Pacientes'!$C50,'BD Pacientes'!$A:I,4,FALSE)),"",VLOOKUP('Salidas Pacientes'!$C50,'BD Pacientes'!$A:I,4,FALSE))</f>
        <v>M</v>
      </c>
      <c r="G50" s="95">
        <f>IF(ISERROR(VLOOKUP('Salidas Pacientes'!$C50,'BD Pacientes'!$A:I,5,FALSE)),"",VLOOKUP('Salidas Pacientes'!$C50,'BD Pacientes'!$A:I,5,FALSE))</f>
        <v>0</v>
      </c>
      <c r="H50" s="95" t="str">
        <f t="shared" ca="1" si="0"/>
        <v>123 año, 7 mes</v>
      </c>
      <c r="I50" s="97" t="str">
        <f>IF(ISERROR(VLOOKUP('Salidas Pacientes'!$C50,'BD Pacientes'!$A:$I,6,FALSE)),"",VLOOKUP('Salidas Pacientes'!$C50,'BD Pacientes'!$A:$I,6,FALSE))</f>
        <v>CRA 121A#48-100</v>
      </c>
      <c r="J50" s="98">
        <f>IF(ISERROR(VLOOKUP('Salidas Pacientes'!$C50,'BD Pacientes'!$A:$I,7,FALSE)),"",VLOOKUP('Salidas Pacientes'!$C50,'BD Pacientes'!$A:$I,7,FALSE))</f>
        <v>0</v>
      </c>
      <c r="K50" s="99">
        <f>IF(ISERROR(VLOOKUP('Salidas Pacientes'!$C50,'BD Pacientes'!$A:$I,8,FALSE)),"",VLOOKUP('Salidas Pacientes'!$C50,'BD Pacientes'!$A:$I,8,FALSE))</f>
        <v>0</v>
      </c>
      <c r="L50" s="17">
        <f>IF(ISERROR(VLOOKUP('Salidas Pacientes'!$C50,'BD Pacientes'!$A:$I,9,FALSE)),"",VLOOKUP('Salidas Pacientes'!$C50,'BD Pacientes'!$A:$I,9,FALSE))</f>
        <v>0</v>
      </c>
      <c r="M50" s="17" t="s">
        <v>89</v>
      </c>
      <c r="N50" s="16" t="str">
        <f>IF(ISERROR(VLOOKUP('Salidas Pacientes'!$M50,Inventario!$A$2:$M$21,2,FALSE)),"",VLOOKUP('Salidas Pacientes'!$M50,Inventario!$A$2:$M$21,2,FALSE))</f>
        <v>Fluquadri</v>
      </c>
      <c r="O50" s="16" t="str">
        <f>IF(ISERROR(VLOOKUP('Salidas Pacientes'!$M50,Inventario!$A$2:$M$21,3,FALSE)),"",VLOOKUP('Salidas Pacientes'!$M50,Inventario!$A$2:$M$21,3,FALSE))</f>
        <v>Influenza</v>
      </c>
      <c r="P50" s="100" t="str">
        <f>IF(ISERROR(VLOOKUP('Salidas Pacientes'!$M50,Inventario!$A$2:$M$21,4,FALSE)),"",VLOOKUP('Salidas Pacientes'!$M50,Inventario!$A$2:$M$21,4,FALSE))</f>
        <v>IPS FARALLONES</v>
      </c>
      <c r="Q50" s="100" t="str">
        <f>IF(ISERROR(VLOOKUP('Salidas Pacientes'!$M50,Inventario!$A$2:$M$21,5,FALSE)),"",VLOOKUP('Salidas Pacientes'!$M50,Inventario!$A$2:$M$21,5,FALSE))</f>
        <v>Sanofi</v>
      </c>
      <c r="R50" s="17" t="str">
        <f>IF(ISERROR(VLOOKUP('Salidas Pacientes'!$M50,Inventario!$A$2:$M$21,6,FALSE)),"",VLOOKUP('Salidas Pacientes'!$M50,Inventario!$A$2:$M$21,6,FALSE))</f>
        <v>164992</v>
      </c>
      <c r="S50" s="101" t="s">
        <v>158</v>
      </c>
      <c r="T50" s="102">
        <f>IF(ISERROR(VLOOKUP('Salidas Pacientes'!$S50,Entradas!$H$1:$I$412,2,FALSE)),"",VLOOKUP('Salidas Pacientes'!$S50,Entradas!$H$1:$I$412,2,FALSE))</f>
        <v>44592</v>
      </c>
      <c r="U50" s="98"/>
      <c r="V50" s="98">
        <v>1</v>
      </c>
      <c r="W50" s="105"/>
    </row>
    <row r="51" spans="1:23" ht="15.75" hidden="1" customHeight="1" outlineLevel="1">
      <c r="A51" s="95">
        <v>44435</v>
      </c>
      <c r="B51" s="95" t="s">
        <v>276</v>
      </c>
      <c r="C51" s="98">
        <v>1111487969</v>
      </c>
      <c r="D51" s="17" t="str">
        <f>IF(ISERROR(VLOOKUP('Salidas Pacientes'!$C51,'BD Pacientes'!$A:I,2,FALSE)),"",VLOOKUP('Salidas Pacientes'!$C51,'BD Pacientes'!$A:I,2,FALSE))</f>
        <v>RC</v>
      </c>
      <c r="E51" s="16" t="str">
        <f>IF(ISERROR(VLOOKUP('Salidas Pacientes'!$C51,'BD Pacientes'!$A:I,3,FALSE)),"",VLOOKUP('Salidas Pacientes'!$C51,'BD Pacientes'!$A:I,3,FALSE))</f>
        <v>MATHIAS MUÑOZ OSPINA</v>
      </c>
      <c r="F51" s="17" t="str">
        <f>IF(ISERROR(VLOOKUP('Salidas Pacientes'!$C51,'BD Pacientes'!$A:I,4,FALSE)),"",VLOOKUP('Salidas Pacientes'!$C51,'BD Pacientes'!$A:I,4,FALSE))</f>
        <v>M</v>
      </c>
      <c r="G51" s="95">
        <f>IF(ISERROR(VLOOKUP('Salidas Pacientes'!$C51,'BD Pacientes'!$A:I,5,FALSE)),"",VLOOKUP('Salidas Pacientes'!$C51,'BD Pacientes'!$A:I,5,FALSE))</f>
        <v>0</v>
      </c>
      <c r="H51" s="95" t="str">
        <f t="shared" ca="1" si="0"/>
        <v>123 año, 7 mes</v>
      </c>
      <c r="I51" s="97" t="str">
        <f>IF(ISERROR(VLOOKUP('Salidas Pacientes'!$C51,'BD Pacientes'!$A:$I,6,FALSE)),"",VLOOKUP('Salidas Pacientes'!$C51,'BD Pacientes'!$A:$I,6,FALSE))</f>
        <v>AV 2 #75HN-35</v>
      </c>
      <c r="J51" s="98">
        <f>IF(ISERROR(VLOOKUP('Salidas Pacientes'!$C51,'BD Pacientes'!$A:$I,7,FALSE)),"",VLOOKUP('Salidas Pacientes'!$C51,'BD Pacientes'!$A:$I,7,FALSE))</f>
        <v>0</v>
      </c>
      <c r="K51" s="99">
        <f>IF(ISERROR(VLOOKUP('Salidas Pacientes'!$C51,'BD Pacientes'!$A:$I,8,FALSE)),"",VLOOKUP('Salidas Pacientes'!$C51,'BD Pacientes'!$A:$I,8,FALSE))</f>
        <v>0</v>
      </c>
      <c r="L51" s="17">
        <f>IF(ISERROR(VLOOKUP('Salidas Pacientes'!$C51,'BD Pacientes'!$A:$I,9,FALSE)),"",VLOOKUP('Salidas Pacientes'!$C51,'BD Pacientes'!$A:$I,9,FALSE))</f>
        <v>0</v>
      </c>
      <c r="M51" s="17" t="s">
        <v>47</v>
      </c>
      <c r="N51" s="16" t="str">
        <f>IF(ISERROR(VLOOKUP('Salidas Pacientes'!$M51,Inventario!$A$2:$M$21,2,FALSE)),"",VLOOKUP('Salidas Pacientes'!$M51,Inventario!$A$2:$M$21,2,FALSE))</f>
        <v>Nimenrix</v>
      </c>
      <c r="O51" s="16" t="str">
        <f>IF(ISERROR(VLOOKUP('Salidas Pacientes'!$M51,Inventario!$A$2:$M$21,3,FALSE)),"",VLOOKUP('Salidas Pacientes'!$M51,Inventario!$A$2:$M$21,3,FALSE))</f>
        <v>Meningococo</v>
      </c>
      <c r="P51" s="100" t="str">
        <f>IF(ISERROR(VLOOKUP('Salidas Pacientes'!$M51,Inventario!$A$2:$M$21,4,FALSE)),"",VLOOKUP('Salidas Pacientes'!$M51,Inventario!$A$2:$M$21,4,FALSE))</f>
        <v>Cobo Medical</v>
      </c>
      <c r="Q51" s="100" t="str">
        <f>IF(ISERROR(VLOOKUP('Salidas Pacientes'!$M51,Inventario!$A$2:$M$21,5,FALSE)),"",VLOOKUP('Salidas Pacientes'!$M51,Inventario!$A$2:$M$21,5,FALSE))</f>
        <v>Pfizer</v>
      </c>
      <c r="R51" s="17" t="str">
        <f>IF(ISERROR(VLOOKUP('Salidas Pacientes'!$M51,Inventario!$A$2:$M$21,6,FALSE)),"",VLOOKUP('Salidas Pacientes'!$M51,Inventario!$A$2:$M$21,6,FALSE))</f>
        <v>3904</v>
      </c>
      <c r="S51" s="101" t="s">
        <v>169</v>
      </c>
      <c r="T51" s="102">
        <f>IF(ISERROR(VLOOKUP('Salidas Pacientes'!$S51,Entradas!$H$1:$I$412,2,FALSE)),"",VLOOKUP('Salidas Pacientes'!$S51,Entradas!$H$1:$I$412,2,FALSE))</f>
        <v>44834</v>
      </c>
      <c r="U51" s="98"/>
      <c r="V51" s="98">
        <v>1</v>
      </c>
      <c r="W51" s="105"/>
    </row>
    <row r="52" spans="1:23" ht="15.75" hidden="1" customHeight="1" outlineLevel="1">
      <c r="A52" s="95">
        <v>44435</v>
      </c>
      <c r="B52" s="95" t="s">
        <v>276</v>
      </c>
      <c r="C52" s="98">
        <v>1109571509</v>
      </c>
      <c r="D52" s="17" t="str">
        <f>IF(ISERROR(VLOOKUP('Salidas Pacientes'!$C52,'BD Pacientes'!$A:I,2,FALSE)),"",VLOOKUP('Salidas Pacientes'!$C52,'BD Pacientes'!$A:I,2,FALSE))</f>
        <v>RC</v>
      </c>
      <c r="E52" s="16" t="str">
        <f>IF(ISERROR(VLOOKUP('Salidas Pacientes'!$C52,'BD Pacientes'!$A:I,3,FALSE)),"",VLOOKUP('Salidas Pacientes'!$C52,'BD Pacientes'!$A:I,3,FALSE))</f>
        <v>ARTURO DIAZ ARIZABALETA</v>
      </c>
      <c r="F52" s="17" t="str">
        <f>IF(ISERROR(VLOOKUP('Salidas Pacientes'!$C52,'BD Pacientes'!$A:I,4,FALSE)),"",VLOOKUP('Salidas Pacientes'!$C52,'BD Pacientes'!$A:I,4,FALSE))</f>
        <v>M</v>
      </c>
      <c r="G52" s="95">
        <f>IF(ISERROR(VLOOKUP('Salidas Pacientes'!$C52,'BD Pacientes'!$A:I,5,FALSE)),"",VLOOKUP('Salidas Pacientes'!$C52,'BD Pacientes'!$A:I,5,FALSE))</f>
        <v>44276</v>
      </c>
      <c r="H52" s="95" t="str">
        <f t="shared" ca="1" si="0"/>
        <v>2 año, 5 mes</v>
      </c>
      <c r="I52" s="97" t="str">
        <f>IF(ISERROR(VLOOKUP('Salidas Pacientes'!$C52,'BD Pacientes'!$A:$I,6,FALSE)),"",VLOOKUP('Salidas Pacientes'!$C52,'BD Pacientes'!$A:$I,6,FALSE))</f>
        <v>URBANIZACION TIO TOM CASA H1</v>
      </c>
      <c r="J52" s="98">
        <f>IF(ISERROR(VLOOKUP('Salidas Pacientes'!$C52,'BD Pacientes'!$A:$I,7,FALSE)),"",VLOOKUP('Salidas Pacientes'!$C52,'BD Pacientes'!$A:$I,7,FALSE))</f>
        <v>67024294</v>
      </c>
      <c r="K52" s="99" t="str">
        <f>IF(ISERROR(VLOOKUP('Salidas Pacientes'!$C52,'BD Pacientes'!$A:$I,8,FALSE)),"",VLOOKUP('Salidas Pacientes'!$C52,'BD Pacientes'!$A:$I,8,FALSE))</f>
        <v>CLAUDIA ARIZABALETA</v>
      </c>
      <c r="L52" s="17">
        <f>IF(ISERROR(VLOOKUP('Salidas Pacientes'!$C52,'BD Pacientes'!$A:$I,9,FALSE)),"",VLOOKUP('Salidas Pacientes'!$C52,'BD Pacientes'!$A:$I,9,FALSE))</f>
        <v>3148049980</v>
      </c>
      <c r="M52" s="17" t="s">
        <v>47</v>
      </c>
      <c r="N52" s="16" t="str">
        <f>IF(ISERROR(VLOOKUP('Salidas Pacientes'!$M52,Inventario!$A$2:$M$21,2,FALSE)),"",VLOOKUP('Salidas Pacientes'!$M52,Inventario!$A$2:$M$21,2,FALSE))</f>
        <v>Nimenrix</v>
      </c>
      <c r="O52" s="16" t="str">
        <f>IF(ISERROR(VLOOKUP('Salidas Pacientes'!$M52,Inventario!$A$2:$M$21,3,FALSE)),"",VLOOKUP('Salidas Pacientes'!$M52,Inventario!$A$2:$M$21,3,FALSE))</f>
        <v>Meningococo</v>
      </c>
      <c r="P52" s="100" t="str">
        <f>IF(ISERROR(VLOOKUP('Salidas Pacientes'!$M52,Inventario!$A$2:$M$21,4,FALSE)),"",VLOOKUP('Salidas Pacientes'!$M52,Inventario!$A$2:$M$21,4,FALSE))</f>
        <v>Cobo Medical</v>
      </c>
      <c r="Q52" s="100" t="str">
        <f>IF(ISERROR(VLOOKUP('Salidas Pacientes'!$M52,Inventario!$A$2:$M$21,5,FALSE)),"",VLOOKUP('Salidas Pacientes'!$M52,Inventario!$A$2:$M$21,5,FALSE))</f>
        <v>Pfizer</v>
      </c>
      <c r="R52" s="17" t="str">
        <f>IF(ISERROR(VLOOKUP('Salidas Pacientes'!$M52,Inventario!$A$2:$M$21,6,FALSE)),"",VLOOKUP('Salidas Pacientes'!$M52,Inventario!$A$2:$M$21,6,FALSE))</f>
        <v>3904</v>
      </c>
      <c r="S52" s="101" t="s">
        <v>169</v>
      </c>
      <c r="T52" s="102">
        <f>IF(ISERROR(VLOOKUP('Salidas Pacientes'!$S52,Entradas!$H$1:$I$412,2,FALSE)),"",VLOOKUP('Salidas Pacientes'!$S52,Entradas!$H$1:$I$412,2,FALSE))</f>
        <v>44834</v>
      </c>
      <c r="U52" s="98"/>
      <c r="V52" s="98">
        <v>1</v>
      </c>
      <c r="W52" s="105"/>
    </row>
    <row r="53" spans="1:23" ht="15.75" hidden="1" customHeight="1" outlineLevel="1">
      <c r="A53" s="95">
        <v>44436</v>
      </c>
      <c r="B53" s="95" t="s">
        <v>276</v>
      </c>
      <c r="C53" s="98">
        <v>67026661</v>
      </c>
      <c r="D53" s="17" t="str">
        <f>IF(ISERROR(VLOOKUP('Salidas Pacientes'!$C53,'BD Pacientes'!$A:I,2,FALSE)),"",VLOOKUP('Salidas Pacientes'!$C53,'BD Pacientes'!$A:I,2,FALSE))</f>
        <v>CC</v>
      </c>
      <c r="E53" s="16" t="str">
        <f>IF(ISERROR(VLOOKUP('Salidas Pacientes'!$C53,'BD Pacientes'!$A:I,3,FALSE)),"",VLOOKUP('Salidas Pacientes'!$C53,'BD Pacientes'!$A:I,3,FALSE))</f>
        <v>TANNIA GOMEZ SEJNAUI</v>
      </c>
      <c r="F53" s="17" t="str">
        <f>IF(ISERROR(VLOOKUP('Salidas Pacientes'!$C53,'BD Pacientes'!$A:I,4,FALSE)),"",VLOOKUP('Salidas Pacientes'!$C53,'BD Pacientes'!$A:I,4,FALSE))</f>
        <v>F</v>
      </c>
      <c r="G53" s="95">
        <f>IF(ISERROR(VLOOKUP('Salidas Pacientes'!$C53,'BD Pacientes'!$A:I,5,FALSE)),"",VLOOKUP('Salidas Pacientes'!$C53,'BD Pacientes'!$A:I,5,FALSE))</f>
        <v>31212</v>
      </c>
      <c r="H53" s="95" t="str">
        <f t="shared" ca="1" si="0"/>
        <v>38 año, 2 mes</v>
      </c>
      <c r="I53" s="97" t="str">
        <f>IF(ISERROR(VLOOKUP('Salidas Pacientes'!$C53,'BD Pacientes'!$A:$I,6,FALSE)),"",VLOOKUP('Salidas Pacientes'!$C53,'BD Pacientes'!$A:$I,6,FALSE))</f>
        <v>CRA 54A # 5A-52</v>
      </c>
      <c r="J53" s="98">
        <f>IF(ISERROR(VLOOKUP('Salidas Pacientes'!$C53,'BD Pacientes'!$A:$I,7,FALSE)),"",VLOOKUP('Salidas Pacientes'!$C53,'BD Pacientes'!$A:$I,7,FALSE))</f>
        <v>67026661</v>
      </c>
      <c r="K53" s="99" t="str">
        <f>IF(ISERROR(VLOOKUP('Salidas Pacientes'!$C53,'BD Pacientes'!$A:$I,8,FALSE)),"",VLOOKUP('Salidas Pacientes'!$C53,'BD Pacientes'!$A:$I,8,FALSE))</f>
        <v>TANNIA GOMEZ SEJNAUI</v>
      </c>
      <c r="L53" s="17">
        <f>IF(ISERROR(VLOOKUP('Salidas Pacientes'!$C53,'BD Pacientes'!$A:$I,9,FALSE)),"",VLOOKUP('Salidas Pacientes'!$C53,'BD Pacientes'!$A:$I,9,FALSE))</f>
        <v>3155693899</v>
      </c>
      <c r="M53" s="17" t="s">
        <v>89</v>
      </c>
      <c r="N53" s="16" t="str">
        <f>IF(ISERROR(VLOOKUP('Salidas Pacientes'!$M53,Inventario!$A$2:$M$21,2,FALSE)),"",VLOOKUP('Salidas Pacientes'!$M53,Inventario!$A$2:$M$21,2,FALSE))</f>
        <v>Fluquadri</v>
      </c>
      <c r="O53" s="16" t="str">
        <f>IF(ISERROR(VLOOKUP('Salidas Pacientes'!$M53,Inventario!$A$2:$M$21,3,FALSE)),"",VLOOKUP('Salidas Pacientes'!$M53,Inventario!$A$2:$M$21,3,FALSE))</f>
        <v>Influenza</v>
      </c>
      <c r="P53" s="100" t="str">
        <f>IF(ISERROR(VLOOKUP('Salidas Pacientes'!$M53,Inventario!$A$2:$M$21,4,FALSE)),"",VLOOKUP('Salidas Pacientes'!$M53,Inventario!$A$2:$M$21,4,FALSE))</f>
        <v>IPS FARALLONES</v>
      </c>
      <c r="Q53" s="100" t="str">
        <f>IF(ISERROR(VLOOKUP('Salidas Pacientes'!$M53,Inventario!$A$2:$M$21,5,FALSE)),"",VLOOKUP('Salidas Pacientes'!$M53,Inventario!$A$2:$M$21,5,FALSE))</f>
        <v>Sanofi</v>
      </c>
      <c r="R53" s="17" t="str">
        <f>IF(ISERROR(VLOOKUP('Salidas Pacientes'!$M53,Inventario!$A$2:$M$21,6,FALSE)),"",VLOOKUP('Salidas Pacientes'!$M53,Inventario!$A$2:$M$21,6,FALSE))</f>
        <v>164992</v>
      </c>
      <c r="S53" s="101" t="s">
        <v>158</v>
      </c>
      <c r="T53" s="102">
        <f>IF(ISERROR(VLOOKUP('Salidas Pacientes'!$S53,Entradas!$H$1:$I$412,2,FALSE)),"",VLOOKUP('Salidas Pacientes'!$S53,Entradas!$H$1:$I$412,2,FALSE))</f>
        <v>44592</v>
      </c>
      <c r="U53" s="98"/>
      <c r="V53" s="98">
        <v>1</v>
      </c>
      <c r="W53" s="105"/>
    </row>
    <row r="54" spans="1:23" ht="15.75" hidden="1" customHeight="1" outlineLevel="1">
      <c r="A54" s="95">
        <v>44436</v>
      </c>
      <c r="B54" s="95" t="s">
        <v>276</v>
      </c>
      <c r="C54" s="98">
        <v>16941509</v>
      </c>
      <c r="D54" s="17" t="str">
        <f>IF(ISERROR(VLOOKUP('Salidas Pacientes'!$C54,'BD Pacientes'!$A:I,2,FALSE)),"",VLOOKUP('Salidas Pacientes'!$C54,'BD Pacientes'!$A:I,2,FALSE))</f>
        <v>CC</v>
      </c>
      <c r="E54" s="16" t="str">
        <f>IF(ISERROR(VLOOKUP('Salidas Pacientes'!$C54,'BD Pacientes'!$A:I,3,FALSE)),"",VLOOKUP('Salidas Pacientes'!$C54,'BD Pacientes'!$A:I,3,FALSE))</f>
        <v>SANTIAGO ECHEVERRI URDINOLA</v>
      </c>
      <c r="F54" s="17" t="str">
        <f>IF(ISERROR(VLOOKUP('Salidas Pacientes'!$C54,'BD Pacientes'!$A:I,4,FALSE)),"",VLOOKUP('Salidas Pacientes'!$C54,'BD Pacientes'!$A:I,4,FALSE))</f>
        <v>M</v>
      </c>
      <c r="G54" s="95">
        <f>IF(ISERROR(VLOOKUP('Salidas Pacientes'!$C54,'BD Pacientes'!$A:I,5,FALSE)),"",VLOOKUP('Salidas Pacientes'!$C54,'BD Pacientes'!$A:I,5,FALSE))</f>
        <v>29981</v>
      </c>
      <c r="H54" s="95" t="str">
        <f t="shared" ca="1" si="0"/>
        <v>41 año, 6 mes</v>
      </c>
      <c r="I54" s="97" t="str">
        <f>IF(ISERROR(VLOOKUP('Salidas Pacientes'!$C54,'BD Pacientes'!$A:$I,6,FALSE)),"",VLOOKUP('Salidas Pacientes'!$C54,'BD Pacientes'!$A:$I,6,FALSE))</f>
        <v>CRA 54A # 5A-52</v>
      </c>
      <c r="J54" s="98">
        <f>IF(ISERROR(VLOOKUP('Salidas Pacientes'!$C54,'BD Pacientes'!$A:$I,7,FALSE)),"",VLOOKUP('Salidas Pacientes'!$C54,'BD Pacientes'!$A:$I,7,FALSE))</f>
        <v>16941509</v>
      </c>
      <c r="K54" s="99" t="str">
        <f>IF(ISERROR(VLOOKUP('Salidas Pacientes'!$C54,'BD Pacientes'!$A:$I,8,FALSE)),"",VLOOKUP('Salidas Pacientes'!$C54,'BD Pacientes'!$A:$I,8,FALSE))</f>
        <v>SANTIAGO ECHEVERRI URDINOLA</v>
      </c>
      <c r="L54" s="17">
        <f>IF(ISERROR(VLOOKUP('Salidas Pacientes'!$C54,'BD Pacientes'!$A:$I,9,FALSE)),"",VLOOKUP('Salidas Pacientes'!$C54,'BD Pacientes'!$A:$I,9,FALSE))</f>
        <v>3155693899</v>
      </c>
      <c r="M54" s="17" t="s">
        <v>89</v>
      </c>
      <c r="N54" s="16" t="str">
        <f>IF(ISERROR(VLOOKUP('Salidas Pacientes'!$M54,Inventario!$A$2:$M$21,2,FALSE)),"",VLOOKUP('Salidas Pacientes'!$M54,Inventario!$A$2:$M$21,2,FALSE))</f>
        <v>Fluquadri</v>
      </c>
      <c r="O54" s="16" t="str">
        <f>IF(ISERROR(VLOOKUP('Salidas Pacientes'!$M54,Inventario!$A$2:$M$21,3,FALSE)),"",VLOOKUP('Salidas Pacientes'!$M54,Inventario!$A$2:$M$21,3,FALSE))</f>
        <v>Influenza</v>
      </c>
      <c r="P54" s="100" t="str">
        <f>IF(ISERROR(VLOOKUP('Salidas Pacientes'!$M54,Inventario!$A$2:$M$21,4,FALSE)),"",VLOOKUP('Salidas Pacientes'!$M54,Inventario!$A$2:$M$21,4,FALSE))</f>
        <v>IPS FARALLONES</v>
      </c>
      <c r="Q54" s="100" t="str">
        <f>IF(ISERROR(VLOOKUP('Salidas Pacientes'!$M54,Inventario!$A$2:$M$21,5,FALSE)),"",VLOOKUP('Salidas Pacientes'!$M54,Inventario!$A$2:$M$21,5,FALSE))</f>
        <v>Sanofi</v>
      </c>
      <c r="R54" s="17" t="str">
        <f>IF(ISERROR(VLOOKUP('Salidas Pacientes'!$M54,Inventario!$A$2:$M$21,6,FALSE)),"",VLOOKUP('Salidas Pacientes'!$M54,Inventario!$A$2:$M$21,6,FALSE))</f>
        <v>164992</v>
      </c>
      <c r="S54" s="101" t="s">
        <v>158</v>
      </c>
      <c r="T54" s="102">
        <f>IF(ISERROR(VLOOKUP('Salidas Pacientes'!$S54,Entradas!$H$1:$I$412,2,FALSE)),"",VLOOKUP('Salidas Pacientes'!$S54,Entradas!$H$1:$I$412,2,FALSE))</f>
        <v>44592</v>
      </c>
      <c r="U54" s="98"/>
      <c r="V54" s="98">
        <v>1</v>
      </c>
      <c r="W54" s="105"/>
    </row>
    <row r="55" spans="1:23" ht="15.75" hidden="1" customHeight="1" outlineLevel="1">
      <c r="A55" s="95">
        <v>44436</v>
      </c>
      <c r="B55" s="95" t="s">
        <v>276</v>
      </c>
      <c r="C55" s="98">
        <v>1130602309</v>
      </c>
      <c r="D55" s="17" t="str">
        <f>IF(ISERROR(VLOOKUP('Salidas Pacientes'!$C55,'BD Pacientes'!$A:I,2,FALSE)),"",VLOOKUP('Salidas Pacientes'!$C55,'BD Pacientes'!$A:I,2,FALSE))</f>
        <v>CC</v>
      </c>
      <c r="E55" s="16" t="str">
        <f>IF(ISERROR(VLOOKUP('Salidas Pacientes'!$C55,'BD Pacientes'!$A:I,3,FALSE)),"",VLOOKUP('Salidas Pacientes'!$C55,'BD Pacientes'!$A:I,3,FALSE))</f>
        <v>MANUEL HERNANDEZ</v>
      </c>
      <c r="F55" s="17" t="str">
        <f>IF(ISERROR(VLOOKUP('Salidas Pacientes'!$C55,'BD Pacientes'!$A:I,4,FALSE)),"",VLOOKUP('Salidas Pacientes'!$C55,'BD Pacientes'!$A:I,4,FALSE))</f>
        <v>M</v>
      </c>
      <c r="G55" s="95">
        <f>IF(ISERROR(VLOOKUP('Salidas Pacientes'!$C55,'BD Pacientes'!$A:I,5,FALSE)),"",VLOOKUP('Salidas Pacientes'!$C55,'BD Pacientes'!$A:I,5,FALSE))</f>
        <v>0</v>
      </c>
      <c r="H55" s="95" t="str">
        <f t="shared" ca="1" si="0"/>
        <v>123 año, 7 mes</v>
      </c>
      <c r="I55" s="97" t="str">
        <f>IF(ISERROR(VLOOKUP('Salidas Pacientes'!$C55,'BD Pacientes'!$A:$I,6,FALSE)),"",VLOOKUP('Salidas Pacientes'!$C55,'BD Pacientes'!$A:$I,6,FALSE))</f>
        <v>CALLE 3 #63-34</v>
      </c>
      <c r="J55" s="98">
        <f>IF(ISERROR(VLOOKUP('Salidas Pacientes'!$C55,'BD Pacientes'!$A:$I,7,FALSE)),"",VLOOKUP('Salidas Pacientes'!$C55,'BD Pacientes'!$A:$I,7,FALSE))</f>
        <v>0</v>
      </c>
      <c r="K55" s="99">
        <f>IF(ISERROR(VLOOKUP('Salidas Pacientes'!$C55,'BD Pacientes'!$A:$I,8,FALSE)),"",VLOOKUP('Salidas Pacientes'!$C55,'BD Pacientes'!$A:$I,8,FALSE))</f>
        <v>0</v>
      </c>
      <c r="L55" s="17">
        <f>IF(ISERROR(VLOOKUP('Salidas Pacientes'!$C55,'BD Pacientes'!$A:$I,9,FALSE)),"",VLOOKUP('Salidas Pacientes'!$C55,'BD Pacientes'!$A:$I,9,FALSE))</f>
        <v>0</v>
      </c>
      <c r="M55" s="17" t="s">
        <v>89</v>
      </c>
      <c r="N55" s="16" t="str">
        <f>IF(ISERROR(VLOOKUP('Salidas Pacientes'!$M55,Inventario!$A$2:$M$21,2,FALSE)),"",VLOOKUP('Salidas Pacientes'!$M55,Inventario!$A$2:$M$21,2,FALSE))</f>
        <v>Fluquadri</v>
      </c>
      <c r="O55" s="16" t="str">
        <f>IF(ISERROR(VLOOKUP('Salidas Pacientes'!$M55,Inventario!$A$2:$M$21,3,FALSE)),"",VLOOKUP('Salidas Pacientes'!$M55,Inventario!$A$2:$M$21,3,FALSE))</f>
        <v>Influenza</v>
      </c>
      <c r="P55" s="100" t="str">
        <f>IF(ISERROR(VLOOKUP('Salidas Pacientes'!$M55,Inventario!$A$2:$M$21,4,FALSE)),"",VLOOKUP('Salidas Pacientes'!$M55,Inventario!$A$2:$M$21,4,FALSE))</f>
        <v>IPS FARALLONES</v>
      </c>
      <c r="Q55" s="100" t="str">
        <f>IF(ISERROR(VLOOKUP('Salidas Pacientes'!$M55,Inventario!$A$2:$M$21,5,FALSE)),"",VLOOKUP('Salidas Pacientes'!$M55,Inventario!$A$2:$M$21,5,FALSE))</f>
        <v>Sanofi</v>
      </c>
      <c r="R55" s="17" t="str">
        <f>IF(ISERROR(VLOOKUP('Salidas Pacientes'!$M55,Inventario!$A$2:$M$21,6,FALSE)),"",VLOOKUP('Salidas Pacientes'!$M55,Inventario!$A$2:$M$21,6,FALSE))</f>
        <v>164992</v>
      </c>
      <c r="S55" s="101" t="s">
        <v>158</v>
      </c>
      <c r="T55" s="102">
        <f>IF(ISERROR(VLOOKUP('Salidas Pacientes'!$S55,Entradas!$H$1:$I$412,2,FALSE)),"",VLOOKUP('Salidas Pacientes'!$S55,Entradas!$H$1:$I$412,2,FALSE))</f>
        <v>44592</v>
      </c>
      <c r="U55" s="98"/>
      <c r="V55" s="98">
        <v>1</v>
      </c>
      <c r="W55" s="105"/>
    </row>
    <row r="56" spans="1:23" ht="15.75" hidden="1" customHeight="1" outlineLevel="1">
      <c r="A56" s="95">
        <v>44436</v>
      </c>
      <c r="B56" s="95" t="s">
        <v>276</v>
      </c>
      <c r="C56" s="98">
        <v>1232790409</v>
      </c>
      <c r="D56" s="17" t="str">
        <f>IF(ISERROR(VLOOKUP('Salidas Pacientes'!$C56,'BD Pacientes'!$A:I,2,FALSE)),"",VLOOKUP('Salidas Pacientes'!$C56,'BD Pacientes'!$A:I,2,FALSE))</f>
        <v>RC</v>
      </c>
      <c r="E56" s="16" t="str">
        <f>IF(ISERROR(VLOOKUP('Salidas Pacientes'!$C56,'BD Pacientes'!$A:I,3,FALSE)),"",VLOOKUP('Salidas Pacientes'!$C56,'BD Pacientes'!$A:I,3,FALSE))</f>
        <v>LUCIANA ECHEVERRI GOMEZ</v>
      </c>
      <c r="F56" s="17" t="str">
        <f>IF(ISERROR(VLOOKUP('Salidas Pacientes'!$C56,'BD Pacientes'!$A:I,4,FALSE)),"",VLOOKUP('Salidas Pacientes'!$C56,'BD Pacientes'!$A:I,4,FALSE))</f>
        <v>F</v>
      </c>
      <c r="G56" s="95">
        <f>IF(ISERROR(VLOOKUP('Salidas Pacientes'!$C56,'BD Pacientes'!$A:I,5,FALSE)),"",VLOOKUP('Salidas Pacientes'!$C56,'BD Pacientes'!$A:I,5,FALSE))</f>
        <v>41967</v>
      </c>
      <c r="H56" s="95" t="str">
        <f t="shared" ca="1" si="0"/>
        <v>8 año, 9 mes</v>
      </c>
      <c r="I56" s="97" t="str">
        <f>IF(ISERROR(VLOOKUP('Salidas Pacientes'!$C56,'BD Pacientes'!$A:$I,6,FALSE)),"",VLOOKUP('Salidas Pacientes'!$C56,'BD Pacientes'!$A:$I,6,FALSE))</f>
        <v>CRA 54A # 5A-52</v>
      </c>
      <c r="J56" s="98">
        <f>IF(ISERROR(VLOOKUP('Salidas Pacientes'!$C56,'BD Pacientes'!$A:$I,7,FALSE)),"",VLOOKUP('Salidas Pacientes'!$C56,'BD Pacientes'!$A:$I,7,FALSE))</f>
        <v>67026661</v>
      </c>
      <c r="K56" s="99" t="str">
        <f>IF(ISERROR(VLOOKUP('Salidas Pacientes'!$C56,'BD Pacientes'!$A:$I,8,FALSE)),"",VLOOKUP('Salidas Pacientes'!$C56,'BD Pacientes'!$A:$I,8,FALSE))</f>
        <v>TANNIA GOMEZ</v>
      </c>
      <c r="L56" s="17">
        <f>IF(ISERROR(VLOOKUP('Salidas Pacientes'!$C56,'BD Pacientes'!$A:$I,9,FALSE)),"",VLOOKUP('Salidas Pacientes'!$C56,'BD Pacientes'!$A:$I,9,FALSE))</f>
        <v>3155693899</v>
      </c>
      <c r="M56" s="17" t="s">
        <v>89</v>
      </c>
      <c r="N56" s="16" t="str">
        <f>IF(ISERROR(VLOOKUP('Salidas Pacientes'!$M56,Inventario!$A$2:$M$21,2,FALSE)),"",VLOOKUP('Salidas Pacientes'!$M56,Inventario!$A$2:$M$21,2,FALSE))</f>
        <v>Fluquadri</v>
      </c>
      <c r="O56" s="16" t="str">
        <f>IF(ISERROR(VLOOKUP('Salidas Pacientes'!$M56,Inventario!$A$2:$M$21,3,FALSE)),"",VLOOKUP('Salidas Pacientes'!$M56,Inventario!$A$2:$M$21,3,FALSE))</f>
        <v>Influenza</v>
      </c>
      <c r="P56" s="100" t="str">
        <f>IF(ISERROR(VLOOKUP('Salidas Pacientes'!$M56,Inventario!$A$2:$M$21,4,FALSE)),"",VLOOKUP('Salidas Pacientes'!$M56,Inventario!$A$2:$M$21,4,FALSE))</f>
        <v>IPS FARALLONES</v>
      </c>
      <c r="Q56" s="100" t="str">
        <f>IF(ISERROR(VLOOKUP('Salidas Pacientes'!$M56,Inventario!$A$2:$M$21,5,FALSE)),"",VLOOKUP('Salidas Pacientes'!$M56,Inventario!$A$2:$M$21,5,FALSE))</f>
        <v>Sanofi</v>
      </c>
      <c r="R56" s="17" t="str">
        <f>IF(ISERROR(VLOOKUP('Salidas Pacientes'!$M56,Inventario!$A$2:$M$21,6,FALSE)),"",VLOOKUP('Salidas Pacientes'!$M56,Inventario!$A$2:$M$21,6,FALSE))</f>
        <v>164992</v>
      </c>
      <c r="S56" s="101" t="s">
        <v>158</v>
      </c>
      <c r="T56" s="102">
        <f>IF(ISERROR(VLOOKUP('Salidas Pacientes'!$S56,Entradas!$H$1:$I$412,2,FALSE)),"",VLOOKUP('Salidas Pacientes'!$S56,Entradas!$H$1:$I$412,2,FALSE))</f>
        <v>44592</v>
      </c>
      <c r="U56" s="98"/>
      <c r="V56" s="98">
        <v>1</v>
      </c>
      <c r="W56" s="105"/>
    </row>
    <row r="57" spans="1:23" ht="15.75" hidden="1" customHeight="1" outlineLevel="1">
      <c r="A57" s="95">
        <v>44436</v>
      </c>
      <c r="B57" s="95" t="s">
        <v>276</v>
      </c>
      <c r="C57" s="98">
        <v>1106524458</v>
      </c>
      <c r="D57" s="17" t="str">
        <f>IF(ISERROR(VLOOKUP('Salidas Pacientes'!$C57,'BD Pacientes'!$A:I,2,FALSE)),"",VLOOKUP('Salidas Pacientes'!$C57,'BD Pacientes'!$A:I,2,FALSE))</f>
        <v>RC</v>
      </c>
      <c r="E57" s="16" t="str">
        <f>IF(ISERROR(VLOOKUP('Salidas Pacientes'!$C57,'BD Pacientes'!$A:I,3,FALSE)),"",VLOOKUP('Salidas Pacientes'!$C57,'BD Pacientes'!$A:I,3,FALSE))</f>
        <v>ANTONIA ECHEVERRI GOMEZ</v>
      </c>
      <c r="F57" s="17" t="str">
        <f>IF(ISERROR(VLOOKUP('Salidas Pacientes'!$C57,'BD Pacientes'!$A:I,4,FALSE)),"",VLOOKUP('Salidas Pacientes'!$C57,'BD Pacientes'!$A:I,4,FALSE))</f>
        <v>F</v>
      </c>
      <c r="G57" s="95">
        <f>IF(ISERROR(VLOOKUP('Salidas Pacientes'!$C57,'BD Pacientes'!$A:I,5,FALSE)),"",VLOOKUP('Salidas Pacientes'!$C57,'BD Pacientes'!$A:I,5,FALSE))</f>
        <v>43728</v>
      </c>
      <c r="H57" s="95" t="str">
        <f t="shared" ca="1" si="0"/>
        <v>3 año, 11 mes</v>
      </c>
      <c r="I57" s="97" t="str">
        <f>IF(ISERROR(VLOOKUP('Salidas Pacientes'!$C57,'BD Pacientes'!$A:$I,6,FALSE)),"",VLOOKUP('Salidas Pacientes'!$C57,'BD Pacientes'!$A:$I,6,FALSE))</f>
        <v>CALLE 9A OESTE #38-120</v>
      </c>
      <c r="J57" s="98">
        <f>IF(ISERROR(VLOOKUP('Salidas Pacientes'!$C57,'BD Pacientes'!$A:$I,7,FALSE)),"",VLOOKUP('Salidas Pacientes'!$C57,'BD Pacientes'!$A:$I,7,FALSE))</f>
        <v>67026661</v>
      </c>
      <c r="K57" s="99" t="str">
        <f>IF(ISERROR(VLOOKUP('Salidas Pacientes'!$C57,'BD Pacientes'!$A:$I,8,FALSE)),"",VLOOKUP('Salidas Pacientes'!$C57,'BD Pacientes'!$A:$I,8,FALSE))</f>
        <v>TANNIA GOMEZ</v>
      </c>
      <c r="L57" s="17">
        <f>IF(ISERROR(VLOOKUP('Salidas Pacientes'!$C57,'BD Pacientes'!$A:$I,9,FALSE)),"",VLOOKUP('Salidas Pacientes'!$C57,'BD Pacientes'!$A:$I,9,FALSE))</f>
        <v>3155693899</v>
      </c>
      <c r="M57" s="17" t="s">
        <v>89</v>
      </c>
      <c r="N57" s="16" t="str">
        <f>IF(ISERROR(VLOOKUP('Salidas Pacientes'!$M57,Inventario!$A$2:$M$21,2,FALSE)),"",VLOOKUP('Salidas Pacientes'!$M57,Inventario!$A$2:$M$21,2,FALSE))</f>
        <v>Fluquadri</v>
      </c>
      <c r="O57" s="16" t="str">
        <f>IF(ISERROR(VLOOKUP('Salidas Pacientes'!$M57,Inventario!$A$2:$M$21,3,FALSE)),"",VLOOKUP('Salidas Pacientes'!$M57,Inventario!$A$2:$M$21,3,FALSE))</f>
        <v>Influenza</v>
      </c>
      <c r="P57" s="100" t="str">
        <f>IF(ISERROR(VLOOKUP('Salidas Pacientes'!$M57,Inventario!$A$2:$M$21,4,FALSE)),"",VLOOKUP('Salidas Pacientes'!$M57,Inventario!$A$2:$M$21,4,FALSE))</f>
        <v>IPS FARALLONES</v>
      </c>
      <c r="Q57" s="100" t="str">
        <f>IF(ISERROR(VLOOKUP('Salidas Pacientes'!$M57,Inventario!$A$2:$M$21,5,FALSE)),"",VLOOKUP('Salidas Pacientes'!$M57,Inventario!$A$2:$M$21,5,FALSE))</f>
        <v>Sanofi</v>
      </c>
      <c r="R57" s="17" t="str">
        <f>IF(ISERROR(VLOOKUP('Salidas Pacientes'!$M57,Inventario!$A$2:$M$21,6,FALSE)),"",VLOOKUP('Salidas Pacientes'!$M57,Inventario!$A$2:$M$21,6,FALSE))</f>
        <v>164992</v>
      </c>
      <c r="S57" s="101" t="s">
        <v>158</v>
      </c>
      <c r="T57" s="102">
        <f>IF(ISERROR(VLOOKUP('Salidas Pacientes'!$S57,Entradas!$H$1:$I$412,2,FALSE)),"",VLOOKUP('Salidas Pacientes'!$S57,Entradas!$H$1:$I$412,2,FALSE))</f>
        <v>44592</v>
      </c>
      <c r="U57" s="98"/>
      <c r="V57" s="98">
        <v>1</v>
      </c>
      <c r="W57" s="105"/>
    </row>
    <row r="58" spans="1:23" ht="15.75" hidden="1" customHeight="1" outlineLevel="1">
      <c r="A58" s="95">
        <v>44436</v>
      </c>
      <c r="B58" s="95" t="s">
        <v>276</v>
      </c>
      <c r="C58" s="98">
        <v>1106524458</v>
      </c>
      <c r="D58" s="17" t="str">
        <f>IF(ISERROR(VLOOKUP('Salidas Pacientes'!$C58,'BD Pacientes'!$A:I,2,FALSE)),"",VLOOKUP('Salidas Pacientes'!$C58,'BD Pacientes'!$A:I,2,FALSE))</f>
        <v>RC</v>
      </c>
      <c r="E58" s="16" t="str">
        <f>IF(ISERROR(VLOOKUP('Salidas Pacientes'!$C58,'BD Pacientes'!$A:I,3,FALSE)),"",VLOOKUP('Salidas Pacientes'!$C58,'BD Pacientes'!$A:I,3,FALSE))</f>
        <v>ANTONIA ECHEVERRI GOMEZ</v>
      </c>
      <c r="F58" s="17" t="str">
        <f>IF(ISERROR(VLOOKUP('Salidas Pacientes'!$C58,'BD Pacientes'!$A:I,4,FALSE)),"",VLOOKUP('Salidas Pacientes'!$C58,'BD Pacientes'!$A:I,4,FALSE))</f>
        <v>F</v>
      </c>
      <c r="G58" s="95">
        <f>IF(ISERROR(VLOOKUP('Salidas Pacientes'!$C58,'BD Pacientes'!$A:I,5,FALSE)),"",VLOOKUP('Salidas Pacientes'!$C58,'BD Pacientes'!$A:I,5,FALSE))</f>
        <v>43728</v>
      </c>
      <c r="H58" s="95" t="str">
        <f t="shared" ca="1" si="0"/>
        <v>3 año, 11 mes</v>
      </c>
      <c r="I58" s="97" t="str">
        <f>IF(ISERROR(VLOOKUP('Salidas Pacientes'!$C58,'BD Pacientes'!$A:$I,6,FALSE)),"",VLOOKUP('Salidas Pacientes'!$C58,'BD Pacientes'!$A:$I,6,FALSE))</f>
        <v>CALLE 9A OESTE #38-120</v>
      </c>
      <c r="J58" s="98">
        <f>IF(ISERROR(VLOOKUP('Salidas Pacientes'!$C58,'BD Pacientes'!$A:$I,7,FALSE)),"",VLOOKUP('Salidas Pacientes'!$C58,'BD Pacientes'!$A:$I,7,FALSE))</f>
        <v>67026661</v>
      </c>
      <c r="K58" s="99" t="str">
        <f>IF(ISERROR(VLOOKUP('Salidas Pacientes'!$C58,'BD Pacientes'!$A:$I,8,FALSE)),"",VLOOKUP('Salidas Pacientes'!$C58,'BD Pacientes'!$A:$I,8,FALSE))</f>
        <v>TANNIA GOMEZ</v>
      </c>
      <c r="L58" s="17">
        <f>IF(ISERROR(VLOOKUP('Salidas Pacientes'!$C58,'BD Pacientes'!$A:$I,9,FALSE)),"",VLOOKUP('Salidas Pacientes'!$C58,'BD Pacientes'!$A:$I,9,FALSE))</f>
        <v>3155693899</v>
      </c>
      <c r="M58" s="17" t="s">
        <v>81</v>
      </c>
      <c r="N58" s="16" t="str">
        <f>IF(ISERROR(VLOOKUP('Salidas Pacientes'!$M58,Inventario!$A$2:$M$21,2,FALSE)),"",VLOOKUP('Salidas Pacientes'!$M58,Inventario!$A$2:$M$21,2,FALSE))</f>
        <v>Stamaril</v>
      </c>
      <c r="O58" s="16" t="str">
        <f>IF(ISERROR(VLOOKUP('Salidas Pacientes'!$M58,Inventario!$A$2:$M$21,3,FALSE)),"",VLOOKUP('Salidas Pacientes'!$M58,Inventario!$A$2:$M$21,3,FALSE))</f>
        <v>Fiebre amarilla</v>
      </c>
      <c r="P58" s="100" t="str">
        <f>IF(ISERROR(VLOOKUP('Salidas Pacientes'!$M58,Inventario!$A$2:$M$21,4,FALSE)),"",VLOOKUP('Salidas Pacientes'!$M58,Inventario!$A$2:$M$21,4,FALSE))</f>
        <v>IPS FARALLONES</v>
      </c>
      <c r="Q58" s="100" t="str">
        <f>IF(ISERROR(VLOOKUP('Salidas Pacientes'!$M58,Inventario!$A$2:$M$21,5,FALSE)),"",VLOOKUP('Salidas Pacientes'!$M58,Inventario!$A$2:$M$21,5,FALSE))</f>
        <v>Sanofi</v>
      </c>
      <c r="R58" s="17" t="str">
        <f>IF(ISERROR(VLOOKUP('Salidas Pacientes'!$M58,Inventario!$A$2:$M$21,6,FALSE)),"",VLOOKUP('Salidas Pacientes'!$M58,Inventario!$A$2:$M$21,6,FALSE))</f>
        <v>3000</v>
      </c>
      <c r="S58" s="101" t="s">
        <v>166</v>
      </c>
      <c r="T58" s="102">
        <f>IF(ISERROR(VLOOKUP('Salidas Pacientes'!$S58,Entradas!$H$1:$I$412,2,FALSE)),"",VLOOKUP('Salidas Pacientes'!$S58,Entradas!$H$1:$I$412,2,FALSE))</f>
        <v>44712</v>
      </c>
      <c r="U58" s="98"/>
      <c r="V58" s="98">
        <v>1</v>
      </c>
      <c r="W58" s="105"/>
    </row>
    <row r="59" spans="1:23" ht="15.75" hidden="1" customHeight="1" outlineLevel="1">
      <c r="A59" s="95">
        <v>44436</v>
      </c>
      <c r="B59" s="95" t="s">
        <v>276</v>
      </c>
      <c r="C59" s="98">
        <v>1110378846</v>
      </c>
      <c r="D59" s="17" t="str">
        <f>IF(ISERROR(VLOOKUP('Salidas Pacientes'!$C59,'BD Pacientes'!$A:I,2,FALSE)),"",VLOOKUP('Salidas Pacientes'!$C59,'BD Pacientes'!$A:I,2,FALSE))</f>
        <v>RC</v>
      </c>
      <c r="E59" s="16" t="str">
        <f>IF(ISERROR(VLOOKUP('Salidas Pacientes'!$C59,'BD Pacientes'!$A:I,3,FALSE)),"",VLOOKUP('Salidas Pacientes'!$C59,'BD Pacientes'!$A:I,3,FALSE))</f>
        <v>ABIGAIL HERNANDEZ BETANCOURT</v>
      </c>
      <c r="F59" s="17" t="str">
        <f>IF(ISERROR(VLOOKUP('Salidas Pacientes'!$C59,'BD Pacientes'!$A:I,4,FALSE)),"",VLOOKUP('Salidas Pacientes'!$C59,'BD Pacientes'!$A:I,4,FALSE))</f>
        <v>F</v>
      </c>
      <c r="G59" s="95">
        <f>IF(ISERROR(VLOOKUP('Salidas Pacientes'!$C59,'BD Pacientes'!$A:I,5,FALSE)),"",VLOOKUP('Salidas Pacientes'!$C59,'BD Pacientes'!$A:I,5,FALSE))</f>
        <v>43430</v>
      </c>
      <c r="H59" s="95" t="str">
        <f t="shared" ca="1" si="0"/>
        <v>4 año, 8 mes</v>
      </c>
      <c r="I59" s="97" t="str">
        <f>IF(ISERROR(VLOOKUP('Salidas Pacientes'!$C59,'BD Pacientes'!$A:$I,6,FALSE)),"",VLOOKUP('Salidas Pacientes'!$C59,'BD Pacientes'!$A:$I,6,FALSE))</f>
        <v>CALLE 3 # 63-34 APTO 301 B5</v>
      </c>
      <c r="J59" s="98">
        <f>IF(ISERROR(VLOOKUP('Salidas Pacientes'!$C59,'BD Pacientes'!$A:$I,7,FALSE)),"",VLOOKUP('Salidas Pacientes'!$C59,'BD Pacientes'!$A:$I,7,FALSE))</f>
        <v>1088313152</v>
      </c>
      <c r="K59" s="99" t="str">
        <f>IF(ISERROR(VLOOKUP('Salidas Pacientes'!$C59,'BD Pacientes'!$A:$I,8,FALSE)),"",VLOOKUP('Salidas Pacientes'!$C59,'BD Pacientes'!$A:$I,8,FALSE))</f>
        <v>JULIANA BETANCOURT</v>
      </c>
      <c r="L59" s="17">
        <f>IF(ISERROR(VLOOKUP('Salidas Pacientes'!$C59,'BD Pacientes'!$A:$I,9,FALSE)),"",VLOOKUP('Salidas Pacientes'!$C59,'BD Pacientes'!$A:$I,9,FALSE))</f>
        <v>3137052443</v>
      </c>
      <c r="M59" s="17" t="s">
        <v>89</v>
      </c>
      <c r="N59" s="16" t="str">
        <f>IF(ISERROR(VLOOKUP('Salidas Pacientes'!$M59,Inventario!$A$2:$M$21,2,FALSE)),"",VLOOKUP('Salidas Pacientes'!$M59,Inventario!$A$2:$M$21,2,FALSE))</f>
        <v>Fluquadri</v>
      </c>
      <c r="O59" s="16" t="str">
        <f>IF(ISERROR(VLOOKUP('Salidas Pacientes'!$M59,Inventario!$A$2:$M$21,3,FALSE)),"",VLOOKUP('Salidas Pacientes'!$M59,Inventario!$A$2:$M$21,3,FALSE))</f>
        <v>Influenza</v>
      </c>
      <c r="P59" s="100" t="str">
        <f>IF(ISERROR(VLOOKUP('Salidas Pacientes'!$M59,Inventario!$A$2:$M$21,4,FALSE)),"",VLOOKUP('Salidas Pacientes'!$M59,Inventario!$A$2:$M$21,4,FALSE))</f>
        <v>IPS FARALLONES</v>
      </c>
      <c r="Q59" s="100" t="str">
        <f>IF(ISERROR(VLOOKUP('Salidas Pacientes'!$M59,Inventario!$A$2:$M$21,5,FALSE)),"",VLOOKUP('Salidas Pacientes'!$M59,Inventario!$A$2:$M$21,5,FALSE))</f>
        <v>Sanofi</v>
      </c>
      <c r="R59" s="17" t="str">
        <f>IF(ISERROR(VLOOKUP('Salidas Pacientes'!$M59,Inventario!$A$2:$M$21,6,FALSE)),"",VLOOKUP('Salidas Pacientes'!$M59,Inventario!$A$2:$M$21,6,FALSE))</f>
        <v>164992</v>
      </c>
      <c r="S59" s="101" t="s">
        <v>158</v>
      </c>
      <c r="T59" s="102">
        <f>IF(ISERROR(VLOOKUP('Salidas Pacientes'!$S59,Entradas!$H$1:$I$412,2,FALSE)),"",VLOOKUP('Salidas Pacientes'!$S59,Entradas!$H$1:$I$412,2,FALSE))</f>
        <v>44592</v>
      </c>
      <c r="U59" s="98"/>
      <c r="V59" s="98">
        <v>1</v>
      </c>
      <c r="W59" s="105"/>
    </row>
    <row r="60" spans="1:23" ht="15.75" hidden="1" customHeight="1" outlineLevel="1">
      <c r="A60" s="95">
        <v>44438</v>
      </c>
      <c r="B60" s="95" t="s">
        <v>276</v>
      </c>
      <c r="C60" s="98">
        <v>1108570826</v>
      </c>
      <c r="D60" s="17" t="str">
        <f>IF(ISERROR(VLOOKUP('Salidas Pacientes'!$C60,'BD Pacientes'!$A:I,2,FALSE)),"",VLOOKUP('Salidas Pacientes'!$C60,'BD Pacientes'!$A:I,2,FALSE))</f>
        <v>RC</v>
      </c>
      <c r="E60" s="16" t="str">
        <f>IF(ISERROR(VLOOKUP('Salidas Pacientes'!$C60,'BD Pacientes'!$A:I,3,FALSE)),"",VLOOKUP('Salidas Pacientes'!$C60,'BD Pacientes'!$A:I,3,FALSE))</f>
        <v>MARTINA LOPEZ CASTAÑO</v>
      </c>
      <c r="F60" s="17" t="str">
        <f>IF(ISERROR(VLOOKUP('Salidas Pacientes'!$C60,'BD Pacientes'!$A:I,4,FALSE)),"",VLOOKUP('Salidas Pacientes'!$C60,'BD Pacientes'!$A:I,4,FALSE))</f>
        <v>F</v>
      </c>
      <c r="G60" s="95">
        <f>IF(ISERROR(VLOOKUP('Salidas Pacientes'!$C60,'BD Pacientes'!$A:I,5,FALSE)),"",VLOOKUP('Salidas Pacientes'!$C60,'BD Pacientes'!$A:I,5,FALSE))</f>
        <v>0</v>
      </c>
      <c r="H60" s="95" t="str">
        <f t="shared" ca="1" si="0"/>
        <v>123 año, 7 mes</v>
      </c>
      <c r="I60" s="97" t="str">
        <f>IF(ISERROR(VLOOKUP('Salidas Pacientes'!$C60,'BD Pacientes'!$A:$I,6,FALSE)),"",VLOOKUP('Salidas Pacientes'!$C60,'BD Pacientes'!$A:$I,6,FALSE))</f>
        <v>CALLE 59 1 BIS-35</v>
      </c>
      <c r="J60" s="98">
        <f>IF(ISERROR(VLOOKUP('Salidas Pacientes'!$C60,'BD Pacientes'!$A:$I,7,FALSE)),"",VLOOKUP('Salidas Pacientes'!$C60,'BD Pacientes'!$A:$I,7,FALSE))</f>
        <v>0</v>
      </c>
      <c r="K60" s="99">
        <f>IF(ISERROR(VLOOKUP('Salidas Pacientes'!$C60,'BD Pacientes'!$A:$I,8,FALSE)),"",VLOOKUP('Salidas Pacientes'!$C60,'BD Pacientes'!$A:$I,8,FALSE))</f>
        <v>0</v>
      </c>
      <c r="L60" s="17">
        <f>IF(ISERROR(VLOOKUP('Salidas Pacientes'!$C60,'BD Pacientes'!$A:$I,9,FALSE)),"",VLOOKUP('Salidas Pacientes'!$C60,'BD Pacientes'!$A:$I,9,FALSE))</f>
        <v>0</v>
      </c>
      <c r="M60" s="17" t="s">
        <v>89</v>
      </c>
      <c r="N60" s="16" t="str">
        <f>IF(ISERROR(VLOOKUP('Salidas Pacientes'!$M60,Inventario!$A$2:$M$21,2,FALSE)),"",VLOOKUP('Salidas Pacientes'!$M60,Inventario!$A$2:$M$21,2,FALSE))</f>
        <v>Fluquadri</v>
      </c>
      <c r="O60" s="16" t="str">
        <f>IF(ISERROR(VLOOKUP('Salidas Pacientes'!$M60,Inventario!$A$2:$M$21,3,FALSE)),"",VLOOKUP('Salidas Pacientes'!$M60,Inventario!$A$2:$M$21,3,FALSE))</f>
        <v>Influenza</v>
      </c>
      <c r="P60" s="100" t="str">
        <f>IF(ISERROR(VLOOKUP('Salidas Pacientes'!$M60,Inventario!$A$2:$M$21,4,FALSE)),"",VLOOKUP('Salidas Pacientes'!$M60,Inventario!$A$2:$M$21,4,FALSE))</f>
        <v>IPS FARALLONES</v>
      </c>
      <c r="Q60" s="100" t="str">
        <f>IF(ISERROR(VLOOKUP('Salidas Pacientes'!$M60,Inventario!$A$2:$M$21,5,FALSE)),"",VLOOKUP('Salidas Pacientes'!$M60,Inventario!$A$2:$M$21,5,FALSE))</f>
        <v>Sanofi</v>
      </c>
      <c r="R60" s="17" t="str">
        <f>IF(ISERROR(VLOOKUP('Salidas Pacientes'!$M60,Inventario!$A$2:$M$21,6,FALSE)),"",VLOOKUP('Salidas Pacientes'!$M60,Inventario!$A$2:$M$21,6,FALSE))</f>
        <v>164992</v>
      </c>
      <c r="S60" s="101" t="s">
        <v>158</v>
      </c>
      <c r="T60" s="102">
        <f>IF(ISERROR(VLOOKUP('Salidas Pacientes'!$S60,Entradas!$H$1:$I$412,2,FALSE)),"",VLOOKUP('Salidas Pacientes'!$S60,Entradas!$H$1:$I$412,2,FALSE))</f>
        <v>44592</v>
      </c>
      <c r="U60" s="98"/>
      <c r="V60" s="98">
        <v>1</v>
      </c>
      <c r="W60" s="105"/>
    </row>
    <row r="61" spans="1:23" ht="15.75" hidden="1" customHeight="1" outlineLevel="1">
      <c r="A61" s="95">
        <v>44439</v>
      </c>
      <c r="B61" s="95" t="s">
        <v>276</v>
      </c>
      <c r="C61" s="98">
        <v>1109550926</v>
      </c>
      <c r="D61" s="17" t="str">
        <f>IF(ISERROR(VLOOKUP('Salidas Pacientes'!$C61,'BD Pacientes'!$A:I,2,FALSE)),"",VLOOKUP('Salidas Pacientes'!$C61,'BD Pacientes'!$A:I,2,FALSE))</f>
        <v>TI</v>
      </c>
      <c r="E61" s="16" t="str">
        <f>IF(ISERROR(VLOOKUP('Salidas Pacientes'!$C61,'BD Pacientes'!$A:I,3,FALSE)),"",VLOOKUP('Salidas Pacientes'!$C61,'BD Pacientes'!$A:I,3,FALSE))</f>
        <v>SANTIAGO NARVAEZ ORTIZ</v>
      </c>
      <c r="F61" s="17" t="str">
        <f>IF(ISERROR(VLOOKUP('Salidas Pacientes'!$C61,'BD Pacientes'!$A:I,4,FALSE)),"",VLOOKUP('Salidas Pacientes'!$C61,'BD Pacientes'!$A:I,4,FALSE))</f>
        <v>M</v>
      </c>
      <c r="G61" s="95">
        <f>IF(ISERROR(VLOOKUP('Salidas Pacientes'!$C61,'BD Pacientes'!$A:I,5,FALSE)),"",VLOOKUP('Salidas Pacientes'!$C61,'BD Pacientes'!$A:I,5,FALSE))</f>
        <v>0</v>
      </c>
      <c r="H61" s="95" t="str">
        <f t="shared" ca="1" si="0"/>
        <v>123 año, 7 mes</v>
      </c>
      <c r="I61" s="97" t="str">
        <f>IF(ISERROR(VLOOKUP('Salidas Pacientes'!$C61,'BD Pacientes'!$A:$I,6,FALSE)),"",VLOOKUP('Salidas Pacientes'!$C61,'BD Pacientes'!$A:$I,6,FALSE))</f>
        <v>CRA 25B #19-52</v>
      </c>
      <c r="J61" s="98">
        <f>IF(ISERROR(VLOOKUP('Salidas Pacientes'!$C61,'BD Pacientes'!$A:$I,7,FALSE)),"",VLOOKUP('Salidas Pacientes'!$C61,'BD Pacientes'!$A:$I,7,FALSE))</f>
        <v>0</v>
      </c>
      <c r="K61" s="99">
        <f>IF(ISERROR(VLOOKUP('Salidas Pacientes'!$C61,'BD Pacientes'!$A:$I,8,FALSE)),"",VLOOKUP('Salidas Pacientes'!$C61,'BD Pacientes'!$A:$I,8,FALSE))</f>
        <v>0</v>
      </c>
      <c r="L61" s="17">
        <f>IF(ISERROR(VLOOKUP('Salidas Pacientes'!$C61,'BD Pacientes'!$A:$I,9,FALSE)),"",VLOOKUP('Salidas Pacientes'!$C61,'BD Pacientes'!$A:$I,9,FALSE))</f>
        <v>0</v>
      </c>
      <c r="M61" s="17" t="s">
        <v>62</v>
      </c>
      <c r="N61" s="16" t="str">
        <f>IF(ISERROR(VLOOKUP('Salidas Pacientes'!$M61,Inventario!$A$2:$M$21,2,FALSE)),"",VLOOKUP('Salidas Pacientes'!$M61,Inventario!$A$2:$M$21,2,FALSE))</f>
        <v xml:space="preserve">Gardasil </v>
      </c>
      <c r="O61" s="16" t="str">
        <f>IF(ISERROR(VLOOKUP('Salidas Pacientes'!$M61,Inventario!$A$2:$M$21,3,FALSE)),"",VLOOKUP('Salidas Pacientes'!$M61,Inventario!$A$2:$M$21,3,FALSE))</f>
        <v>VPH</v>
      </c>
      <c r="P61" s="100" t="str">
        <f>IF(ISERROR(VLOOKUP('Salidas Pacientes'!$M61,Inventario!$A$2:$M$21,4,FALSE)),"",VLOOKUP('Salidas Pacientes'!$M61,Inventario!$A$2:$M$21,4,FALSE))</f>
        <v>IPS FARALLONES</v>
      </c>
      <c r="Q61" s="100" t="str">
        <f>IF(ISERROR(VLOOKUP('Salidas Pacientes'!$M61,Inventario!$A$2:$M$21,5,FALSE)),"",VLOOKUP('Salidas Pacientes'!$M61,Inventario!$A$2:$M$21,5,FALSE))</f>
        <v>Merck</v>
      </c>
      <c r="R61" s="17" t="str">
        <f>IF(ISERROR(VLOOKUP('Salidas Pacientes'!$M61,Inventario!$A$2:$M$21,6,FALSE)),"",VLOOKUP('Salidas Pacientes'!$M61,Inventario!$A$2:$M$21,6,FALSE))</f>
        <v>1600</v>
      </c>
      <c r="S61" s="101" t="s">
        <v>168</v>
      </c>
      <c r="T61" s="102">
        <f>IF(ISERROR(VLOOKUP('Salidas Pacientes'!$S61,Entradas!$H$1:$I$412,2,FALSE)),"",VLOOKUP('Salidas Pacientes'!$S61,Entradas!$H$1:$I$412,2,FALSE))</f>
        <v>44865</v>
      </c>
      <c r="U61" s="98"/>
      <c r="V61" s="98">
        <v>1</v>
      </c>
      <c r="W61" s="105"/>
    </row>
    <row r="62" spans="1:23" ht="15.75" hidden="1" customHeight="1" outlineLevel="1">
      <c r="A62" s="95">
        <v>44439</v>
      </c>
      <c r="B62" s="95" t="s">
        <v>276</v>
      </c>
      <c r="C62" s="98">
        <v>1109550926</v>
      </c>
      <c r="D62" s="17" t="str">
        <f>IF(ISERROR(VLOOKUP('Salidas Pacientes'!$C62,'BD Pacientes'!$A:I,2,FALSE)),"",VLOOKUP('Salidas Pacientes'!$C62,'BD Pacientes'!$A:I,2,FALSE))</f>
        <v>TI</v>
      </c>
      <c r="E62" s="16" t="str">
        <f>IF(ISERROR(VLOOKUP('Salidas Pacientes'!$C62,'BD Pacientes'!$A:I,3,FALSE)),"",VLOOKUP('Salidas Pacientes'!$C62,'BD Pacientes'!$A:I,3,FALSE))</f>
        <v>SANTIAGO NARVAEZ ORTIZ</v>
      </c>
      <c r="F62" s="17" t="str">
        <f>IF(ISERROR(VLOOKUP('Salidas Pacientes'!$C62,'BD Pacientes'!$A:I,4,FALSE)),"",VLOOKUP('Salidas Pacientes'!$C62,'BD Pacientes'!$A:I,4,FALSE))</f>
        <v>M</v>
      </c>
      <c r="G62" s="95">
        <f>IF(ISERROR(VLOOKUP('Salidas Pacientes'!$C62,'BD Pacientes'!$A:I,5,FALSE)),"",VLOOKUP('Salidas Pacientes'!$C62,'BD Pacientes'!$A:I,5,FALSE))</f>
        <v>0</v>
      </c>
      <c r="H62" s="95" t="str">
        <f t="shared" ca="1" si="0"/>
        <v>123 año, 7 mes</v>
      </c>
      <c r="I62" s="97" t="str">
        <f>IF(ISERROR(VLOOKUP('Salidas Pacientes'!$C62,'BD Pacientes'!$A:$I,6,FALSE)),"",VLOOKUP('Salidas Pacientes'!$C62,'BD Pacientes'!$A:$I,6,FALSE))</f>
        <v>CRA 25B #19-52</v>
      </c>
      <c r="J62" s="98">
        <f>IF(ISERROR(VLOOKUP('Salidas Pacientes'!$C62,'BD Pacientes'!$A:$I,7,FALSE)),"",VLOOKUP('Salidas Pacientes'!$C62,'BD Pacientes'!$A:$I,7,FALSE))</f>
        <v>0</v>
      </c>
      <c r="K62" s="99">
        <f>IF(ISERROR(VLOOKUP('Salidas Pacientes'!$C62,'BD Pacientes'!$A:$I,8,FALSE)),"",VLOOKUP('Salidas Pacientes'!$C62,'BD Pacientes'!$A:$I,8,FALSE))</f>
        <v>0</v>
      </c>
      <c r="L62" s="17">
        <f>IF(ISERROR(VLOOKUP('Salidas Pacientes'!$C62,'BD Pacientes'!$A:$I,9,FALSE)),"",VLOOKUP('Salidas Pacientes'!$C62,'BD Pacientes'!$A:$I,9,FALSE))</f>
        <v>0</v>
      </c>
      <c r="M62" s="17" t="s">
        <v>89</v>
      </c>
      <c r="N62" s="16" t="str">
        <f>IF(ISERROR(VLOOKUP('Salidas Pacientes'!$M62,Inventario!$A$2:$M$21,2,FALSE)),"",VLOOKUP('Salidas Pacientes'!$M62,Inventario!$A$2:$M$21,2,FALSE))</f>
        <v>Fluquadri</v>
      </c>
      <c r="O62" s="16" t="str">
        <f>IF(ISERROR(VLOOKUP('Salidas Pacientes'!$M62,Inventario!$A$2:$M$21,3,FALSE)),"",VLOOKUP('Salidas Pacientes'!$M62,Inventario!$A$2:$M$21,3,FALSE))</f>
        <v>Influenza</v>
      </c>
      <c r="P62" s="100" t="str">
        <f>IF(ISERROR(VLOOKUP('Salidas Pacientes'!$M62,Inventario!$A$2:$M$21,4,FALSE)),"",VLOOKUP('Salidas Pacientes'!$M62,Inventario!$A$2:$M$21,4,FALSE))</f>
        <v>IPS FARALLONES</v>
      </c>
      <c r="Q62" s="100" t="str">
        <f>IF(ISERROR(VLOOKUP('Salidas Pacientes'!$M62,Inventario!$A$2:$M$21,5,FALSE)),"",VLOOKUP('Salidas Pacientes'!$M62,Inventario!$A$2:$M$21,5,FALSE))</f>
        <v>Sanofi</v>
      </c>
      <c r="R62" s="17" t="str">
        <f>IF(ISERROR(VLOOKUP('Salidas Pacientes'!$M62,Inventario!$A$2:$M$21,6,FALSE)),"",VLOOKUP('Salidas Pacientes'!$M62,Inventario!$A$2:$M$21,6,FALSE))</f>
        <v>164992</v>
      </c>
      <c r="S62" s="101" t="s">
        <v>158</v>
      </c>
      <c r="T62" s="102">
        <f>IF(ISERROR(VLOOKUP('Salidas Pacientes'!$S62,Entradas!$H$1:$I$412,2,FALSE)),"",VLOOKUP('Salidas Pacientes'!$S62,Entradas!$H$1:$I$412,2,FALSE))</f>
        <v>44592</v>
      </c>
      <c r="U62" s="98"/>
      <c r="V62" s="98">
        <v>1</v>
      </c>
      <c r="W62" s="105"/>
    </row>
    <row r="63" spans="1:23" ht="15.75" hidden="1" customHeight="1" outlineLevel="1">
      <c r="A63" s="95">
        <v>44439</v>
      </c>
      <c r="B63" s="95" t="s">
        <v>276</v>
      </c>
      <c r="C63" s="98">
        <v>1109571958</v>
      </c>
      <c r="D63" s="17" t="str">
        <f>IF(ISERROR(VLOOKUP('Salidas Pacientes'!$C63,'BD Pacientes'!$A:I,2,FALSE)),"",VLOOKUP('Salidas Pacientes'!$C63,'BD Pacientes'!$A:I,2,FALSE))</f>
        <v>RC</v>
      </c>
      <c r="E63" s="16" t="str">
        <f>IF(ISERROR(VLOOKUP('Salidas Pacientes'!$C63,'BD Pacientes'!$A:I,3,FALSE)),"",VLOOKUP('Salidas Pacientes'!$C63,'BD Pacientes'!$A:I,3,FALSE))</f>
        <v>ISAAC RAMIREZ LOTERO</v>
      </c>
      <c r="F63" s="17" t="str">
        <f>IF(ISERROR(VLOOKUP('Salidas Pacientes'!$C63,'BD Pacientes'!$A:I,4,FALSE)),"",VLOOKUP('Salidas Pacientes'!$C63,'BD Pacientes'!$A:I,4,FALSE))</f>
        <v>M</v>
      </c>
      <c r="G63" s="95">
        <f>IF(ISERROR(VLOOKUP('Salidas Pacientes'!$C63,'BD Pacientes'!$A:I,5,FALSE)),"",VLOOKUP('Salidas Pacientes'!$C63,'BD Pacientes'!$A:I,5,FALSE))</f>
        <v>0</v>
      </c>
      <c r="H63" s="95" t="str">
        <f t="shared" ca="1" si="0"/>
        <v>123 año, 7 mes</v>
      </c>
      <c r="I63" s="97" t="str">
        <f>IF(ISERROR(VLOOKUP('Salidas Pacientes'!$C63,'BD Pacientes'!$A:$I,6,FALSE)),"",VLOOKUP('Salidas Pacientes'!$C63,'BD Pacientes'!$A:$I,6,FALSE))</f>
        <v>CALLE 75 # 7TBIS-76</v>
      </c>
      <c r="J63" s="98">
        <f>IF(ISERROR(VLOOKUP('Salidas Pacientes'!$C63,'BD Pacientes'!$A:$I,7,FALSE)),"",VLOOKUP('Salidas Pacientes'!$C63,'BD Pacientes'!$A:$I,7,FALSE))</f>
        <v>0</v>
      </c>
      <c r="K63" s="99">
        <f>IF(ISERROR(VLOOKUP('Salidas Pacientes'!$C63,'BD Pacientes'!$A:$I,8,FALSE)),"",VLOOKUP('Salidas Pacientes'!$C63,'BD Pacientes'!$A:$I,8,FALSE))</f>
        <v>0</v>
      </c>
      <c r="L63" s="17">
        <f>IF(ISERROR(VLOOKUP('Salidas Pacientes'!$C63,'BD Pacientes'!$A:$I,9,FALSE)),"",VLOOKUP('Salidas Pacientes'!$C63,'BD Pacientes'!$A:$I,9,FALSE))</f>
        <v>0</v>
      </c>
      <c r="M63" s="17" t="s">
        <v>47</v>
      </c>
      <c r="N63" s="16" t="str">
        <f>IF(ISERROR(VLOOKUP('Salidas Pacientes'!$M63,Inventario!$A$2:$M$21,2,FALSE)),"",VLOOKUP('Salidas Pacientes'!$M63,Inventario!$A$2:$M$21,2,FALSE))</f>
        <v>Nimenrix</v>
      </c>
      <c r="O63" s="16" t="str">
        <f>IF(ISERROR(VLOOKUP('Salidas Pacientes'!$M63,Inventario!$A$2:$M$21,3,FALSE)),"",VLOOKUP('Salidas Pacientes'!$M63,Inventario!$A$2:$M$21,3,FALSE))</f>
        <v>Meningococo</v>
      </c>
      <c r="P63" s="100" t="str">
        <f>IF(ISERROR(VLOOKUP('Salidas Pacientes'!$M63,Inventario!$A$2:$M$21,4,FALSE)),"",VLOOKUP('Salidas Pacientes'!$M63,Inventario!$A$2:$M$21,4,FALSE))</f>
        <v>Cobo Medical</v>
      </c>
      <c r="Q63" s="100" t="str">
        <f>IF(ISERROR(VLOOKUP('Salidas Pacientes'!$M63,Inventario!$A$2:$M$21,5,FALSE)),"",VLOOKUP('Salidas Pacientes'!$M63,Inventario!$A$2:$M$21,5,FALSE))</f>
        <v>Pfizer</v>
      </c>
      <c r="R63" s="17" t="str">
        <f>IF(ISERROR(VLOOKUP('Salidas Pacientes'!$M63,Inventario!$A$2:$M$21,6,FALSE)),"",VLOOKUP('Salidas Pacientes'!$M63,Inventario!$A$2:$M$21,6,FALSE))</f>
        <v>3904</v>
      </c>
      <c r="S63" s="101" t="s">
        <v>169</v>
      </c>
      <c r="T63" s="102">
        <f>IF(ISERROR(VLOOKUP('Salidas Pacientes'!$S63,Entradas!$H$1:$I$412,2,FALSE)),"",VLOOKUP('Salidas Pacientes'!$S63,Entradas!$H$1:$I$412,2,FALSE))</f>
        <v>44834</v>
      </c>
      <c r="U63" s="98"/>
      <c r="V63" s="98">
        <v>1</v>
      </c>
      <c r="W63" s="105"/>
    </row>
    <row r="64" spans="1:23" ht="15.75" hidden="1" customHeight="1" outlineLevel="1">
      <c r="A64" s="95">
        <v>44440</v>
      </c>
      <c r="B64" s="95" t="s">
        <v>276</v>
      </c>
      <c r="C64" s="98">
        <v>1116380847</v>
      </c>
      <c r="D64" s="17" t="str">
        <f>IF(ISERROR(VLOOKUP('Salidas Pacientes'!$C64,'BD Pacientes'!$A:I,2,FALSE)),"",VLOOKUP('Salidas Pacientes'!$C64,'BD Pacientes'!$A:I,2,FALSE))</f>
        <v>RC</v>
      </c>
      <c r="E64" s="16" t="str">
        <f>IF(ISERROR(VLOOKUP('Salidas Pacientes'!$C64,'BD Pacientes'!$A:I,3,FALSE)),"",VLOOKUP('Salidas Pacientes'!$C64,'BD Pacientes'!$A:I,3,FALSE))</f>
        <v>LUCIANA OLAYA BERMUDEZ</v>
      </c>
      <c r="F64" s="17" t="str">
        <f>IF(ISERROR(VLOOKUP('Salidas Pacientes'!$C64,'BD Pacientes'!$A:I,4,FALSE)),"",VLOOKUP('Salidas Pacientes'!$C64,'BD Pacientes'!$A:I,4,FALSE))</f>
        <v>F</v>
      </c>
      <c r="G64" s="95">
        <f>IF(ISERROR(VLOOKUP('Salidas Pacientes'!$C64,'BD Pacientes'!$A:I,5,FALSE)),"",VLOOKUP('Salidas Pacientes'!$C64,'BD Pacientes'!$A:I,5,FALSE))</f>
        <v>0</v>
      </c>
      <c r="H64" s="95" t="str">
        <f t="shared" ca="1" si="0"/>
        <v>123 año, 7 mes</v>
      </c>
      <c r="I64" s="97" t="str">
        <f>IF(ISERROR(VLOOKUP('Salidas Pacientes'!$C64,'BD Pacientes'!$A:$I,6,FALSE)),"",VLOOKUP('Salidas Pacientes'!$C64,'BD Pacientes'!$A:$I,6,FALSE))</f>
        <v>CALLE 12 #11-78</v>
      </c>
      <c r="J64" s="98">
        <f>IF(ISERROR(VLOOKUP('Salidas Pacientes'!$C64,'BD Pacientes'!$A:$I,7,FALSE)),"",VLOOKUP('Salidas Pacientes'!$C64,'BD Pacientes'!$A:$I,7,FALSE))</f>
        <v>0</v>
      </c>
      <c r="K64" s="99">
        <f>IF(ISERROR(VLOOKUP('Salidas Pacientes'!$C64,'BD Pacientes'!$A:$I,8,FALSE)),"",VLOOKUP('Salidas Pacientes'!$C64,'BD Pacientes'!$A:$I,8,FALSE))</f>
        <v>0</v>
      </c>
      <c r="L64" s="17">
        <f>IF(ISERROR(VLOOKUP('Salidas Pacientes'!$C64,'BD Pacientes'!$A:$I,9,FALSE)),"",VLOOKUP('Salidas Pacientes'!$C64,'BD Pacientes'!$A:$I,9,FALSE))</f>
        <v>0</v>
      </c>
      <c r="M64" s="17" t="s">
        <v>89</v>
      </c>
      <c r="N64" s="16" t="str">
        <f>IF(ISERROR(VLOOKUP('Salidas Pacientes'!$M64,Inventario!$A$2:$M$21,2,FALSE)),"",VLOOKUP('Salidas Pacientes'!$M64,Inventario!$A$2:$M$21,2,FALSE))</f>
        <v>Fluquadri</v>
      </c>
      <c r="O64" s="16" t="str">
        <f>IF(ISERROR(VLOOKUP('Salidas Pacientes'!$M64,Inventario!$A$2:$M$21,3,FALSE)),"",VLOOKUP('Salidas Pacientes'!$M64,Inventario!$A$2:$M$21,3,FALSE))</f>
        <v>Influenza</v>
      </c>
      <c r="P64" s="100" t="str">
        <f>IF(ISERROR(VLOOKUP('Salidas Pacientes'!$M64,Inventario!$A$2:$M$21,4,FALSE)),"",VLOOKUP('Salidas Pacientes'!$M64,Inventario!$A$2:$M$21,4,FALSE))</f>
        <v>IPS FARALLONES</v>
      </c>
      <c r="Q64" s="100" t="str">
        <f>IF(ISERROR(VLOOKUP('Salidas Pacientes'!$M64,Inventario!$A$2:$M$21,5,FALSE)),"",VLOOKUP('Salidas Pacientes'!$M64,Inventario!$A$2:$M$21,5,FALSE))</f>
        <v>Sanofi</v>
      </c>
      <c r="R64" s="17" t="str">
        <f>IF(ISERROR(VLOOKUP('Salidas Pacientes'!$M64,Inventario!$A$2:$M$21,6,FALSE)),"",VLOOKUP('Salidas Pacientes'!$M64,Inventario!$A$2:$M$21,6,FALSE))</f>
        <v>164992</v>
      </c>
      <c r="S64" s="101" t="s">
        <v>158</v>
      </c>
      <c r="T64" s="102">
        <f>IF(ISERROR(VLOOKUP('Salidas Pacientes'!$S64,Entradas!$H$1:$I$412,2,FALSE)),"",VLOOKUP('Salidas Pacientes'!$S64,Entradas!$H$1:$I$412,2,FALSE))</f>
        <v>44592</v>
      </c>
      <c r="U64" s="98"/>
      <c r="V64" s="98">
        <v>1</v>
      </c>
      <c r="W64" s="105"/>
    </row>
    <row r="65" spans="1:23" ht="15.75" hidden="1" customHeight="1" outlineLevel="1">
      <c r="A65" s="95">
        <v>44440</v>
      </c>
      <c r="B65" s="95" t="s">
        <v>276</v>
      </c>
      <c r="C65" s="98">
        <v>1116380847</v>
      </c>
      <c r="D65" s="17" t="str">
        <f>IF(ISERROR(VLOOKUP('Salidas Pacientes'!$C65,'BD Pacientes'!$A:I,2,FALSE)),"",VLOOKUP('Salidas Pacientes'!$C65,'BD Pacientes'!$A:I,2,FALSE))</f>
        <v>RC</v>
      </c>
      <c r="E65" s="16" t="str">
        <f>IF(ISERROR(VLOOKUP('Salidas Pacientes'!$C65,'BD Pacientes'!$A:I,3,FALSE)),"",VLOOKUP('Salidas Pacientes'!$C65,'BD Pacientes'!$A:I,3,FALSE))</f>
        <v>LUCIANA OLAYA BERMUDEZ</v>
      </c>
      <c r="F65" s="17" t="str">
        <f>IF(ISERROR(VLOOKUP('Salidas Pacientes'!$C65,'BD Pacientes'!$A:I,4,FALSE)),"",VLOOKUP('Salidas Pacientes'!$C65,'BD Pacientes'!$A:I,4,FALSE))</f>
        <v>F</v>
      </c>
      <c r="G65" s="95">
        <f>IF(ISERROR(VLOOKUP('Salidas Pacientes'!$C65,'BD Pacientes'!$A:I,5,FALSE)),"",VLOOKUP('Salidas Pacientes'!$C65,'BD Pacientes'!$A:I,5,FALSE))</f>
        <v>0</v>
      </c>
      <c r="H65" s="95" t="str">
        <f t="shared" ca="1" si="0"/>
        <v>123 año, 7 mes</v>
      </c>
      <c r="I65" s="97" t="str">
        <f>IF(ISERROR(VLOOKUP('Salidas Pacientes'!$C65,'BD Pacientes'!$A:$I,6,FALSE)),"",VLOOKUP('Salidas Pacientes'!$C65,'BD Pacientes'!$A:$I,6,FALSE))</f>
        <v>CALLE 12 #11-78</v>
      </c>
      <c r="J65" s="98">
        <f>IF(ISERROR(VLOOKUP('Salidas Pacientes'!$C65,'BD Pacientes'!$A:$I,7,FALSE)),"",VLOOKUP('Salidas Pacientes'!$C65,'BD Pacientes'!$A:$I,7,FALSE))</f>
        <v>0</v>
      </c>
      <c r="K65" s="99">
        <f>IF(ISERROR(VLOOKUP('Salidas Pacientes'!$C65,'BD Pacientes'!$A:$I,8,FALSE)),"",VLOOKUP('Salidas Pacientes'!$C65,'BD Pacientes'!$A:$I,8,FALSE))</f>
        <v>0</v>
      </c>
      <c r="L65" s="17">
        <f>IF(ISERROR(VLOOKUP('Salidas Pacientes'!$C65,'BD Pacientes'!$A:$I,9,FALSE)),"",VLOOKUP('Salidas Pacientes'!$C65,'BD Pacientes'!$A:$I,9,FALSE))</f>
        <v>0</v>
      </c>
      <c r="M65" s="17" t="s">
        <v>47</v>
      </c>
      <c r="N65" s="16" t="str">
        <f>IF(ISERROR(VLOOKUP('Salidas Pacientes'!$M65,Inventario!$A$2:$M$21,2,FALSE)),"",VLOOKUP('Salidas Pacientes'!$M65,Inventario!$A$2:$M$21,2,FALSE))</f>
        <v>Nimenrix</v>
      </c>
      <c r="O65" s="16" t="str">
        <f>IF(ISERROR(VLOOKUP('Salidas Pacientes'!$M65,Inventario!$A$2:$M$21,3,FALSE)),"",VLOOKUP('Salidas Pacientes'!$M65,Inventario!$A$2:$M$21,3,FALSE))</f>
        <v>Meningococo</v>
      </c>
      <c r="P65" s="100" t="str">
        <f>IF(ISERROR(VLOOKUP('Salidas Pacientes'!$M65,Inventario!$A$2:$M$21,4,FALSE)),"",VLOOKUP('Salidas Pacientes'!$M65,Inventario!$A$2:$M$21,4,FALSE))</f>
        <v>Cobo Medical</v>
      </c>
      <c r="Q65" s="100" t="str">
        <f>IF(ISERROR(VLOOKUP('Salidas Pacientes'!$M65,Inventario!$A$2:$M$21,5,FALSE)),"",VLOOKUP('Salidas Pacientes'!$M65,Inventario!$A$2:$M$21,5,FALSE))</f>
        <v>Pfizer</v>
      </c>
      <c r="R65" s="17" t="str">
        <f>IF(ISERROR(VLOOKUP('Salidas Pacientes'!$M65,Inventario!$A$2:$M$21,6,FALSE)),"",VLOOKUP('Salidas Pacientes'!$M65,Inventario!$A$2:$M$21,6,FALSE))</f>
        <v>3904</v>
      </c>
      <c r="S65" s="101" t="s">
        <v>169</v>
      </c>
      <c r="T65" s="102">
        <f>IF(ISERROR(VLOOKUP('Salidas Pacientes'!$S65,Entradas!$H$1:$I$412,2,FALSE)),"",VLOOKUP('Salidas Pacientes'!$S65,Entradas!$H$1:$I$412,2,FALSE))</f>
        <v>44834</v>
      </c>
      <c r="U65" s="98"/>
      <c r="V65" s="98">
        <v>1</v>
      </c>
      <c r="W65" s="105"/>
    </row>
    <row r="66" spans="1:23" ht="15.75" hidden="1" customHeight="1" outlineLevel="1">
      <c r="A66" s="95">
        <v>44441</v>
      </c>
      <c r="B66" s="95" t="s">
        <v>276</v>
      </c>
      <c r="C66" s="98">
        <v>1087840615</v>
      </c>
      <c r="D66" s="17" t="str">
        <f>IF(ISERROR(VLOOKUP('Salidas Pacientes'!$C66,'BD Pacientes'!$A:I,2,FALSE)),"",VLOOKUP('Salidas Pacientes'!$C66,'BD Pacientes'!$A:I,2,FALSE))</f>
        <v>RC</v>
      </c>
      <c r="E66" s="16" t="str">
        <f>IF(ISERROR(VLOOKUP('Salidas Pacientes'!$C66,'BD Pacientes'!$A:I,3,FALSE)),"",VLOOKUP('Salidas Pacientes'!$C66,'BD Pacientes'!$A:I,3,FALSE))</f>
        <v>MARIA DEL MAR QUIÑONEZ ARAUJO</v>
      </c>
      <c r="F66" s="17" t="str">
        <f>IF(ISERROR(VLOOKUP('Salidas Pacientes'!$C66,'BD Pacientes'!$A:I,4,FALSE)),"",VLOOKUP('Salidas Pacientes'!$C66,'BD Pacientes'!$A:I,4,FALSE))</f>
        <v>F</v>
      </c>
      <c r="G66" s="95">
        <f>IF(ISERROR(VLOOKUP('Salidas Pacientes'!$C66,'BD Pacientes'!$A:I,5,FALSE)),"",VLOOKUP('Salidas Pacientes'!$C66,'BD Pacientes'!$A:I,5,FALSE))</f>
        <v>44339</v>
      </c>
      <c r="H66" s="95" t="str">
        <f t="shared" ca="1" si="0"/>
        <v>2 año, 3 mes</v>
      </c>
      <c r="I66" s="97" t="str">
        <f>IF(ISERROR(VLOOKUP('Salidas Pacientes'!$C66,'BD Pacientes'!$A:$I,6,FALSE)),"",VLOOKUP('Salidas Pacientes'!$C66,'BD Pacientes'!$A:$I,6,FALSE))</f>
        <v>CALLE 45 # 86-35</v>
      </c>
      <c r="J66" s="98">
        <f>IF(ISERROR(VLOOKUP('Salidas Pacientes'!$C66,'BD Pacientes'!$A:$I,7,FALSE)),"",VLOOKUP('Salidas Pacientes'!$C66,'BD Pacientes'!$A:$I,7,FALSE))</f>
        <v>0</v>
      </c>
      <c r="K66" s="99" t="str">
        <f>IF(ISERROR(VLOOKUP('Salidas Pacientes'!$C66,'BD Pacientes'!$A:$I,8,FALSE)),"",VLOOKUP('Salidas Pacientes'!$C66,'BD Pacientes'!$A:$I,8,FALSE))</f>
        <v>ANGELA ARAUJO</v>
      </c>
      <c r="L66" s="17">
        <f>IF(ISERROR(VLOOKUP('Salidas Pacientes'!$C66,'BD Pacientes'!$A:$I,9,FALSE)),"",VLOOKUP('Salidas Pacientes'!$C66,'BD Pacientes'!$A:$I,9,FALSE))</f>
        <v>3147281189</v>
      </c>
      <c r="M66" s="17" t="s">
        <v>47</v>
      </c>
      <c r="N66" s="16" t="str">
        <f>IF(ISERROR(VLOOKUP('Salidas Pacientes'!$M66,Inventario!$A$2:$M$21,2,FALSE)),"",VLOOKUP('Salidas Pacientes'!$M66,Inventario!$A$2:$M$21,2,FALSE))</f>
        <v>Nimenrix</v>
      </c>
      <c r="O66" s="16" t="str">
        <f>IF(ISERROR(VLOOKUP('Salidas Pacientes'!$M66,Inventario!$A$2:$M$21,3,FALSE)),"",VLOOKUP('Salidas Pacientes'!$M66,Inventario!$A$2:$M$21,3,FALSE))</f>
        <v>Meningococo</v>
      </c>
      <c r="P66" s="100" t="str">
        <f>IF(ISERROR(VLOOKUP('Salidas Pacientes'!$M66,Inventario!$A$2:$M$21,4,FALSE)),"",VLOOKUP('Salidas Pacientes'!$M66,Inventario!$A$2:$M$21,4,FALSE))</f>
        <v>Cobo Medical</v>
      </c>
      <c r="Q66" s="100" t="str">
        <f>IF(ISERROR(VLOOKUP('Salidas Pacientes'!$M66,Inventario!$A$2:$M$21,5,FALSE)),"",VLOOKUP('Salidas Pacientes'!$M66,Inventario!$A$2:$M$21,5,FALSE))</f>
        <v>Pfizer</v>
      </c>
      <c r="R66" s="17" t="str">
        <f>IF(ISERROR(VLOOKUP('Salidas Pacientes'!$M66,Inventario!$A$2:$M$21,6,FALSE)),"",VLOOKUP('Salidas Pacientes'!$M66,Inventario!$A$2:$M$21,6,FALSE))</f>
        <v>3904</v>
      </c>
      <c r="S66" s="101" t="s">
        <v>169</v>
      </c>
      <c r="T66" s="102">
        <f>IF(ISERROR(VLOOKUP('Salidas Pacientes'!$S66,Entradas!$H$1:$I$412,2,FALSE)),"",VLOOKUP('Salidas Pacientes'!$S66,Entradas!$H$1:$I$412,2,FALSE))</f>
        <v>44834</v>
      </c>
      <c r="U66" s="98"/>
      <c r="V66" s="98">
        <v>1</v>
      </c>
      <c r="W66" s="105"/>
    </row>
    <row r="67" spans="1:23" ht="15.75" hidden="1" customHeight="1" outlineLevel="1">
      <c r="A67" s="95">
        <v>44442</v>
      </c>
      <c r="B67" s="95" t="s">
        <v>276</v>
      </c>
      <c r="C67" s="98">
        <v>1109571948</v>
      </c>
      <c r="D67" s="17" t="str">
        <f>IF(ISERROR(VLOOKUP('Salidas Pacientes'!$C67,'BD Pacientes'!$A:I,2,FALSE)),"",VLOOKUP('Salidas Pacientes'!$C67,'BD Pacientes'!$A:I,2,FALSE))</f>
        <v>RC</v>
      </c>
      <c r="E67" s="16" t="str">
        <f>IF(ISERROR(VLOOKUP('Salidas Pacientes'!$C67,'BD Pacientes'!$A:I,3,FALSE)),"",VLOOKUP('Salidas Pacientes'!$C67,'BD Pacientes'!$A:I,3,FALSE))</f>
        <v>EMMA REYES CARRANZA</v>
      </c>
      <c r="F67" s="17" t="str">
        <f>IF(ISERROR(VLOOKUP('Salidas Pacientes'!$C67,'BD Pacientes'!$A:I,4,FALSE)),"",VLOOKUP('Salidas Pacientes'!$C67,'BD Pacientes'!$A:I,4,FALSE))</f>
        <v>F</v>
      </c>
      <c r="G67" s="95">
        <f>IF(ISERROR(VLOOKUP('Salidas Pacientes'!$C67,'BD Pacientes'!$A:I,5,FALSE)),"",VLOOKUP('Salidas Pacientes'!$C67,'BD Pacientes'!$A:I,5,FALSE))</f>
        <v>0</v>
      </c>
      <c r="H67" s="95" t="str">
        <f t="shared" ca="1" si="0"/>
        <v>123 año, 7 mes</v>
      </c>
      <c r="I67" s="97" t="str">
        <f>IF(ISERROR(VLOOKUP('Salidas Pacientes'!$C67,'BD Pacientes'!$A:$I,6,FALSE)),"",VLOOKUP('Salidas Pacientes'!$C67,'BD Pacientes'!$A:$I,6,FALSE))</f>
        <v>CALLE 12B #42-26</v>
      </c>
      <c r="J67" s="98">
        <f>IF(ISERROR(VLOOKUP('Salidas Pacientes'!$C67,'BD Pacientes'!$A:$I,7,FALSE)),"",VLOOKUP('Salidas Pacientes'!$C67,'BD Pacientes'!$A:$I,7,FALSE))</f>
        <v>0</v>
      </c>
      <c r="K67" s="99">
        <f>IF(ISERROR(VLOOKUP('Salidas Pacientes'!$C67,'BD Pacientes'!$A:$I,8,FALSE)),"",VLOOKUP('Salidas Pacientes'!$C67,'BD Pacientes'!$A:$I,8,FALSE))</f>
        <v>0</v>
      </c>
      <c r="L67" s="17">
        <f>IF(ISERROR(VLOOKUP('Salidas Pacientes'!$C67,'BD Pacientes'!$A:$I,9,FALSE)),"",VLOOKUP('Salidas Pacientes'!$C67,'BD Pacientes'!$A:$I,9,FALSE))</f>
        <v>0</v>
      </c>
      <c r="M67" s="17" t="s">
        <v>47</v>
      </c>
      <c r="N67" s="16" t="str">
        <f>IF(ISERROR(VLOOKUP('Salidas Pacientes'!$M67,Inventario!$A$2:$M$21,2,FALSE)),"",VLOOKUP('Salidas Pacientes'!$M67,Inventario!$A$2:$M$21,2,FALSE))</f>
        <v>Nimenrix</v>
      </c>
      <c r="O67" s="16" t="str">
        <f>IF(ISERROR(VLOOKUP('Salidas Pacientes'!$M67,Inventario!$A$2:$M$21,3,FALSE)),"",VLOOKUP('Salidas Pacientes'!$M67,Inventario!$A$2:$M$21,3,FALSE))</f>
        <v>Meningococo</v>
      </c>
      <c r="P67" s="100" t="str">
        <f>IF(ISERROR(VLOOKUP('Salidas Pacientes'!$M67,Inventario!$A$2:$M$21,4,FALSE)),"",VLOOKUP('Salidas Pacientes'!$M67,Inventario!$A$2:$M$21,4,FALSE))</f>
        <v>Cobo Medical</v>
      </c>
      <c r="Q67" s="100" t="str">
        <f>IF(ISERROR(VLOOKUP('Salidas Pacientes'!$M67,Inventario!$A$2:$M$21,5,FALSE)),"",VLOOKUP('Salidas Pacientes'!$M67,Inventario!$A$2:$M$21,5,FALSE))</f>
        <v>Pfizer</v>
      </c>
      <c r="R67" s="17" t="str">
        <f>IF(ISERROR(VLOOKUP('Salidas Pacientes'!$M67,Inventario!$A$2:$M$21,6,FALSE)),"",VLOOKUP('Salidas Pacientes'!$M67,Inventario!$A$2:$M$21,6,FALSE))</f>
        <v>3904</v>
      </c>
      <c r="S67" s="101" t="s">
        <v>169</v>
      </c>
      <c r="T67" s="102">
        <f>IF(ISERROR(VLOOKUP('Salidas Pacientes'!$S67,Entradas!$H$1:$I$412,2,FALSE)),"",VLOOKUP('Salidas Pacientes'!$S67,Entradas!$H$1:$I$412,2,FALSE))</f>
        <v>44834</v>
      </c>
      <c r="U67" s="98"/>
      <c r="V67" s="98">
        <v>1</v>
      </c>
      <c r="W67" s="105"/>
    </row>
    <row r="68" spans="1:23" ht="15.75" hidden="1" customHeight="1" outlineLevel="1">
      <c r="A68" s="95">
        <v>44443</v>
      </c>
      <c r="B68" s="95" t="s">
        <v>276</v>
      </c>
      <c r="C68" s="98">
        <v>1105386638</v>
      </c>
      <c r="D68" s="17" t="str">
        <f>IF(ISERROR(VLOOKUP('Salidas Pacientes'!$C68,'BD Pacientes'!$A:I,2,FALSE)),"",VLOOKUP('Salidas Pacientes'!$C68,'BD Pacientes'!$A:I,2,FALSE))</f>
        <v>RC</v>
      </c>
      <c r="E68" s="16" t="str">
        <f>IF(ISERROR(VLOOKUP('Salidas Pacientes'!$C68,'BD Pacientes'!$A:I,3,FALSE)),"",VLOOKUP('Salidas Pacientes'!$C68,'BD Pacientes'!$A:I,3,FALSE))</f>
        <v>MARIANA ERAZO AVILA</v>
      </c>
      <c r="F68" s="17" t="str">
        <f>IF(ISERROR(VLOOKUP('Salidas Pacientes'!$C68,'BD Pacientes'!$A:I,4,FALSE)),"",VLOOKUP('Salidas Pacientes'!$C68,'BD Pacientes'!$A:I,4,FALSE))</f>
        <v>F</v>
      </c>
      <c r="G68" s="95">
        <f>IF(ISERROR(VLOOKUP('Salidas Pacientes'!$C68,'BD Pacientes'!$A:I,5,FALSE)),"",VLOOKUP('Salidas Pacientes'!$C68,'BD Pacientes'!$A:I,5,FALSE))</f>
        <v>0</v>
      </c>
      <c r="H68" s="95" t="str">
        <f t="shared" ca="1" si="0"/>
        <v>123 año, 7 mes</v>
      </c>
      <c r="I68" s="97" t="str">
        <f>IF(ISERROR(VLOOKUP('Salidas Pacientes'!$C68,'BD Pacientes'!$A:$I,6,FALSE)),"",VLOOKUP('Salidas Pacientes'!$C68,'BD Pacientes'!$A:$I,6,FALSE))</f>
        <v>CALLE 11 # 23C-39</v>
      </c>
      <c r="J68" s="98">
        <f>IF(ISERROR(VLOOKUP('Salidas Pacientes'!$C68,'BD Pacientes'!$A:$I,7,FALSE)),"",VLOOKUP('Salidas Pacientes'!$C68,'BD Pacientes'!$A:$I,7,FALSE))</f>
        <v>0</v>
      </c>
      <c r="K68" s="99">
        <f>IF(ISERROR(VLOOKUP('Salidas Pacientes'!$C68,'BD Pacientes'!$A:$I,8,FALSE)),"",VLOOKUP('Salidas Pacientes'!$C68,'BD Pacientes'!$A:$I,8,FALSE))</f>
        <v>0</v>
      </c>
      <c r="L68" s="17">
        <f>IF(ISERROR(VLOOKUP('Salidas Pacientes'!$C68,'BD Pacientes'!$A:$I,9,FALSE)),"",VLOOKUP('Salidas Pacientes'!$C68,'BD Pacientes'!$A:$I,9,FALSE))</f>
        <v>0</v>
      </c>
      <c r="M68" s="17" t="s">
        <v>89</v>
      </c>
      <c r="N68" s="16" t="str">
        <f>IF(ISERROR(VLOOKUP('Salidas Pacientes'!$M68,Inventario!$A$2:$M$21,2,FALSE)),"",VLOOKUP('Salidas Pacientes'!$M68,Inventario!$A$2:$M$21,2,FALSE))</f>
        <v>Fluquadri</v>
      </c>
      <c r="O68" s="16" t="str">
        <f>IF(ISERROR(VLOOKUP('Salidas Pacientes'!$M68,Inventario!$A$2:$M$21,3,FALSE)),"",VLOOKUP('Salidas Pacientes'!$M68,Inventario!$A$2:$M$21,3,FALSE))</f>
        <v>Influenza</v>
      </c>
      <c r="P68" s="100" t="str">
        <f>IF(ISERROR(VLOOKUP('Salidas Pacientes'!$M68,Inventario!$A$2:$M$21,4,FALSE)),"",VLOOKUP('Salidas Pacientes'!$M68,Inventario!$A$2:$M$21,4,FALSE))</f>
        <v>IPS FARALLONES</v>
      </c>
      <c r="Q68" s="100" t="str">
        <f>IF(ISERROR(VLOOKUP('Salidas Pacientes'!$M68,Inventario!$A$2:$M$21,5,FALSE)),"",VLOOKUP('Salidas Pacientes'!$M68,Inventario!$A$2:$M$21,5,FALSE))</f>
        <v>Sanofi</v>
      </c>
      <c r="R68" s="17" t="str">
        <f>IF(ISERROR(VLOOKUP('Salidas Pacientes'!$M68,Inventario!$A$2:$M$21,6,FALSE)),"",VLOOKUP('Salidas Pacientes'!$M68,Inventario!$A$2:$M$21,6,FALSE))</f>
        <v>164992</v>
      </c>
      <c r="S68" s="101" t="s">
        <v>158</v>
      </c>
      <c r="T68" s="102">
        <f>IF(ISERROR(VLOOKUP('Salidas Pacientes'!$S68,Entradas!$H$1:$I$412,2,FALSE)),"",VLOOKUP('Salidas Pacientes'!$S68,Entradas!$H$1:$I$412,2,FALSE))</f>
        <v>44592</v>
      </c>
      <c r="U68" s="98"/>
      <c r="V68" s="98">
        <v>2</v>
      </c>
      <c r="W68" s="105"/>
    </row>
    <row r="69" spans="1:23" ht="15.75" hidden="1" customHeight="1" outlineLevel="1">
      <c r="A69" s="95">
        <v>44443</v>
      </c>
      <c r="B69" s="95" t="s">
        <v>276</v>
      </c>
      <c r="C69" s="98">
        <v>1232816211</v>
      </c>
      <c r="D69" s="17" t="str">
        <f>IF(ISERROR(VLOOKUP('Salidas Pacientes'!$C69,'BD Pacientes'!$A:I,2,FALSE)),"",VLOOKUP('Salidas Pacientes'!$C69,'BD Pacientes'!$A:I,2,FALSE))</f>
        <v>RC</v>
      </c>
      <c r="E69" s="16" t="str">
        <f>IF(ISERROR(VLOOKUP('Salidas Pacientes'!$C69,'BD Pacientes'!$A:I,3,FALSE)),"",VLOOKUP('Salidas Pacientes'!$C69,'BD Pacientes'!$A:I,3,FALSE))</f>
        <v>DANIEL ENCIZO PALACIO</v>
      </c>
      <c r="F69" s="17" t="str">
        <f>IF(ISERROR(VLOOKUP('Salidas Pacientes'!$C69,'BD Pacientes'!$A:I,4,FALSE)),"",VLOOKUP('Salidas Pacientes'!$C69,'BD Pacientes'!$A:I,4,FALSE))</f>
        <v>M</v>
      </c>
      <c r="G69" s="95">
        <f>IF(ISERROR(VLOOKUP('Salidas Pacientes'!$C69,'BD Pacientes'!$A:I,5,FALSE)),"",VLOOKUP('Salidas Pacientes'!$C69,'BD Pacientes'!$A:I,5,FALSE))</f>
        <v>44340</v>
      </c>
      <c r="H69" s="95" t="str">
        <f t="shared" ca="1" si="0"/>
        <v>2 año, 3 mes</v>
      </c>
      <c r="I69" s="97" t="str">
        <f>IF(ISERROR(VLOOKUP('Salidas Pacientes'!$C69,'BD Pacientes'!$A:$I,6,FALSE)),"",VLOOKUP('Salidas Pacientes'!$C69,'BD Pacientes'!$A:$I,6,FALSE))</f>
        <v>CALLE 58N # 3HN-119 CASA 22</v>
      </c>
      <c r="J69" s="98">
        <f>IF(ISERROR(VLOOKUP('Salidas Pacientes'!$C69,'BD Pacientes'!$A:$I,7,FALSE)),"",VLOOKUP('Salidas Pacientes'!$C69,'BD Pacientes'!$A:$I,7,FALSE))</f>
        <v>0</v>
      </c>
      <c r="K69" s="99">
        <f>IF(ISERROR(VLOOKUP('Salidas Pacientes'!$C69,'BD Pacientes'!$A:$I,8,FALSE)),"",VLOOKUP('Salidas Pacientes'!$C69,'BD Pacientes'!$A:$I,8,FALSE))</f>
        <v>0</v>
      </c>
      <c r="L69" s="17">
        <f>IF(ISERROR(VLOOKUP('Salidas Pacientes'!$C69,'BD Pacientes'!$A:$I,9,FALSE)),"",VLOOKUP('Salidas Pacientes'!$C69,'BD Pacientes'!$A:$I,9,FALSE))</f>
        <v>0</v>
      </c>
      <c r="M69" s="17" t="s">
        <v>47</v>
      </c>
      <c r="N69" s="16" t="str">
        <f>IF(ISERROR(VLOOKUP('Salidas Pacientes'!$M69,Inventario!$A$2:$M$21,2,FALSE)),"",VLOOKUP('Salidas Pacientes'!$M69,Inventario!$A$2:$M$21,2,FALSE))</f>
        <v>Nimenrix</v>
      </c>
      <c r="O69" s="16" t="str">
        <f>IF(ISERROR(VLOOKUP('Salidas Pacientes'!$M69,Inventario!$A$2:$M$21,3,FALSE)),"",VLOOKUP('Salidas Pacientes'!$M69,Inventario!$A$2:$M$21,3,FALSE))</f>
        <v>Meningococo</v>
      </c>
      <c r="P69" s="100" t="str">
        <f>IF(ISERROR(VLOOKUP('Salidas Pacientes'!$M69,Inventario!$A$2:$M$21,4,FALSE)),"",VLOOKUP('Salidas Pacientes'!$M69,Inventario!$A$2:$M$21,4,FALSE))</f>
        <v>Cobo Medical</v>
      </c>
      <c r="Q69" s="100" t="str">
        <f>IF(ISERROR(VLOOKUP('Salidas Pacientes'!$M69,Inventario!$A$2:$M$21,5,FALSE)),"",VLOOKUP('Salidas Pacientes'!$M69,Inventario!$A$2:$M$21,5,FALSE))</f>
        <v>Pfizer</v>
      </c>
      <c r="R69" s="17" t="str">
        <f>IF(ISERROR(VLOOKUP('Salidas Pacientes'!$M69,Inventario!$A$2:$M$21,6,FALSE)),"",VLOOKUP('Salidas Pacientes'!$M69,Inventario!$A$2:$M$21,6,FALSE))</f>
        <v>3904</v>
      </c>
      <c r="S69" s="101" t="s">
        <v>169</v>
      </c>
      <c r="T69" s="102">
        <f>IF(ISERROR(VLOOKUP('Salidas Pacientes'!$S69,Entradas!$H$1:$I$412,2,FALSE)),"",VLOOKUP('Salidas Pacientes'!$S69,Entradas!$H$1:$I$412,2,FALSE))</f>
        <v>44834</v>
      </c>
      <c r="U69" s="98"/>
      <c r="V69" s="98">
        <v>1</v>
      </c>
      <c r="W69" s="105"/>
    </row>
    <row r="70" spans="1:23" ht="15.75" hidden="1" customHeight="1" outlineLevel="1">
      <c r="A70" s="95">
        <v>44445</v>
      </c>
      <c r="B70" s="95" t="s">
        <v>276</v>
      </c>
      <c r="C70" s="98">
        <v>1125328161</v>
      </c>
      <c r="D70" s="17" t="str">
        <f>IF(ISERROR(VLOOKUP('Salidas Pacientes'!$C70,'BD Pacientes'!$A:I,2,FALSE)),"",VLOOKUP('Salidas Pacientes'!$C70,'BD Pacientes'!$A:I,2,FALSE))</f>
        <v>RC</v>
      </c>
      <c r="E70" s="16" t="str">
        <f>IF(ISERROR(VLOOKUP('Salidas Pacientes'!$C70,'BD Pacientes'!$A:I,3,FALSE)),"",VLOOKUP('Salidas Pacientes'!$C70,'BD Pacientes'!$A:I,3,FALSE))</f>
        <v>MATTHEW HERNANDEZ RODAS</v>
      </c>
      <c r="F70" s="17" t="str">
        <f>IF(ISERROR(VLOOKUP('Salidas Pacientes'!$C70,'BD Pacientes'!$A:I,4,FALSE)),"",VLOOKUP('Salidas Pacientes'!$C70,'BD Pacientes'!$A:I,4,FALSE))</f>
        <v>M</v>
      </c>
      <c r="G70" s="95">
        <f>IF(ISERROR(VLOOKUP('Salidas Pacientes'!$C70,'BD Pacientes'!$A:I,5,FALSE)),"",VLOOKUP('Salidas Pacientes'!$C70,'BD Pacientes'!$A:I,5,FALSE))</f>
        <v>0</v>
      </c>
      <c r="H70" s="95" t="str">
        <f t="shared" ca="1" si="0"/>
        <v>123 año, 7 mes</v>
      </c>
      <c r="I70" s="97" t="str">
        <f>IF(ISERROR(VLOOKUP('Salidas Pacientes'!$C70,'BD Pacientes'!$A:$I,6,FALSE)),"",VLOOKUP('Salidas Pacientes'!$C70,'BD Pacientes'!$A:$I,6,FALSE))</f>
        <v>CRA 62A #2B-35</v>
      </c>
      <c r="J70" s="98">
        <f>IF(ISERROR(VLOOKUP('Salidas Pacientes'!$C70,'BD Pacientes'!$A:$I,7,FALSE)),"",VLOOKUP('Salidas Pacientes'!$C70,'BD Pacientes'!$A:$I,7,FALSE))</f>
        <v>0</v>
      </c>
      <c r="K70" s="99">
        <f>IF(ISERROR(VLOOKUP('Salidas Pacientes'!$C70,'BD Pacientes'!$A:$I,8,FALSE)),"",VLOOKUP('Salidas Pacientes'!$C70,'BD Pacientes'!$A:$I,8,FALSE))</f>
        <v>0</v>
      </c>
      <c r="L70" s="17">
        <f>IF(ISERROR(VLOOKUP('Salidas Pacientes'!$C70,'BD Pacientes'!$A:$I,9,FALSE)),"",VLOOKUP('Salidas Pacientes'!$C70,'BD Pacientes'!$A:$I,9,FALSE))</f>
        <v>0</v>
      </c>
      <c r="M70" s="17" t="s">
        <v>47</v>
      </c>
      <c r="N70" s="16" t="str">
        <f>IF(ISERROR(VLOOKUP('Salidas Pacientes'!$M70,Inventario!$A$2:$M$21,2,FALSE)),"",VLOOKUP('Salidas Pacientes'!$M70,Inventario!$A$2:$M$21,2,FALSE))</f>
        <v>Nimenrix</v>
      </c>
      <c r="O70" s="16" t="str">
        <f>IF(ISERROR(VLOOKUP('Salidas Pacientes'!$M70,Inventario!$A$2:$M$21,3,FALSE)),"",VLOOKUP('Salidas Pacientes'!$M70,Inventario!$A$2:$M$21,3,FALSE))</f>
        <v>Meningococo</v>
      </c>
      <c r="P70" s="100" t="str">
        <f>IF(ISERROR(VLOOKUP('Salidas Pacientes'!$M70,Inventario!$A$2:$M$21,4,FALSE)),"",VLOOKUP('Salidas Pacientes'!$M70,Inventario!$A$2:$M$21,4,FALSE))</f>
        <v>Cobo Medical</v>
      </c>
      <c r="Q70" s="100" t="str">
        <f>IF(ISERROR(VLOOKUP('Salidas Pacientes'!$M70,Inventario!$A$2:$M$21,5,FALSE)),"",VLOOKUP('Salidas Pacientes'!$M70,Inventario!$A$2:$M$21,5,FALSE))</f>
        <v>Pfizer</v>
      </c>
      <c r="R70" s="17" t="str">
        <f>IF(ISERROR(VLOOKUP('Salidas Pacientes'!$M70,Inventario!$A$2:$M$21,6,FALSE)),"",VLOOKUP('Salidas Pacientes'!$M70,Inventario!$A$2:$M$21,6,FALSE))</f>
        <v>3904</v>
      </c>
      <c r="S70" s="101" t="s">
        <v>169</v>
      </c>
      <c r="T70" s="102">
        <f>IF(ISERROR(VLOOKUP('Salidas Pacientes'!$S70,Entradas!$H$1:$I$412,2,FALSE)),"",VLOOKUP('Salidas Pacientes'!$S70,Entradas!$H$1:$I$412,2,FALSE))</f>
        <v>44834</v>
      </c>
      <c r="U70" s="98"/>
      <c r="V70" s="98">
        <v>1</v>
      </c>
      <c r="W70" s="105"/>
    </row>
    <row r="71" spans="1:23" ht="15.75" hidden="1" customHeight="1" outlineLevel="1">
      <c r="A71" s="95">
        <v>44445</v>
      </c>
      <c r="B71" s="95" t="s">
        <v>276</v>
      </c>
      <c r="C71" s="98">
        <v>67021197</v>
      </c>
      <c r="D71" s="17" t="str">
        <f>IF(ISERROR(VLOOKUP('Salidas Pacientes'!$C71,'BD Pacientes'!$A:I,2,FALSE)),"",VLOOKUP('Salidas Pacientes'!$C71,'BD Pacientes'!$A:I,2,FALSE))</f>
        <v>CC</v>
      </c>
      <c r="E71" s="16" t="str">
        <f>IF(ISERROR(VLOOKUP('Salidas Pacientes'!$C71,'BD Pacientes'!$A:I,3,FALSE)),"",VLOOKUP('Salidas Pacientes'!$C71,'BD Pacientes'!$A:I,3,FALSE))</f>
        <v>CECILIA IBARGUEN LOPEZ</v>
      </c>
      <c r="F71" s="17" t="str">
        <f>IF(ISERROR(VLOOKUP('Salidas Pacientes'!$C71,'BD Pacientes'!$A:I,4,FALSE)),"",VLOOKUP('Salidas Pacientes'!$C71,'BD Pacientes'!$A:I,4,FALSE))</f>
        <v>F</v>
      </c>
      <c r="G71" s="95">
        <f>IF(ISERROR(VLOOKUP('Salidas Pacientes'!$C71,'BD Pacientes'!$A:I,5,FALSE)),"",VLOOKUP('Salidas Pacientes'!$C71,'BD Pacientes'!$A:I,5,FALSE))</f>
        <v>30185</v>
      </c>
      <c r="H71" s="95" t="str">
        <f t="shared" ca="1" si="0"/>
        <v>41 año, 0 mes</v>
      </c>
      <c r="I71" s="97" t="str">
        <f>IF(ISERROR(VLOOKUP('Salidas Pacientes'!$C71,'BD Pacientes'!$A:$I,6,FALSE)),"",VLOOKUP('Salidas Pacientes'!$C71,'BD Pacientes'!$A:$I,6,FALSE))</f>
        <v>CRA 127 # 9-100</v>
      </c>
      <c r="J71" s="98">
        <f>IF(ISERROR(VLOOKUP('Salidas Pacientes'!$C71,'BD Pacientes'!$A:$I,7,FALSE)),"",VLOOKUP('Salidas Pacientes'!$C71,'BD Pacientes'!$A:$I,7,FALSE))</f>
        <v>0</v>
      </c>
      <c r="K71" s="99">
        <f>IF(ISERROR(VLOOKUP('Salidas Pacientes'!$C71,'BD Pacientes'!$A:$I,8,FALSE)),"",VLOOKUP('Salidas Pacientes'!$C71,'BD Pacientes'!$A:$I,8,FALSE))</f>
        <v>0</v>
      </c>
      <c r="L71" s="17">
        <f>IF(ISERROR(VLOOKUP('Salidas Pacientes'!$C71,'BD Pacientes'!$A:$I,9,FALSE)),"",VLOOKUP('Salidas Pacientes'!$C71,'BD Pacientes'!$A:$I,9,FALSE))</f>
        <v>0</v>
      </c>
      <c r="M71" s="17" t="s">
        <v>89</v>
      </c>
      <c r="N71" s="16" t="str">
        <f>IF(ISERROR(VLOOKUP('Salidas Pacientes'!$M71,Inventario!$A$2:$M$21,2,FALSE)),"",VLOOKUP('Salidas Pacientes'!$M71,Inventario!$A$2:$M$21,2,FALSE))</f>
        <v>Fluquadri</v>
      </c>
      <c r="O71" s="16" t="str">
        <f>IF(ISERROR(VLOOKUP('Salidas Pacientes'!$M71,Inventario!$A$2:$M$21,3,FALSE)),"",VLOOKUP('Salidas Pacientes'!$M71,Inventario!$A$2:$M$21,3,FALSE))</f>
        <v>Influenza</v>
      </c>
      <c r="P71" s="100" t="str">
        <f>IF(ISERROR(VLOOKUP('Salidas Pacientes'!$M71,Inventario!$A$2:$M$21,4,FALSE)),"",VLOOKUP('Salidas Pacientes'!$M71,Inventario!$A$2:$M$21,4,FALSE))</f>
        <v>IPS FARALLONES</v>
      </c>
      <c r="Q71" s="100" t="str">
        <f>IF(ISERROR(VLOOKUP('Salidas Pacientes'!$M71,Inventario!$A$2:$M$21,5,FALSE)),"",VLOOKUP('Salidas Pacientes'!$M71,Inventario!$A$2:$M$21,5,FALSE))</f>
        <v>Sanofi</v>
      </c>
      <c r="R71" s="17" t="str">
        <f>IF(ISERROR(VLOOKUP('Salidas Pacientes'!$M71,Inventario!$A$2:$M$21,6,FALSE)),"",VLOOKUP('Salidas Pacientes'!$M71,Inventario!$A$2:$M$21,6,FALSE))</f>
        <v>164992</v>
      </c>
      <c r="S71" s="101" t="s">
        <v>158</v>
      </c>
      <c r="T71" s="102">
        <f>IF(ISERROR(VLOOKUP('Salidas Pacientes'!$S71,Entradas!$H$1:$I$412,2,FALSE)),"",VLOOKUP('Salidas Pacientes'!$S71,Entradas!$H$1:$I$412,2,FALSE))</f>
        <v>44592</v>
      </c>
      <c r="U71" s="98"/>
      <c r="V71" s="98">
        <v>1</v>
      </c>
      <c r="W71" s="105"/>
    </row>
    <row r="72" spans="1:23" ht="15.75" hidden="1" customHeight="1" outlineLevel="1">
      <c r="A72" s="95">
        <v>44446</v>
      </c>
      <c r="B72" s="95" t="s">
        <v>276</v>
      </c>
      <c r="C72" s="98">
        <v>1109567748</v>
      </c>
      <c r="D72" s="17" t="str">
        <f>IF(ISERROR(VLOOKUP('Salidas Pacientes'!$C72,'BD Pacientes'!$A:I,2,FALSE)),"",VLOOKUP('Salidas Pacientes'!$C72,'BD Pacientes'!$A:I,2,FALSE))</f>
        <v>RC</v>
      </c>
      <c r="E72" s="16" t="str">
        <f>IF(ISERROR(VLOOKUP('Salidas Pacientes'!$C72,'BD Pacientes'!$A:I,3,FALSE)),"",VLOOKUP('Salidas Pacientes'!$C72,'BD Pacientes'!$A:I,3,FALSE))</f>
        <v>MATIAS GRUESO GONZALEZ</v>
      </c>
      <c r="F72" s="17" t="str">
        <f>IF(ISERROR(VLOOKUP('Salidas Pacientes'!$C72,'BD Pacientes'!$A:I,4,FALSE)),"",VLOOKUP('Salidas Pacientes'!$C72,'BD Pacientes'!$A:I,4,FALSE))</f>
        <v>M</v>
      </c>
      <c r="G72" s="95">
        <f>IF(ISERROR(VLOOKUP('Salidas Pacientes'!$C72,'BD Pacientes'!$A:I,5,FALSE)),"",VLOOKUP('Salidas Pacientes'!$C72,'BD Pacientes'!$A:I,5,FALSE))</f>
        <v>0</v>
      </c>
      <c r="H72" s="95" t="str">
        <f t="shared" ca="1" si="0"/>
        <v>123 año, 7 mes</v>
      </c>
      <c r="I72" s="97" t="str">
        <f>IF(ISERROR(VLOOKUP('Salidas Pacientes'!$C72,'BD Pacientes'!$A:$I,6,FALSE)),"",VLOOKUP('Salidas Pacientes'!$C72,'BD Pacientes'!$A:$I,6,FALSE))</f>
        <v>CALLE 14 # 19-78 APTO 908 T2</v>
      </c>
      <c r="J72" s="98">
        <f>IF(ISERROR(VLOOKUP('Salidas Pacientes'!$C72,'BD Pacientes'!$A:$I,7,FALSE)),"",VLOOKUP('Salidas Pacientes'!$C72,'BD Pacientes'!$A:$I,7,FALSE))</f>
        <v>0</v>
      </c>
      <c r="K72" s="99">
        <f>IF(ISERROR(VLOOKUP('Salidas Pacientes'!$C72,'BD Pacientes'!$A:$I,8,FALSE)),"",VLOOKUP('Salidas Pacientes'!$C72,'BD Pacientes'!$A:$I,8,FALSE))</f>
        <v>0</v>
      </c>
      <c r="L72" s="17">
        <f>IF(ISERROR(VLOOKUP('Salidas Pacientes'!$C72,'BD Pacientes'!$A:$I,9,FALSE)),"",VLOOKUP('Salidas Pacientes'!$C72,'BD Pacientes'!$A:$I,9,FALSE))</f>
        <v>0</v>
      </c>
      <c r="M72" s="17" t="s">
        <v>85</v>
      </c>
      <c r="N72" s="16" t="str">
        <f>IF(ISERROR(VLOOKUP('Salidas Pacientes'!$M72,Inventario!$A$2:$M$21,2,FALSE)),"",VLOOKUP('Salidas Pacientes'!$M72,Inventario!$A$2:$M$21,2,FALSE))</f>
        <v xml:space="preserve">Avaxim 80 </v>
      </c>
      <c r="O72" s="16" t="str">
        <f>IF(ISERROR(VLOOKUP('Salidas Pacientes'!$M72,Inventario!$A$2:$M$21,3,FALSE)),"",VLOOKUP('Salidas Pacientes'!$M72,Inventario!$A$2:$M$21,3,FALSE))</f>
        <v>Hepatitis A niño</v>
      </c>
      <c r="P72" s="100" t="str">
        <f>IF(ISERROR(VLOOKUP('Salidas Pacientes'!$M72,Inventario!$A$2:$M$21,4,FALSE)),"",VLOOKUP('Salidas Pacientes'!$M72,Inventario!$A$2:$M$21,4,FALSE))</f>
        <v>IPS FARALLONES</v>
      </c>
      <c r="Q72" s="100" t="str">
        <f>IF(ISERROR(VLOOKUP('Salidas Pacientes'!$M72,Inventario!$A$2:$M$21,5,FALSE)),"",VLOOKUP('Salidas Pacientes'!$M72,Inventario!$A$2:$M$21,5,FALSE))</f>
        <v>Sanofi</v>
      </c>
      <c r="R72" s="17" t="str">
        <f>IF(ISERROR(VLOOKUP('Salidas Pacientes'!$M72,Inventario!$A$2:$M$21,6,FALSE)),"",VLOOKUP('Salidas Pacientes'!$M72,Inventario!$A$2:$M$21,6,FALSE))</f>
        <v>2500</v>
      </c>
      <c r="S72" s="101" t="s">
        <v>162</v>
      </c>
      <c r="T72" s="102">
        <f>IF(ISERROR(VLOOKUP('Salidas Pacientes'!$S72,Entradas!$H$1:$I$412,2,FALSE)),"",VLOOKUP('Salidas Pacientes'!$S72,Entradas!$H$1:$I$412,2,FALSE))</f>
        <v>44957</v>
      </c>
      <c r="U72" s="98"/>
      <c r="V72" s="98">
        <v>1</v>
      </c>
      <c r="W72" s="105"/>
    </row>
    <row r="73" spans="1:23" ht="15.75" hidden="1" customHeight="1" outlineLevel="1">
      <c r="A73" s="95">
        <v>44446</v>
      </c>
      <c r="B73" s="95" t="s">
        <v>276</v>
      </c>
      <c r="C73" s="98">
        <v>1232810472</v>
      </c>
      <c r="D73" s="17" t="str">
        <f>IF(ISERROR(VLOOKUP('Salidas Pacientes'!$C73,'BD Pacientes'!$A:I,2,FALSE)),"",VLOOKUP('Salidas Pacientes'!$C73,'BD Pacientes'!$A:I,2,FALSE))</f>
        <v>RC</v>
      </c>
      <c r="E73" s="16" t="str">
        <f>IF(ISERROR(VLOOKUP('Salidas Pacientes'!$C73,'BD Pacientes'!$A:I,3,FALSE)),"",VLOOKUP('Salidas Pacientes'!$C73,'BD Pacientes'!$A:I,3,FALSE))</f>
        <v>MARTINA HINCAPIE VALDIVIESO</v>
      </c>
      <c r="F73" s="17" t="str">
        <f>IF(ISERROR(VLOOKUP('Salidas Pacientes'!$C73,'BD Pacientes'!$A:I,4,FALSE)),"",VLOOKUP('Salidas Pacientes'!$C73,'BD Pacientes'!$A:I,4,FALSE))</f>
        <v>F</v>
      </c>
      <c r="G73" s="95">
        <f>IF(ISERROR(VLOOKUP('Salidas Pacientes'!$C73,'BD Pacientes'!$A:I,5,FALSE)),"",VLOOKUP('Salidas Pacientes'!$C73,'BD Pacientes'!$A:I,5,FALSE))</f>
        <v>43789</v>
      </c>
      <c r="H73" s="95" t="str">
        <f t="shared" ca="1" si="0"/>
        <v>3 año, 9 mes</v>
      </c>
      <c r="I73" s="97" t="str">
        <f>IF(ISERROR(VLOOKUP('Salidas Pacientes'!$C73,'BD Pacientes'!$A:$I,6,FALSE)),"",VLOOKUP('Salidas Pacientes'!$C73,'BD Pacientes'!$A:$I,6,FALSE))</f>
        <v>CALLE 5 #80-109</v>
      </c>
      <c r="J73" s="98">
        <f>IF(ISERROR(VLOOKUP('Salidas Pacientes'!$C73,'BD Pacientes'!$A:$I,7,FALSE)),"",VLOOKUP('Salidas Pacientes'!$C73,'BD Pacientes'!$A:$I,7,FALSE))</f>
        <v>67039261</v>
      </c>
      <c r="K73" s="99" t="str">
        <f>IF(ISERROR(VLOOKUP('Salidas Pacientes'!$C73,'BD Pacientes'!$A:$I,8,FALSE)),"",VLOOKUP('Salidas Pacientes'!$C73,'BD Pacientes'!$A:$I,8,FALSE))</f>
        <v>NUBIA VALDIVIESO</v>
      </c>
      <c r="L73" s="17">
        <f>IF(ISERROR(VLOOKUP('Salidas Pacientes'!$C73,'BD Pacientes'!$A:$I,9,FALSE)),"",VLOOKUP('Salidas Pacientes'!$C73,'BD Pacientes'!$A:$I,9,FALSE))</f>
        <v>3186445700</v>
      </c>
      <c r="M73" s="17" t="s">
        <v>58</v>
      </c>
      <c r="N73" s="16" t="str">
        <f>IF(ISERROR(VLOOKUP('Salidas Pacientes'!$M73,Inventario!$A$2:$M$21,2,FALSE)),"",VLOOKUP('Salidas Pacientes'!$M73,Inventario!$A$2:$M$21,2,FALSE))</f>
        <v>Proquad</v>
      </c>
      <c r="O73" s="16" t="str">
        <f>IF(ISERROR(VLOOKUP('Salidas Pacientes'!$M73,Inventario!$A$2:$M$21,3,FALSE)),"",VLOOKUP('Salidas Pacientes'!$M73,Inventario!$A$2:$M$21,3,FALSE))</f>
        <v>Sarampion + Rubeola + parotiditis + varicela</v>
      </c>
      <c r="P73" s="100" t="str">
        <f>IF(ISERROR(VLOOKUP('Salidas Pacientes'!$M73,Inventario!$A$2:$M$21,4,FALSE)),"",VLOOKUP('Salidas Pacientes'!$M73,Inventario!$A$2:$M$21,4,FALSE))</f>
        <v>IPS FARALLONES</v>
      </c>
      <c r="Q73" s="100" t="str">
        <f>IF(ISERROR(VLOOKUP('Salidas Pacientes'!$M73,Inventario!$A$2:$M$21,5,FALSE)),"",VLOOKUP('Salidas Pacientes'!$M73,Inventario!$A$2:$M$21,5,FALSE))</f>
        <v>Merck</v>
      </c>
      <c r="R73" s="17" t="str">
        <f>IF(ISERROR(VLOOKUP('Salidas Pacientes'!$M73,Inventario!$A$2:$M$21,6,FALSE)),"",VLOOKUP('Salidas Pacientes'!$M73,Inventario!$A$2:$M$21,6,FALSE))</f>
        <v>4200</v>
      </c>
      <c r="S73" s="101" t="s">
        <v>170</v>
      </c>
      <c r="T73" s="102">
        <f>IF(ISERROR(VLOOKUP('Salidas Pacientes'!$S73,Entradas!$H$1:$I$412,2,FALSE)),"",VLOOKUP('Salidas Pacientes'!$S73,Entradas!$H$1:$I$412,2,FALSE))</f>
        <v>44650</v>
      </c>
      <c r="U73" s="98"/>
      <c r="V73" s="98">
        <v>1</v>
      </c>
      <c r="W73" s="105"/>
    </row>
    <row r="74" spans="1:23" ht="15.75" hidden="1" customHeight="1" outlineLevel="1">
      <c r="A74" s="95">
        <v>44446</v>
      </c>
      <c r="B74" s="95" t="s">
        <v>276</v>
      </c>
      <c r="C74" s="98">
        <v>1232810472</v>
      </c>
      <c r="D74" s="17" t="str">
        <f>IF(ISERROR(VLOOKUP('Salidas Pacientes'!$C74,'BD Pacientes'!$A:I,2,FALSE)),"",VLOOKUP('Salidas Pacientes'!$C74,'BD Pacientes'!$A:I,2,FALSE))</f>
        <v>RC</v>
      </c>
      <c r="E74" s="16" t="str">
        <f>IF(ISERROR(VLOOKUP('Salidas Pacientes'!$C74,'BD Pacientes'!$A:I,3,FALSE)),"",VLOOKUP('Salidas Pacientes'!$C74,'BD Pacientes'!$A:I,3,FALSE))</f>
        <v>MARTINA HINCAPIE VALDIVIESO</v>
      </c>
      <c r="F74" s="17" t="str">
        <f>IF(ISERROR(VLOOKUP('Salidas Pacientes'!$C74,'BD Pacientes'!$A:I,4,FALSE)),"",VLOOKUP('Salidas Pacientes'!$C74,'BD Pacientes'!$A:I,4,FALSE))</f>
        <v>F</v>
      </c>
      <c r="G74" s="95">
        <f>IF(ISERROR(VLOOKUP('Salidas Pacientes'!$C74,'BD Pacientes'!$A:I,5,FALSE)),"",VLOOKUP('Salidas Pacientes'!$C74,'BD Pacientes'!$A:I,5,FALSE))</f>
        <v>43789</v>
      </c>
      <c r="H74" s="95" t="str">
        <f t="shared" ca="1" si="0"/>
        <v>3 año, 9 mes</v>
      </c>
      <c r="I74" s="97" t="str">
        <f>IF(ISERROR(VLOOKUP('Salidas Pacientes'!$C74,'BD Pacientes'!$A:$I,6,FALSE)),"",VLOOKUP('Salidas Pacientes'!$C74,'BD Pacientes'!$A:$I,6,FALSE))</f>
        <v>CALLE 5 #80-109</v>
      </c>
      <c r="J74" s="98">
        <f>IF(ISERROR(VLOOKUP('Salidas Pacientes'!$C74,'BD Pacientes'!$A:$I,7,FALSE)),"",VLOOKUP('Salidas Pacientes'!$C74,'BD Pacientes'!$A:$I,7,FALSE))</f>
        <v>67039261</v>
      </c>
      <c r="K74" s="99" t="str">
        <f>IF(ISERROR(VLOOKUP('Salidas Pacientes'!$C74,'BD Pacientes'!$A:$I,8,FALSE)),"",VLOOKUP('Salidas Pacientes'!$C74,'BD Pacientes'!$A:$I,8,FALSE))</f>
        <v>NUBIA VALDIVIESO</v>
      </c>
      <c r="L74" s="17">
        <f>IF(ISERROR(VLOOKUP('Salidas Pacientes'!$C74,'BD Pacientes'!$A:$I,9,FALSE)),"",VLOOKUP('Salidas Pacientes'!$C74,'BD Pacientes'!$A:$I,9,FALSE))</f>
        <v>3186445700</v>
      </c>
      <c r="M74" s="17" t="s">
        <v>85</v>
      </c>
      <c r="N74" s="16" t="str">
        <f>IF(ISERROR(VLOOKUP('Salidas Pacientes'!$M74,Inventario!$A$2:$M$21,2,FALSE)),"",VLOOKUP('Salidas Pacientes'!$M74,Inventario!$A$2:$M$21,2,FALSE))</f>
        <v xml:space="preserve">Avaxim 80 </v>
      </c>
      <c r="O74" s="16" t="str">
        <f>IF(ISERROR(VLOOKUP('Salidas Pacientes'!$M74,Inventario!$A$2:$M$21,3,FALSE)),"",VLOOKUP('Salidas Pacientes'!$M74,Inventario!$A$2:$M$21,3,FALSE))</f>
        <v>Hepatitis A niño</v>
      </c>
      <c r="P74" s="100" t="str">
        <f>IF(ISERROR(VLOOKUP('Salidas Pacientes'!$M74,Inventario!$A$2:$M$21,4,FALSE)),"",VLOOKUP('Salidas Pacientes'!$M74,Inventario!$A$2:$M$21,4,FALSE))</f>
        <v>IPS FARALLONES</v>
      </c>
      <c r="Q74" s="100" t="str">
        <f>IF(ISERROR(VLOOKUP('Salidas Pacientes'!$M74,Inventario!$A$2:$M$21,5,FALSE)),"",VLOOKUP('Salidas Pacientes'!$M74,Inventario!$A$2:$M$21,5,FALSE))</f>
        <v>Sanofi</v>
      </c>
      <c r="R74" s="17" t="str">
        <f>IF(ISERROR(VLOOKUP('Salidas Pacientes'!$M74,Inventario!$A$2:$M$21,6,FALSE)),"",VLOOKUP('Salidas Pacientes'!$M74,Inventario!$A$2:$M$21,6,FALSE))</f>
        <v>2500</v>
      </c>
      <c r="S74" s="101" t="s">
        <v>162</v>
      </c>
      <c r="T74" s="102">
        <f>IF(ISERROR(VLOOKUP('Salidas Pacientes'!$S74,Entradas!$H$1:$I$412,2,FALSE)),"",VLOOKUP('Salidas Pacientes'!$S74,Entradas!$H$1:$I$412,2,FALSE))</f>
        <v>44957</v>
      </c>
      <c r="U74" s="98"/>
      <c r="V74" s="98">
        <v>1</v>
      </c>
      <c r="W74" s="105"/>
    </row>
    <row r="75" spans="1:23" ht="15.75" hidden="1" customHeight="1" outlineLevel="1">
      <c r="A75" s="95">
        <v>44446</v>
      </c>
      <c r="B75" s="95" t="s">
        <v>276</v>
      </c>
      <c r="C75" s="98">
        <v>1232810472</v>
      </c>
      <c r="D75" s="17" t="str">
        <f>IF(ISERROR(VLOOKUP('Salidas Pacientes'!$C75,'BD Pacientes'!$A:I,2,FALSE)),"",VLOOKUP('Salidas Pacientes'!$C75,'BD Pacientes'!$A:I,2,FALSE))</f>
        <v>RC</v>
      </c>
      <c r="E75" s="16" t="str">
        <f>IF(ISERROR(VLOOKUP('Salidas Pacientes'!$C75,'BD Pacientes'!$A:I,3,FALSE)),"",VLOOKUP('Salidas Pacientes'!$C75,'BD Pacientes'!$A:I,3,FALSE))</f>
        <v>MARTINA HINCAPIE VALDIVIESO</v>
      </c>
      <c r="F75" s="17" t="str">
        <f>IF(ISERROR(VLOOKUP('Salidas Pacientes'!$C75,'BD Pacientes'!$A:I,4,FALSE)),"",VLOOKUP('Salidas Pacientes'!$C75,'BD Pacientes'!$A:I,4,FALSE))</f>
        <v>F</v>
      </c>
      <c r="G75" s="95">
        <f>IF(ISERROR(VLOOKUP('Salidas Pacientes'!$C75,'BD Pacientes'!$A:I,5,FALSE)),"",VLOOKUP('Salidas Pacientes'!$C75,'BD Pacientes'!$A:I,5,FALSE))</f>
        <v>43789</v>
      </c>
      <c r="H75" s="95" t="str">
        <f t="shared" ca="1" si="0"/>
        <v>3 año, 9 mes</v>
      </c>
      <c r="I75" s="97" t="str">
        <f>IF(ISERROR(VLOOKUP('Salidas Pacientes'!$C75,'BD Pacientes'!$A:$I,6,FALSE)),"",VLOOKUP('Salidas Pacientes'!$C75,'BD Pacientes'!$A:$I,6,FALSE))</f>
        <v>CALLE 5 #80-109</v>
      </c>
      <c r="J75" s="98">
        <f>IF(ISERROR(VLOOKUP('Salidas Pacientes'!$C75,'BD Pacientes'!$A:$I,7,FALSE)),"",VLOOKUP('Salidas Pacientes'!$C75,'BD Pacientes'!$A:$I,7,FALSE))</f>
        <v>67039261</v>
      </c>
      <c r="K75" s="99" t="str">
        <f>IF(ISERROR(VLOOKUP('Salidas Pacientes'!$C75,'BD Pacientes'!$A:$I,8,FALSE)),"",VLOOKUP('Salidas Pacientes'!$C75,'BD Pacientes'!$A:$I,8,FALSE))</f>
        <v>NUBIA VALDIVIESO</v>
      </c>
      <c r="L75" s="17">
        <f>IF(ISERROR(VLOOKUP('Salidas Pacientes'!$C75,'BD Pacientes'!$A:$I,9,FALSE)),"",VLOOKUP('Salidas Pacientes'!$C75,'BD Pacientes'!$A:$I,9,FALSE))</f>
        <v>3186445700</v>
      </c>
      <c r="M75" s="17" t="s">
        <v>89</v>
      </c>
      <c r="N75" s="16" t="str">
        <f>IF(ISERROR(VLOOKUP('Salidas Pacientes'!$M75,Inventario!$A$2:$M$21,2,FALSE)),"",VLOOKUP('Salidas Pacientes'!$M75,Inventario!$A$2:$M$21,2,FALSE))</f>
        <v>Fluquadri</v>
      </c>
      <c r="O75" s="16" t="str">
        <f>IF(ISERROR(VLOOKUP('Salidas Pacientes'!$M75,Inventario!$A$2:$M$21,3,FALSE)),"",VLOOKUP('Salidas Pacientes'!$M75,Inventario!$A$2:$M$21,3,FALSE))</f>
        <v>Influenza</v>
      </c>
      <c r="P75" s="100" t="str">
        <f>IF(ISERROR(VLOOKUP('Salidas Pacientes'!$M75,Inventario!$A$2:$M$21,4,FALSE)),"",VLOOKUP('Salidas Pacientes'!$M75,Inventario!$A$2:$M$21,4,FALSE))</f>
        <v>IPS FARALLONES</v>
      </c>
      <c r="Q75" s="100" t="str">
        <f>IF(ISERROR(VLOOKUP('Salidas Pacientes'!$M75,Inventario!$A$2:$M$21,5,FALSE)),"",VLOOKUP('Salidas Pacientes'!$M75,Inventario!$A$2:$M$21,5,FALSE))</f>
        <v>Sanofi</v>
      </c>
      <c r="R75" s="17" t="str">
        <f>IF(ISERROR(VLOOKUP('Salidas Pacientes'!$M75,Inventario!$A$2:$M$21,6,FALSE)),"",VLOOKUP('Salidas Pacientes'!$M75,Inventario!$A$2:$M$21,6,FALSE))</f>
        <v>164992</v>
      </c>
      <c r="S75" s="101" t="s">
        <v>158</v>
      </c>
      <c r="T75" s="102">
        <f>IF(ISERROR(VLOOKUP('Salidas Pacientes'!$S75,Entradas!$H$1:$I$412,2,FALSE)),"",VLOOKUP('Salidas Pacientes'!$S75,Entradas!$H$1:$I$412,2,FALSE))</f>
        <v>44592</v>
      </c>
      <c r="U75" s="98"/>
      <c r="V75" s="98">
        <v>1</v>
      </c>
      <c r="W75" s="105"/>
    </row>
    <row r="76" spans="1:23" ht="15.75" hidden="1" customHeight="1" outlineLevel="1">
      <c r="A76" s="95">
        <v>44446</v>
      </c>
      <c r="B76" s="95" t="s">
        <v>276</v>
      </c>
      <c r="C76" s="98">
        <v>1232810472</v>
      </c>
      <c r="D76" s="17" t="str">
        <f>IF(ISERROR(VLOOKUP('Salidas Pacientes'!$C76,'BD Pacientes'!$A:I,2,FALSE)),"",VLOOKUP('Salidas Pacientes'!$C76,'BD Pacientes'!$A:I,2,FALSE))</f>
        <v>RC</v>
      </c>
      <c r="E76" s="16" t="str">
        <f>IF(ISERROR(VLOOKUP('Salidas Pacientes'!$C76,'BD Pacientes'!$A:I,3,FALSE)),"",VLOOKUP('Salidas Pacientes'!$C76,'BD Pacientes'!$A:I,3,FALSE))</f>
        <v>MARTINA HINCAPIE VALDIVIESO</v>
      </c>
      <c r="F76" s="17" t="str">
        <f>IF(ISERROR(VLOOKUP('Salidas Pacientes'!$C76,'BD Pacientes'!$A:I,4,FALSE)),"",VLOOKUP('Salidas Pacientes'!$C76,'BD Pacientes'!$A:I,4,FALSE))</f>
        <v>F</v>
      </c>
      <c r="G76" s="95">
        <f>IF(ISERROR(VLOOKUP('Salidas Pacientes'!$C76,'BD Pacientes'!$A:I,5,FALSE)),"",VLOOKUP('Salidas Pacientes'!$C76,'BD Pacientes'!$A:I,5,FALSE))</f>
        <v>43789</v>
      </c>
      <c r="H76" s="95" t="str">
        <f t="shared" ca="1" si="0"/>
        <v>3 año, 9 mes</v>
      </c>
      <c r="I76" s="97" t="str">
        <f>IF(ISERROR(VLOOKUP('Salidas Pacientes'!$C76,'BD Pacientes'!$A:$I,6,FALSE)),"",VLOOKUP('Salidas Pacientes'!$C76,'BD Pacientes'!$A:$I,6,FALSE))</f>
        <v>CALLE 5 #80-109</v>
      </c>
      <c r="J76" s="98">
        <f>IF(ISERROR(VLOOKUP('Salidas Pacientes'!$C76,'BD Pacientes'!$A:$I,7,FALSE)),"",VLOOKUP('Salidas Pacientes'!$C76,'BD Pacientes'!$A:$I,7,FALSE))</f>
        <v>67039261</v>
      </c>
      <c r="K76" s="99" t="str">
        <f>IF(ISERROR(VLOOKUP('Salidas Pacientes'!$C76,'BD Pacientes'!$A:$I,8,FALSE)),"",VLOOKUP('Salidas Pacientes'!$C76,'BD Pacientes'!$A:$I,8,FALSE))</f>
        <v>NUBIA VALDIVIESO</v>
      </c>
      <c r="L76" s="17">
        <f>IF(ISERROR(VLOOKUP('Salidas Pacientes'!$C76,'BD Pacientes'!$A:$I,9,FALSE)),"",VLOOKUP('Salidas Pacientes'!$C76,'BD Pacientes'!$A:$I,9,FALSE))</f>
        <v>3186445700</v>
      </c>
      <c r="M76" s="17" t="s">
        <v>54</v>
      </c>
      <c r="N76" s="16" t="str">
        <f>IF(ISERROR(VLOOKUP('Salidas Pacientes'!$M76,Inventario!$A$2:$M$21,2,FALSE)),"",VLOOKUP('Salidas Pacientes'!$M76,Inventario!$A$2:$M$21,2,FALSE))</f>
        <v>Prevenar</v>
      </c>
      <c r="O76" s="16" t="str">
        <f>IF(ISERROR(VLOOKUP('Salidas Pacientes'!$M76,Inventario!$A$2:$M$21,3,FALSE)),"",VLOOKUP('Salidas Pacientes'!$M76,Inventario!$A$2:$M$21,3,FALSE))</f>
        <v>Neumococo 13V</v>
      </c>
      <c r="P76" s="100" t="str">
        <f>IF(ISERROR(VLOOKUP('Salidas Pacientes'!$M76,Inventario!$A$2:$M$21,4,FALSE)),"",VLOOKUP('Salidas Pacientes'!$M76,Inventario!$A$2:$M$21,4,FALSE))</f>
        <v>Cobo Medical</v>
      </c>
      <c r="Q76" s="100" t="str">
        <f>IF(ISERROR(VLOOKUP('Salidas Pacientes'!$M76,Inventario!$A$2:$M$21,5,FALSE)),"",VLOOKUP('Salidas Pacientes'!$M76,Inventario!$A$2:$M$21,5,FALSE))</f>
        <v>Pfizer</v>
      </c>
      <c r="R76" s="17" t="str">
        <f>IF(ISERROR(VLOOKUP('Salidas Pacientes'!$M76,Inventario!$A$2:$M$21,6,FALSE)),"",VLOOKUP('Salidas Pacientes'!$M76,Inventario!$A$2:$M$21,6,FALSE))</f>
        <v>2156</v>
      </c>
      <c r="S76" s="101" t="s">
        <v>167</v>
      </c>
      <c r="T76" s="102">
        <f>IF(ISERROR(VLOOKUP('Salidas Pacientes'!$S76,Entradas!$H$1:$I$412,2,FALSE)),"",VLOOKUP('Salidas Pacientes'!$S76,Entradas!$H$1:$I$412,2,FALSE))</f>
        <v>44865</v>
      </c>
      <c r="U76" s="98"/>
      <c r="V76" s="98">
        <v>1</v>
      </c>
      <c r="W76" s="105"/>
    </row>
    <row r="77" spans="1:23" ht="15.75" hidden="1" customHeight="1" outlineLevel="1">
      <c r="A77" s="95">
        <v>44447</v>
      </c>
      <c r="B77" s="95" t="s">
        <v>276</v>
      </c>
      <c r="C77" s="98">
        <v>31258541</v>
      </c>
      <c r="D77" s="17" t="str">
        <f>IF(ISERROR(VLOOKUP('Salidas Pacientes'!$C77,'BD Pacientes'!$A:I,2,FALSE)),"",VLOOKUP('Salidas Pacientes'!$C77,'BD Pacientes'!$A:I,2,FALSE))</f>
        <v>CC</v>
      </c>
      <c r="E77" s="16" t="str">
        <f>IF(ISERROR(VLOOKUP('Salidas Pacientes'!$C77,'BD Pacientes'!$A:I,3,FALSE)),"",VLOOKUP('Salidas Pacientes'!$C77,'BD Pacientes'!$A:I,3,FALSE))</f>
        <v>CONSUELO MARTINEZ</v>
      </c>
      <c r="F77" s="17" t="str">
        <f>IF(ISERROR(VLOOKUP('Salidas Pacientes'!$C77,'BD Pacientes'!$A:I,4,FALSE)),"",VLOOKUP('Salidas Pacientes'!$C77,'BD Pacientes'!$A:I,4,FALSE))</f>
        <v>F</v>
      </c>
      <c r="G77" s="95">
        <f>IF(ISERROR(VLOOKUP('Salidas Pacientes'!$C77,'BD Pacientes'!$A:I,5,FALSE)),"",VLOOKUP('Salidas Pacientes'!$C77,'BD Pacientes'!$A:I,5,FALSE))</f>
        <v>21032</v>
      </c>
      <c r="H77" s="95" t="str">
        <f t="shared" ca="1" si="0"/>
        <v>66 año, 0 mes</v>
      </c>
      <c r="I77" s="97" t="str">
        <f>IF(ISERROR(VLOOKUP('Salidas Pacientes'!$C77,'BD Pacientes'!$A:$I,6,FALSE)),"",VLOOKUP('Salidas Pacientes'!$C77,'BD Pacientes'!$A:$I,6,FALSE))</f>
        <v>CRA 127 # 9-100</v>
      </c>
      <c r="J77" s="98">
        <f>IF(ISERROR(VLOOKUP('Salidas Pacientes'!$C77,'BD Pacientes'!$A:$I,7,FALSE)),"",VLOOKUP('Salidas Pacientes'!$C77,'BD Pacientes'!$A:$I,7,FALSE))</f>
        <v>0</v>
      </c>
      <c r="K77" s="99">
        <f>IF(ISERROR(VLOOKUP('Salidas Pacientes'!$C77,'BD Pacientes'!$A:$I,8,FALSE)),"",VLOOKUP('Salidas Pacientes'!$C77,'BD Pacientes'!$A:$I,8,FALSE))</f>
        <v>0</v>
      </c>
      <c r="L77" s="17">
        <f>IF(ISERROR(VLOOKUP('Salidas Pacientes'!$C77,'BD Pacientes'!$A:$I,9,FALSE)),"",VLOOKUP('Salidas Pacientes'!$C77,'BD Pacientes'!$A:$I,9,FALSE))</f>
        <v>0</v>
      </c>
      <c r="M77" s="17" t="s">
        <v>89</v>
      </c>
      <c r="N77" s="16" t="str">
        <f>IF(ISERROR(VLOOKUP('Salidas Pacientes'!$M77,Inventario!$A$2:$M$21,2,FALSE)),"",VLOOKUP('Salidas Pacientes'!$M77,Inventario!$A$2:$M$21,2,FALSE))</f>
        <v>Fluquadri</v>
      </c>
      <c r="O77" s="16" t="str">
        <f>IF(ISERROR(VLOOKUP('Salidas Pacientes'!$M77,Inventario!$A$2:$M$21,3,FALSE)),"",VLOOKUP('Salidas Pacientes'!$M77,Inventario!$A$2:$M$21,3,FALSE))</f>
        <v>Influenza</v>
      </c>
      <c r="P77" s="100" t="str">
        <f>IF(ISERROR(VLOOKUP('Salidas Pacientes'!$M77,Inventario!$A$2:$M$21,4,FALSE)),"",VLOOKUP('Salidas Pacientes'!$M77,Inventario!$A$2:$M$21,4,FALSE))</f>
        <v>IPS FARALLONES</v>
      </c>
      <c r="Q77" s="100" t="str">
        <f>IF(ISERROR(VLOOKUP('Salidas Pacientes'!$M77,Inventario!$A$2:$M$21,5,FALSE)),"",VLOOKUP('Salidas Pacientes'!$M77,Inventario!$A$2:$M$21,5,FALSE))</f>
        <v>Sanofi</v>
      </c>
      <c r="R77" s="17" t="str">
        <f>IF(ISERROR(VLOOKUP('Salidas Pacientes'!$M77,Inventario!$A$2:$M$21,6,FALSE)),"",VLOOKUP('Salidas Pacientes'!$M77,Inventario!$A$2:$M$21,6,FALSE))</f>
        <v>164992</v>
      </c>
      <c r="S77" s="101" t="s">
        <v>158</v>
      </c>
      <c r="T77" s="102">
        <f>IF(ISERROR(VLOOKUP('Salidas Pacientes'!$S77,Entradas!$H$1:$I$412,2,FALSE)),"",VLOOKUP('Salidas Pacientes'!$S77,Entradas!$H$1:$I$412,2,FALSE))</f>
        <v>44592</v>
      </c>
      <c r="U77" s="98"/>
      <c r="V77" s="98">
        <v>1</v>
      </c>
      <c r="W77" s="105"/>
    </row>
    <row r="78" spans="1:23" ht="15.75" hidden="1" customHeight="1" outlineLevel="1">
      <c r="A78" s="95">
        <v>44447</v>
      </c>
      <c r="B78" s="95" t="s">
        <v>276</v>
      </c>
      <c r="C78" s="98">
        <v>14447026</v>
      </c>
      <c r="D78" s="17" t="str">
        <f>IF(ISERROR(VLOOKUP('Salidas Pacientes'!$C78,'BD Pacientes'!$A:I,2,FALSE)),"",VLOOKUP('Salidas Pacientes'!$C78,'BD Pacientes'!$A:I,2,FALSE))</f>
        <v>CC</v>
      </c>
      <c r="E78" s="16" t="str">
        <f>IF(ISERROR(VLOOKUP('Salidas Pacientes'!$C78,'BD Pacientes'!$A:I,3,FALSE)),"",VLOOKUP('Salidas Pacientes'!$C78,'BD Pacientes'!$A:I,3,FALSE))</f>
        <v>ARMANDO ESPINOSA</v>
      </c>
      <c r="F78" s="17" t="str">
        <f>IF(ISERROR(VLOOKUP('Salidas Pacientes'!$C78,'BD Pacientes'!$A:I,4,FALSE)),"",VLOOKUP('Salidas Pacientes'!$C78,'BD Pacientes'!$A:I,4,FALSE))</f>
        <v>M</v>
      </c>
      <c r="G78" s="95">
        <f>IF(ISERROR(VLOOKUP('Salidas Pacientes'!$C78,'BD Pacientes'!$A:I,5,FALSE)),"",VLOOKUP('Salidas Pacientes'!$C78,'BD Pacientes'!$A:I,5,FALSE))</f>
        <v>16463</v>
      </c>
      <c r="H78" s="95" t="str">
        <f t="shared" ca="1" si="0"/>
        <v>78 año, 6 mes</v>
      </c>
      <c r="I78" s="97" t="str">
        <f>IF(ISERROR(VLOOKUP('Salidas Pacientes'!$C78,'BD Pacientes'!$A:$I,6,FALSE)),"",VLOOKUP('Salidas Pacientes'!$C78,'BD Pacientes'!$A:$I,6,FALSE))</f>
        <v>CRA 127 # 9-100</v>
      </c>
      <c r="J78" s="98">
        <f>IF(ISERROR(VLOOKUP('Salidas Pacientes'!$C78,'BD Pacientes'!$A:$I,7,FALSE)),"",VLOOKUP('Salidas Pacientes'!$C78,'BD Pacientes'!$A:$I,7,FALSE))</f>
        <v>0</v>
      </c>
      <c r="K78" s="99">
        <f>IF(ISERROR(VLOOKUP('Salidas Pacientes'!$C78,'BD Pacientes'!$A:$I,8,FALSE)),"",VLOOKUP('Salidas Pacientes'!$C78,'BD Pacientes'!$A:$I,8,FALSE))</f>
        <v>0</v>
      </c>
      <c r="L78" s="17">
        <f>IF(ISERROR(VLOOKUP('Salidas Pacientes'!$C78,'BD Pacientes'!$A:$I,9,FALSE)),"",VLOOKUP('Salidas Pacientes'!$C78,'BD Pacientes'!$A:$I,9,FALSE))</f>
        <v>0</v>
      </c>
      <c r="M78" s="17" t="s">
        <v>89</v>
      </c>
      <c r="N78" s="16" t="str">
        <f>IF(ISERROR(VLOOKUP('Salidas Pacientes'!$M78,Inventario!$A$2:$M$21,2,FALSE)),"",VLOOKUP('Salidas Pacientes'!$M78,Inventario!$A$2:$M$21,2,FALSE))</f>
        <v>Fluquadri</v>
      </c>
      <c r="O78" s="16" t="str">
        <f>IF(ISERROR(VLOOKUP('Salidas Pacientes'!$M78,Inventario!$A$2:$M$21,3,FALSE)),"",VLOOKUP('Salidas Pacientes'!$M78,Inventario!$A$2:$M$21,3,FALSE))</f>
        <v>Influenza</v>
      </c>
      <c r="P78" s="100" t="str">
        <f>IF(ISERROR(VLOOKUP('Salidas Pacientes'!$M78,Inventario!$A$2:$M$21,4,FALSE)),"",VLOOKUP('Salidas Pacientes'!$M78,Inventario!$A$2:$M$21,4,FALSE))</f>
        <v>IPS FARALLONES</v>
      </c>
      <c r="Q78" s="100" t="str">
        <f>IF(ISERROR(VLOOKUP('Salidas Pacientes'!$M78,Inventario!$A$2:$M$21,5,FALSE)),"",VLOOKUP('Salidas Pacientes'!$M78,Inventario!$A$2:$M$21,5,FALSE))</f>
        <v>Sanofi</v>
      </c>
      <c r="R78" s="17" t="str">
        <f>IF(ISERROR(VLOOKUP('Salidas Pacientes'!$M78,Inventario!$A$2:$M$21,6,FALSE)),"",VLOOKUP('Salidas Pacientes'!$M78,Inventario!$A$2:$M$21,6,FALSE))</f>
        <v>164992</v>
      </c>
      <c r="S78" s="101" t="s">
        <v>158</v>
      </c>
      <c r="T78" s="102">
        <f>IF(ISERROR(VLOOKUP('Salidas Pacientes'!$S78,Entradas!$H$1:$I$412,2,FALSE)),"",VLOOKUP('Salidas Pacientes'!$S78,Entradas!$H$1:$I$412,2,FALSE))</f>
        <v>44592</v>
      </c>
      <c r="U78" s="98"/>
      <c r="V78" s="98">
        <v>1</v>
      </c>
      <c r="W78" s="105"/>
    </row>
    <row r="79" spans="1:23" ht="15.75" hidden="1" customHeight="1" outlineLevel="1">
      <c r="A79" s="95">
        <v>44448</v>
      </c>
      <c r="B79" s="95" t="s">
        <v>276</v>
      </c>
      <c r="C79" s="98">
        <v>1232809734</v>
      </c>
      <c r="D79" s="17" t="str">
        <f>IF(ISERROR(VLOOKUP('Salidas Pacientes'!$C79,'BD Pacientes'!$A:I,2,FALSE)),"",VLOOKUP('Salidas Pacientes'!$C79,'BD Pacientes'!$A:I,2,FALSE))</f>
        <v>RC</v>
      </c>
      <c r="E79" s="16" t="str">
        <f>IF(ISERROR(VLOOKUP('Salidas Pacientes'!$C79,'BD Pacientes'!$A:I,3,FALSE)),"",VLOOKUP('Salidas Pacientes'!$C79,'BD Pacientes'!$A:I,3,FALSE))</f>
        <v>LUNA EUSSE PELAEZ</v>
      </c>
      <c r="F79" s="17" t="str">
        <f>IF(ISERROR(VLOOKUP('Salidas Pacientes'!$C79,'BD Pacientes'!$A:I,4,FALSE)),"",VLOOKUP('Salidas Pacientes'!$C79,'BD Pacientes'!$A:I,4,FALSE))</f>
        <v>F</v>
      </c>
      <c r="G79" s="95">
        <f>IF(ISERROR(VLOOKUP('Salidas Pacientes'!$C79,'BD Pacientes'!$A:I,5,FALSE)),"",VLOOKUP('Salidas Pacientes'!$C79,'BD Pacientes'!$A:I,5,FALSE))</f>
        <v>0</v>
      </c>
      <c r="H79" s="95" t="str">
        <f t="shared" ca="1" si="0"/>
        <v>123 año, 7 mes</v>
      </c>
      <c r="I79" s="97" t="str">
        <f>IF(ISERROR(VLOOKUP('Salidas Pacientes'!$C79,'BD Pacientes'!$A:$I,6,FALSE)),"",VLOOKUP('Salidas Pacientes'!$C79,'BD Pacientes'!$A:$I,6,FALSE))</f>
        <v>CRA 5 #8-52</v>
      </c>
      <c r="J79" s="98">
        <f>IF(ISERROR(VLOOKUP('Salidas Pacientes'!$C79,'BD Pacientes'!$A:$I,7,FALSE)),"",VLOOKUP('Salidas Pacientes'!$C79,'BD Pacientes'!$A:$I,7,FALSE))</f>
        <v>0</v>
      </c>
      <c r="K79" s="99">
        <f>IF(ISERROR(VLOOKUP('Salidas Pacientes'!$C79,'BD Pacientes'!$A:$I,8,FALSE)),"",VLOOKUP('Salidas Pacientes'!$C79,'BD Pacientes'!$A:$I,8,FALSE))</f>
        <v>0</v>
      </c>
      <c r="L79" s="17">
        <f>IF(ISERROR(VLOOKUP('Salidas Pacientes'!$C79,'BD Pacientes'!$A:$I,9,FALSE)),"",VLOOKUP('Salidas Pacientes'!$C79,'BD Pacientes'!$A:$I,9,FALSE))</f>
        <v>0</v>
      </c>
      <c r="M79" s="17" t="s">
        <v>89</v>
      </c>
      <c r="N79" s="16" t="str">
        <f>IF(ISERROR(VLOOKUP('Salidas Pacientes'!$M79,Inventario!$A$2:$M$21,2,FALSE)),"",VLOOKUP('Salidas Pacientes'!$M79,Inventario!$A$2:$M$21,2,FALSE))</f>
        <v>Fluquadri</v>
      </c>
      <c r="O79" s="16" t="str">
        <f>IF(ISERROR(VLOOKUP('Salidas Pacientes'!$M79,Inventario!$A$2:$M$21,3,FALSE)),"",VLOOKUP('Salidas Pacientes'!$M79,Inventario!$A$2:$M$21,3,FALSE))</f>
        <v>Influenza</v>
      </c>
      <c r="P79" s="100" t="str">
        <f>IF(ISERROR(VLOOKUP('Salidas Pacientes'!$M79,Inventario!$A$2:$M$21,4,FALSE)),"",VLOOKUP('Salidas Pacientes'!$M79,Inventario!$A$2:$M$21,4,FALSE))</f>
        <v>IPS FARALLONES</v>
      </c>
      <c r="Q79" s="100" t="str">
        <f>IF(ISERROR(VLOOKUP('Salidas Pacientes'!$M79,Inventario!$A$2:$M$21,5,FALSE)),"",VLOOKUP('Salidas Pacientes'!$M79,Inventario!$A$2:$M$21,5,FALSE))</f>
        <v>Sanofi</v>
      </c>
      <c r="R79" s="17" t="str">
        <f>IF(ISERROR(VLOOKUP('Salidas Pacientes'!$M79,Inventario!$A$2:$M$21,6,FALSE)),"",VLOOKUP('Salidas Pacientes'!$M79,Inventario!$A$2:$M$21,6,FALSE))</f>
        <v>164992</v>
      </c>
      <c r="S79" s="101" t="s">
        <v>158</v>
      </c>
      <c r="T79" s="102">
        <f>IF(ISERROR(VLOOKUP('Salidas Pacientes'!$S79,Entradas!$H$1:$I$412,2,FALSE)),"",VLOOKUP('Salidas Pacientes'!$S79,Entradas!$H$1:$I$412,2,FALSE))</f>
        <v>44592</v>
      </c>
      <c r="U79" s="98"/>
      <c r="V79" s="98">
        <v>1</v>
      </c>
      <c r="W79" s="105"/>
    </row>
    <row r="80" spans="1:23" ht="15.75" hidden="1" customHeight="1" outlineLevel="1">
      <c r="A80" s="95">
        <v>44449</v>
      </c>
      <c r="B80" s="95" t="s">
        <v>276</v>
      </c>
      <c r="C80" s="98">
        <v>1232810887</v>
      </c>
      <c r="D80" s="17" t="str">
        <f>IF(ISERROR(VLOOKUP('Salidas Pacientes'!$C80,'BD Pacientes'!$A:I,2,FALSE)),"",VLOOKUP('Salidas Pacientes'!$C80,'BD Pacientes'!$A:I,2,FALSE))</f>
        <v>RC</v>
      </c>
      <c r="E80" s="16" t="str">
        <f>IF(ISERROR(VLOOKUP('Salidas Pacientes'!$C80,'BD Pacientes'!$A:I,3,FALSE)),"",VLOOKUP('Salidas Pacientes'!$C80,'BD Pacientes'!$A:I,3,FALSE))</f>
        <v>VALENTINA LOPEZ KLUSSMAN</v>
      </c>
      <c r="F80" s="17" t="str">
        <f>IF(ISERROR(VLOOKUP('Salidas Pacientes'!$C80,'BD Pacientes'!$A:I,4,FALSE)),"",VLOOKUP('Salidas Pacientes'!$C80,'BD Pacientes'!$A:I,4,FALSE))</f>
        <v>F</v>
      </c>
      <c r="G80" s="95">
        <f>IF(ISERROR(VLOOKUP('Salidas Pacientes'!$C80,'BD Pacientes'!$A:I,5,FALSE)),"",VLOOKUP('Salidas Pacientes'!$C80,'BD Pacientes'!$A:I,5,FALSE))</f>
        <v>0</v>
      </c>
      <c r="H80" s="95" t="str">
        <f t="shared" ca="1" si="0"/>
        <v>123 año, 7 mes</v>
      </c>
      <c r="I80" s="97" t="str">
        <f>IF(ISERROR(VLOOKUP('Salidas Pacientes'!$C80,'BD Pacientes'!$A:$I,6,FALSE)),"",VLOOKUP('Salidas Pacientes'!$C80,'BD Pacientes'!$A:$I,6,FALSE))</f>
        <v>AV 3C NORTE #42N-73</v>
      </c>
      <c r="J80" s="98">
        <f>IF(ISERROR(VLOOKUP('Salidas Pacientes'!$C80,'BD Pacientes'!$A:$I,7,FALSE)),"",VLOOKUP('Salidas Pacientes'!$C80,'BD Pacientes'!$A:$I,7,FALSE))</f>
        <v>0</v>
      </c>
      <c r="K80" s="99">
        <f>IF(ISERROR(VLOOKUP('Salidas Pacientes'!$C80,'BD Pacientes'!$A:$I,8,FALSE)),"",VLOOKUP('Salidas Pacientes'!$C80,'BD Pacientes'!$A:$I,8,FALSE))</f>
        <v>0</v>
      </c>
      <c r="L80" s="17">
        <f>IF(ISERROR(VLOOKUP('Salidas Pacientes'!$C80,'BD Pacientes'!$A:$I,9,FALSE)),"",VLOOKUP('Salidas Pacientes'!$C80,'BD Pacientes'!$A:$I,9,FALSE))</f>
        <v>0</v>
      </c>
      <c r="M80" s="17" t="s">
        <v>54</v>
      </c>
      <c r="N80" s="16" t="str">
        <f>IF(ISERROR(VLOOKUP('Salidas Pacientes'!$M80,Inventario!$A$2:$M$21,2,FALSE)),"",VLOOKUP('Salidas Pacientes'!$M80,Inventario!$A$2:$M$21,2,FALSE))</f>
        <v>Prevenar</v>
      </c>
      <c r="O80" s="16" t="str">
        <f>IF(ISERROR(VLOOKUP('Salidas Pacientes'!$M80,Inventario!$A$2:$M$21,3,FALSE)),"",VLOOKUP('Salidas Pacientes'!$M80,Inventario!$A$2:$M$21,3,FALSE))</f>
        <v>Neumococo 13V</v>
      </c>
      <c r="P80" s="100" t="str">
        <f>IF(ISERROR(VLOOKUP('Salidas Pacientes'!$M80,Inventario!$A$2:$M$21,4,FALSE)),"",VLOOKUP('Salidas Pacientes'!$M80,Inventario!$A$2:$M$21,4,FALSE))</f>
        <v>Cobo Medical</v>
      </c>
      <c r="Q80" s="100" t="str">
        <f>IF(ISERROR(VLOOKUP('Salidas Pacientes'!$M80,Inventario!$A$2:$M$21,5,FALSE)),"",VLOOKUP('Salidas Pacientes'!$M80,Inventario!$A$2:$M$21,5,FALSE))</f>
        <v>Pfizer</v>
      </c>
      <c r="R80" s="17" t="str">
        <f>IF(ISERROR(VLOOKUP('Salidas Pacientes'!$M80,Inventario!$A$2:$M$21,6,FALSE)),"",VLOOKUP('Salidas Pacientes'!$M80,Inventario!$A$2:$M$21,6,FALSE))</f>
        <v>2156</v>
      </c>
      <c r="S80" s="101" t="s">
        <v>167</v>
      </c>
      <c r="T80" s="102">
        <f>IF(ISERROR(VLOOKUP('Salidas Pacientes'!$S80,Entradas!$H$1:$I$412,2,FALSE)),"",VLOOKUP('Salidas Pacientes'!$S80,Entradas!$H$1:$I$412,2,FALSE))</f>
        <v>44865</v>
      </c>
      <c r="U80" s="98"/>
      <c r="V80" s="98">
        <v>1</v>
      </c>
      <c r="W80" s="105"/>
    </row>
    <row r="81" spans="1:23" ht="15.75" hidden="1" customHeight="1" outlineLevel="1">
      <c r="A81" s="95">
        <v>44449</v>
      </c>
      <c r="B81" s="95" t="s">
        <v>276</v>
      </c>
      <c r="C81" s="98">
        <v>656127066</v>
      </c>
      <c r="D81" s="17" t="str">
        <f>IF(ISERROR(VLOOKUP('Salidas Pacientes'!$C81,'BD Pacientes'!$A:I,2,FALSE)),"",VLOOKUP('Salidas Pacientes'!$C81,'BD Pacientes'!$A:I,2,FALSE))</f>
        <v>PA</v>
      </c>
      <c r="E81" s="16" t="str">
        <f>IF(ISERROR(VLOOKUP('Salidas Pacientes'!$C81,'BD Pacientes'!$A:I,3,FALSE)),"",VLOOKUP('Salidas Pacientes'!$C81,'BD Pacientes'!$A:I,3,FALSE))</f>
        <v>SANTIAGO LOMBANA GIRON</v>
      </c>
      <c r="F81" s="17" t="str">
        <f>IF(ISERROR(VLOOKUP('Salidas Pacientes'!$C81,'BD Pacientes'!$A:I,4,FALSE)),"",VLOOKUP('Salidas Pacientes'!$C81,'BD Pacientes'!$A:I,4,FALSE))</f>
        <v>M</v>
      </c>
      <c r="G81" s="95">
        <f>IF(ISERROR(VLOOKUP('Salidas Pacientes'!$C81,'BD Pacientes'!$A:I,5,FALSE)),"",VLOOKUP('Salidas Pacientes'!$C81,'BD Pacientes'!$A:I,5,FALSE))</f>
        <v>44387</v>
      </c>
      <c r="H81" s="95" t="str">
        <f t="shared" ca="1" si="0"/>
        <v>2 año, 1 mes</v>
      </c>
      <c r="I81" s="97" t="str">
        <f>IF(ISERROR(VLOOKUP('Salidas Pacientes'!$C81,'BD Pacientes'!$A:$I,6,FALSE)),"",VLOOKUP('Salidas Pacientes'!$C81,'BD Pacientes'!$A:$I,6,FALSE))</f>
        <v>CALLE 9A OESTE # 38-120</v>
      </c>
      <c r="J81" s="98">
        <f>IF(ISERROR(VLOOKUP('Salidas Pacientes'!$C81,'BD Pacientes'!$A:$I,7,FALSE)),"",VLOOKUP('Salidas Pacientes'!$C81,'BD Pacientes'!$A:$I,7,FALSE))</f>
        <v>0</v>
      </c>
      <c r="K81" s="99">
        <f>IF(ISERROR(VLOOKUP('Salidas Pacientes'!$C81,'BD Pacientes'!$A:$I,8,FALSE)),"",VLOOKUP('Salidas Pacientes'!$C81,'BD Pacientes'!$A:$I,8,FALSE))</f>
        <v>0</v>
      </c>
      <c r="L81" s="17">
        <f>IF(ISERROR(VLOOKUP('Salidas Pacientes'!$C81,'BD Pacientes'!$A:$I,9,FALSE)),"",VLOOKUP('Salidas Pacientes'!$C81,'BD Pacientes'!$A:$I,9,FALSE))</f>
        <v>0</v>
      </c>
      <c r="M81" s="17" t="s">
        <v>96</v>
      </c>
      <c r="N81" s="16" t="str">
        <f>IF(ISERROR(VLOOKUP('Salidas Pacientes'!$M81,Inventario!$A$2:$M$21,2,FALSE)),"",VLOOKUP('Salidas Pacientes'!$M81,Inventario!$A$2:$M$21,2,FALSE))</f>
        <v>Rotateq</v>
      </c>
      <c r="O81" s="16" t="str">
        <f>IF(ISERROR(VLOOKUP('Salidas Pacientes'!$M81,Inventario!$A$2:$M$21,3,FALSE)),"",VLOOKUP('Salidas Pacientes'!$M81,Inventario!$A$2:$M$21,3,FALSE))</f>
        <v>Rotavirus Vivo Atenuado</v>
      </c>
      <c r="P81" s="100" t="str">
        <f>IF(ISERROR(VLOOKUP('Salidas Pacientes'!$M81,Inventario!$A$2:$M$21,4,FALSE)),"",VLOOKUP('Salidas Pacientes'!$M81,Inventario!$A$2:$M$21,4,FALSE))</f>
        <v>IPS FARALLONES</v>
      </c>
      <c r="Q81" s="100" t="str">
        <f>IF(ISERROR(VLOOKUP('Salidas Pacientes'!$M81,Inventario!$A$2:$M$21,5,FALSE)),"",VLOOKUP('Salidas Pacientes'!$M81,Inventario!$A$2:$M$21,5,FALSE))</f>
        <v>Merck</v>
      </c>
      <c r="R81" s="17" t="str">
        <f>IF(ISERROR(VLOOKUP('Salidas Pacientes'!$M81,Inventario!$A$2:$M$21,6,FALSE)),"",VLOOKUP('Salidas Pacientes'!$M81,Inventario!$A$2:$M$21,6,FALSE))</f>
        <v>1800</v>
      </c>
      <c r="S81" s="101" t="s">
        <v>157</v>
      </c>
      <c r="T81" s="102">
        <f>IF(ISERROR(VLOOKUP('Salidas Pacientes'!$S81,Entradas!$H$1:$I$412,2,FALSE)),"",VLOOKUP('Salidas Pacientes'!$S81,Entradas!$H$1:$I$412,2,FALSE))</f>
        <v>44805</v>
      </c>
      <c r="U81" s="98"/>
      <c r="V81" s="98">
        <v>1</v>
      </c>
      <c r="W81" s="105"/>
    </row>
    <row r="82" spans="1:23" ht="15.75" hidden="1" customHeight="1" outlineLevel="1">
      <c r="A82" s="95">
        <v>44449</v>
      </c>
      <c r="B82" s="95" t="s">
        <v>276</v>
      </c>
      <c r="C82" s="98">
        <v>656127066</v>
      </c>
      <c r="D82" s="17" t="str">
        <f>IF(ISERROR(VLOOKUP('Salidas Pacientes'!$C82,'BD Pacientes'!$A:I,2,FALSE)),"",VLOOKUP('Salidas Pacientes'!$C82,'BD Pacientes'!$A:I,2,FALSE))</f>
        <v>PA</v>
      </c>
      <c r="E82" s="16" t="str">
        <f>IF(ISERROR(VLOOKUP('Salidas Pacientes'!$C82,'BD Pacientes'!$A:I,3,FALSE)),"",VLOOKUP('Salidas Pacientes'!$C82,'BD Pacientes'!$A:I,3,FALSE))</f>
        <v>SANTIAGO LOMBANA GIRON</v>
      </c>
      <c r="F82" s="17" t="str">
        <f>IF(ISERROR(VLOOKUP('Salidas Pacientes'!$C82,'BD Pacientes'!$A:I,4,FALSE)),"",VLOOKUP('Salidas Pacientes'!$C82,'BD Pacientes'!$A:I,4,FALSE))</f>
        <v>M</v>
      </c>
      <c r="G82" s="95">
        <f>IF(ISERROR(VLOOKUP('Salidas Pacientes'!$C82,'BD Pacientes'!$A:I,5,FALSE)),"",VLOOKUP('Salidas Pacientes'!$C82,'BD Pacientes'!$A:I,5,FALSE))</f>
        <v>44387</v>
      </c>
      <c r="H82" s="95" t="str">
        <f t="shared" ca="1" si="0"/>
        <v>2 año, 1 mes</v>
      </c>
      <c r="I82" s="97" t="str">
        <f>IF(ISERROR(VLOOKUP('Salidas Pacientes'!$C82,'BD Pacientes'!$A:$I,6,FALSE)),"",VLOOKUP('Salidas Pacientes'!$C82,'BD Pacientes'!$A:$I,6,FALSE))</f>
        <v>CALLE 9A OESTE # 38-120</v>
      </c>
      <c r="J82" s="98">
        <f>IF(ISERROR(VLOOKUP('Salidas Pacientes'!$C82,'BD Pacientes'!$A:$I,7,FALSE)),"",VLOOKUP('Salidas Pacientes'!$C82,'BD Pacientes'!$A:$I,7,FALSE))</f>
        <v>0</v>
      </c>
      <c r="K82" s="99">
        <f>IF(ISERROR(VLOOKUP('Salidas Pacientes'!$C82,'BD Pacientes'!$A:$I,8,FALSE)),"",VLOOKUP('Salidas Pacientes'!$C82,'BD Pacientes'!$A:$I,8,FALSE))</f>
        <v>0</v>
      </c>
      <c r="L82" s="17">
        <f>IF(ISERROR(VLOOKUP('Salidas Pacientes'!$C82,'BD Pacientes'!$A:$I,9,FALSE)),"",VLOOKUP('Salidas Pacientes'!$C82,'BD Pacientes'!$A:$I,9,FALSE))</f>
        <v>0</v>
      </c>
      <c r="M82" s="17" t="s">
        <v>54</v>
      </c>
      <c r="N82" s="16" t="str">
        <f>IF(ISERROR(VLOOKUP('Salidas Pacientes'!$M82,Inventario!$A$2:$M$21,2,FALSE)),"",VLOOKUP('Salidas Pacientes'!$M82,Inventario!$A$2:$M$21,2,FALSE))</f>
        <v>Prevenar</v>
      </c>
      <c r="O82" s="16" t="str">
        <f>IF(ISERROR(VLOOKUP('Salidas Pacientes'!$M82,Inventario!$A$2:$M$21,3,FALSE)),"",VLOOKUP('Salidas Pacientes'!$M82,Inventario!$A$2:$M$21,3,FALSE))</f>
        <v>Neumococo 13V</v>
      </c>
      <c r="P82" s="100" t="str">
        <f>IF(ISERROR(VLOOKUP('Salidas Pacientes'!$M82,Inventario!$A$2:$M$21,4,FALSE)),"",VLOOKUP('Salidas Pacientes'!$M82,Inventario!$A$2:$M$21,4,FALSE))</f>
        <v>Cobo Medical</v>
      </c>
      <c r="Q82" s="100" t="str">
        <f>IF(ISERROR(VLOOKUP('Salidas Pacientes'!$M82,Inventario!$A$2:$M$21,5,FALSE)),"",VLOOKUP('Salidas Pacientes'!$M82,Inventario!$A$2:$M$21,5,FALSE))</f>
        <v>Pfizer</v>
      </c>
      <c r="R82" s="17" t="str">
        <f>IF(ISERROR(VLOOKUP('Salidas Pacientes'!$M82,Inventario!$A$2:$M$21,6,FALSE)),"",VLOOKUP('Salidas Pacientes'!$M82,Inventario!$A$2:$M$21,6,FALSE))</f>
        <v>2156</v>
      </c>
      <c r="S82" s="101" t="s">
        <v>167</v>
      </c>
      <c r="T82" s="102">
        <f>IF(ISERROR(VLOOKUP('Salidas Pacientes'!$S82,Entradas!$H$1:$I$412,2,FALSE)),"",VLOOKUP('Salidas Pacientes'!$S82,Entradas!$H$1:$I$412,2,FALSE))</f>
        <v>44865</v>
      </c>
      <c r="U82" s="98"/>
      <c r="V82" s="98">
        <v>1</v>
      </c>
      <c r="W82" s="105"/>
    </row>
    <row r="83" spans="1:23" ht="15.75" hidden="1" customHeight="1" outlineLevel="1">
      <c r="A83" s="95">
        <v>44449</v>
      </c>
      <c r="B83" s="95" t="s">
        <v>276</v>
      </c>
      <c r="C83" s="98">
        <v>656127066</v>
      </c>
      <c r="D83" s="17" t="str">
        <f>IF(ISERROR(VLOOKUP('Salidas Pacientes'!$C83,'BD Pacientes'!$A:I,2,FALSE)),"",VLOOKUP('Salidas Pacientes'!$C83,'BD Pacientes'!$A:I,2,FALSE))</f>
        <v>PA</v>
      </c>
      <c r="E83" s="16" t="str">
        <f>IF(ISERROR(VLOOKUP('Salidas Pacientes'!$C83,'BD Pacientes'!$A:I,3,FALSE)),"",VLOOKUP('Salidas Pacientes'!$C83,'BD Pacientes'!$A:I,3,FALSE))</f>
        <v>SANTIAGO LOMBANA GIRON</v>
      </c>
      <c r="F83" s="17" t="str">
        <f>IF(ISERROR(VLOOKUP('Salidas Pacientes'!$C83,'BD Pacientes'!$A:I,4,FALSE)),"",VLOOKUP('Salidas Pacientes'!$C83,'BD Pacientes'!$A:I,4,FALSE))</f>
        <v>M</v>
      </c>
      <c r="G83" s="95">
        <f>IF(ISERROR(VLOOKUP('Salidas Pacientes'!$C83,'BD Pacientes'!$A:I,5,FALSE)),"",VLOOKUP('Salidas Pacientes'!$C83,'BD Pacientes'!$A:I,5,FALSE))</f>
        <v>44387</v>
      </c>
      <c r="H83" s="95" t="str">
        <f t="shared" ca="1" si="0"/>
        <v>2 año, 1 mes</v>
      </c>
      <c r="I83" s="97" t="str">
        <f>IF(ISERROR(VLOOKUP('Salidas Pacientes'!$C83,'BD Pacientes'!$A:$I,6,FALSE)),"",VLOOKUP('Salidas Pacientes'!$C83,'BD Pacientes'!$A:$I,6,FALSE))</f>
        <v>CALLE 9A OESTE # 38-120</v>
      </c>
      <c r="J83" s="98">
        <f>IF(ISERROR(VLOOKUP('Salidas Pacientes'!$C83,'BD Pacientes'!$A:$I,7,FALSE)),"",VLOOKUP('Salidas Pacientes'!$C83,'BD Pacientes'!$A:$I,7,FALSE))</f>
        <v>0</v>
      </c>
      <c r="K83" s="99">
        <f>IF(ISERROR(VLOOKUP('Salidas Pacientes'!$C83,'BD Pacientes'!$A:$I,8,FALSE)),"",VLOOKUP('Salidas Pacientes'!$C83,'BD Pacientes'!$A:$I,8,FALSE))</f>
        <v>0</v>
      </c>
      <c r="L83" s="17">
        <f>IF(ISERROR(VLOOKUP('Salidas Pacientes'!$C83,'BD Pacientes'!$A:$I,9,FALSE)),"",VLOOKUP('Salidas Pacientes'!$C83,'BD Pacientes'!$A:$I,9,FALSE))</f>
        <v>0</v>
      </c>
      <c r="M83" s="17" t="s">
        <v>77</v>
      </c>
      <c r="N83" s="16" t="str">
        <f>IF(ISERROR(VLOOKUP('Salidas Pacientes'!$M83,Inventario!$A$2:$M$21,2,FALSE)),"",VLOOKUP('Salidas Pacientes'!$M83,Inventario!$A$2:$M$21,2,FALSE))</f>
        <v>Hexaxim</v>
      </c>
      <c r="O83" s="16" t="str">
        <f>IF(ISERROR(VLOOKUP('Salidas Pacientes'!$M83,Inventario!$A$2:$M$21,3,FALSE)),"",VLOOKUP('Salidas Pacientes'!$M83,Inventario!$A$2:$M$21,3,FALSE))</f>
        <v>DPAT + VPI + HIB + HB</v>
      </c>
      <c r="P83" s="100" t="str">
        <f>IF(ISERROR(VLOOKUP('Salidas Pacientes'!$M83,Inventario!$A$2:$M$21,4,FALSE)),"",VLOOKUP('Salidas Pacientes'!$M83,Inventario!$A$2:$M$21,4,FALSE))</f>
        <v>IPS FARALLONES</v>
      </c>
      <c r="Q83" s="100" t="str">
        <f>IF(ISERROR(VLOOKUP('Salidas Pacientes'!$M83,Inventario!$A$2:$M$21,5,FALSE)),"",VLOOKUP('Salidas Pacientes'!$M83,Inventario!$A$2:$M$21,5,FALSE))</f>
        <v>Sanofi</v>
      </c>
      <c r="R83" s="17" t="str">
        <f>IF(ISERROR(VLOOKUP('Salidas Pacientes'!$M83,Inventario!$A$2:$M$21,6,FALSE)),"",VLOOKUP('Salidas Pacientes'!$M83,Inventario!$A$2:$M$21,6,FALSE))</f>
        <v>3800</v>
      </c>
      <c r="S83" s="101" t="s">
        <v>159</v>
      </c>
      <c r="T83" s="102">
        <f>IF(ISERROR(VLOOKUP('Salidas Pacientes'!$S83,Entradas!$H$1:$I$412,2,FALSE)),"",VLOOKUP('Salidas Pacientes'!$S83,Entradas!$H$1:$I$412,2,FALSE))</f>
        <v>44773</v>
      </c>
      <c r="U83" s="98"/>
      <c r="V83" s="98">
        <v>1</v>
      </c>
      <c r="W83" s="105"/>
    </row>
    <row r="84" spans="1:23" ht="15.75" hidden="1" customHeight="1" outlineLevel="1">
      <c r="A84" s="95">
        <v>44449</v>
      </c>
      <c r="B84" s="95" t="s">
        <v>276</v>
      </c>
      <c r="C84" s="98">
        <v>16289125</v>
      </c>
      <c r="D84" s="17" t="str">
        <f>IF(ISERROR(VLOOKUP('Salidas Pacientes'!$C84,'BD Pacientes'!$A:I,2,FALSE)),"",VLOOKUP('Salidas Pacientes'!$C84,'BD Pacientes'!$A:I,2,FALSE))</f>
        <v>CC</v>
      </c>
      <c r="E84" s="16" t="str">
        <f>IF(ISERROR(VLOOKUP('Salidas Pacientes'!$C84,'BD Pacientes'!$A:I,3,FALSE)),"",VLOOKUP('Salidas Pacientes'!$C84,'BD Pacientes'!$A:I,3,FALSE))</f>
        <v>JULIAN LOPEZ</v>
      </c>
      <c r="F84" s="17" t="str">
        <f>IF(ISERROR(VLOOKUP('Salidas Pacientes'!$C84,'BD Pacientes'!$A:I,4,FALSE)),"",VLOOKUP('Salidas Pacientes'!$C84,'BD Pacientes'!$A:I,4,FALSE))</f>
        <v>M</v>
      </c>
      <c r="G84" s="95">
        <f>IF(ISERROR(VLOOKUP('Salidas Pacientes'!$C84,'BD Pacientes'!$A:I,5,FALSE)),"",VLOOKUP('Salidas Pacientes'!$C84,'BD Pacientes'!$A:I,5,FALSE))</f>
        <v>0</v>
      </c>
      <c r="H84" s="95" t="str">
        <f t="shared" ca="1" si="0"/>
        <v>123 año, 7 mes</v>
      </c>
      <c r="I84" s="97" t="str">
        <f>IF(ISERROR(VLOOKUP('Salidas Pacientes'!$C84,'BD Pacientes'!$A:$I,6,FALSE)),"",VLOOKUP('Salidas Pacientes'!$C84,'BD Pacientes'!$A:$I,6,FALSE))</f>
        <v>AV 3CN # 42N-73</v>
      </c>
      <c r="J84" s="98">
        <f>IF(ISERROR(VLOOKUP('Salidas Pacientes'!$C84,'BD Pacientes'!$A:$I,7,FALSE)),"",VLOOKUP('Salidas Pacientes'!$C84,'BD Pacientes'!$A:$I,7,FALSE))</f>
        <v>0</v>
      </c>
      <c r="K84" s="99">
        <f>IF(ISERROR(VLOOKUP('Salidas Pacientes'!$C84,'BD Pacientes'!$A:$I,8,FALSE)),"",VLOOKUP('Salidas Pacientes'!$C84,'BD Pacientes'!$A:$I,8,FALSE))</f>
        <v>0</v>
      </c>
      <c r="L84" s="17">
        <f>IF(ISERROR(VLOOKUP('Salidas Pacientes'!$C84,'BD Pacientes'!$A:$I,9,FALSE)),"",VLOOKUP('Salidas Pacientes'!$C84,'BD Pacientes'!$A:$I,9,FALSE))</f>
        <v>0</v>
      </c>
      <c r="M84" s="17" t="s">
        <v>89</v>
      </c>
      <c r="N84" s="16" t="str">
        <f>IF(ISERROR(VLOOKUP('Salidas Pacientes'!$M84,Inventario!$A$2:$M$21,2,FALSE)),"",VLOOKUP('Salidas Pacientes'!$M84,Inventario!$A$2:$M$21,2,FALSE))</f>
        <v>Fluquadri</v>
      </c>
      <c r="O84" s="16" t="str">
        <f>IF(ISERROR(VLOOKUP('Salidas Pacientes'!$M84,Inventario!$A$2:$M$21,3,FALSE)),"",VLOOKUP('Salidas Pacientes'!$M84,Inventario!$A$2:$M$21,3,FALSE))</f>
        <v>Influenza</v>
      </c>
      <c r="P84" s="100" t="str">
        <f>IF(ISERROR(VLOOKUP('Salidas Pacientes'!$M84,Inventario!$A$2:$M$21,4,FALSE)),"",VLOOKUP('Salidas Pacientes'!$M84,Inventario!$A$2:$M$21,4,FALSE))</f>
        <v>IPS FARALLONES</v>
      </c>
      <c r="Q84" s="100" t="str">
        <f>IF(ISERROR(VLOOKUP('Salidas Pacientes'!$M84,Inventario!$A$2:$M$21,5,FALSE)),"",VLOOKUP('Salidas Pacientes'!$M84,Inventario!$A$2:$M$21,5,FALSE))</f>
        <v>Sanofi</v>
      </c>
      <c r="R84" s="17" t="str">
        <f>IF(ISERROR(VLOOKUP('Salidas Pacientes'!$M84,Inventario!$A$2:$M$21,6,FALSE)),"",VLOOKUP('Salidas Pacientes'!$M84,Inventario!$A$2:$M$21,6,FALSE))</f>
        <v>164992</v>
      </c>
      <c r="S84" s="101" t="s">
        <v>158</v>
      </c>
      <c r="T84" s="102">
        <f>IF(ISERROR(VLOOKUP('Salidas Pacientes'!$S84,Entradas!$H$1:$I$412,2,FALSE)),"",VLOOKUP('Salidas Pacientes'!$S84,Entradas!$H$1:$I$412,2,FALSE))</f>
        <v>44592</v>
      </c>
      <c r="U84" s="98"/>
      <c r="V84" s="98">
        <v>1</v>
      </c>
      <c r="W84" s="105"/>
    </row>
    <row r="85" spans="1:23" ht="15.75" hidden="1" customHeight="1" outlineLevel="1">
      <c r="A85" s="95">
        <v>44449</v>
      </c>
      <c r="B85" s="95" t="s">
        <v>276</v>
      </c>
      <c r="C85" s="98">
        <v>1232808846</v>
      </c>
      <c r="D85" s="17" t="str">
        <f>IF(ISERROR(VLOOKUP('Salidas Pacientes'!$C85,'BD Pacientes'!$A:I,2,FALSE)),"",VLOOKUP('Salidas Pacientes'!$C85,'BD Pacientes'!$A:I,2,FALSE))</f>
        <v>RC</v>
      </c>
      <c r="E85" s="16" t="str">
        <f>IF(ISERROR(VLOOKUP('Salidas Pacientes'!$C85,'BD Pacientes'!$A:I,3,FALSE)),"",VLOOKUP('Salidas Pacientes'!$C85,'BD Pacientes'!$A:I,3,FALSE))</f>
        <v>JUANITA GOMEZ URIBE</v>
      </c>
      <c r="F85" s="17" t="str">
        <f>IF(ISERROR(VLOOKUP('Salidas Pacientes'!$C85,'BD Pacientes'!$A:I,4,FALSE)),"",VLOOKUP('Salidas Pacientes'!$C85,'BD Pacientes'!$A:I,4,FALSE))</f>
        <v>F</v>
      </c>
      <c r="G85" s="95">
        <f>IF(ISERROR(VLOOKUP('Salidas Pacientes'!$C85,'BD Pacientes'!$A:I,5,FALSE)),"",VLOOKUP('Salidas Pacientes'!$C85,'BD Pacientes'!$A:I,5,FALSE))</f>
        <v>0</v>
      </c>
      <c r="H85" s="95" t="str">
        <f t="shared" ca="1" si="0"/>
        <v>123 año, 7 mes</v>
      </c>
      <c r="I85" s="97" t="str">
        <f>IF(ISERROR(VLOOKUP('Salidas Pacientes'!$C85,'BD Pacientes'!$A:$I,6,FALSE)),"",VLOOKUP('Salidas Pacientes'!$C85,'BD Pacientes'!$A:$I,6,FALSE))</f>
        <v>CRA 50 BIS SUR #21-36</v>
      </c>
      <c r="J85" s="98">
        <f>IF(ISERROR(VLOOKUP('Salidas Pacientes'!$C85,'BD Pacientes'!$A:$I,7,FALSE)),"",VLOOKUP('Salidas Pacientes'!$C85,'BD Pacientes'!$A:$I,7,FALSE))</f>
        <v>0</v>
      </c>
      <c r="K85" s="99">
        <f>IF(ISERROR(VLOOKUP('Salidas Pacientes'!$C85,'BD Pacientes'!$A:$I,8,FALSE)),"",VLOOKUP('Salidas Pacientes'!$C85,'BD Pacientes'!$A:$I,8,FALSE))</f>
        <v>0</v>
      </c>
      <c r="L85" s="17">
        <f>IF(ISERROR(VLOOKUP('Salidas Pacientes'!$C85,'BD Pacientes'!$A:$I,9,FALSE)),"",VLOOKUP('Salidas Pacientes'!$C85,'BD Pacientes'!$A:$I,9,FALSE))</f>
        <v>0</v>
      </c>
      <c r="M85" s="17" t="s">
        <v>89</v>
      </c>
      <c r="N85" s="16" t="str">
        <f>IF(ISERROR(VLOOKUP('Salidas Pacientes'!$M85,Inventario!$A$2:$M$21,2,FALSE)),"",VLOOKUP('Salidas Pacientes'!$M85,Inventario!$A$2:$M$21,2,FALSE))</f>
        <v>Fluquadri</v>
      </c>
      <c r="O85" s="16" t="str">
        <f>IF(ISERROR(VLOOKUP('Salidas Pacientes'!$M85,Inventario!$A$2:$M$21,3,FALSE)),"",VLOOKUP('Salidas Pacientes'!$M85,Inventario!$A$2:$M$21,3,FALSE))</f>
        <v>Influenza</v>
      </c>
      <c r="P85" s="100" t="str">
        <f>IF(ISERROR(VLOOKUP('Salidas Pacientes'!$M85,Inventario!$A$2:$M$21,4,FALSE)),"",VLOOKUP('Salidas Pacientes'!$M85,Inventario!$A$2:$M$21,4,FALSE))</f>
        <v>IPS FARALLONES</v>
      </c>
      <c r="Q85" s="100" t="str">
        <f>IF(ISERROR(VLOOKUP('Salidas Pacientes'!$M85,Inventario!$A$2:$M$21,5,FALSE)),"",VLOOKUP('Salidas Pacientes'!$M85,Inventario!$A$2:$M$21,5,FALSE))</f>
        <v>Sanofi</v>
      </c>
      <c r="R85" s="17" t="str">
        <f>IF(ISERROR(VLOOKUP('Salidas Pacientes'!$M85,Inventario!$A$2:$M$21,6,FALSE)),"",VLOOKUP('Salidas Pacientes'!$M85,Inventario!$A$2:$M$21,6,FALSE))</f>
        <v>164992</v>
      </c>
      <c r="S85" s="101" t="s">
        <v>158</v>
      </c>
      <c r="T85" s="102">
        <f>IF(ISERROR(VLOOKUP('Salidas Pacientes'!$S85,Entradas!$H$1:$I$412,2,FALSE)),"",VLOOKUP('Salidas Pacientes'!$S85,Entradas!$H$1:$I$412,2,FALSE))</f>
        <v>44592</v>
      </c>
      <c r="U85" s="98"/>
      <c r="V85" s="98">
        <v>1</v>
      </c>
      <c r="W85" s="105"/>
    </row>
    <row r="86" spans="1:23" ht="15.75" hidden="1" customHeight="1" outlineLevel="1">
      <c r="A86" s="95">
        <v>44449</v>
      </c>
      <c r="B86" s="95" t="s">
        <v>276</v>
      </c>
      <c r="C86" s="98">
        <v>1113626806</v>
      </c>
      <c r="D86" s="17" t="str">
        <f>IF(ISERROR(VLOOKUP('Salidas Pacientes'!$C86,'BD Pacientes'!$A:I,2,FALSE)),"",VLOOKUP('Salidas Pacientes'!$C86,'BD Pacientes'!$A:I,2,FALSE))</f>
        <v>CC</v>
      </c>
      <c r="E86" s="16" t="str">
        <f>IF(ISERROR(VLOOKUP('Salidas Pacientes'!$C86,'BD Pacientes'!$A:I,3,FALSE)),"",VLOOKUP('Salidas Pacientes'!$C86,'BD Pacientes'!$A:I,3,FALSE))</f>
        <v>GISELLY KLUSSMAN</v>
      </c>
      <c r="F86" s="17" t="str">
        <f>IF(ISERROR(VLOOKUP('Salidas Pacientes'!$C86,'BD Pacientes'!$A:I,4,FALSE)),"",VLOOKUP('Salidas Pacientes'!$C86,'BD Pacientes'!$A:I,4,FALSE))</f>
        <v>F</v>
      </c>
      <c r="G86" s="95">
        <f>IF(ISERROR(VLOOKUP('Salidas Pacientes'!$C86,'BD Pacientes'!$A:I,5,FALSE)),"",VLOOKUP('Salidas Pacientes'!$C86,'BD Pacientes'!$A:I,5,FALSE))</f>
        <v>0</v>
      </c>
      <c r="H86" s="95" t="str">
        <f t="shared" ca="1" si="0"/>
        <v>123 año, 7 mes</v>
      </c>
      <c r="I86" s="97" t="str">
        <f>IF(ISERROR(VLOOKUP('Salidas Pacientes'!$C86,'BD Pacientes'!$A:$I,6,FALSE)),"",VLOOKUP('Salidas Pacientes'!$C86,'BD Pacientes'!$A:$I,6,FALSE))</f>
        <v>AV 3C NORTE #42N-73</v>
      </c>
      <c r="J86" s="98">
        <f>IF(ISERROR(VLOOKUP('Salidas Pacientes'!$C86,'BD Pacientes'!$A:$I,7,FALSE)),"",VLOOKUP('Salidas Pacientes'!$C86,'BD Pacientes'!$A:$I,7,FALSE))</f>
        <v>0</v>
      </c>
      <c r="K86" s="99">
        <f>IF(ISERROR(VLOOKUP('Salidas Pacientes'!$C86,'BD Pacientes'!$A:$I,8,FALSE)),"",VLOOKUP('Salidas Pacientes'!$C86,'BD Pacientes'!$A:$I,8,FALSE))</f>
        <v>0</v>
      </c>
      <c r="L86" s="17">
        <f>IF(ISERROR(VLOOKUP('Salidas Pacientes'!$C86,'BD Pacientes'!$A:$I,9,FALSE)),"",VLOOKUP('Salidas Pacientes'!$C86,'BD Pacientes'!$A:$I,9,FALSE))</f>
        <v>0</v>
      </c>
      <c r="M86" s="17" t="s">
        <v>89</v>
      </c>
      <c r="N86" s="16" t="str">
        <f>IF(ISERROR(VLOOKUP('Salidas Pacientes'!$M86,Inventario!$A$2:$M$21,2,FALSE)),"",VLOOKUP('Salidas Pacientes'!$M86,Inventario!$A$2:$M$21,2,FALSE))</f>
        <v>Fluquadri</v>
      </c>
      <c r="O86" s="16" t="str">
        <f>IF(ISERROR(VLOOKUP('Salidas Pacientes'!$M86,Inventario!$A$2:$M$21,3,FALSE)),"",VLOOKUP('Salidas Pacientes'!$M86,Inventario!$A$2:$M$21,3,FALSE))</f>
        <v>Influenza</v>
      </c>
      <c r="P86" s="100" t="str">
        <f>IF(ISERROR(VLOOKUP('Salidas Pacientes'!$M86,Inventario!$A$2:$M$21,4,FALSE)),"",VLOOKUP('Salidas Pacientes'!$M86,Inventario!$A$2:$M$21,4,FALSE))</f>
        <v>IPS FARALLONES</v>
      </c>
      <c r="Q86" s="100" t="str">
        <f>IF(ISERROR(VLOOKUP('Salidas Pacientes'!$M86,Inventario!$A$2:$M$21,5,FALSE)),"",VLOOKUP('Salidas Pacientes'!$M86,Inventario!$A$2:$M$21,5,FALSE))</f>
        <v>Sanofi</v>
      </c>
      <c r="R86" s="17" t="str">
        <f>IF(ISERROR(VLOOKUP('Salidas Pacientes'!$M86,Inventario!$A$2:$M$21,6,FALSE)),"",VLOOKUP('Salidas Pacientes'!$M86,Inventario!$A$2:$M$21,6,FALSE))</f>
        <v>164992</v>
      </c>
      <c r="S86" s="101" t="s">
        <v>158</v>
      </c>
      <c r="T86" s="102">
        <f>IF(ISERROR(VLOOKUP('Salidas Pacientes'!$S86,Entradas!$H$1:$I$412,2,FALSE)),"",VLOOKUP('Salidas Pacientes'!$S86,Entradas!$H$1:$I$412,2,FALSE))</f>
        <v>44592</v>
      </c>
      <c r="U86" s="98"/>
      <c r="V86" s="98">
        <v>1</v>
      </c>
      <c r="W86" s="105"/>
    </row>
    <row r="87" spans="1:23" ht="15.75" hidden="1" customHeight="1" outlineLevel="1">
      <c r="A87" s="95">
        <v>44449</v>
      </c>
      <c r="B87" s="95" t="s">
        <v>276</v>
      </c>
      <c r="C87" s="98">
        <v>1036265296</v>
      </c>
      <c r="D87" s="17" t="str">
        <f>IF(ISERROR(VLOOKUP('Salidas Pacientes'!$C87,'BD Pacientes'!$A:I,2,FALSE)),"",VLOOKUP('Salidas Pacientes'!$C87,'BD Pacientes'!$A:I,2,FALSE))</f>
        <v>RC</v>
      </c>
      <c r="E87" s="16" t="str">
        <f>IF(ISERROR(VLOOKUP('Salidas Pacientes'!$C87,'BD Pacientes'!$A:I,3,FALSE)),"",VLOOKUP('Salidas Pacientes'!$C87,'BD Pacientes'!$A:I,3,FALSE))</f>
        <v>FELIPE SEPULVEDA ZULUAGA</v>
      </c>
      <c r="F87" s="17" t="str">
        <f>IF(ISERROR(VLOOKUP('Salidas Pacientes'!$C87,'BD Pacientes'!$A:I,4,FALSE)),"",VLOOKUP('Salidas Pacientes'!$C87,'BD Pacientes'!$A:I,4,FALSE))</f>
        <v>M</v>
      </c>
      <c r="G87" s="95">
        <f>IF(ISERROR(VLOOKUP('Salidas Pacientes'!$C87,'BD Pacientes'!$A:I,5,FALSE)),"",VLOOKUP('Salidas Pacientes'!$C87,'BD Pacientes'!$A:I,5,FALSE))</f>
        <v>0</v>
      </c>
      <c r="H87" s="95" t="str">
        <f t="shared" ca="1" si="0"/>
        <v>123 año, 7 mes</v>
      </c>
      <c r="I87" s="97" t="str">
        <f>IF(ISERROR(VLOOKUP('Salidas Pacientes'!$C87,'BD Pacientes'!$A:$I,6,FALSE)),"",VLOOKUP('Salidas Pacientes'!$C87,'BD Pacientes'!$A:$I,6,FALSE))</f>
        <v>CRA 85E #45-66</v>
      </c>
      <c r="J87" s="98">
        <f>IF(ISERROR(VLOOKUP('Salidas Pacientes'!$C87,'BD Pacientes'!$A:$I,7,FALSE)),"",VLOOKUP('Salidas Pacientes'!$C87,'BD Pacientes'!$A:$I,7,FALSE))</f>
        <v>0</v>
      </c>
      <c r="K87" s="99">
        <f>IF(ISERROR(VLOOKUP('Salidas Pacientes'!$C87,'BD Pacientes'!$A:$I,8,FALSE)),"",VLOOKUP('Salidas Pacientes'!$C87,'BD Pacientes'!$A:$I,8,FALSE))</f>
        <v>0</v>
      </c>
      <c r="L87" s="17">
        <f>IF(ISERROR(VLOOKUP('Salidas Pacientes'!$C87,'BD Pacientes'!$A:$I,9,FALSE)),"",VLOOKUP('Salidas Pacientes'!$C87,'BD Pacientes'!$A:$I,9,FALSE))</f>
        <v>0</v>
      </c>
      <c r="M87" s="17" t="s">
        <v>89</v>
      </c>
      <c r="N87" s="16" t="str">
        <f>IF(ISERROR(VLOOKUP('Salidas Pacientes'!$M87,Inventario!$A$2:$M$21,2,FALSE)),"",VLOOKUP('Salidas Pacientes'!$M87,Inventario!$A$2:$M$21,2,FALSE))</f>
        <v>Fluquadri</v>
      </c>
      <c r="O87" s="16" t="str">
        <f>IF(ISERROR(VLOOKUP('Salidas Pacientes'!$M87,Inventario!$A$2:$M$21,3,FALSE)),"",VLOOKUP('Salidas Pacientes'!$M87,Inventario!$A$2:$M$21,3,FALSE))</f>
        <v>Influenza</v>
      </c>
      <c r="P87" s="100" t="str">
        <f>IF(ISERROR(VLOOKUP('Salidas Pacientes'!$M87,Inventario!$A$2:$M$21,4,FALSE)),"",VLOOKUP('Salidas Pacientes'!$M87,Inventario!$A$2:$M$21,4,FALSE))</f>
        <v>IPS FARALLONES</v>
      </c>
      <c r="Q87" s="100" t="str">
        <f>IF(ISERROR(VLOOKUP('Salidas Pacientes'!$M87,Inventario!$A$2:$M$21,5,FALSE)),"",VLOOKUP('Salidas Pacientes'!$M87,Inventario!$A$2:$M$21,5,FALSE))</f>
        <v>Sanofi</v>
      </c>
      <c r="R87" s="17" t="str">
        <f>IF(ISERROR(VLOOKUP('Salidas Pacientes'!$M87,Inventario!$A$2:$M$21,6,FALSE)),"",VLOOKUP('Salidas Pacientes'!$M87,Inventario!$A$2:$M$21,6,FALSE))</f>
        <v>164992</v>
      </c>
      <c r="S87" s="101" t="s">
        <v>158</v>
      </c>
      <c r="T87" s="102">
        <f>IF(ISERROR(VLOOKUP('Salidas Pacientes'!$S87,Entradas!$H$1:$I$412,2,FALSE)),"",VLOOKUP('Salidas Pacientes'!$S87,Entradas!$H$1:$I$412,2,FALSE))</f>
        <v>44592</v>
      </c>
      <c r="U87" s="98"/>
      <c r="V87" s="98">
        <v>1</v>
      </c>
      <c r="W87" s="105"/>
    </row>
    <row r="88" spans="1:23" ht="15.75" hidden="1" customHeight="1" outlineLevel="1">
      <c r="A88" s="95">
        <v>44450</v>
      </c>
      <c r="B88" s="95" t="s">
        <v>276</v>
      </c>
      <c r="C88" s="98">
        <v>1143841090</v>
      </c>
      <c r="D88" s="17" t="str">
        <f>IF(ISERROR(VLOOKUP('Salidas Pacientes'!$C88,'BD Pacientes'!$A:I,2,FALSE)),"",VLOOKUP('Salidas Pacientes'!$C88,'BD Pacientes'!$A:I,2,FALSE))</f>
        <v>CC</v>
      </c>
      <c r="E88" s="16" t="str">
        <f>IF(ISERROR(VLOOKUP('Salidas Pacientes'!$C88,'BD Pacientes'!$A:I,3,FALSE)),"",VLOOKUP('Salidas Pacientes'!$C88,'BD Pacientes'!$A:I,3,FALSE))</f>
        <v>YERALDIN CAROLINA ALEGRIA MANQUILLO</v>
      </c>
      <c r="F88" s="17" t="str">
        <f>IF(ISERROR(VLOOKUP('Salidas Pacientes'!$C88,'BD Pacientes'!$A:I,4,FALSE)),"",VLOOKUP('Salidas Pacientes'!$C88,'BD Pacientes'!$A:I,4,FALSE))</f>
        <v>F</v>
      </c>
      <c r="G88" s="95">
        <f>IF(ISERROR(VLOOKUP('Salidas Pacientes'!$C88,'BD Pacientes'!$A:I,5,FALSE)),"",VLOOKUP('Salidas Pacientes'!$C88,'BD Pacientes'!$A:I,5,FALSE))</f>
        <v>0</v>
      </c>
      <c r="H88" s="95" t="str">
        <f t="shared" ca="1" si="0"/>
        <v>123 año, 7 mes</v>
      </c>
      <c r="I88" s="97" t="str">
        <f>IF(ISERROR(VLOOKUP('Salidas Pacientes'!$C88,'BD Pacientes'!$A:$I,6,FALSE)),"",VLOOKUP('Salidas Pacientes'!$C88,'BD Pacientes'!$A:$I,6,FALSE))</f>
        <v>CALLE 13A # 68-61 104T2</v>
      </c>
      <c r="J88" s="98">
        <f>IF(ISERROR(VLOOKUP('Salidas Pacientes'!$C88,'BD Pacientes'!$A:$I,7,FALSE)),"",VLOOKUP('Salidas Pacientes'!$C88,'BD Pacientes'!$A:$I,7,FALSE))</f>
        <v>0</v>
      </c>
      <c r="K88" s="99">
        <f>IF(ISERROR(VLOOKUP('Salidas Pacientes'!$C88,'BD Pacientes'!$A:$I,8,FALSE)),"",VLOOKUP('Salidas Pacientes'!$C88,'BD Pacientes'!$A:$I,8,FALSE))</f>
        <v>0</v>
      </c>
      <c r="L88" s="17">
        <f>IF(ISERROR(VLOOKUP('Salidas Pacientes'!$C88,'BD Pacientes'!$A:$I,9,FALSE)),"",VLOOKUP('Salidas Pacientes'!$C88,'BD Pacientes'!$A:$I,9,FALSE))</f>
        <v>0</v>
      </c>
      <c r="M88" s="17" t="s">
        <v>62</v>
      </c>
      <c r="N88" s="16" t="str">
        <f>IF(ISERROR(VLOOKUP('Salidas Pacientes'!$M88,Inventario!$A$2:$M$21,2,FALSE)),"",VLOOKUP('Salidas Pacientes'!$M88,Inventario!$A$2:$M$21,2,FALSE))</f>
        <v xml:space="preserve">Gardasil </v>
      </c>
      <c r="O88" s="16" t="str">
        <f>IF(ISERROR(VLOOKUP('Salidas Pacientes'!$M88,Inventario!$A$2:$M$21,3,FALSE)),"",VLOOKUP('Salidas Pacientes'!$M88,Inventario!$A$2:$M$21,3,FALSE))</f>
        <v>VPH</v>
      </c>
      <c r="P88" s="100" t="str">
        <f>IF(ISERROR(VLOOKUP('Salidas Pacientes'!$M88,Inventario!$A$2:$M$21,4,FALSE)),"",VLOOKUP('Salidas Pacientes'!$M88,Inventario!$A$2:$M$21,4,FALSE))</f>
        <v>IPS FARALLONES</v>
      </c>
      <c r="Q88" s="100" t="str">
        <f>IF(ISERROR(VLOOKUP('Salidas Pacientes'!$M88,Inventario!$A$2:$M$21,5,FALSE)),"",VLOOKUP('Salidas Pacientes'!$M88,Inventario!$A$2:$M$21,5,FALSE))</f>
        <v>Merck</v>
      </c>
      <c r="R88" s="17" t="str">
        <f>IF(ISERROR(VLOOKUP('Salidas Pacientes'!$M88,Inventario!$A$2:$M$21,6,FALSE)),"",VLOOKUP('Salidas Pacientes'!$M88,Inventario!$A$2:$M$21,6,FALSE))</f>
        <v>1600</v>
      </c>
      <c r="S88" s="101" t="s">
        <v>168</v>
      </c>
      <c r="T88" s="102">
        <f>IF(ISERROR(VLOOKUP('Salidas Pacientes'!$S88,Entradas!$H$1:$I$412,2,FALSE)),"",VLOOKUP('Salidas Pacientes'!$S88,Entradas!$H$1:$I$412,2,FALSE))</f>
        <v>44865</v>
      </c>
      <c r="U88" s="98"/>
      <c r="V88" s="98">
        <v>1</v>
      </c>
      <c r="W88" s="105"/>
    </row>
    <row r="89" spans="1:23" ht="15.75" hidden="1" customHeight="1" outlineLevel="1">
      <c r="A89" s="95">
        <v>44450</v>
      </c>
      <c r="B89" s="95" t="s">
        <v>276</v>
      </c>
      <c r="C89" s="98">
        <v>1104839870</v>
      </c>
      <c r="D89" s="17" t="str">
        <f>IF(ISERROR(VLOOKUP('Salidas Pacientes'!$C89,'BD Pacientes'!$A:I,2,FALSE)),"",VLOOKUP('Salidas Pacientes'!$C89,'BD Pacientes'!$A:I,2,FALSE))</f>
        <v>RC</v>
      </c>
      <c r="E89" s="16" t="str">
        <f>IF(ISERROR(VLOOKUP('Salidas Pacientes'!$C89,'BD Pacientes'!$A:I,3,FALSE)),"",VLOOKUP('Salidas Pacientes'!$C89,'BD Pacientes'!$A:I,3,FALSE))</f>
        <v>MATHIAS LORA ERAZO</v>
      </c>
      <c r="F89" s="17" t="str">
        <f>IF(ISERROR(VLOOKUP('Salidas Pacientes'!$C89,'BD Pacientes'!$A:I,4,FALSE)),"",VLOOKUP('Salidas Pacientes'!$C89,'BD Pacientes'!$A:I,4,FALSE))</f>
        <v>M</v>
      </c>
      <c r="G89" s="95">
        <f>IF(ISERROR(VLOOKUP('Salidas Pacientes'!$C89,'BD Pacientes'!$A:I,5,FALSE)),"",VLOOKUP('Salidas Pacientes'!$C89,'BD Pacientes'!$A:I,5,FALSE))</f>
        <v>0</v>
      </c>
      <c r="H89" s="95" t="str">
        <f t="shared" ca="1" si="0"/>
        <v>123 año, 7 mes</v>
      </c>
      <c r="I89" s="97" t="str">
        <f>IF(ISERROR(VLOOKUP('Salidas Pacientes'!$C89,'BD Pacientes'!$A:$I,6,FALSE)),"",VLOOKUP('Salidas Pacientes'!$C89,'BD Pacientes'!$A:$I,6,FALSE))</f>
        <v>CRA 45 # 5A-145</v>
      </c>
      <c r="J89" s="98">
        <f>IF(ISERROR(VLOOKUP('Salidas Pacientes'!$C89,'BD Pacientes'!$A:$I,7,FALSE)),"",VLOOKUP('Salidas Pacientes'!$C89,'BD Pacientes'!$A:$I,7,FALSE))</f>
        <v>0</v>
      </c>
      <c r="K89" s="99">
        <f>IF(ISERROR(VLOOKUP('Salidas Pacientes'!$C89,'BD Pacientes'!$A:$I,8,FALSE)),"",VLOOKUP('Salidas Pacientes'!$C89,'BD Pacientes'!$A:$I,8,FALSE))</f>
        <v>0</v>
      </c>
      <c r="L89" s="17">
        <f>IF(ISERROR(VLOOKUP('Salidas Pacientes'!$C89,'BD Pacientes'!$A:$I,9,FALSE)),"",VLOOKUP('Salidas Pacientes'!$C89,'BD Pacientes'!$A:$I,9,FALSE))</f>
        <v>0</v>
      </c>
      <c r="M89" s="17" t="s">
        <v>89</v>
      </c>
      <c r="N89" s="16" t="str">
        <f>IF(ISERROR(VLOOKUP('Salidas Pacientes'!$M89,Inventario!$A$2:$M$21,2,FALSE)),"",VLOOKUP('Salidas Pacientes'!$M89,Inventario!$A$2:$M$21,2,FALSE))</f>
        <v>Fluquadri</v>
      </c>
      <c r="O89" s="16" t="str">
        <f>IF(ISERROR(VLOOKUP('Salidas Pacientes'!$M89,Inventario!$A$2:$M$21,3,FALSE)),"",VLOOKUP('Salidas Pacientes'!$M89,Inventario!$A$2:$M$21,3,FALSE))</f>
        <v>Influenza</v>
      </c>
      <c r="P89" s="100" t="str">
        <f>IF(ISERROR(VLOOKUP('Salidas Pacientes'!$M89,Inventario!$A$2:$M$21,4,FALSE)),"",VLOOKUP('Salidas Pacientes'!$M89,Inventario!$A$2:$M$21,4,FALSE))</f>
        <v>IPS FARALLONES</v>
      </c>
      <c r="Q89" s="100" t="str">
        <f>IF(ISERROR(VLOOKUP('Salidas Pacientes'!$M89,Inventario!$A$2:$M$21,5,FALSE)),"",VLOOKUP('Salidas Pacientes'!$M89,Inventario!$A$2:$M$21,5,FALSE))</f>
        <v>Sanofi</v>
      </c>
      <c r="R89" s="17" t="str">
        <f>IF(ISERROR(VLOOKUP('Salidas Pacientes'!$M89,Inventario!$A$2:$M$21,6,FALSE)),"",VLOOKUP('Salidas Pacientes'!$M89,Inventario!$A$2:$M$21,6,FALSE))</f>
        <v>164992</v>
      </c>
      <c r="S89" s="101" t="s">
        <v>158</v>
      </c>
      <c r="T89" s="102">
        <f>IF(ISERROR(VLOOKUP('Salidas Pacientes'!$S89,Entradas!$H$1:$I$412,2,FALSE)),"",VLOOKUP('Salidas Pacientes'!$S89,Entradas!$H$1:$I$412,2,FALSE))</f>
        <v>44592</v>
      </c>
      <c r="U89" s="98"/>
      <c r="V89" s="98">
        <v>1</v>
      </c>
      <c r="W89" s="105"/>
    </row>
    <row r="90" spans="1:23" ht="15.75" hidden="1" customHeight="1" outlineLevel="1">
      <c r="A90" s="95">
        <v>44450</v>
      </c>
      <c r="B90" s="95" t="s">
        <v>276</v>
      </c>
      <c r="C90" s="98">
        <v>1232812084</v>
      </c>
      <c r="D90" s="17" t="str">
        <f>IF(ISERROR(VLOOKUP('Salidas Pacientes'!$C90,'BD Pacientes'!$A:I,2,FALSE)),"",VLOOKUP('Salidas Pacientes'!$C90,'BD Pacientes'!$A:I,2,FALSE))</f>
        <v>RC</v>
      </c>
      <c r="E90" s="16" t="str">
        <f>IF(ISERROR(VLOOKUP('Salidas Pacientes'!$C90,'BD Pacientes'!$A:I,3,FALSE)),"",VLOOKUP('Salidas Pacientes'!$C90,'BD Pacientes'!$A:I,3,FALSE))</f>
        <v>MATHIAS FLOREZ ARBOLEDA</v>
      </c>
      <c r="F90" s="17" t="str">
        <f>IF(ISERROR(VLOOKUP('Salidas Pacientes'!$C90,'BD Pacientes'!$A:I,4,FALSE)),"",VLOOKUP('Salidas Pacientes'!$C90,'BD Pacientes'!$A:I,4,FALSE))</f>
        <v>M</v>
      </c>
      <c r="G90" s="95">
        <f>IF(ISERROR(VLOOKUP('Salidas Pacientes'!$C90,'BD Pacientes'!$A:I,5,FALSE)),"",VLOOKUP('Salidas Pacientes'!$C90,'BD Pacientes'!$A:I,5,FALSE))</f>
        <v>0</v>
      </c>
      <c r="H90" s="95" t="str">
        <f t="shared" ca="1" si="0"/>
        <v>123 año, 7 mes</v>
      </c>
      <c r="I90" s="97" t="str">
        <f>IF(ISERROR(VLOOKUP('Salidas Pacientes'!$C90,'BD Pacientes'!$A:$I,6,FALSE)),"",VLOOKUP('Salidas Pacientes'!$C90,'BD Pacientes'!$A:$I,6,FALSE))</f>
        <v>CALLE 62 #12C-84</v>
      </c>
      <c r="J90" s="98">
        <f>IF(ISERROR(VLOOKUP('Salidas Pacientes'!$C90,'BD Pacientes'!$A:$I,7,FALSE)),"",VLOOKUP('Salidas Pacientes'!$C90,'BD Pacientes'!$A:$I,7,FALSE))</f>
        <v>0</v>
      </c>
      <c r="K90" s="99">
        <f>IF(ISERROR(VLOOKUP('Salidas Pacientes'!$C90,'BD Pacientes'!$A:$I,8,FALSE)),"",VLOOKUP('Salidas Pacientes'!$C90,'BD Pacientes'!$A:$I,8,FALSE))</f>
        <v>0</v>
      </c>
      <c r="L90" s="17">
        <f>IF(ISERROR(VLOOKUP('Salidas Pacientes'!$C90,'BD Pacientes'!$A:$I,9,FALSE)),"",VLOOKUP('Salidas Pacientes'!$C90,'BD Pacientes'!$A:$I,9,FALSE))</f>
        <v>0</v>
      </c>
      <c r="M90" s="17" t="s">
        <v>54</v>
      </c>
      <c r="N90" s="16" t="str">
        <f>IF(ISERROR(VLOOKUP('Salidas Pacientes'!$M90,Inventario!$A$2:$M$21,2,FALSE)),"",VLOOKUP('Salidas Pacientes'!$M90,Inventario!$A$2:$M$21,2,FALSE))</f>
        <v>Prevenar</v>
      </c>
      <c r="O90" s="16" t="str">
        <f>IF(ISERROR(VLOOKUP('Salidas Pacientes'!$M90,Inventario!$A$2:$M$21,3,FALSE)),"",VLOOKUP('Salidas Pacientes'!$M90,Inventario!$A$2:$M$21,3,FALSE))</f>
        <v>Neumococo 13V</v>
      </c>
      <c r="P90" s="100" t="str">
        <f>IF(ISERROR(VLOOKUP('Salidas Pacientes'!$M90,Inventario!$A$2:$M$21,4,FALSE)),"",VLOOKUP('Salidas Pacientes'!$M90,Inventario!$A$2:$M$21,4,FALSE))</f>
        <v>Cobo Medical</v>
      </c>
      <c r="Q90" s="100" t="str">
        <f>IF(ISERROR(VLOOKUP('Salidas Pacientes'!$M90,Inventario!$A$2:$M$21,5,FALSE)),"",VLOOKUP('Salidas Pacientes'!$M90,Inventario!$A$2:$M$21,5,FALSE))</f>
        <v>Pfizer</v>
      </c>
      <c r="R90" s="17" t="str">
        <f>IF(ISERROR(VLOOKUP('Salidas Pacientes'!$M90,Inventario!$A$2:$M$21,6,FALSE)),"",VLOOKUP('Salidas Pacientes'!$M90,Inventario!$A$2:$M$21,6,FALSE))</f>
        <v>2156</v>
      </c>
      <c r="S90" s="101" t="s">
        <v>167</v>
      </c>
      <c r="T90" s="102">
        <f>IF(ISERROR(VLOOKUP('Salidas Pacientes'!$S90,Entradas!$H$1:$I$412,2,FALSE)),"",VLOOKUP('Salidas Pacientes'!$S90,Entradas!$H$1:$I$412,2,FALSE))</f>
        <v>44865</v>
      </c>
      <c r="U90" s="98"/>
      <c r="V90" s="98">
        <v>1</v>
      </c>
      <c r="W90" s="105"/>
    </row>
    <row r="91" spans="1:23" ht="15.75" hidden="1" customHeight="1" outlineLevel="1">
      <c r="A91" s="95">
        <v>44450</v>
      </c>
      <c r="B91" s="95" t="s">
        <v>276</v>
      </c>
      <c r="C91" s="98">
        <v>1109567697</v>
      </c>
      <c r="D91" s="17" t="str">
        <f>IF(ISERROR(VLOOKUP('Salidas Pacientes'!$C91,'BD Pacientes'!$A:I,2,FALSE)),"",VLOOKUP('Salidas Pacientes'!$C91,'BD Pacientes'!$A:I,2,FALSE))</f>
        <v>RC</v>
      </c>
      <c r="E91" s="16" t="str">
        <f>IF(ISERROR(VLOOKUP('Salidas Pacientes'!$C91,'BD Pacientes'!$A:I,3,FALSE)),"",VLOOKUP('Salidas Pacientes'!$C91,'BD Pacientes'!$A:I,3,FALSE))</f>
        <v>MARIA LUCIA LOZANO DUQUE</v>
      </c>
      <c r="F91" s="17" t="str">
        <f>IF(ISERROR(VLOOKUP('Salidas Pacientes'!$C91,'BD Pacientes'!$A:I,4,FALSE)),"",VLOOKUP('Salidas Pacientes'!$C91,'BD Pacientes'!$A:I,4,FALSE))</f>
        <v>F</v>
      </c>
      <c r="G91" s="95">
        <f>IF(ISERROR(VLOOKUP('Salidas Pacientes'!$C91,'BD Pacientes'!$A:I,5,FALSE)),"",VLOOKUP('Salidas Pacientes'!$C91,'BD Pacientes'!$A:I,5,FALSE))</f>
        <v>43594</v>
      </c>
      <c r="H91" s="95" t="str">
        <f t="shared" ca="1" si="0"/>
        <v>4 año, 3 mes</v>
      </c>
      <c r="I91" s="97" t="str">
        <f>IF(ISERROR(VLOOKUP('Salidas Pacientes'!$C91,'BD Pacientes'!$A:$I,6,FALSE)),"",VLOOKUP('Salidas Pacientes'!$C91,'BD Pacientes'!$A:$I,6,FALSE))</f>
        <v>CALLE 62 # 2AN-15</v>
      </c>
      <c r="J91" s="98">
        <f>IF(ISERROR(VLOOKUP('Salidas Pacientes'!$C91,'BD Pacientes'!$A:$I,7,FALSE)),"",VLOOKUP('Salidas Pacientes'!$C91,'BD Pacientes'!$A:$I,7,FALSE))</f>
        <v>1151946455</v>
      </c>
      <c r="K91" s="99" t="str">
        <f>IF(ISERROR(VLOOKUP('Salidas Pacientes'!$C91,'BD Pacientes'!$A:$I,8,FALSE)),"",VLOOKUP('Salidas Pacientes'!$C91,'BD Pacientes'!$A:$I,8,FALSE))</f>
        <v>CINDY LORENA DUQUE</v>
      </c>
      <c r="L91" s="17">
        <f>IF(ISERROR(VLOOKUP('Salidas Pacientes'!$C91,'BD Pacientes'!$A:$I,9,FALSE)),"",VLOOKUP('Salidas Pacientes'!$C91,'BD Pacientes'!$A:$I,9,FALSE))</f>
        <v>3113389415</v>
      </c>
      <c r="M91" s="17" t="s">
        <v>89</v>
      </c>
      <c r="N91" s="16" t="str">
        <f>IF(ISERROR(VLOOKUP('Salidas Pacientes'!$M91,Inventario!$A$2:$M$21,2,FALSE)),"",VLOOKUP('Salidas Pacientes'!$M91,Inventario!$A$2:$M$21,2,FALSE))</f>
        <v>Fluquadri</v>
      </c>
      <c r="O91" s="16" t="str">
        <f>IF(ISERROR(VLOOKUP('Salidas Pacientes'!$M91,Inventario!$A$2:$M$21,3,FALSE)),"",VLOOKUP('Salidas Pacientes'!$M91,Inventario!$A$2:$M$21,3,FALSE))</f>
        <v>Influenza</v>
      </c>
      <c r="P91" s="100" t="str">
        <f>IF(ISERROR(VLOOKUP('Salidas Pacientes'!$M91,Inventario!$A$2:$M$21,4,FALSE)),"",VLOOKUP('Salidas Pacientes'!$M91,Inventario!$A$2:$M$21,4,FALSE))</f>
        <v>IPS FARALLONES</v>
      </c>
      <c r="Q91" s="100" t="str">
        <f>IF(ISERROR(VLOOKUP('Salidas Pacientes'!$M91,Inventario!$A$2:$M$21,5,FALSE)),"",VLOOKUP('Salidas Pacientes'!$M91,Inventario!$A$2:$M$21,5,FALSE))</f>
        <v>Sanofi</v>
      </c>
      <c r="R91" s="17" t="str">
        <f>IF(ISERROR(VLOOKUP('Salidas Pacientes'!$M91,Inventario!$A$2:$M$21,6,FALSE)),"",VLOOKUP('Salidas Pacientes'!$M91,Inventario!$A$2:$M$21,6,FALSE))</f>
        <v>164992</v>
      </c>
      <c r="S91" s="101" t="s">
        <v>158</v>
      </c>
      <c r="T91" s="102">
        <f>IF(ISERROR(VLOOKUP('Salidas Pacientes'!$S91,Entradas!$H$1:$I$412,2,FALSE)),"",VLOOKUP('Salidas Pacientes'!$S91,Entradas!$H$1:$I$412,2,FALSE))</f>
        <v>44592</v>
      </c>
      <c r="U91" s="98"/>
      <c r="V91" s="98">
        <v>1</v>
      </c>
      <c r="W91" s="105"/>
    </row>
    <row r="92" spans="1:23" ht="15.75" hidden="1" customHeight="1" outlineLevel="1">
      <c r="A92" s="95">
        <v>44450</v>
      </c>
      <c r="B92" s="95" t="s">
        <v>276</v>
      </c>
      <c r="C92" s="98">
        <v>1113068017</v>
      </c>
      <c r="D92" s="17" t="str">
        <f>IF(ISERROR(VLOOKUP('Salidas Pacientes'!$C92,'BD Pacientes'!$A:I,2,FALSE)),"",VLOOKUP('Salidas Pacientes'!$C92,'BD Pacientes'!$A:I,2,FALSE))</f>
        <v>TI</v>
      </c>
      <c r="E92" s="16" t="str">
        <f>IF(ISERROR(VLOOKUP('Salidas Pacientes'!$C92,'BD Pacientes'!$A:I,3,FALSE)),"",VLOOKUP('Salidas Pacientes'!$C92,'BD Pacientes'!$A:I,3,FALSE))</f>
        <v>KEVIN ARLEY OLAVE CASTILLO</v>
      </c>
      <c r="F92" s="17" t="str">
        <f>IF(ISERROR(VLOOKUP('Salidas Pacientes'!$C92,'BD Pacientes'!$A:I,4,FALSE)),"",VLOOKUP('Salidas Pacientes'!$C92,'BD Pacientes'!$A:I,4,FALSE))</f>
        <v>M</v>
      </c>
      <c r="G92" s="95">
        <f>IF(ISERROR(VLOOKUP('Salidas Pacientes'!$C92,'BD Pacientes'!$A:I,5,FALSE)),"",VLOOKUP('Salidas Pacientes'!$C92,'BD Pacientes'!$A:I,5,FALSE))</f>
        <v>0</v>
      </c>
      <c r="H92" s="95" t="str">
        <f t="shared" ca="1" si="0"/>
        <v>123 año, 7 mes</v>
      </c>
      <c r="I92" s="97" t="str">
        <f>IF(ISERROR(VLOOKUP('Salidas Pacientes'!$C92,'BD Pacientes'!$A:$I,6,FALSE)),"",VLOOKUP('Salidas Pacientes'!$C92,'BD Pacientes'!$A:$I,6,FALSE))</f>
        <v>KM 34 VIA DAGUA</v>
      </c>
      <c r="J92" s="98">
        <f>IF(ISERROR(VLOOKUP('Salidas Pacientes'!$C92,'BD Pacientes'!$A:$I,7,FALSE)),"",VLOOKUP('Salidas Pacientes'!$C92,'BD Pacientes'!$A:$I,7,FALSE))</f>
        <v>0</v>
      </c>
      <c r="K92" s="99">
        <f>IF(ISERROR(VLOOKUP('Salidas Pacientes'!$C92,'BD Pacientes'!$A:$I,8,FALSE)),"",VLOOKUP('Salidas Pacientes'!$C92,'BD Pacientes'!$A:$I,8,FALSE))</f>
        <v>0</v>
      </c>
      <c r="L92" s="17">
        <f>IF(ISERROR(VLOOKUP('Salidas Pacientes'!$C92,'BD Pacientes'!$A:$I,9,FALSE)),"",VLOOKUP('Salidas Pacientes'!$C92,'BD Pacientes'!$A:$I,9,FALSE))</f>
        <v>0</v>
      </c>
      <c r="M92" s="17" t="s">
        <v>89</v>
      </c>
      <c r="N92" s="16" t="str">
        <f>IF(ISERROR(VLOOKUP('Salidas Pacientes'!$M92,Inventario!$A$2:$M$21,2,FALSE)),"",VLOOKUP('Salidas Pacientes'!$M92,Inventario!$A$2:$M$21,2,FALSE))</f>
        <v>Fluquadri</v>
      </c>
      <c r="O92" s="16" t="str">
        <f>IF(ISERROR(VLOOKUP('Salidas Pacientes'!$M92,Inventario!$A$2:$M$21,3,FALSE)),"",VLOOKUP('Salidas Pacientes'!$M92,Inventario!$A$2:$M$21,3,FALSE))</f>
        <v>Influenza</v>
      </c>
      <c r="P92" s="100" t="str">
        <f>IF(ISERROR(VLOOKUP('Salidas Pacientes'!$M92,Inventario!$A$2:$M$21,4,FALSE)),"",VLOOKUP('Salidas Pacientes'!$M92,Inventario!$A$2:$M$21,4,FALSE))</f>
        <v>IPS FARALLONES</v>
      </c>
      <c r="Q92" s="100" t="str">
        <f>IF(ISERROR(VLOOKUP('Salidas Pacientes'!$M92,Inventario!$A$2:$M$21,5,FALSE)),"",VLOOKUP('Salidas Pacientes'!$M92,Inventario!$A$2:$M$21,5,FALSE))</f>
        <v>Sanofi</v>
      </c>
      <c r="R92" s="17" t="str">
        <f>IF(ISERROR(VLOOKUP('Salidas Pacientes'!$M92,Inventario!$A$2:$M$21,6,FALSE)),"",VLOOKUP('Salidas Pacientes'!$M92,Inventario!$A$2:$M$21,6,FALSE))</f>
        <v>164992</v>
      </c>
      <c r="S92" s="101" t="s">
        <v>158</v>
      </c>
      <c r="T92" s="102">
        <f>IF(ISERROR(VLOOKUP('Salidas Pacientes'!$S92,Entradas!$H$1:$I$412,2,FALSE)),"",VLOOKUP('Salidas Pacientes'!$S92,Entradas!$H$1:$I$412,2,FALSE))</f>
        <v>44592</v>
      </c>
      <c r="U92" s="98"/>
      <c r="V92" s="98">
        <v>1</v>
      </c>
      <c r="W92" s="105"/>
    </row>
    <row r="93" spans="1:23" ht="15.75" hidden="1" customHeight="1" outlineLevel="1">
      <c r="A93" s="95">
        <v>44452</v>
      </c>
      <c r="B93" s="95" t="s">
        <v>276</v>
      </c>
      <c r="C93" s="98">
        <v>10240751</v>
      </c>
      <c r="D93" s="17" t="str">
        <f>IF(ISERROR(VLOOKUP('Salidas Pacientes'!$C93,'BD Pacientes'!$A:I,2,FALSE)),"",VLOOKUP('Salidas Pacientes'!$C93,'BD Pacientes'!$A:I,2,FALSE))</f>
        <v>RC</v>
      </c>
      <c r="E93" s="16" t="str">
        <f>IF(ISERROR(VLOOKUP('Salidas Pacientes'!$C93,'BD Pacientes'!$A:I,3,FALSE)),"",VLOOKUP('Salidas Pacientes'!$C93,'BD Pacientes'!$A:I,3,FALSE))</f>
        <v>SAMUEL CAMILO QUINTERO PEREZ</v>
      </c>
      <c r="F93" s="17" t="str">
        <f>IF(ISERROR(VLOOKUP('Salidas Pacientes'!$C93,'BD Pacientes'!$A:I,4,FALSE)),"",VLOOKUP('Salidas Pacientes'!$C93,'BD Pacientes'!$A:I,4,FALSE))</f>
        <v>M</v>
      </c>
      <c r="G93" s="95">
        <f>IF(ISERROR(VLOOKUP('Salidas Pacientes'!$C93,'BD Pacientes'!$A:I,5,FALSE)),"",VLOOKUP('Salidas Pacientes'!$C93,'BD Pacientes'!$A:I,5,FALSE))</f>
        <v>0</v>
      </c>
      <c r="H93" s="95" t="str">
        <f t="shared" ca="1" si="0"/>
        <v>123 año, 7 mes</v>
      </c>
      <c r="I93" s="97" t="str">
        <f>IF(ISERROR(VLOOKUP('Salidas Pacientes'!$C93,'BD Pacientes'!$A:$I,6,FALSE)),"",VLOOKUP('Salidas Pacientes'!$C93,'BD Pacientes'!$A:$I,6,FALSE))</f>
        <v>CALLE 14C # 64A-70</v>
      </c>
      <c r="J93" s="98">
        <f>IF(ISERROR(VLOOKUP('Salidas Pacientes'!$C93,'BD Pacientes'!$A:$I,7,FALSE)),"",VLOOKUP('Salidas Pacientes'!$C93,'BD Pacientes'!$A:$I,7,FALSE))</f>
        <v>0</v>
      </c>
      <c r="K93" s="99">
        <f>IF(ISERROR(VLOOKUP('Salidas Pacientes'!$C93,'BD Pacientes'!$A:$I,8,FALSE)),"",VLOOKUP('Salidas Pacientes'!$C93,'BD Pacientes'!$A:$I,8,FALSE))</f>
        <v>0</v>
      </c>
      <c r="L93" s="17">
        <f>IF(ISERROR(VLOOKUP('Salidas Pacientes'!$C93,'BD Pacientes'!$A:$I,9,FALSE)),"",VLOOKUP('Salidas Pacientes'!$C93,'BD Pacientes'!$A:$I,9,FALSE))</f>
        <v>0</v>
      </c>
      <c r="M93" s="17" t="s">
        <v>47</v>
      </c>
      <c r="N93" s="16" t="str">
        <f>IF(ISERROR(VLOOKUP('Salidas Pacientes'!$M93,Inventario!$A$2:$M$21,2,FALSE)),"",VLOOKUP('Salidas Pacientes'!$M93,Inventario!$A$2:$M$21,2,FALSE))</f>
        <v>Nimenrix</v>
      </c>
      <c r="O93" s="16" t="str">
        <f>IF(ISERROR(VLOOKUP('Salidas Pacientes'!$M93,Inventario!$A$2:$M$21,3,FALSE)),"",VLOOKUP('Salidas Pacientes'!$M93,Inventario!$A$2:$M$21,3,FALSE))</f>
        <v>Meningococo</v>
      </c>
      <c r="P93" s="100" t="str">
        <f>IF(ISERROR(VLOOKUP('Salidas Pacientes'!$M93,Inventario!$A$2:$M$21,4,FALSE)),"",VLOOKUP('Salidas Pacientes'!$M93,Inventario!$A$2:$M$21,4,FALSE))</f>
        <v>Cobo Medical</v>
      </c>
      <c r="Q93" s="100" t="str">
        <f>IF(ISERROR(VLOOKUP('Salidas Pacientes'!$M93,Inventario!$A$2:$M$21,5,FALSE)),"",VLOOKUP('Salidas Pacientes'!$M93,Inventario!$A$2:$M$21,5,FALSE))</f>
        <v>Pfizer</v>
      </c>
      <c r="R93" s="17" t="str">
        <f>IF(ISERROR(VLOOKUP('Salidas Pacientes'!$M93,Inventario!$A$2:$M$21,6,FALSE)),"",VLOOKUP('Salidas Pacientes'!$M93,Inventario!$A$2:$M$21,6,FALSE))</f>
        <v>3904</v>
      </c>
      <c r="S93" s="101" t="s">
        <v>169</v>
      </c>
      <c r="T93" s="102">
        <f>IF(ISERROR(VLOOKUP('Salidas Pacientes'!$S93,Entradas!$H$1:$I$412,2,FALSE)),"",VLOOKUP('Salidas Pacientes'!$S93,Entradas!$H$1:$I$412,2,FALSE))</f>
        <v>44834</v>
      </c>
      <c r="U93" s="98"/>
      <c r="V93" s="98">
        <v>1</v>
      </c>
      <c r="W93" s="105"/>
    </row>
    <row r="94" spans="1:23" ht="15.75" hidden="1" customHeight="1" outlineLevel="1">
      <c r="A94" s="95">
        <v>44452</v>
      </c>
      <c r="B94" s="95" t="s">
        <v>276</v>
      </c>
      <c r="C94" s="98">
        <v>1107538820</v>
      </c>
      <c r="D94" s="17" t="str">
        <f>IF(ISERROR(VLOOKUP('Salidas Pacientes'!$C94,'BD Pacientes'!$A:I,2,FALSE)),"",VLOOKUP('Salidas Pacientes'!$C94,'BD Pacientes'!$A:I,2,FALSE))</f>
        <v>RC</v>
      </c>
      <c r="E94" s="16" t="str">
        <f>IF(ISERROR(VLOOKUP('Salidas Pacientes'!$C94,'BD Pacientes'!$A:I,3,FALSE)),"",VLOOKUP('Salidas Pacientes'!$C94,'BD Pacientes'!$A:I,3,FALSE))</f>
        <v>JOAQUIN IGNACIO VILLA BOSCAN</v>
      </c>
      <c r="F94" s="17" t="str">
        <f>IF(ISERROR(VLOOKUP('Salidas Pacientes'!$C94,'BD Pacientes'!$A:I,4,FALSE)),"",VLOOKUP('Salidas Pacientes'!$C94,'BD Pacientes'!$A:I,4,FALSE))</f>
        <v>M</v>
      </c>
      <c r="G94" s="95">
        <f>IF(ISERROR(VLOOKUP('Salidas Pacientes'!$C94,'BD Pacientes'!$A:I,5,FALSE)),"",VLOOKUP('Salidas Pacientes'!$C94,'BD Pacientes'!$A:I,5,FALSE))</f>
        <v>44345</v>
      </c>
      <c r="H94" s="95" t="str">
        <f t="shared" ca="1" si="0"/>
        <v>2 año, 2 mes</v>
      </c>
      <c r="I94" s="97" t="str">
        <f>IF(ISERROR(VLOOKUP('Salidas Pacientes'!$C94,'BD Pacientes'!$A:$I,6,FALSE)),"",VLOOKUP('Salidas Pacientes'!$C94,'BD Pacientes'!$A:$I,6,FALSE))</f>
        <v>CRA 61 # 18-16</v>
      </c>
      <c r="J94" s="98">
        <f>IF(ISERROR(VLOOKUP('Salidas Pacientes'!$C94,'BD Pacientes'!$A:$I,7,FALSE)),"",VLOOKUP('Salidas Pacientes'!$C94,'BD Pacientes'!$A:$I,7,FALSE))</f>
        <v>18227066</v>
      </c>
      <c r="K94" s="99" t="str">
        <f>IF(ISERROR(VLOOKUP('Salidas Pacientes'!$C94,'BD Pacientes'!$A:$I,8,FALSE)),"",VLOOKUP('Salidas Pacientes'!$C94,'BD Pacientes'!$A:$I,8,FALSE))</f>
        <v>VANESSA BOSCAN</v>
      </c>
      <c r="L94" s="17">
        <f>IF(ISERROR(VLOOKUP('Salidas Pacientes'!$C94,'BD Pacientes'!$A:$I,9,FALSE)),"",VLOOKUP('Salidas Pacientes'!$C94,'BD Pacientes'!$A:$I,9,FALSE))</f>
        <v>3043453240</v>
      </c>
      <c r="M94" s="17" t="s">
        <v>47</v>
      </c>
      <c r="N94" s="16" t="str">
        <f>IF(ISERROR(VLOOKUP('Salidas Pacientes'!$M94,Inventario!$A$2:$M$21,2,FALSE)),"",VLOOKUP('Salidas Pacientes'!$M94,Inventario!$A$2:$M$21,2,FALSE))</f>
        <v>Nimenrix</v>
      </c>
      <c r="O94" s="16" t="str">
        <f>IF(ISERROR(VLOOKUP('Salidas Pacientes'!$M94,Inventario!$A$2:$M$21,3,FALSE)),"",VLOOKUP('Salidas Pacientes'!$M94,Inventario!$A$2:$M$21,3,FALSE))</f>
        <v>Meningococo</v>
      </c>
      <c r="P94" s="100" t="str">
        <f>IF(ISERROR(VLOOKUP('Salidas Pacientes'!$M94,Inventario!$A$2:$M$21,4,FALSE)),"",VLOOKUP('Salidas Pacientes'!$M94,Inventario!$A$2:$M$21,4,FALSE))</f>
        <v>Cobo Medical</v>
      </c>
      <c r="Q94" s="100" t="str">
        <f>IF(ISERROR(VLOOKUP('Salidas Pacientes'!$M94,Inventario!$A$2:$M$21,5,FALSE)),"",VLOOKUP('Salidas Pacientes'!$M94,Inventario!$A$2:$M$21,5,FALSE))</f>
        <v>Pfizer</v>
      </c>
      <c r="R94" s="17" t="str">
        <f>IF(ISERROR(VLOOKUP('Salidas Pacientes'!$M94,Inventario!$A$2:$M$21,6,FALSE)),"",VLOOKUP('Salidas Pacientes'!$M94,Inventario!$A$2:$M$21,6,FALSE))</f>
        <v>3904</v>
      </c>
      <c r="S94" s="101" t="s">
        <v>169</v>
      </c>
      <c r="T94" s="102">
        <f>IF(ISERROR(VLOOKUP('Salidas Pacientes'!$S94,Entradas!$H$1:$I$412,2,FALSE)),"",VLOOKUP('Salidas Pacientes'!$S94,Entradas!$H$1:$I$412,2,FALSE))</f>
        <v>44834</v>
      </c>
      <c r="U94" s="98"/>
      <c r="V94" s="98">
        <v>1</v>
      </c>
      <c r="W94" s="105"/>
    </row>
    <row r="95" spans="1:23" ht="15.75" hidden="1" customHeight="1" outlineLevel="1">
      <c r="A95" s="95">
        <v>44452</v>
      </c>
      <c r="B95" s="95" t="s">
        <v>276</v>
      </c>
      <c r="C95" s="98">
        <v>1108572384</v>
      </c>
      <c r="D95" s="17" t="str">
        <f>IF(ISERROR(VLOOKUP('Salidas Pacientes'!$C95,'BD Pacientes'!$A:I,2,FALSE)),"",VLOOKUP('Salidas Pacientes'!$C95,'BD Pacientes'!$A:I,2,FALSE))</f>
        <v>RC</v>
      </c>
      <c r="E95" s="16" t="str">
        <f>IF(ISERROR(VLOOKUP('Salidas Pacientes'!$C95,'BD Pacientes'!$A:I,3,FALSE)),"",VLOOKUP('Salidas Pacientes'!$C95,'BD Pacientes'!$A:I,3,FALSE))</f>
        <v>EMMANUEL OREJUELA CORREA</v>
      </c>
      <c r="F95" s="17" t="str">
        <f>IF(ISERROR(VLOOKUP('Salidas Pacientes'!$C95,'BD Pacientes'!$A:I,4,FALSE)),"",VLOOKUP('Salidas Pacientes'!$C95,'BD Pacientes'!$A:I,4,FALSE))</f>
        <v>M</v>
      </c>
      <c r="G95" s="95">
        <f>IF(ISERROR(VLOOKUP('Salidas Pacientes'!$C95,'BD Pacientes'!$A:I,5,FALSE)),"",VLOOKUP('Salidas Pacientes'!$C95,'BD Pacientes'!$A:I,5,FALSE))</f>
        <v>44357</v>
      </c>
      <c r="H95" s="95" t="str">
        <f t="shared" ca="1" si="0"/>
        <v>2 año, 2 mes</v>
      </c>
      <c r="I95" s="97" t="str">
        <f>IF(ISERROR(VLOOKUP('Salidas Pacientes'!$C95,'BD Pacientes'!$A:$I,6,FALSE)),"",VLOOKUP('Salidas Pacientes'!$C95,'BD Pacientes'!$A:$I,6,FALSE))</f>
        <v>CRA 83E # 54-79</v>
      </c>
      <c r="J95" s="98">
        <f>IF(ISERROR(VLOOKUP('Salidas Pacientes'!$C95,'BD Pacientes'!$A:$I,7,FALSE)),"",VLOOKUP('Salidas Pacientes'!$C95,'BD Pacientes'!$A:$I,7,FALSE))</f>
        <v>1151941659</v>
      </c>
      <c r="K95" s="99" t="str">
        <f>IF(ISERROR(VLOOKUP('Salidas Pacientes'!$C95,'BD Pacientes'!$A:$I,8,FALSE)),"",VLOOKUP('Salidas Pacientes'!$C95,'BD Pacientes'!$A:$I,8,FALSE))</f>
        <v>CAROLINA CORREA</v>
      </c>
      <c r="L95" s="17">
        <f>IF(ISERROR(VLOOKUP('Salidas Pacientes'!$C95,'BD Pacientes'!$A:$I,9,FALSE)),"",VLOOKUP('Salidas Pacientes'!$C95,'BD Pacientes'!$A:$I,9,FALSE))</f>
        <v>3162382076</v>
      </c>
      <c r="M95" s="17" t="s">
        <v>47</v>
      </c>
      <c r="N95" s="16" t="str">
        <f>IF(ISERROR(VLOOKUP('Salidas Pacientes'!$M95,Inventario!$A$2:$M$21,2,FALSE)),"",VLOOKUP('Salidas Pacientes'!$M95,Inventario!$A$2:$M$21,2,FALSE))</f>
        <v>Nimenrix</v>
      </c>
      <c r="O95" s="16" t="str">
        <f>IF(ISERROR(VLOOKUP('Salidas Pacientes'!$M95,Inventario!$A$2:$M$21,3,FALSE)),"",VLOOKUP('Salidas Pacientes'!$M95,Inventario!$A$2:$M$21,3,FALSE))</f>
        <v>Meningococo</v>
      </c>
      <c r="P95" s="100" t="str">
        <f>IF(ISERROR(VLOOKUP('Salidas Pacientes'!$M95,Inventario!$A$2:$M$21,4,FALSE)),"",VLOOKUP('Salidas Pacientes'!$M95,Inventario!$A$2:$M$21,4,FALSE))</f>
        <v>Cobo Medical</v>
      </c>
      <c r="Q95" s="100" t="str">
        <f>IF(ISERROR(VLOOKUP('Salidas Pacientes'!$M95,Inventario!$A$2:$M$21,5,FALSE)),"",VLOOKUP('Salidas Pacientes'!$M95,Inventario!$A$2:$M$21,5,FALSE))</f>
        <v>Pfizer</v>
      </c>
      <c r="R95" s="17" t="str">
        <f>IF(ISERROR(VLOOKUP('Salidas Pacientes'!$M95,Inventario!$A$2:$M$21,6,FALSE)),"",VLOOKUP('Salidas Pacientes'!$M95,Inventario!$A$2:$M$21,6,FALSE))</f>
        <v>3904</v>
      </c>
      <c r="S95" s="101" t="s">
        <v>169</v>
      </c>
      <c r="T95" s="102">
        <f>IF(ISERROR(VLOOKUP('Salidas Pacientes'!$S95,Entradas!$H$1:$I$412,2,FALSE)),"",VLOOKUP('Salidas Pacientes'!$S95,Entradas!$H$1:$I$412,2,FALSE))</f>
        <v>44834</v>
      </c>
      <c r="U95" s="98"/>
      <c r="V95" s="98">
        <v>1</v>
      </c>
      <c r="W95" s="105"/>
    </row>
    <row r="96" spans="1:23" ht="15.75" hidden="1" customHeight="1" outlineLevel="1">
      <c r="A96" s="95">
        <v>44452</v>
      </c>
      <c r="B96" s="95" t="s">
        <v>276</v>
      </c>
      <c r="C96" s="98">
        <v>1109571701</v>
      </c>
      <c r="D96" s="17" t="str">
        <f>IF(ISERROR(VLOOKUP('Salidas Pacientes'!$C96,'BD Pacientes'!$A:I,2,FALSE)),"",VLOOKUP('Salidas Pacientes'!$C96,'BD Pacientes'!$A:I,2,FALSE))</f>
        <v>RC</v>
      </c>
      <c r="E96" s="16" t="str">
        <f>IF(ISERROR(VLOOKUP('Salidas Pacientes'!$C96,'BD Pacientes'!$A:I,3,FALSE)),"",VLOOKUP('Salidas Pacientes'!$C96,'BD Pacientes'!$A:I,3,FALSE))</f>
        <v>ANA SOFIA GOMEZ SOLANO</v>
      </c>
      <c r="F96" s="17" t="str">
        <f>IF(ISERROR(VLOOKUP('Salidas Pacientes'!$C96,'BD Pacientes'!$A:I,4,FALSE)),"",VLOOKUP('Salidas Pacientes'!$C96,'BD Pacientes'!$A:I,4,FALSE))</f>
        <v>F</v>
      </c>
      <c r="G96" s="95">
        <f>IF(ISERROR(VLOOKUP('Salidas Pacientes'!$C96,'BD Pacientes'!$A:I,5,FALSE)),"",VLOOKUP('Salidas Pacientes'!$C96,'BD Pacientes'!$A:I,5,FALSE))</f>
        <v>0</v>
      </c>
      <c r="H96" s="95" t="str">
        <f t="shared" ca="1" si="0"/>
        <v>123 año, 7 mes</v>
      </c>
      <c r="I96" s="97" t="str">
        <f>IF(ISERROR(VLOOKUP('Salidas Pacientes'!$C96,'BD Pacientes'!$A:$I,6,FALSE)),"",VLOOKUP('Salidas Pacientes'!$C96,'BD Pacientes'!$A:$I,6,FALSE))</f>
        <v>CRA 64A #1A-20</v>
      </c>
      <c r="J96" s="98">
        <f>IF(ISERROR(VLOOKUP('Salidas Pacientes'!$C96,'BD Pacientes'!$A:$I,7,FALSE)),"",VLOOKUP('Salidas Pacientes'!$C96,'BD Pacientes'!$A:$I,7,FALSE))</f>
        <v>0</v>
      </c>
      <c r="K96" s="99">
        <f>IF(ISERROR(VLOOKUP('Salidas Pacientes'!$C96,'BD Pacientes'!$A:$I,8,FALSE)),"",VLOOKUP('Salidas Pacientes'!$C96,'BD Pacientes'!$A:$I,8,FALSE))</f>
        <v>0</v>
      </c>
      <c r="L96" s="17">
        <f>IF(ISERROR(VLOOKUP('Salidas Pacientes'!$C96,'BD Pacientes'!$A:$I,9,FALSE)),"",VLOOKUP('Salidas Pacientes'!$C96,'BD Pacientes'!$A:$I,9,FALSE))</f>
        <v>0</v>
      </c>
      <c r="M96" s="17" t="s">
        <v>47</v>
      </c>
      <c r="N96" s="16" t="str">
        <f>IF(ISERROR(VLOOKUP('Salidas Pacientes'!$M96,Inventario!$A$2:$M$21,2,FALSE)),"",VLOOKUP('Salidas Pacientes'!$M96,Inventario!$A$2:$M$21,2,FALSE))</f>
        <v>Nimenrix</v>
      </c>
      <c r="O96" s="16" t="str">
        <f>IF(ISERROR(VLOOKUP('Salidas Pacientes'!$M96,Inventario!$A$2:$M$21,3,FALSE)),"",VLOOKUP('Salidas Pacientes'!$M96,Inventario!$A$2:$M$21,3,FALSE))</f>
        <v>Meningococo</v>
      </c>
      <c r="P96" s="100" t="str">
        <f>IF(ISERROR(VLOOKUP('Salidas Pacientes'!$M96,Inventario!$A$2:$M$21,4,FALSE)),"",VLOOKUP('Salidas Pacientes'!$M96,Inventario!$A$2:$M$21,4,FALSE))</f>
        <v>Cobo Medical</v>
      </c>
      <c r="Q96" s="100" t="str">
        <f>IF(ISERROR(VLOOKUP('Salidas Pacientes'!$M96,Inventario!$A$2:$M$21,5,FALSE)),"",VLOOKUP('Salidas Pacientes'!$M96,Inventario!$A$2:$M$21,5,FALSE))</f>
        <v>Pfizer</v>
      </c>
      <c r="R96" s="17" t="str">
        <f>IF(ISERROR(VLOOKUP('Salidas Pacientes'!$M96,Inventario!$A$2:$M$21,6,FALSE)),"",VLOOKUP('Salidas Pacientes'!$M96,Inventario!$A$2:$M$21,6,FALSE))</f>
        <v>3904</v>
      </c>
      <c r="S96" s="101" t="s">
        <v>169</v>
      </c>
      <c r="T96" s="102">
        <f>IF(ISERROR(VLOOKUP('Salidas Pacientes'!$S96,Entradas!$H$1:$I$412,2,FALSE)),"",VLOOKUP('Salidas Pacientes'!$S96,Entradas!$H$1:$I$412,2,FALSE))</f>
        <v>44834</v>
      </c>
      <c r="U96" s="98"/>
      <c r="V96" s="98">
        <v>1</v>
      </c>
      <c r="W96" s="105"/>
    </row>
    <row r="97" spans="1:23" ht="15.75" hidden="1" customHeight="1" outlineLevel="1">
      <c r="A97" s="95">
        <v>44453</v>
      </c>
      <c r="B97" s="95" t="s">
        <v>276</v>
      </c>
      <c r="C97" s="98">
        <v>1109566791</v>
      </c>
      <c r="D97" s="17" t="str">
        <f>IF(ISERROR(VLOOKUP('Salidas Pacientes'!$C97,'BD Pacientes'!$A:I,2,FALSE)),"",VLOOKUP('Salidas Pacientes'!$C97,'BD Pacientes'!$A:I,2,FALSE))</f>
        <v>RC</v>
      </c>
      <c r="E97" s="16" t="str">
        <f>IF(ISERROR(VLOOKUP('Salidas Pacientes'!$C97,'BD Pacientes'!$A:I,3,FALSE)),"",VLOOKUP('Salidas Pacientes'!$C97,'BD Pacientes'!$A:I,3,FALSE))</f>
        <v>MELANIE GARZON ORTIZ</v>
      </c>
      <c r="F97" s="17" t="str">
        <f>IF(ISERROR(VLOOKUP('Salidas Pacientes'!$C97,'BD Pacientes'!$A:I,4,FALSE)),"",VLOOKUP('Salidas Pacientes'!$C97,'BD Pacientes'!$A:I,4,FALSE))</f>
        <v>F</v>
      </c>
      <c r="G97" s="95">
        <f>IF(ISERROR(VLOOKUP('Salidas Pacientes'!$C97,'BD Pacientes'!$A:I,5,FALSE)),"",VLOOKUP('Salidas Pacientes'!$C97,'BD Pacientes'!$A:I,5,FALSE))</f>
        <v>0</v>
      </c>
      <c r="H97" s="95" t="str">
        <f t="shared" ca="1" si="0"/>
        <v>123 año, 7 mes</v>
      </c>
      <c r="I97" s="97" t="str">
        <f>IF(ISERROR(VLOOKUP('Salidas Pacientes'!$C97,'BD Pacientes'!$A:$I,6,FALSE)),"",VLOOKUP('Salidas Pacientes'!$C97,'BD Pacientes'!$A:$I,6,FALSE))</f>
        <v>CRA 121A # 47-108</v>
      </c>
      <c r="J97" s="98">
        <f>IF(ISERROR(VLOOKUP('Salidas Pacientes'!$C97,'BD Pacientes'!$A:$I,7,FALSE)),"",VLOOKUP('Salidas Pacientes'!$C97,'BD Pacientes'!$A:$I,7,FALSE))</f>
        <v>0</v>
      </c>
      <c r="K97" s="99">
        <f>IF(ISERROR(VLOOKUP('Salidas Pacientes'!$C97,'BD Pacientes'!$A:$I,8,FALSE)),"",VLOOKUP('Salidas Pacientes'!$C97,'BD Pacientes'!$A:$I,8,FALSE))</f>
        <v>0</v>
      </c>
      <c r="L97" s="17">
        <f>IF(ISERROR(VLOOKUP('Salidas Pacientes'!$C97,'BD Pacientes'!$A:$I,9,FALSE)),"",VLOOKUP('Salidas Pacientes'!$C97,'BD Pacientes'!$A:$I,9,FALSE))</f>
        <v>0</v>
      </c>
      <c r="M97" s="17" t="s">
        <v>89</v>
      </c>
      <c r="N97" s="16" t="str">
        <f>IF(ISERROR(VLOOKUP('Salidas Pacientes'!$M97,Inventario!$A$2:$M$21,2,FALSE)),"",VLOOKUP('Salidas Pacientes'!$M97,Inventario!$A$2:$M$21,2,FALSE))</f>
        <v>Fluquadri</v>
      </c>
      <c r="O97" s="16" t="str">
        <f>IF(ISERROR(VLOOKUP('Salidas Pacientes'!$M97,Inventario!$A$2:$M$21,3,FALSE)),"",VLOOKUP('Salidas Pacientes'!$M97,Inventario!$A$2:$M$21,3,FALSE))</f>
        <v>Influenza</v>
      </c>
      <c r="P97" s="100" t="str">
        <f>IF(ISERROR(VLOOKUP('Salidas Pacientes'!$M97,Inventario!$A$2:$M$21,4,FALSE)),"",VLOOKUP('Salidas Pacientes'!$M97,Inventario!$A$2:$M$21,4,FALSE))</f>
        <v>IPS FARALLONES</v>
      </c>
      <c r="Q97" s="100" t="str">
        <f>IF(ISERROR(VLOOKUP('Salidas Pacientes'!$M97,Inventario!$A$2:$M$21,5,FALSE)),"",VLOOKUP('Salidas Pacientes'!$M97,Inventario!$A$2:$M$21,5,FALSE))</f>
        <v>Sanofi</v>
      </c>
      <c r="R97" s="17" t="str">
        <f>IF(ISERROR(VLOOKUP('Salidas Pacientes'!$M97,Inventario!$A$2:$M$21,6,FALSE)),"",VLOOKUP('Salidas Pacientes'!$M97,Inventario!$A$2:$M$21,6,FALSE))</f>
        <v>164992</v>
      </c>
      <c r="S97" s="101" t="s">
        <v>158</v>
      </c>
      <c r="T97" s="102">
        <f>IF(ISERROR(VLOOKUP('Salidas Pacientes'!$S97,Entradas!$H$1:$I$412,2,FALSE)),"",VLOOKUP('Salidas Pacientes'!$S97,Entradas!$H$1:$I$412,2,FALSE))</f>
        <v>44592</v>
      </c>
      <c r="U97" s="98"/>
      <c r="V97" s="98">
        <v>1</v>
      </c>
      <c r="W97" s="105"/>
    </row>
    <row r="98" spans="1:23" ht="15.75" hidden="1" customHeight="1" outlineLevel="1">
      <c r="A98" s="95">
        <v>44453</v>
      </c>
      <c r="B98" s="95" t="s">
        <v>276</v>
      </c>
      <c r="C98" s="98">
        <v>1150695611</v>
      </c>
      <c r="D98" s="17" t="str">
        <f>IF(ISERROR(VLOOKUP('Salidas Pacientes'!$C98,'BD Pacientes'!$A:I,2,FALSE)),"",VLOOKUP('Salidas Pacientes'!$C98,'BD Pacientes'!$A:I,2,FALSE))</f>
        <v>RC</v>
      </c>
      <c r="E98" s="16" t="str">
        <f>IF(ISERROR(VLOOKUP('Salidas Pacientes'!$C98,'BD Pacientes'!$A:I,3,FALSE)),"",VLOOKUP('Salidas Pacientes'!$C98,'BD Pacientes'!$A:I,3,FALSE))</f>
        <v>LIAM GUZMAN CAMACHO</v>
      </c>
      <c r="F98" s="17" t="str">
        <f>IF(ISERROR(VLOOKUP('Salidas Pacientes'!$C98,'BD Pacientes'!$A:I,4,FALSE)),"",VLOOKUP('Salidas Pacientes'!$C98,'BD Pacientes'!$A:I,4,FALSE))</f>
        <v>M</v>
      </c>
      <c r="G98" s="95">
        <f>IF(ISERROR(VLOOKUP('Salidas Pacientes'!$C98,'BD Pacientes'!$A:I,5,FALSE)),"",VLOOKUP('Salidas Pacientes'!$C98,'BD Pacientes'!$A:I,5,FALSE))</f>
        <v>0</v>
      </c>
      <c r="H98" s="95" t="str">
        <f t="shared" ca="1" si="0"/>
        <v>123 año, 7 mes</v>
      </c>
      <c r="I98" s="97" t="str">
        <f>IF(ISERROR(VLOOKUP('Salidas Pacientes'!$C98,'BD Pacientes'!$A:$I,6,FALSE)),"",VLOOKUP('Salidas Pacientes'!$C98,'BD Pacientes'!$A:$I,6,FALSE))</f>
        <v>VEREDA CALOTEÑO</v>
      </c>
      <c r="J98" s="98">
        <f>IF(ISERROR(VLOOKUP('Salidas Pacientes'!$C98,'BD Pacientes'!$A:$I,7,FALSE)),"",VLOOKUP('Salidas Pacientes'!$C98,'BD Pacientes'!$A:$I,7,FALSE))</f>
        <v>0</v>
      </c>
      <c r="K98" s="99">
        <f>IF(ISERROR(VLOOKUP('Salidas Pacientes'!$C98,'BD Pacientes'!$A:$I,8,FALSE)),"",VLOOKUP('Salidas Pacientes'!$C98,'BD Pacientes'!$A:$I,8,FALSE))</f>
        <v>0</v>
      </c>
      <c r="L98" s="17">
        <f>IF(ISERROR(VLOOKUP('Salidas Pacientes'!$C98,'BD Pacientes'!$A:$I,9,FALSE)),"",VLOOKUP('Salidas Pacientes'!$C98,'BD Pacientes'!$A:$I,9,FALSE))</f>
        <v>0</v>
      </c>
      <c r="M98" s="17" t="s">
        <v>89</v>
      </c>
      <c r="N98" s="16" t="str">
        <f>IF(ISERROR(VLOOKUP('Salidas Pacientes'!$M98,Inventario!$A$2:$M$21,2,FALSE)),"",VLOOKUP('Salidas Pacientes'!$M98,Inventario!$A$2:$M$21,2,FALSE))</f>
        <v>Fluquadri</v>
      </c>
      <c r="O98" s="16" t="str">
        <f>IF(ISERROR(VLOOKUP('Salidas Pacientes'!$M98,Inventario!$A$2:$M$21,3,FALSE)),"",VLOOKUP('Salidas Pacientes'!$M98,Inventario!$A$2:$M$21,3,FALSE))</f>
        <v>Influenza</v>
      </c>
      <c r="P98" s="100" t="str">
        <f>IF(ISERROR(VLOOKUP('Salidas Pacientes'!$M98,Inventario!$A$2:$M$21,4,FALSE)),"",VLOOKUP('Salidas Pacientes'!$M98,Inventario!$A$2:$M$21,4,FALSE))</f>
        <v>IPS FARALLONES</v>
      </c>
      <c r="Q98" s="100" t="str">
        <f>IF(ISERROR(VLOOKUP('Salidas Pacientes'!$M98,Inventario!$A$2:$M$21,5,FALSE)),"",VLOOKUP('Salidas Pacientes'!$M98,Inventario!$A$2:$M$21,5,FALSE))</f>
        <v>Sanofi</v>
      </c>
      <c r="R98" s="17" t="str">
        <f>IF(ISERROR(VLOOKUP('Salidas Pacientes'!$M98,Inventario!$A$2:$M$21,6,FALSE)),"",VLOOKUP('Salidas Pacientes'!$M98,Inventario!$A$2:$M$21,6,FALSE))</f>
        <v>164992</v>
      </c>
      <c r="S98" s="101" t="s">
        <v>158</v>
      </c>
      <c r="T98" s="102">
        <f>IF(ISERROR(VLOOKUP('Salidas Pacientes'!$S98,Entradas!$H$1:$I$412,2,FALSE)),"",VLOOKUP('Salidas Pacientes'!$S98,Entradas!$H$1:$I$412,2,FALSE))</f>
        <v>44592</v>
      </c>
      <c r="U98" s="98"/>
      <c r="V98" s="98">
        <v>1</v>
      </c>
      <c r="W98" s="105"/>
    </row>
    <row r="99" spans="1:23" ht="15.75" hidden="1" customHeight="1" outlineLevel="1">
      <c r="A99" s="95">
        <v>44453</v>
      </c>
      <c r="B99" s="95" t="s">
        <v>276</v>
      </c>
      <c r="C99" s="98">
        <v>1150695611</v>
      </c>
      <c r="D99" s="17" t="str">
        <f>IF(ISERROR(VLOOKUP('Salidas Pacientes'!$C99,'BD Pacientes'!$A:I,2,FALSE)),"",VLOOKUP('Salidas Pacientes'!$C99,'BD Pacientes'!$A:I,2,FALSE))</f>
        <v>RC</v>
      </c>
      <c r="E99" s="16" t="str">
        <f>IF(ISERROR(VLOOKUP('Salidas Pacientes'!$C99,'BD Pacientes'!$A:I,3,FALSE)),"",VLOOKUP('Salidas Pacientes'!$C99,'BD Pacientes'!$A:I,3,FALSE))</f>
        <v>LIAM GUZMAN CAMACHO</v>
      </c>
      <c r="F99" s="17" t="str">
        <f>IF(ISERROR(VLOOKUP('Salidas Pacientes'!$C99,'BD Pacientes'!$A:I,4,FALSE)),"",VLOOKUP('Salidas Pacientes'!$C99,'BD Pacientes'!$A:I,4,FALSE))</f>
        <v>M</v>
      </c>
      <c r="G99" s="95">
        <f>IF(ISERROR(VLOOKUP('Salidas Pacientes'!$C99,'BD Pacientes'!$A:I,5,FALSE)),"",VLOOKUP('Salidas Pacientes'!$C99,'BD Pacientes'!$A:I,5,FALSE))</f>
        <v>0</v>
      </c>
      <c r="H99" s="95" t="str">
        <f t="shared" ca="1" si="0"/>
        <v>123 año, 7 mes</v>
      </c>
      <c r="I99" s="97" t="str">
        <f>IF(ISERROR(VLOOKUP('Salidas Pacientes'!$C99,'BD Pacientes'!$A:$I,6,FALSE)),"",VLOOKUP('Salidas Pacientes'!$C99,'BD Pacientes'!$A:$I,6,FALSE))</f>
        <v>VEREDA CALOTEÑO</v>
      </c>
      <c r="J99" s="98">
        <f>IF(ISERROR(VLOOKUP('Salidas Pacientes'!$C99,'BD Pacientes'!$A:$I,7,FALSE)),"",VLOOKUP('Salidas Pacientes'!$C99,'BD Pacientes'!$A:$I,7,FALSE))</f>
        <v>0</v>
      </c>
      <c r="K99" s="99">
        <f>IF(ISERROR(VLOOKUP('Salidas Pacientes'!$C99,'BD Pacientes'!$A:$I,8,FALSE)),"",VLOOKUP('Salidas Pacientes'!$C99,'BD Pacientes'!$A:$I,8,FALSE))</f>
        <v>0</v>
      </c>
      <c r="L99" s="17">
        <f>IF(ISERROR(VLOOKUP('Salidas Pacientes'!$C99,'BD Pacientes'!$A:$I,9,FALSE)),"",VLOOKUP('Salidas Pacientes'!$C99,'BD Pacientes'!$A:$I,9,FALSE))</f>
        <v>0</v>
      </c>
      <c r="M99" s="17" t="s">
        <v>54</v>
      </c>
      <c r="N99" s="16" t="str">
        <f>IF(ISERROR(VLOOKUP('Salidas Pacientes'!$M99,Inventario!$A$2:$M$21,2,FALSE)),"",VLOOKUP('Salidas Pacientes'!$M99,Inventario!$A$2:$M$21,2,FALSE))</f>
        <v>Prevenar</v>
      </c>
      <c r="O99" s="16" t="str">
        <f>IF(ISERROR(VLOOKUP('Salidas Pacientes'!$M99,Inventario!$A$2:$M$21,3,FALSE)),"",VLOOKUP('Salidas Pacientes'!$M99,Inventario!$A$2:$M$21,3,FALSE))</f>
        <v>Neumococo 13V</v>
      </c>
      <c r="P99" s="100" t="str">
        <f>IF(ISERROR(VLOOKUP('Salidas Pacientes'!$M99,Inventario!$A$2:$M$21,4,FALSE)),"",VLOOKUP('Salidas Pacientes'!$M99,Inventario!$A$2:$M$21,4,FALSE))</f>
        <v>Cobo Medical</v>
      </c>
      <c r="Q99" s="100" t="str">
        <f>IF(ISERROR(VLOOKUP('Salidas Pacientes'!$M99,Inventario!$A$2:$M$21,5,FALSE)),"",VLOOKUP('Salidas Pacientes'!$M99,Inventario!$A$2:$M$21,5,FALSE))</f>
        <v>Pfizer</v>
      </c>
      <c r="R99" s="17" t="str">
        <f>IF(ISERROR(VLOOKUP('Salidas Pacientes'!$M99,Inventario!$A$2:$M$21,6,FALSE)),"",VLOOKUP('Salidas Pacientes'!$M99,Inventario!$A$2:$M$21,6,FALSE))</f>
        <v>2156</v>
      </c>
      <c r="S99" s="101" t="s">
        <v>167</v>
      </c>
      <c r="T99" s="102">
        <f>IF(ISERROR(VLOOKUP('Salidas Pacientes'!$S99,Entradas!$H$1:$I$412,2,FALSE)),"",VLOOKUP('Salidas Pacientes'!$S99,Entradas!$H$1:$I$412,2,FALSE))</f>
        <v>44865</v>
      </c>
      <c r="U99" s="98"/>
      <c r="V99" s="98">
        <v>1</v>
      </c>
      <c r="W99" s="105"/>
    </row>
    <row r="100" spans="1:23" ht="15.75" hidden="1" customHeight="1" outlineLevel="1">
      <c r="A100" s="95">
        <v>44453</v>
      </c>
      <c r="B100" s="95" t="s">
        <v>276</v>
      </c>
      <c r="C100" s="98">
        <v>1232790506</v>
      </c>
      <c r="D100" s="17" t="str">
        <f>IF(ISERROR(VLOOKUP('Salidas Pacientes'!$C100,'BD Pacientes'!$A:I,2,FALSE)),"",VLOOKUP('Salidas Pacientes'!$C100,'BD Pacientes'!$A:I,2,FALSE))</f>
        <v>RC</v>
      </c>
      <c r="E100" s="16" t="str">
        <f>IF(ISERROR(VLOOKUP('Salidas Pacientes'!$C100,'BD Pacientes'!$A:I,3,FALSE)),"",VLOOKUP('Salidas Pacientes'!$C100,'BD Pacientes'!$A:I,3,FALSE))</f>
        <v>EMMA HINCAPIE VALDIVIESO</v>
      </c>
      <c r="F100" s="17" t="str">
        <f>IF(ISERROR(VLOOKUP('Salidas Pacientes'!$C100,'BD Pacientes'!$A:I,4,FALSE)),"",VLOOKUP('Salidas Pacientes'!$C100,'BD Pacientes'!$A:I,4,FALSE))</f>
        <v>F</v>
      </c>
      <c r="G100" s="95">
        <f>IF(ISERROR(VLOOKUP('Salidas Pacientes'!$C100,'BD Pacientes'!$A:I,5,FALSE)),"",VLOOKUP('Salidas Pacientes'!$C100,'BD Pacientes'!$A:I,5,FALSE))</f>
        <v>44601</v>
      </c>
      <c r="H100" s="95" t="str">
        <f t="shared" ca="1" si="0"/>
        <v>1 año, 6 mes</v>
      </c>
      <c r="I100" s="97" t="str">
        <f>IF(ISERROR(VLOOKUP('Salidas Pacientes'!$C100,'BD Pacientes'!$A:$I,6,FALSE)),"",VLOOKUP('Salidas Pacientes'!$C100,'BD Pacientes'!$A:$I,6,FALSE))</f>
        <v>CALLE 5 #80-109</v>
      </c>
      <c r="J100" s="98">
        <f>IF(ISERROR(VLOOKUP('Salidas Pacientes'!$C100,'BD Pacientes'!$A:$I,7,FALSE)),"",VLOOKUP('Salidas Pacientes'!$C100,'BD Pacientes'!$A:$I,7,FALSE))</f>
        <v>67039261</v>
      </c>
      <c r="K100" s="99" t="str">
        <f>IF(ISERROR(VLOOKUP('Salidas Pacientes'!$C100,'BD Pacientes'!$A:$I,8,FALSE)),"",VLOOKUP('Salidas Pacientes'!$C100,'BD Pacientes'!$A:$I,8,FALSE))</f>
        <v>NUBIA VALDIVIESO</v>
      </c>
      <c r="L100" s="17">
        <f>IF(ISERROR(VLOOKUP('Salidas Pacientes'!$C100,'BD Pacientes'!$A:$I,9,FALSE)),"",VLOOKUP('Salidas Pacientes'!$C100,'BD Pacientes'!$A:$I,9,FALSE))</f>
        <v>3186445700</v>
      </c>
      <c r="M100" s="17" t="s">
        <v>89</v>
      </c>
      <c r="N100" s="16" t="str">
        <f>IF(ISERROR(VLOOKUP('Salidas Pacientes'!$M100,Inventario!$A$2:$M$21,2,FALSE)),"",VLOOKUP('Salidas Pacientes'!$M100,Inventario!$A$2:$M$21,2,FALSE))</f>
        <v>Fluquadri</v>
      </c>
      <c r="O100" s="16" t="str">
        <f>IF(ISERROR(VLOOKUP('Salidas Pacientes'!$M100,Inventario!$A$2:$M$21,3,FALSE)),"",VLOOKUP('Salidas Pacientes'!$M100,Inventario!$A$2:$M$21,3,FALSE))</f>
        <v>Influenza</v>
      </c>
      <c r="P100" s="100" t="str">
        <f>IF(ISERROR(VLOOKUP('Salidas Pacientes'!$M100,Inventario!$A$2:$M$21,4,FALSE)),"",VLOOKUP('Salidas Pacientes'!$M100,Inventario!$A$2:$M$21,4,FALSE))</f>
        <v>IPS FARALLONES</v>
      </c>
      <c r="Q100" s="100" t="str">
        <f>IF(ISERROR(VLOOKUP('Salidas Pacientes'!$M100,Inventario!$A$2:$M$21,5,FALSE)),"",VLOOKUP('Salidas Pacientes'!$M100,Inventario!$A$2:$M$21,5,FALSE))</f>
        <v>Sanofi</v>
      </c>
      <c r="R100" s="17" t="str">
        <f>IF(ISERROR(VLOOKUP('Salidas Pacientes'!$M100,Inventario!$A$2:$M$21,6,FALSE)),"",VLOOKUP('Salidas Pacientes'!$M100,Inventario!$A$2:$M$21,6,FALSE))</f>
        <v>164992</v>
      </c>
      <c r="S100" s="101" t="s">
        <v>158</v>
      </c>
      <c r="T100" s="102">
        <f>IF(ISERROR(VLOOKUP('Salidas Pacientes'!$S100,Entradas!$H$1:$I$412,2,FALSE)),"",VLOOKUP('Salidas Pacientes'!$S100,Entradas!$H$1:$I$412,2,FALSE))</f>
        <v>44592</v>
      </c>
      <c r="U100" s="98"/>
      <c r="V100" s="98">
        <v>1</v>
      </c>
      <c r="W100" s="105"/>
    </row>
    <row r="101" spans="1:23" ht="15.75" hidden="1" customHeight="1" outlineLevel="1">
      <c r="A101" s="95">
        <v>44455</v>
      </c>
      <c r="B101" s="95" t="s">
        <v>276</v>
      </c>
      <c r="C101" s="98">
        <v>1232816501</v>
      </c>
      <c r="D101" s="17" t="str">
        <f>IF(ISERROR(VLOOKUP('Salidas Pacientes'!$C101,'BD Pacientes'!$A:I,2,FALSE)),"",VLOOKUP('Salidas Pacientes'!$C101,'BD Pacientes'!$A:I,2,FALSE))</f>
        <v>RC</v>
      </c>
      <c r="E101" s="16" t="str">
        <f>IF(ISERROR(VLOOKUP('Salidas Pacientes'!$C101,'BD Pacientes'!$A:I,3,FALSE)),"",VLOOKUP('Salidas Pacientes'!$C101,'BD Pacientes'!$A:I,3,FALSE))</f>
        <v>SALOMON SALCEDO IZAR</v>
      </c>
      <c r="F101" s="17" t="str">
        <f>IF(ISERROR(VLOOKUP('Salidas Pacientes'!$C101,'BD Pacientes'!$A:I,4,FALSE)),"",VLOOKUP('Salidas Pacientes'!$C101,'BD Pacientes'!$A:I,4,FALSE))</f>
        <v>M</v>
      </c>
      <c r="G101" s="95">
        <f>IF(ISERROR(VLOOKUP('Salidas Pacientes'!$C101,'BD Pacientes'!$A:I,5,FALSE)),"",VLOOKUP('Salidas Pacientes'!$C101,'BD Pacientes'!$A:I,5,FALSE))</f>
        <v>44363</v>
      </c>
      <c r="H101" s="95" t="str">
        <f t="shared" ca="1" si="0"/>
        <v>2 año, 2 mes</v>
      </c>
      <c r="I101" s="97" t="str">
        <f>IF(ISERROR(VLOOKUP('Salidas Pacientes'!$C101,'BD Pacientes'!$A:$I,6,FALSE)),"",VLOOKUP('Salidas Pacientes'!$C101,'BD Pacientes'!$A:$I,6,FALSE))</f>
        <v>CALLE 5C # 29-99</v>
      </c>
      <c r="J101" s="98" t="str">
        <f>IF(ISERROR(VLOOKUP('Salidas Pacientes'!$C101,'BD Pacientes'!$A:$I,7,FALSE)),"",VLOOKUP('Salidas Pacientes'!$C101,'BD Pacientes'!$A:$I,7,FALSE))</f>
        <v>CE 514483</v>
      </c>
      <c r="K101" s="99" t="str">
        <f>IF(ISERROR(VLOOKUP('Salidas Pacientes'!$C101,'BD Pacientes'!$A:$I,8,FALSE)),"",VLOOKUP('Salidas Pacientes'!$C101,'BD Pacientes'!$A:$I,8,FALSE))</f>
        <v>FARIDE IZAR</v>
      </c>
      <c r="L101" s="17">
        <f>IF(ISERROR(VLOOKUP('Salidas Pacientes'!$C101,'BD Pacientes'!$A:$I,9,FALSE)),"",VLOOKUP('Salidas Pacientes'!$C101,'BD Pacientes'!$A:$I,9,FALSE))</f>
        <v>3003007011</v>
      </c>
      <c r="M101" s="17" t="s">
        <v>47</v>
      </c>
      <c r="N101" s="16" t="str">
        <f>IF(ISERROR(VLOOKUP('Salidas Pacientes'!$M101,Inventario!$A$2:$M$21,2,FALSE)),"",VLOOKUP('Salidas Pacientes'!$M101,Inventario!$A$2:$M$21,2,FALSE))</f>
        <v>Nimenrix</v>
      </c>
      <c r="O101" s="16" t="str">
        <f>IF(ISERROR(VLOOKUP('Salidas Pacientes'!$M101,Inventario!$A$2:$M$21,3,FALSE)),"",VLOOKUP('Salidas Pacientes'!$M101,Inventario!$A$2:$M$21,3,FALSE))</f>
        <v>Meningococo</v>
      </c>
      <c r="P101" s="100" t="str">
        <f>IF(ISERROR(VLOOKUP('Salidas Pacientes'!$M101,Inventario!$A$2:$M$21,4,FALSE)),"",VLOOKUP('Salidas Pacientes'!$M101,Inventario!$A$2:$M$21,4,FALSE))</f>
        <v>Cobo Medical</v>
      </c>
      <c r="Q101" s="100" t="str">
        <f>IF(ISERROR(VLOOKUP('Salidas Pacientes'!$M101,Inventario!$A$2:$M$21,5,FALSE)),"",VLOOKUP('Salidas Pacientes'!$M101,Inventario!$A$2:$M$21,5,FALSE))</f>
        <v>Pfizer</v>
      </c>
      <c r="R101" s="17" t="str">
        <f>IF(ISERROR(VLOOKUP('Salidas Pacientes'!$M101,Inventario!$A$2:$M$21,6,FALSE)),"",VLOOKUP('Salidas Pacientes'!$M101,Inventario!$A$2:$M$21,6,FALSE))</f>
        <v>3904</v>
      </c>
      <c r="S101" s="101" t="s">
        <v>169</v>
      </c>
      <c r="T101" s="102">
        <f>IF(ISERROR(VLOOKUP('Salidas Pacientes'!$S101,Entradas!$H$1:$I$412,2,FALSE)),"",VLOOKUP('Salidas Pacientes'!$S101,Entradas!$H$1:$I$412,2,FALSE))</f>
        <v>44834</v>
      </c>
      <c r="U101" s="98"/>
      <c r="V101" s="98">
        <v>1</v>
      </c>
      <c r="W101" s="105"/>
    </row>
    <row r="102" spans="1:23" ht="15.75" hidden="1" customHeight="1" outlineLevel="1">
      <c r="A102" s="95">
        <v>44456</v>
      </c>
      <c r="B102" s="95" t="s">
        <v>276</v>
      </c>
      <c r="C102" s="98">
        <v>1109197812</v>
      </c>
      <c r="D102" s="17" t="str">
        <f>IF(ISERROR(VLOOKUP('Salidas Pacientes'!$C102,'BD Pacientes'!$A:I,2,FALSE)),"",VLOOKUP('Salidas Pacientes'!$C102,'BD Pacientes'!$A:I,2,FALSE))</f>
        <v>RC</v>
      </c>
      <c r="E102" s="16" t="str">
        <f>IF(ISERROR(VLOOKUP('Salidas Pacientes'!$C102,'BD Pacientes'!$A:I,3,FALSE)),"",VLOOKUP('Salidas Pacientes'!$C102,'BD Pacientes'!$A:I,3,FALSE))</f>
        <v>MIGUEL ANGEL PEÑARETA LOPEZ</v>
      </c>
      <c r="F102" s="17" t="str">
        <f>IF(ISERROR(VLOOKUP('Salidas Pacientes'!$C102,'BD Pacientes'!$A:I,4,FALSE)),"",VLOOKUP('Salidas Pacientes'!$C102,'BD Pacientes'!$A:I,4,FALSE))</f>
        <v>M</v>
      </c>
      <c r="G102" s="95">
        <f>IF(ISERROR(VLOOKUP('Salidas Pacientes'!$C102,'BD Pacientes'!$A:I,5,FALSE)),"",VLOOKUP('Salidas Pacientes'!$C102,'BD Pacientes'!$A:I,5,FALSE))</f>
        <v>0</v>
      </c>
      <c r="H102" s="95" t="str">
        <f t="shared" ca="1" si="0"/>
        <v>123 año, 7 mes</v>
      </c>
      <c r="I102" s="97" t="str">
        <f>IF(ISERROR(VLOOKUP('Salidas Pacientes'!$C102,'BD Pacientes'!$A:$I,6,FALSE)),"",VLOOKUP('Salidas Pacientes'!$C102,'BD Pacientes'!$A:$I,6,FALSE))</f>
        <v>AV 2 B #74N-35</v>
      </c>
      <c r="J102" s="98">
        <f>IF(ISERROR(VLOOKUP('Salidas Pacientes'!$C102,'BD Pacientes'!$A:$I,7,FALSE)),"",VLOOKUP('Salidas Pacientes'!$C102,'BD Pacientes'!$A:$I,7,FALSE))</f>
        <v>0</v>
      </c>
      <c r="K102" s="99">
        <f>IF(ISERROR(VLOOKUP('Salidas Pacientes'!$C102,'BD Pacientes'!$A:$I,8,FALSE)),"",VLOOKUP('Salidas Pacientes'!$C102,'BD Pacientes'!$A:$I,8,FALSE))</f>
        <v>0</v>
      </c>
      <c r="L102" s="17">
        <f>IF(ISERROR(VLOOKUP('Salidas Pacientes'!$C102,'BD Pacientes'!$A:$I,9,FALSE)),"",VLOOKUP('Salidas Pacientes'!$C102,'BD Pacientes'!$A:$I,9,FALSE))</f>
        <v>0</v>
      </c>
      <c r="M102" s="17" t="s">
        <v>54</v>
      </c>
      <c r="N102" s="16" t="str">
        <f>IF(ISERROR(VLOOKUP('Salidas Pacientes'!$M102,Inventario!$A$2:$M$21,2,FALSE)),"",VLOOKUP('Salidas Pacientes'!$M102,Inventario!$A$2:$M$21,2,FALSE))</f>
        <v>Prevenar</v>
      </c>
      <c r="O102" s="16" t="str">
        <f>IF(ISERROR(VLOOKUP('Salidas Pacientes'!$M102,Inventario!$A$2:$M$21,3,FALSE)),"",VLOOKUP('Salidas Pacientes'!$M102,Inventario!$A$2:$M$21,3,FALSE))</f>
        <v>Neumococo 13V</v>
      </c>
      <c r="P102" s="100" t="str">
        <f>IF(ISERROR(VLOOKUP('Salidas Pacientes'!$M102,Inventario!$A$2:$M$21,4,FALSE)),"",VLOOKUP('Salidas Pacientes'!$M102,Inventario!$A$2:$M$21,4,FALSE))</f>
        <v>Cobo Medical</v>
      </c>
      <c r="Q102" s="100" t="str">
        <f>IF(ISERROR(VLOOKUP('Salidas Pacientes'!$M102,Inventario!$A$2:$M$21,5,FALSE)),"",VLOOKUP('Salidas Pacientes'!$M102,Inventario!$A$2:$M$21,5,FALSE))</f>
        <v>Pfizer</v>
      </c>
      <c r="R102" s="17" t="str">
        <f>IF(ISERROR(VLOOKUP('Salidas Pacientes'!$M102,Inventario!$A$2:$M$21,6,FALSE)),"",VLOOKUP('Salidas Pacientes'!$M102,Inventario!$A$2:$M$21,6,FALSE))</f>
        <v>2156</v>
      </c>
      <c r="S102" s="101" t="s">
        <v>167</v>
      </c>
      <c r="T102" s="102">
        <f>IF(ISERROR(VLOOKUP('Salidas Pacientes'!$S102,Entradas!$H$1:$I$412,2,FALSE)),"",VLOOKUP('Salidas Pacientes'!$S102,Entradas!$H$1:$I$412,2,FALSE))</f>
        <v>44865</v>
      </c>
      <c r="U102" s="98"/>
      <c r="V102" s="98">
        <v>1</v>
      </c>
      <c r="W102" s="105"/>
    </row>
    <row r="103" spans="1:23" ht="15.75" hidden="1" customHeight="1" outlineLevel="1">
      <c r="A103" s="95">
        <v>44456</v>
      </c>
      <c r="B103" s="95" t="s">
        <v>276</v>
      </c>
      <c r="C103" s="98">
        <v>1110379691</v>
      </c>
      <c r="D103" s="17" t="str">
        <f>IF(ISERROR(VLOOKUP('Salidas Pacientes'!$C103,'BD Pacientes'!$A:I,2,FALSE)),"",VLOOKUP('Salidas Pacientes'!$C103,'BD Pacientes'!$A:I,2,FALSE))</f>
        <v>RC</v>
      </c>
      <c r="E103" s="16" t="str">
        <f>IF(ISERROR(VLOOKUP('Salidas Pacientes'!$C103,'BD Pacientes'!$A:I,3,FALSE)),"",VLOOKUP('Salidas Pacientes'!$C103,'BD Pacientes'!$A:I,3,FALSE))</f>
        <v>MARIA ELLA VELSCO CERQUERA</v>
      </c>
      <c r="F103" s="17" t="str">
        <f>IF(ISERROR(VLOOKUP('Salidas Pacientes'!$C103,'BD Pacientes'!$A:I,4,FALSE)),"",VLOOKUP('Salidas Pacientes'!$C103,'BD Pacientes'!$A:I,4,FALSE))</f>
        <v>F</v>
      </c>
      <c r="G103" s="95">
        <f>IF(ISERROR(VLOOKUP('Salidas Pacientes'!$C103,'BD Pacientes'!$A:I,5,FALSE)),"",VLOOKUP('Salidas Pacientes'!$C103,'BD Pacientes'!$A:I,5,FALSE))</f>
        <v>0</v>
      </c>
      <c r="H103" s="95" t="str">
        <f t="shared" ca="1" si="0"/>
        <v>123 año, 7 mes</v>
      </c>
      <c r="I103" s="97" t="str">
        <f>IF(ISERROR(VLOOKUP('Salidas Pacientes'!$C103,'BD Pacientes'!$A:$I,6,FALSE)),"",VLOOKUP('Salidas Pacientes'!$C103,'BD Pacientes'!$A:$I,6,FALSE))</f>
        <v>CRA 62A #37-30</v>
      </c>
      <c r="J103" s="98">
        <f>IF(ISERROR(VLOOKUP('Salidas Pacientes'!$C103,'BD Pacientes'!$A:$I,7,FALSE)),"",VLOOKUP('Salidas Pacientes'!$C103,'BD Pacientes'!$A:$I,7,FALSE))</f>
        <v>0</v>
      </c>
      <c r="K103" s="99">
        <f>IF(ISERROR(VLOOKUP('Salidas Pacientes'!$C103,'BD Pacientes'!$A:$I,8,FALSE)),"",VLOOKUP('Salidas Pacientes'!$C103,'BD Pacientes'!$A:$I,8,FALSE))</f>
        <v>0</v>
      </c>
      <c r="L103" s="17">
        <f>IF(ISERROR(VLOOKUP('Salidas Pacientes'!$C103,'BD Pacientes'!$A:$I,9,FALSE)),"",VLOOKUP('Salidas Pacientes'!$C103,'BD Pacientes'!$A:$I,9,FALSE))</f>
        <v>0</v>
      </c>
      <c r="M103" s="17" t="s">
        <v>58</v>
      </c>
      <c r="N103" s="16" t="str">
        <f>IF(ISERROR(VLOOKUP('Salidas Pacientes'!$M103,Inventario!$A$2:$M$21,2,FALSE)),"",VLOOKUP('Salidas Pacientes'!$M103,Inventario!$A$2:$M$21,2,FALSE))</f>
        <v>Proquad</v>
      </c>
      <c r="O103" s="16" t="str">
        <f>IF(ISERROR(VLOOKUP('Salidas Pacientes'!$M103,Inventario!$A$2:$M$21,3,FALSE)),"",VLOOKUP('Salidas Pacientes'!$M103,Inventario!$A$2:$M$21,3,FALSE))</f>
        <v>Sarampion + Rubeola + parotiditis + varicela</v>
      </c>
      <c r="P103" s="100" t="str">
        <f>IF(ISERROR(VLOOKUP('Salidas Pacientes'!$M103,Inventario!$A$2:$M$21,4,FALSE)),"",VLOOKUP('Salidas Pacientes'!$M103,Inventario!$A$2:$M$21,4,FALSE))</f>
        <v>IPS FARALLONES</v>
      </c>
      <c r="Q103" s="100" t="str">
        <f>IF(ISERROR(VLOOKUP('Salidas Pacientes'!$M103,Inventario!$A$2:$M$21,5,FALSE)),"",VLOOKUP('Salidas Pacientes'!$M103,Inventario!$A$2:$M$21,5,FALSE))</f>
        <v>Merck</v>
      </c>
      <c r="R103" s="17" t="str">
        <f>IF(ISERROR(VLOOKUP('Salidas Pacientes'!$M103,Inventario!$A$2:$M$21,6,FALSE)),"",VLOOKUP('Salidas Pacientes'!$M103,Inventario!$A$2:$M$21,6,FALSE))</f>
        <v>4200</v>
      </c>
      <c r="S103" s="101" t="s">
        <v>170</v>
      </c>
      <c r="T103" s="102">
        <f>IF(ISERROR(VLOOKUP('Salidas Pacientes'!$S103,Entradas!$H$1:$I$412,2,FALSE)),"",VLOOKUP('Salidas Pacientes'!$S103,Entradas!$H$1:$I$412,2,FALSE))</f>
        <v>44650</v>
      </c>
      <c r="U103" s="98"/>
      <c r="V103" s="98">
        <v>1</v>
      </c>
      <c r="W103" s="105"/>
    </row>
    <row r="104" spans="1:23" ht="15.75" hidden="1" customHeight="1" outlineLevel="1">
      <c r="A104" s="95">
        <v>44456</v>
      </c>
      <c r="B104" s="95" t="s">
        <v>276</v>
      </c>
      <c r="C104" s="98">
        <v>1110379691</v>
      </c>
      <c r="D104" s="17" t="str">
        <f>IF(ISERROR(VLOOKUP('Salidas Pacientes'!$C104,'BD Pacientes'!$A:I,2,FALSE)),"",VLOOKUP('Salidas Pacientes'!$C104,'BD Pacientes'!$A:I,2,FALSE))</f>
        <v>RC</v>
      </c>
      <c r="E104" s="16" t="str">
        <f>IF(ISERROR(VLOOKUP('Salidas Pacientes'!$C104,'BD Pacientes'!$A:I,3,FALSE)),"",VLOOKUP('Salidas Pacientes'!$C104,'BD Pacientes'!$A:I,3,FALSE))</f>
        <v>MARIA ELLA VELSCO CERQUERA</v>
      </c>
      <c r="F104" s="17" t="str">
        <f>IF(ISERROR(VLOOKUP('Salidas Pacientes'!$C104,'BD Pacientes'!$A:I,4,FALSE)),"",VLOOKUP('Salidas Pacientes'!$C104,'BD Pacientes'!$A:I,4,FALSE))</f>
        <v>F</v>
      </c>
      <c r="G104" s="95">
        <f>IF(ISERROR(VLOOKUP('Salidas Pacientes'!$C104,'BD Pacientes'!$A:I,5,FALSE)),"",VLOOKUP('Salidas Pacientes'!$C104,'BD Pacientes'!$A:I,5,FALSE))</f>
        <v>0</v>
      </c>
      <c r="H104" s="95" t="str">
        <f t="shared" ca="1" si="0"/>
        <v>123 año, 7 mes</v>
      </c>
      <c r="I104" s="97" t="str">
        <f>IF(ISERROR(VLOOKUP('Salidas Pacientes'!$C104,'BD Pacientes'!$A:$I,6,FALSE)),"",VLOOKUP('Salidas Pacientes'!$C104,'BD Pacientes'!$A:$I,6,FALSE))</f>
        <v>CRA 62A #37-30</v>
      </c>
      <c r="J104" s="98">
        <f>IF(ISERROR(VLOOKUP('Salidas Pacientes'!$C104,'BD Pacientes'!$A:$I,7,FALSE)),"",VLOOKUP('Salidas Pacientes'!$C104,'BD Pacientes'!$A:$I,7,FALSE))</f>
        <v>0</v>
      </c>
      <c r="K104" s="99">
        <f>IF(ISERROR(VLOOKUP('Salidas Pacientes'!$C104,'BD Pacientes'!$A:$I,8,FALSE)),"",VLOOKUP('Salidas Pacientes'!$C104,'BD Pacientes'!$A:$I,8,FALSE))</f>
        <v>0</v>
      </c>
      <c r="L104" s="17">
        <f>IF(ISERROR(VLOOKUP('Salidas Pacientes'!$C104,'BD Pacientes'!$A:$I,9,FALSE)),"",VLOOKUP('Salidas Pacientes'!$C104,'BD Pacientes'!$A:$I,9,FALSE))</f>
        <v>0</v>
      </c>
      <c r="M104" s="17" t="s">
        <v>89</v>
      </c>
      <c r="N104" s="16" t="str">
        <f>IF(ISERROR(VLOOKUP('Salidas Pacientes'!$M104,Inventario!$A$2:$M$21,2,FALSE)),"",VLOOKUP('Salidas Pacientes'!$M104,Inventario!$A$2:$M$21,2,FALSE))</f>
        <v>Fluquadri</v>
      </c>
      <c r="O104" s="16" t="str">
        <f>IF(ISERROR(VLOOKUP('Salidas Pacientes'!$M104,Inventario!$A$2:$M$21,3,FALSE)),"",VLOOKUP('Salidas Pacientes'!$M104,Inventario!$A$2:$M$21,3,FALSE))</f>
        <v>Influenza</v>
      </c>
      <c r="P104" s="100" t="str">
        <f>IF(ISERROR(VLOOKUP('Salidas Pacientes'!$M104,Inventario!$A$2:$M$21,4,FALSE)),"",VLOOKUP('Salidas Pacientes'!$M104,Inventario!$A$2:$M$21,4,FALSE))</f>
        <v>IPS FARALLONES</v>
      </c>
      <c r="Q104" s="100" t="str">
        <f>IF(ISERROR(VLOOKUP('Salidas Pacientes'!$M104,Inventario!$A$2:$M$21,5,FALSE)),"",VLOOKUP('Salidas Pacientes'!$M104,Inventario!$A$2:$M$21,5,FALSE))</f>
        <v>Sanofi</v>
      </c>
      <c r="R104" s="17" t="str">
        <f>IF(ISERROR(VLOOKUP('Salidas Pacientes'!$M104,Inventario!$A$2:$M$21,6,FALSE)),"",VLOOKUP('Salidas Pacientes'!$M104,Inventario!$A$2:$M$21,6,FALSE))</f>
        <v>164992</v>
      </c>
      <c r="S104" s="101" t="s">
        <v>158</v>
      </c>
      <c r="T104" s="102">
        <f>IF(ISERROR(VLOOKUP('Salidas Pacientes'!$S104,Entradas!$H$1:$I$412,2,FALSE)),"",VLOOKUP('Salidas Pacientes'!$S104,Entradas!$H$1:$I$412,2,FALSE))</f>
        <v>44592</v>
      </c>
      <c r="U104" s="98"/>
      <c r="V104" s="98">
        <v>1</v>
      </c>
      <c r="W104" s="105"/>
    </row>
    <row r="105" spans="1:23" ht="15.75" hidden="1" customHeight="1" outlineLevel="1">
      <c r="A105" s="95">
        <v>44456</v>
      </c>
      <c r="B105" s="95" t="s">
        <v>276</v>
      </c>
      <c r="C105" s="98">
        <v>1232813380</v>
      </c>
      <c r="D105" s="17" t="str">
        <f>IF(ISERROR(VLOOKUP('Salidas Pacientes'!$C105,'BD Pacientes'!$A:I,2,FALSE)),"",VLOOKUP('Salidas Pacientes'!$C105,'BD Pacientes'!$A:I,2,FALSE))</f>
        <v>RC</v>
      </c>
      <c r="E105" s="16" t="str">
        <f>IF(ISERROR(VLOOKUP('Salidas Pacientes'!$C105,'BD Pacientes'!$A:I,3,FALSE)),"",VLOOKUP('Salidas Pacientes'!$C105,'BD Pacientes'!$A:I,3,FALSE))</f>
        <v>JUAN FELIPE VALDES VIAFARA</v>
      </c>
      <c r="F105" s="17" t="str">
        <f>IF(ISERROR(VLOOKUP('Salidas Pacientes'!$C105,'BD Pacientes'!$A:I,4,FALSE)),"",VLOOKUP('Salidas Pacientes'!$C105,'BD Pacientes'!$A:I,4,FALSE))</f>
        <v>M</v>
      </c>
      <c r="G105" s="95">
        <f>IF(ISERROR(VLOOKUP('Salidas Pacientes'!$C105,'BD Pacientes'!$A:I,5,FALSE)),"",VLOOKUP('Salidas Pacientes'!$C105,'BD Pacientes'!$A:I,5,FALSE))</f>
        <v>0</v>
      </c>
      <c r="H105" s="95" t="str">
        <f t="shared" ca="1" si="0"/>
        <v>123 año, 7 mes</v>
      </c>
      <c r="I105" s="97" t="str">
        <f>IF(ISERROR(VLOOKUP('Salidas Pacientes'!$C105,'BD Pacientes'!$A:$I,6,FALSE)),"",VLOOKUP('Salidas Pacientes'!$C105,'BD Pacientes'!$A:$I,6,FALSE))</f>
        <v>CRA 93 #42-93</v>
      </c>
      <c r="J105" s="98">
        <f>IF(ISERROR(VLOOKUP('Salidas Pacientes'!$C105,'BD Pacientes'!$A:$I,7,FALSE)),"",VLOOKUP('Salidas Pacientes'!$C105,'BD Pacientes'!$A:$I,7,FALSE))</f>
        <v>0</v>
      </c>
      <c r="K105" s="99">
        <f>IF(ISERROR(VLOOKUP('Salidas Pacientes'!$C105,'BD Pacientes'!$A:$I,8,FALSE)),"",VLOOKUP('Salidas Pacientes'!$C105,'BD Pacientes'!$A:$I,8,FALSE))</f>
        <v>0</v>
      </c>
      <c r="L105" s="17">
        <f>IF(ISERROR(VLOOKUP('Salidas Pacientes'!$C105,'BD Pacientes'!$A:$I,9,FALSE)),"",VLOOKUP('Salidas Pacientes'!$C105,'BD Pacientes'!$A:$I,9,FALSE))</f>
        <v>0</v>
      </c>
      <c r="M105" s="17" t="s">
        <v>47</v>
      </c>
      <c r="N105" s="16" t="str">
        <f>IF(ISERROR(VLOOKUP('Salidas Pacientes'!$M105,Inventario!$A$2:$M$21,2,FALSE)),"",VLOOKUP('Salidas Pacientes'!$M105,Inventario!$A$2:$M$21,2,FALSE))</f>
        <v>Nimenrix</v>
      </c>
      <c r="O105" s="16" t="str">
        <f>IF(ISERROR(VLOOKUP('Salidas Pacientes'!$M105,Inventario!$A$2:$M$21,3,FALSE)),"",VLOOKUP('Salidas Pacientes'!$M105,Inventario!$A$2:$M$21,3,FALSE))</f>
        <v>Meningococo</v>
      </c>
      <c r="P105" s="100" t="str">
        <f>IF(ISERROR(VLOOKUP('Salidas Pacientes'!$M105,Inventario!$A$2:$M$21,4,FALSE)),"",VLOOKUP('Salidas Pacientes'!$M105,Inventario!$A$2:$M$21,4,FALSE))</f>
        <v>Cobo Medical</v>
      </c>
      <c r="Q105" s="100" t="str">
        <f>IF(ISERROR(VLOOKUP('Salidas Pacientes'!$M105,Inventario!$A$2:$M$21,5,FALSE)),"",VLOOKUP('Salidas Pacientes'!$M105,Inventario!$A$2:$M$21,5,FALSE))</f>
        <v>Pfizer</v>
      </c>
      <c r="R105" s="17" t="str">
        <f>IF(ISERROR(VLOOKUP('Salidas Pacientes'!$M105,Inventario!$A$2:$M$21,6,FALSE)),"",VLOOKUP('Salidas Pacientes'!$M105,Inventario!$A$2:$M$21,6,FALSE))</f>
        <v>3904</v>
      </c>
      <c r="S105" s="101" t="s">
        <v>169</v>
      </c>
      <c r="T105" s="102">
        <f>IF(ISERROR(VLOOKUP('Salidas Pacientes'!$S105,Entradas!$H$1:$I$412,2,FALSE)),"",VLOOKUP('Salidas Pacientes'!$S105,Entradas!$H$1:$I$412,2,FALSE))</f>
        <v>44834</v>
      </c>
      <c r="U105" s="98"/>
      <c r="V105" s="98">
        <v>1</v>
      </c>
      <c r="W105" s="105"/>
    </row>
    <row r="106" spans="1:23" ht="15.75" hidden="1" customHeight="1" outlineLevel="1">
      <c r="A106" s="95">
        <v>44456</v>
      </c>
      <c r="B106" s="95" t="s">
        <v>276</v>
      </c>
      <c r="C106" s="98">
        <v>1232813380</v>
      </c>
      <c r="D106" s="17" t="str">
        <f>IF(ISERROR(VLOOKUP('Salidas Pacientes'!$C106,'BD Pacientes'!$A:I,2,FALSE)),"",VLOOKUP('Salidas Pacientes'!$C106,'BD Pacientes'!$A:I,2,FALSE))</f>
        <v>RC</v>
      </c>
      <c r="E106" s="16" t="str">
        <f>IF(ISERROR(VLOOKUP('Salidas Pacientes'!$C106,'BD Pacientes'!$A:I,3,FALSE)),"",VLOOKUP('Salidas Pacientes'!$C106,'BD Pacientes'!$A:I,3,FALSE))</f>
        <v>JUAN FELIPE VALDES VIAFARA</v>
      </c>
      <c r="F106" s="17" t="str">
        <f>IF(ISERROR(VLOOKUP('Salidas Pacientes'!$C106,'BD Pacientes'!$A:I,4,FALSE)),"",VLOOKUP('Salidas Pacientes'!$C106,'BD Pacientes'!$A:I,4,FALSE))</f>
        <v>M</v>
      </c>
      <c r="G106" s="95">
        <f>IF(ISERROR(VLOOKUP('Salidas Pacientes'!$C106,'BD Pacientes'!$A:I,5,FALSE)),"",VLOOKUP('Salidas Pacientes'!$C106,'BD Pacientes'!$A:I,5,FALSE))</f>
        <v>0</v>
      </c>
      <c r="H106" s="95" t="str">
        <f t="shared" ca="1" si="0"/>
        <v>123 año, 7 mes</v>
      </c>
      <c r="I106" s="97" t="str">
        <f>IF(ISERROR(VLOOKUP('Salidas Pacientes'!$C106,'BD Pacientes'!$A:$I,6,FALSE)),"",VLOOKUP('Salidas Pacientes'!$C106,'BD Pacientes'!$A:$I,6,FALSE))</f>
        <v>CRA 93 #42-93</v>
      </c>
      <c r="J106" s="98">
        <f>IF(ISERROR(VLOOKUP('Salidas Pacientes'!$C106,'BD Pacientes'!$A:$I,7,FALSE)),"",VLOOKUP('Salidas Pacientes'!$C106,'BD Pacientes'!$A:$I,7,FALSE))</f>
        <v>0</v>
      </c>
      <c r="K106" s="99">
        <f>IF(ISERROR(VLOOKUP('Salidas Pacientes'!$C106,'BD Pacientes'!$A:$I,8,FALSE)),"",VLOOKUP('Salidas Pacientes'!$C106,'BD Pacientes'!$A:$I,8,FALSE))</f>
        <v>0</v>
      </c>
      <c r="L106" s="17">
        <f>IF(ISERROR(VLOOKUP('Salidas Pacientes'!$C106,'BD Pacientes'!$A:$I,9,FALSE)),"",VLOOKUP('Salidas Pacientes'!$C106,'BD Pacientes'!$A:$I,9,FALSE))</f>
        <v>0</v>
      </c>
      <c r="M106" s="17" t="s">
        <v>89</v>
      </c>
      <c r="N106" s="16" t="str">
        <f>IF(ISERROR(VLOOKUP('Salidas Pacientes'!$M106,Inventario!$A$2:$M$21,2,FALSE)),"",VLOOKUP('Salidas Pacientes'!$M106,Inventario!$A$2:$M$21,2,FALSE))</f>
        <v>Fluquadri</v>
      </c>
      <c r="O106" s="16" t="str">
        <f>IF(ISERROR(VLOOKUP('Salidas Pacientes'!$M106,Inventario!$A$2:$M$21,3,FALSE)),"",VLOOKUP('Salidas Pacientes'!$M106,Inventario!$A$2:$M$21,3,FALSE))</f>
        <v>Influenza</v>
      </c>
      <c r="P106" s="100" t="str">
        <f>IF(ISERROR(VLOOKUP('Salidas Pacientes'!$M106,Inventario!$A$2:$M$21,4,FALSE)),"",VLOOKUP('Salidas Pacientes'!$M106,Inventario!$A$2:$M$21,4,FALSE))</f>
        <v>IPS FARALLONES</v>
      </c>
      <c r="Q106" s="100" t="str">
        <f>IF(ISERROR(VLOOKUP('Salidas Pacientes'!$M106,Inventario!$A$2:$M$21,5,FALSE)),"",VLOOKUP('Salidas Pacientes'!$M106,Inventario!$A$2:$M$21,5,FALSE))</f>
        <v>Sanofi</v>
      </c>
      <c r="R106" s="17" t="str">
        <f>IF(ISERROR(VLOOKUP('Salidas Pacientes'!$M106,Inventario!$A$2:$M$21,6,FALSE)),"",VLOOKUP('Salidas Pacientes'!$M106,Inventario!$A$2:$M$21,6,FALSE))</f>
        <v>164992</v>
      </c>
      <c r="S106" s="101" t="s">
        <v>158</v>
      </c>
      <c r="T106" s="102">
        <f>IF(ISERROR(VLOOKUP('Salidas Pacientes'!$S106,Entradas!$H$1:$I$412,2,FALSE)),"",VLOOKUP('Salidas Pacientes'!$S106,Entradas!$H$1:$I$412,2,FALSE))</f>
        <v>44592</v>
      </c>
      <c r="U106" s="98"/>
      <c r="V106" s="98">
        <v>1</v>
      </c>
      <c r="W106" s="105"/>
    </row>
    <row r="107" spans="1:23" ht="15.75" hidden="1" customHeight="1" outlineLevel="1">
      <c r="A107" s="95">
        <v>44457</v>
      </c>
      <c r="B107" s="95" t="s">
        <v>276</v>
      </c>
      <c r="C107" s="98">
        <v>1232816464</v>
      </c>
      <c r="D107" s="17" t="str">
        <f>IF(ISERROR(VLOOKUP('Salidas Pacientes'!$C107,'BD Pacientes'!$A:I,2,FALSE)),"",VLOOKUP('Salidas Pacientes'!$C107,'BD Pacientes'!$A:I,2,FALSE))</f>
        <v>RC</v>
      </c>
      <c r="E107" s="16" t="str">
        <f>IF(ISERROR(VLOOKUP('Salidas Pacientes'!$C107,'BD Pacientes'!$A:I,3,FALSE)),"",VLOOKUP('Salidas Pacientes'!$C107,'BD Pacientes'!$A:I,3,FALSE))</f>
        <v>EMILIANO LUCIO RODRIGUEZ</v>
      </c>
      <c r="F107" s="17" t="str">
        <f>IF(ISERROR(VLOOKUP('Salidas Pacientes'!$C107,'BD Pacientes'!$A:I,4,FALSE)),"",VLOOKUP('Salidas Pacientes'!$C107,'BD Pacientes'!$A:I,4,FALSE))</f>
        <v>M</v>
      </c>
      <c r="G107" s="95">
        <f>IF(ISERROR(VLOOKUP('Salidas Pacientes'!$C107,'BD Pacientes'!$A:I,5,FALSE)),"",VLOOKUP('Salidas Pacientes'!$C107,'BD Pacientes'!$A:I,5,FALSE))</f>
        <v>44362</v>
      </c>
      <c r="H107" s="95" t="str">
        <f t="shared" ca="1" si="0"/>
        <v>2 año, 2 mes</v>
      </c>
      <c r="I107" s="97" t="str">
        <f>IF(ISERROR(VLOOKUP('Salidas Pacientes'!$C107,'BD Pacientes'!$A:$I,6,FALSE)),"",VLOOKUP('Salidas Pacientes'!$C107,'BD Pacientes'!$A:$I,6,FALSE))</f>
        <v>AV 5BN # 64N-80</v>
      </c>
      <c r="J107" s="98">
        <f>IF(ISERROR(VLOOKUP('Salidas Pacientes'!$C107,'BD Pacientes'!$A:$I,7,FALSE)),"",VLOOKUP('Salidas Pacientes'!$C107,'BD Pacientes'!$A:$I,7,FALSE))</f>
        <v>1143835116</v>
      </c>
      <c r="K107" s="99" t="str">
        <f>IF(ISERROR(VLOOKUP('Salidas Pacientes'!$C107,'BD Pacientes'!$A:$I,8,FALSE)),"",VLOOKUP('Salidas Pacientes'!$C107,'BD Pacientes'!$A:$I,8,FALSE))</f>
        <v>DIANA RODRIGUEZ</v>
      </c>
      <c r="L107" s="17">
        <f>IF(ISERROR(VLOOKUP('Salidas Pacientes'!$C107,'BD Pacientes'!$A:$I,9,FALSE)),"",VLOOKUP('Salidas Pacientes'!$C107,'BD Pacientes'!$A:$I,9,FALSE))</f>
        <v>3046685324</v>
      </c>
      <c r="M107" s="17" t="s">
        <v>47</v>
      </c>
      <c r="N107" s="16" t="str">
        <f>IF(ISERROR(VLOOKUP('Salidas Pacientes'!$M107,Inventario!$A$2:$M$21,2,FALSE)),"",VLOOKUP('Salidas Pacientes'!$M107,Inventario!$A$2:$M$21,2,FALSE))</f>
        <v>Nimenrix</v>
      </c>
      <c r="O107" s="16" t="str">
        <f>IF(ISERROR(VLOOKUP('Salidas Pacientes'!$M107,Inventario!$A$2:$M$21,3,FALSE)),"",VLOOKUP('Salidas Pacientes'!$M107,Inventario!$A$2:$M$21,3,FALSE))</f>
        <v>Meningococo</v>
      </c>
      <c r="P107" s="100" t="str">
        <f>IF(ISERROR(VLOOKUP('Salidas Pacientes'!$M107,Inventario!$A$2:$M$21,4,FALSE)),"",VLOOKUP('Salidas Pacientes'!$M107,Inventario!$A$2:$M$21,4,FALSE))</f>
        <v>Cobo Medical</v>
      </c>
      <c r="Q107" s="100" t="str">
        <f>IF(ISERROR(VLOOKUP('Salidas Pacientes'!$M107,Inventario!$A$2:$M$21,5,FALSE)),"",VLOOKUP('Salidas Pacientes'!$M107,Inventario!$A$2:$M$21,5,FALSE))</f>
        <v>Pfizer</v>
      </c>
      <c r="R107" s="17" t="str">
        <f>IF(ISERROR(VLOOKUP('Salidas Pacientes'!$M107,Inventario!$A$2:$M$21,6,FALSE)),"",VLOOKUP('Salidas Pacientes'!$M107,Inventario!$A$2:$M$21,6,FALSE))</f>
        <v>3904</v>
      </c>
      <c r="S107" s="101" t="s">
        <v>169</v>
      </c>
      <c r="T107" s="102">
        <f>IF(ISERROR(VLOOKUP('Salidas Pacientes'!$S107,Entradas!$H$1:$I$412,2,FALSE)),"",VLOOKUP('Salidas Pacientes'!$S107,Entradas!$H$1:$I$412,2,FALSE))</f>
        <v>44834</v>
      </c>
      <c r="U107" s="98"/>
      <c r="V107" s="98">
        <v>1</v>
      </c>
      <c r="W107" s="105"/>
    </row>
    <row r="108" spans="1:23" ht="15.75" hidden="1" customHeight="1" outlineLevel="1">
      <c r="A108" s="95">
        <v>44457</v>
      </c>
      <c r="B108" s="95" t="s">
        <v>276</v>
      </c>
      <c r="C108" s="98">
        <v>1109571201</v>
      </c>
      <c r="D108" s="17" t="str">
        <f>IF(ISERROR(VLOOKUP('Salidas Pacientes'!$C108,'BD Pacientes'!$A:I,2,FALSE)),"",VLOOKUP('Salidas Pacientes'!$C108,'BD Pacientes'!$A:I,2,FALSE))</f>
        <v>RC</v>
      </c>
      <c r="E108" s="16" t="str">
        <f>IF(ISERROR(VLOOKUP('Salidas Pacientes'!$C108,'BD Pacientes'!$A:I,3,FALSE)),"",VLOOKUP('Salidas Pacientes'!$C108,'BD Pacientes'!$A:I,3,FALSE))</f>
        <v>ALEJANDRO LONDOÑO LEON</v>
      </c>
      <c r="F108" s="17" t="str">
        <f>IF(ISERROR(VLOOKUP('Salidas Pacientes'!$C108,'BD Pacientes'!$A:I,4,FALSE)),"",VLOOKUP('Salidas Pacientes'!$C108,'BD Pacientes'!$A:I,4,FALSE))</f>
        <v>M</v>
      </c>
      <c r="G108" s="95">
        <f>IF(ISERROR(VLOOKUP('Salidas Pacientes'!$C108,'BD Pacientes'!$A:I,5,FALSE)),"",VLOOKUP('Salidas Pacientes'!$C108,'BD Pacientes'!$A:I,5,FALSE))</f>
        <v>0</v>
      </c>
      <c r="H108" s="95" t="str">
        <f t="shared" ca="1" si="0"/>
        <v>123 año, 7 mes</v>
      </c>
      <c r="I108" s="97" t="str">
        <f>IF(ISERROR(VLOOKUP('Salidas Pacientes'!$C108,'BD Pacientes'!$A:$I,6,FALSE)),"",VLOOKUP('Salidas Pacientes'!$C108,'BD Pacientes'!$A:$I,6,FALSE))</f>
        <v>AV 4 OESTE # 6-103 APTO 403</v>
      </c>
      <c r="J108" s="98">
        <f>IF(ISERROR(VLOOKUP('Salidas Pacientes'!$C108,'BD Pacientes'!$A:$I,7,FALSE)),"",VLOOKUP('Salidas Pacientes'!$C108,'BD Pacientes'!$A:$I,7,FALSE))</f>
        <v>0</v>
      </c>
      <c r="K108" s="99">
        <f>IF(ISERROR(VLOOKUP('Salidas Pacientes'!$C108,'BD Pacientes'!$A:$I,8,FALSE)),"",VLOOKUP('Salidas Pacientes'!$C108,'BD Pacientes'!$A:$I,8,FALSE))</f>
        <v>0</v>
      </c>
      <c r="L108" s="17">
        <f>IF(ISERROR(VLOOKUP('Salidas Pacientes'!$C108,'BD Pacientes'!$A:$I,9,FALSE)),"",VLOOKUP('Salidas Pacientes'!$C108,'BD Pacientes'!$A:$I,9,FALSE))</f>
        <v>0</v>
      </c>
      <c r="M108" s="17" t="s">
        <v>89</v>
      </c>
      <c r="N108" s="16" t="str">
        <f>IF(ISERROR(VLOOKUP('Salidas Pacientes'!$M108,Inventario!$A$2:$M$21,2,FALSE)),"",VLOOKUP('Salidas Pacientes'!$M108,Inventario!$A$2:$M$21,2,FALSE))</f>
        <v>Fluquadri</v>
      </c>
      <c r="O108" s="16" t="str">
        <f>IF(ISERROR(VLOOKUP('Salidas Pacientes'!$M108,Inventario!$A$2:$M$21,3,FALSE)),"",VLOOKUP('Salidas Pacientes'!$M108,Inventario!$A$2:$M$21,3,FALSE))</f>
        <v>Influenza</v>
      </c>
      <c r="P108" s="100" t="str">
        <f>IF(ISERROR(VLOOKUP('Salidas Pacientes'!$M108,Inventario!$A$2:$M$21,4,FALSE)),"",VLOOKUP('Salidas Pacientes'!$M108,Inventario!$A$2:$M$21,4,FALSE))</f>
        <v>IPS FARALLONES</v>
      </c>
      <c r="Q108" s="100" t="str">
        <f>IF(ISERROR(VLOOKUP('Salidas Pacientes'!$M108,Inventario!$A$2:$M$21,5,FALSE)),"",VLOOKUP('Salidas Pacientes'!$M108,Inventario!$A$2:$M$21,5,FALSE))</f>
        <v>Sanofi</v>
      </c>
      <c r="R108" s="17" t="str">
        <f>IF(ISERROR(VLOOKUP('Salidas Pacientes'!$M108,Inventario!$A$2:$M$21,6,FALSE)),"",VLOOKUP('Salidas Pacientes'!$M108,Inventario!$A$2:$M$21,6,FALSE))</f>
        <v>164992</v>
      </c>
      <c r="S108" s="101" t="s">
        <v>158</v>
      </c>
      <c r="T108" s="102">
        <f>IF(ISERROR(VLOOKUP('Salidas Pacientes'!$S108,Entradas!$H$1:$I$412,2,FALSE)),"",VLOOKUP('Salidas Pacientes'!$S108,Entradas!$H$1:$I$412,2,FALSE))</f>
        <v>44592</v>
      </c>
      <c r="U108" s="98"/>
      <c r="V108" s="98">
        <v>1</v>
      </c>
      <c r="W108" s="105"/>
    </row>
    <row r="109" spans="1:23" ht="15.75" hidden="1" customHeight="1" outlineLevel="1">
      <c r="A109" s="95">
        <v>44457</v>
      </c>
      <c r="B109" s="95" t="s">
        <v>276</v>
      </c>
      <c r="C109" s="98">
        <v>1109571201</v>
      </c>
      <c r="D109" s="17" t="str">
        <f>IF(ISERROR(VLOOKUP('Salidas Pacientes'!$C109,'BD Pacientes'!$A:I,2,FALSE)),"",VLOOKUP('Salidas Pacientes'!$C109,'BD Pacientes'!$A:I,2,FALSE))</f>
        <v>RC</v>
      </c>
      <c r="E109" s="16" t="str">
        <f>IF(ISERROR(VLOOKUP('Salidas Pacientes'!$C109,'BD Pacientes'!$A:I,3,FALSE)),"",VLOOKUP('Salidas Pacientes'!$C109,'BD Pacientes'!$A:I,3,FALSE))</f>
        <v>ALEJANDRO LONDOÑO LEON</v>
      </c>
      <c r="F109" s="17" t="str">
        <f>IF(ISERROR(VLOOKUP('Salidas Pacientes'!$C109,'BD Pacientes'!$A:I,4,FALSE)),"",VLOOKUP('Salidas Pacientes'!$C109,'BD Pacientes'!$A:I,4,FALSE))</f>
        <v>M</v>
      </c>
      <c r="G109" s="95">
        <f>IF(ISERROR(VLOOKUP('Salidas Pacientes'!$C109,'BD Pacientes'!$A:I,5,FALSE)),"",VLOOKUP('Salidas Pacientes'!$C109,'BD Pacientes'!$A:I,5,FALSE))</f>
        <v>0</v>
      </c>
      <c r="H109" s="95" t="str">
        <f t="shared" ca="1" si="0"/>
        <v>123 año, 7 mes</v>
      </c>
      <c r="I109" s="97" t="str">
        <f>IF(ISERROR(VLOOKUP('Salidas Pacientes'!$C109,'BD Pacientes'!$A:$I,6,FALSE)),"",VLOOKUP('Salidas Pacientes'!$C109,'BD Pacientes'!$A:$I,6,FALSE))</f>
        <v>AV 4 OESTE # 6-103 APTO 403</v>
      </c>
      <c r="J109" s="98">
        <f>IF(ISERROR(VLOOKUP('Salidas Pacientes'!$C109,'BD Pacientes'!$A:$I,7,FALSE)),"",VLOOKUP('Salidas Pacientes'!$C109,'BD Pacientes'!$A:$I,7,FALSE))</f>
        <v>0</v>
      </c>
      <c r="K109" s="99">
        <f>IF(ISERROR(VLOOKUP('Salidas Pacientes'!$C109,'BD Pacientes'!$A:$I,8,FALSE)),"",VLOOKUP('Salidas Pacientes'!$C109,'BD Pacientes'!$A:$I,8,FALSE))</f>
        <v>0</v>
      </c>
      <c r="L109" s="17">
        <f>IF(ISERROR(VLOOKUP('Salidas Pacientes'!$C109,'BD Pacientes'!$A:$I,9,FALSE)),"",VLOOKUP('Salidas Pacientes'!$C109,'BD Pacientes'!$A:$I,9,FALSE))</f>
        <v>0</v>
      </c>
      <c r="M109" s="17" t="s">
        <v>47</v>
      </c>
      <c r="N109" s="16" t="str">
        <f>IF(ISERROR(VLOOKUP('Salidas Pacientes'!$M109,Inventario!$A$2:$M$21,2,FALSE)),"",VLOOKUP('Salidas Pacientes'!$M109,Inventario!$A$2:$M$21,2,FALSE))</f>
        <v>Nimenrix</v>
      </c>
      <c r="O109" s="16" t="str">
        <f>IF(ISERROR(VLOOKUP('Salidas Pacientes'!$M109,Inventario!$A$2:$M$21,3,FALSE)),"",VLOOKUP('Salidas Pacientes'!$M109,Inventario!$A$2:$M$21,3,FALSE))</f>
        <v>Meningococo</v>
      </c>
      <c r="P109" s="100" t="str">
        <f>IF(ISERROR(VLOOKUP('Salidas Pacientes'!$M109,Inventario!$A$2:$M$21,4,FALSE)),"",VLOOKUP('Salidas Pacientes'!$M109,Inventario!$A$2:$M$21,4,FALSE))</f>
        <v>Cobo Medical</v>
      </c>
      <c r="Q109" s="100" t="str">
        <f>IF(ISERROR(VLOOKUP('Salidas Pacientes'!$M109,Inventario!$A$2:$M$21,5,FALSE)),"",VLOOKUP('Salidas Pacientes'!$M109,Inventario!$A$2:$M$21,5,FALSE))</f>
        <v>Pfizer</v>
      </c>
      <c r="R109" s="17" t="str">
        <f>IF(ISERROR(VLOOKUP('Salidas Pacientes'!$M109,Inventario!$A$2:$M$21,6,FALSE)),"",VLOOKUP('Salidas Pacientes'!$M109,Inventario!$A$2:$M$21,6,FALSE))</f>
        <v>3904</v>
      </c>
      <c r="S109" s="101" t="s">
        <v>169</v>
      </c>
      <c r="T109" s="102">
        <f>IF(ISERROR(VLOOKUP('Salidas Pacientes'!$S109,Entradas!$H$1:$I$412,2,FALSE)),"",VLOOKUP('Salidas Pacientes'!$S109,Entradas!$H$1:$I$412,2,FALSE))</f>
        <v>44834</v>
      </c>
      <c r="U109" s="98"/>
      <c r="V109" s="98">
        <v>1</v>
      </c>
      <c r="W109" s="105"/>
    </row>
    <row r="110" spans="1:23" ht="15.75" hidden="1" customHeight="1" outlineLevel="1">
      <c r="A110" s="95">
        <v>44461</v>
      </c>
      <c r="B110" s="95" t="s">
        <v>276</v>
      </c>
      <c r="C110" s="98">
        <v>661342325</v>
      </c>
      <c r="D110" s="17" t="str">
        <f>IF(ISERROR(VLOOKUP('Salidas Pacientes'!$C110,'BD Pacientes'!$A:I,2,FALSE)),"",VLOOKUP('Salidas Pacientes'!$C110,'BD Pacientes'!$A:I,2,FALSE))</f>
        <v>PA</v>
      </c>
      <c r="E110" s="16" t="str">
        <f>IF(ISERROR(VLOOKUP('Salidas Pacientes'!$C110,'BD Pacientes'!$A:I,3,FALSE)),"",VLOOKUP('Salidas Pacientes'!$C110,'BD Pacientes'!$A:I,3,FALSE))</f>
        <v>THOMAS HORACIO OROZCO HERRERA</v>
      </c>
      <c r="F110" s="17" t="str">
        <f>IF(ISERROR(VLOOKUP('Salidas Pacientes'!$C110,'BD Pacientes'!$A:I,4,FALSE)),"",VLOOKUP('Salidas Pacientes'!$C110,'BD Pacientes'!$A:I,4,FALSE))</f>
        <v>M</v>
      </c>
      <c r="G110" s="95">
        <f>IF(ISERROR(VLOOKUP('Salidas Pacientes'!$C110,'BD Pacientes'!$A:I,5,FALSE)),"",VLOOKUP('Salidas Pacientes'!$C110,'BD Pacientes'!$A:I,5,FALSE))</f>
        <v>44267</v>
      </c>
      <c r="H110" s="95" t="str">
        <f t="shared" ca="1" si="0"/>
        <v>2 año, 5 mes</v>
      </c>
      <c r="I110" s="97" t="str">
        <f>IF(ISERROR(VLOOKUP('Salidas Pacientes'!$C110,'BD Pacientes'!$A:$I,6,FALSE)),"",VLOOKUP('Salidas Pacientes'!$C110,'BD Pacientes'!$A:$I,6,FALSE))</f>
        <v>CRA 85C # 14A-116</v>
      </c>
      <c r="J110" s="98">
        <f>IF(ISERROR(VLOOKUP('Salidas Pacientes'!$C110,'BD Pacientes'!$A:$I,7,FALSE)),"",VLOOKUP('Salidas Pacientes'!$C110,'BD Pacientes'!$A:$I,7,FALSE))</f>
        <v>0</v>
      </c>
      <c r="K110" s="99">
        <f>IF(ISERROR(VLOOKUP('Salidas Pacientes'!$C110,'BD Pacientes'!$A:$I,8,FALSE)),"",VLOOKUP('Salidas Pacientes'!$C110,'BD Pacientes'!$A:$I,8,FALSE))</f>
        <v>0</v>
      </c>
      <c r="L110" s="17">
        <f>IF(ISERROR(VLOOKUP('Salidas Pacientes'!$C110,'BD Pacientes'!$A:$I,9,FALSE)),"",VLOOKUP('Salidas Pacientes'!$C110,'BD Pacientes'!$A:$I,9,FALSE))</f>
        <v>0</v>
      </c>
      <c r="M110" s="17" t="s">
        <v>54</v>
      </c>
      <c r="N110" s="16" t="str">
        <f>IF(ISERROR(VLOOKUP('Salidas Pacientes'!$M110,Inventario!$A$2:$M$21,2,FALSE)),"",VLOOKUP('Salidas Pacientes'!$M110,Inventario!$A$2:$M$21,2,FALSE))</f>
        <v>Prevenar</v>
      </c>
      <c r="O110" s="16" t="str">
        <f>IF(ISERROR(VLOOKUP('Salidas Pacientes'!$M110,Inventario!$A$2:$M$21,3,FALSE)),"",VLOOKUP('Salidas Pacientes'!$M110,Inventario!$A$2:$M$21,3,FALSE))</f>
        <v>Neumococo 13V</v>
      </c>
      <c r="P110" s="100" t="str">
        <f>IF(ISERROR(VLOOKUP('Salidas Pacientes'!$M110,Inventario!$A$2:$M$21,4,FALSE)),"",VLOOKUP('Salidas Pacientes'!$M110,Inventario!$A$2:$M$21,4,FALSE))</f>
        <v>Cobo Medical</v>
      </c>
      <c r="Q110" s="100" t="str">
        <f>IF(ISERROR(VLOOKUP('Salidas Pacientes'!$M110,Inventario!$A$2:$M$21,5,FALSE)),"",VLOOKUP('Salidas Pacientes'!$M110,Inventario!$A$2:$M$21,5,FALSE))</f>
        <v>Pfizer</v>
      </c>
      <c r="R110" s="17" t="str">
        <f>IF(ISERROR(VLOOKUP('Salidas Pacientes'!$M110,Inventario!$A$2:$M$21,6,FALSE)),"",VLOOKUP('Salidas Pacientes'!$M110,Inventario!$A$2:$M$21,6,FALSE))</f>
        <v>2156</v>
      </c>
      <c r="S110" s="101" t="s">
        <v>167</v>
      </c>
      <c r="T110" s="102">
        <f>IF(ISERROR(VLOOKUP('Salidas Pacientes'!$S110,Entradas!$H$1:$I$412,2,FALSE)),"",VLOOKUP('Salidas Pacientes'!$S110,Entradas!$H$1:$I$412,2,FALSE))</f>
        <v>44865</v>
      </c>
      <c r="U110" s="98"/>
      <c r="V110" s="98">
        <v>1</v>
      </c>
      <c r="W110" s="105"/>
    </row>
    <row r="111" spans="1:23" ht="15.75" hidden="1" customHeight="1" outlineLevel="1">
      <c r="A111" s="95">
        <v>44461</v>
      </c>
      <c r="B111" s="95" t="s">
        <v>276</v>
      </c>
      <c r="C111" s="98">
        <v>661342325</v>
      </c>
      <c r="D111" s="17" t="str">
        <f>IF(ISERROR(VLOOKUP('Salidas Pacientes'!$C111,'BD Pacientes'!$A:I,2,FALSE)),"",VLOOKUP('Salidas Pacientes'!$C111,'BD Pacientes'!$A:I,2,FALSE))</f>
        <v>PA</v>
      </c>
      <c r="E111" s="16" t="str">
        <f>IF(ISERROR(VLOOKUP('Salidas Pacientes'!$C111,'BD Pacientes'!$A:I,3,FALSE)),"",VLOOKUP('Salidas Pacientes'!$C111,'BD Pacientes'!$A:I,3,FALSE))</f>
        <v>THOMAS HORACIO OROZCO HERRERA</v>
      </c>
      <c r="F111" s="17" t="str">
        <f>IF(ISERROR(VLOOKUP('Salidas Pacientes'!$C111,'BD Pacientes'!$A:I,4,FALSE)),"",VLOOKUP('Salidas Pacientes'!$C111,'BD Pacientes'!$A:I,4,FALSE))</f>
        <v>M</v>
      </c>
      <c r="G111" s="95">
        <f>IF(ISERROR(VLOOKUP('Salidas Pacientes'!$C111,'BD Pacientes'!$A:I,5,FALSE)),"",VLOOKUP('Salidas Pacientes'!$C111,'BD Pacientes'!$A:I,5,FALSE))</f>
        <v>44267</v>
      </c>
      <c r="H111" s="95" t="str">
        <f t="shared" ca="1" si="0"/>
        <v>2 año, 5 mes</v>
      </c>
      <c r="I111" s="97" t="str">
        <f>IF(ISERROR(VLOOKUP('Salidas Pacientes'!$C111,'BD Pacientes'!$A:$I,6,FALSE)),"",VLOOKUP('Salidas Pacientes'!$C111,'BD Pacientes'!$A:$I,6,FALSE))</f>
        <v>CRA 85C # 14A-116</v>
      </c>
      <c r="J111" s="98">
        <f>IF(ISERROR(VLOOKUP('Salidas Pacientes'!$C111,'BD Pacientes'!$A:$I,7,FALSE)),"",VLOOKUP('Salidas Pacientes'!$C111,'BD Pacientes'!$A:$I,7,FALSE))</f>
        <v>0</v>
      </c>
      <c r="K111" s="99">
        <f>IF(ISERROR(VLOOKUP('Salidas Pacientes'!$C111,'BD Pacientes'!$A:$I,8,FALSE)),"",VLOOKUP('Salidas Pacientes'!$C111,'BD Pacientes'!$A:$I,8,FALSE))</f>
        <v>0</v>
      </c>
      <c r="L111" s="17">
        <f>IF(ISERROR(VLOOKUP('Salidas Pacientes'!$C111,'BD Pacientes'!$A:$I,9,FALSE)),"",VLOOKUP('Salidas Pacientes'!$C111,'BD Pacientes'!$A:$I,9,FALSE))</f>
        <v>0</v>
      </c>
      <c r="M111" s="17" t="s">
        <v>77</v>
      </c>
      <c r="N111" s="16" t="str">
        <f>IF(ISERROR(VLOOKUP('Salidas Pacientes'!$M111,Inventario!$A$2:$M$21,2,FALSE)),"",VLOOKUP('Salidas Pacientes'!$M111,Inventario!$A$2:$M$21,2,FALSE))</f>
        <v>Hexaxim</v>
      </c>
      <c r="O111" s="16" t="str">
        <f>IF(ISERROR(VLOOKUP('Salidas Pacientes'!$M111,Inventario!$A$2:$M$21,3,FALSE)),"",VLOOKUP('Salidas Pacientes'!$M111,Inventario!$A$2:$M$21,3,FALSE))</f>
        <v>DPAT + VPI + HIB + HB</v>
      </c>
      <c r="P111" s="100" t="str">
        <f>IF(ISERROR(VLOOKUP('Salidas Pacientes'!$M111,Inventario!$A$2:$M$21,4,FALSE)),"",VLOOKUP('Salidas Pacientes'!$M111,Inventario!$A$2:$M$21,4,FALSE))</f>
        <v>IPS FARALLONES</v>
      </c>
      <c r="Q111" s="100" t="str">
        <f>IF(ISERROR(VLOOKUP('Salidas Pacientes'!$M111,Inventario!$A$2:$M$21,5,FALSE)),"",VLOOKUP('Salidas Pacientes'!$M111,Inventario!$A$2:$M$21,5,FALSE))</f>
        <v>Sanofi</v>
      </c>
      <c r="R111" s="17" t="str">
        <f>IF(ISERROR(VLOOKUP('Salidas Pacientes'!$M111,Inventario!$A$2:$M$21,6,FALSE)),"",VLOOKUP('Salidas Pacientes'!$M111,Inventario!$A$2:$M$21,6,FALSE))</f>
        <v>3800</v>
      </c>
      <c r="S111" s="101" t="s">
        <v>159</v>
      </c>
      <c r="T111" s="102">
        <f>IF(ISERROR(VLOOKUP('Salidas Pacientes'!$S111,Entradas!$H$1:$I$412,2,FALSE)),"",VLOOKUP('Salidas Pacientes'!$S111,Entradas!$H$1:$I$412,2,FALSE))</f>
        <v>44773</v>
      </c>
      <c r="U111" s="98"/>
      <c r="V111" s="98">
        <v>1</v>
      </c>
      <c r="W111" s="105"/>
    </row>
    <row r="112" spans="1:23" ht="15.75" hidden="1" customHeight="1" outlineLevel="1">
      <c r="A112" s="95">
        <v>44461</v>
      </c>
      <c r="B112" s="95" t="s">
        <v>276</v>
      </c>
      <c r="C112" s="98">
        <v>661342325</v>
      </c>
      <c r="D112" s="17" t="str">
        <f>IF(ISERROR(VLOOKUP('Salidas Pacientes'!$C112,'BD Pacientes'!$A:I,2,FALSE)),"",VLOOKUP('Salidas Pacientes'!$C112,'BD Pacientes'!$A:I,2,FALSE))</f>
        <v>PA</v>
      </c>
      <c r="E112" s="16" t="str">
        <f>IF(ISERROR(VLOOKUP('Salidas Pacientes'!$C112,'BD Pacientes'!$A:I,3,FALSE)),"",VLOOKUP('Salidas Pacientes'!$C112,'BD Pacientes'!$A:I,3,FALSE))</f>
        <v>THOMAS HORACIO OROZCO HERRERA</v>
      </c>
      <c r="F112" s="17" t="str">
        <f>IF(ISERROR(VLOOKUP('Salidas Pacientes'!$C112,'BD Pacientes'!$A:I,4,FALSE)),"",VLOOKUP('Salidas Pacientes'!$C112,'BD Pacientes'!$A:I,4,FALSE))</f>
        <v>M</v>
      </c>
      <c r="G112" s="95">
        <f>IF(ISERROR(VLOOKUP('Salidas Pacientes'!$C112,'BD Pacientes'!$A:I,5,FALSE)),"",VLOOKUP('Salidas Pacientes'!$C112,'BD Pacientes'!$A:I,5,FALSE))</f>
        <v>44267</v>
      </c>
      <c r="H112" s="95" t="str">
        <f t="shared" ca="1" si="0"/>
        <v>2 año, 5 mes</v>
      </c>
      <c r="I112" s="97" t="str">
        <f>IF(ISERROR(VLOOKUP('Salidas Pacientes'!$C112,'BD Pacientes'!$A:$I,6,FALSE)),"",VLOOKUP('Salidas Pacientes'!$C112,'BD Pacientes'!$A:$I,6,FALSE))</f>
        <v>CRA 85C # 14A-116</v>
      </c>
      <c r="J112" s="98">
        <f>IF(ISERROR(VLOOKUP('Salidas Pacientes'!$C112,'BD Pacientes'!$A:$I,7,FALSE)),"",VLOOKUP('Salidas Pacientes'!$C112,'BD Pacientes'!$A:$I,7,FALSE))</f>
        <v>0</v>
      </c>
      <c r="K112" s="99">
        <f>IF(ISERROR(VLOOKUP('Salidas Pacientes'!$C112,'BD Pacientes'!$A:$I,8,FALSE)),"",VLOOKUP('Salidas Pacientes'!$C112,'BD Pacientes'!$A:$I,8,FALSE))</f>
        <v>0</v>
      </c>
      <c r="L112" s="17">
        <f>IF(ISERROR(VLOOKUP('Salidas Pacientes'!$C112,'BD Pacientes'!$A:$I,9,FALSE)),"",VLOOKUP('Salidas Pacientes'!$C112,'BD Pacientes'!$A:$I,9,FALSE))</f>
        <v>0</v>
      </c>
      <c r="M112" s="17" t="s">
        <v>89</v>
      </c>
      <c r="N112" s="16" t="str">
        <f>IF(ISERROR(VLOOKUP('Salidas Pacientes'!$M112,Inventario!$A$2:$M$21,2,FALSE)),"",VLOOKUP('Salidas Pacientes'!$M112,Inventario!$A$2:$M$21,2,FALSE))</f>
        <v>Fluquadri</v>
      </c>
      <c r="O112" s="16" t="str">
        <f>IF(ISERROR(VLOOKUP('Salidas Pacientes'!$M112,Inventario!$A$2:$M$21,3,FALSE)),"",VLOOKUP('Salidas Pacientes'!$M112,Inventario!$A$2:$M$21,3,FALSE))</f>
        <v>Influenza</v>
      </c>
      <c r="P112" s="100" t="str">
        <f>IF(ISERROR(VLOOKUP('Salidas Pacientes'!$M112,Inventario!$A$2:$M$21,4,FALSE)),"",VLOOKUP('Salidas Pacientes'!$M112,Inventario!$A$2:$M$21,4,FALSE))</f>
        <v>IPS FARALLONES</v>
      </c>
      <c r="Q112" s="100" t="str">
        <f>IF(ISERROR(VLOOKUP('Salidas Pacientes'!$M112,Inventario!$A$2:$M$21,5,FALSE)),"",VLOOKUP('Salidas Pacientes'!$M112,Inventario!$A$2:$M$21,5,FALSE))</f>
        <v>Sanofi</v>
      </c>
      <c r="R112" s="17" t="str">
        <f>IF(ISERROR(VLOOKUP('Salidas Pacientes'!$M112,Inventario!$A$2:$M$21,6,FALSE)),"",VLOOKUP('Salidas Pacientes'!$M112,Inventario!$A$2:$M$21,6,FALSE))</f>
        <v>164992</v>
      </c>
      <c r="S112" s="101" t="s">
        <v>158</v>
      </c>
      <c r="T112" s="102">
        <f>IF(ISERROR(VLOOKUP('Salidas Pacientes'!$S112,Entradas!$H$1:$I$412,2,FALSE)),"",VLOOKUP('Salidas Pacientes'!$S112,Entradas!$H$1:$I$412,2,FALSE))</f>
        <v>44592</v>
      </c>
      <c r="U112" s="98"/>
      <c r="V112" s="98">
        <v>1</v>
      </c>
      <c r="W112" s="105"/>
    </row>
    <row r="113" spans="1:23" ht="15.75" hidden="1" customHeight="1" outlineLevel="1">
      <c r="A113" s="95">
        <v>44461</v>
      </c>
      <c r="B113" s="95" t="s">
        <v>276</v>
      </c>
      <c r="C113" s="98">
        <v>1109567429</v>
      </c>
      <c r="D113" s="17" t="str">
        <f>IF(ISERROR(VLOOKUP('Salidas Pacientes'!$C113,'BD Pacientes'!$A:I,2,FALSE)),"",VLOOKUP('Salidas Pacientes'!$C113,'BD Pacientes'!$A:I,2,FALSE))</f>
        <v>RC</v>
      </c>
      <c r="E113" s="16" t="str">
        <f>IF(ISERROR(VLOOKUP('Salidas Pacientes'!$C113,'BD Pacientes'!$A:I,3,FALSE)),"",VLOOKUP('Salidas Pacientes'!$C113,'BD Pacientes'!$A:I,3,FALSE))</f>
        <v>CELESTE GONZALEZ MARULANDA</v>
      </c>
      <c r="F113" s="17" t="str">
        <f>IF(ISERROR(VLOOKUP('Salidas Pacientes'!$C113,'BD Pacientes'!$A:I,4,FALSE)),"",VLOOKUP('Salidas Pacientes'!$C113,'BD Pacientes'!$A:I,4,FALSE))</f>
        <v>F</v>
      </c>
      <c r="G113" s="95">
        <f>IF(ISERROR(VLOOKUP('Salidas Pacientes'!$C113,'BD Pacientes'!$A:I,5,FALSE)),"",VLOOKUP('Salidas Pacientes'!$C113,'BD Pacientes'!$A:I,5,FALSE))</f>
        <v>0</v>
      </c>
      <c r="H113" s="95" t="str">
        <f t="shared" ca="1" si="0"/>
        <v>123 año, 7 mes</v>
      </c>
      <c r="I113" s="97" t="str">
        <f>IF(ISERROR(VLOOKUP('Salidas Pacientes'!$C113,'BD Pacientes'!$A:$I,6,FALSE)),"",VLOOKUP('Salidas Pacientes'!$C113,'BD Pacientes'!$A:$I,6,FALSE))</f>
        <v>CRA 39 #2A 39</v>
      </c>
      <c r="J113" s="98">
        <f>IF(ISERROR(VLOOKUP('Salidas Pacientes'!$C113,'BD Pacientes'!$A:$I,7,FALSE)),"",VLOOKUP('Salidas Pacientes'!$C113,'BD Pacientes'!$A:$I,7,FALSE))</f>
        <v>0</v>
      </c>
      <c r="K113" s="99">
        <f>IF(ISERROR(VLOOKUP('Salidas Pacientes'!$C113,'BD Pacientes'!$A:$I,8,FALSE)),"",VLOOKUP('Salidas Pacientes'!$C113,'BD Pacientes'!$A:$I,8,FALSE))</f>
        <v>0</v>
      </c>
      <c r="L113" s="17">
        <f>IF(ISERROR(VLOOKUP('Salidas Pacientes'!$C113,'BD Pacientes'!$A:$I,9,FALSE)),"",VLOOKUP('Salidas Pacientes'!$C113,'BD Pacientes'!$A:$I,9,FALSE))</f>
        <v>0</v>
      </c>
      <c r="M113" s="17" t="s">
        <v>89</v>
      </c>
      <c r="N113" s="16" t="str">
        <f>IF(ISERROR(VLOOKUP('Salidas Pacientes'!$M113,Inventario!$A$2:$M$21,2,FALSE)),"",VLOOKUP('Salidas Pacientes'!$M113,Inventario!$A$2:$M$21,2,FALSE))</f>
        <v>Fluquadri</v>
      </c>
      <c r="O113" s="16" t="str">
        <f>IF(ISERROR(VLOOKUP('Salidas Pacientes'!$M113,Inventario!$A$2:$M$21,3,FALSE)),"",VLOOKUP('Salidas Pacientes'!$M113,Inventario!$A$2:$M$21,3,FALSE))</f>
        <v>Influenza</v>
      </c>
      <c r="P113" s="100" t="str">
        <f>IF(ISERROR(VLOOKUP('Salidas Pacientes'!$M113,Inventario!$A$2:$M$21,4,FALSE)),"",VLOOKUP('Salidas Pacientes'!$M113,Inventario!$A$2:$M$21,4,FALSE))</f>
        <v>IPS FARALLONES</v>
      </c>
      <c r="Q113" s="100" t="str">
        <f>IF(ISERROR(VLOOKUP('Salidas Pacientes'!$M113,Inventario!$A$2:$M$21,5,FALSE)),"",VLOOKUP('Salidas Pacientes'!$M113,Inventario!$A$2:$M$21,5,FALSE))</f>
        <v>Sanofi</v>
      </c>
      <c r="R113" s="17" t="str">
        <f>IF(ISERROR(VLOOKUP('Salidas Pacientes'!$M113,Inventario!$A$2:$M$21,6,FALSE)),"",VLOOKUP('Salidas Pacientes'!$M113,Inventario!$A$2:$M$21,6,FALSE))</f>
        <v>164992</v>
      </c>
      <c r="S113" s="101" t="s">
        <v>158</v>
      </c>
      <c r="T113" s="102">
        <f>IF(ISERROR(VLOOKUP('Salidas Pacientes'!$S113,Entradas!$H$1:$I$412,2,FALSE)),"",VLOOKUP('Salidas Pacientes'!$S113,Entradas!$H$1:$I$412,2,FALSE))</f>
        <v>44592</v>
      </c>
      <c r="U113" s="98"/>
      <c r="V113" s="98">
        <v>1</v>
      </c>
      <c r="W113" s="105"/>
    </row>
    <row r="114" spans="1:23" ht="15.75" hidden="1" customHeight="1" outlineLevel="1">
      <c r="A114" s="95">
        <v>44462</v>
      </c>
      <c r="B114" s="95" t="s">
        <v>276</v>
      </c>
      <c r="C114" s="98">
        <v>1232812197</v>
      </c>
      <c r="D114" s="17" t="str">
        <f>IF(ISERROR(VLOOKUP('Salidas Pacientes'!$C114,'BD Pacientes'!$A:I,2,FALSE)),"",VLOOKUP('Salidas Pacientes'!$C114,'BD Pacientes'!$A:I,2,FALSE))</f>
        <v>RC</v>
      </c>
      <c r="E114" s="16" t="str">
        <f>IF(ISERROR(VLOOKUP('Salidas Pacientes'!$C114,'BD Pacientes'!$A:I,3,FALSE)),"",VLOOKUP('Salidas Pacientes'!$C114,'BD Pacientes'!$A:I,3,FALSE))</f>
        <v>SARITA GIRALDO HERNANDEZ</v>
      </c>
      <c r="F114" s="17" t="str">
        <f>IF(ISERROR(VLOOKUP('Salidas Pacientes'!$C114,'BD Pacientes'!$A:I,4,FALSE)),"",VLOOKUP('Salidas Pacientes'!$C114,'BD Pacientes'!$A:I,4,FALSE))</f>
        <v>F</v>
      </c>
      <c r="G114" s="95">
        <f>IF(ISERROR(VLOOKUP('Salidas Pacientes'!$C114,'BD Pacientes'!$A:I,5,FALSE)),"",VLOOKUP('Salidas Pacientes'!$C114,'BD Pacientes'!$A:I,5,FALSE))</f>
        <v>0</v>
      </c>
      <c r="H114" s="95" t="str">
        <f t="shared" ca="1" si="0"/>
        <v>123 año, 7 mes</v>
      </c>
      <c r="I114" s="97" t="str">
        <f>IF(ISERROR(VLOOKUP('Salidas Pacientes'!$C114,'BD Pacientes'!$A:$I,6,FALSE)),"",VLOOKUP('Salidas Pacientes'!$C114,'BD Pacientes'!$A:$I,6,FALSE))</f>
        <v>CRA 101A # 42-45 H301</v>
      </c>
      <c r="J114" s="98">
        <f>IF(ISERROR(VLOOKUP('Salidas Pacientes'!$C114,'BD Pacientes'!$A:$I,7,FALSE)),"",VLOOKUP('Salidas Pacientes'!$C114,'BD Pacientes'!$A:$I,7,FALSE))</f>
        <v>0</v>
      </c>
      <c r="K114" s="99">
        <f>IF(ISERROR(VLOOKUP('Salidas Pacientes'!$C114,'BD Pacientes'!$A:$I,8,FALSE)),"",VLOOKUP('Salidas Pacientes'!$C114,'BD Pacientes'!$A:$I,8,FALSE))</f>
        <v>0</v>
      </c>
      <c r="L114" s="17">
        <f>IF(ISERROR(VLOOKUP('Salidas Pacientes'!$C114,'BD Pacientes'!$A:$I,9,FALSE)),"",VLOOKUP('Salidas Pacientes'!$C114,'BD Pacientes'!$A:$I,9,FALSE))</f>
        <v>0</v>
      </c>
      <c r="M114" s="17" t="s">
        <v>47</v>
      </c>
      <c r="N114" s="16" t="str">
        <f>IF(ISERROR(VLOOKUP('Salidas Pacientes'!$M114,Inventario!$A$2:$M$21,2,FALSE)),"",VLOOKUP('Salidas Pacientes'!$M114,Inventario!$A$2:$M$21,2,FALSE))</f>
        <v>Nimenrix</v>
      </c>
      <c r="O114" s="16" t="str">
        <f>IF(ISERROR(VLOOKUP('Salidas Pacientes'!$M114,Inventario!$A$2:$M$21,3,FALSE)),"",VLOOKUP('Salidas Pacientes'!$M114,Inventario!$A$2:$M$21,3,FALSE))</f>
        <v>Meningococo</v>
      </c>
      <c r="P114" s="100" t="str">
        <f>IF(ISERROR(VLOOKUP('Salidas Pacientes'!$M114,Inventario!$A$2:$M$21,4,FALSE)),"",VLOOKUP('Salidas Pacientes'!$M114,Inventario!$A$2:$M$21,4,FALSE))</f>
        <v>Cobo Medical</v>
      </c>
      <c r="Q114" s="100" t="str">
        <f>IF(ISERROR(VLOOKUP('Salidas Pacientes'!$M114,Inventario!$A$2:$M$21,5,FALSE)),"",VLOOKUP('Salidas Pacientes'!$M114,Inventario!$A$2:$M$21,5,FALSE))</f>
        <v>Pfizer</v>
      </c>
      <c r="R114" s="17" t="str">
        <f>IF(ISERROR(VLOOKUP('Salidas Pacientes'!$M114,Inventario!$A$2:$M$21,6,FALSE)),"",VLOOKUP('Salidas Pacientes'!$M114,Inventario!$A$2:$M$21,6,FALSE))</f>
        <v>3904</v>
      </c>
      <c r="S114" s="101" t="s">
        <v>169</v>
      </c>
      <c r="T114" s="102">
        <f>IF(ISERROR(VLOOKUP('Salidas Pacientes'!$S114,Entradas!$H$1:$I$412,2,FALSE)),"",VLOOKUP('Salidas Pacientes'!$S114,Entradas!$H$1:$I$412,2,FALSE))</f>
        <v>44834</v>
      </c>
      <c r="U114" s="98"/>
      <c r="V114" s="98">
        <v>1</v>
      </c>
      <c r="W114" s="105"/>
    </row>
    <row r="115" spans="1:23" ht="15.75" hidden="1" customHeight="1" outlineLevel="1">
      <c r="A115" s="95">
        <v>44462</v>
      </c>
      <c r="B115" s="95" t="s">
        <v>276</v>
      </c>
      <c r="C115" s="98">
        <v>1232812197</v>
      </c>
      <c r="D115" s="17" t="str">
        <f>IF(ISERROR(VLOOKUP('Salidas Pacientes'!$C115,'BD Pacientes'!$A:I,2,FALSE)),"",VLOOKUP('Salidas Pacientes'!$C115,'BD Pacientes'!$A:I,2,FALSE))</f>
        <v>RC</v>
      </c>
      <c r="E115" s="16" t="str">
        <f>IF(ISERROR(VLOOKUP('Salidas Pacientes'!$C115,'BD Pacientes'!$A:I,3,FALSE)),"",VLOOKUP('Salidas Pacientes'!$C115,'BD Pacientes'!$A:I,3,FALSE))</f>
        <v>SARITA GIRALDO HERNANDEZ</v>
      </c>
      <c r="F115" s="17" t="str">
        <f>IF(ISERROR(VLOOKUP('Salidas Pacientes'!$C115,'BD Pacientes'!$A:I,4,FALSE)),"",VLOOKUP('Salidas Pacientes'!$C115,'BD Pacientes'!$A:I,4,FALSE))</f>
        <v>F</v>
      </c>
      <c r="G115" s="95">
        <f>IF(ISERROR(VLOOKUP('Salidas Pacientes'!$C115,'BD Pacientes'!$A:I,5,FALSE)),"",VLOOKUP('Salidas Pacientes'!$C115,'BD Pacientes'!$A:I,5,FALSE))</f>
        <v>0</v>
      </c>
      <c r="H115" s="95" t="str">
        <f t="shared" ca="1" si="0"/>
        <v>123 año, 7 mes</v>
      </c>
      <c r="I115" s="97" t="str">
        <f>IF(ISERROR(VLOOKUP('Salidas Pacientes'!$C115,'BD Pacientes'!$A:$I,6,FALSE)),"",VLOOKUP('Salidas Pacientes'!$C115,'BD Pacientes'!$A:$I,6,FALSE))</f>
        <v>CRA 101A # 42-45 H301</v>
      </c>
      <c r="J115" s="98">
        <f>IF(ISERROR(VLOOKUP('Salidas Pacientes'!$C115,'BD Pacientes'!$A:$I,7,FALSE)),"",VLOOKUP('Salidas Pacientes'!$C115,'BD Pacientes'!$A:$I,7,FALSE))</f>
        <v>0</v>
      </c>
      <c r="K115" s="99">
        <f>IF(ISERROR(VLOOKUP('Salidas Pacientes'!$C115,'BD Pacientes'!$A:$I,8,FALSE)),"",VLOOKUP('Salidas Pacientes'!$C115,'BD Pacientes'!$A:$I,8,FALSE))</f>
        <v>0</v>
      </c>
      <c r="L115" s="17">
        <f>IF(ISERROR(VLOOKUP('Salidas Pacientes'!$C115,'BD Pacientes'!$A:$I,9,FALSE)),"",VLOOKUP('Salidas Pacientes'!$C115,'BD Pacientes'!$A:$I,9,FALSE))</f>
        <v>0</v>
      </c>
      <c r="M115" s="17" t="s">
        <v>89</v>
      </c>
      <c r="N115" s="16" t="str">
        <f>IF(ISERROR(VLOOKUP('Salidas Pacientes'!$M115,Inventario!$A$2:$M$21,2,FALSE)),"",VLOOKUP('Salidas Pacientes'!$M115,Inventario!$A$2:$M$21,2,FALSE))</f>
        <v>Fluquadri</v>
      </c>
      <c r="O115" s="16" t="str">
        <f>IF(ISERROR(VLOOKUP('Salidas Pacientes'!$M115,Inventario!$A$2:$M$21,3,FALSE)),"",VLOOKUP('Salidas Pacientes'!$M115,Inventario!$A$2:$M$21,3,FALSE))</f>
        <v>Influenza</v>
      </c>
      <c r="P115" s="100" t="str">
        <f>IF(ISERROR(VLOOKUP('Salidas Pacientes'!$M115,Inventario!$A$2:$M$21,4,FALSE)),"",VLOOKUP('Salidas Pacientes'!$M115,Inventario!$A$2:$M$21,4,FALSE))</f>
        <v>IPS FARALLONES</v>
      </c>
      <c r="Q115" s="100" t="str">
        <f>IF(ISERROR(VLOOKUP('Salidas Pacientes'!$M115,Inventario!$A$2:$M$21,5,FALSE)),"",VLOOKUP('Salidas Pacientes'!$M115,Inventario!$A$2:$M$21,5,FALSE))</f>
        <v>Sanofi</v>
      </c>
      <c r="R115" s="17" t="str">
        <f>IF(ISERROR(VLOOKUP('Salidas Pacientes'!$M115,Inventario!$A$2:$M$21,6,FALSE)),"",VLOOKUP('Salidas Pacientes'!$M115,Inventario!$A$2:$M$21,6,FALSE))</f>
        <v>164992</v>
      </c>
      <c r="S115" s="101" t="s">
        <v>158</v>
      </c>
      <c r="T115" s="102">
        <f>IF(ISERROR(VLOOKUP('Salidas Pacientes'!$S115,Entradas!$H$1:$I$412,2,FALSE)),"",VLOOKUP('Salidas Pacientes'!$S115,Entradas!$H$1:$I$412,2,FALSE))</f>
        <v>44592</v>
      </c>
      <c r="U115" s="98"/>
      <c r="V115" s="98">
        <v>1</v>
      </c>
      <c r="W115" s="105"/>
    </row>
    <row r="116" spans="1:23" ht="15.75" hidden="1" customHeight="1" outlineLevel="1">
      <c r="A116" s="95">
        <v>44462</v>
      </c>
      <c r="B116" s="95" t="s">
        <v>276</v>
      </c>
      <c r="C116" s="98">
        <v>1232814937</v>
      </c>
      <c r="D116" s="17" t="str">
        <f>IF(ISERROR(VLOOKUP('Salidas Pacientes'!$C116,'BD Pacientes'!$A:I,2,FALSE)),"",VLOOKUP('Salidas Pacientes'!$C116,'BD Pacientes'!$A:I,2,FALSE))</f>
        <v>RC</v>
      </c>
      <c r="E116" s="16" t="str">
        <f>IF(ISERROR(VLOOKUP('Salidas Pacientes'!$C116,'BD Pacientes'!$A:I,3,FALSE)),"",VLOOKUP('Salidas Pacientes'!$C116,'BD Pacientes'!$A:I,3,FALSE))</f>
        <v>SAMANTHA ARIAS AGUDELO</v>
      </c>
      <c r="F116" s="17" t="str">
        <f>IF(ISERROR(VLOOKUP('Salidas Pacientes'!$C116,'BD Pacientes'!$A:I,4,FALSE)),"",VLOOKUP('Salidas Pacientes'!$C116,'BD Pacientes'!$A:I,4,FALSE))</f>
        <v>F</v>
      </c>
      <c r="G116" s="95">
        <f>IF(ISERROR(VLOOKUP('Salidas Pacientes'!$C116,'BD Pacientes'!$A:I,5,FALSE)),"",VLOOKUP('Salidas Pacientes'!$C116,'BD Pacientes'!$A:I,5,FALSE))</f>
        <v>0</v>
      </c>
      <c r="H116" s="95" t="str">
        <f t="shared" ca="1" si="0"/>
        <v>123 año, 7 mes</v>
      </c>
      <c r="I116" s="97" t="str">
        <f>IF(ISERROR(VLOOKUP('Salidas Pacientes'!$C116,'BD Pacientes'!$A:$I,6,FALSE)),"",VLOOKUP('Salidas Pacientes'!$C116,'BD Pacientes'!$A:$I,6,FALSE))</f>
        <v>CALLE 18 # 69-100 APTO 303E</v>
      </c>
      <c r="J116" s="98">
        <f>IF(ISERROR(VLOOKUP('Salidas Pacientes'!$C116,'BD Pacientes'!$A:$I,7,FALSE)),"",VLOOKUP('Salidas Pacientes'!$C116,'BD Pacientes'!$A:$I,7,FALSE))</f>
        <v>0</v>
      </c>
      <c r="K116" s="99">
        <f>IF(ISERROR(VLOOKUP('Salidas Pacientes'!$C116,'BD Pacientes'!$A:$I,8,FALSE)),"",VLOOKUP('Salidas Pacientes'!$C116,'BD Pacientes'!$A:$I,8,FALSE))</f>
        <v>0</v>
      </c>
      <c r="L116" s="17">
        <f>IF(ISERROR(VLOOKUP('Salidas Pacientes'!$C116,'BD Pacientes'!$A:$I,9,FALSE)),"",VLOOKUP('Salidas Pacientes'!$C116,'BD Pacientes'!$A:$I,9,FALSE))</f>
        <v>0</v>
      </c>
      <c r="M116" s="17" t="s">
        <v>47</v>
      </c>
      <c r="N116" s="16" t="str">
        <f>IF(ISERROR(VLOOKUP('Salidas Pacientes'!$M116,Inventario!$A$2:$M$21,2,FALSE)),"",VLOOKUP('Salidas Pacientes'!$M116,Inventario!$A$2:$M$21,2,FALSE))</f>
        <v>Nimenrix</v>
      </c>
      <c r="O116" s="16" t="str">
        <f>IF(ISERROR(VLOOKUP('Salidas Pacientes'!$M116,Inventario!$A$2:$M$21,3,FALSE)),"",VLOOKUP('Salidas Pacientes'!$M116,Inventario!$A$2:$M$21,3,FALSE))</f>
        <v>Meningococo</v>
      </c>
      <c r="P116" s="100" t="str">
        <f>IF(ISERROR(VLOOKUP('Salidas Pacientes'!$M116,Inventario!$A$2:$M$21,4,FALSE)),"",VLOOKUP('Salidas Pacientes'!$M116,Inventario!$A$2:$M$21,4,FALSE))</f>
        <v>Cobo Medical</v>
      </c>
      <c r="Q116" s="100" t="str">
        <f>IF(ISERROR(VLOOKUP('Salidas Pacientes'!$M116,Inventario!$A$2:$M$21,5,FALSE)),"",VLOOKUP('Salidas Pacientes'!$M116,Inventario!$A$2:$M$21,5,FALSE))</f>
        <v>Pfizer</v>
      </c>
      <c r="R116" s="17" t="str">
        <f>IF(ISERROR(VLOOKUP('Salidas Pacientes'!$M116,Inventario!$A$2:$M$21,6,FALSE)),"",VLOOKUP('Salidas Pacientes'!$M116,Inventario!$A$2:$M$21,6,FALSE))</f>
        <v>3904</v>
      </c>
      <c r="S116" s="101" t="s">
        <v>169</v>
      </c>
      <c r="T116" s="102">
        <f>IF(ISERROR(VLOOKUP('Salidas Pacientes'!$S116,Entradas!$H$1:$I$412,2,FALSE)),"",VLOOKUP('Salidas Pacientes'!$S116,Entradas!$H$1:$I$412,2,FALSE))</f>
        <v>44834</v>
      </c>
      <c r="U116" s="98"/>
      <c r="V116" s="98">
        <v>1</v>
      </c>
      <c r="W116" s="105"/>
    </row>
    <row r="117" spans="1:23" ht="15.75" hidden="1" customHeight="1" outlineLevel="1">
      <c r="A117" s="95">
        <v>44462</v>
      </c>
      <c r="B117" s="95" t="s">
        <v>276</v>
      </c>
      <c r="C117" s="98">
        <v>1109571569</v>
      </c>
      <c r="D117" s="17" t="str">
        <f>IF(ISERROR(VLOOKUP('Salidas Pacientes'!$C117,'BD Pacientes'!$A:I,2,FALSE)),"",VLOOKUP('Salidas Pacientes'!$C117,'BD Pacientes'!$A:I,2,FALSE))</f>
        <v>RC</v>
      </c>
      <c r="E117" s="16" t="str">
        <f>IF(ISERROR(VLOOKUP('Salidas Pacientes'!$C117,'BD Pacientes'!$A:I,3,FALSE)),"",VLOOKUP('Salidas Pacientes'!$C117,'BD Pacientes'!$A:I,3,FALSE))</f>
        <v>JUAN FELIPE GARZON ESTUPIÑAN</v>
      </c>
      <c r="F117" s="17" t="str">
        <f>IF(ISERROR(VLOOKUP('Salidas Pacientes'!$C117,'BD Pacientes'!$A:I,4,FALSE)),"",VLOOKUP('Salidas Pacientes'!$C117,'BD Pacientes'!$A:I,4,FALSE))</f>
        <v>M</v>
      </c>
      <c r="G117" s="95">
        <f>IF(ISERROR(VLOOKUP('Salidas Pacientes'!$C117,'BD Pacientes'!$A:I,5,FALSE)),"",VLOOKUP('Salidas Pacientes'!$C117,'BD Pacientes'!$A:I,5,FALSE))</f>
        <v>44289</v>
      </c>
      <c r="H117" s="95" t="str">
        <f t="shared" ca="1" si="0"/>
        <v>2 año, 4 mes</v>
      </c>
      <c r="I117" s="97" t="str">
        <f>IF(ISERROR(VLOOKUP('Salidas Pacientes'!$C117,'BD Pacientes'!$A:$I,6,FALSE)),"",VLOOKUP('Salidas Pacientes'!$C117,'BD Pacientes'!$A:$I,6,FALSE))</f>
        <v>CRA 28D2 # 72F3A-17</v>
      </c>
      <c r="J117" s="98">
        <f>IF(ISERROR(VLOOKUP('Salidas Pacientes'!$C117,'BD Pacientes'!$A:$I,7,FALSE)),"",VLOOKUP('Salidas Pacientes'!$C117,'BD Pacientes'!$A:$I,7,FALSE))</f>
        <v>1105790028</v>
      </c>
      <c r="K117" s="99" t="str">
        <f>IF(ISERROR(VLOOKUP('Salidas Pacientes'!$C117,'BD Pacientes'!$A:$I,8,FALSE)),"",VLOOKUP('Salidas Pacientes'!$C117,'BD Pacientes'!$A:$I,8,FALSE))</f>
        <v>JEFERSON GARZON</v>
      </c>
      <c r="L117" s="17">
        <f>IF(ISERROR(VLOOKUP('Salidas Pacientes'!$C117,'BD Pacientes'!$A:$I,9,FALSE)),"",VLOOKUP('Salidas Pacientes'!$C117,'BD Pacientes'!$A:$I,9,FALSE))</f>
        <v>3234612817</v>
      </c>
      <c r="M117" s="17" t="s">
        <v>47</v>
      </c>
      <c r="N117" s="16" t="str">
        <f>IF(ISERROR(VLOOKUP('Salidas Pacientes'!$M117,Inventario!$A$2:$M$21,2,FALSE)),"",VLOOKUP('Salidas Pacientes'!$M117,Inventario!$A$2:$M$21,2,FALSE))</f>
        <v>Nimenrix</v>
      </c>
      <c r="O117" s="16" t="str">
        <f>IF(ISERROR(VLOOKUP('Salidas Pacientes'!$M117,Inventario!$A$2:$M$21,3,FALSE)),"",VLOOKUP('Salidas Pacientes'!$M117,Inventario!$A$2:$M$21,3,FALSE))</f>
        <v>Meningococo</v>
      </c>
      <c r="P117" s="100" t="str">
        <f>IF(ISERROR(VLOOKUP('Salidas Pacientes'!$M117,Inventario!$A$2:$M$21,4,FALSE)),"",VLOOKUP('Salidas Pacientes'!$M117,Inventario!$A$2:$M$21,4,FALSE))</f>
        <v>Cobo Medical</v>
      </c>
      <c r="Q117" s="100" t="str">
        <f>IF(ISERROR(VLOOKUP('Salidas Pacientes'!$M117,Inventario!$A$2:$M$21,5,FALSE)),"",VLOOKUP('Salidas Pacientes'!$M117,Inventario!$A$2:$M$21,5,FALSE))</f>
        <v>Pfizer</v>
      </c>
      <c r="R117" s="17" t="str">
        <f>IF(ISERROR(VLOOKUP('Salidas Pacientes'!$M117,Inventario!$A$2:$M$21,6,FALSE)),"",VLOOKUP('Salidas Pacientes'!$M117,Inventario!$A$2:$M$21,6,FALSE))</f>
        <v>3904</v>
      </c>
      <c r="S117" s="101" t="s">
        <v>169</v>
      </c>
      <c r="T117" s="102">
        <f>IF(ISERROR(VLOOKUP('Salidas Pacientes'!$S117,Entradas!$H$1:$I$412,2,FALSE)),"",VLOOKUP('Salidas Pacientes'!$S117,Entradas!$H$1:$I$412,2,FALSE))</f>
        <v>44834</v>
      </c>
      <c r="U117" s="98"/>
      <c r="V117" s="98">
        <v>1</v>
      </c>
      <c r="W117" s="105"/>
    </row>
    <row r="118" spans="1:23" ht="15.75" hidden="1" customHeight="1" outlineLevel="1">
      <c r="A118" s="95">
        <v>44464</v>
      </c>
      <c r="B118" s="95" t="s">
        <v>276</v>
      </c>
      <c r="C118" s="98">
        <v>1107870560</v>
      </c>
      <c r="D118" s="17" t="str">
        <f>IF(ISERROR(VLOOKUP('Salidas Pacientes'!$C118,'BD Pacientes'!$A:I,2,FALSE)),"",VLOOKUP('Salidas Pacientes'!$C118,'BD Pacientes'!$A:I,2,FALSE))</f>
        <v>RC</v>
      </c>
      <c r="E118" s="16" t="str">
        <f>IF(ISERROR(VLOOKUP('Salidas Pacientes'!$C118,'BD Pacientes'!$A:I,3,FALSE)),"",VLOOKUP('Salidas Pacientes'!$C118,'BD Pacientes'!$A:I,3,FALSE))</f>
        <v>THOMAS HERNANDEZ TENGANAN</v>
      </c>
      <c r="F118" s="17" t="str">
        <f>IF(ISERROR(VLOOKUP('Salidas Pacientes'!$C118,'BD Pacientes'!$A:I,4,FALSE)),"",VLOOKUP('Salidas Pacientes'!$C118,'BD Pacientes'!$A:I,4,FALSE))</f>
        <v>M</v>
      </c>
      <c r="G118" s="95">
        <f>IF(ISERROR(VLOOKUP('Salidas Pacientes'!$C118,'BD Pacientes'!$A:I,5,FALSE)),"",VLOOKUP('Salidas Pacientes'!$C118,'BD Pacientes'!$A:I,5,FALSE))</f>
        <v>44091</v>
      </c>
      <c r="H118" s="95" t="str">
        <f t="shared" ca="1" si="0"/>
        <v>2 año, 11 mes</v>
      </c>
      <c r="I118" s="97" t="str">
        <f>IF(ISERROR(VLOOKUP('Salidas Pacientes'!$C118,'BD Pacientes'!$A:$I,6,FALSE)),"",VLOOKUP('Salidas Pacientes'!$C118,'BD Pacientes'!$A:$I,6,FALSE))</f>
        <v>CALLE 30 OESTE # 6-39</v>
      </c>
      <c r="J118" s="98">
        <f>IF(ISERROR(VLOOKUP('Salidas Pacientes'!$C118,'BD Pacientes'!$A:$I,7,FALSE)),"",VLOOKUP('Salidas Pacientes'!$C118,'BD Pacientes'!$A:$I,7,FALSE))</f>
        <v>1151943663</v>
      </c>
      <c r="K118" s="99" t="str">
        <f>IF(ISERROR(VLOOKUP('Salidas Pacientes'!$C118,'BD Pacientes'!$A:$I,8,FALSE)),"",VLOOKUP('Salidas Pacientes'!$C118,'BD Pacientes'!$A:$I,8,FALSE))</f>
        <v>KARINA TENGANAN</v>
      </c>
      <c r="L118" s="17">
        <f>IF(ISERROR(VLOOKUP('Salidas Pacientes'!$C118,'BD Pacientes'!$A:$I,9,FALSE)),"",VLOOKUP('Salidas Pacientes'!$C118,'BD Pacientes'!$A:$I,9,FALSE))</f>
        <v>3186601831</v>
      </c>
      <c r="M118" s="17" t="s">
        <v>58</v>
      </c>
      <c r="N118" s="16" t="str">
        <f>IF(ISERROR(VLOOKUP('Salidas Pacientes'!$M118,Inventario!$A$2:$M$21,2,FALSE)),"",VLOOKUP('Salidas Pacientes'!$M118,Inventario!$A$2:$M$21,2,FALSE))</f>
        <v>Proquad</v>
      </c>
      <c r="O118" s="16" t="str">
        <f>IF(ISERROR(VLOOKUP('Salidas Pacientes'!$M118,Inventario!$A$2:$M$21,3,FALSE)),"",VLOOKUP('Salidas Pacientes'!$M118,Inventario!$A$2:$M$21,3,FALSE))</f>
        <v>Sarampion + Rubeola + parotiditis + varicela</v>
      </c>
      <c r="P118" s="100" t="str">
        <f>IF(ISERROR(VLOOKUP('Salidas Pacientes'!$M118,Inventario!$A$2:$M$21,4,FALSE)),"",VLOOKUP('Salidas Pacientes'!$M118,Inventario!$A$2:$M$21,4,FALSE))</f>
        <v>IPS FARALLONES</v>
      </c>
      <c r="Q118" s="100" t="str">
        <f>IF(ISERROR(VLOOKUP('Salidas Pacientes'!$M118,Inventario!$A$2:$M$21,5,FALSE)),"",VLOOKUP('Salidas Pacientes'!$M118,Inventario!$A$2:$M$21,5,FALSE))</f>
        <v>Merck</v>
      </c>
      <c r="R118" s="17" t="str">
        <f>IF(ISERROR(VLOOKUP('Salidas Pacientes'!$M118,Inventario!$A$2:$M$21,6,FALSE)),"",VLOOKUP('Salidas Pacientes'!$M118,Inventario!$A$2:$M$21,6,FALSE))</f>
        <v>4200</v>
      </c>
      <c r="S118" s="101" t="s">
        <v>170</v>
      </c>
      <c r="T118" s="102">
        <f>IF(ISERROR(VLOOKUP('Salidas Pacientes'!$S118,Entradas!$H$1:$I$412,2,FALSE)),"",VLOOKUP('Salidas Pacientes'!$S118,Entradas!$H$1:$I$412,2,FALSE))</f>
        <v>44650</v>
      </c>
      <c r="U118" s="98"/>
      <c r="V118" s="98">
        <v>1</v>
      </c>
      <c r="W118" s="105"/>
    </row>
    <row r="119" spans="1:23" ht="15.75" hidden="1" customHeight="1" outlineLevel="1">
      <c r="A119" s="95">
        <v>44464</v>
      </c>
      <c r="B119" s="95" t="s">
        <v>276</v>
      </c>
      <c r="C119" s="98">
        <v>1107870560</v>
      </c>
      <c r="D119" s="17" t="str">
        <f>IF(ISERROR(VLOOKUP('Salidas Pacientes'!$C119,'BD Pacientes'!$A:I,2,FALSE)),"",VLOOKUP('Salidas Pacientes'!$C119,'BD Pacientes'!$A:I,2,FALSE))</f>
        <v>RC</v>
      </c>
      <c r="E119" s="16" t="str">
        <f>IF(ISERROR(VLOOKUP('Salidas Pacientes'!$C119,'BD Pacientes'!$A:I,3,FALSE)),"",VLOOKUP('Salidas Pacientes'!$C119,'BD Pacientes'!$A:I,3,FALSE))</f>
        <v>THOMAS HERNANDEZ TENGANAN</v>
      </c>
      <c r="F119" s="17" t="str">
        <f>IF(ISERROR(VLOOKUP('Salidas Pacientes'!$C119,'BD Pacientes'!$A:I,4,FALSE)),"",VLOOKUP('Salidas Pacientes'!$C119,'BD Pacientes'!$A:I,4,FALSE))</f>
        <v>M</v>
      </c>
      <c r="G119" s="95">
        <f>IF(ISERROR(VLOOKUP('Salidas Pacientes'!$C119,'BD Pacientes'!$A:I,5,FALSE)),"",VLOOKUP('Salidas Pacientes'!$C119,'BD Pacientes'!$A:I,5,FALSE))</f>
        <v>44091</v>
      </c>
      <c r="H119" s="95" t="str">
        <f t="shared" ca="1" si="0"/>
        <v>2 año, 11 mes</v>
      </c>
      <c r="I119" s="97" t="str">
        <f>IF(ISERROR(VLOOKUP('Salidas Pacientes'!$C119,'BD Pacientes'!$A:$I,6,FALSE)),"",VLOOKUP('Salidas Pacientes'!$C119,'BD Pacientes'!$A:$I,6,FALSE))</f>
        <v>CALLE 30 OESTE # 6-39</v>
      </c>
      <c r="J119" s="98">
        <f>IF(ISERROR(VLOOKUP('Salidas Pacientes'!$C119,'BD Pacientes'!$A:$I,7,FALSE)),"",VLOOKUP('Salidas Pacientes'!$C119,'BD Pacientes'!$A:$I,7,FALSE))</f>
        <v>1151943663</v>
      </c>
      <c r="K119" s="99" t="str">
        <f>IF(ISERROR(VLOOKUP('Salidas Pacientes'!$C119,'BD Pacientes'!$A:$I,8,FALSE)),"",VLOOKUP('Salidas Pacientes'!$C119,'BD Pacientes'!$A:$I,8,FALSE))</f>
        <v>KARINA TENGANAN</v>
      </c>
      <c r="L119" s="17">
        <f>IF(ISERROR(VLOOKUP('Salidas Pacientes'!$C119,'BD Pacientes'!$A:$I,9,FALSE)),"",VLOOKUP('Salidas Pacientes'!$C119,'BD Pacientes'!$A:$I,9,FALSE))</f>
        <v>3186601831</v>
      </c>
      <c r="M119" s="17" t="s">
        <v>85</v>
      </c>
      <c r="N119" s="16" t="str">
        <f>IF(ISERROR(VLOOKUP('Salidas Pacientes'!$M119,Inventario!$A$2:$M$21,2,FALSE)),"",VLOOKUP('Salidas Pacientes'!$M119,Inventario!$A$2:$M$21,2,FALSE))</f>
        <v xml:space="preserve">Avaxim 80 </v>
      </c>
      <c r="O119" s="16" t="str">
        <f>IF(ISERROR(VLOOKUP('Salidas Pacientes'!$M119,Inventario!$A$2:$M$21,3,FALSE)),"",VLOOKUP('Salidas Pacientes'!$M119,Inventario!$A$2:$M$21,3,FALSE))</f>
        <v>Hepatitis A niño</v>
      </c>
      <c r="P119" s="100" t="str">
        <f>IF(ISERROR(VLOOKUP('Salidas Pacientes'!$M119,Inventario!$A$2:$M$21,4,FALSE)),"",VLOOKUP('Salidas Pacientes'!$M119,Inventario!$A$2:$M$21,4,FALSE))</f>
        <v>IPS FARALLONES</v>
      </c>
      <c r="Q119" s="100" t="str">
        <f>IF(ISERROR(VLOOKUP('Salidas Pacientes'!$M119,Inventario!$A$2:$M$21,5,FALSE)),"",VLOOKUP('Salidas Pacientes'!$M119,Inventario!$A$2:$M$21,5,FALSE))</f>
        <v>Sanofi</v>
      </c>
      <c r="R119" s="17" t="str">
        <f>IF(ISERROR(VLOOKUP('Salidas Pacientes'!$M119,Inventario!$A$2:$M$21,6,FALSE)),"",VLOOKUP('Salidas Pacientes'!$M119,Inventario!$A$2:$M$21,6,FALSE))</f>
        <v>2500</v>
      </c>
      <c r="S119" s="101" t="s">
        <v>162</v>
      </c>
      <c r="T119" s="102">
        <f>IF(ISERROR(VLOOKUP('Salidas Pacientes'!$S119,Entradas!$H$1:$I$412,2,FALSE)),"",VLOOKUP('Salidas Pacientes'!$S119,Entradas!$H$1:$I$412,2,FALSE))</f>
        <v>44957</v>
      </c>
      <c r="U119" s="98"/>
      <c r="V119" s="98">
        <v>1</v>
      </c>
      <c r="W119" s="105"/>
    </row>
    <row r="120" spans="1:23" ht="15.75" hidden="1" customHeight="1" outlineLevel="1">
      <c r="A120" s="95">
        <v>44464</v>
      </c>
      <c r="B120" s="95" t="s">
        <v>276</v>
      </c>
      <c r="C120" s="98">
        <v>1062968418</v>
      </c>
      <c r="D120" s="17" t="str">
        <f>IF(ISERROR(VLOOKUP('Salidas Pacientes'!$C120,'BD Pacientes'!$A:I,2,FALSE)),"",VLOOKUP('Salidas Pacientes'!$C120,'BD Pacientes'!$A:I,2,FALSE))</f>
        <v>TI</v>
      </c>
      <c r="E120" s="16" t="str">
        <f>IF(ISERROR(VLOOKUP('Salidas Pacientes'!$C120,'BD Pacientes'!$A:I,3,FALSE)),"",VLOOKUP('Salidas Pacientes'!$C120,'BD Pacientes'!$A:I,3,FALSE))</f>
        <v>SANTIAGO GIRALDO PALOMINO</v>
      </c>
      <c r="F120" s="17" t="str">
        <f>IF(ISERROR(VLOOKUP('Salidas Pacientes'!$C120,'BD Pacientes'!$A:I,4,FALSE)),"",VLOOKUP('Salidas Pacientes'!$C120,'BD Pacientes'!$A:I,4,FALSE))</f>
        <v>M</v>
      </c>
      <c r="G120" s="95">
        <f>IF(ISERROR(VLOOKUP('Salidas Pacientes'!$C120,'BD Pacientes'!$A:I,5,FALSE)),"",VLOOKUP('Salidas Pacientes'!$C120,'BD Pacientes'!$A:I,5,FALSE))</f>
        <v>40045</v>
      </c>
      <c r="H120" s="95" t="str">
        <f t="shared" ca="1" si="0"/>
        <v>14 año, 0 mes</v>
      </c>
      <c r="I120" s="97" t="str">
        <f>IF(ISERROR(VLOOKUP('Salidas Pacientes'!$C120,'BD Pacientes'!$A:$I,6,FALSE)),"",VLOOKUP('Salidas Pacientes'!$C120,'BD Pacientes'!$A:$I,6,FALSE))</f>
        <v>CRA 103 # 12B-106</v>
      </c>
      <c r="J120" s="98">
        <f>IF(ISERROR(VLOOKUP('Salidas Pacientes'!$C120,'BD Pacientes'!$A:$I,7,FALSE)),"",VLOOKUP('Salidas Pacientes'!$C120,'BD Pacientes'!$A:$I,7,FALSE))</f>
        <v>0</v>
      </c>
      <c r="K120" s="99">
        <f>IF(ISERROR(VLOOKUP('Salidas Pacientes'!$C120,'BD Pacientes'!$A:$I,8,FALSE)),"",VLOOKUP('Salidas Pacientes'!$C120,'BD Pacientes'!$A:$I,8,FALSE))</f>
        <v>0</v>
      </c>
      <c r="L120" s="17">
        <f>IF(ISERROR(VLOOKUP('Salidas Pacientes'!$C120,'BD Pacientes'!$A:$I,9,FALSE)),"",VLOOKUP('Salidas Pacientes'!$C120,'BD Pacientes'!$A:$I,9,FALSE))</f>
        <v>0</v>
      </c>
      <c r="M120" s="17" t="s">
        <v>89</v>
      </c>
      <c r="N120" s="16" t="str">
        <f>IF(ISERROR(VLOOKUP('Salidas Pacientes'!$M120,Inventario!$A$2:$M$21,2,FALSE)),"",VLOOKUP('Salidas Pacientes'!$M120,Inventario!$A$2:$M$21,2,FALSE))</f>
        <v>Fluquadri</v>
      </c>
      <c r="O120" s="16" t="str">
        <f>IF(ISERROR(VLOOKUP('Salidas Pacientes'!$M120,Inventario!$A$2:$M$21,3,FALSE)),"",VLOOKUP('Salidas Pacientes'!$M120,Inventario!$A$2:$M$21,3,FALSE))</f>
        <v>Influenza</v>
      </c>
      <c r="P120" s="100" t="str">
        <f>IF(ISERROR(VLOOKUP('Salidas Pacientes'!$M120,Inventario!$A$2:$M$21,4,FALSE)),"",VLOOKUP('Salidas Pacientes'!$M120,Inventario!$A$2:$M$21,4,FALSE))</f>
        <v>IPS FARALLONES</v>
      </c>
      <c r="Q120" s="100" t="str">
        <f>IF(ISERROR(VLOOKUP('Salidas Pacientes'!$M120,Inventario!$A$2:$M$21,5,FALSE)),"",VLOOKUP('Salidas Pacientes'!$M120,Inventario!$A$2:$M$21,5,FALSE))</f>
        <v>Sanofi</v>
      </c>
      <c r="R120" s="17" t="str">
        <f>IF(ISERROR(VLOOKUP('Salidas Pacientes'!$M120,Inventario!$A$2:$M$21,6,FALSE)),"",VLOOKUP('Salidas Pacientes'!$M120,Inventario!$A$2:$M$21,6,FALSE))</f>
        <v>164992</v>
      </c>
      <c r="S120" s="101" t="s">
        <v>158</v>
      </c>
      <c r="T120" s="102">
        <f>IF(ISERROR(VLOOKUP('Salidas Pacientes'!$S120,Entradas!$H$1:$I$412,2,FALSE)),"",VLOOKUP('Salidas Pacientes'!$S120,Entradas!$H$1:$I$412,2,FALSE))</f>
        <v>44592</v>
      </c>
      <c r="U120" s="98"/>
      <c r="V120" s="98">
        <v>1</v>
      </c>
      <c r="W120" s="105"/>
    </row>
    <row r="121" spans="1:23" ht="15.75" hidden="1" customHeight="1" outlineLevel="1">
      <c r="A121" s="95">
        <v>44464</v>
      </c>
      <c r="B121" s="95" t="s">
        <v>276</v>
      </c>
      <c r="C121" s="98">
        <v>1149941499</v>
      </c>
      <c r="D121" s="17" t="str">
        <f>IF(ISERROR(VLOOKUP('Salidas Pacientes'!$C121,'BD Pacientes'!$A:I,2,FALSE)),"",VLOOKUP('Salidas Pacientes'!$C121,'BD Pacientes'!$A:I,2,FALSE))</f>
        <v>RC</v>
      </c>
      <c r="E121" s="16" t="str">
        <f>IF(ISERROR(VLOOKUP('Salidas Pacientes'!$C121,'BD Pacientes'!$A:I,3,FALSE)),"",VLOOKUP('Salidas Pacientes'!$C121,'BD Pacientes'!$A:I,3,FALSE))</f>
        <v>MATIAS ARENAS CHAVARRO</v>
      </c>
      <c r="F121" s="17" t="str">
        <f>IF(ISERROR(VLOOKUP('Salidas Pacientes'!$C121,'BD Pacientes'!$A:I,4,FALSE)),"",VLOOKUP('Salidas Pacientes'!$C121,'BD Pacientes'!$A:I,4,FALSE))</f>
        <v>M</v>
      </c>
      <c r="G121" s="95">
        <f>IF(ISERROR(VLOOKUP('Salidas Pacientes'!$C121,'BD Pacientes'!$A:I,5,FALSE)),"",VLOOKUP('Salidas Pacientes'!$C121,'BD Pacientes'!$A:I,5,FALSE))</f>
        <v>43165</v>
      </c>
      <c r="H121" s="95" t="str">
        <f t="shared" ca="1" si="0"/>
        <v>5 año, 5 mes</v>
      </c>
      <c r="I121" s="97" t="str">
        <f>IF(ISERROR(VLOOKUP('Salidas Pacientes'!$C121,'BD Pacientes'!$A:$I,6,FALSE)),"",VLOOKUP('Salidas Pacientes'!$C121,'BD Pacientes'!$A:$I,6,FALSE))</f>
        <v>CRA 62 # 9-280</v>
      </c>
      <c r="J121" s="98">
        <f>IF(ISERROR(VLOOKUP('Salidas Pacientes'!$C121,'BD Pacientes'!$A:$I,7,FALSE)),"",VLOOKUP('Salidas Pacientes'!$C121,'BD Pacientes'!$A:$I,7,FALSE))</f>
        <v>67045615</v>
      </c>
      <c r="K121" s="99" t="str">
        <f>IF(ISERROR(VLOOKUP('Salidas Pacientes'!$C121,'BD Pacientes'!$A:$I,8,FALSE)),"",VLOOKUP('Salidas Pacientes'!$C121,'BD Pacientes'!$A:$I,8,FALSE))</f>
        <v>LINA CHARARRO</v>
      </c>
      <c r="L121" s="17">
        <f>IF(ISERROR(VLOOKUP('Salidas Pacientes'!$C121,'BD Pacientes'!$A:$I,9,FALSE)),"",VLOOKUP('Salidas Pacientes'!$C121,'BD Pacientes'!$A:$I,9,FALSE))</f>
        <v>3134276135</v>
      </c>
      <c r="M121" s="17" t="s">
        <v>47</v>
      </c>
      <c r="N121" s="16" t="str">
        <f>IF(ISERROR(VLOOKUP('Salidas Pacientes'!$M121,Inventario!$A$2:$M$21,2,FALSE)),"",VLOOKUP('Salidas Pacientes'!$M121,Inventario!$A$2:$M$21,2,FALSE))</f>
        <v>Nimenrix</v>
      </c>
      <c r="O121" s="16" t="str">
        <f>IF(ISERROR(VLOOKUP('Salidas Pacientes'!$M121,Inventario!$A$2:$M$21,3,FALSE)),"",VLOOKUP('Salidas Pacientes'!$M121,Inventario!$A$2:$M$21,3,FALSE))</f>
        <v>Meningococo</v>
      </c>
      <c r="P121" s="100" t="str">
        <f>IF(ISERROR(VLOOKUP('Salidas Pacientes'!$M121,Inventario!$A$2:$M$21,4,FALSE)),"",VLOOKUP('Salidas Pacientes'!$M121,Inventario!$A$2:$M$21,4,FALSE))</f>
        <v>Cobo Medical</v>
      </c>
      <c r="Q121" s="100" t="str">
        <f>IF(ISERROR(VLOOKUP('Salidas Pacientes'!$M121,Inventario!$A$2:$M$21,5,FALSE)),"",VLOOKUP('Salidas Pacientes'!$M121,Inventario!$A$2:$M$21,5,FALSE))</f>
        <v>Pfizer</v>
      </c>
      <c r="R121" s="17" t="str">
        <f>IF(ISERROR(VLOOKUP('Salidas Pacientes'!$M121,Inventario!$A$2:$M$21,6,FALSE)),"",VLOOKUP('Salidas Pacientes'!$M121,Inventario!$A$2:$M$21,6,FALSE))</f>
        <v>3904</v>
      </c>
      <c r="S121" s="101" t="s">
        <v>169</v>
      </c>
      <c r="T121" s="102">
        <f>IF(ISERROR(VLOOKUP('Salidas Pacientes'!$S121,Entradas!$H$1:$I$412,2,FALSE)),"",VLOOKUP('Salidas Pacientes'!$S121,Entradas!$H$1:$I$412,2,FALSE))</f>
        <v>44834</v>
      </c>
      <c r="U121" s="98"/>
      <c r="V121" s="98">
        <v>1</v>
      </c>
      <c r="W121" s="105"/>
    </row>
    <row r="122" spans="1:23" ht="15.75" hidden="1" customHeight="1" outlineLevel="1">
      <c r="A122" s="95">
        <v>44464</v>
      </c>
      <c r="B122" s="95" t="s">
        <v>276</v>
      </c>
      <c r="C122" s="98">
        <v>1107069485</v>
      </c>
      <c r="D122" s="17" t="str">
        <f>IF(ISERROR(VLOOKUP('Salidas Pacientes'!$C122,'BD Pacientes'!$A:I,2,FALSE)),"",VLOOKUP('Salidas Pacientes'!$C122,'BD Pacientes'!$A:I,2,FALSE))</f>
        <v>CC</v>
      </c>
      <c r="E122" s="16" t="str">
        <f>IF(ISERROR(VLOOKUP('Salidas Pacientes'!$C122,'BD Pacientes'!$A:I,3,FALSE)),"",VLOOKUP('Salidas Pacientes'!$C122,'BD Pacientes'!$A:I,3,FALSE))</f>
        <v>LUIS LEONARDO CUERVO MEJIA</v>
      </c>
      <c r="F122" s="17" t="str">
        <f>IF(ISERROR(VLOOKUP('Salidas Pacientes'!$C122,'BD Pacientes'!$A:I,4,FALSE)),"",VLOOKUP('Salidas Pacientes'!$C122,'BD Pacientes'!$A:I,4,FALSE))</f>
        <v>M</v>
      </c>
      <c r="G122" s="95">
        <f>IF(ISERROR(VLOOKUP('Salidas Pacientes'!$C122,'BD Pacientes'!$A:I,5,FALSE)),"",VLOOKUP('Salidas Pacientes'!$C122,'BD Pacientes'!$A:I,5,FALSE))</f>
        <v>0</v>
      </c>
      <c r="H122" s="95" t="str">
        <f t="shared" ca="1" si="0"/>
        <v>123 año, 7 mes</v>
      </c>
      <c r="I122" s="97" t="str">
        <f>IF(ISERROR(VLOOKUP('Salidas Pacientes'!$C122,'BD Pacientes'!$A:$I,6,FALSE)),"",VLOOKUP('Salidas Pacientes'!$C122,'BD Pacientes'!$A:$I,6,FALSE))</f>
        <v>CRA 1 B #51-36</v>
      </c>
      <c r="J122" s="98">
        <f>IF(ISERROR(VLOOKUP('Salidas Pacientes'!$C122,'BD Pacientes'!$A:$I,7,FALSE)),"",VLOOKUP('Salidas Pacientes'!$C122,'BD Pacientes'!$A:$I,7,FALSE))</f>
        <v>0</v>
      </c>
      <c r="K122" s="99">
        <f>IF(ISERROR(VLOOKUP('Salidas Pacientes'!$C122,'BD Pacientes'!$A:$I,8,FALSE)),"",VLOOKUP('Salidas Pacientes'!$C122,'BD Pacientes'!$A:$I,8,FALSE))</f>
        <v>0</v>
      </c>
      <c r="L122" s="17">
        <f>IF(ISERROR(VLOOKUP('Salidas Pacientes'!$C122,'BD Pacientes'!$A:$I,9,FALSE)),"",VLOOKUP('Salidas Pacientes'!$C122,'BD Pacientes'!$A:$I,9,FALSE))</f>
        <v>0</v>
      </c>
      <c r="M122" s="17" t="s">
        <v>104</v>
      </c>
      <c r="N122" s="16" t="str">
        <f>IF(ISERROR(VLOOKUP('Salidas Pacientes'!$M122,Inventario!$A$2:$M$21,2,FALSE)),"",VLOOKUP('Salidas Pacientes'!$M122,Inventario!$A$2:$M$21,2,FALSE))</f>
        <v>Boostrix</v>
      </c>
      <c r="O122" s="16" t="str">
        <f>IF(ISERROR(VLOOKUP('Salidas Pacientes'!$M122,Inventario!$A$2:$M$21,3,FALSE)),"",VLOOKUP('Salidas Pacientes'!$M122,Inventario!$A$2:$M$21,3,FALSE))</f>
        <v>DPT</v>
      </c>
      <c r="P122" s="100" t="str">
        <f>IF(ISERROR(VLOOKUP('Salidas Pacientes'!$M122,Inventario!$A$2:$M$21,4,FALSE)),"",VLOOKUP('Salidas Pacientes'!$M122,Inventario!$A$2:$M$21,4,FALSE))</f>
        <v>IPS FARALLONES</v>
      </c>
      <c r="Q122" s="100" t="str">
        <f>IF(ISERROR(VLOOKUP('Salidas Pacientes'!$M122,Inventario!$A$2:$M$21,5,FALSE)),"",VLOOKUP('Salidas Pacientes'!$M122,Inventario!$A$2:$M$21,5,FALSE))</f>
        <v>Glaxo</v>
      </c>
      <c r="R122" s="17" t="str">
        <f>IF(ISERROR(VLOOKUP('Salidas Pacientes'!$M122,Inventario!$A$2:$M$21,6,FALSE)),"",VLOOKUP('Salidas Pacientes'!$M122,Inventario!$A$2:$M$21,6,FALSE))</f>
        <v>300</v>
      </c>
      <c r="S122" s="101" t="s">
        <v>164</v>
      </c>
      <c r="T122" s="102">
        <f>IF(ISERROR(VLOOKUP('Salidas Pacientes'!$S122,Entradas!$H$1:$I$412,2,FALSE)),"",VLOOKUP('Salidas Pacientes'!$S122,Entradas!$H$1:$I$412,2,FALSE))</f>
        <v>44834</v>
      </c>
      <c r="U122" s="98"/>
      <c r="V122" s="98">
        <v>1</v>
      </c>
      <c r="W122" s="105"/>
    </row>
    <row r="123" spans="1:23" ht="15.75" hidden="1" customHeight="1" outlineLevel="1">
      <c r="A123" s="95">
        <v>44464</v>
      </c>
      <c r="B123" s="95" t="s">
        <v>276</v>
      </c>
      <c r="C123" s="98">
        <v>1107069485</v>
      </c>
      <c r="D123" s="17" t="str">
        <f>IF(ISERROR(VLOOKUP('Salidas Pacientes'!$C123,'BD Pacientes'!$A:I,2,FALSE)),"",VLOOKUP('Salidas Pacientes'!$C123,'BD Pacientes'!$A:I,2,FALSE))</f>
        <v>CC</v>
      </c>
      <c r="E123" s="16" t="str">
        <f>IF(ISERROR(VLOOKUP('Salidas Pacientes'!$C123,'BD Pacientes'!$A:I,3,FALSE)),"",VLOOKUP('Salidas Pacientes'!$C123,'BD Pacientes'!$A:I,3,FALSE))</f>
        <v>LUIS LEONARDO CUERVO MEJIA</v>
      </c>
      <c r="F123" s="17" t="str">
        <f>IF(ISERROR(VLOOKUP('Salidas Pacientes'!$C123,'BD Pacientes'!$A:I,4,FALSE)),"",VLOOKUP('Salidas Pacientes'!$C123,'BD Pacientes'!$A:I,4,FALSE))</f>
        <v>M</v>
      </c>
      <c r="G123" s="95">
        <f>IF(ISERROR(VLOOKUP('Salidas Pacientes'!$C123,'BD Pacientes'!$A:I,5,FALSE)),"",VLOOKUP('Salidas Pacientes'!$C123,'BD Pacientes'!$A:I,5,FALSE))</f>
        <v>0</v>
      </c>
      <c r="H123" s="95" t="str">
        <f t="shared" ca="1" si="0"/>
        <v>123 año, 7 mes</v>
      </c>
      <c r="I123" s="97" t="str">
        <f>IF(ISERROR(VLOOKUP('Salidas Pacientes'!$C123,'BD Pacientes'!$A:$I,6,FALSE)),"",VLOOKUP('Salidas Pacientes'!$C123,'BD Pacientes'!$A:$I,6,FALSE))</f>
        <v>CRA 1 B #51-36</v>
      </c>
      <c r="J123" s="98">
        <f>IF(ISERROR(VLOOKUP('Salidas Pacientes'!$C123,'BD Pacientes'!$A:$I,7,FALSE)),"",VLOOKUP('Salidas Pacientes'!$C123,'BD Pacientes'!$A:$I,7,FALSE))</f>
        <v>0</v>
      </c>
      <c r="K123" s="99">
        <f>IF(ISERROR(VLOOKUP('Salidas Pacientes'!$C123,'BD Pacientes'!$A:$I,8,FALSE)),"",VLOOKUP('Salidas Pacientes'!$C123,'BD Pacientes'!$A:$I,8,FALSE))</f>
        <v>0</v>
      </c>
      <c r="L123" s="17">
        <f>IF(ISERROR(VLOOKUP('Salidas Pacientes'!$C123,'BD Pacientes'!$A:$I,9,FALSE)),"",VLOOKUP('Salidas Pacientes'!$C123,'BD Pacientes'!$A:$I,9,FALSE))</f>
        <v>0</v>
      </c>
      <c r="M123" s="17" t="s">
        <v>89</v>
      </c>
      <c r="N123" s="16" t="str">
        <f>IF(ISERROR(VLOOKUP('Salidas Pacientes'!$M123,Inventario!$A$2:$M$21,2,FALSE)),"",VLOOKUP('Salidas Pacientes'!$M123,Inventario!$A$2:$M$21,2,FALSE))</f>
        <v>Fluquadri</v>
      </c>
      <c r="O123" s="16" t="str">
        <f>IF(ISERROR(VLOOKUP('Salidas Pacientes'!$M123,Inventario!$A$2:$M$21,3,FALSE)),"",VLOOKUP('Salidas Pacientes'!$M123,Inventario!$A$2:$M$21,3,FALSE))</f>
        <v>Influenza</v>
      </c>
      <c r="P123" s="100" t="str">
        <f>IF(ISERROR(VLOOKUP('Salidas Pacientes'!$M123,Inventario!$A$2:$M$21,4,FALSE)),"",VLOOKUP('Salidas Pacientes'!$M123,Inventario!$A$2:$M$21,4,FALSE))</f>
        <v>IPS FARALLONES</v>
      </c>
      <c r="Q123" s="100" t="str">
        <f>IF(ISERROR(VLOOKUP('Salidas Pacientes'!$M123,Inventario!$A$2:$M$21,5,FALSE)),"",VLOOKUP('Salidas Pacientes'!$M123,Inventario!$A$2:$M$21,5,FALSE))</f>
        <v>Sanofi</v>
      </c>
      <c r="R123" s="17" t="str">
        <f>IF(ISERROR(VLOOKUP('Salidas Pacientes'!$M123,Inventario!$A$2:$M$21,6,FALSE)),"",VLOOKUP('Salidas Pacientes'!$M123,Inventario!$A$2:$M$21,6,FALSE))</f>
        <v>164992</v>
      </c>
      <c r="S123" s="101" t="s">
        <v>158</v>
      </c>
      <c r="T123" s="102">
        <f>IF(ISERROR(VLOOKUP('Salidas Pacientes'!$S123,Entradas!$H$1:$I$412,2,FALSE)),"",VLOOKUP('Salidas Pacientes'!$S123,Entradas!$H$1:$I$412,2,FALSE))</f>
        <v>44592</v>
      </c>
      <c r="U123" s="98"/>
      <c r="V123" s="98">
        <v>1</v>
      </c>
      <c r="W123" s="105"/>
    </row>
    <row r="124" spans="1:23" ht="15.75" hidden="1" customHeight="1" outlineLevel="1">
      <c r="A124" s="95">
        <v>44464</v>
      </c>
      <c r="B124" s="95" t="s">
        <v>276</v>
      </c>
      <c r="C124" s="98">
        <v>1114004102</v>
      </c>
      <c r="D124" s="17" t="str">
        <f>IF(ISERROR(VLOOKUP('Salidas Pacientes'!$C124,'BD Pacientes'!$A:I,2,FALSE)),"",VLOOKUP('Salidas Pacientes'!$C124,'BD Pacientes'!$A:I,2,FALSE))</f>
        <v>TI</v>
      </c>
      <c r="E124" s="16" t="str">
        <f>IF(ISERROR(VLOOKUP('Salidas Pacientes'!$C124,'BD Pacientes'!$A:I,3,FALSE)),"",VLOOKUP('Salidas Pacientes'!$C124,'BD Pacientes'!$A:I,3,FALSE))</f>
        <v>JUAN FERNANDO LARA QUINTERO</v>
      </c>
      <c r="F124" s="17" t="str">
        <f>IF(ISERROR(VLOOKUP('Salidas Pacientes'!$C124,'BD Pacientes'!$A:I,4,FALSE)),"",VLOOKUP('Salidas Pacientes'!$C124,'BD Pacientes'!$A:I,4,FALSE))</f>
        <v>M</v>
      </c>
      <c r="G124" s="95">
        <f>IF(ISERROR(VLOOKUP('Salidas Pacientes'!$C124,'BD Pacientes'!$A:I,5,FALSE)),"",VLOOKUP('Salidas Pacientes'!$C124,'BD Pacientes'!$A:I,5,FALSE))</f>
        <v>0</v>
      </c>
      <c r="H124" s="95" t="str">
        <f t="shared" ca="1" si="0"/>
        <v>123 año, 7 mes</v>
      </c>
      <c r="I124" s="97" t="str">
        <f>IF(ISERROR(VLOOKUP('Salidas Pacientes'!$C124,'BD Pacientes'!$A:$I,6,FALSE)),"",VLOOKUP('Salidas Pacientes'!$C124,'BD Pacientes'!$A:$I,6,FALSE))</f>
        <v>CRA 29 #20-17 PALMIRA</v>
      </c>
      <c r="J124" s="98">
        <f>IF(ISERROR(VLOOKUP('Salidas Pacientes'!$C124,'BD Pacientes'!$A:$I,7,FALSE)),"",VLOOKUP('Salidas Pacientes'!$C124,'BD Pacientes'!$A:$I,7,FALSE))</f>
        <v>0</v>
      </c>
      <c r="K124" s="99">
        <f>IF(ISERROR(VLOOKUP('Salidas Pacientes'!$C124,'BD Pacientes'!$A:$I,8,FALSE)),"",VLOOKUP('Salidas Pacientes'!$C124,'BD Pacientes'!$A:$I,8,FALSE))</f>
        <v>0</v>
      </c>
      <c r="L124" s="17">
        <f>IF(ISERROR(VLOOKUP('Salidas Pacientes'!$C124,'BD Pacientes'!$A:$I,9,FALSE)),"",VLOOKUP('Salidas Pacientes'!$C124,'BD Pacientes'!$A:$I,9,FALSE))</f>
        <v>0</v>
      </c>
      <c r="M124" s="17" t="s">
        <v>89</v>
      </c>
      <c r="N124" s="16" t="str">
        <f>IF(ISERROR(VLOOKUP('Salidas Pacientes'!$M124,Inventario!$A$2:$M$21,2,FALSE)),"",VLOOKUP('Salidas Pacientes'!$M124,Inventario!$A$2:$M$21,2,FALSE))</f>
        <v>Fluquadri</v>
      </c>
      <c r="O124" s="16" t="str">
        <f>IF(ISERROR(VLOOKUP('Salidas Pacientes'!$M124,Inventario!$A$2:$M$21,3,FALSE)),"",VLOOKUP('Salidas Pacientes'!$M124,Inventario!$A$2:$M$21,3,FALSE))</f>
        <v>Influenza</v>
      </c>
      <c r="P124" s="100" t="str">
        <f>IF(ISERROR(VLOOKUP('Salidas Pacientes'!$M124,Inventario!$A$2:$M$21,4,FALSE)),"",VLOOKUP('Salidas Pacientes'!$M124,Inventario!$A$2:$M$21,4,FALSE))</f>
        <v>IPS FARALLONES</v>
      </c>
      <c r="Q124" s="100" t="str">
        <f>IF(ISERROR(VLOOKUP('Salidas Pacientes'!$M124,Inventario!$A$2:$M$21,5,FALSE)),"",VLOOKUP('Salidas Pacientes'!$M124,Inventario!$A$2:$M$21,5,FALSE))</f>
        <v>Sanofi</v>
      </c>
      <c r="R124" s="17" t="str">
        <f>IF(ISERROR(VLOOKUP('Salidas Pacientes'!$M124,Inventario!$A$2:$M$21,6,FALSE)),"",VLOOKUP('Salidas Pacientes'!$M124,Inventario!$A$2:$M$21,6,FALSE))</f>
        <v>164992</v>
      </c>
      <c r="S124" s="101" t="s">
        <v>158</v>
      </c>
      <c r="T124" s="102">
        <f>IF(ISERROR(VLOOKUP('Salidas Pacientes'!$S124,Entradas!$H$1:$I$412,2,FALSE)),"",VLOOKUP('Salidas Pacientes'!$S124,Entradas!$H$1:$I$412,2,FALSE))</f>
        <v>44592</v>
      </c>
      <c r="U124" s="98"/>
      <c r="V124" s="98">
        <v>1</v>
      </c>
      <c r="W124" s="105"/>
    </row>
    <row r="125" spans="1:23" ht="15.75" hidden="1" customHeight="1" outlineLevel="1">
      <c r="A125" s="95">
        <v>44464</v>
      </c>
      <c r="B125" s="95" t="s">
        <v>276</v>
      </c>
      <c r="C125" s="98">
        <v>1114004102</v>
      </c>
      <c r="D125" s="17" t="str">
        <f>IF(ISERROR(VLOOKUP('Salidas Pacientes'!$C125,'BD Pacientes'!$A:I,2,FALSE)),"",VLOOKUP('Salidas Pacientes'!$C125,'BD Pacientes'!$A:I,2,FALSE))</f>
        <v>TI</v>
      </c>
      <c r="E125" s="16" t="str">
        <f>IF(ISERROR(VLOOKUP('Salidas Pacientes'!$C125,'BD Pacientes'!$A:I,3,FALSE)),"",VLOOKUP('Salidas Pacientes'!$C125,'BD Pacientes'!$A:I,3,FALSE))</f>
        <v>JUAN FERNANDO LARA QUINTERO</v>
      </c>
      <c r="F125" s="17" t="str">
        <f>IF(ISERROR(VLOOKUP('Salidas Pacientes'!$C125,'BD Pacientes'!$A:I,4,FALSE)),"",VLOOKUP('Salidas Pacientes'!$C125,'BD Pacientes'!$A:I,4,FALSE))</f>
        <v>M</v>
      </c>
      <c r="G125" s="95">
        <f>IF(ISERROR(VLOOKUP('Salidas Pacientes'!$C125,'BD Pacientes'!$A:I,5,FALSE)),"",VLOOKUP('Salidas Pacientes'!$C125,'BD Pacientes'!$A:I,5,FALSE))</f>
        <v>0</v>
      </c>
      <c r="H125" s="95" t="str">
        <f t="shared" ca="1" si="0"/>
        <v>123 año, 7 mes</v>
      </c>
      <c r="I125" s="97" t="str">
        <f>IF(ISERROR(VLOOKUP('Salidas Pacientes'!$C125,'BD Pacientes'!$A:$I,6,FALSE)),"",VLOOKUP('Salidas Pacientes'!$C125,'BD Pacientes'!$A:$I,6,FALSE))</f>
        <v>CRA 29 #20-17 PALMIRA</v>
      </c>
      <c r="J125" s="98">
        <f>IF(ISERROR(VLOOKUP('Salidas Pacientes'!$C125,'BD Pacientes'!$A:$I,7,FALSE)),"",VLOOKUP('Salidas Pacientes'!$C125,'BD Pacientes'!$A:$I,7,FALSE))</f>
        <v>0</v>
      </c>
      <c r="K125" s="99">
        <f>IF(ISERROR(VLOOKUP('Salidas Pacientes'!$C125,'BD Pacientes'!$A:$I,8,FALSE)),"",VLOOKUP('Salidas Pacientes'!$C125,'BD Pacientes'!$A:$I,8,FALSE))</f>
        <v>0</v>
      </c>
      <c r="L125" s="17">
        <f>IF(ISERROR(VLOOKUP('Salidas Pacientes'!$C125,'BD Pacientes'!$A:$I,9,FALSE)),"",VLOOKUP('Salidas Pacientes'!$C125,'BD Pacientes'!$A:$I,9,FALSE))</f>
        <v>0</v>
      </c>
      <c r="M125" s="17" t="s">
        <v>118</v>
      </c>
      <c r="N125" s="16" t="str">
        <f>IF(ISERROR(VLOOKUP('Salidas Pacientes'!$M125,Inventario!$A$2:$M$21,2,FALSE)),"",VLOOKUP('Salidas Pacientes'!$M125,Inventario!$A$2:$M$21,2,FALSE))</f>
        <v>Varivax</v>
      </c>
      <c r="O125" s="16" t="str">
        <f>IF(ISERROR(VLOOKUP('Salidas Pacientes'!$M125,Inventario!$A$2:$M$21,3,FALSE)),"",VLOOKUP('Salidas Pacientes'!$M125,Inventario!$A$2:$M$21,3,FALSE))</f>
        <v>Varicela</v>
      </c>
      <c r="P125" s="100" t="str">
        <f>IF(ISERROR(VLOOKUP('Salidas Pacientes'!$M125,Inventario!$A$2:$M$21,4,FALSE)),"",VLOOKUP('Salidas Pacientes'!$M125,Inventario!$A$2:$M$21,4,FALSE))</f>
        <v>IPS FARALLONES</v>
      </c>
      <c r="Q125" s="100" t="str">
        <f>IF(ISERROR(VLOOKUP('Salidas Pacientes'!$M125,Inventario!$A$2:$M$21,5,FALSE)),"",VLOOKUP('Salidas Pacientes'!$M125,Inventario!$A$2:$M$21,5,FALSE))</f>
        <v>Merck</v>
      </c>
      <c r="R125" s="17" t="str">
        <f>IF(ISERROR(VLOOKUP('Salidas Pacientes'!$M125,Inventario!$A$2:$M$21,6,FALSE)),"",VLOOKUP('Salidas Pacientes'!$M125,Inventario!$A$2:$M$21,6,FALSE))</f>
        <v>4500</v>
      </c>
      <c r="S125" s="101" t="s">
        <v>172</v>
      </c>
      <c r="T125" s="102">
        <f>IF(ISERROR(VLOOKUP('Salidas Pacientes'!$S125,Entradas!$H$1:$I$412,2,FALSE)),"",VLOOKUP('Salidas Pacientes'!$S125,Entradas!$H$1:$I$412,2,FALSE))</f>
        <v>45046</v>
      </c>
      <c r="U125" s="98"/>
      <c r="V125" s="98">
        <v>1</v>
      </c>
      <c r="W125" s="105"/>
    </row>
    <row r="126" spans="1:23" ht="15.75" hidden="1" customHeight="1" outlineLevel="1">
      <c r="A126" s="95">
        <v>44464</v>
      </c>
      <c r="B126" s="95" t="s">
        <v>276</v>
      </c>
      <c r="C126" s="98">
        <v>1126828189</v>
      </c>
      <c r="D126" s="17" t="str">
        <f>IF(ISERROR(VLOOKUP('Salidas Pacientes'!$C126,'BD Pacientes'!$A:I,2,FALSE)),"",VLOOKUP('Salidas Pacientes'!$C126,'BD Pacientes'!$A:I,2,FALSE))</f>
        <v>RC</v>
      </c>
      <c r="E126" s="16" t="str">
        <f>IF(ISERROR(VLOOKUP('Salidas Pacientes'!$C126,'BD Pacientes'!$A:I,3,FALSE)),"",VLOOKUP('Salidas Pacientes'!$C126,'BD Pacientes'!$A:I,3,FALSE))</f>
        <v>JESUS JERONIMO ORTEGA</v>
      </c>
      <c r="F126" s="17" t="str">
        <f>IF(ISERROR(VLOOKUP('Salidas Pacientes'!$C126,'BD Pacientes'!$A:I,4,FALSE)),"",VLOOKUP('Salidas Pacientes'!$C126,'BD Pacientes'!$A:I,4,FALSE))</f>
        <v>M</v>
      </c>
      <c r="G126" s="95">
        <f>IF(ISERROR(VLOOKUP('Salidas Pacientes'!$C126,'BD Pacientes'!$A:I,5,FALSE)),"",VLOOKUP('Salidas Pacientes'!$C126,'BD Pacientes'!$A:I,5,FALSE))</f>
        <v>44371</v>
      </c>
      <c r="H126" s="95" t="str">
        <f t="shared" ca="1" si="0"/>
        <v>2 año, 2 mes</v>
      </c>
      <c r="I126" s="97" t="str">
        <f>IF(ISERROR(VLOOKUP('Salidas Pacientes'!$C126,'BD Pacientes'!$A:$I,6,FALSE)),"",VLOOKUP('Salidas Pacientes'!$C126,'BD Pacientes'!$A:$I,6,FALSE))</f>
        <v>CRA 125A # 12-196</v>
      </c>
      <c r="J126" s="98">
        <f>IF(ISERROR(VLOOKUP('Salidas Pacientes'!$C126,'BD Pacientes'!$A:$I,7,FALSE)),"",VLOOKUP('Salidas Pacientes'!$C126,'BD Pacientes'!$A:$I,7,FALSE))</f>
        <v>29786054</v>
      </c>
      <c r="K126" s="99" t="str">
        <f>IF(ISERROR(VLOOKUP('Salidas Pacientes'!$C126,'BD Pacientes'!$A:$I,8,FALSE)),"",VLOOKUP('Salidas Pacientes'!$C126,'BD Pacientes'!$A:$I,8,FALSE))</f>
        <v>DIANA SORAYA RENDON CEBALLOS</v>
      </c>
      <c r="L126" s="17">
        <f>IF(ISERROR(VLOOKUP('Salidas Pacientes'!$C126,'BD Pacientes'!$A:$I,9,FALSE)),"",VLOOKUP('Salidas Pacientes'!$C126,'BD Pacientes'!$A:$I,9,FALSE))</f>
        <v>3117707190</v>
      </c>
      <c r="M126" s="17" t="s">
        <v>47</v>
      </c>
      <c r="N126" s="16" t="str">
        <f>IF(ISERROR(VLOOKUP('Salidas Pacientes'!$M126,Inventario!$A$2:$M$21,2,FALSE)),"",VLOOKUP('Salidas Pacientes'!$M126,Inventario!$A$2:$M$21,2,FALSE))</f>
        <v>Nimenrix</v>
      </c>
      <c r="O126" s="16" t="str">
        <f>IF(ISERROR(VLOOKUP('Salidas Pacientes'!$M126,Inventario!$A$2:$M$21,3,FALSE)),"",VLOOKUP('Salidas Pacientes'!$M126,Inventario!$A$2:$M$21,3,FALSE))</f>
        <v>Meningococo</v>
      </c>
      <c r="P126" s="100" t="str">
        <f>IF(ISERROR(VLOOKUP('Salidas Pacientes'!$M126,Inventario!$A$2:$M$21,4,FALSE)),"",VLOOKUP('Salidas Pacientes'!$M126,Inventario!$A$2:$M$21,4,FALSE))</f>
        <v>Cobo Medical</v>
      </c>
      <c r="Q126" s="100" t="str">
        <f>IF(ISERROR(VLOOKUP('Salidas Pacientes'!$M126,Inventario!$A$2:$M$21,5,FALSE)),"",VLOOKUP('Salidas Pacientes'!$M126,Inventario!$A$2:$M$21,5,FALSE))</f>
        <v>Pfizer</v>
      </c>
      <c r="R126" s="17" t="str">
        <f>IF(ISERROR(VLOOKUP('Salidas Pacientes'!$M126,Inventario!$A$2:$M$21,6,FALSE)),"",VLOOKUP('Salidas Pacientes'!$M126,Inventario!$A$2:$M$21,6,FALSE))</f>
        <v>3904</v>
      </c>
      <c r="S126" s="101" t="s">
        <v>169</v>
      </c>
      <c r="T126" s="102">
        <f>IF(ISERROR(VLOOKUP('Salidas Pacientes'!$S126,Entradas!$H$1:$I$412,2,FALSE)),"",VLOOKUP('Salidas Pacientes'!$S126,Entradas!$H$1:$I$412,2,FALSE))</f>
        <v>44834</v>
      </c>
      <c r="U126" s="98"/>
      <c r="V126" s="98">
        <v>1</v>
      </c>
      <c r="W126" s="105"/>
    </row>
    <row r="127" spans="1:23" ht="15.75" hidden="1" customHeight="1" outlineLevel="1">
      <c r="A127" s="95">
        <v>44467</v>
      </c>
      <c r="B127" s="95" t="s">
        <v>276</v>
      </c>
      <c r="C127" s="98">
        <v>1110377425</v>
      </c>
      <c r="D127" s="17" t="str">
        <f>IF(ISERROR(VLOOKUP('Salidas Pacientes'!$C127,'BD Pacientes'!$A:I,2,FALSE)),"",VLOOKUP('Salidas Pacientes'!$C127,'BD Pacientes'!$A:I,2,FALSE))</f>
        <v>RC</v>
      </c>
      <c r="E127" s="16" t="str">
        <f>IF(ISERROR(VLOOKUP('Salidas Pacientes'!$C127,'BD Pacientes'!$A:I,3,FALSE)),"",VLOOKUP('Salidas Pacientes'!$C127,'BD Pacientes'!$A:I,3,FALSE))</f>
        <v>GABRIELA CIFUENTES ACOSTA</v>
      </c>
      <c r="F127" s="17" t="str">
        <f>IF(ISERROR(VLOOKUP('Salidas Pacientes'!$C127,'BD Pacientes'!$A:I,4,FALSE)),"",VLOOKUP('Salidas Pacientes'!$C127,'BD Pacientes'!$A:I,4,FALSE))</f>
        <v>F</v>
      </c>
      <c r="G127" s="95">
        <f>IF(ISERROR(VLOOKUP('Salidas Pacientes'!$C127,'BD Pacientes'!$A:I,5,FALSE)),"",VLOOKUP('Salidas Pacientes'!$C127,'BD Pacientes'!$A:I,5,FALSE))</f>
        <v>0</v>
      </c>
      <c r="H127" s="95" t="str">
        <f t="shared" ca="1" si="0"/>
        <v>123 año, 7 mes</v>
      </c>
      <c r="I127" s="97" t="str">
        <f>IF(ISERROR(VLOOKUP('Salidas Pacientes'!$C127,'BD Pacientes'!$A:$I,6,FALSE)),"",VLOOKUP('Salidas Pacientes'!$C127,'BD Pacientes'!$A:$I,6,FALSE))</f>
        <v>CALLE 12B #59 31 BLO UE 11</v>
      </c>
      <c r="J127" s="98">
        <f>IF(ISERROR(VLOOKUP('Salidas Pacientes'!$C127,'BD Pacientes'!$A:$I,7,FALSE)),"",VLOOKUP('Salidas Pacientes'!$C127,'BD Pacientes'!$A:$I,7,FALSE))</f>
        <v>0</v>
      </c>
      <c r="K127" s="99">
        <f>IF(ISERROR(VLOOKUP('Salidas Pacientes'!$C127,'BD Pacientes'!$A:$I,8,FALSE)),"",VLOOKUP('Salidas Pacientes'!$C127,'BD Pacientes'!$A:$I,8,FALSE))</f>
        <v>0</v>
      </c>
      <c r="L127" s="17">
        <f>IF(ISERROR(VLOOKUP('Salidas Pacientes'!$C127,'BD Pacientes'!$A:$I,9,FALSE)),"",VLOOKUP('Salidas Pacientes'!$C127,'BD Pacientes'!$A:$I,9,FALSE))</f>
        <v>0</v>
      </c>
      <c r="M127" s="17" t="s">
        <v>89</v>
      </c>
      <c r="N127" s="16" t="str">
        <f>IF(ISERROR(VLOOKUP('Salidas Pacientes'!$M127,Inventario!$A$2:$M$21,2,FALSE)),"",VLOOKUP('Salidas Pacientes'!$M127,Inventario!$A$2:$M$21,2,FALSE))</f>
        <v>Fluquadri</v>
      </c>
      <c r="O127" s="16" t="str">
        <f>IF(ISERROR(VLOOKUP('Salidas Pacientes'!$M127,Inventario!$A$2:$M$21,3,FALSE)),"",VLOOKUP('Salidas Pacientes'!$M127,Inventario!$A$2:$M$21,3,FALSE))</f>
        <v>Influenza</v>
      </c>
      <c r="P127" s="100" t="str">
        <f>IF(ISERROR(VLOOKUP('Salidas Pacientes'!$M127,Inventario!$A$2:$M$21,4,FALSE)),"",VLOOKUP('Salidas Pacientes'!$M127,Inventario!$A$2:$M$21,4,FALSE))</f>
        <v>IPS FARALLONES</v>
      </c>
      <c r="Q127" s="100" t="str">
        <f>IF(ISERROR(VLOOKUP('Salidas Pacientes'!$M127,Inventario!$A$2:$M$21,5,FALSE)),"",VLOOKUP('Salidas Pacientes'!$M127,Inventario!$A$2:$M$21,5,FALSE))</f>
        <v>Sanofi</v>
      </c>
      <c r="R127" s="17" t="str">
        <f>IF(ISERROR(VLOOKUP('Salidas Pacientes'!$M127,Inventario!$A$2:$M$21,6,FALSE)),"",VLOOKUP('Salidas Pacientes'!$M127,Inventario!$A$2:$M$21,6,FALSE))</f>
        <v>164992</v>
      </c>
      <c r="S127" s="101" t="s">
        <v>158</v>
      </c>
      <c r="T127" s="102">
        <f>IF(ISERROR(VLOOKUP('Salidas Pacientes'!$S127,Entradas!$H$1:$I$412,2,FALSE)),"",VLOOKUP('Salidas Pacientes'!$S127,Entradas!$H$1:$I$412,2,FALSE))</f>
        <v>44592</v>
      </c>
      <c r="U127" s="98"/>
      <c r="V127" s="98">
        <v>1</v>
      </c>
      <c r="W127" s="105"/>
    </row>
    <row r="128" spans="1:23" ht="15.75" hidden="1" customHeight="1" outlineLevel="1">
      <c r="A128" s="95">
        <v>44468</v>
      </c>
      <c r="B128" s="95" t="s">
        <v>276</v>
      </c>
      <c r="C128" s="98">
        <v>1109198496</v>
      </c>
      <c r="D128" s="17" t="str">
        <f>IF(ISERROR(VLOOKUP('Salidas Pacientes'!$C128,'BD Pacientes'!$A:I,2,FALSE)),"",VLOOKUP('Salidas Pacientes'!$C128,'BD Pacientes'!$A:I,2,FALSE))</f>
        <v>RC</v>
      </c>
      <c r="E128" s="16" t="str">
        <f>IF(ISERROR(VLOOKUP('Salidas Pacientes'!$C128,'BD Pacientes'!$A:I,3,FALSE)),"",VLOOKUP('Salidas Pacientes'!$C128,'BD Pacientes'!$A:I,3,FALSE))</f>
        <v>VICTORIA MARTINEZ CRUZ</v>
      </c>
      <c r="F128" s="17" t="str">
        <f>IF(ISERROR(VLOOKUP('Salidas Pacientes'!$C128,'BD Pacientes'!$A:I,4,FALSE)),"",VLOOKUP('Salidas Pacientes'!$C128,'BD Pacientes'!$A:I,4,FALSE))</f>
        <v>F</v>
      </c>
      <c r="G128" s="95">
        <f>IF(ISERROR(VLOOKUP('Salidas Pacientes'!$C128,'BD Pacientes'!$A:I,5,FALSE)),"",VLOOKUP('Salidas Pacientes'!$C128,'BD Pacientes'!$A:I,5,FALSE))</f>
        <v>44011</v>
      </c>
      <c r="H128" s="95" t="str">
        <f t="shared" ca="1" si="0"/>
        <v>3 año, 1 mes</v>
      </c>
      <c r="I128" s="97" t="str">
        <f>IF(ISERROR(VLOOKUP('Salidas Pacientes'!$C128,'BD Pacientes'!$A:$I,6,FALSE)),"",VLOOKUP('Salidas Pacientes'!$C128,'BD Pacientes'!$A:$I,6,FALSE))</f>
        <v>CALLE 120 P #20-15</v>
      </c>
      <c r="J128" s="98">
        <f>IF(ISERROR(VLOOKUP('Salidas Pacientes'!$C128,'BD Pacientes'!$A:$I,7,FALSE)),"",VLOOKUP('Salidas Pacientes'!$C128,'BD Pacientes'!$A:$I,7,FALSE))</f>
        <v>1130618966</v>
      </c>
      <c r="K128" s="99" t="str">
        <f>IF(ISERROR(VLOOKUP('Salidas Pacientes'!$C128,'BD Pacientes'!$A:$I,8,FALSE)),"",VLOOKUP('Salidas Pacientes'!$C128,'BD Pacientes'!$A:$I,8,FALSE))</f>
        <v>SINDY MARTINEZ</v>
      </c>
      <c r="L128" s="17">
        <f>IF(ISERROR(VLOOKUP('Salidas Pacientes'!$C128,'BD Pacientes'!$A:$I,9,FALSE)),"",VLOOKUP('Salidas Pacientes'!$C128,'BD Pacientes'!$A:$I,9,FALSE))</f>
        <v>3113201363</v>
      </c>
      <c r="M128" s="17" t="s">
        <v>54</v>
      </c>
      <c r="N128" s="16" t="str">
        <f>IF(ISERROR(VLOOKUP('Salidas Pacientes'!$M128,Inventario!$A$2:$M$21,2,FALSE)),"",VLOOKUP('Salidas Pacientes'!$M128,Inventario!$A$2:$M$21,2,FALSE))</f>
        <v>Prevenar</v>
      </c>
      <c r="O128" s="16" t="str">
        <f>IF(ISERROR(VLOOKUP('Salidas Pacientes'!$M128,Inventario!$A$2:$M$21,3,FALSE)),"",VLOOKUP('Salidas Pacientes'!$M128,Inventario!$A$2:$M$21,3,FALSE))</f>
        <v>Neumococo 13V</v>
      </c>
      <c r="P128" s="100" t="str">
        <f>IF(ISERROR(VLOOKUP('Salidas Pacientes'!$M128,Inventario!$A$2:$M$21,4,FALSE)),"",VLOOKUP('Salidas Pacientes'!$M128,Inventario!$A$2:$M$21,4,FALSE))</f>
        <v>Cobo Medical</v>
      </c>
      <c r="Q128" s="100" t="str">
        <f>IF(ISERROR(VLOOKUP('Salidas Pacientes'!$M128,Inventario!$A$2:$M$21,5,FALSE)),"",VLOOKUP('Salidas Pacientes'!$M128,Inventario!$A$2:$M$21,5,FALSE))</f>
        <v>Pfizer</v>
      </c>
      <c r="R128" s="17" t="str">
        <f>IF(ISERROR(VLOOKUP('Salidas Pacientes'!$M128,Inventario!$A$2:$M$21,6,FALSE)),"",VLOOKUP('Salidas Pacientes'!$M128,Inventario!$A$2:$M$21,6,FALSE))</f>
        <v>2156</v>
      </c>
      <c r="S128" s="101" t="s">
        <v>167</v>
      </c>
      <c r="T128" s="102">
        <f>IF(ISERROR(VLOOKUP('Salidas Pacientes'!$S128,Entradas!$H$1:$I$412,2,FALSE)),"",VLOOKUP('Salidas Pacientes'!$S128,Entradas!$H$1:$I$412,2,FALSE))</f>
        <v>44865</v>
      </c>
      <c r="U128" s="98"/>
      <c r="V128" s="98">
        <v>1</v>
      </c>
      <c r="W128" s="105"/>
    </row>
    <row r="129" spans="1:23" ht="15.75" hidden="1" customHeight="1" outlineLevel="1">
      <c r="A129" s="95">
        <v>44468</v>
      </c>
      <c r="B129" s="95" t="s">
        <v>276</v>
      </c>
      <c r="C129" s="98">
        <v>1059251363</v>
      </c>
      <c r="D129" s="17" t="str">
        <f>IF(ISERROR(VLOOKUP('Salidas Pacientes'!$C129,'BD Pacientes'!$A:I,2,FALSE)),"",VLOOKUP('Salidas Pacientes'!$C129,'BD Pacientes'!$A:I,2,FALSE))</f>
        <v>RC</v>
      </c>
      <c r="E129" s="16" t="str">
        <f>IF(ISERROR(VLOOKUP('Salidas Pacientes'!$C129,'BD Pacientes'!$A:I,3,FALSE)),"",VLOOKUP('Salidas Pacientes'!$C129,'BD Pacientes'!$A:I,3,FALSE))</f>
        <v>MIGUEL ALEJANDRO HERNANDEZ LASSO</v>
      </c>
      <c r="F129" s="17" t="str">
        <f>IF(ISERROR(VLOOKUP('Salidas Pacientes'!$C129,'BD Pacientes'!$A:I,4,FALSE)),"",VLOOKUP('Salidas Pacientes'!$C129,'BD Pacientes'!$A:I,4,FALSE))</f>
        <v>M</v>
      </c>
      <c r="G129" s="95">
        <f>IF(ISERROR(VLOOKUP('Salidas Pacientes'!$C129,'BD Pacientes'!$A:I,5,FALSE)),"",VLOOKUP('Salidas Pacientes'!$C129,'BD Pacientes'!$A:I,5,FALSE))</f>
        <v>0</v>
      </c>
      <c r="H129" s="95" t="str">
        <f t="shared" ca="1" si="0"/>
        <v>123 año, 7 mes</v>
      </c>
      <c r="I129" s="97" t="str">
        <f>IF(ISERROR(VLOOKUP('Salidas Pacientes'!$C129,'BD Pacientes'!$A:$I,6,FALSE)),"",VLOOKUP('Salidas Pacientes'!$C129,'BD Pacientes'!$A:$I,6,FALSE))</f>
        <v>CRA 1 BIS # 62-125</v>
      </c>
      <c r="J129" s="98">
        <f>IF(ISERROR(VLOOKUP('Salidas Pacientes'!$C129,'BD Pacientes'!$A:$I,7,FALSE)),"",VLOOKUP('Salidas Pacientes'!$C129,'BD Pacientes'!$A:$I,7,FALSE))</f>
        <v>0</v>
      </c>
      <c r="K129" s="99">
        <f>IF(ISERROR(VLOOKUP('Salidas Pacientes'!$C129,'BD Pacientes'!$A:$I,8,FALSE)),"",VLOOKUP('Salidas Pacientes'!$C129,'BD Pacientes'!$A:$I,8,FALSE))</f>
        <v>0</v>
      </c>
      <c r="L129" s="17">
        <f>IF(ISERROR(VLOOKUP('Salidas Pacientes'!$C129,'BD Pacientes'!$A:$I,9,FALSE)),"",VLOOKUP('Salidas Pacientes'!$C129,'BD Pacientes'!$A:$I,9,FALSE))</f>
        <v>0</v>
      </c>
      <c r="M129" s="17" t="s">
        <v>47</v>
      </c>
      <c r="N129" s="16" t="str">
        <f>IF(ISERROR(VLOOKUP('Salidas Pacientes'!$M129,Inventario!$A$2:$M$21,2,FALSE)),"",VLOOKUP('Salidas Pacientes'!$M129,Inventario!$A$2:$M$21,2,FALSE))</f>
        <v>Nimenrix</v>
      </c>
      <c r="O129" s="16" t="str">
        <f>IF(ISERROR(VLOOKUP('Salidas Pacientes'!$M129,Inventario!$A$2:$M$21,3,FALSE)),"",VLOOKUP('Salidas Pacientes'!$M129,Inventario!$A$2:$M$21,3,FALSE))</f>
        <v>Meningococo</v>
      </c>
      <c r="P129" s="100" t="str">
        <f>IF(ISERROR(VLOOKUP('Salidas Pacientes'!$M129,Inventario!$A$2:$M$21,4,FALSE)),"",VLOOKUP('Salidas Pacientes'!$M129,Inventario!$A$2:$M$21,4,FALSE))</f>
        <v>Cobo Medical</v>
      </c>
      <c r="Q129" s="100" t="str">
        <f>IF(ISERROR(VLOOKUP('Salidas Pacientes'!$M129,Inventario!$A$2:$M$21,5,FALSE)),"",VLOOKUP('Salidas Pacientes'!$M129,Inventario!$A$2:$M$21,5,FALSE))</f>
        <v>Pfizer</v>
      </c>
      <c r="R129" s="17" t="str">
        <f>IF(ISERROR(VLOOKUP('Salidas Pacientes'!$M129,Inventario!$A$2:$M$21,6,FALSE)),"",VLOOKUP('Salidas Pacientes'!$M129,Inventario!$A$2:$M$21,6,FALSE))</f>
        <v>3904</v>
      </c>
      <c r="S129" s="101" t="s">
        <v>169</v>
      </c>
      <c r="T129" s="102">
        <f>IF(ISERROR(VLOOKUP('Salidas Pacientes'!$S129,Entradas!$H$1:$I$412,2,FALSE)),"",VLOOKUP('Salidas Pacientes'!$S129,Entradas!$H$1:$I$412,2,FALSE))</f>
        <v>44834</v>
      </c>
      <c r="U129" s="98"/>
      <c r="V129" s="98">
        <v>1</v>
      </c>
      <c r="W129" s="105"/>
    </row>
    <row r="130" spans="1:23" ht="15.75" hidden="1" customHeight="1" outlineLevel="1">
      <c r="A130" s="95">
        <v>44468</v>
      </c>
      <c r="B130" s="95" t="s">
        <v>276</v>
      </c>
      <c r="C130" s="98">
        <v>1109567511</v>
      </c>
      <c r="D130" s="17" t="str">
        <f>IF(ISERROR(VLOOKUP('Salidas Pacientes'!$C130,'BD Pacientes'!$A:I,2,FALSE)),"",VLOOKUP('Salidas Pacientes'!$C130,'BD Pacientes'!$A:I,2,FALSE))</f>
        <v>RC</v>
      </c>
      <c r="E130" s="16" t="str">
        <f>IF(ISERROR(VLOOKUP('Salidas Pacientes'!$C130,'BD Pacientes'!$A:I,3,FALSE)),"",VLOOKUP('Salidas Pacientes'!$C130,'BD Pacientes'!$A:I,3,FALSE))</f>
        <v>LUCIANA SALGAR</v>
      </c>
      <c r="F130" s="17" t="str">
        <f>IF(ISERROR(VLOOKUP('Salidas Pacientes'!$C130,'BD Pacientes'!$A:I,4,FALSE)),"",VLOOKUP('Salidas Pacientes'!$C130,'BD Pacientes'!$A:I,4,FALSE))</f>
        <v>F</v>
      </c>
      <c r="G130" s="95">
        <f>IF(ISERROR(VLOOKUP('Salidas Pacientes'!$C130,'BD Pacientes'!$A:I,5,FALSE)),"",VLOOKUP('Salidas Pacientes'!$C130,'BD Pacientes'!$A:I,5,FALSE))</f>
        <v>0</v>
      </c>
      <c r="H130" s="95" t="str">
        <f t="shared" ca="1" si="0"/>
        <v>123 año, 7 mes</v>
      </c>
      <c r="I130" s="97" t="str">
        <f>IF(ISERROR(VLOOKUP('Salidas Pacientes'!$C130,'BD Pacientes'!$A:$I,6,FALSE)),"",VLOOKUP('Salidas Pacientes'!$C130,'BD Pacientes'!$A:$I,6,FALSE))</f>
        <v>CRA 10 #14-39</v>
      </c>
      <c r="J130" s="98">
        <f>IF(ISERROR(VLOOKUP('Salidas Pacientes'!$C130,'BD Pacientes'!$A:$I,7,FALSE)),"",VLOOKUP('Salidas Pacientes'!$C130,'BD Pacientes'!$A:$I,7,FALSE))</f>
        <v>0</v>
      </c>
      <c r="K130" s="99">
        <f>IF(ISERROR(VLOOKUP('Salidas Pacientes'!$C130,'BD Pacientes'!$A:$I,8,FALSE)),"",VLOOKUP('Salidas Pacientes'!$C130,'BD Pacientes'!$A:$I,8,FALSE))</f>
        <v>0</v>
      </c>
      <c r="L130" s="17">
        <f>IF(ISERROR(VLOOKUP('Salidas Pacientes'!$C130,'BD Pacientes'!$A:$I,9,FALSE)),"",VLOOKUP('Salidas Pacientes'!$C130,'BD Pacientes'!$A:$I,9,FALSE))</f>
        <v>0</v>
      </c>
      <c r="M130" s="17" t="s">
        <v>89</v>
      </c>
      <c r="N130" s="16" t="str">
        <f>IF(ISERROR(VLOOKUP('Salidas Pacientes'!$M130,Inventario!$A$2:$M$21,2,FALSE)),"",VLOOKUP('Salidas Pacientes'!$M130,Inventario!$A$2:$M$21,2,FALSE))</f>
        <v>Fluquadri</v>
      </c>
      <c r="O130" s="16" t="str">
        <f>IF(ISERROR(VLOOKUP('Salidas Pacientes'!$M130,Inventario!$A$2:$M$21,3,FALSE)),"",VLOOKUP('Salidas Pacientes'!$M130,Inventario!$A$2:$M$21,3,FALSE))</f>
        <v>Influenza</v>
      </c>
      <c r="P130" s="100" t="str">
        <f>IF(ISERROR(VLOOKUP('Salidas Pacientes'!$M130,Inventario!$A$2:$M$21,4,FALSE)),"",VLOOKUP('Salidas Pacientes'!$M130,Inventario!$A$2:$M$21,4,FALSE))</f>
        <v>IPS FARALLONES</v>
      </c>
      <c r="Q130" s="100" t="str">
        <f>IF(ISERROR(VLOOKUP('Salidas Pacientes'!$M130,Inventario!$A$2:$M$21,5,FALSE)),"",VLOOKUP('Salidas Pacientes'!$M130,Inventario!$A$2:$M$21,5,FALSE))</f>
        <v>Sanofi</v>
      </c>
      <c r="R130" s="17" t="str">
        <f>IF(ISERROR(VLOOKUP('Salidas Pacientes'!$M130,Inventario!$A$2:$M$21,6,FALSE)),"",VLOOKUP('Salidas Pacientes'!$M130,Inventario!$A$2:$M$21,6,FALSE))</f>
        <v>164992</v>
      </c>
      <c r="S130" s="101" t="s">
        <v>158</v>
      </c>
      <c r="T130" s="102">
        <f>IF(ISERROR(VLOOKUP('Salidas Pacientes'!$S130,Entradas!$H$1:$I$412,2,FALSE)),"",VLOOKUP('Salidas Pacientes'!$S130,Entradas!$H$1:$I$412,2,FALSE))</f>
        <v>44592</v>
      </c>
      <c r="U130" s="98"/>
      <c r="V130" s="98">
        <v>1</v>
      </c>
      <c r="W130" s="105"/>
    </row>
    <row r="131" spans="1:23" ht="15.75" hidden="1" customHeight="1" outlineLevel="1">
      <c r="A131" s="95">
        <v>44470</v>
      </c>
      <c r="B131" s="95" t="s">
        <v>276</v>
      </c>
      <c r="C131" s="98">
        <v>1232812124</v>
      </c>
      <c r="D131" s="17" t="str">
        <f>IF(ISERROR(VLOOKUP('Salidas Pacientes'!$C131,'BD Pacientes'!$A:I,2,FALSE)),"",VLOOKUP('Salidas Pacientes'!$C131,'BD Pacientes'!$A:I,2,FALSE))</f>
        <v>RC</v>
      </c>
      <c r="E131" s="16" t="str">
        <f>IF(ISERROR(VLOOKUP('Salidas Pacientes'!$C131,'BD Pacientes'!$A:I,3,FALSE)),"",VLOOKUP('Salidas Pacientes'!$C131,'BD Pacientes'!$A:I,3,FALSE))</f>
        <v>LUCIANO SARRIA GUASCA</v>
      </c>
      <c r="F131" s="17" t="str">
        <f>IF(ISERROR(VLOOKUP('Salidas Pacientes'!$C131,'BD Pacientes'!$A:I,4,FALSE)),"",VLOOKUP('Salidas Pacientes'!$C131,'BD Pacientes'!$A:I,4,FALSE))</f>
        <v>M</v>
      </c>
      <c r="G131" s="95">
        <f>IF(ISERROR(VLOOKUP('Salidas Pacientes'!$C131,'BD Pacientes'!$A:I,5,FALSE)),"",VLOOKUP('Salidas Pacientes'!$C131,'BD Pacientes'!$A:I,5,FALSE))</f>
        <v>0</v>
      </c>
      <c r="H131" s="95" t="str">
        <f t="shared" ca="1" si="0"/>
        <v>123 año, 7 mes</v>
      </c>
      <c r="I131" s="97" t="str">
        <f>IF(ISERROR(VLOOKUP('Salidas Pacientes'!$C131,'BD Pacientes'!$A:$I,6,FALSE)),"",VLOOKUP('Salidas Pacientes'!$C131,'BD Pacientes'!$A:$I,6,FALSE))</f>
        <v>CRA 13 #34-27</v>
      </c>
      <c r="J131" s="98">
        <f>IF(ISERROR(VLOOKUP('Salidas Pacientes'!$C131,'BD Pacientes'!$A:$I,7,FALSE)),"",VLOOKUP('Salidas Pacientes'!$C131,'BD Pacientes'!$A:$I,7,FALSE))</f>
        <v>0</v>
      </c>
      <c r="K131" s="99">
        <f>IF(ISERROR(VLOOKUP('Salidas Pacientes'!$C131,'BD Pacientes'!$A:$I,8,FALSE)),"",VLOOKUP('Salidas Pacientes'!$C131,'BD Pacientes'!$A:$I,8,FALSE))</f>
        <v>0</v>
      </c>
      <c r="L131" s="17">
        <f>IF(ISERROR(VLOOKUP('Salidas Pacientes'!$C131,'BD Pacientes'!$A:$I,9,FALSE)),"",VLOOKUP('Salidas Pacientes'!$C131,'BD Pacientes'!$A:$I,9,FALSE))</f>
        <v>0</v>
      </c>
      <c r="M131" s="17" t="s">
        <v>89</v>
      </c>
      <c r="N131" s="16" t="str">
        <f>IF(ISERROR(VLOOKUP('Salidas Pacientes'!$M131,Inventario!$A$2:$M$21,2,FALSE)),"",VLOOKUP('Salidas Pacientes'!$M131,Inventario!$A$2:$M$21,2,FALSE))</f>
        <v>Fluquadri</v>
      </c>
      <c r="O131" s="16" t="str">
        <f>IF(ISERROR(VLOOKUP('Salidas Pacientes'!$M131,Inventario!$A$2:$M$21,3,FALSE)),"",VLOOKUP('Salidas Pacientes'!$M131,Inventario!$A$2:$M$21,3,FALSE))</f>
        <v>Influenza</v>
      </c>
      <c r="P131" s="100" t="str">
        <f>IF(ISERROR(VLOOKUP('Salidas Pacientes'!$M131,Inventario!$A$2:$M$21,4,FALSE)),"",VLOOKUP('Salidas Pacientes'!$M131,Inventario!$A$2:$M$21,4,FALSE))</f>
        <v>IPS FARALLONES</v>
      </c>
      <c r="Q131" s="100" t="str">
        <f>IF(ISERROR(VLOOKUP('Salidas Pacientes'!$M131,Inventario!$A$2:$M$21,5,FALSE)),"",VLOOKUP('Salidas Pacientes'!$M131,Inventario!$A$2:$M$21,5,FALSE))</f>
        <v>Sanofi</v>
      </c>
      <c r="R131" s="17" t="str">
        <f>IF(ISERROR(VLOOKUP('Salidas Pacientes'!$M131,Inventario!$A$2:$M$21,6,FALSE)),"",VLOOKUP('Salidas Pacientes'!$M131,Inventario!$A$2:$M$21,6,FALSE))</f>
        <v>164992</v>
      </c>
      <c r="S131" s="101" t="s">
        <v>158</v>
      </c>
      <c r="T131" s="102">
        <f>IF(ISERROR(VLOOKUP('Salidas Pacientes'!$S131,Entradas!$H$1:$I$412,2,FALSE)),"",VLOOKUP('Salidas Pacientes'!$S131,Entradas!$H$1:$I$412,2,FALSE))</f>
        <v>44592</v>
      </c>
      <c r="U131" s="98"/>
      <c r="V131" s="98">
        <v>1</v>
      </c>
      <c r="W131" s="105"/>
    </row>
    <row r="132" spans="1:23" ht="15.75" hidden="1" customHeight="1" outlineLevel="1">
      <c r="A132" s="95">
        <v>44470</v>
      </c>
      <c r="B132" s="95" t="s">
        <v>276</v>
      </c>
      <c r="C132" s="98">
        <v>1232812124</v>
      </c>
      <c r="D132" s="17" t="str">
        <f>IF(ISERROR(VLOOKUP('Salidas Pacientes'!$C132,'BD Pacientes'!$A:I,2,FALSE)),"",VLOOKUP('Salidas Pacientes'!$C132,'BD Pacientes'!$A:I,2,FALSE))</f>
        <v>RC</v>
      </c>
      <c r="E132" s="16" t="str">
        <f>IF(ISERROR(VLOOKUP('Salidas Pacientes'!$C132,'BD Pacientes'!$A:I,3,FALSE)),"",VLOOKUP('Salidas Pacientes'!$C132,'BD Pacientes'!$A:I,3,FALSE))</f>
        <v>LUCIANO SARRIA GUASCA</v>
      </c>
      <c r="F132" s="17" t="str">
        <f>IF(ISERROR(VLOOKUP('Salidas Pacientes'!$C132,'BD Pacientes'!$A:I,4,FALSE)),"",VLOOKUP('Salidas Pacientes'!$C132,'BD Pacientes'!$A:I,4,FALSE))</f>
        <v>M</v>
      </c>
      <c r="G132" s="95">
        <f>IF(ISERROR(VLOOKUP('Salidas Pacientes'!$C132,'BD Pacientes'!$A:I,5,FALSE)),"",VLOOKUP('Salidas Pacientes'!$C132,'BD Pacientes'!$A:I,5,FALSE))</f>
        <v>0</v>
      </c>
      <c r="H132" s="95" t="str">
        <f t="shared" ca="1" si="0"/>
        <v>123 año, 7 mes</v>
      </c>
      <c r="I132" s="97" t="str">
        <f>IF(ISERROR(VLOOKUP('Salidas Pacientes'!$C132,'BD Pacientes'!$A:$I,6,FALSE)),"",VLOOKUP('Salidas Pacientes'!$C132,'BD Pacientes'!$A:$I,6,FALSE))</f>
        <v>CRA 13 #34-27</v>
      </c>
      <c r="J132" s="98">
        <f>IF(ISERROR(VLOOKUP('Salidas Pacientes'!$C132,'BD Pacientes'!$A:$I,7,FALSE)),"",VLOOKUP('Salidas Pacientes'!$C132,'BD Pacientes'!$A:$I,7,FALSE))</f>
        <v>0</v>
      </c>
      <c r="K132" s="99">
        <f>IF(ISERROR(VLOOKUP('Salidas Pacientes'!$C132,'BD Pacientes'!$A:$I,8,FALSE)),"",VLOOKUP('Salidas Pacientes'!$C132,'BD Pacientes'!$A:$I,8,FALSE))</f>
        <v>0</v>
      </c>
      <c r="L132" s="17">
        <f>IF(ISERROR(VLOOKUP('Salidas Pacientes'!$C132,'BD Pacientes'!$A:$I,9,FALSE)),"",VLOOKUP('Salidas Pacientes'!$C132,'BD Pacientes'!$A:$I,9,FALSE))</f>
        <v>0</v>
      </c>
      <c r="M132" s="17" t="s">
        <v>47</v>
      </c>
      <c r="N132" s="16" t="str">
        <f>IF(ISERROR(VLOOKUP('Salidas Pacientes'!$M132,Inventario!$A$2:$M$21,2,FALSE)),"",VLOOKUP('Salidas Pacientes'!$M132,Inventario!$A$2:$M$21,2,FALSE))</f>
        <v>Nimenrix</v>
      </c>
      <c r="O132" s="16" t="str">
        <f>IF(ISERROR(VLOOKUP('Salidas Pacientes'!$M132,Inventario!$A$2:$M$21,3,FALSE)),"",VLOOKUP('Salidas Pacientes'!$M132,Inventario!$A$2:$M$21,3,FALSE))</f>
        <v>Meningococo</v>
      </c>
      <c r="P132" s="100" t="str">
        <f>IF(ISERROR(VLOOKUP('Salidas Pacientes'!$M132,Inventario!$A$2:$M$21,4,FALSE)),"",VLOOKUP('Salidas Pacientes'!$M132,Inventario!$A$2:$M$21,4,FALSE))</f>
        <v>Cobo Medical</v>
      </c>
      <c r="Q132" s="100" t="str">
        <f>IF(ISERROR(VLOOKUP('Salidas Pacientes'!$M132,Inventario!$A$2:$M$21,5,FALSE)),"",VLOOKUP('Salidas Pacientes'!$M132,Inventario!$A$2:$M$21,5,FALSE))</f>
        <v>Pfizer</v>
      </c>
      <c r="R132" s="17" t="str">
        <f>IF(ISERROR(VLOOKUP('Salidas Pacientes'!$M132,Inventario!$A$2:$M$21,6,FALSE)),"",VLOOKUP('Salidas Pacientes'!$M132,Inventario!$A$2:$M$21,6,FALSE))</f>
        <v>3904</v>
      </c>
      <c r="S132" s="101" t="s">
        <v>173</v>
      </c>
      <c r="T132" s="102">
        <f>IF(ISERROR(VLOOKUP('Salidas Pacientes'!$S132,Entradas!$H$1:$I$412,2,FALSE)),"",VLOOKUP('Salidas Pacientes'!$S132,Entradas!$H$1:$I$412,2,FALSE))</f>
        <v>45077</v>
      </c>
      <c r="U132" s="98"/>
      <c r="V132" s="98">
        <v>1</v>
      </c>
      <c r="W132" s="105"/>
    </row>
    <row r="133" spans="1:23" ht="15.75" hidden="1" customHeight="1" outlineLevel="1">
      <c r="A133" s="95">
        <v>44470</v>
      </c>
      <c r="B133" s="95" t="s">
        <v>276</v>
      </c>
      <c r="C133" s="98">
        <v>1109571746</v>
      </c>
      <c r="D133" s="17" t="str">
        <f>IF(ISERROR(VLOOKUP('Salidas Pacientes'!$C133,'BD Pacientes'!$A:I,2,FALSE)),"",VLOOKUP('Salidas Pacientes'!$C133,'BD Pacientes'!$A:I,2,FALSE))</f>
        <v>RC</v>
      </c>
      <c r="E133" s="16" t="str">
        <f>IF(ISERROR(VLOOKUP('Salidas Pacientes'!$C133,'BD Pacientes'!$A:I,3,FALSE)),"",VLOOKUP('Salidas Pacientes'!$C133,'BD Pacientes'!$A:I,3,FALSE))</f>
        <v>EMILIANO PEREZ ROMERO</v>
      </c>
      <c r="F133" s="17" t="str">
        <f>IF(ISERROR(VLOOKUP('Salidas Pacientes'!$C133,'BD Pacientes'!$A:I,4,FALSE)),"",VLOOKUP('Salidas Pacientes'!$C133,'BD Pacientes'!$A:I,4,FALSE))</f>
        <v>M</v>
      </c>
      <c r="G133" s="95">
        <f>IF(ISERROR(VLOOKUP('Salidas Pacientes'!$C133,'BD Pacientes'!$A:I,5,FALSE)),"",VLOOKUP('Salidas Pacientes'!$C133,'BD Pacientes'!$A:I,5,FALSE))</f>
        <v>0</v>
      </c>
      <c r="H133" s="95" t="str">
        <f t="shared" ca="1" si="0"/>
        <v>123 año, 7 mes</v>
      </c>
      <c r="I133" s="97" t="str">
        <f>IF(ISERROR(VLOOKUP('Salidas Pacientes'!$C133,'BD Pacientes'!$A:$I,6,FALSE)),"",VLOOKUP('Salidas Pacientes'!$C133,'BD Pacientes'!$A:$I,6,FALSE))</f>
        <v>CALLE 53 # 1-126 APTO 502F</v>
      </c>
      <c r="J133" s="98">
        <f>IF(ISERROR(VLOOKUP('Salidas Pacientes'!$C133,'BD Pacientes'!$A:$I,7,FALSE)),"",VLOOKUP('Salidas Pacientes'!$C133,'BD Pacientes'!$A:$I,7,FALSE))</f>
        <v>0</v>
      </c>
      <c r="K133" s="99">
        <f>IF(ISERROR(VLOOKUP('Salidas Pacientes'!$C133,'BD Pacientes'!$A:$I,8,FALSE)),"",VLOOKUP('Salidas Pacientes'!$C133,'BD Pacientes'!$A:$I,8,FALSE))</f>
        <v>0</v>
      </c>
      <c r="L133" s="17">
        <f>IF(ISERROR(VLOOKUP('Salidas Pacientes'!$C133,'BD Pacientes'!$A:$I,9,FALSE)),"",VLOOKUP('Salidas Pacientes'!$C133,'BD Pacientes'!$A:$I,9,FALSE))</f>
        <v>0</v>
      </c>
      <c r="M133" s="17" t="s">
        <v>47</v>
      </c>
      <c r="N133" s="16" t="str">
        <f>IF(ISERROR(VLOOKUP('Salidas Pacientes'!$M133,Inventario!$A$2:$M$21,2,FALSE)),"",VLOOKUP('Salidas Pacientes'!$M133,Inventario!$A$2:$M$21,2,FALSE))</f>
        <v>Nimenrix</v>
      </c>
      <c r="O133" s="16" t="str">
        <f>IF(ISERROR(VLOOKUP('Salidas Pacientes'!$M133,Inventario!$A$2:$M$21,3,FALSE)),"",VLOOKUP('Salidas Pacientes'!$M133,Inventario!$A$2:$M$21,3,FALSE))</f>
        <v>Meningococo</v>
      </c>
      <c r="P133" s="100" t="str">
        <f>IF(ISERROR(VLOOKUP('Salidas Pacientes'!$M133,Inventario!$A$2:$M$21,4,FALSE)),"",VLOOKUP('Salidas Pacientes'!$M133,Inventario!$A$2:$M$21,4,FALSE))</f>
        <v>Cobo Medical</v>
      </c>
      <c r="Q133" s="100" t="str">
        <f>IF(ISERROR(VLOOKUP('Salidas Pacientes'!$M133,Inventario!$A$2:$M$21,5,FALSE)),"",VLOOKUP('Salidas Pacientes'!$M133,Inventario!$A$2:$M$21,5,FALSE))</f>
        <v>Pfizer</v>
      </c>
      <c r="R133" s="17" t="str">
        <f>IF(ISERROR(VLOOKUP('Salidas Pacientes'!$M133,Inventario!$A$2:$M$21,6,FALSE)),"",VLOOKUP('Salidas Pacientes'!$M133,Inventario!$A$2:$M$21,6,FALSE))</f>
        <v>3904</v>
      </c>
      <c r="S133" s="101" t="s">
        <v>173</v>
      </c>
      <c r="T133" s="102">
        <f>IF(ISERROR(VLOOKUP('Salidas Pacientes'!$S133,Entradas!$H$1:$I$412,2,FALSE)),"",VLOOKUP('Salidas Pacientes'!$S133,Entradas!$H$1:$I$412,2,FALSE))</f>
        <v>45077</v>
      </c>
      <c r="U133" s="98"/>
      <c r="V133" s="98">
        <v>1</v>
      </c>
      <c r="W133" s="105"/>
    </row>
    <row r="134" spans="1:23" ht="15.75" hidden="1" customHeight="1" outlineLevel="1">
      <c r="A134" s="95">
        <v>44471</v>
      </c>
      <c r="B134" s="95" t="s">
        <v>276</v>
      </c>
      <c r="C134" s="98">
        <v>1109929478</v>
      </c>
      <c r="D134" s="17" t="str">
        <f>IF(ISERROR(VLOOKUP('Salidas Pacientes'!$C134,'BD Pacientes'!$A:I,2,FALSE)),"",VLOOKUP('Salidas Pacientes'!$C134,'BD Pacientes'!$A:I,2,FALSE))</f>
        <v>TI</v>
      </c>
      <c r="E134" s="16" t="str">
        <f>IF(ISERROR(VLOOKUP('Salidas Pacientes'!$C134,'BD Pacientes'!$A:I,3,FALSE)),"",VLOOKUP('Salidas Pacientes'!$C134,'BD Pacientes'!$A:I,3,FALSE))</f>
        <v>SARA SOFIA MORALES CASTRO</v>
      </c>
      <c r="F134" s="17" t="str">
        <f>IF(ISERROR(VLOOKUP('Salidas Pacientes'!$C134,'BD Pacientes'!$A:I,4,FALSE)),"",VLOOKUP('Salidas Pacientes'!$C134,'BD Pacientes'!$A:I,4,FALSE))</f>
        <v>F</v>
      </c>
      <c r="G134" s="95">
        <f>IF(ISERROR(VLOOKUP('Salidas Pacientes'!$C134,'BD Pacientes'!$A:I,5,FALSE)),"",VLOOKUP('Salidas Pacientes'!$C134,'BD Pacientes'!$A:I,5,FALSE))</f>
        <v>0</v>
      </c>
      <c r="H134" s="95" t="str">
        <f t="shared" ca="1" si="0"/>
        <v>123 año, 7 mes</v>
      </c>
      <c r="I134" s="97" t="str">
        <f>IF(ISERROR(VLOOKUP('Salidas Pacientes'!$C134,'BD Pacientes'!$A:$I,6,FALSE)),"",VLOOKUP('Salidas Pacientes'!$C134,'BD Pacientes'!$A:$I,6,FALSE))</f>
        <v>CALLE 13 #32-68 301B</v>
      </c>
      <c r="J134" s="98">
        <f>IF(ISERROR(VLOOKUP('Salidas Pacientes'!$C134,'BD Pacientes'!$A:$I,7,FALSE)),"",VLOOKUP('Salidas Pacientes'!$C134,'BD Pacientes'!$A:$I,7,FALSE))</f>
        <v>0</v>
      </c>
      <c r="K134" s="99">
        <f>IF(ISERROR(VLOOKUP('Salidas Pacientes'!$C134,'BD Pacientes'!$A:$I,8,FALSE)),"",VLOOKUP('Salidas Pacientes'!$C134,'BD Pacientes'!$A:$I,8,FALSE))</f>
        <v>0</v>
      </c>
      <c r="L134" s="17">
        <f>IF(ISERROR(VLOOKUP('Salidas Pacientes'!$C134,'BD Pacientes'!$A:$I,9,FALSE)),"",VLOOKUP('Salidas Pacientes'!$C134,'BD Pacientes'!$A:$I,9,FALSE))</f>
        <v>0</v>
      </c>
      <c r="M134" s="17" t="s">
        <v>118</v>
      </c>
      <c r="N134" s="16" t="str">
        <f>IF(ISERROR(VLOOKUP('Salidas Pacientes'!$M134,Inventario!$A$2:$M$21,2,FALSE)),"",VLOOKUP('Salidas Pacientes'!$M134,Inventario!$A$2:$M$21,2,FALSE))</f>
        <v>Varivax</v>
      </c>
      <c r="O134" s="16" t="str">
        <f>IF(ISERROR(VLOOKUP('Salidas Pacientes'!$M134,Inventario!$A$2:$M$21,3,FALSE)),"",VLOOKUP('Salidas Pacientes'!$M134,Inventario!$A$2:$M$21,3,FALSE))</f>
        <v>Varicela</v>
      </c>
      <c r="P134" s="100" t="str">
        <f>IF(ISERROR(VLOOKUP('Salidas Pacientes'!$M134,Inventario!$A$2:$M$21,4,FALSE)),"",VLOOKUP('Salidas Pacientes'!$M134,Inventario!$A$2:$M$21,4,FALSE))</f>
        <v>IPS FARALLONES</v>
      </c>
      <c r="Q134" s="100" t="str">
        <f>IF(ISERROR(VLOOKUP('Salidas Pacientes'!$M134,Inventario!$A$2:$M$21,5,FALSE)),"",VLOOKUP('Salidas Pacientes'!$M134,Inventario!$A$2:$M$21,5,FALSE))</f>
        <v>Merck</v>
      </c>
      <c r="R134" s="17" t="str">
        <f>IF(ISERROR(VLOOKUP('Salidas Pacientes'!$M134,Inventario!$A$2:$M$21,6,FALSE)),"",VLOOKUP('Salidas Pacientes'!$M134,Inventario!$A$2:$M$21,6,FALSE))</f>
        <v>4500</v>
      </c>
      <c r="S134" s="101" t="s">
        <v>172</v>
      </c>
      <c r="T134" s="102">
        <f>IF(ISERROR(VLOOKUP('Salidas Pacientes'!$S134,Entradas!$H$1:$I$412,2,FALSE)),"",VLOOKUP('Salidas Pacientes'!$S134,Entradas!$H$1:$I$412,2,FALSE))</f>
        <v>45046</v>
      </c>
      <c r="U134" s="98"/>
      <c r="V134" s="98">
        <v>1</v>
      </c>
      <c r="W134" s="105"/>
    </row>
    <row r="135" spans="1:23" ht="15.75" hidden="1" customHeight="1" outlineLevel="1">
      <c r="A135" s="95">
        <v>44471</v>
      </c>
      <c r="B135" s="95" t="s">
        <v>276</v>
      </c>
      <c r="C135" s="98">
        <v>1109929478</v>
      </c>
      <c r="D135" s="17" t="str">
        <f>IF(ISERROR(VLOOKUP('Salidas Pacientes'!$C135,'BD Pacientes'!$A:I,2,FALSE)),"",VLOOKUP('Salidas Pacientes'!$C135,'BD Pacientes'!$A:I,2,FALSE))</f>
        <v>TI</v>
      </c>
      <c r="E135" s="16" t="str">
        <f>IF(ISERROR(VLOOKUP('Salidas Pacientes'!$C135,'BD Pacientes'!$A:I,3,FALSE)),"",VLOOKUP('Salidas Pacientes'!$C135,'BD Pacientes'!$A:I,3,FALSE))</f>
        <v>SARA SOFIA MORALES CASTRO</v>
      </c>
      <c r="F135" s="17" t="str">
        <f>IF(ISERROR(VLOOKUP('Salidas Pacientes'!$C135,'BD Pacientes'!$A:I,4,FALSE)),"",VLOOKUP('Salidas Pacientes'!$C135,'BD Pacientes'!$A:I,4,FALSE))</f>
        <v>F</v>
      </c>
      <c r="G135" s="95">
        <f>IF(ISERROR(VLOOKUP('Salidas Pacientes'!$C135,'BD Pacientes'!$A:I,5,FALSE)),"",VLOOKUP('Salidas Pacientes'!$C135,'BD Pacientes'!$A:I,5,FALSE))</f>
        <v>0</v>
      </c>
      <c r="H135" s="95" t="str">
        <f t="shared" ca="1" si="0"/>
        <v>123 año, 7 mes</v>
      </c>
      <c r="I135" s="97" t="str">
        <f>IF(ISERROR(VLOOKUP('Salidas Pacientes'!$C135,'BD Pacientes'!$A:$I,6,FALSE)),"",VLOOKUP('Salidas Pacientes'!$C135,'BD Pacientes'!$A:$I,6,FALSE))</f>
        <v>CALLE 13 #32-68 301B</v>
      </c>
      <c r="J135" s="98">
        <f>IF(ISERROR(VLOOKUP('Salidas Pacientes'!$C135,'BD Pacientes'!$A:$I,7,FALSE)),"",VLOOKUP('Salidas Pacientes'!$C135,'BD Pacientes'!$A:$I,7,FALSE))</f>
        <v>0</v>
      </c>
      <c r="K135" s="99">
        <f>IF(ISERROR(VLOOKUP('Salidas Pacientes'!$C135,'BD Pacientes'!$A:$I,8,FALSE)),"",VLOOKUP('Salidas Pacientes'!$C135,'BD Pacientes'!$A:$I,8,FALSE))</f>
        <v>0</v>
      </c>
      <c r="L135" s="17">
        <f>IF(ISERROR(VLOOKUP('Salidas Pacientes'!$C135,'BD Pacientes'!$A:$I,9,FALSE)),"",VLOOKUP('Salidas Pacientes'!$C135,'BD Pacientes'!$A:$I,9,FALSE))</f>
        <v>0</v>
      </c>
      <c r="M135" s="17" t="s">
        <v>85</v>
      </c>
      <c r="N135" s="16" t="str">
        <f>IF(ISERROR(VLOOKUP('Salidas Pacientes'!$M135,Inventario!$A$2:$M$21,2,FALSE)),"",VLOOKUP('Salidas Pacientes'!$M135,Inventario!$A$2:$M$21,2,FALSE))</f>
        <v xml:space="preserve">Avaxim 80 </v>
      </c>
      <c r="O135" s="16" t="str">
        <f>IF(ISERROR(VLOOKUP('Salidas Pacientes'!$M135,Inventario!$A$2:$M$21,3,FALSE)),"",VLOOKUP('Salidas Pacientes'!$M135,Inventario!$A$2:$M$21,3,FALSE))</f>
        <v>Hepatitis A niño</v>
      </c>
      <c r="P135" s="100" t="str">
        <f>IF(ISERROR(VLOOKUP('Salidas Pacientes'!$M135,Inventario!$A$2:$M$21,4,FALSE)),"",VLOOKUP('Salidas Pacientes'!$M135,Inventario!$A$2:$M$21,4,FALSE))</f>
        <v>IPS FARALLONES</v>
      </c>
      <c r="Q135" s="100" t="str">
        <f>IF(ISERROR(VLOOKUP('Salidas Pacientes'!$M135,Inventario!$A$2:$M$21,5,FALSE)),"",VLOOKUP('Salidas Pacientes'!$M135,Inventario!$A$2:$M$21,5,FALSE))</f>
        <v>Sanofi</v>
      </c>
      <c r="R135" s="17" t="str">
        <f>IF(ISERROR(VLOOKUP('Salidas Pacientes'!$M135,Inventario!$A$2:$M$21,6,FALSE)),"",VLOOKUP('Salidas Pacientes'!$M135,Inventario!$A$2:$M$21,6,FALSE))</f>
        <v>2500</v>
      </c>
      <c r="S135" s="101" t="s">
        <v>162</v>
      </c>
      <c r="T135" s="102">
        <f>IF(ISERROR(VLOOKUP('Salidas Pacientes'!$S135,Entradas!$H$1:$I$412,2,FALSE)),"",VLOOKUP('Salidas Pacientes'!$S135,Entradas!$H$1:$I$412,2,FALSE))</f>
        <v>44957</v>
      </c>
      <c r="U135" s="98"/>
      <c r="V135" s="98">
        <v>1</v>
      </c>
      <c r="W135" s="105"/>
    </row>
    <row r="136" spans="1:23" ht="15.75" hidden="1" customHeight="1" outlineLevel="1">
      <c r="A136" s="95">
        <v>44471</v>
      </c>
      <c r="B136" s="95" t="s">
        <v>276</v>
      </c>
      <c r="C136" s="98">
        <v>1109929478</v>
      </c>
      <c r="D136" s="17" t="str">
        <f>IF(ISERROR(VLOOKUP('Salidas Pacientes'!$C136,'BD Pacientes'!$A:I,2,FALSE)),"",VLOOKUP('Salidas Pacientes'!$C136,'BD Pacientes'!$A:I,2,FALSE))</f>
        <v>TI</v>
      </c>
      <c r="E136" s="16" t="str">
        <f>IF(ISERROR(VLOOKUP('Salidas Pacientes'!$C136,'BD Pacientes'!$A:I,3,FALSE)),"",VLOOKUP('Salidas Pacientes'!$C136,'BD Pacientes'!$A:I,3,FALSE))</f>
        <v>SARA SOFIA MORALES CASTRO</v>
      </c>
      <c r="F136" s="17" t="str">
        <f>IF(ISERROR(VLOOKUP('Salidas Pacientes'!$C136,'BD Pacientes'!$A:I,4,FALSE)),"",VLOOKUP('Salidas Pacientes'!$C136,'BD Pacientes'!$A:I,4,FALSE))</f>
        <v>F</v>
      </c>
      <c r="G136" s="95">
        <f>IF(ISERROR(VLOOKUP('Salidas Pacientes'!$C136,'BD Pacientes'!$A:I,5,FALSE)),"",VLOOKUP('Salidas Pacientes'!$C136,'BD Pacientes'!$A:I,5,FALSE))</f>
        <v>0</v>
      </c>
      <c r="H136" s="95" t="str">
        <f t="shared" ca="1" si="0"/>
        <v>123 año, 7 mes</v>
      </c>
      <c r="I136" s="97" t="str">
        <f>IF(ISERROR(VLOOKUP('Salidas Pacientes'!$C136,'BD Pacientes'!$A:$I,6,FALSE)),"",VLOOKUP('Salidas Pacientes'!$C136,'BD Pacientes'!$A:$I,6,FALSE))</f>
        <v>CALLE 13 #32-68 301B</v>
      </c>
      <c r="J136" s="98">
        <f>IF(ISERROR(VLOOKUP('Salidas Pacientes'!$C136,'BD Pacientes'!$A:$I,7,FALSE)),"",VLOOKUP('Salidas Pacientes'!$C136,'BD Pacientes'!$A:$I,7,FALSE))</f>
        <v>0</v>
      </c>
      <c r="K136" s="99">
        <f>IF(ISERROR(VLOOKUP('Salidas Pacientes'!$C136,'BD Pacientes'!$A:$I,8,FALSE)),"",VLOOKUP('Salidas Pacientes'!$C136,'BD Pacientes'!$A:$I,8,FALSE))</f>
        <v>0</v>
      </c>
      <c r="L136" s="17">
        <f>IF(ISERROR(VLOOKUP('Salidas Pacientes'!$C136,'BD Pacientes'!$A:$I,9,FALSE)),"",VLOOKUP('Salidas Pacientes'!$C136,'BD Pacientes'!$A:$I,9,FALSE))</f>
        <v>0</v>
      </c>
      <c r="M136" s="17" t="s">
        <v>47</v>
      </c>
      <c r="N136" s="16" t="str">
        <f>IF(ISERROR(VLOOKUP('Salidas Pacientes'!$M136,Inventario!$A$2:$M$21,2,FALSE)),"",VLOOKUP('Salidas Pacientes'!$M136,Inventario!$A$2:$M$21,2,FALSE))</f>
        <v>Nimenrix</v>
      </c>
      <c r="O136" s="16" t="str">
        <f>IF(ISERROR(VLOOKUP('Salidas Pacientes'!$M136,Inventario!$A$2:$M$21,3,FALSE)),"",VLOOKUP('Salidas Pacientes'!$M136,Inventario!$A$2:$M$21,3,FALSE))</f>
        <v>Meningococo</v>
      </c>
      <c r="P136" s="100" t="str">
        <f>IF(ISERROR(VLOOKUP('Salidas Pacientes'!$M136,Inventario!$A$2:$M$21,4,FALSE)),"",VLOOKUP('Salidas Pacientes'!$M136,Inventario!$A$2:$M$21,4,FALSE))</f>
        <v>Cobo Medical</v>
      </c>
      <c r="Q136" s="100" t="str">
        <f>IF(ISERROR(VLOOKUP('Salidas Pacientes'!$M136,Inventario!$A$2:$M$21,5,FALSE)),"",VLOOKUP('Salidas Pacientes'!$M136,Inventario!$A$2:$M$21,5,FALSE))</f>
        <v>Pfizer</v>
      </c>
      <c r="R136" s="17" t="str">
        <f>IF(ISERROR(VLOOKUP('Salidas Pacientes'!$M136,Inventario!$A$2:$M$21,6,FALSE)),"",VLOOKUP('Salidas Pacientes'!$M136,Inventario!$A$2:$M$21,6,FALSE))</f>
        <v>3904</v>
      </c>
      <c r="S136" s="101" t="s">
        <v>173</v>
      </c>
      <c r="T136" s="102">
        <f>IF(ISERROR(VLOOKUP('Salidas Pacientes'!$S136,Entradas!$H$1:$I$412,2,FALSE)),"",VLOOKUP('Salidas Pacientes'!$S136,Entradas!$H$1:$I$412,2,FALSE))</f>
        <v>45077</v>
      </c>
      <c r="U136" s="98"/>
      <c r="V136" s="98">
        <v>1</v>
      </c>
      <c r="W136" s="105"/>
    </row>
    <row r="137" spans="1:23" ht="15.75" hidden="1" customHeight="1" outlineLevel="1">
      <c r="A137" s="95">
        <v>44471</v>
      </c>
      <c r="B137" s="95" t="s">
        <v>276</v>
      </c>
      <c r="C137" s="98">
        <v>1109939127</v>
      </c>
      <c r="D137" s="17" t="str">
        <f>IF(ISERROR(VLOOKUP('Salidas Pacientes'!$C137,'BD Pacientes'!$A:I,2,FALSE)),"",VLOOKUP('Salidas Pacientes'!$C137,'BD Pacientes'!$A:I,2,FALSE))</f>
        <v>RC</v>
      </c>
      <c r="E137" s="16" t="str">
        <f>IF(ISERROR(VLOOKUP('Salidas Pacientes'!$C137,'BD Pacientes'!$A:I,3,FALSE)),"",VLOOKUP('Salidas Pacientes'!$C137,'BD Pacientes'!$A:I,3,FALSE))</f>
        <v>MARIA JOSE VALENCIA LENGERKE</v>
      </c>
      <c r="F137" s="17" t="str">
        <f>IF(ISERROR(VLOOKUP('Salidas Pacientes'!$C137,'BD Pacientes'!$A:I,4,FALSE)),"",VLOOKUP('Salidas Pacientes'!$C137,'BD Pacientes'!$A:I,4,FALSE))</f>
        <v>F</v>
      </c>
      <c r="G137" s="95">
        <f>IF(ISERROR(VLOOKUP('Salidas Pacientes'!$C137,'BD Pacientes'!$A:I,5,FALSE)),"",VLOOKUP('Salidas Pacientes'!$C137,'BD Pacientes'!$A:I,5,FALSE))</f>
        <v>44220</v>
      </c>
      <c r="H137" s="95" t="str">
        <f t="shared" ca="1" si="0"/>
        <v>2 año, 7 mes</v>
      </c>
      <c r="I137" s="97" t="str">
        <f>IF(ISERROR(VLOOKUP('Salidas Pacientes'!$C137,'BD Pacientes'!$A:$I,6,FALSE)),"",VLOOKUP('Salidas Pacientes'!$C137,'BD Pacientes'!$A:$I,6,FALSE))</f>
        <v>CALLE 74 # 2A-86</v>
      </c>
      <c r="J137" s="98">
        <f>IF(ISERROR(VLOOKUP('Salidas Pacientes'!$C137,'BD Pacientes'!$A:$I,7,FALSE)),"",VLOOKUP('Salidas Pacientes'!$C137,'BD Pacientes'!$A:$I,7,FALSE))</f>
        <v>1144126804</v>
      </c>
      <c r="K137" s="99" t="str">
        <f>IF(ISERROR(VLOOKUP('Salidas Pacientes'!$C137,'BD Pacientes'!$A:$I,8,FALSE)),"",VLOOKUP('Salidas Pacientes'!$C137,'BD Pacientes'!$A:$I,8,FALSE))</f>
        <v>ELIANA LENGERKE</v>
      </c>
      <c r="L137" s="17">
        <f>IF(ISERROR(VLOOKUP('Salidas Pacientes'!$C137,'BD Pacientes'!$A:$I,9,FALSE)),"",VLOOKUP('Salidas Pacientes'!$C137,'BD Pacientes'!$A:$I,9,FALSE))</f>
        <v>3015905930</v>
      </c>
      <c r="M137" s="17" t="s">
        <v>47</v>
      </c>
      <c r="N137" s="16" t="str">
        <f>IF(ISERROR(VLOOKUP('Salidas Pacientes'!$M137,Inventario!$A$2:$M$21,2,FALSE)),"",VLOOKUP('Salidas Pacientes'!$M137,Inventario!$A$2:$M$21,2,FALSE))</f>
        <v>Nimenrix</v>
      </c>
      <c r="O137" s="16" t="str">
        <f>IF(ISERROR(VLOOKUP('Salidas Pacientes'!$M137,Inventario!$A$2:$M$21,3,FALSE)),"",VLOOKUP('Salidas Pacientes'!$M137,Inventario!$A$2:$M$21,3,FALSE))</f>
        <v>Meningococo</v>
      </c>
      <c r="P137" s="100" t="str">
        <f>IF(ISERROR(VLOOKUP('Salidas Pacientes'!$M137,Inventario!$A$2:$M$21,4,FALSE)),"",VLOOKUP('Salidas Pacientes'!$M137,Inventario!$A$2:$M$21,4,FALSE))</f>
        <v>Cobo Medical</v>
      </c>
      <c r="Q137" s="100" t="str">
        <f>IF(ISERROR(VLOOKUP('Salidas Pacientes'!$M137,Inventario!$A$2:$M$21,5,FALSE)),"",VLOOKUP('Salidas Pacientes'!$M137,Inventario!$A$2:$M$21,5,FALSE))</f>
        <v>Pfizer</v>
      </c>
      <c r="R137" s="17" t="str">
        <f>IF(ISERROR(VLOOKUP('Salidas Pacientes'!$M137,Inventario!$A$2:$M$21,6,FALSE)),"",VLOOKUP('Salidas Pacientes'!$M137,Inventario!$A$2:$M$21,6,FALSE))</f>
        <v>3904</v>
      </c>
      <c r="S137" s="101" t="s">
        <v>173</v>
      </c>
      <c r="T137" s="102">
        <f>IF(ISERROR(VLOOKUP('Salidas Pacientes'!$S137,Entradas!$H$1:$I$412,2,FALSE)),"",VLOOKUP('Salidas Pacientes'!$S137,Entradas!$H$1:$I$412,2,FALSE))</f>
        <v>45077</v>
      </c>
      <c r="U137" s="98"/>
      <c r="V137" s="98">
        <v>1</v>
      </c>
      <c r="W137" s="105"/>
    </row>
    <row r="138" spans="1:23" ht="15.75" hidden="1" customHeight="1" outlineLevel="1">
      <c r="A138" s="95">
        <v>44473</v>
      </c>
      <c r="B138" s="95" t="s">
        <v>276</v>
      </c>
      <c r="C138" s="98">
        <v>1104845624</v>
      </c>
      <c r="D138" s="17" t="str">
        <f>IF(ISERROR(VLOOKUP('Salidas Pacientes'!$C138,'BD Pacientes'!$A:I,2,FALSE)),"",VLOOKUP('Salidas Pacientes'!$C138,'BD Pacientes'!$A:I,2,FALSE))</f>
        <v>RC</v>
      </c>
      <c r="E138" s="16" t="str">
        <f>IF(ISERROR(VLOOKUP('Salidas Pacientes'!$C138,'BD Pacientes'!$A:I,3,FALSE)),"",VLOOKUP('Salidas Pacientes'!$C138,'BD Pacientes'!$A:I,3,FALSE))</f>
        <v>DANIEL CASTILLO MELENDEZ</v>
      </c>
      <c r="F138" s="17" t="str">
        <f>IF(ISERROR(VLOOKUP('Salidas Pacientes'!$C138,'BD Pacientes'!$A:I,4,FALSE)),"",VLOOKUP('Salidas Pacientes'!$C138,'BD Pacientes'!$A:I,4,FALSE))</f>
        <v>M</v>
      </c>
      <c r="G138" s="95">
        <f>IF(ISERROR(VLOOKUP('Salidas Pacientes'!$C138,'BD Pacientes'!$A:I,5,FALSE)),"",VLOOKUP('Salidas Pacientes'!$C138,'BD Pacientes'!$A:I,5,FALSE))</f>
        <v>0</v>
      </c>
      <c r="H138" s="95" t="str">
        <f t="shared" ca="1" si="0"/>
        <v>123 año, 7 mes</v>
      </c>
      <c r="I138" s="97" t="str">
        <f>IF(ISERROR(VLOOKUP('Salidas Pacientes'!$C138,'BD Pacientes'!$A:$I,6,FALSE)),"",VLOOKUP('Salidas Pacientes'!$C138,'BD Pacientes'!$A:$I,6,FALSE))</f>
        <v>AV 2 A OESTE #20B-49</v>
      </c>
      <c r="J138" s="98">
        <f>IF(ISERROR(VLOOKUP('Salidas Pacientes'!$C138,'BD Pacientes'!$A:$I,7,FALSE)),"",VLOOKUP('Salidas Pacientes'!$C138,'BD Pacientes'!$A:$I,7,FALSE))</f>
        <v>0</v>
      </c>
      <c r="K138" s="99">
        <f>IF(ISERROR(VLOOKUP('Salidas Pacientes'!$C138,'BD Pacientes'!$A:$I,8,FALSE)),"",VLOOKUP('Salidas Pacientes'!$C138,'BD Pacientes'!$A:$I,8,FALSE))</f>
        <v>0</v>
      </c>
      <c r="L138" s="17">
        <f>IF(ISERROR(VLOOKUP('Salidas Pacientes'!$C138,'BD Pacientes'!$A:$I,9,FALSE)),"",VLOOKUP('Salidas Pacientes'!$C138,'BD Pacientes'!$A:$I,9,FALSE))</f>
        <v>0</v>
      </c>
      <c r="M138" s="17" t="s">
        <v>89</v>
      </c>
      <c r="N138" s="16" t="str">
        <f>IF(ISERROR(VLOOKUP('Salidas Pacientes'!$M138,Inventario!$A$2:$M$21,2,FALSE)),"",VLOOKUP('Salidas Pacientes'!$M138,Inventario!$A$2:$M$21,2,FALSE))</f>
        <v>Fluquadri</v>
      </c>
      <c r="O138" s="16" t="str">
        <f>IF(ISERROR(VLOOKUP('Salidas Pacientes'!$M138,Inventario!$A$2:$M$21,3,FALSE)),"",VLOOKUP('Salidas Pacientes'!$M138,Inventario!$A$2:$M$21,3,FALSE))</f>
        <v>Influenza</v>
      </c>
      <c r="P138" s="100" t="str">
        <f>IF(ISERROR(VLOOKUP('Salidas Pacientes'!$M138,Inventario!$A$2:$M$21,4,FALSE)),"",VLOOKUP('Salidas Pacientes'!$M138,Inventario!$A$2:$M$21,4,FALSE))</f>
        <v>IPS FARALLONES</v>
      </c>
      <c r="Q138" s="100" t="str">
        <f>IF(ISERROR(VLOOKUP('Salidas Pacientes'!$M138,Inventario!$A$2:$M$21,5,FALSE)),"",VLOOKUP('Salidas Pacientes'!$M138,Inventario!$A$2:$M$21,5,FALSE))</f>
        <v>Sanofi</v>
      </c>
      <c r="R138" s="17" t="str">
        <f>IF(ISERROR(VLOOKUP('Salidas Pacientes'!$M138,Inventario!$A$2:$M$21,6,FALSE)),"",VLOOKUP('Salidas Pacientes'!$M138,Inventario!$A$2:$M$21,6,FALSE))</f>
        <v>164992</v>
      </c>
      <c r="S138" s="101" t="s">
        <v>158</v>
      </c>
      <c r="T138" s="102">
        <f>IF(ISERROR(VLOOKUP('Salidas Pacientes'!$S138,Entradas!$H$1:$I$412,2,FALSE)),"",VLOOKUP('Salidas Pacientes'!$S138,Entradas!$H$1:$I$412,2,FALSE))</f>
        <v>44592</v>
      </c>
      <c r="U138" s="98"/>
      <c r="V138" s="98">
        <v>1</v>
      </c>
      <c r="W138" s="105"/>
    </row>
    <row r="139" spans="1:23" ht="15.75" hidden="1" customHeight="1" outlineLevel="1">
      <c r="A139" s="95">
        <v>44474</v>
      </c>
      <c r="B139" s="95" t="s">
        <v>276</v>
      </c>
      <c r="C139" s="98">
        <v>1109571974</v>
      </c>
      <c r="D139" s="17" t="str">
        <f>IF(ISERROR(VLOOKUP('Salidas Pacientes'!$C139,'BD Pacientes'!$A:I,2,FALSE)),"",VLOOKUP('Salidas Pacientes'!$C139,'BD Pacientes'!$A:I,2,FALSE))</f>
        <v>TI</v>
      </c>
      <c r="E139" s="16" t="str">
        <f>IF(ISERROR(VLOOKUP('Salidas Pacientes'!$C139,'BD Pacientes'!$A:I,3,FALSE)),"",VLOOKUP('Salidas Pacientes'!$C139,'BD Pacientes'!$A:I,3,FALSE))</f>
        <v>LUCIANA VASQUEZ AGREDO</v>
      </c>
      <c r="F139" s="17" t="str">
        <f>IF(ISERROR(VLOOKUP('Salidas Pacientes'!$C139,'BD Pacientes'!$A:I,4,FALSE)),"",VLOOKUP('Salidas Pacientes'!$C139,'BD Pacientes'!$A:I,4,FALSE))</f>
        <v>F</v>
      </c>
      <c r="G139" s="95">
        <f>IF(ISERROR(VLOOKUP('Salidas Pacientes'!$C139,'BD Pacientes'!$A:I,5,FALSE)),"",VLOOKUP('Salidas Pacientes'!$C139,'BD Pacientes'!$A:I,5,FALSE))</f>
        <v>0</v>
      </c>
      <c r="H139" s="95" t="str">
        <f t="shared" ca="1" si="0"/>
        <v>123 año, 7 mes</v>
      </c>
      <c r="I139" s="97" t="str">
        <f>IF(ISERROR(VLOOKUP('Salidas Pacientes'!$C139,'BD Pacientes'!$A:$I,6,FALSE)),"",VLOOKUP('Salidas Pacientes'!$C139,'BD Pacientes'!$A:$I,6,FALSE))</f>
        <v>CRA 85D #55-100</v>
      </c>
      <c r="J139" s="98">
        <f>IF(ISERROR(VLOOKUP('Salidas Pacientes'!$C139,'BD Pacientes'!$A:$I,7,FALSE)),"",VLOOKUP('Salidas Pacientes'!$C139,'BD Pacientes'!$A:$I,7,FALSE))</f>
        <v>0</v>
      </c>
      <c r="K139" s="99">
        <f>IF(ISERROR(VLOOKUP('Salidas Pacientes'!$C139,'BD Pacientes'!$A:$I,8,FALSE)),"",VLOOKUP('Salidas Pacientes'!$C139,'BD Pacientes'!$A:$I,8,FALSE))</f>
        <v>0</v>
      </c>
      <c r="L139" s="17">
        <f>IF(ISERROR(VLOOKUP('Salidas Pacientes'!$C139,'BD Pacientes'!$A:$I,9,FALSE)),"",VLOOKUP('Salidas Pacientes'!$C139,'BD Pacientes'!$A:$I,9,FALSE))</f>
        <v>0</v>
      </c>
      <c r="M139" s="17" t="s">
        <v>47</v>
      </c>
      <c r="N139" s="16" t="str">
        <f>IF(ISERROR(VLOOKUP('Salidas Pacientes'!$M139,Inventario!$A$2:$M$21,2,FALSE)),"",VLOOKUP('Salidas Pacientes'!$M139,Inventario!$A$2:$M$21,2,FALSE))</f>
        <v>Nimenrix</v>
      </c>
      <c r="O139" s="16" t="str">
        <f>IF(ISERROR(VLOOKUP('Salidas Pacientes'!$M139,Inventario!$A$2:$M$21,3,FALSE)),"",VLOOKUP('Salidas Pacientes'!$M139,Inventario!$A$2:$M$21,3,FALSE))</f>
        <v>Meningococo</v>
      </c>
      <c r="P139" s="100" t="str">
        <f>IF(ISERROR(VLOOKUP('Salidas Pacientes'!$M139,Inventario!$A$2:$M$21,4,FALSE)),"",VLOOKUP('Salidas Pacientes'!$M139,Inventario!$A$2:$M$21,4,FALSE))</f>
        <v>Cobo Medical</v>
      </c>
      <c r="Q139" s="100" t="str">
        <f>IF(ISERROR(VLOOKUP('Salidas Pacientes'!$M139,Inventario!$A$2:$M$21,5,FALSE)),"",VLOOKUP('Salidas Pacientes'!$M139,Inventario!$A$2:$M$21,5,FALSE))</f>
        <v>Pfizer</v>
      </c>
      <c r="R139" s="17" t="str">
        <f>IF(ISERROR(VLOOKUP('Salidas Pacientes'!$M139,Inventario!$A$2:$M$21,6,FALSE)),"",VLOOKUP('Salidas Pacientes'!$M139,Inventario!$A$2:$M$21,6,FALSE))</f>
        <v>3904</v>
      </c>
      <c r="S139" s="101" t="s">
        <v>173</v>
      </c>
      <c r="T139" s="102">
        <f>IF(ISERROR(VLOOKUP('Salidas Pacientes'!$S139,Entradas!$H$1:$I$412,2,FALSE)),"",VLOOKUP('Salidas Pacientes'!$S139,Entradas!$H$1:$I$412,2,FALSE))</f>
        <v>45077</v>
      </c>
      <c r="U139" s="98"/>
      <c r="V139" s="98">
        <v>1</v>
      </c>
      <c r="W139" s="105"/>
    </row>
    <row r="140" spans="1:23" ht="15.75" hidden="1" customHeight="1" outlineLevel="1">
      <c r="A140" s="95">
        <v>44474</v>
      </c>
      <c r="B140" s="95" t="s">
        <v>276</v>
      </c>
      <c r="C140" s="98">
        <v>1014899600</v>
      </c>
      <c r="D140" s="17" t="str">
        <f>IF(ISERROR(VLOOKUP('Salidas Pacientes'!$C140,'BD Pacientes'!$A:I,2,FALSE)),"",VLOOKUP('Salidas Pacientes'!$C140,'BD Pacientes'!$A:I,2,FALSE))</f>
        <v>RC</v>
      </c>
      <c r="E140" s="16" t="str">
        <f>IF(ISERROR(VLOOKUP('Salidas Pacientes'!$C140,'BD Pacientes'!$A:I,3,FALSE)),"",VLOOKUP('Salidas Pacientes'!$C140,'BD Pacientes'!$A:I,3,FALSE))</f>
        <v>JULIETA GOMEZ RINCON</v>
      </c>
      <c r="F140" s="17" t="str">
        <f>IF(ISERROR(VLOOKUP('Salidas Pacientes'!$C140,'BD Pacientes'!$A:I,4,FALSE)),"",VLOOKUP('Salidas Pacientes'!$C140,'BD Pacientes'!$A:I,4,FALSE))</f>
        <v>F</v>
      </c>
      <c r="G140" s="95">
        <f>IF(ISERROR(VLOOKUP('Salidas Pacientes'!$C140,'BD Pacientes'!$A:I,5,FALSE)),"",VLOOKUP('Salidas Pacientes'!$C140,'BD Pacientes'!$A:I,5,FALSE))</f>
        <v>43423</v>
      </c>
      <c r="H140" s="95" t="str">
        <f t="shared" ca="1" si="0"/>
        <v>4 año, 9 mes</v>
      </c>
      <c r="I140" s="97" t="str">
        <f>IF(ISERROR(VLOOKUP('Salidas Pacientes'!$C140,'BD Pacientes'!$A:$I,6,FALSE)),"",VLOOKUP('Salidas Pacientes'!$C140,'BD Pacientes'!$A:$I,6,FALSE))</f>
        <v>CRA 121A # 48-100</v>
      </c>
      <c r="J140" s="98">
        <f>IF(ISERROR(VLOOKUP('Salidas Pacientes'!$C140,'BD Pacientes'!$A:$I,7,FALSE)),"",VLOOKUP('Salidas Pacientes'!$C140,'BD Pacientes'!$A:$I,7,FALSE))</f>
        <v>0</v>
      </c>
      <c r="K140" s="99">
        <f>IF(ISERROR(VLOOKUP('Salidas Pacientes'!$C140,'BD Pacientes'!$A:$I,8,FALSE)),"",VLOOKUP('Salidas Pacientes'!$C140,'BD Pacientes'!$A:$I,8,FALSE))</f>
        <v>0</v>
      </c>
      <c r="L140" s="17">
        <f>IF(ISERROR(VLOOKUP('Salidas Pacientes'!$C140,'BD Pacientes'!$A:$I,9,FALSE)),"",VLOOKUP('Salidas Pacientes'!$C140,'BD Pacientes'!$A:$I,9,FALSE))</f>
        <v>0</v>
      </c>
      <c r="M140" s="17" t="s">
        <v>89</v>
      </c>
      <c r="N140" s="16" t="str">
        <f>IF(ISERROR(VLOOKUP('Salidas Pacientes'!$M140,Inventario!$A$2:$M$21,2,FALSE)),"",VLOOKUP('Salidas Pacientes'!$M140,Inventario!$A$2:$M$21,2,FALSE))</f>
        <v>Fluquadri</v>
      </c>
      <c r="O140" s="16" t="str">
        <f>IF(ISERROR(VLOOKUP('Salidas Pacientes'!$M140,Inventario!$A$2:$M$21,3,FALSE)),"",VLOOKUP('Salidas Pacientes'!$M140,Inventario!$A$2:$M$21,3,FALSE))</f>
        <v>Influenza</v>
      </c>
      <c r="P140" s="100" t="str">
        <f>IF(ISERROR(VLOOKUP('Salidas Pacientes'!$M140,Inventario!$A$2:$M$21,4,FALSE)),"",VLOOKUP('Salidas Pacientes'!$M140,Inventario!$A$2:$M$21,4,FALSE))</f>
        <v>IPS FARALLONES</v>
      </c>
      <c r="Q140" s="100" t="str">
        <f>IF(ISERROR(VLOOKUP('Salidas Pacientes'!$M140,Inventario!$A$2:$M$21,5,FALSE)),"",VLOOKUP('Salidas Pacientes'!$M140,Inventario!$A$2:$M$21,5,FALSE))</f>
        <v>Sanofi</v>
      </c>
      <c r="R140" s="17" t="str">
        <f>IF(ISERROR(VLOOKUP('Salidas Pacientes'!$M140,Inventario!$A$2:$M$21,6,FALSE)),"",VLOOKUP('Salidas Pacientes'!$M140,Inventario!$A$2:$M$21,6,FALSE))</f>
        <v>164992</v>
      </c>
      <c r="S140" s="101" t="s">
        <v>158</v>
      </c>
      <c r="T140" s="102">
        <f>IF(ISERROR(VLOOKUP('Salidas Pacientes'!$S140,Entradas!$H$1:$I$412,2,FALSE)),"",VLOOKUP('Salidas Pacientes'!$S140,Entradas!$H$1:$I$412,2,FALSE))</f>
        <v>44592</v>
      </c>
      <c r="U140" s="98"/>
      <c r="V140" s="98">
        <v>1</v>
      </c>
      <c r="W140" s="105"/>
    </row>
    <row r="141" spans="1:23" ht="15.75" hidden="1" customHeight="1" outlineLevel="1">
      <c r="A141" s="95">
        <v>44474</v>
      </c>
      <c r="B141" s="95" t="s">
        <v>276</v>
      </c>
      <c r="C141" s="98">
        <v>1112068495</v>
      </c>
      <c r="D141" s="17" t="str">
        <f>IF(ISERROR(VLOOKUP('Salidas Pacientes'!$C141,'BD Pacientes'!$A:I,2,FALSE)),"",VLOOKUP('Salidas Pacientes'!$C141,'BD Pacientes'!$A:I,2,FALSE))</f>
        <v>RC</v>
      </c>
      <c r="E141" s="16" t="str">
        <f>IF(ISERROR(VLOOKUP('Salidas Pacientes'!$C141,'BD Pacientes'!$A:I,3,FALSE)),"",VLOOKUP('Salidas Pacientes'!$C141,'BD Pacientes'!$A:I,3,FALSE))</f>
        <v>JUAN DAVID ZAPATA ORTIZ</v>
      </c>
      <c r="F141" s="17" t="str">
        <f>IF(ISERROR(VLOOKUP('Salidas Pacientes'!$C141,'BD Pacientes'!$A:I,4,FALSE)),"",VLOOKUP('Salidas Pacientes'!$C141,'BD Pacientes'!$A:I,4,FALSE))</f>
        <v>M</v>
      </c>
      <c r="G141" s="95">
        <f>IF(ISERROR(VLOOKUP('Salidas Pacientes'!$C141,'BD Pacientes'!$A:I,5,FALSE)),"",VLOOKUP('Salidas Pacientes'!$C141,'BD Pacientes'!$A:I,5,FALSE))</f>
        <v>0</v>
      </c>
      <c r="H141" s="95" t="str">
        <f t="shared" ca="1" si="0"/>
        <v>123 año, 7 mes</v>
      </c>
      <c r="I141" s="97" t="str">
        <f>IF(ISERROR(VLOOKUP('Salidas Pacientes'!$C141,'BD Pacientes'!$A:$I,6,FALSE)),"",VLOOKUP('Salidas Pacientes'!$C141,'BD Pacientes'!$A:$I,6,FALSE))</f>
        <v>AV 4BN # 58-62</v>
      </c>
      <c r="J141" s="98">
        <f>IF(ISERROR(VLOOKUP('Salidas Pacientes'!$C141,'BD Pacientes'!$A:$I,7,FALSE)),"",VLOOKUP('Salidas Pacientes'!$C141,'BD Pacientes'!$A:$I,7,FALSE))</f>
        <v>0</v>
      </c>
      <c r="K141" s="99">
        <f>IF(ISERROR(VLOOKUP('Salidas Pacientes'!$C141,'BD Pacientes'!$A:$I,8,FALSE)),"",VLOOKUP('Salidas Pacientes'!$C141,'BD Pacientes'!$A:$I,8,FALSE))</f>
        <v>0</v>
      </c>
      <c r="L141" s="17">
        <f>IF(ISERROR(VLOOKUP('Salidas Pacientes'!$C141,'BD Pacientes'!$A:$I,9,FALSE)),"",VLOOKUP('Salidas Pacientes'!$C141,'BD Pacientes'!$A:$I,9,FALSE))</f>
        <v>0</v>
      </c>
      <c r="M141" s="17" t="s">
        <v>47</v>
      </c>
      <c r="N141" s="16" t="str">
        <f>IF(ISERROR(VLOOKUP('Salidas Pacientes'!$M141,Inventario!$A$2:$M$21,2,FALSE)),"",VLOOKUP('Salidas Pacientes'!$M141,Inventario!$A$2:$M$21,2,FALSE))</f>
        <v>Nimenrix</v>
      </c>
      <c r="O141" s="16" t="str">
        <f>IF(ISERROR(VLOOKUP('Salidas Pacientes'!$M141,Inventario!$A$2:$M$21,3,FALSE)),"",VLOOKUP('Salidas Pacientes'!$M141,Inventario!$A$2:$M$21,3,FALSE))</f>
        <v>Meningococo</v>
      </c>
      <c r="P141" s="100" t="str">
        <f>IF(ISERROR(VLOOKUP('Salidas Pacientes'!$M141,Inventario!$A$2:$M$21,4,FALSE)),"",VLOOKUP('Salidas Pacientes'!$M141,Inventario!$A$2:$M$21,4,FALSE))</f>
        <v>Cobo Medical</v>
      </c>
      <c r="Q141" s="100" t="str">
        <f>IF(ISERROR(VLOOKUP('Salidas Pacientes'!$M141,Inventario!$A$2:$M$21,5,FALSE)),"",VLOOKUP('Salidas Pacientes'!$M141,Inventario!$A$2:$M$21,5,FALSE))</f>
        <v>Pfizer</v>
      </c>
      <c r="R141" s="17" t="str">
        <f>IF(ISERROR(VLOOKUP('Salidas Pacientes'!$M141,Inventario!$A$2:$M$21,6,FALSE)),"",VLOOKUP('Salidas Pacientes'!$M141,Inventario!$A$2:$M$21,6,FALSE))</f>
        <v>3904</v>
      </c>
      <c r="S141" s="101" t="s">
        <v>173</v>
      </c>
      <c r="T141" s="102">
        <f>IF(ISERROR(VLOOKUP('Salidas Pacientes'!$S141,Entradas!$H$1:$I$412,2,FALSE)),"",VLOOKUP('Salidas Pacientes'!$S141,Entradas!$H$1:$I$412,2,FALSE))</f>
        <v>45077</v>
      </c>
      <c r="U141" s="98"/>
      <c r="V141" s="98">
        <v>1</v>
      </c>
      <c r="W141" s="105"/>
    </row>
    <row r="142" spans="1:23" ht="15.75" hidden="1" customHeight="1" outlineLevel="1">
      <c r="A142" s="95">
        <v>44475</v>
      </c>
      <c r="B142" s="95" t="s">
        <v>276</v>
      </c>
      <c r="C142" s="98">
        <v>1114904676</v>
      </c>
      <c r="D142" s="17" t="str">
        <f>IF(ISERROR(VLOOKUP('Salidas Pacientes'!$C142,'BD Pacientes'!$A:I,2,FALSE)),"",VLOOKUP('Salidas Pacientes'!$C142,'BD Pacientes'!$A:I,2,FALSE))</f>
        <v>RC</v>
      </c>
      <c r="E142" s="16" t="str">
        <f>IF(ISERROR(VLOOKUP('Salidas Pacientes'!$C142,'BD Pacientes'!$A:I,3,FALSE)),"",VLOOKUP('Salidas Pacientes'!$C142,'BD Pacientes'!$A:I,3,FALSE))</f>
        <v>EMILIANO ALVAREZ CARABALI</v>
      </c>
      <c r="F142" s="17" t="str">
        <f>IF(ISERROR(VLOOKUP('Salidas Pacientes'!$C142,'BD Pacientes'!$A:I,4,FALSE)),"",VLOOKUP('Salidas Pacientes'!$C142,'BD Pacientes'!$A:I,4,FALSE))</f>
        <v>M</v>
      </c>
      <c r="G142" s="95">
        <f>IF(ISERROR(VLOOKUP('Salidas Pacientes'!$C142,'BD Pacientes'!$A:I,5,FALSE)),"",VLOOKUP('Salidas Pacientes'!$C142,'BD Pacientes'!$A:I,5,FALSE))</f>
        <v>44309</v>
      </c>
      <c r="H142" s="95" t="str">
        <f t="shared" ca="1" si="0"/>
        <v>2 año, 4 mes</v>
      </c>
      <c r="I142" s="97" t="str">
        <f>IF(ISERROR(VLOOKUP('Salidas Pacientes'!$C142,'BD Pacientes'!$A:$I,6,FALSE)),"",VLOOKUP('Salidas Pacientes'!$C142,'BD Pacientes'!$A:$I,6,FALSE))</f>
        <v>CALLE 13 # 20-47</v>
      </c>
      <c r="J142" s="98">
        <f>IF(ISERROR(VLOOKUP('Salidas Pacientes'!$C142,'BD Pacientes'!$A:$I,7,FALSE)),"",VLOOKUP('Salidas Pacientes'!$C142,'BD Pacientes'!$A:$I,7,FALSE))</f>
        <v>0</v>
      </c>
      <c r="K142" s="99">
        <f>IF(ISERROR(VLOOKUP('Salidas Pacientes'!$C142,'BD Pacientes'!$A:$I,8,FALSE)),"",VLOOKUP('Salidas Pacientes'!$C142,'BD Pacientes'!$A:$I,8,FALSE))</f>
        <v>0</v>
      </c>
      <c r="L142" s="17">
        <f>IF(ISERROR(VLOOKUP('Salidas Pacientes'!$C142,'BD Pacientes'!$A:$I,9,FALSE)),"",VLOOKUP('Salidas Pacientes'!$C142,'BD Pacientes'!$A:$I,9,FALSE))</f>
        <v>0</v>
      </c>
      <c r="M142" s="17" t="s">
        <v>47</v>
      </c>
      <c r="N142" s="16" t="str">
        <f>IF(ISERROR(VLOOKUP('Salidas Pacientes'!$M142,Inventario!$A$2:$M$21,2,FALSE)),"",VLOOKUP('Salidas Pacientes'!$M142,Inventario!$A$2:$M$21,2,FALSE))</f>
        <v>Nimenrix</v>
      </c>
      <c r="O142" s="16" t="str">
        <f>IF(ISERROR(VLOOKUP('Salidas Pacientes'!$M142,Inventario!$A$2:$M$21,3,FALSE)),"",VLOOKUP('Salidas Pacientes'!$M142,Inventario!$A$2:$M$21,3,FALSE))</f>
        <v>Meningococo</v>
      </c>
      <c r="P142" s="100" t="str">
        <f>IF(ISERROR(VLOOKUP('Salidas Pacientes'!$M142,Inventario!$A$2:$M$21,4,FALSE)),"",VLOOKUP('Salidas Pacientes'!$M142,Inventario!$A$2:$M$21,4,FALSE))</f>
        <v>Cobo Medical</v>
      </c>
      <c r="Q142" s="100" t="str">
        <f>IF(ISERROR(VLOOKUP('Salidas Pacientes'!$M142,Inventario!$A$2:$M$21,5,FALSE)),"",VLOOKUP('Salidas Pacientes'!$M142,Inventario!$A$2:$M$21,5,FALSE))</f>
        <v>Pfizer</v>
      </c>
      <c r="R142" s="17" t="str">
        <f>IF(ISERROR(VLOOKUP('Salidas Pacientes'!$M142,Inventario!$A$2:$M$21,6,FALSE)),"",VLOOKUP('Salidas Pacientes'!$M142,Inventario!$A$2:$M$21,6,FALSE))</f>
        <v>3904</v>
      </c>
      <c r="S142" s="101" t="s">
        <v>173</v>
      </c>
      <c r="T142" s="102">
        <f>IF(ISERROR(VLOOKUP('Salidas Pacientes'!$S142,Entradas!$H$1:$I$412,2,FALSE)),"",VLOOKUP('Salidas Pacientes'!$S142,Entradas!$H$1:$I$412,2,FALSE))</f>
        <v>45077</v>
      </c>
      <c r="U142" s="98"/>
      <c r="V142" s="98">
        <v>1</v>
      </c>
      <c r="W142" s="105"/>
    </row>
    <row r="143" spans="1:23" ht="15.75" hidden="1" customHeight="1" outlineLevel="1">
      <c r="A143" s="95">
        <v>44476</v>
      </c>
      <c r="B143" s="95" t="s">
        <v>276</v>
      </c>
      <c r="C143" s="98">
        <v>1111557642</v>
      </c>
      <c r="D143" s="17" t="str">
        <f>IF(ISERROR(VLOOKUP('Salidas Pacientes'!$C143,'BD Pacientes'!$A:I,2,FALSE)),"",VLOOKUP('Salidas Pacientes'!$C143,'BD Pacientes'!$A:I,2,FALSE))</f>
        <v>TI</v>
      </c>
      <c r="E143" s="16" t="str">
        <f>IF(ISERROR(VLOOKUP('Salidas Pacientes'!$C143,'BD Pacientes'!$A:I,3,FALSE)),"",VLOOKUP('Salidas Pacientes'!$C143,'BD Pacientes'!$A:I,3,FALSE))</f>
        <v>FELIPE RAMIREZ SOLARTE</v>
      </c>
      <c r="F143" s="17" t="str">
        <f>IF(ISERROR(VLOOKUP('Salidas Pacientes'!$C143,'BD Pacientes'!$A:I,4,FALSE)),"",VLOOKUP('Salidas Pacientes'!$C143,'BD Pacientes'!$A:I,4,FALSE))</f>
        <v>M</v>
      </c>
      <c r="G143" s="95">
        <f>IF(ISERROR(VLOOKUP('Salidas Pacientes'!$C143,'BD Pacientes'!$A:I,5,FALSE)),"",VLOOKUP('Salidas Pacientes'!$C143,'BD Pacientes'!$A:I,5,FALSE))</f>
        <v>0</v>
      </c>
      <c r="H143" s="95" t="str">
        <f t="shared" ca="1" si="0"/>
        <v>123 año, 7 mes</v>
      </c>
      <c r="I143" s="97" t="str">
        <f>IF(ISERROR(VLOOKUP('Salidas Pacientes'!$C143,'BD Pacientes'!$A:$I,6,FALSE)),"",VLOOKUP('Salidas Pacientes'!$C143,'BD Pacientes'!$A:$I,6,FALSE))</f>
        <v>CRA 41C $#26E-18</v>
      </c>
      <c r="J143" s="98">
        <f>IF(ISERROR(VLOOKUP('Salidas Pacientes'!$C143,'BD Pacientes'!$A:$I,7,FALSE)),"",VLOOKUP('Salidas Pacientes'!$C143,'BD Pacientes'!$A:$I,7,FALSE))</f>
        <v>0</v>
      </c>
      <c r="K143" s="99">
        <f>IF(ISERROR(VLOOKUP('Salidas Pacientes'!$C143,'BD Pacientes'!$A:$I,8,FALSE)),"",VLOOKUP('Salidas Pacientes'!$C143,'BD Pacientes'!$A:$I,8,FALSE))</f>
        <v>0</v>
      </c>
      <c r="L143" s="17">
        <f>IF(ISERROR(VLOOKUP('Salidas Pacientes'!$C143,'BD Pacientes'!$A:$I,9,FALSE)),"",VLOOKUP('Salidas Pacientes'!$C143,'BD Pacientes'!$A:$I,9,FALSE))</f>
        <v>0</v>
      </c>
      <c r="M143" s="17" t="s">
        <v>89</v>
      </c>
      <c r="N143" s="16" t="str">
        <f>IF(ISERROR(VLOOKUP('Salidas Pacientes'!$M143,Inventario!$A$2:$M$21,2,FALSE)),"",VLOOKUP('Salidas Pacientes'!$M143,Inventario!$A$2:$M$21,2,FALSE))</f>
        <v>Fluquadri</v>
      </c>
      <c r="O143" s="16" t="str">
        <f>IF(ISERROR(VLOOKUP('Salidas Pacientes'!$M143,Inventario!$A$2:$M$21,3,FALSE)),"",VLOOKUP('Salidas Pacientes'!$M143,Inventario!$A$2:$M$21,3,FALSE))</f>
        <v>Influenza</v>
      </c>
      <c r="P143" s="100" t="str">
        <f>IF(ISERROR(VLOOKUP('Salidas Pacientes'!$M143,Inventario!$A$2:$M$21,4,FALSE)),"",VLOOKUP('Salidas Pacientes'!$M143,Inventario!$A$2:$M$21,4,FALSE))</f>
        <v>IPS FARALLONES</v>
      </c>
      <c r="Q143" s="100" t="str">
        <f>IF(ISERROR(VLOOKUP('Salidas Pacientes'!$M143,Inventario!$A$2:$M$21,5,FALSE)),"",VLOOKUP('Salidas Pacientes'!$M143,Inventario!$A$2:$M$21,5,FALSE))</f>
        <v>Sanofi</v>
      </c>
      <c r="R143" s="17" t="str">
        <f>IF(ISERROR(VLOOKUP('Salidas Pacientes'!$M143,Inventario!$A$2:$M$21,6,FALSE)),"",VLOOKUP('Salidas Pacientes'!$M143,Inventario!$A$2:$M$21,6,FALSE))</f>
        <v>164992</v>
      </c>
      <c r="S143" s="101" t="s">
        <v>158</v>
      </c>
      <c r="T143" s="102">
        <f>IF(ISERROR(VLOOKUP('Salidas Pacientes'!$S143,Entradas!$H$1:$I$412,2,FALSE)),"",VLOOKUP('Salidas Pacientes'!$S143,Entradas!$H$1:$I$412,2,FALSE))</f>
        <v>44592</v>
      </c>
      <c r="U143" s="98"/>
      <c r="V143" s="98">
        <v>1</v>
      </c>
      <c r="W143" s="105"/>
    </row>
    <row r="144" spans="1:23" ht="15.75" hidden="1" customHeight="1" outlineLevel="1">
      <c r="A144" s="95">
        <v>44476</v>
      </c>
      <c r="B144" s="95" t="s">
        <v>276</v>
      </c>
      <c r="C144" s="98">
        <v>1023557960</v>
      </c>
      <c r="D144" s="17" t="str">
        <f>IF(ISERROR(VLOOKUP('Salidas Pacientes'!$C144,'BD Pacientes'!$A:I,2,FALSE)),"",VLOOKUP('Salidas Pacientes'!$C144,'BD Pacientes'!$A:I,2,FALSE))</f>
        <v>RC</v>
      </c>
      <c r="E144" s="16" t="str">
        <f>IF(ISERROR(VLOOKUP('Salidas Pacientes'!$C144,'BD Pacientes'!$A:I,3,FALSE)),"",VLOOKUP('Salidas Pacientes'!$C144,'BD Pacientes'!$A:I,3,FALSE))</f>
        <v>ALEJANDRO MESA SALAZAR</v>
      </c>
      <c r="F144" s="17" t="str">
        <f>IF(ISERROR(VLOOKUP('Salidas Pacientes'!$C144,'BD Pacientes'!$A:I,4,FALSE)),"",VLOOKUP('Salidas Pacientes'!$C144,'BD Pacientes'!$A:I,4,FALSE))</f>
        <v>M</v>
      </c>
      <c r="G144" s="95">
        <f>IF(ISERROR(VLOOKUP('Salidas Pacientes'!$C144,'BD Pacientes'!$A:I,5,FALSE)),"",VLOOKUP('Salidas Pacientes'!$C144,'BD Pacientes'!$A:I,5,FALSE))</f>
        <v>43872</v>
      </c>
      <c r="H144" s="95" t="str">
        <f t="shared" ca="1" si="0"/>
        <v>3 año, 6 mes</v>
      </c>
      <c r="I144" s="97" t="str">
        <f>IF(ISERROR(VLOOKUP('Salidas Pacientes'!$C144,'BD Pacientes'!$A:$I,6,FALSE)),"",VLOOKUP('Salidas Pacientes'!$C144,'BD Pacientes'!$A:$I,6,FALSE))</f>
        <v>CALLE 14 A #69-141</v>
      </c>
      <c r="J144" s="98">
        <f>IF(ISERROR(VLOOKUP('Salidas Pacientes'!$C144,'BD Pacientes'!$A:$I,7,FALSE)),"",VLOOKUP('Salidas Pacientes'!$C144,'BD Pacientes'!$A:$I,7,FALSE))</f>
        <v>1037524116</v>
      </c>
      <c r="K144" s="99" t="str">
        <f>IF(ISERROR(VLOOKUP('Salidas Pacientes'!$C144,'BD Pacientes'!$A:$I,8,FALSE)),"",VLOOKUP('Salidas Pacientes'!$C144,'BD Pacientes'!$A:$I,8,FALSE))</f>
        <v>CATALINA SALAZAR</v>
      </c>
      <c r="L144" s="17">
        <f>IF(ISERROR(VLOOKUP('Salidas Pacientes'!$C144,'BD Pacientes'!$A:$I,9,FALSE)),"",VLOOKUP('Salidas Pacientes'!$C144,'BD Pacientes'!$A:$I,9,FALSE))</f>
        <v>3126327332</v>
      </c>
      <c r="M144" s="17" t="s">
        <v>89</v>
      </c>
      <c r="N144" s="16" t="str">
        <f>IF(ISERROR(VLOOKUP('Salidas Pacientes'!$M144,Inventario!$A$2:$M$21,2,FALSE)),"",VLOOKUP('Salidas Pacientes'!$M144,Inventario!$A$2:$M$21,2,FALSE))</f>
        <v>Fluquadri</v>
      </c>
      <c r="O144" s="16" t="str">
        <f>IF(ISERROR(VLOOKUP('Salidas Pacientes'!$M144,Inventario!$A$2:$M$21,3,FALSE)),"",VLOOKUP('Salidas Pacientes'!$M144,Inventario!$A$2:$M$21,3,FALSE))</f>
        <v>Influenza</v>
      </c>
      <c r="P144" s="100" t="str">
        <f>IF(ISERROR(VLOOKUP('Salidas Pacientes'!$M144,Inventario!$A$2:$M$21,4,FALSE)),"",VLOOKUP('Salidas Pacientes'!$M144,Inventario!$A$2:$M$21,4,FALSE))</f>
        <v>IPS FARALLONES</v>
      </c>
      <c r="Q144" s="100" t="str">
        <f>IF(ISERROR(VLOOKUP('Salidas Pacientes'!$M144,Inventario!$A$2:$M$21,5,FALSE)),"",VLOOKUP('Salidas Pacientes'!$M144,Inventario!$A$2:$M$21,5,FALSE))</f>
        <v>Sanofi</v>
      </c>
      <c r="R144" s="17" t="str">
        <f>IF(ISERROR(VLOOKUP('Salidas Pacientes'!$M144,Inventario!$A$2:$M$21,6,FALSE)),"",VLOOKUP('Salidas Pacientes'!$M144,Inventario!$A$2:$M$21,6,FALSE))</f>
        <v>164992</v>
      </c>
      <c r="S144" s="101" t="s">
        <v>158</v>
      </c>
      <c r="T144" s="102">
        <f>IF(ISERROR(VLOOKUP('Salidas Pacientes'!$S144,Entradas!$H$1:$I$412,2,FALSE)),"",VLOOKUP('Salidas Pacientes'!$S144,Entradas!$H$1:$I$412,2,FALSE))</f>
        <v>44592</v>
      </c>
      <c r="U144" s="98"/>
      <c r="V144" s="98">
        <v>1</v>
      </c>
      <c r="W144" s="105"/>
    </row>
    <row r="145" spans="1:23" ht="15.75" hidden="1" customHeight="1" outlineLevel="1">
      <c r="A145" s="95">
        <v>44477</v>
      </c>
      <c r="B145" s="95" t="s">
        <v>276</v>
      </c>
      <c r="C145" s="98">
        <v>1232810472</v>
      </c>
      <c r="D145" s="17" t="str">
        <f>IF(ISERROR(VLOOKUP('Salidas Pacientes'!$C145,'BD Pacientes'!$A:I,2,FALSE)),"",VLOOKUP('Salidas Pacientes'!$C145,'BD Pacientes'!$A:I,2,FALSE))</f>
        <v>RC</v>
      </c>
      <c r="E145" s="16" t="str">
        <f>IF(ISERROR(VLOOKUP('Salidas Pacientes'!$C145,'BD Pacientes'!$A:I,3,FALSE)),"",VLOOKUP('Salidas Pacientes'!$C145,'BD Pacientes'!$A:I,3,FALSE))</f>
        <v>MARTINA HINCAPIE VALDIVIESO</v>
      </c>
      <c r="F145" s="17" t="str">
        <f>IF(ISERROR(VLOOKUP('Salidas Pacientes'!$C145,'BD Pacientes'!$A:I,4,FALSE)),"",VLOOKUP('Salidas Pacientes'!$C145,'BD Pacientes'!$A:I,4,FALSE))</f>
        <v>F</v>
      </c>
      <c r="G145" s="95">
        <f>IF(ISERROR(VLOOKUP('Salidas Pacientes'!$C145,'BD Pacientes'!$A:I,5,FALSE)),"",VLOOKUP('Salidas Pacientes'!$C145,'BD Pacientes'!$A:I,5,FALSE))</f>
        <v>43789</v>
      </c>
      <c r="H145" s="95" t="str">
        <f t="shared" ca="1" si="0"/>
        <v>3 año, 9 mes</v>
      </c>
      <c r="I145" s="97" t="str">
        <f>IF(ISERROR(VLOOKUP('Salidas Pacientes'!$C145,'BD Pacientes'!$A:$I,6,FALSE)),"",VLOOKUP('Salidas Pacientes'!$C145,'BD Pacientes'!$A:$I,6,FALSE))</f>
        <v>CALLE 5 #80-109</v>
      </c>
      <c r="J145" s="98">
        <f>IF(ISERROR(VLOOKUP('Salidas Pacientes'!$C145,'BD Pacientes'!$A:$I,7,FALSE)),"",VLOOKUP('Salidas Pacientes'!$C145,'BD Pacientes'!$A:$I,7,FALSE))</f>
        <v>67039261</v>
      </c>
      <c r="K145" s="99" t="str">
        <f>IF(ISERROR(VLOOKUP('Salidas Pacientes'!$C145,'BD Pacientes'!$A:$I,8,FALSE)),"",VLOOKUP('Salidas Pacientes'!$C145,'BD Pacientes'!$A:$I,8,FALSE))</f>
        <v>NUBIA VALDIVIESO</v>
      </c>
      <c r="L145" s="17">
        <f>IF(ISERROR(VLOOKUP('Salidas Pacientes'!$C145,'BD Pacientes'!$A:$I,9,FALSE)),"",VLOOKUP('Salidas Pacientes'!$C145,'BD Pacientes'!$A:$I,9,FALSE))</f>
        <v>3186445700</v>
      </c>
      <c r="M145" s="17" t="s">
        <v>73</v>
      </c>
      <c r="N145" s="16" t="str">
        <f>IF(ISERROR(VLOOKUP('Salidas Pacientes'!$M145,Inventario!$A$2:$M$21,2,FALSE)),"",VLOOKUP('Salidas Pacientes'!$M145,Inventario!$A$2:$M$21,2,FALSE))</f>
        <v>Pentaxim</v>
      </c>
      <c r="O145" s="16" t="str">
        <f>IF(ISERROR(VLOOKUP('Salidas Pacientes'!$M145,Inventario!$A$2:$M$21,3,FALSE)),"",VLOOKUP('Salidas Pacientes'!$M145,Inventario!$A$2:$M$21,3,FALSE))</f>
        <v>Difteria-Tosferina, tetano, polio, haemophilus</v>
      </c>
      <c r="P145" s="100" t="str">
        <f>IF(ISERROR(VLOOKUP('Salidas Pacientes'!$M145,Inventario!$A$2:$M$21,4,FALSE)),"",VLOOKUP('Salidas Pacientes'!$M145,Inventario!$A$2:$M$21,4,FALSE))</f>
        <v>IPS FARALLONES</v>
      </c>
      <c r="Q145" s="100" t="str">
        <f>IF(ISERROR(VLOOKUP('Salidas Pacientes'!$M145,Inventario!$A$2:$M$21,5,FALSE)),"",VLOOKUP('Salidas Pacientes'!$M145,Inventario!$A$2:$M$21,5,FALSE))</f>
        <v>Sanofi</v>
      </c>
      <c r="R145" s="17" t="str">
        <f>IF(ISERROR(VLOOKUP('Salidas Pacientes'!$M145,Inventario!$A$2:$M$21,6,FALSE)),"",VLOOKUP('Salidas Pacientes'!$M145,Inventario!$A$2:$M$21,6,FALSE))</f>
        <v>2800</v>
      </c>
      <c r="S145" s="101" t="s">
        <v>281</v>
      </c>
      <c r="T145" s="102" t="str">
        <f>IF(ISERROR(VLOOKUP('Salidas Pacientes'!$S145,Entradas!$H$1:$I$412,2,FALSE)),"",VLOOKUP('Salidas Pacientes'!$S145,Entradas!$H$1:$I$412,2,FALSE))</f>
        <v/>
      </c>
      <c r="U145" s="98"/>
      <c r="V145" s="98">
        <v>1</v>
      </c>
      <c r="W145" s="105"/>
    </row>
    <row r="146" spans="1:23" ht="15.75" hidden="1" customHeight="1" outlineLevel="1">
      <c r="A146" s="95">
        <v>44477</v>
      </c>
      <c r="B146" s="95" t="s">
        <v>276</v>
      </c>
      <c r="C146" s="98">
        <v>1232810472</v>
      </c>
      <c r="D146" s="17" t="str">
        <f>IF(ISERROR(VLOOKUP('Salidas Pacientes'!$C146,'BD Pacientes'!$A:I,2,FALSE)),"",VLOOKUP('Salidas Pacientes'!$C146,'BD Pacientes'!$A:I,2,FALSE))</f>
        <v>RC</v>
      </c>
      <c r="E146" s="16" t="str">
        <f>IF(ISERROR(VLOOKUP('Salidas Pacientes'!$C146,'BD Pacientes'!$A:I,3,FALSE)),"",VLOOKUP('Salidas Pacientes'!$C146,'BD Pacientes'!$A:I,3,FALSE))</f>
        <v>MARTINA HINCAPIE VALDIVIESO</v>
      </c>
      <c r="F146" s="17" t="str">
        <f>IF(ISERROR(VLOOKUP('Salidas Pacientes'!$C146,'BD Pacientes'!$A:I,4,FALSE)),"",VLOOKUP('Salidas Pacientes'!$C146,'BD Pacientes'!$A:I,4,FALSE))</f>
        <v>F</v>
      </c>
      <c r="G146" s="95">
        <f>IF(ISERROR(VLOOKUP('Salidas Pacientes'!$C146,'BD Pacientes'!$A:I,5,FALSE)),"",VLOOKUP('Salidas Pacientes'!$C146,'BD Pacientes'!$A:I,5,FALSE))</f>
        <v>43789</v>
      </c>
      <c r="H146" s="95" t="str">
        <f t="shared" ca="1" si="0"/>
        <v>3 año, 9 mes</v>
      </c>
      <c r="I146" s="97" t="str">
        <f>IF(ISERROR(VLOOKUP('Salidas Pacientes'!$C146,'BD Pacientes'!$A:$I,6,FALSE)),"",VLOOKUP('Salidas Pacientes'!$C146,'BD Pacientes'!$A:$I,6,FALSE))</f>
        <v>CALLE 5 #80-109</v>
      </c>
      <c r="J146" s="98">
        <f>IF(ISERROR(VLOOKUP('Salidas Pacientes'!$C146,'BD Pacientes'!$A:$I,7,FALSE)),"",VLOOKUP('Salidas Pacientes'!$C146,'BD Pacientes'!$A:$I,7,FALSE))</f>
        <v>67039261</v>
      </c>
      <c r="K146" s="99" t="str">
        <f>IF(ISERROR(VLOOKUP('Salidas Pacientes'!$C146,'BD Pacientes'!$A:$I,8,FALSE)),"",VLOOKUP('Salidas Pacientes'!$C146,'BD Pacientes'!$A:$I,8,FALSE))</f>
        <v>NUBIA VALDIVIESO</v>
      </c>
      <c r="L146" s="17">
        <f>IF(ISERROR(VLOOKUP('Salidas Pacientes'!$C146,'BD Pacientes'!$A:$I,9,FALSE)),"",VLOOKUP('Salidas Pacientes'!$C146,'BD Pacientes'!$A:$I,9,FALSE))</f>
        <v>3186445700</v>
      </c>
      <c r="M146" s="17" t="s">
        <v>89</v>
      </c>
      <c r="N146" s="16" t="str">
        <f>IF(ISERROR(VLOOKUP('Salidas Pacientes'!$M146,Inventario!$A$2:$M$21,2,FALSE)),"",VLOOKUP('Salidas Pacientes'!$M146,Inventario!$A$2:$M$21,2,FALSE))</f>
        <v>Fluquadri</v>
      </c>
      <c r="O146" s="16" t="str">
        <f>IF(ISERROR(VLOOKUP('Salidas Pacientes'!$M146,Inventario!$A$2:$M$21,3,FALSE)),"",VLOOKUP('Salidas Pacientes'!$M146,Inventario!$A$2:$M$21,3,FALSE))</f>
        <v>Influenza</v>
      </c>
      <c r="P146" s="100" t="str">
        <f>IF(ISERROR(VLOOKUP('Salidas Pacientes'!$M146,Inventario!$A$2:$M$21,4,FALSE)),"",VLOOKUP('Salidas Pacientes'!$M146,Inventario!$A$2:$M$21,4,FALSE))</f>
        <v>IPS FARALLONES</v>
      </c>
      <c r="Q146" s="100" t="str">
        <f>IF(ISERROR(VLOOKUP('Salidas Pacientes'!$M146,Inventario!$A$2:$M$21,5,FALSE)),"",VLOOKUP('Salidas Pacientes'!$M146,Inventario!$A$2:$M$21,5,FALSE))</f>
        <v>Sanofi</v>
      </c>
      <c r="R146" s="17" t="str">
        <f>IF(ISERROR(VLOOKUP('Salidas Pacientes'!$M146,Inventario!$A$2:$M$21,6,FALSE)),"",VLOOKUP('Salidas Pacientes'!$M146,Inventario!$A$2:$M$21,6,FALSE))</f>
        <v>164992</v>
      </c>
      <c r="S146" s="101" t="s">
        <v>158</v>
      </c>
      <c r="T146" s="102">
        <f>IF(ISERROR(VLOOKUP('Salidas Pacientes'!$S146,Entradas!$H$1:$I$412,2,FALSE)),"",VLOOKUP('Salidas Pacientes'!$S146,Entradas!$H$1:$I$412,2,FALSE))</f>
        <v>44592</v>
      </c>
      <c r="U146" s="98"/>
      <c r="V146" s="98">
        <v>1</v>
      </c>
      <c r="W146" s="105"/>
    </row>
    <row r="147" spans="1:23" ht="15.75" hidden="1" customHeight="1" outlineLevel="1">
      <c r="A147" s="95">
        <v>44477</v>
      </c>
      <c r="B147" s="95" t="s">
        <v>276</v>
      </c>
      <c r="C147" s="98">
        <v>1232810472</v>
      </c>
      <c r="D147" s="17" t="str">
        <f>IF(ISERROR(VLOOKUP('Salidas Pacientes'!$C147,'BD Pacientes'!$A:I,2,FALSE)),"",VLOOKUP('Salidas Pacientes'!$C147,'BD Pacientes'!$A:I,2,FALSE))</f>
        <v>RC</v>
      </c>
      <c r="E147" s="16" t="str">
        <f>IF(ISERROR(VLOOKUP('Salidas Pacientes'!$C147,'BD Pacientes'!$A:I,3,FALSE)),"",VLOOKUP('Salidas Pacientes'!$C147,'BD Pacientes'!$A:I,3,FALSE))</f>
        <v>MARTINA HINCAPIE VALDIVIESO</v>
      </c>
      <c r="F147" s="17" t="str">
        <f>IF(ISERROR(VLOOKUP('Salidas Pacientes'!$C147,'BD Pacientes'!$A:I,4,FALSE)),"",VLOOKUP('Salidas Pacientes'!$C147,'BD Pacientes'!$A:I,4,FALSE))</f>
        <v>F</v>
      </c>
      <c r="G147" s="95">
        <f>IF(ISERROR(VLOOKUP('Salidas Pacientes'!$C147,'BD Pacientes'!$A:I,5,FALSE)),"",VLOOKUP('Salidas Pacientes'!$C147,'BD Pacientes'!$A:I,5,FALSE))</f>
        <v>43789</v>
      </c>
      <c r="H147" s="95" t="str">
        <f t="shared" ca="1" si="0"/>
        <v>3 año, 9 mes</v>
      </c>
      <c r="I147" s="97" t="str">
        <f>IF(ISERROR(VLOOKUP('Salidas Pacientes'!$C147,'BD Pacientes'!$A:$I,6,FALSE)),"",VLOOKUP('Salidas Pacientes'!$C147,'BD Pacientes'!$A:$I,6,FALSE))</f>
        <v>CALLE 5 #80-109</v>
      </c>
      <c r="J147" s="98">
        <f>IF(ISERROR(VLOOKUP('Salidas Pacientes'!$C147,'BD Pacientes'!$A:$I,7,FALSE)),"",VLOOKUP('Salidas Pacientes'!$C147,'BD Pacientes'!$A:$I,7,FALSE))</f>
        <v>67039261</v>
      </c>
      <c r="K147" s="99" t="str">
        <f>IF(ISERROR(VLOOKUP('Salidas Pacientes'!$C147,'BD Pacientes'!$A:$I,8,FALSE)),"",VLOOKUP('Salidas Pacientes'!$C147,'BD Pacientes'!$A:$I,8,FALSE))</f>
        <v>NUBIA VALDIVIESO</v>
      </c>
      <c r="L147" s="17">
        <f>IF(ISERROR(VLOOKUP('Salidas Pacientes'!$C147,'BD Pacientes'!$A:$I,9,FALSE)),"",VLOOKUP('Salidas Pacientes'!$C147,'BD Pacientes'!$A:$I,9,FALSE))</f>
        <v>3186445700</v>
      </c>
      <c r="M147" s="17" t="s">
        <v>81</v>
      </c>
      <c r="N147" s="16" t="str">
        <f>IF(ISERROR(VLOOKUP('Salidas Pacientes'!$M147,Inventario!$A$2:$M$21,2,FALSE)),"",VLOOKUP('Salidas Pacientes'!$M147,Inventario!$A$2:$M$21,2,FALSE))</f>
        <v>Stamaril</v>
      </c>
      <c r="O147" s="16" t="str">
        <f>IF(ISERROR(VLOOKUP('Salidas Pacientes'!$M147,Inventario!$A$2:$M$21,3,FALSE)),"",VLOOKUP('Salidas Pacientes'!$M147,Inventario!$A$2:$M$21,3,FALSE))</f>
        <v>Fiebre amarilla</v>
      </c>
      <c r="P147" s="100" t="str">
        <f>IF(ISERROR(VLOOKUP('Salidas Pacientes'!$M147,Inventario!$A$2:$M$21,4,FALSE)),"",VLOOKUP('Salidas Pacientes'!$M147,Inventario!$A$2:$M$21,4,FALSE))</f>
        <v>IPS FARALLONES</v>
      </c>
      <c r="Q147" s="100" t="str">
        <f>IF(ISERROR(VLOOKUP('Salidas Pacientes'!$M147,Inventario!$A$2:$M$21,5,FALSE)),"",VLOOKUP('Salidas Pacientes'!$M147,Inventario!$A$2:$M$21,5,FALSE))</f>
        <v>Sanofi</v>
      </c>
      <c r="R147" s="17" t="str">
        <f>IF(ISERROR(VLOOKUP('Salidas Pacientes'!$M147,Inventario!$A$2:$M$21,6,FALSE)),"",VLOOKUP('Salidas Pacientes'!$M147,Inventario!$A$2:$M$21,6,FALSE))</f>
        <v>3000</v>
      </c>
      <c r="S147" s="101" t="s">
        <v>279</v>
      </c>
      <c r="T147" s="102" t="str">
        <f>IF(ISERROR(VLOOKUP('Salidas Pacientes'!$S147,Entradas!$H$1:$I$412,2,FALSE)),"",VLOOKUP('Salidas Pacientes'!$S147,Entradas!$H$1:$I$412,2,FALSE))</f>
        <v/>
      </c>
      <c r="U147" s="98"/>
      <c r="V147" s="98">
        <v>1</v>
      </c>
      <c r="W147" s="105"/>
    </row>
    <row r="148" spans="1:23" ht="15.75" hidden="1" customHeight="1" outlineLevel="1">
      <c r="A148" s="95">
        <v>44477</v>
      </c>
      <c r="B148" s="95" t="s">
        <v>276</v>
      </c>
      <c r="C148" s="98">
        <v>1232798250</v>
      </c>
      <c r="D148" s="17" t="str">
        <f>IF(ISERROR(VLOOKUP('Salidas Pacientes'!$C148,'BD Pacientes'!$A:I,2,FALSE)),"",VLOOKUP('Salidas Pacientes'!$C148,'BD Pacientes'!$A:I,2,FALSE))</f>
        <v>RC</v>
      </c>
      <c r="E148" s="16" t="str">
        <f>IF(ISERROR(VLOOKUP('Salidas Pacientes'!$C148,'BD Pacientes'!$A:I,3,FALSE)),"",VLOOKUP('Salidas Pacientes'!$C148,'BD Pacientes'!$A:I,3,FALSE))</f>
        <v>MARTINA GONZALEZ JIMENEZ</v>
      </c>
      <c r="F148" s="17" t="str">
        <f>IF(ISERROR(VLOOKUP('Salidas Pacientes'!$C148,'BD Pacientes'!$A:I,4,FALSE)),"",VLOOKUP('Salidas Pacientes'!$C148,'BD Pacientes'!$A:I,4,FALSE))</f>
        <v>F</v>
      </c>
      <c r="G148" s="95">
        <f>IF(ISERROR(VLOOKUP('Salidas Pacientes'!$C148,'BD Pacientes'!$A:I,5,FALSE)),"",VLOOKUP('Salidas Pacientes'!$C148,'BD Pacientes'!$A:I,5,FALSE))</f>
        <v>42625</v>
      </c>
      <c r="H148" s="95" t="str">
        <f t="shared" ca="1" si="0"/>
        <v>6 año, 11 mes</v>
      </c>
      <c r="I148" s="97" t="str">
        <f>IF(ISERROR(VLOOKUP('Salidas Pacientes'!$C148,'BD Pacientes'!$A:$I,6,FALSE)),"",VLOOKUP('Salidas Pacientes'!$C148,'BD Pacientes'!$A:$I,6,FALSE))</f>
        <v>CALLE 6A # 61-109</v>
      </c>
      <c r="J148" s="98">
        <f>IF(ISERROR(VLOOKUP('Salidas Pacientes'!$C148,'BD Pacientes'!$A:$I,7,FALSE)),"",VLOOKUP('Salidas Pacientes'!$C148,'BD Pacientes'!$A:$I,7,FALSE))</f>
        <v>67028958</v>
      </c>
      <c r="K148" s="99" t="str">
        <f>IF(ISERROR(VLOOKUP('Salidas Pacientes'!$C148,'BD Pacientes'!$A:$I,8,FALSE)),"",VLOOKUP('Salidas Pacientes'!$C148,'BD Pacientes'!$A:$I,8,FALSE))</f>
        <v>MARIA CLAUDIA JIMENEZ</v>
      </c>
      <c r="L148" s="17">
        <f>IF(ISERROR(VLOOKUP('Salidas Pacientes'!$C148,'BD Pacientes'!$A:$I,9,FALSE)),"",VLOOKUP('Salidas Pacientes'!$C148,'BD Pacientes'!$A:$I,9,FALSE))</f>
        <v>3006663200</v>
      </c>
      <c r="M148" s="17" t="s">
        <v>148</v>
      </c>
      <c r="N148" s="16" t="str">
        <f>IF(ISERROR(VLOOKUP('Salidas Pacientes'!$M148,Inventario!$A$2:$M$21,2,FALSE)),"",VLOOKUP('Salidas Pacientes'!$M148,Inventario!$A$2:$M$21,2,FALSE))</f>
        <v xml:space="preserve">Tetraxim </v>
      </c>
      <c r="O148" s="16" t="str">
        <f>IF(ISERROR(VLOOKUP('Salidas Pacientes'!$M148,Inventario!$A$2:$M$21,3,FALSE)),"",VLOOKUP('Salidas Pacientes'!$M148,Inventario!$A$2:$M$21,3,FALSE))</f>
        <v>Difteria-Tosferina, tetano DPT</v>
      </c>
      <c r="P148" s="100" t="str">
        <f>IF(ISERROR(VLOOKUP('Salidas Pacientes'!$M148,Inventario!$A$2:$M$21,4,FALSE)),"",VLOOKUP('Salidas Pacientes'!$M148,Inventario!$A$2:$M$21,4,FALSE))</f>
        <v>IPS FARALLONES</v>
      </c>
      <c r="Q148" s="100" t="str">
        <f>IF(ISERROR(VLOOKUP('Salidas Pacientes'!$M148,Inventario!$A$2:$M$21,5,FALSE)),"",VLOOKUP('Salidas Pacientes'!$M148,Inventario!$A$2:$M$21,5,FALSE))</f>
        <v>Sanofi</v>
      </c>
      <c r="R148" s="17" t="str">
        <f>IF(ISERROR(VLOOKUP('Salidas Pacientes'!$M148,Inventario!$A$2:$M$21,6,FALSE)),"",VLOOKUP('Salidas Pacientes'!$M148,Inventario!$A$2:$M$21,6,FALSE))</f>
        <v>3300</v>
      </c>
      <c r="S148" s="101" t="s">
        <v>282</v>
      </c>
      <c r="T148" s="102" t="str">
        <f>IF(ISERROR(VLOOKUP('Salidas Pacientes'!$S148,Entradas!$H$1:$I$412,2,FALSE)),"",VLOOKUP('Salidas Pacientes'!$S148,Entradas!$H$1:$I$412,2,FALSE))</f>
        <v/>
      </c>
      <c r="U148" s="98"/>
      <c r="V148" s="98">
        <v>1</v>
      </c>
      <c r="W148" s="105"/>
    </row>
    <row r="149" spans="1:23" ht="15.75" hidden="1" customHeight="1" outlineLevel="1">
      <c r="A149" s="95">
        <v>44477</v>
      </c>
      <c r="B149" s="95" t="s">
        <v>276</v>
      </c>
      <c r="C149" s="98">
        <v>1232798250</v>
      </c>
      <c r="D149" s="17" t="str">
        <f>IF(ISERROR(VLOOKUP('Salidas Pacientes'!$C149,'BD Pacientes'!$A:I,2,FALSE)),"",VLOOKUP('Salidas Pacientes'!$C149,'BD Pacientes'!$A:I,2,FALSE))</f>
        <v>RC</v>
      </c>
      <c r="E149" s="16" t="str">
        <f>IF(ISERROR(VLOOKUP('Salidas Pacientes'!$C149,'BD Pacientes'!$A:I,3,FALSE)),"",VLOOKUP('Salidas Pacientes'!$C149,'BD Pacientes'!$A:I,3,FALSE))</f>
        <v>MARTINA GONZALEZ JIMENEZ</v>
      </c>
      <c r="F149" s="17" t="str">
        <f>IF(ISERROR(VLOOKUP('Salidas Pacientes'!$C149,'BD Pacientes'!$A:I,4,FALSE)),"",VLOOKUP('Salidas Pacientes'!$C149,'BD Pacientes'!$A:I,4,FALSE))</f>
        <v>F</v>
      </c>
      <c r="G149" s="95">
        <f>IF(ISERROR(VLOOKUP('Salidas Pacientes'!$C149,'BD Pacientes'!$A:I,5,FALSE)),"",VLOOKUP('Salidas Pacientes'!$C149,'BD Pacientes'!$A:I,5,FALSE))</f>
        <v>42625</v>
      </c>
      <c r="H149" s="95" t="str">
        <f t="shared" ca="1" si="0"/>
        <v>6 año, 11 mes</v>
      </c>
      <c r="I149" s="97" t="str">
        <f>IF(ISERROR(VLOOKUP('Salidas Pacientes'!$C149,'BD Pacientes'!$A:$I,6,FALSE)),"",VLOOKUP('Salidas Pacientes'!$C149,'BD Pacientes'!$A:$I,6,FALSE))</f>
        <v>CALLE 6A # 61-109</v>
      </c>
      <c r="J149" s="98">
        <f>IF(ISERROR(VLOOKUP('Salidas Pacientes'!$C149,'BD Pacientes'!$A:$I,7,FALSE)),"",VLOOKUP('Salidas Pacientes'!$C149,'BD Pacientes'!$A:$I,7,FALSE))</f>
        <v>67028958</v>
      </c>
      <c r="K149" s="99" t="str">
        <f>IF(ISERROR(VLOOKUP('Salidas Pacientes'!$C149,'BD Pacientes'!$A:$I,8,FALSE)),"",VLOOKUP('Salidas Pacientes'!$C149,'BD Pacientes'!$A:$I,8,FALSE))</f>
        <v>MARIA CLAUDIA JIMENEZ</v>
      </c>
      <c r="L149" s="17">
        <f>IF(ISERROR(VLOOKUP('Salidas Pacientes'!$C149,'BD Pacientes'!$A:$I,9,FALSE)),"",VLOOKUP('Salidas Pacientes'!$C149,'BD Pacientes'!$A:$I,9,FALSE))</f>
        <v>3006663200</v>
      </c>
      <c r="M149" s="17" t="s">
        <v>118</v>
      </c>
      <c r="N149" s="16" t="str">
        <f>IF(ISERROR(VLOOKUP('Salidas Pacientes'!$M149,Inventario!$A$2:$M$21,2,FALSE)),"",VLOOKUP('Salidas Pacientes'!$M149,Inventario!$A$2:$M$21,2,FALSE))</f>
        <v>Varivax</v>
      </c>
      <c r="O149" s="16" t="str">
        <f>IF(ISERROR(VLOOKUP('Salidas Pacientes'!$M149,Inventario!$A$2:$M$21,3,FALSE)),"",VLOOKUP('Salidas Pacientes'!$M149,Inventario!$A$2:$M$21,3,FALSE))</f>
        <v>Varicela</v>
      </c>
      <c r="P149" s="100" t="str">
        <f>IF(ISERROR(VLOOKUP('Salidas Pacientes'!$M149,Inventario!$A$2:$M$21,4,FALSE)),"",VLOOKUP('Salidas Pacientes'!$M149,Inventario!$A$2:$M$21,4,FALSE))</f>
        <v>IPS FARALLONES</v>
      </c>
      <c r="Q149" s="100" t="str">
        <f>IF(ISERROR(VLOOKUP('Salidas Pacientes'!$M149,Inventario!$A$2:$M$21,5,FALSE)),"",VLOOKUP('Salidas Pacientes'!$M149,Inventario!$A$2:$M$21,5,FALSE))</f>
        <v>Merck</v>
      </c>
      <c r="R149" s="17" t="str">
        <f>IF(ISERROR(VLOOKUP('Salidas Pacientes'!$M149,Inventario!$A$2:$M$21,6,FALSE)),"",VLOOKUP('Salidas Pacientes'!$M149,Inventario!$A$2:$M$21,6,FALSE))</f>
        <v>4500</v>
      </c>
      <c r="S149" s="101" t="s">
        <v>172</v>
      </c>
      <c r="T149" s="102">
        <f>IF(ISERROR(VLOOKUP('Salidas Pacientes'!$S149,Entradas!$H$1:$I$412,2,FALSE)),"",VLOOKUP('Salidas Pacientes'!$S149,Entradas!$H$1:$I$412,2,FALSE))</f>
        <v>45046</v>
      </c>
      <c r="U149" s="98"/>
      <c r="V149" s="98">
        <v>1</v>
      </c>
      <c r="W149" s="105"/>
    </row>
    <row r="150" spans="1:23" ht="15.75" hidden="1" customHeight="1" outlineLevel="1">
      <c r="A150" s="95">
        <v>44477</v>
      </c>
      <c r="B150" s="95" t="s">
        <v>276</v>
      </c>
      <c r="C150" s="98">
        <v>1232798250</v>
      </c>
      <c r="D150" s="17" t="str">
        <f>IF(ISERROR(VLOOKUP('Salidas Pacientes'!$C150,'BD Pacientes'!$A:I,2,FALSE)),"",VLOOKUP('Salidas Pacientes'!$C150,'BD Pacientes'!$A:I,2,FALSE))</f>
        <v>RC</v>
      </c>
      <c r="E150" s="16" t="str">
        <f>IF(ISERROR(VLOOKUP('Salidas Pacientes'!$C150,'BD Pacientes'!$A:I,3,FALSE)),"",VLOOKUP('Salidas Pacientes'!$C150,'BD Pacientes'!$A:I,3,FALSE))</f>
        <v>MARTINA GONZALEZ JIMENEZ</v>
      </c>
      <c r="F150" s="17" t="str">
        <f>IF(ISERROR(VLOOKUP('Salidas Pacientes'!$C150,'BD Pacientes'!$A:I,4,FALSE)),"",VLOOKUP('Salidas Pacientes'!$C150,'BD Pacientes'!$A:I,4,FALSE))</f>
        <v>F</v>
      </c>
      <c r="G150" s="95">
        <f>IF(ISERROR(VLOOKUP('Salidas Pacientes'!$C150,'BD Pacientes'!$A:I,5,FALSE)),"",VLOOKUP('Salidas Pacientes'!$C150,'BD Pacientes'!$A:I,5,FALSE))</f>
        <v>42625</v>
      </c>
      <c r="H150" s="95" t="str">
        <f t="shared" ca="1" si="0"/>
        <v>6 año, 11 mes</v>
      </c>
      <c r="I150" s="97" t="str">
        <f>IF(ISERROR(VLOOKUP('Salidas Pacientes'!$C150,'BD Pacientes'!$A:$I,6,FALSE)),"",VLOOKUP('Salidas Pacientes'!$C150,'BD Pacientes'!$A:$I,6,FALSE))</f>
        <v>CALLE 6A # 61-109</v>
      </c>
      <c r="J150" s="98">
        <f>IF(ISERROR(VLOOKUP('Salidas Pacientes'!$C150,'BD Pacientes'!$A:$I,7,FALSE)),"",VLOOKUP('Salidas Pacientes'!$C150,'BD Pacientes'!$A:$I,7,FALSE))</f>
        <v>67028958</v>
      </c>
      <c r="K150" s="99" t="str">
        <f>IF(ISERROR(VLOOKUP('Salidas Pacientes'!$C150,'BD Pacientes'!$A:$I,8,FALSE)),"",VLOOKUP('Salidas Pacientes'!$C150,'BD Pacientes'!$A:$I,8,FALSE))</f>
        <v>MARIA CLAUDIA JIMENEZ</v>
      </c>
      <c r="L150" s="17">
        <f>IF(ISERROR(VLOOKUP('Salidas Pacientes'!$C150,'BD Pacientes'!$A:$I,9,FALSE)),"",VLOOKUP('Salidas Pacientes'!$C150,'BD Pacientes'!$A:$I,9,FALSE))</f>
        <v>3006663200</v>
      </c>
      <c r="M150" s="17" t="s">
        <v>108</v>
      </c>
      <c r="N150" s="16" t="str">
        <f>IF(ISERROR(VLOOKUP('Salidas Pacientes'!$M150,Inventario!$A$2:$M$21,2,FALSE)),"",VLOOKUP('Salidas Pacientes'!$M150,Inventario!$A$2:$M$21,2,FALSE))</f>
        <v>Priorix</v>
      </c>
      <c r="O150" s="16" t="str">
        <f>IF(ISERROR(VLOOKUP('Salidas Pacientes'!$M150,Inventario!$A$2:$M$21,3,FALSE)),"",VLOOKUP('Salidas Pacientes'!$M150,Inventario!$A$2:$M$21,3,FALSE))</f>
        <v>Rubeola, Sarampion, Paperas</v>
      </c>
      <c r="P150" s="100" t="str">
        <f>IF(ISERROR(VLOOKUP('Salidas Pacientes'!$M150,Inventario!$A$2:$M$21,4,FALSE)),"",VLOOKUP('Salidas Pacientes'!$M150,Inventario!$A$2:$M$21,4,FALSE))</f>
        <v>IPS FARALLONES</v>
      </c>
      <c r="Q150" s="100" t="str">
        <f>IF(ISERROR(VLOOKUP('Salidas Pacientes'!$M150,Inventario!$A$2:$M$21,5,FALSE)),"",VLOOKUP('Salidas Pacientes'!$M150,Inventario!$A$2:$M$21,5,FALSE))</f>
        <v>Glaxo</v>
      </c>
      <c r="R150" s="17" t="str">
        <f>IF(ISERROR(VLOOKUP('Salidas Pacientes'!$M150,Inventario!$A$2:$M$21,6,FALSE)),"",VLOOKUP('Salidas Pacientes'!$M150,Inventario!$A$2:$M$21,6,FALSE))</f>
        <v>1000</v>
      </c>
      <c r="S150" s="101" t="s">
        <v>165</v>
      </c>
      <c r="T150" s="102">
        <f>IF(ISERROR(VLOOKUP('Salidas Pacientes'!$S150,Entradas!$H$1:$I$412,2,FALSE)),"",VLOOKUP('Salidas Pacientes'!$S150,Entradas!$H$1:$I$412,2,FALSE))</f>
        <v>44712</v>
      </c>
      <c r="U150" s="98"/>
      <c r="V150" s="98">
        <v>1</v>
      </c>
      <c r="W150" s="105"/>
    </row>
    <row r="151" spans="1:23" ht="15.75" hidden="1" customHeight="1" outlineLevel="1">
      <c r="A151" s="95">
        <v>44477</v>
      </c>
      <c r="B151" s="95" t="s">
        <v>276</v>
      </c>
      <c r="C151" s="98">
        <v>1232816741</v>
      </c>
      <c r="D151" s="17" t="str">
        <f>IF(ISERROR(VLOOKUP('Salidas Pacientes'!$C151,'BD Pacientes'!$A:I,2,FALSE)),"",VLOOKUP('Salidas Pacientes'!$C151,'BD Pacientes'!$A:I,2,FALSE))</f>
        <v>RC</v>
      </c>
      <c r="E151" s="16" t="str">
        <f>IF(ISERROR(VLOOKUP('Salidas Pacientes'!$C151,'BD Pacientes'!$A:I,3,FALSE)),"",VLOOKUP('Salidas Pacientes'!$C151,'BD Pacientes'!$A:I,3,FALSE))</f>
        <v>MARIA PAULA SOSCUE LEDESMA</v>
      </c>
      <c r="F151" s="17" t="str">
        <f>IF(ISERROR(VLOOKUP('Salidas Pacientes'!$C151,'BD Pacientes'!$A:I,4,FALSE)),"",VLOOKUP('Salidas Pacientes'!$C151,'BD Pacientes'!$A:I,4,FALSE))</f>
        <v>F</v>
      </c>
      <c r="G151" s="95">
        <f>IF(ISERROR(VLOOKUP('Salidas Pacientes'!$C151,'BD Pacientes'!$A:I,5,FALSE)),"",VLOOKUP('Salidas Pacientes'!$C151,'BD Pacientes'!$A:I,5,FALSE))</f>
        <v>44385</v>
      </c>
      <c r="H151" s="95" t="str">
        <f t="shared" ca="1" si="0"/>
        <v>2 año, 1 mes</v>
      </c>
      <c r="I151" s="97" t="str">
        <f>IF(ISERROR(VLOOKUP('Salidas Pacientes'!$C151,'BD Pacientes'!$A:$I,6,FALSE)),"",VLOOKUP('Salidas Pacientes'!$C151,'BD Pacientes'!$A:$I,6,FALSE))</f>
        <v>CRA 96 # 53-172</v>
      </c>
      <c r="J151" s="98">
        <f>IF(ISERROR(VLOOKUP('Salidas Pacientes'!$C151,'BD Pacientes'!$A:$I,7,FALSE)),"",VLOOKUP('Salidas Pacientes'!$C151,'BD Pacientes'!$A:$I,7,FALSE))</f>
        <v>1053809192</v>
      </c>
      <c r="K151" s="99" t="str">
        <f>IF(ISERROR(VLOOKUP('Salidas Pacientes'!$C151,'BD Pacientes'!$A:$I,8,FALSE)),"",VLOOKUP('Salidas Pacientes'!$C151,'BD Pacientes'!$A:$I,8,FALSE))</f>
        <v>MARIA DEL PILAR LEDESMA</v>
      </c>
      <c r="L151" s="17">
        <f>IF(ISERROR(VLOOKUP('Salidas Pacientes'!$C151,'BD Pacientes'!$A:$I,9,FALSE)),"",VLOOKUP('Salidas Pacientes'!$C151,'BD Pacientes'!$A:$I,9,FALSE))</f>
        <v>3227257828</v>
      </c>
      <c r="M151" s="17" t="s">
        <v>47</v>
      </c>
      <c r="N151" s="16" t="str">
        <f>IF(ISERROR(VLOOKUP('Salidas Pacientes'!$M151,Inventario!$A$2:$M$21,2,FALSE)),"",VLOOKUP('Salidas Pacientes'!$M151,Inventario!$A$2:$M$21,2,FALSE))</f>
        <v>Nimenrix</v>
      </c>
      <c r="O151" s="16" t="str">
        <f>IF(ISERROR(VLOOKUP('Salidas Pacientes'!$M151,Inventario!$A$2:$M$21,3,FALSE)),"",VLOOKUP('Salidas Pacientes'!$M151,Inventario!$A$2:$M$21,3,FALSE))</f>
        <v>Meningococo</v>
      </c>
      <c r="P151" s="100" t="str">
        <f>IF(ISERROR(VLOOKUP('Salidas Pacientes'!$M151,Inventario!$A$2:$M$21,4,FALSE)),"",VLOOKUP('Salidas Pacientes'!$M151,Inventario!$A$2:$M$21,4,FALSE))</f>
        <v>Cobo Medical</v>
      </c>
      <c r="Q151" s="100" t="str">
        <f>IF(ISERROR(VLOOKUP('Salidas Pacientes'!$M151,Inventario!$A$2:$M$21,5,FALSE)),"",VLOOKUP('Salidas Pacientes'!$M151,Inventario!$A$2:$M$21,5,FALSE))</f>
        <v>Pfizer</v>
      </c>
      <c r="R151" s="17" t="str">
        <f>IF(ISERROR(VLOOKUP('Salidas Pacientes'!$M151,Inventario!$A$2:$M$21,6,FALSE)),"",VLOOKUP('Salidas Pacientes'!$M151,Inventario!$A$2:$M$21,6,FALSE))</f>
        <v>3904</v>
      </c>
      <c r="S151" s="101" t="s">
        <v>173</v>
      </c>
      <c r="T151" s="102">
        <f>IF(ISERROR(VLOOKUP('Salidas Pacientes'!$S151,Entradas!$H$1:$I$412,2,FALSE)),"",VLOOKUP('Salidas Pacientes'!$S151,Entradas!$H$1:$I$412,2,FALSE))</f>
        <v>45077</v>
      </c>
      <c r="U151" s="98"/>
      <c r="V151" s="98">
        <v>1</v>
      </c>
      <c r="W151" s="105"/>
    </row>
    <row r="152" spans="1:23" ht="15.75" hidden="1" customHeight="1" outlineLevel="1">
      <c r="A152" s="95">
        <v>44477</v>
      </c>
      <c r="B152" s="95" t="s">
        <v>276</v>
      </c>
      <c r="C152" s="98">
        <v>1112068998</v>
      </c>
      <c r="D152" s="17" t="str">
        <f>IF(ISERROR(VLOOKUP('Salidas Pacientes'!$C152,'BD Pacientes'!$A:I,2,FALSE)),"",VLOOKUP('Salidas Pacientes'!$C152,'BD Pacientes'!$A:I,2,FALSE))</f>
        <v>RC</v>
      </c>
      <c r="E152" s="16" t="str">
        <f>IF(ISERROR(VLOOKUP('Salidas Pacientes'!$C152,'BD Pacientes'!$A:I,3,FALSE)),"",VLOOKUP('Salidas Pacientes'!$C152,'BD Pacientes'!$A:I,3,FALSE))</f>
        <v>MARCOS VICTORIA SIERRA</v>
      </c>
      <c r="F152" s="17" t="str">
        <f>IF(ISERROR(VLOOKUP('Salidas Pacientes'!$C152,'BD Pacientes'!$A:I,4,FALSE)),"",VLOOKUP('Salidas Pacientes'!$C152,'BD Pacientes'!$A:I,4,FALSE))</f>
        <v>M</v>
      </c>
      <c r="G152" s="95">
        <f>IF(ISERROR(VLOOKUP('Salidas Pacientes'!$C152,'BD Pacientes'!$A:I,5,FALSE)),"",VLOOKUP('Salidas Pacientes'!$C152,'BD Pacientes'!$A:I,5,FALSE))</f>
        <v>0</v>
      </c>
      <c r="H152" s="95" t="str">
        <f t="shared" ca="1" si="0"/>
        <v>123 año, 7 mes</v>
      </c>
      <c r="I152" s="97" t="str">
        <f>IF(ISERROR(VLOOKUP('Salidas Pacientes'!$C152,'BD Pacientes'!$A:$I,6,FALSE)),"",VLOOKUP('Salidas Pacientes'!$C152,'BD Pacientes'!$A:$I,6,FALSE))</f>
        <v>CRA 108 #44-84</v>
      </c>
      <c r="J152" s="98">
        <f>IF(ISERROR(VLOOKUP('Salidas Pacientes'!$C152,'BD Pacientes'!$A:$I,7,FALSE)),"",VLOOKUP('Salidas Pacientes'!$C152,'BD Pacientes'!$A:$I,7,FALSE))</f>
        <v>0</v>
      </c>
      <c r="K152" s="99">
        <f>IF(ISERROR(VLOOKUP('Salidas Pacientes'!$C152,'BD Pacientes'!$A:$I,8,FALSE)),"",VLOOKUP('Salidas Pacientes'!$C152,'BD Pacientes'!$A:$I,8,FALSE))</f>
        <v>0</v>
      </c>
      <c r="L152" s="17">
        <f>IF(ISERROR(VLOOKUP('Salidas Pacientes'!$C152,'BD Pacientes'!$A:$I,9,FALSE)),"",VLOOKUP('Salidas Pacientes'!$C152,'BD Pacientes'!$A:$I,9,FALSE))</f>
        <v>0</v>
      </c>
      <c r="M152" s="17" t="s">
        <v>47</v>
      </c>
      <c r="N152" s="16" t="str">
        <f>IF(ISERROR(VLOOKUP('Salidas Pacientes'!$M152,Inventario!$A$2:$M$21,2,FALSE)),"",VLOOKUP('Salidas Pacientes'!$M152,Inventario!$A$2:$M$21,2,FALSE))</f>
        <v>Nimenrix</v>
      </c>
      <c r="O152" s="16" t="str">
        <f>IF(ISERROR(VLOOKUP('Salidas Pacientes'!$M152,Inventario!$A$2:$M$21,3,FALSE)),"",VLOOKUP('Salidas Pacientes'!$M152,Inventario!$A$2:$M$21,3,FALSE))</f>
        <v>Meningococo</v>
      </c>
      <c r="P152" s="100" t="str">
        <f>IF(ISERROR(VLOOKUP('Salidas Pacientes'!$M152,Inventario!$A$2:$M$21,4,FALSE)),"",VLOOKUP('Salidas Pacientes'!$M152,Inventario!$A$2:$M$21,4,FALSE))</f>
        <v>Cobo Medical</v>
      </c>
      <c r="Q152" s="100" t="str">
        <f>IF(ISERROR(VLOOKUP('Salidas Pacientes'!$M152,Inventario!$A$2:$M$21,5,FALSE)),"",VLOOKUP('Salidas Pacientes'!$M152,Inventario!$A$2:$M$21,5,FALSE))</f>
        <v>Pfizer</v>
      </c>
      <c r="R152" s="17" t="str">
        <f>IF(ISERROR(VLOOKUP('Salidas Pacientes'!$M152,Inventario!$A$2:$M$21,6,FALSE)),"",VLOOKUP('Salidas Pacientes'!$M152,Inventario!$A$2:$M$21,6,FALSE))</f>
        <v>3904</v>
      </c>
      <c r="S152" s="101" t="s">
        <v>173</v>
      </c>
      <c r="T152" s="102">
        <f>IF(ISERROR(VLOOKUP('Salidas Pacientes'!$S152,Entradas!$H$1:$I$412,2,FALSE)),"",VLOOKUP('Salidas Pacientes'!$S152,Entradas!$H$1:$I$412,2,FALSE))</f>
        <v>45077</v>
      </c>
      <c r="U152" s="98"/>
      <c r="V152" s="98">
        <v>1</v>
      </c>
      <c r="W152" s="105"/>
    </row>
    <row r="153" spans="1:23" ht="15.75" hidden="1" customHeight="1" outlineLevel="1">
      <c r="A153" s="95">
        <v>44477</v>
      </c>
      <c r="B153" s="95" t="s">
        <v>276</v>
      </c>
      <c r="C153" s="98">
        <v>1232816645</v>
      </c>
      <c r="D153" s="17" t="str">
        <f>IF(ISERROR(VLOOKUP('Salidas Pacientes'!$C153,'BD Pacientes'!$A:I,2,FALSE)),"",VLOOKUP('Salidas Pacientes'!$C153,'BD Pacientes'!$A:I,2,FALSE))</f>
        <v>RC</v>
      </c>
      <c r="E153" s="16" t="str">
        <f>IF(ISERROR(VLOOKUP('Salidas Pacientes'!$C153,'BD Pacientes'!$A:I,3,FALSE)),"",VLOOKUP('Salidas Pacientes'!$C153,'BD Pacientes'!$A:I,3,FALSE))</f>
        <v>LUCIA HURTADO AGREDO</v>
      </c>
      <c r="F153" s="17" t="str">
        <f>IF(ISERROR(VLOOKUP('Salidas Pacientes'!$C153,'BD Pacientes'!$A:I,4,FALSE)),"",VLOOKUP('Salidas Pacientes'!$C153,'BD Pacientes'!$A:I,4,FALSE))</f>
        <v>F</v>
      </c>
      <c r="G153" s="95">
        <f>IF(ISERROR(VLOOKUP('Salidas Pacientes'!$C153,'BD Pacientes'!$A:I,5,FALSE)),"",VLOOKUP('Salidas Pacientes'!$C153,'BD Pacientes'!$A:I,5,FALSE))</f>
        <v>0</v>
      </c>
      <c r="H153" s="95" t="str">
        <f t="shared" ca="1" si="0"/>
        <v>123 año, 7 mes</v>
      </c>
      <c r="I153" s="97" t="str">
        <f>IF(ISERROR(VLOOKUP('Salidas Pacientes'!$C153,'BD Pacientes'!$A:$I,6,FALSE)),"",VLOOKUP('Salidas Pacientes'!$C153,'BD Pacientes'!$A:$I,6,FALSE))</f>
        <v>CALLE 5 SUR # 21-50 PISO 2</v>
      </c>
      <c r="J153" s="98">
        <f>IF(ISERROR(VLOOKUP('Salidas Pacientes'!$C153,'BD Pacientes'!$A:$I,7,FALSE)),"",VLOOKUP('Salidas Pacientes'!$C153,'BD Pacientes'!$A:$I,7,FALSE))</f>
        <v>0</v>
      </c>
      <c r="K153" s="99">
        <f>IF(ISERROR(VLOOKUP('Salidas Pacientes'!$C153,'BD Pacientes'!$A:$I,8,FALSE)),"",VLOOKUP('Salidas Pacientes'!$C153,'BD Pacientes'!$A:$I,8,FALSE))</f>
        <v>0</v>
      </c>
      <c r="L153" s="17">
        <f>IF(ISERROR(VLOOKUP('Salidas Pacientes'!$C153,'BD Pacientes'!$A:$I,9,FALSE)),"",VLOOKUP('Salidas Pacientes'!$C153,'BD Pacientes'!$A:$I,9,FALSE))</f>
        <v>0</v>
      </c>
      <c r="M153" s="17" t="s">
        <v>47</v>
      </c>
      <c r="N153" s="16" t="str">
        <f>IF(ISERROR(VLOOKUP('Salidas Pacientes'!$M153,Inventario!$A$2:$M$21,2,FALSE)),"",VLOOKUP('Salidas Pacientes'!$M153,Inventario!$A$2:$M$21,2,FALSE))</f>
        <v>Nimenrix</v>
      </c>
      <c r="O153" s="16" t="str">
        <f>IF(ISERROR(VLOOKUP('Salidas Pacientes'!$M153,Inventario!$A$2:$M$21,3,FALSE)),"",VLOOKUP('Salidas Pacientes'!$M153,Inventario!$A$2:$M$21,3,FALSE))</f>
        <v>Meningococo</v>
      </c>
      <c r="P153" s="100" t="str">
        <f>IF(ISERROR(VLOOKUP('Salidas Pacientes'!$M153,Inventario!$A$2:$M$21,4,FALSE)),"",VLOOKUP('Salidas Pacientes'!$M153,Inventario!$A$2:$M$21,4,FALSE))</f>
        <v>Cobo Medical</v>
      </c>
      <c r="Q153" s="100" t="str">
        <f>IF(ISERROR(VLOOKUP('Salidas Pacientes'!$M153,Inventario!$A$2:$M$21,5,FALSE)),"",VLOOKUP('Salidas Pacientes'!$M153,Inventario!$A$2:$M$21,5,FALSE))</f>
        <v>Pfizer</v>
      </c>
      <c r="R153" s="17" t="str">
        <f>IF(ISERROR(VLOOKUP('Salidas Pacientes'!$M153,Inventario!$A$2:$M$21,6,FALSE)),"",VLOOKUP('Salidas Pacientes'!$M153,Inventario!$A$2:$M$21,6,FALSE))</f>
        <v>3904</v>
      </c>
      <c r="S153" s="101" t="s">
        <v>173</v>
      </c>
      <c r="T153" s="102">
        <f>IF(ISERROR(VLOOKUP('Salidas Pacientes'!$S153,Entradas!$H$1:$I$412,2,FALSE)),"",VLOOKUP('Salidas Pacientes'!$S153,Entradas!$H$1:$I$412,2,FALSE))</f>
        <v>45077</v>
      </c>
      <c r="U153" s="98"/>
      <c r="V153" s="98">
        <v>1</v>
      </c>
      <c r="W153" s="105"/>
    </row>
    <row r="154" spans="1:23" ht="15.75" hidden="1" customHeight="1" outlineLevel="1">
      <c r="A154" s="95">
        <v>44477</v>
      </c>
      <c r="B154" s="95" t="s">
        <v>276</v>
      </c>
      <c r="C154" s="98">
        <v>1109569528</v>
      </c>
      <c r="D154" s="17" t="str">
        <f>IF(ISERROR(VLOOKUP('Salidas Pacientes'!$C154,'BD Pacientes'!$A:I,2,FALSE)),"",VLOOKUP('Salidas Pacientes'!$C154,'BD Pacientes'!$A:I,2,FALSE))</f>
        <v>RC</v>
      </c>
      <c r="E154" s="16" t="str">
        <f>IF(ISERROR(VLOOKUP('Salidas Pacientes'!$C154,'BD Pacientes'!$A:I,3,FALSE)),"",VLOOKUP('Salidas Pacientes'!$C154,'BD Pacientes'!$A:I,3,FALSE))</f>
        <v>JORGE IVAN GOMEZ ROJAS</v>
      </c>
      <c r="F154" s="17" t="str">
        <f>IF(ISERROR(VLOOKUP('Salidas Pacientes'!$C154,'BD Pacientes'!$A:I,4,FALSE)),"",VLOOKUP('Salidas Pacientes'!$C154,'BD Pacientes'!$A:I,4,FALSE))</f>
        <v>M</v>
      </c>
      <c r="G154" s="95">
        <f>IF(ISERROR(VLOOKUP('Salidas Pacientes'!$C154,'BD Pacientes'!$A:I,5,FALSE)),"",VLOOKUP('Salidas Pacientes'!$C154,'BD Pacientes'!$A:I,5,FALSE))</f>
        <v>0</v>
      </c>
      <c r="H154" s="95" t="str">
        <f t="shared" ca="1" si="0"/>
        <v>123 año, 7 mes</v>
      </c>
      <c r="I154" s="97" t="str">
        <f>IF(ISERROR(VLOOKUP('Salidas Pacientes'!$C154,'BD Pacientes'!$A:$I,6,FALSE)),"",VLOOKUP('Salidas Pacientes'!$C154,'BD Pacientes'!$A:$I,6,FALSE))</f>
        <v>CRA 29A #9-05</v>
      </c>
      <c r="J154" s="98">
        <f>IF(ISERROR(VLOOKUP('Salidas Pacientes'!$C154,'BD Pacientes'!$A:$I,7,FALSE)),"",VLOOKUP('Salidas Pacientes'!$C154,'BD Pacientes'!$A:$I,7,FALSE))</f>
        <v>0</v>
      </c>
      <c r="K154" s="99">
        <f>IF(ISERROR(VLOOKUP('Salidas Pacientes'!$C154,'BD Pacientes'!$A:$I,8,FALSE)),"",VLOOKUP('Salidas Pacientes'!$C154,'BD Pacientes'!$A:$I,8,FALSE))</f>
        <v>0</v>
      </c>
      <c r="L154" s="17">
        <f>IF(ISERROR(VLOOKUP('Salidas Pacientes'!$C154,'BD Pacientes'!$A:$I,9,FALSE)),"",VLOOKUP('Salidas Pacientes'!$C154,'BD Pacientes'!$A:$I,9,FALSE))</f>
        <v>0</v>
      </c>
      <c r="M154" s="17" t="s">
        <v>85</v>
      </c>
      <c r="N154" s="16" t="str">
        <f>IF(ISERROR(VLOOKUP('Salidas Pacientes'!$M154,Inventario!$A$2:$M$21,2,FALSE)),"",VLOOKUP('Salidas Pacientes'!$M154,Inventario!$A$2:$M$21,2,FALSE))</f>
        <v xml:space="preserve">Avaxim 80 </v>
      </c>
      <c r="O154" s="16" t="str">
        <f>IF(ISERROR(VLOOKUP('Salidas Pacientes'!$M154,Inventario!$A$2:$M$21,3,FALSE)),"",VLOOKUP('Salidas Pacientes'!$M154,Inventario!$A$2:$M$21,3,FALSE))</f>
        <v>Hepatitis A niño</v>
      </c>
      <c r="P154" s="100" t="str">
        <f>IF(ISERROR(VLOOKUP('Salidas Pacientes'!$M154,Inventario!$A$2:$M$21,4,FALSE)),"",VLOOKUP('Salidas Pacientes'!$M154,Inventario!$A$2:$M$21,4,FALSE))</f>
        <v>IPS FARALLONES</v>
      </c>
      <c r="Q154" s="100" t="str">
        <f>IF(ISERROR(VLOOKUP('Salidas Pacientes'!$M154,Inventario!$A$2:$M$21,5,FALSE)),"",VLOOKUP('Salidas Pacientes'!$M154,Inventario!$A$2:$M$21,5,FALSE))</f>
        <v>Sanofi</v>
      </c>
      <c r="R154" s="17" t="str">
        <f>IF(ISERROR(VLOOKUP('Salidas Pacientes'!$M154,Inventario!$A$2:$M$21,6,FALSE)),"",VLOOKUP('Salidas Pacientes'!$M154,Inventario!$A$2:$M$21,6,FALSE))</f>
        <v>2500</v>
      </c>
      <c r="S154" s="101" t="s">
        <v>175</v>
      </c>
      <c r="T154" s="102">
        <f>IF(ISERROR(VLOOKUP('Salidas Pacientes'!$S154,Entradas!$H$1:$I$412,2,FALSE)),"",VLOOKUP('Salidas Pacientes'!$S154,Entradas!$H$1:$I$412,2,FALSE))</f>
        <v>44561</v>
      </c>
      <c r="U154" s="98"/>
      <c r="V154" s="98">
        <v>1</v>
      </c>
      <c r="W154" s="105"/>
    </row>
    <row r="155" spans="1:23" ht="15.75" hidden="1" customHeight="1" outlineLevel="1">
      <c r="A155" s="95">
        <v>44477</v>
      </c>
      <c r="B155" s="95" t="s">
        <v>276</v>
      </c>
      <c r="C155" s="98">
        <v>1105388487</v>
      </c>
      <c r="D155" s="17" t="str">
        <f>IF(ISERROR(VLOOKUP('Salidas Pacientes'!$C155,'BD Pacientes'!$A:I,2,FALSE)),"",VLOOKUP('Salidas Pacientes'!$C155,'BD Pacientes'!$A:I,2,FALSE))</f>
        <v>TI</v>
      </c>
      <c r="E155" s="16" t="str">
        <f>IF(ISERROR(VLOOKUP('Salidas Pacientes'!$C155,'BD Pacientes'!$A:I,3,FALSE)),"",VLOOKUP('Salidas Pacientes'!$C155,'BD Pacientes'!$A:I,3,FALSE))</f>
        <v>JERONIMO CUESTAS ATEHORTUA</v>
      </c>
      <c r="F155" s="17" t="str">
        <f>IF(ISERROR(VLOOKUP('Salidas Pacientes'!$C155,'BD Pacientes'!$A:I,4,FALSE)),"",VLOOKUP('Salidas Pacientes'!$C155,'BD Pacientes'!$A:I,4,FALSE))</f>
        <v>M</v>
      </c>
      <c r="G155" s="95">
        <f>IF(ISERROR(VLOOKUP('Salidas Pacientes'!$C155,'BD Pacientes'!$A:I,5,FALSE)),"",VLOOKUP('Salidas Pacientes'!$C155,'BD Pacientes'!$A:I,5,FALSE))</f>
        <v>0</v>
      </c>
      <c r="H155" s="95" t="str">
        <f t="shared" ca="1" si="0"/>
        <v>123 año, 7 mes</v>
      </c>
      <c r="I155" s="97" t="str">
        <f>IF(ISERROR(VLOOKUP('Salidas Pacientes'!$C155,'BD Pacientes'!$A:$I,6,FALSE)),"",VLOOKUP('Salidas Pacientes'!$C155,'BD Pacientes'!$A:$I,6,FALSE))</f>
        <v>CALLE 2 #19-250</v>
      </c>
      <c r="J155" s="98">
        <f>IF(ISERROR(VLOOKUP('Salidas Pacientes'!$C155,'BD Pacientes'!$A:$I,7,FALSE)),"",VLOOKUP('Salidas Pacientes'!$C155,'BD Pacientes'!$A:$I,7,FALSE))</f>
        <v>0</v>
      </c>
      <c r="K155" s="99">
        <f>IF(ISERROR(VLOOKUP('Salidas Pacientes'!$C155,'BD Pacientes'!$A:$I,8,FALSE)),"",VLOOKUP('Salidas Pacientes'!$C155,'BD Pacientes'!$A:$I,8,FALSE))</f>
        <v>0</v>
      </c>
      <c r="L155" s="17">
        <f>IF(ISERROR(VLOOKUP('Salidas Pacientes'!$C155,'BD Pacientes'!$A:$I,9,FALSE)),"",VLOOKUP('Salidas Pacientes'!$C155,'BD Pacientes'!$A:$I,9,FALSE))</f>
        <v>0</v>
      </c>
      <c r="M155" s="17" t="s">
        <v>118</v>
      </c>
      <c r="N155" s="16" t="str">
        <f>IF(ISERROR(VLOOKUP('Salidas Pacientes'!$M155,Inventario!$A$2:$M$21,2,FALSE)),"",VLOOKUP('Salidas Pacientes'!$M155,Inventario!$A$2:$M$21,2,FALSE))</f>
        <v>Varivax</v>
      </c>
      <c r="O155" s="16" t="str">
        <f>IF(ISERROR(VLOOKUP('Salidas Pacientes'!$M155,Inventario!$A$2:$M$21,3,FALSE)),"",VLOOKUP('Salidas Pacientes'!$M155,Inventario!$A$2:$M$21,3,FALSE))</f>
        <v>Varicela</v>
      </c>
      <c r="P155" s="100" t="str">
        <f>IF(ISERROR(VLOOKUP('Salidas Pacientes'!$M155,Inventario!$A$2:$M$21,4,FALSE)),"",VLOOKUP('Salidas Pacientes'!$M155,Inventario!$A$2:$M$21,4,FALSE))</f>
        <v>IPS FARALLONES</v>
      </c>
      <c r="Q155" s="100" t="str">
        <f>IF(ISERROR(VLOOKUP('Salidas Pacientes'!$M155,Inventario!$A$2:$M$21,5,FALSE)),"",VLOOKUP('Salidas Pacientes'!$M155,Inventario!$A$2:$M$21,5,FALSE))</f>
        <v>Merck</v>
      </c>
      <c r="R155" s="17" t="str">
        <f>IF(ISERROR(VLOOKUP('Salidas Pacientes'!$M155,Inventario!$A$2:$M$21,6,FALSE)),"",VLOOKUP('Salidas Pacientes'!$M155,Inventario!$A$2:$M$21,6,FALSE))</f>
        <v>4500</v>
      </c>
      <c r="S155" s="101" t="s">
        <v>172</v>
      </c>
      <c r="T155" s="102">
        <f>IF(ISERROR(VLOOKUP('Salidas Pacientes'!$S155,Entradas!$H$1:$I$412,2,FALSE)),"",VLOOKUP('Salidas Pacientes'!$S155,Entradas!$H$1:$I$412,2,FALSE))</f>
        <v>45046</v>
      </c>
      <c r="U155" s="98"/>
      <c r="V155" s="98">
        <v>1</v>
      </c>
      <c r="W155" s="105"/>
    </row>
    <row r="156" spans="1:23" ht="15.75" hidden="1" customHeight="1" outlineLevel="1">
      <c r="A156" s="95">
        <v>44478</v>
      </c>
      <c r="B156" s="95" t="s">
        <v>276</v>
      </c>
      <c r="C156" s="98">
        <v>1150691768</v>
      </c>
      <c r="D156" s="17" t="str">
        <f>IF(ISERROR(VLOOKUP('Salidas Pacientes'!$C156,'BD Pacientes'!$A:I,2,FALSE)),"",VLOOKUP('Salidas Pacientes'!$C156,'BD Pacientes'!$A:I,2,FALSE))</f>
        <v>TI</v>
      </c>
      <c r="E156" s="16" t="str">
        <f>IF(ISERROR(VLOOKUP('Salidas Pacientes'!$C156,'BD Pacientes'!$A:I,3,FALSE)),"",VLOOKUP('Salidas Pacientes'!$C156,'BD Pacientes'!$A:I,3,FALSE))</f>
        <v>LUCIANA TRUJILLO CARDONA</v>
      </c>
      <c r="F156" s="17" t="str">
        <f>IF(ISERROR(VLOOKUP('Salidas Pacientes'!$C156,'BD Pacientes'!$A:I,4,FALSE)),"",VLOOKUP('Salidas Pacientes'!$C156,'BD Pacientes'!$A:I,4,FALSE))</f>
        <v>F</v>
      </c>
      <c r="G156" s="95">
        <f>IF(ISERROR(VLOOKUP('Salidas Pacientes'!$C156,'BD Pacientes'!$A:I,5,FALSE)),"",VLOOKUP('Salidas Pacientes'!$C156,'BD Pacientes'!$A:I,5,FALSE))</f>
        <v>0</v>
      </c>
      <c r="H156" s="95" t="str">
        <f t="shared" ca="1" si="0"/>
        <v>123 año, 7 mes</v>
      </c>
      <c r="I156" s="97" t="str">
        <f>IF(ISERROR(VLOOKUP('Salidas Pacientes'!$C156,'BD Pacientes'!$A:$I,6,FALSE)),"",VLOOKUP('Salidas Pacientes'!$C156,'BD Pacientes'!$A:$I,6,FALSE))</f>
        <v>CRA 85B #13A1-05</v>
      </c>
      <c r="J156" s="98">
        <f>IF(ISERROR(VLOOKUP('Salidas Pacientes'!$C156,'BD Pacientes'!$A:$I,7,FALSE)),"",VLOOKUP('Salidas Pacientes'!$C156,'BD Pacientes'!$A:$I,7,FALSE))</f>
        <v>0</v>
      </c>
      <c r="K156" s="99">
        <f>IF(ISERROR(VLOOKUP('Salidas Pacientes'!$C156,'BD Pacientes'!$A:$I,8,FALSE)),"",VLOOKUP('Salidas Pacientes'!$C156,'BD Pacientes'!$A:$I,8,FALSE))</f>
        <v>0</v>
      </c>
      <c r="L156" s="17">
        <f>IF(ISERROR(VLOOKUP('Salidas Pacientes'!$C156,'BD Pacientes'!$A:$I,9,FALSE)),"",VLOOKUP('Salidas Pacientes'!$C156,'BD Pacientes'!$A:$I,9,FALSE))</f>
        <v>0</v>
      </c>
      <c r="M156" s="17" t="s">
        <v>89</v>
      </c>
      <c r="N156" s="16" t="str">
        <f>IF(ISERROR(VLOOKUP('Salidas Pacientes'!$M156,Inventario!$A$2:$M$21,2,FALSE)),"",VLOOKUP('Salidas Pacientes'!$M156,Inventario!$A$2:$M$21,2,FALSE))</f>
        <v>Fluquadri</v>
      </c>
      <c r="O156" s="16" t="str">
        <f>IF(ISERROR(VLOOKUP('Salidas Pacientes'!$M156,Inventario!$A$2:$M$21,3,FALSE)),"",VLOOKUP('Salidas Pacientes'!$M156,Inventario!$A$2:$M$21,3,FALSE))</f>
        <v>Influenza</v>
      </c>
      <c r="P156" s="100" t="str">
        <f>IF(ISERROR(VLOOKUP('Salidas Pacientes'!$M156,Inventario!$A$2:$M$21,4,FALSE)),"",VLOOKUP('Salidas Pacientes'!$M156,Inventario!$A$2:$M$21,4,FALSE))</f>
        <v>IPS FARALLONES</v>
      </c>
      <c r="Q156" s="100" t="str">
        <f>IF(ISERROR(VLOOKUP('Salidas Pacientes'!$M156,Inventario!$A$2:$M$21,5,FALSE)),"",VLOOKUP('Salidas Pacientes'!$M156,Inventario!$A$2:$M$21,5,FALSE))</f>
        <v>Sanofi</v>
      </c>
      <c r="R156" s="17" t="str">
        <f>IF(ISERROR(VLOOKUP('Salidas Pacientes'!$M156,Inventario!$A$2:$M$21,6,FALSE)),"",VLOOKUP('Salidas Pacientes'!$M156,Inventario!$A$2:$M$21,6,FALSE))</f>
        <v>164992</v>
      </c>
      <c r="S156" s="101" t="s">
        <v>158</v>
      </c>
      <c r="T156" s="102">
        <f>IF(ISERROR(VLOOKUP('Salidas Pacientes'!$S156,Entradas!$H$1:$I$412,2,FALSE)),"",VLOOKUP('Salidas Pacientes'!$S156,Entradas!$H$1:$I$412,2,FALSE))</f>
        <v>44592</v>
      </c>
      <c r="U156" s="98"/>
      <c r="V156" s="98">
        <v>1</v>
      </c>
      <c r="W156" s="105"/>
    </row>
    <row r="157" spans="1:23" ht="15.75" hidden="1" customHeight="1" outlineLevel="1">
      <c r="A157" s="95">
        <v>44478</v>
      </c>
      <c r="B157" s="95" t="s">
        <v>276</v>
      </c>
      <c r="C157" s="98">
        <v>1150691768</v>
      </c>
      <c r="D157" s="17" t="str">
        <f>IF(ISERROR(VLOOKUP('Salidas Pacientes'!$C157,'BD Pacientes'!$A:I,2,FALSE)),"",VLOOKUP('Salidas Pacientes'!$C157,'BD Pacientes'!$A:I,2,FALSE))</f>
        <v>TI</v>
      </c>
      <c r="E157" s="16" t="str">
        <f>IF(ISERROR(VLOOKUP('Salidas Pacientes'!$C157,'BD Pacientes'!$A:I,3,FALSE)),"",VLOOKUP('Salidas Pacientes'!$C157,'BD Pacientes'!$A:I,3,FALSE))</f>
        <v>LUCIANA TRUJILLO CARDONA</v>
      </c>
      <c r="F157" s="17" t="str">
        <f>IF(ISERROR(VLOOKUP('Salidas Pacientes'!$C157,'BD Pacientes'!$A:I,4,FALSE)),"",VLOOKUP('Salidas Pacientes'!$C157,'BD Pacientes'!$A:I,4,FALSE))</f>
        <v>F</v>
      </c>
      <c r="G157" s="95">
        <f>IF(ISERROR(VLOOKUP('Salidas Pacientes'!$C157,'BD Pacientes'!$A:I,5,FALSE)),"",VLOOKUP('Salidas Pacientes'!$C157,'BD Pacientes'!$A:I,5,FALSE))</f>
        <v>0</v>
      </c>
      <c r="H157" s="95" t="str">
        <f t="shared" ca="1" si="0"/>
        <v>123 año, 7 mes</v>
      </c>
      <c r="I157" s="97" t="str">
        <f>IF(ISERROR(VLOOKUP('Salidas Pacientes'!$C157,'BD Pacientes'!$A:$I,6,FALSE)),"",VLOOKUP('Salidas Pacientes'!$C157,'BD Pacientes'!$A:$I,6,FALSE))</f>
        <v>CRA 85B #13A1-05</v>
      </c>
      <c r="J157" s="98">
        <f>IF(ISERROR(VLOOKUP('Salidas Pacientes'!$C157,'BD Pacientes'!$A:$I,7,FALSE)),"",VLOOKUP('Salidas Pacientes'!$C157,'BD Pacientes'!$A:$I,7,FALSE))</f>
        <v>0</v>
      </c>
      <c r="K157" s="99">
        <f>IF(ISERROR(VLOOKUP('Salidas Pacientes'!$C157,'BD Pacientes'!$A:$I,8,FALSE)),"",VLOOKUP('Salidas Pacientes'!$C157,'BD Pacientes'!$A:$I,8,FALSE))</f>
        <v>0</v>
      </c>
      <c r="L157" s="17">
        <f>IF(ISERROR(VLOOKUP('Salidas Pacientes'!$C157,'BD Pacientes'!$A:$I,9,FALSE)),"",VLOOKUP('Salidas Pacientes'!$C157,'BD Pacientes'!$A:$I,9,FALSE))</f>
        <v>0</v>
      </c>
      <c r="M157" s="17" t="s">
        <v>47</v>
      </c>
      <c r="N157" s="16" t="str">
        <f>IF(ISERROR(VLOOKUP('Salidas Pacientes'!$M157,Inventario!$A$2:$M$21,2,FALSE)),"",VLOOKUP('Salidas Pacientes'!$M157,Inventario!$A$2:$M$21,2,FALSE))</f>
        <v>Nimenrix</v>
      </c>
      <c r="O157" s="16" t="str">
        <f>IF(ISERROR(VLOOKUP('Salidas Pacientes'!$M157,Inventario!$A$2:$M$21,3,FALSE)),"",VLOOKUP('Salidas Pacientes'!$M157,Inventario!$A$2:$M$21,3,FALSE))</f>
        <v>Meningococo</v>
      </c>
      <c r="P157" s="100" t="str">
        <f>IF(ISERROR(VLOOKUP('Salidas Pacientes'!$M157,Inventario!$A$2:$M$21,4,FALSE)),"",VLOOKUP('Salidas Pacientes'!$M157,Inventario!$A$2:$M$21,4,FALSE))</f>
        <v>Cobo Medical</v>
      </c>
      <c r="Q157" s="100" t="str">
        <f>IF(ISERROR(VLOOKUP('Salidas Pacientes'!$M157,Inventario!$A$2:$M$21,5,FALSE)),"",VLOOKUP('Salidas Pacientes'!$M157,Inventario!$A$2:$M$21,5,FALSE))</f>
        <v>Pfizer</v>
      </c>
      <c r="R157" s="17" t="str">
        <f>IF(ISERROR(VLOOKUP('Salidas Pacientes'!$M157,Inventario!$A$2:$M$21,6,FALSE)),"",VLOOKUP('Salidas Pacientes'!$M157,Inventario!$A$2:$M$21,6,FALSE))</f>
        <v>3904</v>
      </c>
      <c r="S157" s="101" t="s">
        <v>177</v>
      </c>
      <c r="T157" s="102">
        <f>IF(ISERROR(VLOOKUP('Salidas Pacientes'!$S157,Entradas!$H$1:$I$412,2,FALSE)),"",VLOOKUP('Salidas Pacientes'!$S157,Entradas!$H$1:$I$412,2,FALSE))</f>
        <v>44915</v>
      </c>
      <c r="U157" s="98"/>
      <c r="V157" s="98">
        <v>1</v>
      </c>
      <c r="W157" s="105"/>
    </row>
    <row r="158" spans="1:23" ht="15.75" hidden="1" customHeight="1" outlineLevel="1">
      <c r="A158" s="95">
        <v>44478</v>
      </c>
      <c r="B158" s="95" t="s">
        <v>276</v>
      </c>
      <c r="C158" s="98">
        <v>1109572090</v>
      </c>
      <c r="D158" s="17" t="str">
        <f>IF(ISERROR(VLOOKUP('Salidas Pacientes'!$C158,'BD Pacientes'!$A:I,2,FALSE)),"",VLOOKUP('Salidas Pacientes'!$C158,'BD Pacientes'!$A:I,2,FALSE))</f>
        <v>RC</v>
      </c>
      <c r="E158" s="16" t="str">
        <f>IF(ISERROR(VLOOKUP('Salidas Pacientes'!$C158,'BD Pacientes'!$A:I,3,FALSE)),"",VLOOKUP('Salidas Pacientes'!$C158,'BD Pacientes'!$A:I,3,FALSE))</f>
        <v>ANTONELLA RINCON RIVERA</v>
      </c>
      <c r="F158" s="17" t="str">
        <f>IF(ISERROR(VLOOKUP('Salidas Pacientes'!$C158,'BD Pacientes'!$A:I,4,FALSE)),"",VLOOKUP('Salidas Pacientes'!$C158,'BD Pacientes'!$A:I,4,FALSE))</f>
        <v>F</v>
      </c>
      <c r="G158" s="95">
        <f>IF(ISERROR(VLOOKUP('Salidas Pacientes'!$C158,'BD Pacientes'!$A:I,5,FALSE)),"",VLOOKUP('Salidas Pacientes'!$C158,'BD Pacientes'!$A:I,5,FALSE))</f>
        <v>0</v>
      </c>
      <c r="H158" s="95" t="str">
        <f t="shared" ca="1" si="0"/>
        <v>123 año, 7 mes</v>
      </c>
      <c r="I158" s="97" t="str">
        <f>IF(ISERROR(VLOOKUP('Salidas Pacientes'!$C158,'BD Pacientes'!$A:$I,6,FALSE)),"",VLOOKUP('Salidas Pacientes'!$C158,'BD Pacientes'!$A:$I,6,FALSE))</f>
        <v xml:space="preserve">CRA 36D #16C-23 </v>
      </c>
      <c r="J158" s="98">
        <f>IF(ISERROR(VLOOKUP('Salidas Pacientes'!$C158,'BD Pacientes'!$A:$I,7,FALSE)),"",VLOOKUP('Salidas Pacientes'!$C158,'BD Pacientes'!$A:$I,7,FALSE))</f>
        <v>0</v>
      </c>
      <c r="K158" s="99">
        <f>IF(ISERROR(VLOOKUP('Salidas Pacientes'!$C158,'BD Pacientes'!$A:$I,8,FALSE)),"",VLOOKUP('Salidas Pacientes'!$C158,'BD Pacientes'!$A:$I,8,FALSE))</f>
        <v>0</v>
      </c>
      <c r="L158" s="17">
        <f>IF(ISERROR(VLOOKUP('Salidas Pacientes'!$C158,'BD Pacientes'!$A:$I,9,FALSE)),"",VLOOKUP('Salidas Pacientes'!$C158,'BD Pacientes'!$A:$I,9,FALSE))</f>
        <v>0</v>
      </c>
      <c r="M158" s="17" t="s">
        <v>47</v>
      </c>
      <c r="N158" s="16" t="str">
        <f>IF(ISERROR(VLOOKUP('Salidas Pacientes'!$M158,Inventario!$A$2:$M$21,2,FALSE)),"",VLOOKUP('Salidas Pacientes'!$M158,Inventario!$A$2:$M$21,2,FALSE))</f>
        <v>Nimenrix</v>
      </c>
      <c r="O158" s="16" t="str">
        <f>IF(ISERROR(VLOOKUP('Salidas Pacientes'!$M158,Inventario!$A$2:$M$21,3,FALSE)),"",VLOOKUP('Salidas Pacientes'!$M158,Inventario!$A$2:$M$21,3,FALSE))</f>
        <v>Meningococo</v>
      </c>
      <c r="P158" s="100" t="str">
        <f>IF(ISERROR(VLOOKUP('Salidas Pacientes'!$M158,Inventario!$A$2:$M$21,4,FALSE)),"",VLOOKUP('Salidas Pacientes'!$M158,Inventario!$A$2:$M$21,4,FALSE))</f>
        <v>Cobo Medical</v>
      </c>
      <c r="Q158" s="100" t="str">
        <f>IF(ISERROR(VLOOKUP('Salidas Pacientes'!$M158,Inventario!$A$2:$M$21,5,FALSE)),"",VLOOKUP('Salidas Pacientes'!$M158,Inventario!$A$2:$M$21,5,FALSE))</f>
        <v>Pfizer</v>
      </c>
      <c r="R158" s="17" t="str">
        <f>IF(ISERROR(VLOOKUP('Salidas Pacientes'!$M158,Inventario!$A$2:$M$21,6,FALSE)),"",VLOOKUP('Salidas Pacientes'!$M158,Inventario!$A$2:$M$21,6,FALSE))</f>
        <v>3904</v>
      </c>
      <c r="S158" s="101" t="s">
        <v>177</v>
      </c>
      <c r="T158" s="102">
        <f>IF(ISERROR(VLOOKUP('Salidas Pacientes'!$S158,Entradas!$H$1:$I$412,2,FALSE)),"",VLOOKUP('Salidas Pacientes'!$S158,Entradas!$H$1:$I$412,2,FALSE))</f>
        <v>44915</v>
      </c>
      <c r="U158" s="98"/>
      <c r="V158" s="98">
        <v>1</v>
      </c>
      <c r="W158" s="105"/>
    </row>
    <row r="159" spans="1:23" ht="15.75" hidden="1" customHeight="1" outlineLevel="1">
      <c r="A159" s="95">
        <v>44480</v>
      </c>
      <c r="B159" s="95" t="s">
        <v>276</v>
      </c>
      <c r="C159" s="98">
        <v>1109570555</v>
      </c>
      <c r="D159" s="17" t="str">
        <f>IF(ISERROR(VLOOKUP('Salidas Pacientes'!$C159,'BD Pacientes'!$A:I,2,FALSE)),"",VLOOKUP('Salidas Pacientes'!$C159,'BD Pacientes'!$A:I,2,FALSE))</f>
        <v>RC</v>
      </c>
      <c r="E159" s="16" t="str">
        <f>IF(ISERROR(VLOOKUP('Salidas Pacientes'!$C159,'BD Pacientes'!$A:I,3,FALSE)),"",VLOOKUP('Salidas Pacientes'!$C159,'BD Pacientes'!$A:I,3,FALSE))</f>
        <v>VIOLETA SANCHEZ ZAPATA</v>
      </c>
      <c r="F159" s="17" t="str">
        <f>IF(ISERROR(VLOOKUP('Salidas Pacientes'!$C159,'BD Pacientes'!$A:I,4,FALSE)),"",VLOOKUP('Salidas Pacientes'!$C159,'BD Pacientes'!$A:I,4,FALSE))</f>
        <v>F</v>
      </c>
      <c r="G159" s="95">
        <f>IF(ISERROR(VLOOKUP('Salidas Pacientes'!$C159,'BD Pacientes'!$A:I,5,FALSE)),"",VLOOKUP('Salidas Pacientes'!$C159,'BD Pacientes'!$A:I,5,FALSE))</f>
        <v>0</v>
      </c>
      <c r="H159" s="95" t="str">
        <f t="shared" ca="1" si="0"/>
        <v>123 año, 7 mes</v>
      </c>
      <c r="I159" s="97" t="str">
        <f>IF(ISERROR(VLOOKUP('Salidas Pacientes'!$C159,'BD Pacientes'!$A:$I,6,FALSE)),"",VLOOKUP('Salidas Pacientes'!$C159,'BD Pacientes'!$A:$I,6,FALSE))</f>
        <v>CRA 41E # 41-63</v>
      </c>
      <c r="J159" s="98">
        <f>IF(ISERROR(VLOOKUP('Salidas Pacientes'!$C159,'BD Pacientes'!$A:$I,7,FALSE)),"",VLOOKUP('Salidas Pacientes'!$C159,'BD Pacientes'!$A:$I,7,FALSE))</f>
        <v>0</v>
      </c>
      <c r="K159" s="99">
        <f>IF(ISERROR(VLOOKUP('Salidas Pacientes'!$C159,'BD Pacientes'!$A:$I,8,FALSE)),"",VLOOKUP('Salidas Pacientes'!$C159,'BD Pacientes'!$A:$I,8,FALSE))</f>
        <v>0</v>
      </c>
      <c r="L159" s="17">
        <f>IF(ISERROR(VLOOKUP('Salidas Pacientes'!$C159,'BD Pacientes'!$A:$I,9,FALSE)),"",VLOOKUP('Salidas Pacientes'!$C159,'BD Pacientes'!$A:$I,9,FALSE))</f>
        <v>0</v>
      </c>
      <c r="M159" s="17" t="s">
        <v>118</v>
      </c>
      <c r="N159" s="16" t="str">
        <f>IF(ISERROR(VLOOKUP('Salidas Pacientes'!$M159,Inventario!$A$2:$M$21,2,FALSE)),"",VLOOKUP('Salidas Pacientes'!$M159,Inventario!$A$2:$M$21,2,FALSE))</f>
        <v>Varivax</v>
      </c>
      <c r="O159" s="16" t="str">
        <f>IF(ISERROR(VLOOKUP('Salidas Pacientes'!$M159,Inventario!$A$2:$M$21,3,FALSE)),"",VLOOKUP('Salidas Pacientes'!$M159,Inventario!$A$2:$M$21,3,FALSE))</f>
        <v>Varicela</v>
      </c>
      <c r="P159" s="100" t="str">
        <f>IF(ISERROR(VLOOKUP('Salidas Pacientes'!$M159,Inventario!$A$2:$M$21,4,FALSE)),"",VLOOKUP('Salidas Pacientes'!$M159,Inventario!$A$2:$M$21,4,FALSE))</f>
        <v>IPS FARALLONES</v>
      </c>
      <c r="Q159" s="100" t="str">
        <f>IF(ISERROR(VLOOKUP('Salidas Pacientes'!$M159,Inventario!$A$2:$M$21,5,FALSE)),"",VLOOKUP('Salidas Pacientes'!$M159,Inventario!$A$2:$M$21,5,FALSE))</f>
        <v>Merck</v>
      </c>
      <c r="R159" s="17" t="str">
        <f>IF(ISERROR(VLOOKUP('Salidas Pacientes'!$M159,Inventario!$A$2:$M$21,6,FALSE)),"",VLOOKUP('Salidas Pacientes'!$M159,Inventario!$A$2:$M$21,6,FALSE))</f>
        <v>4500</v>
      </c>
      <c r="S159" s="101" t="s">
        <v>172</v>
      </c>
      <c r="T159" s="102">
        <f>IF(ISERROR(VLOOKUP('Salidas Pacientes'!$S159,Entradas!$H$1:$I$412,2,FALSE)),"",VLOOKUP('Salidas Pacientes'!$S159,Entradas!$H$1:$I$412,2,FALSE))</f>
        <v>45046</v>
      </c>
      <c r="U159" s="98"/>
      <c r="V159" s="98">
        <v>1</v>
      </c>
      <c r="W159" s="105"/>
    </row>
    <row r="160" spans="1:23" ht="15.75" hidden="1" customHeight="1" outlineLevel="1">
      <c r="A160" s="95">
        <v>44480</v>
      </c>
      <c r="B160" s="95" t="s">
        <v>276</v>
      </c>
      <c r="C160" s="98">
        <v>1109570555</v>
      </c>
      <c r="D160" s="17" t="str">
        <f>IF(ISERROR(VLOOKUP('Salidas Pacientes'!$C160,'BD Pacientes'!$A:I,2,FALSE)),"",VLOOKUP('Salidas Pacientes'!$C160,'BD Pacientes'!$A:I,2,FALSE))</f>
        <v>RC</v>
      </c>
      <c r="E160" s="16" t="str">
        <f>IF(ISERROR(VLOOKUP('Salidas Pacientes'!$C160,'BD Pacientes'!$A:I,3,FALSE)),"",VLOOKUP('Salidas Pacientes'!$C160,'BD Pacientes'!$A:I,3,FALSE))</f>
        <v>VIOLETA SANCHEZ ZAPATA</v>
      </c>
      <c r="F160" s="17" t="str">
        <f>IF(ISERROR(VLOOKUP('Salidas Pacientes'!$C160,'BD Pacientes'!$A:I,4,FALSE)),"",VLOOKUP('Salidas Pacientes'!$C160,'BD Pacientes'!$A:I,4,FALSE))</f>
        <v>F</v>
      </c>
      <c r="G160" s="95">
        <f>IF(ISERROR(VLOOKUP('Salidas Pacientes'!$C160,'BD Pacientes'!$A:I,5,FALSE)),"",VLOOKUP('Salidas Pacientes'!$C160,'BD Pacientes'!$A:I,5,FALSE))</f>
        <v>0</v>
      </c>
      <c r="H160" s="95" t="str">
        <f t="shared" ca="1" si="0"/>
        <v>123 año, 7 mes</v>
      </c>
      <c r="I160" s="97" t="str">
        <f>IF(ISERROR(VLOOKUP('Salidas Pacientes'!$C160,'BD Pacientes'!$A:$I,6,FALSE)),"",VLOOKUP('Salidas Pacientes'!$C160,'BD Pacientes'!$A:$I,6,FALSE))</f>
        <v>CRA 41E # 41-63</v>
      </c>
      <c r="J160" s="98">
        <f>IF(ISERROR(VLOOKUP('Salidas Pacientes'!$C160,'BD Pacientes'!$A:$I,7,FALSE)),"",VLOOKUP('Salidas Pacientes'!$C160,'BD Pacientes'!$A:$I,7,FALSE))</f>
        <v>0</v>
      </c>
      <c r="K160" s="99">
        <f>IF(ISERROR(VLOOKUP('Salidas Pacientes'!$C160,'BD Pacientes'!$A:$I,8,FALSE)),"",VLOOKUP('Salidas Pacientes'!$C160,'BD Pacientes'!$A:$I,8,FALSE))</f>
        <v>0</v>
      </c>
      <c r="L160" s="17">
        <f>IF(ISERROR(VLOOKUP('Salidas Pacientes'!$C160,'BD Pacientes'!$A:$I,9,FALSE)),"",VLOOKUP('Salidas Pacientes'!$C160,'BD Pacientes'!$A:$I,9,FALSE))</f>
        <v>0</v>
      </c>
      <c r="M160" s="17" t="s">
        <v>108</v>
      </c>
      <c r="N160" s="16" t="str">
        <f>IF(ISERROR(VLOOKUP('Salidas Pacientes'!$M160,Inventario!$A$2:$M$21,2,FALSE)),"",VLOOKUP('Salidas Pacientes'!$M160,Inventario!$A$2:$M$21,2,FALSE))</f>
        <v>Priorix</v>
      </c>
      <c r="O160" s="16" t="str">
        <f>IF(ISERROR(VLOOKUP('Salidas Pacientes'!$M160,Inventario!$A$2:$M$21,3,FALSE)),"",VLOOKUP('Salidas Pacientes'!$M160,Inventario!$A$2:$M$21,3,FALSE))</f>
        <v>Rubeola, Sarampion, Paperas</v>
      </c>
      <c r="P160" s="100" t="str">
        <f>IF(ISERROR(VLOOKUP('Salidas Pacientes'!$M160,Inventario!$A$2:$M$21,4,FALSE)),"",VLOOKUP('Salidas Pacientes'!$M160,Inventario!$A$2:$M$21,4,FALSE))</f>
        <v>IPS FARALLONES</v>
      </c>
      <c r="Q160" s="100" t="str">
        <f>IF(ISERROR(VLOOKUP('Salidas Pacientes'!$M160,Inventario!$A$2:$M$21,5,FALSE)),"",VLOOKUP('Salidas Pacientes'!$M160,Inventario!$A$2:$M$21,5,FALSE))</f>
        <v>Glaxo</v>
      </c>
      <c r="R160" s="17" t="str">
        <f>IF(ISERROR(VLOOKUP('Salidas Pacientes'!$M160,Inventario!$A$2:$M$21,6,FALSE)),"",VLOOKUP('Salidas Pacientes'!$M160,Inventario!$A$2:$M$21,6,FALSE))</f>
        <v>1000</v>
      </c>
      <c r="S160" s="101" t="s">
        <v>178</v>
      </c>
      <c r="T160" s="102">
        <f>IF(ISERROR(VLOOKUP('Salidas Pacientes'!$S160,Entradas!$H$1:$I$412,2,FALSE)),"",VLOOKUP('Salidas Pacientes'!$S160,Entradas!$H$1:$I$412,2,FALSE))</f>
        <v>45046</v>
      </c>
      <c r="U160" s="98"/>
      <c r="V160" s="98">
        <v>1</v>
      </c>
      <c r="W160" s="105"/>
    </row>
    <row r="161" spans="1:23" ht="15.75" hidden="1" customHeight="1" outlineLevel="1">
      <c r="A161" s="95">
        <v>44480</v>
      </c>
      <c r="B161" s="95" t="s">
        <v>276</v>
      </c>
      <c r="C161" s="98">
        <v>1109570555</v>
      </c>
      <c r="D161" s="17" t="str">
        <f>IF(ISERROR(VLOOKUP('Salidas Pacientes'!$C161,'BD Pacientes'!$A:I,2,FALSE)),"",VLOOKUP('Salidas Pacientes'!$C161,'BD Pacientes'!$A:I,2,FALSE))</f>
        <v>RC</v>
      </c>
      <c r="E161" s="16" t="str">
        <f>IF(ISERROR(VLOOKUP('Salidas Pacientes'!$C161,'BD Pacientes'!$A:I,3,FALSE)),"",VLOOKUP('Salidas Pacientes'!$C161,'BD Pacientes'!$A:I,3,FALSE))</f>
        <v>VIOLETA SANCHEZ ZAPATA</v>
      </c>
      <c r="F161" s="17" t="str">
        <f>IF(ISERROR(VLOOKUP('Salidas Pacientes'!$C161,'BD Pacientes'!$A:I,4,FALSE)),"",VLOOKUP('Salidas Pacientes'!$C161,'BD Pacientes'!$A:I,4,FALSE))</f>
        <v>F</v>
      </c>
      <c r="G161" s="95">
        <f>IF(ISERROR(VLOOKUP('Salidas Pacientes'!$C161,'BD Pacientes'!$A:I,5,FALSE)),"",VLOOKUP('Salidas Pacientes'!$C161,'BD Pacientes'!$A:I,5,FALSE))</f>
        <v>0</v>
      </c>
      <c r="H161" s="95" t="str">
        <f t="shared" ca="1" si="0"/>
        <v>123 año, 7 mes</v>
      </c>
      <c r="I161" s="97" t="str">
        <f>IF(ISERROR(VLOOKUP('Salidas Pacientes'!$C161,'BD Pacientes'!$A:$I,6,FALSE)),"",VLOOKUP('Salidas Pacientes'!$C161,'BD Pacientes'!$A:$I,6,FALSE))</f>
        <v>CRA 41E # 41-63</v>
      </c>
      <c r="J161" s="98">
        <f>IF(ISERROR(VLOOKUP('Salidas Pacientes'!$C161,'BD Pacientes'!$A:$I,7,FALSE)),"",VLOOKUP('Salidas Pacientes'!$C161,'BD Pacientes'!$A:$I,7,FALSE))</f>
        <v>0</v>
      </c>
      <c r="K161" s="99">
        <f>IF(ISERROR(VLOOKUP('Salidas Pacientes'!$C161,'BD Pacientes'!$A:$I,8,FALSE)),"",VLOOKUP('Salidas Pacientes'!$C161,'BD Pacientes'!$A:$I,8,FALSE))</f>
        <v>0</v>
      </c>
      <c r="L161" s="17">
        <f>IF(ISERROR(VLOOKUP('Salidas Pacientes'!$C161,'BD Pacientes'!$A:$I,9,FALSE)),"",VLOOKUP('Salidas Pacientes'!$C161,'BD Pacientes'!$A:$I,9,FALSE))</f>
        <v>0</v>
      </c>
      <c r="M161" s="17" t="s">
        <v>85</v>
      </c>
      <c r="N161" s="16" t="str">
        <f>IF(ISERROR(VLOOKUP('Salidas Pacientes'!$M161,Inventario!$A$2:$M$21,2,FALSE)),"",VLOOKUP('Salidas Pacientes'!$M161,Inventario!$A$2:$M$21,2,FALSE))</f>
        <v xml:space="preserve">Avaxim 80 </v>
      </c>
      <c r="O161" s="16" t="str">
        <f>IF(ISERROR(VLOOKUP('Salidas Pacientes'!$M161,Inventario!$A$2:$M$21,3,FALSE)),"",VLOOKUP('Salidas Pacientes'!$M161,Inventario!$A$2:$M$21,3,FALSE))</f>
        <v>Hepatitis A niño</v>
      </c>
      <c r="P161" s="100" t="str">
        <f>IF(ISERROR(VLOOKUP('Salidas Pacientes'!$M161,Inventario!$A$2:$M$21,4,FALSE)),"",VLOOKUP('Salidas Pacientes'!$M161,Inventario!$A$2:$M$21,4,FALSE))</f>
        <v>IPS FARALLONES</v>
      </c>
      <c r="Q161" s="100" t="str">
        <f>IF(ISERROR(VLOOKUP('Salidas Pacientes'!$M161,Inventario!$A$2:$M$21,5,FALSE)),"",VLOOKUP('Salidas Pacientes'!$M161,Inventario!$A$2:$M$21,5,FALSE))</f>
        <v>Sanofi</v>
      </c>
      <c r="R161" s="17" t="str">
        <f>IF(ISERROR(VLOOKUP('Salidas Pacientes'!$M161,Inventario!$A$2:$M$21,6,FALSE)),"",VLOOKUP('Salidas Pacientes'!$M161,Inventario!$A$2:$M$21,6,FALSE))</f>
        <v>2500</v>
      </c>
      <c r="S161" s="101" t="s">
        <v>162</v>
      </c>
      <c r="T161" s="102">
        <f>IF(ISERROR(VLOOKUP('Salidas Pacientes'!$S161,Entradas!$H$1:$I$412,2,FALSE)),"",VLOOKUP('Salidas Pacientes'!$S161,Entradas!$H$1:$I$412,2,FALSE))</f>
        <v>44957</v>
      </c>
      <c r="U161" s="98"/>
      <c r="V161" s="98">
        <v>1</v>
      </c>
      <c r="W161" s="105"/>
    </row>
    <row r="162" spans="1:23" ht="15.75" hidden="1" customHeight="1" outlineLevel="1">
      <c r="A162" s="95">
        <v>44480</v>
      </c>
      <c r="B162" s="95" t="s">
        <v>276</v>
      </c>
      <c r="C162" s="98">
        <v>656127066</v>
      </c>
      <c r="D162" s="17" t="str">
        <f>IF(ISERROR(VLOOKUP('Salidas Pacientes'!$C162,'BD Pacientes'!$A:I,2,FALSE)),"",VLOOKUP('Salidas Pacientes'!$C162,'BD Pacientes'!$A:I,2,FALSE))</f>
        <v>PA</v>
      </c>
      <c r="E162" s="16" t="str">
        <f>IF(ISERROR(VLOOKUP('Salidas Pacientes'!$C162,'BD Pacientes'!$A:I,3,FALSE)),"",VLOOKUP('Salidas Pacientes'!$C162,'BD Pacientes'!$A:I,3,FALSE))</f>
        <v>SANTIAGO LOMBANA GIRON</v>
      </c>
      <c r="F162" s="17" t="str">
        <f>IF(ISERROR(VLOOKUP('Salidas Pacientes'!$C162,'BD Pacientes'!$A:I,4,FALSE)),"",VLOOKUP('Salidas Pacientes'!$C162,'BD Pacientes'!$A:I,4,FALSE))</f>
        <v>M</v>
      </c>
      <c r="G162" s="95">
        <f>IF(ISERROR(VLOOKUP('Salidas Pacientes'!$C162,'BD Pacientes'!$A:I,5,FALSE)),"",VLOOKUP('Salidas Pacientes'!$C162,'BD Pacientes'!$A:I,5,FALSE))</f>
        <v>44387</v>
      </c>
      <c r="H162" s="95" t="str">
        <f t="shared" ca="1" si="0"/>
        <v>2 año, 1 mes</v>
      </c>
      <c r="I162" s="97" t="str">
        <f>IF(ISERROR(VLOOKUP('Salidas Pacientes'!$C162,'BD Pacientes'!$A:$I,6,FALSE)),"",VLOOKUP('Salidas Pacientes'!$C162,'BD Pacientes'!$A:$I,6,FALSE))</f>
        <v>CALLE 9A OESTE # 38-120</v>
      </c>
      <c r="J162" s="98">
        <f>IF(ISERROR(VLOOKUP('Salidas Pacientes'!$C162,'BD Pacientes'!$A:$I,7,FALSE)),"",VLOOKUP('Salidas Pacientes'!$C162,'BD Pacientes'!$A:$I,7,FALSE))</f>
        <v>0</v>
      </c>
      <c r="K162" s="99">
        <f>IF(ISERROR(VLOOKUP('Salidas Pacientes'!$C162,'BD Pacientes'!$A:$I,8,FALSE)),"",VLOOKUP('Salidas Pacientes'!$C162,'BD Pacientes'!$A:$I,8,FALSE))</f>
        <v>0</v>
      </c>
      <c r="L162" s="17">
        <f>IF(ISERROR(VLOOKUP('Salidas Pacientes'!$C162,'BD Pacientes'!$A:$I,9,FALSE)),"",VLOOKUP('Salidas Pacientes'!$C162,'BD Pacientes'!$A:$I,9,FALSE))</f>
        <v>0</v>
      </c>
      <c r="M162" s="17" t="s">
        <v>47</v>
      </c>
      <c r="N162" s="16" t="str">
        <f>IF(ISERROR(VLOOKUP('Salidas Pacientes'!$M162,Inventario!$A$2:$M$21,2,FALSE)),"",VLOOKUP('Salidas Pacientes'!$M162,Inventario!$A$2:$M$21,2,FALSE))</f>
        <v>Nimenrix</v>
      </c>
      <c r="O162" s="16" t="str">
        <f>IF(ISERROR(VLOOKUP('Salidas Pacientes'!$M162,Inventario!$A$2:$M$21,3,FALSE)),"",VLOOKUP('Salidas Pacientes'!$M162,Inventario!$A$2:$M$21,3,FALSE))</f>
        <v>Meningococo</v>
      </c>
      <c r="P162" s="100" t="str">
        <f>IF(ISERROR(VLOOKUP('Salidas Pacientes'!$M162,Inventario!$A$2:$M$21,4,FALSE)),"",VLOOKUP('Salidas Pacientes'!$M162,Inventario!$A$2:$M$21,4,FALSE))</f>
        <v>Cobo Medical</v>
      </c>
      <c r="Q162" s="100" t="str">
        <f>IF(ISERROR(VLOOKUP('Salidas Pacientes'!$M162,Inventario!$A$2:$M$21,5,FALSE)),"",VLOOKUP('Salidas Pacientes'!$M162,Inventario!$A$2:$M$21,5,FALSE))</f>
        <v>Pfizer</v>
      </c>
      <c r="R162" s="17" t="str">
        <f>IF(ISERROR(VLOOKUP('Salidas Pacientes'!$M162,Inventario!$A$2:$M$21,6,FALSE)),"",VLOOKUP('Salidas Pacientes'!$M162,Inventario!$A$2:$M$21,6,FALSE))</f>
        <v>3904</v>
      </c>
      <c r="S162" s="101" t="s">
        <v>177</v>
      </c>
      <c r="T162" s="102">
        <f>IF(ISERROR(VLOOKUP('Salidas Pacientes'!$S162,Entradas!$H$1:$I$412,2,FALSE)),"",VLOOKUP('Salidas Pacientes'!$S162,Entradas!$H$1:$I$412,2,FALSE))</f>
        <v>44915</v>
      </c>
      <c r="U162" s="98"/>
      <c r="V162" s="98">
        <v>1</v>
      </c>
      <c r="W162" s="105"/>
    </row>
    <row r="163" spans="1:23" ht="15.75" hidden="1" customHeight="1" outlineLevel="1">
      <c r="A163" s="95">
        <v>44481</v>
      </c>
      <c r="B163" s="95" t="s">
        <v>276</v>
      </c>
      <c r="C163" s="98">
        <v>1232812221</v>
      </c>
      <c r="D163" s="17" t="str">
        <f>IF(ISERROR(VLOOKUP('Salidas Pacientes'!$C163,'BD Pacientes'!$A:I,2,FALSE)),"",VLOOKUP('Salidas Pacientes'!$C163,'BD Pacientes'!$A:I,2,FALSE))</f>
        <v>RC</v>
      </c>
      <c r="E163" s="16" t="str">
        <f>IF(ISERROR(VLOOKUP('Salidas Pacientes'!$C163,'BD Pacientes'!$A:I,3,FALSE)),"",VLOOKUP('Salidas Pacientes'!$C163,'BD Pacientes'!$A:I,3,FALSE))</f>
        <v>SIRIO MORENO BURBANO</v>
      </c>
      <c r="F163" s="17" t="str">
        <f>IF(ISERROR(VLOOKUP('Salidas Pacientes'!$C163,'BD Pacientes'!$A:I,4,FALSE)),"",VLOOKUP('Salidas Pacientes'!$C163,'BD Pacientes'!$A:I,4,FALSE))</f>
        <v>M</v>
      </c>
      <c r="G163" s="95">
        <f>IF(ISERROR(VLOOKUP('Salidas Pacientes'!$C163,'BD Pacientes'!$A:I,5,FALSE)),"",VLOOKUP('Salidas Pacientes'!$C163,'BD Pacientes'!$A:I,5,FALSE))</f>
        <v>43966</v>
      </c>
      <c r="H163" s="95" t="str">
        <f t="shared" ca="1" si="0"/>
        <v>3 año, 3 mes</v>
      </c>
      <c r="I163" s="97" t="str">
        <f>IF(ISERROR(VLOOKUP('Salidas Pacientes'!$C163,'BD Pacientes'!$A:$I,6,FALSE)),"",VLOOKUP('Salidas Pacientes'!$C163,'BD Pacientes'!$A:$I,6,FALSE))</f>
        <v>AV 7B OESTE # 14-06</v>
      </c>
      <c r="J163" s="98">
        <f>IF(ISERROR(VLOOKUP('Salidas Pacientes'!$C163,'BD Pacientes'!$A:$I,7,FALSE)),"",VLOOKUP('Salidas Pacientes'!$C163,'BD Pacientes'!$A:$I,7,FALSE))</f>
        <v>0</v>
      </c>
      <c r="K163" s="99">
        <f>IF(ISERROR(VLOOKUP('Salidas Pacientes'!$C163,'BD Pacientes'!$A:$I,8,FALSE)),"",VLOOKUP('Salidas Pacientes'!$C163,'BD Pacientes'!$A:$I,8,FALSE))</f>
        <v>0</v>
      </c>
      <c r="L163" s="17">
        <f>IF(ISERROR(VLOOKUP('Salidas Pacientes'!$C163,'BD Pacientes'!$A:$I,9,FALSE)),"",VLOOKUP('Salidas Pacientes'!$C163,'BD Pacientes'!$A:$I,9,FALSE))</f>
        <v>0</v>
      </c>
      <c r="M163" s="17" t="s">
        <v>108</v>
      </c>
      <c r="N163" s="16" t="str">
        <f>IF(ISERROR(VLOOKUP('Salidas Pacientes'!$M163,Inventario!$A$2:$M$21,2,FALSE)),"",VLOOKUP('Salidas Pacientes'!$M163,Inventario!$A$2:$M$21,2,FALSE))</f>
        <v>Priorix</v>
      </c>
      <c r="O163" s="16" t="str">
        <f>IF(ISERROR(VLOOKUP('Salidas Pacientes'!$M163,Inventario!$A$2:$M$21,3,FALSE)),"",VLOOKUP('Salidas Pacientes'!$M163,Inventario!$A$2:$M$21,3,FALSE))</f>
        <v>Rubeola, Sarampion, Paperas</v>
      </c>
      <c r="P163" s="100" t="str">
        <f>IF(ISERROR(VLOOKUP('Salidas Pacientes'!$M163,Inventario!$A$2:$M$21,4,FALSE)),"",VLOOKUP('Salidas Pacientes'!$M163,Inventario!$A$2:$M$21,4,FALSE))</f>
        <v>IPS FARALLONES</v>
      </c>
      <c r="Q163" s="100" t="str">
        <f>IF(ISERROR(VLOOKUP('Salidas Pacientes'!$M163,Inventario!$A$2:$M$21,5,FALSE)),"",VLOOKUP('Salidas Pacientes'!$M163,Inventario!$A$2:$M$21,5,FALSE))</f>
        <v>Glaxo</v>
      </c>
      <c r="R163" s="17" t="str">
        <f>IF(ISERROR(VLOOKUP('Salidas Pacientes'!$M163,Inventario!$A$2:$M$21,6,FALSE)),"",VLOOKUP('Salidas Pacientes'!$M163,Inventario!$A$2:$M$21,6,FALSE))</f>
        <v>1000</v>
      </c>
      <c r="S163" s="101" t="s">
        <v>178</v>
      </c>
      <c r="T163" s="102">
        <f>IF(ISERROR(VLOOKUP('Salidas Pacientes'!$S163,Entradas!$H$1:$I$412,2,FALSE)),"",VLOOKUP('Salidas Pacientes'!$S163,Entradas!$H$1:$I$412,2,FALSE))</f>
        <v>45046</v>
      </c>
      <c r="U163" s="98"/>
      <c r="V163" s="98">
        <v>1</v>
      </c>
      <c r="W163" s="105"/>
    </row>
    <row r="164" spans="1:23" ht="15.75" hidden="1" customHeight="1" outlineLevel="1">
      <c r="A164" s="95">
        <v>44481</v>
      </c>
      <c r="B164" s="95" t="s">
        <v>276</v>
      </c>
      <c r="C164" s="98">
        <v>1232812221</v>
      </c>
      <c r="D164" s="17" t="str">
        <f>IF(ISERROR(VLOOKUP('Salidas Pacientes'!$C164,'BD Pacientes'!$A:I,2,FALSE)),"",VLOOKUP('Salidas Pacientes'!$C164,'BD Pacientes'!$A:I,2,FALSE))</f>
        <v>RC</v>
      </c>
      <c r="E164" s="16" t="str">
        <f>IF(ISERROR(VLOOKUP('Salidas Pacientes'!$C164,'BD Pacientes'!$A:I,3,FALSE)),"",VLOOKUP('Salidas Pacientes'!$C164,'BD Pacientes'!$A:I,3,FALSE))</f>
        <v>SIRIO MORENO BURBANO</v>
      </c>
      <c r="F164" s="17" t="str">
        <f>IF(ISERROR(VLOOKUP('Salidas Pacientes'!$C164,'BD Pacientes'!$A:I,4,FALSE)),"",VLOOKUP('Salidas Pacientes'!$C164,'BD Pacientes'!$A:I,4,FALSE))</f>
        <v>M</v>
      </c>
      <c r="G164" s="95">
        <f>IF(ISERROR(VLOOKUP('Salidas Pacientes'!$C164,'BD Pacientes'!$A:I,5,FALSE)),"",VLOOKUP('Salidas Pacientes'!$C164,'BD Pacientes'!$A:I,5,FALSE))</f>
        <v>43966</v>
      </c>
      <c r="H164" s="95" t="str">
        <f t="shared" ca="1" si="0"/>
        <v>3 año, 3 mes</v>
      </c>
      <c r="I164" s="97" t="str">
        <f>IF(ISERROR(VLOOKUP('Salidas Pacientes'!$C164,'BD Pacientes'!$A:$I,6,FALSE)),"",VLOOKUP('Salidas Pacientes'!$C164,'BD Pacientes'!$A:$I,6,FALSE))</f>
        <v>AV 7B OESTE # 14-06</v>
      </c>
      <c r="J164" s="98">
        <f>IF(ISERROR(VLOOKUP('Salidas Pacientes'!$C164,'BD Pacientes'!$A:$I,7,FALSE)),"",VLOOKUP('Salidas Pacientes'!$C164,'BD Pacientes'!$A:$I,7,FALSE))</f>
        <v>0</v>
      </c>
      <c r="K164" s="99">
        <f>IF(ISERROR(VLOOKUP('Salidas Pacientes'!$C164,'BD Pacientes'!$A:$I,8,FALSE)),"",VLOOKUP('Salidas Pacientes'!$C164,'BD Pacientes'!$A:$I,8,FALSE))</f>
        <v>0</v>
      </c>
      <c r="L164" s="17">
        <f>IF(ISERROR(VLOOKUP('Salidas Pacientes'!$C164,'BD Pacientes'!$A:$I,9,FALSE)),"",VLOOKUP('Salidas Pacientes'!$C164,'BD Pacientes'!$A:$I,9,FALSE))</f>
        <v>0</v>
      </c>
      <c r="M164" s="17" t="s">
        <v>118</v>
      </c>
      <c r="N164" s="16" t="str">
        <f>IF(ISERROR(VLOOKUP('Salidas Pacientes'!$M164,Inventario!$A$2:$M$21,2,FALSE)),"",VLOOKUP('Salidas Pacientes'!$M164,Inventario!$A$2:$M$21,2,FALSE))</f>
        <v>Varivax</v>
      </c>
      <c r="O164" s="16" t="str">
        <f>IF(ISERROR(VLOOKUP('Salidas Pacientes'!$M164,Inventario!$A$2:$M$21,3,FALSE)),"",VLOOKUP('Salidas Pacientes'!$M164,Inventario!$A$2:$M$21,3,FALSE))</f>
        <v>Varicela</v>
      </c>
      <c r="P164" s="100" t="str">
        <f>IF(ISERROR(VLOOKUP('Salidas Pacientes'!$M164,Inventario!$A$2:$M$21,4,FALSE)),"",VLOOKUP('Salidas Pacientes'!$M164,Inventario!$A$2:$M$21,4,FALSE))</f>
        <v>IPS FARALLONES</v>
      </c>
      <c r="Q164" s="100" t="str">
        <f>IF(ISERROR(VLOOKUP('Salidas Pacientes'!$M164,Inventario!$A$2:$M$21,5,FALSE)),"",VLOOKUP('Salidas Pacientes'!$M164,Inventario!$A$2:$M$21,5,FALSE))</f>
        <v>Merck</v>
      </c>
      <c r="R164" s="17" t="str">
        <f>IF(ISERROR(VLOOKUP('Salidas Pacientes'!$M164,Inventario!$A$2:$M$21,6,FALSE)),"",VLOOKUP('Salidas Pacientes'!$M164,Inventario!$A$2:$M$21,6,FALSE))</f>
        <v>4500</v>
      </c>
      <c r="S164" s="101" t="s">
        <v>179</v>
      </c>
      <c r="T164" s="102">
        <f>IF(ISERROR(VLOOKUP('Salidas Pacientes'!$S164,Entradas!$H$1:$I$412,2,FALSE)),"",VLOOKUP('Salidas Pacientes'!$S164,Entradas!$H$1:$I$412,2,FALSE))</f>
        <v>45077</v>
      </c>
      <c r="U164" s="98"/>
      <c r="V164" s="98">
        <v>1</v>
      </c>
      <c r="W164" s="105"/>
    </row>
    <row r="165" spans="1:23" ht="15.75" hidden="1" customHeight="1" outlineLevel="1">
      <c r="A165" s="95">
        <v>44481</v>
      </c>
      <c r="B165" s="95" t="s">
        <v>276</v>
      </c>
      <c r="C165" s="98">
        <v>1232812221</v>
      </c>
      <c r="D165" s="17" t="str">
        <f>IF(ISERROR(VLOOKUP('Salidas Pacientes'!$C165,'BD Pacientes'!$A:I,2,FALSE)),"",VLOOKUP('Salidas Pacientes'!$C165,'BD Pacientes'!$A:I,2,FALSE))</f>
        <v>RC</v>
      </c>
      <c r="E165" s="16" t="str">
        <f>IF(ISERROR(VLOOKUP('Salidas Pacientes'!$C165,'BD Pacientes'!$A:I,3,FALSE)),"",VLOOKUP('Salidas Pacientes'!$C165,'BD Pacientes'!$A:I,3,FALSE))</f>
        <v>SIRIO MORENO BURBANO</v>
      </c>
      <c r="F165" s="17" t="str">
        <f>IF(ISERROR(VLOOKUP('Salidas Pacientes'!$C165,'BD Pacientes'!$A:I,4,FALSE)),"",VLOOKUP('Salidas Pacientes'!$C165,'BD Pacientes'!$A:I,4,FALSE))</f>
        <v>M</v>
      </c>
      <c r="G165" s="95">
        <f>IF(ISERROR(VLOOKUP('Salidas Pacientes'!$C165,'BD Pacientes'!$A:I,5,FALSE)),"",VLOOKUP('Salidas Pacientes'!$C165,'BD Pacientes'!$A:I,5,FALSE))</f>
        <v>43966</v>
      </c>
      <c r="H165" s="95" t="str">
        <f t="shared" ca="1" si="0"/>
        <v>3 año, 3 mes</v>
      </c>
      <c r="I165" s="97" t="str">
        <f>IF(ISERROR(VLOOKUP('Salidas Pacientes'!$C165,'BD Pacientes'!$A:$I,6,FALSE)),"",VLOOKUP('Salidas Pacientes'!$C165,'BD Pacientes'!$A:$I,6,FALSE))</f>
        <v>AV 7B OESTE # 14-06</v>
      </c>
      <c r="J165" s="98">
        <f>IF(ISERROR(VLOOKUP('Salidas Pacientes'!$C165,'BD Pacientes'!$A:$I,7,FALSE)),"",VLOOKUP('Salidas Pacientes'!$C165,'BD Pacientes'!$A:$I,7,FALSE))</f>
        <v>0</v>
      </c>
      <c r="K165" s="99">
        <f>IF(ISERROR(VLOOKUP('Salidas Pacientes'!$C165,'BD Pacientes'!$A:$I,8,FALSE)),"",VLOOKUP('Salidas Pacientes'!$C165,'BD Pacientes'!$A:$I,8,FALSE))</f>
        <v>0</v>
      </c>
      <c r="L165" s="17">
        <f>IF(ISERROR(VLOOKUP('Salidas Pacientes'!$C165,'BD Pacientes'!$A:$I,9,FALSE)),"",VLOOKUP('Salidas Pacientes'!$C165,'BD Pacientes'!$A:$I,9,FALSE))</f>
        <v>0</v>
      </c>
      <c r="M165" s="17" t="s">
        <v>54</v>
      </c>
      <c r="N165" s="16" t="str">
        <f>IF(ISERROR(VLOOKUP('Salidas Pacientes'!$M165,Inventario!$A$2:$M$21,2,FALSE)),"",VLOOKUP('Salidas Pacientes'!$M165,Inventario!$A$2:$M$21,2,FALSE))</f>
        <v>Prevenar</v>
      </c>
      <c r="O165" s="16" t="str">
        <f>IF(ISERROR(VLOOKUP('Salidas Pacientes'!$M165,Inventario!$A$2:$M$21,3,FALSE)),"",VLOOKUP('Salidas Pacientes'!$M165,Inventario!$A$2:$M$21,3,FALSE))</f>
        <v>Neumococo 13V</v>
      </c>
      <c r="P165" s="100" t="str">
        <f>IF(ISERROR(VLOOKUP('Salidas Pacientes'!$M165,Inventario!$A$2:$M$21,4,FALSE)),"",VLOOKUP('Salidas Pacientes'!$M165,Inventario!$A$2:$M$21,4,FALSE))</f>
        <v>Cobo Medical</v>
      </c>
      <c r="Q165" s="100" t="str">
        <f>IF(ISERROR(VLOOKUP('Salidas Pacientes'!$M165,Inventario!$A$2:$M$21,5,FALSE)),"",VLOOKUP('Salidas Pacientes'!$M165,Inventario!$A$2:$M$21,5,FALSE))</f>
        <v>Pfizer</v>
      </c>
      <c r="R165" s="17" t="str">
        <f>IF(ISERROR(VLOOKUP('Salidas Pacientes'!$M165,Inventario!$A$2:$M$21,6,FALSE)),"",VLOOKUP('Salidas Pacientes'!$M165,Inventario!$A$2:$M$21,6,FALSE))</f>
        <v>2156</v>
      </c>
      <c r="S165" s="101" t="s">
        <v>167</v>
      </c>
      <c r="T165" s="102">
        <f>IF(ISERROR(VLOOKUP('Salidas Pacientes'!$S165,Entradas!$H$1:$I$412,2,FALSE)),"",VLOOKUP('Salidas Pacientes'!$S165,Entradas!$H$1:$I$412,2,FALSE))</f>
        <v>44865</v>
      </c>
      <c r="U165" s="98"/>
      <c r="V165" s="98">
        <v>1</v>
      </c>
      <c r="W165" s="105"/>
    </row>
    <row r="166" spans="1:23" ht="15.75" hidden="1" customHeight="1" outlineLevel="1">
      <c r="A166" s="95">
        <v>44481</v>
      </c>
      <c r="B166" s="95" t="s">
        <v>276</v>
      </c>
      <c r="C166" s="98">
        <v>1232812221</v>
      </c>
      <c r="D166" s="17" t="str">
        <f>IF(ISERROR(VLOOKUP('Salidas Pacientes'!$C166,'BD Pacientes'!$A:I,2,FALSE)),"",VLOOKUP('Salidas Pacientes'!$C166,'BD Pacientes'!$A:I,2,FALSE))</f>
        <v>RC</v>
      </c>
      <c r="E166" s="16" t="str">
        <f>IF(ISERROR(VLOOKUP('Salidas Pacientes'!$C166,'BD Pacientes'!$A:I,3,FALSE)),"",VLOOKUP('Salidas Pacientes'!$C166,'BD Pacientes'!$A:I,3,FALSE))</f>
        <v>SIRIO MORENO BURBANO</v>
      </c>
      <c r="F166" s="17" t="str">
        <f>IF(ISERROR(VLOOKUP('Salidas Pacientes'!$C166,'BD Pacientes'!$A:I,4,FALSE)),"",VLOOKUP('Salidas Pacientes'!$C166,'BD Pacientes'!$A:I,4,FALSE))</f>
        <v>M</v>
      </c>
      <c r="G166" s="95">
        <f>IF(ISERROR(VLOOKUP('Salidas Pacientes'!$C166,'BD Pacientes'!$A:I,5,FALSE)),"",VLOOKUP('Salidas Pacientes'!$C166,'BD Pacientes'!$A:I,5,FALSE))</f>
        <v>43966</v>
      </c>
      <c r="H166" s="95" t="str">
        <f t="shared" ca="1" si="0"/>
        <v>3 año, 3 mes</v>
      </c>
      <c r="I166" s="97" t="str">
        <f>IF(ISERROR(VLOOKUP('Salidas Pacientes'!$C166,'BD Pacientes'!$A:$I,6,FALSE)),"",VLOOKUP('Salidas Pacientes'!$C166,'BD Pacientes'!$A:$I,6,FALSE))</f>
        <v>AV 7B OESTE # 14-06</v>
      </c>
      <c r="J166" s="98">
        <f>IF(ISERROR(VLOOKUP('Salidas Pacientes'!$C166,'BD Pacientes'!$A:$I,7,FALSE)),"",VLOOKUP('Salidas Pacientes'!$C166,'BD Pacientes'!$A:$I,7,FALSE))</f>
        <v>0</v>
      </c>
      <c r="K166" s="99">
        <f>IF(ISERROR(VLOOKUP('Salidas Pacientes'!$C166,'BD Pacientes'!$A:$I,8,FALSE)),"",VLOOKUP('Salidas Pacientes'!$C166,'BD Pacientes'!$A:$I,8,FALSE))</f>
        <v>0</v>
      </c>
      <c r="L166" s="17">
        <f>IF(ISERROR(VLOOKUP('Salidas Pacientes'!$C166,'BD Pacientes'!$A:$I,9,FALSE)),"",VLOOKUP('Salidas Pacientes'!$C166,'BD Pacientes'!$A:$I,9,FALSE))</f>
        <v>0</v>
      </c>
      <c r="M166" s="17" t="s">
        <v>85</v>
      </c>
      <c r="N166" s="16" t="str">
        <f>IF(ISERROR(VLOOKUP('Salidas Pacientes'!$M166,Inventario!$A$2:$M$21,2,FALSE)),"",VLOOKUP('Salidas Pacientes'!$M166,Inventario!$A$2:$M$21,2,FALSE))</f>
        <v xml:space="preserve">Avaxim 80 </v>
      </c>
      <c r="O166" s="16" t="str">
        <f>IF(ISERROR(VLOOKUP('Salidas Pacientes'!$M166,Inventario!$A$2:$M$21,3,FALSE)),"",VLOOKUP('Salidas Pacientes'!$M166,Inventario!$A$2:$M$21,3,FALSE))</f>
        <v>Hepatitis A niño</v>
      </c>
      <c r="P166" s="100" t="str">
        <f>IF(ISERROR(VLOOKUP('Salidas Pacientes'!$M166,Inventario!$A$2:$M$21,4,FALSE)),"",VLOOKUP('Salidas Pacientes'!$M166,Inventario!$A$2:$M$21,4,FALSE))</f>
        <v>IPS FARALLONES</v>
      </c>
      <c r="Q166" s="100" t="str">
        <f>IF(ISERROR(VLOOKUP('Salidas Pacientes'!$M166,Inventario!$A$2:$M$21,5,FALSE)),"",VLOOKUP('Salidas Pacientes'!$M166,Inventario!$A$2:$M$21,5,FALSE))</f>
        <v>Sanofi</v>
      </c>
      <c r="R166" s="17" t="str">
        <f>IF(ISERROR(VLOOKUP('Salidas Pacientes'!$M166,Inventario!$A$2:$M$21,6,FALSE)),"",VLOOKUP('Salidas Pacientes'!$M166,Inventario!$A$2:$M$21,6,FALSE))</f>
        <v>2500</v>
      </c>
      <c r="S166" s="101" t="s">
        <v>162</v>
      </c>
      <c r="T166" s="102">
        <f>IF(ISERROR(VLOOKUP('Salidas Pacientes'!$S166,Entradas!$H$1:$I$412,2,FALSE)),"",VLOOKUP('Salidas Pacientes'!$S166,Entradas!$H$1:$I$412,2,FALSE))</f>
        <v>44957</v>
      </c>
      <c r="U166" s="98"/>
      <c r="V166" s="98">
        <v>1</v>
      </c>
      <c r="W166" s="105"/>
    </row>
    <row r="167" spans="1:23" ht="15.75" hidden="1" customHeight="1" outlineLevel="1">
      <c r="A167" s="95">
        <v>44481</v>
      </c>
      <c r="B167" s="95" t="s">
        <v>276</v>
      </c>
      <c r="C167" s="98">
        <v>1112064142</v>
      </c>
      <c r="D167" s="17" t="str">
        <f>IF(ISERROR(VLOOKUP('Salidas Pacientes'!$C167,'BD Pacientes'!$A:I,2,FALSE)),"",VLOOKUP('Salidas Pacientes'!$C167,'BD Pacientes'!$A:I,2,FALSE))</f>
        <v>RC</v>
      </c>
      <c r="E167" s="16" t="str">
        <f>IF(ISERROR(VLOOKUP('Salidas Pacientes'!$C167,'BD Pacientes'!$A:I,3,FALSE)),"",VLOOKUP('Salidas Pacientes'!$C167,'BD Pacientes'!$A:I,3,FALSE))</f>
        <v>JUANA CORDOBA ROBAYO</v>
      </c>
      <c r="F167" s="17" t="str">
        <f>IF(ISERROR(VLOOKUP('Salidas Pacientes'!$C167,'BD Pacientes'!$A:I,4,FALSE)),"",VLOOKUP('Salidas Pacientes'!$C167,'BD Pacientes'!$A:I,4,FALSE))</f>
        <v>F</v>
      </c>
      <c r="G167" s="95">
        <f>IF(ISERROR(VLOOKUP('Salidas Pacientes'!$C167,'BD Pacientes'!$A:I,5,FALSE)),"",VLOOKUP('Salidas Pacientes'!$C167,'BD Pacientes'!$A:I,5,FALSE))</f>
        <v>0</v>
      </c>
      <c r="H167" s="95" t="str">
        <f t="shared" ca="1" si="0"/>
        <v>123 año, 7 mes</v>
      </c>
      <c r="I167" s="97" t="str">
        <f>IF(ISERROR(VLOOKUP('Salidas Pacientes'!$C167,'BD Pacientes'!$A:$I,6,FALSE)),"",VLOOKUP('Salidas Pacientes'!$C167,'BD Pacientes'!$A:$I,6,FALSE))</f>
        <v>CALLE 12A #52-60</v>
      </c>
      <c r="J167" s="98">
        <f>IF(ISERROR(VLOOKUP('Salidas Pacientes'!$C167,'BD Pacientes'!$A:$I,7,FALSE)),"",VLOOKUP('Salidas Pacientes'!$C167,'BD Pacientes'!$A:$I,7,FALSE))</f>
        <v>0</v>
      </c>
      <c r="K167" s="99">
        <f>IF(ISERROR(VLOOKUP('Salidas Pacientes'!$C167,'BD Pacientes'!$A:$I,8,FALSE)),"",VLOOKUP('Salidas Pacientes'!$C167,'BD Pacientes'!$A:$I,8,FALSE))</f>
        <v>0</v>
      </c>
      <c r="L167" s="17">
        <f>IF(ISERROR(VLOOKUP('Salidas Pacientes'!$C167,'BD Pacientes'!$A:$I,9,FALSE)),"",VLOOKUP('Salidas Pacientes'!$C167,'BD Pacientes'!$A:$I,9,FALSE))</f>
        <v>0</v>
      </c>
      <c r="M167" s="17" t="s">
        <v>89</v>
      </c>
      <c r="N167" s="16" t="str">
        <f>IF(ISERROR(VLOOKUP('Salidas Pacientes'!$M167,Inventario!$A$2:$M$21,2,FALSE)),"",VLOOKUP('Salidas Pacientes'!$M167,Inventario!$A$2:$M$21,2,FALSE))</f>
        <v>Fluquadri</v>
      </c>
      <c r="O167" s="16" t="str">
        <f>IF(ISERROR(VLOOKUP('Salidas Pacientes'!$M167,Inventario!$A$2:$M$21,3,FALSE)),"",VLOOKUP('Salidas Pacientes'!$M167,Inventario!$A$2:$M$21,3,FALSE))</f>
        <v>Influenza</v>
      </c>
      <c r="P167" s="100" t="str">
        <f>IF(ISERROR(VLOOKUP('Salidas Pacientes'!$M167,Inventario!$A$2:$M$21,4,FALSE)),"",VLOOKUP('Salidas Pacientes'!$M167,Inventario!$A$2:$M$21,4,FALSE))</f>
        <v>IPS FARALLONES</v>
      </c>
      <c r="Q167" s="100" t="str">
        <f>IF(ISERROR(VLOOKUP('Salidas Pacientes'!$M167,Inventario!$A$2:$M$21,5,FALSE)),"",VLOOKUP('Salidas Pacientes'!$M167,Inventario!$A$2:$M$21,5,FALSE))</f>
        <v>Sanofi</v>
      </c>
      <c r="R167" s="17" t="str">
        <f>IF(ISERROR(VLOOKUP('Salidas Pacientes'!$M167,Inventario!$A$2:$M$21,6,FALSE)),"",VLOOKUP('Salidas Pacientes'!$M167,Inventario!$A$2:$M$21,6,FALSE))</f>
        <v>164992</v>
      </c>
      <c r="S167" s="101" t="s">
        <v>158</v>
      </c>
      <c r="T167" s="102">
        <f>IF(ISERROR(VLOOKUP('Salidas Pacientes'!$S167,Entradas!$H$1:$I$412,2,FALSE)),"",VLOOKUP('Salidas Pacientes'!$S167,Entradas!$H$1:$I$412,2,FALSE))</f>
        <v>44592</v>
      </c>
      <c r="U167" s="98"/>
      <c r="V167" s="98">
        <v>1</v>
      </c>
      <c r="W167" s="105"/>
    </row>
    <row r="168" spans="1:23" ht="15.75" hidden="1" customHeight="1" outlineLevel="1">
      <c r="A168" s="95">
        <v>44481</v>
      </c>
      <c r="B168" s="95" t="s">
        <v>276</v>
      </c>
      <c r="C168" s="98">
        <v>1109669740</v>
      </c>
      <c r="D168" s="17" t="str">
        <f>IF(ISERROR(VLOOKUP('Salidas Pacientes'!$C168,'BD Pacientes'!$A:I,2,FALSE)),"",VLOOKUP('Salidas Pacientes'!$C168,'BD Pacientes'!$A:I,2,FALSE))</f>
        <v>TI</v>
      </c>
      <c r="E168" s="16" t="str">
        <f>IF(ISERROR(VLOOKUP('Salidas Pacientes'!$C168,'BD Pacientes'!$A:I,3,FALSE)),"",VLOOKUP('Salidas Pacientes'!$C168,'BD Pacientes'!$A:I,3,FALSE))</f>
        <v>JUAN CAMILO MURCIA CARDENAS</v>
      </c>
      <c r="F168" s="17" t="str">
        <f>IF(ISERROR(VLOOKUP('Salidas Pacientes'!$C168,'BD Pacientes'!$A:I,4,FALSE)),"",VLOOKUP('Salidas Pacientes'!$C168,'BD Pacientes'!$A:I,4,FALSE))</f>
        <v>M</v>
      </c>
      <c r="G168" s="95">
        <f>IF(ISERROR(VLOOKUP('Salidas Pacientes'!$C168,'BD Pacientes'!$A:I,5,FALSE)),"",VLOOKUP('Salidas Pacientes'!$C168,'BD Pacientes'!$A:I,5,FALSE))</f>
        <v>0</v>
      </c>
      <c r="H168" s="95" t="str">
        <f t="shared" ca="1" si="0"/>
        <v>123 año, 7 mes</v>
      </c>
      <c r="I168" s="97" t="str">
        <f>IF(ISERROR(VLOOKUP('Salidas Pacientes'!$C168,'BD Pacientes'!$A:$I,6,FALSE)),"",VLOOKUP('Salidas Pacientes'!$C168,'BD Pacientes'!$A:$I,6,FALSE))</f>
        <v>CRA 80 # 15-89</v>
      </c>
      <c r="J168" s="98">
        <f>IF(ISERROR(VLOOKUP('Salidas Pacientes'!$C168,'BD Pacientes'!$A:$I,7,FALSE)),"",VLOOKUP('Salidas Pacientes'!$C168,'BD Pacientes'!$A:$I,7,FALSE))</f>
        <v>0</v>
      </c>
      <c r="K168" s="99">
        <f>IF(ISERROR(VLOOKUP('Salidas Pacientes'!$C168,'BD Pacientes'!$A:$I,8,FALSE)),"",VLOOKUP('Salidas Pacientes'!$C168,'BD Pacientes'!$A:$I,8,FALSE))</f>
        <v>0</v>
      </c>
      <c r="L168" s="17">
        <f>IF(ISERROR(VLOOKUP('Salidas Pacientes'!$C168,'BD Pacientes'!$A:$I,9,FALSE)),"",VLOOKUP('Salidas Pacientes'!$C168,'BD Pacientes'!$A:$I,9,FALSE))</f>
        <v>0</v>
      </c>
      <c r="M168" s="17" t="s">
        <v>47</v>
      </c>
      <c r="N168" s="16" t="str">
        <f>IF(ISERROR(VLOOKUP('Salidas Pacientes'!$M168,Inventario!$A$2:$M$21,2,FALSE)),"",VLOOKUP('Salidas Pacientes'!$M168,Inventario!$A$2:$M$21,2,FALSE))</f>
        <v>Nimenrix</v>
      </c>
      <c r="O168" s="16" t="str">
        <f>IF(ISERROR(VLOOKUP('Salidas Pacientes'!$M168,Inventario!$A$2:$M$21,3,FALSE)),"",VLOOKUP('Salidas Pacientes'!$M168,Inventario!$A$2:$M$21,3,FALSE))</f>
        <v>Meningococo</v>
      </c>
      <c r="P168" s="100" t="str">
        <f>IF(ISERROR(VLOOKUP('Salidas Pacientes'!$M168,Inventario!$A$2:$M$21,4,FALSE)),"",VLOOKUP('Salidas Pacientes'!$M168,Inventario!$A$2:$M$21,4,FALSE))</f>
        <v>Cobo Medical</v>
      </c>
      <c r="Q168" s="100" t="str">
        <f>IF(ISERROR(VLOOKUP('Salidas Pacientes'!$M168,Inventario!$A$2:$M$21,5,FALSE)),"",VLOOKUP('Salidas Pacientes'!$M168,Inventario!$A$2:$M$21,5,FALSE))</f>
        <v>Pfizer</v>
      </c>
      <c r="R168" s="17" t="str">
        <f>IF(ISERROR(VLOOKUP('Salidas Pacientes'!$M168,Inventario!$A$2:$M$21,6,FALSE)),"",VLOOKUP('Salidas Pacientes'!$M168,Inventario!$A$2:$M$21,6,FALSE))</f>
        <v>3904</v>
      </c>
      <c r="S168" s="101" t="s">
        <v>177</v>
      </c>
      <c r="T168" s="102">
        <f>IF(ISERROR(VLOOKUP('Salidas Pacientes'!$S168,Entradas!$H$1:$I$412,2,FALSE)),"",VLOOKUP('Salidas Pacientes'!$S168,Entradas!$H$1:$I$412,2,FALSE))</f>
        <v>44915</v>
      </c>
      <c r="U168" s="98"/>
      <c r="V168" s="98">
        <v>1</v>
      </c>
      <c r="W168" s="105"/>
    </row>
    <row r="169" spans="1:23" ht="15.75" hidden="1" customHeight="1" outlineLevel="1">
      <c r="A169" s="95">
        <v>44481</v>
      </c>
      <c r="B169" s="95" t="s">
        <v>276</v>
      </c>
      <c r="C169" s="98">
        <v>1109669740</v>
      </c>
      <c r="D169" s="17" t="str">
        <f>IF(ISERROR(VLOOKUP('Salidas Pacientes'!$C169,'BD Pacientes'!$A:I,2,FALSE)),"",VLOOKUP('Salidas Pacientes'!$C169,'BD Pacientes'!$A:I,2,FALSE))</f>
        <v>TI</v>
      </c>
      <c r="E169" s="16" t="str">
        <f>IF(ISERROR(VLOOKUP('Salidas Pacientes'!$C169,'BD Pacientes'!$A:I,3,FALSE)),"",VLOOKUP('Salidas Pacientes'!$C169,'BD Pacientes'!$A:I,3,FALSE))</f>
        <v>JUAN CAMILO MURCIA CARDENAS</v>
      </c>
      <c r="F169" s="17" t="str">
        <f>IF(ISERROR(VLOOKUP('Salidas Pacientes'!$C169,'BD Pacientes'!$A:I,4,FALSE)),"",VLOOKUP('Salidas Pacientes'!$C169,'BD Pacientes'!$A:I,4,FALSE))</f>
        <v>M</v>
      </c>
      <c r="G169" s="95">
        <f>IF(ISERROR(VLOOKUP('Salidas Pacientes'!$C169,'BD Pacientes'!$A:I,5,FALSE)),"",VLOOKUP('Salidas Pacientes'!$C169,'BD Pacientes'!$A:I,5,FALSE))</f>
        <v>0</v>
      </c>
      <c r="H169" s="95" t="str">
        <f t="shared" ca="1" si="0"/>
        <v>123 año, 7 mes</v>
      </c>
      <c r="I169" s="97" t="str">
        <f>IF(ISERROR(VLOOKUP('Salidas Pacientes'!$C169,'BD Pacientes'!$A:$I,6,FALSE)),"",VLOOKUP('Salidas Pacientes'!$C169,'BD Pacientes'!$A:$I,6,FALSE))</f>
        <v>CRA 80 # 15-89</v>
      </c>
      <c r="J169" s="98">
        <f>IF(ISERROR(VLOOKUP('Salidas Pacientes'!$C169,'BD Pacientes'!$A:$I,7,FALSE)),"",VLOOKUP('Salidas Pacientes'!$C169,'BD Pacientes'!$A:$I,7,FALSE))</f>
        <v>0</v>
      </c>
      <c r="K169" s="99">
        <f>IF(ISERROR(VLOOKUP('Salidas Pacientes'!$C169,'BD Pacientes'!$A:$I,8,FALSE)),"",VLOOKUP('Salidas Pacientes'!$C169,'BD Pacientes'!$A:$I,8,FALSE))</f>
        <v>0</v>
      </c>
      <c r="L169" s="17">
        <f>IF(ISERROR(VLOOKUP('Salidas Pacientes'!$C169,'BD Pacientes'!$A:$I,9,FALSE)),"",VLOOKUP('Salidas Pacientes'!$C169,'BD Pacientes'!$A:$I,9,FALSE))</f>
        <v>0</v>
      </c>
      <c r="M169" s="17" t="s">
        <v>89</v>
      </c>
      <c r="N169" s="16" t="str">
        <f>IF(ISERROR(VLOOKUP('Salidas Pacientes'!$M169,Inventario!$A$2:$M$21,2,FALSE)),"",VLOOKUP('Salidas Pacientes'!$M169,Inventario!$A$2:$M$21,2,FALSE))</f>
        <v>Fluquadri</v>
      </c>
      <c r="O169" s="16" t="str">
        <f>IF(ISERROR(VLOOKUP('Salidas Pacientes'!$M169,Inventario!$A$2:$M$21,3,FALSE)),"",VLOOKUP('Salidas Pacientes'!$M169,Inventario!$A$2:$M$21,3,FALSE))</f>
        <v>Influenza</v>
      </c>
      <c r="P169" s="100" t="str">
        <f>IF(ISERROR(VLOOKUP('Salidas Pacientes'!$M169,Inventario!$A$2:$M$21,4,FALSE)),"",VLOOKUP('Salidas Pacientes'!$M169,Inventario!$A$2:$M$21,4,FALSE))</f>
        <v>IPS FARALLONES</v>
      </c>
      <c r="Q169" s="100" t="str">
        <f>IF(ISERROR(VLOOKUP('Salidas Pacientes'!$M169,Inventario!$A$2:$M$21,5,FALSE)),"",VLOOKUP('Salidas Pacientes'!$M169,Inventario!$A$2:$M$21,5,FALSE))</f>
        <v>Sanofi</v>
      </c>
      <c r="R169" s="17" t="str">
        <f>IF(ISERROR(VLOOKUP('Salidas Pacientes'!$M169,Inventario!$A$2:$M$21,6,FALSE)),"",VLOOKUP('Salidas Pacientes'!$M169,Inventario!$A$2:$M$21,6,FALSE))</f>
        <v>164992</v>
      </c>
      <c r="S169" s="101" t="s">
        <v>158</v>
      </c>
      <c r="T169" s="102">
        <f>IF(ISERROR(VLOOKUP('Salidas Pacientes'!$S169,Entradas!$H$1:$I$412,2,FALSE)),"",VLOOKUP('Salidas Pacientes'!$S169,Entradas!$H$1:$I$412,2,FALSE))</f>
        <v>44592</v>
      </c>
      <c r="U169" s="98"/>
      <c r="V169" s="98">
        <v>1</v>
      </c>
      <c r="W169" s="105"/>
    </row>
    <row r="170" spans="1:23" ht="15.75" hidden="1" customHeight="1" outlineLevel="1">
      <c r="A170" s="95">
        <v>44482</v>
      </c>
      <c r="B170" s="95" t="s">
        <v>276</v>
      </c>
      <c r="C170" s="98">
        <v>1232814601</v>
      </c>
      <c r="D170" s="17" t="str">
        <f>IF(ISERROR(VLOOKUP('Salidas Pacientes'!$C170,'BD Pacientes'!$A:I,2,FALSE)),"",VLOOKUP('Salidas Pacientes'!$C170,'BD Pacientes'!$A:I,2,FALSE))</f>
        <v>RC</v>
      </c>
      <c r="E170" s="16" t="str">
        <f>IF(ISERROR(VLOOKUP('Salidas Pacientes'!$C170,'BD Pacientes'!$A:I,3,FALSE)),"",VLOOKUP('Salidas Pacientes'!$C170,'BD Pacientes'!$A:I,3,FALSE))</f>
        <v>VALERIA CUCALON JARAMILLO</v>
      </c>
      <c r="F170" s="17" t="str">
        <f>IF(ISERROR(VLOOKUP('Salidas Pacientes'!$C170,'BD Pacientes'!$A:I,4,FALSE)),"",VLOOKUP('Salidas Pacientes'!$C170,'BD Pacientes'!$A:I,4,FALSE))</f>
        <v>F</v>
      </c>
      <c r="G170" s="95">
        <f>IF(ISERROR(VLOOKUP('Salidas Pacientes'!$C170,'BD Pacientes'!$A:I,5,FALSE)),"",VLOOKUP('Salidas Pacientes'!$C170,'BD Pacientes'!$A:I,5,FALSE))</f>
        <v>0</v>
      </c>
      <c r="H170" s="95" t="str">
        <f t="shared" ca="1" si="0"/>
        <v>123 año, 7 mes</v>
      </c>
      <c r="I170" s="97" t="str">
        <f>IF(ISERROR(VLOOKUP('Salidas Pacientes'!$C170,'BD Pacientes'!$A:$I,6,FALSE)),"",VLOOKUP('Salidas Pacientes'!$C170,'BD Pacientes'!$A:$I,6,FALSE))</f>
        <v>AV 9AN # 21N-77</v>
      </c>
      <c r="J170" s="98">
        <f>IF(ISERROR(VLOOKUP('Salidas Pacientes'!$C170,'BD Pacientes'!$A:$I,7,FALSE)),"",VLOOKUP('Salidas Pacientes'!$C170,'BD Pacientes'!$A:$I,7,FALSE))</f>
        <v>0</v>
      </c>
      <c r="K170" s="99">
        <f>IF(ISERROR(VLOOKUP('Salidas Pacientes'!$C170,'BD Pacientes'!$A:$I,8,FALSE)),"",VLOOKUP('Salidas Pacientes'!$C170,'BD Pacientes'!$A:$I,8,FALSE))</f>
        <v>0</v>
      </c>
      <c r="L170" s="17">
        <f>IF(ISERROR(VLOOKUP('Salidas Pacientes'!$C170,'BD Pacientes'!$A:$I,9,FALSE)),"",VLOOKUP('Salidas Pacientes'!$C170,'BD Pacientes'!$A:$I,9,FALSE))</f>
        <v>0</v>
      </c>
      <c r="M170" s="17" t="s">
        <v>47</v>
      </c>
      <c r="N170" s="16" t="str">
        <f>IF(ISERROR(VLOOKUP('Salidas Pacientes'!$M170,Inventario!$A$2:$M$21,2,FALSE)),"",VLOOKUP('Salidas Pacientes'!$M170,Inventario!$A$2:$M$21,2,FALSE))</f>
        <v>Nimenrix</v>
      </c>
      <c r="O170" s="16" t="str">
        <f>IF(ISERROR(VLOOKUP('Salidas Pacientes'!$M170,Inventario!$A$2:$M$21,3,FALSE)),"",VLOOKUP('Salidas Pacientes'!$M170,Inventario!$A$2:$M$21,3,FALSE))</f>
        <v>Meningococo</v>
      </c>
      <c r="P170" s="100" t="str">
        <f>IF(ISERROR(VLOOKUP('Salidas Pacientes'!$M170,Inventario!$A$2:$M$21,4,FALSE)),"",VLOOKUP('Salidas Pacientes'!$M170,Inventario!$A$2:$M$21,4,FALSE))</f>
        <v>Cobo Medical</v>
      </c>
      <c r="Q170" s="100" t="str">
        <f>IF(ISERROR(VLOOKUP('Salidas Pacientes'!$M170,Inventario!$A$2:$M$21,5,FALSE)),"",VLOOKUP('Salidas Pacientes'!$M170,Inventario!$A$2:$M$21,5,FALSE))</f>
        <v>Pfizer</v>
      </c>
      <c r="R170" s="17" t="str">
        <f>IF(ISERROR(VLOOKUP('Salidas Pacientes'!$M170,Inventario!$A$2:$M$21,6,FALSE)),"",VLOOKUP('Salidas Pacientes'!$M170,Inventario!$A$2:$M$21,6,FALSE))</f>
        <v>3904</v>
      </c>
      <c r="S170" s="101" t="s">
        <v>177</v>
      </c>
      <c r="T170" s="102">
        <f>IF(ISERROR(VLOOKUP('Salidas Pacientes'!$S170,Entradas!$H$1:$I$412,2,FALSE)),"",VLOOKUP('Salidas Pacientes'!$S170,Entradas!$H$1:$I$412,2,FALSE))</f>
        <v>44915</v>
      </c>
      <c r="U170" s="98"/>
      <c r="V170" s="98">
        <v>1</v>
      </c>
      <c r="W170" s="105"/>
    </row>
    <row r="171" spans="1:23" ht="15.75" hidden="1" customHeight="1" outlineLevel="1">
      <c r="A171" s="95">
        <v>44482</v>
      </c>
      <c r="B171" s="95" t="s">
        <v>276</v>
      </c>
      <c r="C171" s="98">
        <v>1151941659</v>
      </c>
      <c r="D171" s="17" t="str">
        <f>IF(ISERROR(VLOOKUP('Salidas Pacientes'!$C171,'BD Pacientes'!$A:I,2,FALSE)),"",VLOOKUP('Salidas Pacientes'!$C171,'BD Pacientes'!$A:I,2,FALSE))</f>
        <v>CC</v>
      </c>
      <c r="E171" s="16" t="str">
        <f>IF(ISERROR(VLOOKUP('Salidas Pacientes'!$C171,'BD Pacientes'!$A:I,3,FALSE)),"",VLOOKUP('Salidas Pacientes'!$C171,'BD Pacientes'!$A:I,3,FALSE))</f>
        <v>CAROLINA CORREA ESCOBAR</v>
      </c>
      <c r="F171" s="17" t="str">
        <f>IF(ISERROR(VLOOKUP('Salidas Pacientes'!$C171,'BD Pacientes'!$A:I,4,FALSE)),"",VLOOKUP('Salidas Pacientes'!$C171,'BD Pacientes'!$A:I,4,FALSE))</f>
        <v>F</v>
      </c>
      <c r="G171" s="95">
        <f>IF(ISERROR(VLOOKUP('Salidas Pacientes'!$C171,'BD Pacientes'!$A:I,5,FALSE)),"",VLOOKUP('Salidas Pacientes'!$C171,'BD Pacientes'!$A:I,5,FALSE))</f>
        <v>33460</v>
      </c>
      <c r="H171" s="95" t="str">
        <f t="shared" ca="1" si="0"/>
        <v>32 año, 0 mes</v>
      </c>
      <c r="I171" s="97" t="str">
        <f>IF(ISERROR(VLOOKUP('Salidas Pacientes'!$C171,'BD Pacientes'!$A:$I,6,FALSE)),"",VLOOKUP('Salidas Pacientes'!$C171,'BD Pacientes'!$A:$I,6,FALSE))</f>
        <v>CRA 83E #54-79</v>
      </c>
      <c r="J171" s="98">
        <f>IF(ISERROR(VLOOKUP('Salidas Pacientes'!$C171,'BD Pacientes'!$A:$I,7,FALSE)),"",VLOOKUP('Salidas Pacientes'!$C171,'BD Pacientes'!$A:$I,7,FALSE))</f>
        <v>1151941659</v>
      </c>
      <c r="K171" s="99" t="str">
        <f>IF(ISERROR(VLOOKUP('Salidas Pacientes'!$C171,'BD Pacientes'!$A:$I,8,FALSE)),"",VLOOKUP('Salidas Pacientes'!$C171,'BD Pacientes'!$A:$I,8,FALSE))</f>
        <v>CAROLINA CORREA ESCOBAR</v>
      </c>
      <c r="L171" s="17">
        <f>IF(ISERROR(VLOOKUP('Salidas Pacientes'!$C171,'BD Pacientes'!$A:$I,9,FALSE)),"",VLOOKUP('Salidas Pacientes'!$C171,'BD Pacientes'!$A:$I,9,FALSE))</f>
        <v>3162382076</v>
      </c>
      <c r="M171" s="17" t="s">
        <v>89</v>
      </c>
      <c r="N171" s="16" t="str">
        <f>IF(ISERROR(VLOOKUP('Salidas Pacientes'!$M171,Inventario!$A$2:$M$21,2,FALSE)),"",VLOOKUP('Salidas Pacientes'!$M171,Inventario!$A$2:$M$21,2,FALSE))</f>
        <v>Fluquadri</v>
      </c>
      <c r="O171" s="16" t="str">
        <f>IF(ISERROR(VLOOKUP('Salidas Pacientes'!$M171,Inventario!$A$2:$M$21,3,FALSE)),"",VLOOKUP('Salidas Pacientes'!$M171,Inventario!$A$2:$M$21,3,FALSE))</f>
        <v>Influenza</v>
      </c>
      <c r="P171" s="100" t="str">
        <f>IF(ISERROR(VLOOKUP('Salidas Pacientes'!$M171,Inventario!$A$2:$M$21,4,FALSE)),"",VLOOKUP('Salidas Pacientes'!$M171,Inventario!$A$2:$M$21,4,FALSE))</f>
        <v>IPS FARALLONES</v>
      </c>
      <c r="Q171" s="100" t="str">
        <f>IF(ISERROR(VLOOKUP('Salidas Pacientes'!$M171,Inventario!$A$2:$M$21,5,FALSE)),"",VLOOKUP('Salidas Pacientes'!$M171,Inventario!$A$2:$M$21,5,FALSE))</f>
        <v>Sanofi</v>
      </c>
      <c r="R171" s="17" t="str">
        <f>IF(ISERROR(VLOOKUP('Salidas Pacientes'!$M171,Inventario!$A$2:$M$21,6,FALSE)),"",VLOOKUP('Salidas Pacientes'!$M171,Inventario!$A$2:$M$21,6,FALSE))</f>
        <v>164992</v>
      </c>
      <c r="S171" s="101" t="s">
        <v>158</v>
      </c>
      <c r="T171" s="102">
        <f>IF(ISERROR(VLOOKUP('Salidas Pacientes'!$S171,Entradas!$H$1:$I$412,2,FALSE)),"",VLOOKUP('Salidas Pacientes'!$S171,Entradas!$H$1:$I$412,2,FALSE))</f>
        <v>44592</v>
      </c>
      <c r="U171" s="98"/>
      <c r="V171" s="98">
        <v>1</v>
      </c>
      <c r="W171" s="105"/>
    </row>
    <row r="172" spans="1:23" ht="15.75" hidden="1" customHeight="1" outlineLevel="1">
      <c r="A172" s="95">
        <v>44483</v>
      </c>
      <c r="B172" s="95" t="s">
        <v>276</v>
      </c>
      <c r="C172" s="98">
        <v>1112060551</v>
      </c>
      <c r="D172" s="17" t="str">
        <f>IF(ISERROR(VLOOKUP('Salidas Pacientes'!$C172,'BD Pacientes'!$A:I,2,FALSE)),"",VLOOKUP('Salidas Pacientes'!$C172,'BD Pacientes'!$A:I,2,FALSE))</f>
        <v>TI</v>
      </c>
      <c r="E172" s="16" t="str">
        <f>IF(ISERROR(VLOOKUP('Salidas Pacientes'!$C172,'BD Pacientes'!$A:I,3,FALSE)),"",VLOOKUP('Salidas Pacientes'!$C172,'BD Pacientes'!$A:I,3,FALSE))</f>
        <v>JERONIMO RESTREPO LOPEZ</v>
      </c>
      <c r="F172" s="17" t="str">
        <f>IF(ISERROR(VLOOKUP('Salidas Pacientes'!$C172,'BD Pacientes'!$A:I,4,FALSE)),"",VLOOKUP('Salidas Pacientes'!$C172,'BD Pacientes'!$A:I,4,FALSE))</f>
        <v>M</v>
      </c>
      <c r="G172" s="95">
        <f>IF(ISERROR(VLOOKUP('Salidas Pacientes'!$C172,'BD Pacientes'!$A:I,5,FALSE)),"",VLOOKUP('Salidas Pacientes'!$C172,'BD Pacientes'!$A:I,5,FALSE))</f>
        <v>42023</v>
      </c>
      <c r="H172" s="95" t="str">
        <f t="shared" ca="1" si="0"/>
        <v>8 año, 7 mes</v>
      </c>
      <c r="I172" s="97" t="str">
        <f>IF(ISERROR(VLOOKUP('Salidas Pacientes'!$C172,'BD Pacientes'!$A:$I,6,FALSE)),"",VLOOKUP('Salidas Pacientes'!$C172,'BD Pacientes'!$A:$I,6,FALSE))</f>
        <v>CALLE 11 # 43-30</v>
      </c>
      <c r="J172" s="98">
        <f>IF(ISERROR(VLOOKUP('Salidas Pacientes'!$C172,'BD Pacientes'!$A:$I,7,FALSE)),"",VLOOKUP('Salidas Pacientes'!$C172,'BD Pacientes'!$A:$I,7,FALSE))</f>
        <v>66822615</v>
      </c>
      <c r="K172" s="99" t="str">
        <f>IF(ISERROR(VLOOKUP('Salidas Pacientes'!$C172,'BD Pacientes'!$A:$I,8,FALSE)),"",VLOOKUP('Salidas Pacientes'!$C172,'BD Pacientes'!$A:$I,8,FALSE))</f>
        <v>SANDRA RODRIGUEZ</v>
      </c>
      <c r="L172" s="17">
        <f>IF(ISERROR(VLOOKUP('Salidas Pacientes'!$C172,'BD Pacientes'!$A:$I,9,FALSE)),"",VLOOKUP('Salidas Pacientes'!$C172,'BD Pacientes'!$A:$I,9,FALSE))</f>
        <v>3103589825</v>
      </c>
      <c r="M172" s="17" t="s">
        <v>89</v>
      </c>
      <c r="N172" s="16" t="str">
        <f>IF(ISERROR(VLOOKUP('Salidas Pacientes'!$M172,Inventario!$A$2:$M$21,2,FALSE)),"",VLOOKUP('Salidas Pacientes'!$M172,Inventario!$A$2:$M$21,2,FALSE))</f>
        <v>Fluquadri</v>
      </c>
      <c r="O172" s="16" t="str">
        <f>IF(ISERROR(VLOOKUP('Salidas Pacientes'!$M172,Inventario!$A$2:$M$21,3,FALSE)),"",VLOOKUP('Salidas Pacientes'!$M172,Inventario!$A$2:$M$21,3,FALSE))</f>
        <v>Influenza</v>
      </c>
      <c r="P172" s="100" t="str">
        <f>IF(ISERROR(VLOOKUP('Salidas Pacientes'!$M172,Inventario!$A$2:$M$21,4,FALSE)),"",VLOOKUP('Salidas Pacientes'!$M172,Inventario!$A$2:$M$21,4,FALSE))</f>
        <v>IPS FARALLONES</v>
      </c>
      <c r="Q172" s="100" t="str">
        <f>IF(ISERROR(VLOOKUP('Salidas Pacientes'!$M172,Inventario!$A$2:$M$21,5,FALSE)),"",VLOOKUP('Salidas Pacientes'!$M172,Inventario!$A$2:$M$21,5,FALSE))</f>
        <v>Sanofi</v>
      </c>
      <c r="R172" s="17" t="str">
        <f>IF(ISERROR(VLOOKUP('Salidas Pacientes'!$M172,Inventario!$A$2:$M$21,6,FALSE)),"",VLOOKUP('Salidas Pacientes'!$M172,Inventario!$A$2:$M$21,6,FALSE))</f>
        <v>164992</v>
      </c>
      <c r="S172" s="101" t="s">
        <v>158</v>
      </c>
      <c r="T172" s="102">
        <f>IF(ISERROR(VLOOKUP('Salidas Pacientes'!$S172,Entradas!$H$1:$I$412,2,FALSE)),"",VLOOKUP('Salidas Pacientes'!$S172,Entradas!$H$1:$I$412,2,FALSE))</f>
        <v>44592</v>
      </c>
      <c r="U172" s="98"/>
      <c r="V172" s="98">
        <v>1</v>
      </c>
      <c r="W172" s="105"/>
    </row>
    <row r="173" spans="1:23" ht="15.75" hidden="1" customHeight="1" outlineLevel="1">
      <c r="A173" s="95">
        <v>44484</v>
      </c>
      <c r="B173" s="95" t="s">
        <v>276</v>
      </c>
      <c r="C173" s="98">
        <v>1232802071</v>
      </c>
      <c r="D173" s="17" t="str">
        <f>IF(ISERROR(VLOOKUP('Salidas Pacientes'!$C173,'BD Pacientes'!$A:I,2,FALSE)),"",VLOOKUP('Salidas Pacientes'!$C173,'BD Pacientes'!$A:I,2,FALSE))</f>
        <v>RC</v>
      </c>
      <c r="E173" s="16" t="str">
        <f>IF(ISERROR(VLOOKUP('Salidas Pacientes'!$C173,'BD Pacientes'!$A:I,3,FALSE)),"",VLOOKUP('Salidas Pacientes'!$C173,'BD Pacientes'!$A:I,3,FALSE))</f>
        <v>MARIA ANTONIA RIVERA MENA</v>
      </c>
      <c r="F173" s="17" t="str">
        <f>IF(ISERROR(VLOOKUP('Salidas Pacientes'!$C173,'BD Pacientes'!$A:I,4,FALSE)),"",VLOOKUP('Salidas Pacientes'!$C173,'BD Pacientes'!$A:I,4,FALSE))</f>
        <v>F</v>
      </c>
      <c r="G173" s="95">
        <f>IF(ISERROR(VLOOKUP('Salidas Pacientes'!$C173,'BD Pacientes'!$A:I,5,FALSE)),"",VLOOKUP('Salidas Pacientes'!$C173,'BD Pacientes'!$A:I,5,FALSE))</f>
        <v>0</v>
      </c>
      <c r="H173" s="95" t="str">
        <f t="shared" ca="1" si="0"/>
        <v>123 año, 7 mes</v>
      </c>
      <c r="I173" s="97" t="str">
        <f>IF(ISERROR(VLOOKUP('Salidas Pacientes'!$C173,'BD Pacientes'!$A:$I,6,FALSE)),"",VLOOKUP('Salidas Pacientes'!$C173,'BD Pacientes'!$A:$I,6,FALSE))</f>
        <v>EL CASTILLO</v>
      </c>
      <c r="J173" s="98">
        <f>IF(ISERROR(VLOOKUP('Salidas Pacientes'!$C173,'BD Pacientes'!$A:$I,7,FALSE)),"",VLOOKUP('Salidas Pacientes'!$C173,'BD Pacientes'!$A:$I,7,FALSE))</f>
        <v>0</v>
      </c>
      <c r="K173" s="99">
        <f>IF(ISERROR(VLOOKUP('Salidas Pacientes'!$C173,'BD Pacientes'!$A:$I,8,FALSE)),"",VLOOKUP('Salidas Pacientes'!$C173,'BD Pacientes'!$A:$I,8,FALSE))</f>
        <v>0</v>
      </c>
      <c r="L173" s="17">
        <f>IF(ISERROR(VLOOKUP('Salidas Pacientes'!$C173,'BD Pacientes'!$A:$I,9,FALSE)),"",VLOOKUP('Salidas Pacientes'!$C173,'BD Pacientes'!$A:$I,9,FALSE))</f>
        <v>0</v>
      </c>
      <c r="M173" s="17" t="s">
        <v>81</v>
      </c>
      <c r="N173" s="16" t="str">
        <f>IF(ISERROR(VLOOKUP('Salidas Pacientes'!$M173,Inventario!$A$2:$M$21,2,FALSE)),"",VLOOKUP('Salidas Pacientes'!$M173,Inventario!$A$2:$M$21,2,FALSE))</f>
        <v>Stamaril</v>
      </c>
      <c r="O173" s="16" t="str">
        <f>IF(ISERROR(VLOOKUP('Salidas Pacientes'!$M173,Inventario!$A$2:$M$21,3,FALSE)),"",VLOOKUP('Salidas Pacientes'!$M173,Inventario!$A$2:$M$21,3,FALSE))</f>
        <v>Fiebre amarilla</v>
      </c>
      <c r="P173" s="100" t="str">
        <f>IF(ISERROR(VLOOKUP('Salidas Pacientes'!$M173,Inventario!$A$2:$M$21,4,FALSE)),"",VLOOKUP('Salidas Pacientes'!$M173,Inventario!$A$2:$M$21,4,FALSE))</f>
        <v>IPS FARALLONES</v>
      </c>
      <c r="Q173" s="100" t="str">
        <f>IF(ISERROR(VLOOKUP('Salidas Pacientes'!$M173,Inventario!$A$2:$M$21,5,FALSE)),"",VLOOKUP('Salidas Pacientes'!$M173,Inventario!$A$2:$M$21,5,FALSE))</f>
        <v>Sanofi</v>
      </c>
      <c r="R173" s="17" t="str">
        <f>IF(ISERROR(VLOOKUP('Salidas Pacientes'!$M173,Inventario!$A$2:$M$21,6,FALSE)),"",VLOOKUP('Salidas Pacientes'!$M173,Inventario!$A$2:$M$21,6,FALSE))</f>
        <v>3000</v>
      </c>
      <c r="S173" s="101" t="s">
        <v>166</v>
      </c>
      <c r="T173" s="102">
        <f>IF(ISERROR(VLOOKUP('Salidas Pacientes'!$S173,Entradas!$H$1:$I$412,2,FALSE)),"",VLOOKUP('Salidas Pacientes'!$S173,Entradas!$H$1:$I$412,2,FALSE))</f>
        <v>44712</v>
      </c>
      <c r="U173" s="98"/>
      <c r="V173" s="98">
        <v>1</v>
      </c>
      <c r="W173" s="105"/>
    </row>
    <row r="174" spans="1:23" ht="15.75" hidden="1" customHeight="1" outlineLevel="1">
      <c r="A174" s="95">
        <v>44484</v>
      </c>
      <c r="B174" s="95" t="s">
        <v>276</v>
      </c>
      <c r="C174" s="98">
        <v>1232802071</v>
      </c>
      <c r="D174" s="17" t="str">
        <f>IF(ISERROR(VLOOKUP('Salidas Pacientes'!$C174,'BD Pacientes'!$A:I,2,FALSE)),"",VLOOKUP('Salidas Pacientes'!$C174,'BD Pacientes'!$A:I,2,FALSE))</f>
        <v>RC</v>
      </c>
      <c r="E174" s="16" t="str">
        <f>IF(ISERROR(VLOOKUP('Salidas Pacientes'!$C174,'BD Pacientes'!$A:I,3,FALSE)),"",VLOOKUP('Salidas Pacientes'!$C174,'BD Pacientes'!$A:I,3,FALSE))</f>
        <v>MARIA ANTONIA RIVERA MENA</v>
      </c>
      <c r="F174" s="17" t="str">
        <f>IF(ISERROR(VLOOKUP('Salidas Pacientes'!$C174,'BD Pacientes'!$A:I,4,FALSE)),"",VLOOKUP('Salidas Pacientes'!$C174,'BD Pacientes'!$A:I,4,FALSE))</f>
        <v>F</v>
      </c>
      <c r="G174" s="95">
        <f>IF(ISERROR(VLOOKUP('Salidas Pacientes'!$C174,'BD Pacientes'!$A:I,5,FALSE)),"",VLOOKUP('Salidas Pacientes'!$C174,'BD Pacientes'!$A:I,5,FALSE))</f>
        <v>0</v>
      </c>
      <c r="H174" s="95" t="str">
        <f t="shared" ca="1" si="0"/>
        <v>123 año, 7 mes</v>
      </c>
      <c r="I174" s="97" t="str">
        <f>IF(ISERROR(VLOOKUP('Salidas Pacientes'!$C174,'BD Pacientes'!$A:$I,6,FALSE)),"",VLOOKUP('Salidas Pacientes'!$C174,'BD Pacientes'!$A:$I,6,FALSE))</f>
        <v>EL CASTILLO</v>
      </c>
      <c r="J174" s="98">
        <f>IF(ISERROR(VLOOKUP('Salidas Pacientes'!$C174,'BD Pacientes'!$A:$I,7,FALSE)),"",VLOOKUP('Salidas Pacientes'!$C174,'BD Pacientes'!$A:$I,7,FALSE))</f>
        <v>0</v>
      </c>
      <c r="K174" s="99">
        <f>IF(ISERROR(VLOOKUP('Salidas Pacientes'!$C174,'BD Pacientes'!$A:$I,8,FALSE)),"",VLOOKUP('Salidas Pacientes'!$C174,'BD Pacientes'!$A:$I,8,FALSE))</f>
        <v>0</v>
      </c>
      <c r="L174" s="17">
        <f>IF(ISERROR(VLOOKUP('Salidas Pacientes'!$C174,'BD Pacientes'!$A:$I,9,FALSE)),"",VLOOKUP('Salidas Pacientes'!$C174,'BD Pacientes'!$A:$I,9,FALSE))</f>
        <v>0</v>
      </c>
      <c r="M174" s="17" t="s">
        <v>89</v>
      </c>
      <c r="N174" s="16" t="str">
        <f>IF(ISERROR(VLOOKUP('Salidas Pacientes'!$M174,Inventario!$A$2:$M$21,2,FALSE)),"",VLOOKUP('Salidas Pacientes'!$M174,Inventario!$A$2:$M$21,2,FALSE))</f>
        <v>Fluquadri</v>
      </c>
      <c r="O174" s="16" t="str">
        <f>IF(ISERROR(VLOOKUP('Salidas Pacientes'!$M174,Inventario!$A$2:$M$21,3,FALSE)),"",VLOOKUP('Salidas Pacientes'!$M174,Inventario!$A$2:$M$21,3,FALSE))</f>
        <v>Influenza</v>
      </c>
      <c r="P174" s="100" t="str">
        <f>IF(ISERROR(VLOOKUP('Salidas Pacientes'!$M174,Inventario!$A$2:$M$21,4,FALSE)),"",VLOOKUP('Salidas Pacientes'!$M174,Inventario!$A$2:$M$21,4,FALSE))</f>
        <v>IPS FARALLONES</v>
      </c>
      <c r="Q174" s="100" t="str">
        <f>IF(ISERROR(VLOOKUP('Salidas Pacientes'!$M174,Inventario!$A$2:$M$21,5,FALSE)),"",VLOOKUP('Salidas Pacientes'!$M174,Inventario!$A$2:$M$21,5,FALSE))</f>
        <v>Sanofi</v>
      </c>
      <c r="R174" s="17" t="str">
        <f>IF(ISERROR(VLOOKUP('Salidas Pacientes'!$M174,Inventario!$A$2:$M$21,6,FALSE)),"",VLOOKUP('Salidas Pacientes'!$M174,Inventario!$A$2:$M$21,6,FALSE))</f>
        <v>164992</v>
      </c>
      <c r="S174" s="101" t="s">
        <v>158</v>
      </c>
      <c r="T174" s="102">
        <f>IF(ISERROR(VLOOKUP('Salidas Pacientes'!$S174,Entradas!$H$1:$I$412,2,FALSE)),"",VLOOKUP('Salidas Pacientes'!$S174,Entradas!$H$1:$I$412,2,FALSE))</f>
        <v>44592</v>
      </c>
      <c r="U174" s="98"/>
      <c r="V174" s="98">
        <v>1</v>
      </c>
      <c r="W174" s="105"/>
    </row>
    <row r="175" spans="1:23" ht="15.75" hidden="1" customHeight="1" outlineLevel="1">
      <c r="A175" s="95">
        <v>44484</v>
      </c>
      <c r="B175" s="95" t="s">
        <v>276</v>
      </c>
      <c r="C175" s="98">
        <v>1112069103</v>
      </c>
      <c r="D175" s="17" t="str">
        <f>IF(ISERROR(VLOOKUP('Salidas Pacientes'!$C175,'BD Pacientes'!$A:I,2,FALSE)),"",VLOOKUP('Salidas Pacientes'!$C175,'BD Pacientes'!$A:I,2,FALSE))</f>
        <v>RC</v>
      </c>
      <c r="E175" s="16" t="str">
        <f>IF(ISERROR(VLOOKUP('Salidas Pacientes'!$C175,'BD Pacientes'!$A:I,3,FALSE)),"",VLOOKUP('Salidas Pacientes'!$C175,'BD Pacientes'!$A:I,3,FALSE))</f>
        <v>GABRIELA ESCOBAR ROJAS</v>
      </c>
      <c r="F175" s="17" t="str">
        <f>IF(ISERROR(VLOOKUP('Salidas Pacientes'!$C175,'BD Pacientes'!$A:I,4,FALSE)),"",VLOOKUP('Salidas Pacientes'!$C175,'BD Pacientes'!$A:I,4,FALSE))</f>
        <v>F</v>
      </c>
      <c r="G175" s="95">
        <f>IF(ISERROR(VLOOKUP('Salidas Pacientes'!$C175,'BD Pacientes'!$A:I,5,FALSE)),"",VLOOKUP('Salidas Pacientes'!$C175,'BD Pacientes'!$A:I,5,FALSE))</f>
        <v>0</v>
      </c>
      <c r="H175" s="95" t="str">
        <f t="shared" ca="1" si="0"/>
        <v>123 año, 7 mes</v>
      </c>
      <c r="I175" s="97" t="str">
        <f>IF(ISERROR(VLOOKUP('Salidas Pacientes'!$C175,'BD Pacientes'!$A:$I,6,FALSE)),"",VLOOKUP('Salidas Pacientes'!$C175,'BD Pacientes'!$A:$I,6,FALSE))</f>
        <v>CRA 83A #48-24</v>
      </c>
      <c r="J175" s="98">
        <f>IF(ISERROR(VLOOKUP('Salidas Pacientes'!$C175,'BD Pacientes'!$A:$I,7,FALSE)),"",VLOOKUP('Salidas Pacientes'!$C175,'BD Pacientes'!$A:$I,7,FALSE))</f>
        <v>0</v>
      </c>
      <c r="K175" s="99">
        <f>IF(ISERROR(VLOOKUP('Salidas Pacientes'!$C175,'BD Pacientes'!$A:$I,8,FALSE)),"",VLOOKUP('Salidas Pacientes'!$C175,'BD Pacientes'!$A:$I,8,FALSE))</f>
        <v>0</v>
      </c>
      <c r="L175" s="17">
        <f>IF(ISERROR(VLOOKUP('Salidas Pacientes'!$C175,'BD Pacientes'!$A:$I,9,FALSE)),"",VLOOKUP('Salidas Pacientes'!$C175,'BD Pacientes'!$A:$I,9,FALSE))</f>
        <v>0</v>
      </c>
      <c r="M175" s="17" t="s">
        <v>47</v>
      </c>
      <c r="N175" s="16" t="str">
        <f>IF(ISERROR(VLOOKUP('Salidas Pacientes'!$M175,Inventario!$A$2:$M$21,2,FALSE)),"",VLOOKUP('Salidas Pacientes'!$M175,Inventario!$A$2:$M$21,2,FALSE))</f>
        <v>Nimenrix</v>
      </c>
      <c r="O175" s="16" t="str">
        <f>IF(ISERROR(VLOOKUP('Salidas Pacientes'!$M175,Inventario!$A$2:$M$21,3,FALSE)),"",VLOOKUP('Salidas Pacientes'!$M175,Inventario!$A$2:$M$21,3,FALSE))</f>
        <v>Meningococo</v>
      </c>
      <c r="P175" s="100" t="str">
        <f>IF(ISERROR(VLOOKUP('Salidas Pacientes'!$M175,Inventario!$A$2:$M$21,4,FALSE)),"",VLOOKUP('Salidas Pacientes'!$M175,Inventario!$A$2:$M$21,4,FALSE))</f>
        <v>Cobo Medical</v>
      </c>
      <c r="Q175" s="100" t="str">
        <f>IF(ISERROR(VLOOKUP('Salidas Pacientes'!$M175,Inventario!$A$2:$M$21,5,FALSE)),"",VLOOKUP('Salidas Pacientes'!$M175,Inventario!$A$2:$M$21,5,FALSE))</f>
        <v>Pfizer</v>
      </c>
      <c r="R175" s="17" t="str">
        <f>IF(ISERROR(VLOOKUP('Salidas Pacientes'!$M175,Inventario!$A$2:$M$21,6,FALSE)),"",VLOOKUP('Salidas Pacientes'!$M175,Inventario!$A$2:$M$21,6,FALSE))</f>
        <v>3904</v>
      </c>
      <c r="S175" s="101" t="s">
        <v>177</v>
      </c>
      <c r="T175" s="102">
        <f>IF(ISERROR(VLOOKUP('Salidas Pacientes'!$S175,Entradas!$H$1:$I$412,2,FALSE)),"",VLOOKUP('Salidas Pacientes'!$S175,Entradas!$H$1:$I$412,2,FALSE))</f>
        <v>44915</v>
      </c>
      <c r="U175" s="98"/>
      <c r="V175" s="98">
        <v>1</v>
      </c>
      <c r="W175" s="105"/>
    </row>
    <row r="176" spans="1:23" ht="15.75" hidden="1" customHeight="1" outlineLevel="1">
      <c r="A176" s="95">
        <v>44484</v>
      </c>
      <c r="B176" s="95" t="s">
        <v>276</v>
      </c>
      <c r="C176" s="98">
        <v>1232809410</v>
      </c>
      <c r="D176" s="17" t="str">
        <f>IF(ISERROR(VLOOKUP('Salidas Pacientes'!$C176,'BD Pacientes'!$A:I,2,FALSE)),"",VLOOKUP('Salidas Pacientes'!$C176,'BD Pacientes'!$A:I,2,FALSE))</f>
        <v>RC</v>
      </c>
      <c r="E176" s="16" t="str">
        <f>IF(ISERROR(VLOOKUP('Salidas Pacientes'!$C176,'BD Pacientes'!$A:I,3,FALSE)),"",VLOOKUP('Salidas Pacientes'!$C176,'BD Pacientes'!$A:I,3,FALSE))</f>
        <v>AGUSTIN RIVERA MENA</v>
      </c>
      <c r="F176" s="17" t="str">
        <f>IF(ISERROR(VLOOKUP('Salidas Pacientes'!$C176,'BD Pacientes'!$A:I,4,FALSE)),"",VLOOKUP('Salidas Pacientes'!$C176,'BD Pacientes'!$A:I,4,FALSE))</f>
        <v>M</v>
      </c>
      <c r="G176" s="95">
        <f>IF(ISERROR(VLOOKUP('Salidas Pacientes'!$C176,'BD Pacientes'!$A:I,5,FALSE)),"",VLOOKUP('Salidas Pacientes'!$C176,'BD Pacientes'!$A:I,5,FALSE))</f>
        <v>0</v>
      </c>
      <c r="H176" s="95" t="str">
        <f t="shared" ca="1" si="0"/>
        <v>123 año, 7 mes</v>
      </c>
      <c r="I176" s="97" t="str">
        <f>IF(ISERROR(VLOOKUP('Salidas Pacientes'!$C176,'BD Pacientes'!$A:$I,6,FALSE)),"",VLOOKUP('Salidas Pacientes'!$C176,'BD Pacientes'!$A:$I,6,FALSE))</f>
        <v>KM 21 CALI JAMUNDI</v>
      </c>
      <c r="J176" s="98">
        <f>IF(ISERROR(VLOOKUP('Salidas Pacientes'!$C176,'BD Pacientes'!$A:$I,7,FALSE)),"",VLOOKUP('Salidas Pacientes'!$C176,'BD Pacientes'!$A:$I,7,FALSE))</f>
        <v>0</v>
      </c>
      <c r="K176" s="99">
        <f>IF(ISERROR(VLOOKUP('Salidas Pacientes'!$C176,'BD Pacientes'!$A:$I,8,FALSE)),"",VLOOKUP('Salidas Pacientes'!$C176,'BD Pacientes'!$A:$I,8,FALSE))</f>
        <v>0</v>
      </c>
      <c r="L176" s="17">
        <f>IF(ISERROR(VLOOKUP('Salidas Pacientes'!$C176,'BD Pacientes'!$A:$I,9,FALSE)),"",VLOOKUP('Salidas Pacientes'!$C176,'BD Pacientes'!$A:$I,9,FALSE))</f>
        <v>0</v>
      </c>
      <c r="M176" s="17" t="s">
        <v>81</v>
      </c>
      <c r="N176" s="16" t="str">
        <f>IF(ISERROR(VLOOKUP('Salidas Pacientes'!$M176,Inventario!$A$2:$M$21,2,FALSE)),"",VLOOKUP('Salidas Pacientes'!$M176,Inventario!$A$2:$M$21,2,FALSE))</f>
        <v>Stamaril</v>
      </c>
      <c r="O176" s="16" t="str">
        <f>IF(ISERROR(VLOOKUP('Salidas Pacientes'!$M176,Inventario!$A$2:$M$21,3,FALSE)),"",VLOOKUP('Salidas Pacientes'!$M176,Inventario!$A$2:$M$21,3,FALSE))</f>
        <v>Fiebre amarilla</v>
      </c>
      <c r="P176" s="100" t="str">
        <f>IF(ISERROR(VLOOKUP('Salidas Pacientes'!$M176,Inventario!$A$2:$M$21,4,FALSE)),"",VLOOKUP('Salidas Pacientes'!$M176,Inventario!$A$2:$M$21,4,FALSE))</f>
        <v>IPS FARALLONES</v>
      </c>
      <c r="Q176" s="100" t="str">
        <f>IF(ISERROR(VLOOKUP('Salidas Pacientes'!$M176,Inventario!$A$2:$M$21,5,FALSE)),"",VLOOKUP('Salidas Pacientes'!$M176,Inventario!$A$2:$M$21,5,FALSE))</f>
        <v>Sanofi</v>
      </c>
      <c r="R176" s="17" t="str">
        <f>IF(ISERROR(VLOOKUP('Salidas Pacientes'!$M176,Inventario!$A$2:$M$21,6,FALSE)),"",VLOOKUP('Salidas Pacientes'!$M176,Inventario!$A$2:$M$21,6,FALSE))</f>
        <v>3000</v>
      </c>
      <c r="S176" s="101" t="s">
        <v>166</v>
      </c>
      <c r="T176" s="102">
        <f>IF(ISERROR(VLOOKUP('Salidas Pacientes'!$S176,Entradas!$H$1:$I$412,2,FALSE)),"",VLOOKUP('Salidas Pacientes'!$S176,Entradas!$H$1:$I$412,2,FALSE))</f>
        <v>44712</v>
      </c>
      <c r="U176" s="98"/>
      <c r="V176" s="98">
        <v>1</v>
      </c>
      <c r="W176" s="105"/>
    </row>
    <row r="177" spans="1:23" ht="15.75" hidden="1" customHeight="1" outlineLevel="1">
      <c r="A177" s="95">
        <v>44484</v>
      </c>
      <c r="B177" s="95" t="s">
        <v>276</v>
      </c>
      <c r="C177" s="98">
        <v>1232809410</v>
      </c>
      <c r="D177" s="17" t="str">
        <f>IF(ISERROR(VLOOKUP('Salidas Pacientes'!$C177,'BD Pacientes'!$A:I,2,FALSE)),"",VLOOKUP('Salidas Pacientes'!$C177,'BD Pacientes'!$A:I,2,FALSE))</f>
        <v>RC</v>
      </c>
      <c r="E177" s="16" t="str">
        <f>IF(ISERROR(VLOOKUP('Salidas Pacientes'!$C177,'BD Pacientes'!$A:I,3,FALSE)),"",VLOOKUP('Salidas Pacientes'!$C177,'BD Pacientes'!$A:I,3,FALSE))</f>
        <v>AGUSTIN RIVERA MENA</v>
      </c>
      <c r="F177" s="17" t="str">
        <f>IF(ISERROR(VLOOKUP('Salidas Pacientes'!$C177,'BD Pacientes'!$A:I,4,FALSE)),"",VLOOKUP('Salidas Pacientes'!$C177,'BD Pacientes'!$A:I,4,FALSE))</f>
        <v>M</v>
      </c>
      <c r="G177" s="95">
        <f>IF(ISERROR(VLOOKUP('Salidas Pacientes'!$C177,'BD Pacientes'!$A:I,5,FALSE)),"",VLOOKUP('Salidas Pacientes'!$C177,'BD Pacientes'!$A:I,5,FALSE))</f>
        <v>0</v>
      </c>
      <c r="H177" s="95" t="str">
        <f t="shared" ca="1" si="0"/>
        <v>123 año, 7 mes</v>
      </c>
      <c r="I177" s="97" t="str">
        <f>IF(ISERROR(VLOOKUP('Salidas Pacientes'!$C177,'BD Pacientes'!$A:$I,6,FALSE)),"",VLOOKUP('Salidas Pacientes'!$C177,'BD Pacientes'!$A:$I,6,FALSE))</f>
        <v>KM 21 CALI JAMUNDI</v>
      </c>
      <c r="J177" s="98">
        <f>IF(ISERROR(VLOOKUP('Salidas Pacientes'!$C177,'BD Pacientes'!$A:$I,7,FALSE)),"",VLOOKUP('Salidas Pacientes'!$C177,'BD Pacientes'!$A:$I,7,FALSE))</f>
        <v>0</v>
      </c>
      <c r="K177" s="99">
        <f>IF(ISERROR(VLOOKUP('Salidas Pacientes'!$C177,'BD Pacientes'!$A:$I,8,FALSE)),"",VLOOKUP('Salidas Pacientes'!$C177,'BD Pacientes'!$A:$I,8,FALSE))</f>
        <v>0</v>
      </c>
      <c r="L177" s="17">
        <f>IF(ISERROR(VLOOKUP('Salidas Pacientes'!$C177,'BD Pacientes'!$A:$I,9,FALSE)),"",VLOOKUP('Salidas Pacientes'!$C177,'BD Pacientes'!$A:$I,9,FALSE))</f>
        <v>0</v>
      </c>
      <c r="M177" s="17" t="s">
        <v>89</v>
      </c>
      <c r="N177" s="16" t="str">
        <f>IF(ISERROR(VLOOKUP('Salidas Pacientes'!$M177,Inventario!$A$2:$M$21,2,FALSE)),"",VLOOKUP('Salidas Pacientes'!$M177,Inventario!$A$2:$M$21,2,FALSE))</f>
        <v>Fluquadri</v>
      </c>
      <c r="O177" s="16" t="str">
        <f>IF(ISERROR(VLOOKUP('Salidas Pacientes'!$M177,Inventario!$A$2:$M$21,3,FALSE)),"",VLOOKUP('Salidas Pacientes'!$M177,Inventario!$A$2:$M$21,3,FALSE))</f>
        <v>Influenza</v>
      </c>
      <c r="P177" s="100" t="str">
        <f>IF(ISERROR(VLOOKUP('Salidas Pacientes'!$M177,Inventario!$A$2:$M$21,4,FALSE)),"",VLOOKUP('Salidas Pacientes'!$M177,Inventario!$A$2:$M$21,4,FALSE))</f>
        <v>IPS FARALLONES</v>
      </c>
      <c r="Q177" s="100" t="str">
        <f>IF(ISERROR(VLOOKUP('Salidas Pacientes'!$M177,Inventario!$A$2:$M$21,5,FALSE)),"",VLOOKUP('Salidas Pacientes'!$M177,Inventario!$A$2:$M$21,5,FALSE))</f>
        <v>Sanofi</v>
      </c>
      <c r="R177" s="17" t="str">
        <f>IF(ISERROR(VLOOKUP('Salidas Pacientes'!$M177,Inventario!$A$2:$M$21,6,FALSE)),"",VLOOKUP('Salidas Pacientes'!$M177,Inventario!$A$2:$M$21,6,FALSE))</f>
        <v>164992</v>
      </c>
      <c r="S177" s="101" t="s">
        <v>158</v>
      </c>
      <c r="T177" s="102">
        <f>IF(ISERROR(VLOOKUP('Salidas Pacientes'!$S177,Entradas!$H$1:$I$412,2,FALSE)),"",VLOOKUP('Salidas Pacientes'!$S177,Entradas!$H$1:$I$412,2,FALSE))</f>
        <v>44592</v>
      </c>
      <c r="U177" s="98"/>
      <c r="V177" s="98">
        <v>1</v>
      </c>
      <c r="W177" s="105"/>
    </row>
    <row r="178" spans="1:23" ht="15.75" hidden="1" customHeight="1" outlineLevel="1">
      <c r="A178" s="95">
        <v>44485</v>
      </c>
      <c r="B178" s="95" t="s">
        <v>276</v>
      </c>
      <c r="C178" s="98">
        <v>1232802044</v>
      </c>
      <c r="D178" s="17" t="str">
        <f>IF(ISERROR(VLOOKUP('Salidas Pacientes'!$C178,'BD Pacientes'!$A:I,2,FALSE)),"",VLOOKUP('Salidas Pacientes'!$C178,'BD Pacientes'!$A:I,2,FALSE))</f>
        <v>RC</v>
      </c>
      <c r="E178" s="16" t="str">
        <f>IF(ISERROR(VLOOKUP('Salidas Pacientes'!$C178,'BD Pacientes'!$A:I,3,FALSE)),"",VLOOKUP('Salidas Pacientes'!$C178,'BD Pacientes'!$A:I,3,FALSE))</f>
        <v>MATIAS LONDOÑO MOLINA</v>
      </c>
      <c r="F178" s="17" t="str">
        <f>IF(ISERROR(VLOOKUP('Salidas Pacientes'!$C178,'BD Pacientes'!$A:I,4,FALSE)),"",VLOOKUP('Salidas Pacientes'!$C178,'BD Pacientes'!$A:I,4,FALSE))</f>
        <v>M</v>
      </c>
      <c r="G178" s="95">
        <f>IF(ISERROR(VLOOKUP('Salidas Pacientes'!$C178,'BD Pacientes'!$A:I,5,FALSE)),"",VLOOKUP('Salidas Pacientes'!$C178,'BD Pacientes'!$A:I,5,FALSE))</f>
        <v>42975</v>
      </c>
      <c r="H178" s="95" t="str">
        <f t="shared" ca="1" si="0"/>
        <v>5 año, 11 mes</v>
      </c>
      <c r="I178" s="97" t="str">
        <f>IF(ISERROR(VLOOKUP('Salidas Pacientes'!$C178,'BD Pacientes'!$A:$I,6,FALSE)),"",VLOOKUP('Salidas Pacientes'!$C178,'BD Pacientes'!$A:$I,6,FALSE))</f>
        <v>CALLE 25 #128-32</v>
      </c>
      <c r="J178" s="98">
        <f>IF(ISERROR(VLOOKUP('Salidas Pacientes'!$C178,'BD Pacientes'!$A:$I,7,FALSE)),"",VLOOKUP('Salidas Pacientes'!$C178,'BD Pacientes'!$A:$I,7,FALSE))</f>
        <v>1130594894</v>
      </c>
      <c r="K178" s="99" t="str">
        <f>IF(ISERROR(VLOOKUP('Salidas Pacientes'!$C178,'BD Pacientes'!$A:$I,8,FALSE)),"",VLOOKUP('Salidas Pacientes'!$C178,'BD Pacientes'!$A:$I,8,FALSE))</f>
        <v>DIANA MOLINA</v>
      </c>
      <c r="L178" s="17">
        <f>IF(ISERROR(VLOOKUP('Salidas Pacientes'!$C178,'BD Pacientes'!$A:$I,9,FALSE)),"",VLOOKUP('Salidas Pacientes'!$C178,'BD Pacientes'!$A:$I,9,FALSE))</f>
        <v>3126212415</v>
      </c>
      <c r="M178" s="17" t="s">
        <v>89</v>
      </c>
      <c r="N178" s="16" t="str">
        <f>IF(ISERROR(VLOOKUP('Salidas Pacientes'!$M178,Inventario!$A$2:$M$21,2,FALSE)),"",VLOOKUP('Salidas Pacientes'!$M178,Inventario!$A$2:$M$21,2,FALSE))</f>
        <v>Fluquadri</v>
      </c>
      <c r="O178" s="16" t="str">
        <f>IF(ISERROR(VLOOKUP('Salidas Pacientes'!$M178,Inventario!$A$2:$M$21,3,FALSE)),"",VLOOKUP('Salidas Pacientes'!$M178,Inventario!$A$2:$M$21,3,FALSE))</f>
        <v>Influenza</v>
      </c>
      <c r="P178" s="100" t="str">
        <f>IF(ISERROR(VLOOKUP('Salidas Pacientes'!$M178,Inventario!$A$2:$M$21,4,FALSE)),"",VLOOKUP('Salidas Pacientes'!$M178,Inventario!$A$2:$M$21,4,FALSE))</f>
        <v>IPS FARALLONES</v>
      </c>
      <c r="Q178" s="100" t="str">
        <f>IF(ISERROR(VLOOKUP('Salidas Pacientes'!$M178,Inventario!$A$2:$M$21,5,FALSE)),"",VLOOKUP('Salidas Pacientes'!$M178,Inventario!$A$2:$M$21,5,FALSE))</f>
        <v>Sanofi</v>
      </c>
      <c r="R178" s="17" t="str">
        <f>IF(ISERROR(VLOOKUP('Salidas Pacientes'!$M178,Inventario!$A$2:$M$21,6,FALSE)),"",VLOOKUP('Salidas Pacientes'!$M178,Inventario!$A$2:$M$21,6,FALSE))</f>
        <v>164992</v>
      </c>
      <c r="S178" s="101" t="s">
        <v>158</v>
      </c>
      <c r="T178" s="102">
        <f>IF(ISERROR(VLOOKUP('Salidas Pacientes'!$S178,Entradas!$H$1:$I$412,2,FALSE)),"",VLOOKUP('Salidas Pacientes'!$S178,Entradas!$H$1:$I$412,2,FALSE))</f>
        <v>44592</v>
      </c>
      <c r="U178" s="98"/>
      <c r="V178" s="98">
        <v>1</v>
      </c>
      <c r="W178" s="105"/>
    </row>
    <row r="179" spans="1:23" ht="15.75" hidden="1" customHeight="1" outlineLevel="1">
      <c r="A179" s="95">
        <v>44485</v>
      </c>
      <c r="B179" s="95" t="s">
        <v>276</v>
      </c>
      <c r="C179" s="98">
        <v>1108653297</v>
      </c>
      <c r="D179" s="17" t="str">
        <f>IF(ISERROR(VLOOKUP('Salidas Pacientes'!$C179,'BD Pacientes'!$A:I,2,FALSE)),"",VLOOKUP('Salidas Pacientes'!$C179,'BD Pacientes'!$A:I,2,FALSE))</f>
        <v>RC</v>
      </c>
      <c r="E179" s="16" t="str">
        <f>IF(ISERROR(VLOOKUP('Salidas Pacientes'!$C179,'BD Pacientes'!$A:I,3,FALSE)),"",VLOOKUP('Salidas Pacientes'!$C179,'BD Pacientes'!$A:I,3,FALSE))</f>
        <v>MARTIN RODRIGUEZ ARIAS</v>
      </c>
      <c r="F179" s="17" t="str">
        <f>IF(ISERROR(VLOOKUP('Salidas Pacientes'!$C179,'BD Pacientes'!$A:I,4,FALSE)),"",VLOOKUP('Salidas Pacientes'!$C179,'BD Pacientes'!$A:I,4,FALSE))</f>
        <v>M</v>
      </c>
      <c r="G179" s="95">
        <f>IF(ISERROR(VLOOKUP('Salidas Pacientes'!$C179,'BD Pacientes'!$A:I,5,FALSE)),"",VLOOKUP('Salidas Pacientes'!$C179,'BD Pacientes'!$A:I,5,FALSE))</f>
        <v>0</v>
      </c>
      <c r="H179" s="95" t="str">
        <f t="shared" ca="1" si="0"/>
        <v>123 año, 7 mes</v>
      </c>
      <c r="I179" s="97" t="str">
        <f>IF(ISERROR(VLOOKUP('Salidas Pacientes'!$C179,'BD Pacientes'!$A:$I,6,FALSE)),"",VLOOKUP('Salidas Pacientes'!$C179,'BD Pacientes'!$A:$I,6,FALSE))</f>
        <v>CALLE 36 #40A-33</v>
      </c>
      <c r="J179" s="98">
        <f>IF(ISERROR(VLOOKUP('Salidas Pacientes'!$C179,'BD Pacientes'!$A:$I,7,FALSE)),"",VLOOKUP('Salidas Pacientes'!$C179,'BD Pacientes'!$A:$I,7,FALSE))</f>
        <v>0</v>
      </c>
      <c r="K179" s="99">
        <f>IF(ISERROR(VLOOKUP('Salidas Pacientes'!$C179,'BD Pacientes'!$A:$I,8,FALSE)),"",VLOOKUP('Salidas Pacientes'!$C179,'BD Pacientes'!$A:$I,8,FALSE))</f>
        <v>0</v>
      </c>
      <c r="L179" s="17">
        <f>IF(ISERROR(VLOOKUP('Salidas Pacientes'!$C179,'BD Pacientes'!$A:$I,9,FALSE)),"",VLOOKUP('Salidas Pacientes'!$C179,'BD Pacientes'!$A:$I,9,FALSE))</f>
        <v>0</v>
      </c>
      <c r="M179" s="17" t="s">
        <v>47</v>
      </c>
      <c r="N179" s="16" t="str">
        <f>IF(ISERROR(VLOOKUP('Salidas Pacientes'!$M179,Inventario!$A$2:$M$21,2,FALSE)),"",VLOOKUP('Salidas Pacientes'!$M179,Inventario!$A$2:$M$21,2,FALSE))</f>
        <v>Nimenrix</v>
      </c>
      <c r="O179" s="16" t="str">
        <f>IF(ISERROR(VLOOKUP('Salidas Pacientes'!$M179,Inventario!$A$2:$M$21,3,FALSE)),"",VLOOKUP('Salidas Pacientes'!$M179,Inventario!$A$2:$M$21,3,FALSE))</f>
        <v>Meningococo</v>
      </c>
      <c r="P179" s="100" t="str">
        <f>IF(ISERROR(VLOOKUP('Salidas Pacientes'!$M179,Inventario!$A$2:$M$21,4,FALSE)),"",VLOOKUP('Salidas Pacientes'!$M179,Inventario!$A$2:$M$21,4,FALSE))</f>
        <v>Cobo Medical</v>
      </c>
      <c r="Q179" s="100" t="str">
        <f>IF(ISERROR(VLOOKUP('Salidas Pacientes'!$M179,Inventario!$A$2:$M$21,5,FALSE)),"",VLOOKUP('Salidas Pacientes'!$M179,Inventario!$A$2:$M$21,5,FALSE))</f>
        <v>Pfizer</v>
      </c>
      <c r="R179" s="17" t="str">
        <f>IF(ISERROR(VLOOKUP('Salidas Pacientes'!$M179,Inventario!$A$2:$M$21,6,FALSE)),"",VLOOKUP('Salidas Pacientes'!$M179,Inventario!$A$2:$M$21,6,FALSE))</f>
        <v>3904</v>
      </c>
      <c r="S179" s="101" t="s">
        <v>177</v>
      </c>
      <c r="T179" s="102">
        <f>IF(ISERROR(VLOOKUP('Salidas Pacientes'!$S179,Entradas!$H$1:$I$412,2,FALSE)),"",VLOOKUP('Salidas Pacientes'!$S179,Entradas!$H$1:$I$412,2,FALSE))</f>
        <v>44915</v>
      </c>
      <c r="U179" s="98"/>
      <c r="V179" s="98">
        <v>1</v>
      </c>
      <c r="W179" s="105"/>
    </row>
    <row r="180" spans="1:23" ht="15.75" hidden="1" customHeight="1" outlineLevel="1">
      <c r="A180" s="95">
        <v>44485</v>
      </c>
      <c r="B180" s="95" t="s">
        <v>276</v>
      </c>
      <c r="C180" s="98">
        <v>1109571770</v>
      </c>
      <c r="D180" s="17" t="str">
        <f>IF(ISERROR(VLOOKUP('Salidas Pacientes'!$C180,'BD Pacientes'!$A:I,2,FALSE)),"",VLOOKUP('Salidas Pacientes'!$C180,'BD Pacientes'!$A:I,2,FALSE))</f>
        <v>RC</v>
      </c>
      <c r="E180" s="16" t="str">
        <f>IF(ISERROR(VLOOKUP('Salidas Pacientes'!$C180,'BD Pacientes'!$A:I,3,FALSE)),"",VLOOKUP('Salidas Pacientes'!$C180,'BD Pacientes'!$A:I,3,FALSE))</f>
        <v>IVANNA CORDOBA HURTADO</v>
      </c>
      <c r="F180" s="17" t="str">
        <f>IF(ISERROR(VLOOKUP('Salidas Pacientes'!$C180,'BD Pacientes'!$A:I,4,FALSE)),"",VLOOKUP('Salidas Pacientes'!$C180,'BD Pacientes'!$A:I,4,FALSE))</f>
        <v>F</v>
      </c>
      <c r="G180" s="95">
        <f>IF(ISERROR(VLOOKUP('Salidas Pacientes'!$C180,'BD Pacientes'!$A:I,5,FALSE)),"",VLOOKUP('Salidas Pacientes'!$C180,'BD Pacientes'!$A:I,5,FALSE))</f>
        <v>0</v>
      </c>
      <c r="H180" s="95" t="str">
        <f t="shared" ca="1" si="0"/>
        <v>123 año, 7 mes</v>
      </c>
      <c r="I180" s="97" t="str">
        <f>IF(ISERROR(VLOOKUP('Salidas Pacientes'!$C180,'BD Pacientes'!$A:$I,6,FALSE)),"",VLOOKUP('Salidas Pacientes'!$C180,'BD Pacientes'!$A:$I,6,FALSE))</f>
        <v>CALLE 15 #53-132</v>
      </c>
      <c r="J180" s="98">
        <f>IF(ISERROR(VLOOKUP('Salidas Pacientes'!$C180,'BD Pacientes'!$A:$I,7,FALSE)),"",VLOOKUP('Salidas Pacientes'!$C180,'BD Pacientes'!$A:$I,7,FALSE))</f>
        <v>0</v>
      </c>
      <c r="K180" s="99">
        <f>IF(ISERROR(VLOOKUP('Salidas Pacientes'!$C180,'BD Pacientes'!$A:$I,8,FALSE)),"",VLOOKUP('Salidas Pacientes'!$C180,'BD Pacientes'!$A:$I,8,FALSE))</f>
        <v>0</v>
      </c>
      <c r="L180" s="17">
        <f>IF(ISERROR(VLOOKUP('Salidas Pacientes'!$C180,'BD Pacientes'!$A:$I,9,FALSE)),"",VLOOKUP('Salidas Pacientes'!$C180,'BD Pacientes'!$A:$I,9,FALSE))</f>
        <v>0</v>
      </c>
      <c r="M180" s="17" t="s">
        <v>47</v>
      </c>
      <c r="N180" s="16" t="str">
        <f>IF(ISERROR(VLOOKUP('Salidas Pacientes'!$M180,Inventario!$A$2:$M$21,2,FALSE)),"",VLOOKUP('Salidas Pacientes'!$M180,Inventario!$A$2:$M$21,2,FALSE))</f>
        <v>Nimenrix</v>
      </c>
      <c r="O180" s="16" t="str">
        <f>IF(ISERROR(VLOOKUP('Salidas Pacientes'!$M180,Inventario!$A$2:$M$21,3,FALSE)),"",VLOOKUP('Salidas Pacientes'!$M180,Inventario!$A$2:$M$21,3,FALSE))</f>
        <v>Meningococo</v>
      </c>
      <c r="P180" s="100" t="str">
        <f>IF(ISERROR(VLOOKUP('Salidas Pacientes'!$M180,Inventario!$A$2:$M$21,4,FALSE)),"",VLOOKUP('Salidas Pacientes'!$M180,Inventario!$A$2:$M$21,4,FALSE))</f>
        <v>Cobo Medical</v>
      </c>
      <c r="Q180" s="100" t="str">
        <f>IF(ISERROR(VLOOKUP('Salidas Pacientes'!$M180,Inventario!$A$2:$M$21,5,FALSE)),"",VLOOKUP('Salidas Pacientes'!$M180,Inventario!$A$2:$M$21,5,FALSE))</f>
        <v>Pfizer</v>
      </c>
      <c r="R180" s="17" t="str">
        <f>IF(ISERROR(VLOOKUP('Salidas Pacientes'!$M180,Inventario!$A$2:$M$21,6,FALSE)),"",VLOOKUP('Salidas Pacientes'!$M180,Inventario!$A$2:$M$21,6,FALSE))</f>
        <v>3904</v>
      </c>
      <c r="S180" s="101" t="s">
        <v>177</v>
      </c>
      <c r="T180" s="102">
        <f>IF(ISERROR(VLOOKUP('Salidas Pacientes'!$S180,Entradas!$H$1:$I$412,2,FALSE)),"",VLOOKUP('Salidas Pacientes'!$S180,Entradas!$H$1:$I$412,2,FALSE))</f>
        <v>44915</v>
      </c>
      <c r="U180" s="98"/>
      <c r="V180" s="98">
        <v>1</v>
      </c>
      <c r="W180" s="105"/>
    </row>
    <row r="181" spans="1:23" ht="15.75" hidden="1" customHeight="1" outlineLevel="1">
      <c r="A181" s="95">
        <v>44488</v>
      </c>
      <c r="B181" s="95" t="s">
        <v>276</v>
      </c>
      <c r="C181" s="98">
        <v>1232816501</v>
      </c>
      <c r="D181" s="17" t="str">
        <f>IF(ISERROR(VLOOKUP('Salidas Pacientes'!$C181,'BD Pacientes'!$A:I,2,FALSE)),"",VLOOKUP('Salidas Pacientes'!$C181,'BD Pacientes'!$A:I,2,FALSE))</f>
        <v>RC</v>
      </c>
      <c r="E181" s="16" t="str">
        <f>IF(ISERROR(VLOOKUP('Salidas Pacientes'!$C181,'BD Pacientes'!$A:I,3,FALSE)),"",VLOOKUP('Salidas Pacientes'!$C181,'BD Pacientes'!$A:I,3,FALSE))</f>
        <v>SALOMON SALCEDO IZAR</v>
      </c>
      <c r="F181" s="17" t="str">
        <f>IF(ISERROR(VLOOKUP('Salidas Pacientes'!$C181,'BD Pacientes'!$A:I,4,FALSE)),"",VLOOKUP('Salidas Pacientes'!$C181,'BD Pacientes'!$A:I,4,FALSE))</f>
        <v>M</v>
      </c>
      <c r="G181" s="95">
        <f>IF(ISERROR(VLOOKUP('Salidas Pacientes'!$C181,'BD Pacientes'!$A:I,5,FALSE)),"",VLOOKUP('Salidas Pacientes'!$C181,'BD Pacientes'!$A:I,5,FALSE))</f>
        <v>44363</v>
      </c>
      <c r="H181" s="95" t="str">
        <f t="shared" ca="1" si="0"/>
        <v>2 año, 2 mes</v>
      </c>
      <c r="I181" s="97" t="str">
        <f>IF(ISERROR(VLOOKUP('Salidas Pacientes'!$C181,'BD Pacientes'!$A:$I,6,FALSE)),"",VLOOKUP('Salidas Pacientes'!$C181,'BD Pacientes'!$A:$I,6,FALSE))</f>
        <v>CALLE 5C # 29-99</v>
      </c>
      <c r="J181" s="98" t="str">
        <f>IF(ISERROR(VLOOKUP('Salidas Pacientes'!$C181,'BD Pacientes'!$A:$I,7,FALSE)),"",VLOOKUP('Salidas Pacientes'!$C181,'BD Pacientes'!$A:$I,7,FALSE))</f>
        <v>CE 514483</v>
      </c>
      <c r="K181" s="99" t="str">
        <f>IF(ISERROR(VLOOKUP('Salidas Pacientes'!$C181,'BD Pacientes'!$A:$I,8,FALSE)),"",VLOOKUP('Salidas Pacientes'!$C181,'BD Pacientes'!$A:$I,8,FALSE))</f>
        <v>FARIDE IZAR</v>
      </c>
      <c r="L181" s="17">
        <f>IF(ISERROR(VLOOKUP('Salidas Pacientes'!$C181,'BD Pacientes'!$A:$I,9,FALSE)),"",VLOOKUP('Salidas Pacientes'!$C181,'BD Pacientes'!$A:$I,9,FALSE))</f>
        <v>3003007011</v>
      </c>
      <c r="M181" s="17" t="s">
        <v>77</v>
      </c>
      <c r="N181" s="16" t="str">
        <f>IF(ISERROR(VLOOKUP('Salidas Pacientes'!$M181,Inventario!$A$2:$M$21,2,FALSE)),"",VLOOKUP('Salidas Pacientes'!$M181,Inventario!$A$2:$M$21,2,FALSE))</f>
        <v>Hexaxim</v>
      </c>
      <c r="O181" s="16" t="str">
        <f>IF(ISERROR(VLOOKUP('Salidas Pacientes'!$M181,Inventario!$A$2:$M$21,3,FALSE)),"",VLOOKUP('Salidas Pacientes'!$M181,Inventario!$A$2:$M$21,3,FALSE))</f>
        <v>DPAT + VPI + HIB + HB</v>
      </c>
      <c r="P181" s="100" t="str">
        <f>IF(ISERROR(VLOOKUP('Salidas Pacientes'!$M181,Inventario!$A$2:$M$21,4,FALSE)),"",VLOOKUP('Salidas Pacientes'!$M181,Inventario!$A$2:$M$21,4,FALSE))</f>
        <v>IPS FARALLONES</v>
      </c>
      <c r="Q181" s="100" t="str">
        <f>IF(ISERROR(VLOOKUP('Salidas Pacientes'!$M181,Inventario!$A$2:$M$21,5,FALSE)),"",VLOOKUP('Salidas Pacientes'!$M181,Inventario!$A$2:$M$21,5,FALSE))</f>
        <v>Sanofi</v>
      </c>
      <c r="R181" s="17" t="str">
        <f>IF(ISERROR(VLOOKUP('Salidas Pacientes'!$M181,Inventario!$A$2:$M$21,6,FALSE)),"",VLOOKUP('Salidas Pacientes'!$M181,Inventario!$A$2:$M$21,6,FALSE))</f>
        <v>3800</v>
      </c>
      <c r="S181" s="101" t="s">
        <v>174</v>
      </c>
      <c r="T181" s="102">
        <f>IF(ISERROR(VLOOKUP('Salidas Pacientes'!$S181,Entradas!$H$1:$I$412,2,FALSE)),"",VLOOKUP('Salidas Pacientes'!$S181,Entradas!$H$1:$I$412,2,FALSE))</f>
        <v>44772</v>
      </c>
      <c r="U181" s="98"/>
      <c r="V181" s="98">
        <v>1</v>
      </c>
      <c r="W181" s="105"/>
    </row>
    <row r="182" spans="1:23" ht="15.75" hidden="1" customHeight="1" outlineLevel="1">
      <c r="A182" s="95">
        <v>44488</v>
      </c>
      <c r="B182" s="95" t="s">
        <v>276</v>
      </c>
      <c r="C182" s="98">
        <v>1232816501</v>
      </c>
      <c r="D182" s="17" t="str">
        <f>IF(ISERROR(VLOOKUP('Salidas Pacientes'!$C182,'BD Pacientes'!$A:I,2,FALSE)),"",VLOOKUP('Salidas Pacientes'!$C182,'BD Pacientes'!$A:I,2,FALSE))</f>
        <v>RC</v>
      </c>
      <c r="E182" s="16" t="str">
        <f>IF(ISERROR(VLOOKUP('Salidas Pacientes'!$C182,'BD Pacientes'!$A:I,3,FALSE)),"",VLOOKUP('Salidas Pacientes'!$C182,'BD Pacientes'!$A:I,3,FALSE))</f>
        <v>SALOMON SALCEDO IZAR</v>
      </c>
      <c r="F182" s="17" t="str">
        <f>IF(ISERROR(VLOOKUP('Salidas Pacientes'!$C182,'BD Pacientes'!$A:I,4,FALSE)),"",VLOOKUP('Salidas Pacientes'!$C182,'BD Pacientes'!$A:I,4,FALSE))</f>
        <v>M</v>
      </c>
      <c r="G182" s="95">
        <f>IF(ISERROR(VLOOKUP('Salidas Pacientes'!$C182,'BD Pacientes'!$A:I,5,FALSE)),"",VLOOKUP('Salidas Pacientes'!$C182,'BD Pacientes'!$A:I,5,FALSE))</f>
        <v>44363</v>
      </c>
      <c r="H182" s="95" t="str">
        <f t="shared" ca="1" si="0"/>
        <v>2 año, 2 mes</v>
      </c>
      <c r="I182" s="97" t="str">
        <f>IF(ISERROR(VLOOKUP('Salidas Pacientes'!$C182,'BD Pacientes'!$A:$I,6,FALSE)),"",VLOOKUP('Salidas Pacientes'!$C182,'BD Pacientes'!$A:$I,6,FALSE))</f>
        <v>CALLE 5C # 29-99</v>
      </c>
      <c r="J182" s="98" t="str">
        <f>IF(ISERROR(VLOOKUP('Salidas Pacientes'!$C182,'BD Pacientes'!$A:$I,7,FALSE)),"",VLOOKUP('Salidas Pacientes'!$C182,'BD Pacientes'!$A:$I,7,FALSE))</f>
        <v>CE 514483</v>
      </c>
      <c r="K182" s="99" t="str">
        <f>IF(ISERROR(VLOOKUP('Salidas Pacientes'!$C182,'BD Pacientes'!$A:$I,8,FALSE)),"",VLOOKUP('Salidas Pacientes'!$C182,'BD Pacientes'!$A:$I,8,FALSE))</f>
        <v>FARIDE IZAR</v>
      </c>
      <c r="L182" s="17">
        <f>IF(ISERROR(VLOOKUP('Salidas Pacientes'!$C182,'BD Pacientes'!$A:$I,9,FALSE)),"",VLOOKUP('Salidas Pacientes'!$C182,'BD Pacientes'!$A:$I,9,FALSE))</f>
        <v>3003007011</v>
      </c>
      <c r="M182" s="17" t="s">
        <v>54</v>
      </c>
      <c r="N182" s="16" t="str">
        <f>IF(ISERROR(VLOOKUP('Salidas Pacientes'!$M182,Inventario!$A$2:$M$21,2,FALSE)),"",VLOOKUP('Salidas Pacientes'!$M182,Inventario!$A$2:$M$21,2,FALSE))</f>
        <v>Prevenar</v>
      </c>
      <c r="O182" s="16" t="str">
        <f>IF(ISERROR(VLOOKUP('Salidas Pacientes'!$M182,Inventario!$A$2:$M$21,3,FALSE)),"",VLOOKUP('Salidas Pacientes'!$M182,Inventario!$A$2:$M$21,3,FALSE))</f>
        <v>Neumococo 13V</v>
      </c>
      <c r="P182" s="100" t="str">
        <f>IF(ISERROR(VLOOKUP('Salidas Pacientes'!$M182,Inventario!$A$2:$M$21,4,FALSE)),"",VLOOKUP('Salidas Pacientes'!$M182,Inventario!$A$2:$M$21,4,FALSE))</f>
        <v>Cobo Medical</v>
      </c>
      <c r="Q182" s="100" t="str">
        <f>IF(ISERROR(VLOOKUP('Salidas Pacientes'!$M182,Inventario!$A$2:$M$21,5,FALSE)),"",VLOOKUP('Salidas Pacientes'!$M182,Inventario!$A$2:$M$21,5,FALSE))</f>
        <v>Pfizer</v>
      </c>
      <c r="R182" s="17" t="str">
        <f>IF(ISERROR(VLOOKUP('Salidas Pacientes'!$M182,Inventario!$A$2:$M$21,6,FALSE)),"",VLOOKUP('Salidas Pacientes'!$M182,Inventario!$A$2:$M$21,6,FALSE))</f>
        <v>2156</v>
      </c>
      <c r="S182" s="101" t="s">
        <v>167</v>
      </c>
      <c r="T182" s="102">
        <f>IF(ISERROR(VLOOKUP('Salidas Pacientes'!$S182,Entradas!$H$1:$I$412,2,FALSE)),"",VLOOKUP('Salidas Pacientes'!$S182,Entradas!$H$1:$I$412,2,FALSE))</f>
        <v>44865</v>
      </c>
      <c r="U182" s="98"/>
      <c r="V182" s="98">
        <v>1</v>
      </c>
      <c r="W182" s="105"/>
    </row>
    <row r="183" spans="1:23" ht="15.75" hidden="1" customHeight="1" outlineLevel="1">
      <c r="A183" s="95">
        <v>44488</v>
      </c>
      <c r="B183" s="95" t="s">
        <v>276</v>
      </c>
      <c r="C183" s="98">
        <v>1232816501</v>
      </c>
      <c r="D183" s="17" t="str">
        <f>IF(ISERROR(VLOOKUP('Salidas Pacientes'!$C183,'BD Pacientes'!$A:I,2,FALSE)),"",VLOOKUP('Salidas Pacientes'!$C183,'BD Pacientes'!$A:I,2,FALSE))</f>
        <v>RC</v>
      </c>
      <c r="E183" s="16" t="str">
        <f>IF(ISERROR(VLOOKUP('Salidas Pacientes'!$C183,'BD Pacientes'!$A:I,3,FALSE)),"",VLOOKUP('Salidas Pacientes'!$C183,'BD Pacientes'!$A:I,3,FALSE))</f>
        <v>SALOMON SALCEDO IZAR</v>
      </c>
      <c r="F183" s="17" t="str">
        <f>IF(ISERROR(VLOOKUP('Salidas Pacientes'!$C183,'BD Pacientes'!$A:I,4,FALSE)),"",VLOOKUP('Salidas Pacientes'!$C183,'BD Pacientes'!$A:I,4,FALSE))</f>
        <v>M</v>
      </c>
      <c r="G183" s="95">
        <f>IF(ISERROR(VLOOKUP('Salidas Pacientes'!$C183,'BD Pacientes'!$A:I,5,FALSE)),"",VLOOKUP('Salidas Pacientes'!$C183,'BD Pacientes'!$A:I,5,FALSE))</f>
        <v>44363</v>
      </c>
      <c r="H183" s="95" t="str">
        <f t="shared" ca="1" si="0"/>
        <v>2 año, 2 mes</v>
      </c>
      <c r="I183" s="97" t="str">
        <f>IF(ISERROR(VLOOKUP('Salidas Pacientes'!$C183,'BD Pacientes'!$A:$I,6,FALSE)),"",VLOOKUP('Salidas Pacientes'!$C183,'BD Pacientes'!$A:$I,6,FALSE))</f>
        <v>CALLE 5C # 29-99</v>
      </c>
      <c r="J183" s="98" t="str">
        <f>IF(ISERROR(VLOOKUP('Salidas Pacientes'!$C183,'BD Pacientes'!$A:$I,7,FALSE)),"",VLOOKUP('Salidas Pacientes'!$C183,'BD Pacientes'!$A:$I,7,FALSE))</f>
        <v>CE 514483</v>
      </c>
      <c r="K183" s="99" t="str">
        <f>IF(ISERROR(VLOOKUP('Salidas Pacientes'!$C183,'BD Pacientes'!$A:$I,8,FALSE)),"",VLOOKUP('Salidas Pacientes'!$C183,'BD Pacientes'!$A:$I,8,FALSE))</f>
        <v>FARIDE IZAR</v>
      </c>
      <c r="L183" s="17">
        <f>IF(ISERROR(VLOOKUP('Salidas Pacientes'!$C183,'BD Pacientes'!$A:$I,9,FALSE)),"",VLOOKUP('Salidas Pacientes'!$C183,'BD Pacientes'!$A:$I,9,FALSE))</f>
        <v>3003007011</v>
      </c>
      <c r="M183" s="17" t="s">
        <v>96</v>
      </c>
      <c r="N183" s="16" t="str">
        <f>IF(ISERROR(VLOOKUP('Salidas Pacientes'!$M183,Inventario!$A$2:$M$21,2,FALSE)),"",VLOOKUP('Salidas Pacientes'!$M183,Inventario!$A$2:$M$21,2,FALSE))</f>
        <v>Rotateq</v>
      </c>
      <c r="O183" s="16" t="str">
        <f>IF(ISERROR(VLOOKUP('Salidas Pacientes'!$M183,Inventario!$A$2:$M$21,3,FALSE)),"",VLOOKUP('Salidas Pacientes'!$M183,Inventario!$A$2:$M$21,3,FALSE))</f>
        <v>Rotavirus Vivo Atenuado</v>
      </c>
      <c r="P183" s="100" t="str">
        <f>IF(ISERROR(VLOOKUP('Salidas Pacientes'!$M183,Inventario!$A$2:$M$21,4,FALSE)),"",VLOOKUP('Salidas Pacientes'!$M183,Inventario!$A$2:$M$21,4,FALSE))</f>
        <v>IPS FARALLONES</v>
      </c>
      <c r="Q183" s="100" t="str">
        <f>IF(ISERROR(VLOOKUP('Salidas Pacientes'!$M183,Inventario!$A$2:$M$21,5,FALSE)),"",VLOOKUP('Salidas Pacientes'!$M183,Inventario!$A$2:$M$21,5,FALSE))</f>
        <v>Merck</v>
      </c>
      <c r="R183" s="17" t="str">
        <f>IF(ISERROR(VLOOKUP('Salidas Pacientes'!$M183,Inventario!$A$2:$M$21,6,FALSE)),"",VLOOKUP('Salidas Pacientes'!$M183,Inventario!$A$2:$M$21,6,FALSE))</f>
        <v>1800</v>
      </c>
      <c r="S183" s="101" t="s">
        <v>157</v>
      </c>
      <c r="T183" s="102">
        <f>IF(ISERROR(VLOOKUP('Salidas Pacientes'!$S183,Entradas!$H$1:$I$412,2,FALSE)),"",VLOOKUP('Salidas Pacientes'!$S183,Entradas!$H$1:$I$412,2,FALSE))</f>
        <v>44805</v>
      </c>
      <c r="U183" s="98"/>
      <c r="V183" s="98">
        <v>1</v>
      </c>
      <c r="W183" s="105"/>
    </row>
    <row r="184" spans="1:23" ht="15.75" hidden="1" customHeight="1" outlineLevel="1">
      <c r="A184" s="95">
        <v>44488</v>
      </c>
      <c r="B184" s="95" t="s">
        <v>276</v>
      </c>
      <c r="C184" s="98">
        <v>1112059526</v>
      </c>
      <c r="D184" s="17" t="str">
        <f>IF(ISERROR(VLOOKUP('Salidas Pacientes'!$C184,'BD Pacientes'!$A:I,2,FALSE)),"",VLOOKUP('Salidas Pacientes'!$C184,'BD Pacientes'!$A:I,2,FALSE))</f>
        <v>TI</v>
      </c>
      <c r="E184" s="16" t="str">
        <f>IF(ISERROR(VLOOKUP('Salidas Pacientes'!$C184,'BD Pacientes'!$A:I,3,FALSE)),"",VLOOKUP('Salidas Pacientes'!$C184,'BD Pacientes'!$A:I,3,FALSE))</f>
        <v>NICOLE CHURTA OCHOA</v>
      </c>
      <c r="F184" s="17" t="str">
        <f>IF(ISERROR(VLOOKUP('Salidas Pacientes'!$C184,'BD Pacientes'!$A:I,4,FALSE)),"",VLOOKUP('Salidas Pacientes'!$C184,'BD Pacientes'!$A:I,4,FALSE))</f>
        <v>F</v>
      </c>
      <c r="G184" s="95">
        <f>IF(ISERROR(VLOOKUP('Salidas Pacientes'!$C184,'BD Pacientes'!$A:I,5,FALSE)),"",VLOOKUP('Salidas Pacientes'!$C184,'BD Pacientes'!$A:I,5,FALSE))</f>
        <v>0</v>
      </c>
      <c r="H184" s="95" t="str">
        <f t="shared" ca="1" si="0"/>
        <v>123 año, 7 mes</v>
      </c>
      <c r="I184" s="97" t="str">
        <f>IF(ISERROR(VLOOKUP('Salidas Pacientes'!$C184,'BD Pacientes'!$A:$I,6,FALSE)),"",VLOOKUP('Salidas Pacientes'!$C184,'BD Pacientes'!$A:$I,6,FALSE))</f>
        <v>CALLE 14C # 65-120</v>
      </c>
      <c r="J184" s="98">
        <f>IF(ISERROR(VLOOKUP('Salidas Pacientes'!$C184,'BD Pacientes'!$A:$I,7,FALSE)),"",VLOOKUP('Salidas Pacientes'!$C184,'BD Pacientes'!$A:$I,7,FALSE))</f>
        <v>0</v>
      </c>
      <c r="K184" s="99">
        <f>IF(ISERROR(VLOOKUP('Salidas Pacientes'!$C184,'BD Pacientes'!$A:$I,8,FALSE)),"",VLOOKUP('Salidas Pacientes'!$C184,'BD Pacientes'!$A:$I,8,FALSE))</f>
        <v>0</v>
      </c>
      <c r="L184" s="17">
        <f>IF(ISERROR(VLOOKUP('Salidas Pacientes'!$C184,'BD Pacientes'!$A:$I,9,FALSE)),"",VLOOKUP('Salidas Pacientes'!$C184,'BD Pacientes'!$A:$I,9,FALSE))</f>
        <v>0</v>
      </c>
      <c r="M184" s="17" t="s">
        <v>89</v>
      </c>
      <c r="N184" s="16" t="str">
        <f>IF(ISERROR(VLOOKUP('Salidas Pacientes'!$M184,Inventario!$A$2:$M$21,2,FALSE)),"",VLOOKUP('Salidas Pacientes'!$M184,Inventario!$A$2:$M$21,2,FALSE))</f>
        <v>Fluquadri</v>
      </c>
      <c r="O184" s="16" t="str">
        <f>IF(ISERROR(VLOOKUP('Salidas Pacientes'!$M184,Inventario!$A$2:$M$21,3,FALSE)),"",VLOOKUP('Salidas Pacientes'!$M184,Inventario!$A$2:$M$21,3,FALSE))</f>
        <v>Influenza</v>
      </c>
      <c r="P184" s="100" t="str">
        <f>IF(ISERROR(VLOOKUP('Salidas Pacientes'!$M184,Inventario!$A$2:$M$21,4,FALSE)),"",VLOOKUP('Salidas Pacientes'!$M184,Inventario!$A$2:$M$21,4,FALSE))</f>
        <v>IPS FARALLONES</v>
      </c>
      <c r="Q184" s="100" t="str">
        <f>IF(ISERROR(VLOOKUP('Salidas Pacientes'!$M184,Inventario!$A$2:$M$21,5,FALSE)),"",VLOOKUP('Salidas Pacientes'!$M184,Inventario!$A$2:$M$21,5,FALSE))</f>
        <v>Sanofi</v>
      </c>
      <c r="R184" s="17" t="str">
        <f>IF(ISERROR(VLOOKUP('Salidas Pacientes'!$M184,Inventario!$A$2:$M$21,6,FALSE)),"",VLOOKUP('Salidas Pacientes'!$M184,Inventario!$A$2:$M$21,6,FALSE))</f>
        <v>164992</v>
      </c>
      <c r="S184" s="101" t="s">
        <v>158</v>
      </c>
      <c r="T184" s="102">
        <f>IF(ISERROR(VLOOKUP('Salidas Pacientes'!$S184,Entradas!$H$1:$I$412,2,FALSE)),"",VLOOKUP('Salidas Pacientes'!$S184,Entradas!$H$1:$I$412,2,FALSE))</f>
        <v>44592</v>
      </c>
      <c r="U184" s="98"/>
      <c r="V184" s="98">
        <v>1</v>
      </c>
      <c r="W184" s="105"/>
    </row>
    <row r="185" spans="1:23" ht="15.75" hidden="1" customHeight="1" outlineLevel="1">
      <c r="A185" s="95">
        <v>44488</v>
      </c>
      <c r="B185" s="95" t="s">
        <v>276</v>
      </c>
      <c r="C185" s="98">
        <v>1232816464</v>
      </c>
      <c r="D185" s="17" t="str">
        <f>IF(ISERROR(VLOOKUP('Salidas Pacientes'!$C185,'BD Pacientes'!$A:I,2,FALSE)),"",VLOOKUP('Salidas Pacientes'!$C185,'BD Pacientes'!$A:I,2,FALSE))</f>
        <v>RC</v>
      </c>
      <c r="E185" s="16" t="str">
        <f>IF(ISERROR(VLOOKUP('Salidas Pacientes'!$C185,'BD Pacientes'!$A:I,3,FALSE)),"",VLOOKUP('Salidas Pacientes'!$C185,'BD Pacientes'!$A:I,3,FALSE))</f>
        <v>EMILIANO LUCIO RODRIGUEZ</v>
      </c>
      <c r="F185" s="17" t="str">
        <f>IF(ISERROR(VLOOKUP('Salidas Pacientes'!$C185,'BD Pacientes'!$A:I,4,FALSE)),"",VLOOKUP('Salidas Pacientes'!$C185,'BD Pacientes'!$A:I,4,FALSE))</f>
        <v>M</v>
      </c>
      <c r="G185" s="95">
        <f>IF(ISERROR(VLOOKUP('Salidas Pacientes'!$C185,'BD Pacientes'!$A:I,5,FALSE)),"",VLOOKUP('Salidas Pacientes'!$C185,'BD Pacientes'!$A:I,5,FALSE))</f>
        <v>44362</v>
      </c>
      <c r="H185" s="95" t="str">
        <f t="shared" ca="1" si="0"/>
        <v>2 año, 2 mes</v>
      </c>
      <c r="I185" s="97" t="str">
        <f>IF(ISERROR(VLOOKUP('Salidas Pacientes'!$C185,'BD Pacientes'!$A:$I,6,FALSE)),"",VLOOKUP('Salidas Pacientes'!$C185,'BD Pacientes'!$A:$I,6,FALSE))</f>
        <v>AV 5BN # 64N-80</v>
      </c>
      <c r="J185" s="98">
        <f>IF(ISERROR(VLOOKUP('Salidas Pacientes'!$C185,'BD Pacientes'!$A:$I,7,FALSE)),"",VLOOKUP('Salidas Pacientes'!$C185,'BD Pacientes'!$A:$I,7,FALSE))</f>
        <v>1143835116</v>
      </c>
      <c r="K185" s="99" t="str">
        <f>IF(ISERROR(VLOOKUP('Salidas Pacientes'!$C185,'BD Pacientes'!$A:$I,8,FALSE)),"",VLOOKUP('Salidas Pacientes'!$C185,'BD Pacientes'!$A:$I,8,FALSE))</f>
        <v>DIANA RODRIGUEZ</v>
      </c>
      <c r="L185" s="17">
        <f>IF(ISERROR(VLOOKUP('Salidas Pacientes'!$C185,'BD Pacientes'!$A:$I,9,FALSE)),"",VLOOKUP('Salidas Pacientes'!$C185,'BD Pacientes'!$A:$I,9,FALSE))</f>
        <v>3046685324</v>
      </c>
      <c r="M185" s="17" t="s">
        <v>77</v>
      </c>
      <c r="N185" s="16" t="str">
        <f>IF(ISERROR(VLOOKUP('Salidas Pacientes'!$M185,Inventario!$A$2:$M$21,2,FALSE)),"",VLOOKUP('Salidas Pacientes'!$M185,Inventario!$A$2:$M$21,2,FALSE))</f>
        <v>Hexaxim</v>
      </c>
      <c r="O185" s="16" t="str">
        <f>IF(ISERROR(VLOOKUP('Salidas Pacientes'!$M185,Inventario!$A$2:$M$21,3,FALSE)),"",VLOOKUP('Salidas Pacientes'!$M185,Inventario!$A$2:$M$21,3,FALSE))</f>
        <v>DPAT + VPI + HIB + HB</v>
      </c>
      <c r="P185" s="100" t="str">
        <f>IF(ISERROR(VLOOKUP('Salidas Pacientes'!$M185,Inventario!$A$2:$M$21,4,FALSE)),"",VLOOKUP('Salidas Pacientes'!$M185,Inventario!$A$2:$M$21,4,FALSE))</f>
        <v>IPS FARALLONES</v>
      </c>
      <c r="Q185" s="100" t="str">
        <f>IF(ISERROR(VLOOKUP('Salidas Pacientes'!$M185,Inventario!$A$2:$M$21,5,FALSE)),"",VLOOKUP('Salidas Pacientes'!$M185,Inventario!$A$2:$M$21,5,FALSE))</f>
        <v>Sanofi</v>
      </c>
      <c r="R185" s="17" t="str">
        <f>IF(ISERROR(VLOOKUP('Salidas Pacientes'!$M185,Inventario!$A$2:$M$21,6,FALSE)),"",VLOOKUP('Salidas Pacientes'!$M185,Inventario!$A$2:$M$21,6,FALSE))</f>
        <v>3800</v>
      </c>
      <c r="S185" s="101" t="s">
        <v>159</v>
      </c>
      <c r="T185" s="102">
        <f>IF(ISERROR(VLOOKUP('Salidas Pacientes'!$S185,Entradas!$H$1:$I$412,2,FALSE)),"",VLOOKUP('Salidas Pacientes'!$S185,Entradas!$H$1:$I$412,2,FALSE))</f>
        <v>44773</v>
      </c>
      <c r="U185" s="98"/>
      <c r="V185" s="98">
        <v>1</v>
      </c>
      <c r="W185" s="105"/>
    </row>
    <row r="186" spans="1:23" ht="15.75" hidden="1" customHeight="1" outlineLevel="1">
      <c r="A186" s="95">
        <v>44488</v>
      </c>
      <c r="B186" s="95" t="s">
        <v>276</v>
      </c>
      <c r="C186" s="98">
        <v>1232816464</v>
      </c>
      <c r="D186" s="17" t="str">
        <f>IF(ISERROR(VLOOKUP('Salidas Pacientes'!$C186,'BD Pacientes'!$A:I,2,FALSE)),"",VLOOKUP('Salidas Pacientes'!$C186,'BD Pacientes'!$A:I,2,FALSE))</f>
        <v>RC</v>
      </c>
      <c r="E186" s="16" t="str">
        <f>IF(ISERROR(VLOOKUP('Salidas Pacientes'!$C186,'BD Pacientes'!$A:I,3,FALSE)),"",VLOOKUP('Salidas Pacientes'!$C186,'BD Pacientes'!$A:I,3,FALSE))</f>
        <v>EMILIANO LUCIO RODRIGUEZ</v>
      </c>
      <c r="F186" s="17" t="str">
        <f>IF(ISERROR(VLOOKUP('Salidas Pacientes'!$C186,'BD Pacientes'!$A:I,4,FALSE)),"",VLOOKUP('Salidas Pacientes'!$C186,'BD Pacientes'!$A:I,4,FALSE))</f>
        <v>M</v>
      </c>
      <c r="G186" s="95">
        <f>IF(ISERROR(VLOOKUP('Salidas Pacientes'!$C186,'BD Pacientes'!$A:I,5,FALSE)),"",VLOOKUP('Salidas Pacientes'!$C186,'BD Pacientes'!$A:I,5,FALSE))</f>
        <v>44362</v>
      </c>
      <c r="H186" s="95" t="str">
        <f t="shared" ca="1" si="0"/>
        <v>2 año, 2 mes</v>
      </c>
      <c r="I186" s="97" t="str">
        <f>IF(ISERROR(VLOOKUP('Salidas Pacientes'!$C186,'BD Pacientes'!$A:$I,6,FALSE)),"",VLOOKUP('Salidas Pacientes'!$C186,'BD Pacientes'!$A:$I,6,FALSE))</f>
        <v>AV 5BN # 64N-80</v>
      </c>
      <c r="J186" s="98">
        <f>IF(ISERROR(VLOOKUP('Salidas Pacientes'!$C186,'BD Pacientes'!$A:$I,7,FALSE)),"",VLOOKUP('Salidas Pacientes'!$C186,'BD Pacientes'!$A:$I,7,FALSE))</f>
        <v>1143835116</v>
      </c>
      <c r="K186" s="99" t="str">
        <f>IF(ISERROR(VLOOKUP('Salidas Pacientes'!$C186,'BD Pacientes'!$A:$I,8,FALSE)),"",VLOOKUP('Salidas Pacientes'!$C186,'BD Pacientes'!$A:$I,8,FALSE))</f>
        <v>DIANA RODRIGUEZ</v>
      </c>
      <c r="L186" s="17">
        <f>IF(ISERROR(VLOOKUP('Salidas Pacientes'!$C186,'BD Pacientes'!$A:$I,9,FALSE)),"",VLOOKUP('Salidas Pacientes'!$C186,'BD Pacientes'!$A:$I,9,FALSE))</f>
        <v>3046685324</v>
      </c>
      <c r="M186" s="17" t="s">
        <v>54</v>
      </c>
      <c r="N186" s="16" t="str">
        <f>IF(ISERROR(VLOOKUP('Salidas Pacientes'!$M186,Inventario!$A$2:$M$21,2,FALSE)),"",VLOOKUP('Salidas Pacientes'!$M186,Inventario!$A$2:$M$21,2,FALSE))</f>
        <v>Prevenar</v>
      </c>
      <c r="O186" s="16" t="str">
        <f>IF(ISERROR(VLOOKUP('Salidas Pacientes'!$M186,Inventario!$A$2:$M$21,3,FALSE)),"",VLOOKUP('Salidas Pacientes'!$M186,Inventario!$A$2:$M$21,3,FALSE))</f>
        <v>Neumococo 13V</v>
      </c>
      <c r="P186" s="100" t="str">
        <f>IF(ISERROR(VLOOKUP('Salidas Pacientes'!$M186,Inventario!$A$2:$M$21,4,FALSE)),"",VLOOKUP('Salidas Pacientes'!$M186,Inventario!$A$2:$M$21,4,FALSE))</f>
        <v>Cobo Medical</v>
      </c>
      <c r="Q186" s="100" t="str">
        <f>IF(ISERROR(VLOOKUP('Salidas Pacientes'!$M186,Inventario!$A$2:$M$21,5,FALSE)),"",VLOOKUP('Salidas Pacientes'!$M186,Inventario!$A$2:$M$21,5,FALSE))</f>
        <v>Pfizer</v>
      </c>
      <c r="R186" s="17" t="str">
        <f>IF(ISERROR(VLOOKUP('Salidas Pacientes'!$M186,Inventario!$A$2:$M$21,6,FALSE)),"",VLOOKUP('Salidas Pacientes'!$M186,Inventario!$A$2:$M$21,6,FALSE))</f>
        <v>2156</v>
      </c>
      <c r="S186" s="101" t="s">
        <v>167</v>
      </c>
      <c r="T186" s="102">
        <f>IF(ISERROR(VLOOKUP('Salidas Pacientes'!$S186,Entradas!$H$1:$I$412,2,FALSE)),"",VLOOKUP('Salidas Pacientes'!$S186,Entradas!$H$1:$I$412,2,FALSE))</f>
        <v>44865</v>
      </c>
      <c r="U186" s="98"/>
      <c r="V186" s="98">
        <v>1</v>
      </c>
      <c r="W186" s="105"/>
    </row>
    <row r="187" spans="1:23" ht="15.75" hidden="1" customHeight="1" outlineLevel="1">
      <c r="A187" s="95">
        <v>44488</v>
      </c>
      <c r="B187" s="95" t="s">
        <v>276</v>
      </c>
      <c r="C187" s="98">
        <v>1232816464</v>
      </c>
      <c r="D187" s="17" t="str">
        <f>IF(ISERROR(VLOOKUP('Salidas Pacientes'!$C187,'BD Pacientes'!$A:I,2,FALSE)),"",VLOOKUP('Salidas Pacientes'!$C187,'BD Pacientes'!$A:I,2,FALSE))</f>
        <v>RC</v>
      </c>
      <c r="E187" s="16" t="str">
        <f>IF(ISERROR(VLOOKUP('Salidas Pacientes'!$C187,'BD Pacientes'!$A:I,3,FALSE)),"",VLOOKUP('Salidas Pacientes'!$C187,'BD Pacientes'!$A:I,3,FALSE))</f>
        <v>EMILIANO LUCIO RODRIGUEZ</v>
      </c>
      <c r="F187" s="17" t="str">
        <f>IF(ISERROR(VLOOKUP('Salidas Pacientes'!$C187,'BD Pacientes'!$A:I,4,FALSE)),"",VLOOKUP('Salidas Pacientes'!$C187,'BD Pacientes'!$A:I,4,FALSE))</f>
        <v>M</v>
      </c>
      <c r="G187" s="95">
        <f>IF(ISERROR(VLOOKUP('Salidas Pacientes'!$C187,'BD Pacientes'!$A:I,5,FALSE)),"",VLOOKUP('Salidas Pacientes'!$C187,'BD Pacientes'!$A:I,5,FALSE))</f>
        <v>44362</v>
      </c>
      <c r="H187" s="95" t="str">
        <f t="shared" ca="1" si="0"/>
        <v>2 año, 2 mes</v>
      </c>
      <c r="I187" s="97" t="str">
        <f>IF(ISERROR(VLOOKUP('Salidas Pacientes'!$C187,'BD Pacientes'!$A:$I,6,FALSE)),"",VLOOKUP('Salidas Pacientes'!$C187,'BD Pacientes'!$A:$I,6,FALSE))</f>
        <v>AV 5BN # 64N-80</v>
      </c>
      <c r="J187" s="98">
        <f>IF(ISERROR(VLOOKUP('Salidas Pacientes'!$C187,'BD Pacientes'!$A:$I,7,FALSE)),"",VLOOKUP('Salidas Pacientes'!$C187,'BD Pacientes'!$A:$I,7,FALSE))</f>
        <v>1143835116</v>
      </c>
      <c r="K187" s="99" t="str">
        <f>IF(ISERROR(VLOOKUP('Salidas Pacientes'!$C187,'BD Pacientes'!$A:$I,8,FALSE)),"",VLOOKUP('Salidas Pacientes'!$C187,'BD Pacientes'!$A:$I,8,FALSE))</f>
        <v>DIANA RODRIGUEZ</v>
      </c>
      <c r="L187" s="17">
        <f>IF(ISERROR(VLOOKUP('Salidas Pacientes'!$C187,'BD Pacientes'!$A:$I,9,FALSE)),"",VLOOKUP('Salidas Pacientes'!$C187,'BD Pacientes'!$A:$I,9,FALSE))</f>
        <v>3046685324</v>
      </c>
      <c r="M187" s="17" t="s">
        <v>96</v>
      </c>
      <c r="N187" s="16" t="str">
        <f>IF(ISERROR(VLOOKUP('Salidas Pacientes'!$M187,Inventario!$A$2:$M$21,2,FALSE)),"",VLOOKUP('Salidas Pacientes'!$M187,Inventario!$A$2:$M$21,2,FALSE))</f>
        <v>Rotateq</v>
      </c>
      <c r="O187" s="16" t="str">
        <f>IF(ISERROR(VLOOKUP('Salidas Pacientes'!$M187,Inventario!$A$2:$M$21,3,FALSE)),"",VLOOKUP('Salidas Pacientes'!$M187,Inventario!$A$2:$M$21,3,FALSE))</f>
        <v>Rotavirus Vivo Atenuado</v>
      </c>
      <c r="P187" s="100" t="str">
        <f>IF(ISERROR(VLOOKUP('Salidas Pacientes'!$M187,Inventario!$A$2:$M$21,4,FALSE)),"",VLOOKUP('Salidas Pacientes'!$M187,Inventario!$A$2:$M$21,4,FALSE))</f>
        <v>IPS FARALLONES</v>
      </c>
      <c r="Q187" s="100" t="str">
        <f>IF(ISERROR(VLOOKUP('Salidas Pacientes'!$M187,Inventario!$A$2:$M$21,5,FALSE)),"",VLOOKUP('Salidas Pacientes'!$M187,Inventario!$A$2:$M$21,5,FALSE))</f>
        <v>Merck</v>
      </c>
      <c r="R187" s="17" t="str">
        <f>IF(ISERROR(VLOOKUP('Salidas Pacientes'!$M187,Inventario!$A$2:$M$21,6,FALSE)),"",VLOOKUP('Salidas Pacientes'!$M187,Inventario!$A$2:$M$21,6,FALSE))</f>
        <v>1800</v>
      </c>
      <c r="S187" s="101" t="s">
        <v>157</v>
      </c>
      <c r="T187" s="102">
        <f>IF(ISERROR(VLOOKUP('Salidas Pacientes'!$S187,Entradas!$H$1:$I$412,2,FALSE)),"",VLOOKUP('Salidas Pacientes'!$S187,Entradas!$H$1:$I$412,2,FALSE))</f>
        <v>44805</v>
      </c>
      <c r="U187" s="98"/>
      <c r="V187" s="98">
        <v>1</v>
      </c>
      <c r="W187" s="105"/>
    </row>
    <row r="188" spans="1:23" ht="15.75" hidden="1" customHeight="1" outlineLevel="1">
      <c r="A188" s="95">
        <v>44489</v>
      </c>
      <c r="B188" s="95" t="s">
        <v>276</v>
      </c>
      <c r="C188" s="98">
        <v>1232816176</v>
      </c>
      <c r="D188" s="17" t="str">
        <f>IF(ISERROR(VLOOKUP('Salidas Pacientes'!$C188,'BD Pacientes'!$A:I,2,FALSE)),"",VLOOKUP('Salidas Pacientes'!$C188,'BD Pacientes'!$A:I,2,FALSE))</f>
        <v>RC</v>
      </c>
      <c r="E188" s="16" t="str">
        <f>IF(ISERROR(VLOOKUP('Salidas Pacientes'!$C188,'BD Pacientes'!$A:I,3,FALSE)),"",VLOOKUP('Salidas Pacientes'!$C188,'BD Pacientes'!$A:I,3,FALSE))</f>
        <v>ANTONELLA SALAZAR ROMAN</v>
      </c>
      <c r="F188" s="17" t="str">
        <f>IF(ISERROR(VLOOKUP('Salidas Pacientes'!$C188,'BD Pacientes'!$A:I,4,FALSE)),"",VLOOKUP('Salidas Pacientes'!$C188,'BD Pacientes'!$A:I,4,FALSE))</f>
        <v>F</v>
      </c>
      <c r="G188" s="95">
        <f>IF(ISERROR(VLOOKUP('Salidas Pacientes'!$C188,'BD Pacientes'!$A:I,5,FALSE)),"",VLOOKUP('Salidas Pacientes'!$C188,'BD Pacientes'!$A:I,5,FALSE))</f>
        <v>44336</v>
      </c>
      <c r="H188" s="95" t="str">
        <f t="shared" ca="1" si="0"/>
        <v>2 año, 3 mes</v>
      </c>
      <c r="I188" s="97" t="str">
        <f>IF(ISERROR(VLOOKUP('Salidas Pacientes'!$C188,'BD Pacientes'!$A:$I,6,FALSE)),"",VLOOKUP('Salidas Pacientes'!$C188,'BD Pacientes'!$A:$I,6,FALSE))</f>
        <v>CRA 2B1 # 46B-39</v>
      </c>
      <c r="J188" s="98">
        <f>IF(ISERROR(VLOOKUP('Salidas Pacientes'!$C188,'BD Pacientes'!$A:$I,7,FALSE)),"",VLOOKUP('Salidas Pacientes'!$C188,'BD Pacientes'!$A:$I,7,FALSE))</f>
        <v>1143957497</v>
      </c>
      <c r="K188" s="99" t="str">
        <f>IF(ISERROR(VLOOKUP('Salidas Pacientes'!$C188,'BD Pacientes'!$A:$I,8,FALSE)),"",VLOOKUP('Salidas Pacientes'!$C188,'BD Pacientes'!$A:$I,8,FALSE))</f>
        <v xml:space="preserve">MARILADY ROMAN </v>
      </c>
      <c r="L188" s="17">
        <f>IF(ISERROR(VLOOKUP('Salidas Pacientes'!$C188,'BD Pacientes'!$A:$I,9,FALSE)),"",VLOOKUP('Salidas Pacientes'!$C188,'BD Pacientes'!$A:$I,9,FALSE))</f>
        <v>3156507007</v>
      </c>
      <c r="M188" s="17" t="s">
        <v>47</v>
      </c>
      <c r="N188" s="16" t="str">
        <f>IF(ISERROR(VLOOKUP('Salidas Pacientes'!$M188,Inventario!$A$2:$M$21,2,FALSE)),"",VLOOKUP('Salidas Pacientes'!$M188,Inventario!$A$2:$M$21,2,FALSE))</f>
        <v>Nimenrix</v>
      </c>
      <c r="O188" s="16" t="str">
        <f>IF(ISERROR(VLOOKUP('Salidas Pacientes'!$M188,Inventario!$A$2:$M$21,3,FALSE)),"",VLOOKUP('Salidas Pacientes'!$M188,Inventario!$A$2:$M$21,3,FALSE))</f>
        <v>Meningococo</v>
      </c>
      <c r="P188" s="100" t="str">
        <f>IF(ISERROR(VLOOKUP('Salidas Pacientes'!$M188,Inventario!$A$2:$M$21,4,FALSE)),"",VLOOKUP('Salidas Pacientes'!$M188,Inventario!$A$2:$M$21,4,FALSE))</f>
        <v>Cobo Medical</v>
      </c>
      <c r="Q188" s="100" t="str">
        <f>IF(ISERROR(VLOOKUP('Salidas Pacientes'!$M188,Inventario!$A$2:$M$21,5,FALSE)),"",VLOOKUP('Salidas Pacientes'!$M188,Inventario!$A$2:$M$21,5,FALSE))</f>
        <v>Pfizer</v>
      </c>
      <c r="R188" s="17" t="str">
        <f>IF(ISERROR(VLOOKUP('Salidas Pacientes'!$M188,Inventario!$A$2:$M$21,6,FALSE)),"",VLOOKUP('Salidas Pacientes'!$M188,Inventario!$A$2:$M$21,6,FALSE))</f>
        <v>3904</v>
      </c>
      <c r="S188" s="101" t="s">
        <v>177</v>
      </c>
      <c r="T188" s="102">
        <f>IF(ISERROR(VLOOKUP('Salidas Pacientes'!$S188,Entradas!$H$1:$I$412,2,FALSE)),"",VLOOKUP('Salidas Pacientes'!$S188,Entradas!$H$1:$I$412,2,FALSE))</f>
        <v>44915</v>
      </c>
      <c r="U188" s="98"/>
      <c r="V188" s="98">
        <v>1</v>
      </c>
      <c r="W188" s="105"/>
    </row>
    <row r="189" spans="1:23" ht="15.75" hidden="1" customHeight="1" outlineLevel="1">
      <c r="A189" s="95">
        <v>44490</v>
      </c>
      <c r="B189" s="95" t="s">
        <v>276</v>
      </c>
      <c r="C189" s="98">
        <v>1143943996</v>
      </c>
      <c r="D189" s="17" t="str">
        <f>IF(ISERROR(VLOOKUP('Salidas Pacientes'!$C189,'BD Pacientes'!$A:I,2,FALSE)),"",VLOOKUP('Salidas Pacientes'!$C189,'BD Pacientes'!$A:I,2,FALSE))</f>
        <v>RC</v>
      </c>
      <c r="E189" s="16" t="str">
        <f>IF(ISERROR(VLOOKUP('Salidas Pacientes'!$C189,'BD Pacientes'!$A:I,3,FALSE)),"",VLOOKUP('Salidas Pacientes'!$C189,'BD Pacientes'!$A:I,3,FALSE))</f>
        <v>MARIA ANGEL DELGADO CAMPO</v>
      </c>
      <c r="F189" s="17" t="str">
        <f>IF(ISERROR(VLOOKUP('Salidas Pacientes'!$C189,'BD Pacientes'!$A:I,4,FALSE)),"",VLOOKUP('Salidas Pacientes'!$C189,'BD Pacientes'!$A:I,4,FALSE))</f>
        <v>F</v>
      </c>
      <c r="G189" s="95">
        <f>IF(ISERROR(VLOOKUP('Salidas Pacientes'!$C189,'BD Pacientes'!$A:I,5,FALSE)),"",VLOOKUP('Salidas Pacientes'!$C189,'BD Pacientes'!$A:I,5,FALSE))</f>
        <v>0</v>
      </c>
      <c r="H189" s="95" t="str">
        <f t="shared" ca="1" si="0"/>
        <v>123 año, 7 mes</v>
      </c>
      <c r="I189" s="97" t="str">
        <f>IF(ISERROR(VLOOKUP('Salidas Pacientes'!$C189,'BD Pacientes'!$A:$I,6,FALSE)),"",VLOOKUP('Salidas Pacientes'!$C189,'BD Pacientes'!$A:$I,6,FALSE))</f>
        <v>CRA 44 #19-98</v>
      </c>
      <c r="J189" s="98">
        <f>IF(ISERROR(VLOOKUP('Salidas Pacientes'!$C189,'BD Pacientes'!$A:$I,7,FALSE)),"",VLOOKUP('Salidas Pacientes'!$C189,'BD Pacientes'!$A:$I,7,FALSE))</f>
        <v>0</v>
      </c>
      <c r="K189" s="99">
        <f>IF(ISERROR(VLOOKUP('Salidas Pacientes'!$C189,'BD Pacientes'!$A:$I,8,FALSE)),"",VLOOKUP('Salidas Pacientes'!$C189,'BD Pacientes'!$A:$I,8,FALSE))</f>
        <v>0</v>
      </c>
      <c r="L189" s="17">
        <f>IF(ISERROR(VLOOKUP('Salidas Pacientes'!$C189,'BD Pacientes'!$A:$I,9,FALSE)),"",VLOOKUP('Salidas Pacientes'!$C189,'BD Pacientes'!$A:$I,9,FALSE))</f>
        <v>0</v>
      </c>
      <c r="M189" s="17" t="s">
        <v>47</v>
      </c>
      <c r="N189" s="16" t="str">
        <f>IF(ISERROR(VLOOKUP('Salidas Pacientes'!$M189,Inventario!$A$2:$M$21,2,FALSE)),"",VLOOKUP('Salidas Pacientes'!$M189,Inventario!$A$2:$M$21,2,FALSE))</f>
        <v>Nimenrix</v>
      </c>
      <c r="O189" s="16" t="str">
        <f>IF(ISERROR(VLOOKUP('Salidas Pacientes'!$M189,Inventario!$A$2:$M$21,3,FALSE)),"",VLOOKUP('Salidas Pacientes'!$M189,Inventario!$A$2:$M$21,3,FALSE))</f>
        <v>Meningococo</v>
      </c>
      <c r="P189" s="100" t="str">
        <f>IF(ISERROR(VLOOKUP('Salidas Pacientes'!$M189,Inventario!$A$2:$M$21,4,FALSE)),"",VLOOKUP('Salidas Pacientes'!$M189,Inventario!$A$2:$M$21,4,FALSE))</f>
        <v>Cobo Medical</v>
      </c>
      <c r="Q189" s="100" t="str">
        <f>IF(ISERROR(VLOOKUP('Salidas Pacientes'!$M189,Inventario!$A$2:$M$21,5,FALSE)),"",VLOOKUP('Salidas Pacientes'!$M189,Inventario!$A$2:$M$21,5,FALSE))</f>
        <v>Pfizer</v>
      </c>
      <c r="R189" s="17" t="str">
        <f>IF(ISERROR(VLOOKUP('Salidas Pacientes'!$M189,Inventario!$A$2:$M$21,6,FALSE)),"",VLOOKUP('Salidas Pacientes'!$M189,Inventario!$A$2:$M$21,6,FALSE))</f>
        <v>3904</v>
      </c>
      <c r="S189" s="101" t="s">
        <v>177</v>
      </c>
      <c r="T189" s="102">
        <f>IF(ISERROR(VLOOKUP('Salidas Pacientes'!$S189,Entradas!$H$1:$I$412,2,FALSE)),"",VLOOKUP('Salidas Pacientes'!$S189,Entradas!$H$1:$I$412,2,FALSE))</f>
        <v>44915</v>
      </c>
      <c r="U189" s="98"/>
      <c r="V189" s="98">
        <v>1</v>
      </c>
      <c r="W189" s="105"/>
    </row>
    <row r="190" spans="1:23" ht="15.75" hidden="1" customHeight="1" outlineLevel="1">
      <c r="A190" s="95">
        <v>44491</v>
      </c>
      <c r="B190" s="95" t="s">
        <v>276</v>
      </c>
      <c r="C190" s="98">
        <v>1109562640</v>
      </c>
      <c r="D190" s="17" t="str">
        <f>IF(ISERROR(VLOOKUP('Salidas Pacientes'!$C190,'BD Pacientes'!$A:I,2,FALSE)),"",VLOOKUP('Salidas Pacientes'!$C190,'BD Pacientes'!$A:I,2,FALSE))</f>
        <v>RC</v>
      </c>
      <c r="E190" s="16" t="str">
        <f>IF(ISERROR(VLOOKUP('Salidas Pacientes'!$C190,'BD Pacientes'!$A:I,3,FALSE)),"",VLOOKUP('Salidas Pacientes'!$C190,'BD Pacientes'!$A:I,3,FALSE))</f>
        <v>VICTORIA LOZANO SOTO</v>
      </c>
      <c r="F190" s="17" t="str">
        <f>IF(ISERROR(VLOOKUP('Salidas Pacientes'!$C190,'BD Pacientes'!$A:I,4,FALSE)),"",VLOOKUP('Salidas Pacientes'!$C190,'BD Pacientes'!$A:I,4,FALSE))</f>
        <v>F</v>
      </c>
      <c r="G190" s="95">
        <f>IF(ISERROR(VLOOKUP('Salidas Pacientes'!$C190,'BD Pacientes'!$A:I,5,FALSE)),"",VLOOKUP('Salidas Pacientes'!$C190,'BD Pacientes'!$A:I,5,FALSE))</f>
        <v>0</v>
      </c>
      <c r="H190" s="95" t="str">
        <f t="shared" ca="1" si="0"/>
        <v>123 año, 7 mes</v>
      </c>
      <c r="I190" s="97" t="str">
        <f>IF(ISERROR(VLOOKUP('Salidas Pacientes'!$C190,'BD Pacientes'!$A:$I,6,FALSE)),"",VLOOKUP('Salidas Pacientes'!$C190,'BD Pacientes'!$A:$I,6,FALSE))</f>
        <v>CRA 60 # 2A-51</v>
      </c>
      <c r="J190" s="98">
        <f>IF(ISERROR(VLOOKUP('Salidas Pacientes'!$C190,'BD Pacientes'!$A:$I,7,FALSE)),"",VLOOKUP('Salidas Pacientes'!$C190,'BD Pacientes'!$A:$I,7,FALSE))</f>
        <v>0</v>
      </c>
      <c r="K190" s="99">
        <f>IF(ISERROR(VLOOKUP('Salidas Pacientes'!$C190,'BD Pacientes'!$A:$I,8,FALSE)),"",VLOOKUP('Salidas Pacientes'!$C190,'BD Pacientes'!$A:$I,8,FALSE))</f>
        <v>0</v>
      </c>
      <c r="L190" s="17">
        <f>IF(ISERROR(VLOOKUP('Salidas Pacientes'!$C190,'BD Pacientes'!$A:$I,9,FALSE)),"",VLOOKUP('Salidas Pacientes'!$C190,'BD Pacientes'!$A:$I,9,FALSE))</f>
        <v>0</v>
      </c>
      <c r="M190" s="17" t="s">
        <v>67</v>
      </c>
      <c r="N190" s="16" t="str">
        <f>IF(ISERROR(VLOOKUP('Salidas Pacientes'!$M190,Inventario!$A$2:$M$21,2,FALSE)),"",VLOOKUP('Salidas Pacientes'!$M190,Inventario!$A$2:$M$21,2,FALSE))</f>
        <v>Fluarix</v>
      </c>
      <c r="O190" s="16" t="str">
        <f>IF(ISERROR(VLOOKUP('Salidas Pacientes'!$M190,Inventario!$A$2:$M$21,3,FALSE)),"",VLOOKUP('Salidas Pacientes'!$M190,Inventario!$A$2:$M$21,3,FALSE))</f>
        <v>Influenza Tetra</v>
      </c>
      <c r="P190" s="100" t="str">
        <f>IF(ISERROR(VLOOKUP('Salidas Pacientes'!$M190,Inventario!$A$2:$M$21,4,FALSE)),"",VLOOKUP('Salidas Pacientes'!$M190,Inventario!$A$2:$M$21,4,FALSE))</f>
        <v>Cobo Medical</v>
      </c>
      <c r="Q190" s="100" t="str">
        <f>IF(ISERROR(VLOOKUP('Salidas Pacientes'!$M190,Inventario!$A$2:$M$21,5,FALSE)),"",VLOOKUP('Salidas Pacientes'!$M190,Inventario!$A$2:$M$21,5,FALSE))</f>
        <v>Glaxo</v>
      </c>
      <c r="R190" s="17" t="str">
        <f>IF(ISERROR(VLOOKUP('Salidas Pacientes'!$M190,Inventario!$A$2:$M$21,6,FALSE)),"",VLOOKUP('Salidas Pacientes'!$M190,Inventario!$A$2:$M$21,6,FALSE))</f>
        <v>13227</v>
      </c>
      <c r="S190" s="101" t="s">
        <v>181</v>
      </c>
      <c r="T190" s="102">
        <f>IF(ISERROR(VLOOKUP('Salidas Pacientes'!$S190,Entradas!$H$1:$I$412,2,FALSE)),"",VLOOKUP('Salidas Pacientes'!$S190,Entradas!$H$1:$I$412,2,FALSE))</f>
        <v>44561</v>
      </c>
      <c r="U190" s="98"/>
      <c r="V190" s="98">
        <v>1</v>
      </c>
      <c r="W190" s="105"/>
    </row>
    <row r="191" spans="1:23" ht="15.75" hidden="1" customHeight="1" outlineLevel="1">
      <c r="A191" s="95">
        <v>44491</v>
      </c>
      <c r="B191" s="95" t="s">
        <v>276</v>
      </c>
      <c r="C191" s="98">
        <v>1109562640</v>
      </c>
      <c r="D191" s="17" t="str">
        <f>IF(ISERROR(VLOOKUP('Salidas Pacientes'!$C191,'BD Pacientes'!$A:I,2,FALSE)),"",VLOOKUP('Salidas Pacientes'!$C191,'BD Pacientes'!$A:I,2,FALSE))</f>
        <v>RC</v>
      </c>
      <c r="E191" s="16" t="str">
        <f>IF(ISERROR(VLOOKUP('Salidas Pacientes'!$C191,'BD Pacientes'!$A:I,3,FALSE)),"",VLOOKUP('Salidas Pacientes'!$C191,'BD Pacientes'!$A:I,3,FALSE))</f>
        <v>VICTORIA LOZANO SOTO</v>
      </c>
      <c r="F191" s="17" t="str">
        <f>IF(ISERROR(VLOOKUP('Salidas Pacientes'!$C191,'BD Pacientes'!$A:I,4,FALSE)),"",VLOOKUP('Salidas Pacientes'!$C191,'BD Pacientes'!$A:I,4,FALSE))</f>
        <v>F</v>
      </c>
      <c r="G191" s="95">
        <f>IF(ISERROR(VLOOKUP('Salidas Pacientes'!$C191,'BD Pacientes'!$A:I,5,FALSE)),"",VLOOKUP('Salidas Pacientes'!$C191,'BD Pacientes'!$A:I,5,FALSE))</f>
        <v>0</v>
      </c>
      <c r="H191" s="95" t="str">
        <f t="shared" ca="1" si="0"/>
        <v>123 año, 7 mes</v>
      </c>
      <c r="I191" s="97" t="str">
        <f>IF(ISERROR(VLOOKUP('Salidas Pacientes'!$C191,'BD Pacientes'!$A:$I,6,FALSE)),"",VLOOKUP('Salidas Pacientes'!$C191,'BD Pacientes'!$A:$I,6,FALSE))</f>
        <v>CRA 60 # 2A-51</v>
      </c>
      <c r="J191" s="98">
        <f>IF(ISERROR(VLOOKUP('Salidas Pacientes'!$C191,'BD Pacientes'!$A:$I,7,FALSE)),"",VLOOKUP('Salidas Pacientes'!$C191,'BD Pacientes'!$A:$I,7,FALSE))</f>
        <v>0</v>
      </c>
      <c r="K191" s="99">
        <f>IF(ISERROR(VLOOKUP('Salidas Pacientes'!$C191,'BD Pacientes'!$A:$I,8,FALSE)),"",VLOOKUP('Salidas Pacientes'!$C191,'BD Pacientes'!$A:$I,8,FALSE))</f>
        <v>0</v>
      </c>
      <c r="L191" s="17">
        <f>IF(ISERROR(VLOOKUP('Salidas Pacientes'!$C191,'BD Pacientes'!$A:$I,9,FALSE)),"",VLOOKUP('Salidas Pacientes'!$C191,'BD Pacientes'!$A:$I,9,FALSE))</f>
        <v>0</v>
      </c>
      <c r="M191" s="17" t="s">
        <v>47</v>
      </c>
      <c r="N191" s="16" t="str">
        <f>IF(ISERROR(VLOOKUP('Salidas Pacientes'!$M191,Inventario!$A$2:$M$21,2,FALSE)),"",VLOOKUP('Salidas Pacientes'!$M191,Inventario!$A$2:$M$21,2,FALSE))</f>
        <v>Nimenrix</v>
      </c>
      <c r="O191" s="16" t="str">
        <f>IF(ISERROR(VLOOKUP('Salidas Pacientes'!$M191,Inventario!$A$2:$M$21,3,FALSE)),"",VLOOKUP('Salidas Pacientes'!$M191,Inventario!$A$2:$M$21,3,FALSE))</f>
        <v>Meningococo</v>
      </c>
      <c r="P191" s="100" t="str">
        <f>IF(ISERROR(VLOOKUP('Salidas Pacientes'!$M191,Inventario!$A$2:$M$21,4,FALSE)),"",VLOOKUP('Salidas Pacientes'!$M191,Inventario!$A$2:$M$21,4,FALSE))</f>
        <v>Cobo Medical</v>
      </c>
      <c r="Q191" s="100" t="str">
        <f>IF(ISERROR(VLOOKUP('Salidas Pacientes'!$M191,Inventario!$A$2:$M$21,5,FALSE)),"",VLOOKUP('Salidas Pacientes'!$M191,Inventario!$A$2:$M$21,5,FALSE))</f>
        <v>Pfizer</v>
      </c>
      <c r="R191" s="17" t="str">
        <f>IF(ISERROR(VLOOKUP('Salidas Pacientes'!$M191,Inventario!$A$2:$M$21,6,FALSE)),"",VLOOKUP('Salidas Pacientes'!$M191,Inventario!$A$2:$M$21,6,FALSE))</f>
        <v>3904</v>
      </c>
      <c r="S191" s="101" t="s">
        <v>169</v>
      </c>
      <c r="T191" s="102">
        <f>IF(ISERROR(VLOOKUP('Salidas Pacientes'!$S191,Entradas!$H$1:$I$412,2,FALSE)),"",VLOOKUP('Salidas Pacientes'!$S191,Entradas!$H$1:$I$412,2,FALSE))</f>
        <v>44834</v>
      </c>
      <c r="U191" s="98"/>
      <c r="V191" s="98">
        <v>1</v>
      </c>
      <c r="W191" s="105"/>
    </row>
    <row r="192" spans="1:23" ht="15.75" hidden="1" customHeight="1" outlineLevel="1">
      <c r="A192" s="95">
        <v>44491</v>
      </c>
      <c r="B192" s="95" t="s">
        <v>276</v>
      </c>
      <c r="C192" s="98">
        <v>1104831597</v>
      </c>
      <c r="D192" s="17" t="str">
        <f>IF(ISERROR(VLOOKUP('Salidas Pacientes'!$C192,'BD Pacientes'!$A:I,2,FALSE)),"",VLOOKUP('Salidas Pacientes'!$C192,'BD Pacientes'!$A:I,2,FALSE))</f>
        <v>TI</v>
      </c>
      <c r="E192" s="16" t="str">
        <f>IF(ISERROR(VLOOKUP('Salidas Pacientes'!$C192,'BD Pacientes'!$A:I,3,FALSE)),"",VLOOKUP('Salidas Pacientes'!$C192,'BD Pacientes'!$A:I,3,FALSE))</f>
        <v>MARIA JOSE MARIN GOMEZ</v>
      </c>
      <c r="F192" s="17" t="str">
        <f>IF(ISERROR(VLOOKUP('Salidas Pacientes'!$C192,'BD Pacientes'!$A:I,4,FALSE)),"",VLOOKUP('Salidas Pacientes'!$C192,'BD Pacientes'!$A:I,4,FALSE))</f>
        <v>F</v>
      </c>
      <c r="G192" s="95">
        <f>IF(ISERROR(VLOOKUP('Salidas Pacientes'!$C192,'BD Pacientes'!$A:I,5,FALSE)),"",VLOOKUP('Salidas Pacientes'!$C192,'BD Pacientes'!$A:I,5,FALSE))</f>
        <v>0</v>
      </c>
      <c r="H192" s="95" t="str">
        <f t="shared" ca="1" si="0"/>
        <v>123 año, 7 mes</v>
      </c>
      <c r="I192" s="97" t="str">
        <f>IF(ISERROR(VLOOKUP('Salidas Pacientes'!$C192,'BD Pacientes'!$A:$I,6,FALSE)),"",VLOOKUP('Salidas Pacientes'!$C192,'BD Pacientes'!$A:$I,6,FALSE))</f>
        <v>EL CASTILLO HERRERIA 5 CASA 31</v>
      </c>
      <c r="J192" s="98">
        <f>IF(ISERROR(VLOOKUP('Salidas Pacientes'!$C192,'BD Pacientes'!$A:$I,7,FALSE)),"",VLOOKUP('Salidas Pacientes'!$C192,'BD Pacientes'!$A:$I,7,FALSE))</f>
        <v>0</v>
      </c>
      <c r="K192" s="99">
        <f>IF(ISERROR(VLOOKUP('Salidas Pacientes'!$C192,'BD Pacientes'!$A:$I,8,FALSE)),"",VLOOKUP('Salidas Pacientes'!$C192,'BD Pacientes'!$A:$I,8,FALSE))</f>
        <v>0</v>
      </c>
      <c r="L192" s="17">
        <f>IF(ISERROR(VLOOKUP('Salidas Pacientes'!$C192,'BD Pacientes'!$A:$I,9,FALSE)),"",VLOOKUP('Salidas Pacientes'!$C192,'BD Pacientes'!$A:$I,9,FALSE))</f>
        <v>0</v>
      </c>
      <c r="M192" s="17" t="s">
        <v>67</v>
      </c>
      <c r="N192" s="16" t="str">
        <f>IF(ISERROR(VLOOKUP('Salidas Pacientes'!$M192,Inventario!$A$2:$M$21,2,FALSE)),"",VLOOKUP('Salidas Pacientes'!$M192,Inventario!$A$2:$M$21,2,FALSE))</f>
        <v>Fluarix</v>
      </c>
      <c r="O192" s="16" t="str">
        <f>IF(ISERROR(VLOOKUP('Salidas Pacientes'!$M192,Inventario!$A$2:$M$21,3,FALSE)),"",VLOOKUP('Salidas Pacientes'!$M192,Inventario!$A$2:$M$21,3,FALSE))</f>
        <v>Influenza Tetra</v>
      </c>
      <c r="P192" s="100" t="str">
        <f>IF(ISERROR(VLOOKUP('Salidas Pacientes'!$M192,Inventario!$A$2:$M$21,4,FALSE)),"",VLOOKUP('Salidas Pacientes'!$M192,Inventario!$A$2:$M$21,4,FALSE))</f>
        <v>Cobo Medical</v>
      </c>
      <c r="Q192" s="100" t="str">
        <f>IF(ISERROR(VLOOKUP('Salidas Pacientes'!$M192,Inventario!$A$2:$M$21,5,FALSE)),"",VLOOKUP('Salidas Pacientes'!$M192,Inventario!$A$2:$M$21,5,FALSE))</f>
        <v>Glaxo</v>
      </c>
      <c r="R192" s="17" t="str">
        <f>IF(ISERROR(VLOOKUP('Salidas Pacientes'!$M192,Inventario!$A$2:$M$21,6,FALSE)),"",VLOOKUP('Salidas Pacientes'!$M192,Inventario!$A$2:$M$21,6,FALSE))</f>
        <v>13227</v>
      </c>
      <c r="S192" s="101" t="s">
        <v>181</v>
      </c>
      <c r="T192" s="102">
        <f>IF(ISERROR(VLOOKUP('Salidas Pacientes'!$S192,Entradas!$H$1:$I$412,2,FALSE)),"",VLOOKUP('Salidas Pacientes'!$S192,Entradas!$H$1:$I$412,2,FALSE))</f>
        <v>44561</v>
      </c>
      <c r="U192" s="98"/>
      <c r="V192" s="98">
        <v>1</v>
      </c>
      <c r="W192" s="105"/>
    </row>
    <row r="193" spans="1:23" ht="15.75" hidden="1" customHeight="1" outlineLevel="1">
      <c r="A193" s="95">
        <v>44491</v>
      </c>
      <c r="B193" s="95" t="s">
        <v>276</v>
      </c>
      <c r="C193" s="98">
        <v>1110380069</v>
      </c>
      <c r="D193" s="17" t="str">
        <f>IF(ISERROR(VLOOKUP('Salidas Pacientes'!$C193,'BD Pacientes'!$A:I,2,FALSE)),"",VLOOKUP('Salidas Pacientes'!$C193,'BD Pacientes'!$A:I,2,FALSE))</f>
        <v>RC</v>
      </c>
      <c r="E193" s="16" t="str">
        <f>IF(ISERROR(VLOOKUP('Salidas Pacientes'!$C193,'BD Pacientes'!$A:I,3,FALSE)),"",VLOOKUP('Salidas Pacientes'!$C193,'BD Pacientes'!$A:I,3,FALSE))</f>
        <v>JUANA DEL MAR ORTIZ GONZALEZ</v>
      </c>
      <c r="F193" s="17" t="str">
        <f>IF(ISERROR(VLOOKUP('Salidas Pacientes'!$C193,'BD Pacientes'!$A:I,4,FALSE)),"",VLOOKUP('Salidas Pacientes'!$C193,'BD Pacientes'!$A:I,4,FALSE))</f>
        <v>F</v>
      </c>
      <c r="G193" s="95">
        <f>IF(ISERROR(VLOOKUP('Salidas Pacientes'!$C193,'BD Pacientes'!$A:I,5,FALSE)),"",VLOOKUP('Salidas Pacientes'!$C193,'BD Pacientes'!$A:I,5,FALSE))</f>
        <v>44236</v>
      </c>
      <c r="H193" s="95" t="str">
        <f t="shared" ca="1" si="0"/>
        <v>2 año, 6 mes</v>
      </c>
      <c r="I193" s="97" t="str">
        <f>IF(ISERROR(VLOOKUP('Salidas Pacientes'!$C193,'BD Pacientes'!$A:$I,6,FALSE)),"",VLOOKUP('Salidas Pacientes'!$C193,'BD Pacientes'!$A:$I,6,FALSE))</f>
        <v>CRA 61 # 5-60 APTO 102C</v>
      </c>
      <c r="J193" s="98">
        <f>IF(ISERROR(VLOOKUP('Salidas Pacientes'!$C193,'BD Pacientes'!$A:$I,7,FALSE)),"",VLOOKUP('Salidas Pacientes'!$C193,'BD Pacientes'!$A:$I,7,FALSE))</f>
        <v>1144066927</v>
      </c>
      <c r="K193" s="99" t="str">
        <f>IF(ISERROR(VLOOKUP('Salidas Pacientes'!$C193,'BD Pacientes'!$A:$I,8,FALSE)),"",VLOOKUP('Salidas Pacientes'!$C193,'BD Pacientes'!$A:$I,8,FALSE))</f>
        <v>ISABELLA GONZALEZ</v>
      </c>
      <c r="L193" s="17">
        <f>IF(ISERROR(VLOOKUP('Salidas Pacientes'!$C193,'BD Pacientes'!$A:$I,9,FALSE)),"",VLOOKUP('Salidas Pacientes'!$C193,'BD Pacientes'!$A:$I,9,FALSE))</f>
        <v>3216495617</v>
      </c>
      <c r="M193" s="17" t="s">
        <v>47</v>
      </c>
      <c r="N193" s="16" t="str">
        <f>IF(ISERROR(VLOOKUP('Salidas Pacientes'!$M193,Inventario!$A$2:$M$21,2,FALSE)),"",VLOOKUP('Salidas Pacientes'!$M193,Inventario!$A$2:$M$21,2,FALSE))</f>
        <v>Nimenrix</v>
      </c>
      <c r="O193" s="16" t="str">
        <f>IF(ISERROR(VLOOKUP('Salidas Pacientes'!$M193,Inventario!$A$2:$M$21,3,FALSE)),"",VLOOKUP('Salidas Pacientes'!$M193,Inventario!$A$2:$M$21,3,FALSE))</f>
        <v>Meningococo</v>
      </c>
      <c r="P193" s="100" t="str">
        <f>IF(ISERROR(VLOOKUP('Salidas Pacientes'!$M193,Inventario!$A$2:$M$21,4,FALSE)),"",VLOOKUP('Salidas Pacientes'!$M193,Inventario!$A$2:$M$21,4,FALSE))</f>
        <v>Cobo Medical</v>
      </c>
      <c r="Q193" s="100" t="str">
        <f>IF(ISERROR(VLOOKUP('Salidas Pacientes'!$M193,Inventario!$A$2:$M$21,5,FALSE)),"",VLOOKUP('Salidas Pacientes'!$M193,Inventario!$A$2:$M$21,5,FALSE))</f>
        <v>Pfizer</v>
      </c>
      <c r="R193" s="17" t="str">
        <f>IF(ISERROR(VLOOKUP('Salidas Pacientes'!$M193,Inventario!$A$2:$M$21,6,FALSE)),"",VLOOKUP('Salidas Pacientes'!$M193,Inventario!$A$2:$M$21,6,FALSE))</f>
        <v>3904</v>
      </c>
      <c r="S193" s="101" t="s">
        <v>169</v>
      </c>
      <c r="T193" s="102">
        <f>IF(ISERROR(VLOOKUP('Salidas Pacientes'!$S193,Entradas!$H$1:$I$412,2,FALSE)),"",VLOOKUP('Salidas Pacientes'!$S193,Entradas!$H$1:$I$412,2,FALSE))</f>
        <v>44834</v>
      </c>
      <c r="U193" s="98"/>
      <c r="V193" s="98">
        <v>1</v>
      </c>
      <c r="W193" s="105"/>
    </row>
    <row r="194" spans="1:23" ht="15.75" hidden="1" customHeight="1" outlineLevel="1">
      <c r="A194" s="95">
        <v>44491</v>
      </c>
      <c r="B194" s="95" t="s">
        <v>276</v>
      </c>
      <c r="C194" s="98">
        <v>1110380069</v>
      </c>
      <c r="D194" s="17" t="str">
        <f>IF(ISERROR(VLOOKUP('Salidas Pacientes'!$C194,'BD Pacientes'!$A:I,2,FALSE)),"",VLOOKUP('Salidas Pacientes'!$C194,'BD Pacientes'!$A:I,2,FALSE))</f>
        <v>RC</v>
      </c>
      <c r="E194" s="16" t="str">
        <f>IF(ISERROR(VLOOKUP('Salidas Pacientes'!$C194,'BD Pacientes'!$A:I,3,FALSE)),"",VLOOKUP('Salidas Pacientes'!$C194,'BD Pacientes'!$A:I,3,FALSE))</f>
        <v>JUANA DEL MAR ORTIZ GONZALEZ</v>
      </c>
      <c r="F194" s="17" t="str">
        <f>IF(ISERROR(VLOOKUP('Salidas Pacientes'!$C194,'BD Pacientes'!$A:I,4,FALSE)),"",VLOOKUP('Salidas Pacientes'!$C194,'BD Pacientes'!$A:I,4,FALSE))</f>
        <v>F</v>
      </c>
      <c r="G194" s="95">
        <f>IF(ISERROR(VLOOKUP('Salidas Pacientes'!$C194,'BD Pacientes'!$A:I,5,FALSE)),"",VLOOKUP('Salidas Pacientes'!$C194,'BD Pacientes'!$A:I,5,FALSE))</f>
        <v>44236</v>
      </c>
      <c r="H194" s="95" t="str">
        <f t="shared" ca="1" si="0"/>
        <v>2 año, 6 mes</v>
      </c>
      <c r="I194" s="97" t="str">
        <f>IF(ISERROR(VLOOKUP('Salidas Pacientes'!$C194,'BD Pacientes'!$A:$I,6,FALSE)),"",VLOOKUP('Salidas Pacientes'!$C194,'BD Pacientes'!$A:$I,6,FALSE))</f>
        <v>CRA 61 # 5-60 APTO 102C</v>
      </c>
      <c r="J194" s="98">
        <f>IF(ISERROR(VLOOKUP('Salidas Pacientes'!$C194,'BD Pacientes'!$A:$I,7,FALSE)),"",VLOOKUP('Salidas Pacientes'!$C194,'BD Pacientes'!$A:$I,7,FALSE))</f>
        <v>1144066927</v>
      </c>
      <c r="K194" s="99" t="str">
        <f>IF(ISERROR(VLOOKUP('Salidas Pacientes'!$C194,'BD Pacientes'!$A:$I,8,FALSE)),"",VLOOKUP('Salidas Pacientes'!$C194,'BD Pacientes'!$A:$I,8,FALSE))</f>
        <v>ISABELLA GONZALEZ</v>
      </c>
      <c r="L194" s="17">
        <f>IF(ISERROR(VLOOKUP('Salidas Pacientes'!$C194,'BD Pacientes'!$A:$I,9,FALSE)),"",VLOOKUP('Salidas Pacientes'!$C194,'BD Pacientes'!$A:$I,9,FALSE))</f>
        <v>3216495617</v>
      </c>
      <c r="M194" s="17" t="s">
        <v>67</v>
      </c>
      <c r="N194" s="16" t="str">
        <f>IF(ISERROR(VLOOKUP('Salidas Pacientes'!$M194,Inventario!$A$2:$M$21,2,FALSE)),"",VLOOKUP('Salidas Pacientes'!$M194,Inventario!$A$2:$M$21,2,FALSE))</f>
        <v>Fluarix</v>
      </c>
      <c r="O194" s="16" t="str">
        <f>IF(ISERROR(VLOOKUP('Salidas Pacientes'!$M194,Inventario!$A$2:$M$21,3,FALSE)),"",VLOOKUP('Salidas Pacientes'!$M194,Inventario!$A$2:$M$21,3,FALSE))</f>
        <v>Influenza Tetra</v>
      </c>
      <c r="P194" s="100" t="str">
        <f>IF(ISERROR(VLOOKUP('Salidas Pacientes'!$M194,Inventario!$A$2:$M$21,4,FALSE)),"",VLOOKUP('Salidas Pacientes'!$M194,Inventario!$A$2:$M$21,4,FALSE))</f>
        <v>Cobo Medical</v>
      </c>
      <c r="Q194" s="100" t="str">
        <f>IF(ISERROR(VLOOKUP('Salidas Pacientes'!$M194,Inventario!$A$2:$M$21,5,FALSE)),"",VLOOKUP('Salidas Pacientes'!$M194,Inventario!$A$2:$M$21,5,FALSE))</f>
        <v>Glaxo</v>
      </c>
      <c r="R194" s="17" t="str">
        <f>IF(ISERROR(VLOOKUP('Salidas Pacientes'!$M194,Inventario!$A$2:$M$21,6,FALSE)),"",VLOOKUP('Salidas Pacientes'!$M194,Inventario!$A$2:$M$21,6,FALSE))</f>
        <v>13227</v>
      </c>
      <c r="S194" s="101" t="s">
        <v>181</v>
      </c>
      <c r="T194" s="102">
        <f>IF(ISERROR(VLOOKUP('Salidas Pacientes'!$S194,Entradas!$H$1:$I$412,2,FALSE)),"",VLOOKUP('Salidas Pacientes'!$S194,Entradas!$H$1:$I$412,2,FALSE))</f>
        <v>44561</v>
      </c>
      <c r="U194" s="98"/>
      <c r="V194" s="98">
        <v>1</v>
      </c>
      <c r="W194" s="105"/>
    </row>
    <row r="195" spans="1:23" ht="15.75" hidden="1" customHeight="1" outlineLevel="1">
      <c r="A195" s="95">
        <v>44492</v>
      </c>
      <c r="B195" s="95" t="s">
        <v>276</v>
      </c>
      <c r="C195" s="98">
        <v>1109571201</v>
      </c>
      <c r="D195" s="17" t="str">
        <f>IF(ISERROR(VLOOKUP('Salidas Pacientes'!$C195,'BD Pacientes'!$A:I,2,FALSE)),"",VLOOKUP('Salidas Pacientes'!$C195,'BD Pacientes'!$A:I,2,FALSE))</f>
        <v>RC</v>
      </c>
      <c r="E195" s="16" t="str">
        <f>IF(ISERROR(VLOOKUP('Salidas Pacientes'!$C195,'BD Pacientes'!$A:I,3,FALSE)),"",VLOOKUP('Salidas Pacientes'!$C195,'BD Pacientes'!$A:I,3,FALSE))</f>
        <v>ALEJANDRO LONDOÑO LEON</v>
      </c>
      <c r="F195" s="17" t="str">
        <f>IF(ISERROR(VLOOKUP('Salidas Pacientes'!$C195,'BD Pacientes'!$A:I,4,FALSE)),"",VLOOKUP('Salidas Pacientes'!$C195,'BD Pacientes'!$A:I,4,FALSE))</f>
        <v>M</v>
      </c>
      <c r="G195" s="95">
        <f>IF(ISERROR(VLOOKUP('Salidas Pacientes'!$C195,'BD Pacientes'!$A:I,5,FALSE)),"",VLOOKUP('Salidas Pacientes'!$C195,'BD Pacientes'!$A:I,5,FALSE))</f>
        <v>0</v>
      </c>
      <c r="H195" s="95" t="str">
        <f t="shared" ca="1" si="0"/>
        <v>123 año, 7 mes</v>
      </c>
      <c r="I195" s="97" t="str">
        <f>IF(ISERROR(VLOOKUP('Salidas Pacientes'!$C195,'BD Pacientes'!$A:$I,6,FALSE)),"",VLOOKUP('Salidas Pacientes'!$C195,'BD Pacientes'!$A:$I,6,FALSE))</f>
        <v>AV 4 OESTE # 6-103 APTO 403</v>
      </c>
      <c r="J195" s="98">
        <f>IF(ISERROR(VLOOKUP('Salidas Pacientes'!$C195,'BD Pacientes'!$A:$I,7,FALSE)),"",VLOOKUP('Salidas Pacientes'!$C195,'BD Pacientes'!$A:$I,7,FALSE))</f>
        <v>0</v>
      </c>
      <c r="K195" s="99">
        <f>IF(ISERROR(VLOOKUP('Salidas Pacientes'!$C195,'BD Pacientes'!$A:$I,8,FALSE)),"",VLOOKUP('Salidas Pacientes'!$C195,'BD Pacientes'!$A:$I,8,FALSE))</f>
        <v>0</v>
      </c>
      <c r="L195" s="17">
        <f>IF(ISERROR(VLOOKUP('Salidas Pacientes'!$C195,'BD Pacientes'!$A:$I,9,FALSE)),"",VLOOKUP('Salidas Pacientes'!$C195,'BD Pacientes'!$A:$I,9,FALSE))</f>
        <v>0</v>
      </c>
      <c r="M195" s="17" t="s">
        <v>89</v>
      </c>
      <c r="N195" s="16" t="str">
        <f>IF(ISERROR(VLOOKUP('Salidas Pacientes'!$M195,Inventario!$A$2:$M$21,2,FALSE)),"",VLOOKUP('Salidas Pacientes'!$M195,Inventario!$A$2:$M$21,2,FALSE))</f>
        <v>Fluquadri</v>
      </c>
      <c r="O195" s="16" t="str">
        <f>IF(ISERROR(VLOOKUP('Salidas Pacientes'!$M195,Inventario!$A$2:$M$21,3,FALSE)),"",VLOOKUP('Salidas Pacientes'!$M195,Inventario!$A$2:$M$21,3,FALSE))</f>
        <v>Influenza</v>
      </c>
      <c r="P195" s="100" t="str">
        <f>IF(ISERROR(VLOOKUP('Salidas Pacientes'!$M195,Inventario!$A$2:$M$21,4,FALSE)),"",VLOOKUP('Salidas Pacientes'!$M195,Inventario!$A$2:$M$21,4,FALSE))</f>
        <v>IPS FARALLONES</v>
      </c>
      <c r="Q195" s="100" t="str">
        <f>IF(ISERROR(VLOOKUP('Salidas Pacientes'!$M195,Inventario!$A$2:$M$21,5,FALSE)),"",VLOOKUP('Salidas Pacientes'!$M195,Inventario!$A$2:$M$21,5,FALSE))</f>
        <v>Sanofi</v>
      </c>
      <c r="R195" s="17" t="str">
        <f>IF(ISERROR(VLOOKUP('Salidas Pacientes'!$M195,Inventario!$A$2:$M$21,6,FALSE)),"",VLOOKUP('Salidas Pacientes'!$M195,Inventario!$A$2:$M$21,6,FALSE))</f>
        <v>164992</v>
      </c>
      <c r="S195" s="101" t="s">
        <v>158</v>
      </c>
      <c r="T195" s="102">
        <f>IF(ISERROR(VLOOKUP('Salidas Pacientes'!$S195,Entradas!$H$1:$I$412,2,FALSE)),"",VLOOKUP('Salidas Pacientes'!$S195,Entradas!$H$1:$I$412,2,FALSE))</f>
        <v>44592</v>
      </c>
      <c r="U195" s="98"/>
      <c r="V195" s="98">
        <v>1</v>
      </c>
      <c r="W195" s="105"/>
    </row>
    <row r="196" spans="1:23" ht="15.75" hidden="1" customHeight="1" outlineLevel="1">
      <c r="A196" s="95">
        <v>44497</v>
      </c>
      <c r="B196" s="95" t="s">
        <v>276</v>
      </c>
      <c r="C196" s="98">
        <v>1107870560</v>
      </c>
      <c r="D196" s="17" t="str">
        <f>IF(ISERROR(VLOOKUP('Salidas Pacientes'!$C196,'BD Pacientes'!$A:I,2,FALSE)),"",VLOOKUP('Salidas Pacientes'!$C196,'BD Pacientes'!$A:I,2,FALSE))</f>
        <v>RC</v>
      </c>
      <c r="E196" s="16" t="str">
        <f>IF(ISERROR(VLOOKUP('Salidas Pacientes'!$C196,'BD Pacientes'!$A:I,3,FALSE)),"",VLOOKUP('Salidas Pacientes'!$C196,'BD Pacientes'!$A:I,3,FALSE))</f>
        <v>THOMAS HERNANDEZ TENGANAN</v>
      </c>
      <c r="F196" s="17" t="str">
        <f>IF(ISERROR(VLOOKUP('Salidas Pacientes'!$C196,'BD Pacientes'!$A:I,4,FALSE)),"",VLOOKUP('Salidas Pacientes'!$C196,'BD Pacientes'!$A:I,4,FALSE))</f>
        <v>M</v>
      </c>
      <c r="G196" s="95">
        <f>IF(ISERROR(VLOOKUP('Salidas Pacientes'!$C196,'BD Pacientes'!$A:I,5,FALSE)),"",VLOOKUP('Salidas Pacientes'!$C196,'BD Pacientes'!$A:I,5,FALSE))</f>
        <v>44091</v>
      </c>
      <c r="H196" s="95" t="str">
        <f t="shared" ca="1" si="0"/>
        <v>2 año, 11 mes</v>
      </c>
      <c r="I196" s="97" t="str">
        <f>IF(ISERROR(VLOOKUP('Salidas Pacientes'!$C196,'BD Pacientes'!$A:$I,6,FALSE)),"",VLOOKUP('Salidas Pacientes'!$C196,'BD Pacientes'!$A:$I,6,FALSE))</f>
        <v>CALLE 30 OESTE # 6-39</v>
      </c>
      <c r="J196" s="98">
        <f>IF(ISERROR(VLOOKUP('Salidas Pacientes'!$C196,'BD Pacientes'!$A:$I,7,FALSE)),"",VLOOKUP('Salidas Pacientes'!$C196,'BD Pacientes'!$A:$I,7,FALSE))</f>
        <v>1151943663</v>
      </c>
      <c r="K196" s="99" t="str">
        <f>IF(ISERROR(VLOOKUP('Salidas Pacientes'!$C196,'BD Pacientes'!$A:$I,8,FALSE)),"",VLOOKUP('Salidas Pacientes'!$C196,'BD Pacientes'!$A:$I,8,FALSE))</f>
        <v>KARINA TENGANAN</v>
      </c>
      <c r="L196" s="17">
        <f>IF(ISERROR(VLOOKUP('Salidas Pacientes'!$C196,'BD Pacientes'!$A:$I,9,FALSE)),"",VLOOKUP('Salidas Pacientes'!$C196,'BD Pacientes'!$A:$I,9,FALSE))</f>
        <v>3186601831</v>
      </c>
      <c r="M196" s="17" t="s">
        <v>47</v>
      </c>
      <c r="N196" s="16" t="str">
        <f>IF(ISERROR(VLOOKUP('Salidas Pacientes'!$M196,Inventario!$A$2:$M$21,2,FALSE)),"",VLOOKUP('Salidas Pacientes'!$M196,Inventario!$A$2:$M$21,2,FALSE))</f>
        <v>Nimenrix</v>
      </c>
      <c r="O196" s="16" t="str">
        <f>IF(ISERROR(VLOOKUP('Salidas Pacientes'!$M196,Inventario!$A$2:$M$21,3,FALSE)),"",VLOOKUP('Salidas Pacientes'!$M196,Inventario!$A$2:$M$21,3,FALSE))</f>
        <v>Meningococo</v>
      </c>
      <c r="P196" s="100" t="str">
        <f>IF(ISERROR(VLOOKUP('Salidas Pacientes'!$M196,Inventario!$A$2:$M$21,4,FALSE)),"",VLOOKUP('Salidas Pacientes'!$M196,Inventario!$A$2:$M$21,4,FALSE))</f>
        <v>Cobo Medical</v>
      </c>
      <c r="Q196" s="100" t="str">
        <f>IF(ISERROR(VLOOKUP('Salidas Pacientes'!$M196,Inventario!$A$2:$M$21,5,FALSE)),"",VLOOKUP('Salidas Pacientes'!$M196,Inventario!$A$2:$M$21,5,FALSE))</f>
        <v>Pfizer</v>
      </c>
      <c r="R196" s="17" t="str">
        <f>IF(ISERROR(VLOOKUP('Salidas Pacientes'!$M196,Inventario!$A$2:$M$21,6,FALSE)),"",VLOOKUP('Salidas Pacientes'!$M196,Inventario!$A$2:$M$21,6,FALSE))</f>
        <v>3904</v>
      </c>
      <c r="S196" s="101" t="s">
        <v>169</v>
      </c>
      <c r="T196" s="102">
        <f>IF(ISERROR(VLOOKUP('Salidas Pacientes'!$S196,Entradas!$H$1:$I$412,2,FALSE)),"",VLOOKUP('Salidas Pacientes'!$S196,Entradas!$H$1:$I$412,2,FALSE))</f>
        <v>44834</v>
      </c>
      <c r="U196" s="98"/>
      <c r="V196" s="98">
        <v>1</v>
      </c>
      <c r="W196" s="105"/>
    </row>
    <row r="197" spans="1:23" ht="15.75" hidden="1" customHeight="1" outlineLevel="1">
      <c r="A197" s="95">
        <v>44497</v>
      </c>
      <c r="B197" s="95" t="s">
        <v>276</v>
      </c>
      <c r="C197" s="98">
        <v>1232810027</v>
      </c>
      <c r="D197" s="17" t="str">
        <f>IF(ISERROR(VLOOKUP('Salidas Pacientes'!$C197,'BD Pacientes'!$A:I,2,FALSE)),"",VLOOKUP('Salidas Pacientes'!$C197,'BD Pacientes'!$A:I,2,FALSE))</f>
        <v>RC</v>
      </c>
      <c r="E197" s="16" t="str">
        <f>IF(ISERROR(VLOOKUP('Salidas Pacientes'!$C197,'BD Pacientes'!$A:I,3,FALSE)),"",VLOOKUP('Salidas Pacientes'!$C197,'BD Pacientes'!$A:I,3,FALSE))</f>
        <v>SAMANTHA JIMENEZ ARCE</v>
      </c>
      <c r="F197" s="17" t="str">
        <f>IF(ISERROR(VLOOKUP('Salidas Pacientes'!$C197,'BD Pacientes'!$A:I,4,FALSE)),"",VLOOKUP('Salidas Pacientes'!$C197,'BD Pacientes'!$A:I,4,FALSE))</f>
        <v>F</v>
      </c>
      <c r="G197" s="95">
        <f>IF(ISERROR(VLOOKUP('Salidas Pacientes'!$C197,'BD Pacientes'!$A:I,5,FALSE)),"",VLOOKUP('Salidas Pacientes'!$C197,'BD Pacientes'!$A:I,5,FALSE))</f>
        <v>0</v>
      </c>
      <c r="H197" s="95" t="str">
        <f t="shared" ca="1" si="0"/>
        <v>123 año, 7 mes</v>
      </c>
      <c r="I197" s="97" t="str">
        <f>IF(ISERROR(VLOOKUP('Salidas Pacientes'!$C197,'BD Pacientes'!$A:$I,6,FALSE)),"",VLOOKUP('Salidas Pacientes'!$C197,'BD Pacientes'!$A:$I,6,FALSE))</f>
        <v>CRA 25A #52-61</v>
      </c>
      <c r="J197" s="98">
        <f>IF(ISERROR(VLOOKUP('Salidas Pacientes'!$C197,'BD Pacientes'!$A:$I,7,FALSE)),"",VLOOKUP('Salidas Pacientes'!$C197,'BD Pacientes'!$A:$I,7,FALSE))</f>
        <v>0</v>
      </c>
      <c r="K197" s="99">
        <f>IF(ISERROR(VLOOKUP('Salidas Pacientes'!$C197,'BD Pacientes'!$A:$I,8,FALSE)),"",VLOOKUP('Salidas Pacientes'!$C197,'BD Pacientes'!$A:$I,8,FALSE))</f>
        <v>0</v>
      </c>
      <c r="L197" s="17">
        <f>IF(ISERROR(VLOOKUP('Salidas Pacientes'!$C197,'BD Pacientes'!$A:$I,9,FALSE)),"",VLOOKUP('Salidas Pacientes'!$C197,'BD Pacientes'!$A:$I,9,FALSE))</f>
        <v>0</v>
      </c>
      <c r="M197" s="17" t="s">
        <v>89</v>
      </c>
      <c r="N197" s="16" t="str">
        <f>IF(ISERROR(VLOOKUP('Salidas Pacientes'!$M197,Inventario!$A$2:$M$21,2,FALSE)),"",VLOOKUP('Salidas Pacientes'!$M197,Inventario!$A$2:$M$21,2,FALSE))</f>
        <v>Fluquadri</v>
      </c>
      <c r="O197" s="16" t="str">
        <f>IF(ISERROR(VLOOKUP('Salidas Pacientes'!$M197,Inventario!$A$2:$M$21,3,FALSE)),"",VLOOKUP('Salidas Pacientes'!$M197,Inventario!$A$2:$M$21,3,FALSE))</f>
        <v>Influenza</v>
      </c>
      <c r="P197" s="100" t="str">
        <f>IF(ISERROR(VLOOKUP('Salidas Pacientes'!$M197,Inventario!$A$2:$M$21,4,FALSE)),"",VLOOKUP('Salidas Pacientes'!$M197,Inventario!$A$2:$M$21,4,FALSE))</f>
        <v>IPS FARALLONES</v>
      </c>
      <c r="Q197" s="100" t="str">
        <f>IF(ISERROR(VLOOKUP('Salidas Pacientes'!$M197,Inventario!$A$2:$M$21,5,FALSE)),"",VLOOKUP('Salidas Pacientes'!$M197,Inventario!$A$2:$M$21,5,FALSE))</f>
        <v>Sanofi</v>
      </c>
      <c r="R197" s="17" t="str">
        <f>IF(ISERROR(VLOOKUP('Salidas Pacientes'!$M197,Inventario!$A$2:$M$21,6,FALSE)),"",VLOOKUP('Salidas Pacientes'!$M197,Inventario!$A$2:$M$21,6,FALSE))</f>
        <v>164992</v>
      </c>
      <c r="S197" s="101" t="s">
        <v>181</v>
      </c>
      <c r="T197" s="102">
        <f>IF(ISERROR(VLOOKUP('Salidas Pacientes'!$S197,Entradas!$H$1:$I$412,2,FALSE)),"",VLOOKUP('Salidas Pacientes'!$S197,Entradas!$H$1:$I$412,2,FALSE))</f>
        <v>44561</v>
      </c>
      <c r="U197" s="98"/>
      <c r="V197" s="98">
        <v>1</v>
      </c>
      <c r="W197" s="105"/>
    </row>
    <row r="198" spans="1:23" ht="15.75" hidden="1" customHeight="1" outlineLevel="1">
      <c r="A198" s="95">
        <v>44497</v>
      </c>
      <c r="B198" s="95" t="s">
        <v>276</v>
      </c>
      <c r="C198" s="98">
        <v>1144164196</v>
      </c>
      <c r="D198" s="17" t="str">
        <f>IF(ISERROR(VLOOKUP('Salidas Pacientes'!$C198,'BD Pacientes'!$A:I,2,FALSE)),"",VLOOKUP('Salidas Pacientes'!$C198,'BD Pacientes'!$A:I,2,FALSE))</f>
        <v>CC</v>
      </c>
      <c r="E198" s="16" t="str">
        <f>IF(ISERROR(VLOOKUP('Salidas Pacientes'!$C198,'BD Pacientes'!$A:I,3,FALSE)),"",VLOOKUP('Salidas Pacientes'!$C198,'BD Pacientes'!$A:I,3,FALSE))</f>
        <v>LINA FERNANDA ARCE</v>
      </c>
      <c r="F198" s="17" t="str">
        <f>IF(ISERROR(VLOOKUP('Salidas Pacientes'!$C198,'BD Pacientes'!$A:I,4,FALSE)),"",VLOOKUP('Salidas Pacientes'!$C198,'BD Pacientes'!$A:I,4,FALSE))</f>
        <v>F</v>
      </c>
      <c r="G198" s="95">
        <f>IF(ISERROR(VLOOKUP('Salidas Pacientes'!$C198,'BD Pacientes'!$A:I,5,FALSE)),"",VLOOKUP('Salidas Pacientes'!$C198,'BD Pacientes'!$A:I,5,FALSE))</f>
        <v>0</v>
      </c>
      <c r="H198" s="95" t="str">
        <f t="shared" ca="1" si="0"/>
        <v>123 año, 7 mes</v>
      </c>
      <c r="I198" s="97" t="str">
        <f>IF(ISERROR(VLOOKUP('Salidas Pacientes'!$C198,'BD Pacientes'!$A:$I,6,FALSE)),"",VLOOKUP('Salidas Pacientes'!$C198,'BD Pacientes'!$A:$I,6,FALSE))</f>
        <v>CRA 25A #52-61</v>
      </c>
      <c r="J198" s="98">
        <f>IF(ISERROR(VLOOKUP('Salidas Pacientes'!$C198,'BD Pacientes'!$A:$I,7,FALSE)),"",VLOOKUP('Salidas Pacientes'!$C198,'BD Pacientes'!$A:$I,7,FALSE))</f>
        <v>0</v>
      </c>
      <c r="K198" s="99">
        <f>IF(ISERROR(VLOOKUP('Salidas Pacientes'!$C198,'BD Pacientes'!$A:$I,8,FALSE)),"",VLOOKUP('Salidas Pacientes'!$C198,'BD Pacientes'!$A:$I,8,FALSE))</f>
        <v>0</v>
      </c>
      <c r="L198" s="17">
        <f>IF(ISERROR(VLOOKUP('Salidas Pacientes'!$C198,'BD Pacientes'!$A:$I,9,FALSE)),"",VLOOKUP('Salidas Pacientes'!$C198,'BD Pacientes'!$A:$I,9,FALSE))</f>
        <v>0</v>
      </c>
      <c r="M198" s="17" t="s">
        <v>89</v>
      </c>
      <c r="N198" s="16" t="str">
        <f>IF(ISERROR(VLOOKUP('Salidas Pacientes'!$M198,Inventario!$A$2:$M$21,2,FALSE)),"",VLOOKUP('Salidas Pacientes'!$M198,Inventario!$A$2:$M$21,2,FALSE))</f>
        <v>Fluquadri</v>
      </c>
      <c r="O198" s="16" t="str">
        <f>IF(ISERROR(VLOOKUP('Salidas Pacientes'!$M198,Inventario!$A$2:$M$21,3,FALSE)),"",VLOOKUP('Salidas Pacientes'!$M198,Inventario!$A$2:$M$21,3,FALSE))</f>
        <v>Influenza</v>
      </c>
      <c r="P198" s="100" t="str">
        <f>IF(ISERROR(VLOOKUP('Salidas Pacientes'!$M198,Inventario!$A$2:$M$21,4,FALSE)),"",VLOOKUP('Salidas Pacientes'!$M198,Inventario!$A$2:$M$21,4,FALSE))</f>
        <v>IPS FARALLONES</v>
      </c>
      <c r="Q198" s="100" t="str">
        <f>IF(ISERROR(VLOOKUP('Salidas Pacientes'!$M198,Inventario!$A$2:$M$21,5,FALSE)),"",VLOOKUP('Salidas Pacientes'!$M198,Inventario!$A$2:$M$21,5,FALSE))</f>
        <v>Sanofi</v>
      </c>
      <c r="R198" s="17" t="str">
        <f>IF(ISERROR(VLOOKUP('Salidas Pacientes'!$M198,Inventario!$A$2:$M$21,6,FALSE)),"",VLOOKUP('Salidas Pacientes'!$M198,Inventario!$A$2:$M$21,6,FALSE))</f>
        <v>164992</v>
      </c>
      <c r="S198" s="101" t="s">
        <v>181</v>
      </c>
      <c r="T198" s="102">
        <f>IF(ISERROR(VLOOKUP('Salidas Pacientes'!$S198,Entradas!$H$1:$I$412,2,FALSE)),"",VLOOKUP('Salidas Pacientes'!$S198,Entradas!$H$1:$I$412,2,FALSE))</f>
        <v>44561</v>
      </c>
      <c r="U198" s="98"/>
      <c r="V198" s="98">
        <v>1</v>
      </c>
      <c r="W198" s="105"/>
    </row>
    <row r="199" spans="1:23" ht="15.75" hidden="1" customHeight="1" outlineLevel="1">
      <c r="A199" s="95">
        <v>44497</v>
      </c>
      <c r="B199" s="95" t="s">
        <v>276</v>
      </c>
      <c r="C199" s="98">
        <v>1232813152</v>
      </c>
      <c r="D199" s="17" t="str">
        <f>IF(ISERROR(VLOOKUP('Salidas Pacientes'!$C199,'BD Pacientes'!$A:I,2,FALSE)),"",VLOOKUP('Salidas Pacientes'!$C199,'BD Pacientes'!$A:I,2,FALSE))</f>
        <v>RC</v>
      </c>
      <c r="E199" s="16" t="str">
        <f>IF(ISERROR(VLOOKUP('Salidas Pacientes'!$C199,'BD Pacientes'!$A:I,3,FALSE)),"",VLOOKUP('Salidas Pacientes'!$C199,'BD Pacientes'!$A:I,3,FALSE))</f>
        <v>ALIIA SANTANA CORTES</v>
      </c>
      <c r="F199" s="17" t="str">
        <f>IF(ISERROR(VLOOKUP('Salidas Pacientes'!$C199,'BD Pacientes'!$A:I,4,FALSE)),"",VLOOKUP('Salidas Pacientes'!$C199,'BD Pacientes'!$A:I,4,FALSE))</f>
        <v>F</v>
      </c>
      <c r="G199" s="95">
        <f>IF(ISERROR(VLOOKUP('Salidas Pacientes'!$C199,'BD Pacientes'!$A:I,5,FALSE)),"",VLOOKUP('Salidas Pacientes'!$C199,'BD Pacientes'!$A:I,5,FALSE))</f>
        <v>0</v>
      </c>
      <c r="H199" s="95" t="str">
        <f t="shared" ca="1" si="0"/>
        <v>123 año, 7 mes</v>
      </c>
      <c r="I199" s="97" t="str">
        <f>IF(ISERROR(VLOOKUP('Salidas Pacientes'!$C199,'BD Pacientes'!$A:$I,6,FALSE)),"",VLOOKUP('Salidas Pacientes'!$C199,'BD Pacientes'!$A:$I,6,FALSE))</f>
        <v>AV 7 #56-128</v>
      </c>
      <c r="J199" s="98">
        <f>IF(ISERROR(VLOOKUP('Salidas Pacientes'!$C199,'BD Pacientes'!$A:$I,7,FALSE)),"",VLOOKUP('Salidas Pacientes'!$C199,'BD Pacientes'!$A:$I,7,FALSE))</f>
        <v>0</v>
      </c>
      <c r="K199" s="99">
        <f>IF(ISERROR(VLOOKUP('Salidas Pacientes'!$C199,'BD Pacientes'!$A:$I,8,FALSE)),"",VLOOKUP('Salidas Pacientes'!$C199,'BD Pacientes'!$A:$I,8,FALSE))</f>
        <v>0</v>
      </c>
      <c r="L199" s="17">
        <f>IF(ISERROR(VLOOKUP('Salidas Pacientes'!$C199,'BD Pacientes'!$A:$I,9,FALSE)),"",VLOOKUP('Salidas Pacientes'!$C199,'BD Pacientes'!$A:$I,9,FALSE))</f>
        <v>0</v>
      </c>
      <c r="M199" s="17" t="s">
        <v>54</v>
      </c>
      <c r="N199" s="16" t="str">
        <f>IF(ISERROR(VLOOKUP('Salidas Pacientes'!$M199,Inventario!$A$2:$M$21,2,FALSE)),"",VLOOKUP('Salidas Pacientes'!$M199,Inventario!$A$2:$M$21,2,FALSE))</f>
        <v>Prevenar</v>
      </c>
      <c r="O199" s="16" t="str">
        <f>IF(ISERROR(VLOOKUP('Salidas Pacientes'!$M199,Inventario!$A$2:$M$21,3,FALSE)),"",VLOOKUP('Salidas Pacientes'!$M199,Inventario!$A$2:$M$21,3,FALSE))</f>
        <v>Neumococo 13V</v>
      </c>
      <c r="P199" s="100" t="str">
        <f>IF(ISERROR(VLOOKUP('Salidas Pacientes'!$M199,Inventario!$A$2:$M$21,4,FALSE)),"",VLOOKUP('Salidas Pacientes'!$M199,Inventario!$A$2:$M$21,4,FALSE))</f>
        <v>Cobo Medical</v>
      </c>
      <c r="Q199" s="100" t="str">
        <f>IF(ISERROR(VLOOKUP('Salidas Pacientes'!$M199,Inventario!$A$2:$M$21,5,FALSE)),"",VLOOKUP('Salidas Pacientes'!$M199,Inventario!$A$2:$M$21,5,FALSE))</f>
        <v>Pfizer</v>
      </c>
      <c r="R199" s="17" t="str">
        <f>IF(ISERROR(VLOOKUP('Salidas Pacientes'!$M199,Inventario!$A$2:$M$21,6,FALSE)),"",VLOOKUP('Salidas Pacientes'!$M199,Inventario!$A$2:$M$21,6,FALSE))</f>
        <v>2156</v>
      </c>
      <c r="S199" s="101" t="s">
        <v>167</v>
      </c>
      <c r="T199" s="102">
        <f>IF(ISERROR(VLOOKUP('Salidas Pacientes'!$S199,Entradas!$H$1:$I$412,2,FALSE)),"",VLOOKUP('Salidas Pacientes'!$S199,Entradas!$H$1:$I$412,2,FALSE))</f>
        <v>44865</v>
      </c>
      <c r="U199" s="98"/>
      <c r="V199" s="98">
        <v>1</v>
      </c>
      <c r="W199" s="105"/>
    </row>
    <row r="200" spans="1:23" ht="15.75" hidden="1" customHeight="1" outlineLevel="1">
      <c r="A200" s="95">
        <v>44497</v>
      </c>
      <c r="B200" s="95" t="s">
        <v>276</v>
      </c>
      <c r="C200" s="98">
        <v>1232813152</v>
      </c>
      <c r="D200" s="17" t="str">
        <f>IF(ISERROR(VLOOKUP('Salidas Pacientes'!$C200,'BD Pacientes'!$A:I,2,FALSE)),"",VLOOKUP('Salidas Pacientes'!$C200,'BD Pacientes'!$A:I,2,FALSE))</f>
        <v>RC</v>
      </c>
      <c r="E200" s="16" t="str">
        <f>IF(ISERROR(VLOOKUP('Salidas Pacientes'!$C200,'BD Pacientes'!$A:I,3,FALSE)),"",VLOOKUP('Salidas Pacientes'!$C200,'BD Pacientes'!$A:I,3,FALSE))</f>
        <v>ALIIA SANTANA CORTES</v>
      </c>
      <c r="F200" s="17" t="str">
        <f>IF(ISERROR(VLOOKUP('Salidas Pacientes'!$C200,'BD Pacientes'!$A:I,4,FALSE)),"",VLOOKUP('Salidas Pacientes'!$C200,'BD Pacientes'!$A:I,4,FALSE))</f>
        <v>F</v>
      </c>
      <c r="G200" s="95">
        <f>IF(ISERROR(VLOOKUP('Salidas Pacientes'!$C200,'BD Pacientes'!$A:I,5,FALSE)),"",VLOOKUP('Salidas Pacientes'!$C200,'BD Pacientes'!$A:I,5,FALSE))</f>
        <v>0</v>
      </c>
      <c r="H200" s="95" t="str">
        <f t="shared" ca="1" si="0"/>
        <v>123 año, 7 mes</v>
      </c>
      <c r="I200" s="97" t="str">
        <f>IF(ISERROR(VLOOKUP('Salidas Pacientes'!$C200,'BD Pacientes'!$A:$I,6,FALSE)),"",VLOOKUP('Salidas Pacientes'!$C200,'BD Pacientes'!$A:$I,6,FALSE))</f>
        <v>AV 7 #56-128</v>
      </c>
      <c r="J200" s="98">
        <f>IF(ISERROR(VLOOKUP('Salidas Pacientes'!$C200,'BD Pacientes'!$A:$I,7,FALSE)),"",VLOOKUP('Salidas Pacientes'!$C200,'BD Pacientes'!$A:$I,7,FALSE))</f>
        <v>0</v>
      </c>
      <c r="K200" s="99">
        <f>IF(ISERROR(VLOOKUP('Salidas Pacientes'!$C200,'BD Pacientes'!$A:$I,8,FALSE)),"",VLOOKUP('Salidas Pacientes'!$C200,'BD Pacientes'!$A:$I,8,FALSE))</f>
        <v>0</v>
      </c>
      <c r="L200" s="17">
        <f>IF(ISERROR(VLOOKUP('Salidas Pacientes'!$C200,'BD Pacientes'!$A:$I,9,FALSE)),"",VLOOKUP('Salidas Pacientes'!$C200,'BD Pacientes'!$A:$I,9,FALSE))</f>
        <v>0</v>
      </c>
      <c r="M200" s="17" t="s">
        <v>89</v>
      </c>
      <c r="N200" s="16" t="str">
        <f>IF(ISERROR(VLOOKUP('Salidas Pacientes'!$M200,Inventario!$A$2:$M$21,2,FALSE)),"",VLOOKUP('Salidas Pacientes'!$M200,Inventario!$A$2:$M$21,2,FALSE))</f>
        <v>Fluquadri</v>
      </c>
      <c r="O200" s="16" t="str">
        <f>IF(ISERROR(VLOOKUP('Salidas Pacientes'!$M200,Inventario!$A$2:$M$21,3,FALSE)),"",VLOOKUP('Salidas Pacientes'!$M200,Inventario!$A$2:$M$21,3,FALSE))</f>
        <v>Influenza</v>
      </c>
      <c r="P200" s="100" t="str">
        <f>IF(ISERROR(VLOOKUP('Salidas Pacientes'!$M200,Inventario!$A$2:$M$21,4,FALSE)),"",VLOOKUP('Salidas Pacientes'!$M200,Inventario!$A$2:$M$21,4,FALSE))</f>
        <v>IPS FARALLONES</v>
      </c>
      <c r="Q200" s="100" t="str">
        <f>IF(ISERROR(VLOOKUP('Salidas Pacientes'!$M200,Inventario!$A$2:$M$21,5,FALSE)),"",VLOOKUP('Salidas Pacientes'!$M200,Inventario!$A$2:$M$21,5,FALSE))</f>
        <v>Sanofi</v>
      </c>
      <c r="R200" s="17" t="str">
        <f>IF(ISERROR(VLOOKUP('Salidas Pacientes'!$M200,Inventario!$A$2:$M$21,6,FALSE)),"",VLOOKUP('Salidas Pacientes'!$M200,Inventario!$A$2:$M$21,6,FALSE))</f>
        <v>164992</v>
      </c>
      <c r="S200" s="101" t="s">
        <v>181</v>
      </c>
      <c r="T200" s="102">
        <f>IF(ISERROR(VLOOKUP('Salidas Pacientes'!$S200,Entradas!$H$1:$I$412,2,FALSE)),"",VLOOKUP('Salidas Pacientes'!$S200,Entradas!$H$1:$I$412,2,FALSE))</f>
        <v>44561</v>
      </c>
      <c r="U200" s="98"/>
      <c r="V200" s="98">
        <v>1</v>
      </c>
      <c r="W200" s="105"/>
    </row>
    <row r="201" spans="1:23" ht="15.75" hidden="1" customHeight="1" outlineLevel="1">
      <c r="A201" s="95">
        <v>44498</v>
      </c>
      <c r="B201" s="95" t="s">
        <v>276</v>
      </c>
      <c r="C201" s="98">
        <v>1109935430</v>
      </c>
      <c r="D201" s="17" t="str">
        <f>IF(ISERROR(VLOOKUP('Salidas Pacientes'!$C201,'BD Pacientes'!$A:I,2,FALSE)),"",VLOOKUP('Salidas Pacientes'!$C201,'BD Pacientes'!$A:I,2,FALSE))</f>
        <v>RC</v>
      </c>
      <c r="E201" s="16" t="str">
        <f>IF(ISERROR(VLOOKUP('Salidas Pacientes'!$C201,'BD Pacientes'!$A:I,3,FALSE)),"",VLOOKUP('Salidas Pacientes'!$C201,'BD Pacientes'!$A:I,3,FALSE))</f>
        <v>THIAGO QUINTERO REVELO</v>
      </c>
      <c r="F201" s="17" t="str">
        <f>IF(ISERROR(VLOOKUP('Salidas Pacientes'!$C201,'BD Pacientes'!$A:I,4,FALSE)),"",VLOOKUP('Salidas Pacientes'!$C201,'BD Pacientes'!$A:I,4,FALSE))</f>
        <v>M</v>
      </c>
      <c r="G201" s="95">
        <f>IF(ISERROR(VLOOKUP('Salidas Pacientes'!$C201,'BD Pacientes'!$A:I,5,FALSE)),"",VLOOKUP('Salidas Pacientes'!$C201,'BD Pacientes'!$A:I,5,FALSE))</f>
        <v>0</v>
      </c>
      <c r="H201" s="95" t="str">
        <f t="shared" ca="1" si="0"/>
        <v>123 año, 7 mes</v>
      </c>
      <c r="I201" s="97" t="str">
        <f>IF(ISERROR(VLOOKUP('Salidas Pacientes'!$C201,'BD Pacientes'!$A:$I,6,FALSE)),"",VLOOKUP('Salidas Pacientes'!$C201,'BD Pacientes'!$A:$I,6,FALSE))</f>
        <v>CRA 85E#28-06</v>
      </c>
      <c r="J201" s="98">
        <f>IF(ISERROR(VLOOKUP('Salidas Pacientes'!$C201,'BD Pacientes'!$A:$I,7,FALSE)),"",VLOOKUP('Salidas Pacientes'!$C201,'BD Pacientes'!$A:$I,7,FALSE))</f>
        <v>0</v>
      </c>
      <c r="K201" s="99">
        <f>IF(ISERROR(VLOOKUP('Salidas Pacientes'!$C201,'BD Pacientes'!$A:$I,8,FALSE)),"",VLOOKUP('Salidas Pacientes'!$C201,'BD Pacientes'!$A:$I,8,FALSE))</f>
        <v>0</v>
      </c>
      <c r="L201" s="17">
        <f>IF(ISERROR(VLOOKUP('Salidas Pacientes'!$C201,'BD Pacientes'!$A:$I,9,FALSE)),"",VLOOKUP('Salidas Pacientes'!$C201,'BD Pacientes'!$A:$I,9,FALSE))</f>
        <v>0</v>
      </c>
      <c r="M201" s="17" t="s">
        <v>89</v>
      </c>
      <c r="N201" s="16" t="str">
        <f>IF(ISERROR(VLOOKUP('Salidas Pacientes'!$M201,Inventario!$A$2:$M$21,2,FALSE)),"",VLOOKUP('Salidas Pacientes'!$M201,Inventario!$A$2:$M$21,2,FALSE))</f>
        <v>Fluquadri</v>
      </c>
      <c r="O201" s="16" t="str">
        <f>IF(ISERROR(VLOOKUP('Salidas Pacientes'!$M201,Inventario!$A$2:$M$21,3,FALSE)),"",VLOOKUP('Salidas Pacientes'!$M201,Inventario!$A$2:$M$21,3,FALSE))</f>
        <v>Influenza</v>
      </c>
      <c r="P201" s="100" t="str">
        <f>IF(ISERROR(VLOOKUP('Salidas Pacientes'!$M201,Inventario!$A$2:$M$21,4,FALSE)),"",VLOOKUP('Salidas Pacientes'!$M201,Inventario!$A$2:$M$21,4,FALSE))</f>
        <v>IPS FARALLONES</v>
      </c>
      <c r="Q201" s="100" t="str">
        <f>IF(ISERROR(VLOOKUP('Salidas Pacientes'!$M201,Inventario!$A$2:$M$21,5,FALSE)),"",VLOOKUP('Salidas Pacientes'!$M201,Inventario!$A$2:$M$21,5,FALSE))</f>
        <v>Sanofi</v>
      </c>
      <c r="R201" s="17" t="str">
        <f>IF(ISERROR(VLOOKUP('Salidas Pacientes'!$M201,Inventario!$A$2:$M$21,6,FALSE)),"",VLOOKUP('Salidas Pacientes'!$M201,Inventario!$A$2:$M$21,6,FALSE))</f>
        <v>164992</v>
      </c>
      <c r="S201" s="101" t="s">
        <v>181</v>
      </c>
      <c r="T201" s="102">
        <f>IF(ISERROR(VLOOKUP('Salidas Pacientes'!$S201,Entradas!$H$1:$I$412,2,FALSE)),"",VLOOKUP('Salidas Pacientes'!$S201,Entradas!$H$1:$I$412,2,FALSE))</f>
        <v>44561</v>
      </c>
      <c r="U201" s="98"/>
      <c r="V201" s="98">
        <v>1</v>
      </c>
      <c r="W201" s="105"/>
    </row>
    <row r="202" spans="1:23" ht="15.75" hidden="1" customHeight="1" outlineLevel="1">
      <c r="A202" s="95">
        <v>44498</v>
      </c>
      <c r="B202" s="95" t="s">
        <v>276</v>
      </c>
      <c r="C202" s="98">
        <v>1109678885</v>
      </c>
      <c r="D202" s="17" t="str">
        <f>IF(ISERROR(VLOOKUP('Salidas Pacientes'!$C202,'BD Pacientes'!$A:I,2,FALSE)),"",VLOOKUP('Salidas Pacientes'!$C202,'BD Pacientes'!$A:I,2,FALSE))</f>
        <v>TI</v>
      </c>
      <c r="E202" s="16" t="str">
        <f>IF(ISERROR(VLOOKUP('Salidas Pacientes'!$C202,'BD Pacientes'!$A:I,3,FALSE)),"",VLOOKUP('Salidas Pacientes'!$C202,'BD Pacientes'!$A:I,3,FALSE))</f>
        <v>LUCIANA MUÑOZ GOMEZ</v>
      </c>
      <c r="F202" s="17" t="str">
        <f>IF(ISERROR(VLOOKUP('Salidas Pacientes'!$C202,'BD Pacientes'!$A:I,4,FALSE)),"",VLOOKUP('Salidas Pacientes'!$C202,'BD Pacientes'!$A:I,4,FALSE))</f>
        <v>F</v>
      </c>
      <c r="G202" s="95">
        <f>IF(ISERROR(VLOOKUP('Salidas Pacientes'!$C202,'BD Pacientes'!$A:I,5,FALSE)),"",VLOOKUP('Salidas Pacientes'!$C202,'BD Pacientes'!$A:I,5,FALSE))</f>
        <v>0</v>
      </c>
      <c r="H202" s="95" t="str">
        <f t="shared" ca="1" si="0"/>
        <v>123 año, 7 mes</v>
      </c>
      <c r="I202" s="97" t="str">
        <f>IF(ISERROR(VLOOKUP('Salidas Pacientes'!$C202,'BD Pacientes'!$A:$I,6,FALSE)),"",VLOOKUP('Salidas Pacientes'!$C202,'BD Pacientes'!$A:$I,6,FALSE))</f>
        <v>CRA 13 # 49-12</v>
      </c>
      <c r="J202" s="98">
        <f>IF(ISERROR(VLOOKUP('Salidas Pacientes'!$C202,'BD Pacientes'!$A:$I,7,FALSE)),"",VLOOKUP('Salidas Pacientes'!$C202,'BD Pacientes'!$A:$I,7,FALSE))</f>
        <v>0</v>
      </c>
      <c r="K202" s="99">
        <f>IF(ISERROR(VLOOKUP('Salidas Pacientes'!$C202,'BD Pacientes'!$A:$I,8,FALSE)),"",VLOOKUP('Salidas Pacientes'!$C202,'BD Pacientes'!$A:$I,8,FALSE))</f>
        <v>0</v>
      </c>
      <c r="L202" s="17">
        <f>IF(ISERROR(VLOOKUP('Salidas Pacientes'!$C202,'BD Pacientes'!$A:$I,9,FALSE)),"",VLOOKUP('Salidas Pacientes'!$C202,'BD Pacientes'!$A:$I,9,FALSE))</f>
        <v>0</v>
      </c>
      <c r="M202" s="17" t="s">
        <v>118</v>
      </c>
      <c r="N202" s="16" t="str">
        <f>IF(ISERROR(VLOOKUP('Salidas Pacientes'!$M202,Inventario!$A$2:$M$21,2,FALSE)),"",VLOOKUP('Salidas Pacientes'!$M202,Inventario!$A$2:$M$21,2,FALSE))</f>
        <v>Varivax</v>
      </c>
      <c r="O202" s="16" t="str">
        <f>IF(ISERROR(VLOOKUP('Salidas Pacientes'!$M202,Inventario!$A$2:$M$21,3,FALSE)),"",VLOOKUP('Salidas Pacientes'!$M202,Inventario!$A$2:$M$21,3,FALSE))</f>
        <v>Varicela</v>
      </c>
      <c r="P202" s="100" t="str">
        <f>IF(ISERROR(VLOOKUP('Salidas Pacientes'!$M202,Inventario!$A$2:$M$21,4,FALSE)),"",VLOOKUP('Salidas Pacientes'!$M202,Inventario!$A$2:$M$21,4,FALSE))</f>
        <v>IPS FARALLONES</v>
      </c>
      <c r="Q202" s="100" t="str">
        <f>IF(ISERROR(VLOOKUP('Salidas Pacientes'!$M202,Inventario!$A$2:$M$21,5,FALSE)),"",VLOOKUP('Salidas Pacientes'!$M202,Inventario!$A$2:$M$21,5,FALSE))</f>
        <v>Merck</v>
      </c>
      <c r="R202" s="17" t="str">
        <f>IF(ISERROR(VLOOKUP('Salidas Pacientes'!$M202,Inventario!$A$2:$M$21,6,FALSE)),"",VLOOKUP('Salidas Pacientes'!$M202,Inventario!$A$2:$M$21,6,FALSE))</f>
        <v>4500</v>
      </c>
      <c r="S202" s="101" t="s">
        <v>179</v>
      </c>
      <c r="T202" s="102">
        <f>IF(ISERROR(VLOOKUP('Salidas Pacientes'!$S202,Entradas!$H$1:$I$412,2,FALSE)),"",VLOOKUP('Salidas Pacientes'!$S202,Entradas!$H$1:$I$412,2,FALSE))</f>
        <v>45077</v>
      </c>
      <c r="U202" s="98"/>
      <c r="V202" s="98">
        <v>1</v>
      </c>
      <c r="W202" s="105"/>
    </row>
    <row r="203" spans="1:23" ht="15.75" hidden="1" customHeight="1" outlineLevel="1">
      <c r="A203" s="95">
        <v>44498</v>
      </c>
      <c r="B203" s="95" t="s">
        <v>276</v>
      </c>
      <c r="C203" s="98">
        <v>1126828189</v>
      </c>
      <c r="D203" s="17" t="str">
        <f>IF(ISERROR(VLOOKUP('Salidas Pacientes'!$C203,'BD Pacientes'!$A:I,2,FALSE)),"",VLOOKUP('Salidas Pacientes'!$C203,'BD Pacientes'!$A:I,2,FALSE))</f>
        <v>RC</v>
      </c>
      <c r="E203" s="16" t="str">
        <f>IF(ISERROR(VLOOKUP('Salidas Pacientes'!$C203,'BD Pacientes'!$A:I,3,FALSE)),"",VLOOKUP('Salidas Pacientes'!$C203,'BD Pacientes'!$A:I,3,FALSE))</f>
        <v>JESUS JERONIMO ORTEGA</v>
      </c>
      <c r="F203" s="17" t="str">
        <f>IF(ISERROR(VLOOKUP('Salidas Pacientes'!$C203,'BD Pacientes'!$A:I,4,FALSE)),"",VLOOKUP('Salidas Pacientes'!$C203,'BD Pacientes'!$A:I,4,FALSE))</f>
        <v>M</v>
      </c>
      <c r="G203" s="95">
        <f>IF(ISERROR(VLOOKUP('Salidas Pacientes'!$C203,'BD Pacientes'!$A:I,5,FALSE)),"",VLOOKUP('Salidas Pacientes'!$C203,'BD Pacientes'!$A:I,5,FALSE))</f>
        <v>44371</v>
      </c>
      <c r="H203" s="95" t="str">
        <f t="shared" ca="1" si="0"/>
        <v>2 año, 2 mes</v>
      </c>
      <c r="I203" s="97" t="str">
        <f>IF(ISERROR(VLOOKUP('Salidas Pacientes'!$C203,'BD Pacientes'!$A:$I,6,FALSE)),"",VLOOKUP('Salidas Pacientes'!$C203,'BD Pacientes'!$A:$I,6,FALSE))</f>
        <v>CRA 125A # 12-196</v>
      </c>
      <c r="J203" s="98">
        <f>IF(ISERROR(VLOOKUP('Salidas Pacientes'!$C203,'BD Pacientes'!$A:$I,7,FALSE)),"",VLOOKUP('Salidas Pacientes'!$C203,'BD Pacientes'!$A:$I,7,FALSE))</f>
        <v>29786054</v>
      </c>
      <c r="K203" s="99" t="str">
        <f>IF(ISERROR(VLOOKUP('Salidas Pacientes'!$C203,'BD Pacientes'!$A:$I,8,FALSE)),"",VLOOKUP('Salidas Pacientes'!$C203,'BD Pacientes'!$A:$I,8,FALSE))</f>
        <v>DIANA SORAYA RENDON CEBALLOS</v>
      </c>
      <c r="L203" s="17">
        <f>IF(ISERROR(VLOOKUP('Salidas Pacientes'!$C203,'BD Pacientes'!$A:$I,9,FALSE)),"",VLOOKUP('Salidas Pacientes'!$C203,'BD Pacientes'!$A:$I,9,FALSE))</f>
        <v>3117707190</v>
      </c>
      <c r="M203" s="17" t="s">
        <v>54</v>
      </c>
      <c r="N203" s="16" t="str">
        <f>IF(ISERROR(VLOOKUP('Salidas Pacientes'!$M203,Inventario!$A$2:$M$21,2,FALSE)),"",VLOOKUP('Salidas Pacientes'!$M203,Inventario!$A$2:$M$21,2,FALSE))</f>
        <v>Prevenar</v>
      </c>
      <c r="O203" s="16" t="str">
        <f>IF(ISERROR(VLOOKUP('Salidas Pacientes'!$M203,Inventario!$A$2:$M$21,3,FALSE)),"",VLOOKUP('Salidas Pacientes'!$M203,Inventario!$A$2:$M$21,3,FALSE))</f>
        <v>Neumococo 13V</v>
      </c>
      <c r="P203" s="100" t="str">
        <f>IF(ISERROR(VLOOKUP('Salidas Pacientes'!$M203,Inventario!$A$2:$M$21,4,FALSE)),"",VLOOKUP('Salidas Pacientes'!$M203,Inventario!$A$2:$M$21,4,FALSE))</f>
        <v>Cobo Medical</v>
      </c>
      <c r="Q203" s="100" t="str">
        <f>IF(ISERROR(VLOOKUP('Salidas Pacientes'!$M203,Inventario!$A$2:$M$21,5,FALSE)),"",VLOOKUP('Salidas Pacientes'!$M203,Inventario!$A$2:$M$21,5,FALSE))</f>
        <v>Pfizer</v>
      </c>
      <c r="R203" s="17" t="str">
        <f>IF(ISERROR(VLOOKUP('Salidas Pacientes'!$M203,Inventario!$A$2:$M$21,6,FALSE)),"",VLOOKUP('Salidas Pacientes'!$M203,Inventario!$A$2:$M$21,6,FALSE))</f>
        <v>2156</v>
      </c>
      <c r="S203" s="101" t="s">
        <v>167</v>
      </c>
      <c r="T203" s="102">
        <f>IF(ISERROR(VLOOKUP('Salidas Pacientes'!$S203,Entradas!$H$1:$I$412,2,FALSE)),"",VLOOKUP('Salidas Pacientes'!$S203,Entradas!$H$1:$I$412,2,FALSE))</f>
        <v>44865</v>
      </c>
      <c r="U203" s="98"/>
      <c r="V203" s="98">
        <v>1</v>
      </c>
      <c r="W203" s="105"/>
    </row>
    <row r="204" spans="1:23" ht="15.75" hidden="1" customHeight="1" outlineLevel="1">
      <c r="A204" s="95">
        <v>44498</v>
      </c>
      <c r="B204" s="95" t="s">
        <v>276</v>
      </c>
      <c r="C204" s="98">
        <v>1126828189</v>
      </c>
      <c r="D204" s="17" t="str">
        <f>IF(ISERROR(VLOOKUP('Salidas Pacientes'!$C204,'BD Pacientes'!$A:I,2,FALSE)),"",VLOOKUP('Salidas Pacientes'!$C204,'BD Pacientes'!$A:I,2,FALSE))</f>
        <v>RC</v>
      </c>
      <c r="E204" s="16" t="str">
        <f>IF(ISERROR(VLOOKUP('Salidas Pacientes'!$C204,'BD Pacientes'!$A:I,3,FALSE)),"",VLOOKUP('Salidas Pacientes'!$C204,'BD Pacientes'!$A:I,3,FALSE))</f>
        <v>JESUS JERONIMO ORTEGA</v>
      </c>
      <c r="F204" s="17" t="str">
        <f>IF(ISERROR(VLOOKUP('Salidas Pacientes'!$C204,'BD Pacientes'!$A:I,4,FALSE)),"",VLOOKUP('Salidas Pacientes'!$C204,'BD Pacientes'!$A:I,4,FALSE))</f>
        <v>M</v>
      </c>
      <c r="G204" s="95">
        <f>IF(ISERROR(VLOOKUP('Salidas Pacientes'!$C204,'BD Pacientes'!$A:I,5,FALSE)),"",VLOOKUP('Salidas Pacientes'!$C204,'BD Pacientes'!$A:I,5,FALSE))</f>
        <v>44371</v>
      </c>
      <c r="H204" s="95" t="str">
        <f t="shared" ca="1" si="0"/>
        <v>2 año, 2 mes</v>
      </c>
      <c r="I204" s="97" t="str">
        <f>IF(ISERROR(VLOOKUP('Salidas Pacientes'!$C204,'BD Pacientes'!$A:$I,6,FALSE)),"",VLOOKUP('Salidas Pacientes'!$C204,'BD Pacientes'!$A:$I,6,FALSE))</f>
        <v>CRA 125A # 12-196</v>
      </c>
      <c r="J204" s="98">
        <f>IF(ISERROR(VLOOKUP('Salidas Pacientes'!$C204,'BD Pacientes'!$A:$I,7,FALSE)),"",VLOOKUP('Salidas Pacientes'!$C204,'BD Pacientes'!$A:$I,7,FALSE))</f>
        <v>29786054</v>
      </c>
      <c r="K204" s="99" t="str">
        <f>IF(ISERROR(VLOOKUP('Salidas Pacientes'!$C204,'BD Pacientes'!$A:$I,8,FALSE)),"",VLOOKUP('Salidas Pacientes'!$C204,'BD Pacientes'!$A:$I,8,FALSE))</f>
        <v>DIANA SORAYA RENDON CEBALLOS</v>
      </c>
      <c r="L204" s="17">
        <f>IF(ISERROR(VLOOKUP('Salidas Pacientes'!$C204,'BD Pacientes'!$A:$I,9,FALSE)),"",VLOOKUP('Salidas Pacientes'!$C204,'BD Pacientes'!$A:$I,9,FALSE))</f>
        <v>3117707190</v>
      </c>
      <c r="M204" s="17" t="s">
        <v>77</v>
      </c>
      <c r="N204" s="16" t="str">
        <f>IF(ISERROR(VLOOKUP('Salidas Pacientes'!$M204,Inventario!$A$2:$M$21,2,FALSE)),"",VLOOKUP('Salidas Pacientes'!$M204,Inventario!$A$2:$M$21,2,FALSE))</f>
        <v>Hexaxim</v>
      </c>
      <c r="O204" s="16" t="str">
        <f>IF(ISERROR(VLOOKUP('Salidas Pacientes'!$M204,Inventario!$A$2:$M$21,3,FALSE)),"",VLOOKUP('Salidas Pacientes'!$M204,Inventario!$A$2:$M$21,3,FALSE))</f>
        <v>DPAT + VPI + HIB + HB</v>
      </c>
      <c r="P204" s="100" t="str">
        <f>IF(ISERROR(VLOOKUP('Salidas Pacientes'!$M204,Inventario!$A$2:$M$21,4,FALSE)),"",VLOOKUP('Salidas Pacientes'!$M204,Inventario!$A$2:$M$21,4,FALSE))</f>
        <v>IPS FARALLONES</v>
      </c>
      <c r="Q204" s="100" t="str">
        <f>IF(ISERROR(VLOOKUP('Salidas Pacientes'!$M204,Inventario!$A$2:$M$21,5,FALSE)),"",VLOOKUP('Salidas Pacientes'!$M204,Inventario!$A$2:$M$21,5,FALSE))</f>
        <v>Sanofi</v>
      </c>
      <c r="R204" s="17" t="str">
        <f>IF(ISERROR(VLOOKUP('Salidas Pacientes'!$M204,Inventario!$A$2:$M$21,6,FALSE)),"",VLOOKUP('Salidas Pacientes'!$M204,Inventario!$A$2:$M$21,6,FALSE))</f>
        <v>3800</v>
      </c>
      <c r="S204" s="101" t="s">
        <v>174</v>
      </c>
      <c r="T204" s="102">
        <f>IF(ISERROR(VLOOKUP('Salidas Pacientes'!$S204,Entradas!$H$1:$I$412,2,FALSE)),"",VLOOKUP('Salidas Pacientes'!$S204,Entradas!$H$1:$I$412,2,FALSE))</f>
        <v>44772</v>
      </c>
      <c r="U204" s="98"/>
      <c r="V204" s="98">
        <v>1</v>
      </c>
      <c r="W204" s="105"/>
    </row>
    <row r="205" spans="1:23" ht="15.75" hidden="1" customHeight="1" outlineLevel="1">
      <c r="A205" s="95">
        <v>44498</v>
      </c>
      <c r="B205" s="95" t="s">
        <v>276</v>
      </c>
      <c r="C205" s="98">
        <v>1126828189</v>
      </c>
      <c r="D205" s="17" t="str">
        <f>IF(ISERROR(VLOOKUP('Salidas Pacientes'!$C205,'BD Pacientes'!$A:I,2,FALSE)),"",VLOOKUP('Salidas Pacientes'!$C205,'BD Pacientes'!$A:I,2,FALSE))</f>
        <v>RC</v>
      </c>
      <c r="E205" s="16" t="str">
        <f>IF(ISERROR(VLOOKUP('Salidas Pacientes'!$C205,'BD Pacientes'!$A:I,3,FALSE)),"",VLOOKUP('Salidas Pacientes'!$C205,'BD Pacientes'!$A:I,3,FALSE))</f>
        <v>JESUS JERONIMO ORTEGA</v>
      </c>
      <c r="F205" s="17" t="str">
        <f>IF(ISERROR(VLOOKUP('Salidas Pacientes'!$C205,'BD Pacientes'!$A:I,4,FALSE)),"",VLOOKUP('Salidas Pacientes'!$C205,'BD Pacientes'!$A:I,4,FALSE))</f>
        <v>M</v>
      </c>
      <c r="G205" s="95">
        <f>IF(ISERROR(VLOOKUP('Salidas Pacientes'!$C205,'BD Pacientes'!$A:I,5,FALSE)),"",VLOOKUP('Salidas Pacientes'!$C205,'BD Pacientes'!$A:I,5,FALSE))</f>
        <v>44371</v>
      </c>
      <c r="H205" s="95" t="str">
        <f t="shared" ca="1" si="0"/>
        <v>2 año, 2 mes</v>
      </c>
      <c r="I205" s="97" t="str">
        <f>IF(ISERROR(VLOOKUP('Salidas Pacientes'!$C205,'BD Pacientes'!$A:$I,6,FALSE)),"",VLOOKUP('Salidas Pacientes'!$C205,'BD Pacientes'!$A:$I,6,FALSE))</f>
        <v>CRA 125A # 12-196</v>
      </c>
      <c r="J205" s="98">
        <f>IF(ISERROR(VLOOKUP('Salidas Pacientes'!$C205,'BD Pacientes'!$A:$I,7,FALSE)),"",VLOOKUP('Salidas Pacientes'!$C205,'BD Pacientes'!$A:$I,7,FALSE))</f>
        <v>29786054</v>
      </c>
      <c r="K205" s="99" t="str">
        <f>IF(ISERROR(VLOOKUP('Salidas Pacientes'!$C205,'BD Pacientes'!$A:$I,8,FALSE)),"",VLOOKUP('Salidas Pacientes'!$C205,'BD Pacientes'!$A:$I,8,FALSE))</f>
        <v>DIANA SORAYA RENDON CEBALLOS</v>
      </c>
      <c r="L205" s="17">
        <f>IF(ISERROR(VLOOKUP('Salidas Pacientes'!$C205,'BD Pacientes'!$A:$I,9,FALSE)),"",VLOOKUP('Salidas Pacientes'!$C205,'BD Pacientes'!$A:$I,9,FALSE))</f>
        <v>3117707190</v>
      </c>
      <c r="M205" s="17" t="s">
        <v>96</v>
      </c>
      <c r="N205" s="16" t="str">
        <f>IF(ISERROR(VLOOKUP('Salidas Pacientes'!$M205,Inventario!$A$2:$M$21,2,FALSE)),"",VLOOKUP('Salidas Pacientes'!$M205,Inventario!$A$2:$M$21,2,FALSE))</f>
        <v>Rotateq</v>
      </c>
      <c r="O205" s="16" t="str">
        <f>IF(ISERROR(VLOOKUP('Salidas Pacientes'!$M205,Inventario!$A$2:$M$21,3,FALSE)),"",VLOOKUP('Salidas Pacientes'!$M205,Inventario!$A$2:$M$21,3,FALSE))</f>
        <v>Rotavirus Vivo Atenuado</v>
      </c>
      <c r="P205" s="100" t="str">
        <f>IF(ISERROR(VLOOKUP('Salidas Pacientes'!$M205,Inventario!$A$2:$M$21,4,FALSE)),"",VLOOKUP('Salidas Pacientes'!$M205,Inventario!$A$2:$M$21,4,FALSE))</f>
        <v>IPS FARALLONES</v>
      </c>
      <c r="Q205" s="100" t="str">
        <f>IF(ISERROR(VLOOKUP('Salidas Pacientes'!$M205,Inventario!$A$2:$M$21,5,FALSE)),"",VLOOKUP('Salidas Pacientes'!$M205,Inventario!$A$2:$M$21,5,FALSE))</f>
        <v>Merck</v>
      </c>
      <c r="R205" s="17" t="str">
        <f>IF(ISERROR(VLOOKUP('Salidas Pacientes'!$M205,Inventario!$A$2:$M$21,6,FALSE)),"",VLOOKUP('Salidas Pacientes'!$M205,Inventario!$A$2:$M$21,6,FALSE))</f>
        <v>1800</v>
      </c>
      <c r="S205" s="101" t="s">
        <v>182</v>
      </c>
      <c r="T205" s="102">
        <f>IF(ISERROR(VLOOKUP('Salidas Pacientes'!$S205,Entradas!$H$1:$I$412,2,FALSE)),"",VLOOKUP('Salidas Pacientes'!$S205,Entradas!$H$1:$I$412,2,FALSE))</f>
        <v>44973</v>
      </c>
      <c r="U205" s="98"/>
      <c r="V205" s="98">
        <v>1</v>
      </c>
      <c r="W205" s="105"/>
    </row>
    <row r="206" spans="1:23" ht="15.75" hidden="1" customHeight="1" outlineLevel="1">
      <c r="A206" s="95">
        <v>44498</v>
      </c>
      <c r="B206" s="95" t="s">
        <v>276</v>
      </c>
      <c r="C206" s="98">
        <v>1110306222</v>
      </c>
      <c r="D206" s="17" t="str">
        <f>IF(ISERROR(VLOOKUP('Salidas Pacientes'!$C206,'BD Pacientes'!$A:I,2,FALSE)),"",VLOOKUP('Salidas Pacientes'!$C206,'BD Pacientes'!$A:I,2,FALSE))</f>
        <v>RC</v>
      </c>
      <c r="E206" s="16" t="str">
        <f>IF(ISERROR(VLOOKUP('Salidas Pacientes'!$C206,'BD Pacientes'!$A:I,3,FALSE)),"",VLOOKUP('Salidas Pacientes'!$C206,'BD Pacientes'!$A:I,3,FALSE))</f>
        <v>EMILIANO CARDENAS LOPEZ</v>
      </c>
      <c r="F206" s="17" t="str">
        <f>IF(ISERROR(VLOOKUP('Salidas Pacientes'!$C206,'BD Pacientes'!$A:I,4,FALSE)),"",VLOOKUP('Salidas Pacientes'!$C206,'BD Pacientes'!$A:I,4,FALSE))</f>
        <v>M</v>
      </c>
      <c r="G206" s="95">
        <f>IF(ISERROR(VLOOKUP('Salidas Pacientes'!$C206,'BD Pacientes'!$A:I,5,FALSE)),"",VLOOKUP('Salidas Pacientes'!$C206,'BD Pacientes'!$A:I,5,FALSE))</f>
        <v>0</v>
      </c>
      <c r="H206" s="95" t="str">
        <f t="shared" ca="1" si="0"/>
        <v>123 año, 7 mes</v>
      </c>
      <c r="I206" s="97" t="str">
        <f>IF(ISERROR(VLOOKUP('Salidas Pacientes'!$C206,'BD Pacientes'!$A:$I,6,FALSE)),"",VLOOKUP('Salidas Pacientes'!$C206,'BD Pacientes'!$A:$I,6,FALSE))</f>
        <v>CALLE 28 # 98-82</v>
      </c>
      <c r="J206" s="98">
        <f>IF(ISERROR(VLOOKUP('Salidas Pacientes'!$C206,'BD Pacientes'!$A:$I,7,FALSE)),"",VLOOKUP('Salidas Pacientes'!$C206,'BD Pacientes'!$A:$I,7,FALSE))</f>
        <v>0</v>
      </c>
      <c r="K206" s="99">
        <f>IF(ISERROR(VLOOKUP('Salidas Pacientes'!$C206,'BD Pacientes'!$A:$I,8,FALSE)),"",VLOOKUP('Salidas Pacientes'!$C206,'BD Pacientes'!$A:$I,8,FALSE))</f>
        <v>0</v>
      </c>
      <c r="L206" s="17">
        <f>IF(ISERROR(VLOOKUP('Salidas Pacientes'!$C206,'BD Pacientes'!$A:$I,9,FALSE)),"",VLOOKUP('Salidas Pacientes'!$C206,'BD Pacientes'!$A:$I,9,FALSE))</f>
        <v>0</v>
      </c>
      <c r="M206" s="17" t="s">
        <v>47</v>
      </c>
      <c r="N206" s="16" t="str">
        <f>IF(ISERROR(VLOOKUP('Salidas Pacientes'!$M206,Inventario!$A$2:$M$21,2,FALSE)),"",VLOOKUP('Salidas Pacientes'!$M206,Inventario!$A$2:$M$21,2,FALSE))</f>
        <v>Nimenrix</v>
      </c>
      <c r="O206" s="16" t="str">
        <f>IF(ISERROR(VLOOKUP('Salidas Pacientes'!$M206,Inventario!$A$2:$M$21,3,FALSE)),"",VLOOKUP('Salidas Pacientes'!$M206,Inventario!$A$2:$M$21,3,FALSE))</f>
        <v>Meningococo</v>
      </c>
      <c r="P206" s="100" t="str">
        <f>IF(ISERROR(VLOOKUP('Salidas Pacientes'!$M206,Inventario!$A$2:$M$21,4,FALSE)),"",VLOOKUP('Salidas Pacientes'!$M206,Inventario!$A$2:$M$21,4,FALSE))</f>
        <v>Cobo Medical</v>
      </c>
      <c r="Q206" s="100" t="str">
        <f>IF(ISERROR(VLOOKUP('Salidas Pacientes'!$M206,Inventario!$A$2:$M$21,5,FALSE)),"",VLOOKUP('Salidas Pacientes'!$M206,Inventario!$A$2:$M$21,5,FALSE))</f>
        <v>Pfizer</v>
      </c>
      <c r="R206" s="17" t="str">
        <f>IF(ISERROR(VLOOKUP('Salidas Pacientes'!$M206,Inventario!$A$2:$M$21,6,FALSE)),"",VLOOKUP('Salidas Pacientes'!$M206,Inventario!$A$2:$M$21,6,FALSE))</f>
        <v>3904</v>
      </c>
      <c r="S206" s="101" t="s">
        <v>169</v>
      </c>
      <c r="T206" s="102">
        <f>IF(ISERROR(VLOOKUP('Salidas Pacientes'!$S206,Entradas!$H$1:$I$412,2,FALSE)),"",VLOOKUP('Salidas Pacientes'!$S206,Entradas!$H$1:$I$412,2,FALSE))</f>
        <v>44834</v>
      </c>
      <c r="U206" s="98"/>
      <c r="V206" s="98">
        <v>1</v>
      </c>
      <c r="W206" s="105"/>
    </row>
    <row r="207" spans="1:23" ht="15.75" hidden="1" customHeight="1" outlineLevel="1">
      <c r="A207" s="95">
        <v>44499</v>
      </c>
      <c r="B207" s="95" t="s">
        <v>276</v>
      </c>
      <c r="C207" s="98">
        <v>1112064504</v>
      </c>
      <c r="D207" s="17" t="str">
        <f>IF(ISERROR(VLOOKUP('Salidas Pacientes'!$C207,'BD Pacientes'!$A:I,2,FALSE)),"",VLOOKUP('Salidas Pacientes'!$C207,'BD Pacientes'!$A:I,2,FALSE))</f>
        <v>RC</v>
      </c>
      <c r="E207" s="16" t="str">
        <f>IF(ISERROR(VLOOKUP('Salidas Pacientes'!$C207,'BD Pacientes'!$A:I,3,FALSE)),"",VLOOKUP('Salidas Pacientes'!$C207,'BD Pacientes'!$A:I,3,FALSE))</f>
        <v>JUAN ANGEL ORTEGA PIEDRAHITA</v>
      </c>
      <c r="F207" s="17" t="str">
        <f>IF(ISERROR(VLOOKUP('Salidas Pacientes'!$C207,'BD Pacientes'!$A:I,4,FALSE)),"",VLOOKUP('Salidas Pacientes'!$C207,'BD Pacientes'!$A:I,4,FALSE))</f>
        <v>M</v>
      </c>
      <c r="G207" s="95">
        <f>IF(ISERROR(VLOOKUP('Salidas Pacientes'!$C207,'BD Pacientes'!$A:I,5,FALSE)),"",VLOOKUP('Salidas Pacientes'!$C207,'BD Pacientes'!$A:I,5,FALSE))</f>
        <v>0</v>
      </c>
      <c r="H207" s="95" t="str">
        <f t="shared" ca="1" si="0"/>
        <v>123 año, 7 mes</v>
      </c>
      <c r="I207" s="97" t="str">
        <f>IF(ISERROR(VLOOKUP('Salidas Pacientes'!$C207,'BD Pacientes'!$A:$I,6,FALSE)),"",VLOOKUP('Salidas Pacientes'!$C207,'BD Pacientes'!$A:$I,6,FALSE))</f>
        <v>CALLE 2A #78B-30</v>
      </c>
      <c r="J207" s="98">
        <f>IF(ISERROR(VLOOKUP('Salidas Pacientes'!$C207,'BD Pacientes'!$A:$I,7,FALSE)),"",VLOOKUP('Salidas Pacientes'!$C207,'BD Pacientes'!$A:$I,7,FALSE))</f>
        <v>0</v>
      </c>
      <c r="K207" s="99">
        <f>IF(ISERROR(VLOOKUP('Salidas Pacientes'!$C207,'BD Pacientes'!$A:$I,8,FALSE)),"",VLOOKUP('Salidas Pacientes'!$C207,'BD Pacientes'!$A:$I,8,FALSE))</f>
        <v>0</v>
      </c>
      <c r="L207" s="17">
        <f>IF(ISERROR(VLOOKUP('Salidas Pacientes'!$C207,'BD Pacientes'!$A:$I,9,FALSE)),"",VLOOKUP('Salidas Pacientes'!$C207,'BD Pacientes'!$A:$I,9,FALSE))</f>
        <v>0</v>
      </c>
      <c r="M207" s="17" t="s">
        <v>89</v>
      </c>
      <c r="N207" s="16" t="str">
        <f>IF(ISERROR(VLOOKUP('Salidas Pacientes'!$M207,Inventario!$A$2:$M$21,2,FALSE)),"",VLOOKUP('Salidas Pacientes'!$M207,Inventario!$A$2:$M$21,2,FALSE))</f>
        <v>Fluquadri</v>
      </c>
      <c r="O207" s="16" t="str">
        <f>IF(ISERROR(VLOOKUP('Salidas Pacientes'!$M207,Inventario!$A$2:$M$21,3,FALSE)),"",VLOOKUP('Salidas Pacientes'!$M207,Inventario!$A$2:$M$21,3,FALSE))</f>
        <v>Influenza</v>
      </c>
      <c r="P207" s="100" t="str">
        <f>IF(ISERROR(VLOOKUP('Salidas Pacientes'!$M207,Inventario!$A$2:$M$21,4,FALSE)),"",VLOOKUP('Salidas Pacientes'!$M207,Inventario!$A$2:$M$21,4,FALSE))</f>
        <v>IPS FARALLONES</v>
      </c>
      <c r="Q207" s="100" t="str">
        <f>IF(ISERROR(VLOOKUP('Salidas Pacientes'!$M207,Inventario!$A$2:$M$21,5,FALSE)),"",VLOOKUP('Salidas Pacientes'!$M207,Inventario!$A$2:$M$21,5,FALSE))</f>
        <v>Sanofi</v>
      </c>
      <c r="R207" s="17" t="str">
        <f>IF(ISERROR(VLOOKUP('Salidas Pacientes'!$M207,Inventario!$A$2:$M$21,6,FALSE)),"",VLOOKUP('Salidas Pacientes'!$M207,Inventario!$A$2:$M$21,6,FALSE))</f>
        <v>164992</v>
      </c>
      <c r="S207" s="101" t="s">
        <v>181</v>
      </c>
      <c r="T207" s="102">
        <f>IF(ISERROR(VLOOKUP('Salidas Pacientes'!$S207,Entradas!$H$1:$I$412,2,FALSE)),"",VLOOKUP('Salidas Pacientes'!$S207,Entradas!$H$1:$I$412,2,FALSE))</f>
        <v>44561</v>
      </c>
      <c r="U207" s="98"/>
      <c r="V207" s="98">
        <v>1</v>
      </c>
      <c r="W207" s="105"/>
    </row>
    <row r="208" spans="1:23" ht="15.75" hidden="1" customHeight="1" outlineLevel="1">
      <c r="A208" s="95">
        <v>44499</v>
      </c>
      <c r="B208" s="95" t="s">
        <v>276</v>
      </c>
      <c r="C208" s="98">
        <v>1109570302</v>
      </c>
      <c r="D208" s="17" t="str">
        <f>IF(ISERROR(VLOOKUP('Salidas Pacientes'!$C208,'BD Pacientes'!$A:I,2,FALSE)),"",VLOOKUP('Salidas Pacientes'!$C208,'BD Pacientes'!$A:I,2,FALSE))</f>
        <v>RC</v>
      </c>
      <c r="E208" s="16" t="str">
        <f>IF(ISERROR(VLOOKUP('Salidas Pacientes'!$C208,'BD Pacientes'!$A:I,3,FALSE)),"",VLOOKUP('Salidas Pacientes'!$C208,'BD Pacientes'!$A:I,3,FALSE))</f>
        <v>GUADALUPE RUBIANO ROMAN</v>
      </c>
      <c r="F208" s="17" t="str">
        <f>IF(ISERROR(VLOOKUP('Salidas Pacientes'!$C208,'BD Pacientes'!$A:I,4,FALSE)),"",VLOOKUP('Salidas Pacientes'!$C208,'BD Pacientes'!$A:I,4,FALSE))</f>
        <v>F</v>
      </c>
      <c r="G208" s="95">
        <f>IF(ISERROR(VLOOKUP('Salidas Pacientes'!$C208,'BD Pacientes'!$A:I,5,FALSE)),"",VLOOKUP('Salidas Pacientes'!$C208,'BD Pacientes'!$A:I,5,FALSE))</f>
        <v>44072</v>
      </c>
      <c r="H208" s="95" t="str">
        <f t="shared" ca="1" si="0"/>
        <v>2 año, 11 mes</v>
      </c>
      <c r="I208" s="97" t="str">
        <f>IF(ISERROR(VLOOKUP('Salidas Pacientes'!$C208,'BD Pacientes'!$A:$I,6,FALSE)),"",VLOOKUP('Salidas Pacientes'!$C208,'BD Pacientes'!$A:$I,6,FALSE))</f>
        <v>CRA 1 F #59-173</v>
      </c>
      <c r="J208" s="98">
        <f>IF(ISERROR(VLOOKUP('Salidas Pacientes'!$C208,'BD Pacientes'!$A:$I,7,FALSE)),"",VLOOKUP('Salidas Pacientes'!$C208,'BD Pacientes'!$A:$I,7,FALSE))</f>
        <v>1130643745</v>
      </c>
      <c r="K208" s="99" t="str">
        <f>IF(ISERROR(VLOOKUP('Salidas Pacientes'!$C208,'BD Pacientes'!$A:$I,8,FALSE)),"",VLOOKUP('Salidas Pacientes'!$C208,'BD Pacientes'!$A:$I,8,FALSE))</f>
        <v>NESTOR IVAN RUBIANO</v>
      </c>
      <c r="L208" s="17">
        <f>IF(ISERROR(VLOOKUP('Salidas Pacientes'!$C208,'BD Pacientes'!$A:$I,9,FALSE)),"",VLOOKUP('Salidas Pacientes'!$C208,'BD Pacientes'!$A:$I,9,FALSE))</f>
        <v>3204496974</v>
      </c>
      <c r="M208" s="17" t="s">
        <v>47</v>
      </c>
      <c r="N208" s="16" t="str">
        <f>IF(ISERROR(VLOOKUP('Salidas Pacientes'!$M208,Inventario!$A$2:$M$21,2,FALSE)),"",VLOOKUP('Salidas Pacientes'!$M208,Inventario!$A$2:$M$21,2,FALSE))</f>
        <v>Nimenrix</v>
      </c>
      <c r="O208" s="16" t="str">
        <f>IF(ISERROR(VLOOKUP('Salidas Pacientes'!$M208,Inventario!$A$2:$M$21,3,FALSE)),"",VLOOKUP('Salidas Pacientes'!$M208,Inventario!$A$2:$M$21,3,FALSE))</f>
        <v>Meningococo</v>
      </c>
      <c r="P208" s="100" t="str">
        <f>IF(ISERROR(VLOOKUP('Salidas Pacientes'!$M208,Inventario!$A$2:$M$21,4,FALSE)),"",VLOOKUP('Salidas Pacientes'!$M208,Inventario!$A$2:$M$21,4,FALSE))</f>
        <v>Cobo Medical</v>
      </c>
      <c r="Q208" s="100" t="str">
        <f>IF(ISERROR(VLOOKUP('Salidas Pacientes'!$M208,Inventario!$A$2:$M$21,5,FALSE)),"",VLOOKUP('Salidas Pacientes'!$M208,Inventario!$A$2:$M$21,5,FALSE))</f>
        <v>Pfizer</v>
      </c>
      <c r="R208" s="17" t="str">
        <f>IF(ISERROR(VLOOKUP('Salidas Pacientes'!$M208,Inventario!$A$2:$M$21,6,FALSE)),"",VLOOKUP('Salidas Pacientes'!$M208,Inventario!$A$2:$M$21,6,FALSE))</f>
        <v>3904</v>
      </c>
      <c r="S208" s="101" t="s">
        <v>169</v>
      </c>
      <c r="T208" s="102">
        <f>IF(ISERROR(VLOOKUP('Salidas Pacientes'!$S208,Entradas!$H$1:$I$412,2,FALSE)),"",VLOOKUP('Salidas Pacientes'!$S208,Entradas!$H$1:$I$412,2,FALSE))</f>
        <v>44834</v>
      </c>
      <c r="U208" s="98"/>
      <c r="V208" s="98">
        <v>1</v>
      </c>
      <c r="W208" s="105"/>
    </row>
    <row r="209" spans="1:23" ht="15.75" hidden="1" customHeight="1" outlineLevel="1">
      <c r="A209" s="95">
        <v>44499</v>
      </c>
      <c r="B209" s="95" t="s">
        <v>276</v>
      </c>
      <c r="C209" s="98">
        <v>1241441975</v>
      </c>
      <c r="D209" s="17" t="str">
        <f>IF(ISERROR(VLOOKUP('Salidas Pacientes'!$C209,'BD Pacientes'!$A:I,2,FALSE)),"",VLOOKUP('Salidas Pacientes'!$C209,'BD Pacientes'!$A:I,2,FALSE))</f>
        <v>RC</v>
      </c>
      <c r="E209" s="16" t="str">
        <f>IF(ISERROR(VLOOKUP('Salidas Pacientes'!$C209,'BD Pacientes'!$A:I,3,FALSE)),"",VLOOKUP('Salidas Pacientes'!$C209,'BD Pacientes'!$A:I,3,FALSE))</f>
        <v>ANDRES MAURICIO PALACIO MORA</v>
      </c>
      <c r="F209" s="17" t="str">
        <f>IF(ISERROR(VLOOKUP('Salidas Pacientes'!$C209,'BD Pacientes'!$A:I,4,FALSE)),"",VLOOKUP('Salidas Pacientes'!$C209,'BD Pacientes'!$A:I,4,FALSE))</f>
        <v>M</v>
      </c>
      <c r="G209" s="95">
        <f>IF(ISERROR(VLOOKUP('Salidas Pacientes'!$C209,'BD Pacientes'!$A:I,5,FALSE)),"",VLOOKUP('Salidas Pacientes'!$C209,'BD Pacientes'!$A:I,5,FALSE))</f>
        <v>44430</v>
      </c>
      <c r="H209" s="95" t="str">
        <f t="shared" ca="1" si="0"/>
        <v>2 año, 0 mes</v>
      </c>
      <c r="I209" s="97" t="str">
        <f>IF(ISERROR(VLOOKUP('Salidas Pacientes'!$C209,'BD Pacientes'!$A:$I,6,FALSE)),"",VLOOKUP('Salidas Pacientes'!$C209,'BD Pacientes'!$A:$I,6,FALSE))</f>
        <v>CALLE 71H # 8N-23</v>
      </c>
      <c r="J209" s="98">
        <f>IF(ISERROR(VLOOKUP('Salidas Pacientes'!$C209,'BD Pacientes'!$A:$I,7,FALSE)),"",VLOOKUP('Salidas Pacientes'!$C209,'BD Pacientes'!$A:$I,7,FALSE))</f>
        <v>1110478398</v>
      </c>
      <c r="K209" s="99" t="str">
        <f>IF(ISERROR(VLOOKUP('Salidas Pacientes'!$C209,'BD Pacientes'!$A:$I,8,FALSE)),"",VLOOKUP('Salidas Pacientes'!$C209,'BD Pacientes'!$A:$I,8,FALSE))</f>
        <v>DORA MORA</v>
      </c>
      <c r="L209" s="17">
        <f>IF(ISERROR(VLOOKUP('Salidas Pacientes'!$C209,'BD Pacientes'!$A:$I,9,FALSE)),"",VLOOKUP('Salidas Pacientes'!$C209,'BD Pacientes'!$A:$I,9,FALSE))</f>
        <v>3225255535</v>
      </c>
      <c r="M209" s="17" t="s">
        <v>54</v>
      </c>
      <c r="N209" s="16" t="str">
        <f>IF(ISERROR(VLOOKUP('Salidas Pacientes'!$M209,Inventario!$A$2:$M$21,2,FALSE)),"",VLOOKUP('Salidas Pacientes'!$M209,Inventario!$A$2:$M$21,2,FALSE))</f>
        <v>Prevenar</v>
      </c>
      <c r="O209" s="16" t="str">
        <f>IF(ISERROR(VLOOKUP('Salidas Pacientes'!$M209,Inventario!$A$2:$M$21,3,FALSE)),"",VLOOKUP('Salidas Pacientes'!$M209,Inventario!$A$2:$M$21,3,FALSE))</f>
        <v>Neumococo 13V</v>
      </c>
      <c r="P209" s="100" t="str">
        <f>IF(ISERROR(VLOOKUP('Salidas Pacientes'!$M209,Inventario!$A$2:$M$21,4,FALSE)),"",VLOOKUP('Salidas Pacientes'!$M209,Inventario!$A$2:$M$21,4,FALSE))</f>
        <v>Cobo Medical</v>
      </c>
      <c r="Q209" s="100" t="str">
        <f>IF(ISERROR(VLOOKUP('Salidas Pacientes'!$M209,Inventario!$A$2:$M$21,5,FALSE)),"",VLOOKUP('Salidas Pacientes'!$M209,Inventario!$A$2:$M$21,5,FALSE))</f>
        <v>Pfizer</v>
      </c>
      <c r="R209" s="17" t="str">
        <f>IF(ISERROR(VLOOKUP('Salidas Pacientes'!$M209,Inventario!$A$2:$M$21,6,FALSE)),"",VLOOKUP('Salidas Pacientes'!$M209,Inventario!$A$2:$M$21,6,FALSE))</f>
        <v>2156</v>
      </c>
      <c r="S209" s="101" t="s">
        <v>167</v>
      </c>
      <c r="T209" s="102">
        <f>IF(ISERROR(VLOOKUP('Salidas Pacientes'!$S209,Entradas!$H$1:$I$412,2,FALSE)),"",VLOOKUP('Salidas Pacientes'!$S209,Entradas!$H$1:$I$412,2,FALSE))</f>
        <v>44865</v>
      </c>
      <c r="U209" s="98"/>
      <c r="V209" s="98">
        <v>1</v>
      </c>
      <c r="W209" s="105"/>
    </row>
    <row r="210" spans="1:23" ht="15.75" hidden="1" customHeight="1" outlineLevel="1">
      <c r="A210" s="95">
        <v>44499</v>
      </c>
      <c r="B210" s="95" t="s">
        <v>276</v>
      </c>
      <c r="C210" s="98">
        <v>1241441975</v>
      </c>
      <c r="D210" s="17" t="str">
        <f>IF(ISERROR(VLOOKUP('Salidas Pacientes'!$C210,'BD Pacientes'!$A:I,2,FALSE)),"",VLOOKUP('Salidas Pacientes'!$C210,'BD Pacientes'!$A:I,2,FALSE))</f>
        <v>RC</v>
      </c>
      <c r="E210" s="16" t="str">
        <f>IF(ISERROR(VLOOKUP('Salidas Pacientes'!$C210,'BD Pacientes'!$A:I,3,FALSE)),"",VLOOKUP('Salidas Pacientes'!$C210,'BD Pacientes'!$A:I,3,FALSE))</f>
        <v>ANDRES MAURICIO PALACIO MORA</v>
      </c>
      <c r="F210" s="17" t="str">
        <f>IF(ISERROR(VLOOKUP('Salidas Pacientes'!$C210,'BD Pacientes'!$A:I,4,FALSE)),"",VLOOKUP('Salidas Pacientes'!$C210,'BD Pacientes'!$A:I,4,FALSE))</f>
        <v>M</v>
      </c>
      <c r="G210" s="95">
        <f>IF(ISERROR(VLOOKUP('Salidas Pacientes'!$C210,'BD Pacientes'!$A:I,5,FALSE)),"",VLOOKUP('Salidas Pacientes'!$C210,'BD Pacientes'!$A:I,5,FALSE))</f>
        <v>44430</v>
      </c>
      <c r="H210" s="95" t="str">
        <f t="shared" ca="1" si="0"/>
        <v>2 año, 0 mes</v>
      </c>
      <c r="I210" s="97" t="str">
        <f>IF(ISERROR(VLOOKUP('Salidas Pacientes'!$C210,'BD Pacientes'!$A:$I,6,FALSE)),"",VLOOKUP('Salidas Pacientes'!$C210,'BD Pacientes'!$A:$I,6,FALSE))</f>
        <v>CALLE 71H # 8N-23</v>
      </c>
      <c r="J210" s="98">
        <f>IF(ISERROR(VLOOKUP('Salidas Pacientes'!$C210,'BD Pacientes'!$A:$I,7,FALSE)),"",VLOOKUP('Salidas Pacientes'!$C210,'BD Pacientes'!$A:$I,7,FALSE))</f>
        <v>1110478398</v>
      </c>
      <c r="K210" s="99" t="str">
        <f>IF(ISERROR(VLOOKUP('Salidas Pacientes'!$C210,'BD Pacientes'!$A:$I,8,FALSE)),"",VLOOKUP('Salidas Pacientes'!$C210,'BD Pacientes'!$A:$I,8,FALSE))</f>
        <v>DORA MORA</v>
      </c>
      <c r="L210" s="17">
        <f>IF(ISERROR(VLOOKUP('Salidas Pacientes'!$C210,'BD Pacientes'!$A:$I,9,FALSE)),"",VLOOKUP('Salidas Pacientes'!$C210,'BD Pacientes'!$A:$I,9,FALSE))</f>
        <v>3225255535</v>
      </c>
      <c r="M210" s="17" t="s">
        <v>77</v>
      </c>
      <c r="N210" s="16" t="str">
        <f>IF(ISERROR(VLOOKUP('Salidas Pacientes'!$M210,Inventario!$A$2:$M$21,2,FALSE)),"",VLOOKUP('Salidas Pacientes'!$M210,Inventario!$A$2:$M$21,2,FALSE))</f>
        <v>Hexaxim</v>
      </c>
      <c r="O210" s="16" t="str">
        <f>IF(ISERROR(VLOOKUP('Salidas Pacientes'!$M210,Inventario!$A$2:$M$21,3,FALSE)),"",VLOOKUP('Salidas Pacientes'!$M210,Inventario!$A$2:$M$21,3,FALSE))</f>
        <v>DPAT + VPI + HIB + HB</v>
      </c>
      <c r="P210" s="100" t="str">
        <f>IF(ISERROR(VLOOKUP('Salidas Pacientes'!$M210,Inventario!$A$2:$M$21,4,FALSE)),"",VLOOKUP('Salidas Pacientes'!$M210,Inventario!$A$2:$M$21,4,FALSE))</f>
        <v>IPS FARALLONES</v>
      </c>
      <c r="Q210" s="100" t="str">
        <f>IF(ISERROR(VLOOKUP('Salidas Pacientes'!$M210,Inventario!$A$2:$M$21,5,FALSE)),"",VLOOKUP('Salidas Pacientes'!$M210,Inventario!$A$2:$M$21,5,FALSE))</f>
        <v>Sanofi</v>
      </c>
      <c r="R210" s="17" t="str">
        <f>IF(ISERROR(VLOOKUP('Salidas Pacientes'!$M210,Inventario!$A$2:$M$21,6,FALSE)),"",VLOOKUP('Salidas Pacientes'!$M210,Inventario!$A$2:$M$21,6,FALSE))</f>
        <v>3800</v>
      </c>
      <c r="S210" s="101" t="s">
        <v>174</v>
      </c>
      <c r="T210" s="102">
        <f>IF(ISERROR(VLOOKUP('Salidas Pacientes'!$S210,Entradas!$H$1:$I$412,2,FALSE)),"",VLOOKUP('Salidas Pacientes'!$S210,Entradas!$H$1:$I$412,2,FALSE))</f>
        <v>44772</v>
      </c>
      <c r="U210" s="98"/>
      <c r="V210" s="98">
        <v>1</v>
      </c>
      <c r="W210" s="105"/>
    </row>
    <row r="211" spans="1:23" ht="15.75" hidden="1" customHeight="1" outlineLevel="1">
      <c r="A211" s="95">
        <v>44499</v>
      </c>
      <c r="B211" s="95" t="s">
        <v>276</v>
      </c>
      <c r="C211" s="98">
        <v>1241441975</v>
      </c>
      <c r="D211" s="17" t="str">
        <f>IF(ISERROR(VLOOKUP('Salidas Pacientes'!$C211,'BD Pacientes'!$A:I,2,FALSE)),"",VLOOKUP('Salidas Pacientes'!$C211,'BD Pacientes'!$A:I,2,FALSE))</f>
        <v>RC</v>
      </c>
      <c r="E211" s="16" t="str">
        <f>IF(ISERROR(VLOOKUP('Salidas Pacientes'!$C211,'BD Pacientes'!$A:I,3,FALSE)),"",VLOOKUP('Salidas Pacientes'!$C211,'BD Pacientes'!$A:I,3,FALSE))</f>
        <v>ANDRES MAURICIO PALACIO MORA</v>
      </c>
      <c r="F211" s="17" t="str">
        <f>IF(ISERROR(VLOOKUP('Salidas Pacientes'!$C211,'BD Pacientes'!$A:I,4,FALSE)),"",VLOOKUP('Salidas Pacientes'!$C211,'BD Pacientes'!$A:I,4,FALSE))</f>
        <v>M</v>
      </c>
      <c r="G211" s="95">
        <f>IF(ISERROR(VLOOKUP('Salidas Pacientes'!$C211,'BD Pacientes'!$A:I,5,FALSE)),"",VLOOKUP('Salidas Pacientes'!$C211,'BD Pacientes'!$A:I,5,FALSE))</f>
        <v>44430</v>
      </c>
      <c r="H211" s="95" t="str">
        <f t="shared" ca="1" si="0"/>
        <v>2 año, 0 mes</v>
      </c>
      <c r="I211" s="97" t="str">
        <f>IF(ISERROR(VLOOKUP('Salidas Pacientes'!$C211,'BD Pacientes'!$A:$I,6,FALSE)),"",VLOOKUP('Salidas Pacientes'!$C211,'BD Pacientes'!$A:$I,6,FALSE))</f>
        <v>CALLE 71H # 8N-23</v>
      </c>
      <c r="J211" s="98">
        <f>IF(ISERROR(VLOOKUP('Salidas Pacientes'!$C211,'BD Pacientes'!$A:$I,7,FALSE)),"",VLOOKUP('Salidas Pacientes'!$C211,'BD Pacientes'!$A:$I,7,FALSE))</f>
        <v>1110478398</v>
      </c>
      <c r="K211" s="99" t="str">
        <f>IF(ISERROR(VLOOKUP('Salidas Pacientes'!$C211,'BD Pacientes'!$A:$I,8,FALSE)),"",VLOOKUP('Salidas Pacientes'!$C211,'BD Pacientes'!$A:$I,8,FALSE))</f>
        <v>DORA MORA</v>
      </c>
      <c r="L211" s="17">
        <f>IF(ISERROR(VLOOKUP('Salidas Pacientes'!$C211,'BD Pacientes'!$A:$I,9,FALSE)),"",VLOOKUP('Salidas Pacientes'!$C211,'BD Pacientes'!$A:$I,9,FALSE))</f>
        <v>3225255535</v>
      </c>
      <c r="M211" s="17" t="s">
        <v>96</v>
      </c>
      <c r="N211" s="16" t="str">
        <f>IF(ISERROR(VLOOKUP('Salidas Pacientes'!$M211,Inventario!$A$2:$M$21,2,FALSE)),"",VLOOKUP('Salidas Pacientes'!$M211,Inventario!$A$2:$M$21,2,FALSE))</f>
        <v>Rotateq</v>
      </c>
      <c r="O211" s="16" t="str">
        <f>IF(ISERROR(VLOOKUP('Salidas Pacientes'!$M211,Inventario!$A$2:$M$21,3,FALSE)),"",VLOOKUP('Salidas Pacientes'!$M211,Inventario!$A$2:$M$21,3,FALSE))</f>
        <v>Rotavirus Vivo Atenuado</v>
      </c>
      <c r="P211" s="100" t="str">
        <f>IF(ISERROR(VLOOKUP('Salidas Pacientes'!$M211,Inventario!$A$2:$M$21,4,FALSE)),"",VLOOKUP('Salidas Pacientes'!$M211,Inventario!$A$2:$M$21,4,FALSE))</f>
        <v>IPS FARALLONES</v>
      </c>
      <c r="Q211" s="100" t="str">
        <f>IF(ISERROR(VLOOKUP('Salidas Pacientes'!$M211,Inventario!$A$2:$M$21,5,FALSE)),"",VLOOKUP('Salidas Pacientes'!$M211,Inventario!$A$2:$M$21,5,FALSE))</f>
        <v>Merck</v>
      </c>
      <c r="R211" s="17" t="str">
        <f>IF(ISERROR(VLOOKUP('Salidas Pacientes'!$M211,Inventario!$A$2:$M$21,6,FALSE)),"",VLOOKUP('Salidas Pacientes'!$M211,Inventario!$A$2:$M$21,6,FALSE))</f>
        <v>1800</v>
      </c>
      <c r="S211" s="101" t="s">
        <v>182</v>
      </c>
      <c r="T211" s="102">
        <f>IF(ISERROR(VLOOKUP('Salidas Pacientes'!$S211,Entradas!$H$1:$I$412,2,FALSE)),"",VLOOKUP('Salidas Pacientes'!$S211,Entradas!$H$1:$I$412,2,FALSE))</f>
        <v>44973</v>
      </c>
      <c r="U211" s="98"/>
      <c r="V211" s="98">
        <v>1</v>
      </c>
      <c r="W211" s="105"/>
    </row>
    <row r="212" spans="1:23" ht="15.75" hidden="1" customHeight="1" outlineLevel="1">
      <c r="A212" s="95">
        <v>44502</v>
      </c>
      <c r="B212" s="95" t="s">
        <v>276</v>
      </c>
      <c r="C212" s="98">
        <v>1117357665</v>
      </c>
      <c r="D212" s="17" t="str">
        <f>IF(ISERROR(VLOOKUP('Salidas Pacientes'!$C212,'BD Pacientes'!$A:I,2,FALSE)),"",VLOOKUP('Salidas Pacientes'!$C212,'BD Pacientes'!$A:I,2,FALSE))</f>
        <v>TI</v>
      </c>
      <c r="E212" s="16" t="str">
        <f>IF(ISERROR(VLOOKUP('Salidas Pacientes'!$C212,'BD Pacientes'!$A:I,3,FALSE)),"",VLOOKUP('Salidas Pacientes'!$C212,'BD Pacientes'!$A:I,3,FALSE))</f>
        <v>SALOME PUERTAS LOAIZA</v>
      </c>
      <c r="F212" s="17" t="str">
        <f>IF(ISERROR(VLOOKUP('Salidas Pacientes'!$C212,'BD Pacientes'!$A:I,4,FALSE)),"",VLOOKUP('Salidas Pacientes'!$C212,'BD Pacientes'!$A:I,4,FALSE))</f>
        <v>F</v>
      </c>
      <c r="G212" s="95">
        <f>IF(ISERROR(VLOOKUP('Salidas Pacientes'!$C212,'BD Pacientes'!$A:I,5,FALSE)),"",VLOOKUP('Salidas Pacientes'!$C212,'BD Pacientes'!$A:I,5,FALSE))</f>
        <v>0</v>
      </c>
      <c r="H212" s="95" t="str">
        <f t="shared" ca="1" si="0"/>
        <v>123 año, 7 mes</v>
      </c>
      <c r="I212" s="97" t="str">
        <f>IF(ISERROR(VLOOKUP('Salidas Pacientes'!$C212,'BD Pacientes'!$A:$I,6,FALSE)),"",VLOOKUP('Salidas Pacientes'!$C212,'BD Pacientes'!$A:$I,6,FALSE))</f>
        <v>CRA 12 A #3-81 JAMUNDI</v>
      </c>
      <c r="J212" s="98">
        <f>IF(ISERROR(VLOOKUP('Salidas Pacientes'!$C212,'BD Pacientes'!$A:$I,7,FALSE)),"",VLOOKUP('Salidas Pacientes'!$C212,'BD Pacientes'!$A:$I,7,FALSE))</f>
        <v>0</v>
      </c>
      <c r="K212" s="99">
        <f>IF(ISERROR(VLOOKUP('Salidas Pacientes'!$C212,'BD Pacientes'!$A:$I,8,FALSE)),"",VLOOKUP('Salidas Pacientes'!$C212,'BD Pacientes'!$A:$I,8,FALSE))</f>
        <v>0</v>
      </c>
      <c r="L212" s="17">
        <f>IF(ISERROR(VLOOKUP('Salidas Pacientes'!$C212,'BD Pacientes'!$A:$I,9,FALSE)),"",VLOOKUP('Salidas Pacientes'!$C212,'BD Pacientes'!$A:$I,9,FALSE))</f>
        <v>0</v>
      </c>
      <c r="M212" s="17" t="s">
        <v>47</v>
      </c>
      <c r="N212" s="16" t="str">
        <f>IF(ISERROR(VLOOKUP('Salidas Pacientes'!$M212,Inventario!$A$2:$M$21,2,FALSE)),"",VLOOKUP('Salidas Pacientes'!$M212,Inventario!$A$2:$M$21,2,FALSE))</f>
        <v>Nimenrix</v>
      </c>
      <c r="O212" s="16" t="str">
        <f>IF(ISERROR(VLOOKUP('Salidas Pacientes'!$M212,Inventario!$A$2:$M$21,3,FALSE)),"",VLOOKUP('Salidas Pacientes'!$M212,Inventario!$A$2:$M$21,3,FALSE))</f>
        <v>Meningococo</v>
      </c>
      <c r="P212" s="100" t="str">
        <f>IF(ISERROR(VLOOKUP('Salidas Pacientes'!$M212,Inventario!$A$2:$M$21,4,FALSE)),"",VLOOKUP('Salidas Pacientes'!$M212,Inventario!$A$2:$M$21,4,FALSE))</f>
        <v>Cobo Medical</v>
      </c>
      <c r="Q212" s="100" t="str">
        <f>IF(ISERROR(VLOOKUP('Salidas Pacientes'!$M212,Inventario!$A$2:$M$21,5,FALSE)),"",VLOOKUP('Salidas Pacientes'!$M212,Inventario!$A$2:$M$21,5,FALSE))</f>
        <v>Pfizer</v>
      </c>
      <c r="R212" s="17" t="str">
        <f>IF(ISERROR(VLOOKUP('Salidas Pacientes'!$M212,Inventario!$A$2:$M$21,6,FALSE)),"",VLOOKUP('Salidas Pacientes'!$M212,Inventario!$A$2:$M$21,6,FALSE))</f>
        <v>3904</v>
      </c>
      <c r="S212" s="101" t="s">
        <v>169</v>
      </c>
      <c r="T212" s="102">
        <f>IF(ISERROR(VLOOKUP('Salidas Pacientes'!$S212,Entradas!$H$1:$I$412,2,FALSE)),"",VLOOKUP('Salidas Pacientes'!$S212,Entradas!$H$1:$I$412,2,FALSE))</f>
        <v>44834</v>
      </c>
      <c r="U212" s="98"/>
      <c r="V212" s="98">
        <v>1</v>
      </c>
      <c r="W212" s="105"/>
    </row>
    <row r="213" spans="1:23" ht="15.75" hidden="1" customHeight="1" outlineLevel="1">
      <c r="A213" s="95">
        <v>44502</v>
      </c>
      <c r="B213" s="95" t="s">
        <v>276</v>
      </c>
      <c r="C213" s="98">
        <v>1117357665</v>
      </c>
      <c r="D213" s="17" t="str">
        <f>IF(ISERROR(VLOOKUP('Salidas Pacientes'!$C213,'BD Pacientes'!$A:I,2,FALSE)),"",VLOOKUP('Salidas Pacientes'!$C213,'BD Pacientes'!$A:I,2,FALSE))</f>
        <v>TI</v>
      </c>
      <c r="E213" s="16" t="str">
        <f>IF(ISERROR(VLOOKUP('Salidas Pacientes'!$C213,'BD Pacientes'!$A:I,3,FALSE)),"",VLOOKUP('Salidas Pacientes'!$C213,'BD Pacientes'!$A:I,3,FALSE))</f>
        <v>SALOME PUERTAS LOAIZA</v>
      </c>
      <c r="F213" s="17" t="str">
        <f>IF(ISERROR(VLOOKUP('Salidas Pacientes'!$C213,'BD Pacientes'!$A:I,4,FALSE)),"",VLOOKUP('Salidas Pacientes'!$C213,'BD Pacientes'!$A:I,4,FALSE))</f>
        <v>F</v>
      </c>
      <c r="G213" s="95">
        <f>IF(ISERROR(VLOOKUP('Salidas Pacientes'!$C213,'BD Pacientes'!$A:I,5,FALSE)),"",VLOOKUP('Salidas Pacientes'!$C213,'BD Pacientes'!$A:I,5,FALSE))</f>
        <v>0</v>
      </c>
      <c r="H213" s="95" t="str">
        <f t="shared" ca="1" si="0"/>
        <v>123 año, 7 mes</v>
      </c>
      <c r="I213" s="97" t="str">
        <f>IF(ISERROR(VLOOKUP('Salidas Pacientes'!$C213,'BD Pacientes'!$A:$I,6,FALSE)),"",VLOOKUP('Salidas Pacientes'!$C213,'BD Pacientes'!$A:$I,6,FALSE))</f>
        <v>CRA 12 A #3-81 JAMUNDI</v>
      </c>
      <c r="J213" s="98">
        <f>IF(ISERROR(VLOOKUP('Salidas Pacientes'!$C213,'BD Pacientes'!$A:$I,7,FALSE)),"",VLOOKUP('Salidas Pacientes'!$C213,'BD Pacientes'!$A:$I,7,FALSE))</f>
        <v>0</v>
      </c>
      <c r="K213" s="99">
        <f>IF(ISERROR(VLOOKUP('Salidas Pacientes'!$C213,'BD Pacientes'!$A:$I,8,FALSE)),"",VLOOKUP('Salidas Pacientes'!$C213,'BD Pacientes'!$A:$I,8,FALSE))</f>
        <v>0</v>
      </c>
      <c r="L213" s="17">
        <f>IF(ISERROR(VLOOKUP('Salidas Pacientes'!$C213,'BD Pacientes'!$A:$I,9,FALSE)),"",VLOOKUP('Salidas Pacientes'!$C213,'BD Pacientes'!$A:$I,9,FALSE))</f>
        <v>0</v>
      </c>
      <c r="M213" s="17" t="s">
        <v>89</v>
      </c>
      <c r="N213" s="16" t="str">
        <f>IF(ISERROR(VLOOKUP('Salidas Pacientes'!$M213,Inventario!$A$2:$M$21,2,FALSE)),"",VLOOKUP('Salidas Pacientes'!$M213,Inventario!$A$2:$M$21,2,FALSE))</f>
        <v>Fluquadri</v>
      </c>
      <c r="O213" s="16" t="str">
        <f>IF(ISERROR(VLOOKUP('Salidas Pacientes'!$M213,Inventario!$A$2:$M$21,3,FALSE)),"",VLOOKUP('Salidas Pacientes'!$M213,Inventario!$A$2:$M$21,3,FALSE))</f>
        <v>Influenza</v>
      </c>
      <c r="P213" s="100" t="str">
        <f>IF(ISERROR(VLOOKUP('Salidas Pacientes'!$M213,Inventario!$A$2:$M$21,4,FALSE)),"",VLOOKUP('Salidas Pacientes'!$M213,Inventario!$A$2:$M$21,4,FALSE))</f>
        <v>IPS FARALLONES</v>
      </c>
      <c r="Q213" s="100" t="str">
        <f>IF(ISERROR(VLOOKUP('Salidas Pacientes'!$M213,Inventario!$A$2:$M$21,5,FALSE)),"",VLOOKUP('Salidas Pacientes'!$M213,Inventario!$A$2:$M$21,5,FALSE))</f>
        <v>Sanofi</v>
      </c>
      <c r="R213" s="17" t="str">
        <f>IF(ISERROR(VLOOKUP('Salidas Pacientes'!$M213,Inventario!$A$2:$M$21,6,FALSE)),"",VLOOKUP('Salidas Pacientes'!$M213,Inventario!$A$2:$M$21,6,FALSE))</f>
        <v>164992</v>
      </c>
      <c r="S213" s="101" t="s">
        <v>181</v>
      </c>
      <c r="T213" s="102">
        <f>IF(ISERROR(VLOOKUP('Salidas Pacientes'!$S213,Entradas!$H$1:$I$412,2,FALSE)),"",VLOOKUP('Salidas Pacientes'!$S213,Entradas!$H$1:$I$412,2,FALSE))</f>
        <v>44561</v>
      </c>
      <c r="U213" s="98"/>
      <c r="V213" s="98">
        <v>1</v>
      </c>
      <c r="W213" s="105"/>
    </row>
    <row r="214" spans="1:23" ht="15.75" hidden="1" customHeight="1" outlineLevel="1">
      <c r="A214" s="95">
        <v>44502</v>
      </c>
      <c r="B214" s="95" t="s">
        <v>276</v>
      </c>
      <c r="C214" s="98">
        <v>1232813922</v>
      </c>
      <c r="D214" s="17" t="str">
        <f>IF(ISERROR(VLOOKUP('Salidas Pacientes'!$C214,'BD Pacientes'!$A:I,2,FALSE)),"",VLOOKUP('Salidas Pacientes'!$C214,'BD Pacientes'!$A:I,2,FALSE))</f>
        <v>RC</v>
      </c>
      <c r="E214" s="16" t="str">
        <f>IF(ISERROR(VLOOKUP('Salidas Pacientes'!$C214,'BD Pacientes'!$A:I,3,FALSE)),"",VLOOKUP('Salidas Pacientes'!$C214,'BD Pacientes'!$A:I,3,FALSE))</f>
        <v>NICOLAS BERNAL MEJIA</v>
      </c>
      <c r="F214" s="17" t="str">
        <f>IF(ISERROR(VLOOKUP('Salidas Pacientes'!$C214,'BD Pacientes'!$A:I,4,FALSE)),"",VLOOKUP('Salidas Pacientes'!$C214,'BD Pacientes'!$A:I,4,FALSE))</f>
        <v>M</v>
      </c>
      <c r="G214" s="95">
        <f>IF(ISERROR(VLOOKUP('Salidas Pacientes'!$C214,'BD Pacientes'!$A:I,5,FALSE)),"",VLOOKUP('Salidas Pacientes'!$C214,'BD Pacientes'!$A:I,5,FALSE))</f>
        <v>0</v>
      </c>
      <c r="H214" s="95" t="str">
        <f t="shared" ca="1" si="0"/>
        <v>123 año, 7 mes</v>
      </c>
      <c r="I214" s="97" t="str">
        <f>IF(ISERROR(VLOOKUP('Salidas Pacientes'!$C214,'BD Pacientes'!$A:$I,6,FALSE)),"",VLOOKUP('Salidas Pacientes'!$C214,'BD Pacientes'!$A:$I,6,FALSE))</f>
        <v>CRA 76 #16-41</v>
      </c>
      <c r="J214" s="98">
        <f>IF(ISERROR(VLOOKUP('Salidas Pacientes'!$C214,'BD Pacientes'!$A:$I,7,FALSE)),"",VLOOKUP('Salidas Pacientes'!$C214,'BD Pacientes'!$A:$I,7,FALSE))</f>
        <v>0</v>
      </c>
      <c r="K214" s="99">
        <f>IF(ISERROR(VLOOKUP('Salidas Pacientes'!$C214,'BD Pacientes'!$A:$I,8,FALSE)),"",VLOOKUP('Salidas Pacientes'!$C214,'BD Pacientes'!$A:$I,8,FALSE))</f>
        <v>0</v>
      </c>
      <c r="L214" s="17">
        <f>IF(ISERROR(VLOOKUP('Salidas Pacientes'!$C214,'BD Pacientes'!$A:$I,9,FALSE)),"",VLOOKUP('Salidas Pacientes'!$C214,'BD Pacientes'!$A:$I,9,FALSE))</f>
        <v>0</v>
      </c>
      <c r="M214" s="17" t="s">
        <v>47</v>
      </c>
      <c r="N214" s="16" t="str">
        <f>IF(ISERROR(VLOOKUP('Salidas Pacientes'!$M214,Inventario!$A$2:$M$21,2,FALSE)),"",VLOOKUP('Salidas Pacientes'!$M214,Inventario!$A$2:$M$21,2,FALSE))</f>
        <v>Nimenrix</v>
      </c>
      <c r="O214" s="16" t="str">
        <f>IF(ISERROR(VLOOKUP('Salidas Pacientes'!$M214,Inventario!$A$2:$M$21,3,FALSE)),"",VLOOKUP('Salidas Pacientes'!$M214,Inventario!$A$2:$M$21,3,FALSE))</f>
        <v>Meningococo</v>
      </c>
      <c r="P214" s="100" t="str">
        <f>IF(ISERROR(VLOOKUP('Salidas Pacientes'!$M214,Inventario!$A$2:$M$21,4,FALSE)),"",VLOOKUP('Salidas Pacientes'!$M214,Inventario!$A$2:$M$21,4,FALSE))</f>
        <v>Cobo Medical</v>
      </c>
      <c r="Q214" s="100" t="str">
        <f>IF(ISERROR(VLOOKUP('Salidas Pacientes'!$M214,Inventario!$A$2:$M$21,5,FALSE)),"",VLOOKUP('Salidas Pacientes'!$M214,Inventario!$A$2:$M$21,5,FALSE))</f>
        <v>Pfizer</v>
      </c>
      <c r="R214" s="17" t="str">
        <f>IF(ISERROR(VLOOKUP('Salidas Pacientes'!$M214,Inventario!$A$2:$M$21,6,FALSE)),"",VLOOKUP('Salidas Pacientes'!$M214,Inventario!$A$2:$M$21,6,FALSE))</f>
        <v>3904</v>
      </c>
      <c r="S214" s="101" t="s">
        <v>169</v>
      </c>
      <c r="T214" s="102">
        <f>IF(ISERROR(VLOOKUP('Salidas Pacientes'!$S214,Entradas!$H$1:$I$412,2,FALSE)),"",VLOOKUP('Salidas Pacientes'!$S214,Entradas!$H$1:$I$412,2,FALSE))</f>
        <v>44834</v>
      </c>
      <c r="U214" s="98"/>
      <c r="V214" s="98">
        <v>1</v>
      </c>
      <c r="W214" s="105"/>
    </row>
    <row r="215" spans="1:23" ht="15.75" hidden="1" customHeight="1" outlineLevel="1">
      <c r="A215" s="95">
        <v>44502</v>
      </c>
      <c r="B215" s="95" t="s">
        <v>276</v>
      </c>
      <c r="C215" s="98">
        <v>1109928830</v>
      </c>
      <c r="D215" s="17" t="str">
        <f>IF(ISERROR(VLOOKUP('Salidas Pacientes'!$C215,'BD Pacientes'!$A:I,2,FALSE)),"",VLOOKUP('Salidas Pacientes'!$C215,'BD Pacientes'!$A:I,2,FALSE))</f>
        <v>TI</v>
      </c>
      <c r="E215" s="16" t="str">
        <f>IF(ISERROR(VLOOKUP('Salidas Pacientes'!$C215,'BD Pacientes'!$A:I,3,FALSE)),"",VLOOKUP('Salidas Pacientes'!$C215,'BD Pacientes'!$A:I,3,FALSE))</f>
        <v>MANUELA OCAMPO GONZALEZ</v>
      </c>
      <c r="F215" s="17" t="str">
        <f>IF(ISERROR(VLOOKUP('Salidas Pacientes'!$C215,'BD Pacientes'!$A:I,4,FALSE)),"",VLOOKUP('Salidas Pacientes'!$C215,'BD Pacientes'!$A:I,4,FALSE))</f>
        <v>F</v>
      </c>
      <c r="G215" s="95">
        <f>IF(ISERROR(VLOOKUP('Salidas Pacientes'!$C215,'BD Pacientes'!$A:I,5,FALSE)),"",VLOOKUP('Salidas Pacientes'!$C215,'BD Pacientes'!$A:I,5,FALSE))</f>
        <v>0</v>
      </c>
      <c r="H215" s="95" t="str">
        <f t="shared" ca="1" si="0"/>
        <v>123 año, 7 mes</v>
      </c>
      <c r="I215" s="97" t="str">
        <f>IF(ISERROR(VLOOKUP('Salidas Pacientes'!$C215,'BD Pacientes'!$A:$I,6,FALSE)),"",VLOOKUP('Salidas Pacientes'!$C215,'BD Pacientes'!$A:$I,6,FALSE))</f>
        <v>CALLE 13 A #83-12 APT 201C</v>
      </c>
      <c r="J215" s="98">
        <f>IF(ISERROR(VLOOKUP('Salidas Pacientes'!$C215,'BD Pacientes'!$A:$I,7,FALSE)),"",VLOOKUP('Salidas Pacientes'!$C215,'BD Pacientes'!$A:$I,7,FALSE))</f>
        <v>0</v>
      </c>
      <c r="K215" s="99">
        <f>IF(ISERROR(VLOOKUP('Salidas Pacientes'!$C215,'BD Pacientes'!$A:$I,8,FALSE)),"",VLOOKUP('Salidas Pacientes'!$C215,'BD Pacientes'!$A:$I,8,FALSE))</f>
        <v>0</v>
      </c>
      <c r="L215" s="17">
        <f>IF(ISERROR(VLOOKUP('Salidas Pacientes'!$C215,'BD Pacientes'!$A:$I,9,FALSE)),"",VLOOKUP('Salidas Pacientes'!$C215,'BD Pacientes'!$A:$I,9,FALSE))</f>
        <v>0</v>
      </c>
      <c r="M215" s="17" t="s">
        <v>89</v>
      </c>
      <c r="N215" s="16" t="str">
        <f>IF(ISERROR(VLOOKUP('Salidas Pacientes'!$M215,Inventario!$A$2:$M$21,2,FALSE)),"",VLOOKUP('Salidas Pacientes'!$M215,Inventario!$A$2:$M$21,2,FALSE))</f>
        <v>Fluquadri</v>
      </c>
      <c r="O215" s="16" t="str">
        <f>IF(ISERROR(VLOOKUP('Salidas Pacientes'!$M215,Inventario!$A$2:$M$21,3,FALSE)),"",VLOOKUP('Salidas Pacientes'!$M215,Inventario!$A$2:$M$21,3,FALSE))</f>
        <v>Influenza</v>
      </c>
      <c r="P215" s="100" t="str">
        <f>IF(ISERROR(VLOOKUP('Salidas Pacientes'!$M215,Inventario!$A$2:$M$21,4,FALSE)),"",VLOOKUP('Salidas Pacientes'!$M215,Inventario!$A$2:$M$21,4,FALSE))</f>
        <v>IPS FARALLONES</v>
      </c>
      <c r="Q215" s="100" t="str">
        <f>IF(ISERROR(VLOOKUP('Salidas Pacientes'!$M215,Inventario!$A$2:$M$21,5,FALSE)),"",VLOOKUP('Salidas Pacientes'!$M215,Inventario!$A$2:$M$21,5,FALSE))</f>
        <v>Sanofi</v>
      </c>
      <c r="R215" s="17" t="str">
        <f>IF(ISERROR(VLOOKUP('Salidas Pacientes'!$M215,Inventario!$A$2:$M$21,6,FALSE)),"",VLOOKUP('Salidas Pacientes'!$M215,Inventario!$A$2:$M$21,6,FALSE))</f>
        <v>164992</v>
      </c>
      <c r="S215" s="101" t="s">
        <v>181</v>
      </c>
      <c r="T215" s="102">
        <f>IF(ISERROR(VLOOKUP('Salidas Pacientes'!$S215,Entradas!$H$1:$I$412,2,FALSE)),"",VLOOKUP('Salidas Pacientes'!$S215,Entradas!$H$1:$I$412,2,FALSE))</f>
        <v>44561</v>
      </c>
      <c r="U215" s="98"/>
      <c r="V215" s="98">
        <v>1</v>
      </c>
      <c r="W215" s="105"/>
    </row>
    <row r="216" spans="1:23" ht="15.75" hidden="1" customHeight="1" outlineLevel="1">
      <c r="A216" s="95">
        <v>44502</v>
      </c>
      <c r="B216" s="95" t="s">
        <v>276</v>
      </c>
      <c r="C216" s="98">
        <v>1117016032</v>
      </c>
      <c r="D216" s="17" t="str">
        <f>IF(ISERROR(VLOOKUP('Salidas Pacientes'!$C216,'BD Pacientes'!$A:I,2,FALSE)),"",VLOOKUP('Salidas Pacientes'!$C216,'BD Pacientes'!$A:I,2,FALSE))</f>
        <v>TI</v>
      </c>
      <c r="E216" s="16" t="str">
        <f>IF(ISERROR(VLOOKUP('Salidas Pacientes'!$C216,'BD Pacientes'!$A:I,3,FALSE)),"",VLOOKUP('Salidas Pacientes'!$C216,'BD Pacientes'!$A:I,3,FALSE))</f>
        <v>JOSE DAVID PINO ALVAREZ</v>
      </c>
      <c r="F216" s="17" t="str">
        <f>IF(ISERROR(VLOOKUP('Salidas Pacientes'!$C216,'BD Pacientes'!$A:I,4,FALSE)),"",VLOOKUP('Salidas Pacientes'!$C216,'BD Pacientes'!$A:I,4,FALSE))</f>
        <v>M</v>
      </c>
      <c r="G216" s="95">
        <f>IF(ISERROR(VLOOKUP('Salidas Pacientes'!$C216,'BD Pacientes'!$A:I,5,FALSE)),"",VLOOKUP('Salidas Pacientes'!$C216,'BD Pacientes'!$A:I,5,FALSE))</f>
        <v>0</v>
      </c>
      <c r="H216" s="95" t="str">
        <f t="shared" ca="1" si="0"/>
        <v>123 año, 7 mes</v>
      </c>
      <c r="I216" s="97" t="str">
        <f>IF(ISERROR(VLOOKUP('Salidas Pacientes'!$C216,'BD Pacientes'!$A:$I,6,FALSE)),"",VLOOKUP('Salidas Pacientes'!$C216,'BD Pacientes'!$A:$I,6,FALSE))</f>
        <v>CRA 12 A #3-81 JAMUNDI</v>
      </c>
      <c r="J216" s="98">
        <f>IF(ISERROR(VLOOKUP('Salidas Pacientes'!$C216,'BD Pacientes'!$A:$I,7,FALSE)),"",VLOOKUP('Salidas Pacientes'!$C216,'BD Pacientes'!$A:$I,7,FALSE))</f>
        <v>0</v>
      </c>
      <c r="K216" s="99">
        <f>IF(ISERROR(VLOOKUP('Salidas Pacientes'!$C216,'BD Pacientes'!$A:$I,8,FALSE)),"",VLOOKUP('Salidas Pacientes'!$C216,'BD Pacientes'!$A:$I,8,FALSE))</f>
        <v>0</v>
      </c>
      <c r="L216" s="17">
        <f>IF(ISERROR(VLOOKUP('Salidas Pacientes'!$C216,'BD Pacientes'!$A:$I,9,FALSE)),"",VLOOKUP('Salidas Pacientes'!$C216,'BD Pacientes'!$A:$I,9,FALSE))</f>
        <v>0</v>
      </c>
      <c r="M216" s="17" t="s">
        <v>47</v>
      </c>
      <c r="N216" s="16" t="str">
        <f>IF(ISERROR(VLOOKUP('Salidas Pacientes'!$M216,Inventario!$A$2:$M$21,2,FALSE)),"",VLOOKUP('Salidas Pacientes'!$M216,Inventario!$A$2:$M$21,2,FALSE))</f>
        <v>Nimenrix</v>
      </c>
      <c r="O216" s="16" t="str">
        <f>IF(ISERROR(VLOOKUP('Salidas Pacientes'!$M216,Inventario!$A$2:$M$21,3,FALSE)),"",VLOOKUP('Salidas Pacientes'!$M216,Inventario!$A$2:$M$21,3,FALSE))</f>
        <v>Meningococo</v>
      </c>
      <c r="P216" s="100" t="str">
        <f>IF(ISERROR(VLOOKUP('Salidas Pacientes'!$M216,Inventario!$A$2:$M$21,4,FALSE)),"",VLOOKUP('Salidas Pacientes'!$M216,Inventario!$A$2:$M$21,4,FALSE))</f>
        <v>Cobo Medical</v>
      </c>
      <c r="Q216" s="100" t="str">
        <f>IF(ISERROR(VLOOKUP('Salidas Pacientes'!$M216,Inventario!$A$2:$M$21,5,FALSE)),"",VLOOKUP('Salidas Pacientes'!$M216,Inventario!$A$2:$M$21,5,FALSE))</f>
        <v>Pfizer</v>
      </c>
      <c r="R216" s="17" t="str">
        <f>IF(ISERROR(VLOOKUP('Salidas Pacientes'!$M216,Inventario!$A$2:$M$21,6,FALSE)),"",VLOOKUP('Salidas Pacientes'!$M216,Inventario!$A$2:$M$21,6,FALSE))</f>
        <v>3904</v>
      </c>
      <c r="S216" s="101" t="s">
        <v>169</v>
      </c>
      <c r="T216" s="102">
        <f>IF(ISERROR(VLOOKUP('Salidas Pacientes'!$S216,Entradas!$H$1:$I$412,2,FALSE)),"",VLOOKUP('Salidas Pacientes'!$S216,Entradas!$H$1:$I$412,2,FALSE))</f>
        <v>44834</v>
      </c>
      <c r="U216" s="98"/>
      <c r="V216" s="98">
        <v>1</v>
      </c>
      <c r="W216" s="105"/>
    </row>
    <row r="217" spans="1:23" ht="15.75" hidden="1" customHeight="1" outlineLevel="1">
      <c r="A217" s="95">
        <v>44502</v>
      </c>
      <c r="B217" s="95" t="s">
        <v>276</v>
      </c>
      <c r="C217" s="98">
        <v>1117016032</v>
      </c>
      <c r="D217" s="17" t="str">
        <f>IF(ISERROR(VLOOKUP('Salidas Pacientes'!$C217,'BD Pacientes'!$A:I,2,FALSE)),"",VLOOKUP('Salidas Pacientes'!$C217,'BD Pacientes'!$A:I,2,FALSE))</f>
        <v>TI</v>
      </c>
      <c r="E217" s="16" t="str">
        <f>IF(ISERROR(VLOOKUP('Salidas Pacientes'!$C217,'BD Pacientes'!$A:I,3,FALSE)),"",VLOOKUP('Salidas Pacientes'!$C217,'BD Pacientes'!$A:I,3,FALSE))</f>
        <v>JOSE DAVID PINO ALVAREZ</v>
      </c>
      <c r="F217" s="17" t="str">
        <f>IF(ISERROR(VLOOKUP('Salidas Pacientes'!$C217,'BD Pacientes'!$A:I,4,FALSE)),"",VLOOKUP('Salidas Pacientes'!$C217,'BD Pacientes'!$A:I,4,FALSE))</f>
        <v>M</v>
      </c>
      <c r="G217" s="95">
        <f>IF(ISERROR(VLOOKUP('Salidas Pacientes'!$C217,'BD Pacientes'!$A:I,5,FALSE)),"",VLOOKUP('Salidas Pacientes'!$C217,'BD Pacientes'!$A:I,5,FALSE))</f>
        <v>0</v>
      </c>
      <c r="H217" s="95" t="str">
        <f t="shared" ca="1" si="0"/>
        <v>123 año, 7 mes</v>
      </c>
      <c r="I217" s="97" t="str">
        <f>IF(ISERROR(VLOOKUP('Salidas Pacientes'!$C217,'BD Pacientes'!$A:$I,6,FALSE)),"",VLOOKUP('Salidas Pacientes'!$C217,'BD Pacientes'!$A:$I,6,FALSE))</f>
        <v>CRA 12 A #3-81 JAMUNDI</v>
      </c>
      <c r="J217" s="98">
        <f>IF(ISERROR(VLOOKUP('Salidas Pacientes'!$C217,'BD Pacientes'!$A:$I,7,FALSE)),"",VLOOKUP('Salidas Pacientes'!$C217,'BD Pacientes'!$A:$I,7,FALSE))</f>
        <v>0</v>
      </c>
      <c r="K217" s="99">
        <f>IF(ISERROR(VLOOKUP('Salidas Pacientes'!$C217,'BD Pacientes'!$A:$I,8,FALSE)),"",VLOOKUP('Salidas Pacientes'!$C217,'BD Pacientes'!$A:$I,8,FALSE))</f>
        <v>0</v>
      </c>
      <c r="L217" s="17">
        <f>IF(ISERROR(VLOOKUP('Salidas Pacientes'!$C217,'BD Pacientes'!$A:$I,9,FALSE)),"",VLOOKUP('Salidas Pacientes'!$C217,'BD Pacientes'!$A:$I,9,FALSE))</f>
        <v>0</v>
      </c>
      <c r="M217" s="17" t="s">
        <v>89</v>
      </c>
      <c r="N217" s="16" t="str">
        <f>IF(ISERROR(VLOOKUP('Salidas Pacientes'!$M217,Inventario!$A$2:$M$21,2,FALSE)),"",VLOOKUP('Salidas Pacientes'!$M217,Inventario!$A$2:$M$21,2,FALSE))</f>
        <v>Fluquadri</v>
      </c>
      <c r="O217" s="16" t="str">
        <f>IF(ISERROR(VLOOKUP('Salidas Pacientes'!$M217,Inventario!$A$2:$M$21,3,FALSE)),"",VLOOKUP('Salidas Pacientes'!$M217,Inventario!$A$2:$M$21,3,FALSE))</f>
        <v>Influenza</v>
      </c>
      <c r="P217" s="100" t="str">
        <f>IF(ISERROR(VLOOKUP('Salidas Pacientes'!$M217,Inventario!$A$2:$M$21,4,FALSE)),"",VLOOKUP('Salidas Pacientes'!$M217,Inventario!$A$2:$M$21,4,FALSE))</f>
        <v>IPS FARALLONES</v>
      </c>
      <c r="Q217" s="100" t="str">
        <f>IF(ISERROR(VLOOKUP('Salidas Pacientes'!$M217,Inventario!$A$2:$M$21,5,FALSE)),"",VLOOKUP('Salidas Pacientes'!$M217,Inventario!$A$2:$M$21,5,FALSE))</f>
        <v>Sanofi</v>
      </c>
      <c r="R217" s="17" t="str">
        <f>IF(ISERROR(VLOOKUP('Salidas Pacientes'!$M217,Inventario!$A$2:$M$21,6,FALSE)),"",VLOOKUP('Salidas Pacientes'!$M217,Inventario!$A$2:$M$21,6,FALSE))</f>
        <v>164992</v>
      </c>
      <c r="S217" s="101" t="s">
        <v>158</v>
      </c>
      <c r="T217" s="102">
        <f>IF(ISERROR(VLOOKUP('Salidas Pacientes'!$S217,Entradas!$H$1:$I$412,2,FALSE)),"",VLOOKUP('Salidas Pacientes'!$S217,Entradas!$H$1:$I$412,2,FALSE))</f>
        <v>44592</v>
      </c>
      <c r="U217" s="98"/>
      <c r="V217" s="98">
        <v>1</v>
      </c>
      <c r="W217" s="105"/>
    </row>
    <row r="218" spans="1:23" ht="15.75" hidden="1" customHeight="1" outlineLevel="1">
      <c r="A218" s="95">
        <v>44503</v>
      </c>
      <c r="B218" s="95" t="s">
        <v>276</v>
      </c>
      <c r="C218" s="98">
        <v>1109685470</v>
      </c>
      <c r="D218" s="17" t="str">
        <f>IF(ISERROR(VLOOKUP('Salidas Pacientes'!$C218,'BD Pacientes'!$A:I,2,FALSE)),"",VLOOKUP('Salidas Pacientes'!$C218,'BD Pacientes'!$A:I,2,FALSE))</f>
        <v>RC</v>
      </c>
      <c r="E218" s="16" t="str">
        <f>IF(ISERROR(VLOOKUP('Salidas Pacientes'!$C218,'BD Pacientes'!$A:I,3,FALSE)),"",VLOOKUP('Salidas Pacientes'!$C218,'BD Pacientes'!$A:I,3,FALSE))</f>
        <v>SHALOME VALENCIA RINCON</v>
      </c>
      <c r="F218" s="17" t="str">
        <f>IF(ISERROR(VLOOKUP('Salidas Pacientes'!$C218,'BD Pacientes'!$A:I,4,FALSE)),"",VLOOKUP('Salidas Pacientes'!$C218,'BD Pacientes'!$A:I,4,FALSE))</f>
        <v>F</v>
      </c>
      <c r="G218" s="95">
        <f>IF(ISERROR(VLOOKUP('Salidas Pacientes'!$C218,'BD Pacientes'!$A:I,5,FALSE)),"",VLOOKUP('Salidas Pacientes'!$C218,'BD Pacientes'!$A:I,5,FALSE))</f>
        <v>43371</v>
      </c>
      <c r="H218" s="95" t="str">
        <f t="shared" ca="1" si="0"/>
        <v>4 año, 10 mes</v>
      </c>
      <c r="I218" s="97" t="str">
        <f>IF(ISERROR(VLOOKUP('Salidas Pacientes'!$C218,'BD Pacientes'!$A:$I,6,FALSE)),"",VLOOKUP('Salidas Pacientes'!$C218,'BD Pacientes'!$A:$I,6,FALSE))</f>
        <v>CALLE 41 #18-29</v>
      </c>
      <c r="J218" s="98">
        <f>IF(ISERROR(VLOOKUP('Salidas Pacientes'!$C218,'BD Pacientes'!$A:$I,7,FALSE)),"",VLOOKUP('Salidas Pacientes'!$C218,'BD Pacientes'!$A:$I,7,FALSE))</f>
        <v>1107039163</v>
      </c>
      <c r="K218" s="99" t="str">
        <f>IF(ISERROR(VLOOKUP('Salidas Pacientes'!$C218,'BD Pacientes'!$A:$I,8,FALSE)),"",VLOOKUP('Salidas Pacientes'!$C218,'BD Pacientes'!$A:$I,8,FALSE))</f>
        <v>LINA RINCON</v>
      </c>
      <c r="L218" s="17">
        <f>IF(ISERROR(VLOOKUP('Salidas Pacientes'!$C218,'BD Pacientes'!$A:$I,9,FALSE)),"",VLOOKUP('Salidas Pacientes'!$C218,'BD Pacientes'!$A:$I,9,FALSE))</f>
        <v>3022688878</v>
      </c>
      <c r="M218" s="17" t="s">
        <v>47</v>
      </c>
      <c r="N218" s="16" t="str">
        <f>IF(ISERROR(VLOOKUP('Salidas Pacientes'!$M218,Inventario!$A$2:$M$21,2,FALSE)),"",VLOOKUP('Salidas Pacientes'!$M218,Inventario!$A$2:$M$21,2,FALSE))</f>
        <v>Nimenrix</v>
      </c>
      <c r="O218" s="16" t="str">
        <f>IF(ISERROR(VLOOKUP('Salidas Pacientes'!$M218,Inventario!$A$2:$M$21,3,FALSE)),"",VLOOKUP('Salidas Pacientes'!$M218,Inventario!$A$2:$M$21,3,FALSE))</f>
        <v>Meningococo</v>
      </c>
      <c r="P218" s="100" t="str">
        <f>IF(ISERROR(VLOOKUP('Salidas Pacientes'!$M218,Inventario!$A$2:$M$21,4,FALSE)),"",VLOOKUP('Salidas Pacientes'!$M218,Inventario!$A$2:$M$21,4,FALSE))</f>
        <v>Cobo Medical</v>
      </c>
      <c r="Q218" s="100" t="str">
        <f>IF(ISERROR(VLOOKUP('Salidas Pacientes'!$M218,Inventario!$A$2:$M$21,5,FALSE)),"",VLOOKUP('Salidas Pacientes'!$M218,Inventario!$A$2:$M$21,5,FALSE))</f>
        <v>Pfizer</v>
      </c>
      <c r="R218" s="17" t="str">
        <f>IF(ISERROR(VLOOKUP('Salidas Pacientes'!$M218,Inventario!$A$2:$M$21,6,FALSE)),"",VLOOKUP('Salidas Pacientes'!$M218,Inventario!$A$2:$M$21,6,FALSE))</f>
        <v>3904</v>
      </c>
      <c r="S218" s="101" t="s">
        <v>169</v>
      </c>
      <c r="T218" s="102">
        <f>IF(ISERROR(VLOOKUP('Salidas Pacientes'!$S218,Entradas!$H$1:$I$412,2,FALSE)),"",VLOOKUP('Salidas Pacientes'!$S218,Entradas!$H$1:$I$412,2,FALSE))</f>
        <v>44834</v>
      </c>
      <c r="U218" s="98"/>
      <c r="V218" s="98">
        <v>1</v>
      </c>
      <c r="W218" s="105"/>
    </row>
    <row r="219" spans="1:23" ht="15.75" hidden="1" customHeight="1" outlineLevel="1">
      <c r="A219" s="95">
        <v>44503</v>
      </c>
      <c r="B219" s="95" t="s">
        <v>276</v>
      </c>
      <c r="C219" s="98">
        <v>1109685470</v>
      </c>
      <c r="D219" s="17" t="str">
        <f>IF(ISERROR(VLOOKUP('Salidas Pacientes'!$C219,'BD Pacientes'!$A:I,2,FALSE)),"",VLOOKUP('Salidas Pacientes'!$C219,'BD Pacientes'!$A:I,2,FALSE))</f>
        <v>RC</v>
      </c>
      <c r="E219" s="16" t="str">
        <f>IF(ISERROR(VLOOKUP('Salidas Pacientes'!$C219,'BD Pacientes'!$A:I,3,FALSE)),"",VLOOKUP('Salidas Pacientes'!$C219,'BD Pacientes'!$A:I,3,FALSE))</f>
        <v>SHALOME VALENCIA RINCON</v>
      </c>
      <c r="F219" s="17" t="str">
        <f>IF(ISERROR(VLOOKUP('Salidas Pacientes'!$C219,'BD Pacientes'!$A:I,4,FALSE)),"",VLOOKUP('Salidas Pacientes'!$C219,'BD Pacientes'!$A:I,4,FALSE))</f>
        <v>F</v>
      </c>
      <c r="G219" s="95">
        <f>IF(ISERROR(VLOOKUP('Salidas Pacientes'!$C219,'BD Pacientes'!$A:I,5,FALSE)),"",VLOOKUP('Salidas Pacientes'!$C219,'BD Pacientes'!$A:I,5,FALSE))</f>
        <v>43371</v>
      </c>
      <c r="H219" s="95" t="str">
        <f t="shared" ca="1" si="0"/>
        <v>4 año, 10 mes</v>
      </c>
      <c r="I219" s="97" t="str">
        <f>IF(ISERROR(VLOOKUP('Salidas Pacientes'!$C219,'BD Pacientes'!$A:$I,6,FALSE)),"",VLOOKUP('Salidas Pacientes'!$C219,'BD Pacientes'!$A:$I,6,FALSE))</f>
        <v>CALLE 41 #18-29</v>
      </c>
      <c r="J219" s="98">
        <f>IF(ISERROR(VLOOKUP('Salidas Pacientes'!$C219,'BD Pacientes'!$A:$I,7,FALSE)),"",VLOOKUP('Salidas Pacientes'!$C219,'BD Pacientes'!$A:$I,7,FALSE))</f>
        <v>1107039163</v>
      </c>
      <c r="K219" s="99" t="str">
        <f>IF(ISERROR(VLOOKUP('Salidas Pacientes'!$C219,'BD Pacientes'!$A:$I,8,FALSE)),"",VLOOKUP('Salidas Pacientes'!$C219,'BD Pacientes'!$A:$I,8,FALSE))</f>
        <v>LINA RINCON</v>
      </c>
      <c r="L219" s="17">
        <f>IF(ISERROR(VLOOKUP('Salidas Pacientes'!$C219,'BD Pacientes'!$A:$I,9,FALSE)),"",VLOOKUP('Salidas Pacientes'!$C219,'BD Pacientes'!$A:$I,9,FALSE))</f>
        <v>3022688878</v>
      </c>
      <c r="M219" s="17" t="s">
        <v>85</v>
      </c>
      <c r="N219" s="16" t="str">
        <f>IF(ISERROR(VLOOKUP('Salidas Pacientes'!$M219,Inventario!$A$2:$M$21,2,FALSE)),"",VLOOKUP('Salidas Pacientes'!$M219,Inventario!$A$2:$M$21,2,FALSE))</f>
        <v xml:space="preserve">Avaxim 80 </v>
      </c>
      <c r="O219" s="16" t="str">
        <f>IF(ISERROR(VLOOKUP('Salidas Pacientes'!$M219,Inventario!$A$2:$M$21,3,FALSE)),"",VLOOKUP('Salidas Pacientes'!$M219,Inventario!$A$2:$M$21,3,FALSE))</f>
        <v>Hepatitis A niño</v>
      </c>
      <c r="P219" s="100" t="str">
        <f>IF(ISERROR(VLOOKUP('Salidas Pacientes'!$M219,Inventario!$A$2:$M$21,4,FALSE)),"",VLOOKUP('Salidas Pacientes'!$M219,Inventario!$A$2:$M$21,4,FALSE))</f>
        <v>IPS FARALLONES</v>
      </c>
      <c r="Q219" s="100" t="str">
        <f>IF(ISERROR(VLOOKUP('Salidas Pacientes'!$M219,Inventario!$A$2:$M$21,5,FALSE)),"",VLOOKUP('Salidas Pacientes'!$M219,Inventario!$A$2:$M$21,5,FALSE))</f>
        <v>Sanofi</v>
      </c>
      <c r="R219" s="17" t="str">
        <f>IF(ISERROR(VLOOKUP('Salidas Pacientes'!$M219,Inventario!$A$2:$M$21,6,FALSE)),"",VLOOKUP('Salidas Pacientes'!$M219,Inventario!$A$2:$M$21,6,FALSE))</f>
        <v>2500</v>
      </c>
      <c r="S219" s="101" t="s">
        <v>175</v>
      </c>
      <c r="T219" s="102">
        <f>IF(ISERROR(VLOOKUP('Salidas Pacientes'!$S219,Entradas!$H$1:$I$412,2,FALSE)),"",VLOOKUP('Salidas Pacientes'!$S219,Entradas!$H$1:$I$412,2,FALSE))</f>
        <v>44561</v>
      </c>
      <c r="U219" s="98"/>
      <c r="V219" s="98">
        <v>1</v>
      </c>
      <c r="W219" s="105"/>
    </row>
    <row r="220" spans="1:23" ht="15.75" hidden="1" customHeight="1" outlineLevel="1">
      <c r="A220" s="95">
        <v>44505</v>
      </c>
      <c r="B220" s="95" t="s">
        <v>276</v>
      </c>
      <c r="C220" s="98">
        <v>1109571958</v>
      </c>
      <c r="D220" s="17" t="str">
        <f>IF(ISERROR(VLOOKUP('Salidas Pacientes'!$C220,'BD Pacientes'!$A:I,2,FALSE)),"",VLOOKUP('Salidas Pacientes'!$C220,'BD Pacientes'!$A:I,2,FALSE))</f>
        <v>RC</v>
      </c>
      <c r="E220" s="16" t="str">
        <f>IF(ISERROR(VLOOKUP('Salidas Pacientes'!$C220,'BD Pacientes'!$A:I,3,FALSE)),"",VLOOKUP('Salidas Pacientes'!$C220,'BD Pacientes'!$A:I,3,FALSE))</f>
        <v>ISAAC RAMIREZ LOTERO</v>
      </c>
      <c r="F220" s="17" t="str">
        <f>IF(ISERROR(VLOOKUP('Salidas Pacientes'!$C220,'BD Pacientes'!$A:I,4,FALSE)),"",VLOOKUP('Salidas Pacientes'!$C220,'BD Pacientes'!$A:I,4,FALSE))</f>
        <v>M</v>
      </c>
      <c r="G220" s="95">
        <f>IF(ISERROR(VLOOKUP('Salidas Pacientes'!$C220,'BD Pacientes'!$A:I,5,FALSE)),"",VLOOKUP('Salidas Pacientes'!$C220,'BD Pacientes'!$A:I,5,FALSE))</f>
        <v>0</v>
      </c>
      <c r="H220" s="95" t="str">
        <f t="shared" ca="1" si="0"/>
        <v>123 año, 7 mes</v>
      </c>
      <c r="I220" s="97" t="str">
        <f>IF(ISERROR(VLOOKUP('Salidas Pacientes'!$C220,'BD Pacientes'!$A:$I,6,FALSE)),"",VLOOKUP('Salidas Pacientes'!$C220,'BD Pacientes'!$A:$I,6,FALSE))</f>
        <v>CALLE 75 # 7TBIS-76</v>
      </c>
      <c r="J220" s="98">
        <f>IF(ISERROR(VLOOKUP('Salidas Pacientes'!$C220,'BD Pacientes'!$A:$I,7,FALSE)),"",VLOOKUP('Salidas Pacientes'!$C220,'BD Pacientes'!$A:$I,7,FALSE))</f>
        <v>0</v>
      </c>
      <c r="K220" s="99">
        <f>IF(ISERROR(VLOOKUP('Salidas Pacientes'!$C220,'BD Pacientes'!$A:$I,8,FALSE)),"",VLOOKUP('Salidas Pacientes'!$C220,'BD Pacientes'!$A:$I,8,FALSE))</f>
        <v>0</v>
      </c>
      <c r="L220" s="17">
        <f>IF(ISERROR(VLOOKUP('Salidas Pacientes'!$C220,'BD Pacientes'!$A:$I,9,FALSE)),"",VLOOKUP('Salidas Pacientes'!$C220,'BD Pacientes'!$A:$I,9,FALSE))</f>
        <v>0</v>
      </c>
      <c r="M220" s="17" t="s">
        <v>47</v>
      </c>
      <c r="N220" s="16" t="str">
        <f>IF(ISERROR(VLOOKUP('Salidas Pacientes'!$M220,Inventario!$A$2:$M$21,2,FALSE)),"",VLOOKUP('Salidas Pacientes'!$M220,Inventario!$A$2:$M$21,2,FALSE))</f>
        <v>Nimenrix</v>
      </c>
      <c r="O220" s="16" t="str">
        <f>IF(ISERROR(VLOOKUP('Salidas Pacientes'!$M220,Inventario!$A$2:$M$21,3,FALSE)),"",VLOOKUP('Salidas Pacientes'!$M220,Inventario!$A$2:$M$21,3,FALSE))</f>
        <v>Meningococo</v>
      </c>
      <c r="P220" s="100" t="str">
        <f>IF(ISERROR(VLOOKUP('Salidas Pacientes'!$M220,Inventario!$A$2:$M$21,4,FALSE)),"",VLOOKUP('Salidas Pacientes'!$M220,Inventario!$A$2:$M$21,4,FALSE))</f>
        <v>Cobo Medical</v>
      </c>
      <c r="Q220" s="100" t="str">
        <f>IF(ISERROR(VLOOKUP('Salidas Pacientes'!$M220,Inventario!$A$2:$M$21,5,FALSE)),"",VLOOKUP('Salidas Pacientes'!$M220,Inventario!$A$2:$M$21,5,FALSE))</f>
        <v>Pfizer</v>
      </c>
      <c r="R220" s="17" t="str">
        <f>IF(ISERROR(VLOOKUP('Salidas Pacientes'!$M220,Inventario!$A$2:$M$21,6,FALSE)),"",VLOOKUP('Salidas Pacientes'!$M220,Inventario!$A$2:$M$21,6,FALSE))</f>
        <v>3904</v>
      </c>
      <c r="S220" s="101" t="s">
        <v>169</v>
      </c>
      <c r="T220" s="102">
        <f>IF(ISERROR(VLOOKUP('Salidas Pacientes'!$S220,Entradas!$H$1:$I$412,2,FALSE)),"",VLOOKUP('Salidas Pacientes'!$S220,Entradas!$H$1:$I$412,2,FALSE))</f>
        <v>44834</v>
      </c>
      <c r="U220" s="98"/>
      <c r="V220" s="98">
        <v>1</v>
      </c>
      <c r="W220" s="105"/>
    </row>
    <row r="221" spans="1:23" ht="15.75" hidden="1" customHeight="1" outlineLevel="1">
      <c r="A221" s="95">
        <v>44505</v>
      </c>
      <c r="B221" s="95" t="s">
        <v>276</v>
      </c>
      <c r="C221" s="98">
        <v>1109686646</v>
      </c>
      <c r="D221" s="17" t="str">
        <f>IF(ISERROR(VLOOKUP('Salidas Pacientes'!$C221,'BD Pacientes'!$A:I,2,FALSE)),"",VLOOKUP('Salidas Pacientes'!$C221,'BD Pacientes'!$A:I,2,FALSE))</f>
        <v>RC</v>
      </c>
      <c r="E221" s="16" t="str">
        <f>IF(ISERROR(VLOOKUP('Salidas Pacientes'!$C221,'BD Pacientes'!$A:I,3,FALSE)),"",VLOOKUP('Salidas Pacientes'!$C221,'BD Pacientes'!$A:I,3,FALSE))</f>
        <v>ASLAN CAICEDO PLAZA</v>
      </c>
      <c r="F221" s="17" t="str">
        <f>IF(ISERROR(VLOOKUP('Salidas Pacientes'!$C221,'BD Pacientes'!$A:I,4,FALSE)),"",VLOOKUP('Salidas Pacientes'!$C221,'BD Pacientes'!$A:I,4,FALSE))</f>
        <v>M</v>
      </c>
      <c r="G221" s="95">
        <f>IF(ISERROR(VLOOKUP('Salidas Pacientes'!$C221,'BD Pacientes'!$A:I,5,FALSE)),"",VLOOKUP('Salidas Pacientes'!$C221,'BD Pacientes'!$A:I,5,FALSE))</f>
        <v>0</v>
      </c>
      <c r="H221" s="95" t="str">
        <f t="shared" ca="1" si="0"/>
        <v>123 año, 7 mes</v>
      </c>
      <c r="I221" s="97" t="str">
        <f>IF(ISERROR(VLOOKUP('Salidas Pacientes'!$C221,'BD Pacientes'!$A:$I,6,FALSE)),"",VLOOKUP('Salidas Pacientes'!$C221,'BD Pacientes'!$A:$I,6,FALSE))</f>
        <v>CRA 2 #57-58</v>
      </c>
      <c r="J221" s="98">
        <f>IF(ISERROR(VLOOKUP('Salidas Pacientes'!$C221,'BD Pacientes'!$A:$I,7,FALSE)),"",VLOOKUP('Salidas Pacientes'!$C221,'BD Pacientes'!$A:$I,7,FALSE))</f>
        <v>0</v>
      </c>
      <c r="K221" s="99">
        <f>IF(ISERROR(VLOOKUP('Salidas Pacientes'!$C221,'BD Pacientes'!$A:$I,8,FALSE)),"",VLOOKUP('Salidas Pacientes'!$C221,'BD Pacientes'!$A:$I,8,FALSE))</f>
        <v>0</v>
      </c>
      <c r="L221" s="17">
        <f>IF(ISERROR(VLOOKUP('Salidas Pacientes'!$C221,'BD Pacientes'!$A:$I,9,FALSE)),"",VLOOKUP('Salidas Pacientes'!$C221,'BD Pacientes'!$A:$I,9,FALSE))</f>
        <v>0</v>
      </c>
      <c r="M221" s="17" t="s">
        <v>89</v>
      </c>
      <c r="N221" s="16" t="str">
        <f>IF(ISERROR(VLOOKUP('Salidas Pacientes'!$M221,Inventario!$A$2:$M$21,2,FALSE)),"",VLOOKUP('Salidas Pacientes'!$M221,Inventario!$A$2:$M$21,2,FALSE))</f>
        <v>Fluquadri</v>
      </c>
      <c r="O221" s="16" t="str">
        <f>IF(ISERROR(VLOOKUP('Salidas Pacientes'!$M221,Inventario!$A$2:$M$21,3,FALSE)),"",VLOOKUP('Salidas Pacientes'!$M221,Inventario!$A$2:$M$21,3,FALSE))</f>
        <v>Influenza</v>
      </c>
      <c r="P221" s="100" t="str">
        <f>IF(ISERROR(VLOOKUP('Salidas Pacientes'!$M221,Inventario!$A$2:$M$21,4,FALSE)),"",VLOOKUP('Salidas Pacientes'!$M221,Inventario!$A$2:$M$21,4,FALSE))</f>
        <v>IPS FARALLONES</v>
      </c>
      <c r="Q221" s="100" t="str">
        <f>IF(ISERROR(VLOOKUP('Salidas Pacientes'!$M221,Inventario!$A$2:$M$21,5,FALSE)),"",VLOOKUP('Salidas Pacientes'!$M221,Inventario!$A$2:$M$21,5,FALSE))</f>
        <v>Sanofi</v>
      </c>
      <c r="R221" s="17" t="str">
        <f>IF(ISERROR(VLOOKUP('Salidas Pacientes'!$M221,Inventario!$A$2:$M$21,6,FALSE)),"",VLOOKUP('Salidas Pacientes'!$M221,Inventario!$A$2:$M$21,6,FALSE))</f>
        <v>164992</v>
      </c>
      <c r="S221" s="101" t="s">
        <v>181</v>
      </c>
      <c r="T221" s="102">
        <f>IF(ISERROR(VLOOKUP('Salidas Pacientes'!$S221,Entradas!$H$1:$I$412,2,FALSE)),"",VLOOKUP('Salidas Pacientes'!$S221,Entradas!$H$1:$I$412,2,FALSE))</f>
        <v>44561</v>
      </c>
      <c r="U221" s="98"/>
      <c r="V221" s="98">
        <v>1</v>
      </c>
      <c r="W221" s="105"/>
    </row>
    <row r="222" spans="1:23" ht="15.75" hidden="1" customHeight="1" outlineLevel="1">
      <c r="A222" s="95">
        <v>44506</v>
      </c>
      <c r="B222" s="95" t="s">
        <v>276</v>
      </c>
      <c r="C222" s="98">
        <v>1232813077</v>
      </c>
      <c r="D222" s="17" t="str">
        <f>IF(ISERROR(VLOOKUP('Salidas Pacientes'!$C222,'BD Pacientes'!$A:I,2,FALSE)),"",VLOOKUP('Salidas Pacientes'!$C222,'BD Pacientes'!$A:I,2,FALSE))</f>
        <v>RC</v>
      </c>
      <c r="E222" s="16" t="str">
        <f>IF(ISERROR(VLOOKUP('Salidas Pacientes'!$C222,'BD Pacientes'!$A:I,3,FALSE)),"",VLOOKUP('Salidas Pacientes'!$C222,'BD Pacientes'!$A:I,3,FALSE))</f>
        <v>HELENA JOHANSEN HENAO</v>
      </c>
      <c r="F222" s="17" t="str">
        <f>IF(ISERROR(VLOOKUP('Salidas Pacientes'!$C222,'BD Pacientes'!$A:I,4,FALSE)),"",VLOOKUP('Salidas Pacientes'!$C222,'BD Pacientes'!$A:I,4,FALSE))</f>
        <v>F</v>
      </c>
      <c r="G222" s="95">
        <f>IF(ISERROR(VLOOKUP('Salidas Pacientes'!$C222,'BD Pacientes'!$A:I,5,FALSE)),"",VLOOKUP('Salidas Pacientes'!$C222,'BD Pacientes'!$A:I,5,FALSE))</f>
        <v>44020</v>
      </c>
      <c r="H222" s="95" t="str">
        <f t="shared" ca="1" si="0"/>
        <v>3 año, 1 mes</v>
      </c>
      <c r="I222" s="97" t="str">
        <f>IF(ISERROR(VLOOKUP('Salidas Pacientes'!$C222,'BD Pacientes'!$A:$I,6,FALSE)),"",VLOOKUP('Salidas Pacientes'!$C222,'BD Pacientes'!$A:$I,6,FALSE))</f>
        <v>CALLE 14 OESTE #2B-21</v>
      </c>
      <c r="J222" s="98">
        <f>IF(ISERROR(VLOOKUP('Salidas Pacientes'!$C222,'BD Pacientes'!$A:$I,7,FALSE)),"",VLOOKUP('Salidas Pacientes'!$C222,'BD Pacientes'!$A:$I,7,FALSE))</f>
        <v>31657800</v>
      </c>
      <c r="K222" s="99" t="str">
        <f>IF(ISERROR(VLOOKUP('Salidas Pacientes'!$C222,'BD Pacientes'!$A:$I,8,FALSE)),"",VLOOKUP('Salidas Pacientes'!$C222,'BD Pacientes'!$A:$I,8,FALSE))</f>
        <v>VERONICA HENAO</v>
      </c>
      <c r="L222" s="17">
        <f>IF(ISERROR(VLOOKUP('Salidas Pacientes'!$C222,'BD Pacientes'!$A:$I,9,FALSE)),"",VLOOKUP('Salidas Pacientes'!$C222,'BD Pacientes'!$A:$I,9,FALSE))</f>
        <v>3136236496</v>
      </c>
      <c r="M222" s="17" t="s">
        <v>54</v>
      </c>
      <c r="N222" s="16" t="str">
        <f>IF(ISERROR(VLOOKUP('Salidas Pacientes'!$M222,Inventario!$A$2:$M$21,2,FALSE)),"",VLOOKUP('Salidas Pacientes'!$M222,Inventario!$A$2:$M$21,2,FALSE))</f>
        <v>Prevenar</v>
      </c>
      <c r="O222" s="16" t="str">
        <f>IF(ISERROR(VLOOKUP('Salidas Pacientes'!$M222,Inventario!$A$2:$M$21,3,FALSE)),"",VLOOKUP('Salidas Pacientes'!$M222,Inventario!$A$2:$M$21,3,FALSE))</f>
        <v>Neumococo 13V</v>
      </c>
      <c r="P222" s="100" t="str">
        <f>IF(ISERROR(VLOOKUP('Salidas Pacientes'!$M222,Inventario!$A$2:$M$21,4,FALSE)),"",VLOOKUP('Salidas Pacientes'!$M222,Inventario!$A$2:$M$21,4,FALSE))</f>
        <v>Cobo Medical</v>
      </c>
      <c r="Q222" s="100" t="str">
        <f>IF(ISERROR(VLOOKUP('Salidas Pacientes'!$M222,Inventario!$A$2:$M$21,5,FALSE)),"",VLOOKUP('Salidas Pacientes'!$M222,Inventario!$A$2:$M$21,5,FALSE))</f>
        <v>Pfizer</v>
      </c>
      <c r="R222" s="17" t="str">
        <f>IF(ISERROR(VLOOKUP('Salidas Pacientes'!$M222,Inventario!$A$2:$M$21,6,FALSE)),"",VLOOKUP('Salidas Pacientes'!$M222,Inventario!$A$2:$M$21,6,FALSE))</f>
        <v>2156</v>
      </c>
      <c r="S222" s="101" t="s">
        <v>167</v>
      </c>
      <c r="T222" s="102">
        <f>IF(ISERROR(VLOOKUP('Salidas Pacientes'!$S222,Entradas!$H$1:$I$412,2,FALSE)),"",VLOOKUP('Salidas Pacientes'!$S222,Entradas!$H$1:$I$412,2,FALSE))</f>
        <v>44865</v>
      </c>
      <c r="U222" s="98"/>
      <c r="V222" s="98">
        <v>1</v>
      </c>
      <c r="W222" s="105"/>
    </row>
    <row r="223" spans="1:23" ht="15.75" hidden="1" customHeight="1" outlineLevel="1">
      <c r="A223" s="95">
        <v>44508</v>
      </c>
      <c r="B223" s="95" t="s">
        <v>276</v>
      </c>
      <c r="C223" s="98">
        <v>1232817411</v>
      </c>
      <c r="D223" s="17" t="str">
        <f>IF(ISERROR(VLOOKUP('Salidas Pacientes'!$C223,'BD Pacientes'!$A:I,2,FALSE)),"",VLOOKUP('Salidas Pacientes'!$C223,'BD Pacientes'!$A:I,2,FALSE))</f>
        <v>RC</v>
      </c>
      <c r="E223" s="16" t="str">
        <f>IF(ISERROR(VLOOKUP('Salidas Pacientes'!$C223,'BD Pacientes'!$A:I,3,FALSE)),"",VLOOKUP('Salidas Pacientes'!$C223,'BD Pacientes'!$A:I,3,FALSE))</f>
        <v>TOMAS CANO VALLEJO</v>
      </c>
      <c r="F223" s="17" t="str">
        <f>IF(ISERROR(VLOOKUP('Salidas Pacientes'!$C223,'BD Pacientes'!$A:I,4,FALSE)),"",VLOOKUP('Salidas Pacientes'!$C223,'BD Pacientes'!$A:I,4,FALSE))</f>
        <v>M</v>
      </c>
      <c r="G223" s="95">
        <f>IF(ISERROR(VLOOKUP('Salidas Pacientes'!$C223,'BD Pacientes'!$A:I,5,FALSE)),"",VLOOKUP('Salidas Pacientes'!$C223,'BD Pacientes'!$A:I,5,FALSE))</f>
        <v>44446</v>
      </c>
      <c r="H223" s="95" t="str">
        <f t="shared" ca="1" si="0"/>
        <v>1 año, 11 mes</v>
      </c>
      <c r="I223" s="97" t="str">
        <f>IF(ISERROR(VLOOKUP('Salidas Pacientes'!$C223,'BD Pacientes'!$A:$I,6,FALSE)),"",VLOOKUP('Salidas Pacientes'!$C223,'BD Pacientes'!$A:$I,6,FALSE))</f>
        <v>CRA 122 # 5-18</v>
      </c>
      <c r="J223" s="98">
        <f>IF(ISERROR(VLOOKUP('Salidas Pacientes'!$C223,'BD Pacientes'!$A:$I,7,FALSE)),"",VLOOKUP('Salidas Pacientes'!$C223,'BD Pacientes'!$A:$I,7,FALSE))</f>
        <v>1143850842</v>
      </c>
      <c r="K223" s="99" t="str">
        <f>IF(ISERROR(VLOOKUP('Salidas Pacientes'!$C223,'BD Pacientes'!$A:$I,8,FALSE)),"",VLOOKUP('Salidas Pacientes'!$C223,'BD Pacientes'!$A:$I,8,FALSE))</f>
        <v>SUSANA VALLEJO</v>
      </c>
      <c r="L223" s="17">
        <f>IF(ISERROR(VLOOKUP('Salidas Pacientes'!$C223,'BD Pacientes'!$A:$I,9,FALSE)),"",VLOOKUP('Salidas Pacientes'!$C223,'BD Pacientes'!$A:$I,9,FALSE))</f>
        <v>3183901226</v>
      </c>
      <c r="M223" s="17" t="s">
        <v>77</v>
      </c>
      <c r="N223" s="16" t="str">
        <f>IF(ISERROR(VLOOKUP('Salidas Pacientes'!$M223,Inventario!$A$2:$M$21,2,FALSE)),"",VLOOKUP('Salidas Pacientes'!$M223,Inventario!$A$2:$M$21,2,FALSE))</f>
        <v>Hexaxim</v>
      </c>
      <c r="O223" s="16" t="str">
        <f>IF(ISERROR(VLOOKUP('Salidas Pacientes'!$M223,Inventario!$A$2:$M$21,3,FALSE)),"",VLOOKUP('Salidas Pacientes'!$M223,Inventario!$A$2:$M$21,3,FALSE))</f>
        <v>DPAT + VPI + HIB + HB</v>
      </c>
      <c r="P223" s="100" t="str">
        <f>IF(ISERROR(VLOOKUP('Salidas Pacientes'!$M223,Inventario!$A$2:$M$21,4,FALSE)),"",VLOOKUP('Salidas Pacientes'!$M223,Inventario!$A$2:$M$21,4,FALSE))</f>
        <v>IPS FARALLONES</v>
      </c>
      <c r="Q223" s="100" t="str">
        <f>IF(ISERROR(VLOOKUP('Salidas Pacientes'!$M223,Inventario!$A$2:$M$21,5,FALSE)),"",VLOOKUP('Salidas Pacientes'!$M223,Inventario!$A$2:$M$21,5,FALSE))</f>
        <v>Sanofi</v>
      </c>
      <c r="R223" s="17" t="str">
        <f>IF(ISERROR(VLOOKUP('Salidas Pacientes'!$M223,Inventario!$A$2:$M$21,6,FALSE)),"",VLOOKUP('Salidas Pacientes'!$M223,Inventario!$A$2:$M$21,6,FALSE))</f>
        <v>3800</v>
      </c>
      <c r="S223" s="101" t="s">
        <v>174</v>
      </c>
      <c r="T223" s="102">
        <f>IF(ISERROR(VLOOKUP('Salidas Pacientes'!$S223,Entradas!$H$1:$I$412,2,FALSE)),"",VLOOKUP('Salidas Pacientes'!$S223,Entradas!$H$1:$I$412,2,FALSE))</f>
        <v>44772</v>
      </c>
      <c r="U223" s="98"/>
      <c r="V223" s="98">
        <v>1</v>
      </c>
      <c r="W223" s="105"/>
    </row>
    <row r="224" spans="1:23" ht="15.75" hidden="1" customHeight="1" outlineLevel="1">
      <c r="A224" s="95">
        <v>44508</v>
      </c>
      <c r="B224" s="95" t="s">
        <v>276</v>
      </c>
      <c r="C224" s="98">
        <v>1232817411</v>
      </c>
      <c r="D224" s="17" t="str">
        <f>IF(ISERROR(VLOOKUP('Salidas Pacientes'!$C224,'BD Pacientes'!$A:I,2,FALSE)),"",VLOOKUP('Salidas Pacientes'!$C224,'BD Pacientes'!$A:I,2,FALSE))</f>
        <v>RC</v>
      </c>
      <c r="E224" s="16" t="str">
        <f>IF(ISERROR(VLOOKUP('Salidas Pacientes'!$C224,'BD Pacientes'!$A:I,3,FALSE)),"",VLOOKUP('Salidas Pacientes'!$C224,'BD Pacientes'!$A:I,3,FALSE))</f>
        <v>TOMAS CANO VALLEJO</v>
      </c>
      <c r="F224" s="17" t="str">
        <f>IF(ISERROR(VLOOKUP('Salidas Pacientes'!$C224,'BD Pacientes'!$A:I,4,FALSE)),"",VLOOKUP('Salidas Pacientes'!$C224,'BD Pacientes'!$A:I,4,FALSE))</f>
        <v>M</v>
      </c>
      <c r="G224" s="95">
        <f>IF(ISERROR(VLOOKUP('Salidas Pacientes'!$C224,'BD Pacientes'!$A:I,5,FALSE)),"",VLOOKUP('Salidas Pacientes'!$C224,'BD Pacientes'!$A:I,5,FALSE))</f>
        <v>44446</v>
      </c>
      <c r="H224" s="95" t="str">
        <f t="shared" ca="1" si="0"/>
        <v>1 año, 11 mes</v>
      </c>
      <c r="I224" s="97" t="str">
        <f>IF(ISERROR(VLOOKUP('Salidas Pacientes'!$C224,'BD Pacientes'!$A:$I,6,FALSE)),"",VLOOKUP('Salidas Pacientes'!$C224,'BD Pacientes'!$A:$I,6,FALSE))</f>
        <v>CRA 122 # 5-18</v>
      </c>
      <c r="J224" s="98">
        <f>IF(ISERROR(VLOOKUP('Salidas Pacientes'!$C224,'BD Pacientes'!$A:$I,7,FALSE)),"",VLOOKUP('Salidas Pacientes'!$C224,'BD Pacientes'!$A:$I,7,FALSE))</f>
        <v>1143850842</v>
      </c>
      <c r="K224" s="99" t="str">
        <f>IF(ISERROR(VLOOKUP('Salidas Pacientes'!$C224,'BD Pacientes'!$A:$I,8,FALSE)),"",VLOOKUP('Salidas Pacientes'!$C224,'BD Pacientes'!$A:$I,8,FALSE))</f>
        <v>SUSANA VALLEJO</v>
      </c>
      <c r="L224" s="17">
        <f>IF(ISERROR(VLOOKUP('Salidas Pacientes'!$C224,'BD Pacientes'!$A:$I,9,FALSE)),"",VLOOKUP('Salidas Pacientes'!$C224,'BD Pacientes'!$A:$I,9,FALSE))</f>
        <v>3183901226</v>
      </c>
      <c r="M224" s="17" t="s">
        <v>54</v>
      </c>
      <c r="N224" s="16" t="str">
        <f>IF(ISERROR(VLOOKUP('Salidas Pacientes'!$M224,Inventario!$A$2:$M$21,2,FALSE)),"",VLOOKUP('Salidas Pacientes'!$M224,Inventario!$A$2:$M$21,2,FALSE))</f>
        <v>Prevenar</v>
      </c>
      <c r="O224" s="16" t="str">
        <f>IF(ISERROR(VLOOKUP('Salidas Pacientes'!$M224,Inventario!$A$2:$M$21,3,FALSE)),"",VLOOKUP('Salidas Pacientes'!$M224,Inventario!$A$2:$M$21,3,FALSE))</f>
        <v>Neumococo 13V</v>
      </c>
      <c r="P224" s="100" t="str">
        <f>IF(ISERROR(VLOOKUP('Salidas Pacientes'!$M224,Inventario!$A$2:$M$21,4,FALSE)),"",VLOOKUP('Salidas Pacientes'!$M224,Inventario!$A$2:$M$21,4,FALSE))</f>
        <v>Cobo Medical</v>
      </c>
      <c r="Q224" s="100" t="str">
        <f>IF(ISERROR(VLOOKUP('Salidas Pacientes'!$M224,Inventario!$A$2:$M$21,5,FALSE)),"",VLOOKUP('Salidas Pacientes'!$M224,Inventario!$A$2:$M$21,5,FALSE))</f>
        <v>Pfizer</v>
      </c>
      <c r="R224" s="17" t="str">
        <f>IF(ISERROR(VLOOKUP('Salidas Pacientes'!$M224,Inventario!$A$2:$M$21,6,FALSE)),"",VLOOKUP('Salidas Pacientes'!$M224,Inventario!$A$2:$M$21,6,FALSE))</f>
        <v>2156</v>
      </c>
      <c r="S224" s="101" t="s">
        <v>167</v>
      </c>
      <c r="T224" s="102">
        <f>IF(ISERROR(VLOOKUP('Salidas Pacientes'!$S224,Entradas!$H$1:$I$412,2,FALSE)),"",VLOOKUP('Salidas Pacientes'!$S224,Entradas!$H$1:$I$412,2,FALSE))</f>
        <v>44865</v>
      </c>
      <c r="U224" s="98"/>
      <c r="V224" s="98">
        <v>1</v>
      </c>
      <c r="W224" s="105"/>
    </row>
    <row r="225" spans="1:23" ht="15.75" hidden="1" customHeight="1" outlineLevel="1">
      <c r="A225" s="95">
        <v>44508</v>
      </c>
      <c r="B225" s="95" t="s">
        <v>276</v>
      </c>
      <c r="C225" s="98">
        <v>1232817411</v>
      </c>
      <c r="D225" s="17" t="str">
        <f>IF(ISERROR(VLOOKUP('Salidas Pacientes'!$C225,'BD Pacientes'!$A:I,2,FALSE)),"",VLOOKUP('Salidas Pacientes'!$C225,'BD Pacientes'!$A:I,2,FALSE))</f>
        <v>RC</v>
      </c>
      <c r="E225" s="16" t="str">
        <f>IF(ISERROR(VLOOKUP('Salidas Pacientes'!$C225,'BD Pacientes'!$A:I,3,FALSE)),"",VLOOKUP('Salidas Pacientes'!$C225,'BD Pacientes'!$A:I,3,FALSE))</f>
        <v>TOMAS CANO VALLEJO</v>
      </c>
      <c r="F225" s="17" t="str">
        <f>IF(ISERROR(VLOOKUP('Salidas Pacientes'!$C225,'BD Pacientes'!$A:I,4,FALSE)),"",VLOOKUP('Salidas Pacientes'!$C225,'BD Pacientes'!$A:I,4,FALSE))</f>
        <v>M</v>
      </c>
      <c r="G225" s="95">
        <f>IF(ISERROR(VLOOKUP('Salidas Pacientes'!$C225,'BD Pacientes'!$A:I,5,FALSE)),"",VLOOKUP('Salidas Pacientes'!$C225,'BD Pacientes'!$A:I,5,FALSE))</f>
        <v>44446</v>
      </c>
      <c r="H225" s="95" t="str">
        <f t="shared" ca="1" si="0"/>
        <v>1 año, 11 mes</v>
      </c>
      <c r="I225" s="97" t="str">
        <f>IF(ISERROR(VLOOKUP('Salidas Pacientes'!$C225,'BD Pacientes'!$A:$I,6,FALSE)),"",VLOOKUP('Salidas Pacientes'!$C225,'BD Pacientes'!$A:$I,6,FALSE))</f>
        <v>CRA 122 # 5-18</v>
      </c>
      <c r="J225" s="98">
        <f>IF(ISERROR(VLOOKUP('Salidas Pacientes'!$C225,'BD Pacientes'!$A:$I,7,FALSE)),"",VLOOKUP('Salidas Pacientes'!$C225,'BD Pacientes'!$A:$I,7,FALSE))</f>
        <v>1143850842</v>
      </c>
      <c r="K225" s="99" t="str">
        <f>IF(ISERROR(VLOOKUP('Salidas Pacientes'!$C225,'BD Pacientes'!$A:$I,8,FALSE)),"",VLOOKUP('Salidas Pacientes'!$C225,'BD Pacientes'!$A:$I,8,FALSE))</f>
        <v>SUSANA VALLEJO</v>
      </c>
      <c r="L225" s="17">
        <f>IF(ISERROR(VLOOKUP('Salidas Pacientes'!$C225,'BD Pacientes'!$A:$I,9,FALSE)),"",VLOOKUP('Salidas Pacientes'!$C225,'BD Pacientes'!$A:$I,9,FALSE))</f>
        <v>3183901226</v>
      </c>
      <c r="M225" s="17" t="s">
        <v>96</v>
      </c>
      <c r="N225" s="16" t="str">
        <f>IF(ISERROR(VLOOKUP('Salidas Pacientes'!$M225,Inventario!$A$2:$M$21,2,FALSE)),"",VLOOKUP('Salidas Pacientes'!$M225,Inventario!$A$2:$M$21,2,FALSE))</f>
        <v>Rotateq</v>
      </c>
      <c r="O225" s="16" t="str">
        <f>IF(ISERROR(VLOOKUP('Salidas Pacientes'!$M225,Inventario!$A$2:$M$21,3,FALSE)),"",VLOOKUP('Salidas Pacientes'!$M225,Inventario!$A$2:$M$21,3,FALSE))</f>
        <v>Rotavirus Vivo Atenuado</v>
      </c>
      <c r="P225" s="100" t="str">
        <f>IF(ISERROR(VLOOKUP('Salidas Pacientes'!$M225,Inventario!$A$2:$M$21,4,FALSE)),"",VLOOKUP('Salidas Pacientes'!$M225,Inventario!$A$2:$M$21,4,FALSE))</f>
        <v>IPS FARALLONES</v>
      </c>
      <c r="Q225" s="100" t="str">
        <f>IF(ISERROR(VLOOKUP('Salidas Pacientes'!$M225,Inventario!$A$2:$M$21,5,FALSE)),"",VLOOKUP('Salidas Pacientes'!$M225,Inventario!$A$2:$M$21,5,FALSE))</f>
        <v>Merck</v>
      </c>
      <c r="R225" s="17" t="str">
        <f>IF(ISERROR(VLOOKUP('Salidas Pacientes'!$M225,Inventario!$A$2:$M$21,6,FALSE)),"",VLOOKUP('Salidas Pacientes'!$M225,Inventario!$A$2:$M$21,6,FALSE))</f>
        <v>1800</v>
      </c>
      <c r="S225" s="101" t="s">
        <v>182</v>
      </c>
      <c r="T225" s="102">
        <f>IF(ISERROR(VLOOKUP('Salidas Pacientes'!$S225,Entradas!$H$1:$I$412,2,FALSE)),"",VLOOKUP('Salidas Pacientes'!$S225,Entradas!$H$1:$I$412,2,FALSE))</f>
        <v>44973</v>
      </c>
      <c r="U225" s="98"/>
      <c r="V225" s="98">
        <v>1</v>
      </c>
      <c r="W225" s="105"/>
    </row>
    <row r="226" spans="1:23" ht="15.75" hidden="1" customHeight="1" outlineLevel="1">
      <c r="A226" s="95">
        <v>44509</v>
      </c>
      <c r="B226" s="95" t="s">
        <v>276</v>
      </c>
      <c r="C226" s="98">
        <v>1104842546</v>
      </c>
      <c r="D226" s="17" t="str">
        <f>IF(ISERROR(VLOOKUP('Salidas Pacientes'!$C226,'BD Pacientes'!$A:I,2,FALSE)),"",VLOOKUP('Salidas Pacientes'!$C226,'BD Pacientes'!$A:I,2,FALSE))</f>
        <v>RC</v>
      </c>
      <c r="E226" s="16" t="str">
        <f>IF(ISERROR(VLOOKUP('Salidas Pacientes'!$C226,'BD Pacientes'!$A:I,3,FALSE)),"",VLOOKUP('Salidas Pacientes'!$C226,'BD Pacientes'!$A:I,3,FALSE))</f>
        <v>SALOME CESPEDES HENAO</v>
      </c>
      <c r="F226" s="17" t="str">
        <f>IF(ISERROR(VLOOKUP('Salidas Pacientes'!$C226,'BD Pacientes'!$A:I,4,FALSE)),"",VLOOKUP('Salidas Pacientes'!$C226,'BD Pacientes'!$A:I,4,FALSE))</f>
        <v>F</v>
      </c>
      <c r="G226" s="95">
        <f>IF(ISERROR(VLOOKUP('Salidas Pacientes'!$C226,'BD Pacientes'!$A:I,5,FALSE)),"",VLOOKUP('Salidas Pacientes'!$C226,'BD Pacientes'!$A:I,5,FALSE))</f>
        <v>43169</v>
      </c>
      <c r="H226" s="95" t="str">
        <f t="shared" ca="1" si="0"/>
        <v>5 año, 5 mes</v>
      </c>
      <c r="I226" s="97" t="str">
        <f>IF(ISERROR(VLOOKUP('Salidas Pacientes'!$C226,'BD Pacientes'!$A:$I,6,FALSE)),"",VLOOKUP('Salidas Pacientes'!$C226,'BD Pacientes'!$A:$I,6,FALSE))</f>
        <v>CALLE 59B # 2-24</v>
      </c>
      <c r="J226" s="98">
        <f>IF(ISERROR(VLOOKUP('Salidas Pacientes'!$C226,'BD Pacientes'!$A:$I,7,FALSE)),"",VLOOKUP('Salidas Pacientes'!$C226,'BD Pacientes'!$A:$I,7,FALSE))</f>
        <v>1107062622</v>
      </c>
      <c r="K226" s="99" t="str">
        <f>IF(ISERROR(VLOOKUP('Salidas Pacientes'!$C226,'BD Pacientes'!$A:$I,8,FALSE)),"",VLOOKUP('Salidas Pacientes'!$C226,'BD Pacientes'!$A:$I,8,FALSE))</f>
        <v>LINA HENAO</v>
      </c>
      <c r="L226" s="17">
        <f>IF(ISERROR(VLOOKUP('Salidas Pacientes'!$C226,'BD Pacientes'!$A:$I,9,FALSE)),"",VLOOKUP('Salidas Pacientes'!$C226,'BD Pacientes'!$A:$I,9,FALSE))</f>
        <v>3173294127</v>
      </c>
      <c r="M226" s="17" t="s">
        <v>89</v>
      </c>
      <c r="N226" s="16" t="str">
        <f>IF(ISERROR(VLOOKUP('Salidas Pacientes'!$M226,Inventario!$A$2:$M$21,2,FALSE)),"",VLOOKUP('Salidas Pacientes'!$M226,Inventario!$A$2:$M$21,2,FALSE))</f>
        <v>Fluquadri</v>
      </c>
      <c r="O226" s="16" t="str">
        <f>IF(ISERROR(VLOOKUP('Salidas Pacientes'!$M226,Inventario!$A$2:$M$21,3,FALSE)),"",VLOOKUP('Salidas Pacientes'!$M226,Inventario!$A$2:$M$21,3,FALSE))</f>
        <v>Influenza</v>
      </c>
      <c r="P226" s="100" t="str">
        <f>IF(ISERROR(VLOOKUP('Salidas Pacientes'!$M226,Inventario!$A$2:$M$21,4,FALSE)),"",VLOOKUP('Salidas Pacientes'!$M226,Inventario!$A$2:$M$21,4,FALSE))</f>
        <v>IPS FARALLONES</v>
      </c>
      <c r="Q226" s="100" t="str">
        <f>IF(ISERROR(VLOOKUP('Salidas Pacientes'!$M226,Inventario!$A$2:$M$21,5,FALSE)),"",VLOOKUP('Salidas Pacientes'!$M226,Inventario!$A$2:$M$21,5,FALSE))</f>
        <v>Sanofi</v>
      </c>
      <c r="R226" s="17" t="str">
        <f>IF(ISERROR(VLOOKUP('Salidas Pacientes'!$M226,Inventario!$A$2:$M$21,6,FALSE)),"",VLOOKUP('Salidas Pacientes'!$M226,Inventario!$A$2:$M$21,6,FALSE))</f>
        <v>164992</v>
      </c>
      <c r="S226" s="101" t="s">
        <v>181</v>
      </c>
      <c r="T226" s="102">
        <f>IF(ISERROR(VLOOKUP('Salidas Pacientes'!$S226,Entradas!$H$1:$I$412,2,FALSE)),"",VLOOKUP('Salidas Pacientes'!$S226,Entradas!$H$1:$I$412,2,FALSE))</f>
        <v>44561</v>
      </c>
      <c r="U226" s="98"/>
      <c r="V226" s="98">
        <v>1</v>
      </c>
      <c r="W226" s="105"/>
    </row>
    <row r="227" spans="1:23" ht="15.75" hidden="1" customHeight="1" outlineLevel="1">
      <c r="A227" s="95">
        <v>44509</v>
      </c>
      <c r="B227" s="95" t="s">
        <v>276</v>
      </c>
      <c r="C227" s="98">
        <v>1107062622</v>
      </c>
      <c r="D227" s="17" t="str">
        <f>IF(ISERROR(VLOOKUP('Salidas Pacientes'!$C227,'BD Pacientes'!$A:I,2,FALSE)),"",VLOOKUP('Salidas Pacientes'!$C227,'BD Pacientes'!$A:I,2,FALSE))</f>
        <v>CC</v>
      </c>
      <c r="E227" s="16" t="str">
        <f>IF(ISERROR(VLOOKUP('Salidas Pacientes'!$C227,'BD Pacientes'!$A:I,3,FALSE)),"",VLOOKUP('Salidas Pacientes'!$C227,'BD Pacientes'!$A:I,3,FALSE))</f>
        <v>LINA MARCELA HENAO</v>
      </c>
      <c r="F227" s="17" t="str">
        <f>IF(ISERROR(VLOOKUP('Salidas Pacientes'!$C227,'BD Pacientes'!$A:I,4,FALSE)),"",VLOOKUP('Salidas Pacientes'!$C227,'BD Pacientes'!$A:I,4,FALSE))</f>
        <v>F</v>
      </c>
      <c r="G227" s="95">
        <f>IF(ISERROR(VLOOKUP('Salidas Pacientes'!$C227,'BD Pacientes'!$A:I,5,FALSE)),"",VLOOKUP('Salidas Pacientes'!$C227,'BD Pacientes'!$A:I,5,FALSE))</f>
        <v>33175</v>
      </c>
      <c r="H227" s="95" t="str">
        <f t="shared" ca="1" si="0"/>
        <v>32 año, 9 mes</v>
      </c>
      <c r="I227" s="97" t="str">
        <f>IF(ISERROR(VLOOKUP('Salidas Pacientes'!$C227,'BD Pacientes'!$A:$I,6,FALSE)),"",VLOOKUP('Salidas Pacientes'!$C227,'BD Pacientes'!$A:$I,6,FALSE))</f>
        <v>CRA 28 #72U-18</v>
      </c>
      <c r="J227" s="98">
        <f>IF(ISERROR(VLOOKUP('Salidas Pacientes'!$C227,'BD Pacientes'!$A:$I,7,FALSE)),"",VLOOKUP('Salidas Pacientes'!$C227,'BD Pacientes'!$A:$I,7,FALSE))</f>
        <v>1107062622</v>
      </c>
      <c r="K227" s="99">
        <f>IF(ISERROR(VLOOKUP('Salidas Pacientes'!$C227,'BD Pacientes'!$A:$I,8,FALSE)),"",VLOOKUP('Salidas Pacientes'!$C227,'BD Pacientes'!$A:$I,8,FALSE))</f>
        <v>0</v>
      </c>
      <c r="L227" s="17">
        <f>IF(ISERROR(VLOOKUP('Salidas Pacientes'!$C227,'BD Pacientes'!$A:$I,9,FALSE)),"",VLOOKUP('Salidas Pacientes'!$C227,'BD Pacientes'!$A:$I,9,FALSE))</f>
        <v>0</v>
      </c>
      <c r="M227" s="17" t="s">
        <v>89</v>
      </c>
      <c r="N227" s="16" t="str">
        <f>IF(ISERROR(VLOOKUP('Salidas Pacientes'!$M227,Inventario!$A$2:$M$21,2,FALSE)),"",VLOOKUP('Salidas Pacientes'!$M227,Inventario!$A$2:$M$21,2,FALSE))</f>
        <v>Fluquadri</v>
      </c>
      <c r="O227" s="16" t="str">
        <f>IF(ISERROR(VLOOKUP('Salidas Pacientes'!$M227,Inventario!$A$2:$M$21,3,FALSE)),"",VLOOKUP('Salidas Pacientes'!$M227,Inventario!$A$2:$M$21,3,FALSE))</f>
        <v>Influenza</v>
      </c>
      <c r="P227" s="100" t="str">
        <f>IF(ISERROR(VLOOKUP('Salidas Pacientes'!$M227,Inventario!$A$2:$M$21,4,FALSE)),"",VLOOKUP('Salidas Pacientes'!$M227,Inventario!$A$2:$M$21,4,FALSE))</f>
        <v>IPS FARALLONES</v>
      </c>
      <c r="Q227" s="100" t="str">
        <f>IF(ISERROR(VLOOKUP('Salidas Pacientes'!$M227,Inventario!$A$2:$M$21,5,FALSE)),"",VLOOKUP('Salidas Pacientes'!$M227,Inventario!$A$2:$M$21,5,FALSE))</f>
        <v>Sanofi</v>
      </c>
      <c r="R227" s="17" t="str">
        <f>IF(ISERROR(VLOOKUP('Salidas Pacientes'!$M227,Inventario!$A$2:$M$21,6,FALSE)),"",VLOOKUP('Salidas Pacientes'!$M227,Inventario!$A$2:$M$21,6,FALSE))</f>
        <v>164992</v>
      </c>
      <c r="S227" s="101" t="s">
        <v>181</v>
      </c>
      <c r="T227" s="102">
        <f>IF(ISERROR(VLOOKUP('Salidas Pacientes'!$S227,Entradas!$H$1:$I$412,2,FALSE)),"",VLOOKUP('Salidas Pacientes'!$S227,Entradas!$H$1:$I$412,2,FALSE))</f>
        <v>44561</v>
      </c>
      <c r="U227" s="98"/>
      <c r="V227" s="98">
        <v>1</v>
      </c>
      <c r="W227" s="105"/>
    </row>
    <row r="228" spans="1:23" ht="15.75" hidden="1" customHeight="1" outlineLevel="1">
      <c r="A228" s="95">
        <v>44509</v>
      </c>
      <c r="B228" s="95" t="s">
        <v>276</v>
      </c>
      <c r="C228" s="98">
        <v>94537475</v>
      </c>
      <c r="D228" s="17" t="str">
        <f>IF(ISERROR(VLOOKUP('Salidas Pacientes'!$C228,'BD Pacientes'!$A:I,2,FALSE)),"",VLOOKUP('Salidas Pacientes'!$C228,'BD Pacientes'!$A:I,2,FALSE))</f>
        <v>CC</v>
      </c>
      <c r="E228" s="16" t="str">
        <f>IF(ISERROR(VLOOKUP('Salidas Pacientes'!$C228,'BD Pacientes'!$A:I,3,FALSE)),"",VLOOKUP('Salidas Pacientes'!$C228,'BD Pacientes'!$A:I,3,FALSE))</f>
        <v>FERNEY CESPEDES</v>
      </c>
      <c r="F228" s="17" t="str">
        <f>IF(ISERROR(VLOOKUP('Salidas Pacientes'!$C228,'BD Pacientes'!$A:I,4,FALSE)),"",VLOOKUP('Salidas Pacientes'!$C228,'BD Pacientes'!$A:I,4,FALSE))</f>
        <v>M</v>
      </c>
      <c r="G228" s="95">
        <f>IF(ISERROR(VLOOKUP('Salidas Pacientes'!$C228,'BD Pacientes'!$A:I,5,FALSE)),"",VLOOKUP('Salidas Pacientes'!$C228,'BD Pacientes'!$A:I,5,FALSE))</f>
        <v>30858</v>
      </c>
      <c r="H228" s="95" t="str">
        <f t="shared" ca="1" si="0"/>
        <v>39 año, 1 mes</v>
      </c>
      <c r="I228" s="97" t="str">
        <f>IF(ISERROR(VLOOKUP('Salidas Pacientes'!$C228,'BD Pacientes'!$A:$I,6,FALSE)),"",VLOOKUP('Salidas Pacientes'!$C228,'BD Pacientes'!$A:$I,6,FALSE))</f>
        <v>CRA 28 # 72U-18</v>
      </c>
      <c r="J228" s="98" t="str">
        <f>IF(ISERROR(VLOOKUP('Salidas Pacientes'!$C228,'BD Pacientes'!$A:$I,7,FALSE)),"",VLOOKUP('Salidas Pacientes'!$C228,'BD Pacientes'!$A:$I,7,FALSE))</f>
        <v>FERNEY CESPEDES</v>
      </c>
      <c r="K228" s="99" t="str">
        <f>IF(ISERROR(VLOOKUP('Salidas Pacientes'!$C228,'BD Pacientes'!$A:$I,8,FALSE)),"",VLOOKUP('Salidas Pacientes'!$C228,'BD Pacientes'!$A:$I,8,FALSE))</f>
        <v>FERNEY CESPEDES</v>
      </c>
      <c r="L228" s="17">
        <f>IF(ISERROR(VLOOKUP('Salidas Pacientes'!$C228,'BD Pacientes'!$A:$I,9,FALSE)),"",VLOOKUP('Salidas Pacientes'!$C228,'BD Pacientes'!$A:$I,9,FALSE))</f>
        <v>3152059389</v>
      </c>
      <c r="M228" s="17" t="s">
        <v>89</v>
      </c>
      <c r="N228" s="16" t="str">
        <f>IF(ISERROR(VLOOKUP('Salidas Pacientes'!$M228,Inventario!$A$2:$M$21,2,FALSE)),"",VLOOKUP('Salidas Pacientes'!$M228,Inventario!$A$2:$M$21,2,FALSE))</f>
        <v>Fluquadri</v>
      </c>
      <c r="O228" s="16" t="str">
        <f>IF(ISERROR(VLOOKUP('Salidas Pacientes'!$M228,Inventario!$A$2:$M$21,3,FALSE)),"",VLOOKUP('Salidas Pacientes'!$M228,Inventario!$A$2:$M$21,3,FALSE))</f>
        <v>Influenza</v>
      </c>
      <c r="P228" s="100" t="str">
        <f>IF(ISERROR(VLOOKUP('Salidas Pacientes'!$M228,Inventario!$A$2:$M$21,4,FALSE)),"",VLOOKUP('Salidas Pacientes'!$M228,Inventario!$A$2:$M$21,4,FALSE))</f>
        <v>IPS FARALLONES</v>
      </c>
      <c r="Q228" s="100" t="str">
        <f>IF(ISERROR(VLOOKUP('Salidas Pacientes'!$M228,Inventario!$A$2:$M$21,5,FALSE)),"",VLOOKUP('Salidas Pacientes'!$M228,Inventario!$A$2:$M$21,5,FALSE))</f>
        <v>Sanofi</v>
      </c>
      <c r="R228" s="17" t="str">
        <f>IF(ISERROR(VLOOKUP('Salidas Pacientes'!$M228,Inventario!$A$2:$M$21,6,FALSE)),"",VLOOKUP('Salidas Pacientes'!$M228,Inventario!$A$2:$M$21,6,FALSE))</f>
        <v>164992</v>
      </c>
      <c r="S228" s="101" t="s">
        <v>181</v>
      </c>
      <c r="T228" s="102">
        <f>IF(ISERROR(VLOOKUP('Salidas Pacientes'!$S228,Entradas!$H$1:$I$412,2,FALSE)),"",VLOOKUP('Salidas Pacientes'!$S228,Entradas!$H$1:$I$412,2,FALSE))</f>
        <v>44561</v>
      </c>
      <c r="U228" s="98"/>
      <c r="V228" s="98">
        <v>1</v>
      </c>
      <c r="W228" s="105"/>
    </row>
    <row r="229" spans="1:23" ht="15.75" hidden="1" customHeight="1" outlineLevel="1">
      <c r="A229" s="95">
        <v>44509</v>
      </c>
      <c r="B229" s="95" t="s">
        <v>276</v>
      </c>
      <c r="C229" s="98">
        <v>1232816211</v>
      </c>
      <c r="D229" s="17" t="str">
        <f>IF(ISERROR(VLOOKUP('Salidas Pacientes'!$C229,'BD Pacientes'!$A:I,2,FALSE)),"",VLOOKUP('Salidas Pacientes'!$C229,'BD Pacientes'!$A:I,2,FALSE))</f>
        <v>RC</v>
      </c>
      <c r="E229" s="16" t="str">
        <f>IF(ISERROR(VLOOKUP('Salidas Pacientes'!$C229,'BD Pacientes'!$A:I,3,FALSE)),"",VLOOKUP('Salidas Pacientes'!$C229,'BD Pacientes'!$A:I,3,FALSE))</f>
        <v>DANIEL ENCIZO PALACIO</v>
      </c>
      <c r="F229" s="17" t="str">
        <f>IF(ISERROR(VLOOKUP('Salidas Pacientes'!$C229,'BD Pacientes'!$A:I,4,FALSE)),"",VLOOKUP('Salidas Pacientes'!$C229,'BD Pacientes'!$A:I,4,FALSE))</f>
        <v>M</v>
      </c>
      <c r="G229" s="95">
        <f>IF(ISERROR(VLOOKUP('Salidas Pacientes'!$C229,'BD Pacientes'!$A:I,5,FALSE)),"",VLOOKUP('Salidas Pacientes'!$C229,'BD Pacientes'!$A:I,5,FALSE))</f>
        <v>44340</v>
      </c>
      <c r="H229" s="95" t="str">
        <f t="shared" ca="1" si="0"/>
        <v>2 año, 3 mes</v>
      </c>
      <c r="I229" s="97" t="str">
        <f>IF(ISERROR(VLOOKUP('Salidas Pacientes'!$C229,'BD Pacientes'!$A:$I,6,FALSE)),"",VLOOKUP('Salidas Pacientes'!$C229,'BD Pacientes'!$A:$I,6,FALSE))</f>
        <v>CALLE 58N # 3HN-119 CASA 22</v>
      </c>
      <c r="J229" s="98">
        <f>IF(ISERROR(VLOOKUP('Salidas Pacientes'!$C229,'BD Pacientes'!$A:$I,7,FALSE)),"",VLOOKUP('Salidas Pacientes'!$C229,'BD Pacientes'!$A:$I,7,FALSE))</f>
        <v>0</v>
      </c>
      <c r="K229" s="99">
        <f>IF(ISERROR(VLOOKUP('Salidas Pacientes'!$C229,'BD Pacientes'!$A:$I,8,FALSE)),"",VLOOKUP('Salidas Pacientes'!$C229,'BD Pacientes'!$A:$I,8,FALSE))</f>
        <v>0</v>
      </c>
      <c r="L229" s="17">
        <f>IF(ISERROR(VLOOKUP('Salidas Pacientes'!$C229,'BD Pacientes'!$A:$I,9,FALSE)),"",VLOOKUP('Salidas Pacientes'!$C229,'BD Pacientes'!$A:$I,9,FALSE))</f>
        <v>0</v>
      </c>
      <c r="M229" s="17" t="s">
        <v>47</v>
      </c>
      <c r="N229" s="16" t="str">
        <f>IF(ISERROR(VLOOKUP('Salidas Pacientes'!$M229,Inventario!$A$2:$M$21,2,FALSE)),"",VLOOKUP('Salidas Pacientes'!$M229,Inventario!$A$2:$M$21,2,FALSE))</f>
        <v>Nimenrix</v>
      </c>
      <c r="O229" s="16" t="str">
        <f>IF(ISERROR(VLOOKUP('Salidas Pacientes'!$M229,Inventario!$A$2:$M$21,3,FALSE)),"",VLOOKUP('Salidas Pacientes'!$M229,Inventario!$A$2:$M$21,3,FALSE))</f>
        <v>Meningococo</v>
      </c>
      <c r="P229" s="100" t="str">
        <f>IF(ISERROR(VLOOKUP('Salidas Pacientes'!$M229,Inventario!$A$2:$M$21,4,FALSE)),"",VLOOKUP('Salidas Pacientes'!$M229,Inventario!$A$2:$M$21,4,FALSE))</f>
        <v>Cobo Medical</v>
      </c>
      <c r="Q229" s="100" t="str">
        <f>IF(ISERROR(VLOOKUP('Salidas Pacientes'!$M229,Inventario!$A$2:$M$21,5,FALSE)),"",VLOOKUP('Salidas Pacientes'!$M229,Inventario!$A$2:$M$21,5,FALSE))</f>
        <v>Pfizer</v>
      </c>
      <c r="R229" s="17" t="str">
        <f>IF(ISERROR(VLOOKUP('Salidas Pacientes'!$M229,Inventario!$A$2:$M$21,6,FALSE)),"",VLOOKUP('Salidas Pacientes'!$M229,Inventario!$A$2:$M$21,6,FALSE))</f>
        <v>3904</v>
      </c>
      <c r="S229" s="101" t="s">
        <v>169</v>
      </c>
      <c r="T229" s="102">
        <f>IF(ISERROR(VLOOKUP('Salidas Pacientes'!$S229,Entradas!$H$1:$I$412,2,FALSE)),"",VLOOKUP('Salidas Pacientes'!$S229,Entradas!$H$1:$I$412,2,FALSE))</f>
        <v>44834</v>
      </c>
      <c r="U229" s="98"/>
      <c r="V229" s="98">
        <v>1</v>
      </c>
      <c r="W229" s="105"/>
    </row>
    <row r="230" spans="1:23" ht="15.75" hidden="1" customHeight="1" outlineLevel="1">
      <c r="A230" s="95">
        <v>44510</v>
      </c>
      <c r="B230" s="95" t="s">
        <v>276</v>
      </c>
      <c r="C230" s="98">
        <v>656127066</v>
      </c>
      <c r="D230" s="17" t="str">
        <f>IF(ISERROR(VLOOKUP('Salidas Pacientes'!$C230,'BD Pacientes'!$A:I,2,FALSE)),"",VLOOKUP('Salidas Pacientes'!$C230,'BD Pacientes'!$A:I,2,FALSE))</f>
        <v>PA</v>
      </c>
      <c r="E230" s="16" t="str">
        <f>IF(ISERROR(VLOOKUP('Salidas Pacientes'!$C230,'BD Pacientes'!$A:I,3,FALSE)),"",VLOOKUP('Salidas Pacientes'!$C230,'BD Pacientes'!$A:I,3,FALSE))</f>
        <v>SANTIAGO LOMBANA GIRON</v>
      </c>
      <c r="F230" s="17" t="str">
        <f>IF(ISERROR(VLOOKUP('Salidas Pacientes'!$C230,'BD Pacientes'!$A:I,4,FALSE)),"",VLOOKUP('Salidas Pacientes'!$C230,'BD Pacientes'!$A:I,4,FALSE))</f>
        <v>M</v>
      </c>
      <c r="G230" s="95">
        <f>IF(ISERROR(VLOOKUP('Salidas Pacientes'!$C230,'BD Pacientes'!$A:I,5,FALSE)),"",VLOOKUP('Salidas Pacientes'!$C230,'BD Pacientes'!$A:I,5,FALSE))</f>
        <v>44387</v>
      </c>
      <c r="H230" s="95" t="str">
        <f t="shared" ca="1" si="0"/>
        <v>2 año, 1 mes</v>
      </c>
      <c r="I230" s="97" t="str">
        <f>IF(ISERROR(VLOOKUP('Salidas Pacientes'!$C230,'BD Pacientes'!$A:$I,6,FALSE)),"",VLOOKUP('Salidas Pacientes'!$C230,'BD Pacientes'!$A:$I,6,FALSE))</f>
        <v>CALLE 9A OESTE # 38-120</v>
      </c>
      <c r="J230" s="98">
        <f>IF(ISERROR(VLOOKUP('Salidas Pacientes'!$C230,'BD Pacientes'!$A:$I,7,FALSE)),"",VLOOKUP('Salidas Pacientes'!$C230,'BD Pacientes'!$A:$I,7,FALSE))</f>
        <v>0</v>
      </c>
      <c r="K230" s="99">
        <f>IF(ISERROR(VLOOKUP('Salidas Pacientes'!$C230,'BD Pacientes'!$A:$I,8,FALSE)),"",VLOOKUP('Salidas Pacientes'!$C230,'BD Pacientes'!$A:$I,8,FALSE))</f>
        <v>0</v>
      </c>
      <c r="L230" s="17">
        <f>IF(ISERROR(VLOOKUP('Salidas Pacientes'!$C230,'BD Pacientes'!$A:$I,9,FALSE)),"",VLOOKUP('Salidas Pacientes'!$C230,'BD Pacientes'!$A:$I,9,FALSE))</f>
        <v>0</v>
      </c>
      <c r="M230" s="17" t="s">
        <v>54</v>
      </c>
      <c r="N230" s="16" t="str">
        <f>IF(ISERROR(VLOOKUP('Salidas Pacientes'!$M230,Inventario!$A$2:$M$21,2,FALSE)),"",VLOOKUP('Salidas Pacientes'!$M230,Inventario!$A$2:$M$21,2,FALSE))</f>
        <v>Prevenar</v>
      </c>
      <c r="O230" s="16" t="str">
        <f>IF(ISERROR(VLOOKUP('Salidas Pacientes'!$M230,Inventario!$A$2:$M$21,3,FALSE)),"",VLOOKUP('Salidas Pacientes'!$M230,Inventario!$A$2:$M$21,3,FALSE))</f>
        <v>Neumococo 13V</v>
      </c>
      <c r="P230" s="100" t="str">
        <f>IF(ISERROR(VLOOKUP('Salidas Pacientes'!$M230,Inventario!$A$2:$M$21,4,FALSE)),"",VLOOKUP('Salidas Pacientes'!$M230,Inventario!$A$2:$M$21,4,FALSE))</f>
        <v>Cobo Medical</v>
      </c>
      <c r="Q230" s="100" t="str">
        <f>IF(ISERROR(VLOOKUP('Salidas Pacientes'!$M230,Inventario!$A$2:$M$21,5,FALSE)),"",VLOOKUP('Salidas Pacientes'!$M230,Inventario!$A$2:$M$21,5,FALSE))</f>
        <v>Pfizer</v>
      </c>
      <c r="R230" s="17" t="str">
        <f>IF(ISERROR(VLOOKUP('Salidas Pacientes'!$M230,Inventario!$A$2:$M$21,6,FALSE)),"",VLOOKUP('Salidas Pacientes'!$M230,Inventario!$A$2:$M$21,6,FALSE))</f>
        <v>2156</v>
      </c>
      <c r="S230" s="101" t="s">
        <v>167</v>
      </c>
      <c r="T230" s="102">
        <f>IF(ISERROR(VLOOKUP('Salidas Pacientes'!$S230,Entradas!$H$1:$I$412,2,FALSE)),"",VLOOKUP('Salidas Pacientes'!$S230,Entradas!$H$1:$I$412,2,FALSE))</f>
        <v>44865</v>
      </c>
      <c r="U230" s="98"/>
      <c r="V230" s="98">
        <v>1</v>
      </c>
      <c r="W230" s="105"/>
    </row>
    <row r="231" spans="1:23" ht="15.75" hidden="1" customHeight="1" outlineLevel="1">
      <c r="A231" s="95">
        <v>44510</v>
      </c>
      <c r="B231" s="95" t="s">
        <v>276</v>
      </c>
      <c r="C231" s="98">
        <v>656127066</v>
      </c>
      <c r="D231" s="17" t="str">
        <f>IF(ISERROR(VLOOKUP('Salidas Pacientes'!$C231,'BD Pacientes'!$A:I,2,FALSE)),"",VLOOKUP('Salidas Pacientes'!$C231,'BD Pacientes'!$A:I,2,FALSE))</f>
        <v>PA</v>
      </c>
      <c r="E231" s="16" t="str">
        <f>IF(ISERROR(VLOOKUP('Salidas Pacientes'!$C231,'BD Pacientes'!$A:I,3,FALSE)),"",VLOOKUP('Salidas Pacientes'!$C231,'BD Pacientes'!$A:I,3,FALSE))</f>
        <v>SANTIAGO LOMBANA GIRON</v>
      </c>
      <c r="F231" s="17" t="str">
        <f>IF(ISERROR(VLOOKUP('Salidas Pacientes'!$C231,'BD Pacientes'!$A:I,4,FALSE)),"",VLOOKUP('Salidas Pacientes'!$C231,'BD Pacientes'!$A:I,4,FALSE))</f>
        <v>M</v>
      </c>
      <c r="G231" s="95">
        <f>IF(ISERROR(VLOOKUP('Salidas Pacientes'!$C231,'BD Pacientes'!$A:I,5,FALSE)),"",VLOOKUP('Salidas Pacientes'!$C231,'BD Pacientes'!$A:I,5,FALSE))</f>
        <v>44387</v>
      </c>
      <c r="H231" s="95" t="str">
        <f t="shared" ca="1" si="0"/>
        <v>2 año, 1 mes</v>
      </c>
      <c r="I231" s="97" t="str">
        <f>IF(ISERROR(VLOOKUP('Salidas Pacientes'!$C231,'BD Pacientes'!$A:$I,6,FALSE)),"",VLOOKUP('Salidas Pacientes'!$C231,'BD Pacientes'!$A:$I,6,FALSE))</f>
        <v>CALLE 9A OESTE # 38-120</v>
      </c>
      <c r="J231" s="98">
        <f>IF(ISERROR(VLOOKUP('Salidas Pacientes'!$C231,'BD Pacientes'!$A:$I,7,FALSE)),"",VLOOKUP('Salidas Pacientes'!$C231,'BD Pacientes'!$A:$I,7,FALSE))</f>
        <v>0</v>
      </c>
      <c r="K231" s="99">
        <f>IF(ISERROR(VLOOKUP('Salidas Pacientes'!$C231,'BD Pacientes'!$A:$I,8,FALSE)),"",VLOOKUP('Salidas Pacientes'!$C231,'BD Pacientes'!$A:$I,8,FALSE))</f>
        <v>0</v>
      </c>
      <c r="L231" s="17">
        <f>IF(ISERROR(VLOOKUP('Salidas Pacientes'!$C231,'BD Pacientes'!$A:$I,9,FALSE)),"",VLOOKUP('Salidas Pacientes'!$C231,'BD Pacientes'!$A:$I,9,FALSE))</f>
        <v>0</v>
      </c>
      <c r="M231" s="17" t="s">
        <v>77</v>
      </c>
      <c r="N231" s="16" t="str">
        <f>IF(ISERROR(VLOOKUP('Salidas Pacientes'!$M231,Inventario!$A$2:$M$21,2,FALSE)),"",VLOOKUP('Salidas Pacientes'!$M231,Inventario!$A$2:$M$21,2,FALSE))</f>
        <v>Hexaxim</v>
      </c>
      <c r="O231" s="16" t="str">
        <f>IF(ISERROR(VLOOKUP('Salidas Pacientes'!$M231,Inventario!$A$2:$M$21,3,FALSE)),"",VLOOKUP('Salidas Pacientes'!$M231,Inventario!$A$2:$M$21,3,FALSE))</f>
        <v>DPAT + VPI + HIB + HB</v>
      </c>
      <c r="P231" s="100" t="str">
        <f>IF(ISERROR(VLOOKUP('Salidas Pacientes'!$M231,Inventario!$A$2:$M$21,4,FALSE)),"",VLOOKUP('Salidas Pacientes'!$M231,Inventario!$A$2:$M$21,4,FALSE))</f>
        <v>IPS FARALLONES</v>
      </c>
      <c r="Q231" s="100" t="str">
        <f>IF(ISERROR(VLOOKUP('Salidas Pacientes'!$M231,Inventario!$A$2:$M$21,5,FALSE)),"",VLOOKUP('Salidas Pacientes'!$M231,Inventario!$A$2:$M$21,5,FALSE))</f>
        <v>Sanofi</v>
      </c>
      <c r="R231" s="17" t="str">
        <f>IF(ISERROR(VLOOKUP('Salidas Pacientes'!$M231,Inventario!$A$2:$M$21,6,FALSE)),"",VLOOKUP('Salidas Pacientes'!$M231,Inventario!$A$2:$M$21,6,FALSE))</f>
        <v>3800</v>
      </c>
      <c r="S231" s="101" t="s">
        <v>283</v>
      </c>
      <c r="T231" s="102" t="str">
        <f>IF(ISERROR(VLOOKUP('Salidas Pacientes'!$S231,Entradas!$H$1:$I$412,2,FALSE)),"",VLOOKUP('Salidas Pacientes'!$S231,Entradas!$H$1:$I$412,2,FALSE))</f>
        <v/>
      </c>
      <c r="U231" s="98"/>
      <c r="V231" s="98">
        <v>1</v>
      </c>
      <c r="W231" s="105"/>
    </row>
    <row r="232" spans="1:23" ht="15.75" hidden="1" customHeight="1" outlineLevel="1">
      <c r="A232" s="95">
        <v>44510</v>
      </c>
      <c r="B232" s="95" t="s">
        <v>276</v>
      </c>
      <c r="C232" s="98">
        <v>656127066</v>
      </c>
      <c r="D232" s="17" t="str">
        <f>IF(ISERROR(VLOOKUP('Salidas Pacientes'!$C232,'BD Pacientes'!$A:I,2,FALSE)),"",VLOOKUP('Salidas Pacientes'!$C232,'BD Pacientes'!$A:I,2,FALSE))</f>
        <v>PA</v>
      </c>
      <c r="E232" s="16" t="str">
        <f>IF(ISERROR(VLOOKUP('Salidas Pacientes'!$C232,'BD Pacientes'!$A:I,3,FALSE)),"",VLOOKUP('Salidas Pacientes'!$C232,'BD Pacientes'!$A:I,3,FALSE))</f>
        <v>SANTIAGO LOMBANA GIRON</v>
      </c>
      <c r="F232" s="17" t="str">
        <f>IF(ISERROR(VLOOKUP('Salidas Pacientes'!$C232,'BD Pacientes'!$A:I,4,FALSE)),"",VLOOKUP('Salidas Pacientes'!$C232,'BD Pacientes'!$A:I,4,FALSE))</f>
        <v>M</v>
      </c>
      <c r="G232" s="95">
        <f>IF(ISERROR(VLOOKUP('Salidas Pacientes'!$C232,'BD Pacientes'!$A:I,5,FALSE)),"",VLOOKUP('Salidas Pacientes'!$C232,'BD Pacientes'!$A:I,5,FALSE))</f>
        <v>44387</v>
      </c>
      <c r="H232" s="95" t="str">
        <f t="shared" ca="1" si="0"/>
        <v>2 año, 1 mes</v>
      </c>
      <c r="I232" s="97" t="str">
        <f>IF(ISERROR(VLOOKUP('Salidas Pacientes'!$C232,'BD Pacientes'!$A:$I,6,FALSE)),"",VLOOKUP('Salidas Pacientes'!$C232,'BD Pacientes'!$A:$I,6,FALSE))</f>
        <v>CALLE 9A OESTE # 38-120</v>
      </c>
      <c r="J232" s="98">
        <f>IF(ISERROR(VLOOKUP('Salidas Pacientes'!$C232,'BD Pacientes'!$A:$I,7,FALSE)),"",VLOOKUP('Salidas Pacientes'!$C232,'BD Pacientes'!$A:$I,7,FALSE))</f>
        <v>0</v>
      </c>
      <c r="K232" s="99">
        <f>IF(ISERROR(VLOOKUP('Salidas Pacientes'!$C232,'BD Pacientes'!$A:$I,8,FALSE)),"",VLOOKUP('Salidas Pacientes'!$C232,'BD Pacientes'!$A:$I,8,FALSE))</f>
        <v>0</v>
      </c>
      <c r="L232" s="17">
        <f>IF(ISERROR(VLOOKUP('Salidas Pacientes'!$C232,'BD Pacientes'!$A:$I,9,FALSE)),"",VLOOKUP('Salidas Pacientes'!$C232,'BD Pacientes'!$A:$I,9,FALSE))</f>
        <v>0</v>
      </c>
      <c r="M232" s="17" t="s">
        <v>96</v>
      </c>
      <c r="N232" s="16" t="str">
        <f>IF(ISERROR(VLOOKUP('Salidas Pacientes'!$M232,Inventario!$A$2:$M$21,2,FALSE)),"",VLOOKUP('Salidas Pacientes'!$M232,Inventario!$A$2:$M$21,2,FALSE))</f>
        <v>Rotateq</v>
      </c>
      <c r="O232" s="16" t="str">
        <f>IF(ISERROR(VLOOKUP('Salidas Pacientes'!$M232,Inventario!$A$2:$M$21,3,FALSE)),"",VLOOKUP('Salidas Pacientes'!$M232,Inventario!$A$2:$M$21,3,FALSE))</f>
        <v>Rotavirus Vivo Atenuado</v>
      </c>
      <c r="P232" s="100" t="str">
        <f>IF(ISERROR(VLOOKUP('Salidas Pacientes'!$M232,Inventario!$A$2:$M$21,4,FALSE)),"",VLOOKUP('Salidas Pacientes'!$M232,Inventario!$A$2:$M$21,4,FALSE))</f>
        <v>IPS FARALLONES</v>
      </c>
      <c r="Q232" s="100" t="str">
        <f>IF(ISERROR(VLOOKUP('Salidas Pacientes'!$M232,Inventario!$A$2:$M$21,5,FALSE)),"",VLOOKUP('Salidas Pacientes'!$M232,Inventario!$A$2:$M$21,5,FALSE))</f>
        <v>Merck</v>
      </c>
      <c r="R232" s="17" t="str">
        <f>IF(ISERROR(VLOOKUP('Salidas Pacientes'!$M232,Inventario!$A$2:$M$21,6,FALSE)),"",VLOOKUP('Salidas Pacientes'!$M232,Inventario!$A$2:$M$21,6,FALSE))</f>
        <v>1800</v>
      </c>
      <c r="S232" s="101" t="s">
        <v>182</v>
      </c>
      <c r="T232" s="102">
        <f>IF(ISERROR(VLOOKUP('Salidas Pacientes'!$S232,Entradas!$H$1:$I$412,2,FALSE)),"",VLOOKUP('Salidas Pacientes'!$S232,Entradas!$H$1:$I$412,2,FALSE))</f>
        <v>44973</v>
      </c>
      <c r="U232" s="98"/>
      <c r="V232" s="98">
        <v>1</v>
      </c>
      <c r="W232" s="105"/>
    </row>
    <row r="233" spans="1:23" ht="15.75" hidden="1" customHeight="1" outlineLevel="1">
      <c r="A233" s="95">
        <v>44510</v>
      </c>
      <c r="B233" s="95" t="s">
        <v>276</v>
      </c>
      <c r="C233" s="98">
        <v>1232808224</v>
      </c>
      <c r="D233" s="17" t="str">
        <f>IF(ISERROR(VLOOKUP('Salidas Pacientes'!$C233,'BD Pacientes'!$A:I,2,FALSE)),"",VLOOKUP('Salidas Pacientes'!$C233,'BD Pacientes'!$A:I,2,FALSE))</f>
        <v>RC</v>
      </c>
      <c r="E233" s="16" t="str">
        <f>IF(ISERROR(VLOOKUP('Salidas Pacientes'!$C233,'BD Pacientes'!$A:I,3,FALSE)),"",VLOOKUP('Salidas Pacientes'!$C233,'BD Pacientes'!$A:I,3,FALSE))</f>
        <v>EMMANUEL PADILLA COLLAZOS</v>
      </c>
      <c r="F233" s="17" t="str">
        <f>IF(ISERROR(VLOOKUP('Salidas Pacientes'!$C233,'BD Pacientes'!$A:I,4,FALSE)),"",VLOOKUP('Salidas Pacientes'!$C233,'BD Pacientes'!$A:I,4,FALSE))</f>
        <v>M</v>
      </c>
      <c r="G233" s="95">
        <f>IF(ISERROR(VLOOKUP('Salidas Pacientes'!$C233,'BD Pacientes'!$A:I,5,FALSE)),"",VLOOKUP('Salidas Pacientes'!$C233,'BD Pacientes'!$A:I,5,FALSE))</f>
        <v>0</v>
      </c>
      <c r="H233" s="95" t="str">
        <f t="shared" ca="1" si="0"/>
        <v>123 año, 7 mes</v>
      </c>
      <c r="I233" s="97" t="str">
        <f>IF(ISERROR(VLOOKUP('Salidas Pacientes'!$C233,'BD Pacientes'!$A:$I,6,FALSE)),"",VLOOKUP('Salidas Pacientes'!$C233,'BD Pacientes'!$A:$I,6,FALSE))</f>
        <v>DIAG 28D2 #72A-11</v>
      </c>
      <c r="J233" s="98">
        <f>IF(ISERROR(VLOOKUP('Salidas Pacientes'!$C233,'BD Pacientes'!$A:$I,7,FALSE)),"",VLOOKUP('Salidas Pacientes'!$C233,'BD Pacientes'!$A:$I,7,FALSE))</f>
        <v>0</v>
      </c>
      <c r="K233" s="99">
        <f>IF(ISERROR(VLOOKUP('Salidas Pacientes'!$C233,'BD Pacientes'!$A:$I,8,FALSE)),"",VLOOKUP('Salidas Pacientes'!$C233,'BD Pacientes'!$A:$I,8,FALSE))</f>
        <v>0</v>
      </c>
      <c r="L233" s="17">
        <f>IF(ISERROR(VLOOKUP('Salidas Pacientes'!$C233,'BD Pacientes'!$A:$I,9,FALSE)),"",VLOOKUP('Salidas Pacientes'!$C233,'BD Pacientes'!$A:$I,9,FALSE))</f>
        <v>0</v>
      </c>
      <c r="M233" s="17" t="s">
        <v>89</v>
      </c>
      <c r="N233" s="16" t="str">
        <f>IF(ISERROR(VLOOKUP('Salidas Pacientes'!$M233,Inventario!$A$2:$M$21,2,FALSE)),"",VLOOKUP('Salidas Pacientes'!$M233,Inventario!$A$2:$M$21,2,FALSE))</f>
        <v>Fluquadri</v>
      </c>
      <c r="O233" s="16" t="str">
        <f>IF(ISERROR(VLOOKUP('Salidas Pacientes'!$M233,Inventario!$A$2:$M$21,3,FALSE)),"",VLOOKUP('Salidas Pacientes'!$M233,Inventario!$A$2:$M$21,3,FALSE))</f>
        <v>Influenza</v>
      </c>
      <c r="P233" s="100" t="str">
        <f>IF(ISERROR(VLOOKUP('Salidas Pacientes'!$M233,Inventario!$A$2:$M$21,4,FALSE)),"",VLOOKUP('Salidas Pacientes'!$M233,Inventario!$A$2:$M$21,4,FALSE))</f>
        <v>IPS FARALLONES</v>
      </c>
      <c r="Q233" s="100" t="str">
        <f>IF(ISERROR(VLOOKUP('Salidas Pacientes'!$M233,Inventario!$A$2:$M$21,5,FALSE)),"",VLOOKUP('Salidas Pacientes'!$M233,Inventario!$A$2:$M$21,5,FALSE))</f>
        <v>Sanofi</v>
      </c>
      <c r="R233" s="17" t="str">
        <f>IF(ISERROR(VLOOKUP('Salidas Pacientes'!$M233,Inventario!$A$2:$M$21,6,FALSE)),"",VLOOKUP('Salidas Pacientes'!$M233,Inventario!$A$2:$M$21,6,FALSE))</f>
        <v>164992</v>
      </c>
      <c r="S233" s="101" t="s">
        <v>181</v>
      </c>
      <c r="T233" s="102">
        <f>IF(ISERROR(VLOOKUP('Salidas Pacientes'!$S233,Entradas!$H$1:$I$412,2,FALSE)),"",VLOOKUP('Salidas Pacientes'!$S233,Entradas!$H$1:$I$412,2,FALSE))</f>
        <v>44561</v>
      </c>
      <c r="U233" s="98"/>
      <c r="V233" s="98">
        <v>1</v>
      </c>
      <c r="W233" s="105"/>
    </row>
    <row r="234" spans="1:23" ht="15.75" hidden="1" customHeight="1" outlineLevel="1">
      <c r="A234" s="95">
        <v>44511</v>
      </c>
      <c r="B234" s="95" t="s">
        <v>276</v>
      </c>
      <c r="C234" s="98">
        <v>1109571948</v>
      </c>
      <c r="D234" s="17" t="str">
        <f>IF(ISERROR(VLOOKUP('Salidas Pacientes'!$C234,'BD Pacientes'!$A:I,2,FALSE)),"",VLOOKUP('Salidas Pacientes'!$C234,'BD Pacientes'!$A:I,2,FALSE))</f>
        <v>RC</v>
      </c>
      <c r="E234" s="16" t="str">
        <f>IF(ISERROR(VLOOKUP('Salidas Pacientes'!$C234,'BD Pacientes'!$A:I,3,FALSE)),"",VLOOKUP('Salidas Pacientes'!$C234,'BD Pacientes'!$A:I,3,FALSE))</f>
        <v>EMMA REYES CARRANZA</v>
      </c>
      <c r="F234" s="17" t="str">
        <f>IF(ISERROR(VLOOKUP('Salidas Pacientes'!$C234,'BD Pacientes'!$A:I,4,FALSE)),"",VLOOKUP('Salidas Pacientes'!$C234,'BD Pacientes'!$A:I,4,FALSE))</f>
        <v>F</v>
      </c>
      <c r="G234" s="95">
        <f>IF(ISERROR(VLOOKUP('Salidas Pacientes'!$C234,'BD Pacientes'!$A:I,5,FALSE)),"",VLOOKUP('Salidas Pacientes'!$C234,'BD Pacientes'!$A:I,5,FALSE))</f>
        <v>0</v>
      </c>
      <c r="H234" s="95" t="str">
        <f t="shared" ca="1" si="0"/>
        <v>123 año, 7 mes</v>
      </c>
      <c r="I234" s="97" t="str">
        <f>IF(ISERROR(VLOOKUP('Salidas Pacientes'!$C234,'BD Pacientes'!$A:$I,6,FALSE)),"",VLOOKUP('Salidas Pacientes'!$C234,'BD Pacientes'!$A:$I,6,FALSE))</f>
        <v>CALLE 12B #42-26</v>
      </c>
      <c r="J234" s="98">
        <f>IF(ISERROR(VLOOKUP('Salidas Pacientes'!$C234,'BD Pacientes'!$A:$I,7,FALSE)),"",VLOOKUP('Salidas Pacientes'!$C234,'BD Pacientes'!$A:$I,7,FALSE))</f>
        <v>0</v>
      </c>
      <c r="K234" s="99">
        <f>IF(ISERROR(VLOOKUP('Salidas Pacientes'!$C234,'BD Pacientes'!$A:$I,8,FALSE)),"",VLOOKUP('Salidas Pacientes'!$C234,'BD Pacientes'!$A:$I,8,FALSE))</f>
        <v>0</v>
      </c>
      <c r="L234" s="17">
        <f>IF(ISERROR(VLOOKUP('Salidas Pacientes'!$C234,'BD Pacientes'!$A:$I,9,FALSE)),"",VLOOKUP('Salidas Pacientes'!$C234,'BD Pacientes'!$A:$I,9,FALSE))</f>
        <v>0</v>
      </c>
      <c r="M234" s="17" t="s">
        <v>47</v>
      </c>
      <c r="N234" s="16" t="str">
        <f>IF(ISERROR(VLOOKUP('Salidas Pacientes'!$M234,Inventario!$A$2:$M$21,2,FALSE)),"",VLOOKUP('Salidas Pacientes'!$M234,Inventario!$A$2:$M$21,2,FALSE))</f>
        <v>Nimenrix</v>
      </c>
      <c r="O234" s="16" t="str">
        <f>IF(ISERROR(VLOOKUP('Salidas Pacientes'!$M234,Inventario!$A$2:$M$21,3,FALSE)),"",VLOOKUP('Salidas Pacientes'!$M234,Inventario!$A$2:$M$21,3,FALSE))</f>
        <v>Meningococo</v>
      </c>
      <c r="P234" s="100" t="str">
        <f>IF(ISERROR(VLOOKUP('Salidas Pacientes'!$M234,Inventario!$A$2:$M$21,4,FALSE)),"",VLOOKUP('Salidas Pacientes'!$M234,Inventario!$A$2:$M$21,4,FALSE))</f>
        <v>Cobo Medical</v>
      </c>
      <c r="Q234" s="100" t="str">
        <f>IF(ISERROR(VLOOKUP('Salidas Pacientes'!$M234,Inventario!$A$2:$M$21,5,FALSE)),"",VLOOKUP('Salidas Pacientes'!$M234,Inventario!$A$2:$M$21,5,FALSE))</f>
        <v>Pfizer</v>
      </c>
      <c r="R234" s="17" t="str">
        <f>IF(ISERROR(VLOOKUP('Salidas Pacientes'!$M234,Inventario!$A$2:$M$21,6,FALSE)),"",VLOOKUP('Salidas Pacientes'!$M234,Inventario!$A$2:$M$21,6,FALSE))</f>
        <v>3904</v>
      </c>
      <c r="S234" s="101" t="s">
        <v>169</v>
      </c>
      <c r="T234" s="102">
        <f>IF(ISERROR(VLOOKUP('Salidas Pacientes'!$S234,Entradas!$H$1:$I$412,2,FALSE)),"",VLOOKUP('Salidas Pacientes'!$S234,Entradas!$H$1:$I$412,2,FALSE))</f>
        <v>44834</v>
      </c>
      <c r="U234" s="98"/>
      <c r="V234" s="98">
        <v>1</v>
      </c>
      <c r="W234" s="105"/>
    </row>
    <row r="235" spans="1:23" ht="15.75" hidden="1" customHeight="1" outlineLevel="1">
      <c r="A235" s="95">
        <v>44516</v>
      </c>
      <c r="B235" s="95" t="s">
        <v>276</v>
      </c>
      <c r="C235" s="98">
        <v>1109572726</v>
      </c>
      <c r="D235" s="17" t="str">
        <f>IF(ISERROR(VLOOKUP('Salidas Pacientes'!$C235,'BD Pacientes'!$A:I,2,FALSE)),"",VLOOKUP('Salidas Pacientes'!$C235,'BD Pacientes'!$A:I,2,FALSE))</f>
        <v>RC</v>
      </c>
      <c r="E235" s="16" t="str">
        <f>IF(ISERROR(VLOOKUP('Salidas Pacientes'!$C235,'BD Pacientes'!$A:I,3,FALSE)),"",VLOOKUP('Salidas Pacientes'!$C235,'BD Pacientes'!$A:I,3,FALSE))</f>
        <v>JERONIMO CUERVO PAZ</v>
      </c>
      <c r="F235" s="17" t="str">
        <f>IF(ISERROR(VLOOKUP('Salidas Pacientes'!$C235,'BD Pacientes'!$A:I,4,FALSE)),"",VLOOKUP('Salidas Pacientes'!$C235,'BD Pacientes'!$A:I,4,FALSE))</f>
        <v>M</v>
      </c>
      <c r="G235" s="95">
        <f>IF(ISERROR(VLOOKUP('Salidas Pacientes'!$C235,'BD Pacientes'!$A:I,5,FALSE)),"",VLOOKUP('Salidas Pacientes'!$C235,'BD Pacientes'!$A:I,5,FALSE))</f>
        <v>44452</v>
      </c>
      <c r="H235" s="95" t="str">
        <f t="shared" ca="1" si="0"/>
        <v>1 año, 11 mes</v>
      </c>
      <c r="I235" s="97" t="str">
        <f>IF(ISERROR(VLOOKUP('Salidas Pacientes'!$C235,'BD Pacientes'!$A:$I,6,FALSE)),"",VLOOKUP('Salidas Pacientes'!$C235,'BD Pacientes'!$A:$I,6,FALSE))</f>
        <v>CRA 1B # 51-36</v>
      </c>
      <c r="J235" s="98">
        <f>IF(ISERROR(VLOOKUP('Salidas Pacientes'!$C235,'BD Pacientes'!$A:$I,7,FALSE)),"",VLOOKUP('Salidas Pacientes'!$C235,'BD Pacientes'!$A:$I,7,FALSE))</f>
        <v>1143842440</v>
      </c>
      <c r="K235" s="99" t="str">
        <f>IF(ISERROR(VLOOKUP('Salidas Pacientes'!$C235,'BD Pacientes'!$A:$I,8,FALSE)),"",VLOOKUP('Salidas Pacientes'!$C235,'BD Pacientes'!$A:$I,8,FALSE))</f>
        <v>ANGELICA PAZ</v>
      </c>
      <c r="L235" s="17">
        <f>IF(ISERROR(VLOOKUP('Salidas Pacientes'!$C235,'BD Pacientes'!$A:$I,9,FALSE)),"",VLOOKUP('Salidas Pacientes'!$C235,'BD Pacientes'!$A:$I,9,FALSE))</f>
        <v>3043833586</v>
      </c>
      <c r="M235" s="17" t="s">
        <v>77</v>
      </c>
      <c r="N235" s="16" t="str">
        <f>IF(ISERROR(VLOOKUP('Salidas Pacientes'!$M235,Inventario!$A$2:$M$21,2,FALSE)),"",VLOOKUP('Salidas Pacientes'!$M235,Inventario!$A$2:$M$21,2,FALSE))</f>
        <v>Hexaxim</v>
      </c>
      <c r="O235" s="16" t="str">
        <f>IF(ISERROR(VLOOKUP('Salidas Pacientes'!$M235,Inventario!$A$2:$M$21,3,FALSE)),"",VLOOKUP('Salidas Pacientes'!$M235,Inventario!$A$2:$M$21,3,FALSE))</f>
        <v>DPAT + VPI + HIB + HB</v>
      </c>
      <c r="P235" s="100" t="str">
        <f>IF(ISERROR(VLOOKUP('Salidas Pacientes'!$M235,Inventario!$A$2:$M$21,4,FALSE)),"",VLOOKUP('Salidas Pacientes'!$M235,Inventario!$A$2:$M$21,4,FALSE))</f>
        <v>IPS FARALLONES</v>
      </c>
      <c r="Q235" s="100" t="str">
        <f>IF(ISERROR(VLOOKUP('Salidas Pacientes'!$M235,Inventario!$A$2:$M$21,5,FALSE)),"",VLOOKUP('Salidas Pacientes'!$M235,Inventario!$A$2:$M$21,5,FALSE))</f>
        <v>Sanofi</v>
      </c>
      <c r="R235" s="17" t="str">
        <f>IF(ISERROR(VLOOKUP('Salidas Pacientes'!$M235,Inventario!$A$2:$M$21,6,FALSE)),"",VLOOKUP('Salidas Pacientes'!$M235,Inventario!$A$2:$M$21,6,FALSE))</f>
        <v>3800</v>
      </c>
      <c r="S235" s="101" t="s">
        <v>174</v>
      </c>
      <c r="T235" s="102">
        <f>IF(ISERROR(VLOOKUP('Salidas Pacientes'!$S235,Entradas!$H$1:$I$412,2,FALSE)),"",VLOOKUP('Salidas Pacientes'!$S235,Entradas!$H$1:$I$412,2,FALSE))</f>
        <v>44772</v>
      </c>
      <c r="U235" s="98"/>
      <c r="V235" s="98">
        <v>1</v>
      </c>
      <c r="W235" s="105"/>
    </row>
    <row r="236" spans="1:23" ht="15.75" hidden="1" customHeight="1" outlineLevel="1">
      <c r="A236" s="95">
        <v>44516</v>
      </c>
      <c r="B236" s="95" t="s">
        <v>276</v>
      </c>
      <c r="C236" s="98">
        <v>1109572726</v>
      </c>
      <c r="D236" s="17" t="str">
        <f>IF(ISERROR(VLOOKUP('Salidas Pacientes'!$C236,'BD Pacientes'!$A:I,2,FALSE)),"",VLOOKUP('Salidas Pacientes'!$C236,'BD Pacientes'!$A:I,2,FALSE))</f>
        <v>RC</v>
      </c>
      <c r="E236" s="16" t="str">
        <f>IF(ISERROR(VLOOKUP('Salidas Pacientes'!$C236,'BD Pacientes'!$A:I,3,FALSE)),"",VLOOKUP('Salidas Pacientes'!$C236,'BD Pacientes'!$A:I,3,FALSE))</f>
        <v>JERONIMO CUERVO PAZ</v>
      </c>
      <c r="F236" s="17" t="str">
        <f>IF(ISERROR(VLOOKUP('Salidas Pacientes'!$C236,'BD Pacientes'!$A:I,4,FALSE)),"",VLOOKUP('Salidas Pacientes'!$C236,'BD Pacientes'!$A:I,4,FALSE))</f>
        <v>M</v>
      </c>
      <c r="G236" s="95">
        <f>IF(ISERROR(VLOOKUP('Salidas Pacientes'!$C236,'BD Pacientes'!$A:I,5,FALSE)),"",VLOOKUP('Salidas Pacientes'!$C236,'BD Pacientes'!$A:I,5,FALSE))</f>
        <v>44452</v>
      </c>
      <c r="H236" s="95" t="str">
        <f t="shared" ca="1" si="0"/>
        <v>1 año, 11 mes</v>
      </c>
      <c r="I236" s="97" t="str">
        <f>IF(ISERROR(VLOOKUP('Salidas Pacientes'!$C236,'BD Pacientes'!$A:$I,6,FALSE)),"",VLOOKUP('Salidas Pacientes'!$C236,'BD Pacientes'!$A:$I,6,FALSE))</f>
        <v>CRA 1B # 51-36</v>
      </c>
      <c r="J236" s="98">
        <f>IF(ISERROR(VLOOKUP('Salidas Pacientes'!$C236,'BD Pacientes'!$A:$I,7,FALSE)),"",VLOOKUP('Salidas Pacientes'!$C236,'BD Pacientes'!$A:$I,7,FALSE))</f>
        <v>1143842440</v>
      </c>
      <c r="K236" s="99" t="str">
        <f>IF(ISERROR(VLOOKUP('Salidas Pacientes'!$C236,'BD Pacientes'!$A:$I,8,FALSE)),"",VLOOKUP('Salidas Pacientes'!$C236,'BD Pacientes'!$A:$I,8,FALSE))</f>
        <v>ANGELICA PAZ</v>
      </c>
      <c r="L236" s="17">
        <f>IF(ISERROR(VLOOKUP('Salidas Pacientes'!$C236,'BD Pacientes'!$A:$I,9,FALSE)),"",VLOOKUP('Salidas Pacientes'!$C236,'BD Pacientes'!$A:$I,9,FALSE))</f>
        <v>3043833586</v>
      </c>
      <c r="M236" s="17" t="s">
        <v>54</v>
      </c>
      <c r="N236" s="16" t="str">
        <f>IF(ISERROR(VLOOKUP('Salidas Pacientes'!$M236,Inventario!$A$2:$M$21,2,FALSE)),"",VLOOKUP('Salidas Pacientes'!$M236,Inventario!$A$2:$M$21,2,FALSE))</f>
        <v>Prevenar</v>
      </c>
      <c r="O236" s="16" t="str">
        <f>IF(ISERROR(VLOOKUP('Salidas Pacientes'!$M236,Inventario!$A$2:$M$21,3,FALSE)),"",VLOOKUP('Salidas Pacientes'!$M236,Inventario!$A$2:$M$21,3,FALSE))</f>
        <v>Neumococo 13V</v>
      </c>
      <c r="P236" s="100" t="str">
        <f>IF(ISERROR(VLOOKUP('Salidas Pacientes'!$M236,Inventario!$A$2:$M$21,4,FALSE)),"",VLOOKUP('Salidas Pacientes'!$M236,Inventario!$A$2:$M$21,4,FALSE))</f>
        <v>Cobo Medical</v>
      </c>
      <c r="Q236" s="100" t="str">
        <f>IF(ISERROR(VLOOKUP('Salidas Pacientes'!$M236,Inventario!$A$2:$M$21,5,FALSE)),"",VLOOKUP('Salidas Pacientes'!$M236,Inventario!$A$2:$M$21,5,FALSE))</f>
        <v>Pfizer</v>
      </c>
      <c r="R236" s="17" t="str">
        <f>IF(ISERROR(VLOOKUP('Salidas Pacientes'!$M236,Inventario!$A$2:$M$21,6,FALSE)),"",VLOOKUP('Salidas Pacientes'!$M236,Inventario!$A$2:$M$21,6,FALSE))</f>
        <v>2156</v>
      </c>
      <c r="S236" s="101" t="s">
        <v>167</v>
      </c>
      <c r="T236" s="102">
        <f>IF(ISERROR(VLOOKUP('Salidas Pacientes'!$S236,Entradas!$H$1:$I$412,2,FALSE)),"",VLOOKUP('Salidas Pacientes'!$S236,Entradas!$H$1:$I$412,2,FALSE))</f>
        <v>44865</v>
      </c>
      <c r="U236" s="98"/>
      <c r="V236" s="98">
        <v>1</v>
      </c>
      <c r="W236" s="105"/>
    </row>
    <row r="237" spans="1:23" ht="15.75" hidden="1" customHeight="1" outlineLevel="1">
      <c r="A237" s="95">
        <v>44516</v>
      </c>
      <c r="B237" s="95" t="s">
        <v>276</v>
      </c>
      <c r="C237" s="98">
        <v>1109572726</v>
      </c>
      <c r="D237" s="17" t="str">
        <f>IF(ISERROR(VLOOKUP('Salidas Pacientes'!$C237,'BD Pacientes'!$A:I,2,FALSE)),"",VLOOKUP('Salidas Pacientes'!$C237,'BD Pacientes'!$A:I,2,FALSE))</f>
        <v>RC</v>
      </c>
      <c r="E237" s="16" t="str">
        <f>IF(ISERROR(VLOOKUP('Salidas Pacientes'!$C237,'BD Pacientes'!$A:I,3,FALSE)),"",VLOOKUP('Salidas Pacientes'!$C237,'BD Pacientes'!$A:I,3,FALSE))</f>
        <v>JERONIMO CUERVO PAZ</v>
      </c>
      <c r="F237" s="17" t="str">
        <f>IF(ISERROR(VLOOKUP('Salidas Pacientes'!$C237,'BD Pacientes'!$A:I,4,FALSE)),"",VLOOKUP('Salidas Pacientes'!$C237,'BD Pacientes'!$A:I,4,FALSE))</f>
        <v>M</v>
      </c>
      <c r="G237" s="95">
        <f>IF(ISERROR(VLOOKUP('Salidas Pacientes'!$C237,'BD Pacientes'!$A:I,5,FALSE)),"",VLOOKUP('Salidas Pacientes'!$C237,'BD Pacientes'!$A:I,5,FALSE))</f>
        <v>44452</v>
      </c>
      <c r="H237" s="95" t="str">
        <f t="shared" ca="1" si="0"/>
        <v>1 año, 11 mes</v>
      </c>
      <c r="I237" s="97" t="str">
        <f>IF(ISERROR(VLOOKUP('Salidas Pacientes'!$C237,'BD Pacientes'!$A:$I,6,FALSE)),"",VLOOKUP('Salidas Pacientes'!$C237,'BD Pacientes'!$A:$I,6,FALSE))</f>
        <v>CRA 1B # 51-36</v>
      </c>
      <c r="J237" s="98">
        <f>IF(ISERROR(VLOOKUP('Salidas Pacientes'!$C237,'BD Pacientes'!$A:$I,7,FALSE)),"",VLOOKUP('Salidas Pacientes'!$C237,'BD Pacientes'!$A:$I,7,FALSE))</f>
        <v>1143842440</v>
      </c>
      <c r="K237" s="99" t="str">
        <f>IF(ISERROR(VLOOKUP('Salidas Pacientes'!$C237,'BD Pacientes'!$A:$I,8,FALSE)),"",VLOOKUP('Salidas Pacientes'!$C237,'BD Pacientes'!$A:$I,8,FALSE))</f>
        <v>ANGELICA PAZ</v>
      </c>
      <c r="L237" s="17">
        <f>IF(ISERROR(VLOOKUP('Salidas Pacientes'!$C237,'BD Pacientes'!$A:$I,9,FALSE)),"",VLOOKUP('Salidas Pacientes'!$C237,'BD Pacientes'!$A:$I,9,FALSE))</f>
        <v>3043833586</v>
      </c>
      <c r="M237" s="17" t="s">
        <v>96</v>
      </c>
      <c r="N237" s="16" t="str">
        <f>IF(ISERROR(VLOOKUP('Salidas Pacientes'!$M237,Inventario!$A$2:$M$21,2,FALSE)),"",VLOOKUP('Salidas Pacientes'!$M237,Inventario!$A$2:$M$21,2,FALSE))</f>
        <v>Rotateq</v>
      </c>
      <c r="O237" s="16" t="str">
        <f>IF(ISERROR(VLOOKUP('Salidas Pacientes'!$M237,Inventario!$A$2:$M$21,3,FALSE)),"",VLOOKUP('Salidas Pacientes'!$M237,Inventario!$A$2:$M$21,3,FALSE))</f>
        <v>Rotavirus Vivo Atenuado</v>
      </c>
      <c r="P237" s="100" t="str">
        <f>IF(ISERROR(VLOOKUP('Salidas Pacientes'!$M237,Inventario!$A$2:$M$21,4,FALSE)),"",VLOOKUP('Salidas Pacientes'!$M237,Inventario!$A$2:$M$21,4,FALSE))</f>
        <v>IPS FARALLONES</v>
      </c>
      <c r="Q237" s="100" t="str">
        <f>IF(ISERROR(VLOOKUP('Salidas Pacientes'!$M237,Inventario!$A$2:$M$21,5,FALSE)),"",VLOOKUP('Salidas Pacientes'!$M237,Inventario!$A$2:$M$21,5,FALSE))</f>
        <v>Merck</v>
      </c>
      <c r="R237" s="17" t="str">
        <f>IF(ISERROR(VLOOKUP('Salidas Pacientes'!$M237,Inventario!$A$2:$M$21,6,FALSE)),"",VLOOKUP('Salidas Pacientes'!$M237,Inventario!$A$2:$M$21,6,FALSE))</f>
        <v>1800</v>
      </c>
      <c r="S237" s="101" t="s">
        <v>182</v>
      </c>
      <c r="T237" s="102">
        <f>IF(ISERROR(VLOOKUP('Salidas Pacientes'!$S237,Entradas!$H$1:$I$412,2,FALSE)),"",VLOOKUP('Salidas Pacientes'!$S237,Entradas!$H$1:$I$412,2,FALSE))</f>
        <v>44973</v>
      </c>
      <c r="U237" s="98"/>
      <c r="V237" s="98">
        <v>1</v>
      </c>
      <c r="W237" s="105"/>
    </row>
    <row r="238" spans="1:23" ht="15.75" hidden="1" customHeight="1" outlineLevel="1">
      <c r="A238" s="95">
        <v>44516</v>
      </c>
      <c r="B238" s="95" t="s">
        <v>276</v>
      </c>
      <c r="C238" s="98">
        <v>1108572384</v>
      </c>
      <c r="D238" s="17" t="str">
        <f>IF(ISERROR(VLOOKUP('Salidas Pacientes'!$C238,'BD Pacientes'!$A:I,2,FALSE)),"",VLOOKUP('Salidas Pacientes'!$C238,'BD Pacientes'!$A:I,2,FALSE))</f>
        <v>RC</v>
      </c>
      <c r="E238" s="16" t="str">
        <f>IF(ISERROR(VLOOKUP('Salidas Pacientes'!$C238,'BD Pacientes'!$A:I,3,FALSE)),"",VLOOKUP('Salidas Pacientes'!$C238,'BD Pacientes'!$A:I,3,FALSE))</f>
        <v>EMMANUEL OREJUELA CORREA</v>
      </c>
      <c r="F238" s="17" t="str">
        <f>IF(ISERROR(VLOOKUP('Salidas Pacientes'!$C238,'BD Pacientes'!$A:I,4,FALSE)),"",VLOOKUP('Salidas Pacientes'!$C238,'BD Pacientes'!$A:I,4,FALSE))</f>
        <v>M</v>
      </c>
      <c r="G238" s="95">
        <f>IF(ISERROR(VLOOKUP('Salidas Pacientes'!$C238,'BD Pacientes'!$A:I,5,FALSE)),"",VLOOKUP('Salidas Pacientes'!$C238,'BD Pacientes'!$A:I,5,FALSE))</f>
        <v>44357</v>
      </c>
      <c r="H238" s="95" t="str">
        <f t="shared" ca="1" si="0"/>
        <v>2 año, 2 mes</v>
      </c>
      <c r="I238" s="97" t="str">
        <f>IF(ISERROR(VLOOKUP('Salidas Pacientes'!$C238,'BD Pacientes'!$A:$I,6,FALSE)),"",VLOOKUP('Salidas Pacientes'!$C238,'BD Pacientes'!$A:$I,6,FALSE))</f>
        <v>CRA 83E # 54-79</v>
      </c>
      <c r="J238" s="98">
        <f>IF(ISERROR(VLOOKUP('Salidas Pacientes'!$C238,'BD Pacientes'!$A:$I,7,FALSE)),"",VLOOKUP('Salidas Pacientes'!$C238,'BD Pacientes'!$A:$I,7,FALSE))</f>
        <v>1151941659</v>
      </c>
      <c r="K238" s="99" t="str">
        <f>IF(ISERROR(VLOOKUP('Salidas Pacientes'!$C238,'BD Pacientes'!$A:$I,8,FALSE)),"",VLOOKUP('Salidas Pacientes'!$C238,'BD Pacientes'!$A:$I,8,FALSE))</f>
        <v>CAROLINA CORREA</v>
      </c>
      <c r="L238" s="17">
        <f>IF(ISERROR(VLOOKUP('Salidas Pacientes'!$C238,'BD Pacientes'!$A:$I,9,FALSE)),"",VLOOKUP('Salidas Pacientes'!$C238,'BD Pacientes'!$A:$I,9,FALSE))</f>
        <v>3162382076</v>
      </c>
      <c r="M238" s="17" t="s">
        <v>47</v>
      </c>
      <c r="N238" s="16" t="str">
        <f>IF(ISERROR(VLOOKUP('Salidas Pacientes'!$M238,Inventario!$A$2:$M$21,2,FALSE)),"",VLOOKUP('Salidas Pacientes'!$M238,Inventario!$A$2:$M$21,2,FALSE))</f>
        <v>Nimenrix</v>
      </c>
      <c r="O238" s="16" t="str">
        <f>IF(ISERROR(VLOOKUP('Salidas Pacientes'!$M238,Inventario!$A$2:$M$21,3,FALSE)),"",VLOOKUP('Salidas Pacientes'!$M238,Inventario!$A$2:$M$21,3,FALSE))</f>
        <v>Meningococo</v>
      </c>
      <c r="P238" s="100" t="str">
        <f>IF(ISERROR(VLOOKUP('Salidas Pacientes'!$M238,Inventario!$A$2:$M$21,4,FALSE)),"",VLOOKUP('Salidas Pacientes'!$M238,Inventario!$A$2:$M$21,4,FALSE))</f>
        <v>Cobo Medical</v>
      </c>
      <c r="Q238" s="100" t="str">
        <f>IF(ISERROR(VLOOKUP('Salidas Pacientes'!$M238,Inventario!$A$2:$M$21,5,FALSE)),"",VLOOKUP('Salidas Pacientes'!$M238,Inventario!$A$2:$M$21,5,FALSE))</f>
        <v>Pfizer</v>
      </c>
      <c r="R238" s="17" t="str">
        <f>IF(ISERROR(VLOOKUP('Salidas Pacientes'!$M238,Inventario!$A$2:$M$21,6,FALSE)),"",VLOOKUP('Salidas Pacientes'!$M238,Inventario!$A$2:$M$21,6,FALSE))</f>
        <v>3904</v>
      </c>
      <c r="S238" s="101" t="s">
        <v>169</v>
      </c>
      <c r="T238" s="102">
        <f>IF(ISERROR(VLOOKUP('Salidas Pacientes'!$S238,Entradas!$H$1:$I$412,2,FALSE)),"",VLOOKUP('Salidas Pacientes'!$S238,Entradas!$H$1:$I$412,2,FALSE))</f>
        <v>44834</v>
      </c>
      <c r="U238" s="98"/>
      <c r="V238" s="98">
        <v>1</v>
      </c>
      <c r="W238" s="105"/>
    </row>
    <row r="239" spans="1:23" ht="15.75" hidden="1" customHeight="1" outlineLevel="1">
      <c r="A239" s="95">
        <v>44518</v>
      </c>
      <c r="B239" s="95" t="s">
        <v>276</v>
      </c>
      <c r="C239" s="98">
        <v>1232816501</v>
      </c>
      <c r="D239" s="17" t="str">
        <f>IF(ISERROR(VLOOKUP('Salidas Pacientes'!$C239,'BD Pacientes'!$A:I,2,FALSE)),"",VLOOKUP('Salidas Pacientes'!$C239,'BD Pacientes'!$A:I,2,FALSE))</f>
        <v>RC</v>
      </c>
      <c r="E239" s="16" t="str">
        <f>IF(ISERROR(VLOOKUP('Salidas Pacientes'!$C239,'BD Pacientes'!$A:I,3,FALSE)),"",VLOOKUP('Salidas Pacientes'!$C239,'BD Pacientes'!$A:I,3,FALSE))</f>
        <v>SALOMON SALCEDO IZAR</v>
      </c>
      <c r="F239" s="17" t="str">
        <f>IF(ISERROR(VLOOKUP('Salidas Pacientes'!$C239,'BD Pacientes'!$A:I,4,FALSE)),"",VLOOKUP('Salidas Pacientes'!$C239,'BD Pacientes'!$A:I,4,FALSE))</f>
        <v>M</v>
      </c>
      <c r="G239" s="95">
        <f>IF(ISERROR(VLOOKUP('Salidas Pacientes'!$C239,'BD Pacientes'!$A:I,5,FALSE)),"",VLOOKUP('Salidas Pacientes'!$C239,'BD Pacientes'!$A:I,5,FALSE))</f>
        <v>44363</v>
      </c>
      <c r="H239" s="95" t="str">
        <f t="shared" ca="1" si="0"/>
        <v>2 año, 2 mes</v>
      </c>
      <c r="I239" s="97" t="str">
        <f>IF(ISERROR(VLOOKUP('Salidas Pacientes'!$C239,'BD Pacientes'!$A:$I,6,FALSE)),"",VLOOKUP('Salidas Pacientes'!$C239,'BD Pacientes'!$A:$I,6,FALSE))</f>
        <v>CALLE 5C # 29-99</v>
      </c>
      <c r="J239" s="98" t="str">
        <f>IF(ISERROR(VLOOKUP('Salidas Pacientes'!$C239,'BD Pacientes'!$A:$I,7,FALSE)),"",VLOOKUP('Salidas Pacientes'!$C239,'BD Pacientes'!$A:$I,7,FALSE))</f>
        <v>CE 514483</v>
      </c>
      <c r="K239" s="99" t="str">
        <f>IF(ISERROR(VLOOKUP('Salidas Pacientes'!$C239,'BD Pacientes'!$A:$I,8,FALSE)),"",VLOOKUP('Salidas Pacientes'!$C239,'BD Pacientes'!$A:$I,8,FALSE))</f>
        <v>FARIDE IZAR</v>
      </c>
      <c r="L239" s="17">
        <f>IF(ISERROR(VLOOKUP('Salidas Pacientes'!$C239,'BD Pacientes'!$A:$I,9,FALSE)),"",VLOOKUP('Salidas Pacientes'!$C239,'BD Pacientes'!$A:$I,9,FALSE))</f>
        <v>3003007011</v>
      </c>
      <c r="M239" s="17" t="s">
        <v>47</v>
      </c>
      <c r="N239" s="16" t="str">
        <f>IF(ISERROR(VLOOKUP('Salidas Pacientes'!$M239,Inventario!$A$2:$M$21,2,FALSE)),"",VLOOKUP('Salidas Pacientes'!$M239,Inventario!$A$2:$M$21,2,FALSE))</f>
        <v>Nimenrix</v>
      </c>
      <c r="O239" s="16" t="str">
        <f>IF(ISERROR(VLOOKUP('Salidas Pacientes'!$M239,Inventario!$A$2:$M$21,3,FALSE)),"",VLOOKUP('Salidas Pacientes'!$M239,Inventario!$A$2:$M$21,3,FALSE))</f>
        <v>Meningococo</v>
      </c>
      <c r="P239" s="100" t="str">
        <f>IF(ISERROR(VLOOKUP('Salidas Pacientes'!$M239,Inventario!$A$2:$M$21,4,FALSE)),"",VLOOKUP('Salidas Pacientes'!$M239,Inventario!$A$2:$M$21,4,FALSE))</f>
        <v>Cobo Medical</v>
      </c>
      <c r="Q239" s="100" t="str">
        <f>IF(ISERROR(VLOOKUP('Salidas Pacientes'!$M239,Inventario!$A$2:$M$21,5,FALSE)),"",VLOOKUP('Salidas Pacientes'!$M239,Inventario!$A$2:$M$21,5,FALSE))</f>
        <v>Pfizer</v>
      </c>
      <c r="R239" s="17" t="str">
        <f>IF(ISERROR(VLOOKUP('Salidas Pacientes'!$M239,Inventario!$A$2:$M$21,6,FALSE)),"",VLOOKUP('Salidas Pacientes'!$M239,Inventario!$A$2:$M$21,6,FALSE))</f>
        <v>3904</v>
      </c>
      <c r="S239" s="101" t="s">
        <v>169</v>
      </c>
      <c r="T239" s="102">
        <f>IF(ISERROR(VLOOKUP('Salidas Pacientes'!$S239,Entradas!$H$1:$I$412,2,FALSE)),"",VLOOKUP('Salidas Pacientes'!$S239,Entradas!$H$1:$I$412,2,FALSE))</f>
        <v>44834</v>
      </c>
      <c r="U239" s="98"/>
      <c r="V239" s="98">
        <v>1</v>
      </c>
      <c r="W239" s="105"/>
    </row>
    <row r="240" spans="1:23" ht="15.75" hidden="1" customHeight="1" outlineLevel="1">
      <c r="A240" s="95">
        <v>44518</v>
      </c>
      <c r="B240" s="95" t="s">
        <v>276</v>
      </c>
      <c r="C240" s="98">
        <v>1109548111</v>
      </c>
      <c r="D240" s="17" t="str">
        <f>IF(ISERROR(VLOOKUP('Salidas Pacientes'!$C240,'BD Pacientes'!$A:I,2,FALSE)),"",VLOOKUP('Salidas Pacientes'!$C240,'BD Pacientes'!$A:I,2,FALSE))</f>
        <v>TI</v>
      </c>
      <c r="E240" s="16" t="str">
        <f>IF(ISERROR(VLOOKUP('Salidas Pacientes'!$C240,'BD Pacientes'!$A:I,3,FALSE)),"",VLOOKUP('Salidas Pacientes'!$C240,'BD Pacientes'!$A:I,3,FALSE))</f>
        <v>MARIA JOSE MALDONADO</v>
      </c>
      <c r="F240" s="17" t="str">
        <f>IF(ISERROR(VLOOKUP('Salidas Pacientes'!$C240,'BD Pacientes'!$A:I,4,FALSE)),"",VLOOKUP('Salidas Pacientes'!$C240,'BD Pacientes'!$A:I,4,FALSE))</f>
        <v>F</v>
      </c>
      <c r="G240" s="95">
        <f>IF(ISERROR(VLOOKUP('Salidas Pacientes'!$C240,'BD Pacientes'!$A:I,5,FALSE)),"",VLOOKUP('Salidas Pacientes'!$C240,'BD Pacientes'!$A:I,5,FALSE))</f>
        <v>0</v>
      </c>
      <c r="H240" s="95" t="str">
        <f t="shared" ca="1" si="0"/>
        <v>123 año, 7 mes</v>
      </c>
      <c r="I240" s="97" t="str">
        <f>IF(ISERROR(VLOOKUP('Salidas Pacientes'!$C240,'BD Pacientes'!$A:$I,6,FALSE)),"",VLOOKUP('Salidas Pacientes'!$C240,'BD Pacientes'!$A:$I,6,FALSE))</f>
        <v>VEREDA ANDES BAJOS CASA 14</v>
      </c>
      <c r="J240" s="98">
        <f>IF(ISERROR(VLOOKUP('Salidas Pacientes'!$C240,'BD Pacientes'!$A:$I,7,FALSE)),"",VLOOKUP('Salidas Pacientes'!$C240,'BD Pacientes'!$A:$I,7,FALSE))</f>
        <v>0</v>
      </c>
      <c r="K240" s="99">
        <f>IF(ISERROR(VLOOKUP('Salidas Pacientes'!$C240,'BD Pacientes'!$A:$I,8,FALSE)),"",VLOOKUP('Salidas Pacientes'!$C240,'BD Pacientes'!$A:$I,8,FALSE))</f>
        <v>0</v>
      </c>
      <c r="L240" s="17">
        <f>IF(ISERROR(VLOOKUP('Salidas Pacientes'!$C240,'BD Pacientes'!$A:$I,9,FALSE)),"",VLOOKUP('Salidas Pacientes'!$C240,'BD Pacientes'!$A:$I,9,FALSE))</f>
        <v>0</v>
      </c>
      <c r="M240" s="17" t="s">
        <v>104</v>
      </c>
      <c r="N240" s="16" t="str">
        <f>IF(ISERROR(VLOOKUP('Salidas Pacientes'!$M240,Inventario!$A$2:$M$21,2,FALSE)),"",VLOOKUP('Salidas Pacientes'!$M240,Inventario!$A$2:$M$21,2,FALSE))</f>
        <v>Boostrix</v>
      </c>
      <c r="O240" s="16" t="str">
        <f>IF(ISERROR(VLOOKUP('Salidas Pacientes'!$M240,Inventario!$A$2:$M$21,3,FALSE)),"",VLOOKUP('Salidas Pacientes'!$M240,Inventario!$A$2:$M$21,3,FALSE))</f>
        <v>DPT</v>
      </c>
      <c r="P240" s="100" t="str">
        <f>IF(ISERROR(VLOOKUP('Salidas Pacientes'!$M240,Inventario!$A$2:$M$21,4,FALSE)),"",VLOOKUP('Salidas Pacientes'!$M240,Inventario!$A$2:$M$21,4,FALSE))</f>
        <v>IPS FARALLONES</v>
      </c>
      <c r="Q240" s="100" t="str">
        <f>IF(ISERROR(VLOOKUP('Salidas Pacientes'!$M240,Inventario!$A$2:$M$21,5,FALSE)),"",VLOOKUP('Salidas Pacientes'!$M240,Inventario!$A$2:$M$21,5,FALSE))</f>
        <v>Glaxo</v>
      </c>
      <c r="R240" s="17" t="str">
        <f>IF(ISERROR(VLOOKUP('Salidas Pacientes'!$M240,Inventario!$A$2:$M$21,6,FALSE)),"",VLOOKUP('Salidas Pacientes'!$M240,Inventario!$A$2:$M$21,6,FALSE))</f>
        <v>300</v>
      </c>
      <c r="S240" s="101" t="s">
        <v>164</v>
      </c>
      <c r="T240" s="102">
        <f>IF(ISERROR(VLOOKUP('Salidas Pacientes'!$S240,Entradas!$H$1:$I$412,2,FALSE)),"",VLOOKUP('Salidas Pacientes'!$S240,Entradas!$H$1:$I$412,2,FALSE))</f>
        <v>44834</v>
      </c>
      <c r="U240" s="98"/>
      <c r="V240" s="98">
        <v>1</v>
      </c>
      <c r="W240" s="105"/>
    </row>
    <row r="241" spans="1:23" ht="15.75" hidden="1" customHeight="1" outlineLevel="1">
      <c r="A241" s="95">
        <v>44518</v>
      </c>
      <c r="B241" s="95" t="s">
        <v>276</v>
      </c>
      <c r="C241" s="98">
        <v>1109548111</v>
      </c>
      <c r="D241" s="17" t="str">
        <f>IF(ISERROR(VLOOKUP('Salidas Pacientes'!$C241,'BD Pacientes'!$A:I,2,FALSE)),"",VLOOKUP('Salidas Pacientes'!$C241,'BD Pacientes'!$A:I,2,FALSE))</f>
        <v>TI</v>
      </c>
      <c r="E241" s="16" t="str">
        <f>IF(ISERROR(VLOOKUP('Salidas Pacientes'!$C241,'BD Pacientes'!$A:I,3,FALSE)),"",VLOOKUP('Salidas Pacientes'!$C241,'BD Pacientes'!$A:I,3,FALSE))</f>
        <v>MARIA JOSE MALDONADO</v>
      </c>
      <c r="F241" s="17" t="str">
        <f>IF(ISERROR(VLOOKUP('Salidas Pacientes'!$C241,'BD Pacientes'!$A:I,4,FALSE)),"",VLOOKUP('Salidas Pacientes'!$C241,'BD Pacientes'!$A:I,4,FALSE))</f>
        <v>F</v>
      </c>
      <c r="G241" s="95">
        <f>IF(ISERROR(VLOOKUP('Salidas Pacientes'!$C241,'BD Pacientes'!$A:I,5,FALSE)),"",VLOOKUP('Salidas Pacientes'!$C241,'BD Pacientes'!$A:I,5,FALSE))</f>
        <v>0</v>
      </c>
      <c r="H241" s="95" t="str">
        <f t="shared" ca="1" si="0"/>
        <v>123 año, 7 mes</v>
      </c>
      <c r="I241" s="97" t="str">
        <f>IF(ISERROR(VLOOKUP('Salidas Pacientes'!$C241,'BD Pacientes'!$A:$I,6,FALSE)),"",VLOOKUP('Salidas Pacientes'!$C241,'BD Pacientes'!$A:$I,6,FALSE))</f>
        <v>VEREDA ANDES BAJOS CASA 14</v>
      </c>
      <c r="J241" s="98">
        <f>IF(ISERROR(VLOOKUP('Salidas Pacientes'!$C241,'BD Pacientes'!$A:$I,7,FALSE)),"",VLOOKUP('Salidas Pacientes'!$C241,'BD Pacientes'!$A:$I,7,FALSE))</f>
        <v>0</v>
      </c>
      <c r="K241" s="99">
        <f>IF(ISERROR(VLOOKUP('Salidas Pacientes'!$C241,'BD Pacientes'!$A:$I,8,FALSE)),"",VLOOKUP('Salidas Pacientes'!$C241,'BD Pacientes'!$A:$I,8,FALSE))</f>
        <v>0</v>
      </c>
      <c r="L241" s="17">
        <f>IF(ISERROR(VLOOKUP('Salidas Pacientes'!$C241,'BD Pacientes'!$A:$I,9,FALSE)),"",VLOOKUP('Salidas Pacientes'!$C241,'BD Pacientes'!$A:$I,9,FALSE))</f>
        <v>0</v>
      </c>
      <c r="M241" s="17" t="s">
        <v>89</v>
      </c>
      <c r="N241" s="16" t="str">
        <f>IF(ISERROR(VLOOKUP('Salidas Pacientes'!$M241,Inventario!$A$2:$M$21,2,FALSE)),"",VLOOKUP('Salidas Pacientes'!$M241,Inventario!$A$2:$M$21,2,FALSE))</f>
        <v>Fluquadri</v>
      </c>
      <c r="O241" s="16" t="str">
        <f>IF(ISERROR(VLOOKUP('Salidas Pacientes'!$M241,Inventario!$A$2:$M$21,3,FALSE)),"",VLOOKUP('Salidas Pacientes'!$M241,Inventario!$A$2:$M$21,3,FALSE))</f>
        <v>Influenza</v>
      </c>
      <c r="P241" s="100" t="str">
        <f>IF(ISERROR(VLOOKUP('Salidas Pacientes'!$M241,Inventario!$A$2:$M$21,4,FALSE)),"",VLOOKUP('Salidas Pacientes'!$M241,Inventario!$A$2:$M$21,4,FALSE))</f>
        <v>IPS FARALLONES</v>
      </c>
      <c r="Q241" s="100" t="str">
        <f>IF(ISERROR(VLOOKUP('Salidas Pacientes'!$M241,Inventario!$A$2:$M$21,5,FALSE)),"",VLOOKUP('Salidas Pacientes'!$M241,Inventario!$A$2:$M$21,5,FALSE))</f>
        <v>Sanofi</v>
      </c>
      <c r="R241" s="17" t="str">
        <f>IF(ISERROR(VLOOKUP('Salidas Pacientes'!$M241,Inventario!$A$2:$M$21,6,FALSE)),"",VLOOKUP('Salidas Pacientes'!$M241,Inventario!$A$2:$M$21,6,FALSE))</f>
        <v>164992</v>
      </c>
      <c r="S241" s="101" t="s">
        <v>181</v>
      </c>
      <c r="T241" s="102">
        <f>IF(ISERROR(VLOOKUP('Salidas Pacientes'!$S241,Entradas!$H$1:$I$412,2,FALSE)),"",VLOOKUP('Salidas Pacientes'!$S241,Entradas!$H$1:$I$412,2,FALSE))</f>
        <v>44561</v>
      </c>
      <c r="U241" s="98"/>
      <c r="V241" s="98">
        <v>1</v>
      </c>
      <c r="W241" s="105"/>
    </row>
    <row r="242" spans="1:23" ht="15.75" hidden="1" customHeight="1" outlineLevel="1">
      <c r="A242" s="95">
        <v>44519</v>
      </c>
      <c r="B242" s="95" t="s">
        <v>276</v>
      </c>
      <c r="C242" s="98">
        <v>1232816464</v>
      </c>
      <c r="D242" s="17" t="str">
        <f>IF(ISERROR(VLOOKUP('Salidas Pacientes'!$C242,'BD Pacientes'!$A:I,2,FALSE)),"",VLOOKUP('Salidas Pacientes'!$C242,'BD Pacientes'!$A:I,2,FALSE))</f>
        <v>RC</v>
      </c>
      <c r="E242" s="16" t="str">
        <f>IF(ISERROR(VLOOKUP('Salidas Pacientes'!$C242,'BD Pacientes'!$A:I,3,FALSE)),"",VLOOKUP('Salidas Pacientes'!$C242,'BD Pacientes'!$A:I,3,FALSE))</f>
        <v>EMILIANO LUCIO RODRIGUEZ</v>
      </c>
      <c r="F242" s="17" t="str">
        <f>IF(ISERROR(VLOOKUP('Salidas Pacientes'!$C242,'BD Pacientes'!$A:I,4,FALSE)),"",VLOOKUP('Salidas Pacientes'!$C242,'BD Pacientes'!$A:I,4,FALSE))</f>
        <v>M</v>
      </c>
      <c r="G242" s="95">
        <f>IF(ISERROR(VLOOKUP('Salidas Pacientes'!$C242,'BD Pacientes'!$A:I,5,FALSE)),"",VLOOKUP('Salidas Pacientes'!$C242,'BD Pacientes'!$A:I,5,FALSE))</f>
        <v>44362</v>
      </c>
      <c r="H242" s="95" t="str">
        <f t="shared" ca="1" si="0"/>
        <v>2 año, 2 mes</v>
      </c>
      <c r="I242" s="97" t="str">
        <f>IF(ISERROR(VLOOKUP('Salidas Pacientes'!$C242,'BD Pacientes'!$A:$I,6,FALSE)),"",VLOOKUP('Salidas Pacientes'!$C242,'BD Pacientes'!$A:$I,6,FALSE))</f>
        <v>AV 5BN # 64N-80</v>
      </c>
      <c r="J242" s="98">
        <f>IF(ISERROR(VLOOKUP('Salidas Pacientes'!$C242,'BD Pacientes'!$A:$I,7,FALSE)),"",VLOOKUP('Salidas Pacientes'!$C242,'BD Pacientes'!$A:$I,7,FALSE))</f>
        <v>1143835116</v>
      </c>
      <c r="K242" s="99" t="str">
        <f>IF(ISERROR(VLOOKUP('Salidas Pacientes'!$C242,'BD Pacientes'!$A:$I,8,FALSE)),"",VLOOKUP('Salidas Pacientes'!$C242,'BD Pacientes'!$A:$I,8,FALSE))</f>
        <v>DIANA RODRIGUEZ</v>
      </c>
      <c r="L242" s="17">
        <f>IF(ISERROR(VLOOKUP('Salidas Pacientes'!$C242,'BD Pacientes'!$A:$I,9,FALSE)),"",VLOOKUP('Salidas Pacientes'!$C242,'BD Pacientes'!$A:$I,9,FALSE))</f>
        <v>3046685324</v>
      </c>
      <c r="M242" s="17" t="s">
        <v>47</v>
      </c>
      <c r="N242" s="16" t="str">
        <f>IF(ISERROR(VLOOKUP('Salidas Pacientes'!$M242,Inventario!$A$2:$M$21,2,FALSE)),"",VLOOKUP('Salidas Pacientes'!$M242,Inventario!$A$2:$M$21,2,FALSE))</f>
        <v>Nimenrix</v>
      </c>
      <c r="O242" s="16" t="str">
        <f>IF(ISERROR(VLOOKUP('Salidas Pacientes'!$M242,Inventario!$A$2:$M$21,3,FALSE)),"",VLOOKUP('Salidas Pacientes'!$M242,Inventario!$A$2:$M$21,3,FALSE))</f>
        <v>Meningococo</v>
      </c>
      <c r="P242" s="100" t="str">
        <f>IF(ISERROR(VLOOKUP('Salidas Pacientes'!$M242,Inventario!$A$2:$M$21,4,FALSE)),"",VLOOKUP('Salidas Pacientes'!$M242,Inventario!$A$2:$M$21,4,FALSE))</f>
        <v>Cobo Medical</v>
      </c>
      <c r="Q242" s="100" t="str">
        <f>IF(ISERROR(VLOOKUP('Salidas Pacientes'!$M242,Inventario!$A$2:$M$21,5,FALSE)),"",VLOOKUP('Salidas Pacientes'!$M242,Inventario!$A$2:$M$21,5,FALSE))</f>
        <v>Pfizer</v>
      </c>
      <c r="R242" s="17" t="str">
        <f>IF(ISERROR(VLOOKUP('Salidas Pacientes'!$M242,Inventario!$A$2:$M$21,6,FALSE)),"",VLOOKUP('Salidas Pacientes'!$M242,Inventario!$A$2:$M$21,6,FALSE))</f>
        <v>3904</v>
      </c>
      <c r="S242" s="101" t="s">
        <v>169</v>
      </c>
      <c r="T242" s="102">
        <f>IF(ISERROR(VLOOKUP('Salidas Pacientes'!$S242,Entradas!$H$1:$I$412,2,FALSE)),"",VLOOKUP('Salidas Pacientes'!$S242,Entradas!$H$1:$I$412,2,FALSE))</f>
        <v>44834</v>
      </c>
      <c r="U242" s="98"/>
      <c r="V242" s="98">
        <v>1</v>
      </c>
      <c r="W242" s="105"/>
    </row>
    <row r="243" spans="1:23" ht="15.75" hidden="1" customHeight="1" outlineLevel="1">
      <c r="A243" s="95">
        <v>44522</v>
      </c>
      <c r="B243" s="95" t="s">
        <v>276</v>
      </c>
      <c r="C243" s="98">
        <v>1232816176</v>
      </c>
      <c r="D243" s="17" t="str">
        <f>IF(ISERROR(VLOOKUP('Salidas Pacientes'!$C243,'BD Pacientes'!$A:I,2,FALSE)),"",VLOOKUP('Salidas Pacientes'!$C243,'BD Pacientes'!$A:I,2,FALSE))</f>
        <v>RC</v>
      </c>
      <c r="E243" s="16" t="str">
        <f>IF(ISERROR(VLOOKUP('Salidas Pacientes'!$C243,'BD Pacientes'!$A:I,3,FALSE)),"",VLOOKUP('Salidas Pacientes'!$C243,'BD Pacientes'!$A:I,3,FALSE))</f>
        <v>ANTONELLA SALAZAR ROMAN</v>
      </c>
      <c r="F243" s="17" t="str">
        <f>IF(ISERROR(VLOOKUP('Salidas Pacientes'!$C243,'BD Pacientes'!$A:I,4,FALSE)),"",VLOOKUP('Salidas Pacientes'!$C243,'BD Pacientes'!$A:I,4,FALSE))</f>
        <v>F</v>
      </c>
      <c r="G243" s="95">
        <f>IF(ISERROR(VLOOKUP('Salidas Pacientes'!$C243,'BD Pacientes'!$A:I,5,FALSE)),"",VLOOKUP('Salidas Pacientes'!$C243,'BD Pacientes'!$A:I,5,FALSE))</f>
        <v>44336</v>
      </c>
      <c r="H243" s="95" t="str">
        <f t="shared" ca="1" si="0"/>
        <v>2 año, 3 mes</v>
      </c>
      <c r="I243" s="97" t="str">
        <f>IF(ISERROR(VLOOKUP('Salidas Pacientes'!$C243,'BD Pacientes'!$A:$I,6,FALSE)),"",VLOOKUP('Salidas Pacientes'!$C243,'BD Pacientes'!$A:$I,6,FALSE))</f>
        <v>CRA 2B1 # 46B-39</v>
      </c>
      <c r="J243" s="98">
        <f>IF(ISERROR(VLOOKUP('Salidas Pacientes'!$C243,'BD Pacientes'!$A:$I,7,FALSE)),"",VLOOKUP('Salidas Pacientes'!$C243,'BD Pacientes'!$A:$I,7,FALSE))</f>
        <v>1143957497</v>
      </c>
      <c r="K243" s="99" t="str">
        <f>IF(ISERROR(VLOOKUP('Salidas Pacientes'!$C243,'BD Pacientes'!$A:$I,8,FALSE)),"",VLOOKUP('Salidas Pacientes'!$C243,'BD Pacientes'!$A:$I,8,FALSE))</f>
        <v xml:space="preserve">MARILADY ROMAN </v>
      </c>
      <c r="L243" s="17">
        <f>IF(ISERROR(VLOOKUP('Salidas Pacientes'!$C243,'BD Pacientes'!$A:$I,9,FALSE)),"",VLOOKUP('Salidas Pacientes'!$C243,'BD Pacientes'!$A:$I,9,FALSE))</f>
        <v>3156507007</v>
      </c>
      <c r="M243" s="17" t="s">
        <v>77</v>
      </c>
      <c r="N243" s="16" t="str">
        <f>IF(ISERROR(VLOOKUP('Salidas Pacientes'!$M243,Inventario!$A$2:$M$21,2,FALSE)),"",VLOOKUP('Salidas Pacientes'!$M243,Inventario!$A$2:$M$21,2,FALSE))</f>
        <v>Hexaxim</v>
      </c>
      <c r="O243" s="16" t="str">
        <f>IF(ISERROR(VLOOKUP('Salidas Pacientes'!$M243,Inventario!$A$2:$M$21,3,FALSE)),"",VLOOKUP('Salidas Pacientes'!$M243,Inventario!$A$2:$M$21,3,FALSE))</f>
        <v>DPAT + VPI + HIB + HB</v>
      </c>
      <c r="P243" s="100" t="str">
        <f>IF(ISERROR(VLOOKUP('Salidas Pacientes'!$M243,Inventario!$A$2:$M$21,4,FALSE)),"",VLOOKUP('Salidas Pacientes'!$M243,Inventario!$A$2:$M$21,4,FALSE))</f>
        <v>IPS FARALLONES</v>
      </c>
      <c r="Q243" s="100" t="str">
        <f>IF(ISERROR(VLOOKUP('Salidas Pacientes'!$M243,Inventario!$A$2:$M$21,5,FALSE)),"",VLOOKUP('Salidas Pacientes'!$M243,Inventario!$A$2:$M$21,5,FALSE))</f>
        <v>Sanofi</v>
      </c>
      <c r="R243" s="17" t="str">
        <f>IF(ISERROR(VLOOKUP('Salidas Pacientes'!$M243,Inventario!$A$2:$M$21,6,FALSE)),"",VLOOKUP('Salidas Pacientes'!$M243,Inventario!$A$2:$M$21,6,FALSE))</f>
        <v>3800</v>
      </c>
      <c r="S243" s="101" t="s">
        <v>174</v>
      </c>
      <c r="T243" s="102">
        <f>IF(ISERROR(VLOOKUP('Salidas Pacientes'!$S243,Entradas!$H$1:$I$412,2,FALSE)),"",VLOOKUP('Salidas Pacientes'!$S243,Entradas!$H$1:$I$412,2,FALSE))</f>
        <v>44772</v>
      </c>
      <c r="U243" s="98"/>
      <c r="V243" s="98">
        <v>1</v>
      </c>
      <c r="W243" s="105"/>
    </row>
    <row r="244" spans="1:23" ht="15.75" hidden="1" customHeight="1" outlineLevel="1">
      <c r="A244" s="95">
        <v>44522</v>
      </c>
      <c r="B244" s="95" t="s">
        <v>276</v>
      </c>
      <c r="C244" s="98">
        <v>1232816176</v>
      </c>
      <c r="D244" s="17" t="str">
        <f>IF(ISERROR(VLOOKUP('Salidas Pacientes'!$C244,'BD Pacientes'!$A:I,2,FALSE)),"",VLOOKUP('Salidas Pacientes'!$C244,'BD Pacientes'!$A:I,2,FALSE))</f>
        <v>RC</v>
      </c>
      <c r="E244" s="16" t="str">
        <f>IF(ISERROR(VLOOKUP('Salidas Pacientes'!$C244,'BD Pacientes'!$A:I,3,FALSE)),"",VLOOKUP('Salidas Pacientes'!$C244,'BD Pacientes'!$A:I,3,FALSE))</f>
        <v>ANTONELLA SALAZAR ROMAN</v>
      </c>
      <c r="F244" s="17" t="str">
        <f>IF(ISERROR(VLOOKUP('Salidas Pacientes'!$C244,'BD Pacientes'!$A:I,4,FALSE)),"",VLOOKUP('Salidas Pacientes'!$C244,'BD Pacientes'!$A:I,4,FALSE))</f>
        <v>F</v>
      </c>
      <c r="G244" s="95">
        <f>IF(ISERROR(VLOOKUP('Salidas Pacientes'!$C244,'BD Pacientes'!$A:I,5,FALSE)),"",VLOOKUP('Salidas Pacientes'!$C244,'BD Pacientes'!$A:I,5,FALSE))</f>
        <v>44336</v>
      </c>
      <c r="H244" s="95" t="str">
        <f t="shared" ca="1" si="0"/>
        <v>2 año, 3 mes</v>
      </c>
      <c r="I244" s="97" t="str">
        <f>IF(ISERROR(VLOOKUP('Salidas Pacientes'!$C244,'BD Pacientes'!$A:$I,6,FALSE)),"",VLOOKUP('Salidas Pacientes'!$C244,'BD Pacientes'!$A:$I,6,FALSE))</f>
        <v>CRA 2B1 # 46B-39</v>
      </c>
      <c r="J244" s="98">
        <f>IF(ISERROR(VLOOKUP('Salidas Pacientes'!$C244,'BD Pacientes'!$A:$I,7,FALSE)),"",VLOOKUP('Salidas Pacientes'!$C244,'BD Pacientes'!$A:$I,7,FALSE))</f>
        <v>1143957497</v>
      </c>
      <c r="K244" s="99" t="str">
        <f>IF(ISERROR(VLOOKUP('Salidas Pacientes'!$C244,'BD Pacientes'!$A:$I,8,FALSE)),"",VLOOKUP('Salidas Pacientes'!$C244,'BD Pacientes'!$A:$I,8,FALSE))</f>
        <v xml:space="preserve">MARILADY ROMAN </v>
      </c>
      <c r="L244" s="17">
        <f>IF(ISERROR(VLOOKUP('Salidas Pacientes'!$C244,'BD Pacientes'!$A:$I,9,FALSE)),"",VLOOKUP('Salidas Pacientes'!$C244,'BD Pacientes'!$A:$I,9,FALSE))</f>
        <v>3156507007</v>
      </c>
      <c r="M244" s="17" t="s">
        <v>89</v>
      </c>
      <c r="N244" s="16" t="str">
        <f>IF(ISERROR(VLOOKUP('Salidas Pacientes'!$M244,Inventario!$A$2:$M$21,2,FALSE)),"",VLOOKUP('Salidas Pacientes'!$M244,Inventario!$A$2:$M$21,2,FALSE))</f>
        <v>Fluquadri</v>
      </c>
      <c r="O244" s="16" t="str">
        <f>IF(ISERROR(VLOOKUP('Salidas Pacientes'!$M244,Inventario!$A$2:$M$21,3,FALSE)),"",VLOOKUP('Salidas Pacientes'!$M244,Inventario!$A$2:$M$21,3,FALSE))</f>
        <v>Influenza</v>
      </c>
      <c r="P244" s="100" t="str">
        <f>IF(ISERROR(VLOOKUP('Salidas Pacientes'!$M244,Inventario!$A$2:$M$21,4,FALSE)),"",VLOOKUP('Salidas Pacientes'!$M244,Inventario!$A$2:$M$21,4,FALSE))</f>
        <v>IPS FARALLONES</v>
      </c>
      <c r="Q244" s="100" t="str">
        <f>IF(ISERROR(VLOOKUP('Salidas Pacientes'!$M244,Inventario!$A$2:$M$21,5,FALSE)),"",VLOOKUP('Salidas Pacientes'!$M244,Inventario!$A$2:$M$21,5,FALSE))</f>
        <v>Sanofi</v>
      </c>
      <c r="R244" s="17" t="str">
        <f>IF(ISERROR(VLOOKUP('Salidas Pacientes'!$M244,Inventario!$A$2:$M$21,6,FALSE)),"",VLOOKUP('Salidas Pacientes'!$M244,Inventario!$A$2:$M$21,6,FALSE))</f>
        <v>164992</v>
      </c>
      <c r="S244" s="101" t="s">
        <v>181</v>
      </c>
      <c r="T244" s="102">
        <f>IF(ISERROR(VLOOKUP('Salidas Pacientes'!$S244,Entradas!$H$1:$I$412,2,FALSE)),"",VLOOKUP('Salidas Pacientes'!$S244,Entradas!$H$1:$I$412,2,FALSE))</f>
        <v>44561</v>
      </c>
      <c r="U244" s="98"/>
      <c r="V244" s="98">
        <v>1</v>
      </c>
      <c r="W244" s="105"/>
    </row>
    <row r="245" spans="1:23" ht="15.75" hidden="1" customHeight="1" outlineLevel="1">
      <c r="A245" s="95">
        <v>44523</v>
      </c>
      <c r="B245" s="95" t="s">
        <v>276</v>
      </c>
      <c r="C245" s="98">
        <v>1087840615</v>
      </c>
      <c r="D245" s="17" t="str">
        <f>IF(ISERROR(VLOOKUP('Salidas Pacientes'!$C245,'BD Pacientes'!$A:I,2,FALSE)),"",VLOOKUP('Salidas Pacientes'!$C245,'BD Pacientes'!$A:I,2,FALSE))</f>
        <v>RC</v>
      </c>
      <c r="E245" s="16" t="str">
        <f>IF(ISERROR(VLOOKUP('Salidas Pacientes'!$C245,'BD Pacientes'!$A:I,3,FALSE)),"",VLOOKUP('Salidas Pacientes'!$C245,'BD Pacientes'!$A:I,3,FALSE))</f>
        <v>MARIA DEL MAR QUIÑONEZ ARAUJO</v>
      </c>
      <c r="F245" s="17" t="str">
        <f>IF(ISERROR(VLOOKUP('Salidas Pacientes'!$C245,'BD Pacientes'!$A:I,4,FALSE)),"",VLOOKUP('Salidas Pacientes'!$C245,'BD Pacientes'!$A:I,4,FALSE))</f>
        <v>F</v>
      </c>
      <c r="G245" s="95">
        <f>IF(ISERROR(VLOOKUP('Salidas Pacientes'!$C245,'BD Pacientes'!$A:I,5,FALSE)),"",VLOOKUP('Salidas Pacientes'!$C245,'BD Pacientes'!$A:I,5,FALSE))</f>
        <v>44339</v>
      </c>
      <c r="H245" s="95" t="str">
        <f t="shared" ca="1" si="0"/>
        <v>2 año, 3 mes</v>
      </c>
      <c r="I245" s="97" t="str">
        <f>IF(ISERROR(VLOOKUP('Salidas Pacientes'!$C245,'BD Pacientes'!$A:$I,6,FALSE)),"",VLOOKUP('Salidas Pacientes'!$C245,'BD Pacientes'!$A:$I,6,FALSE))</f>
        <v>CALLE 45 # 86-35</v>
      </c>
      <c r="J245" s="98">
        <f>IF(ISERROR(VLOOKUP('Salidas Pacientes'!$C245,'BD Pacientes'!$A:$I,7,FALSE)),"",VLOOKUP('Salidas Pacientes'!$C245,'BD Pacientes'!$A:$I,7,FALSE))</f>
        <v>0</v>
      </c>
      <c r="K245" s="99" t="str">
        <f>IF(ISERROR(VLOOKUP('Salidas Pacientes'!$C245,'BD Pacientes'!$A:$I,8,FALSE)),"",VLOOKUP('Salidas Pacientes'!$C245,'BD Pacientes'!$A:$I,8,FALSE))</f>
        <v>ANGELA ARAUJO</v>
      </c>
      <c r="L245" s="17">
        <f>IF(ISERROR(VLOOKUP('Salidas Pacientes'!$C245,'BD Pacientes'!$A:$I,9,FALSE)),"",VLOOKUP('Salidas Pacientes'!$C245,'BD Pacientes'!$A:$I,9,FALSE))</f>
        <v>3147281189</v>
      </c>
      <c r="M245" s="17" t="s">
        <v>47</v>
      </c>
      <c r="N245" s="16" t="str">
        <f>IF(ISERROR(VLOOKUP('Salidas Pacientes'!$M245,Inventario!$A$2:$M$21,2,FALSE)),"",VLOOKUP('Salidas Pacientes'!$M245,Inventario!$A$2:$M$21,2,FALSE))</f>
        <v>Nimenrix</v>
      </c>
      <c r="O245" s="16" t="str">
        <f>IF(ISERROR(VLOOKUP('Salidas Pacientes'!$M245,Inventario!$A$2:$M$21,3,FALSE)),"",VLOOKUP('Salidas Pacientes'!$M245,Inventario!$A$2:$M$21,3,FALSE))</f>
        <v>Meningococo</v>
      </c>
      <c r="P245" s="100" t="str">
        <f>IF(ISERROR(VLOOKUP('Salidas Pacientes'!$M245,Inventario!$A$2:$M$21,4,FALSE)),"",VLOOKUP('Salidas Pacientes'!$M245,Inventario!$A$2:$M$21,4,FALSE))</f>
        <v>Cobo Medical</v>
      </c>
      <c r="Q245" s="100" t="str">
        <f>IF(ISERROR(VLOOKUP('Salidas Pacientes'!$M245,Inventario!$A$2:$M$21,5,FALSE)),"",VLOOKUP('Salidas Pacientes'!$M245,Inventario!$A$2:$M$21,5,FALSE))</f>
        <v>Pfizer</v>
      </c>
      <c r="R245" s="17" t="str">
        <f>IF(ISERROR(VLOOKUP('Salidas Pacientes'!$M245,Inventario!$A$2:$M$21,6,FALSE)),"",VLOOKUP('Salidas Pacientes'!$M245,Inventario!$A$2:$M$21,6,FALSE))</f>
        <v>3904</v>
      </c>
      <c r="S245" s="101" t="s">
        <v>169</v>
      </c>
      <c r="T245" s="102">
        <f>IF(ISERROR(VLOOKUP('Salidas Pacientes'!$S245,Entradas!$H$1:$I$412,2,FALSE)),"",VLOOKUP('Salidas Pacientes'!$S245,Entradas!$H$1:$I$412,2,FALSE))</f>
        <v>44834</v>
      </c>
      <c r="U245" s="98"/>
      <c r="V245" s="98">
        <v>1</v>
      </c>
      <c r="W245" s="105"/>
    </row>
    <row r="246" spans="1:23" ht="15.75" hidden="1" customHeight="1" outlineLevel="1">
      <c r="A246" s="95">
        <v>44523</v>
      </c>
      <c r="B246" s="95" t="s">
        <v>276</v>
      </c>
      <c r="C246" s="98">
        <v>1024631</v>
      </c>
      <c r="D246" s="17" t="str">
        <f>IF(ISERROR(VLOOKUP('Salidas Pacientes'!$C246,'BD Pacientes'!$A:I,2,FALSE)),"",VLOOKUP('Salidas Pacientes'!$C246,'BD Pacientes'!$A:I,2,FALSE))</f>
        <v>CE</v>
      </c>
      <c r="E246" s="16" t="str">
        <f>IF(ISERROR(VLOOKUP('Salidas Pacientes'!$C246,'BD Pacientes'!$A:I,3,FALSE)),"",VLOOKUP('Salidas Pacientes'!$C246,'BD Pacientes'!$A:I,3,FALSE))</f>
        <v>MARIA ALEJANDRA ROJAS LA BORDE</v>
      </c>
      <c r="F246" s="17" t="str">
        <f>IF(ISERROR(VLOOKUP('Salidas Pacientes'!$C246,'BD Pacientes'!$A:I,4,FALSE)),"",VLOOKUP('Salidas Pacientes'!$C246,'BD Pacientes'!$A:I,4,FALSE))</f>
        <v>F</v>
      </c>
      <c r="G246" s="95">
        <f>IF(ISERROR(VLOOKUP('Salidas Pacientes'!$C246,'BD Pacientes'!$A:I,5,FALSE)),"",VLOOKUP('Salidas Pacientes'!$C246,'BD Pacientes'!$A:I,5,FALSE))</f>
        <v>38554</v>
      </c>
      <c r="H246" s="95" t="str">
        <f t="shared" ca="1" si="0"/>
        <v>18 año, 1 mes</v>
      </c>
      <c r="I246" s="97" t="str">
        <f>IF(ISERROR(VLOOKUP('Salidas Pacientes'!$C246,'BD Pacientes'!$A:$I,6,FALSE)),"",VLOOKUP('Salidas Pacientes'!$C246,'BD Pacientes'!$A:$I,6,FALSE))</f>
        <v>CRA 116 # 9-10</v>
      </c>
      <c r="J246" s="98">
        <f>IF(ISERROR(VLOOKUP('Salidas Pacientes'!$C246,'BD Pacientes'!$A:$I,7,FALSE)),"",VLOOKUP('Salidas Pacientes'!$C246,'BD Pacientes'!$A:$I,7,FALSE))</f>
        <v>0</v>
      </c>
      <c r="K246" s="99" t="str">
        <f>IF(ISERROR(VLOOKUP('Salidas Pacientes'!$C246,'BD Pacientes'!$A:$I,8,FALSE)),"",VLOOKUP('Salidas Pacientes'!$C246,'BD Pacientes'!$A:$I,8,FALSE))</f>
        <v>MARY LA BORDE</v>
      </c>
      <c r="L246" s="17">
        <f>IF(ISERROR(VLOOKUP('Salidas Pacientes'!$C246,'BD Pacientes'!$A:$I,9,FALSE)),"",VLOOKUP('Salidas Pacientes'!$C246,'BD Pacientes'!$A:$I,9,FALSE))</f>
        <v>3152938820</v>
      </c>
      <c r="M246" s="17" t="s">
        <v>89</v>
      </c>
      <c r="N246" s="16" t="str">
        <f>IF(ISERROR(VLOOKUP('Salidas Pacientes'!$M246,Inventario!$A$2:$M$21,2,FALSE)),"",VLOOKUP('Salidas Pacientes'!$M246,Inventario!$A$2:$M$21,2,FALSE))</f>
        <v>Fluquadri</v>
      </c>
      <c r="O246" s="16" t="str">
        <f>IF(ISERROR(VLOOKUP('Salidas Pacientes'!$M246,Inventario!$A$2:$M$21,3,FALSE)),"",VLOOKUP('Salidas Pacientes'!$M246,Inventario!$A$2:$M$21,3,FALSE))</f>
        <v>Influenza</v>
      </c>
      <c r="P246" s="100" t="str">
        <f>IF(ISERROR(VLOOKUP('Salidas Pacientes'!$M246,Inventario!$A$2:$M$21,4,FALSE)),"",VLOOKUP('Salidas Pacientes'!$M246,Inventario!$A$2:$M$21,4,FALSE))</f>
        <v>IPS FARALLONES</v>
      </c>
      <c r="Q246" s="100" t="str">
        <f>IF(ISERROR(VLOOKUP('Salidas Pacientes'!$M246,Inventario!$A$2:$M$21,5,FALSE)),"",VLOOKUP('Salidas Pacientes'!$M246,Inventario!$A$2:$M$21,5,FALSE))</f>
        <v>Sanofi</v>
      </c>
      <c r="R246" s="17" t="str">
        <f>IF(ISERROR(VLOOKUP('Salidas Pacientes'!$M246,Inventario!$A$2:$M$21,6,FALSE)),"",VLOOKUP('Salidas Pacientes'!$M246,Inventario!$A$2:$M$21,6,FALSE))</f>
        <v>164992</v>
      </c>
      <c r="S246" s="101" t="s">
        <v>181</v>
      </c>
      <c r="T246" s="102">
        <f>IF(ISERROR(VLOOKUP('Salidas Pacientes'!$S246,Entradas!$H$1:$I$412,2,FALSE)),"",VLOOKUP('Salidas Pacientes'!$S246,Entradas!$H$1:$I$412,2,FALSE))</f>
        <v>44561</v>
      </c>
      <c r="U246" s="98"/>
      <c r="V246" s="98">
        <v>1</v>
      </c>
      <c r="W246" s="105"/>
    </row>
    <row r="247" spans="1:23" ht="15.75" hidden="1" customHeight="1" outlineLevel="1">
      <c r="A247" s="95">
        <v>44523</v>
      </c>
      <c r="B247" s="95" t="s">
        <v>276</v>
      </c>
      <c r="C247" s="98">
        <v>1024632</v>
      </c>
      <c r="D247" s="17" t="str">
        <f>IF(ISERROR(VLOOKUP('Salidas Pacientes'!$C247,'BD Pacientes'!$A:I,2,FALSE)),"",VLOOKUP('Salidas Pacientes'!$C247,'BD Pacientes'!$A:I,2,FALSE))</f>
        <v>CE</v>
      </c>
      <c r="E247" s="16" t="str">
        <f>IF(ISERROR(VLOOKUP('Salidas Pacientes'!$C247,'BD Pacientes'!$A:I,3,FALSE)),"",VLOOKUP('Salidas Pacientes'!$C247,'BD Pacientes'!$A:I,3,FALSE))</f>
        <v>LUIS FERNANDO ROJAS LA BORDE</v>
      </c>
      <c r="F247" s="17" t="str">
        <f>IF(ISERROR(VLOOKUP('Salidas Pacientes'!$C247,'BD Pacientes'!$A:I,4,FALSE)),"",VLOOKUP('Salidas Pacientes'!$C247,'BD Pacientes'!$A:I,4,FALSE))</f>
        <v>M</v>
      </c>
      <c r="G247" s="95">
        <f>IF(ISERROR(VLOOKUP('Salidas Pacientes'!$C247,'BD Pacientes'!$A:I,5,FALSE)),"",VLOOKUP('Salidas Pacientes'!$C247,'BD Pacientes'!$A:I,5,FALSE))</f>
        <v>40041</v>
      </c>
      <c r="H247" s="95" t="str">
        <f t="shared" ca="1" si="0"/>
        <v>14 año, 0 mes</v>
      </c>
      <c r="I247" s="97" t="str">
        <f>IF(ISERROR(VLOOKUP('Salidas Pacientes'!$C247,'BD Pacientes'!$A:$I,6,FALSE)),"",VLOOKUP('Salidas Pacientes'!$C247,'BD Pacientes'!$A:$I,6,FALSE))</f>
        <v>CRA 116 # 9-10</v>
      </c>
      <c r="J247" s="98">
        <f>IF(ISERROR(VLOOKUP('Salidas Pacientes'!$C247,'BD Pacientes'!$A:$I,7,FALSE)),"",VLOOKUP('Salidas Pacientes'!$C247,'BD Pacientes'!$A:$I,7,FALSE))</f>
        <v>0</v>
      </c>
      <c r="K247" s="99" t="str">
        <f>IF(ISERROR(VLOOKUP('Salidas Pacientes'!$C247,'BD Pacientes'!$A:$I,8,FALSE)),"",VLOOKUP('Salidas Pacientes'!$C247,'BD Pacientes'!$A:$I,8,FALSE))</f>
        <v>MARY LA BORDE</v>
      </c>
      <c r="L247" s="17">
        <f>IF(ISERROR(VLOOKUP('Salidas Pacientes'!$C247,'BD Pacientes'!$A:$I,9,FALSE)),"",VLOOKUP('Salidas Pacientes'!$C247,'BD Pacientes'!$A:$I,9,FALSE))</f>
        <v>3152938820</v>
      </c>
      <c r="M247" s="17" t="s">
        <v>89</v>
      </c>
      <c r="N247" s="16" t="str">
        <f>IF(ISERROR(VLOOKUP('Salidas Pacientes'!$M247,Inventario!$A$2:$M$21,2,FALSE)),"",VLOOKUP('Salidas Pacientes'!$M247,Inventario!$A$2:$M$21,2,FALSE))</f>
        <v>Fluquadri</v>
      </c>
      <c r="O247" s="16" t="str">
        <f>IF(ISERROR(VLOOKUP('Salidas Pacientes'!$M247,Inventario!$A$2:$M$21,3,FALSE)),"",VLOOKUP('Salidas Pacientes'!$M247,Inventario!$A$2:$M$21,3,FALSE))</f>
        <v>Influenza</v>
      </c>
      <c r="P247" s="100" t="str">
        <f>IF(ISERROR(VLOOKUP('Salidas Pacientes'!$M247,Inventario!$A$2:$M$21,4,FALSE)),"",VLOOKUP('Salidas Pacientes'!$M247,Inventario!$A$2:$M$21,4,FALSE))</f>
        <v>IPS FARALLONES</v>
      </c>
      <c r="Q247" s="100" t="str">
        <f>IF(ISERROR(VLOOKUP('Salidas Pacientes'!$M247,Inventario!$A$2:$M$21,5,FALSE)),"",VLOOKUP('Salidas Pacientes'!$M247,Inventario!$A$2:$M$21,5,FALSE))</f>
        <v>Sanofi</v>
      </c>
      <c r="R247" s="17" t="str">
        <f>IF(ISERROR(VLOOKUP('Salidas Pacientes'!$M247,Inventario!$A$2:$M$21,6,FALSE)),"",VLOOKUP('Salidas Pacientes'!$M247,Inventario!$A$2:$M$21,6,FALSE))</f>
        <v>164992</v>
      </c>
      <c r="S247" s="101" t="s">
        <v>181</v>
      </c>
      <c r="T247" s="102">
        <f>IF(ISERROR(VLOOKUP('Salidas Pacientes'!$S247,Entradas!$H$1:$I$412,2,FALSE)),"",VLOOKUP('Salidas Pacientes'!$S247,Entradas!$H$1:$I$412,2,FALSE))</f>
        <v>44561</v>
      </c>
      <c r="U247" s="98"/>
      <c r="V247" s="98">
        <v>1</v>
      </c>
      <c r="W247" s="105"/>
    </row>
    <row r="248" spans="1:23" ht="15.75" hidden="1" customHeight="1" outlineLevel="1">
      <c r="A248" s="95">
        <v>44523</v>
      </c>
      <c r="B248" s="95" t="s">
        <v>276</v>
      </c>
      <c r="C248" s="98">
        <v>1109939225</v>
      </c>
      <c r="D248" s="17" t="str">
        <f>IF(ISERROR(VLOOKUP('Salidas Pacientes'!$C248,'BD Pacientes'!$A:I,2,FALSE)),"",VLOOKUP('Salidas Pacientes'!$C248,'BD Pacientes'!$A:I,2,FALSE))</f>
        <v>RC</v>
      </c>
      <c r="E248" s="16" t="str">
        <f>IF(ISERROR(VLOOKUP('Salidas Pacientes'!$C248,'BD Pacientes'!$A:I,3,FALSE)),"",VLOOKUP('Salidas Pacientes'!$C248,'BD Pacientes'!$A:I,3,FALSE))</f>
        <v>LINDA VICTORIA HERRERA ABRIL</v>
      </c>
      <c r="F248" s="17" t="str">
        <f>IF(ISERROR(VLOOKUP('Salidas Pacientes'!$C248,'BD Pacientes'!$A:I,4,FALSE)),"",VLOOKUP('Salidas Pacientes'!$C248,'BD Pacientes'!$A:I,4,FALSE))</f>
        <v>F</v>
      </c>
      <c r="G248" s="95">
        <f>IF(ISERROR(VLOOKUP('Salidas Pacientes'!$C248,'BD Pacientes'!$A:I,5,FALSE)),"",VLOOKUP('Salidas Pacientes'!$C248,'BD Pacientes'!$A:I,5,FALSE))</f>
        <v>0</v>
      </c>
      <c r="H248" s="95" t="str">
        <f t="shared" ca="1" si="0"/>
        <v>123 año, 7 mes</v>
      </c>
      <c r="I248" s="97" t="str">
        <f>IF(ISERROR(VLOOKUP('Salidas Pacientes'!$C248,'BD Pacientes'!$A:$I,6,FALSE)),"",VLOOKUP('Salidas Pacientes'!$C248,'BD Pacientes'!$A:$I,6,FALSE))</f>
        <v>CALLE 39 # 15A-18</v>
      </c>
      <c r="J248" s="98">
        <f>IF(ISERROR(VLOOKUP('Salidas Pacientes'!$C248,'BD Pacientes'!$A:$I,7,FALSE)),"",VLOOKUP('Salidas Pacientes'!$C248,'BD Pacientes'!$A:$I,7,FALSE))</f>
        <v>0</v>
      </c>
      <c r="K248" s="99">
        <f>IF(ISERROR(VLOOKUP('Salidas Pacientes'!$C248,'BD Pacientes'!$A:$I,8,FALSE)),"",VLOOKUP('Salidas Pacientes'!$C248,'BD Pacientes'!$A:$I,8,FALSE))</f>
        <v>0</v>
      </c>
      <c r="L248" s="17">
        <f>IF(ISERROR(VLOOKUP('Salidas Pacientes'!$C248,'BD Pacientes'!$A:$I,9,FALSE)),"",VLOOKUP('Salidas Pacientes'!$C248,'BD Pacientes'!$A:$I,9,FALSE))</f>
        <v>0</v>
      </c>
      <c r="M248" s="17" t="s">
        <v>47</v>
      </c>
      <c r="N248" s="16" t="str">
        <f>IF(ISERROR(VLOOKUP('Salidas Pacientes'!$M248,Inventario!$A$2:$M$21,2,FALSE)),"",VLOOKUP('Salidas Pacientes'!$M248,Inventario!$A$2:$M$21,2,FALSE))</f>
        <v>Nimenrix</v>
      </c>
      <c r="O248" s="16" t="str">
        <f>IF(ISERROR(VLOOKUP('Salidas Pacientes'!$M248,Inventario!$A$2:$M$21,3,FALSE)),"",VLOOKUP('Salidas Pacientes'!$M248,Inventario!$A$2:$M$21,3,FALSE))</f>
        <v>Meningococo</v>
      </c>
      <c r="P248" s="100" t="str">
        <f>IF(ISERROR(VLOOKUP('Salidas Pacientes'!$M248,Inventario!$A$2:$M$21,4,FALSE)),"",VLOOKUP('Salidas Pacientes'!$M248,Inventario!$A$2:$M$21,4,FALSE))</f>
        <v>Cobo Medical</v>
      </c>
      <c r="Q248" s="100" t="str">
        <f>IF(ISERROR(VLOOKUP('Salidas Pacientes'!$M248,Inventario!$A$2:$M$21,5,FALSE)),"",VLOOKUP('Salidas Pacientes'!$M248,Inventario!$A$2:$M$21,5,FALSE))</f>
        <v>Pfizer</v>
      </c>
      <c r="R248" s="17" t="str">
        <f>IF(ISERROR(VLOOKUP('Salidas Pacientes'!$M248,Inventario!$A$2:$M$21,6,FALSE)),"",VLOOKUP('Salidas Pacientes'!$M248,Inventario!$A$2:$M$21,6,FALSE))</f>
        <v>3904</v>
      </c>
      <c r="S248" s="101" t="s">
        <v>169</v>
      </c>
      <c r="T248" s="102">
        <f>IF(ISERROR(VLOOKUP('Salidas Pacientes'!$S248,Entradas!$H$1:$I$412,2,FALSE)),"",VLOOKUP('Salidas Pacientes'!$S248,Entradas!$H$1:$I$412,2,FALSE))</f>
        <v>44834</v>
      </c>
      <c r="U248" s="98"/>
      <c r="V248" s="98">
        <v>1</v>
      </c>
      <c r="W248" s="105"/>
    </row>
    <row r="249" spans="1:23" ht="15.75" hidden="1" customHeight="1" outlineLevel="1">
      <c r="A249" s="95">
        <v>44523</v>
      </c>
      <c r="B249" s="95" t="s">
        <v>276</v>
      </c>
      <c r="C249" s="98">
        <v>1232815382</v>
      </c>
      <c r="D249" s="17" t="str">
        <f>IF(ISERROR(VLOOKUP('Salidas Pacientes'!$C249,'BD Pacientes'!$A:I,2,FALSE)),"",VLOOKUP('Salidas Pacientes'!$C249,'BD Pacientes'!$A:I,2,FALSE))</f>
        <v>RC</v>
      </c>
      <c r="E249" s="16" t="str">
        <f>IF(ISERROR(VLOOKUP('Salidas Pacientes'!$C249,'BD Pacientes'!$A:I,3,FALSE)),"",VLOOKUP('Salidas Pacientes'!$C249,'BD Pacientes'!$A:I,3,FALSE))</f>
        <v>GUADALUPE PAZ SERRANO</v>
      </c>
      <c r="F249" s="17" t="str">
        <f>IF(ISERROR(VLOOKUP('Salidas Pacientes'!$C249,'BD Pacientes'!$A:I,4,FALSE)),"",VLOOKUP('Salidas Pacientes'!$C249,'BD Pacientes'!$A:I,4,FALSE))</f>
        <v>F</v>
      </c>
      <c r="G249" s="95">
        <f>IF(ISERROR(VLOOKUP('Salidas Pacientes'!$C249,'BD Pacientes'!$A:I,5,FALSE)),"",VLOOKUP('Salidas Pacientes'!$C249,'BD Pacientes'!$A:I,5,FALSE))</f>
        <v>0</v>
      </c>
      <c r="H249" s="95" t="str">
        <f t="shared" ca="1" si="0"/>
        <v>123 año, 7 mes</v>
      </c>
      <c r="I249" s="97" t="str">
        <f>IF(ISERROR(VLOOKUP('Salidas Pacientes'!$C249,'BD Pacientes'!$A:$I,6,FALSE)),"",VLOOKUP('Salidas Pacientes'!$C249,'BD Pacientes'!$A:$I,6,FALSE))</f>
        <v>CRA 49A # 13A-60</v>
      </c>
      <c r="J249" s="98">
        <f>IF(ISERROR(VLOOKUP('Salidas Pacientes'!$C249,'BD Pacientes'!$A:$I,7,FALSE)),"",VLOOKUP('Salidas Pacientes'!$C249,'BD Pacientes'!$A:$I,7,FALSE))</f>
        <v>0</v>
      </c>
      <c r="K249" s="99">
        <f>IF(ISERROR(VLOOKUP('Salidas Pacientes'!$C249,'BD Pacientes'!$A:$I,8,FALSE)),"",VLOOKUP('Salidas Pacientes'!$C249,'BD Pacientes'!$A:$I,8,FALSE))</f>
        <v>0</v>
      </c>
      <c r="L249" s="17">
        <f>IF(ISERROR(VLOOKUP('Salidas Pacientes'!$C249,'BD Pacientes'!$A:$I,9,FALSE)),"",VLOOKUP('Salidas Pacientes'!$C249,'BD Pacientes'!$A:$I,9,FALSE))</f>
        <v>0</v>
      </c>
      <c r="M249" s="17" t="s">
        <v>89</v>
      </c>
      <c r="N249" s="16" t="str">
        <f>IF(ISERROR(VLOOKUP('Salidas Pacientes'!$M249,Inventario!$A$2:$M$21,2,FALSE)),"",VLOOKUP('Salidas Pacientes'!$M249,Inventario!$A$2:$M$21,2,FALSE))</f>
        <v>Fluquadri</v>
      </c>
      <c r="O249" s="16" t="str">
        <f>IF(ISERROR(VLOOKUP('Salidas Pacientes'!$M249,Inventario!$A$2:$M$21,3,FALSE)),"",VLOOKUP('Salidas Pacientes'!$M249,Inventario!$A$2:$M$21,3,FALSE))</f>
        <v>Influenza</v>
      </c>
      <c r="P249" s="100" t="str">
        <f>IF(ISERROR(VLOOKUP('Salidas Pacientes'!$M249,Inventario!$A$2:$M$21,4,FALSE)),"",VLOOKUP('Salidas Pacientes'!$M249,Inventario!$A$2:$M$21,4,FALSE))</f>
        <v>IPS FARALLONES</v>
      </c>
      <c r="Q249" s="100" t="str">
        <f>IF(ISERROR(VLOOKUP('Salidas Pacientes'!$M249,Inventario!$A$2:$M$21,5,FALSE)),"",VLOOKUP('Salidas Pacientes'!$M249,Inventario!$A$2:$M$21,5,FALSE))</f>
        <v>Sanofi</v>
      </c>
      <c r="R249" s="17" t="str">
        <f>IF(ISERROR(VLOOKUP('Salidas Pacientes'!$M249,Inventario!$A$2:$M$21,6,FALSE)),"",VLOOKUP('Salidas Pacientes'!$M249,Inventario!$A$2:$M$21,6,FALSE))</f>
        <v>164992</v>
      </c>
      <c r="S249" s="101" t="s">
        <v>181</v>
      </c>
      <c r="T249" s="102">
        <f>IF(ISERROR(VLOOKUP('Salidas Pacientes'!$S249,Entradas!$H$1:$I$412,2,FALSE)),"",VLOOKUP('Salidas Pacientes'!$S249,Entradas!$H$1:$I$412,2,FALSE))</f>
        <v>44561</v>
      </c>
      <c r="U249" s="98"/>
      <c r="V249" s="98">
        <v>1</v>
      </c>
      <c r="W249" s="105"/>
    </row>
    <row r="250" spans="1:23" ht="15.75" hidden="1" customHeight="1" outlineLevel="1">
      <c r="A250" s="95">
        <v>44523</v>
      </c>
      <c r="B250" s="95" t="s">
        <v>276</v>
      </c>
      <c r="C250" s="98">
        <v>1109939128</v>
      </c>
      <c r="D250" s="17" t="str">
        <f>IF(ISERROR(VLOOKUP('Salidas Pacientes'!$C250,'BD Pacientes'!$A:I,2,FALSE)),"",VLOOKUP('Salidas Pacientes'!$C250,'BD Pacientes'!$A:I,2,FALSE))</f>
        <v>RC</v>
      </c>
      <c r="E250" s="16" t="str">
        <f>IF(ISERROR(VLOOKUP('Salidas Pacientes'!$C250,'BD Pacientes'!$A:I,3,FALSE)),"",VLOOKUP('Salidas Pacientes'!$C250,'BD Pacientes'!$A:I,3,FALSE))</f>
        <v>EMMANUEL DUARTE RUIZ</v>
      </c>
      <c r="F250" s="17" t="str">
        <f>IF(ISERROR(VLOOKUP('Salidas Pacientes'!$C250,'BD Pacientes'!$A:I,4,FALSE)),"",VLOOKUP('Salidas Pacientes'!$C250,'BD Pacientes'!$A:I,4,FALSE))</f>
        <v>M</v>
      </c>
      <c r="G250" s="95">
        <f>IF(ISERROR(VLOOKUP('Salidas Pacientes'!$C250,'BD Pacientes'!$A:I,5,FALSE)),"",VLOOKUP('Salidas Pacientes'!$C250,'BD Pacientes'!$A:I,5,FALSE))</f>
        <v>0</v>
      </c>
      <c r="H250" s="95" t="str">
        <f t="shared" ca="1" si="0"/>
        <v>123 año, 7 mes</v>
      </c>
      <c r="I250" s="97" t="str">
        <f>IF(ISERROR(VLOOKUP('Salidas Pacientes'!$C250,'BD Pacientes'!$A:$I,6,FALSE)),"",VLOOKUP('Salidas Pacientes'!$C250,'BD Pacientes'!$A:$I,6,FALSE))</f>
        <v>CRA 98D #60-87</v>
      </c>
      <c r="J250" s="98">
        <f>IF(ISERROR(VLOOKUP('Salidas Pacientes'!$C250,'BD Pacientes'!$A:$I,7,FALSE)),"",VLOOKUP('Salidas Pacientes'!$C250,'BD Pacientes'!$A:$I,7,FALSE))</f>
        <v>0</v>
      </c>
      <c r="K250" s="99">
        <f>IF(ISERROR(VLOOKUP('Salidas Pacientes'!$C250,'BD Pacientes'!$A:$I,8,FALSE)),"",VLOOKUP('Salidas Pacientes'!$C250,'BD Pacientes'!$A:$I,8,FALSE))</f>
        <v>0</v>
      </c>
      <c r="L250" s="17">
        <f>IF(ISERROR(VLOOKUP('Salidas Pacientes'!$C250,'BD Pacientes'!$A:$I,9,FALSE)),"",VLOOKUP('Salidas Pacientes'!$C250,'BD Pacientes'!$A:$I,9,FALSE))</f>
        <v>0</v>
      </c>
      <c r="M250" s="17" t="s">
        <v>47</v>
      </c>
      <c r="N250" s="16" t="str">
        <f>IF(ISERROR(VLOOKUP('Salidas Pacientes'!$M250,Inventario!$A$2:$M$21,2,FALSE)),"",VLOOKUP('Salidas Pacientes'!$M250,Inventario!$A$2:$M$21,2,FALSE))</f>
        <v>Nimenrix</v>
      </c>
      <c r="O250" s="16" t="str">
        <f>IF(ISERROR(VLOOKUP('Salidas Pacientes'!$M250,Inventario!$A$2:$M$21,3,FALSE)),"",VLOOKUP('Salidas Pacientes'!$M250,Inventario!$A$2:$M$21,3,FALSE))</f>
        <v>Meningococo</v>
      </c>
      <c r="P250" s="100" t="str">
        <f>IF(ISERROR(VLOOKUP('Salidas Pacientes'!$M250,Inventario!$A$2:$M$21,4,FALSE)),"",VLOOKUP('Salidas Pacientes'!$M250,Inventario!$A$2:$M$21,4,FALSE))</f>
        <v>Cobo Medical</v>
      </c>
      <c r="Q250" s="100" t="str">
        <f>IF(ISERROR(VLOOKUP('Salidas Pacientes'!$M250,Inventario!$A$2:$M$21,5,FALSE)),"",VLOOKUP('Salidas Pacientes'!$M250,Inventario!$A$2:$M$21,5,FALSE))</f>
        <v>Pfizer</v>
      </c>
      <c r="R250" s="17" t="str">
        <f>IF(ISERROR(VLOOKUP('Salidas Pacientes'!$M250,Inventario!$A$2:$M$21,6,FALSE)),"",VLOOKUP('Salidas Pacientes'!$M250,Inventario!$A$2:$M$21,6,FALSE))</f>
        <v>3904</v>
      </c>
      <c r="S250" s="101" t="s">
        <v>169</v>
      </c>
      <c r="T250" s="102">
        <f>IF(ISERROR(VLOOKUP('Salidas Pacientes'!$S250,Entradas!$H$1:$I$412,2,FALSE)),"",VLOOKUP('Salidas Pacientes'!$S250,Entradas!$H$1:$I$412,2,FALSE))</f>
        <v>44834</v>
      </c>
      <c r="U250" s="98"/>
      <c r="V250" s="98">
        <v>1</v>
      </c>
      <c r="W250" s="105"/>
    </row>
    <row r="251" spans="1:23" ht="15.75" hidden="1" customHeight="1" outlineLevel="1">
      <c r="A251" s="95">
        <v>44526</v>
      </c>
      <c r="B251" s="95" t="s">
        <v>276</v>
      </c>
      <c r="C251" s="98">
        <v>1108653697</v>
      </c>
      <c r="D251" s="17" t="str">
        <f>IF(ISERROR(VLOOKUP('Salidas Pacientes'!$C251,'BD Pacientes'!$A:I,2,FALSE)),"",VLOOKUP('Salidas Pacientes'!$C251,'BD Pacientes'!$A:I,2,FALSE))</f>
        <v>RC</v>
      </c>
      <c r="E251" s="16" t="str">
        <f>IF(ISERROR(VLOOKUP('Salidas Pacientes'!$C251,'BD Pacientes'!$A:I,3,FALSE)),"",VLOOKUP('Salidas Pacientes'!$C251,'BD Pacientes'!$A:I,3,FALSE))</f>
        <v>LUCIANA CERON LOZANO</v>
      </c>
      <c r="F251" s="17" t="str">
        <f>IF(ISERROR(VLOOKUP('Salidas Pacientes'!$C251,'BD Pacientes'!$A:I,4,FALSE)),"",VLOOKUP('Salidas Pacientes'!$C251,'BD Pacientes'!$A:I,4,FALSE))</f>
        <v>F</v>
      </c>
      <c r="G251" s="95">
        <f>IF(ISERROR(VLOOKUP('Salidas Pacientes'!$C251,'BD Pacientes'!$A:I,5,FALSE)),"",VLOOKUP('Salidas Pacientes'!$C251,'BD Pacientes'!$A:I,5,FALSE))</f>
        <v>44370</v>
      </c>
      <c r="H251" s="95" t="str">
        <f t="shared" ca="1" si="0"/>
        <v>2 año, 2 mes</v>
      </c>
      <c r="I251" s="97" t="str">
        <f>IF(ISERROR(VLOOKUP('Salidas Pacientes'!$C251,'BD Pacientes'!$A:$I,6,FALSE)),"",VLOOKUP('Salidas Pacientes'!$C251,'BD Pacientes'!$A:$I,6,FALSE))</f>
        <v>KM 2.5 VIA LA REFORMA CASA 16</v>
      </c>
      <c r="J251" s="98">
        <f>IF(ISERROR(VLOOKUP('Salidas Pacientes'!$C251,'BD Pacientes'!$A:$I,7,FALSE)),"",VLOOKUP('Salidas Pacientes'!$C251,'BD Pacientes'!$A:$I,7,FALSE))</f>
        <v>0</v>
      </c>
      <c r="K251" s="99">
        <f>IF(ISERROR(VLOOKUP('Salidas Pacientes'!$C251,'BD Pacientes'!$A:$I,8,FALSE)),"",VLOOKUP('Salidas Pacientes'!$C251,'BD Pacientes'!$A:$I,8,FALSE))</f>
        <v>0</v>
      </c>
      <c r="L251" s="17">
        <f>IF(ISERROR(VLOOKUP('Salidas Pacientes'!$C251,'BD Pacientes'!$A:$I,9,FALSE)),"",VLOOKUP('Salidas Pacientes'!$C251,'BD Pacientes'!$A:$I,9,FALSE))</f>
        <v>0</v>
      </c>
      <c r="M251" s="17" t="s">
        <v>47</v>
      </c>
      <c r="N251" s="16" t="str">
        <f>IF(ISERROR(VLOOKUP('Salidas Pacientes'!$M251,Inventario!$A$2:$M$21,2,FALSE)),"",VLOOKUP('Salidas Pacientes'!$M251,Inventario!$A$2:$M$21,2,FALSE))</f>
        <v>Nimenrix</v>
      </c>
      <c r="O251" s="16" t="str">
        <f>IF(ISERROR(VLOOKUP('Salidas Pacientes'!$M251,Inventario!$A$2:$M$21,3,FALSE)),"",VLOOKUP('Salidas Pacientes'!$M251,Inventario!$A$2:$M$21,3,FALSE))</f>
        <v>Meningococo</v>
      </c>
      <c r="P251" s="100" t="str">
        <f>IF(ISERROR(VLOOKUP('Salidas Pacientes'!$M251,Inventario!$A$2:$M$21,4,FALSE)),"",VLOOKUP('Salidas Pacientes'!$M251,Inventario!$A$2:$M$21,4,FALSE))</f>
        <v>Cobo Medical</v>
      </c>
      <c r="Q251" s="100" t="str">
        <f>IF(ISERROR(VLOOKUP('Salidas Pacientes'!$M251,Inventario!$A$2:$M$21,5,FALSE)),"",VLOOKUP('Salidas Pacientes'!$M251,Inventario!$A$2:$M$21,5,FALSE))</f>
        <v>Pfizer</v>
      </c>
      <c r="R251" s="17" t="str">
        <f>IF(ISERROR(VLOOKUP('Salidas Pacientes'!$M251,Inventario!$A$2:$M$21,6,FALSE)),"",VLOOKUP('Salidas Pacientes'!$M251,Inventario!$A$2:$M$21,6,FALSE))</f>
        <v>3904</v>
      </c>
      <c r="S251" s="101" t="s">
        <v>177</v>
      </c>
      <c r="T251" s="102">
        <f>IF(ISERROR(VLOOKUP('Salidas Pacientes'!$S251,Entradas!$H$1:$I$412,2,FALSE)),"",VLOOKUP('Salidas Pacientes'!$S251,Entradas!$H$1:$I$412,2,FALSE))</f>
        <v>44915</v>
      </c>
      <c r="U251" s="98"/>
      <c r="V251" s="98">
        <v>1</v>
      </c>
      <c r="W251" s="105"/>
    </row>
    <row r="252" spans="1:23" ht="15.75" hidden="1" customHeight="1" outlineLevel="1">
      <c r="A252" s="95">
        <v>44527</v>
      </c>
      <c r="B252" s="95" t="s">
        <v>276</v>
      </c>
      <c r="C252" s="98">
        <v>1016920393</v>
      </c>
      <c r="D252" s="17" t="str">
        <f>IF(ISERROR(VLOOKUP('Salidas Pacientes'!$C252,'BD Pacientes'!$A:I,2,FALSE)),"",VLOOKUP('Salidas Pacientes'!$C252,'BD Pacientes'!$A:I,2,FALSE))</f>
        <v>RC</v>
      </c>
      <c r="E252" s="16" t="str">
        <f>IF(ISERROR(VLOOKUP('Salidas Pacientes'!$C252,'BD Pacientes'!$A:I,3,FALSE)),"",VLOOKUP('Salidas Pacientes'!$C252,'BD Pacientes'!$A:I,3,FALSE))</f>
        <v>MARIA LUCIA RAMIREZ</v>
      </c>
      <c r="F252" s="17" t="str">
        <f>IF(ISERROR(VLOOKUP('Salidas Pacientes'!$C252,'BD Pacientes'!$A:I,4,FALSE)),"",VLOOKUP('Salidas Pacientes'!$C252,'BD Pacientes'!$A:I,4,FALSE))</f>
        <v>F</v>
      </c>
      <c r="G252" s="95">
        <f>IF(ISERROR(VLOOKUP('Salidas Pacientes'!$C252,'BD Pacientes'!$A:I,5,FALSE)),"",VLOOKUP('Salidas Pacientes'!$C252,'BD Pacientes'!$A:I,5,FALSE))</f>
        <v>0</v>
      </c>
      <c r="H252" s="95" t="str">
        <f t="shared" ca="1" si="0"/>
        <v>123 año, 7 mes</v>
      </c>
      <c r="I252" s="97" t="str">
        <f>IF(ISERROR(VLOOKUP('Salidas Pacientes'!$C252,'BD Pacientes'!$A:$I,6,FALSE)),"",VLOOKUP('Salidas Pacientes'!$C252,'BD Pacientes'!$A:$I,6,FALSE))</f>
        <v>AV 5B #64N-80</v>
      </c>
      <c r="J252" s="98">
        <f>IF(ISERROR(VLOOKUP('Salidas Pacientes'!$C252,'BD Pacientes'!$A:$I,7,FALSE)),"",VLOOKUP('Salidas Pacientes'!$C252,'BD Pacientes'!$A:$I,7,FALSE))</f>
        <v>0</v>
      </c>
      <c r="K252" s="99">
        <f>IF(ISERROR(VLOOKUP('Salidas Pacientes'!$C252,'BD Pacientes'!$A:$I,8,FALSE)),"",VLOOKUP('Salidas Pacientes'!$C252,'BD Pacientes'!$A:$I,8,FALSE))</f>
        <v>0</v>
      </c>
      <c r="L252" s="17">
        <f>IF(ISERROR(VLOOKUP('Salidas Pacientes'!$C252,'BD Pacientes'!$A:$I,9,FALSE)),"",VLOOKUP('Salidas Pacientes'!$C252,'BD Pacientes'!$A:$I,9,FALSE))</f>
        <v>0</v>
      </c>
      <c r="M252" s="17" t="s">
        <v>54</v>
      </c>
      <c r="N252" s="16" t="str">
        <f>IF(ISERROR(VLOOKUP('Salidas Pacientes'!$M252,Inventario!$A$2:$M$21,2,FALSE)),"",VLOOKUP('Salidas Pacientes'!$M252,Inventario!$A$2:$M$21,2,FALSE))</f>
        <v>Prevenar</v>
      </c>
      <c r="O252" s="16" t="str">
        <f>IF(ISERROR(VLOOKUP('Salidas Pacientes'!$M252,Inventario!$A$2:$M$21,3,FALSE)),"",VLOOKUP('Salidas Pacientes'!$M252,Inventario!$A$2:$M$21,3,FALSE))</f>
        <v>Neumococo 13V</v>
      </c>
      <c r="P252" s="100" t="str">
        <f>IF(ISERROR(VLOOKUP('Salidas Pacientes'!$M252,Inventario!$A$2:$M$21,4,FALSE)),"",VLOOKUP('Salidas Pacientes'!$M252,Inventario!$A$2:$M$21,4,FALSE))</f>
        <v>Cobo Medical</v>
      </c>
      <c r="Q252" s="100" t="str">
        <f>IF(ISERROR(VLOOKUP('Salidas Pacientes'!$M252,Inventario!$A$2:$M$21,5,FALSE)),"",VLOOKUP('Salidas Pacientes'!$M252,Inventario!$A$2:$M$21,5,FALSE))</f>
        <v>Pfizer</v>
      </c>
      <c r="R252" s="17" t="str">
        <f>IF(ISERROR(VLOOKUP('Salidas Pacientes'!$M252,Inventario!$A$2:$M$21,6,FALSE)),"",VLOOKUP('Salidas Pacientes'!$M252,Inventario!$A$2:$M$21,6,FALSE))</f>
        <v>2156</v>
      </c>
      <c r="S252" s="101" t="s">
        <v>167</v>
      </c>
      <c r="T252" s="102">
        <f>IF(ISERROR(VLOOKUP('Salidas Pacientes'!$S252,Entradas!$H$1:$I$412,2,FALSE)),"",VLOOKUP('Salidas Pacientes'!$S252,Entradas!$H$1:$I$412,2,FALSE))</f>
        <v>44865</v>
      </c>
      <c r="U252" s="98"/>
      <c r="V252" s="98">
        <v>1</v>
      </c>
      <c r="W252" s="105"/>
    </row>
    <row r="253" spans="1:23" ht="15.75" hidden="1" customHeight="1" outlineLevel="1">
      <c r="A253" s="95">
        <v>44529</v>
      </c>
      <c r="B253" s="95" t="s">
        <v>276</v>
      </c>
      <c r="C253" s="98">
        <v>1232814788</v>
      </c>
      <c r="D253" s="17" t="str">
        <f>IF(ISERROR(VLOOKUP('Salidas Pacientes'!$C253,'BD Pacientes'!$A:I,2,FALSE)),"",VLOOKUP('Salidas Pacientes'!$C253,'BD Pacientes'!$A:I,2,FALSE))</f>
        <v>RC</v>
      </c>
      <c r="E253" s="16" t="str">
        <f>IF(ISERROR(VLOOKUP('Salidas Pacientes'!$C253,'BD Pacientes'!$A:I,3,FALSE)),"",VLOOKUP('Salidas Pacientes'!$C253,'BD Pacientes'!$A:I,3,FALSE))</f>
        <v>JUAN ANDRES MONTES DE OCA BEDOYA</v>
      </c>
      <c r="F253" s="17" t="str">
        <f>IF(ISERROR(VLOOKUP('Salidas Pacientes'!$C253,'BD Pacientes'!$A:I,4,FALSE)),"",VLOOKUP('Salidas Pacientes'!$C253,'BD Pacientes'!$A:I,4,FALSE))</f>
        <v>M</v>
      </c>
      <c r="G253" s="95">
        <f>IF(ISERROR(VLOOKUP('Salidas Pacientes'!$C253,'BD Pacientes'!$A:I,5,FALSE)),"",VLOOKUP('Salidas Pacientes'!$C253,'BD Pacientes'!$A:I,5,FALSE))</f>
        <v>44188</v>
      </c>
      <c r="H253" s="95" t="str">
        <f t="shared" ca="1" si="0"/>
        <v>2 año, 8 mes</v>
      </c>
      <c r="I253" s="97" t="str">
        <f>IF(ISERROR(VLOOKUP('Salidas Pacientes'!$C253,'BD Pacientes'!$A:$I,6,FALSE)),"",VLOOKUP('Salidas Pacientes'!$C253,'BD Pacientes'!$A:$I,6,FALSE))</f>
        <v>AV 2N # 4N-06</v>
      </c>
      <c r="J253" s="98">
        <f>IF(ISERROR(VLOOKUP('Salidas Pacientes'!$C253,'BD Pacientes'!$A:$I,7,FALSE)),"",VLOOKUP('Salidas Pacientes'!$C253,'BD Pacientes'!$A:$I,7,FALSE))</f>
        <v>1130604380</v>
      </c>
      <c r="K253" s="99" t="str">
        <f>IF(ISERROR(VLOOKUP('Salidas Pacientes'!$C253,'BD Pacientes'!$A:$I,8,FALSE)),"",VLOOKUP('Salidas Pacientes'!$C253,'BD Pacientes'!$A:$I,8,FALSE))</f>
        <v>MARIA JIMENA BEDOYA</v>
      </c>
      <c r="L253" s="17">
        <f>IF(ISERROR(VLOOKUP('Salidas Pacientes'!$C253,'BD Pacientes'!$A:$I,9,FALSE)),"",VLOOKUP('Salidas Pacientes'!$C253,'BD Pacientes'!$A:$I,9,FALSE))</f>
        <v>3113677538</v>
      </c>
      <c r="M253" s="17" t="s">
        <v>89</v>
      </c>
      <c r="N253" s="16" t="str">
        <f>IF(ISERROR(VLOOKUP('Salidas Pacientes'!$M253,Inventario!$A$2:$M$21,2,FALSE)),"",VLOOKUP('Salidas Pacientes'!$M253,Inventario!$A$2:$M$21,2,FALSE))</f>
        <v>Fluquadri</v>
      </c>
      <c r="O253" s="16" t="str">
        <f>IF(ISERROR(VLOOKUP('Salidas Pacientes'!$M253,Inventario!$A$2:$M$21,3,FALSE)),"",VLOOKUP('Salidas Pacientes'!$M253,Inventario!$A$2:$M$21,3,FALSE))</f>
        <v>Influenza</v>
      </c>
      <c r="P253" s="100" t="str">
        <f>IF(ISERROR(VLOOKUP('Salidas Pacientes'!$M253,Inventario!$A$2:$M$21,4,FALSE)),"",VLOOKUP('Salidas Pacientes'!$M253,Inventario!$A$2:$M$21,4,FALSE))</f>
        <v>IPS FARALLONES</v>
      </c>
      <c r="Q253" s="100" t="str">
        <f>IF(ISERROR(VLOOKUP('Salidas Pacientes'!$M253,Inventario!$A$2:$M$21,5,FALSE)),"",VLOOKUP('Salidas Pacientes'!$M253,Inventario!$A$2:$M$21,5,FALSE))</f>
        <v>Sanofi</v>
      </c>
      <c r="R253" s="17" t="str">
        <f>IF(ISERROR(VLOOKUP('Salidas Pacientes'!$M253,Inventario!$A$2:$M$21,6,FALSE)),"",VLOOKUP('Salidas Pacientes'!$M253,Inventario!$A$2:$M$21,6,FALSE))</f>
        <v>164992</v>
      </c>
      <c r="S253" s="101" t="s">
        <v>181</v>
      </c>
      <c r="T253" s="102">
        <f>IF(ISERROR(VLOOKUP('Salidas Pacientes'!$S253,Entradas!$H$1:$I$412,2,FALSE)),"",VLOOKUP('Salidas Pacientes'!$S253,Entradas!$H$1:$I$412,2,FALSE))</f>
        <v>44561</v>
      </c>
      <c r="U253" s="98"/>
      <c r="V253" s="98">
        <v>1</v>
      </c>
      <c r="W253" s="105"/>
    </row>
    <row r="254" spans="1:23" ht="15.75" hidden="1" customHeight="1" outlineLevel="1">
      <c r="A254" s="95">
        <v>44529</v>
      </c>
      <c r="B254" s="95" t="s">
        <v>276</v>
      </c>
      <c r="C254" s="98">
        <v>1126828189</v>
      </c>
      <c r="D254" s="17" t="str">
        <f>IF(ISERROR(VLOOKUP('Salidas Pacientes'!$C254,'BD Pacientes'!$A:I,2,FALSE)),"",VLOOKUP('Salidas Pacientes'!$C254,'BD Pacientes'!$A:I,2,FALSE))</f>
        <v>RC</v>
      </c>
      <c r="E254" s="16" t="str">
        <f>IF(ISERROR(VLOOKUP('Salidas Pacientes'!$C254,'BD Pacientes'!$A:I,3,FALSE)),"",VLOOKUP('Salidas Pacientes'!$C254,'BD Pacientes'!$A:I,3,FALSE))</f>
        <v>JESUS JERONIMO ORTEGA</v>
      </c>
      <c r="F254" s="17" t="str">
        <f>IF(ISERROR(VLOOKUP('Salidas Pacientes'!$C254,'BD Pacientes'!$A:I,4,FALSE)),"",VLOOKUP('Salidas Pacientes'!$C254,'BD Pacientes'!$A:I,4,FALSE))</f>
        <v>M</v>
      </c>
      <c r="G254" s="95">
        <f>IF(ISERROR(VLOOKUP('Salidas Pacientes'!$C254,'BD Pacientes'!$A:I,5,FALSE)),"",VLOOKUP('Salidas Pacientes'!$C254,'BD Pacientes'!$A:I,5,FALSE))</f>
        <v>44371</v>
      </c>
      <c r="H254" s="95" t="str">
        <f t="shared" ca="1" si="0"/>
        <v>2 año, 2 mes</v>
      </c>
      <c r="I254" s="97" t="str">
        <f>IF(ISERROR(VLOOKUP('Salidas Pacientes'!$C254,'BD Pacientes'!$A:$I,6,FALSE)),"",VLOOKUP('Salidas Pacientes'!$C254,'BD Pacientes'!$A:$I,6,FALSE))</f>
        <v>CRA 125A # 12-196</v>
      </c>
      <c r="J254" s="98">
        <f>IF(ISERROR(VLOOKUP('Salidas Pacientes'!$C254,'BD Pacientes'!$A:$I,7,FALSE)),"",VLOOKUP('Salidas Pacientes'!$C254,'BD Pacientes'!$A:$I,7,FALSE))</f>
        <v>29786054</v>
      </c>
      <c r="K254" s="99" t="str">
        <f>IF(ISERROR(VLOOKUP('Salidas Pacientes'!$C254,'BD Pacientes'!$A:$I,8,FALSE)),"",VLOOKUP('Salidas Pacientes'!$C254,'BD Pacientes'!$A:$I,8,FALSE))</f>
        <v>DIANA SORAYA RENDON CEBALLOS</v>
      </c>
      <c r="L254" s="17">
        <f>IF(ISERROR(VLOOKUP('Salidas Pacientes'!$C254,'BD Pacientes'!$A:$I,9,FALSE)),"",VLOOKUP('Salidas Pacientes'!$C254,'BD Pacientes'!$A:$I,9,FALSE))</f>
        <v>3117707190</v>
      </c>
      <c r="M254" s="17" t="s">
        <v>47</v>
      </c>
      <c r="N254" s="16" t="str">
        <f>IF(ISERROR(VLOOKUP('Salidas Pacientes'!$M254,Inventario!$A$2:$M$21,2,FALSE)),"",VLOOKUP('Salidas Pacientes'!$M254,Inventario!$A$2:$M$21,2,FALSE))</f>
        <v>Nimenrix</v>
      </c>
      <c r="O254" s="16" t="str">
        <f>IF(ISERROR(VLOOKUP('Salidas Pacientes'!$M254,Inventario!$A$2:$M$21,3,FALSE)),"",VLOOKUP('Salidas Pacientes'!$M254,Inventario!$A$2:$M$21,3,FALSE))</f>
        <v>Meningococo</v>
      </c>
      <c r="P254" s="100" t="str">
        <f>IF(ISERROR(VLOOKUP('Salidas Pacientes'!$M254,Inventario!$A$2:$M$21,4,FALSE)),"",VLOOKUP('Salidas Pacientes'!$M254,Inventario!$A$2:$M$21,4,FALSE))</f>
        <v>Cobo Medical</v>
      </c>
      <c r="Q254" s="100" t="str">
        <f>IF(ISERROR(VLOOKUP('Salidas Pacientes'!$M254,Inventario!$A$2:$M$21,5,FALSE)),"",VLOOKUP('Salidas Pacientes'!$M254,Inventario!$A$2:$M$21,5,FALSE))</f>
        <v>Pfizer</v>
      </c>
      <c r="R254" s="17" t="str">
        <f>IF(ISERROR(VLOOKUP('Salidas Pacientes'!$M254,Inventario!$A$2:$M$21,6,FALSE)),"",VLOOKUP('Salidas Pacientes'!$M254,Inventario!$A$2:$M$21,6,FALSE))</f>
        <v>3904</v>
      </c>
      <c r="S254" s="101" t="s">
        <v>169</v>
      </c>
      <c r="T254" s="102">
        <f>IF(ISERROR(VLOOKUP('Salidas Pacientes'!$S254,Entradas!$H$1:$I$412,2,FALSE)),"",VLOOKUP('Salidas Pacientes'!$S254,Entradas!$H$1:$I$412,2,FALSE))</f>
        <v>44834</v>
      </c>
      <c r="U254" s="98"/>
      <c r="V254" s="98">
        <v>1</v>
      </c>
      <c r="W254" s="105"/>
    </row>
    <row r="255" spans="1:23" ht="15.75" hidden="1" customHeight="1" outlineLevel="1">
      <c r="A255" s="95">
        <v>44530</v>
      </c>
      <c r="B255" s="95" t="s">
        <v>276</v>
      </c>
      <c r="C255" s="98">
        <v>1036265296</v>
      </c>
      <c r="D255" s="17" t="str">
        <f>IF(ISERROR(VLOOKUP('Salidas Pacientes'!$C255,'BD Pacientes'!$A:I,2,FALSE)),"",VLOOKUP('Salidas Pacientes'!$C255,'BD Pacientes'!$A:I,2,FALSE))</f>
        <v>RC</v>
      </c>
      <c r="E255" s="16" t="str">
        <f>IF(ISERROR(VLOOKUP('Salidas Pacientes'!$C255,'BD Pacientes'!$A:I,3,FALSE)),"",VLOOKUP('Salidas Pacientes'!$C255,'BD Pacientes'!$A:I,3,FALSE))</f>
        <v>FELIPE SEPULVEDA ZULUAGA</v>
      </c>
      <c r="F255" s="17" t="str">
        <f>IF(ISERROR(VLOOKUP('Salidas Pacientes'!$C255,'BD Pacientes'!$A:I,4,FALSE)),"",VLOOKUP('Salidas Pacientes'!$C255,'BD Pacientes'!$A:I,4,FALSE))</f>
        <v>M</v>
      </c>
      <c r="G255" s="95">
        <f>IF(ISERROR(VLOOKUP('Salidas Pacientes'!$C255,'BD Pacientes'!$A:I,5,FALSE)),"",VLOOKUP('Salidas Pacientes'!$C255,'BD Pacientes'!$A:I,5,FALSE))</f>
        <v>0</v>
      </c>
      <c r="H255" s="95" t="str">
        <f t="shared" ca="1" si="0"/>
        <v>123 año, 7 mes</v>
      </c>
      <c r="I255" s="97" t="str">
        <f>IF(ISERROR(VLOOKUP('Salidas Pacientes'!$C255,'BD Pacientes'!$A:$I,6,FALSE)),"",VLOOKUP('Salidas Pacientes'!$C255,'BD Pacientes'!$A:$I,6,FALSE))</f>
        <v>CRA 85E #45-66</v>
      </c>
      <c r="J255" s="98">
        <f>IF(ISERROR(VLOOKUP('Salidas Pacientes'!$C255,'BD Pacientes'!$A:$I,7,FALSE)),"",VLOOKUP('Salidas Pacientes'!$C255,'BD Pacientes'!$A:$I,7,FALSE))</f>
        <v>0</v>
      </c>
      <c r="K255" s="99">
        <f>IF(ISERROR(VLOOKUP('Salidas Pacientes'!$C255,'BD Pacientes'!$A:$I,8,FALSE)),"",VLOOKUP('Salidas Pacientes'!$C255,'BD Pacientes'!$A:$I,8,FALSE))</f>
        <v>0</v>
      </c>
      <c r="L255" s="17">
        <f>IF(ISERROR(VLOOKUP('Salidas Pacientes'!$C255,'BD Pacientes'!$A:$I,9,FALSE)),"",VLOOKUP('Salidas Pacientes'!$C255,'BD Pacientes'!$A:$I,9,FALSE))</f>
        <v>0</v>
      </c>
      <c r="M255" s="17" t="s">
        <v>108</v>
      </c>
      <c r="N255" s="16" t="str">
        <f>IF(ISERROR(VLOOKUP('Salidas Pacientes'!$M255,Inventario!$A$2:$M$21,2,FALSE)),"",VLOOKUP('Salidas Pacientes'!$M255,Inventario!$A$2:$M$21,2,FALSE))</f>
        <v>Priorix</v>
      </c>
      <c r="O255" s="16" t="str">
        <f>IF(ISERROR(VLOOKUP('Salidas Pacientes'!$M255,Inventario!$A$2:$M$21,3,FALSE)),"",VLOOKUP('Salidas Pacientes'!$M255,Inventario!$A$2:$M$21,3,FALSE))</f>
        <v>Rubeola, Sarampion, Paperas</v>
      </c>
      <c r="P255" s="100" t="str">
        <f>IF(ISERROR(VLOOKUP('Salidas Pacientes'!$M255,Inventario!$A$2:$M$21,4,FALSE)),"",VLOOKUP('Salidas Pacientes'!$M255,Inventario!$A$2:$M$21,4,FALSE))</f>
        <v>IPS FARALLONES</v>
      </c>
      <c r="Q255" s="100" t="str">
        <f>IF(ISERROR(VLOOKUP('Salidas Pacientes'!$M255,Inventario!$A$2:$M$21,5,FALSE)),"",VLOOKUP('Salidas Pacientes'!$M255,Inventario!$A$2:$M$21,5,FALSE))</f>
        <v>Glaxo</v>
      </c>
      <c r="R255" s="17" t="str">
        <f>IF(ISERROR(VLOOKUP('Salidas Pacientes'!$M255,Inventario!$A$2:$M$21,6,FALSE)),"",VLOOKUP('Salidas Pacientes'!$M255,Inventario!$A$2:$M$21,6,FALSE))</f>
        <v>1000</v>
      </c>
      <c r="S255" s="101" t="s">
        <v>178</v>
      </c>
      <c r="T255" s="102">
        <f>IF(ISERROR(VLOOKUP('Salidas Pacientes'!$S255,Entradas!$H$1:$I$412,2,FALSE)),"",VLOOKUP('Salidas Pacientes'!$S255,Entradas!$H$1:$I$412,2,FALSE))</f>
        <v>45046</v>
      </c>
      <c r="U255" s="98"/>
      <c r="V255" s="98">
        <v>1</v>
      </c>
      <c r="W255" s="105"/>
    </row>
    <row r="256" spans="1:23" ht="15.75" hidden="1" customHeight="1" outlineLevel="1">
      <c r="A256" s="95">
        <v>44530</v>
      </c>
      <c r="B256" s="95" t="s">
        <v>276</v>
      </c>
      <c r="C256" s="98">
        <v>1036265296</v>
      </c>
      <c r="D256" s="17" t="str">
        <f>IF(ISERROR(VLOOKUP('Salidas Pacientes'!$C256,'BD Pacientes'!$A:I,2,FALSE)),"",VLOOKUP('Salidas Pacientes'!$C256,'BD Pacientes'!$A:I,2,FALSE))</f>
        <v>RC</v>
      </c>
      <c r="E256" s="16" t="str">
        <f>IF(ISERROR(VLOOKUP('Salidas Pacientes'!$C256,'BD Pacientes'!$A:I,3,FALSE)),"",VLOOKUP('Salidas Pacientes'!$C256,'BD Pacientes'!$A:I,3,FALSE))</f>
        <v>FELIPE SEPULVEDA ZULUAGA</v>
      </c>
      <c r="F256" s="17" t="str">
        <f>IF(ISERROR(VLOOKUP('Salidas Pacientes'!$C256,'BD Pacientes'!$A:I,4,FALSE)),"",VLOOKUP('Salidas Pacientes'!$C256,'BD Pacientes'!$A:I,4,FALSE))</f>
        <v>M</v>
      </c>
      <c r="G256" s="95">
        <f>IF(ISERROR(VLOOKUP('Salidas Pacientes'!$C256,'BD Pacientes'!$A:I,5,FALSE)),"",VLOOKUP('Salidas Pacientes'!$C256,'BD Pacientes'!$A:I,5,FALSE))</f>
        <v>0</v>
      </c>
      <c r="H256" s="95" t="str">
        <f t="shared" ca="1" si="0"/>
        <v>123 año, 7 mes</v>
      </c>
      <c r="I256" s="97" t="str">
        <f>IF(ISERROR(VLOOKUP('Salidas Pacientes'!$C256,'BD Pacientes'!$A:$I,6,FALSE)),"",VLOOKUP('Salidas Pacientes'!$C256,'BD Pacientes'!$A:$I,6,FALSE))</f>
        <v>CRA 85E #45-66</v>
      </c>
      <c r="J256" s="98">
        <f>IF(ISERROR(VLOOKUP('Salidas Pacientes'!$C256,'BD Pacientes'!$A:$I,7,FALSE)),"",VLOOKUP('Salidas Pacientes'!$C256,'BD Pacientes'!$A:$I,7,FALSE))</f>
        <v>0</v>
      </c>
      <c r="K256" s="99">
        <f>IF(ISERROR(VLOOKUP('Salidas Pacientes'!$C256,'BD Pacientes'!$A:$I,8,FALSE)),"",VLOOKUP('Salidas Pacientes'!$C256,'BD Pacientes'!$A:$I,8,FALSE))</f>
        <v>0</v>
      </c>
      <c r="L256" s="17">
        <f>IF(ISERROR(VLOOKUP('Salidas Pacientes'!$C256,'BD Pacientes'!$A:$I,9,FALSE)),"",VLOOKUP('Salidas Pacientes'!$C256,'BD Pacientes'!$A:$I,9,FALSE))</f>
        <v>0</v>
      </c>
      <c r="M256" s="17" t="s">
        <v>118</v>
      </c>
      <c r="N256" s="16" t="str">
        <f>IF(ISERROR(VLOOKUP('Salidas Pacientes'!$M256,Inventario!$A$2:$M$21,2,FALSE)),"",VLOOKUP('Salidas Pacientes'!$M256,Inventario!$A$2:$M$21,2,FALSE))</f>
        <v>Varivax</v>
      </c>
      <c r="O256" s="16" t="str">
        <f>IF(ISERROR(VLOOKUP('Salidas Pacientes'!$M256,Inventario!$A$2:$M$21,3,FALSE)),"",VLOOKUP('Salidas Pacientes'!$M256,Inventario!$A$2:$M$21,3,FALSE))</f>
        <v>Varicela</v>
      </c>
      <c r="P256" s="100" t="str">
        <f>IF(ISERROR(VLOOKUP('Salidas Pacientes'!$M256,Inventario!$A$2:$M$21,4,FALSE)),"",VLOOKUP('Salidas Pacientes'!$M256,Inventario!$A$2:$M$21,4,FALSE))</f>
        <v>IPS FARALLONES</v>
      </c>
      <c r="Q256" s="100" t="str">
        <f>IF(ISERROR(VLOOKUP('Salidas Pacientes'!$M256,Inventario!$A$2:$M$21,5,FALSE)),"",VLOOKUP('Salidas Pacientes'!$M256,Inventario!$A$2:$M$21,5,FALSE))</f>
        <v>Merck</v>
      </c>
      <c r="R256" s="17" t="str">
        <f>IF(ISERROR(VLOOKUP('Salidas Pacientes'!$M256,Inventario!$A$2:$M$21,6,FALSE)),"",VLOOKUP('Salidas Pacientes'!$M256,Inventario!$A$2:$M$21,6,FALSE))</f>
        <v>4500</v>
      </c>
      <c r="S256" s="101" t="s">
        <v>172</v>
      </c>
      <c r="T256" s="102">
        <f>IF(ISERROR(VLOOKUP('Salidas Pacientes'!$S256,Entradas!$H$1:$I$412,2,FALSE)),"",VLOOKUP('Salidas Pacientes'!$S256,Entradas!$H$1:$I$412,2,FALSE))</f>
        <v>45046</v>
      </c>
      <c r="U256" s="98"/>
      <c r="V256" s="98">
        <v>1</v>
      </c>
      <c r="W256" s="105"/>
    </row>
    <row r="257" spans="1:23" ht="15.75" hidden="1" customHeight="1" outlineLevel="1">
      <c r="A257" s="95">
        <v>44530</v>
      </c>
      <c r="B257" s="95" t="s">
        <v>276</v>
      </c>
      <c r="C257" s="98">
        <v>1036265296</v>
      </c>
      <c r="D257" s="17" t="str">
        <f>IF(ISERROR(VLOOKUP('Salidas Pacientes'!$C257,'BD Pacientes'!$A:I,2,FALSE)),"",VLOOKUP('Salidas Pacientes'!$C257,'BD Pacientes'!$A:I,2,FALSE))</f>
        <v>RC</v>
      </c>
      <c r="E257" s="16" t="str">
        <f>IF(ISERROR(VLOOKUP('Salidas Pacientes'!$C257,'BD Pacientes'!$A:I,3,FALSE)),"",VLOOKUP('Salidas Pacientes'!$C257,'BD Pacientes'!$A:I,3,FALSE))</f>
        <v>FELIPE SEPULVEDA ZULUAGA</v>
      </c>
      <c r="F257" s="17" t="str">
        <f>IF(ISERROR(VLOOKUP('Salidas Pacientes'!$C257,'BD Pacientes'!$A:I,4,FALSE)),"",VLOOKUP('Salidas Pacientes'!$C257,'BD Pacientes'!$A:I,4,FALSE))</f>
        <v>M</v>
      </c>
      <c r="G257" s="95">
        <f>IF(ISERROR(VLOOKUP('Salidas Pacientes'!$C257,'BD Pacientes'!$A:I,5,FALSE)),"",VLOOKUP('Salidas Pacientes'!$C257,'BD Pacientes'!$A:I,5,FALSE))</f>
        <v>0</v>
      </c>
      <c r="H257" s="95" t="str">
        <f t="shared" ca="1" si="0"/>
        <v>123 año, 7 mes</v>
      </c>
      <c r="I257" s="97" t="str">
        <f>IF(ISERROR(VLOOKUP('Salidas Pacientes'!$C257,'BD Pacientes'!$A:$I,6,FALSE)),"",VLOOKUP('Salidas Pacientes'!$C257,'BD Pacientes'!$A:$I,6,FALSE))</f>
        <v>CRA 85E #45-66</v>
      </c>
      <c r="J257" s="98">
        <f>IF(ISERROR(VLOOKUP('Salidas Pacientes'!$C257,'BD Pacientes'!$A:$I,7,FALSE)),"",VLOOKUP('Salidas Pacientes'!$C257,'BD Pacientes'!$A:$I,7,FALSE))</f>
        <v>0</v>
      </c>
      <c r="K257" s="99">
        <f>IF(ISERROR(VLOOKUP('Salidas Pacientes'!$C257,'BD Pacientes'!$A:$I,8,FALSE)),"",VLOOKUP('Salidas Pacientes'!$C257,'BD Pacientes'!$A:$I,8,FALSE))</f>
        <v>0</v>
      </c>
      <c r="L257" s="17">
        <f>IF(ISERROR(VLOOKUP('Salidas Pacientes'!$C257,'BD Pacientes'!$A:$I,9,FALSE)),"",VLOOKUP('Salidas Pacientes'!$C257,'BD Pacientes'!$A:$I,9,FALSE))</f>
        <v>0</v>
      </c>
      <c r="M257" s="17" t="s">
        <v>85</v>
      </c>
      <c r="N257" s="16" t="str">
        <f>IF(ISERROR(VLOOKUP('Salidas Pacientes'!$M257,Inventario!$A$2:$M$21,2,FALSE)),"",VLOOKUP('Salidas Pacientes'!$M257,Inventario!$A$2:$M$21,2,FALSE))</f>
        <v xml:space="preserve">Avaxim 80 </v>
      </c>
      <c r="O257" s="16" t="str">
        <f>IF(ISERROR(VLOOKUP('Salidas Pacientes'!$M257,Inventario!$A$2:$M$21,3,FALSE)),"",VLOOKUP('Salidas Pacientes'!$M257,Inventario!$A$2:$M$21,3,FALSE))</f>
        <v>Hepatitis A niño</v>
      </c>
      <c r="P257" s="100" t="str">
        <f>IF(ISERROR(VLOOKUP('Salidas Pacientes'!$M257,Inventario!$A$2:$M$21,4,FALSE)),"",VLOOKUP('Salidas Pacientes'!$M257,Inventario!$A$2:$M$21,4,FALSE))</f>
        <v>IPS FARALLONES</v>
      </c>
      <c r="Q257" s="100" t="str">
        <f>IF(ISERROR(VLOOKUP('Salidas Pacientes'!$M257,Inventario!$A$2:$M$21,5,FALSE)),"",VLOOKUP('Salidas Pacientes'!$M257,Inventario!$A$2:$M$21,5,FALSE))</f>
        <v>Sanofi</v>
      </c>
      <c r="R257" s="17" t="str">
        <f>IF(ISERROR(VLOOKUP('Salidas Pacientes'!$M257,Inventario!$A$2:$M$21,6,FALSE)),"",VLOOKUP('Salidas Pacientes'!$M257,Inventario!$A$2:$M$21,6,FALSE))</f>
        <v>2500</v>
      </c>
      <c r="S257" s="101" t="s">
        <v>162</v>
      </c>
      <c r="T257" s="102">
        <f>IF(ISERROR(VLOOKUP('Salidas Pacientes'!$S257,Entradas!$H$1:$I$412,2,FALSE)),"",VLOOKUP('Salidas Pacientes'!$S257,Entradas!$H$1:$I$412,2,FALSE))</f>
        <v>44957</v>
      </c>
      <c r="U257" s="98"/>
      <c r="V257" s="98">
        <v>1</v>
      </c>
      <c r="W257" s="105"/>
    </row>
    <row r="258" spans="1:23" ht="15.75" hidden="1" customHeight="1" outlineLevel="1">
      <c r="A258" s="95">
        <v>44530</v>
      </c>
      <c r="B258" s="95" t="s">
        <v>276</v>
      </c>
      <c r="C258" s="98">
        <v>1036265296</v>
      </c>
      <c r="D258" s="17" t="str">
        <f>IF(ISERROR(VLOOKUP('Salidas Pacientes'!$C258,'BD Pacientes'!$A:I,2,FALSE)),"",VLOOKUP('Salidas Pacientes'!$C258,'BD Pacientes'!$A:I,2,FALSE))</f>
        <v>RC</v>
      </c>
      <c r="E258" s="16" t="str">
        <f>IF(ISERROR(VLOOKUP('Salidas Pacientes'!$C258,'BD Pacientes'!$A:I,3,FALSE)),"",VLOOKUP('Salidas Pacientes'!$C258,'BD Pacientes'!$A:I,3,FALSE))</f>
        <v>FELIPE SEPULVEDA ZULUAGA</v>
      </c>
      <c r="F258" s="17" t="str">
        <f>IF(ISERROR(VLOOKUP('Salidas Pacientes'!$C258,'BD Pacientes'!$A:I,4,FALSE)),"",VLOOKUP('Salidas Pacientes'!$C258,'BD Pacientes'!$A:I,4,FALSE))</f>
        <v>M</v>
      </c>
      <c r="G258" s="95">
        <f>IF(ISERROR(VLOOKUP('Salidas Pacientes'!$C258,'BD Pacientes'!$A:I,5,FALSE)),"",VLOOKUP('Salidas Pacientes'!$C258,'BD Pacientes'!$A:I,5,FALSE))</f>
        <v>0</v>
      </c>
      <c r="H258" s="95" t="str">
        <f t="shared" ca="1" si="0"/>
        <v>123 año, 7 mes</v>
      </c>
      <c r="I258" s="97" t="str">
        <f>IF(ISERROR(VLOOKUP('Salidas Pacientes'!$C258,'BD Pacientes'!$A:$I,6,FALSE)),"",VLOOKUP('Salidas Pacientes'!$C258,'BD Pacientes'!$A:$I,6,FALSE))</f>
        <v>CRA 85E #45-66</v>
      </c>
      <c r="J258" s="98">
        <f>IF(ISERROR(VLOOKUP('Salidas Pacientes'!$C258,'BD Pacientes'!$A:$I,7,FALSE)),"",VLOOKUP('Salidas Pacientes'!$C258,'BD Pacientes'!$A:$I,7,FALSE))</f>
        <v>0</v>
      </c>
      <c r="K258" s="99">
        <f>IF(ISERROR(VLOOKUP('Salidas Pacientes'!$C258,'BD Pacientes'!$A:$I,8,FALSE)),"",VLOOKUP('Salidas Pacientes'!$C258,'BD Pacientes'!$A:$I,8,FALSE))</f>
        <v>0</v>
      </c>
      <c r="L258" s="17">
        <f>IF(ISERROR(VLOOKUP('Salidas Pacientes'!$C258,'BD Pacientes'!$A:$I,9,FALSE)),"",VLOOKUP('Salidas Pacientes'!$C258,'BD Pacientes'!$A:$I,9,FALSE))</f>
        <v>0</v>
      </c>
      <c r="M258" s="17" t="s">
        <v>54</v>
      </c>
      <c r="N258" s="16" t="str">
        <f>IF(ISERROR(VLOOKUP('Salidas Pacientes'!$M258,Inventario!$A$2:$M$21,2,FALSE)),"",VLOOKUP('Salidas Pacientes'!$M258,Inventario!$A$2:$M$21,2,FALSE))</f>
        <v>Prevenar</v>
      </c>
      <c r="O258" s="16" t="str">
        <f>IF(ISERROR(VLOOKUP('Salidas Pacientes'!$M258,Inventario!$A$2:$M$21,3,FALSE)),"",VLOOKUP('Salidas Pacientes'!$M258,Inventario!$A$2:$M$21,3,FALSE))</f>
        <v>Neumococo 13V</v>
      </c>
      <c r="P258" s="100" t="str">
        <f>IF(ISERROR(VLOOKUP('Salidas Pacientes'!$M258,Inventario!$A$2:$M$21,4,FALSE)),"",VLOOKUP('Salidas Pacientes'!$M258,Inventario!$A$2:$M$21,4,FALSE))</f>
        <v>Cobo Medical</v>
      </c>
      <c r="Q258" s="100" t="str">
        <f>IF(ISERROR(VLOOKUP('Salidas Pacientes'!$M258,Inventario!$A$2:$M$21,5,FALSE)),"",VLOOKUP('Salidas Pacientes'!$M258,Inventario!$A$2:$M$21,5,FALSE))</f>
        <v>Pfizer</v>
      </c>
      <c r="R258" s="17" t="str">
        <f>IF(ISERROR(VLOOKUP('Salidas Pacientes'!$M258,Inventario!$A$2:$M$21,6,FALSE)),"",VLOOKUP('Salidas Pacientes'!$M258,Inventario!$A$2:$M$21,6,FALSE))</f>
        <v>2156</v>
      </c>
      <c r="S258" s="101" t="s">
        <v>167</v>
      </c>
      <c r="T258" s="102">
        <f>IF(ISERROR(VLOOKUP('Salidas Pacientes'!$S258,Entradas!$H$1:$I$412,2,FALSE)),"",VLOOKUP('Salidas Pacientes'!$S258,Entradas!$H$1:$I$412,2,FALSE))</f>
        <v>44865</v>
      </c>
      <c r="U258" s="98"/>
      <c r="V258" s="98">
        <v>1</v>
      </c>
      <c r="W258" s="105"/>
    </row>
    <row r="259" spans="1:23" ht="15.75" hidden="1" customHeight="1" outlineLevel="1">
      <c r="A259" s="95">
        <v>44531</v>
      </c>
      <c r="B259" s="95" t="s">
        <v>276</v>
      </c>
      <c r="C259" s="98">
        <v>1109569271</v>
      </c>
      <c r="D259" s="17" t="str">
        <f>IF(ISERROR(VLOOKUP('Salidas Pacientes'!$C259,'BD Pacientes'!$A:I,2,FALSE)),"",VLOOKUP('Salidas Pacientes'!$C259,'BD Pacientes'!$A:I,2,FALSE))</f>
        <v>RC</v>
      </c>
      <c r="E259" s="16" t="str">
        <f>IF(ISERROR(VLOOKUP('Salidas Pacientes'!$C259,'BD Pacientes'!$A:I,3,FALSE)),"",VLOOKUP('Salidas Pacientes'!$C259,'BD Pacientes'!$A:I,3,FALSE))</f>
        <v>JERONIMO RODRIGUEZ FRANCO</v>
      </c>
      <c r="F259" s="17" t="str">
        <f>IF(ISERROR(VLOOKUP('Salidas Pacientes'!$C259,'BD Pacientes'!$A:I,4,FALSE)),"",VLOOKUP('Salidas Pacientes'!$C259,'BD Pacientes'!$A:I,4,FALSE))</f>
        <v>M</v>
      </c>
      <c r="G259" s="95">
        <f>IF(ISERROR(VLOOKUP('Salidas Pacientes'!$C259,'BD Pacientes'!$A:I,5,FALSE)),"",VLOOKUP('Salidas Pacientes'!$C259,'BD Pacientes'!$A:I,5,FALSE))</f>
        <v>0</v>
      </c>
      <c r="H259" s="95" t="str">
        <f t="shared" ca="1" si="0"/>
        <v>123 año, 7 mes</v>
      </c>
      <c r="I259" s="97" t="str">
        <f>IF(ISERROR(VLOOKUP('Salidas Pacientes'!$C259,'BD Pacientes'!$A:$I,6,FALSE)),"",VLOOKUP('Salidas Pacientes'!$C259,'BD Pacientes'!$A:$I,6,FALSE))</f>
        <v>CALLE 9 #20A-144</v>
      </c>
      <c r="J259" s="98">
        <f>IF(ISERROR(VLOOKUP('Salidas Pacientes'!$C259,'BD Pacientes'!$A:$I,7,FALSE)),"",VLOOKUP('Salidas Pacientes'!$C259,'BD Pacientes'!$A:$I,7,FALSE))</f>
        <v>0</v>
      </c>
      <c r="K259" s="99">
        <f>IF(ISERROR(VLOOKUP('Salidas Pacientes'!$C259,'BD Pacientes'!$A:$I,8,FALSE)),"",VLOOKUP('Salidas Pacientes'!$C259,'BD Pacientes'!$A:$I,8,FALSE))</f>
        <v>0</v>
      </c>
      <c r="L259" s="17">
        <f>IF(ISERROR(VLOOKUP('Salidas Pacientes'!$C259,'BD Pacientes'!$A:$I,9,FALSE)),"",VLOOKUP('Salidas Pacientes'!$C259,'BD Pacientes'!$A:$I,9,FALSE))</f>
        <v>0</v>
      </c>
      <c r="M259" s="17" t="s">
        <v>54</v>
      </c>
      <c r="N259" s="16" t="str">
        <f>IF(ISERROR(VLOOKUP('Salidas Pacientes'!$M259,Inventario!$A$2:$M$21,2,FALSE)),"",VLOOKUP('Salidas Pacientes'!$M259,Inventario!$A$2:$M$21,2,FALSE))</f>
        <v>Prevenar</v>
      </c>
      <c r="O259" s="16" t="str">
        <f>IF(ISERROR(VLOOKUP('Salidas Pacientes'!$M259,Inventario!$A$2:$M$21,3,FALSE)),"",VLOOKUP('Salidas Pacientes'!$M259,Inventario!$A$2:$M$21,3,FALSE))</f>
        <v>Neumococo 13V</v>
      </c>
      <c r="P259" s="100" t="str">
        <f>IF(ISERROR(VLOOKUP('Salidas Pacientes'!$M259,Inventario!$A$2:$M$21,4,FALSE)),"",VLOOKUP('Salidas Pacientes'!$M259,Inventario!$A$2:$M$21,4,FALSE))</f>
        <v>Cobo Medical</v>
      </c>
      <c r="Q259" s="100" t="str">
        <f>IF(ISERROR(VLOOKUP('Salidas Pacientes'!$M259,Inventario!$A$2:$M$21,5,FALSE)),"",VLOOKUP('Salidas Pacientes'!$M259,Inventario!$A$2:$M$21,5,FALSE))</f>
        <v>Pfizer</v>
      </c>
      <c r="R259" s="17" t="str">
        <f>IF(ISERROR(VLOOKUP('Salidas Pacientes'!$M259,Inventario!$A$2:$M$21,6,FALSE)),"",VLOOKUP('Salidas Pacientes'!$M259,Inventario!$A$2:$M$21,6,FALSE))</f>
        <v>2156</v>
      </c>
      <c r="S259" s="101" t="s">
        <v>167</v>
      </c>
      <c r="T259" s="102">
        <f>IF(ISERROR(VLOOKUP('Salidas Pacientes'!$S259,Entradas!$H$1:$I$412,2,FALSE)),"",VLOOKUP('Salidas Pacientes'!$S259,Entradas!$H$1:$I$412,2,FALSE))</f>
        <v>44865</v>
      </c>
      <c r="U259" s="98"/>
      <c r="V259" s="98">
        <v>1</v>
      </c>
      <c r="W259" s="105"/>
    </row>
    <row r="260" spans="1:23" ht="15.75" hidden="1" customHeight="1" outlineLevel="1">
      <c r="A260" s="95">
        <v>44532</v>
      </c>
      <c r="B260" s="95" t="s">
        <v>276</v>
      </c>
      <c r="C260" s="98">
        <v>1232810026</v>
      </c>
      <c r="D260" s="17" t="str">
        <f>IF(ISERROR(VLOOKUP('Salidas Pacientes'!$C260,'BD Pacientes'!$A:I,2,FALSE)),"",VLOOKUP('Salidas Pacientes'!$C260,'BD Pacientes'!$A:I,2,FALSE))</f>
        <v>RC</v>
      </c>
      <c r="E260" s="16" t="str">
        <f>IF(ISERROR(VLOOKUP('Salidas Pacientes'!$C260,'BD Pacientes'!$A:I,3,FALSE)),"",VLOOKUP('Salidas Pacientes'!$C260,'BD Pacientes'!$A:I,3,FALSE))</f>
        <v>JACOBO TRUJILLO GALINDEZ</v>
      </c>
      <c r="F260" s="17" t="str">
        <f>IF(ISERROR(VLOOKUP('Salidas Pacientes'!$C260,'BD Pacientes'!$A:I,4,FALSE)),"",VLOOKUP('Salidas Pacientes'!$C260,'BD Pacientes'!$A:I,4,FALSE))</f>
        <v>M</v>
      </c>
      <c r="G260" s="95">
        <f>IF(ISERROR(VLOOKUP('Salidas Pacientes'!$C260,'BD Pacientes'!$A:I,5,FALSE)),"",VLOOKUP('Salidas Pacientes'!$C260,'BD Pacientes'!$A:I,5,FALSE))</f>
        <v>0</v>
      </c>
      <c r="H260" s="95" t="str">
        <f t="shared" ca="1" si="0"/>
        <v>123 año, 7 mes</v>
      </c>
      <c r="I260" s="97" t="str">
        <f>IF(ISERROR(VLOOKUP('Salidas Pacientes'!$C260,'BD Pacientes'!$A:$I,6,FALSE)),"",VLOOKUP('Salidas Pacientes'!$C260,'BD Pacientes'!$A:$I,6,FALSE))</f>
        <v>CRA 83 B2 #42A-40 CASA 19</v>
      </c>
      <c r="J260" s="98">
        <f>IF(ISERROR(VLOOKUP('Salidas Pacientes'!$C260,'BD Pacientes'!$A:$I,7,FALSE)),"",VLOOKUP('Salidas Pacientes'!$C260,'BD Pacientes'!$A:$I,7,FALSE))</f>
        <v>0</v>
      </c>
      <c r="K260" s="99">
        <f>IF(ISERROR(VLOOKUP('Salidas Pacientes'!$C260,'BD Pacientes'!$A:$I,8,FALSE)),"",VLOOKUP('Salidas Pacientes'!$C260,'BD Pacientes'!$A:$I,8,FALSE))</f>
        <v>0</v>
      </c>
      <c r="L260" s="17">
        <f>IF(ISERROR(VLOOKUP('Salidas Pacientes'!$C260,'BD Pacientes'!$A:$I,9,FALSE)),"",VLOOKUP('Salidas Pacientes'!$C260,'BD Pacientes'!$A:$I,9,FALSE))</f>
        <v>0</v>
      </c>
      <c r="M260" s="17" t="s">
        <v>47</v>
      </c>
      <c r="N260" s="16" t="str">
        <f>IF(ISERROR(VLOOKUP('Salidas Pacientes'!$M260,Inventario!$A$2:$M$21,2,FALSE)),"",VLOOKUP('Salidas Pacientes'!$M260,Inventario!$A$2:$M$21,2,FALSE))</f>
        <v>Nimenrix</v>
      </c>
      <c r="O260" s="16" t="str">
        <f>IF(ISERROR(VLOOKUP('Salidas Pacientes'!$M260,Inventario!$A$2:$M$21,3,FALSE)),"",VLOOKUP('Salidas Pacientes'!$M260,Inventario!$A$2:$M$21,3,FALSE))</f>
        <v>Meningococo</v>
      </c>
      <c r="P260" s="100" t="str">
        <f>IF(ISERROR(VLOOKUP('Salidas Pacientes'!$M260,Inventario!$A$2:$M$21,4,FALSE)),"",VLOOKUP('Salidas Pacientes'!$M260,Inventario!$A$2:$M$21,4,FALSE))</f>
        <v>Cobo Medical</v>
      </c>
      <c r="Q260" s="100" t="str">
        <f>IF(ISERROR(VLOOKUP('Salidas Pacientes'!$M260,Inventario!$A$2:$M$21,5,FALSE)),"",VLOOKUP('Salidas Pacientes'!$M260,Inventario!$A$2:$M$21,5,FALSE))</f>
        <v>Pfizer</v>
      </c>
      <c r="R260" s="17" t="str">
        <f>IF(ISERROR(VLOOKUP('Salidas Pacientes'!$M260,Inventario!$A$2:$M$21,6,FALSE)),"",VLOOKUP('Salidas Pacientes'!$M260,Inventario!$A$2:$M$21,6,FALSE))</f>
        <v>3904</v>
      </c>
      <c r="S260" s="101" t="s">
        <v>177</v>
      </c>
      <c r="T260" s="102">
        <f>IF(ISERROR(VLOOKUP('Salidas Pacientes'!$S260,Entradas!$H$1:$I$412,2,FALSE)),"",VLOOKUP('Salidas Pacientes'!$S260,Entradas!$H$1:$I$412,2,FALSE))</f>
        <v>44915</v>
      </c>
      <c r="U260" s="98"/>
      <c r="V260" s="98">
        <v>1</v>
      </c>
      <c r="W260" s="105"/>
    </row>
    <row r="261" spans="1:23" ht="15.75" hidden="1" customHeight="1" outlineLevel="1">
      <c r="A261" s="95">
        <v>44532</v>
      </c>
      <c r="B261" s="95" t="s">
        <v>276</v>
      </c>
      <c r="C261" s="98">
        <v>1232810026</v>
      </c>
      <c r="D261" s="17" t="str">
        <f>IF(ISERROR(VLOOKUP('Salidas Pacientes'!$C261,'BD Pacientes'!$A:I,2,FALSE)),"",VLOOKUP('Salidas Pacientes'!$C261,'BD Pacientes'!$A:I,2,FALSE))</f>
        <v>RC</v>
      </c>
      <c r="E261" s="16" t="str">
        <f>IF(ISERROR(VLOOKUP('Salidas Pacientes'!$C261,'BD Pacientes'!$A:I,3,FALSE)),"",VLOOKUP('Salidas Pacientes'!$C261,'BD Pacientes'!$A:I,3,FALSE))</f>
        <v>JACOBO TRUJILLO GALINDEZ</v>
      </c>
      <c r="F261" s="17" t="str">
        <f>IF(ISERROR(VLOOKUP('Salidas Pacientes'!$C261,'BD Pacientes'!$A:I,4,FALSE)),"",VLOOKUP('Salidas Pacientes'!$C261,'BD Pacientes'!$A:I,4,FALSE))</f>
        <v>M</v>
      </c>
      <c r="G261" s="95">
        <f>IF(ISERROR(VLOOKUP('Salidas Pacientes'!$C261,'BD Pacientes'!$A:I,5,FALSE)),"",VLOOKUP('Salidas Pacientes'!$C261,'BD Pacientes'!$A:I,5,FALSE))</f>
        <v>0</v>
      </c>
      <c r="H261" s="95" t="str">
        <f t="shared" ca="1" si="0"/>
        <v>123 año, 7 mes</v>
      </c>
      <c r="I261" s="97" t="str">
        <f>IF(ISERROR(VLOOKUP('Salidas Pacientes'!$C261,'BD Pacientes'!$A:$I,6,FALSE)),"",VLOOKUP('Salidas Pacientes'!$C261,'BD Pacientes'!$A:$I,6,FALSE))</f>
        <v>CRA 83 B2 #42A-40 CASA 19</v>
      </c>
      <c r="J261" s="98">
        <f>IF(ISERROR(VLOOKUP('Salidas Pacientes'!$C261,'BD Pacientes'!$A:$I,7,FALSE)),"",VLOOKUP('Salidas Pacientes'!$C261,'BD Pacientes'!$A:$I,7,FALSE))</f>
        <v>0</v>
      </c>
      <c r="K261" s="99">
        <f>IF(ISERROR(VLOOKUP('Salidas Pacientes'!$C261,'BD Pacientes'!$A:$I,8,FALSE)),"",VLOOKUP('Salidas Pacientes'!$C261,'BD Pacientes'!$A:$I,8,FALSE))</f>
        <v>0</v>
      </c>
      <c r="L261" s="17">
        <f>IF(ISERROR(VLOOKUP('Salidas Pacientes'!$C261,'BD Pacientes'!$A:$I,9,FALSE)),"",VLOOKUP('Salidas Pacientes'!$C261,'BD Pacientes'!$A:$I,9,FALSE))</f>
        <v>0</v>
      </c>
      <c r="M261" s="17" t="s">
        <v>89</v>
      </c>
      <c r="N261" s="16" t="str">
        <f>IF(ISERROR(VLOOKUP('Salidas Pacientes'!$M261,Inventario!$A$2:$M$21,2,FALSE)),"",VLOOKUP('Salidas Pacientes'!$M261,Inventario!$A$2:$M$21,2,FALSE))</f>
        <v>Fluquadri</v>
      </c>
      <c r="O261" s="16" t="str">
        <f>IF(ISERROR(VLOOKUP('Salidas Pacientes'!$M261,Inventario!$A$2:$M$21,3,FALSE)),"",VLOOKUP('Salidas Pacientes'!$M261,Inventario!$A$2:$M$21,3,FALSE))</f>
        <v>Influenza</v>
      </c>
      <c r="P261" s="100" t="str">
        <f>IF(ISERROR(VLOOKUP('Salidas Pacientes'!$M261,Inventario!$A$2:$M$21,4,FALSE)),"",VLOOKUP('Salidas Pacientes'!$M261,Inventario!$A$2:$M$21,4,FALSE))</f>
        <v>IPS FARALLONES</v>
      </c>
      <c r="Q261" s="100" t="str">
        <f>IF(ISERROR(VLOOKUP('Salidas Pacientes'!$M261,Inventario!$A$2:$M$21,5,FALSE)),"",VLOOKUP('Salidas Pacientes'!$M261,Inventario!$A$2:$M$21,5,FALSE))</f>
        <v>Sanofi</v>
      </c>
      <c r="R261" s="17" t="str">
        <f>IF(ISERROR(VLOOKUP('Salidas Pacientes'!$M261,Inventario!$A$2:$M$21,6,FALSE)),"",VLOOKUP('Salidas Pacientes'!$M261,Inventario!$A$2:$M$21,6,FALSE))</f>
        <v>164992</v>
      </c>
      <c r="S261" s="101" t="s">
        <v>181</v>
      </c>
      <c r="T261" s="102">
        <f>IF(ISERROR(VLOOKUP('Salidas Pacientes'!$S261,Entradas!$H$1:$I$412,2,FALSE)),"",VLOOKUP('Salidas Pacientes'!$S261,Entradas!$H$1:$I$412,2,FALSE))</f>
        <v>44561</v>
      </c>
      <c r="U261" s="98"/>
      <c r="V261" s="98">
        <v>1</v>
      </c>
      <c r="W261" s="105"/>
    </row>
    <row r="262" spans="1:23" ht="15.75" hidden="1" customHeight="1" outlineLevel="1">
      <c r="A262" s="95">
        <v>44533</v>
      </c>
      <c r="B262" s="95" t="s">
        <v>276</v>
      </c>
      <c r="C262" s="98">
        <v>1059251363</v>
      </c>
      <c r="D262" s="17" t="str">
        <f>IF(ISERROR(VLOOKUP('Salidas Pacientes'!$C262,'BD Pacientes'!$A:I,2,FALSE)),"",VLOOKUP('Salidas Pacientes'!$C262,'BD Pacientes'!$A:I,2,FALSE))</f>
        <v>RC</v>
      </c>
      <c r="E262" s="16" t="str">
        <f>IF(ISERROR(VLOOKUP('Salidas Pacientes'!$C262,'BD Pacientes'!$A:I,3,FALSE)),"",VLOOKUP('Salidas Pacientes'!$C262,'BD Pacientes'!$A:I,3,FALSE))</f>
        <v>MIGUEL ALEJANDRO HERNANDEZ LASSO</v>
      </c>
      <c r="F262" s="17" t="str">
        <f>IF(ISERROR(VLOOKUP('Salidas Pacientes'!$C262,'BD Pacientes'!$A:I,4,FALSE)),"",VLOOKUP('Salidas Pacientes'!$C262,'BD Pacientes'!$A:I,4,FALSE))</f>
        <v>M</v>
      </c>
      <c r="G262" s="95">
        <f>IF(ISERROR(VLOOKUP('Salidas Pacientes'!$C262,'BD Pacientes'!$A:I,5,FALSE)),"",VLOOKUP('Salidas Pacientes'!$C262,'BD Pacientes'!$A:I,5,FALSE))</f>
        <v>0</v>
      </c>
      <c r="H262" s="95" t="str">
        <f t="shared" ca="1" si="0"/>
        <v>123 año, 7 mes</v>
      </c>
      <c r="I262" s="97" t="str">
        <f>IF(ISERROR(VLOOKUP('Salidas Pacientes'!$C262,'BD Pacientes'!$A:$I,6,FALSE)),"",VLOOKUP('Salidas Pacientes'!$C262,'BD Pacientes'!$A:$I,6,FALSE))</f>
        <v>CRA 1 BIS # 62-125</v>
      </c>
      <c r="J262" s="98">
        <f>IF(ISERROR(VLOOKUP('Salidas Pacientes'!$C262,'BD Pacientes'!$A:$I,7,FALSE)),"",VLOOKUP('Salidas Pacientes'!$C262,'BD Pacientes'!$A:$I,7,FALSE))</f>
        <v>0</v>
      </c>
      <c r="K262" s="99">
        <f>IF(ISERROR(VLOOKUP('Salidas Pacientes'!$C262,'BD Pacientes'!$A:$I,8,FALSE)),"",VLOOKUP('Salidas Pacientes'!$C262,'BD Pacientes'!$A:$I,8,FALSE))</f>
        <v>0</v>
      </c>
      <c r="L262" s="17">
        <f>IF(ISERROR(VLOOKUP('Salidas Pacientes'!$C262,'BD Pacientes'!$A:$I,9,FALSE)),"",VLOOKUP('Salidas Pacientes'!$C262,'BD Pacientes'!$A:$I,9,FALSE))</f>
        <v>0</v>
      </c>
      <c r="M262" s="17" t="s">
        <v>47</v>
      </c>
      <c r="N262" s="16" t="str">
        <f>IF(ISERROR(VLOOKUP('Salidas Pacientes'!$M262,Inventario!$A$2:$M$21,2,FALSE)),"",VLOOKUP('Salidas Pacientes'!$M262,Inventario!$A$2:$M$21,2,FALSE))</f>
        <v>Nimenrix</v>
      </c>
      <c r="O262" s="16" t="str">
        <f>IF(ISERROR(VLOOKUP('Salidas Pacientes'!$M262,Inventario!$A$2:$M$21,3,FALSE)),"",VLOOKUP('Salidas Pacientes'!$M262,Inventario!$A$2:$M$21,3,FALSE))</f>
        <v>Meningococo</v>
      </c>
      <c r="P262" s="100" t="str">
        <f>IF(ISERROR(VLOOKUP('Salidas Pacientes'!$M262,Inventario!$A$2:$M$21,4,FALSE)),"",VLOOKUP('Salidas Pacientes'!$M262,Inventario!$A$2:$M$21,4,FALSE))</f>
        <v>Cobo Medical</v>
      </c>
      <c r="Q262" s="100" t="str">
        <f>IF(ISERROR(VLOOKUP('Salidas Pacientes'!$M262,Inventario!$A$2:$M$21,5,FALSE)),"",VLOOKUP('Salidas Pacientes'!$M262,Inventario!$A$2:$M$21,5,FALSE))</f>
        <v>Pfizer</v>
      </c>
      <c r="R262" s="17" t="str">
        <f>IF(ISERROR(VLOOKUP('Salidas Pacientes'!$M262,Inventario!$A$2:$M$21,6,FALSE)),"",VLOOKUP('Salidas Pacientes'!$M262,Inventario!$A$2:$M$21,6,FALSE))</f>
        <v>3904</v>
      </c>
      <c r="S262" s="101" t="s">
        <v>177</v>
      </c>
      <c r="T262" s="102">
        <f>IF(ISERROR(VLOOKUP('Salidas Pacientes'!$S262,Entradas!$H$1:$I$412,2,FALSE)),"",VLOOKUP('Salidas Pacientes'!$S262,Entradas!$H$1:$I$412,2,FALSE))</f>
        <v>44915</v>
      </c>
      <c r="U262" s="98"/>
      <c r="V262" s="98">
        <v>1</v>
      </c>
      <c r="W262" s="105"/>
    </row>
    <row r="263" spans="1:23" ht="15.75" hidden="1" customHeight="1" outlineLevel="1">
      <c r="A263" s="95">
        <v>44533</v>
      </c>
      <c r="B263" s="95" t="s">
        <v>276</v>
      </c>
      <c r="C263" s="98">
        <v>1059251363</v>
      </c>
      <c r="D263" s="17" t="str">
        <f>IF(ISERROR(VLOOKUP('Salidas Pacientes'!$C263,'BD Pacientes'!$A:I,2,FALSE)),"",VLOOKUP('Salidas Pacientes'!$C263,'BD Pacientes'!$A:I,2,FALSE))</f>
        <v>RC</v>
      </c>
      <c r="E263" s="16" t="str">
        <f>IF(ISERROR(VLOOKUP('Salidas Pacientes'!$C263,'BD Pacientes'!$A:I,3,FALSE)),"",VLOOKUP('Salidas Pacientes'!$C263,'BD Pacientes'!$A:I,3,FALSE))</f>
        <v>MIGUEL ALEJANDRO HERNANDEZ LASSO</v>
      </c>
      <c r="F263" s="17" t="str">
        <f>IF(ISERROR(VLOOKUP('Salidas Pacientes'!$C263,'BD Pacientes'!$A:I,4,FALSE)),"",VLOOKUP('Salidas Pacientes'!$C263,'BD Pacientes'!$A:I,4,FALSE))</f>
        <v>M</v>
      </c>
      <c r="G263" s="95">
        <f>IF(ISERROR(VLOOKUP('Salidas Pacientes'!$C263,'BD Pacientes'!$A:I,5,FALSE)),"",VLOOKUP('Salidas Pacientes'!$C263,'BD Pacientes'!$A:I,5,FALSE))</f>
        <v>0</v>
      </c>
      <c r="H263" s="95" t="str">
        <f t="shared" ca="1" si="0"/>
        <v>123 año, 7 mes</v>
      </c>
      <c r="I263" s="97" t="str">
        <f>IF(ISERROR(VLOOKUP('Salidas Pacientes'!$C263,'BD Pacientes'!$A:$I,6,FALSE)),"",VLOOKUP('Salidas Pacientes'!$C263,'BD Pacientes'!$A:$I,6,FALSE))</f>
        <v>CRA 1 BIS # 62-125</v>
      </c>
      <c r="J263" s="98">
        <f>IF(ISERROR(VLOOKUP('Salidas Pacientes'!$C263,'BD Pacientes'!$A:$I,7,FALSE)),"",VLOOKUP('Salidas Pacientes'!$C263,'BD Pacientes'!$A:$I,7,FALSE))</f>
        <v>0</v>
      </c>
      <c r="K263" s="99">
        <f>IF(ISERROR(VLOOKUP('Salidas Pacientes'!$C263,'BD Pacientes'!$A:$I,8,FALSE)),"",VLOOKUP('Salidas Pacientes'!$C263,'BD Pacientes'!$A:$I,8,FALSE))</f>
        <v>0</v>
      </c>
      <c r="L263" s="17">
        <f>IF(ISERROR(VLOOKUP('Salidas Pacientes'!$C263,'BD Pacientes'!$A:$I,9,FALSE)),"",VLOOKUP('Salidas Pacientes'!$C263,'BD Pacientes'!$A:$I,9,FALSE))</f>
        <v>0</v>
      </c>
      <c r="M263" s="17" t="s">
        <v>89</v>
      </c>
      <c r="N263" s="16" t="str">
        <f>IF(ISERROR(VLOOKUP('Salidas Pacientes'!$M263,Inventario!$A$2:$M$21,2,FALSE)),"",VLOOKUP('Salidas Pacientes'!$M263,Inventario!$A$2:$M$21,2,FALSE))</f>
        <v>Fluquadri</v>
      </c>
      <c r="O263" s="16" t="str">
        <f>IF(ISERROR(VLOOKUP('Salidas Pacientes'!$M263,Inventario!$A$2:$M$21,3,FALSE)),"",VLOOKUP('Salidas Pacientes'!$M263,Inventario!$A$2:$M$21,3,FALSE))</f>
        <v>Influenza</v>
      </c>
      <c r="P263" s="100" t="str">
        <f>IF(ISERROR(VLOOKUP('Salidas Pacientes'!$M263,Inventario!$A$2:$M$21,4,FALSE)),"",VLOOKUP('Salidas Pacientes'!$M263,Inventario!$A$2:$M$21,4,FALSE))</f>
        <v>IPS FARALLONES</v>
      </c>
      <c r="Q263" s="100" t="str">
        <f>IF(ISERROR(VLOOKUP('Salidas Pacientes'!$M263,Inventario!$A$2:$M$21,5,FALSE)),"",VLOOKUP('Salidas Pacientes'!$M263,Inventario!$A$2:$M$21,5,FALSE))</f>
        <v>Sanofi</v>
      </c>
      <c r="R263" s="17" t="str">
        <f>IF(ISERROR(VLOOKUP('Salidas Pacientes'!$M263,Inventario!$A$2:$M$21,6,FALSE)),"",VLOOKUP('Salidas Pacientes'!$M263,Inventario!$A$2:$M$21,6,FALSE))</f>
        <v>164992</v>
      </c>
      <c r="S263" s="101" t="s">
        <v>181</v>
      </c>
      <c r="T263" s="102">
        <f>IF(ISERROR(VLOOKUP('Salidas Pacientes'!$S263,Entradas!$H$1:$I$412,2,FALSE)),"",VLOOKUP('Salidas Pacientes'!$S263,Entradas!$H$1:$I$412,2,FALSE))</f>
        <v>44561</v>
      </c>
      <c r="U263" s="98"/>
      <c r="V263" s="98">
        <v>1</v>
      </c>
      <c r="W263" s="105"/>
    </row>
    <row r="264" spans="1:23" ht="15.75" hidden="1" customHeight="1" outlineLevel="1">
      <c r="A264" s="95">
        <v>44533</v>
      </c>
      <c r="B264" s="95" t="s">
        <v>276</v>
      </c>
      <c r="C264" s="98">
        <v>1109571569</v>
      </c>
      <c r="D264" s="17" t="str">
        <f>IF(ISERROR(VLOOKUP('Salidas Pacientes'!$C264,'BD Pacientes'!$A:I,2,FALSE)),"",VLOOKUP('Salidas Pacientes'!$C264,'BD Pacientes'!$A:I,2,FALSE))</f>
        <v>RC</v>
      </c>
      <c r="E264" s="16" t="str">
        <f>IF(ISERROR(VLOOKUP('Salidas Pacientes'!$C264,'BD Pacientes'!$A:I,3,FALSE)),"",VLOOKUP('Salidas Pacientes'!$C264,'BD Pacientes'!$A:I,3,FALSE))</f>
        <v>JUAN FELIPE GARZON ESTUPIÑAN</v>
      </c>
      <c r="F264" s="17" t="str">
        <f>IF(ISERROR(VLOOKUP('Salidas Pacientes'!$C264,'BD Pacientes'!$A:I,4,FALSE)),"",VLOOKUP('Salidas Pacientes'!$C264,'BD Pacientes'!$A:I,4,FALSE))</f>
        <v>M</v>
      </c>
      <c r="G264" s="95">
        <f>IF(ISERROR(VLOOKUP('Salidas Pacientes'!$C264,'BD Pacientes'!$A:I,5,FALSE)),"",VLOOKUP('Salidas Pacientes'!$C264,'BD Pacientes'!$A:I,5,FALSE))</f>
        <v>44289</v>
      </c>
      <c r="H264" s="95" t="str">
        <f t="shared" ca="1" si="0"/>
        <v>2 año, 4 mes</v>
      </c>
      <c r="I264" s="97" t="str">
        <f>IF(ISERROR(VLOOKUP('Salidas Pacientes'!$C264,'BD Pacientes'!$A:$I,6,FALSE)),"",VLOOKUP('Salidas Pacientes'!$C264,'BD Pacientes'!$A:$I,6,FALSE))</f>
        <v>CRA 28D2 # 72F3A-17</v>
      </c>
      <c r="J264" s="98">
        <f>IF(ISERROR(VLOOKUP('Salidas Pacientes'!$C264,'BD Pacientes'!$A:$I,7,FALSE)),"",VLOOKUP('Salidas Pacientes'!$C264,'BD Pacientes'!$A:$I,7,FALSE))</f>
        <v>1105790028</v>
      </c>
      <c r="K264" s="99" t="str">
        <f>IF(ISERROR(VLOOKUP('Salidas Pacientes'!$C264,'BD Pacientes'!$A:$I,8,FALSE)),"",VLOOKUP('Salidas Pacientes'!$C264,'BD Pacientes'!$A:$I,8,FALSE))</f>
        <v>JEFERSON GARZON</v>
      </c>
      <c r="L264" s="17">
        <f>IF(ISERROR(VLOOKUP('Salidas Pacientes'!$C264,'BD Pacientes'!$A:$I,9,FALSE)),"",VLOOKUP('Salidas Pacientes'!$C264,'BD Pacientes'!$A:$I,9,FALSE))</f>
        <v>3234612817</v>
      </c>
      <c r="M264" s="17" t="s">
        <v>47</v>
      </c>
      <c r="N264" s="16" t="str">
        <f>IF(ISERROR(VLOOKUP('Salidas Pacientes'!$M264,Inventario!$A$2:$M$21,2,FALSE)),"",VLOOKUP('Salidas Pacientes'!$M264,Inventario!$A$2:$M$21,2,FALSE))</f>
        <v>Nimenrix</v>
      </c>
      <c r="O264" s="16" t="str">
        <f>IF(ISERROR(VLOOKUP('Salidas Pacientes'!$M264,Inventario!$A$2:$M$21,3,FALSE)),"",VLOOKUP('Salidas Pacientes'!$M264,Inventario!$A$2:$M$21,3,FALSE))</f>
        <v>Meningococo</v>
      </c>
      <c r="P264" s="100" t="str">
        <f>IF(ISERROR(VLOOKUP('Salidas Pacientes'!$M264,Inventario!$A$2:$M$21,4,FALSE)),"",VLOOKUP('Salidas Pacientes'!$M264,Inventario!$A$2:$M$21,4,FALSE))</f>
        <v>Cobo Medical</v>
      </c>
      <c r="Q264" s="100" t="str">
        <f>IF(ISERROR(VLOOKUP('Salidas Pacientes'!$M264,Inventario!$A$2:$M$21,5,FALSE)),"",VLOOKUP('Salidas Pacientes'!$M264,Inventario!$A$2:$M$21,5,FALSE))</f>
        <v>Pfizer</v>
      </c>
      <c r="R264" s="17" t="str">
        <f>IF(ISERROR(VLOOKUP('Salidas Pacientes'!$M264,Inventario!$A$2:$M$21,6,FALSE)),"",VLOOKUP('Salidas Pacientes'!$M264,Inventario!$A$2:$M$21,6,FALSE))</f>
        <v>3904</v>
      </c>
      <c r="S264" s="101" t="s">
        <v>177</v>
      </c>
      <c r="T264" s="102">
        <f>IF(ISERROR(VLOOKUP('Salidas Pacientes'!$S264,Entradas!$H$1:$I$412,2,FALSE)),"",VLOOKUP('Salidas Pacientes'!$S264,Entradas!$H$1:$I$412,2,FALSE))</f>
        <v>44915</v>
      </c>
      <c r="U264" s="98"/>
      <c r="V264" s="98">
        <v>1</v>
      </c>
      <c r="W264" s="105"/>
    </row>
    <row r="265" spans="1:23" ht="15.75" hidden="1" customHeight="1" outlineLevel="1">
      <c r="A265" s="95">
        <v>44533</v>
      </c>
      <c r="B265" s="95" t="s">
        <v>276</v>
      </c>
      <c r="C265" s="98">
        <v>1109571569</v>
      </c>
      <c r="D265" s="17" t="str">
        <f>IF(ISERROR(VLOOKUP('Salidas Pacientes'!$C265,'BD Pacientes'!$A:I,2,FALSE)),"",VLOOKUP('Salidas Pacientes'!$C265,'BD Pacientes'!$A:I,2,FALSE))</f>
        <v>RC</v>
      </c>
      <c r="E265" s="16" t="str">
        <f>IF(ISERROR(VLOOKUP('Salidas Pacientes'!$C265,'BD Pacientes'!$A:I,3,FALSE)),"",VLOOKUP('Salidas Pacientes'!$C265,'BD Pacientes'!$A:I,3,FALSE))</f>
        <v>JUAN FELIPE GARZON ESTUPIÑAN</v>
      </c>
      <c r="F265" s="17" t="str">
        <f>IF(ISERROR(VLOOKUP('Salidas Pacientes'!$C265,'BD Pacientes'!$A:I,4,FALSE)),"",VLOOKUP('Salidas Pacientes'!$C265,'BD Pacientes'!$A:I,4,FALSE))</f>
        <v>M</v>
      </c>
      <c r="G265" s="95">
        <f>IF(ISERROR(VLOOKUP('Salidas Pacientes'!$C265,'BD Pacientes'!$A:I,5,FALSE)),"",VLOOKUP('Salidas Pacientes'!$C265,'BD Pacientes'!$A:I,5,FALSE))</f>
        <v>44289</v>
      </c>
      <c r="H265" s="95" t="str">
        <f t="shared" ca="1" si="0"/>
        <v>2 año, 4 mes</v>
      </c>
      <c r="I265" s="97" t="str">
        <f>IF(ISERROR(VLOOKUP('Salidas Pacientes'!$C265,'BD Pacientes'!$A:$I,6,FALSE)),"",VLOOKUP('Salidas Pacientes'!$C265,'BD Pacientes'!$A:$I,6,FALSE))</f>
        <v>CRA 28D2 # 72F3A-17</v>
      </c>
      <c r="J265" s="98">
        <f>IF(ISERROR(VLOOKUP('Salidas Pacientes'!$C265,'BD Pacientes'!$A:$I,7,FALSE)),"",VLOOKUP('Salidas Pacientes'!$C265,'BD Pacientes'!$A:$I,7,FALSE))</f>
        <v>1105790028</v>
      </c>
      <c r="K265" s="99" t="str">
        <f>IF(ISERROR(VLOOKUP('Salidas Pacientes'!$C265,'BD Pacientes'!$A:$I,8,FALSE)),"",VLOOKUP('Salidas Pacientes'!$C265,'BD Pacientes'!$A:$I,8,FALSE))</f>
        <v>JEFERSON GARZON</v>
      </c>
      <c r="L265" s="17">
        <f>IF(ISERROR(VLOOKUP('Salidas Pacientes'!$C265,'BD Pacientes'!$A:$I,9,FALSE)),"",VLOOKUP('Salidas Pacientes'!$C265,'BD Pacientes'!$A:$I,9,FALSE))</f>
        <v>3234612817</v>
      </c>
      <c r="M265" s="17" t="s">
        <v>89</v>
      </c>
      <c r="N265" s="16" t="str">
        <f>IF(ISERROR(VLOOKUP('Salidas Pacientes'!$M265,Inventario!$A$2:$M$21,2,FALSE)),"",VLOOKUP('Salidas Pacientes'!$M265,Inventario!$A$2:$M$21,2,FALSE))</f>
        <v>Fluquadri</v>
      </c>
      <c r="O265" s="16" t="str">
        <f>IF(ISERROR(VLOOKUP('Salidas Pacientes'!$M265,Inventario!$A$2:$M$21,3,FALSE)),"",VLOOKUP('Salidas Pacientes'!$M265,Inventario!$A$2:$M$21,3,FALSE))</f>
        <v>Influenza</v>
      </c>
      <c r="P265" s="100" t="str">
        <f>IF(ISERROR(VLOOKUP('Salidas Pacientes'!$M265,Inventario!$A$2:$M$21,4,FALSE)),"",VLOOKUP('Salidas Pacientes'!$M265,Inventario!$A$2:$M$21,4,FALSE))</f>
        <v>IPS FARALLONES</v>
      </c>
      <c r="Q265" s="100" t="str">
        <f>IF(ISERROR(VLOOKUP('Salidas Pacientes'!$M265,Inventario!$A$2:$M$21,5,FALSE)),"",VLOOKUP('Salidas Pacientes'!$M265,Inventario!$A$2:$M$21,5,FALSE))</f>
        <v>Sanofi</v>
      </c>
      <c r="R265" s="17" t="str">
        <f>IF(ISERROR(VLOOKUP('Salidas Pacientes'!$M265,Inventario!$A$2:$M$21,6,FALSE)),"",VLOOKUP('Salidas Pacientes'!$M265,Inventario!$A$2:$M$21,6,FALSE))</f>
        <v>164992</v>
      </c>
      <c r="S265" s="101" t="s">
        <v>181</v>
      </c>
      <c r="T265" s="102">
        <f>IF(ISERROR(VLOOKUP('Salidas Pacientes'!$S265,Entradas!$H$1:$I$412,2,FALSE)),"",VLOOKUP('Salidas Pacientes'!$S265,Entradas!$H$1:$I$412,2,FALSE))</f>
        <v>44561</v>
      </c>
      <c r="U265" s="98"/>
      <c r="V265" s="98">
        <v>1</v>
      </c>
      <c r="W265" s="105"/>
    </row>
    <row r="266" spans="1:23" ht="15.75" hidden="1" customHeight="1" outlineLevel="1">
      <c r="A266" s="95">
        <v>44536</v>
      </c>
      <c r="B266" s="95" t="s">
        <v>276</v>
      </c>
      <c r="C266" s="98">
        <v>1109571123</v>
      </c>
      <c r="D266" s="17" t="str">
        <f>IF(ISERROR(VLOOKUP('Salidas Pacientes'!$C266,'BD Pacientes'!$A:I,2,FALSE)),"",VLOOKUP('Salidas Pacientes'!$C266,'BD Pacientes'!$A:I,2,FALSE))</f>
        <v>RC</v>
      </c>
      <c r="E266" s="16" t="str">
        <f>IF(ISERROR(VLOOKUP('Salidas Pacientes'!$C266,'BD Pacientes'!$A:I,3,FALSE)),"",VLOOKUP('Salidas Pacientes'!$C266,'BD Pacientes'!$A:I,3,FALSE))</f>
        <v>THIAGO MEJIA GONZALEZ</v>
      </c>
      <c r="F266" s="17" t="str">
        <f>IF(ISERROR(VLOOKUP('Salidas Pacientes'!$C266,'BD Pacientes'!$A:I,4,FALSE)),"",VLOOKUP('Salidas Pacientes'!$C266,'BD Pacientes'!$A:I,4,FALSE))</f>
        <v>M</v>
      </c>
      <c r="G266" s="95">
        <f>IF(ISERROR(VLOOKUP('Salidas Pacientes'!$C266,'BD Pacientes'!$A:I,5,FALSE)),"",VLOOKUP('Salidas Pacientes'!$C266,'BD Pacientes'!$A:I,5,FALSE))</f>
        <v>0</v>
      </c>
      <c r="H266" s="95" t="str">
        <f t="shared" ca="1" si="0"/>
        <v>123 año, 7 mes</v>
      </c>
      <c r="I266" s="97" t="str">
        <f>IF(ISERROR(VLOOKUP('Salidas Pacientes'!$C266,'BD Pacientes'!$A:$I,6,FALSE)),"",VLOOKUP('Salidas Pacientes'!$C266,'BD Pacientes'!$A:$I,6,FALSE))</f>
        <v>AV CIRCUNVALAR EL CASTILLO 252</v>
      </c>
      <c r="J266" s="98">
        <f>IF(ISERROR(VLOOKUP('Salidas Pacientes'!$C266,'BD Pacientes'!$A:$I,7,FALSE)),"",VLOOKUP('Salidas Pacientes'!$C266,'BD Pacientes'!$A:$I,7,FALSE))</f>
        <v>0</v>
      </c>
      <c r="K266" s="99">
        <f>IF(ISERROR(VLOOKUP('Salidas Pacientes'!$C266,'BD Pacientes'!$A:$I,8,FALSE)),"",VLOOKUP('Salidas Pacientes'!$C266,'BD Pacientes'!$A:$I,8,FALSE))</f>
        <v>0</v>
      </c>
      <c r="L266" s="17">
        <f>IF(ISERROR(VLOOKUP('Salidas Pacientes'!$C266,'BD Pacientes'!$A:$I,9,FALSE)),"",VLOOKUP('Salidas Pacientes'!$C266,'BD Pacientes'!$A:$I,9,FALSE))</f>
        <v>0</v>
      </c>
      <c r="M266" s="17" t="s">
        <v>47</v>
      </c>
      <c r="N266" s="16" t="str">
        <f>IF(ISERROR(VLOOKUP('Salidas Pacientes'!$M266,Inventario!$A$2:$M$21,2,FALSE)),"",VLOOKUP('Salidas Pacientes'!$M266,Inventario!$A$2:$M$21,2,FALSE))</f>
        <v>Nimenrix</v>
      </c>
      <c r="O266" s="16" t="str">
        <f>IF(ISERROR(VLOOKUP('Salidas Pacientes'!$M266,Inventario!$A$2:$M$21,3,FALSE)),"",VLOOKUP('Salidas Pacientes'!$M266,Inventario!$A$2:$M$21,3,FALSE))</f>
        <v>Meningococo</v>
      </c>
      <c r="P266" s="100" t="str">
        <f>IF(ISERROR(VLOOKUP('Salidas Pacientes'!$M266,Inventario!$A$2:$M$21,4,FALSE)),"",VLOOKUP('Salidas Pacientes'!$M266,Inventario!$A$2:$M$21,4,FALSE))</f>
        <v>Cobo Medical</v>
      </c>
      <c r="Q266" s="100" t="str">
        <f>IF(ISERROR(VLOOKUP('Salidas Pacientes'!$M266,Inventario!$A$2:$M$21,5,FALSE)),"",VLOOKUP('Salidas Pacientes'!$M266,Inventario!$A$2:$M$21,5,FALSE))</f>
        <v>Pfizer</v>
      </c>
      <c r="R266" s="17" t="str">
        <f>IF(ISERROR(VLOOKUP('Salidas Pacientes'!$M266,Inventario!$A$2:$M$21,6,FALSE)),"",VLOOKUP('Salidas Pacientes'!$M266,Inventario!$A$2:$M$21,6,FALSE))</f>
        <v>3904</v>
      </c>
      <c r="S266" s="101" t="s">
        <v>177</v>
      </c>
      <c r="T266" s="102">
        <f>IF(ISERROR(VLOOKUP('Salidas Pacientes'!$S266,Entradas!$H$1:$I$412,2,FALSE)),"",VLOOKUP('Salidas Pacientes'!$S266,Entradas!$H$1:$I$412,2,FALSE))</f>
        <v>44915</v>
      </c>
      <c r="U266" s="98"/>
      <c r="V266" s="98">
        <v>1</v>
      </c>
      <c r="W266" s="105"/>
    </row>
    <row r="267" spans="1:23" ht="15.75" hidden="1" customHeight="1" outlineLevel="1">
      <c r="A267" s="95">
        <v>44536</v>
      </c>
      <c r="B267" s="95" t="s">
        <v>276</v>
      </c>
      <c r="C267" s="98">
        <v>1109572687</v>
      </c>
      <c r="D267" s="17" t="str">
        <f>IF(ISERROR(VLOOKUP('Salidas Pacientes'!$C267,'BD Pacientes'!$A:I,2,FALSE)),"",VLOOKUP('Salidas Pacientes'!$C267,'BD Pacientes'!$A:I,2,FALSE))</f>
        <v>RC</v>
      </c>
      <c r="E267" s="16" t="str">
        <f>IF(ISERROR(VLOOKUP('Salidas Pacientes'!$C267,'BD Pacientes'!$A:I,3,FALSE)),"",VLOOKUP('Salidas Pacientes'!$C267,'BD Pacientes'!$A:I,3,FALSE))</f>
        <v>LUCIANA GARCIA MARTINEZ</v>
      </c>
      <c r="F267" s="17" t="str">
        <f>IF(ISERROR(VLOOKUP('Salidas Pacientes'!$C267,'BD Pacientes'!$A:I,4,FALSE)),"",VLOOKUP('Salidas Pacientes'!$C267,'BD Pacientes'!$A:I,4,FALSE))</f>
        <v>F</v>
      </c>
      <c r="G267" s="95">
        <f>IF(ISERROR(VLOOKUP('Salidas Pacientes'!$C267,'BD Pacientes'!$A:I,5,FALSE)),"",VLOOKUP('Salidas Pacientes'!$C267,'BD Pacientes'!$A:I,5,FALSE))</f>
        <v>0</v>
      </c>
      <c r="H267" s="95" t="str">
        <f t="shared" ca="1" si="0"/>
        <v>123 año, 7 mes</v>
      </c>
      <c r="I267" s="97" t="str">
        <f>IF(ISERROR(VLOOKUP('Salidas Pacientes'!$C267,'BD Pacientes'!$A:$I,6,FALSE)),"",VLOOKUP('Salidas Pacientes'!$C267,'BD Pacientes'!$A:$I,6,FALSE))</f>
        <v>CRA 82B # 48A-95</v>
      </c>
      <c r="J267" s="98">
        <f>IF(ISERROR(VLOOKUP('Salidas Pacientes'!$C267,'BD Pacientes'!$A:$I,7,FALSE)),"",VLOOKUP('Salidas Pacientes'!$C267,'BD Pacientes'!$A:$I,7,FALSE))</f>
        <v>0</v>
      </c>
      <c r="K267" s="99">
        <f>IF(ISERROR(VLOOKUP('Salidas Pacientes'!$C267,'BD Pacientes'!$A:$I,8,FALSE)),"",VLOOKUP('Salidas Pacientes'!$C267,'BD Pacientes'!$A:$I,8,FALSE))</f>
        <v>0</v>
      </c>
      <c r="L267" s="17">
        <f>IF(ISERROR(VLOOKUP('Salidas Pacientes'!$C267,'BD Pacientes'!$A:$I,9,FALSE)),"",VLOOKUP('Salidas Pacientes'!$C267,'BD Pacientes'!$A:$I,9,FALSE))</f>
        <v>0</v>
      </c>
      <c r="M267" s="17" t="s">
        <v>47</v>
      </c>
      <c r="N267" s="16" t="str">
        <f>IF(ISERROR(VLOOKUP('Salidas Pacientes'!$M267,Inventario!$A$2:$M$21,2,FALSE)),"",VLOOKUP('Salidas Pacientes'!$M267,Inventario!$A$2:$M$21,2,FALSE))</f>
        <v>Nimenrix</v>
      </c>
      <c r="O267" s="16" t="str">
        <f>IF(ISERROR(VLOOKUP('Salidas Pacientes'!$M267,Inventario!$A$2:$M$21,3,FALSE)),"",VLOOKUP('Salidas Pacientes'!$M267,Inventario!$A$2:$M$21,3,FALSE))</f>
        <v>Meningococo</v>
      </c>
      <c r="P267" s="100" t="str">
        <f>IF(ISERROR(VLOOKUP('Salidas Pacientes'!$M267,Inventario!$A$2:$M$21,4,FALSE)),"",VLOOKUP('Salidas Pacientes'!$M267,Inventario!$A$2:$M$21,4,FALSE))</f>
        <v>Cobo Medical</v>
      </c>
      <c r="Q267" s="100" t="str">
        <f>IF(ISERROR(VLOOKUP('Salidas Pacientes'!$M267,Inventario!$A$2:$M$21,5,FALSE)),"",VLOOKUP('Salidas Pacientes'!$M267,Inventario!$A$2:$M$21,5,FALSE))</f>
        <v>Pfizer</v>
      </c>
      <c r="R267" s="17" t="str">
        <f>IF(ISERROR(VLOOKUP('Salidas Pacientes'!$M267,Inventario!$A$2:$M$21,6,FALSE)),"",VLOOKUP('Salidas Pacientes'!$M267,Inventario!$A$2:$M$21,6,FALSE))</f>
        <v>3904</v>
      </c>
      <c r="S267" s="101" t="s">
        <v>177</v>
      </c>
      <c r="T267" s="102">
        <f>IF(ISERROR(VLOOKUP('Salidas Pacientes'!$S267,Entradas!$H$1:$I$412,2,FALSE)),"",VLOOKUP('Salidas Pacientes'!$S267,Entradas!$H$1:$I$412,2,FALSE))</f>
        <v>44915</v>
      </c>
      <c r="U267" s="98"/>
      <c r="V267" s="98">
        <v>1</v>
      </c>
      <c r="W267" s="105"/>
    </row>
    <row r="268" spans="1:23" ht="15.75" hidden="1" customHeight="1" outlineLevel="1">
      <c r="A268" s="95">
        <v>44537</v>
      </c>
      <c r="B268" s="95" t="s">
        <v>276</v>
      </c>
      <c r="C268" s="98">
        <v>1232817411</v>
      </c>
      <c r="D268" s="17" t="str">
        <f>IF(ISERROR(VLOOKUP('Salidas Pacientes'!$C268,'BD Pacientes'!$A:I,2,FALSE)),"",VLOOKUP('Salidas Pacientes'!$C268,'BD Pacientes'!$A:I,2,FALSE))</f>
        <v>RC</v>
      </c>
      <c r="E268" s="16" t="str">
        <f>IF(ISERROR(VLOOKUP('Salidas Pacientes'!$C268,'BD Pacientes'!$A:I,3,FALSE)),"",VLOOKUP('Salidas Pacientes'!$C268,'BD Pacientes'!$A:I,3,FALSE))</f>
        <v>TOMAS CANO VALLEJO</v>
      </c>
      <c r="F268" s="17" t="str">
        <f>IF(ISERROR(VLOOKUP('Salidas Pacientes'!$C268,'BD Pacientes'!$A:I,4,FALSE)),"",VLOOKUP('Salidas Pacientes'!$C268,'BD Pacientes'!$A:I,4,FALSE))</f>
        <v>M</v>
      </c>
      <c r="G268" s="95">
        <f>IF(ISERROR(VLOOKUP('Salidas Pacientes'!$C268,'BD Pacientes'!$A:I,5,FALSE)),"",VLOOKUP('Salidas Pacientes'!$C268,'BD Pacientes'!$A:I,5,FALSE))</f>
        <v>44446</v>
      </c>
      <c r="H268" s="95" t="str">
        <f t="shared" ca="1" si="0"/>
        <v>1 año, 11 mes</v>
      </c>
      <c r="I268" s="97" t="str">
        <f>IF(ISERROR(VLOOKUP('Salidas Pacientes'!$C268,'BD Pacientes'!$A:$I,6,FALSE)),"",VLOOKUP('Salidas Pacientes'!$C268,'BD Pacientes'!$A:$I,6,FALSE))</f>
        <v>CRA 122 # 5-18</v>
      </c>
      <c r="J268" s="98">
        <f>IF(ISERROR(VLOOKUP('Salidas Pacientes'!$C268,'BD Pacientes'!$A:$I,7,FALSE)),"",VLOOKUP('Salidas Pacientes'!$C268,'BD Pacientes'!$A:$I,7,FALSE))</f>
        <v>1143850842</v>
      </c>
      <c r="K268" s="99" t="str">
        <f>IF(ISERROR(VLOOKUP('Salidas Pacientes'!$C268,'BD Pacientes'!$A:$I,8,FALSE)),"",VLOOKUP('Salidas Pacientes'!$C268,'BD Pacientes'!$A:$I,8,FALSE))</f>
        <v>SUSANA VALLEJO</v>
      </c>
      <c r="L268" s="17">
        <f>IF(ISERROR(VLOOKUP('Salidas Pacientes'!$C268,'BD Pacientes'!$A:$I,9,FALSE)),"",VLOOKUP('Salidas Pacientes'!$C268,'BD Pacientes'!$A:$I,9,FALSE))</f>
        <v>3183901226</v>
      </c>
      <c r="M268" s="17" t="s">
        <v>47</v>
      </c>
      <c r="N268" s="16" t="str">
        <f>IF(ISERROR(VLOOKUP('Salidas Pacientes'!$M268,Inventario!$A$2:$M$21,2,FALSE)),"",VLOOKUP('Salidas Pacientes'!$M268,Inventario!$A$2:$M$21,2,FALSE))</f>
        <v>Nimenrix</v>
      </c>
      <c r="O268" s="16" t="str">
        <f>IF(ISERROR(VLOOKUP('Salidas Pacientes'!$M268,Inventario!$A$2:$M$21,3,FALSE)),"",VLOOKUP('Salidas Pacientes'!$M268,Inventario!$A$2:$M$21,3,FALSE))</f>
        <v>Meningococo</v>
      </c>
      <c r="P268" s="100" t="str">
        <f>IF(ISERROR(VLOOKUP('Salidas Pacientes'!$M268,Inventario!$A$2:$M$21,4,FALSE)),"",VLOOKUP('Salidas Pacientes'!$M268,Inventario!$A$2:$M$21,4,FALSE))</f>
        <v>Cobo Medical</v>
      </c>
      <c r="Q268" s="100" t="str">
        <f>IF(ISERROR(VLOOKUP('Salidas Pacientes'!$M268,Inventario!$A$2:$M$21,5,FALSE)),"",VLOOKUP('Salidas Pacientes'!$M268,Inventario!$A$2:$M$21,5,FALSE))</f>
        <v>Pfizer</v>
      </c>
      <c r="R268" s="17" t="str">
        <f>IF(ISERROR(VLOOKUP('Salidas Pacientes'!$M268,Inventario!$A$2:$M$21,6,FALSE)),"",VLOOKUP('Salidas Pacientes'!$M268,Inventario!$A$2:$M$21,6,FALSE))</f>
        <v>3904</v>
      </c>
      <c r="S268" s="101" t="s">
        <v>177</v>
      </c>
      <c r="T268" s="102">
        <f>IF(ISERROR(VLOOKUP('Salidas Pacientes'!$S268,Entradas!$H$1:$I$412,2,FALSE)),"",VLOOKUP('Salidas Pacientes'!$S268,Entradas!$H$1:$I$412,2,FALSE))</f>
        <v>44915</v>
      </c>
      <c r="U268" s="98"/>
      <c r="V268" s="98">
        <v>1</v>
      </c>
      <c r="W268" s="105"/>
    </row>
    <row r="269" spans="1:23" ht="15.75" hidden="1" customHeight="1" outlineLevel="1">
      <c r="A269" s="95">
        <v>44537</v>
      </c>
      <c r="B269" s="95" t="s">
        <v>276</v>
      </c>
      <c r="C269" s="98">
        <v>1107538820</v>
      </c>
      <c r="D269" s="17" t="str">
        <f>IF(ISERROR(VLOOKUP('Salidas Pacientes'!$C269,'BD Pacientes'!$A:I,2,FALSE)),"",VLOOKUP('Salidas Pacientes'!$C269,'BD Pacientes'!$A:I,2,FALSE))</f>
        <v>RC</v>
      </c>
      <c r="E269" s="16" t="str">
        <f>IF(ISERROR(VLOOKUP('Salidas Pacientes'!$C269,'BD Pacientes'!$A:I,3,FALSE)),"",VLOOKUP('Salidas Pacientes'!$C269,'BD Pacientes'!$A:I,3,FALSE))</f>
        <v>JOAQUIN IGNACIO VILLA BOSCAN</v>
      </c>
      <c r="F269" s="17" t="str">
        <f>IF(ISERROR(VLOOKUP('Salidas Pacientes'!$C269,'BD Pacientes'!$A:I,4,FALSE)),"",VLOOKUP('Salidas Pacientes'!$C269,'BD Pacientes'!$A:I,4,FALSE))</f>
        <v>M</v>
      </c>
      <c r="G269" s="95">
        <f>IF(ISERROR(VLOOKUP('Salidas Pacientes'!$C269,'BD Pacientes'!$A:I,5,FALSE)),"",VLOOKUP('Salidas Pacientes'!$C269,'BD Pacientes'!$A:I,5,FALSE))</f>
        <v>44345</v>
      </c>
      <c r="H269" s="95" t="str">
        <f t="shared" ca="1" si="0"/>
        <v>2 año, 2 mes</v>
      </c>
      <c r="I269" s="97" t="str">
        <f>IF(ISERROR(VLOOKUP('Salidas Pacientes'!$C269,'BD Pacientes'!$A:$I,6,FALSE)),"",VLOOKUP('Salidas Pacientes'!$C269,'BD Pacientes'!$A:$I,6,FALSE))</f>
        <v>CRA 61 # 18-16</v>
      </c>
      <c r="J269" s="98">
        <f>IF(ISERROR(VLOOKUP('Salidas Pacientes'!$C269,'BD Pacientes'!$A:$I,7,FALSE)),"",VLOOKUP('Salidas Pacientes'!$C269,'BD Pacientes'!$A:$I,7,FALSE))</f>
        <v>18227066</v>
      </c>
      <c r="K269" s="99" t="str">
        <f>IF(ISERROR(VLOOKUP('Salidas Pacientes'!$C269,'BD Pacientes'!$A:$I,8,FALSE)),"",VLOOKUP('Salidas Pacientes'!$C269,'BD Pacientes'!$A:$I,8,FALSE))</f>
        <v>VANESSA BOSCAN</v>
      </c>
      <c r="L269" s="17">
        <f>IF(ISERROR(VLOOKUP('Salidas Pacientes'!$C269,'BD Pacientes'!$A:$I,9,FALSE)),"",VLOOKUP('Salidas Pacientes'!$C269,'BD Pacientes'!$A:$I,9,FALSE))</f>
        <v>3043453240</v>
      </c>
      <c r="M269" s="17" t="s">
        <v>47</v>
      </c>
      <c r="N269" s="16" t="str">
        <f>IF(ISERROR(VLOOKUP('Salidas Pacientes'!$M269,Inventario!$A$2:$M$21,2,FALSE)),"",VLOOKUP('Salidas Pacientes'!$M269,Inventario!$A$2:$M$21,2,FALSE))</f>
        <v>Nimenrix</v>
      </c>
      <c r="O269" s="16" t="str">
        <f>IF(ISERROR(VLOOKUP('Salidas Pacientes'!$M269,Inventario!$A$2:$M$21,3,FALSE)),"",VLOOKUP('Salidas Pacientes'!$M269,Inventario!$A$2:$M$21,3,FALSE))</f>
        <v>Meningococo</v>
      </c>
      <c r="P269" s="100" t="str">
        <f>IF(ISERROR(VLOOKUP('Salidas Pacientes'!$M269,Inventario!$A$2:$M$21,4,FALSE)),"",VLOOKUP('Salidas Pacientes'!$M269,Inventario!$A$2:$M$21,4,FALSE))</f>
        <v>Cobo Medical</v>
      </c>
      <c r="Q269" s="100" t="str">
        <f>IF(ISERROR(VLOOKUP('Salidas Pacientes'!$M269,Inventario!$A$2:$M$21,5,FALSE)),"",VLOOKUP('Salidas Pacientes'!$M269,Inventario!$A$2:$M$21,5,FALSE))</f>
        <v>Pfizer</v>
      </c>
      <c r="R269" s="17" t="str">
        <f>IF(ISERROR(VLOOKUP('Salidas Pacientes'!$M269,Inventario!$A$2:$M$21,6,FALSE)),"",VLOOKUP('Salidas Pacientes'!$M269,Inventario!$A$2:$M$21,6,FALSE))</f>
        <v>3904</v>
      </c>
      <c r="S269" s="101" t="s">
        <v>169</v>
      </c>
      <c r="T269" s="102">
        <f>IF(ISERROR(VLOOKUP('Salidas Pacientes'!$S269,Entradas!$H$1:$I$412,2,FALSE)),"",VLOOKUP('Salidas Pacientes'!$S269,Entradas!$H$1:$I$412,2,FALSE))</f>
        <v>44834</v>
      </c>
      <c r="U269" s="98"/>
      <c r="V269" s="98">
        <v>1</v>
      </c>
      <c r="W269" s="105"/>
    </row>
    <row r="270" spans="1:23" ht="15.75" hidden="1" customHeight="1" outlineLevel="1">
      <c r="A270" s="95">
        <v>44537</v>
      </c>
      <c r="B270" s="95" t="s">
        <v>276</v>
      </c>
      <c r="C270" s="98">
        <v>1109571746</v>
      </c>
      <c r="D270" s="17" t="str">
        <f>IF(ISERROR(VLOOKUP('Salidas Pacientes'!$C270,'BD Pacientes'!$A:I,2,FALSE)),"",VLOOKUP('Salidas Pacientes'!$C270,'BD Pacientes'!$A:I,2,FALSE))</f>
        <v>RC</v>
      </c>
      <c r="E270" s="16" t="str">
        <f>IF(ISERROR(VLOOKUP('Salidas Pacientes'!$C270,'BD Pacientes'!$A:I,3,FALSE)),"",VLOOKUP('Salidas Pacientes'!$C270,'BD Pacientes'!$A:I,3,FALSE))</f>
        <v>EMILIANO PEREZ ROMERO</v>
      </c>
      <c r="F270" s="17" t="str">
        <f>IF(ISERROR(VLOOKUP('Salidas Pacientes'!$C270,'BD Pacientes'!$A:I,4,FALSE)),"",VLOOKUP('Salidas Pacientes'!$C270,'BD Pacientes'!$A:I,4,FALSE))</f>
        <v>M</v>
      </c>
      <c r="G270" s="95">
        <f>IF(ISERROR(VLOOKUP('Salidas Pacientes'!$C270,'BD Pacientes'!$A:I,5,FALSE)),"",VLOOKUP('Salidas Pacientes'!$C270,'BD Pacientes'!$A:I,5,FALSE))</f>
        <v>0</v>
      </c>
      <c r="H270" s="95" t="str">
        <f t="shared" ca="1" si="0"/>
        <v>123 año, 7 mes</v>
      </c>
      <c r="I270" s="97" t="str">
        <f>IF(ISERROR(VLOOKUP('Salidas Pacientes'!$C270,'BD Pacientes'!$A:$I,6,FALSE)),"",VLOOKUP('Salidas Pacientes'!$C270,'BD Pacientes'!$A:$I,6,FALSE))</f>
        <v>CALLE 53 # 1-126 APTO 502F</v>
      </c>
      <c r="J270" s="98">
        <f>IF(ISERROR(VLOOKUP('Salidas Pacientes'!$C270,'BD Pacientes'!$A:$I,7,FALSE)),"",VLOOKUP('Salidas Pacientes'!$C270,'BD Pacientes'!$A:$I,7,FALSE))</f>
        <v>0</v>
      </c>
      <c r="K270" s="99">
        <f>IF(ISERROR(VLOOKUP('Salidas Pacientes'!$C270,'BD Pacientes'!$A:$I,8,FALSE)),"",VLOOKUP('Salidas Pacientes'!$C270,'BD Pacientes'!$A:$I,8,FALSE))</f>
        <v>0</v>
      </c>
      <c r="L270" s="17">
        <f>IF(ISERROR(VLOOKUP('Salidas Pacientes'!$C270,'BD Pacientes'!$A:$I,9,FALSE)),"",VLOOKUP('Salidas Pacientes'!$C270,'BD Pacientes'!$A:$I,9,FALSE))</f>
        <v>0</v>
      </c>
      <c r="M270" s="17" t="s">
        <v>47</v>
      </c>
      <c r="N270" s="16" t="str">
        <f>IF(ISERROR(VLOOKUP('Salidas Pacientes'!$M270,Inventario!$A$2:$M$21,2,FALSE)),"",VLOOKUP('Salidas Pacientes'!$M270,Inventario!$A$2:$M$21,2,FALSE))</f>
        <v>Nimenrix</v>
      </c>
      <c r="O270" s="16" t="str">
        <f>IF(ISERROR(VLOOKUP('Salidas Pacientes'!$M270,Inventario!$A$2:$M$21,3,FALSE)),"",VLOOKUP('Salidas Pacientes'!$M270,Inventario!$A$2:$M$21,3,FALSE))</f>
        <v>Meningococo</v>
      </c>
      <c r="P270" s="100" t="str">
        <f>IF(ISERROR(VLOOKUP('Salidas Pacientes'!$M270,Inventario!$A$2:$M$21,4,FALSE)),"",VLOOKUP('Salidas Pacientes'!$M270,Inventario!$A$2:$M$21,4,FALSE))</f>
        <v>Cobo Medical</v>
      </c>
      <c r="Q270" s="100" t="str">
        <f>IF(ISERROR(VLOOKUP('Salidas Pacientes'!$M270,Inventario!$A$2:$M$21,5,FALSE)),"",VLOOKUP('Salidas Pacientes'!$M270,Inventario!$A$2:$M$21,5,FALSE))</f>
        <v>Pfizer</v>
      </c>
      <c r="R270" s="17" t="str">
        <f>IF(ISERROR(VLOOKUP('Salidas Pacientes'!$M270,Inventario!$A$2:$M$21,6,FALSE)),"",VLOOKUP('Salidas Pacientes'!$M270,Inventario!$A$2:$M$21,6,FALSE))</f>
        <v>3904</v>
      </c>
      <c r="S270" s="101" t="s">
        <v>177</v>
      </c>
      <c r="T270" s="102">
        <f>IF(ISERROR(VLOOKUP('Salidas Pacientes'!$S270,Entradas!$H$1:$I$412,2,FALSE)),"",VLOOKUP('Salidas Pacientes'!$S270,Entradas!$H$1:$I$412,2,FALSE))</f>
        <v>44915</v>
      </c>
      <c r="U270" s="98"/>
      <c r="V270" s="98">
        <v>1</v>
      </c>
      <c r="W270" s="105"/>
    </row>
    <row r="271" spans="1:23" ht="15.75" hidden="1" customHeight="1" outlineLevel="1">
      <c r="A271" s="95">
        <v>44539</v>
      </c>
      <c r="B271" s="95" t="s">
        <v>276</v>
      </c>
      <c r="C271" s="98">
        <v>1232812197</v>
      </c>
      <c r="D271" s="17" t="str">
        <f>IF(ISERROR(VLOOKUP('Salidas Pacientes'!$C271,'BD Pacientes'!$A:I,2,FALSE)),"",VLOOKUP('Salidas Pacientes'!$C271,'BD Pacientes'!$A:I,2,FALSE))</f>
        <v>RC</v>
      </c>
      <c r="E271" s="16" t="str">
        <f>IF(ISERROR(VLOOKUP('Salidas Pacientes'!$C271,'BD Pacientes'!$A:I,3,FALSE)),"",VLOOKUP('Salidas Pacientes'!$C271,'BD Pacientes'!$A:I,3,FALSE))</f>
        <v>SARITA GIRALDO HERNANDEZ</v>
      </c>
      <c r="F271" s="17" t="str">
        <f>IF(ISERROR(VLOOKUP('Salidas Pacientes'!$C271,'BD Pacientes'!$A:I,4,FALSE)),"",VLOOKUP('Salidas Pacientes'!$C271,'BD Pacientes'!$A:I,4,FALSE))</f>
        <v>F</v>
      </c>
      <c r="G271" s="95">
        <f>IF(ISERROR(VLOOKUP('Salidas Pacientes'!$C271,'BD Pacientes'!$A:I,5,FALSE)),"",VLOOKUP('Salidas Pacientes'!$C271,'BD Pacientes'!$A:I,5,FALSE))</f>
        <v>0</v>
      </c>
      <c r="H271" s="95" t="str">
        <f t="shared" ca="1" si="0"/>
        <v>123 año, 7 mes</v>
      </c>
      <c r="I271" s="97" t="str">
        <f>IF(ISERROR(VLOOKUP('Salidas Pacientes'!$C271,'BD Pacientes'!$A:$I,6,FALSE)),"",VLOOKUP('Salidas Pacientes'!$C271,'BD Pacientes'!$A:$I,6,FALSE))</f>
        <v>CRA 101A # 42-45 H301</v>
      </c>
      <c r="J271" s="98">
        <f>IF(ISERROR(VLOOKUP('Salidas Pacientes'!$C271,'BD Pacientes'!$A:$I,7,FALSE)),"",VLOOKUP('Salidas Pacientes'!$C271,'BD Pacientes'!$A:$I,7,FALSE))</f>
        <v>0</v>
      </c>
      <c r="K271" s="99">
        <f>IF(ISERROR(VLOOKUP('Salidas Pacientes'!$C271,'BD Pacientes'!$A:$I,8,FALSE)),"",VLOOKUP('Salidas Pacientes'!$C271,'BD Pacientes'!$A:$I,8,FALSE))</f>
        <v>0</v>
      </c>
      <c r="L271" s="17">
        <f>IF(ISERROR(VLOOKUP('Salidas Pacientes'!$C271,'BD Pacientes'!$A:$I,9,FALSE)),"",VLOOKUP('Salidas Pacientes'!$C271,'BD Pacientes'!$A:$I,9,FALSE))</f>
        <v>0</v>
      </c>
      <c r="M271" s="17" t="s">
        <v>73</v>
      </c>
      <c r="N271" s="16" t="str">
        <f>IF(ISERROR(VLOOKUP('Salidas Pacientes'!$M271,Inventario!$A$2:$M$21,2,FALSE)),"",VLOOKUP('Salidas Pacientes'!$M271,Inventario!$A$2:$M$21,2,FALSE))</f>
        <v>Pentaxim</v>
      </c>
      <c r="O271" s="16" t="str">
        <f>IF(ISERROR(VLOOKUP('Salidas Pacientes'!$M271,Inventario!$A$2:$M$21,3,FALSE)),"",VLOOKUP('Salidas Pacientes'!$M271,Inventario!$A$2:$M$21,3,FALSE))</f>
        <v>Difteria-Tosferina, tetano, polio, haemophilus</v>
      </c>
      <c r="P271" s="100" t="str">
        <f>IF(ISERROR(VLOOKUP('Salidas Pacientes'!$M271,Inventario!$A$2:$M$21,4,FALSE)),"",VLOOKUP('Salidas Pacientes'!$M271,Inventario!$A$2:$M$21,4,FALSE))</f>
        <v>IPS FARALLONES</v>
      </c>
      <c r="Q271" s="100" t="str">
        <f>IF(ISERROR(VLOOKUP('Salidas Pacientes'!$M271,Inventario!$A$2:$M$21,5,FALSE)),"",VLOOKUP('Salidas Pacientes'!$M271,Inventario!$A$2:$M$21,5,FALSE))</f>
        <v>Sanofi</v>
      </c>
      <c r="R271" s="17" t="str">
        <f>IF(ISERROR(VLOOKUP('Salidas Pacientes'!$M271,Inventario!$A$2:$M$21,6,FALSE)),"",VLOOKUP('Salidas Pacientes'!$M271,Inventario!$A$2:$M$21,6,FALSE))</f>
        <v>2800</v>
      </c>
      <c r="S271" s="101" t="s">
        <v>284</v>
      </c>
      <c r="T271" s="102" t="str">
        <f>IF(ISERROR(VLOOKUP('Salidas Pacientes'!$S271,Entradas!$H$1:$I$412,2,FALSE)),"",VLOOKUP('Salidas Pacientes'!$S271,Entradas!$H$1:$I$412,2,FALSE))</f>
        <v/>
      </c>
      <c r="U271" s="98"/>
      <c r="V271" s="98">
        <v>1</v>
      </c>
      <c r="W271" s="105"/>
    </row>
    <row r="272" spans="1:23" ht="15.75" hidden="1" customHeight="1" outlineLevel="1">
      <c r="A272" s="95">
        <v>44539</v>
      </c>
      <c r="B272" s="95" t="s">
        <v>276</v>
      </c>
      <c r="C272" s="98">
        <v>1232812197</v>
      </c>
      <c r="D272" s="17" t="str">
        <f>IF(ISERROR(VLOOKUP('Salidas Pacientes'!$C272,'BD Pacientes'!$A:I,2,FALSE)),"",VLOOKUP('Salidas Pacientes'!$C272,'BD Pacientes'!$A:I,2,FALSE))</f>
        <v>RC</v>
      </c>
      <c r="E272" s="16" t="str">
        <f>IF(ISERROR(VLOOKUP('Salidas Pacientes'!$C272,'BD Pacientes'!$A:I,3,FALSE)),"",VLOOKUP('Salidas Pacientes'!$C272,'BD Pacientes'!$A:I,3,FALSE))</f>
        <v>SARITA GIRALDO HERNANDEZ</v>
      </c>
      <c r="F272" s="17" t="str">
        <f>IF(ISERROR(VLOOKUP('Salidas Pacientes'!$C272,'BD Pacientes'!$A:I,4,FALSE)),"",VLOOKUP('Salidas Pacientes'!$C272,'BD Pacientes'!$A:I,4,FALSE))</f>
        <v>F</v>
      </c>
      <c r="G272" s="95">
        <f>IF(ISERROR(VLOOKUP('Salidas Pacientes'!$C272,'BD Pacientes'!$A:I,5,FALSE)),"",VLOOKUP('Salidas Pacientes'!$C272,'BD Pacientes'!$A:I,5,FALSE))</f>
        <v>0</v>
      </c>
      <c r="H272" s="95" t="str">
        <f t="shared" ca="1" si="0"/>
        <v>123 año, 7 mes</v>
      </c>
      <c r="I272" s="97" t="str">
        <f>IF(ISERROR(VLOOKUP('Salidas Pacientes'!$C272,'BD Pacientes'!$A:$I,6,FALSE)),"",VLOOKUP('Salidas Pacientes'!$C272,'BD Pacientes'!$A:$I,6,FALSE))</f>
        <v>CRA 101A # 42-45 H301</v>
      </c>
      <c r="J272" s="98">
        <f>IF(ISERROR(VLOOKUP('Salidas Pacientes'!$C272,'BD Pacientes'!$A:$I,7,FALSE)),"",VLOOKUP('Salidas Pacientes'!$C272,'BD Pacientes'!$A:$I,7,FALSE))</f>
        <v>0</v>
      </c>
      <c r="K272" s="99">
        <f>IF(ISERROR(VLOOKUP('Salidas Pacientes'!$C272,'BD Pacientes'!$A:$I,8,FALSE)),"",VLOOKUP('Salidas Pacientes'!$C272,'BD Pacientes'!$A:$I,8,FALSE))</f>
        <v>0</v>
      </c>
      <c r="L272" s="17">
        <f>IF(ISERROR(VLOOKUP('Salidas Pacientes'!$C272,'BD Pacientes'!$A:$I,9,FALSE)),"",VLOOKUP('Salidas Pacientes'!$C272,'BD Pacientes'!$A:$I,9,FALSE))</f>
        <v>0</v>
      </c>
      <c r="M272" s="17" t="s">
        <v>85</v>
      </c>
      <c r="N272" s="16" t="str">
        <f>IF(ISERROR(VLOOKUP('Salidas Pacientes'!$M272,Inventario!$A$2:$M$21,2,FALSE)),"",VLOOKUP('Salidas Pacientes'!$M272,Inventario!$A$2:$M$21,2,FALSE))</f>
        <v xml:space="preserve">Avaxim 80 </v>
      </c>
      <c r="O272" s="16" t="str">
        <f>IF(ISERROR(VLOOKUP('Salidas Pacientes'!$M272,Inventario!$A$2:$M$21,3,FALSE)),"",VLOOKUP('Salidas Pacientes'!$M272,Inventario!$A$2:$M$21,3,FALSE))</f>
        <v>Hepatitis A niño</v>
      </c>
      <c r="P272" s="100" t="str">
        <f>IF(ISERROR(VLOOKUP('Salidas Pacientes'!$M272,Inventario!$A$2:$M$21,4,FALSE)),"",VLOOKUP('Salidas Pacientes'!$M272,Inventario!$A$2:$M$21,4,FALSE))</f>
        <v>IPS FARALLONES</v>
      </c>
      <c r="Q272" s="100" t="str">
        <f>IF(ISERROR(VLOOKUP('Salidas Pacientes'!$M272,Inventario!$A$2:$M$21,5,FALSE)),"",VLOOKUP('Salidas Pacientes'!$M272,Inventario!$A$2:$M$21,5,FALSE))</f>
        <v>Sanofi</v>
      </c>
      <c r="R272" s="17" t="str">
        <f>IF(ISERROR(VLOOKUP('Salidas Pacientes'!$M272,Inventario!$A$2:$M$21,6,FALSE)),"",VLOOKUP('Salidas Pacientes'!$M272,Inventario!$A$2:$M$21,6,FALSE))</f>
        <v>2500</v>
      </c>
      <c r="S272" s="101" t="s">
        <v>162</v>
      </c>
      <c r="T272" s="102">
        <f>IF(ISERROR(VLOOKUP('Salidas Pacientes'!$S272,Entradas!$H$1:$I$412,2,FALSE)),"",VLOOKUP('Salidas Pacientes'!$S272,Entradas!$H$1:$I$412,2,FALSE))</f>
        <v>44957</v>
      </c>
      <c r="U272" s="98"/>
      <c r="V272" s="98">
        <v>1</v>
      </c>
      <c r="W272" s="105"/>
    </row>
    <row r="273" spans="1:23" ht="15.75" hidden="1" customHeight="1" outlineLevel="1">
      <c r="A273" s="95">
        <v>44539</v>
      </c>
      <c r="B273" s="95" t="s">
        <v>276</v>
      </c>
      <c r="C273" s="98">
        <v>1232812197</v>
      </c>
      <c r="D273" s="17" t="str">
        <f>IF(ISERROR(VLOOKUP('Salidas Pacientes'!$C273,'BD Pacientes'!$A:I,2,FALSE)),"",VLOOKUP('Salidas Pacientes'!$C273,'BD Pacientes'!$A:I,2,FALSE))</f>
        <v>RC</v>
      </c>
      <c r="E273" s="16" t="str">
        <f>IF(ISERROR(VLOOKUP('Salidas Pacientes'!$C273,'BD Pacientes'!$A:I,3,FALSE)),"",VLOOKUP('Salidas Pacientes'!$C273,'BD Pacientes'!$A:I,3,FALSE))</f>
        <v>SARITA GIRALDO HERNANDEZ</v>
      </c>
      <c r="F273" s="17" t="str">
        <f>IF(ISERROR(VLOOKUP('Salidas Pacientes'!$C273,'BD Pacientes'!$A:I,4,FALSE)),"",VLOOKUP('Salidas Pacientes'!$C273,'BD Pacientes'!$A:I,4,FALSE))</f>
        <v>F</v>
      </c>
      <c r="G273" s="95">
        <f>IF(ISERROR(VLOOKUP('Salidas Pacientes'!$C273,'BD Pacientes'!$A:I,5,FALSE)),"",VLOOKUP('Salidas Pacientes'!$C273,'BD Pacientes'!$A:I,5,FALSE))</f>
        <v>0</v>
      </c>
      <c r="H273" s="95" t="str">
        <f t="shared" ca="1" si="0"/>
        <v>123 año, 7 mes</v>
      </c>
      <c r="I273" s="97" t="str">
        <f>IF(ISERROR(VLOOKUP('Salidas Pacientes'!$C273,'BD Pacientes'!$A:$I,6,FALSE)),"",VLOOKUP('Salidas Pacientes'!$C273,'BD Pacientes'!$A:$I,6,FALSE))</f>
        <v>CRA 101A # 42-45 H301</v>
      </c>
      <c r="J273" s="98">
        <f>IF(ISERROR(VLOOKUP('Salidas Pacientes'!$C273,'BD Pacientes'!$A:$I,7,FALSE)),"",VLOOKUP('Salidas Pacientes'!$C273,'BD Pacientes'!$A:$I,7,FALSE))</f>
        <v>0</v>
      </c>
      <c r="K273" s="99">
        <f>IF(ISERROR(VLOOKUP('Salidas Pacientes'!$C273,'BD Pacientes'!$A:$I,8,FALSE)),"",VLOOKUP('Salidas Pacientes'!$C273,'BD Pacientes'!$A:$I,8,FALSE))</f>
        <v>0</v>
      </c>
      <c r="L273" s="17">
        <f>IF(ISERROR(VLOOKUP('Salidas Pacientes'!$C273,'BD Pacientes'!$A:$I,9,FALSE)),"",VLOOKUP('Salidas Pacientes'!$C273,'BD Pacientes'!$A:$I,9,FALSE))</f>
        <v>0</v>
      </c>
      <c r="M273" s="17" t="s">
        <v>81</v>
      </c>
      <c r="N273" s="16" t="str">
        <f>IF(ISERROR(VLOOKUP('Salidas Pacientes'!$M273,Inventario!$A$2:$M$21,2,FALSE)),"",VLOOKUP('Salidas Pacientes'!$M273,Inventario!$A$2:$M$21,2,FALSE))</f>
        <v>Stamaril</v>
      </c>
      <c r="O273" s="16" t="str">
        <f>IF(ISERROR(VLOOKUP('Salidas Pacientes'!$M273,Inventario!$A$2:$M$21,3,FALSE)),"",VLOOKUP('Salidas Pacientes'!$M273,Inventario!$A$2:$M$21,3,FALSE))</f>
        <v>Fiebre amarilla</v>
      </c>
      <c r="P273" s="100" t="str">
        <f>IF(ISERROR(VLOOKUP('Salidas Pacientes'!$M273,Inventario!$A$2:$M$21,4,FALSE)),"",VLOOKUP('Salidas Pacientes'!$M273,Inventario!$A$2:$M$21,4,FALSE))</f>
        <v>IPS FARALLONES</v>
      </c>
      <c r="Q273" s="100" t="str">
        <f>IF(ISERROR(VLOOKUP('Salidas Pacientes'!$M273,Inventario!$A$2:$M$21,5,FALSE)),"",VLOOKUP('Salidas Pacientes'!$M273,Inventario!$A$2:$M$21,5,FALSE))</f>
        <v>Sanofi</v>
      </c>
      <c r="R273" s="17" t="str">
        <f>IF(ISERROR(VLOOKUP('Salidas Pacientes'!$M273,Inventario!$A$2:$M$21,6,FALSE)),"",VLOOKUP('Salidas Pacientes'!$M273,Inventario!$A$2:$M$21,6,FALSE))</f>
        <v>3000</v>
      </c>
      <c r="S273" s="101" t="s">
        <v>180</v>
      </c>
      <c r="T273" s="102">
        <f>IF(ISERROR(VLOOKUP('Salidas Pacientes'!$S273,Entradas!$H$1:$I$412,2,FALSE)),"",VLOOKUP('Salidas Pacientes'!$S273,Entradas!$H$1:$I$412,2,FALSE))</f>
        <v>44804</v>
      </c>
      <c r="U273" s="98"/>
      <c r="V273" s="98">
        <v>1</v>
      </c>
      <c r="W273" s="105"/>
    </row>
    <row r="274" spans="1:23" ht="15.75" hidden="1" customHeight="1" outlineLevel="1">
      <c r="A274" s="95">
        <v>44539</v>
      </c>
      <c r="B274" s="95" t="s">
        <v>276</v>
      </c>
      <c r="C274" s="98">
        <v>1232812197</v>
      </c>
      <c r="D274" s="17" t="str">
        <f>IF(ISERROR(VLOOKUP('Salidas Pacientes'!$C274,'BD Pacientes'!$A:I,2,FALSE)),"",VLOOKUP('Salidas Pacientes'!$C274,'BD Pacientes'!$A:I,2,FALSE))</f>
        <v>RC</v>
      </c>
      <c r="E274" s="16" t="str">
        <f>IF(ISERROR(VLOOKUP('Salidas Pacientes'!$C274,'BD Pacientes'!$A:I,3,FALSE)),"",VLOOKUP('Salidas Pacientes'!$C274,'BD Pacientes'!$A:I,3,FALSE))</f>
        <v>SARITA GIRALDO HERNANDEZ</v>
      </c>
      <c r="F274" s="17" t="str">
        <f>IF(ISERROR(VLOOKUP('Salidas Pacientes'!$C274,'BD Pacientes'!$A:I,4,FALSE)),"",VLOOKUP('Salidas Pacientes'!$C274,'BD Pacientes'!$A:I,4,FALSE))</f>
        <v>F</v>
      </c>
      <c r="G274" s="95">
        <f>IF(ISERROR(VLOOKUP('Salidas Pacientes'!$C274,'BD Pacientes'!$A:I,5,FALSE)),"",VLOOKUP('Salidas Pacientes'!$C274,'BD Pacientes'!$A:I,5,FALSE))</f>
        <v>0</v>
      </c>
      <c r="H274" s="95" t="str">
        <f t="shared" ca="1" si="0"/>
        <v>123 año, 7 mes</v>
      </c>
      <c r="I274" s="97" t="str">
        <f>IF(ISERROR(VLOOKUP('Salidas Pacientes'!$C274,'BD Pacientes'!$A:$I,6,FALSE)),"",VLOOKUP('Salidas Pacientes'!$C274,'BD Pacientes'!$A:$I,6,FALSE))</f>
        <v>CRA 101A # 42-45 H301</v>
      </c>
      <c r="J274" s="98">
        <f>IF(ISERROR(VLOOKUP('Salidas Pacientes'!$C274,'BD Pacientes'!$A:$I,7,FALSE)),"",VLOOKUP('Salidas Pacientes'!$C274,'BD Pacientes'!$A:$I,7,FALSE))</f>
        <v>0</v>
      </c>
      <c r="K274" s="99">
        <f>IF(ISERROR(VLOOKUP('Salidas Pacientes'!$C274,'BD Pacientes'!$A:$I,8,FALSE)),"",VLOOKUP('Salidas Pacientes'!$C274,'BD Pacientes'!$A:$I,8,FALSE))</f>
        <v>0</v>
      </c>
      <c r="L274" s="17">
        <f>IF(ISERROR(VLOOKUP('Salidas Pacientes'!$C274,'BD Pacientes'!$A:$I,9,FALSE)),"",VLOOKUP('Salidas Pacientes'!$C274,'BD Pacientes'!$A:$I,9,FALSE))</f>
        <v>0</v>
      </c>
      <c r="M274" s="17" t="s">
        <v>54</v>
      </c>
      <c r="N274" s="16" t="str">
        <f>IF(ISERROR(VLOOKUP('Salidas Pacientes'!$M274,Inventario!$A$2:$M$21,2,FALSE)),"",VLOOKUP('Salidas Pacientes'!$M274,Inventario!$A$2:$M$21,2,FALSE))</f>
        <v>Prevenar</v>
      </c>
      <c r="O274" s="16" t="str">
        <f>IF(ISERROR(VLOOKUP('Salidas Pacientes'!$M274,Inventario!$A$2:$M$21,3,FALSE)),"",VLOOKUP('Salidas Pacientes'!$M274,Inventario!$A$2:$M$21,3,FALSE))</f>
        <v>Neumococo 13V</v>
      </c>
      <c r="P274" s="100" t="str">
        <f>IF(ISERROR(VLOOKUP('Salidas Pacientes'!$M274,Inventario!$A$2:$M$21,4,FALSE)),"",VLOOKUP('Salidas Pacientes'!$M274,Inventario!$A$2:$M$21,4,FALSE))</f>
        <v>Cobo Medical</v>
      </c>
      <c r="Q274" s="100" t="str">
        <f>IF(ISERROR(VLOOKUP('Salidas Pacientes'!$M274,Inventario!$A$2:$M$21,5,FALSE)),"",VLOOKUP('Salidas Pacientes'!$M274,Inventario!$A$2:$M$21,5,FALSE))</f>
        <v>Pfizer</v>
      </c>
      <c r="R274" s="17" t="str">
        <f>IF(ISERROR(VLOOKUP('Salidas Pacientes'!$M274,Inventario!$A$2:$M$21,6,FALSE)),"",VLOOKUP('Salidas Pacientes'!$M274,Inventario!$A$2:$M$21,6,FALSE))</f>
        <v>2156</v>
      </c>
      <c r="S274" s="101" t="s">
        <v>167</v>
      </c>
      <c r="T274" s="102">
        <f>IF(ISERROR(VLOOKUP('Salidas Pacientes'!$S274,Entradas!$H$1:$I$412,2,FALSE)),"",VLOOKUP('Salidas Pacientes'!$S274,Entradas!$H$1:$I$412,2,FALSE))</f>
        <v>44865</v>
      </c>
      <c r="U274" s="98"/>
      <c r="V274" s="98">
        <v>1</v>
      </c>
      <c r="W274" s="105"/>
    </row>
    <row r="275" spans="1:23" ht="15.75" hidden="1" customHeight="1" outlineLevel="1">
      <c r="A275" s="95">
        <v>44539</v>
      </c>
      <c r="B275" s="95" t="s">
        <v>276</v>
      </c>
      <c r="C275" s="98">
        <v>1109569982</v>
      </c>
      <c r="D275" s="17" t="str">
        <f>IF(ISERROR(VLOOKUP('Salidas Pacientes'!$C275,'BD Pacientes'!$A:I,2,FALSE)),"",VLOOKUP('Salidas Pacientes'!$C275,'BD Pacientes'!$A:I,2,FALSE))</f>
        <v>RC</v>
      </c>
      <c r="E275" s="16" t="str">
        <f>IF(ISERROR(VLOOKUP('Salidas Pacientes'!$C275,'BD Pacientes'!$A:I,3,FALSE)),"",VLOOKUP('Salidas Pacientes'!$C275,'BD Pacientes'!$A:I,3,FALSE))</f>
        <v>MARIANA CALLE PEÑA</v>
      </c>
      <c r="F275" s="17" t="str">
        <f>IF(ISERROR(VLOOKUP('Salidas Pacientes'!$C275,'BD Pacientes'!$A:I,4,FALSE)),"",VLOOKUP('Salidas Pacientes'!$C275,'BD Pacientes'!$A:I,4,FALSE))</f>
        <v>F</v>
      </c>
      <c r="G275" s="95">
        <f>IF(ISERROR(VLOOKUP('Salidas Pacientes'!$C275,'BD Pacientes'!$A:I,5,FALSE)),"",VLOOKUP('Salidas Pacientes'!$C275,'BD Pacientes'!$A:I,5,FALSE))</f>
        <v>44032</v>
      </c>
      <c r="H275" s="95" t="str">
        <f t="shared" ca="1" si="0"/>
        <v>3 año, 1 mes</v>
      </c>
      <c r="I275" s="97" t="str">
        <f>IF(ISERROR(VLOOKUP('Salidas Pacientes'!$C275,'BD Pacientes'!$A:$I,6,FALSE)),"",VLOOKUP('Salidas Pacientes'!$C275,'BD Pacientes'!$A:$I,6,FALSE))</f>
        <v>CRA 98B # 45-200</v>
      </c>
      <c r="J275" s="98">
        <f>IF(ISERROR(VLOOKUP('Salidas Pacientes'!$C275,'BD Pacientes'!$A:$I,7,FALSE)),"",VLOOKUP('Salidas Pacientes'!$C275,'BD Pacientes'!$A:$I,7,FALSE))</f>
        <v>0</v>
      </c>
      <c r="K275" s="99">
        <f>IF(ISERROR(VLOOKUP('Salidas Pacientes'!$C275,'BD Pacientes'!$A:$I,8,FALSE)),"",VLOOKUP('Salidas Pacientes'!$C275,'BD Pacientes'!$A:$I,8,FALSE))</f>
        <v>0</v>
      </c>
      <c r="L275" s="17">
        <f>IF(ISERROR(VLOOKUP('Salidas Pacientes'!$C275,'BD Pacientes'!$A:$I,9,FALSE)),"",VLOOKUP('Salidas Pacientes'!$C275,'BD Pacientes'!$A:$I,9,FALSE))</f>
        <v>0</v>
      </c>
      <c r="M275" s="17" t="s">
        <v>47</v>
      </c>
      <c r="N275" s="16" t="str">
        <f>IF(ISERROR(VLOOKUP('Salidas Pacientes'!$M275,Inventario!$A$2:$M$21,2,FALSE)),"",VLOOKUP('Salidas Pacientes'!$M275,Inventario!$A$2:$M$21,2,FALSE))</f>
        <v>Nimenrix</v>
      </c>
      <c r="O275" s="16" t="str">
        <f>IF(ISERROR(VLOOKUP('Salidas Pacientes'!$M275,Inventario!$A$2:$M$21,3,FALSE)),"",VLOOKUP('Salidas Pacientes'!$M275,Inventario!$A$2:$M$21,3,FALSE))</f>
        <v>Meningococo</v>
      </c>
      <c r="P275" s="100" t="str">
        <f>IF(ISERROR(VLOOKUP('Salidas Pacientes'!$M275,Inventario!$A$2:$M$21,4,FALSE)),"",VLOOKUP('Salidas Pacientes'!$M275,Inventario!$A$2:$M$21,4,FALSE))</f>
        <v>Cobo Medical</v>
      </c>
      <c r="Q275" s="100" t="str">
        <f>IF(ISERROR(VLOOKUP('Salidas Pacientes'!$M275,Inventario!$A$2:$M$21,5,FALSE)),"",VLOOKUP('Salidas Pacientes'!$M275,Inventario!$A$2:$M$21,5,FALSE))</f>
        <v>Pfizer</v>
      </c>
      <c r="R275" s="17" t="str">
        <f>IF(ISERROR(VLOOKUP('Salidas Pacientes'!$M275,Inventario!$A$2:$M$21,6,FALSE)),"",VLOOKUP('Salidas Pacientes'!$M275,Inventario!$A$2:$M$21,6,FALSE))</f>
        <v>3904</v>
      </c>
      <c r="S275" s="101" t="s">
        <v>177</v>
      </c>
      <c r="T275" s="102">
        <f>IF(ISERROR(VLOOKUP('Salidas Pacientes'!$S275,Entradas!$H$1:$I$412,2,FALSE)),"",VLOOKUP('Salidas Pacientes'!$S275,Entradas!$H$1:$I$412,2,FALSE))</f>
        <v>44915</v>
      </c>
      <c r="U275" s="98"/>
      <c r="V275" s="98">
        <v>1</v>
      </c>
      <c r="W275" s="105"/>
    </row>
    <row r="276" spans="1:23" ht="15.75" hidden="1" customHeight="1" outlineLevel="1">
      <c r="A276" s="95">
        <v>44539</v>
      </c>
      <c r="B276" s="95" t="s">
        <v>276</v>
      </c>
      <c r="C276" s="98">
        <v>168456239</v>
      </c>
      <c r="D276" s="17" t="str">
        <f>IF(ISERROR(VLOOKUP('Salidas Pacientes'!$C276,'BD Pacientes'!$A:I,2,FALSE)),"",VLOOKUP('Salidas Pacientes'!$C276,'BD Pacientes'!$A:I,2,FALSE))</f>
        <v>RC</v>
      </c>
      <c r="E276" s="16" t="str">
        <f>IF(ISERROR(VLOOKUP('Salidas Pacientes'!$C276,'BD Pacientes'!$A:I,3,FALSE)),"",VLOOKUP('Salidas Pacientes'!$C276,'BD Pacientes'!$A:I,3,FALSE))</f>
        <v>EMILIANO QUINTERO GARZON</v>
      </c>
      <c r="F276" s="17" t="str">
        <f>IF(ISERROR(VLOOKUP('Salidas Pacientes'!$C276,'BD Pacientes'!$A:I,4,FALSE)),"",VLOOKUP('Salidas Pacientes'!$C276,'BD Pacientes'!$A:I,4,FALSE))</f>
        <v>M</v>
      </c>
      <c r="G276" s="95">
        <f>IF(ISERROR(VLOOKUP('Salidas Pacientes'!$C276,'BD Pacientes'!$A:I,5,FALSE)),"",VLOOKUP('Salidas Pacientes'!$C276,'BD Pacientes'!$A:I,5,FALSE))</f>
        <v>0</v>
      </c>
      <c r="H276" s="95" t="str">
        <f t="shared" ca="1" si="0"/>
        <v>123 año, 7 mes</v>
      </c>
      <c r="I276" s="97" t="str">
        <f>IF(ISERROR(VLOOKUP('Salidas Pacientes'!$C276,'BD Pacientes'!$A:$I,6,FALSE)),"",VLOOKUP('Salidas Pacientes'!$C276,'BD Pacientes'!$A:$I,6,FALSE))</f>
        <v>CALLE 3D # 64-80</v>
      </c>
      <c r="J276" s="98">
        <f>IF(ISERROR(VLOOKUP('Salidas Pacientes'!$C276,'BD Pacientes'!$A:$I,7,FALSE)),"",VLOOKUP('Salidas Pacientes'!$C276,'BD Pacientes'!$A:$I,7,FALSE))</f>
        <v>0</v>
      </c>
      <c r="K276" s="99">
        <f>IF(ISERROR(VLOOKUP('Salidas Pacientes'!$C276,'BD Pacientes'!$A:$I,8,FALSE)),"",VLOOKUP('Salidas Pacientes'!$C276,'BD Pacientes'!$A:$I,8,FALSE))</f>
        <v>0</v>
      </c>
      <c r="L276" s="17">
        <f>IF(ISERROR(VLOOKUP('Salidas Pacientes'!$C276,'BD Pacientes'!$A:$I,9,FALSE)),"",VLOOKUP('Salidas Pacientes'!$C276,'BD Pacientes'!$A:$I,9,FALSE))</f>
        <v>0</v>
      </c>
      <c r="M276" s="17" t="s">
        <v>47</v>
      </c>
      <c r="N276" s="16" t="str">
        <f>IF(ISERROR(VLOOKUP('Salidas Pacientes'!$M276,Inventario!$A$2:$M$21,2,FALSE)),"",VLOOKUP('Salidas Pacientes'!$M276,Inventario!$A$2:$M$21,2,FALSE))</f>
        <v>Nimenrix</v>
      </c>
      <c r="O276" s="16" t="str">
        <f>IF(ISERROR(VLOOKUP('Salidas Pacientes'!$M276,Inventario!$A$2:$M$21,3,FALSE)),"",VLOOKUP('Salidas Pacientes'!$M276,Inventario!$A$2:$M$21,3,FALSE))</f>
        <v>Meningococo</v>
      </c>
      <c r="P276" s="100" t="str">
        <f>IF(ISERROR(VLOOKUP('Salidas Pacientes'!$M276,Inventario!$A$2:$M$21,4,FALSE)),"",VLOOKUP('Salidas Pacientes'!$M276,Inventario!$A$2:$M$21,4,FALSE))</f>
        <v>Cobo Medical</v>
      </c>
      <c r="Q276" s="100" t="str">
        <f>IF(ISERROR(VLOOKUP('Salidas Pacientes'!$M276,Inventario!$A$2:$M$21,5,FALSE)),"",VLOOKUP('Salidas Pacientes'!$M276,Inventario!$A$2:$M$21,5,FALSE))</f>
        <v>Pfizer</v>
      </c>
      <c r="R276" s="17" t="str">
        <f>IF(ISERROR(VLOOKUP('Salidas Pacientes'!$M276,Inventario!$A$2:$M$21,6,FALSE)),"",VLOOKUP('Salidas Pacientes'!$M276,Inventario!$A$2:$M$21,6,FALSE))</f>
        <v>3904</v>
      </c>
      <c r="S276" s="101" t="s">
        <v>177</v>
      </c>
      <c r="T276" s="102">
        <f>IF(ISERROR(VLOOKUP('Salidas Pacientes'!$S276,Entradas!$H$1:$I$412,2,FALSE)),"",VLOOKUP('Salidas Pacientes'!$S276,Entradas!$H$1:$I$412,2,FALSE))</f>
        <v>44915</v>
      </c>
      <c r="U276" s="98"/>
      <c r="V276" s="98">
        <v>1</v>
      </c>
      <c r="W276" s="105"/>
    </row>
    <row r="277" spans="1:23" ht="15.75" hidden="1" customHeight="1" outlineLevel="1">
      <c r="A277" s="95">
        <v>44541</v>
      </c>
      <c r="B277" s="95" t="s">
        <v>276</v>
      </c>
      <c r="C277" s="98">
        <v>661342325</v>
      </c>
      <c r="D277" s="17" t="str">
        <f>IF(ISERROR(VLOOKUP('Salidas Pacientes'!$C277,'BD Pacientes'!$A:I,2,FALSE)),"",VLOOKUP('Salidas Pacientes'!$C277,'BD Pacientes'!$A:I,2,FALSE))</f>
        <v>PA</v>
      </c>
      <c r="E277" s="16" t="str">
        <f>IF(ISERROR(VLOOKUP('Salidas Pacientes'!$C277,'BD Pacientes'!$A:I,3,FALSE)),"",VLOOKUP('Salidas Pacientes'!$C277,'BD Pacientes'!$A:I,3,FALSE))</f>
        <v>THOMAS HORACIO OROZCO HERRERA</v>
      </c>
      <c r="F277" s="17" t="str">
        <f>IF(ISERROR(VLOOKUP('Salidas Pacientes'!$C277,'BD Pacientes'!$A:I,4,FALSE)),"",VLOOKUP('Salidas Pacientes'!$C277,'BD Pacientes'!$A:I,4,FALSE))</f>
        <v>M</v>
      </c>
      <c r="G277" s="95">
        <f>IF(ISERROR(VLOOKUP('Salidas Pacientes'!$C277,'BD Pacientes'!$A:I,5,FALSE)),"",VLOOKUP('Salidas Pacientes'!$C277,'BD Pacientes'!$A:I,5,FALSE))</f>
        <v>44267</v>
      </c>
      <c r="H277" s="95" t="str">
        <f t="shared" ca="1" si="0"/>
        <v>2 año, 5 mes</v>
      </c>
      <c r="I277" s="97" t="str">
        <f>IF(ISERROR(VLOOKUP('Salidas Pacientes'!$C277,'BD Pacientes'!$A:$I,6,FALSE)),"",VLOOKUP('Salidas Pacientes'!$C277,'BD Pacientes'!$A:$I,6,FALSE))</f>
        <v>CRA 85C # 14A-116</v>
      </c>
      <c r="J277" s="98">
        <f>IF(ISERROR(VLOOKUP('Salidas Pacientes'!$C277,'BD Pacientes'!$A:$I,7,FALSE)),"",VLOOKUP('Salidas Pacientes'!$C277,'BD Pacientes'!$A:$I,7,FALSE))</f>
        <v>0</v>
      </c>
      <c r="K277" s="99">
        <f>IF(ISERROR(VLOOKUP('Salidas Pacientes'!$C277,'BD Pacientes'!$A:$I,8,FALSE)),"",VLOOKUP('Salidas Pacientes'!$C277,'BD Pacientes'!$A:$I,8,FALSE))</f>
        <v>0</v>
      </c>
      <c r="L277" s="17">
        <f>IF(ISERROR(VLOOKUP('Salidas Pacientes'!$C277,'BD Pacientes'!$A:$I,9,FALSE)),"",VLOOKUP('Salidas Pacientes'!$C277,'BD Pacientes'!$A:$I,9,FALSE))</f>
        <v>0</v>
      </c>
      <c r="M277" s="17" t="s">
        <v>118</v>
      </c>
      <c r="N277" s="16" t="str">
        <f>IF(ISERROR(VLOOKUP('Salidas Pacientes'!$M277,Inventario!$A$2:$M$21,2,FALSE)),"",VLOOKUP('Salidas Pacientes'!$M277,Inventario!$A$2:$M$21,2,FALSE))</f>
        <v>Varivax</v>
      </c>
      <c r="O277" s="16" t="str">
        <f>IF(ISERROR(VLOOKUP('Salidas Pacientes'!$M277,Inventario!$A$2:$M$21,3,FALSE)),"",VLOOKUP('Salidas Pacientes'!$M277,Inventario!$A$2:$M$21,3,FALSE))</f>
        <v>Varicela</v>
      </c>
      <c r="P277" s="100" t="str">
        <f>IF(ISERROR(VLOOKUP('Salidas Pacientes'!$M277,Inventario!$A$2:$M$21,4,FALSE)),"",VLOOKUP('Salidas Pacientes'!$M277,Inventario!$A$2:$M$21,4,FALSE))</f>
        <v>IPS FARALLONES</v>
      </c>
      <c r="Q277" s="100" t="str">
        <f>IF(ISERROR(VLOOKUP('Salidas Pacientes'!$M277,Inventario!$A$2:$M$21,5,FALSE)),"",VLOOKUP('Salidas Pacientes'!$M277,Inventario!$A$2:$M$21,5,FALSE))</f>
        <v>Merck</v>
      </c>
      <c r="R277" s="17" t="str">
        <f>IF(ISERROR(VLOOKUP('Salidas Pacientes'!$M277,Inventario!$A$2:$M$21,6,FALSE)),"",VLOOKUP('Salidas Pacientes'!$M277,Inventario!$A$2:$M$21,6,FALSE))</f>
        <v>4500</v>
      </c>
      <c r="S277" s="101" t="s">
        <v>172</v>
      </c>
      <c r="T277" s="102">
        <f>IF(ISERROR(VLOOKUP('Salidas Pacientes'!$S277,Entradas!$H$1:$I$412,2,FALSE)),"",VLOOKUP('Salidas Pacientes'!$S277,Entradas!$H$1:$I$412,2,FALSE))</f>
        <v>45046</v>
      </c>
      <c r="U277" s="98"/>
      <c r="V277" s="98">
        <v>1</v>
      </c>
      <c r="W277" s="105"/>
    </row>
    <row r="278" spans="1:23" ht="15.75" hidden="1" customHeight="1" outlineLevel="1">
      <c r="A278" s="95">
        <v>44541</v>
      </c>
      <c r="B278" s="95" t="s">
        <v>276</v>
      </c>
      <c r="C278" s="98">
        <v>661342325</v>
      </c>
      <c r="D278" s="17" t="str">
        <f>IF(ISERROR(VLOOKUP('Salidas Pacientes'!$C278,'BD Pacientes'!$A:I,2,FALSE)),"",VLOOKUP('Salidas Pacientes'!$C278,'BD Pacientes'!$A:I,2,FALSE))</f>
        <v>PA</v>
      </c>
      <c r="E278" s="16" t="str">
        <f>IF(ISERROR(VLOOKUP('Salidas Pacientes'!$C278,'BD Pacientes'!$A:I,3,FALSE)),"",VLOOKUP('Salidas Pacientes'!$C278,'BD Pacientes'!$A:I,3,FALSE))</f>
        <v>THOMAS HORACIO OROZCO HERRERA</v>
      </c>
      <c r="F278" s="17" t="str">
        <f>IF(ISERROR(VLOOKUP('Salidas Pacientes'!$C278,'BD Pacientes'!$A:I,4,FALSE)),"",VLOOKUP('Salidas Pacientes'!$C278,'BD Pacientes'!$A:I,4,FALSE))</f>
        <v>M</v>
      </c>
      <c r="G278" s="95">
        <f>IF(ISERROR(VLOOKUP('Salidas Pacientes'!$C278,'BD Pacientes'!$A:I,5,FALSE)),"",VLOOKUP('Salidas Pacientes'!$C278,'BD Pacientes'!$A:I,5,FALSE))</f>
        <v>44267</v>
      </c>
      <c r="H278" s="95" t="str">
        <f t="shared" ca="1" si="0"/>
        <v>2 año, 5 mes</v>
      </c>
      <c r="I278" s="97" t="str">
        <f>IF(ISERROR(VLOOKUP('Salidas Pacientes'!$C278,'BD Pacientes'!$A:$I,6,FALSE)),"",VLOOKUP('Salidas Pacientes'!$C278,'BD Pacientes'!$A:$I,6,FALSE))</f>
        <v>CRA 85C # 14A-116</v>
      </c>
      <c r="J278" s="98">
        <f>IF(ISERROR(VLOOKUP('Salidas Pacientes'!$C278,'BD Pacientes'!$A:$I,7,FALSE)),"",VLOOKUP('Salidas Pacientes'!$C278,'BD Pacientes'!$A:$I,7,FALSE))</f>
        <v>0</v>
      </c>
      <c r="K278" s="99">
        <f>IF(ISERROR(VLOOKUP('Salidas Pacientes'!$C278,'BD Pacientes'!$A:$I,8,FALSE)),"",VLOOKUP('Salidas Pacientes'!$C278,'BD Pacientes'!$A:$I,8,FALSE))</f>
        <v>0</v>
      </c>
      <c r="L278" s="17">
        <f>IF(ISERROR(VLOOKUP('Salidas Pacientes'!$C278,'BD Pacientes'!$A:$I,9,FALSE)),"",VLOOKUP('Salidas Pacientes'!$C278,'BD Pacientes'!$A:$I,9,FALSE))</f>
        <v>0</v>
      </c>
      <c r="M278" s="17" t="s">
        <v>47</v>
      </c>
      <c r="N278" s="16" t="str">
        <f>IF(ISERROR(VLOOKUP('Salidas Pacientes'!$M278,Inventario!$A$2:$M$21,2,FALSE)),"",VLOOKUP('Salidas Pacientes'!$M278,Inventario!$A$2:$M$21,2,FALSE))</f>
        <v>Nimenrix</v>
      </c>
      <c r="O278" s="16" t="str">
        <f>IF(ISERROR(VLOOKUP('Salidas Pacientes'!$M278,Inventario!$A$2:$M$21,3,FALSE)),"",VLOOKUP('Salidas Pacientes'!$M278,Inventario!$A$2:$M$21,3,FALSE))</f>
        <v>Meningococo</v>
      </c>
      <c r="P278" s="100" t="str">
        <f>IF(ISERROR(VLOOKUP('Salidas Pacientes'!$M278,Inventario!$A$2:$M$21,4,FALSE)),"",VLOOKUP('Salidas Pacientes'!$M278,Inventario!$A$2:$M$21,4,FALSE))</f>
        <v>Cobo Medical</v>
      </c>
      <c r="Q278" s="100" t="str">
        <f>IF(ISERROR(VLOOKUP('Salidas Pacientes'!$M278,Inventario!$A$2:$M$21,5,FALSE)),"",VLOOKUP('Salidas Pacientes'!$M278,Inventario!$A$2:$M$21,5,FALSE))</f>
        <v>Pfizer</v>
      </c>
      <c r="R278" s="17" t="str">
        <f>IF(ISERROR(VLOOKUP('Salidas Pacientes'!$M278,Inventario!$A$2:$M$21,6,FALSE)),"",VLOOKUP('Salidas Pacientes'!$M278,Inventario!$A$2:$M$21,6,FALSE))</f>
        <v>3904</v>
      </c>
      <c r="S278" s="101" t="s">
        <v>177</v>
      </c>
      <c r="T278" s="102">
        <f>IF(ISERROR(VLOOKUP('Salidas Pacientes'!$S278,Entradas!$H$1:$I$412,2,FALSE)),"",VLOOKUP('Salidas Pacientes'!$S278,Entradas!$H$1:$I$412,2,FALSE))</f>
        <v>44915</v>
      </c>
      <c r="U278" s="98"/>
      <c r="V278" s="98">
        <v>1</v>
      </c>
      <c r="W278" s="105"/>
    </row>
    <row r="279" spans="1:23" ht="15.75" hidden="1" customHeight="1" outlineLevel="1">
      <c r="A279" s="95">
        <v>44541</v>
      </c>
      <c r="B279" s="95" t="s">
        <v>276</v>
      </c>
      <c r="C279" s="98">
        <v>1104839870</v>
      </c>
      <c r="D279" s="17" t="str">
        <f>IF(ISERROR(VLOOKUP('Salidas Pacientes'!$C279,'BD Pacientes'!$A:I,2,FALSE)),"",VLOOKUP('Salidas Pacientes'!$C279,'BD Pacientes'!$A:I,2,FALSE))</f>
        <v>RC</v>
      </c>
      <c r="E279" s="16" t="str">
        <f>IF(ISERROR(VLOOKUP('Salidas Pacientes'!$C279,'BD Pacientes'!$A:I,3,FALSE)),"",VLOOKUP('Salidas Pacientes'!$C279,'BD Pacientes'!$A:I,3,FALSE))</f>
        <v>MATHIAS LORA ERAZO</v>
      </c>
      <c r="F279" s="17" t="str">
        <f>IF(ISERROR(VLOOKUP('Salidas Pacientes'!$C279,'BD Pacientes'!$A:I,4,FALSE)),"",VLOOKUP('Salidas Pacientes'!$C279,'BD Pacientes'!$A:I,4,FALSE))</f>
        <v>M</v>
      </c>
      <c r="G279" s="95">
        <f>IF(ISERROR(VLOOKUP('Salidas Pacientes'!$C279,'BD Pacientes'!$A:I,5,FALSE)),"",VLOOKUP('Salidas Pacientes'!$C279,'BD Pacientes'!$A:I,5,FALSE))</f>
        <v>0</v>
      </c>
      <c r="H279" s="95" t="str">
        <f t="shared" ca="1" si="0"/>
        <v>123 año, 7 mes</v>
      </c>
      <c r="I279" s="97" t="str">
        <f>IF(ISERROR(VLOOKUP('Salidas Pacientes'!$C279,'BD Pacientes'!$A:$I,6,FALSE)),"",VLOOKUP('Salidas Pacientes'!$C279,'BD Pacientes'!$A:$I,6,FALSE))</f>
        <v>CRA 45 # 5A-145</v>
      </c>
      <c r="J279" s="98">
        <f>IF(ISERROR(VLOOKUP('Salidas Pacientes'!$C279,'BD Pacientes'!$A:$I,7,FALSE)),"",VLOOKUP('Salidas Pacientes'!$C279,'BD Pacientes'!$A:$I,7,FALSE))</f>
        <v>0</v>
      </c>
      <c r="K279" s="99">
        <f>IF(ISERROR(VLOOKUP('Salidas Pacientes'!$C279,'BD Pacientes'!$A:$I,8,FALSE)),"",VLOOKUP('Salidas Pacientes'!$C279,'BD Pacientes'!$A:$I,8,FALSE))</f>
        <v>0</v>
      </c>
      <c r="L279" s="17">
        <f>IF(ISERROR(VLOOKUP('Salidas Pacientes'!$C279,'BD Pacientes'!$A:$I,9,FALSE)),"",VLOOKUP('Salidas Pacientes'!$C279,'BD Pacientes'!$A:$I,9,FALSE))</f>
        <v>0</v>
      </c>
      <c r="M279" s="17" t="s">
        <v>108</v>
      </c>
      <c r="N279" s="16" t="str">
        <f>IF(ISERROR(VLOOKUP('Salidas Pacientes'!$M279,Inventario!$A$2:$M$21,2,FALSE)),"",VLOOKUP('Salidas Pacientes'!$M279,Inventario!$A$2:$M$21,2,FALSE))</f>
        <v>Priorix</v>
      </c>
      <c r="O279" s="16" t="str">
        <f>IF(ISERROR(VLOOKUP('Salidas Pacientes'!$M279,Inventario!$A$2:$M$21,3,FALSE)),"",VLOOKUP('Salidas Pacientes'!$M279,Inventario!$A$2:$M$21,3,FALSE))</f>
        <v>Rubeola, Sarampion, Paperas</v>
      </c>
      <c r="P279" s="100" t="str">
        <f>IF(ISERROR(VLOOKUP('Salidas Pacientes'!$M279,Inventario!$A$2:$M$21,4,FALSE)),"",VLOOKUP('Salidas Pacientes'!$M279,Inventario!$A$2:$M$21,4,FALSE))</f>
        <v>IPS FARALLONES</v>
      </c>
      <c r="Q279" s="100" t="str">
        <f>IF(ISERROR(VLOOKUP('Salidas Pacientes'!$M279,Inventario!$A$2:$M$21,5,FALSE)),"",VLOOKUP('Salidas Pacientes'!$M279,Inventario!$A$2:$M$21,5,FALSE))</f>
        <v>Glaxo</v>
      </c>
      <c r="R279" s="17" t="str">
        <f>IF(ISERROR(VLOOKUP('Salidas Pacientes'!$M279,Inventario!$A$2:$M$21,6,FALSE)),"",VLOOKUP('Salidas Pacientes'!$M279,Inventario!$A$2:$M$21,6,FALSE))</f>
        <v>1000</v>
      </c>
      <c r="S279" s="101" t="s">
        <v>178</v>
      </c>
      <c r="T279" s="102">
        <f>IF(ISERROR(VLOOKUP('Salidas Pacientes'!$S279,Entradas!$H$1:$I$412,2,FALSE)),"",VLOOKUP('Salidas Pacientes'!$S279,Entradas!$H$1:$I$412,2,FALSE))</f>
        <v>45046</v>
      </c>
      <c r="U279" s="98"/>
      <c r="V279" s="98">
        <v>1</v>
      </c>
      <c r="W279" s="105"/>
    </row>
    <row r="280" spans="1:23" ht="15.75" hidden="1" customHeight="1" outlineLevel="1">
      <c r="A280" s="95">
        <v>44543</v>
      </c>
      <c r="B280" s="95" t="s">
        <v>276</v>
      </c>
      <c r="C280" s="98">
        <v>656127066</v>
      </c>
      <c r="D280" s="17" t="str">
        <f>IF(ISERROR(VLOOKUP('Salidas Pacientes'!$C280,'BD Pacientes'!$A:I,2,FALSE)),"",VLOOKUP('Salidas Pacientes'!$C280,'BD Pacientes'!$A:I,2,FALSE))</f>
        <v>PA</v>
      </c>
      <c r="E280" s="16" t="str">
        <f>IF(ISERROR(VLOOKUP('Salidas Pacientes'!$C280,'BD Pacientes'!$A:I,3,FALSE)),"",VLOOKUP('Salidas Pacientes'!$C280,'BD Pacientes'!$A:I,3,FALSE))</f>
        <v>SANTIAGO LOMBANA GIRON</v>
      </c>
      <c r="F280" s="17" t="str">
        <f>IF(ISERROR(VLOOKUP('Salidas Pacientes'!$C280,'BD Pacientes'!$A:I,4,FALSE)),"",VLOOKUP('Salidas Pacientes'!$C280,'BD Pacientes'!$A:I,4,FALSE))</f>
        <v>M</v>
      </c>
      <c r="G280" s="95">
        <f>IF(ISERROR(VLOOKUP('Salidas Pacientes'!$C280,'BD Pacientes'!$A:I,5,FALSE)),"",VLOOKUP('Salidas Pacientes'!$C280,'BD Pacientes'!$A:I,5,FALSE))</f>
        <v>44387</v>
      </c>
      <c r="H280" s="95" t="str">
        <f t="shared" ca="1" si="0"/>
        <v>2 año, 1 mes</v>
      </c>
      <c r="I280" s="97" t="str">
        <f>IF(ISERROR(VLOOKUP('Salidas Pacientes'!$C280,'BD Pacientes'!$A:$I,6,FALSE)),"",VLOOKUP('Salidas Pacientes'!$C280,'BD Pacientes'!$A:$I,6,FALSE))</f>
        <v>CALLE 9A OESTE # 38-120</v>
      </c>
      <c r="J280" s="98">
        <f>IF(ISERROR(VLOOKUP('Salidas Pacientes'!$C280,'BD Pacientes'!$A:$I,7,FALSE)),"",VLOOKUP('Salidas Pacientes'!$C280,'BD Pacientes'!$A:$I,7,FALSE))</f>
        <v>0</v>
      </c>
      <c r="K280" s="99">
        <f>IF(ISERROR(VLOOKUP('Salidas Pacientes'!$C280,'BD Pacientes'!$A:$I,8,FALSE)),"",VLOOKUP('Salidas Pacientes'!$C280,'BD Pacientes'!$A:$I,8,FALSE))</f>
        <v>0</v>
      </c>
      <c r="L280" s="17">
        <f>IF(ISERROR(VLOOKUP('Salidas Pacientes'!$C280,'BD Pacientes'!$A:$I,9,FALSE)),"",VLOOKUP('Salidas Pacientes'!$C280,'BD Pacientes'!$A:$I,9,FALSE))</f>
        <v>0</v>
      </c>
      <c r="M280" s="17" t="s">
        <v>47</v>
      </c>
      <c r="N280" s="16" t="str">
        <f>IF(ISERROR(VLOOKUP('Salidas Pacientes'!$M280,Inventario!$A$2:$M$21,2,FALSE)),"",VLOOKUP('Salidas Pacientes'!$M280,Inventario!$A$2:$M$21,2,FALSE))</f>
        <v>Nimenrix</v>
      </c>
      <c r="O280" s="16" t="str">
        <f>IF(ISERROR(VLOOKUP('Salidas Pacientes'!$M280,Inventario!$A$2:$M$21,3,FALSE)),"",VLOOKUP('Salidas Pacientes'!$M280,Inventario!$A$2:$M$21,3,FALSE))</f>
        <v>Meningococo</v>
      </c>
      <c r="P280" s="100" t="str">
        <f>IF(ISERROR(VLOOKUP('Salidas Pacientes'!$M280,Inventario!$A$2:$M$21,4,FALSE)),"",VLOOKUP('Salidas Pacientes'!$M280,Inventario!$A$2:$M$21,4,FALSE))</f>
        <v>Cobo Medical</v>
      </c>
      <c r="Q280" s="100" t="str">
        <f>IF(ISERROR(VLOOKUP('Salidas Pacientes'!$M280,Inventario!$A$2:$M$21,5,FALSE)),"",VLOOKUP('Salidas Pacientes'!$M280,Inventario!$A$2:$M$21,5,FALSE))</f>
        <v>Pfizer</v>
      </c>
      <c r="R280" s="17" t="str">
        <f>IF(ISERROR(VLOOKUP('Salidas Pacientes'!$M280,Inventario!$A$2:$M$21,6,FALSE)),"",VLOOKUP('Salidas Pacientes'!$M280,Inventario!$A$2:$M$21,6,FALSE))</f>
        <v>3904</v>
      </c>
      <c r="S280" s="101" t="s">
        <v>177</v>
      </c>
      <c r="T280" s="102">
        <f>IF(ISERROR(VLOOKUP('Salidas Pacientes'!$S280,Entradas!$H$1:$I$412,2,FALSE)),"",VLOOKUP('Salidas Pacientes'!$S280,Entradas!$H$1:$I$412,2,FALSE))</f>
        <v>44915</v>
      </c>
      <c r="U280" s="98"/>
      <c r="V280" s="98">
        <v>1</v>
      </c>
      <c r="W280" s="105"/>
    </row>
    <row r="281" spans="1:23" ht="15.75" hidden="1" customHeight="1" outlineLevel="1">
      <c r="A281" s="95">
        <v>44543</v>
      </c>
      <c r="B281" s="95" t="s">
        <v>276</v>
      </c>
      <c r="C281" s="98">
        <v>1116073786</v>
      </c>
      <c r="D281" s="17" t="str">
        <f>IF(ISERROR(VLOOKUP('Salidas Pacientes'!$C281,'BD Pacientes'!$A:I,2,FALSE)),"",VLOOKUP('Salidas Pacientes'!$C281,'BD Pacientes'!$A:I,2,FALSE))</f>
        <v>TI</v>
      </c>
      <c r="E281" s="16" t="str">
        <f>IF(ISERROR(VLOOKUP('Salidas Pacientes'!$C281,'BD Pacientes'!$A:I,3,FALSE)),"",VLOOKUP('Salidas Pacientes'!$C281,'BD Pacientes'!$A:I,3,FALSE))</f>
        <v>MARIANA BORRERO JARAMILLO</v>
      </c>
      <c r="F281" s="17" t="str">
        <f>IF(ISERROR(VLOOKUP('Salidas Pacientes'!$C281,'BD Pacientes'!$A:I,4,FALSE)),"",VLOOKUP('Salidas Pacientes'!$C281,'BD Pacientes'!$A:I,4,FALSE))</f>
        <v>F</v>
      </c>
      <c r="G281" s="95">
        <f>IF(ISERROR(VLOOKUP('Salidas Pacientes'!$C281,'BD Pacientes'!$A:I,5,FALSE)),"",VLOOKUP('Salidas Pacientes'!$C281,'BD Pacientes'!$A:I,5,FALSE))</f>
        <v>0</v>
      </c>
      <c r="H281" s="95" t="str">
        <f t="shared" ca="1" si="0"/>
        <v>123 año, 7 mes</v>
      </c>
      <c r="I281" s="97" t="str">
        <f>IF(ISERROR(VLOOKUP('Salidas Pacientes'!$C281,'BD Pacientes'!$A:$I,6,FALSE)),"",VLOOKUP('Salidas Pacientes'!$C281,'BD Pacientes'!$A:$I,6,FALSE))</f>
        <v>CRA 115 #18-43</v>
      </c>
      <c r="J281" s="98">
        <f>IF(ISERROR(VLOOKUP('Salidas Pacientes'!$C281,'BD Pacientes'!$A:$I,7,FALSE)),"",VLOOKUP('Salidas Pacientes'!$C281,'BD Pacientes'!$A:$I,7,FALSE))</f>
        <v>0</v>
      </c>
      <c r="K281" s="99">
        <f>IF(ISERROR(VLOOKUP('Salidas Pacientes'!$C281,'BD Pacientes'!$A:$I,8,FALSE)),"",VLOOKUP('Salidas Pacientes'!$C281,'BD Pacientes'!$A:$I,8,FALSE))</f>
        <v>0</v>
      </c>
      <c r="L281" s="17">
        <f>IF(ISERROR(VLOOKUP('Salidas Pacientes'!$C281,'BD Pacientes'!$A:$I,9,FALSE)),"",VLOOKUP('Salidas Pacientes'!$C281,'BD Pacientes'!$A:$I,9,FALSE))</f>
        <v>0</v>
      </c>
      <c r="M281" s="17" t="s">
        <v>118</v>
      </c>
      <c r="N281" s="16" t="str">
        <f>IF(ISERROR(VLOOKUP('Salidas Pacientes'!$M281,Inventario!$A$2:$M$21,2,FALSE)),"",VLOOKUP('Salidas Pacientes'!$M281,Inventario!$A$2:$M$21,2,FALSE))</f>
        <v>Varivax</v>
      </c>
      <c r="O281" s="16" t="str">
        <f>IF(ISERROR(VLOOKUP('Salidas Pacientes'!$M281,Inventario!$A$2:$M$21,3,FALSE)),"",VLOOKUP('Salidas Pacientes'!$M281,Inventario!$A$2:$M$21,3,FALSE))</f>
        <v>Varicela</v>
      </c>
      <c r="P281" s="100" t="str">
        <f>IF(ISERROR(VLOOKUP('Salidas Pacientes'!$M281,Inventario!$A$2:$M$21,4,FALSE)),"",VLOOKUP('Salidas Pacientes'!$M281,Inventario!$A$2:$M$21,4,FALSE))</f>
        <v>IPS FARALLONES</v>
      </c>
      <c r="Q281" s="100" t="str">
        <f>IF(ISERROR(VLOOKUP('Salidas Pacientes'!$M281,Inventario!$A$2:$M$21,5,FALSE)),"",VLOOKUP('Salidas Pacientes'!$M281,Inventario!$A$2:$M$21,5,FALSE))</f>
        <v>Merck</v>
      </c>
      <c r="R281" s="17" t="str">
        <f>IF(ISERROR(VLOOKUP('Salidas Pacientes'!$M281,Inventario!$A$2:$M$21,6,FALSE)),"",VLOOKUP('Salidas Pacientes'!$M281,Inventario!$A$2:$M$21,6,FALSE))</f>
        <v>4500</v>
      </c>
      <c r="S281" s="101" t="s">
        <v>172</v>
      </c>
      <c r="T281" s="102">
        <f>IF(ISERROR(VLOOKUP('Salidas Pacientes'!$S281,Entradas!$H$1:$I$412,2,FALSE)),"",VLOOKUP('Salidas Pacientes'!$S281,Entradas!$H$1:$I$412,2,FALSE))</f>
        <v>45046</v>
      </c>
      <c r="U281" s="98"/>
      <c r="V281" s="98">
        <v>1</v>
      </c>
      <c r="W281" s="105"/>
    </row>
    <row r="282" spans="1:23" ht="15.75" hidden="1" customHeight="1" outlineLevel="1">
      <c r="A282" s="95">
        <v>44543</v>
      </c>
      <c r="B282" s="95" t="s">
        <v>276</v>
      </c>
      <c r="C282" s="98">
        <v>1116073786</v>
      </c>
      <c r="D282" s="17" t="str">
        <f>IF(ISERROR(VLOOKUP('Salidas Pacientes'!$C282,'BD Pacientes'!$A:I,2,FALSE)),"",VLOOKUP('Salidas Pacientes'!$C282,'BD Pacientes'!$A:I,2,FALSE))</f>
        <v>TI</v>
      </c>
      <c r="E282" s="16" t="str">
        <f>IF(ISERROR(VLOOKUP('Salidas Pacientes'!$C282,'BD Pacientes'!$A:I,3,FALSE)),"",VLOOKUP('Salidas Pacientes'!$C282,'BD Pacientes'!$A:I,3,FALSE))</f>
        <v>MARIANA BORRERO JARAMILLO</v>
      </c>
      <c r="F282" s="17" t="str">
        <f>IF(ISERROR(VLOOKUP('Salidas Pacientes'!$C282,'BD Pacientes'!$A:I,4,FALSE)),"",VLOOKUP('Salidas Pacientes'!$C282,'BD Pacientes'!$A:I,4,FALSE))</f>
        <v>F</v>
      </c>
      <c r="G282" s="95">
        <f>IF(ISERROR(VLOOKUP('Salidas Pacientes'!$C282,'BD Pacientes'!$A:I,5,FALSE)),"",VLOOKUP('Salidas Pacientes'!$C282,'BD Pacientes'!$A:I,5,FALSE))</f>
        <v>0</v>
      </c>
      <c r="H282" s="95" t="str">
        <f t="shared" ca="1" si="0"/>
        <v>123 año, 7 mes</v>
      </c>
      <c r="I282" s="97" t="str">
        <f>IF(ISERROR(VLOOKUP('Salidas Pacientes'!$C282,'BD Pacientes'!$A:$I,6,FALSE)),"",VLOOKUP('Salidas Pacientes'!$C282,'BD Pacientes'!$A:$I,6,FALSE))</f>
        <v>CRA 115 #18-43</v>
      </c>
      <c r="J282" s="98">
        <f>IF(ISERROR(VLOOKUP('Salidas Pacientes'!$C282,'BD Pacientes'!$A:$I,7,FALSE)),"",VLOOKUP('Salidas Pacientes'!$C282,'BD Pacientes'!$A:$I,7,FALSE))</f>
        <v>0</v>
      </c>
      <c r="K282" s="99">
        <f>IF(ISERROR(VLOOKUP('Salidas Pacientes'!$C282,'BD Pacientes'!$A:$I,8,FALSE)),"",VLOOKUP('Salidas Pacientes'!$C282,'BD Pacientes'!$A:$I,8,FALSE))</f>
        <v>0</v>
      </c>
      <c r="L282" s="17">
        <f>IF(ISERROR(VLOOKUP('Salidas Pacientes'!$C282,'BD Pacientes'!$A:$I,9,FALSE)),"",VLOOKUP('Salidas Pacientes'!$C282,'BD Pacientes'!$A:$I,9,FALSE))</f>
        <v>0</v>
      </c>
      <c r="M282" s="17" t="s">
        <v>47</v>
      </c>
      <c r="N282" s="16" t="str">
        <f>IF(ISERROR(VLOOKUP('Salidas Pacientes'!$M282,Inventario!$A$2:$M$21,2,FALSE)),"",VLOOKUP('Salidas Pacientes'!$M282,Inventario!$A$2:$M$21,2,FALSE))</f>
        <v>Nimenrix</v>
      </c>
      <c r="O282" s="16" t="str">
        <f>IF(ISERROR(VLOOKUP('Salidas Pacientes'!$M282,Inventario!$A$2:$M$21,3,FALSE)),"",VLOOKUP('Salidas Pacientes'!$M282,Inventario!$A$2:$M$21,3,FALSE))</f>
        <v>Meningococo</v>
      </c>
      <c r="P282" s="100" t="str">
        <f>IF(ISERROR(VLOOKUP('Salidas Pacientes'!$M282,Inventario!$A$2:$M$21,4,FALSE)),"",VLOOKUP('Salidas Pacientes'!$M282,Inventario!$A$2:$M$21,4,FALSE))</f>
        <v>Cobo Medical</v>
      </c>
      <c r="Q282" s="100" t="str">
        <f>IF(ISERROR(VLOOKUP('Salidas Pacientes'!$M282,Inventario!$A$2:$M$21,5,FALSE)),"",VLOOKUP('Salidas Pacientes'!$M282,Inventario!$A$2:$M$21,5,FALSE))</f>
        <v>Pfizer</v>
      </c>
      <c r="R282" s="17" t="str">
        <f>IF(ISERROR(VLOOKUP('Salidas Pacientes'!$M282,Inventario!$A$2:$M$21,6,FALSE)),"",VLOOKUP('Salidas Pacientes'!$M282,Inventario!$A$2:$M$21,6,FALSE))</f>
        <v>3904</v>
      </c>
      <c r="S282" s="101" t="s">
        <v>177</v>
      </c>
      <c r="T282" s="102">
        <f>IF(ISERROR(VLOOKUP('Salidas Pacientes'!$S282,Entradas!$H$1:$I$412,2,FALSE)),"",VLOOKUP('Salidas Pacientes'!$S282,Entradas!$H$1:$I$412,2,FALSE))</f>
        <v>44915</v>
      </c>
      <c r="U282" s="98"/>
      <c r="V282" s="98">
        <v>1</v>
      </c>
      <c r="W282" s="105"/>
    </row>
    <row r="283" spans="1:23" ht="15.75" hidden="1" customHeight="1" outlineLevel="1">
      <c r="A283" s="95">
        <v>44543</v>
      </c>
      <c r="B283" s="95" t="s">
        <v>276</v>
      </c>
      <c r="C283" s="98">
        <v>1116073786</v>
      </c>
      <c r="D283" s="17" t="str">
        <f>IF(ISERROR(VLOOKUP('Salidas Pacientes'!$C283,'BD Pacientes'!$A:I,2,FALSE)),"",VLOOKUP('Salidas Pacientes'!$C283,'BD Pacientes'!$A:I,2,FALSE))</f>
        <v>TI</v>
      </c>
      <c r="E283" s="16" t="str">
        <f>IF(ISERROR(VLOOKUP('Salidas Pacientes'!$C283,'BD Pacientes'!$A:I,3,FALSE)),"",VLOOKUP('Salidas Pacientes'!$C283,'BD Pacientes'!$A:I,3,FALSE))</f>
        <v>MARIANA BORRERO JARAMILLO</v>
      </c>
      <c r="F283" s="17" t="str">
        <f>IF(ISERROR(VLOOKUP('Salidas Pacientes'!$C283,'BD Pacientes'!$A:I,4,FALSE)),"",VLOOKUP('Salidas Pacientes'!$C283,'BD Pacientes'!$A:I,4,FALSE))</f>
        <v>F</v>
      </c>
      <c r="G283" s="95">
        <f>IF(ISERROR(VLOOKUP('Salidas Pacientes'!$C283,'BD Pacientes'!$A:I,5,FALSE)),"",VLOOKUP('Salidas Pacientes'!$C283,'BD Pacientes'!$A:I,5,FALSE))</f>
        <v>0</v>
      </c>
      <c r="H283" s="95" t="str">
        <f t="shared" ca="1" si="0"/>
        <v>123 año, 7 mes</v>
      </c>
      <c r="I283" s="97" t="str">
        <f>IF(ISERROR(VLOOKUP('Salidas Pacientes'!$C283,'BD Pacientes'!$A:$I,6,FALSE)),"",VLOOKUP('Salidas Pacientes'!$C283,'BD Pacientes'!$A:$I,6,FALSE))</f>
        <v>CRA 115 #18-43</v>
      </c>
      <c r="J283" s="98">
        <f>IF(ISERROR(VLOOKUP('Salidas Pacientes'!$C283,'BD Pacientes'!$A:$I,7,FALSE)),"",VLOOKUP('Salidas Pacientes'!$C283,'BD Pacientes'!$A:$I,7,FALSE))</f>
        <v>0</v>
      </c>
      <c r="K283" s="99">
        <f>IF(ISERROR(VLOOKUP('Salidas Pacientes'!$C283,'BD Pacientes'!$A:$I,8,FALSE)),"",VLOOKUP('Salidas Pacientes'!$C283,'BD Pacientes'!$A:$I,8,FALSE))</f>
        <v>0</v>
      </c>
      <c r="L283" s="17">
        <f>IF(ISERROR(VLOOKUP('Salidas Pacientes'!$C283,'BD Pacientes'!$A:$I,9,FALSE)),"",VLOOKUP('Salidas Pacientes'!$C283,'BD Pacientes'!$A:$I,9,FALSE))</f>
        <v>0</v>
      </c>
      <c r="M283" s="17" t="s">
        <v>89</v>
      </c>
      <c r="N283" s="16" t="str">
        <f>IF(ISERROR(VLOOKUP('Salidas Pacientes'!$M283,Inventario!$A$2:$M$21,2,FALSE)),"",VLOOKUP('Salidas Pacientes'!$M283,Inventario!$A$2:$M$21,2,FALSE))</f>
        <v>Fluquadri</v>
      </c>
      <c r="O283" s="16" t="str">
        <f>IF(ISERROR(VLOOKUP('Salidas Pacientes'!$M283,Inventario!$A$2:$M$21,3,FALSE)),"",VLOOKUP('Salidas Pacientes'!$M283,Inventario!$A$2:$M$21,3,FALSE))</f>
        <v>Influenza</v>
      </c>
      <c r="P283" s="100" t="str">
        <f>IF(ISERROR(VLOOKUP('Salidas Pacientes'!$M283,Inventario!$A$2:$M$21,4,FALSE)),"",VLOOKUP('Salidas Pacientes'!$M283,Inventario!$A$2:$M$21,4,FALSE))</f>
        <v>IPS FARALLONES</v>
      </c>
      <c r="Q283" s="100" t="str">
        <f>IF(ISERROR(VLOOKUP('Salidas Pacientes'!$M283,Inventario!$A$2:$M$21,5,FALSE)),"",VLOOKUP('Salidas Pacientes'!$M283,Inventario!$A$2:$M$21,5,FALSE))</f>
        <v>Sanofi</v>
      </c>
      <c r="R283" s="17" t="str">
        <f>IF(ISERROR(VLOOKUP('Salidas Pacientes'!$M283,Inventario!$A$2:$M$21,6,FALSE)),"",VLOOKUP('Salidas Pacientes'!$M283,Inventario!$A$2:$M$21,6,FALSE))</f>
        <v>164992</v>
      </c>
      <c r="S283" s="101" t="s">
        <v>181</v>
      </c>
      <c r="T283" s="102">
        <f>IF(ISERROR(VLOOKUP('Salidas Pacientes'!$S283,Entradas!$H$1:$I$412,2,FALSE)),"",VLOOKUP('Salidas Pacientes'!$S283,Entradas!$H$1:$I$412,2,FALSE))</f>
        <v>44561</v>
      </c>
      <c r="U283" s="98"/>
      <c r="V283" s="98">
        <v>1</v>
      </c>
      <c r="W283" s="105"/>
    </row>
    <row r="284" spans="1:23" ht="15.75" hidden="1" customHeight="1" outlineLevel="1">
      <c r="A284" s="95">
        <v>44543</v>
      </c>
      <c r="B284" s="95" t="s">
        <v>276</v>
      </c>
      <c r="C284" s="98">
        <v>1116073786</v>
      </c>
      <c r="D284" s="17" t="str">
        <f>IF(ISERROR(VLOOKUP('Salidas Pacientes'!$C284,'BD Pacientes'!$A:I,2,FALSE)),"",VLOOKUP('Salidas Pacientes'!$C284,'BD Pacientes'!$A:I,2,FALSE))</f>
        <v>TI</v>
      </c>
      <c r="E284" s="16" t="str">
        <f>IF(ISERROR(VLOOKUP('Salidas Pacientes'!$C284,'BD Pacientes'!$A:I,3,FALSE)),"",VLOOKUP('Salidas Pacientes'!$C284,'BD Pacientes'!$A:I,3,FALSE))</f>
        <v>MARIANA BORRERO JARAMILLO</v>
      </c>
      <c r="F284" s="17" t="str">
        <f>IF(ISERROR(VLOOKUP('Salidas Pacientes'!$C284,'BD Pacientes'!$A:I,4,FALSE)),"",VLOOKUP('Salidas Pacientes'!$C284,'BD Pacientes'!$A:I,4,FALSE))</f>
        <v>F</v>
      </c>
      <c r="G284" s="95">
        <f>IF(ISERROR(VLOOKUP('Salidas Pacientes'!$C284,'BD Pacientes'!$A:I,5,FALSE)),"",VLOOKUP('Salidas Pacientes'!$C284,'BD Pacientes'!$A:I,5,FALSE))</f>
        <v>0</v>
      </c>
      <c r="H284" s="95" t="str">
        <f t="shared" ca="1" si="0"/>
        <v>123 año, 7 mes</v>
      </c>
      <c r="I284" s="97" t="str">
        <f>IF(ISERROR(VLOOKUP('Salidas Pacientes'!$C284,'BD Pacientes'!$A:$I,6,FALSE)),"",VLOOKUP('Salidas Pacientes'!$C284,'BD Pacientes'!$A:$I,6,FALSE))</f>
        <v>CRA 115 #18-43</v>
      </c>
      <c r="J284" s="98">
        <f>IF(ISERROR(VLOOKUP('Salidas Pacientes'!$C284,'BD Pacientes'!$A:$I,7,FALSE)),"",VLOOKUP('Salidas Pacientes'!$C284,'BD Pacientes'!$A:$I,7,FALSE))</f>
        <v>0</v>
      </c>
      <c r="K284" s="99">
        <f>IF(ISERROR(VLOOKUP('Salidas Pacientes'!$C284,'BD Pacientes'!$A:$I,8,FALSE)),"",VLOOKUP('Salidas Pacientes'!$C284,'BD Pacientes'!$A:$I,8,FALSE))</f>
        <v>0</v>
      </c>
      <c r="L284" s="17">
        <f>IF(ISERROR(VLOOKUP('Salidas Pacientes'!$C284,'BD Pacientes'!$A:$I,9,FALSE)),"",VLOOKUP('Salidas Pacientes'!$C284,'BD Pacientes'!$A:$I,9,FALSE))</f>
        <v>0</v>
      </c>
      <c r="M284" s="17" t="s">
        <v>62</v>
      </c>
      <c r="N284" s="16" t="str">
        <f>IF(ISERROR(VLOOKUP('Salidas Pacientes'!$M284,Inventario!$A$2:$M$21,2,FALSE)),"",VLOOKUP('Salidas Pacientes'!$M284,Inventario!$A$2:$M$21,2,FALSE))</f>
        <v xml:space="preserve">Gardasil </v>
      </c>
      <c r="O284" s="16" t="str">
        <f>IF(ISERROR(VLOOKUP('Salidas Pacientes'!$M284,Inventario!$A$2:$M$21,3,FALSE)),"",VLOOKUP('Salidas Pacientes'!$M284,Inventario!$A$2:$M$21,3,FALSE))</f>
        <v>VPH</v>
      </c>
      <c r="P284" s="100" t="str">
        <f>IF(ISERROR(VLOOKUP('Salidas Pacientes'!$M284,Inventario!$A$2:$M$21,4,FALSE)),"",VLOOKUP('Salidas Pacientes'!$M284,Inventario!$A$2:$M$21,4,FALSE))</f>
        <v>IPS FARALLONES</v>
      </c>
      <c r="Q284" s="100" t="str">
        <f>IF(ISERROR(VLOOKUP('Salidas Pacientes'!$M284,Inventario!$A$2:$M$21,5,FALSE)),"",VLOOKUP('Salidas Pacientes'!$M284,Inventario!$A$2:$M$21,5,FALSE))</f>
        <v>Merck</v>
      </c>
      <c r="R284" s="17" t="str">
        <f>IF(ISERROR(VLOOKUP('Salidas Pacientes'!$M284,Inventario!$A$2:$M$21,6,FALSE)),"",VLOOKUP('Salidas Pacientes'!$M284,Inventario!$A$2:$M$21,6,FALSE))</f>
        <v>1600</v>
      </c>
      <c r="S284" s="101" t="s">
        <v>168</v>
      </c>
      <c r="T284" s="102">
        <f>IF(ISERROR(VLOOKUP('Salidas Pacientes'!$S284,Entradas!$H$1:$I$412,2,FALSE)),"",VLOOKUP('Salidas Pacientes'!$S284,Entradas!$H$1:$I$412,2,FALSE))</f>
        <v>44865</v>
      </c>
      <c r="U284" s="98"/>
      <c r="V284" s="98">
        <v>1</v>
      </c>
      <c r="W284" s="105"/>
    </row>
    <row r="285" spans="1:23" ht="15.75" hidden="1" customHeight="1" outlineLevel="1">
      <c r="A285" s="95">
        <v>44543</v>
      </c>
      <c r="B285" s="95" t="s">
        <v>276</v>
      </c>
      <c r="C285" s="98">
        <v>1232816741</v>
      </c>
      <c r="D285" s="17" t="str">
        <f>IF(ISERROR(VLOOKUP('Salidas Pacientes'!$C285,'BD Pacientes'!$A:I,2,FALSE)),"",VLOOKUP('Salidas Pacientes'!$C285,'BD Pacientes'!$A:I,2,FALSE))</f>
        <v>RC</v>
      </c>
      <c r="E285" s="16" t="str">
        <f>IF(ISERROR(VLOOKUP('Salidas Pacientes'!$C285,'BD Pacientes'!$A:I,3,FALSE)),"",VLOOKUP('Salidas Pacientes'!$C285,'BD Pacientes'!$A:I,3,FALSE))</f>
        <v>MARIA PAULA SOSCUE LEDESMA</v>
      </c>
      <c r="F285" s="17" t="str">
        <f>IF(ISERROR(VLOOKUP('Salidas Pacientes'!$C285,'BD Pacientes'!$A:I,4,FALSE)),"",VLOOKUP('Salidas Pacientes'!$C285,'BD Pacientes'!$A:I,4,FALSE))</f>
        <v>F</v>
      </c>
      <c r="G285" s="95">
        <f>IF(ISERROR(VLOOKUP('Salidas Pacientes'!$C285,'BD Pacientes'!$A:I,5,FALSE)),"",VLOOKUP('Salidas Pacientes'!$C285,'BD Pacientes'!$A:I,5,FALSE))</f>
        <v>44385</v>
      </c>
      <c r="H285" s="95" t="str">
        <f t="shared" ca="1" si="0"/>
        <v>2 año, 1 mes</v>
      </c>
      <c r="I285" s="97" t="str">
        <f>IF(ISERROR(VLOOKUP('Salidas Pacientes'!$C285,'BD Pacientes'!$A:$I,6,FALSE)),"",VLOOKUP('Salidas Pacientes'!$C285,'BD Pacientes'!$A:$I,6,FALSE))</f>
        <v>CRA 96 # 53-172</v>
      </c>
      <c r="J285" s="98">
        <f>IF(ISERROR(VLOOKUP('Salidas Pacientes'!$C285,'BD Pacientes'!$A:$I,7,FALSE)),"",VLOOKUP('Salidas Pacientes'!$C285,'BD Pacientes'!$A:$I,7,FALSE))</f>
        <v>1053809192</v>
      </c>
      <c r="K285" s="99" t="str">
        <f>IF(ISERROR(VLOOKUP('Salidas Pacientes'!$C285,'BD Pacientes'!$A:$I,8,FALSE)),"",VLOOKUP('Salidas Pacientes'!$C285,'BD Pacientes'!$A:$I,8,FALSE))</f>
        <v>MARIA DEL PILAR LEDESMA</v>
      </c>
      <c r="L285" s="17">
        <f>IF(ISERROR(VLOOKUP('Salidas Pacientes'!$C285,'BD Pacientes'!$A:$I,9,FALSE)),"",VLOOKUP('Salidas Pacientes'!$C285,'BD Pacientes'!$A:$I,9,FALSE))</f>
        <v>3227257828</v>
      </c>
      <c r="M285" s="17" t="s">
        <v>47</v>
      </c>
      <c r="N285" s="16" t="str">
        <f>IF(ISERROR(VLOOKUP('Salidas Pacientes'!$M285,Inventario!$A$2:$M$21,2,FALSE)),"",VLOOKUP('Salidas Pacientes'!$M285,Inventario!$A$2:$M$21,2,FALSE))</f>
        <v>Nimenrix</v>
      </c>
      <c r="O285" s="16" t="str">
        <f>IF(ISERROR(VLOOKUP('Salidas Pacientes'!$M285,Inventario!$A$2:$M$21,3,FALSE)),"",VLOOKUP('Salidas Pacientes'!$M285,Inventario!$A$2:$M$21,3,FALSE))</f>
        <v>Meningococo</v>
      </c>
      <c r="P285" s="100" t="str">
        <f>IF(ISERROR(VLOOKUP('Salidas Pacientes'!$M285,Inventario!$A$2:$M$21,4,FALSE)),"",VLOOKUP('Salidas Pacientes'!$M285,Inventario!$A$2:$M$21,4,FALSE))</f>
        <v>Cobo Medical</v>
      </c>
      <c r="Q285" s="100" t="str">
        <f>IF(ISERROR(VLOOKUP('Salidas Pacientes'!$M285,Inventario!$A$2:$M$21,5,FALSE)),"",VLOOKUP('Salidas Pacientes'!$M285,Inventario!$A$2:$M$21,5,FALSE))</f>
        <v>Pfizer</v>
      </c>
      <c r="R285" s="17" t="str">
        <f>IF(ISERROR(VLOOKUP('Salidas Pacientes'!$M285,Inventario!$A$2:$M$21,6,FALSE)),"",VLOOKUP('Salidas Pacientes'!$M285,Inventario!$A$2:$M$21,6,FALSE))</f>
        <v>3904</v>
      </c>
      <c r="S285" s="101" t="s">
        <v>177</v>
      </c>
      <c r="T285" s="102">
        <f>IF(ISERROR(VLOOKUP('Salidas Pacientes'!$S285,Entradas!$H$1:$I$412,2,FALSE)),"",VLOOKUP('Salidas Pacientes'!$S285,Entradas!$H$1:$I$412,2,FALSE))</f>
        <v>44915</v>
      </c>
      <c r="U285" s="98"/>
      <c r="V285" s="98">
        <v>1</v>
      </c>
      <c r="W285" s="105"/>
    </row>
    <row r="286" spans="1:23" ht="15.75" hidden="1" customHeight="1" outlineLevel="1">
      <c r="A286" s="95">
        <v>44543</v>
      </c>
      <c r="B286" s="95" t="s">
        <v>276</v>
      </c>
      <c r="C286" s="98">
        <v>1112068898</v>
      </c>
      <c r="D286" s="17" t="str">
        <f>IF(ISERROR(VLOOKUP('Salidas Pacientes'!$C286,'BD Pacientes'!$A:I,2,FALSE)),"",VLOOKUP('Salidas Pacientes'!$C286,'BD Pacientes'!$A:I,2,FALSE))</f>
        <v>RC</v>
      </c>
      <c r="E286" s="16" t="str">
        <f>IF(ISERROR(VLOOKUP('Salidas Pacientes'!$C286,'BD Pacientes'!$A:I,3,FALSE)),"",VLOOKUP('Salidas Pacientes'!$C286,'BD Pacientes'!$A:I,3,FALSE))</f>
        <v>LORENZO BURBANO ARIAS</v>
      </c>
      <c r="F286" s="17" t="str">
        <f>IF(ISERROR(VLOOKUP('Salidas Pacientes'!$C286,'BD Pacientes'!$A:I,4,FALSE)),"",VLOOKUP('Salidas Pacientes'!$C286,'BD Pacientes'!$A:I,4,FALSE))</f>
        <v>M</v>
      </c>
      <c r="G286" s="95">
        <f>IF(ISERROR(VLOOKUP('Salidas Pacientes'!$C286,'BD Pacientes'!$A:I,5,FALSE)),"",VLOOKUP('Salidas Pacientes'!$C286,'BD Pacientes'!$A:I,5,FALSE))</f>
        <v>0</v>
      </c>
      <c r="H286" s="95" t="str">
        <f t="shared" ca="1" si="0"/>
        <v>123 año, 7 mes</v>
      </c>
      <c r="I286" s="97" t="str">
        <f>IF(ISERROR(VLOOKUP('Salidas Pacientes'!$C286,'BD Pacientes'!$A:$I,6,FALSE)),"",VLOOKUP('Salidas Pacientes'!$C286,'BD Pacientes'!$A:$I,6,FALSE))</f>
        <v>CALLE 28 #113-57</v>
      </c>
      <c r="J286" s="98">
        <f>IF(ISERROR(VLOOKUP('Salidas Pacientes'!$C286,'BD Pacientes'!$A:$I,7,FALSE)),"",VLOOKUP('Salidas Pacientes'!$C286,'BD Pacientes'!$A:$I,7,FALSE))</f>
        <v>0</v>
      </c>
      <c r="K286" s="99">
        <f>IF(ISERROR(VLOOKUP('Salidas Pacientes'!$C286,'BD Pacientes'!$A:$I,8,FALSE)),"",VLOOKUP('Salidas Pacientes'!$C286,'BD Pacientes'!$A:$I,8,FALSE))</f>
        <v>0</v>
      </c>
      <c r="L286" s="17">
        <f>IF(ISERROR(VLOOKUP('Salidas Pacientes'!$C286,'BD Pacientes'!$A:$I,9,FALSE)),"",VLOOKUP('Salidas Pacientes'!$C286,'BD Pacientes'!$A:$I,9,FALSE))</f>
        <v>0</v>
      </c>
      <c r="M286" s="17" t="s">
        <v>108</v>
      </c>
      <c r="N286" s="16" t="str">
        <f>IF(ISERROR(VLOOKUP('Salidas Pacientes'!$M286,Inventario!$A$2:$M$21,2,FALSE)),"",VLOOKUP('Salidas Pacientes'!$M286,Inventario!$A$2:$M$21,2,FALSE))</f>
        <v>Priorix</v>
      </c>
      <c r="O286" s="16" t="str">
        <f>IF(ISERROR(VLOOKUP('Salidas Pacientes'!$M286,Inventario!$A$2:$M$21,3,FALSE)),"",VLOOKUP('Salidas Pacientes'!$M286,Inventario!$A$2:$M$21,3,FALSE))</f>
        <v>Rubeola, Sarampion, Paperas</v>
      </c>
      <c r="P286" s="100" t="str">
        <f>IF(ISERROR(VLOOKUP('Salidas Pacientes'!$M286,Inventario!$A$2:$M$21,4,FALSE)),"",VLOOKUP('Salidas Pacientes'!$M286,Inventario!$A$2:$M$21,4,FALSE))</f>
        <v>IPS FARALLONES</v>
      </c>
      <c r="Q286" s="100" t="str">
        <f>IF(ISERROR(VLOOKUP('Salidas Pacientes'!$M286,Inventario!$A$2:$M$21,5,FALSE)),"",VLOOKUP('Salidas Pacientes'!$M286,Inventario!$A$2:$M$21,5,FALSE))</f>
        <v>Glaxo</v>
      </c>
      <c r="R286" s="17" t="str">
        <f>IF(ISERROR(VLOOKUP('Salidas Pacientes'!$M286,Inventario!$A$2:$M$21,6,FALSE)),"",VLOOKUP('Salidas Pacientes'!$M286,Inventario!$A$2:$M$21,6,FALSE))</f>
        <v>1000</v>
      </c>
      <c r="S286" s="101" t="s">
        <v>178</v>
      </c>
      <c r="T286" s="102">
        <f>IF(ISERROR(VLOOKUP('Salidas Pacientes'!$S286,Entradas!$H$1:$I$412,2,FALSE)),"",VLOOKUP('Salidas Pacientes'!$S286,Entradas!$H$1:$I$412,2,FALSE))</f>
        <v>45046</v>
      </c>
      <c r="U286" s="98"/>
      <c r="V286" s="98">
        <v>1</v>
      </c>
      <c r="W286" s="105"/>
    </row>
    <row r="287" spans="1:23" ht="15.75" hidden="1" customHeight="1" outlineLevel="1">
      <c r="A287" s="95">
        <v>44543</v>
      </c>
      <c r="B287" s="95" t="s">
        <v>276</v>
      </c>
      <c r="C287" s="98">
        <v>1112068898</v>
      </c>
      <c r="D287" s="17" t="str">
        <f>IF(ISERROR(VLOOKUP('Salidas Pacientes'!$C287,'BD Pacientes'!$A:I,2,FALSE)),"",VLOOKUP('Salidas Pacientes'!$C287,'BD Pacientes'!$A:I,2,FALSE))</f>
        <v>RC</v>
      </c>
      <c r="E287" s="16" t="str">
        <f>IF(ISERROR(VLOOKUP('Salidas Pacientes'!$C287,'BD Pacientes'!$A:I,3,FALSE)),"",VLOOKUP('Salidas Pacientes'!$C287,'BD Pacientes'!$A:I,3,FALSE))</f>
        <v>LORENZO BURBANO ARIAS</v>
      </c>
      <c r="F287" s="17" t="str">
        <f>IF(ISERROR(VLOOKUP('Salidas Pacientes'!$C287,'BD Pacientes'!$A:I,4,FALSE)),"",VLOOKUP('Salidas Pacientes'!$C287,'BD Pacientes'!$A:I,4,FALSE))</f>
        <v>M</v>
      </c>
      <c r="G287" s="95">
        <f>IF(ISERROR(VLOOKUP('Salidas Pacientes'!$C287,'BD Pacientes'!$A:I,5,FALSE)),"",VLOOKUP('Salidas Pacientes'!$C287,'BD Pacientes'!$A:I,5,FALSE))</f>
        <v>0</v>
      </c>
      <c r="H287" s="95" t="str">
        <f t="shared" ca="1" si="0"/>
        <v>123 año, 7 mes</v>
      </c>
      <c r="I287" s="97" t="str">
        <f>IF(ISERROR(VLOOKUP('Salidas Pacientes'!$C287,'BD Pacientes'!$A:$I,6,FALSE)),"",VLOOKUP('Salidas Pacientes'!$C287,'BD Pacientes'!$A:$I,6,FALSE))</f>
        <v>CALLE 28 #113-57</v>
      </c>
      <c r="J287" s="98">
        <f>IF(ISERROR(VLOOKUP('Salidas Pacientes'!$C287,'BD Pacientes'!$A:$I,7,FALSE)),"",VLOOKUP('Salidas Pacientes'!$C287,'BD Pacientes'!$A:$I,7,FALSE))</f>
        <v>0</v>
      </c>
      <c r="K287" s="99">
        <f>IF(ISERROR(VLOOKUP('Salidas Pacientes'!$C287,'BD Pacientes'!$A:$I,8,FALSE)),"",VLOOKUP('Salidas Pacientes'!$C287,'BD Pacientes'!$A:$I,8,FALSE))</f>
        <v>0</v>
      </c>
      <c r="L287" s="17">
        <f>IF(ISERROR(VLOOKUP('Salidas Pacientes'!$C287,'BD Pacientes'!$A:$I,9,FALSE)),"",VLOOKUP('Salidas Pacientes'!$C287,'BD Pacientes'!$A:$I,9,FALSE))</f>
        <v>0</v>
      </c>
      <c r="M287" s="17" t="s">
        <v>118</v>
      </c>
      <c r="N287" s="16" t="str">
        <f>IF(ISERROR(VLOOKUP('Salidas Pacientes'!$M287,Inventario!$A$2:$M$21,2,FALSE)),"",VLOOKUP('Salidas Pacientes'!$M287,Inventario!$A$2:$M$21,2,FALSE))</f>
        <v>Varivax</v>
      </c>
      <c r="O287" s="16" t="str">
        <f>IF(ISERROR(VLOOKUP('Salidas Pacientes'!$M287,Inventario!$A$2:$M$21,3,FALSE)),"",VLOOKUP('Salidas Pacientes'!$M287,Inventario!$A$2:$M$21,3,FALSE))</f>
        <v>Varicela</v>
      </c>
      <c r="P287" s="100" t="str">
        <f>IF(ISERROR(VLOOKUP('Salidas Pacientes'!$M287,Inventario!$A$2:$M$21,4,FALSE)),"",VLOOKUP('Salidas Pacientes'!$M287,Inventario!$A$2:$M$21,4,FALSE))</f>
        <v>IPS FARALLONES</v>
      </c>
      <c r="Q287" s="100" t="str">
        <f>IF(ISERROR(VLOOKUP('Salidas Pacientes'!$M287,Inventario!$A$2:$M$21,5,FALSE)),"",VLOOKUP('Salidas Pacientes'!$M287,Inventario!$A$2:$M$21,5,FALSE))</f>
        <v>Merck</v>
      </c>
      <c r="R287" s="17" t="str">
        <f>IF(ISERROR(VLOOKUP('Salidas Pacientes'!$M287,Inventario!$A$2:$M$21,6,FALSE)),"",VLOOKUP('Salidas Pacientes'!$M287,Inventario!$A$2:$M$21,6,FALSE))</f>
        <v>4500</v>
      </c>
      <c r="S287" s="101" t="s">
        <v>172</v>
      </c>
      <c r="T287" s="102">
        <f>IF(ISERROR(VLOOKUP('Salidas Pacientes'!$S287,Entradas!$H$1:$I$412,2,FALSE)),"",VLOOKUP('Salidas Pacientes'!$S287,Entradas!$H$1:$I$412,2,FALSE))</f>
        <v>45046</v>
      </c>
      <c r="U287" s="98"/>
      <c r="V287" s="98">
        <v>1</v>
      </c>
      <c r="W287" s="105"/>
    </row>
    <row r="288" spans="1:23" ht="15.75" hidden="1" customHeight="1" outlineLevel="1">
      <c r="A288" s="95">
        <v>44543</v>
      </c>
      <c r="B288" s="95" t="s">
        <v>276</v>
      </c>
      <c r="C288" s="98">
        <v>1112068898</v>
      </c>
      <c r="D288" s="17" t="str">
        <f>IF(ISERROR(VLOOKUP('Salidas Pacientes'!$C288,'BD Pacientes'!$A:I,2,FALSE)),"",VLOOKUP('Salidas Pacientes'!$C288,'BD Pacientes'!$A:I,2,FALSE))</f>
        <v>RC</v>
      </c>
      <c r="E288" s="16" t="str">
        <f>IF(ISERROR(VLOOKUP('Salidas Pacientes'!$C288,'BD Pacientes'!$A:I,3,FALSE)),"",VLOOKUP('Salidas Pacientes'!$C288,'BD Pacientes'!$A:I,3,FALSE))</f>
        <v>LORENZO BURBANO ARIAS</v>
      </c>
      <c r="F288" s="17" t="str">
        <f>IF(ISERROR(VLOOKUP('Salidas Pacientes'!$C288,'BD Pacientes'!$A:I,4,FALSE)),"",VLOOKUP('Salidas Pacientes'!$C288,'BD Pacientes'!$A:I,4,FALSE))</f>
        <v>M</v>
      </c>
      <c r="G288" s="95">
        <f>IF(ISERROR(VLOOKUP('Salidas Pacientes'!$C288,'BD Pacientes'!$A:I,5,FALSE)),"",VLOOKUP('Salidas Pacientes'!$C288,'BD Pacientes'!$A:I,5,FALSE))</f>
        <v>0</v>
      </c>
      <c r="H288" s="95" t="str">
        <f t="shared" ca="1" si="0"/>
        <v>123 año, 7 mes</v>
      </c>
      <c r="I288" s="97" t="str">
        <f>IF(ISERROR(VLOOKUP('Salidas Pacientes'!$C288,'BD Pacientes'!$A:$I,6,FALSE)),"",VLOOKUP('Salidas Pacientes'!$C288,'BD Pacientes'!$A:$I,6,FALSE))</f>
        <v>CALLE 28 #113-57</v>
      </c>
      <c r="J288" s="98">
        <f>IF(ISERROR(VLOOKUP('Salidas Pacientes'!$C288,'BD Pacientes'!$A:$I,7,FALSE)),"",VLOOKUP('Salidas Pacientes'!$C288,'BD Pacientes'!$A:$I,7,FALSE))</f>
        <v>0</v>
      </c>
      <c r="K288" s="99">
        <f>IF(ISERROR(VLOOKUP('Salidas Pacientes'!$C288,'BD Pacientes'!$A:$I,8,FALSE)),"",VLOOKUP('Salidas Pacientes'!$C288,'BD Pacientes'!$A:$I,8,FALSE))</f>
        <v>0</v>
      </c>
      <c r="L288" s="17">
        <f>IF(ISERROR(VLOOKUP('Salidas Pacientes'!$C288,'BD Pacientes'!$A:$I,9,FALSE)),"",VLOOKUP('Salidas Pacientes'!$C288,'BD Pacientes'!$A:$I,9,FALSE))</f>
        <v>0</v>
      </c>
      <c r="M288" s="17" t="s">
        <v>85</v>
      </c>
      <c r="N288" s="16" t="str">
        <f>IF(ISERROR(VLOOKUP('Salidas Pacientes'!$M288,Inventario!$A$2:$M$21,2,FALSE)),"",VLOOKUP('Salidas Pacientes'!$M288,Inventario!$A$2:$M$21,2,FALSE))</f>
        <v xml:space="preserve">Avaxim 80 </v>
      </c>
      <c r="O288" s="16" t="str">
        <f>IF(ISERROR(VLOOKUP('Salidas Pacientes'!$M288,Inventario!$A$2:$M$21,3,FALSE)),"",VLOOKUP('Salidas Pacientes'!$M288,Inventario!$A$2:$M$21,3,FALSE))</f>
        <v>Hepatitis A niño</v>
      </c>
      <c r="P288" s="100" t="str">
        <f>IF(ISERROR(VLOOKUP('Salidas Pacientes'!$M288,Inventario!$A$2:$M$21,4,FALSE)),"",VLOOKUP('Salidas Pacientes'!$M288,Inventario!$A$2:$M$21,4,FALSE))</f>
        <v>IPS FARALLONES</v>
      </c>
      <c r="Q288" s="100" t="str">
        <f>IF(ISERROR(VLOOKUP('Salidas Pacientes'!$M288,Inventario!$A$2:$M$21,5,FALSE)),"",VLOOKUP('Salidas Pacientes'!$M288,Inventario!$A$2:$M$21,5,FALSE))</f>
        <v>Sanofi</v>
      </c>
      <c r="R288" s="17" t="str">
        <f>IF(ISERROR(VLOOKUP('Salidas Pacientes'!$M288,Inventario!$A$2:$M$21,6,FALSE)),"",VLOOKUP('Salidas Pacientes'!$M288,Inventario!$A$2:$M$21,6,FALSE))</f>
        <v>2500</v>
      </c>
      <c r="S288" s="101" t="s">
        <v>183</v>
      </c>
      <c r="T288" s="102">
        <f>IF(ISERROR(VLOOKUP('Salidas Pacientes'!$S288,Entradas!$H$1:$I$412,2,FALSE)),"",VLOOKUP('Salidas Pacientes'!$S288,Entradas!$H$1:$I$412,2,FALSE))</f>
        <v>44957</v>
      </c>
      <c r="U288" s="98"/>
      <c r="V288" s="98">
        <v>1</v>
      </c>
      <c r="W288" s="105"/>
    </row>
    <row r="289" spans="1:23" ht="15.75" hidden="1" customHeight="1" outlineLevel="1">
      <c r="A289" s="95">
        <v>44543</v>
      </c>
      <c r="B289" s="95" t="s">
        <v>276</v>
      </c>
      <c r="C289" s="98">
        <v>1112069636</v>
      </c>
      <c r="D289" s="17" t="str">
        <f>IF(ISERROR(VLOOKUP('Salidas Pacientes'!$C289,'BD Pacientes'!$A:I,2,FALSE)),"",VLOOKUP('Salidas Pacientes'!$C289,'BD Pacientes'!$A:I,2,FALSE))</f>
        <v>RC</v>
      </c>
      <c r="E289" s="16" t="str">
        <f>IF(ISERROR(VLOOKUP('Salidas Pacientes'!$C289,'BD Pacientes'!$A:I,3,FALSE)),"",VLOOKUP('Salidas Pacientes'!$C289,'BD Pacientes'!$A:I,3,FALSE))</f>
        <v>DANIEL CORTEZ MARULANDA</v>
      </c>
      <c r="F289" s="17" t="str">
        <f>IF(ISERROR(VLOOKUP('Salidas Pacientes'!$C289,'BD Pacientes'!$A:I,4,FALSE)),"",VLOOKUP('Salidas Pacientes'!$C289,'BD Pacientes'!$A:I,4,FALSE))</f>
        <v>M</v>
      </c>
      <c r="G289" s="95">
        <f>IF(ISERROR(VLOOKUP('Salidas Pacientes'!$C289,'BD Pacientes'!$A:I,5,FALSE)),"",VLOOKUP('Salidas Pacientes'!$C289,'BD Pacientes'!$A:I,5,FALSE))</f>
        <v>0</v>
      </c>
      <c r="H289" s="95" t="str">
        <f t="shared" ca="1" si="0"/>
        <v>123 año, 7 mes</v>
      </c>
      <c r="I289" s="97" t="str">
        <f>IF(ISERROR(VLOOKUP('Salidas Pacientes'!$C289,'BD Pacientes'!$A:$I,6,FALSE)),"",VLOOKUP('Salidas Pacientes'!$C289,'BD Pacientes'!$A:$I,6,FALSE))</f>
        <v>CRA 119A # 60-56</v>
      </c>
      <c r="J289" s="98">
        <f>IF(ISERROR(VLOOKUP('Salidas Pacientes'!$C289,'BD Pacientes'!$A:$I,7,FALSE)),"",VLOOKUP('Salidas Pacientes'!$C289,'BD Pacientes'!$A:$I,7,FALSE))</f>
        <v>0</v>
      </c>
      <c r="K289" s="99">
        <f>IF(ISERROR(VLOOKUP('Salidas Pacientes'!$C289,'BD Pacientes'!$A:$I,8,FALSE)),"",VLOOKUP('Salidas Pacientes'!$C289,'BD Pacientes'!$A:$I,8,FALSE))</f>
        <v>0</v>
      </c>
      <c r="L289" s="17">
        <f>IF(ISERROR(VLOOKUP('Salidas Pacientes'!$C289,'BD Pacientes'!$A:$I,9,FALSE)),"",VLOOKUP('Salidas Pacientes'!$C289,'BD Pacientes'!$A:$I,9,FALSE))</f>
        <v>0</v>
      </c>
      <c r="M289" s="17" t="s">
        <v>47</v>
      </c>
      <c r="N289" s="16" t="str">
        <f>IF(ISERROR(VLOOKUP('Salidas Pacientes'!$M289,Inventario!$A$2:$M$21,2,FALSE)),"",VLOOKUP('Salidas Pacientes'!$M289,Inventario!$A$2:$M$21,2,FALSE))</f>
        <v>Nimenrix</v>
      </c>
      <c r="O289" s="16" t="str">
        <f>IF(ISERROR(VLOOKUP('Salidas Pacientes'!$M289,Inventario!$A$2:$M$21,3,FALSE)),"",VLOOKUP('Salidas Pacientes'!$M289,Inventario!$A$2:$M$21,3,FALSE))</f>
        <v>Meningococo</v>
      </c>
      <c r="P289" s="100" t="str">
        <f>IF(ISERROR(VLOOKUP('Salidas Pacientes'!$M289,Inventario!$A$2:$M$21,4,FALSE)),"",VLOOKUP('Salidas Pacientes'!$M289,Inventario!$A$2:$M$21,4,FALSE))</f>
        <v>Cobo Medical</v>
      </c>
      <c r="Q289" s="100" t="str">
        <f>IF(ISERROR(VLOOKUP('Salidas Pacientes'!$M289,Inventario!$A$2:$M$21,5,FALSE)),"",VLOOKUP('Salidas Pacientes'!$M289,Inventario!$A$2:$M$21,5,FALSE))</f>
        <v>Pfizer</v>
      </c>
      <c r="R289" s="17" t="str">
        <f>IF(ISERROR(VLOOKUP('Salidas Pacientes'!$M289,Inventario!$A$2:$M$21,6,FALSE)),"",VLOOKUP('Salidas Pacientes'!$M289,Inventario!$A$2:$M$21,6,FALSE))</f>
        <v>3904</v>
      </c>
      <c r="S289" s="101" t="s">
        <v>177</v>
      </c>
      <c r="T289" s="102">
        <f>IF(ISERROR(VLOOKUP('Salidas Pacientes'!$S289,Entradas!$H$1:$I$412,2,FALSE)),"",VLOOKUP('Salidas Pacientes'!$S289,Entradas!$H$1:$I$412,2,FALSE))</f>
        <v>44915</v>
      </c>
      <c r="U289" s="98"/>
      <c r="V289" s="98">
        <v>1</v>
      </c>
      <c r="W289" s="105"/>
    </row>
    <row r="290" spans="1:23" ht="15.75" hidden="1" customHeight="1" outlineLevel="1">
      <c r="A290" s="95">
        <v>44543</v>
      </c>
      <c r="B290" s="95" t="s">
        <v>276</v>
      </c>
      <c r="C290" s="98">
        <v>1232813095</v>
      </c>
      <c r="D290" s="17" t="str">
        <f>IF(ISERROR(VLOOKUP('Salidas Pacientes'!$C290,'BD Pacientes'!$A:I,2,FALSE)),"",VLOOKUP('Salidas Pacientes'!$C290,'BD Pacientes'!$A:I,2,FALSE))</f>
        <v>RC</v>
      </c>
      <c r="E290" s="16" t="str">
        <f>IF(ISERROR(VLOOKUP('Salidas Pacientes'!$C290,'BD Pacientes'!$A:I,3,FALSE)),"",VLOOKUP('Salidas Pacientes'!$C290,'BD Pacientes'!$A:I,3,FALSE))</f>
        <v>ANTONIA LIBREROS ALMARIO</v>
      </c>
      <c r="F290" s="17" t="str">
        <f>IF(ISERROR(VLOOKUP('Salidas Pacientes'!$C290,'BD Pacientes'!$A:I,4,FALSE)),"",VLOOKUP('Salidas Pacientes'!$C290,'BD Pacientes'!$A:I,4,FALSE))</f>
        <v>F</v>
      </c>
      <c r="G290" s="95">
        <f>IF(ISERROR(VLOOKUP('Salidas Pacientes'!$C290,'BD Pacientes'!$A:I,5,FALSE)),"",VLOOKUP('Salidas Pacientes'!$C290,'BD Pacientes'!$A:I,5,FALSE))</f>
        <v>0</v>
      </c>
      <c r="H290" s="95" t="str">
        <f t="shared" ca="1" si="0"/>
        <v>123 año, 7 mes</v>
      </c>
      <c r="I290" s="97" t="str">
        <f>IF(ISERROR(VLOOKUP('Salidas Pacientes'!$C290,'BD Pacientes'!$A:$I,6,FALSE)),"",VLOOKUP('Salidas Pacientes'!$C290,'BD Pacientes'!$A:$I,6,FALSE))</f>
        <v>CRA 1 F #58-50</v>
      </c>
      <c r="J290" s="98">
        <f>IF(ISERROR(VLOOKUP('Salidas Pacientes'!$C290,'BD Pacientes'!$A:$I,7,FALSE)),"",VLOOKUP('Salidas Pacientes'!$C290,'BD Pacientes'!$A:$I,7,FALSE))</f>
        <v>0</v>
      </c>
      <c r="K290" s="99">
        <f>IF(ISERROR(VLOOKUP('Salidas Pacientes'!$C290,'BD Pacientes'!$A:$I,8,FALSE)),"",VLOOKUP('Salidas Pacientes'!$C290,'BD Pacientes'!$A:$I,8,FALSE))</f>
        <v>0</v>
      </c>
      <c r="L290" s="17">
        <f>IF(ISERROR(VLOOKUP('Salidas Pacientes'!$C290,'BD Pacientes'!$A:$I,9,FALSE)),"",VLOOKUP('Salidas Pacientes'!$C290,'BD Pacientes'!$A:$I,9,FALSE))</f>
        <v>0</v>
      </c>
      <c r="M290" s="17" t="s">
        <v>47</v>
      </c>
      <c r="N290" s="16" t="str">
        <f>IF(ISERROR(VLOOKUP('Salidas Pacientes'!$M290,Inventario!$A$2:$M$21,2,FALSE)),"",VLOOKUP('Salidas Pacientes'!$M290,Inventario!$A$2:$M$21,2,FALSE))</f>
        <v>Nimenrix</v>
      </c>
      <c r="O290" s="16" t="str">
        <f>IF(ISERROR(VLOOKUP('Salidas Pacientes'!$M290,Inventario!$A$2:$M$21,3,FALSE)),"",VLOOKUP('Salidas Pacientes'!$M290,Inventario!$A$2:$M$21,3,FALSE))</f>
        <v>Meningococo</v>
      </c>
      <c r="P290" s="100" t="str">
        <f>IF(ISERROR(VLOOKUP('Salidas Pacientes'!$M290,Inventario!$A$2:$M$21,4,FALSE)),"",VLOOKUP('Salidas Pacientes'!$M290,Inventario!$A$2:$M$21,4,FALSE))</f>
        <v>Cobo Medical</v>
      </c>
      <c r="Q290" s="100" t="str">
        <f>IF(ISERROR(VLOOKUP('Salidas Pacientes'!$M290,Inventario!$A$2:$M$21,5,FALSE)),"",VLOOKUP('Salidas Pacientes'!$M290,Inventario!$A$2:$M$21,5,FALSE))</f>
        <v>Pfizer</v>
      </c>
      <c r="R290" s="17" t="str">
        <f>IF(ISERROR(VLOOKUP('Salidas Pacientes'!$M290,Inventario!$A$2:$M$21,6,FALSE)),"",VLOOKUP('Salidas Pacientes'!$M290,Inventario!$A$2:$M$21,6,FALSE))</f>
        <v>3904</v>
      </c>
      <c r="S290" s="101" t="s">
        <v>177</v>
      </c>
      <c r="T290" s="102">
        <f>IF(ISERROR(VLOOKUP('Salidas Pacientes'!$S290,Entradas!$H$1:$I$412,2,FALSE)),"",VLOOKUP('Salidas Pacientes'!$S290,Entradas!$H$1:$I$412,2,FALSE))</f>
        <v>44915</v>
      </c>
      <c r="U290" s="98"/>
      <c r="V290" s="98">
        <v>1</v>
      </c>
      <c r="W290" s="105"/>
    </row>
    <row r="291" spans="1:23" ht="15.75" hidden="1" customHeight="1" outlineLevel="1">
      <c r="A291" s="95">
        <v>44544</v>
      </c>
      <c r="B291" s="95" t="s">
        <v>276</v>
      </c>
      <c r="C291" s="98">
        <v>1109571770</v>
      </c>
      <c r="D291" s="17" t="str">
        <f>IF(ISERROR(VLOOKUP('Salidas Pacientes'!$C291,'BD Pacientes'!$A:I,2,FALSE)),"",VLOOKUP('Salidas Pacientes'!$C291,'BD Pacientes'!$A:I,2,FALSE))</f>
        <v>RC</v>
      </c>
      <c r="E291" s="16" t="str">
        <f>IF(ISERROR(VLOOKUP('Salidas Pacientes'!$C291,'BD Pacientes'!$A:I,3,FALSE)),"",VLOOKUP('Salidas Pacientes'!$C291,'BD Pacientes'!$A:I,3,FALSE))</f>
        <v>IVANNA CORDOBA HURTADO</v>
      </c>
      <c r="F291" s="17" t="str">
        <f>IF(ISERROR(VLOOKUP('Salidas Pacientes'!$C291,'BD Pacientes'!$A:I,4,FALSE)),"",VLOOKUP('Salidas Pacientes'!$C291,'BD Pacientes'!$A:I,4,FALSE))</f>
        <v>F</v>
      </c>
      <c r="G291" s="95">
        <f>IF(ISERROR(VLOOKUP('Salidas Pacientes'!$C291,'BD Pacientes'!$A:I,5,FALSE)),"",VLOOKUP('Salidas Pacientes'!$C291,'BD Pacientes'!$A:I,5,FALSE))</f>
        <v>0</v>
      </c>
      <c r="H291" s="95" t="str">
        <f t="shared" ca="1" si="0"/>
        <v>123 año, 7 mes</v>
      </c>
      <c r="I291" s="97" t="str">
        <f>IF(ISERROR(VLOOKUP('Salidas Pacientes'!$C291,'BD Pacientes'!$A:$I,6,FALSE)),"",VLOOKUP('Salidas Pacientes'!$C291,'BD Pacientes'!$A:$I,6,FALSE))</f>
        <v>CALLE 15 #53-132</v>
      </c>
      <c r="J291" s="98">
        <f>IF(ISERROR(VLOOKUP('Salidas Pacientes'!$C291,'BD Pacientes'!$A:$I,7,FALSE)),"",VLOOKUP('Salidas Pacientes'!$C291,'BD Pacientes'!$A:$I,7,FALSE))</f>
        <v>0</v>
      </c>
      <c r="K291" s="99">
        <f>IF(ISERROR(VLOOKUP('Salidas Pacientes'!$C291,'BD Pacientes'!$A:$I,8,FALSE)),"",VLOOKUP('Salidas Pacientes'!$C291,'BD Pacientes'!$A:$I,8,FALSE))</f>
        <v>0</v>
      </c>
      <c r="L291" s="17">
        <f>IF(ISERROR(VLOOKUP('Salidas Pacientes'!$C291,'BD Pacientes'!$A:$I,9,FALSE)),"",VLOOKUP('Salidas Pacientes'!$C291,'BD Pacientes'!$A:$I,9,FALSE))</f>
        <v>0</v>
      </c>
      <c r="M291" s="17" t="s">
        <v>47</v>
      </c>
      <c r="N291" s="16" t="str">
        <f>IF(ISERROR(VLOOKUP('Salidas Pacientes'!$M291,Inventario!$A$2:$M$21,2,FALSE)),"",VLOOKUP('Salidas Pacientes'!$M291,Inventario!$A$2:$M$21,2,FALSE))</f>
        <v>Nimenrix</v>
      </c>
      <c r="O291" s="16" t="str">
        <f>IF(ISERROR(VLOOKUP('Salidas Pacientes'!$M291,Inventario!$A$2:$M$21,3,FALSE)),"",VLOOKUP('Salidas Pacientes'!$M291,Inventario!$A$2:$M$21,3,FALSE))</f>
        <v>Meningococo</v>
      </c>
      <c r="P291" s="100" t="str">
        <f>IF(ISERROR(VLOOKUP('Salidas Pacientes'!$M291,Inventario!$A$2:$M$21,4,FALSE)),"",VLOOKUP('Salidas Pacientes'!$M291,Inventario!$A$2:$M$21,4,FALSE))</f>
        <v>Cobo Medical</v>
      </c>
      <c r="Q291" s="100" t="str">
        <f>IF(ISERROR(VLOOKUP('Salidas Pacientes'!$M291,Inventario!$A$2:$M$21,5,FALSE)),"",VLOOKUP('Salidas Pacientes'!$M291,Inventario!$A$2:$M$21,5,FALSE))</f>
        <v>Pfizer</v>
      </c>
      <c r="R291" s="17" t="str">
        <f>IF(ISERROR(VLOOKUP('Salidas Pacientes'!$M291,Inventario!$A$2:$M$21,6,FALSE)),"",VLOOKUP('Salidas Pacientes'!$M291,Inventario!$A$2:$M$21,6,FALSE))</f>
        <v>3904</v>
      </c>
      <c r="S291" s="101" t="s">
        <v>177</v>
      </c>
      <c r="T291" s="102">
        <f>IF(ISERROR(VLOOKUP('Salidas Pacientes'!$S291,Entradas!$H$1:$I$412,2,FALSE)),"",VLOOKUP('Salidas Pacientes'!$S291,Entradas!$H$1:$I$412,2,FALSE))</f>
        <v>44915</v>
      </c>
      <c r="U291" s="98"/>
      <c r="V291" s="98">
        <v>1</v>
      </c>
      <c r="W291" s="105"/>
    </row>
    <row r="292" spans="1:23" ht="15.75" hidden="1" customHeight="1" outlineLevel="1">
      <c r="A292" s="95">
        <v>44544</v>
      </c>
      <c r="B292" s="95" t="s">
        <v>276</v>
      </c>
      <c r="C292" s="98">
        <v>1109571770</v>
      </c>
      <c r="D292" s="17" t="str">
        <f>IF(ISERROR(VLOOKUP('Salidas Pacientes'!$C292,'BD Pacientes'!$A:I,2,FALSE)),"",VLOOKUP('Salidas Pacientes'!$C292,'BD Pacientes'!$A:I,2,FALSE))</f>
        <v>RC</v>
      </c>
      <c r="E292" s="16" t="str">
        <f>IF(ISERROR(VLOOKUP('Salidas Pacientes'!$C292,'BD Pacientes'!$A:I,3,FALSE)),"",VLOOKUP('Salidas Pacientes'!$C292,'BD Pacientes'!$A:I,3,FALSE))</f>
        <v>IVANNA CORDOBA HURTADO</v>
      </c>
      <c r="F292" s="17" t="str">
        <f>IF(ISERROR(VLOOKUP('Salidas Pacientes'!$C292,'BD Pacientes'!$A:I,4,FALSE)),"",VLOOKUP('Salidas Pacientes'!$C292,'BD Pacientes'!$A:I,4,FALSE))</f>
        <v>F</v>
      </c>
      <c r="G292" s="95">
        <f>IF(ISERROR(VLOOKUP('Salidas Pacientes'!$C292,'BD Pacientes'!$A:I,5,FALSE)),"",VLOOKUP('Salidas Pacientes'!$C292,'BD Pacientes'!$A:I,5,FALSE))</f>
        <v>0</v>
      </c>
      <c r="H292" s="95" t="str">
        <f t="shared" ca="1" si="0"/>
        <v>123 año, 7 mes</v>
      </c>
      <c r="I292" s="97" t="str">
        <f>IF(ISERROR(VLOOKUP('Salidas Pacientes'!$C292,'BD Pacientes'!$A:$I,6,FALSE)),"",VLOOKUP('Salidas Pacientes'!$C292,'BD Pacientes'!$A:$I,6,FALSE))</f>
        <v>CALLE 15 #53-132</v>
      </c>
      <c r="J292" s="98">
        <f>IF(ISERROR(VLOOKUP('Salidas Pacientes'!$C292,'BD Pacientes'!$A:$I,7,FALSE)),"",VLOOKUP('Salidas Pacientes'!$C292,'BD Pacientes'!$A:$I,7,FALSE))</f>
        <v>0</v>
      </c>
      <c r="K292" s="99">
        <f>IF(ISERROR(VLOOKUP('Salidas Pacientes'!$C292,'BD Pacientes'!$A:$I,8,FALSE)),"",VLOOKUP('Salidas Pacientes'!$C292,'BD Pacientes'!$A:$I,8,FALSE))</f>
        <v>0</v>
      </c>
      <c r="L292" s="17">
        <f>IF(ISERROR(VLOOKUP('Salidas Pacientes'!$C292,'BD Pacientes'!$A:$I,9,FALSE)),"",VLOOKUP('Salidas Pacientes'!$C292,'BD Pacientes'!$A:$I,9,FALSE))</f>
        <v>0</v>
      </c>
      <c r="M292" s="17" t="s">
        <v>89</v>
      </c>
      <c r="N292" s="16" t="str">
        <f>IF(ISERROR(VLOOKUP('Salidas Pacientes'!$M292,Inventario!$A$2:$M$21,2,FALSE)),"",VLOOKUP('Salidas Pacientes'!$M292,Inventario!$A$2:$M$21,2,FALSE))</f>
        <v>Fluquadri</v>
      </c>
      <c r="O292" s="16" t="str">
        <f>IF(ISERROR(VLOOKUP('Salidas Pacientes'!$M292,Inventario!$A$2:$M$21,3,FALSE)),"",VLOOKUP('Salidas Pacientes'!$M292,Inventario!$A$2:$M$21,3,FALSE))</f>
        <v>Influenza</v>
      </c>
      <c r="P292" s="100" t="str">
        <f>IF(ISERROR(VLOOKUP('Salidas Pacientes'!$M292,Inventario!$A$2:$M$21,4,FALSE)),"",VLOOKUP('Salidas Pacientes'!$M292,Inventario!$A$2:$M$21,4,FALSE))</f>
        <v>IPS FARALLONES</v>
      </c>
      <c r="Q292" s="100" t="str">
        <f>IF(ISERROR(VLOOKUP('Salidas Pacientes'!$M292,Inventario!$A$2:$M$21,5,FALSE)),"",VLOOKUP('Salidas Pacientes'!$M292,Inventario!$A$2:$M$21,5,FALSE))</f>
        <v>Sanofi</v>
      </c>
      <c r="R292" s="17" t="str">
        <f>IF(ISERROR(VLOOKUP('Salidas Pacientes'!$M292,Inventario!$A$2:$M$21,6,FALSE)),"",VLOOKUP('Salidas Pacientes'!$M292,Inventario!$A$2:$M$21,6,FALSE))</f>
        <v>164992</v>
      </c>
      <c r="S292" s="101" t="s">
        <v>181</v>
      </c>
      <c r="T292" s="102">
        <f>IF(ISERROR(VLOOKUP('Salidas Pacientes'!$S292,Entradas!$H$1:$I$412,2,FALSE)),"",VLOOKUP('Salidas Pacientes'!$S292,Entradas!$H$1:$I$412,2,FALSE))</f>
        <v>44561</v>
      </c>
      <c r="U292" s="98"/>
      <c r="V292" s="98">
        <v>1</v>
      </c>
      <c r="W292" s="105"/>
    </row>
    <row r="293" spans="1:23" ht="15.75" hidden="1" customHeight="1" outlineLevel="1">
      <c r="A293" s="95">
        <v>44544</v>
      </c>
      <c r="B293" s="95" t="s">
        <v>276</v>
      </c>
      <c r="C293" s="98">
        <v>1232811016</v>
      </c>
      <c r="D293" s="17" t="str">
        <f>IF(ISERROR(VLOOKUP('Salidas Pacientes'!$C293,'BD Pacientes'!$A:I,2,FALSE)),"",VLOOKUP('Salidas Pacientes'!$C293,'BD Pacientes'!$A:I,2,FALSE))</f>
        <v>RC</v>
      </c>
      <c r="E293" s="16" t="str">
        <f>IF(ISERROR(VLOOKUP('Salidas Pacientes'!$C293,'BD Pacientes'!$A:I,3,FALSE)),"",VLOOKUP('Salidas Pacientes'!$C293,'BD Pacientes'!$A:I,3,FALSE))</f>
        <v>EMMA LUCIA ZAMBRANO MONTIEL</v>
      </c>
      <c r="F293" s="17" t="str">
        <f>IF(ISERROR(VLOOKUP('Salidas Pacientes'!$C293,'BD Pacientes'!$A:I,4,FALSE)),"",VLOOKUP('Salidas Pacientes'!$C293,'BD Pacientes'!$A:I,4,FALSE))</f>
        <v>F</v>
      </c>
      <c r="G293" s="95">
        <f>IF(ISERROR(VLOOKUP('Salidas Pacientes'!$C293,'BD Pacientes'!$A:I,5,FALSE)),"",VLOOKUP('Salidas Pacientes'!$C293,'BD Pacientes'!$A:I,5,FALSE))</f>
        <v>0</v>
      </c>
      <c r="H293" s="95" t="str">
        <f t="shared" ca="1" si="0"/>
        <v>123 año, 7 mes</v>
      </c>
      <c r="I293" s="97" t="str">
        <f>IF(ISERROR(VLOOKUP('Salidas Pacientes'!$C293,'BD Pacientes'!$A:$I,6,FALSE)),"",VLOOKUP('Salidas Pacientes'!$C293,'BD Pacientes'!$A:$I,6,FALSE))</f>
        <v>CALLE 70N # 3N-110</v>
      </c>
      <c r="J293" s="98">
        <f>IF(ISERROR(VLOOKUP('Salidas Pacientes'!$C293,'BD Pacientes'!$A:$I,7,FALSE)),"",VLOOKUP('Salidas Pacientes'!$C293,'BD Pacientes'!$A:$I,7,FALSE))</f>
        <v>0</v>
      </c>
      <c r="K293" s="99">
        <f>IF(ISERROR(VLOOKUP('Salidas Pacientes'!$C293,'BD Pacientes'!$A:$I,8,FALSE)),"",VLOOKUP('Salidas Pacientes'!$C293,'BD Pacientes'!$A:$I,8,FALSE))</f>
        <v>0</v>
      </c>
      <c r="L293" s="17">
        <f>IF(ISERROR(VLOOKUP('Salidas Pacientes'!$C293,'BD Pacientes'!$A:$I,9,FALSE)),"",VLOOKUP('Salidas Pacientes'!$C293,'BD Pacientes'!$A:$I,9,FALSE))</f>
        <v>0</v>
      </c>
      <c r="M293" s="17" t="s">
        <v>47</v>
      </c>
      <c r="N293" s="16" t="str">
        <f>IF(ISERROR(VLOOKUP('Salidas Pacientes'!$M293,Inventario!$A$2:$M$21,2,FALSE)),"",VLOOKUP('Salidas Pacientes'!$M293,Inventario!$A$2:$M$21,2,FALSE))</f>
        <v>Nimenrix</v>
      </c>
      <c r="O293" s="16" t="str">
        <f>IF(ISERROR(VLOOKUP('Salidas Pacientes'!$M293,Inventario!$A$2:$M$21,3,FALSE)),"",VLOOKUP('Salidas Pacientes'!$M293,Inventario!$A$2:$M$21,3,FALSE))</f>
        <v>Meningococo</v>
      </c>
      <c r="P293" s="100" t="str">
        <f>IF(ISERROR(VLOOKUP('Salidas Pacientes'!$M293,Inventario!$A$2:$M$21,4,FALSE)),"",VLOOKUP('Salidas Pacientes'!$M293,Inventario!$A$2:$M$21,4,FALSE))</f>
        <v>Cobo Medical</v>
      </c>
      <c r="Q293" s="100" t="str">
        <f>IF(ISERROR(VLOOKUP('Salidas Pacientes'!$M293,Inventario!$A$2:$M$21,5,FALSE)),"",VLOOKUP('Salidas Pacientes'!$M293,Inventario!$A$2:$M$21,5,FALSE))</f>
        <v>Pfizer</v>
      </c>
      <c r="R293" s="17" t="str">
        <f>IF(ISERROR(VLOOKUP('Salidas Pacientes'!$M293,Inventario!$A$2:$M$21,6,FALSE)),"",VLOOKUP('Salidas Pacientes'!$M293,Inventario!$A$2:$M$21,6,FALSE))</f>
        <v>3904</v>
      </c>
      <c r="S293" s="101" t="s">
        <v>177</v>
      </c>
      <c r="T293" s="102">
        <f>IF(ISERROR(VLOOKUP('Salidas Pacientes'!$S293,Entradas!$H$1:$I$412,2,FALSE)),"",VLOOKUP('Salidas Pacientes'!$S293,Entradas!$H$1:$I$412,2,FALSE))</f>
        <v>44915</v>
      </c>
      <c r="U293" s="98"/>
      <c r="V293" s="98">
        <v>1</v>
      </c>
      <c r="W293" s="105"/>
    </row>
    <row r="294" spans="1:23" ht="15.75" hidden="1" customHeight="1" outlineLevel="1">
      <c r="A294" s="95">
        <v>44544</v>
      </c>
      <c r="B294" s="95" t="s">
        <v>276</v>
      </c>
      <c r="C294" s="98">
        <v>1232811016</v>
      </c>
      <c r="D294" s="17" t="str">
        <f>IF(ISERROR(VLOOKUP('Salidas Pacientes'!$C294,'BD Pacientes'!$A:I,2,FALSE)),"",VLOOKUP('Salidas Pacientes'!$C294,'BD Pacientes'!$A:I,2,FALSE))</f>
        <v>RC</v>
      </c>
      <c r="E294" s="16" t="str">
        <f>IF(ISERROR(VLOOKUP('Salidas Pacientes'!$C294,'BD Pacientes'!$A:I,3,FALSE)),"",VLOOKUP('Salidas Pacientes'!$C294,'BD Pacientes'!$A:I,3,FALSE))</f>
        <v>EMMA LUCIA ZAMBRANO MONTIEL</v>
      </c>
      <c r="F294" s="17" t="str">
        <f>IF(ISERROR(VLOOKUP('Salidas Pacientes'!$C294,'BD Pacientes'!$A:I,4,FALSE)),"",VLOOKUP('Salidas Pacientes'!$C294,'BD Pacientes'!$A:I,4,FALSE))</f>
        <v>F</v>
      </c>
      <c r="G294" s="95">
        <f>IF(ISERROR(VLOOKUP('Salidas Pacientes'!$C294,'BD Pacientes'!$A:I,5,FALSE)),"",VLOOKUP('Salidas Pacientes'!$C294,'BD Pacientes'!$A:I,5,FALSE))</f>
        <v>0</v>
      </c>
      <c r="H294" s="95" t="str">
        <f t="shared" ca="1" si="0"/>
        <v>123 año, 7 mes</v>
      </c>
      <c r="I294" s="97" t="str">
        <f>IF(ISERROR(VLOOKUP('Salidas Pacientes'!$C294,'BD Pacientes'!$A:$I,6,FALSE)),"",VLOOKUP('Salidas Pacientes'!$C294,'BD Pacientes'!$A:$I,6,FALSE))</f>
        <v>CALLE 70N # 3N-110</v>
      </c>
      <c r="J294" s="98">
        <f>IF(ISERROR(VLOOKUP('Salidas Pacientes'!$C294,'BD Pacientes'!$A:$I,7,FALSE)),"",VLOOKUP('Salidas Pacientes'!$C294,'BD Pacientes'!$A:$I,7,FALSE))</f>
        <v>0</v>
      </c>
      <c r="K294" s="99">
        <f>IF(ISERROR(VLOOKUP('Salidas Pacientes'!$C294,'BD Pacientes'!$A:$I,8,FALSE)),"",VLOOKUP('Salidas Pacientes'!$C294,'BD Pacientes'!$A:$I,8,FALSE))</f>
        <v>0</v>
      </c>
      <c r="L294" s="17">
        <f>IF(ISERROR(VLOOKUP('Salidas Pacientes'!$C294,'BD Pacientes'!$A:$I,9,FALSE)),"",VLOOKUP('Salidas Pacientes'!$C294,'BD Pacientes'!$A:$I,9,FALSE))</f>
        <v>0</v>
      </c>
      <c r="M294" s="17" t="s">
        <v>85</v>
      </c>
      <c r="N294" s="16" t="str">
        <f>IF(ISERROR(VLOOKUP('Salidas Pacientes'!$M294,Inventario!$A$2:$M$21,2,FALSE)),"",VLOOKUP('Salidas Pacientes'!$M294,Inventario!$A$2:$M$21,2,FALSE))</f>
        <v xml:space="preserve">Avaxim 80 </v>
      </c>
      <c r="O294" s="16" t="str">
        <f>IF(ISERROR(VLOOKUP('Salidas Pacientes'!$M294,Inventario!$A$2:$M$21,3,FALSE)),"",VLOOKUP('Salidas Pacientes'!$M294,Inventario!$A$2:$M$21,3,FALSE))</f>
        <v>Hepatitis A niño</v>
      </c>
      <c r="P294" s="100" t="str">
        <f>IF(ISERROR(VLOOKUP('Salidas Pacientes'!$M294,Inventario!$A$2:$M$21,4,FALSE)),"",VLOOKUP('Salidas Pacientes'!$M294,Inventario!$A$2:$M$21,4,FALSE))</f>
        <v>IPS FARALLONES</v>
      </c>
      <c r="Q294" s="100" t="str">
        <f>IF(ISERROR(VLOOKUP('Salidas Pacientes'!$M294,Inventario!$A$2:$M$21,5,FALSE)),"",VLOOKUP('Salidas Pacientes'!$M294,Inventario!$A$2:$M$21,5,FALSE))</f>
        <v>Sanofi</v>
      </c>
      <c r="R294" s="17" t="str">
        <f>IF(ISERROR(VLOOKUP('Salidas Pacientes'!$M294,Inventario!$A$2:$M$21,6,FALSE)),"",VLOOKUP('Salidas Pacientes'!$M294,Inventario!$A$2:$M$21,6,FALSE))</f>
        <v>2500</v>
      </c>
      <c r="S294" s="101" t="s">
        <v>183</v>
      </c>
      <c r="T294" s="102">
        <f>IF(ISERROR(VLOOKUP('Salidas Pacientes'!$S294,Entradas!$H$1:$I$412,2,FALSE)),"",VLOOKUP('Salidas Pacientes'!$S294,Entradas!$H$1:$I$412,2,FALSE))</f>
        <v>44957</v>
      </c>
      <c r="U294" s="98"/>
      <c r="V294" s="98">
        <v>1</v>
      </c>
      <c r="W294" s="105"/>
    </row>
    <row r="295" spans="1:23" ht="15.75" hidden="1" customHeight="1" outlineLevel="1">
      <c r="A295" s="95">
        <v>44544</v>
      </c>
      <c r="B295" s="95" t="s">
        <v>276</v>
      </c>
      <c r="C295" s="98">
        <v>1241441975</v>
      </c>
      <c r="D295" s="17" t="str">
        <f>IF(ISERROR(VLOOKUP('Salidas Pacientes'!$C295,'BD Pacientes'!$A:I,2,FALSE)),"",VLOOKUP('Salidas Pacientes'!$C295,'BD Pacientes'!$A:I,2,FALSE))</f>
        <v>RC</v>
      </c>
      <c r="E295" s="16" t="str">
        <f>IF(ISERROR(VLOOKUP('Salidas Pacientes'!$C295,'BD Pacientes'!$A:I,3,FALSE)),"",VLOOKUP('Salidas Pacientes'!$C295,'BD Pacientes'!$A:I,3,FALSE))</f>
        <v>ANDRES MAURICIO PALACIO MORA</v>
      </c>
      <c r="F295" s="17" t="str">
        <f>IF(ISERROR(VLOOKUP('Salidas Pacientes'!$C295,'BD Pacientes'!$A:I,4,FALSE)),"",VLOOKUP('Salidas Pacientes'!$C295,'BD Pacientes'!$A:I,4,FALSE))</f>
        <v>M</v>
      </c>
      <c r="G295" s="95">
        <f>IF(ISERROR(VLOOKUP('Salidas Pacientes'!$C295,'BD Pacientes'!$A:I,5,FALSE)),"",VLOOKUP('Salidas Pacientes'!$C295,'BD Pacientes'!$A:I,5,FALSE))</f>
        <v>44430</v>
      </c>
      <c r="H295" s="95" t="str">
        <f t="shared" ca="1" si="0"/>
        <v>2 año, 0 mes</v>
      </c>
      <c r="I295" s="97" t="str">
        <f>IF(ISERROR(VLOOKUP('Salidas Pacientes'!$C295,'BD Pacientes'!$A:$I,6,FALSE)),"",VLOOKUP('Salidas Pacientes'!$C295,'BD Pacientes'!$A:$I,6,FALSE))</f>
        <v>CALLE 71H # 8N-23</v>
      </c>
      <c r="J295" s="98">
        <f>IF(ISERROR(VLOOKUP('Salidas Pacientes'!$C295,'BD Pacientes'!$A:$I,7,FALSE)),"",VLOOKUP('Salidas Pacientes'!$C295,'BD Pacientes'!$A:$I,7,FALSE))</f>
        <v>1110478398</v>
      </c>
      <c r="K295" s="99" t="str">
        <f>IF(ISERROR(VLOOKUP('Salidas Pacientes'!$C295,'BD Pacientes'!$A:$I,8,FALSE)),"",VLOOKUP('Salidas Pacientes'!$C295,'BD Pacientes'!$A:$I,8,FALSE))</f>
        <v>DORA MORA</v>
      </c>
      <c r="L295" s="17">
        <f>IF(ISERROR(VLOOKUP('Salidas Pacientes'!$C295,'BD Pacientes'!$A:$I,9,FALSE)),"",VLOOKUP('Salidas Pacientes'!$C295,'BD Pacientes'!$A:$I,9,FALSE))</f>
        <v>3225255535</v>
      </c>
      <c r="M295" s="17" t="s">
        <v>47</v>
      </c>
      <c r="N295" s="16" t="str">
        <f>IF(ISERROR(VLOOKUP('Salidas Pacientes'!$M295,Inventario!$A$2:$M$21,2,FALSE)),"",VLOOKUP('Salidas Pacientes'!$M295,Inventario!$A$2:$M$21,2,FALSE))</f>
        <v>Nimenrix</v>
      </c>
      <c r="O295" s="16" t="str">
        <f>IF(ISERROR(VLOOKUP('Salidas Pacientes'!$M295,Inventario!$A$2:$M$21,3,FALSE)),"",VLOOKUP('Salidas Pacientes'!$M295,Inventario!$A$2:$M$21,3,FALSE))</f>
        <v>Meningococo</v>
      </c>
      <c r="P295" s="100" t="str">
        <f>IF(ISERROR(VLOOKUP('Salidas Pacientes'!$M295,Inventario!$A$2:$M$21,4,FALSE)),"",VLOOKUP('Salidas Pacientes'!$M295,Inventario!$A$2:$M$21,4,FALSE))</f>
        <v>Cobo Medical</v>
      </c>
      <c r="Q295" s="100" t="str">
        <f>IF(ISERROR(VLOOKUP('Salidas Pacientes'!$M295,Inventario!$A$2:$M$21,5,FALSE)),"",VLOOKUP('Salidas Pacientes'!$M295,Inventario!$A$2:$M$21,5,FALSE))</f>
        <v>Pfizer</v>
      </c>
      <c r="R295" s="17" t="str">
        <f>IF(ISERROR(VLOOKUP('Salidas Pacientes'!$M295,Inventario!$A$2:$M$21,6,FALSE)),"",VLOOKUP('Salidas Pacientes'!$M295,Inventario!$A$2:$M$21,6,FALSE))</f>
        <v>3904</v>
      </c>
      <c r="S295" s="101" t="s">
        <v>177</v>
      </c>
      <c r="T295" s="102">
        <f>IF(ISERROR(VLOOKUP('Salidas Pacientes'!$S295,Entradas!$H$1:$I$412,2,FALSE)),"",VLOOKUP('Salidas Pacientes'!$S295,Entradas!$H$1:$I$412,2,FALSE))</f>
        <v>44915</v>
      </c>
      <c r="U295" s="98"/>
      <c r="V295" s="98">
        <v>1</v>
      </c>
      <c r="W295" s="105"/>
    </row>
    <row r="296" spans="1:23" ht="15.75" hidden="1" customHeight="1" outlineLevel="1">
      <c r="A296" s="95">
        <v>44546</v>
      </c>
      <c r="B296" s="95" t="s">
        <v>276</v>
      </c>
      <c r="C296" s="98">
        <v>1232816501</v>
      </c>
      <c r="D296" s="17" t="str">
        <f>IF(ISERROR(VLOOKUP('Salidas Pacientes'!$C296,'BD Pacientes'!$A:I,2,FALSE)),"",VLOOKUP('Salidas Pacientes'!$C296,'BD Pacientes'!$A:I,2,FALSE))</f>
        <v>RC</v>
      </c>
      <c r="E296" s="16" t="str">
        <f>IF(ISERROR(VLOOKUP('Salidas Pacientes'!$C296,'BD Pacientes'!$A:I,3,FALSE)),"",VLOOKUP('Salidas Pacientes'!$C296,'BD Pacientes'!$A:I,3,FALSE))</f>
        <v>SALOMON SALCEDO IZAR</v>
      </c>
      <c r="F296" s="17" t="str">
        <f>IF(ISERROR(VLOOKUP('Salidas Pacientes'!$C296,'BD Pacientes'!$A:I,4,FALSE)),"",VLOOKUP('Salidas Pacientes'!$C296,'BD Pacientes'!$A:I,4,FALSE))</f>
        <v>M</v>
      </c>
      <c r="G296" s="95">
        <f>IF(ISERROR(VLOOKUP('Salidas Pacientes'!$C296,'BD Pacientes'!$A:I,5,FALSE)),"",VLOOKUP('Salidas Pacientes'!$C296,'BD Pacientes'!$A:I,5,FALSE))</f>
        <v>44363</v>
      </c>
      <c r="H296" s="95" t="str">
        <f t="shared" ca="1" si="0"/>
        <v>2 año, 2 mes</v>
      </c>
      <c r="I296" s="97" t="str">
        <f>IF(ISERROR(VLOOKUP('Salidas Pacientes'!$C296,'BD Pacientes'!$A:$I,6,FALSE)),"",VLOOKUP('Salidas Pacientes'!$C296,'BD Pacientes'!$A:$I,6,FALSE))</f>
        <v>CALLE 5C # 29-99</v>
      </c>
      <c r="J296" s="98" t="str">
        <f>IF(ISERROR(VLOOKUP('Salidas Pacientes'!$C296,'BD Pacientes'!$A:$I,7,FALSE)),"",VLOOKUP('Salidas Pacientes'!$C296,'BD Pacientes'!$A:$I,7,FALSE))</f>
        <v>CE 514483</v>
      </c>
      <c r="K296" s="99" t="str">
        <f>IF(ISERROR(VLOOKUP('Salidas Pacientes'!$C296,'BD Pacientes'!$A:$I,8,FALSE)),"",VLOOKUP('Salidas Pacientes'!$C296,'BD Pacientes'!$A:$I,8,FALSE))</f>
        <v>FARIDE IZAR</v>
      </c>
      <c r="L296" s="17">
        <f>IF(ISERROR(VLOOKUP('Salidas Pacientes'!$C296,'BD Pacientes'!$A:$I,9,FALSE)),"",VLOOKUP('Salidas Pacientes'!$C296,'BD Pacientes'!$A:$I,9,FALSE))</f>
        <v>3003007011</v>
      </c>
      <c r="M296" s="17" t="s">
        <v>77</v>
      </c>
      <c r="N296" s="16" t="str">
        <f>IF(ISERROR(VLOOKUP('Salidas Pacientes'!$M296,Inventario!$A$2:$M$21,2,FALSE)),"",VLOOKUP('Salidas Pacientes'!$M296,Inventario!$A$2:$M$21,2,FALSE))</f>
        <v>Hexaxim</v>
      </c>
      <c r="O296" s="16" t="str">
        <f>IF(ISERROR(VLOOKUP('Salidas Pacientes'!$M296,Inventario!$A$2:$M$21,3,FALSE)),"",VLOOKUP('Salidas Pacientes'!$M296,Inventario!$A$2:$M$21,3,FALSE))</f>
        <v>DPAT + VPI + HIB + HB</v>
      </c>
      <c r="P296" s="100" t="str">
        <f>IF(ISERROR(VLOOKUP('Salidas Pacientes'!$M296,Inventario!$A$2:$M$21,4,FALSE)),"",VLOOKUP('Salidas Pacientes'!$M296,Inventario!$A$2:$M$21,4,FALSE))</f>
        <v>IPS FARALLONES</v>
      </c>
      <c r="Q296" s="100" t="str">
        <f>IF(ISERROR(VLOOKUP('Salidas Pacientes'!$M296,Inventario!$A$2:$M$21,5,FALSE)),"",VLOOKUP('Salidas Pacientes'!$M296,Inventario!$A$2:$M$21,5,FALSE))</f>
        <v>Sanofi</v>
      </c>
      <c r="R296" s="17" t="str">
        <f>IF(ISERROR(VLOOKUP('Salidas Pacientes'!$M296,Inventario!$A$2:$M$21,6,FALSE)),"",VLOOKUP('Salidas Pacientes'!$M296,Inventario!$A$2:$M$21,6,FALSE))</f>
        <v>3800</v>
      </c>
      <c r="S296" s="101" t="s">
        <v>174</v>
      </c>
      <c r="T296" s="102">
        <f>IF(ISERROR(VLOOKUP('Salidas Pacientes'!$S296,Entradas!$H$1:$I$412,2,FALSE)),"",VLOOKUP('Salidas Pacientes'!$S296,Entradas!$H$1:$I$412,2,FALSE))</f>
        <v>44772</v>
      </c>
      <c r="U296" s="98"/>
      <c r="V296" s="98">
        <v>1</v>
      </c>
      <c r="W296" s="105"/>
    </row>
    <row r="297" spans="1:23" ht="15.75" hidden="1" customHeight="1" outlineLevel="1">
      <c r="A297" s="95">
        <v>44546</v>
      </c>
      <c r="B297" s="95" t="s">
        <v>276</v>
      </c>
      <c r="C297" s="98">
        <v>1232816501</v>
      </c>
      <c r="D297" s="17" t="str">
        <f>IF(ISERROR(VLOOKUP('Salidas Pacientes'!$C297,'BD Pacientes'!$A:I,2,FALSE)),"",VLOOKUP('Salidas Pacientes'!$C297,'BD Pacientes'!$A:I,2,FALSE))</f>
        <v>RC</v>
      </c>
      <c r="E297" s="16" t="str">
        <f>IF(ISERROR(VLOOKUP('Salidas Pacientes'!$C297,'BD Pacientes'!$A:I,3,FALSE)),"",VLOOKUP('Salidas Pacientes'!$C297,'BD Pacientes'!$A:I,3,FALSE))</f>
        <v>SALOMON SALCEDO IZAR</v>
      </c>
      <c r="F297" s="17" t="str">
        <f>IF(ISERROR(VLOOKUP('Salidas Pacientes'!$C297,'BD Pacientes'!$A:I,4,FALSE)),"",VLOOKUP('Salidas Pacientes'!$C297,'BD Pacientes'!$A:I,4,FALSE))</f>
        <v>M</v>
      </c>
      <c r="G297" s="95">
        <f>IF(ISERROR(VLOOKUP('Salidas Pacientes'!$C297,'BD Pacientes'!$A:I,5,FALSE)),"",VLOOKUP('Salidas Pacientes'!$C297,'BD Pacientes'!$A:I,5,FALSE))</f>
        <v>44363</v>
      </c>
      <c r="H297" s="95" t="str">
        <f t="shared" ca="1" si="0"/>
        <v>2 año, 2 mes</v>
      </c>
      <c r="I297" s="97" t="str">
        <f>IF(ISERROR(VLOOKUP('Salidas Pacientes'!$C297,'BD Pacientes'!$A:$I,6,FALSE)),"",VLOOKUP('Salidas Pacientes'!$C297,'BD Pacientes'!$A:$I,6,FALSE))</f>
        <v>CALLE 5C # 29-99</v>
      </c>
      <c r="J297" s="98" t="str">
        <f>IF(ISERROR(VLOOKUP('Salidas Pacientes'!$C297,'BD Pacientes'!$A:$I,7,FALSE)),"",VLOOKUP('Salidas Pacientes'!$C297,'BD Pacientes'!$A:$I,7,FALSE))</f>
        <v>CE 514483</v>
      </c>
      <c r="K297" s="99" t="str">
        <f>IF(ISERROR(VLOOKUP('Salidas Pacientes'!$C297,'BD Pacientes'!$A:$I,8,FALSE)),"",VLOOKUP('Salidas Pacientes'!$C297,'BD Pacientes'!$A:$I,8,FALSE))</f>
        <v>FARIDE IZAR</v>
      </c>
      <c r="L297" s="17">
        <f>IF(ISERROR(VLOOKUP('Salidas Pacientes'!$C297,'BD Pacientes'!$A:$I,9,FALSE)),"",VLOOKUP('Salidas Pacientes'!$C297,'BD Pacientes'!$A:$I,9,FALSE))</f>
        <v>3003007011</v>
      </c>
      <c r="M297" s="17" t="s">
        <v>54</v>
      </c>
      <c r="N297" s="16" t="str">
        <f>IF(ISERROR(VLOOKUP('Salidas Pacientes'!$M297,Inventario!$A$2:$M$21,2,FALSE)),"",VLOOKUP('Salidas Pacientes'!$M297,Inventario!$A$2:$M$21,2,FALSE))</f>
        <v>Prevenar</v>
      </c>
      <c r="O297" s="16" t="str">
        <f>IF(ISERROR(VLOOKUP('Salidas Pacientes'!$M297,Inventario!$A$2:$M$21,3,FALSE)),"",VLOOKUP('Salidas Pacientes'!$M297,Inventario!$A$2:$M$21,3,FALSE))</f>
        <v>Neumococo 13V</v>
      </c>
      <c r="P297" s="100" t="str">
        <f>IF(ISERROR(VLOOKUP('Salidas Pacientes'!$M297,Inventario!$A$2:$M$21,4,FALSE)),"",VLOOKUP('Salidas Pacientes'!$M297,Inventario!$A$2:$M$21,4,FALSE))</f>
        <v>Cobo Medical</v>
      </c>
      <c r="Q297" s="100" t="str">
        <f>IF(ISERROR(VLOOKUP('Salidas Pacientes'!$M297,Inventario!$A$2:$M$21,5,FALSE)),"",VLOOKUP('Salidas Pacientes'!$M297,Inventario!$A$2:$M$21,5,FALSE))</f>
        <v>Pfizer</v>
      </c>
      <c r="R297" s="17" t="str">
        <f>IF(ISERROR(VLOOKUP('Salidas Pacientes'!$M297,Inventario!$A$2:$M$21,6,FALSE)),"",VLOOKUP('Salidas Pacientes'!$M297,Inventario!$A$2:$M$21,6,FALSE))</f>
        <v>2156</v>
      </c>
      <c r="S297" s="101" t="s">
        <v>167</v>
      </c>
      <c r="T297" s="102">
        <f>IF(ISERROR(VLOOKUP('Salidas Pacientes'!$S297,Entradas!$H$1:$I$412,2,FALSE)),"",VLOOKUP('Salidas Pacientes'!$S297,Entradas!$H$1:$I$412,2,FALSE))</f>
        <v>44865</v>
      </c>
      <c r="U297" s="98"/>
      <c r="V297" s="98">
        <v>1</v>
      </c>
      <c r="W297" s="105"/>
    </row>
    <row r="298" spans="1:23" ht="15.75" hidden="1" customHeight="1" outlineLevel="1">
      <c r="A298" s="95">
        <v>44546</v>
      </c>
      <c r="B298" s="95" t="s">
        <v>276</v>
      </c>
      <c r="C298" s="98">
        <v>1232816501</v>
      </c>
      <c r="D298" s="17" t="str">
        <f>IF(ISERROR(VLOOKUP('Salidas Pacientes'!$C298,'BD Pacientes'!$A:I,2,FALSE)),"",VLOOKUP('Salidas Pacientes'!$C298,'BD Pacientes'!$A:I,2,FALSE))</f>
        <v>RC</v>
      </c>
      <c r="E298" s="16" t="str">
        <f>IF(ISERROR(VLOOKUP('Salidas Pacientes'!$C298,'BD Pacientes'!$A:I,3,FALSE)),"",VLOOKUP('Salidas Pacientes'!$C298,'BD Pacientes'!$A:I,3,FALSE))</f>
        <v>SALOMON SALCEDO IZAR</v>
      </c>
      <c r="F298" s="17" t="str">
        <f>IF(ISERROR(VLOOKUP('Salidas Pacientes'!$C298,'BD Pacientes'!$A:I,4,FALSE)),"",VLOOKUP('Salidas Pacientes'!$C298,'BD Pacientes'!$A:I,4,FALSE))</f>
        <v>M</v>
      </c>
      <c r="G298" s="95">
        <f>IF(ISERROR(VLOOKUP('Salidas Pacientes'!$C298,'BD Pacientes'!$A:I,5,FALSE)),"",VLOOKUP('Salidas Pacientes'!$C298,'BD Pacientes'!$A:I,5,FALSE))</f>
        <v>44363</v>
      </c>
      <c r="H298" s="95" t="str">
        <f t="shared" ca="1" si="0"/>
        <v>2 año, 2 mes</v>
      </c>
      <c r="I298" s="97" t="str">
        <f>IF(ISERROR(VLOOKUP('Salidas Pacientes'!$C298,'BD Pacientes'!$A:$I,6,FALSE)),"",VLOOKUP('Salidas Pacientes'!$C298,'BD Pacientes'!$A:$I,6,FALSE))</f>
        <v>CALLE 5C # 29-99</v>
      </c>
      <c r="J298" s="98" t="str">
        <f>IF(ISERROR(VLOOKUP('Salidas Pacientes'!$C298,'BD Pacientes'!$A:$I,7,FALSE)),"",VLOOKUP('Salidas Pacientes'!$C298,'BD Pacientes'!$A:$I,7,FALSE))</f>
        <v>CE 514483</v>
      </c>
      <c r="K298" s="99" t="str">
        <f>IF(ISERROR(VLOOKUP('Salidas Pacientes'!$C298,'BD Pacientes'!$A:$I,8,FALSE)),"",VLOOKUP('Salidas Pacientes'!$C298,'BD Pacientes'!$A:$I,8,FALSE))</f>
        <v>FARIDE IZAR</v>
      </c>
      <c r="L298" s="17">
        <f>IF(ISERROR(VLOOKUP('Salidas Pacientes'!$C298,'BD Pacientes'!$A:$I,9,FALSE)),"",VLOOKUP('Salidas Pacientes'!$C298,'BD Pacientes'!$A:$I,9,FALSE))</f>
        <v>3003007011</v>
      </c>
      <c r="M298" s="17" t="s">
        <v>96</v>
      </c>
      <c r="N298" s="16" t="str">
        <f>IF(ISERROR(VLOOKUP('Salidas Pacientes'!$M298,Inventario!$A$2:$M$21,2,FALSE)),"",VLOOKUP('Salidas Pacientes'!$M298,Inventario!$A$2:$M$21,2,FALSE))</f>
        <v>Rotateq</v>
      </c>
      <c r="O298" s="16" t="str">
        <f>IF(ISERROR(VLOOKUP('Salidas Pacientes'!$M298,Inventario!$A$2:$M$21,3,FALSE)),"",VLOOKUP('Salidas Pacientes'!$M298,Inventario!$A$2:$M$21,3,FALSE))</f>
        <v>Rotavirus Vivo Atenuado</v>
      </c>
      <c r="P298" s="100" t="str">
        <f>IF(ISERROR(VLOOKUP('Salidas Pacientes'!$M298,Inventario!$A$2:$M$21,4,FALSE)),"",VLOOKUP('Salidas Pacientes'!$M298,Inventario!$A$2:$M$21,4,FALSE))</f>
        <v>IPS FARALLONES</v>
      </c>
      <c r="Q298" s="100" t="str">
        <f>IF(ISERROR(VLOOKUP('Salidas Pacientes'!$M298,Inventario!$A$2:$M$21,5,FALSE)),"",VLOOKUP('Salidas Pacientes'!$M298,Inventario!$A$2:$M$21,5,FALSE))</f>
        <v>Merck</v>
      </c>
      <c r="R298" s="17" t="str">
        <f>IF(ISERROR(VLOOKUP('Salidas Pacientes'!$M298,Inventario!$A$2:$M$21,6,FALSE)),"",VLOOKUP('Salidas Pacientes'!$M298,Inventario!$A$2:$M$21,6,FALSE))</f>
        <v>1800</v>
      </c>
      <c r="S298" s="101" t="s">
        <v>182</v>
      </c>
      <c r="T298" s="102">
        <f>IF(ISERROR(VLOOKUP('Salidas Pacientes'!$S298,Entradas!$H$1:$I$412,2,FALSE)),"",VLOOKUP('Salidas Pacientes'!$S298,Entradas!$H$1:$I$412,2,FALSE))</f>
        <v>44973</v>
      </c>
      <c r="U298" s="98"/>
      <c r="V298" s="98">
        <v>1</v>
      </c>
      <c r="W298" s="105"/>
    </row>
    <row r="299" spans="1:23" ht="15.75" hidden="1" customHeight="1" outlineLevel="1">
      <c r="A299" s="95">
        <v>44546</v>
      </c>
      <c r="B299" s="95" t="s">
        <v>276</v>
      </c>
      <c r="C299" s="98">
        <v>1232816501</v>
      </c>
      <c r="D299" s="17" t="str">
        <f>IF(ISERROR(VLOOKUP('Salidas Pacientes'!$C299,'BD Pacientes'!$A:I,2,FALSE)),"",VLOOKUP('Salidas Pacientes'!$C299,'BD Pacientes'!$A:I,2,FALSE))</f>
        <v>RC</v>
      </c>
      <c r="E299" s="16" t="str">
        <f>IF(ISERROR(VLOOKUP('Salidas Pacientes'!$C299,'BD Pacientes'!$A:I,3,FALSE)),"",VLOOKUP('Salidas Pacientes'!$C299,'BD Pacientes'!$A:I,3,FALSE))</f>
        <v>SALOMON SALCEDO IZAR</v>
      </c>
      <c r="F299" s="17" t="str">
        <f>IF(ISERROR(VLOOKUP('Salidas Pacientes'!$C299,'BD Pacientes'!$A:I,4,FALSE)),"",VLOOKUP('Salidas Pacientes'!$C299,'BD Pacientes'!$A:I,4,FALSE))</f>
        <v>M</v>
      </c>
      <c r="G299" s="95">
        <f>IF(ISERROR(VLOOKUP('Salidas Pacientes'!$C299,'BD Pacientes'!$A:I,5,FALSE)),"",VLOOKUP('Salidas Pacientes'!$C299,'BD Pacientes'!$A:I,5,FALSE))</f>
        <v>44363</v>
      </c>
      <c r="H299" s="95" t="str">
        <f t="shared" ca="1" si="0"/>
        <v>2 año, 2 mes</v>
      </c>
      <c r="I299" s="97" t="str">
        <f>IF(ISERROR(VLOOKUP('Salidas Pacientes'!$C299,'BD Pacientes'!$A:$I,6,FALSE)),"",VLOOKUP('Salidas Pacientes'!$C299,'BD Pacientes'!$A:$I,6,FALSE))</f>
        <v>CALLE 5C # 29-99</v>
      </c>
      <c r="J299" s="98" t="str">
        <f>IF(ISERROR(VLOOKUP('Salidas Pacientes'!$C299,'BD Pacientes'!$A:$I,7,FALSE)),"",VLOOKUP('Salidas Pacientes'!$C299,'BD Pacientes'!$A:$I,7,FALSE))</f>
        <v>CE 514483</v>
      </c>
      <c r="K299" s="99" t="str">
        <f>IF(ISERROR(VLOOKUP('Salidas Pacientes'!$C299,'BD Pacientes'!$A:$I,8,FALSE)),"",VLOOKUP('Salidas Pacientes'!$C299,'BD Pacientes'!$A:$I,8,FALSE))</f>
        <v>FARIDE IZAR</v>
      </c>
      <c r="L299" s="17">
        <f>IF(ISERROR(VLOOKUP('Salidas Pacientes'!$C299,'BD Pacientes'!$A:$I,9,FALSE)),"",VLOOKUP('Salidas Pacientes'!$C299,'BD Pacientes'!$A:$I,9,FALSE))</f>
        <v>3003007011</v>
      </c>
      <c r="M299" s="17" t="s">
        <v>89</v>
      </c>
      <c r="N299" s="16" t="str">
        <f>IF(ISERROR(VLOOKUP('Salidas Pacientes'!$M299,Inventario!$A$2:$M$21,2,FALSE)),"",VLOOKUP('Salidas Pacientes'!$M299,Inventario!$A$2:$M$21,2,FALSE))</f>
        <v>Fluquadri</v>
      </c>
      <c r="O299" s="16" t="str">
        <f>IF(ISERROR(VLOOKUP('Salidas Pacientes'!$M299,Inventario!$A$2:$M$21,3,FALSE)),"",VLOOKUP('Salidas Pacientes'!$M299,Inventario!$A$2:$M$21,3,FALSE))</f>
        <v>Influenza</v>
      </c>
      <c r="P299" s="100" t="str">
        <f>IF(ISERROR(VLOOKUP('Salidas Pacientes'!$M299,Inventario!$A$2:$M$21,4,FALSE)),"",VLOOKUP('Salidas Pacientes'!$M299,Inventario!$A$2:$M$21,4,FALSE))</f>
        <v>IPS FARALLONES</v>
      </c>
      <c r="Q299" s="100" t="str">
        <f>IF(ISERROR(VLOOKUP('Salidas Pacientes'!$M299,Inventario!$A$2:$M$21,5,FALSE)),"",VLOOKUP('Salidas Pacientes'!$M299,Inventario!$A$2:$M$21,5,FALSE))</f>
        <v>Sanofi</v>
      </c>
      <c r="R299" s="17" t="str">
        <f>IF(ISERROR(VLOOKUP('Salidas Pacientes'!$M299,Inventario!$A$2:$M$21,6,FALSE)),"",VLOOKUP('Salidas Pacientes'!$M299,Inventario!$A$2:$M$21,6,FALSE))</f>
        <v>164992</v>
      </c>
      <c r="S299" s="101" t="s">
        <v>181</v>
      </c>
      <c r="T299" s="102">
        <f>IF(ISERROR(VLOOKUP('Salidas Pacientes'!$S299,Entradas!$H$1:$I$412,2,FALSE)),"",VLOOKUP('Salidas Pacientes'!$S299,Entradas!$H$1:$I$412,2,FALSE))</f>
        <v>44561</v>
      </c>
      <c r="U299" s="98"/>
      <c r="V299" s="98">
        <v>1</v>
      </c>
      <c r="W299" s="105"/>
    </row>
    <row r="300" spans="1:23" ht="15.75" hidden="1" customHeight="1" outlineLevel="1">
      <c r="A300" s="95">
        <v>44546</v>
      </c>
      <c r="B300" s="95" t="s">
        <v>276</v>
      </c>
      <c r="C300" s="98">
        <v>168303542</v>
      </c>
      <c r="D300" s="17" t="str">
        <f>IF(ISERROR(VLOOKUP('Salidas Pacientes'!$C300,'BD Pacientes'!$A:I,2,FALSE)),"",VLOOKUP('Salidas Pacientes'!$C300,'BD Pacientes'!$A:I,2,FALSE))</f>
        <v>RC</v>
      </c>
      <c r="E300" s="16" t="str">
        <f>IF(ISERROR(VLOOKUP('Salidas Pacientes'!$C300,'BD Pacientes'!$A:I,3,FALSE)),"",VLOOKUP('Salidas Pacientes'!$C300,'BD Pacientes'!$A:I,3,FALSE))</f>
        <v>MARTINA GUARIN SOLARTE</v>
      </c>
      <c r="F300" s="17" t="str">
        <f>IF(ISERROR(VLOOKUP('Salidas Pacientes'!$C300,'BD Pacientes'!$A:I,4,FALSE)),"",VLOOKUP('Salidas Pacientes'!$C300,'BD Pacientes'!$A:I,4,FALSE))</f>
        <v>F</v>
      </c>
      <c r="G300" s="95">
        <f>IF(ISERROR(VLOOKUP('Salidas Pacientes'!$C300,'BD Pacientes'!$A:I,5,FALSE)),"",VLOOKUP('Salidas Pacientes'!$C300,'BD Pacientes'!$A:I,5,FALSE))</f>
        <v>0</v>
      </c>
      <c r="H300" s="95" t="str">
        <f t="shared" ca="1" si="0"/>
        <v>123 año, 7 mes</v>
      </c>
      <c r="I300" s="97" t="str">
        <f>IF(ISERROR(VLOOKUP('Salidas Pacientes'!$C300,'BD Pacientes'!$A:$I,6,FALSE)),"",VLOOKUP('Salidas Pacientes'!$C300,'BD Pacientes'!$A:$I,6,FALSE))</f>
        <v>CALLE 72 H4 # 26L-32</v>
      </c>
      <c r="J300" s="98">
        <f>IF(ISERROR(VLOOKUP('Salidas Pacientes'!$C300,'BD Pacientes'!$A:$I,7,FALSE)),"",VLOOKUP('Salidas Pacientes'!$C300,'BD Pacientes'!$A:$I,7,FALSE))</f>
        <v>0</v>
      </c>
      <c r="K300" s="99">
        <f>IF(ISERROR(VLOOKUP('Salidas Pacientes'!$C300,'BD Pacientes'!$A:$I,8,FALSE)),"",VLOOKUP('Salidas Pacientes'!$C300,'BD Pacientes'!$A:$I,8,FALSE))</f>
        <v>0</v>
      </c>
      <c r="L300" s="17">
        <f>IF(ISERROR(VLOOKUP('Salidas Pacientes'!$C300,'BD Pacientes'!$A:$I,9,FALSE)),"",VLOOKUP('Salidas Pacientes'!$C300,'BD Pacientes'!$A:$I,9,FALSE))</f>
        <v>0</v>
      </c>
      <c r="M300" s="17" t="s">
        <v>47</v>
      </c>
      <c r="N300" s="16" t="str">
        <f>IF(ISERROR(VLOOKUP('Salidas Pacientes'!$M300,Inventario!$A$2:$M$21,2,FALSE)),"",VLOOKUP('Salidas Pacientes'!$M300,Inventario!$A$2:$M$21,2,FALSE))</f>
        <v>Nimenrix</v>
      </c>
      <c r="O300" s="16" t="str">
        <f>IF(ISERROR(VLOOKUP('Salidas Pacientes'!$M300,Inventario!$A$2:$M$21,3,FALSE)),"",VLOOKUP('Salidas Pacientes'!$M300,Inventario!$A$2:$M$21,3,FALSE))</f>
        <v>Meningococo</v>
      </c>
      <c r="P300" s="100" t="str">
        <f>IF(ISERROR(VLOOKUP('Salidas Pacientes'!$M300,Inventario!$A$2:$M$21,4,FALSE)),"",VLOOKUP('Salidas Pacientes'!$M300,Inventario!$A$2:$M$21,4,FALSE))</f>
        <v>Cobo Medical</v>
      </c>
      <c r="Q300" s="100" t="str">
        <f>IF(ISERROR(VLOOKUP('Salidas Pacientes'!$M300,Inventario!$A$2:$M$21,5,FALSE)),"",VLOOKUP('Salidas Pacientes'!$M300,Inventario!$A$2:$M$21,5,FALSE))</f>
        <v>Pfizer</v>
      </c>
      <c r="R300" s="17" t="str">
        <f>IF(ISERROR(VLOOKUP('Salidas Pacientes'!$M300,Inventario!$A$2:$M$21,6,FALSE)),"",VLOOKUP('Salidas Pacientes'!$M300,Inventario!$A$2:$M$21,6,FALSE))</f>
        <v>3904</v>
      </c>
      <c r="S300" s="101" t="s">
        <v>177</v>
      </c>
      <c r="T300" s="102">
        <f>IF(ISERROR(VLOOKUP('Salidas Pacientes'!$S300,Entradas!$H$1:$I$412,2,FALSE)),"",VLOOKUP('Salidas Pacientes'!$S300,Entradas!$H$1:$I$412,2,FALSE))</f>
        <v>44915</v>
      </c>
      <c r="U300" s="98"/>
      <c r="V300" s="98">
        <v>1</v>
      </c>
      <c r="W300" s="105"/>
    </row>
    <row r="301" spans="1:23" ht="15.75" hidden="1" customHeight="1" outlineLevel="1">
      <c r="A301" s="95">
        <v>44546</v>
      </c>
      <c r="B301" s="95" t="s">
        <v>276</v>
      </c>
      <c r="C301" s="98">
        <v>1109572726</v>
      </c>
      <c r="D301" s="17" t="str">
        <f>IF(ISERROR(VLOOKUP('Salidas Pacientes'!$C301,'BD Pacientes'!$A:I,2,FALSE)),"",VLOOKUP('Salidas Pacientes'!$C301,'BD Pacientes'!$A:I,2,FALSE))</f>
        <v>RC</v>
      </c>
      <c r="E301" s="16" t="str">
        <f>IF(ISERROR(VLOOKUP('Salidas Pacientes'!$C301,'BD Pacientes'!$A:I,3,FALSE)),"",VLOOKUP('Salidas Pacientes'!$C301,'BD Pacientes'!$A:I,3,FALSE))</f>
        <v>JERONIMO CUERVO PAZ</v>
      </c>
      <c r="F301" s="17" t="str">
        <f>IF(ISERROR(VLOOKUP('Salidas Pacientes'!$C301,'BD Pacientes'!$A:I,4,FALSE)),"",VLOOKUP('Salidas Pacientes'!$C301,'BD Pacientes'!$A:I,4,FALSE))</f>
        <v>M</v>
      </c>
      <c r="G301" s="95">
        <f>IF(ISERROR(VLOOKUP('Salidas Pacientes'!$C301,'BD Pacientes'!$A:I,5,FALSE)),"",VLOOKUP('Salidas Pacientes'!$C301,'BD Pacientes'!$A:I,5,FALSE))</f>
        <v>44452</v>
      </c>
      <c r="H301" s="95" t="str">
        <f t="shared" ca="1" si="0"/>
        <v>1 año, 11 mes</v>
      </c>
      <c r="I301" s="97" t="str">
        <f>IF(ISERROR(VLOOKUP('Salidas Pacientes'!$C301,'BD Pacientes'!$A:$I,6,FALSE)),"",VLOOKUP('Salidas Pacientes'!$C301,'BD Pacientes'!$A:$I,6,FALSE))</f>
        <v>CRA 1B # 51-36</v>
      </c>
      <c r="J301" s="98">
        <f>IF(ISERROR(VLOOKUP('Salidas Pacientes'!$C301,'BD Pacientes'!$A:$I,7,FALSE)),"",VLOOKUP('Salidas Pacientes'!$C301,'BD Pacientes'!$A:$I,7,FALSE))</f>
        <v>1143842440</v>
      </c>
      <c r="K301" s="99" t="str">
        <f>IF(ISERROR(VLOOKUP('Salidas Pacientes'!$C301,'BD Pacientes'!$A:$I,8,FALSE)),"",VLOOKUP('Salidas Pacientes'!$C301,'BD Pacientes'!$A:$I,8,FALSE))</f>
        <v>ANGELICA PAZ</v>
      </c>
      <c r="L301" s="17">
        <f>IF(ISERROR(VLOOKUP('Salidas Pacientes'!$C301,'BD Pacientes'!$A:$I,9,FALSE)),"",VLOOKUP('Salidas Pacientes'!$C301,'BD Pacientes'!$A:$I,9,FALSE))</f>
        <v>3043833586</v>
      </c>
      <c r="M301" s="17" t="s">
        <v>47</v>
      </c>
      <c r="N301" s="16" t="str">
        <f>IF(ISERROR(VLOOKUP('Salidas Pacientes'!$M301,Inventario!$A$2:$M$21,2,FALSE)),"",VLOOKUP('Salidas Pacientes'!$M301,Inventario!$A$2:$M$21,2,FALSE))</f>
        <v>Nimenrix</v>
      </c>
      <c r="O301" s="16" t="str">
        <f>IF(ISERROR(VLOOKUP('Salidas Pacientes'!$M301,Inventario!$A$2:$M$21,3,FALSE)),"",VLOOKUP('Salidas Pacientes'!$M301,Inventario!$A$2:$M$21,3,FALSE))</f>
        <v>Meningococo</v>
      </c>
      <c r="P301" s="100" t="str">
        <f>IF(ISERROR(VLOOKUP('Salidas Pacientes'!$M301,Inventario!$A$2:$M$21,4,FALSE)),"",VLOOKUP('Salidas Pacientes'!$M301,Inventario!$A$2:$M$21,4,FALSE))</f>
        <v>Cobo Medical</v>
      </c>
      <c r="Q301" s="100" t="str">
        <f>IF(ISERROR(VLOOKUP('Salidas Pacientes'!$M301,Inventario!$A$2:$M$21,5,FALSE)),"",VLOOKUP('Salidas Pacientes'!$M301,Inventario!$A$2:$M$21,5,FALSE))</f>
        <v>Pfizer</v>
      </c>
      <c r="R301" s="17" t="str">
        <f>IF(ISERROR(VLOOKUP('Salidas Pacientes'!$M301,Inventario!$A$2:$M$21,6,FALSE)),"",VLOOKUP('Salidas Pacientes'!$M301,Inventario!$A$2:$M$21,6,FALSE))</f>
        <v>3904</v>
      </c>
      <c r="S301" s="101" t="s">
        <v>173</v>
      </c>
      <c r="T301" s="102">
        <f>IF(ISERROR(VLOOKUP('Salidas Pacientes'!$S301,Entradas!$H$1:$I$412,2,FALSE)),"",VLOOKUP('Salidas Pacientes'!$S301,Entradas!$H$1:$I$412,2,FALSE))</f>
        <v>45077</v>
      </c>
      <c r="U301" s="98"/>
      <c r="V301" s="98">
        <v>1</v>
      </c>
      <c r="W301" s="105"/>
    </row>
    <row r="302" spans="1:23" ht="15.75" hidden="1" customHeight="1" outlineLevel="1">
      <c r="A302" s="95">
        <v>44547</v>
      </c>
      <c r="B302" s="95" t="s">
        <v>276</v>
      </c>
      <c r="C302" s="98">
        <v>669376083</v>
      </c>
      <c r="D302" s="17" t="str">
        <f>IF(ISERROR(VLOOKUP('Salidas Pacientes'!$C302,'BD Pacientes'!$A:I,2,FALSE)),"",VLOOKUP('Salidas Pacientes'!$C302,'BD Pacientes'!$A:I,2,FALSE))</f>
        <v>PA</v>
      </c>
      <c r="E302" s="16" t="str">
        <f>IF(ISERROR(VLOOKUP('Salidas Pacientes'!$C302,'BD Pacientes'!$A:I,3,FALSE)),"",VLOOKUP('Salidas Pacientes'!$C302,'BD Pacientes'!$A:I,3,FALSE))</f>
        <v>MACARENA ALVAREZ ARDILA</v>
      </c>
      <c r="F302" s="17" t="str">
        <f>IF(ISERROR(VLOOKUP('Salidas Pacientes'!$C302,'BD Pacientes'!$A:I,4,FALSE)),"",VLOOKUP('Salidas Pacientes'!$C302,'BD Pacientes'!$A:I,4,FALSE))</f>
        <v>F</v>
      </c>
      <c r="G302" s="95">
        <f>IF(ISERROR(VLOOKUP('Salidas Pacientes'!$C302,'BD Pacientes'!$A:I,5,FALSE)),"",VLOOKUP('Salidas Pacientes'!$C302,'BD Pacientes'!$A:I,5,FALSE))</f>
        <v>44722</v>
      </c>
      <c r="H302" s="95" t="str">
        <f t="shared" ca="1" si="0"/>
        <v>1 año, 2 mes</v>
      </c>
      <c r="I302" s="97" t="str">
        <f>IF(ISERROR(VLOOKUP('Salidas Pacientes'!$C302,'BD Pacientes'!$A:$I,6,FALSE)),"",VLOOKUP('Salidas Pacientes'!$C302,'BD Pacientes'!$A:$I,6,FALSE))</f>
        <v>CALLE 48 # 23-21</v>
      </c>
      <c r="J302" s="98">
        <f>IF(ISERROR(VLOOKUP('Salidas Pacientes'!$C302,'BD Pacientes'!$A:$I,7,FALSE)),"",VLOOKUP('Salidas Pacientes'!$C302,'BD Pacientes'!$A:$I,7,FALSE))</f>
        <v>0</v>
      </c>
      <c r="K302" s="99" t="str">
        <f>IF(ISERROR(VLOOKUP('Salidas Pacientes'!$C302,'BD Pacientes'!$A:$I,8,FALSE)),"",VLOOKUP('Salidas Pacientes'!$C302,'BD Pacientes'!$A:$I,8,FALSE))</f>
        <v xml:space="preserve">JENNIFER ARDILA </v>
      </c>
      <c r="L302" s="17">
        <f>IF(ISERROR(VLOOKUP('Salidas Pacientes'!$C302,'BD Pacientes'!$A:$I,9,FALSE)),"",VLOOKUP('Salidas Pacientes'!$C302,'BD Pacientes'!$A:$I,9,FALSE))</f>
        <v>3104644814</v>
      </c>
      <c r="M302" s="17" t="s">
        <v>77</v>
      </c>
      <c r="N302" s="16" t="str">
        <f>IF(ISERROR(VLOOKUP('Salidas Pacientes'!$M302,Inventario!$A$2:$M$21,2,FALSE)),"",VLOOKUP('Salidas Pacientes'!$M302,Inventario!$A$2:$M$21,2,FALSE))</f>
        <v>Hexaxim</v>
      </c>
      <c r="O302" s="16" t="str">
        <f>IF(ISERROR(VLOOKUP('Salidas Pacientes'!$M302,Inventario!$A$2:$M$21,3,FALSE)),"",VLOOKUP('Salidas Pacientes'!$M302,Inventario!$A$2:$M$21,3,FALSE))</f>
        <v>DPAT + VPI + HIB + HB</v>
      </c>
      <c r="P302" s="100" t="str">
        <f>IF(ISERROR(VLOOKUP('Salidas Pacientes'!$M302,Inventario!$A$2:$M$21,4,FALSE)),"",VLOOKUP('Salidas Pacientes'!$M302,Inventario!$A$2:$M$21,4,FALSE))</f>
        <v>IPS FARALLONES</v>
      </c>
      <c r="Q302" s="100" t="str">
        <f>IF(ISERROR(VLOOKUP('Salidas Pacientes'!$M302,Inventario!$A$2:$M$21,5,FALSE)),"",VLOOKUP('Salidas Pacientes'!$M302,Inventario!$A$2:$M$21,5,FALSE))</f>
        <v>Sanofi</v>
      </c>
      <c r="R302" s="17" t="str">
        <f>IF(ISERROR(VLOOKUP('Salidas Pacientes'!$M302,Inventario!$A$2:$M$21,6,FALSE)),"",VLOOKUP('Salidas Pacientes'!$M302,Inventario!$A$2:$M$21,6,FALSE))</f>
        <v>3800</v>
      </c>
      <c r="S302" s="101" t="s">
        <v>283</v>
      </c>
      <c r="T302" s="102" t="str">
        <f>IF(ISERROR(VLOOKUP('Salidas Pacientes'!$S302,Entradas!$H$1:$I$412,2,FALSE)),"",VLOOKUP('Salidas Pacientes'!$S302,Entradas!$H$1:$I$412,2,FALSE))</f>
        <v/>
      </c>
      <c r="U302" s="98"/>
      <c r="V302" s="98">
        <v>1</v>
      </c>
      <c r="W302" s="105"/>
    </row>
    <row r="303" spans="1:23" ht="15.75" hidden="1" customHeight="1" outlineLevel="1">
      <c r="A303" s="95">
        <v>44547</v>
      </c>
      <c r="B303" s="95" t="s">
        <v>276</v>
      </c>
      <c r="C303" s="98">
        <v>669376083</v>
      </c>
      <c r="D303" s="17" t="str">
        <f>IF(ISERROR(VLOOKUP('Salidas Pacientes'!$C303,'BD Pacientes'!$A:I,2,FALSE)),"",VLOOKUP('Salidas Pacientes'!$C303,'BD Pacientes'!$A:I,2,FALSE))</f>
        <v>PA</v>
      </c>
      <c r="E303" s="16" t="str">
        <f>IF(ISERROR(VLOOKUP('Salidas Pacientes'!$C303,'BD Pacientes'!$A:I,3,FALSE)),"",VLOOKUP('Salidas Pacientes'!$C303,'BD Pacientes'!$A:I,3,FALSE))</f>
        <v>MACARENA ALVAREZ ARDILA</v>
      </c>
      <c r="F303" s="17" t="str">
        <f>IF(ISERROR(VLOOKUP('Salidas Pacientes'!$C303,'BD Pacientes'!$A:I,4,FALSE)),"",VLOOKUP('Salidas Pacientes'!$C303,'BD Pacientes'!$A:I,4,FALSE))</f>
        <v>F</v>
      </c>
      <c r="G303" s="95">
        <f>IF(ISERROR(VLOOKUP('Salidas Pacientes'!$C303,'BD Pacientes'!$A:I,5,FALSE)),"",VLOOKUP('Salidas Pacientes'!$C303,'BD Pacientes'!$A:I,5,FALSE))</f>
        <v>44722</v>
      </c>
      <c r="H303" s="95" t="str">
        <f t="shared" ca="1" si="0"/>
        <v>1 año, 2 mes</v>
      </c>
      <c r="I303" s="97" t="str">
        <f>IF(ISERROR(VLOOKUP('Salidas Pacientes'!$C303,'BD Pacientes'!$A:$I,6,FALSE)),"",VLOOKUP('Salidas Pacientes'!$C303,'BD Pacientes'!$A:$I,6,FALSE))</f>
        <v>CALLE 48 # 23-21</v>
      </c>
      <c r="J303" s="98">
        <f>IF(ISERROR(VLOOKUP('Salidas Pacientes'!$C303,'BD Pacientes'!$A:$I,7,FALSE)),"",VLOOKUP('Salidas Pacientes'!$C303,'BD Pacientes'!$A:$I,7,FALSE))</f>
        <v>0</v>
      </c>
      <c r="K303" s="99" t="str">
        <f>IF(ISERROR(VLOOKUP('Salidas Pacientes'!$C303,'BD Pacientes'!$A:$I,8,FALSE)),"",VLOOKUP('Salidas Pacientes'!$C303,'BD Pacientes'!$A:$I,8,FALSE))</f>
        <v xml:space="preserve">JENNIFER ARDILA </v>
      </c>
      <c r="L303" s="17">
        <f>IF(ISERROR(VLOOKUP('Salidas Pacientes'!$C303,'BD Pacientes'!$A:$I,9,FALSE)),"",VLOOKUP('Salidas Pacientes'!$C303,'BD Pacientes'!$A:$I,9,FALSE))</f>
        <v>3104644814</v>
      </c>
      <c r="M303" s="17" t="s">
        <v>54</v>
      </c>
      <c r="N303" s="16" t="str">
        <f>IF(ISERROR(VLOOKUP('Salidas Pacientes'!$M303,Inventario!$A$2:$M$21,2,FALSE)),"",VLOOKUP('Salidas Pacientes'!$M303,Inventario!$A$2:$M$21,2,FALSE))</f>
        <v>Prevenar</v>
      </c>
      <c r="O303" s="16" t="str">
        <f>IF(ISERROR(VLOOKUP('Salidas Pacientes'!$M303,Inventario!$A$2:$M$21,3,FALSE)),"",VLOOKUP('Salidas Pacientes'!$M303,Inventario!$A$2:$M$21,3,FALSE))</f>
        <v>Neumococo 13V</v>
      </c>
      <c r="P303" s="100" t="str">
        <f>IF(ISERROR(VLOOKUP('Salidas Pacientes'!$M303,Inventario!$A$2:$M$21,4,FALSE)),"",VLOOKUP('Salidas Pacientes'!$M303,Inventario!$A$2:$M$21,4,FALSE))</f>
        <v>Cobo Medical</v>
      </c>
      <c r="Q303" s="100" t="str">
        <f>IF(ISERROR(VLOOKUP('Salidas Pacientes'!$M303,Inventario!$A$2:$M$21,5,FALSE)),"",VLOOKUP('Salidas Pacientes'!$M303,Inventario!$A$2:$M$21,5,FALSE))</f>
        <v>Pfizer</v>
      </c>
      <c r="R303" s="17" t="str">
        <f>IF(ISERROR(VLOOKUP('Salidas Pacientes'!$M303,Inventario!$A$2:$M$21,6,FALSE)),"",VLOOKUP('Salidas Pacientes'!$M303,Inventario!$A$2:$M$21,6,FALSE))</f>
        <v>2156</v>
      </c>
      <c r="S303" s="101" t="s">
        <v>167</v>
      </c>
      <c r="T303" s="102">
        <f>IF(ISERROR(VLOOKUP('Salidas Pacientes'!$S303,Entradas!$H$1:$I$412,2,FALSE)),"",VLOOKUP('Salidas Pacientes'!$S303,Entradas!$H$1:$I$412,2,FALSE))</f>
        <v>44865</v>
      </c>
      <c r="U303" s="98"/>
      <c r="V303" s="98">
        <v>1</v>
      </c>
      <c r="W303" s="105"/>
    </row>
    <row r="304" spans="1:23" ht="15.75" hidden="1" customHeight="1" outlineLevel="1">
      <c r="A304" s="95">
        <v>44547</v>
      </c>
      <c r="B304" s="95" t="s">
        <v>276</v>
      </c>
      <c r="C304" s="98">
        <v>669376083</v>
      </c>
      <c r="D304" s="17" t="str">
        <f>IF(ISERROR(VLOOKUP('Salidas Pacientes'!$C304,'BD Pacientes'!$A:I,2,FALSE)),"",VLOOKUP('Salidas Pacientes'!$C304,'BD Pacientes'!$A:I,2,FALSE))</f>
        <v>PA</v>
      </c>
      <c r="E304" s="16" t="str">
        <f>IF(ISERROR(VLOOKUP('Salidas Pacientes'!$C304,'BD Pacientes'!$A:I,3,FALSE)),"",VLOOKUP('Salidas Pacientes'!$C304,'BD Pacientes'!$A:I,3,FALSE))</f>
        <v>MACARENA ALVAREZ ARDILA</v>
      </c>
      <c r="F304" s="17" t="str">
        <f>IF(ISERROR(VLOOKUP('Salidas Pacientes'!$C304,'BD Pacientes'!$A:I,4,FALSE)),"",VLOOKUP('Salidas Pacientes'!$C304,'BD Pacientes'!$A:I,4,FALSE))</f>
        <v>F</v>
      </c>
      <c r="G304" s="95">
        <f>IF(ISERROR(VLOOKUP('Salidas Pacientes'!$C304,'BD Pacientes'!$A:I,5,FALSE)),"",VLOOKUP('Salidas Pacientes'!$C304,'BD Pacientes'!$A:I,5,FALSE))</f>
        <v>44722</v>
      </c>
      <c r="H304" s="95" t="str">
        <f t="shared" ca="1" si="0"/>
        <v>1 año, 2 mes</v>
      </c>
      <c r="I304" s="97" t="str">
        <f>IF(ISERROR(VLOOKUP('Salidas Pacientes'!$C304,'BD Pacientes'!$A:$I,6,FALSE)),"",VLOOKUP('Salidas Pacientes'!$C304,'BD Pacientes'!$A:$I,6,FALSE))</f>
        <v>CALLE 48 # 23-21</v>
      </c>
      <c r="J304" s="98">
        <f>IF(ISERROR(VLOOKUP('Salidas Pacientes'!$C304,'BD Pacientes'!$A:$I,7,FALSE)),"",VLOOKUP('Salidas Pacientes'!$C304,'BD Pacientes'!$A:$I,7,FALSE))</f>
        <v>0</v>
      </c>
      <c r="K304" s="99" t="str">
        <f>IF(ISERROR(VLOOKUP('Salidas Pacientes'!$C304,'BD Pacientes'!$A:$I,8,FALSE)),"",VLOOKUP('Salidas Pacientes'!$C304,'BD Pacientes'!$A:$I,8,FALSE))</f>
        <v xml:space="preserve">JENNIFER ARDILA </v>
      </c>
      <c r="L304" s="17">
        <f>IF(ISERROR(VLOOKUP('Salidas Pacientes'!$C304,'BD Pacientes'!$A:$I,9,FALSE)),"",VLOOKUP('Salidas Pacientes'!$C304,'BD Pacientes'!$A:$I,9,FALSE))</f>
        <v>3104644814</v>
      </c>
      <c r="M304" s="17" t="s">
        <v>96</v>
      </c>
      <c r="N304" s="16" t="str">
        <f>IF(ISERROR(VLOOKUP('Salidas Pacientes'!$M304,Inventario!$A$2:$M$21,2,FALSE)),"",VLOOKUP('Salidas Pacientes'!$M304,Inventario!$A$2:$M$21,2,FALSE))</f>
        <v>Rotateq</v>
      </c>
      <c r="O304" s="16" t="str">
        <f>IF(ISERROR(VLOOKUP('Salidas Pacientes'!$M304,Inventario!$A$2:$M$21,3,FALSE)),"",VLOOKUP('Salidas Pacientes'!$M304,Inventario!$A$2:$M$21,3,FALSE))</f>
        <v>Rotavirus Vivo Atenuado</v>
      </c>
      <c r="P304" s="100" t="str">
        <f>IF(ISERROR(VLOOKUP('Salidas Pacientes'!$M304,Inventario!$A$2:$M$21,4,FALSE)),"",VLOOKUP('Salidas Pacientes'!$M304,Inventario!$A$2:$M$21,4,FALSE))</f>
        <v>IPS FARALLONES</v>
      </c>
      <c r="Q304" s="100" t="str">
        <f>IF(ISERROR(VLOOKUP('Salidas Pacientes'!$M304,Inventario!$A$2:$M$21,5,FALSE)),"",VLOOKUP('Salidas Pacientes'!$M304,Inventario!$A$2:$M$21,5,FALSE))</f>
        <v>Merck</v>
      </c>
      <c r="R304" s="17" t="str">
        <f>IF(ISERROR(VLOOKUP('Salidas Pacientes'!$M304,Inventario!$A$2:$M$21,6,FALSE)),"",VLOOKUP('Salidas Pacientes'!$M304,Inventario!$A$2:$M$21,6,FALSE))</f>
        <v>1800</v>
      </c>
      <c r="S304" s="101" t="s">
        <v>182</v>
      </c>
      <c r="T304" s="102">
        <f>IF(ISERROR(VLOOKUP('Salidas Pacientes'!$S304,Entradas!$H$1:$I$412,2,FALSE)),"",VLOOKUP('Salidas Pacientes'!$S304,Entradas!$H$1:$I$412,2,FALSE))</f>
        <v>44973</v>
      </c>
      <c r="U304" s="98"/>
      <c r="V304" s="98">
        <v>1</v>
      </c>
      <c r="W304" s="105"/>
    </row>
    <row r="305" spans="1:23" ht="15.75" hidden="1" customHeight="1" outlineLevel="1">
      <c r="A305" s="95">
        <v>44548</v>
      </c>
      <c r="B305" s="95" t="s">
        <v>276</v>
      </c>
      <c r="C305" s="98">
        <v>1232813564</v>
      </c>
      <c r="D305" s="17" t="str">
        <f>IF(ISERROR(VLOOKUP('Salidas Pacientes'!$C305,'BD Pacientes'!$A:I,2,FALSE)),"",VLOOKUP('Salidas Pacientes'!$C305,'BD Pacientes'!$A:I,2,FALSE))</f>
        <v>RC</v>
      </c>
      <c r="E305" s="16" t="str">
        <f>IF(ISERROR(VLOOKUP('Salidas Pacientes'!$C305,'BD Pacientes'!$A:I,3,FALSE)),"",VLOOKUP('Salidas Pacientes'!$C305,'BD Pacientes'!$A:I,3,FALSE))</f>
        <v>JUAN MARTIN DUQUE LEITON</v>
      </c>
      <c r="F305" s="17" t="str">
        <f>IF(ISERROR(VLOOKUP('Salidas Pacientes'!$C305,'BD Pacientes'!$A:I,4,FALSE)),"",VLOOKUP('Salidas Pacientes'!$C305,'BD Pacientes'!$A:I,4,FALSE))</f>
        <v>M</v>
      </c>
      <c r="G305" s="95">
        <f>IF(ISERROR(VLOOKUP('Salidas Pacientes'!$C305,'BD Pacientes'!$A:I,5,FALSE)),"",VLOOKUP('Salidas Pacientes'!$C305,'BD Pacientes'!$A:I,5,FALSE))</f>
        <v>0</v>
      </c>
      <c r="H305" s="95" t="str">
        <f t="shared" ca="1" si="0"/>
        <v>123 año, 7 mes</v>
      </c>
      <c r="I305" s="97" t="str">
        <f>IF(ISERROR(VLOOKUP('Salidas Pacientes'!$C305,'BD Pacientes'!$A:$I,6,FALSE)),"",VLOOKUP('Salidas Pacientes'!$C305,'BD Pacientes'!$A:$I,6,FALSE))</f>
        <v>CALLE 7 #47-69</v>
      </c>
      <c r="J305" s="98">
        <f>IF(ISERROR(VLOOKUP('Salidas Pacientes'!$C305,'BD Pacientes'!$A:$I,7,FALSE)),"",VLOOKUP('Salidas Pacientes'!$C305,'BD Pacientes'!$A:$I,7,FALSE))</f>
        <v>0</v>
      </c>
      <c r="K305" s="99">
        <f>IF(ISERROR(VLOOKUP('Salidas Pacientes'!$C305,'BD Pacientes'!$A:$I,8,FALSE)),"",VLOOKUP('Salidas Pacientes'!$C305,'BD Pacientes'!$A:$I,8,FALSE))</f>
        <v>0</v>
      </c>
      <c r="L305" s="17">
        <f>IF(ISERROR(VLOOKUP('Salidas Pacientes'!$C305,'BD Pacientes'!$A:$I,9,FALSE)),"",VLOOKUP('Salidas Pacientes'!$C305,'BD Pacientes'!$A:$I,9,FALSE))</f>
        <v>0</v>
      </c>
      <c r="M305" s="17" t="s">
        <v>47</v>
      </c>
      <c r="N305" s="16" t="str">
        <f>IF(ISERROR(VLOOKUP('Salidas Pacientes'!$M305,Inventario!$A$2:$M$21,2,FALSE)),"",VLOOKUP('Salidas Pacientes'!$M305,Inventario!$A$2:$M$21,2,FALSE))</f>
        <v>Nimenrix</v>
      </c>
      <c r="O305" s="16" t="str">
        <f>IF(ISERROR(VLOOKUP('Salidas Pacientes'!$M305,Inventario!$A$2:$M$21,3,FALSE)),"",VLOOKUP('Salidas Pacientes'!$M305,Inventario!$A$2:$M$21,3,FALSE))</f>
        <v>Meningococo</v>
      </c>
      <c r="P305" s="100" t="str">
        <f>IF(ISERROR(VLOOKUP('Salidas Pacientes'!$M305,Inventario!$A$2:$M$21,4,FALSE)),"",VLOOKUP('Salidas Pacientes'!$M305,Inventario!$A$2:$M$21,4,FALSE))</f>
        <v>Cobo Medical</v>
      </c>
      <c r="Q305" s="100" t="str">
        <f>IF(ISERROR(VLOOKUP('Salidas Pacientes'!$M305,Inventario!$A$2:$M$21,5,FALSE)),"",VLOOKUP('Salidas Pacientes'!$M305,Inventario!$A$2:$M$21,5,FALSE))</f>
        <v>Pfizer</v>
      </c>
      <c r="R305" s="17" t="str">
        <f>IF(ISERROR(VLOOKUP('Salidas Pacientes'!$M305,Inventario!$A$2:$M$21,6,FALSE)),"",VLOOKUP('Salidas Pacientes'!$M305,Inventario!$A$2:$M$21,6,FALSE))</f>
        <v>3904</v>
      </c>
      <c r="S305" s="101" t="s">
        <v>173</v>
      </c>
      <c r="T305" s="102">
        <f>IF(ISERROR(VLOOKUP('Salidas Pacientes'!$S305,Entradas!$H$1:$I$412,2,FALSE)),"",VLOOKUP('Salidas Pacientes'!$S305,Entradas!$H$1:$I$412,2,FALSE))</f>
        <v>45077</v>
      </c>
      <c r="U305" s="98"/>
      <c r="V305" s="98">
        <v>1</v>
      </c>
      <c r="W305" s="105"/>
    </row>
    <row r="306" spans="1:23" ht="15.75" hidden="1" customHeight="1" outlineLevel="1">
      <c r="A306" s="95">
        <v>44548</v>
      </c>
      <c r="B306" s="95" t="s">
        <v>276</v>
      </c>
      <c r="C306" s="98">
        <v>1150695908</v>
      </c>
      <c r="D306" s="17" t="str">
        <f>IF(ISERROR(VLOOKUP('Salidas Pacientes'!$C306,'BD Pacientes'!$A:I,2,FALSE)),"",VLOOKUP('Salidas Pacientes'!$C306,'BD Pacientes'!$A:I,2,FALSE))</f>
        <v>RC</v>
      </c>
      <c r="E306" s="16" t="str">
        <f>IF(ISERROR(VLOOKUP('Salidas Pacientes'!$C306,'BD Pacientes'!$A:I,3,FALSE)),"",VLOOKUP('Salidas Pacientes'!$C306,'BD Pacientes'!$A:I,3,FALSE))</f>
        <v>ALICIA GRANJA DEVIA</v>
      </c>
      <c r="F306" s="17" t="str">
        <f>IF(ISERROR(VLOOKUP('Salidas Pacientes'!$C306,'BD Pacientes'!$A:I,4,FALSE)),"",VLOOKUP('Salidas Pacientes'!$C306,'BD Pacientes'!$A:I,4,FALSE))</f>
        <v>F</v>
      </c>
      <c r="G306" s="95">
        <f>IF(ISERROR(VLOOKUP('Salidas Pacientes'!$C306,'BD Pacientes'!$A:I,5,FALSE)),"",VLOOKUP('Salidas Pacientes'!$C306,'BD Pacientes'!$A:I,5,FALSE))</f>
        <v>0</v>
      </c>
      <c r="H306" s="95" t="str">
        <f t="shared" ca="1" si="0"/>
        <v>123 año, 7 mes</v>
      </c>
      <c r="I306" s="97" t="str">
        <f>IF(ISERROR(VLOOKUP('Salidas Pacientes'!$C306,'BD Pacientes'!$A:$I,6,FALSE)),"",VLOOKUP('Salidas Pacientes'!$C306,'BD Pacientes'!$A:$I,6,FALSE))</f>
        <v>CRA 93 #28-60</v>
      </c>
      <c r="J306" s="98">
        <f>IF(ISERROR(VLOOKUP('Salidas Pacientes'!$C306,'BD Pacientes'!$A:$I,7,FALSE)),"",VLOOKUP('Salidas Pacientes'!$C306,'BD Pacientes'!$A:$I,7,FALSE))</f>
        <v>0</v>
      </c>
      <c r="K306" s="99">
        <f>IF(ISERROR(VLOOKUP('Salidas Pacientes'!$C306,'BD Pacientes'!$A:$I,8,FALSE)),"",VLOOKUP('Salidas Pacientes'!$C306,'BD Pacientes'!$A:$I,8,FALSE))</f>
        <v>0</v>
      </c>
      <c r="L306" s="17">
        <f>IF(ISERROR(VLOOKUP('Salidas Pacientes'!$C306,'BD Pacientes'!$A:$I,9,FALSE)),"",VLOOKUP('Salidas Pacientes'!$C306,'BD Pacientes'!$A:$I,9,FALSE))</f>
        <v>0</v>
      </c>
      <c r="M306" s="17" t="s">
        <v>85</v>
      </c>
      <c r="N306" s="16" t="str">
        <f>IF(ISERROR(VLOOKUP('Salidas Pacientes'!$M306,Inventario!$A$2:$M$21,2,FALSE)),"",VLOOKUP('Salidas Pacientes'!$M306,Inventario!$A$2:$M$21,2,FALSE))</f>
        <v xml:space="preserve">Avaxim 80 </v>
      </c>
      <c r="O306" s="16" t="str">
        <f>IF(ISERROR(VLOOKUP('Salidas Pacientes'!$M306,Inventario!$A$2:$M$21,3,FALSE)),"",VLOOKUP('Salidas Pacientes'!$M306,Inventario!$A$2:$M$21,3,FALSE))</f>
        <v>Hepatitis A niño</v>
      </c>
      <c r="P306" s="100" t="str">
        <f>IF(ISERROR(VLOOKUP('Salidas Pacientes'!$M306,Inventario!$A$2:$M$21,4,FALSE)),"",VLOOKUP('Salidas Pacientes'!$M306,Inventario!$A$2:$M$21,4,FALSE))</f>
        <v>IPS FARALLONES</v>
      </c>
      <c r="Q306" s="100" t="str">
        <f>IF(ISERROR(VLOOKUP('Salidas Pacientes'!$M306,Inventario!$A$2:$M$21,5,FALSE)),"",VLOOKUP('Salidas Pacientes'!$M306,Inventario!$A$2:$M$21,5,FALSE))</f>
        <v>Sanofi</v>
      </c>
      <c r="R306" s="17" t="str">
        <f>IF(ISERROR(VLOOKUP('Salidas Pacientes'!$M306,Inventario!$A$2:$M$21,6,FALSE)),"",VLOOKUP('Salidas Pacientes'!$M306,Inventario!$A$2:$M$21,6,FALSE))</f>
        <v>2500</v>
      </c>
      <c r="S306" s="101" t="s">
        <v>183</v>
      </c>
      <c r="T306" s="102">
        <f>IF(ISERROR(VLOOKUP('Salidas Pacientes'!$S306,Entradas!$H$1:$I$412,2,FALSE)),"",VLOOKUP('Salidas Pacientes'!$S306,Entradas!$H$1:$I$412,2,FALSE))</f>
        <v>44957</v>
      </c>
      <c r="U306" s="98"/>
      <c r="V306" s="98">
        <v>1</v>
      </c>
      <c r="W306" s="105"/>
    </row>
    <row r="307" spans="1:23" ht="15.75" hidden="1" customHeight="1" outlineLevel="1">
      <c r="A307" s="95">
        <v>44550</v>
      </c>
      <c r="B307" s="95" t="s">
        <v>276</v>
      </c>
      <c r="C307" s="98">
        <v>1232816464</v>
      </c>
      <c r="D307" s="17" t="str">
        <f>IF(ISERROR(VLOOKUP('Salidas Pacientes'!$C307,'BD Pacientes'!$A:I,2,FALSE)),"",VLOOKUP('Salidas Pacientes'!$C307,'BD Pacientes'!$A:I,2,FALSE))</f>
        <v>RC</v>
      </c>
      <c r="E307" s="16" t="str">
        <f>IF(ISERROR(VLOOKUP('Salidas Pacientes'!$C307,'BD Pacientes'!$A:I,3,FALSE)),"",VLOOKUP('Salidas Pacientes'!$C307,'BD Pacientes'!$A:I,3,FALSE))</f>
        <v>EMILIANO LUCIO RODRIGUEZ</v>
      </c>
      <c r="F307" s="17" t="str">
        <f>IF(ISERROR(VLOOKUP('Salidas Pacientes'!$C307,'BD Pacientes'!$A:I,4,FALSE)),"",VLOOKUP('Salidas Pacientes'!$C307,'BD Pacientes'!$A:I,4,FALSE))</f>
        <v>M</v>
      </c>
      <c r="G307" s="95">
        <f>IF(ISERROR(VLOOKUP('Salidas Pacientes'!$C307,'BD Pacientes'!$A:I,5,FALSE)),"",VLOOKUP('Salidas Pacientes'!$C307,'BD Pacientes'!$A:I,5,FALSE))</f>
        <v>44362</v>
      </c>
      <c r="H307" s="95" t="str">
        <f t="shared" ca="1" si="0"/>
        <v>2 año, 2 mes</v>
      </c>
      <c r="I307" s="97" t="str">
        <f>IF(ISERROR(VLOOKUP('Salidas Pacientes'!$C307,'BD Pacientes'!$A:$I,6,FALSE)),"",VLOOKUP('Salidas Pacientes'!$C307,'BD Pacientes'!$A:$I,6,FALSE))</f>
        <v>AV 5BN # 64N-80</v>
      </c>
      <c r="J307" s="98">
        <f>IF(ISERROR(VLOOKUP('Salidas Pacientes'!$C307,'BD Pacientes'!$A:$I,7,FALSE)),"",VLOOKUP('Salidas Pacientes'!$C307,'BD Pacientes'!$A:$I,7,FALSE))</f>
        <v>1143835116</v>
      </c>
      <c r="K307" s="99" t="str">
        <f>IF(ISERROR(VLOOKUP('Salidas Pacientes'!$C307,'BD Pacientes'!$A:$I,8,FALSE)),"",VLOOKUP('Salidas Pacientes'!$C307,'BD Pacientes'!$A:$I,8,FALSE))</f>
        <v>DIANA RODRIGUEZ</v>
      </c>
      <c r="L307" s="17">
        <f>IF(ISERROR(VLOOKUP('Salidas Pacientes'!$C307,'BD Pacientes'!$A:$I,9,FALSE)),"",VLOOKUP('Salidas Pacientes'!$C307,'BD Pacientes'!$A:$I,9,FALSE))</f>
        <v>3046685324</v>
      </c>
      <c r="M307" s="17" t="s">
        <v>77</v>
      </c>
      <c r="N307" s="16" t="str">
        <f>IF(ISERROR(VLOOKUP('Salidas Pacientes'!$M307,Inventario!$A$2:$M$21,2,FALSE)),"",VLOOKUP('Salidas Pacientes'!$M307,Inventario!$A$2:$M$21,2,FALSE))</f>
        <v>Hexaxim</v>
      </c>
      <c r="O307" s="16" t="str">
        <f>IF(ISERROR(VLOOKUP('Salidas Pacientes'!$M307,Inventario!$A$2:$M$21,3,FALSE)),"",VLOOKUP('Salidas Pacientes'!$M307,Inventario!$A$2:$M$21,3,FALSE))</f>
        <v>DPAT + VPI + HIB + HB</v>
      </c>
      <c r="P307" s="100" t="str">
        <f>IF(ISERROR(VLOOKUP('Salidas Pacientes'!$M307,Inventario!$A$2:$M$21,4,FALSE)),"",VLOOKUP('Salidas Pacientes'!$M307,Inventario!$A$2:$M$21,4,FALSE))</f>
        <v>IPS FARALLONES</v>
      </c>
      <c r="Q307" s="100" t="str">
        <f>IF(ISERROR(VLOOKUP('Salidas Pacientes'!$M307,Inventario!$A$2:$M$21,5,FALSE)),"",VLOOKUP('Salidas Pacientes'!$M307,Inventario!$A$2:$M$21,5,FALSE))</f>
        <v>Sanofi</v>
      </c>
      <c r="R307" s="17" t="str">
        <f>IF(ISERROR(VLOOKUP('Salidas Pacientes'!$M307,Inventario!$A$2:$M$21,6,FALSE)),"",VLOOKUP('Salidas Pacientes'!$M307,Inventario!$A$2:$M$21,6,FALSE))</f>
        <v>3800</v>
      </c>
      <c r="S307" s="101" t="s">
        <v>184</v>
      </c>
      <c r="T307" s="102">
        <f>IF(ISERROR(VLOOKUP('Salidas Pacientes'!$S307,Entradas!$H$1:$I$412,2,FALSE)),"",VLOOKUP('Salidas Pacientes'!$S307,Entradas!$H$1:$I$412,2,FALSE))</f>
        <v>44773</v>
      </c>
      <c r="U307" s="98"/>
      <c r="V307" s="98">
        <v>1</v>
      </c>
      <c r="W307" s="105"/>
    </row>
    <row r="308" spans="1:23" ht="15.75" hidden="1" customHeight="1" outlineLevel="1">
      <c r="A308" s="95">
        <v>44550</v>
      </c>
      <c r="B308" s="95" t="s">
        <v>276</v>
      </c>
      <c r="C308" s="98">
        <v>1232816464</v>
      </c>
      <c r="D308" s="17" t="str">
        <f>IF(ISERROR(VLOOKUP('Salidas Pacientes'!$C308,'BD Pacientes'!$A:I,2,FALSE)),"",VLOOKUP('Salidas Pacientes'!$C308,'BD Pacientes'!$A:I,2,FALSE))</f>
        <v>RC</v>
      </c>
      <c r="E308" s="16" t="str">
        <f>IF(ISERROR(VLOOKUP('Salidas Pacientes'!$C308,'BD Pacientes'!$A:I,3,FALSE)),"",VLOOKUP('Salidas Pacientes'!$C308,'BD Pacientes'!$A:I,3,FALSE))</f>
        <v>EMILIANO LUCIO RODRIGUEZ</v>
      </c>
      <c r="F308" s="17" t="str">
        <f>IF(ISERROR(VLOOKUP('Salidas Pacientes'!$C308,'BD Pacientes'!$A:I,4,FALSE)),"",VLOOKUP('Salidas Pacientes'!$C308,'BD Pacientes'!$A:I,4,FALSE))</f>
        <v>M</v>
      </c>
      <c r="G308" s="95">
        <f>IF(ISERROR(VLOOKUP('Salidas Pacientes'!$C308,'BD Pacientes'!$A:I,5,FALSE)),"",VLOOKUP('Salidas Pacientes'!$C308,'BD Pacientes'!$A:I,5,FALSE))</f>
        <v>44362</v>
      </c>
      <c r="H308" s="95" t="str">
        <f t="shared" ca="1" si="0"/>
        <v>2 año, 2 mes</v>
      </c>
      <c r="I308" s="97" t="str">
        <f>IF(ISERROR(VLOOKUP('Salidas Pacientes'!$C308,'BD Pacientes'!$A:$I,6,FALSE)),"",VLOOKUP('Salidas Pacientes'!$C308,'BD Pacientes'!$A:$I,6,FALSE))</f>
        <v>AV 5BN # 64N-80</v>
      </c>
      <c r="J308" s="98">
        <f>IF(ISERROR(VLOOKUP('Salidas Pacientes'!$C308,'BD Pacientes'!$A:$I,7,FALSE)),"",VLOOKUP('Salidas Pacientes'!$C308,'BD Pacientes'!$A:$I,7,FALSE))</f>
        <v>1143835116</v>
      </c>
      <c r="K308" s="99" t="str">
        <f>IF(ISERROR(VLOOKUP('Salidas Pacientes'!$C308,'BD Pacientes'!$A:$I,8,FALSE)),"",VLOOKUP('Salidas Pacientes'!$C308,'BD Pacientes'!$A:$I,8,FALSE))</f>
        <v>DIANA RODRIGUEZ</v>
      </c>
      <c r="L308" s="17">
        <f>IF(ISERROR(VLOOKUP('Salidas Pacientes'!$C308,'BD Pacientes'!$A:$I,9,FALSE)),"",VLOOKUP('Salidas Pacientes'!$C308,'BD Pacientes'!$A:$I,9,FALSE))</f>
        <v>3046685324</v>
      </c>
      <c r="M308" s="17" t="s">
        <v>54</v>
      </c>
      <c r="N308" s="16" t="str">
        <f>IF(ISERROR(VLOOKUP('Salidas Pacientes'!$M308,Inventario!$A$2:$M$21,2,FALSE)),"",VLOOKUP('Salidas Pacientes'!$M308,Inventario!$A$2:$M$21,2,FALSE))</f>
        <v>Prevenar</v>
      </c>
      <c r="O308" s="16" t="str">
        <f>IF(ISERROR(VLOOKUP('Salidas Pacientes'!$M308,Inventario!$A$2:$M$21,3,FALSE)),"",VLOOKUP('Salidas Pacientes'!$M308,Inventario!$A$2:$M$21,3,FALSE))</f>
        <v>Neumococo 13V</v>
      </c>
      <c r="P308" s="100" t="str">
        <f>IF(ISERROR(VLOOKUP('Salidas Pacientes'!$M308,Inventario!$A$2:$M$21,4,FALSE)),"",VLOOKUP('Salidas Pacientes'!$M308,Inventario!$A$2:$M$21,4,FALSE))</f>
        <v>Cobo Medical</v>
      </c>
      <c r="Q308" s="100" t="str">
        <f>IF(ISERROR(VLOOKUP('Salidas Pacientes'!$M308,Inventario!$A$2:$M$21,5,FALSE)),"",VLOOKUP('Salidas Pacientes'!$M308,Inventario!$A$2:$M$21,5,FALSE))</f>
        <v>Pfizer</v>
      </c>
      <c r="R308" s="17" t="str">
        <f>IF(ISERROR(VLOOKUP('Salidas Pacientes'!$M308,Inventario!$A$2:$M$21,6,FALSE)),"",VLOOKUP('Salidas Pacientes'!$M308,Inventario!$A$2:$M$21,6,FALSE))</f>
        <v>2156</v>
      </c>
      <c r="S308" s="101" t="s">
        <v>167</v>
      </c>
      <c r="T308" s="102">
        <f>IF(ISERROR(VLOOKUP('Salidas Pacientes'!$S308,Entradas!$H$1:$I$412,2,FALSE)),"",VLOOKUP('Salidas Pacientes'!$S308,Entradas!$H$1:$I$412,2,FALSE))</f>
        <v>44865</v>
      </c>
      <c r="U308" s="98"/>
      <c r="V308" s="98">
        <v>1</v>
      </c>
      <c r="W308" s="105"/>
    </row>
    <row r="309" spans="1:23" ht="15.75" hidden="1" customHeight="1" outlineLevel="1">
      <c r="A309" s="95">
        <v>44550</v>
      </c>
      <c r="B309" s="95" t="s">
        <v>276</v>
      </c>
      <c r="C309" s="98">
        <v>1232816464</v>
      </c>
      <c r="D309" s="17" t="str">
        <f>IF(ISERROR(VLOOKUP('Salidas Pacientes'!$C309,'BD Pacientes'!$A:I,2,FALSE)),"",VLOOKUP('Salidas Pacientes'!$C309,'BD Pacientes'!$A:I,2,FALSE))</f>
        <v>RC</v>
      </c>
      <c r="E309" s="16" t="str">
        <f>IF(ISERROR(VLOOKUP('Salidas Pacientes'!$C309,'BD Pacientes'!$A:I,3,FALSE)),"",VLOOKUP('Salidas Pacientes'!$C309,'BD Pacientes'!$A:I,3,FALSE))</f>
        <v>EMILIANO LUCIO RODRIGUEZ</v>
      </c>
      <c r="F309" s="17" t="str">
        <f>IF(ISERROR(VLOOKUP('Salidas Pacientes'!$C309,'BD Pacientes'!$A:I,4,FALSE)),"",VLOOKUP('Salidas Pacientes'!$C309,'BD Pacientes'!$A:I,4,FALSE))</f>
        <v>M</v>
      </c>
      <c r="G309" s="95">
        <f>IF(ISERROR(VLOOKUP('Salidas Pacientes'!$C309,'BD Pacientes'!$A:I,5,FALSE)),"",VLOOKUP('Salidas Pacientes'!$C309,'BD Pacientes'!$A:I,5,FALSE))</f>
        <v>44362</v>
      </c>
      <c r="H309" s="95" t="str">
        <f t="shared" ca="1" si="0"/>
        <v>2 año, 2 mes</v>
      </c>
      <c r="I309" s="97" t="str">
        <f>IF(ISERROR(VLOOKUP('Salidas Pacientes'!$C309,'BD Pacientes'!$A:$I,6,FALSE)),"",VLOOKUP('Salidas Pacientes'!$C309,'BD Pacientes'!$A:$I,6,FALSE))</f>
        <v>AV 5BN # 64N-80</v>
      </c>
      <c r="J309" s="98">
        <f>IF(ISERROR(VLOOKUP('Salidas Pacientes'!$C309,'BD Pacientes'!$A:$I,7,FALSE)),"",VLOOKUP('Salidas Pacientes'!$C309,'BD Pacientes'!$A:$I,7,FALSE))</f>
        <v>1143835116</v>
      </c>
      <c r="K309" s="99" t="str">
        <f>IF(ISERROR(VLOOKUP('Salidas Pacientes'!$C309,'BD Pacientes'!$A:$I,8,FALSE)),"",VLOOKUP('Salidas Pacientes'!$C309,'BD Pacientes'!$A:$I,8,FALSE))</f>
        <v>DIANA RODRIGUEZ</v>
      </c>
      <c r="L309" s="17">
        <f>IF(ISERROR(VLOOKUP('Salidas Pacientes'!$C309,'BD Pacientes'!$A:$I,9,FALSE)),"",VLOOKUP('Salidas Pacientes'!$C309,'BD Pacientes'!$A:$I,9,FALSE))</f>
        <v>3046685324</v>
      </c>
      <c r="M309" s="17" t="s">
        <v>96</v>
      </c>
      <c r="N309" s="16" t="str">
        <f>IF(ISERROR(VLOOKUP('Salidas Pacientes'!$M309,Inventario!$A$2:$M$21,2,FALSE)),"",VLOOKUP('Salidas Pacientes'!$M309,Inventario!$A$2:$M$21,2,FALSE))</f>
        <v>Rotateq</v>
      </c>
      <c r="O309" s="16" t="str">
        <f>IF(ISERROR(VLOOKUP('Salidas Pacientes'!$M309,Inventario!$A$2:$M$21,3,FALSE)),"",VLOOKUP('Salidas Pacientes'!$M309,Inventario!$A$2:$M$21,3,FALSE))</f>
        <v>Rotavirus Vivo Atenuado</v>
      </c>
      <c r="P309" s="100" t="str">
        <f>IF(ISERROR(VLOOKUP('Salidas Pacientes'!$M309,Inventario!$A$2:$M$21,4,FALSE)),"",VLOOKUP('Salidas Pacientes'!$M309,Inventario!$A$2:$M$21,4,FALSE))</f>
        <v>IPS FARALLONES</v>
      </c>
      <c r="Q309" s="100" t="str">
        <f>IF(ISERROR(VLOOKUP('Salidas Pacientes'!$M309,Inventario!$A$2:$M$21,5,FALSE)),"",VLOOKUP('Salidas Pacientes'!$M309,Inventario!$A$2:$M$21,5,FALSE))</f>
        <v>Merck</v>
      </c>
      <c r="R309" s="17" t="str">
        <f>IF(ISERROR(VLOOKUP('Salidas Pacientes'!$M309,Inventario!$A$2:$M$21,6,FALSE)),"",VLOOKUP('Salidas Pacientes'!$M309,Inventario!$A$2:$M$21,6,FALSE))</f>
        <v>1800</v>
      </c>
      <c r="S309" s="101" t="s">
        <v>182</v>
      </c>
      <c r="T309" s="102">
        <f>IF(ISERROR(VLOOKUP('Salidas Pacientes'!$S309,Entradas!$H$1:$I$412,2,FALSE)),"",VLOOKUP('Salidas Pacientes'!$S309,Entradas!$H$1:$I$412,2,FALSE))</f>
        <v>44973</v>
      </c>
      <c r="U309" s="98"/>
      <c r="V309" s="98">
        <v>1</v>
      </c>
      <c r="W309" s="105"/>
    </row>
    <row r="310" spans="1:23" ht="15.75" hidden="1" customHeight="1" outlineLevel="1">
      <c r="A310" s="95">
        <v>44550</v>
      </c>
      <c r="B310" s="95" t="s">
        <v>276</v>
      </c>
      <c r="C310" s="98">
        <v>1232816464</v>
      </c>
      <c r="D310" s="17" t="str">
        <f>IF(ISERROR(VLOOKUP('Salidas Pacientes'!$C310,'BD Pacientes'!$A:I,2,FALSE)),"",VLOOKUP('Salidas Pacientes'!$C310,'BD Pacientes'!$A:I,2,FALSE))</f>
        <v>RC</v>
      </c>
      <c r="E310" s="16" t="str">
        <f>IF(ISERROR(VLOOKUP('Salidas Pacientes'!$C310,'BD Pacientes'!$A:I,3,FALSE)),"",VLOOKUP('Salidas Pacientes'!$C310,'BD Pacientes'!$A:I,3,FALSE))</f>
        <v>EMILIANO LUCIO RODRIGUEZ</v>
      </c>
      <c r="F310" s="17" t="str">
        <f>IF(ISERROR(VLOOKUP('Salidas Pacientes'!$C310,'BD Pacientes'!$A:I,4,FALSE)),"",VLOOKUP('Salidas Pacientes'!$C310,'BD Pacientes'!$A:I,4,FALSE))</f>
        <v>M</v>
      </c>
      <c r="G310" s="95">
        <f>IF(ISERROR(VLOOKUP('Salidas Pacientes'!$C310,'BD Pacientes'!$A:I,5,FALSE)),"",VLOOKUP('Salidas Pacientes'!$C310,'BD Pacientes'!$A:I,5,FALSE))</f>
        <v>44362</v>
      </c>
      <c r="H310" s="95" t="str">
        <f t="shared" ca="1" si="0"/>
        <v>2 año, 2 mes</v>
      </c>
      <c r="I310" s="97" t="str">
        <f>IF(ISERROR(VLOOKUP('Salidas Pacientes'!$C310,'BD Pacientes'!$A:$I,6,FALSE)),"",VLOOKUP('Salidas Pacientes'!$C310,'BD Pacientes'!$A:$I,6,FALSE))</f>
        <v>AV 5BN # 64N-80</v>
      </c>
      <c r="J310" s="98">
        <f>IF(ISERROR(VLOOKUP('Salidas Pacientes'!$C310,'BD Pacientes'!$A:$I,7,FALSE)),"",VLOOKUP('Salidas Pacientes'!$C310,'BD Pacientes'!$A:$I,7,FALSE))</f>
        <v>1143835116</v>
      </c>
      <c r="K310" s="99" t="str">
        <f>IF(ISERROR(VLOOKUP('Salidas Pacientes'!$C310,'BD Pacientes'!$A:$I,8,FALSE)),"",VLOOKUP('Salidas Pacientes'!$C310,'BD Pacientes'!$A:$I,8,FALSE))</f>
        <v>DIANA RODRIGUEZ</v>
      </c>
      <c r="L310" s="17">
        <f>IF(ISERROR(VLOOKUP('Salidas Pacientes'!$C310,'BD Pacientes'!$A:$I,9,FALSE)),"",VLOOKUP('Salidas Pacientes'!$C310,'BD Pacientes'!$A:$I,9,FALSE))</f>
        <v>3046685324</v>
      </c>
      <c r="M310" s="17" t="s">
        <v>89</v>
      </c>
      <c r="N310" s="16" t="str">
        <f>IF(ISERROR(VLOOKUP('Salidas Pacientes'!$M310,Inventario!$A$2:$M$21,2,FALSE)),"",VLOOKUP('Salidas Pacientes'!$M310,Inventario!$A$2:$M$21,2,FALSE))</f>
        <v>Fluquadri</v>
      </c>
      <c r="O310" s="16" t="str">
        <f>IF(ISERROR(VLOOKUP('Salidas Pacientes'!$M310,Inventario!$A$2:$M$21,3,FALSE)),"",VLOOKUP('Salidas Pacientes'!$M310,Inventario!$A$2:$M$21,3,FALSE))</f>
        <v>Influenza</v>
      </c>
      <c r="P310" s="100" t="str">
        <f>IF(ISERROR(VLOOKUP('Salidas Pacientes'!$M310,Inventario!$A$2:$M$21,4,FALSE)),"",VLOOKUP('Salidas Pacientes'!$M310,Inventario!$A$2:$M$21,4,FALSE))</f>
        <v>IPS FARALLONES</v>
      </c>
      <c r="Q310" s="100" t="str">
        <f>IF(ISERROR(VLOOKUP('Salidas Pacientes'!$M310,Inventario!$A$2:$M$21,5,FALSE)),"",VLOOKUP('Salidas Pacientes'!$M310,Inventario!$A$2:$M$21,5,FALSE))</f>
        <v>Sanofi</v>
      </c>
      <c r="R310" s="17" t="str">
        <f>IF(ISERROR(VLOOKUP('Salidas Pacientes'!$M310,Inventario!$A$2:$M$21,6,FALSE)),"",VLOOKUP('Salidas Pacientes'!$M310,Inventario!$A$2:$M$21,6,FALSE))</f>
        <v>164992</v>
      </c>
      <c r="S310" s="101" t="s">
        <v>181</v>
      </c>
      <c r="T310" s="102">
        <f>IF(ISERROR(VLOOKUP('Salidas Pacientes'!$S310,Entradas!$H$1:$I$412,2,FALSE)),"",VLOOKUP('Salidas Pacientes'!$S310,Entradas!$H$1:$I$412,2,FALSE))</f>
        <v>44561</v>
      </c>
      <c r="U310" s="98"/>
      <c r="V310" s="98">
        <v>1</v>
      </c>
      <c r="W310" s="105"/>
    </row>
    <row r="311" spans="1:23" ht="15.75" hidden="1" customHeight="1" outlineLevel="1">
      <c r="A311" s="95">
        <v>44551</v>
      </c>
      <c r="B311" s="95" t="s">
        <v>276</v>
      </c>
      <c r="C311" s="98">
        <v>1108260610</v>
      </c>
      <c r="D311" s="17" t="str">
        <f>IF(ISERROR(VLOOKUP('Salidas Pacientes'!$C311,'BD Pacientes'!$A:I,2,FALSE)),"",VLOOKUP('Salidas Pacientes'!$C311,'BD Pacientes'!$A:I,2,FALSE))</f>
        <v>RC</v>
      </c>
      <c r="E311" s="16" t="str">
        <f>IF(ISERROR(VLOOKUP('Salidas Pacientes'!$C311,'BD Pacientes'!$A:I,3,FALSE)),"",VLOOKUP('Salidas Pacientes'!$C311,'BD Pacientes'!$A:I,3,FALSE))</f>
        <v>SALVATORE STRAZZERI BOCANEGRA</v>
      </c>
      <c r="F311" s="17" t="str">
        <f>IF(ISERROR(VLOOKUP('Salidas Pacientes'!$C311,'BD Pacientes'!$A:I,4,FALSE)),"",VLOOKUP('Salidas Pacientes'!$C311,'BD Pacientes'!$A:I,4,FALSE))</f>
        <v>M</v>
      </c>
      <c r="G311" s="95">
        <f>IF(ISERROR(VLOOKUP('Salidas Pacientes'!$C311,'BD Pacientes'!$A:I,5,FALSE)),"",VLOOKUP('Salidas Pacientes'!$C311,'BD Pacientes'!$A:I,5,FALSE))</f>
        <v>0</v>
      </c>
      <c r="H311" s="95" t="str">
        <f t="shared" ca="1" si="0"/>
        <v>123 año, 7 mes</v>
      </c>
      <c r="I311" s="97" t="str">
        <f>IF(ISERROR(VLOOKUP('Salidas Pacientes'!$C311,'BD Pacientes'!$A:$I,6,FALSE)),"",VLOOKUP('Salidas Pacientes'!$C311,'BD Pacientes'!$A:$I,6,FALSE))</f>
        <v xml:space="preserve">CRA 55 #13-44 </v>
      </c>
      <c r="J311" s="98">
        <f>IF(ISERROR(VLOOKUP('Salidas Pacientes'!$C311,'BD Pacientes'!$A:$I,7,FALSE)),"",VLOOKUP('Salidas Pacientes'!$C311,'BD Pacientes'!$A:$I,7,FALSE))</f>
        <v>0</v>
      </c>
      <c r="K311" s="99">
        <f>IF(ISERROR(VLOOKUP('Salidas Pacientes'!$C311,'BD Pacientes'!$A:$I,8,FALSE)),"",VLOOKUP('Salidas Pacientes'!$C311,'BD Pacientes'!$A:$I,8,FALSE))</f>
        <v>0</v>
      </c>
      <c r="L311" s="17">
        <f>IF(ISERROR(VLOOKUP('Salidas Pacientes'!$C311,'BD Pacientes'!$A:$I,9,FALSE)),"",VLOOKUP('Salidas Pacientes'!$C311,'BD Pacientes'!$A:$I,9,FALSE))</f>
        <v>0</v>
      </c>
      <c r="M311" s="17" t="s">
        <v>47</v>
      </c>
      <c r="N311" s="16" t="str">
        <f>IF(ISERROR(VLOOKUP('Salidas Pacientes'!$M311,Inventario!$A$2:$M$21,2,FALSE)),"",VLOOKUP('Salidas Pacientes'!$M311,Inventario!$A$2:$M$21,2,FALSE))</f>
        <v>Nimenrix</v>
      </c>
      <c r="O311" s="16" t="str">
        <f>IF(ISERROR(VLOOKUP('Salidas Pacientes'!$M311,Inventario!$A$2:$M$21,3,FALSE)),"",VLOOKUP('Salidas Pacientes'!$M311,Inventario!$A$2:$M$21,3,FALSE))</f>
        <v>Meningococo</v>
      </c>
      <c r="P311" s="100" t="str">
        <f>IF(ISERROR(VLOOKUP('Salidas Pacientes'!$M311,Inventario!$A$2:$M$21,4,FALSE)),"",VLOOKUP('Salidas Pacientes'!$M311,Inventario!$A$2:$M$21,4,FALSE))</f>
        <v>Cobo Medical</v>
      </c>
      <c r="Q311" s="100" t="str">
        <f>IF(ISERROR(VLOOKUP('Salidas Pacientes'!$M311,Inventario!$A$2:$M$21,5,FALSE)),"",VLOOKUP('Salidas Pacientes'!$M311,Inventario!$A$2:$M$21,5,FALSE))</f>
        <v>Pfizer</v>
      </c>
      <c r="R311" s="17" t="str">
        <f>IF(ISERROR(VLOOKUP('Salidas Pacientes'!$M311,Inventario!$A$2:$M$21,6,FALSE)),"",VLOOKUP('Salidas Pacientes'!$M311,Inventario!$A$2:$M$21,6,FALSE))</f>
        <v>3904</v>
      </c>
      <c r="S311" s="101" t="s">
        <v>173</v>
      </c>
      <c r="T311" s="102">
        <f>IF(ISERROR(VLOOKUP('Salidas Pacientes'!$S311,Entradas!$H$1:$I$412,2,FALSE)),"",VLOOKUP('Salidas Pacientes'!$S311,Entradas!$H$1:$I$412,2,FALSE))</f>
        <v>45077</v>
      </c>
      <c r="U311" s="98"/>
      <c r="V311" s="98">
        <v>1</v>
      </c>
      <c r="W311" s="105"/>
    </row>
    <row r="312" spans="1:23" ht="15.75" hidden="1" customHeight="1" outlineLevel="1">
      <c r="A312" s="95">
        <v>44551</v>
      </c>
      <c r="B312" s="95" t="s">
        <v>276</v>
      </c>
      <c r="C312" s="98">
        <v>1232815382</v>
      </c>
      <c r="D312" s="17" t="str">
        <f>IF(ISERROR(VLOOKUP('Salidas Pacientes'!$C312,'BD Pacientes'!$A:I,2,FALSE)),"",VLOOKUP('Salidas Pacientes'!$C312,'BD Pacientes'!$A:I,2,FALSE))</f>
        <v>RC</v>
      </c>
      <c r="E312" s="16" t="str">
        <f>IF(ISERROR(VLOOKUP('Salidas Pacientes'!$C312,'BD Pacientes'!$A:I,3,FALSE)),"",VLOOKUP('Salidas Pacientes'!$C312,'BD Pacientes'!$A:I,3,FALSE))</f>
        <v>GUADALUPE PAZ SERRANO</v>
      </c>
      <c r="F312" s="17" t="str">
        <f>IF(ISERROR(VLOOKUP('Salidas Pacientes'!$C312,'BD Pacientes'!$A:I,4,FALSE)),"",VLOOKUP('Salidas Pacientes'!$C312,'BD Pacientes'!$A:I,4,FALSE))</f>
        <v>F</v>
      </c>
      <c r="G312" s="95">
        <f>IF(ISERROR(VLOOKUP('Salidas Pacientes'!$C312,'BD Pacientes'!$A:I,5,FALSE)),"",VLOOKUP('Salidas Pacientes'!$C312,'BD Pacientes'!$A:I,5,FALSE))</f>
        <v>0</v>
      </c>
      <c r="H312" s="95" t="str">
        <f t="shared" ca="1" si="0"/>
        <v>123 año, 7 mes</v>
      </c>
      <c r="I312" s="97" t="str">
        <f>IF(ISERROR(VLOOKUP('Salidas Pacientes'!$C312,'BD Pacientes'!$A:$I,6,FALSE)),"",VLOOKUP('Salidas Pacientes'!$C312,'BD Pacientes'!$A:$I,6,FALSE))</f>
        <v>CRA 49A # 13A-60</v>
      </c>
      <c r="J312" s="98">
        <f>IF(ISERROR(VLOOKUP('Salidas Pacientes'!$C312,'BD Pacientes'!$A:$I,7,FALSE)),"",VLOOKUP('Salidas Pacientes'!$C312,'BD Pacientes'!$A:$I,7,FALSE))</f>
        <v>0</v>
      </c>
      <c r="K312" s="99">
        <f>IF(ISERROR(VLOOKUP('Salidas Pacientes'!$C312,'BD Pacientes'!$A:$I,8,FALSE)),"",VLOOKUP('Salidas Pacientes'!$C312,'BD Pacientes'!$A:$I,8,FALSE))</f>
        <v>0</v>
      </c>
      <c r="L312" s="17">
        <f>IF(ISERROR(VLOOKUP('Salidas Pacientes'!$C312,'BD Pacientes'!$A:$I,9,FALSE)),"",VLOOKUP('Salidas Pacientes'!$C312,'BD Pacientes'!$A:$I,9,FALSE))</f>
        <v>0</v>
      </c>
      <c r="M312" s="17" t="s">
        <v>89</v>
      </c>
      <c r="N312" s="16" t="str">
        <f>IF(ISERROR(VLOOKUP('Salidas Pacientes'!$M312,Inventario!$A$2:$M$21,2,FALSE)),"",VLOOKUP('Salidas Pacientes'!$M312,Inventario!$A$2:$M$21,2,FALSE))</f>
        <v>Fluquadri</v>
      </c>
      <c r="O312" s="16" t="str">
        <f>IF(ISERROR(VLOOKUP('Salidas Pacientes'!$M312,Inventario!$A$2:$M$21,3,FALSE)),"",VLOOKUP('Salidas Pacientes'!$M312,Inventario!$A$2:$M$21,3,FALSE))</f>
        <v>Influenza</v>
      </c>
      <c r="P312" s="100" t="str">
        <f>IF(ISERROR(VLOOKUP('Salidas Pacientes'!$M312,Inventario!$A$2:$M$21,4,FALSE)),"",VLOOKUP('Salidas Pacientes'!$M312,Inventario!$A$2:$M$21,4,FALSE))</f>
        <v>IPS FARALLONES</v>
      </c>
      <c r="Q312" s="100" t="str">
        <f>IF(ISERROR(VLOOKUP('Salidas Pacientes'!$M312,Inventario!$A$2:$M$21,5,FALSE)),"",VLOOKUP('Salidas Pacientes'!$M312,Inventario!$A$2:$M$21,5,FALSE))</f>
        <v>Sanofi</v>
      </c>
      <c r="R312" s="17" t="str">
        <f>IF(ISERROR(VLOOKUP('Salidas Pacientes'!$M312,Inventario!$A$2:$M$21,6,FALSE)),"",VLOOKUP('Salidas Pacientes'!$M312,Inventario!$A$2:$M$21,6,FALSE))</f>
        <v>164992</v>
      </c>
      <c r="S312" s="101" t="s">
        <v>181</v>
      </c>
      <c r="T312" s="102">
        <f>IF(ISERROR(VLOOKUP('Salidas Pacientes'!$S312,Entradas!$H$1:$I$412,2,FALSE)),"",VLOOKUP('Salidas Pacientes'!$S312,Entradas!$H$1:$I$412,2,FALSE))</f>
        <v>44561</v>
      </c>
      <c r="U312" s="98"/>
      <c r="V312" s="98">
        <v>1</v>
      </c>
      <c r="W312" s="105"/>
    </row>
    <row r="313" spans="1:23" ht="15.75" hidden="1" customHeight="1" outlineLevel="1">
      <c r="A313" s="95">
        <v>44552</v>
      </c>
      <c r="B313" s="95" t="s">
        <v>276</v>
      </c>
      <c r="C313" s="98">
        <v>1232816176</v>
      </c>
      <c r="D313" s="17" t="str">
        <f>IF(ISERROR(VLOOKUP('Salidas Pacientes'!$C313,'BD Pacientes'!$A:I,2,FALSE)),"",VLOOKUP('Salidas Pacientes'!$C313,'BD Pacientes'!$A:I,2,FALSE))</f>
        <v>RC</v>
      </c>
      <c r="E313" s="16" t="str">
        <f>IF(ISERROR(VLOOKUP('Salidas Pacientes'!$C313,'BD Pacientes'!$A:I,3,FALSE)),"",VLOOKUP('Salidas Pacientes'!$C313,'BD Pacientes'!$A:I,3,FALSE))</f>
        <v>ANTONELLA SALAZAR ROMAN</v>
      </c>
      <c r="F313" s="17" t="str">
        <f>IF(ISERROR(VLOOKUP('Salidas Pacientes'!$C313,'BD Pacientes'!$A:I,4,FALSE)),"",VLOOKUP('Salidas Pacientes'!$C313,'BD Pacientes'!$A:I,4,FALSE))</f>
        <v>F</v>
      </c>
      <c r="G313" s="95">
        <f>IF(ISERROR(VLOOKUP('Salidas Pacientes'!$C313,'BD Pacientes'!$A:I,5,FALSE)),"",VLOOKUP('Salidas Pacientes'!$C313,'BD Pacientes'!$A:I,5,FALSE))</f>
        <v>44336</v>
      </c>
      <c r="H313" s="95" t="str">
        <f t="shared" ca="1" si="0"/>
        <v>2 año, 3 mes</v>
      </c>
      <c r="I313" s="97" t="str">
        <f>IF(ISERROR(VLOOKUP('Salidas Pacientes'!$C313,'BD Pacientes'!$A:$I,6,FALSE)),"",VLOOKUP('Salidas Pacientes'!$C313,'BD Pacientes'!$A:$I,6,FALSE))</f>
        <v>CRA 2B1 # 46B-39</v>
      </c>
      <c r="J313" s="98">
        <f>IF(ISERROR(VLOOKUP('Salidas Pacientes'!$C313,'BD Pacientes'!$A:$I,7,FALSE)),"",VLOOKUP('Salidas Pacientes'!$C313,'BD Pacientes'!$A:$I,7,FALSE))</f>
        <v>1143957497</v>
      </c>
      <c r="K313" s="99" t="str">
        <f>IF(ISERROR(VLOOKUP('Salidas Pacientes'!$C313,'BD Pacientes'!$A:$I,8,FALSE)),"",VLOOKUP('Salidas Pacientes'!$C313,'BD Pacientes'!$A:$I,8,FALSE))</f>
        <v xml:space="preserve">MARILADY ROMAN </v>
      </c>
      <c r="L313" s="17">
        <f>IF(ISERROR(VLOOKUP('Salidas Pacientes'!$C313,'BD Pacientes'!$A:$I,9,FALSE)),"",VLOOKUP('Salidas Pacientes'!$C313,'BD Pacientes'!$A:$I,9,FALSE))</f>
        <v>3156507007</v>
      </c>
      <c r="M313" s="17" t="s">
        <v>89</v>
      </c>
      <c r="N313" s="16" t="str">
        <f>IF(ISERROR(VLOOKUP('Salidas Pacientes'!$M313,Inventario!$A$2:$M$21,2,FALSE)),"",VLOOKUP('Salidas Pacientes'!$M313,Inventario!$A$2:$M$21,2,FALSE))</f>
        <v>Fluquadri</v>
      </c>
      <c r="O313" s="16" t="str">
        <f>IF(ISERROR(VLOOKUP('Salidas Pacientes'!$M313,Inventario!$A$2:$M$21,3,FALSE)),"",VLOOKUP('Salidas Pacientes'!$M313,Inventario!$A$2:$M$21,3,FALSE))</f>
        <v>Influenza</v>
      </c>
      <c r="P313" s="100" t="str">
        <f>IF(ISERROR(VLOOKUP('Salidas Pacientes'!$M313,Inventario!$A$2:$M$21,4,FALSE)),"",VLOOKUP('Salidas Pacientes'!$M313,Inventario!$A$2:$M$21,4,FALSE))</f>
        <v>IPS FARALLONES</v>
      </c>
      <c r="Q313" s="100" t="str">
        <f>IF(ISERROR(VLOOKUP('Salidas Pacientes'!$M313,Inventario!$A$2:$M$21,5,FALSE)),"",VLOOKUP('Salidas Pacientes'!$M313,Inventario!$A$2:$M$21,5,FALSE))</f>
        <v>Sanofi</v>
      </c>
      <c r="R313" s="17" t="str">
        <f>IF(ISERROR(VLOOKUP('Salidas Pacientes'!$M313,Inventario!$A$2:$M$21,6,FALSE)),"",VLOOKUP('Salidas Pacientes'!$M313,Inventario!$A$2:$M$21,6,FALSE))</f>
        <v>164992</v>
      </c>
      <c r="S313" s="101" t="s">
        <v>181</v>
      </c>
      <c r="T313" s="102">
        <f>IF(ISERROR(VLOOKUP('Salidas Pacientes'!$S313,Entradas!$H$1:$I$412,2,FALSE)),"",VLOOKUP('Salidas Pacientes'!$S313,Entradas!$H$1:$I$412,2,FALSE))</f>
        <v>44561</v>
      </c>
      <c r="U313" s="98"/>
      <c r="V313" s="98">
        <v>1</v>
      </c>
      <c r="W313" s="105"/>
    </row>
    <row r="314" spans="1:23" ht="15.75" hidden="1" customHeight="1" outlineLevel="1">
      <c r="A314" s="95">
        <v>44554</v>
      </c>
      <c r="B314" s="95" t="s">
        <v>276</v>
      </c>
      <c r="C314" s="98">
        <v>1023561695</v>
      </c>
      <c r="D314" s="17" t="str">
        <f>IF(ISERROR(VLOOKUP('Salidas Pacientes'!$C314,'BD Pacientes'!$A:I,2,FALSE)),"",VLOOKUP('Salidas Pacientes'!$C314,'BD Pacientes'!$A:I,2,FALSE))</f>
        <v>RC</v>
      </c>
      <c r="E314" s="16" t="str">
        <f>IF(ISERROR(VLOOKUP('Salidas Pacientes'!$C314,'BD Pacientes'!$A:I,3,FALSE)),"",VLOOKUP('Salidas Pacientes'!$C314,'BD Pacientes'!$A:I,3,FALSE))</f>
        <v>GABRIELA SANCHEZ BENAVIDES</v>
      </c>
      <c r="F314" s="17" t="str">
        <f>IF(ISERROR(VLOOKUP('Salidas Pacientes'!$C314,'BD Pacientes'!$A:I,4,FALSE)),"",VLOOKUP('Salidas Pacientes'!$C314,'BD Pacientes'!$A:I,4,FALSE))</f>
        <v>F</v>
      </c>
      <c r="G314" s="95">
        <f>IF(ISERROR(VLOOKUP('Salidas Pacientes'!$C314,'BD Pacientes'!$A:I,5,FALSE)),"",VLOOKUP('Salidas Pacientes'!$C314,'BD Pacientes'!$A:I,5,FALSE))</f>
        <v>44267</v>
      </c>
      <c r="H314" s="95" t="str">
        <f t="shared" ca="1" si="0"/>
        <v>2 año, 5 mes</v>
      </c>
      <c r="I314" s="97" t="str">
        <f>IF(ISERROR(VLOOKUP('Salidas Pacientes'!$C314,'BD Pacientes'!$A:$I,6,FALSE)),"",VLOOKUP('Salidas Pacientes'!$C314,'BD Pacientes'!$A:$I,6,FALSE))</f>
        <v>CALLE 17B # 62-40</v>
      </c>
      <c r="J314" s="98">
        <f>IF(ISERROR(VLOOKUP('Salidas Pacientes'!$C314,'BD Pacientes'!$A:$I,7,FALSE)),"",VLOOKUP('Salidas Pacientes'!$C314,'BD Pacientes'!$A:$I,7,FALSE))</f>
        <v>0</v>
      </c>
      <c r="K314" s="99" t="str">
        <f>IF(ISERROR(VLOOKUP('Salidas Pacientes'!$C314,'BD Pacientes'!$A:$I,8,FALSE)),"",VLOOKUP('Salidas Pacientes'!$C314,'BD Pacientes'!$A:$I,8,FALSE))</f>
        <v>STEPHANY BENAVIDES</v>
      </c>
      <c r="L314" s="17">
        <f>IF(ISERROR(VLOOKUP('Salidas Pacientes'!$C314,'BD Pacientes'!$A:$I,9,FALSE)),"",VLOOKUP('Salidas Pacientes'!$C314,'BD Pacientes'!$A:$I,9,FALSE))</f>
        <v>3006154241</v>
      </c>
      <c r="M314" s="17" t="s">
        <v>47</v>
      </c>
      <c r="N314" s="16" t="str">
        <f>IF(ISERROR(VLOOKUP('Salidas Pacientes'!$M314,Inventario!$A$2:$M$21,2,FALSE)),"",VLOOKUP('Salidas Pacientes'!$M314,Inventario!$A$2:$M$21,2,FALSE))</f>
        <v>Nimenrix</v>
      </c>
      <c r="O314" s="16" t="str">
        <f>IF(ISERROR(VLOOKUP('Salidas Pacientes'!$M314,Inventario!$A$2:$M$21,3,FALSE)),"",VLOOKUP('Salidas Pacientes'!$M314,Inventario!$A$2:$M$21,3,FALSE))</f>
        <v>Meningococo</v>
      </c>
      <c r="P314" s="100" t="str">
        <f>IF(ISERROR(VLOOKUP('Salidas Pacientes'!$M314,Inventario!$A$2:$M$21,4,FALSE)),"",VLOOKUP('Salidas Pacientes'!$M314,Inventario!$A$2:$M$21,4,FALSE))</f>
        <v>Cobo Medical</v>
      </c>
      <c r="Q314" s="100" t="str">
        <f>IF(ISERROR(VLOOKUP('Salidas Pacientes'!$M314,Inventario!$A$2:$M$21,5,FALSE)),"",VLOOKUP('Salidas Pacientes'!$M314,Inventario!$A$2:$M$21,5,FALSE))</f>
        <v>Pfizer</v>
      </c>
      <c r="R314" s="17" t="str">
        <f>IF(ISERROR(VLOOKUP('Salidas Pacientes'!$M314,Inventario!$A$2:$M$21,6,FALSE)),"",VLOOKUP('Salidas Pacientes'!$M314,Inventario!$A$2:$M$21,6,FALSE))</f>
        <v>3904</v>
      </c>
      <c r="S314" s="101" t="s">
        <v>173</v>
      </c>
      <c r="T314" s="102">
        <f>IF(ISERROR(VLOOKUP('Salidas Pacientes'!$S314,Entradas!$H$1:$I$412,2,FALSE)),"",VLOOKUP('Salidas Pacientes'!$S314,Entradas!$H$1:$I$412,2,FALSE))</f>
        <v>45077</v>
      </c>
      <c r="U314" s="98"/>
      <c r="V314" s="98">
        <v>1</v>
      </c>
      <c r="W314" s="105"/>
    </row>
    <row r="315" spans="1:23" ht="15.75" hidden="1" customHeight="1" outlineLevel="1">
      <c r="A315" s="95">
        <v>44557</v>
      </c>
      <c r="B315" s="95" t="s">
        <v>276</v>
      </c>
      <c r="C315" s="98">
        <v>1232818020</v>
      </c>
      <c r="D315" s="17" t="str">
        <f>IF(ISERROR(VLOOKUP('Salidas Pacientes'!$C315,'BD Pacientes'!$A:I,2,FALSE)),"",VLOOKUP('Salidas Pacientes'!$C315,'BD Pacientes'!$A:I,2,FALSE))</f>
        <v>RC</v>
      </c>
      <c r="E315" s="16" t="str">
        <f>IF(ISERROR(VLOOKUP('Salidas Pacientes'!$C315,'BD Pacientes'!$A:I,3,FALSE)),"",VLOOKUP('Salidas Pacientes'!$C315,'BD Pacientes'!$A:I,3,FALSE))</f>
        <v>ROMAN ARIAS CARDONA</v>
      </c>
      <c r="F315" s="17" t="str">
        <f>IF(ISERROR(VLOOKUP('Salidas Pacientes'!$C315,'BD Pacientes'!$A:I,4,FALSE)),"",VLOOKUP('Salidas Pacientes'!$C315,'BD Pacientes'!$A:I,4,FALSE))</f>
        <v>M</v>
      </c>
      <c r="G315" s="95">
        <f>IF(ISERROR(VLOOKUP('Salidas Pacientes'!$C315,'BD Pacientes'!$A:I,5,FALSE)),"",VLOOKUP('Salidas Pacientes'!$C315,'BD Pacientes'!$A:I,5,FALSE))</f>
        <v>44494</v>
      </c>
      <c r="H315" s="95" t="str">
        <f t="shared" ca="1" si="0"/>
        <v>1 año, 9 mes</v>
      </c>
      <c r="I315" s="97" t="str">
        <f>IF(ISERROR(VLOOKUP('Salidas Pacientes'!$C315,'BD Pacientes'!$A:$I,6,FALSE)),"",VLOOKUP('Salidas Pacientes'!$C315,'BD Pacientes'!$A:$I,6,FALSE))</f>
        <v>CRA 98B # 60-115</v>
      </c>
      <c r="J315" s="98">
        <f>IF(ISERROR(VLOOKUP('Salidas Pacientes'!$C315,'BD Pacientes'!$A:$I,7,FALSE)),"",VLOOKUP('Salidas Pacientes'!$C315,'BD Pacientes'!$A:$I,7,FALSE))</f>
        <v>1143976145</v>
      </c>
      <c r="K315" s="99" t="str">
        <f>IF(ISERROR(VLOOKUP('Salidas Pacientes'!$C315,'BD Pacientes'!$A:$I,8,FALSE)),"",VLOOKUP('Salidas Pacientes'!$C315,'BD Pacientes'!$A:$I,8,FALSE))</f>
        <v>LIZZY CARDONA</v>
      </c>
      <c r="L315" s="17">
        <f>IF(ISERROR(VLOOKUP('Salidas Pacientes'!$C315,'BD Pacientes'!$A:$I,9,FALSE)),"",VLOOKUP('Salidas Pacientes'!$C315,'BD Pacientes'!$A:$I,9,FALSE))</f>
        <v>3057681127</v>
      </c>
      <c r="M315" s="17" t="s">
        <v>77</v>
      </c>
      <c r="N315" s="16" t="str">
        <f>IF(ISERROR(VLOOKUP('Salidas Pacientes'!$M315,Inventario!$A$2:$M$21,2,FALSE)),"",VLOOKUP('Salidas Pacientes'!$M315,Inventario!$A$2:$M$21,2,FALSE))</f>
        <v>Hexaxim</v>
      </c>
      <c r="O315" s="16" t="str">
        <f>IF(ISERROR(VLOOKUP('Salidas Pacientes'!$M315,Inventario!$A$2:$M$21,3,FALSE)),"",VLOOKUP('Salidas Pacientes'!$M315,Inventario!$A$2:$M$21,3,FALSE))</f>
        <v>DPAT + VPI + HIB + HB</v>
      </c>
      <c r="P315" s="100" t="str">
        <f>IF(ISERROR(VLOOKUP('Salidas Pacientes'!$M315,Inventario!$A$2:$M$21,4,FALSE)),"",VLOOKUP('Salidas Pacientes'!$M315,Inventario!$A$2:$M$21,4,FALSE))</f>
        <v>IPS FARALLONES</v>
      </c>
      <c r="Q315" s="100" t="str">
        <f>IF(ISERROR(VLOOKUP('Salidas Pacientes'!$M315,Inventario!$A$2:$M$21,5,FALSE)),"",VLOOKUP('Salidas Pacientes'!$M315,Inventario!$A$2:$M$21,5,FALSE))</f>
        <v>Sanofi</v>
      </c>
      <c r="R315" s="17" t="str">
        <f>IF(ISERROR(VLOOKUP('Salidas Pacientes'!$M315,Inventario!$A$2:$M$21,6,FALSE)),"",VLOOKUP('Salidas Pacientes'!$M315,Inventario!$A$2:$M$21,6,FALSE))</f>
        <v>3800</v>
      </c>
      <c r="S315" s="101" t="s">
        <v>285</v>
      </c>
      <c r="T315" s="102" t="str">
        <f>IF(ISERROR(VLOOKUP('Salidas Pacientes'!$S315,Entradas!$H$1:$I$412,2,FALSE)),"",VLOOKUP('Salidas Pacientes'!$S315,Entradas!$H$1:$I$412,2,FALSE))</f>
        <v/>
      </c>
      <c r="U315" s="98"/>
      <c r="V315" s="98">
        <v>1</v>
      </c>
      <c r="W315" s="105"/>
    </row>
    <row r="316" spans="1:23" ht="15.75" hidden="1" customHeight="1" outlineLevel="1">
      <c r="A316" s="95">
        <v>44557</v>
      </c>
      <c r="B316" s="95" t="s">
        <v>276</v>
      </c>
      <c r="C316" s="98">
        <v>1232818020</v>
      </c>
      <c r="D316" s="17" t="str">
        <f>IF(ISERROR(VLOOKUP('Salidas Pacientes'!$C316,'BD Pacientes'!$A:I,2,FALSE)),"",VLOOKUP('Salidas Pacientes'!$C316,'BD Pacientes'!$A:I,2,FALSE))</f>
        <v>RC</v>
      </c>
      <c r="E316" s="16" t="str">
        <f>IF(ISERROR(VLOOKUP('Salidas Pacientes'!$C316,'BD Pacientes'!$A:I,3,FALSE)),"",VLOOKUP('Salidas Pacientes'!$C316,'BD Pacientes'!$A:I,3,FALSE))</f>
        <v>ROMAN ARIAS CARDONA</v>
      </c>
      <c r="F316" s="17" t="str">
        <f>IF(ISERROR(VLOOKUP('Salidas Pacientes'!$C316,'BD Pacientes'!$A:I,4,FALSE)),"",VLOOKUP('Salidas Pacientes'!$C316,'BD Pacientes'!$A:I,4,FALSE))</f>
        <v>M</v>
      </c>
      <c r="G316" s="95">
        <f>IF(ISERROR(VLOOKUP('Salidas Pacientes'!$C316,'BD Pacientes'!$A:I,5,FALSE)),"",VLOOKUP('Salidas Pacientes'!$C316,'BD Pacientes'!$A:I,5,FALSE))</f>
        <v>44494</v>
      </c>
      <c r="H316" s="95" t="str">
        <f t="shared" ca="1" si="0"/>
        <v>1 año, 9 mes</v>
      </c>
      <c r="I316" s="97" t="str">
        <f>IF(ISERROR(VLOOKUP('Salidas Pacientes'!$C316,'BD Pacientes'!$A:$I,6,FALSE)),"",VLOOKUP('Salidas Pacientes'!$C316,'BD Pacientes'!$A:$I,6,FALSE))</f>
        <v>CRA 98B # 60-115</v>
      </c>
      <c r="J316" s="98">
        <f>IF(ISERROR(VLOOKUP('Salidas Pacientes'!$C316,'BD Pacientes'!$A:$I,7,FALSE)),"",VLOOKUP('Salidas Pacientes'!$C316,'BD Pacientes'!$A:$I,7,FALSE))</f>
        <v>1143976145</v>
      </c>
      <c r="K316" s="99" t="str">
        <f>IF(ISERROR(VLOOKUP('Salidas Pacientes'!$C316,'BD Pacientes'!$A:$I,8,FALSE)),"",VLOOKUP('Salidas Pacientes'!$C316,'BD Pacientes'!$A:$I,8,FALSE))</f>
        <v>LIZZY CARDONA</v>
      </c>
      <c r="L316" s="17">
        <f>IF(ISERROR(VLOOKUP('Salidas Pacientes'!$C316,'BD Pacientes'!$A:$I,9,FALSE)),"",VLOOKUP('Salidas Pacientes'!$C316,'BD Pacientes'!$A:$I,9,FALSE))</f>
        <v>3057681127</v>
      </c>
      <c r="M316" s="17" t="s">
        <v>54</v>
      </c>
      <c r="N316" s="16" t="str">
        <f>IF(ISERROR(VLOOKUP('Salidas Pacientes'!$M316,Inventario!$A$2:$M$21,2,FALSE)),"",VLOOKUP('Salidas Pacientes'!$M316,Inventario!$A$2:$M$21,2,FALSE))</f>
        <v>Prevenar</v>
      </c>
      <c r="O316" s="16" t="str">
        <f>IF(ISERROR(VLOOKUP('Salidas Pacientes'!$M316,Inventario!$A$2:$M$21,3,FALSE)),"",VLOOKUP('Salidas Pacientes'!$M316,Inventario!$A$2:$M$21,3,FALSE))</f>
        <v>Neumococo 13V</v>
      </c>
      <c r="P316" s="100" t="str">
        <f>IF(ISERROR(VLOOKUP('Salidas Pacientes'!$M316,Inventario!$A$2:$M$21,4,FALSE)),"",VLOOKUP('Salidas Pacientes'!$M316,Inventario!$A$2:$M$21,4,FALSE))</f>
        <v>Cobo Medical</v>
      </c>
      <c r="Q316" s="100" t="str">
        <f>IF(ISERROR(VLOOKUP('Salidas Pacientes'!$M316,Inventario!$A$2:$M$21,5,FALSE)),"",VLOOKUP('Salidas Pacientes'!$M316,Inventario!$A$2:$M$21,5,FALSE))</f>
        <v>Pfizer</v>
      </c>
      <c r="R316" s="17" t="str">
        <f>IF(ISERROR(VLOOKUP('Salidas Pacientes'!$M316,Inventario!$A$2:$M$21,6,FALSE)),"",VLOOKUP('Salidas Pacientes'!$M316,Inventario!$A$2:$M$21,6,FALSE))</f>
        <v>2156</v>
      </c>
      <c r="S316" s="101" t="s">
        <v>167</v>
      </c>
      <c r="T316" s="102">
        <f>IF(ISERROR(VLOOKUP('Salidas Pacientes'!$S316,Entradas!$H$1:$I$412,2,FALSE)),"",VLOOKUP('Salidas Pacientes'!$S316,Entradas!$H$1:$I$412,2,FALSE))</f>
        <v>44865</v>
      </c>
      <c r="U316" s="98"/>
      <c r="V316" s="98">
        <v>1</v>
      </c>
      <c r="W316" s="105"/>
    </row>
    <row r="317" spans="1:23" ht="15.75" hidden="1" customHeight="1" outlineLevel="1">
      <c r="A317" s="95">
        <v>44557</v>
      </c>
      <c r="B317" s="95" t="s">
        <v>276</v>
      </c>
      <c r="C317" s="98">
        <v>1232818020</v>
      </c>
      <c r="D317" s="17" t="str">
        <f>IF(ISERROR(VLOOKUP('Salidas Pacientes'!$C317,'BD Pacientes'!$A:I,2,FALSE)),"",VLOOKUP('Salidas Pacientes'!$C317,'BD Pacientes'!$A:I,2,FALSE))</f>
        <v>RC</v>
      </c>
      <c r="E317" s="16" t="str">
        <f>IF(ISERROR(VLOOKUP('Salidas Pacientes'!$C317,'BD Pacientes'!$A:I,3,FALSE)),"",VLOOKUP('Salidas Pacientes'!$C317,'BD Pacientes'!$A:I,3,FALSE))</f>
        <v>ROMAN ARIAS CARDONA</v>
      </c>
      <c r="F317" s="17" t="str">
        <f>IF(ISERROR(VLOOKUP('Salidas Pacientes'!$C317,'BD Pacientes'!$A:I,4,FALSE)),"",VLOOKUP('Salidas Pacientes'!$C317,'BD Pacientes'!$A:I,4,FALSE))</f>
        <v>M</v>
      </c>
      <c r="G317" s="95">
        <f>IF(ISERROR(VLOOKUP('Salidas Pacientes'!$C317,'BD Pacientes'!$A:I,5,FALSE)),"",VLOOKUP('Salidas Pacientes'!$C317,'BD Pacientes'!$A:I,5,FALSE))</f>
        <v>44494</v>
      </c>
      <c r="H317" s="95" t="str">
        <f t="shared" ca="1" si="0"/>
        <v>1 año, 9 mes</v>
      </c>
      <c r="I317" s="97" t="str">
        <f>IF(ISERROR(VLOOKUP('Salidas Pacientes'!$C317,'BD Pacientes'!$A:$I,6,FALSE)),"",VLOOKUP('Salidas Pacientes'!$C317,'BD Pacientes'!$A:$I,6,FALSE))</f>
        <v>CRA 98B # 60-115</v>
      </c>
      <c r="J317" s="98">
        <f>IF(ISERROR(VLOOKUP('Salidas Pacientes'!$C317,'BD Pacientes'!$A:$I,7,FALSE)),"",VLOOKUP('Salidas Pacientes'!$C317,'BD Pacientes'!$A:$I,7,FALSE))</f>
        <v>1143976145</v>
      </c>
      <c r="K317" s="99" t="str">
        <f>IF(ISERROR(VLOOKUP('Salidas Pacientes'!$C317,'BD Pacientes'!$A:$I,8,FALSE)),"",VLOOKUP('Salidas Pacientes'!$C317,'BD Pacientes'!$A:$I,8,FALSE))</f>
        <v>LIZZY CARDONA</v>
      </c>
      <c r="L317" s="17">
        <f>IF(ISERROR(VLOOKUP('Salidas Pacientes'!$C317,'BD Pacientes'!$A:$I,9,FALSE)),"",VLOOKUP('Salidas Pacientes'!$C317,'BD Pacientes'!$A:$I,9,FALSE))</f>
        <v>3057681127</v>
      </c>
      <c r="M317" s="17" t="s">
        <v>96</v>
      </c>
      <c r="N317" s="16" t="str">
        <f>IF(ISERROR(VLOOKUP('Salidas Pacientes'!$M317,Inventario!$A$2:$M$21,2,FALSE)),"",VLOOKUP('Salidas Pacientes'!$M317,Inventario!$A$2:$M$21,2,FALSE))</f>
        <v>Rotateq</v>
      </c>
      <c r="O317" s="16" t="str">
        <f>IF(ISERROR(VLOOKUP('Salidas Pacientes'!$M317,Inventario!$A$2:$M$21,3,FALSE)),"",VLOOKUP('Salidas Pacientes'!$M317,Inventario!$A$2:$M$21,3,FALSE))</f>
        <v>Rotavirus Vivo Atenuado</v>
      </c>
      <c r="P317" s="100" t="str">
        <f>IF(ISERROR(VLOOKUP('Salidas Pacientes'!$M317,Inventario!$A$2:$M$21,4,FALSE)),"",VLOOKUP('Salidas Pacientes'!$M317,Inventario!$A$2:$M$21,4,FALSE))</f>
        <v>IPS FARALLONES</v>
      </c>
      <c r="Q317" s="100" t="str">
        <f>IF(ISERROR(VLOOKUP('Salidas Pacientes'!$M317,Inventario!$A$2:$M$21,5,FALSE)),"",VLOOKUP('Salidas Pacientes'!$M317,Inventario!$A$2:$M$21,5,FALSE))</f>
        <v>Merck</v>
      </c>
      <c r="R317" s="17" t="str">
        <f>IF(ISERROR(VLOOKUP('Salidas Pacientes'!$M317,Inventario!$A$2:$M$21,6,FALSE)),"",VLOOKUP('Salidas Pacientes'!$M317,Inventario!$A$2:$M$21,6,FALSE))</f>
        <v>1800</v>
      </c>
      <c r="S317" s="101" t="s">
        <v>182</v>
      </c>
      <c r="T317" s="102">
        <f>IF(ISERROR(VLOOKUP('Salidas Pacientes'!$S317,Entradas!$H$1:$I$412,2,FALSE)),"",VLOOKUP('Salidas Pacientes'!$S317,Entradas!$H$1:$I$412,2,FALSE))</f>
        <v>44973</v>
      </c>
      <c r="U317" s="98"/>
      <c r="V317" s="98">
        <v>1</v>
      </c>
      <c r="W317" s="105"/>
    </row>
    <row r="318" spans="1:23" ht="15.75" hidden="1" customHeight="1" outlineLevel="1">
      <c r="A318" s="95">
        <v>44557</v>
      </c>
      <c r="B318" s="95" t="s">
        <v>276</v>
      </c>
      <c r="C318" s="98">
        <v>1105936736</v>
      </c>
      <c r="D318" s="17" t="str">
        <f>IF(ISERROR(VLOOKUP('Salidas Pacientes'!$C318,'BD Pacientes'!$A:I,2,FALSE)),"",VLOOKUP('Salidas Pacientes'!$C318,'BD Pacientes'!$A:I,2,FALSE))</f>
        <v>RC</v>
      </c>
      <c r="E318" s="16" t="str">
        <f>IF(ISERROR(VLOOKUP('Salidas Pacientes'!$C318,'BD Pacientes'!$A:I,3,FALSE)),"",VLOOKUP('Salidas Pacientes'!$C318,'BD Pacientes'!$A:I,3,FALSE))</f>
        <v>NAHUEL TEJADA SARRIA</v>
      </c>
      <c r="F318" s="17" t="str">
        <f>IF(ISERROR(VLOOKUP('Salidas Pacientes'!$C318,'BD Pacientes'!$A:I,4,FALSE)),"",VLOOKUP('Salidas Pacientes'!$C318,'BD Pacientes'!$A:I,4,FALSE))</f>
        <v>M</v>
      </c>
      <c r="G318" s="95">
        <f>IF(ISERROR(VLOOKUP('Salidas Pacientes'!$C318,'BD Pacientes'!$A:I,5,FALSE)),"",VLOOKUP('Salidas Pacientes'!$C318,'BD Pacientes'!$A:I,5,FALSE))</f>
        <v>44465</v>
      </c>
      <c r="H318" s="95" t="str">
        <f t="shared" ca="1" si="0"/>
        <v>1 año, 10 mes</v>
      </c>
      <c r="I318" s="97" t="str">
        <f>IF(ISERROR(VLOOKUP('Salidas Pacientes'!$C318,'BD Pacientes'!$A:$I,6,FALSE)),"",VLOOKUP('Salidas Pacientes'!$C318,'BD Pacientes'!$A:$I,6,FALSE))</f>
        <v>CALLE 32AN # 2-165 APTO 804B</v>
      </c>
      <c r="J318" s="98">
        <f>IF(ISERROR(VLOOKUP('Salidas Pacientes'!$C318,'BD Pacientes'!$A:$I,7,FALSE)),"",VLOOKUP('Salidas Pacientes'!$C318,'BD Pacientes'!$A:$I,7,FALSE))</f>
        <v>0</v>
      </c>
      <c r="K318" s="99">
        <f>IF(ISERROR(VLOOKUP('Salidas Pacientes'!$C318,'BD Pacientes'!$A:$I,8,FALSE)),"",VLOOKUP('Salidas Pacientes'!$C318,'BD Pacientes'!$A:$I,8,FALSE))</f>
        <v>0</v>
      </c>
      <c r="L318" s="17">
        <f>IF(ISERROR(VLOOKUP('Salidas Pacientes'!$C318,'BD Pacientes'!$A:$I,9,FALSE)),"",VLOOKUP('Salidas Pacientes'!$C318,'BD Pacientes'!$A:$I,9,FALSE))</f>
        <v>0</v>
      </c>
      <c r="M318" s="17" t="s">
        <v>47</v>
      </c>
      <c r="N318" s="16" t="str">
        <f>IF(ISERROR(VLOOKUP('Salidas Pacientes'!$M318,Inventario!$A$2:$M$21,2,FALSE)),"",VLOOKUP('Salidas Pacientes'!$M318,Inventario!$A$2:$M$21,2,FALSE))</f>
        <v>Nimenrix</v>
      </c>
      <c r="O318" s="16" t="str">
        <f>IF(ISERROR(VLOOKUP('Salidas Pacientes'!$M318,Inventario!$A$2:$M$21,3,FALSE)),"",VLOOKUP('Salidas Pacientes'!$M318,Inventario!$A$2:$M$21,3,FALSE))</f>
        <v>Meningococo</v>
      </c>
      <c r="P318" s="100" t="str">
        <f>IF(ISERROR(VLOOKUP('Salidas Pacientes'!$M318,Inventario!$A$2:$M$21,4,FALSE)),"",VLOOKUP('Salidas Pacientes'!$M318,Inventario!$A$2:$M$21,4,FALSE))</f>
        <v>Cobo Medical</v>
      </c>
      <c r="Q318" s="100" t="str">
        <f>IF(ISERROR(VLOOKUP('Salidas Pacientes'!$M318,Inventario!$A$2:$M$21,5,FALSE)),"",VLOOKUP('Salidas Pacientes'!$M318,Inventario!$A$2:$M$21,5,FALSE))</f>
        <v>Pfizer</v>
      </c>
      <c r="R318" s="17" t="str">
        <f>IF(ISERROR(VLOOKUP('Salidas Pacientes'!$M318,Inventario!$A$2:$M$21,6,FALSE)),"",VLOOKUP('Salidas Pacientes'!$M318,Inventario!$A$2:$M$21,6,FALSE))</f>
        <v>3904</v>
      </c>
      <c r="S318" s="101" t="s">
        <v>173</v>
      </c>
      <c r="T318" s="102">
        <f>IF(ISERROR(VLOOKUP('Salidas Pacientes'!$S318,Entradas!$H$1:$I$412,2,FALSE)),"",VLOOKUP('Salidas Pacientes'!$S318,Entradas!$H$1:$I$412,2,FALSE))</f>
        <v>45077</v>
      </c>
      <c r="U318" s="98"/>
      <c r="V318" s="98">
        <v>1</v>
      </c>
      <c r="W318" s="105"/>
    </row>
    <row r="319" spans="1:23" ht="15.75" hidden="1" customHeight="1" outlineLevel="1">
      <c r="A319" s="95">
        <v>44558</v>
      </c>
      <c r="B319" s="95" t="s">
        <v>276</v>
      </c>
      <c r="C319" s="98">
        <v>1144078582</v>
      </c>
      <c r="D319" s="17" t="str">
        <f>IF(ISERROR(VLOOKUP('Salidas Pacientes'!$C319,'BD Pacientes'!$A:I,2,FALSE)),"",VLOOKUP('Salidas Pacientes'!$C319,'BD Pacientes'!$A:I,2,FALSE))</f>
        <v>CC</v>
      </c>
      <c r="E319" s="16" t="str">
        <f>IF(ISERROR(VLOOKUP('Salidas Pacientes'!$C319,'BD Pacientes'!$A:I,3,FALSE)),"",VLOOKUP('Salidas Pacientes'!$C319,'BD Pacientes'!$A:I,3,FALSE))</f>
        <v>JUAN PABLO REY ESCOBAR</v>
      </c>
      <c r="F319" s="17" t="str">
        <f>IF(ISERROR(VLOOKUP('Salidas Pacientes'!$C319,'BD Pacientes'!$A:I,4,FALSE)),"",VLOOKUP('Salidas Pacientes'!$C319,'BD Pacientes'!$A:I,4,FALSE))</f>
        <v>M</v>
      </c>
      <c r="G319" s="95">
        <f>IF(ISERROR(VLOOKUP('Salidas Pacientes'!$C319,'BD Pacientes'!$A:I,5,FALSE)),"",VLOOKUP('Salidas Pacientes'!$C319,'BD Pacientes'!$A:I,5,FALSE))</f>
        <v>35134</v>
      </c>
      <c r="H319" s="95" t="str">
        <f t="shared" ca="1" si="0"/>
        <v>27 año, 5 mes</v>
      </c>
      <c r="I319" s="97" t="str">
        <f>IF(ISERROR(VLOOKUP('Salidas Pacientes'!$C319,'BD Pacientes'!$A:$I,6,FALSE)),"",VLOOKUP('Salidas Pacientes'!$C319,'BD Pacientes'!$A:$I,6,FALSE))</f>
        <v>CALLE 12A # 106-90</v>
      </c>
      <c r="J319" s="98">
        <f>IF(ISERROR(VLOOKUP('Salidas Pacientes'!$C319,'BD Pacientes'!$A:$I,7,FALSE)),"",VLOOKUP('Salidas Pacientes'!$C319,'BD Pacientes'!$A:$I,7,FALSE))</f>
        <v>0</v>
      </c>
      <c r="K319" s="99">
        <f>IF(ISERROR(VLOOKUP('Salidas Pacientes'!$C319,'BD Pacientes'!$A:$I,8,FALSE)),"",VLOOKUP('Salidas Pacientes'!$C319,'BD Pacientes'!$A:$I,8,FALSE))</f>
        <v>0</v>
      </c>
      <c r="L319" s="17">
        <f>IF(ISERROR(VLOOKUP('Salidas Pacientes'!$C319,'BD Pacientes'!$A:$I,9,FALSE)),"",VLOOKUP('Salidas Pacientes'!$C319,'BD Pacientes'!$A:$I,9,FALSE))</f>
        <v>0</v>
      </c>
      <c r="M319" s="17" t="s">
        <v>89</v>
      </c>
      <c r="N319" s="16" t="str">
        <f>IF(ISERROR(VLOOKUP('Salidas Pacientes'!$M319,Inventario!$A$2:$M$21,2,FALSE)),"",VLOOKUP('Salidas Pacientes'!$M319,Inventario!$A$2:$M$21,2,FALSE))</f>
        <v>Fluquadri</v>
      </c>
      <c r="O319" s="16" t="str">
        <f>IF(ISERROR(VLOOKUP('Salidas Pacientes'!$M319,Inventario!$A$2:$M$21,3,FALSE)),"",VLOOKUP('Salidas Pacientes'!$M319,Inventario!$A$2:$M$21,3,FALSE))</f>
        <v>Influenza</v>
      </c>
      <c r="P319" s="100" t="str">
        <f>IF(ISERROR(VLOOKUP('Salidas Pacientes'!$M319,Inventario!$A$2:$M$21,4,FALSE)),"",VLOOKUP('Salidas Pacientes'!$M319,Inventario!$A$2:$M$21,4,FALSE))</f>
        <v>IPS FARALLONES</v>
      </c>
      <c r="Q319" s="100" t="str">
        <f>IF(ISERROR(VLOOKUP('Salidas Pacientes'!$M319,Inventario!$A$2:$M$21,5,FALSE)),"",VLOOKUP('Salidas Pacientes'!$M319,Inventario!$A$2:$M$21,5,FALSE))</f>
        <v>Sanofi</v>
      </c>
      <c r="R319" s="17" t="str">
        <f>IF(ISERROR(VLOOKUP('Salidas Pacientes'!$M319,Inventario!$A$2:$M$21,6,FALSE)),"",VLOOKUP('Salidas Pacientes'!$M319,Inventario!$A$2:$M$21,6,FALSE))</f>
        <v>164992</v>
      </c>
      <c r="S319" s="101" t="s">
        <v>181</v>
      </c>
      <c r="T319" s="102">
        <f>IF(ISERROR(VLOOKUP('Salidas Pacientes'!$S319,Entradas!$H$1:$I$412,2,FALSE)),"",VLOOKUP('Salidas Pacientes'!$S319,Entradas!$H$1:$I$412,2,FALSE))</f>
        <v>44561</v>
      </c>
      <c r="U319" s="98"/>
      <c r="V319" s="98">
        <v>1</v>
      </c>
      <c r="W319" s="105"/>
    </row>
    <row r="320" spans="1:23" ht="15.75" hidden="1" customHeight="1" outlineLevel="1">
      <c r="A320" s="95">
        <v>44558</v>
      </c>
      <c r="B320" s="95" t="s">
        <v>276</v>
      </c>
      <c r="C320" s="98">
        <v>1232814788</v>
      </c>
      <c r="D320" s="17" t="str">
        <f>IF(ISERROR(VLOOKUP('Salidas Pacientes'!$C320,'BD Pacientes'!$A:I,2,FALSE)),"",VLOOKUP('Salidas Pacientes'!$C320,'BD Pacientes'!$A:I,2,FALSE))</f>
        <v>RC</v>
      </c>
      <c r="E320" s="16" t="str">
        <f>IF(ISERROR(VLOOKUP('Salidas Pacientes'!$C320,'BD Pacientes'!$A:I,3,FALSE)),"",VLOOKUP('Salidas Pacientes'!$C320,'BD Pacientes'!$A:I,3,FALSE))</f>
        <v>JUAN ANDRES MONTES DE OCA BEDOYA</v>
      </c>
      <c r="F320" s="17" t="str">
        <f>IF(ISERROR(VLOOKUP('Salidas Pacientes'!$C320,'BD Pacientes'!$A:I,4,FALSE)),"",VLOOKUP('Salidas Pacientes'!$C320,'BD Pacientes'!$A:I,4,FALSE))</f>
        <v>M</v>
      </c>
      <c r="G320" s="95">
        <f>IF(ISERROR(VLOOKUP('Salidas Pacientes'!$C320,'BD Pacientes'!$A:I,5,FALSE)),"",VLOOKUP('Salidas Pacientes'!$C320,'BD Pacientes'!$A:I,5,FALSE))</f>
        <v>44188</v>
      </c>
      <c r="H320" s="95" t="str">
        <f t="shared" ca="1" si="0"/>
        <v>2 año, 8 mes</v>
      </c>
      <c r="I320" s="97" t="str">
        <f>IF(ISERROR(VLOOKUP('Salidas Pacientes'!$C320,'BD Pacientes'!$A:$I,6,FALSE)),"",VLOOKUP('Salidas Pacientes'!$C320,'BD Pacientes'!$A:$I,6,FALSE))</f>
        <v>AV 2N # 4N-06</v>
      </c>
      <c r="J320" s="98">
        <f>IF(ISERROR(VLOOKUP('Salidas Pacientes'!$C320,'BD Pacientes'!$A:$I,7,FALSE)),"",VLOOKUP('Salidas Pacientes'!$C320,'BD Pacientes'!$A:$I,7,FALSE))</f>
        <v>1130604380</v>
      </c>
      <c r="K320" s="99" t="str">
        <f>IF(ISERROR(VLOOKUP('Salidas Pacientes'!$C320,'BD Pacientes'!$A:$I,8,FALSE)),"",VLOOKUP('Salidas Pacientes'!$C320,'BD Pacientes'!$A:$I,8,FALSE))</f>
        <v>MARIA JIMENA BEDOYA</v>
      </c>
      <c r="L320" s="17">
        <f>IF(ISERROR(VLOOKUP('Salidas Pacientes'!$C320,'BD Pacientes'!$A:$I,9,FALSE)),"",VLOOKUP('Salidas Pacientes'!$C320,'BD Pacientes'!$A:$I,9,FALSE))</f>
        <v>3113677538</v>
      </c>
      <c r="M320" s="17" t="s">
        <v>108</v>
      </c>
      <c r="N320" s="16" t="str">
        <f>IF(ISERROR(VLOOKUP('Salidas Pacientes'!$M320,Inventario!$A$2:$M$21,2,FALSE)),"",VLOOKUP('Salidas Pacientes'!$M320,Inventario!$A$2:$M$21,2,FALSE))</f>
        <v>Priorix</v>
      </c>
      <c r="O320" s="16" t="str">
        <f>IF(ISERROR(VLOOKUP('Salidas Pacientes'!$M320,Inventario!$A$2:$M$21,3,FALSE)),"",VLOOKUP('Salidas Pacientes'!$M320,Inventario!$A$2:$M$21,3,FALSE))</f>
        <v>Rubeola, Sarampion, Paperas</v>
      </c>
      <c r="P320" s="100" t="str">
        <f>IF(ISERROR(VLOOKUP('Salidas Pacientes'!$M320,Inventario!$A$2:$M$21,4,FALSE)),"",VLOOKUP('Salidas Pacientes'!$M320,Inventario!$A$2:$M$21,4,FALSE))</f>
        <v>IPS FARALLONES</v>
      </c>
      <c r="Q320" s="100" t="str">
        <f>IF(ISERROR(VLOOKUP('Salidas Pacientes'!$M320,Inventario!$A$2:$M$21,5,FALSE)),"",VLOOKUP('Salidas Pacientes'!$M320,Inventario!$A$2:$M$21,5,FALSE))</f>
        <v>Glaxo</v>
      </c>
      <c r="R320" s="17" t="str">
        <f>IF(ISERROR(VLOOKUP('Salidas Pacientes'!$M320,Inventario!$A$2:$M$21,6,FALSE)),"",VLOOKUP('Salidas Pacientes'!$M320,Inventario!$A$2:$M$21,6,FALSE))</f>
        <v>1000</v>
      </c>
      <c r="S320" s="101" t="s">
        <v>178</v>
      </c>
      <c r="T320" s="102">
        <f>IF(ISERROR(VLOOKUP('Salidas Pacientes'!$S320,Entradas!$H$1:$I$412,2,FALSE)),"",VLOOKUP('Salidas Pacientes'!$S320,Entradas!$H$1:$I$412,2,FALSE))</f>
        <v>45046</v>
      </c>
      <c r="U320" s="98"/>
      <c r="V320" s="98">
        <v>1</v>
      </c>
      <c r="W320" s="105"/>
    </row>
    <row r="321" spans="1:23" ht="15.75" hidden="1" customHeight="1" outlineLevel="1">
      <c r="A321" s="95">
        <v>44558</v>
      </c>
      <c r="B321" s="95" t="s">
        <v>276</v>
      </c>
      <c r="C321" s="98">
        <v>1232814788</v>
      </c>
      <c r="D321" s="17" t="str">
        <f>IF(ISERROR(VLOOKUP('Salidas Pacientes'!$C321,'BD Pacientes'!$A:I,2,FALSE)),"",VLOOKUP('Salidas Pacientes'!$C321,'BD Pacientes'!$A:I,2,FALSE))</f>
        <v>RC</v>
      </c>
      <c r="E321" s="16" t="str">
        <f>IF(ISERROR(VLOOKUP('Salidas Pacientes'!$C321,'BD Pacientes'!$A:I,3,FALSE)),"",VLOOKUP('Salidas Pacientes'!$C321,'BD Pacientes'!$A:I,3,FALSE))</f>
        <v>JUAN ANDRES MONTES DE OCA BEDOYA</v>
      </c>
      <c r="F321" s="17" t="str">
        <f>IF(ISERROR(VLOOKUP('Salidas Pacientes'!$C321,'BD Pacientes'!$A:I,4,FALSE)),"",VLOOKUP('Salidas Pacientes'!$C321,'BD Pacientes'!$A:I,4,FALSE))</f>
        <v>M</v>
      </c>
      <c r="G321" s="95">
        <f>IF(ISERROR(VLOOKUP('Salidas Pacientes'!$C321,'BD Pacientes'!$A:I,5,FALSE)),"",VLOOKUP('Salidas Pacientes'!$C321,'BD Pacientes'!$A:I,5,FALSE))</f>
        <v>44188</v>
      </c>
      <c r="H321" s="95" t="str">
        <f t="shared" ca="1" si="0"/>
        <v>2 año, 8 mes</v>
      </c>
      <c r="I321" s="97" t="str">
        <f>IF(ISERROR(VLOOKUP('Salidas Pacientes'!$C321,'BD Pacientes'!$A:$I,6,FALSE)),"",VLOOKUP('Salidas Pacientes'!$C321,'BD Pacientes'!$A:$I,6,FALSE))</f>
        <v>AV 2N # 4N-06</v>
      </c>
      <c r="J321" s="98">
        <f>IF(ISERROR(VLOOKUP('Salidas Pacientes'!$C321,'BD Pacientes'!$A:$I,7,FALSE)),"",VLOOKUP('Salidas Pacientes'!$C321,'BD Pacientes'!$A:$I,7,FALSE))</f>
        <v>1130604380</v>
      </c>
      <c r="K321" s="99" t="str">
        <f>IF(ISERROR(VLOOKUP('Salidas Pacientes'!$C321,'BD Pacientes'!$A:$I,8,FALSE)),"",VLOOKUP('Salidas Pacientes'!$C321,'BD Pacientes'!$A:$I,8,FALSE))</f>
        <v>MARIA JIMENA BEDOYA</v>
      </c>
      <c r="L321" s="17">
        <f>IF(ISERROR(VLOOKUP('Salidas Pacientes'!$C321,'BD Pacientes'!$A:$I,9,FALSE)),"",VLOOKUP('Salidas Pacientes'!$C321,'BD Pacientes'!$A:$I,9,FALSE))</f>
        <v>3113677538</v>
      </c>
      <c r="M321" s="17" t="s">
        <v>118</v>
      </c>
      <c r="N321" s="16" t="str">
        <f>IF(ISERROR(VLOOKUP('Salidas Pacientes'!$M321,Inventario!$A$2:$M$21,2,FALSE)),"",VLOOKUP('Salidas Pacientes'!$M321,Inventario!$A$2:$M$21,2,FALSE))</f>
        <v>Varivax</v>
      </c>
      <c r="O321" s="16" t="str">
        <f>IF(ISERROR(VLOOKUP('Salidas Pacientes'!$M321,Inventario!$A$2:$M$21,3,FALSE)),"",VLOOKUP('Salidas Pacientes'!$M321,Inventario!$A$2:$M$21,3,FALSE))</f>
        <v>Varicela</v>
      </c>
      <c r="P321" s="100" t="str">
        <f>IF(ISERROR(VLOOKUP('Salidas Pacientes'!$M321,Inventario!$A$2:$M$21,4,FALSE)),"",VLOOKUP('Salidas Pacientes'!$M321,Inventario!$A$2:$M$21,4,FALSE))</f>
        <v>IPS FARALLONES</v>
      </c>
      <c r="Q321" s="100" t="str">
        <f>IF(ISERROR(VLOOKUP('Salidas Pacientes'!$M321,Inventario!$A$2:$M$21,5,FALSE)),"",VLOOKUP('Salidas Pacientes'!$M321,Inventario!$A$2:$M$21,5,FALSE))</f>
        <v>Merck</v>
      </c>
      <c r="R321" s="17" t="str">
        <f>IF(ISERROR(VLOOKUP('Salidas Pacientes'!$M321,Inventario!$A$2:$M$21,6,FALSE)),"",VLOOKUP('Salidas Pacientes'!$M321,Inventario!$A$2:$M$21,6,FALSE))</f>
        <v>4500</v>
      </c>
      <c r="S321" s="101" t="s">
        <v>172</v>
      </c>
      <c r="T321" s="102">
        <f>IF(ISERROR(VLOOKUP('Salidas Pacientes'!$S321,Entradas!$H$1:$I$412,2,FALSE)),"",VLOOKUP('Salidas Pacientes'!$S321,Entradas!$H$1:$I$412,2,FALSE))</f>
        <v>45046</v>
      </c>
      <c r="U321" s="98"/>
      <c r="V321" s="98">
        <v>1</v>
      </c>
      <c r="W321" s="105"/>
    </row>
    <row r="322" spans="1:23" ht="15.75" hidden="1" customHeight="1" outlineLevel="1">
      <c r="A322" s="95">
        <v>44558</v>
      </c>
      <c r="B322" s="95" t="s">
        <v>276</v>
      </c>
      <c r="C322" s="98">
        <v>1232814788</v>
      </c>
      <c r="D322" s="17" t="str">
        <f>IF(ISERROR(VLOOKUP('Salidas Pacientes'!$C322,'BD Pacientes'!$A:I,2,FALSE)),"",VLOOKUP('Salidas Pacientes'!$C322,'BD Pacientes'!$A:I,2,FALSE))</f>
        <v>RC</v>
      </c>
      <c r="E322" s="16" t="str">
        <f>IF(ISERROR(VLOOKUP('Salidas Pacientes'!$C322,'BD Pacientes'!$A:I,3,FALSE)),"",VLOOKUP('Salidas Pacientes'!$C322,'BD Pacientes'!$A:I,3,FALSE))</f>
        <v>JUAN ANDRES MONTES DE OCA BEDOYA</v>
      </c>
      <c r="F322" s="17" t="str">
        <f>IF(ISERROR(VLOOKUP('Salidas Pacientes'!$C322,'BD Pacientes'!$A:I,4,FALSE)),"",VLOOKUP('Salidas Pacientes'!$C322,'BD Pacientes'!$A:I,4,FALSE))</f>
        <v>M</v>
      </c>
      <c r="G322" s="95">
        <f>IF(ISERROR(VLOOKUP('Salidas Pacientes'!$C322,'BD Pacientes'!$A:I,5,FALSE)),"",VLOOKUP('Salidas Pacientes'!$C322,'BD Pacientes'!$A:I,5,FALSE))</f>
        <v>44188</v>
      </c>
      <c r="H322" s="95" t="str">
        <f t="shared" ca="1" si="0"/>
        <v>2 año, 8 mes</v>
      </c>
      <c r="I322" s="97" t="str">
        <f>IF(ISERROR(VLOOKUP('Salidas Pacientes'!$C322,'BD Pacientes'!$A:$I,6,FALSE)),"",VLOOKUP('Salidas Pacientes'!$C322,'BD Pacientes'!$A:$I,6,FALSE))</f>
        <v>AV 2N # 4N-06</v>
      </c>
      <c r="J322" s="98">
        <f>IF(ISERROR(VLOOKUP('Salidas Pacientes'!$C322,'BD Pacientes'!$A:$I,7,FALSE)),"",VLOOKUP('Salidas Pacientes'!$C322,'BD Pacientes'!$A:$I,7,FALSE))</f>
        <v>1130604380</v>
      </c>
      <c r="K322" s="99" t="str">
        <f>IF(ISERROR(VLOOKUP('Salidas Pacientes'!$C322,'BD Pacientes'!$A:$I,8,FALSE)),"",VLOOKUP('Salidas Pacientes'!$C322,'BD Pacientes'!$A:$I,8,FALSE))</f>
        <v>MARIA JIMENA BEDOYA</v>
      </c>
      <c r="L322" s="17">
        <f>IF(ISERROR(VLOOKUP('Salidas Pacientes'!$C322,'BD Pacientes'!$A:$I,9,FALSE)),"",VLOOKUP('Salidas Pacientes'!$C322,'BD Pacientes'!$A:$I,9,FALSE))</f>
        <v>3113677538</v>
      </c>
      <c r="M322" s="17" t="s">
        <v>85</v>
      </c>
      <c r="N322" s="16" t="str">
        <f>IF(ISERROR(VLOOKUP('Salidas Pacientes'!$M322,Inventario!$A$2:$M$21,2,FALSE)),"",VLOOKUP('Salidas Pacientes'!$M322,Inventario!$A$2:$M$21,2,FALSE))</f>
        <v xml:space="preserve">Avaxim 80 </v>
      </c>
      <c r="O322" s="16" t="str">
        <f>IF(ISERROR(VLOOKUP('Salidas Pacientes'!$M322,Inventario!$A$2:$M$21,3,FALSE)),"",VLOOKUP('Salidas Pacientes'!$M322,Inventario!$A$2:$M$21,3,FALSE))</f>
        <v>Hepatitis A niño</v>
      </c>
      <c r="P322" s="100" t="str">
        <f>IF(ISERROR(VLOOKUP('Salidas Pacientes'!$M322,Inventario!$A$2:$M$21,4,FALSE)),"",VLOOKUP('Salidas Pacientes'!$M322,Inventario!$A$2:$M$21,4,FALSE))</f>
        <v>IPS FARALLONES</v>
      </c>
      <c r="Q322" s="100" t="str">
        <f>IF(ISERROR(VLOOKUP('Salidas Pacientes'!$M322,Inventario!$A$2:$M$21,5,FALSE)),"",VLOOKUP('Salidas Pacientes'!$M322,Inventario!$A$2:$M$21,5,FALSE))</f>
        <v>Sanofi</v>
      </c>
      <c r="R322" s="17" t="str">
        <f>IF(ISERROR(VLOOKUP('Salidas Pacientes'!$M322,Inventario!$A$2:$M$21,6,FALSE)),"",VLOOKUP('Salidas Pacientes'!$M322,Inventario!$A$2:$M$21,6,FALSE))</f>
        <v>2500</v>
      </c>
      <c r="S322" s="101" t="s">
        <v>183</v>
      </c>
      <c r="T322" s="102">
        <f>IF(ISERROR(VLOOKUP('Salidas Pacientes'!$S322,Entradas!$H$1:$I$412,2,FALSE)),"",VLOOKUP('Salidas Pacientes'!$S322,Entradas!$H$1:$I$412,2,FALSE))</f>
        <v>44957</v>
      </c>
      <c r="U322" s="98"/>
      <c r="V322" s="98">
        <v>1</v>
      </c>
      <c r="W322" s="105"/>
    </row>
    <row r="323" spans="1:23" ht="15.75" hidden="1" customHeight="1" outlineLevel="1">
      <c r="A323" s="95">
        <v>44558</v>
      </c>
      <c r="B323" s="95" t="s">
        <v>276</v>
      </c>
      <c r="C323" s="98">
        <v>1232814788</v>
      </c>
      <c r="D323" s="17" t="str">
        <f>IF(ISERROR(VLOOKUP('Salidas Pacientes'!$C323,'BD Pacientes'!$A:I,2,FALSE)),"",VLOOKUP('Salidas Pacientes'!$C323,'BD Pacientes'!$A:I,2,FALSE))</f>
        <v>RC</v>
      </c>
      <c r="E323" s="16" t="str">
        <f>IF(ISERROR(VLOOKUP('Salidas Pacientes'!$C323,'BD Pacientes'!$A:I,3,FALSE)),"",VLOOKUP('Salidas Pacientes'!$C323,'BD Pacientes'!$A:I,3,FALSE))</f>
        <v>JUAN ANDRES MONTES DE OCA BEDOYA</v>
      </c>
      <c r="F323" s="17" t="str">
        <f>IF(ISERROR(VLOOKUP('Salidas Pacientes'!$C323,'BD Pacientes'!$A:I,4,FALSE)),"",VLOOKUP('Salidas Pacientes'!$C323,'BD Pacientes'!$A:I,4,FALSE))</f>
        <v>M</v>
      </c>
      <c r="G323" s="95">
        <f>IF(ISERROR(VLOOKUP('Salidas Pacientes'!$C323,'BD Pacientes'!$A:I,5,FALSE)),"",VLOOKUP('Salidas Pacientes'!$C323,'BD Pacientes'!$A:I,5,FALSE))</f>
        <v>44188</v>
      </c>
      <c r="H323" s="95" t="str">
        <f t="shared" ca="1" si="0"/>
        <v>2 año, 8 mes</v>
      </c>
      <c r="I323" s="97" t="str">
        <f>IF(ISERROR(VLOOKUP('Salidas Pacientes'!$C323,'BD Pacientes'!$A:$I,6,FALSE)),"",VLOOKUP('Salidas Pacientes'!$C323,'BD Pacientes'!$A:$I,6,FALSE))</f>
        <v>AV 2N # 4N-06</v>
      </c>
      <c r="J323" s="98">
        <f>IF(ISERROR(VLOOKUP('Salidas Pacientes'!$C323,'BD Pacientes'!$A:$I,7,FALSE)),"",VLOOKUP('Salidas Pacientes'!$C323,'BD Pacientes'!$A:$I,7,FALSE))</f>
        <v>1130604380</v>
      </c>
      <c r="K323" s="99" t="str">
        <f>IF(ISERROR(VLOOKUP('Salidas Pacientes'!$C323,'BD Pacientes'!$A:$I,8,FALSE)),"",VLOOKUP('Salidas Pacientes'!$C323,'BD Pacientes'!$A:$I,8,FALSE))</f>
        <v>MARIA JIMENA BEDOYA</v>
      </c>
      <c r="L323" s="17">
        <f>IF(ISERROR(VLOOKUP('Salidas Pacientes'!$C323,'BD Pacientes'!$A:$I,9,FALSE)),"",VLOOKUP('Salidas Pacientes'!$C323,'BD Pacientes'!$A:$I,9,FALSE))</f>
        <v>3113677538</v>
      </c>
      <c r="M323" s="17" t="s">
        <v>89</v>
      </c>
      <c r="N323" s="16" t="str">
        <f>IF(ISERROR(VLOOKUP('Salidas Pacientes'!$M323,Inventario!$A$2:$M$21,2,FALSE)),"",VLOOKUP('Salidas Pacientes'!$M323,Inventario!$A$2:$M$21,2,FALSE))</f>
        <v>Fluquadri</v>
      </c>
      <c r="O323" s="16" t="str">
        <f>IF(ISERROR(VLOOKUP('Salidas Pacientes'!$M323,Inventario!$A$2:$M$21,3,FALSE)),"",VLOOKUP('Salidas Pacientes'!$M323,Inventario!$A$2:$M$21,3,FALSE))</f>
        <v>Influenza</v>
      </c>
      <c r="P323" s="100" t="str">
        <f>IF(ISERROR(VLOOKUP('Salidas Pacientes'!$M323,Inventario!$A$2:$M$21,4,FALSE)),"",VLOOKUP('Salidas Pacientes'!$M323,Inventario!$A$2:$M$21,4,FALSE))</f>
        <v>IPS FARALLONES</v>
      </c>
      <c r="Q323" s="100" t="str">
        <f>IF(ISERROR(VLOOKUP('Salidas Pacientes'!$M323,Inventario!$A$2:$M$21,5,FALSE)),"",VLOOKUP('Salidas Pacientes'!$M323,Inventario!$A$2:$M$21,5,FALSE))</f>
        <v>Sanofi</v>
      </c>
      <c r="R323" s="17" t="str">
        <f>IF(ISERROR(VLOOKUP('Salidas Pacientes'!$M323,Inventario!$A$2:$M$21,6,FALSE)),"",VLOOKUP('Salidas Pacientes'!$M323,Inventario!$A$2:$M$21,6,FALSE))</f>
        <v>164992</v>
      </c>
      <c r="S323" s="101" t="s">
        <v>181</v>
      </c>
      <c r="T323" s="102">
        <f>IF(ISERROR(VLOOKUP('Salidas Pacientes'!$S323,Entradas!$H$1:$I$412,2,FALSE)),"",VLOOKUP('Salidas Pacientes'!$S323,Entradas!$H$1:$I$412,2,FALSE))</f>
        <v>44561</v>
      </c>
      <c r="U323" s="98"/>
      <c r="V323" s="98">
        <v>1</v>
      </c>
      <c r="W323" s="105"/>
    </row>
    <row r="324" spans="1:23" ht="15.75" hidden="1" customHeight="1" outlineLevel="1">
      <c r="A324" s="95">
        <v>44558</v>
      </c>
      <c r="B324" s="95" t="s">
        <v>276</v>
      </c>
      <c r="C324" s="98">
        <v>1126828189</v>
      </c>
      <c r="D324" s="17" t="str">
        <f>IF(ISERROR(VLOOKUP('Salidas Pacientes'!$C324,'BD Pacientes'!$A:I,2,FALSE)),"",VLOOKUP('Salidas Pacientes'!$C324,'BD Pacientes'!$A:I,2,FALSE))</f>
        <v>RC</v>
      </c>
      <c r="E324" s="16" t="str">
        <f>IF(ISERROR(VLOOKUP('Salidas Pacientes'!$C324,'BD Pacientes'!$A:I,3,FALSE)),"",VLOOKUP('Salidas Pacientes'!$C324,'BD Pacientes'!$A:I,3,FALSE))</f>
        <v>JESUS JERONIMO ORTEGA</v>
      </c>
      <c r="F324" s="17" t="str">
        <f>IF(ISERROR(VLOOKUP('Salidas Pacientes'!$C324,'BD Pacientes'!$A:I,4,FALSE)),"",VLOOKUP('Salidas Pacientes'!$C324,'BD Pacientes'!$A:I,4,FALSE))</f>
        <v>M</v>
      </c>
      <c r="G324" s="95">
        <f>IF(ISERROR(VLOOKUP('Salidas Pacientes'!$C324,'BD Pacientes'!$A:I,5,FALSE)),"",VLOOKUP('Salidas Pacientes'!$C324,'BD Pacientes'!$A:I,5,FALSE))</f>
        <v>44371</v>
      </c>
      <c r="H324" s="95" t="str">
        <f t="shared" ca="1" si="0"/>
        <v>2 año, 2 mes</v>
      </c>
      <c r="I324" s="97" t="str">
        <f>IF(ISERROR(VLOOKUP('Salidas Pacientes'!$C324,'BD Pacientes'!$A:$I,6,FALSE)),"",VLOOKUP('Salidas Pacientes'!$C324,'BD Pacientes'!$A:$I,6,FALSE))</f>
        <v>CRA 125A # 12-196</v>
      </c>
      <c r="J324" s="98">
        <f>IF(ISERROR(VLOOKUP('Salidas Pacientes'!$C324,'BD Pacientes'!$A:$I,7,FALSE)),"",VLOOKUP('Salidas Pacientes'!$C324,'BD Pacientes'!$A:$I,7,FALSE))</f>
        <v>29786054</v>
      </c>
      <c r="K324" s="99" t="str">
        <f>IF(ISERROR(VLOOKUP('Salidas Pacientes'!$C324,'BD Pacientes'!$A:$I,8,FALSE)),"",VLOOKUP('Salidas Pacientes'!$C324,'BD Pacientes'!$A:$I,8,FALSE))</f>
        <v>DIANA SORAYA RENDON CEBALLOS</v>
      </c>
      <c r="L324" s="17">
        <f>IF(ISERROR(VLOOKUP('Salidas Pacientes'!$C324,'BD Pacientes'!$A:$I,9,FALSE)),"",VLOOKUP('Salidas Pacientes'!$C324,'BD Pacientes'!$A:$I,9,FALSE))</f>
        <v>3117707190</v>
      </c>
      <c r="M324" s="17" t="s">
        <v>77</v>
      </c>
      <c r="N324" s="16" t="str">
        <f>IF(ISERROR(VLOOKUP('Salidas Pacientes'!$M324,Inventario!$A$2:$M$21,2,FALSE)),"",VLOOKUP('Salidas Pacientes'!$M324,Inventario!$A$2:$M$21,2,FALSE))</f>
        <v>Hexaxim</v>
      </c>
      <c r="O324" s="16" t="str">
        <f>IF(ISERROR(VLOOKUP('Salidas Pacientes'!$M324,Inventario!$A$2:$M$21,3,FALSE)),"",VLOOKUP('Salidas Pacientes'!$M324,Inventario!$A$2:$M$21,3,FALSE))</f>
        <v>DPAT + VPI + HIB + HB</v>
      </c>
      <c r="P324" s="100" t="str">
        <f>IF(ISERROR(VLOOKUP('Salidas Pacientes'!$M324,Inventario!$A$2:$M$21,4,FALSE)),"",VLOOKUP('Salidas Pacientes'!$M324,Inventario!$A$2:$M$21,4,FALSE))</f>
        <v>IPS FARALLONES</v>
      </c>
      <c r="Q324" s="100" t="str">
        <f>IF(ISERROR(VLOOKUP('Salidas Pacientes'!$M324,Inventario!$A$2:$M$21,5,FALSE)),"",VLOOKUP('Salidas Pacientes'!$M324,Inventario!$A$2:$M$21,5,FALSE))</f>
        <v>Sanofi</v>
      </c>
      <c r="R324" s="17" t="str">
        <f>IF(ISERROR(VLOOKUP('Salidas Pacientes'!$M324,Inventario!$A$2:$M$21,6,FALSE)),"",VLOOKUP('Salidas Pacientes'!$M324,Inventario!$A$2:$M$21,6,FALSE))</f>
        <v>3800</v>
      </c>
      <c r="S324" s="101" t="s">
        <v>285</v>
      </c>
      <c r="T324" s="102" t="str">
        <f>IF(ISERROR(VLOOKUP('Salidas Pacientes'!$S324,Entradas!$H$1:$I$412,2,FALSE)),"",VLOOKUP('Salidas Pacientes'!$S324,Entradas!$H$1:$I$412,2,FALSE))</f>
        <v/>
      </c>
      <c r="U324" s="98"/>
      <c r="V324" s="98">
        <v>1</v>
      </c>
      <c r="W324" s="105"/>
    </row>
    <row r="325" spans="1:23" ht="15.75" hidden="1" customHeight="1" outlineLevel="1">
      <c r="A325" s="95">
        <v>44558</v>
      </c>
      <c r="B325" s="95" t="s">
        <v>276</v>
      </c>
      <c r="C325" s="98">
        <v>1126828189</v>
      </c>
      <c r="D325" s="17" t="str">
        <f>IF(ISERROR(VLOOKUP('Salidas Pacientes'!$C325,'BD Pacientes'!$A:I,2,FALSE)),"",VLOOKUP('Salidas Pacientes'!$C325,'BD Pacientes'!$A:I,2,FALSE))</f>
        <v>RC</v>
      </c>
      <c r="E325" s="16" t="str">
        <f>IF(ISERROR(VLOOKUP('Salidas Pacientes'!$C325,'BD Pacientes'!$A:I,3,FALSE)),"",VLOOKUP('Salidas Pacientes'!$C325,'BD Pacientes'!$A:I,3,FALSE))</f>
        <v>JESUS JERONIMO ORTEGA</v>
      </c>
      <c r="F325" s="17" t="str">
        <f>IF(ISERROR(VLOOKUP('Salidas Pacientes'!$C325,'BD Pacientes'!$A:I,4,FALSE)),"",VLOOKUP('Salidas Pacientes'!$C325,'BD Pacientes'!$A:I,4,FALSE))</f>
        <v>M</v>
      </c>
      <c r="G325" s="95">
        <f>IF(ISERROR(VLOOKUP('Salidas Pacientes'!$C325,'BD Pacientes'!$A:I,5,FALSE)),"",VLOOKUP('Salidas Pacientes'!$C325,'BD Pacientes'!$A:I,5,FALSE))</f>
        <v>44371</v>
      </c>
      <c r="H325" s="95" t="str">
        <f t="shared" ca="1" si="0"/>
        <v>2 año, 2 mes</v>
      </c>
      <c r="I325" s="97" t="str">
        <f>IF(ISERROR(VLOOKUP('Salidas Pacientes'!$C325,'BD Pacientes'!$A:$I,6,FALSE)),"",VLOOKUP('Salidas Pacientes'!$C325,'BD Pacientes'!$A:$I,6,FALSE))</f>
        <v>CRA 125A # 12-196</v>
      </c>
      <c r="J325" s="98">
        <f>IF(ISERROR(VLOOKUP('Salidas Pacientes'!$C325,'BD Pacientes'!$A:$I,7,FALSE)),"",VLOOKUP('Salidas Pacientes'!$C325,'BD Pacientes'!$A:$I,7,FALSE))</f>
        <v>29786054</v>
      </c>
      <c r="K325" s="99" t="str">
        <f>IF(ISERROR(VLOOKUP('Salidas Pacientes'!$C325,'BD Pacientes'!$A:$I,8,FALSE)),"",VLOOKUP('Salidas Pacientes'!$C325,'BD Pacientes'!$A:$I,8,FALSE))</f>
        <v>DIANA SORAYA RENDON CEBALLOS</v>
      </c>
      <c r="L325" s="17">
        <f>IF(ISERROR(VLOOKUP('Salidas Pacientes'!$C325,'BD Pacientes'!$A:$I,9,FALSE)),"",VLOOKUP('Salidas Pacientes'!$C325,'BD Pacientes'!$A:$I,9,FALSE))</f>
        <v>3117707190</v>
      </c>
      <c r="M325" s="17" t="s">
        <v>54</v>
      </c>
      <c r="N325" s="16" t="str">
        <f>IF(ISERROR(VLOOKUP('Salidas Pacientes'!$M325,Inventario!$A$2:$M$21,2,FALSE)),"",VLOOKUP('Salidas Pacientes'!$M325,Inventario!$A$2:$M$21,2,FALSE))</f>
        <v>Prevenar</v>
      </c>
      <c r="O325" s="16" t="str">
        <f>IF(ISERROR(VLOOKUP('Salidas Pacientes'!$M325,Inventario!$A$2:$M$21,3,FALSE)),"",VLOOKUP('Salidas Pacientes'!$M325,Inventario!$A$2:$M$21,3,FALSE))</f>
        <v>Neumococo 13V</v>
      </c>
      <c r="P325" s="100" t="str">
        <f>IF(ISERROR(VLOOKUP('Salidas Pacientes'!$M325,Inventario!$A$2:$M$21,4,FALSE)),"",VLOOKUP('Salidas Pacientes'!$M325,Inventario!$A$2:$M$21,4,FALSE))</f>
        <v>Cobo Medical</v>
      </c>
      <c r="Q325" s="100" t="str">
        <f>IF(ISERROR(VLOOKUP('Salidas Pacientes'!$M325,Inventario!$A$2:$M$21,5,FALSE)),"",VLOOKUP('Salidas Pacientes'!$M325,Inventario!$A$2:$M$21,5,FALSE))</f>
        <v>Pfizer</v>
      </c>
      <c r="R325" s="17" t="str">
        <f>IF(ISERROR(VLOOKUP('Salidas Pacientes'!$M325,Inventario!$A$2:$M$21,6,FALSE)),"",VLOOKUP('Salidas Pacientes'!$M325,Inventario!$A$2:$M$21,6,FALSE))</f>
        <v>2156</v>
      </c>
      <c r="S325" s="101" t="s">
        <v>167</v>
      </c>
      <c r="T325" s="102">
        <f>IF(ISERROR(VLOOKUP('Salidas Pacientes'!$S325,Entradas!$H$1:$I$412,2,FALSE)),"",VLOOKUP('Salidas Pacientes'!$S325,Entradas!$H$1:$I$412,2,FALSE))</f>
        <v>44865</v>
      </c>
      <c r="U325" s="98"/>
      <c r="V325" s="98">
        <v>1</v>
      </c>
      <c r="W325" s="105"/>
    </row>
    <row r="326" spans="1:23" ht="15.75" hidden="1" customHeight="1" outlineLevel="1">
      <c r="A326" s="95">
        <v>44558</v>
      </c>
      <c r="B326" s="95" t="s">
        <v>276</v>
      </c>
      <c r="C326" s="98">
        <v>1126828189</v>
      </c>
      <c r="D326" s="17" t="str">
        <f>IF(ISERROR(VLOOKUP('Salidas Pacientes'!$C326,'BD Pacientes'!$A:I,2,FALSE)),"",VLOOKUP('Salidas Pacientes'!$C326,'BD Pacientes'!$A:I,2,FALSE))</f>
        <v>RC</v>
      </c>
      <c r="E326" s="16" t="str">
        <f>IF(ISERROR(VLOOKUP('Salidas Pacientes'!$C326,'BD Pacientes'!$A:I,3,FALSE)),"",VLOOKUP('Salidas Pacientes'!$C326,'BD Pacientes'!$A:I,3,FALSE))</f>
        <v>JESUS JERONIMO ORTEGA</v>
      </c>
      <c r="F326" s="17" t="str">
        <f>IF(ISERROR(VLOOKUP('Salidas Pacientes'!$C326,'BD Pacientes'!$A:I,4,FALSE)),"",VLOOKUP('Salidas Pacientes'!$C326,'BD Pacientes'!$A:I,4,FALSE))</f>
        <v>M</v>
      </c>
      <c r="G326" s="95">
        <f>IF(ISERROR(VLOOKUP('Salidas Pacientes'!$C326,'BD Pacientes'!$A:I,5,FALSE)),"",VLOOKUP('Salidas Pacientes'!$C326,'BD Pacientes'!$A:I,5,FALSE))</f>
        <v>44371</v>
      </c>
      <c r="H326" s="95" t="str">
        <f t="shared" ca="1" si="0"/>
        <v>2 año, 2 mes</v>
      </c>
      <c r="I326" s="97" t="str">
        <f>IF(ISERROR(VLOOKUP('Salidas Pacientes'!$C326,'BD Pacientes'!$A:$I,6,FALSE)),"",VLOOKUP('Salidas Pacientes'!$C326,'BD Pacientes'!$A:$I,6,FALSE))</f>
        <v>CRA 125A # 12-196</v>
      </c>
      <c r="J326" s="98">
        <f>IF(ISERROR(VLOOKUP('Salidas Pacientes'!$C326,'BD Pacientes'!$A:$I,7,FALSE)),"",VLOOKUP('Salidas Pacientes'!$C326,'BD Pacientes'!$A:$I,7,FALSE))</f>
        <v>29786054</v>
      </c>
      <c r="K326" s="99" t="str">
        <f>IF(ISERROR(VLOOKUP('Salidas Pacientes'!$C326,'BD Pacientes'!$A:$I,8,FALSE)),"",VLOOKUP('Salidas Pacientes'!$C326,'BD Pacientes'!$A:$I,8,FALSE))</f>
        <v>DIANA SORAYA RENDON CEBALLOS</v>
      </c>
      <c r="L326" s="17">
        <f>IF(ISERROR(VLOOKUP('Salidas Pacientes'!$C326,'BD Pacientes'!$A:$I,9,FALSE)),"",VLOOKUP('Salidas Pacientes'!$C326,'BD Pacientes'!$A:$I,9,FALSE))</f>
        <v>3117707190</v>
      </c>
      <c r="M326" s="17" t="s">
        <v>96</v>
      </c>
      <c r="N326" s="16" t="str">
        <f>IF(ISERROR(VLOOKUP('Salidas Pacientes'!$M326,Inventario!$A$2:$M$21,2,FALSE)),"",VLOOKUP('Salidas Pacientes'!$M326,Inventario!$A$2:$M$21,2,FALSE))</f>
        <v>Rotateq</v>
      </c>
      <c r="O326" s="16" t="str">
        <f>IF(ISERROR(VLOOKUP('Salidas Pacientes'!$M326,Inventario!$A$2:$M$21,3,FALSE)),"",VLOOKUP('Salidas Pacientes'!$M326,Inventario!$A$2:$M$21,3,FALSE))</f>
        <v>Rotavirus Vivo Atenuado</v>
      </c>
      <c r="P326" s="100" t="str">
        <f>IF(ISERROR(VLOOKUP('Salidas Pacientes'!$M326,Inventario!$A$2:$M$21,4,FALSE)),"",VLOOKUP('Salidas Pacientes'!$M326,Inventario!$A$2:$M$21,4,FALSE))</f>
        <v>IPS FARALLONES</v>
      </c>
      <c r="Q326" s="100" t="str">
        <f>IF(ISERROR(VLOOKUP('Salidas Pacientes'!$M326,Inventario!$A$2:$M$21,5,FALSE)),"",VLOOKUP('Salidas Pacientes'!$M326,Inventario!$A$2:$M$21,5,FALSE))</f>
        <v>Merck</v>
      </c>
      <c r="R326" s="17" t="str">
        <f>IF(ISERROR(VLOOKUP('Salidas Pacientes'!$M326,Inventario!$A$2:$M$21,6,FALSE)),"",VLOOKUP('Salidas Pacientes'!$M326,Inventario!$A$2:$M$21,6,FALSE))</f>
        <v>1800</v>
      </c>
      <c r="S326" s="101" t="s">
        <v>182</v>
      </c>
      <c r="T326" s="102">
        <f>IF(ISERROR(VLOOKUP('Salidas Pacientes'!$S326,Entradas!$H$1:$I$412,2,FALSE)),"",VLOOKUP('Salidas Pacientes'!$S326,Entradas!$H$1:$I$412,2,FALSE))</f>
        <v>44973</v>
      </c>
      <c r="U326" s="98"/>
      <c r="V326" s="98">
        <v>1</v>
      </c>
      <c r="W326" s="105"/>
    </row>
    <row r="327" spans="1:23" ht="15.75" hidden="1" customHeight="1" outlineLevel="1">
      <c r="A327" s="95">
        <v>44558</v>
      </c>
      <c r="B327" s="95" t="s">
        <v>276</v>
      </c>
      <c r="C327" s="98">
        <v>1126828189</v>
      </c>
      <c r="D327" s="17" t="str">
        <f>IF(ISERROR(VLOOKUP('Salidas Pacientes'!$C327,'BD Pacientes'!$A:I,2,FALSE)),"",VLOOKUP('Salidas Pacientes'!$C327,'BD Pacientes'!$A:I,2,FALSE))</f>
        <v>RC</v>
      </c>
      <c r="E327" s="16" t="str">
        <f>IF(ISERROR(VLOOKUP('Salidas Pacientes'!$C327,'BD Pacientes'!$A:I,3,FALSE)),"",VLOOKUP('Salidas Pacientes'!$C327,'BD Pacientes'!$A:I,3,FALSE))</f>
        <v>JESUS JERONIMO ORTEGA</v>
      </c>
      <c r="F327" s="17" t="str">
        <f>IF(ISERROR(VLOOKUP('Salidas Pacientes'!$C327,'BD Pacientes'!$A:I,4,FALSE)),"",VLOOKUP('Salidas Pacientes'!$C327,'BD Pacientes'!$A:I,4,FALSE))</f>
        <v>M</v>
      </c>
      <c r="G327" s="95">
        <f>IF(ISERROR(VLOOKUP('Salidas Pacientes'!$C327,'BD Pacientes'!$A:I,5,FALSE)),"",VLOOKUP('Salidas Pacientes'!$C327,'BD Pacientes'!$A:I,5,FALSE))</f>
        <v>44371</v>
      </c>
      <c r="H327" s="95" t="str">
        <f t="shared" ca="1" si="0"/>
        <v>2 año, 2 mes</v>
      </c>
      <c r="I327" s="97" t="str">
        <f>IF(ISERROR(VLOOKUP('Salidas Pacientes'!$C327,'BD Pacientes'!$A:$I,6,FALSE)),"",VLOOKUP('Salidas Pacientes'!$C327,'BD Pacientes'!$A:$I,6,FALSE))</f>
        <v>CRA 125A # 12-196</v>
      </c>
      <c r="J327" s="98">
        <f>IF(ISERROR(VLOOKUP('Salidas Pacientes'!$C327,'BD Pacientes'!$A:$I,7,FALSE)),"",VLOOKUP('Salidas Pacientes'!$C327,'BD Pacientes'!$A:$I,7,FALSE))</f>
        <v>29786054</v>
      </c>
      <c r="K327" s="99" t="str">
        <f>IF(ISERROR(VLOOKUP('Salidas Pacientes'!$C327,'BD Pacientes'!$A:$I,8,FALSE)),"",VLOOKUP('Salidas Pacientes'!$C327,'BD Pacientes'!$A:$I,8,FALSE))</f>
        <v>DIANA SORAYA RENDON CEBALLOS</v>
      </c>
      <c r="L327" s="17">
        <f>IF(ISERROR(VLOOKUP('Salidas Pacientes'!$C327,'BD Pacientes'!$A:$I,9,FALSE)),"",VLOOKUP('Salidas Pacientes'!$C327,'BD Pacientes'!$A:$I,9,FALSE))</f>
        <v>3117707190</v>
      </c>
      <c r="M327" s="17" t="s">
        <v>89</v>
      </c>
      <c r="N327" s="16" t="str">
        <f>IF(ISERROR(VLOOKUP('Salidas Pacientes'!$M327,Inventario!$A$2:$M$21,2,FALSE)),"",VLOOKUP('Salidas Pacientes'!$M327,Inventario!$A$2:$M$21,2,FALSE))</f>
        <v>Fluquadri</v>
      </c>
      <c r="O327" s="16" t="str">
        <f>IF(ISERROR(VLOOKUP('Salidas Pacientes'!$M327,Inventario!$A$2:$M$21,3,FALSE)),"",VLOOKUP('Salidas Pacientes'!$M327,Inventario!$A$2:$M$21,3,FALSE))</f>
        <v>Influenza</v>
      </c>
      <c r="P327" s="100" t="str">
        <f>IF(ISERROR(VLOOKUP('Salidas Pacientes'!$M327,Inventario!$A$2:$M$21,4,FALSE)),"",VLOOKUP('Salidas Pacientes'!$M327,Inventario!$A$2:$M$21,4,FALSE))</f>
        <v>IPS FARALLONES</v>
      </c>
      <c r="Q327" s="100" t="str">
        <f>IF(ISERROR(VLOOKUP('Salidas Pacientes'!$M327,Inventario!$A$2:$M$21,5,FALSE)),"",VLOOKUP('Salidas Pacientes'!$M327,Inventario!$A$2:$M$21,5,FALSE))</f>
        <v>Sanofi</v>
      </c>
      <c r="R327" s="17" t="str">
        <f>IF(ISERROR(VLOOKUP('Salidas Pacientes'!$M327,Inventario!$A$2:$M$21,6,FALSE)),"",VLOOKUP('Salidas Pacientes'!$M327,Inventario!$A$2:$M$21,6,FALSE))</f>
        <v>164992</v>
      </c>
      <c r="S327" s="101" t="s">
        <v>181</v>
      </c>
      <c r="T327" s="102">
        <f>IF(ISERROR(VLOOKUP('Salidas Pacientes'!$S327,Entradas!$H$1:$I$412,2,FALSE)),"",VLOOKUP('Salidas Pacientes'!$S327,Entradas!$H$1:$I$412,2,FALSE))</f>
        <v>44561</v>
      </c>
      <c r="U327" s="98"/>
      <c r="V327" s="98">
        <v>1</v>
      </c>
      <c r="W327" s="105"/>
    </row>
    <row r="328" spans="1:23" ht="15.75" hidden="1" customHeight="1" outlineLevel="1">
      <c r="A328" s="95">
        <v>44558</v>
      </c>
      <c r="B328" s="95" t="s">
        <v>276</v>
      </c>
      <c r="C328" s="98">
        <v>31838338</v>
      </c>
      <c r="D328" s="17" t="str">
        <f>IF(ISERROR(VLOOKUP('Salidas Pacientes'!$C328,'BD Pacientes'!$A:I,2,FALSE)),"",VLOOKUP('Salidas Pacientes'!$C328,'BD Pacientes'!$A:I,2,FALSE))</f>
        <v>CC</v>
      </c>
      <c r="E328" s="16" t="str">
        <f>IF(ISERROR(VLOOKUP('Salidas Pacientes'!$C328,'BD Pacientes'!$A:I,3,FALSE)),"",VLOOKUP('Salidas Pacientes'!$C328,'BD Pacientes'!$A:I,3,FALSE))</f>
        <v>CARMEN ELENA ESCOBAR</v>
      </c>
      <c r="F328" s="17" t="str">
        <f>IF(ISERROR(VLOOKUP('Salidas Pacientes'!$C328,'BD Pacientes'!$A:I,4,FALSE)),"",VLOOKUP('Salidas Pacientes'!$C328,'BD Pacientes'!$A:I,4,FALSE))</f>
        <v>F</v>
      </c>
      <c r="G328" s="95">
        <f>IF(ISERROR(VLOOKUP('Salidas Pacientes'!$C328,'BD Pacientes'!$A:I,5,FALSE)),"",VLOOKUP('Salidas Pacientes'!$C328,'BD Pacientes'!$A:I,5,FALSE))</f>
        <v>21891</v>
      </c>
      <c r="H328" s="95" t="str">
        <f t="shared" ca="1" si="0"/>
        <v>63 año, 8 mes</v>
      </c>
      <c r="I328" s="97" t="str">
        <f>IF(ISERROR(VLOOKUP('Salidas Pacientes'!$C328,'BD Pacientes'!$A:$I,6,FALSE)),"",VLOOKUP('Salidas Pacientes'!$C328,'BD Pacientes'!$A:$I,6,FALSE))</f>
        <v>CALLE 12A # 106-90</v>
      </c>
      <c r="J328" s="98">
        <f>IF(ISERROR(VLOOKUP('Salidas Pacientes'!$C328,'BD Pacientes'!$A:$I,7,FALSE)),"",VLOOKUP('Salidas Pacientes'!$C328,'BD Pacientes'!$A:$I,7,FALSE))</f>
        <v>0</v>
      </c>
      <c r="K328" s="99">
        <f>IF(ISERROR(VLOOKUP('Salidas Pacientes'!$C328,'BD Pacientes'!$A:$I,8,FALSE)),"",VLOOKUP('Salidas Pacientes'!$C328,'BD Pacientes'!$A:$I,8,FALSE))</f>
        <v>0</v>
      </c>
      <c r="L328" s="17">
        <f>IF(ISERROR(VLOOKUP('Salidas Pacientes'!$C328,'BD Pacientes'!$A:$I,9,FALSE)),"",VLOOKUP('Salidas Pacientes'!$C328,'BD Pacientes'!$A:$I,9,FALSE))</f>
        <v>0</v>
      </c>
      <c r="M328" s="17" t="s">
        <v>89</v>
      </c>
      <c r="N328" s="16" t="str">
        <f>IF(ISERROR(VLOOKUP('Salidas Pacientes'!$M328,Inventario!$A$2:$M$21,2,FALSE)),"",VLOOKUP('Salidas Pacientes'!$M328,Inventario!$A$2:$M$21,2,FALSE))</f>
        <v>Fluquadri</v>
      </c>
      <c r="O328" s="16" t="str">
        <f>IF(ISERROR(VLOOKUP('Salidas Pacientes'!$M328,Inventario!$A$2:$M$21,3,FALSE)),"",VLOOKUP('Salidas Pacientes'!$M328,Inventario!$A$2:$M$21,3,FALSE))</f>
        <v>Influenza</v>
      </c>
      <c r="P328" s="100" t="str">
        <f>IF(ISERROR(VLOOKUP('Salidas Pacientes'!$M328,Inventario!$A$2:$M$21,4,FALSE)),"",VLOOKUP('Salidas Pacientes'!$M328,Inventario!$A$2:$M$21,4,FALSE))</f>
        <v>IPS FARALLONES</v>
      </c>
      <c r="Q328" s="100" t="str">
        <f>IF(ISERROR(VLOOKUP('Salidas Pacientes'!$M328,Inventario!$A$2:$M$21,5,FALSE)),"",VLOOKUP('Salidas Pacientes'!$M328,Inventario!$A$2:$M$21,5,FALSE))</f>
        <v>Sanofi</v>
      </c>
      <c r="R328" s="17" t="str">
        <f>IF(ISERROR(VLOOKUP('Salidas Pacientes'!$M328,Inventario!$A$2:$M$21,6,FALSE)),"",VLOOKUP('Salidas Pacientes'!$M328,Inventario!$A$2:$M$21,6,FALSE))</f>
        <v>164992</v>
      </c>
      <c r="S328" s="101" t="s">
        <v>181</v>
      </c>
      <c r="T328" s="102">
        <f>IF(ISERROR(VLOOKUP('Salidas Pacientes'!$S328,Entradas!$H$1:$I$412,2,FALSE)),"",VLOOKUP('Salidas Pacientes'!$S328,Entradas!$H$1:$I$412,2,FALSE))</f>
        <v>44561</v>
      </c>
      <c r="U328" s="98"/>
      <c r="V328" s="98">
        <v>1</v>
      </c>
      <c r="W328" s="105"/>
    </row>
    <row r="329" spans="1:23" ht="15.75" hidden="1" customHeight="1" outlineLevel="1">
      <c r="A329" s="95">
        <v>44558</v>
      </c>
      <c r="B329" s="95" t="s">
        <v>276</v>
      </c>
      <c r="C329" s="98">
        <v>1149942560</v>
      </c>
      <c r="D329" s="17" t="str">
        <f>IF(ISERROR(VLOOKUP('Salidas Pacientes'!$C329,'BD Pacientes'!$A:I,2,FALSE)),"",VLOOKUP('Salidas Pacientes'!$C329,'BD Pacientes'!$A:I,2,FALSE))</f>
        <v>RC</v>
      </c>
      <c r="E329" s="16" t="str">
        <f>IF(ISERROR(VLOOKUP('Salidas Pacientes'!$C329,'BD Pacientes'!$A:I,3,FALSE)),"",VLOOKUP('Salidas Pacientes'!$C329,'BD Pacientes'!$A:I,3,FALSE))</f>
        <v>ARIANA MEJIA ORDOÑEZ</v>
      </c>
      <c r="F329" s="17" t="str">
        <f>IF(ISERROR(VLOOKUP('Salidas Pacientes'!$C329,'BD Pacientes'!$A:I,4,FALSE)),"",VLOOKUP('Salidas Pacientes'!$C329,'BD Pacientes'!$A:I,4,FALSE))</f>
        <v>F</v>
      </c>
      <c r="G329" s="95">
        <f>IF(ISERROR(VLOOKUP('Salidas Pacientes'!$C329,'BD Pacientes'!$A:I,5,FALSE)),"",VLOOKUP('Salidas Pacientes'!$C329,'BD Pacientes'!$A:I,5,FALSE))</f>
        <v>0</v>
      </c>
      <c r="H329" s="95" t="str">
        <f t="shared" ca="1" si="0"/>
        <v>123 año, 7 mes</v>
      </c>
      <c r="I329" s="97" t="str">
        <f>IF(ISERROR(VLOOKUP('Salidas Pacientes'!$C329,'BD Pacientes'!$A:$I,6,FALSE)),"",VLOOKUP('Salidas Pacientes'!$C329,'BD Pacientes'!$A:$I,6,FALSE))</f>
        <v>CALLE 18A # 50-97</v>
      </c>
      <c r="J329" s="98">
        <f>IF(ISERROR(VLOOKUP('Salidas Pacientes'!$C329,'BD Pacientes'!$A:$I,7,FALSE)),"",VLOOKUP('Salidas Pacientes'!$C329,'BD Pacientes'!$A:$I,7,FALSE))</f>
        <v>0</v>
      </c>
      <c r="K329" s="99">
        <f>IF(ISERROR(VLOOKUP('Salidas Pacientes'!$C329,'BD Pacientes'!$A:$I,8,FALSE)),"",VLOOKUP('Salidas Pacientes'!$C329,'BD Pacientes'!$A:$I,8,FALSE))</f>
        <v>0</v>
      </c>
      <c r="L329" s="17">
        <f>IF(ISERROR(VLOOKUP('Salidas Pacientes'!$C329,'BD Pacientes'!$A:$I,9,FALSE)),"",VLOOKUP('Salidas Pacientes'!$C329,'BD Pacientes'!$A:$I,9,FALSE))</f>
        <v>0</v>
      </c>
      <c r="M329" s="17" t="s">
        <v>47</v>
      </c>
      <c r="N329" s="16" t="str">
        <f>IF(ISERROR(VLOOKUP('Salidas Pacientes'!$M329,Inventario!$A$2:$M$21,2,FALSE)),"",VLOOKUP('Salidas Pacientes'!$M329,Inventario!$A$2:$M$21,2,FALSE))</f>
        <v>Nimenrix</v>
      </c>
      <c r="O329" s="16" t="str">
        <f>IF(ISERROR(VLOOKUP('Salidas Pacientes'!$M329,Inventario!$A$2:$M$21,3,FALSE)),"",VLOOKUP('Salidas Pacientes'!$M329,Inventario!$A$2:$M$21,3,FALSE))</f>
        <v>Meningococo</v>
      </c>
      <c r="P329" s="100" t="str">
        <f>IF(ISERROR(VLOOKUP('Salidas Pacientes'!$M329,Inventario!$A$2:$M$21,4,FALSE)),"",VLOOKUP('Salidas Pacientes'!$M329,Inventario!$A$2:$M$21,4,FALSE))</f>
        <v>Cobo Medical</v>
      </c>
      <c r="Q329" s="100" t="str">
        <f>IF(ISERROR(VLOOKUP('Salidas Pacientes'!$M329,Inventario!$A$2:$M$21,5,FALSE)),"",VLOOKUP('Salidas Pacientes'!$M329,Inventario!$A$2:$M$21,5,FALSE))</f>
        <v>Pfizer</v>
      </c>
      <c r="R329" s="17" t="str">
        <f>IF(ISERROR(VLOOKUP('Salidas Pacientes'!$M329,Inventario!$A$2:$M$21,6,FALSE)),"",VLOOKUP('Salidas Pacientes'!$M329,Inventario!$A$2:$M$21,6,FALSE))</f>
        <v>3904</v>
      </c>
      <c r="S329" s="101" t="s">
        <v>173</v>
      </c>
      <c r="T329" s="102">
        <f>IF(ISERROR(VLOOKUP('Salidas Pacientes'!$S329,Entradas!$H$1:$I$412,2,FALSE)),"",VLOOKUP('Salidas Pacientes'!$S329,Entradas!$H$1:$I$412,2,FALSE))</f>
        <v>45077</v>
      </c>
      <c r="U329" s="98"/>
      <c r="V329" s="98">
        <v>1</v>
      </c>
      <c r="W329" s="105"/>
    </row>
    <row r="330" spans="1:23" ht="15.75" hidden="1" customHeight="1" outlineLevel="1">
      <c r="A330" s="95">
        <v>44558</v>
      </c>
      <c r="B330" s="95" t="s">
        <v>276</v>
      </c>
      <c r="C330" s="98">
        <v>1149942560</v>
      </c>
      <c r="D330" s="17" t="str">
        <f>IF(ISERROR(VLOOKUP('Salidas Pacientes'!$C330,'BD Pacientes'!$A:I,2,FALSE)),"",VLOOKUP('Salidas Pacientes'!$C330,'BD Pacientes'!$A:I,2,FALSE))</f>
        <v>RC</v>
      </c>
      <c r="E330" s="16" t="str">
        <f>IF(ISERROR(VLOOKUP('Salidas Pacientes'!$C330,'BD Pacientes'!$A:I,3,FALSE)),"",VLOOKUP('Salidas Pacientes'!$C330,'BD Pacientes'!$A:I,3,FALSE))</f>
        <v>ARIANA MEJIA ORDOÑEZ</v>
      </c>
      <c r="F330" s="17" t="str">
        <f>IF(ISERROR(VLOOKUP('Salidas Pacientes'!$C330,'BD Pacientes'!$A:I,4,FALSE)),"",VLOOKUP('Salidas Pacientes'!$C330,'BD Pacientes'!$A:I,4,FALSE))</f>
        <v>F</v>
      </c>
      <c r="G330" s="95">
        <f>IF(ISERROR(VLOOKUP('Salidas Pacientes'!$C330,'BD Pacientes'!$A:I,5,FALSE)),"",VLOOKUP('Salidas Pacientes'!$C330,'BD Pacientes'!$A:I,5,FALSE))</f>
        <v>0</v>
      </c>
      <c r="H330" s="95" t="str">
        <f t="shared" ca="1" si="0"/>
        <v>123 año, 7 mes</v>
      </c>
      <c r="I330" s="97" t="str">
        <f>IF(ISERROR(VLOOKUP('Salidas Pacientes'!$C330,'BD Pacientes'!$A:$I,6,FALSE)),"",VLOOKUP('Salidas Pacientes'!$C330,'BD Pacientes'!$A:$I,6,FALSE))</f>
        <v>CALLE 18A # 50-97</v>
      </c>
      <c r="J330" s="98">
        <f>IF(ISERROR(VLOOKUP('Salidas Pacientes'!$C330,'BD Pacientes'!$A:$I,7,FALSE)),"",VLOOKUP('Salidas Pacientes'!$C330,'BD Pacientes'!$A:$I,7,FALSE))</f>
        <v>0</v>
      </c>
      <c r="K330" s="99">
        <f>IF(ISERROR(VLOOKUP('Salidas Pacientes'!$C330,'BD Pacientes'!$A:$I,8,FALSE)),"",VLOOKUP('Salidas Pacientes'!$C330,'BD Pacientes'!$A:$I,8,FALSE))</f>
        <v>0</v>
      </c>
      <c r="L330" s="17">
        <f>IF(ISERROR(VLOOKUP('Salidas Pacientes'!$C330,'BD Pacientes'!$A:$I,9,FALSE)),"",VLOOKUP('Salidas Pacientes'!$C330,'BD Pacientes'!$A:$I,9,FALSE))</f>
        <v>0</v>
      </c>
      <c r="M330" s="17" t="s">
        <v>85</v>
      </c>
      <c r="N330" s="16" t="str">
        <f>IF(ISERROR(VLOOKUP('Salidas Pacientes'!$M330,Inventario!$A$2:$M$21,2,FALSE)),"",VLOOKUP('Salidas Pacientes'!$M330,Inventario!$A$2:$M$21,2,FALSE))</f>
        <v xml:space="preserve">Avaxim 80 </v>
      </c>
      <c r="O330" s="16" t="str">
        <f>IF(ISERROR(VLOOKUP('Salidas Pacientes'!$M330,Inventario!$A$2:$M$21,3,FALSE)),"",VLOOKUP('Salidas Pacientes'!$M330,Inventario!$A$2:$M$21,3,FALSE))</f>
        <v>Hepatitis A niño</v>
      </c>
      <c r="P330" s="100" t="str">
        <f>IF(ISERROR(VLOOKUP('Salidas Pacientes'!$M330,Inventario!$A$2:$M$21,4,FALSE)),"",VLOOKUP('Salidas Pacientes'!$M330,Inventario!$A$2:$M$21,4,FALSE))</f>
        <v>IPS FARALLONES</v>
      </c>
      <c r="Q330" s="100" t="str">
        <f>IF(ISERROR(VLOOKUP('Salidas Pacientes'!$M330,Inventario!$A$2:$M$21,5,FALSE)),"",VLOOKUP('Salidas Pacientes'!$M330,Inventario!$A$2:$M$21,5,FALSE))</f>
        <v>Sanofi</v>
      </c>
      <c r="R330" s="17" t="str">
        <f>IF(ISERROR(VLOOKUP('Salidas Pacientes'!$M330,Inventario!$A$2:$M$21,6,FALSE)),"",VLOOKUP('Salidas Pacientes'!$M330,Inventario!$A$2:$M$21,6,FALSE))</f>
        <v>2500</v>
      </c>
      <c r="S330" s="101" t="s">
        <v>183</v>
      </c>
      <c r="T330" s="102">
        <f>IF(ISERROR(VLOOKUP('Salidas Pacientes'!$S330,Entradas!$H$1:$I$412,2,FALSE)),"",VLOOKUP('Salidas Pacientes'!$S330,Entradas!$H$1:$I$412,2,FALSE))</f>
        <v>44957</v>
      </c>
      <c r="U330" s="98"/>
      <c r="V330" s="98">
        <v>1</v>
      </c>
      <c r="W330" s="105"/>
    </row>
    <row r="331" spans="1:23" ht="15.75" hidden="1" customHeight="1" outlineLevel="1">
      <c r="A331" s="95">
        <v>44558</v>
      </c>
      <c r="B331" s="95" t="s">
        <v>276</v>
      </c>
      <c r="C331" s="98">
        <v>1149942560</v>
      </c>
      <c r="D331" s="17" t="str">
        <f>IF(ISERROR(VLOOKUP('Salidas Pacientes'!$C331,'BD Pacientes'!$A:I,2,FALSE)),"",VLOOKUP('Salidas Pacientes'!$C331,'BD Pacientes'!$A:I,2,FALSE))</f>
        <v>RC</v>
      </c>
      <c r="E331" s="16" t="str">
        <f>IF(ISERROR(VLOOKUP('Salidas Pacientes'!$C331,'BD Pacientes'!$A:I,3,FALSE)),"",VLOOKUP('Salidas Pacientes'!$C331,'BD Pacientes'!$A:I,3,FALSE))</f>
        <v>ARIANA MEJIA ORDOÑEZ</v>
      </c>
      <c r="F331" s="17" t="str">
        <f>IF(ISERROR(VLOOKUP('Salidas Pacientes'!$C331,'BD Pacientes'!$A:I,4,FALSE)),"",VLOOKUP('Salidas Pacientes'!$C331,'BD Pacientes'!$A:I,4,FALSE))</f>
        <v>F</v>
      </c>
      <c r="G331" s="95">
        <f>IF(ISERROR(VLOOKUP('Salidas Pacientes'!$C331,'BD Pacientes'!$A:I,5,FALSE)),"",VLOOKUP('Salidas Pacientes'!$C331,'BD Pacientes'!$A:I,5,FALSE))</f>
        <v>0</v>
      </c>
      <c r="H331" s="95" t="str">
        <f t="shared" ca="1" si="0"/>
        <v>123 año, 7 mes</v>
      </c>
      <c r="I331" s="97" t="str">
        <f>IF(ISERROR(VLOOKUP('Salidas Pacientes'!$C331,'BD Pacientes'!$A:$I,6,FALSE)),"",VLOOKUP('Salidas Pacientes'!$C331,'BD Pacientes'!$A:$I,6,FALSE))</f>
        <v>CALLE 18A # 50-97</v>
      </c>
      <c r="J331" s="98">
        <f>IF(ISERROR(VLOOKUP('Salidas Pacientes'!$C331,'BD Pacientes'!$A:$I,7,FALSE)),"",VLOOKUP('Salidas Pacientes'!$C331,'BD Pacientes'!$A:$I,7,FALSE))</f>
        <v>0</v>
      </c>
      <c r="K331" s="99">
        <f>IF(ISERROR(VLOOKUP('Salidas Pacientes'!$C331,'BD Pacientes'!$A:$I,8,FALSE)),"",VLOOKUP('Salidas Pacientes'!$C331,'BD Pacientes'!$A:$I,8,FALSE))</f>
        <v>0</v>
      </c>
      <c r="L331" s="17">
        <f>IF(ISERROR(VLOOKUP('Salidas Pacientes'!$C331,'BD Pacientes'!$A:$I,9,FALSE)),"",VLOOKUP('Salidas Pacientes'!$C331,'BD Pacientes'!$A:$I,9,FALSE))</f>
        <v>0</v>
      </c>
      <c r="M331" s="17" t="s">
        <v>89</v>
      </c>
      <c r="N331" s="16" t="str">
        <f>IF(ISERROR(VLOOKUP('Salidas Pacientes'!$M331,Inventario!$A$2:$M$21,2,FALSE)),"",VLOOKUP('Salidas Pacientes'!$M331,Inventario!$A$2:$M$21,2,FALSE))</f>
        <v>Fluquadri</v>
      </c>
      <c r="O331" s="16" t="str">
        <f>IF(ISERROR(VLOOKUP('Salidas Pacientes'!$M331,Inventario!$A$2:$M$21,3,FALSE)),"",VLOOKUP('Salidas Pacientes'!$M331,Inventario!$A$2:$M$21,3,FALSE))</f>
        <v>Influenza</v>
      </c>
      <c r="P331" s="100" t="str">
        <f>IF(ISERROR(VLOOKUP('Salidas Pacientes'!$M331,Inventario!$A$2:$M$21,4,FALSE)),"",VLOOKUP('Salidas Pacientes'!$M331,Inventario!$A$2:$M$21,4,FALSE))</f>
        <v>IPS FARALLONES</v>
      </c>
      <c r="Q331" s="100" t="str">
        <f>IF(ISERROR(VLOOKUP('Salidas Pacientes'!$M331,Inventario!$A$2:$M$21,5,FALSE)),"",VLOOKUP('Salidas Pacientes'!$M331,Inventario!$A$2:$M$21,5,FALSE))</f>
        <v>Sanofi</v>
      </c>
      <c r="R331" s="17" t="str">
        <f>IF(ISERROR(VLOOKUP('Salidas Pacientes'!$M331,Inventario!$A$2:$M$21,6,FALSE)),"",VLOOKUP('Salidas Pacientes'!$M331,Inventario!$A$2:$M$21,6,FALSE))</f>
        <v>164992</v>
      </c>
      <c r="S331" s="101" t="s">
        <v>181</v>
      </c>
      <c r="T331" s="102">
        <f>IF(ISERROR(VLOOKUP('Salidas Pacientes'!$S331,Entradas!$H$1:$I$412,2,FALSE)),"",VLOOKUP('Salidas Pacientes'!$S331,Entradas!$H$1:$I$412,2,FALSE))</f>
        <v>44561</v>
      </c>
      <c r="U331" s="98"/>
      <c r="V331" s="98">
        <v>1</v>
      </c>
      <c r="W331" s="105"/>
    </row>
    <row r="332" spans="1:23" ht="15.75" hidden="1" customHeight="1" outlineLevel="1">
      <c r="A332" s="95">
        <v>44567</v>
      </c>
      <c r="B332" s="95" t="s">
        <v>276</v>
      </c>
      <c r="C332" s="98">
        <v>1023560713</v>
      </c>
      <c r="D332" s="17" t="str">
        <f>IF(ISERROR(VLOOKUP('Salidas Pacientes'!$C332,'BD Pacientes'!$A:I,2,FALSE)),"",VLOOKUP('Salidas Pacientes'!$C332,'BD Pacientes'!$A:I,2,FALSE))</f>
        <v>RC</v>
      </c>
      <c r="E332" s="16" t="str">
        <f>IF(ISERROR(VLOOKUP('Salidas Pacientes'!$C332,'BD Pacientes'!$A:I,3,FALSE)),"",VLOOKUP('Salidas Pacientes'!$C332,'BD Pacientes'!$A:I,3,FALSE))</f>
        <v>LUCIA RAMIREZ GOMEZ</v>
      </c>
      <c r="F332" s="17" t="str">
        <f>IF(ISERROR(VLOOKUP('Salidas Pacientes'!$C332,'BD Pacientes'!$A:I,4,FALSE)),"",VLOOKUP('Salidas Pacientes'!$C332,'BD Pacientes'!$A:I,4,FALSE))</f>
        <v>F</v>
      </c>
      <c r="G332" s="95">
        <f>IF(ISERROR(VLOOKUP('Salidas Pacientes'!$C332,'BD Pacientes'!$A:I,5,FALSE)),"",VLOOKUP('Salidas Pacientes'!$C332,'BD Pacientes'!$A:I,5,FALSE))</f>
        <v>0</v>
      </c>
      <c r="H332" s="95" t="str">
        <f t="shared" ca="1" si="0"/>
        <v>123 año, 7 mes</v>
      </c>
      <c r="I332" s="97" t="str">
        <f>IF(ISERROR(VLOOKUP('Salidas Pacientes'!$C332,'BD Pacientes'!$A:$I,6,FALSE)),"",VLOOKUP('Salidas Pacientes'!$C332,'BD Pacientes'!$A:$I,6,FALSE))</f>
        <v>CALLE 28 #27-44</v>
      </c>
      <c r="J332" s="98">
        <f>IF(ISERROR(VLOOKUP('Salidas Pacientes'!$C332,'BD Pacientes'!$A:$I,7,FALSE)),"",VLOOKUP('Salidas Pacientes'!$C332,'BD Pacientes'!$A:$I,7,FALSE))</f>
        <v>0</v>
      </c>
      <c r="K332" s="99">
        <f>IF(ISERROR(VLOOKUP('Salidas Pacientes'!$C332,'BD Pacientes'!$A:$I,8,FALSE)),"",VLOOKUP('Salidas Pacientes'!$C332,'BD Pacientes'!$A:$I,8,FALSE))</f>
        <v>0</v>
      </c>
      <c r="L332" s="17">
        <f>IF(ISERROR(VLOOKUP('Salidas Pacientes'!$C332,'BD Pacientes'!$A:$I,9,FALSE)),"",VLOOKUP('Salidas Pacientes'!$C332,'BD Pacientes'!$A:$I,9,FALSE))</f>
        <v>0</v>
      </c>
      <c r="M332" s="17" t="s">
        <v>47</v>
      </c>
      <c r="N332" s="16" t="str">
        <f>IF(ISERROR(VLOOKUP('Salidas Pacientes'!$M332,Inventario!$A$2:$M$21,2,FALSE)),"",VLOOKUP('Salidas Pacientes'!$M332,Inventario!$A$2:$M$21,2,FALSE))</f>
        <v>Nimenrix</v>
      </c>
      <c r="O332" s="16" t="str">
        <f>IF(ISERROR(VLOOKUP('Salidas Pacientes'!$M332,Inventario!$A$2:$M$21,3,FALSE)),"",VLOOKUP('Salidas Pacientes'!$M332,Inventario!$A$2:$M$21,3,FALSE))</f>
        <v>Meningococo</v>
      </c>
      <c r="P332" s="100" t="str">
        <f>IF(ISERROR(VLOOKUP('Salidas Pacientes'!$M332,Inventario!$A$2:$M$21,4,FALSE)),"",VLOOKUP('Salidas Pacientes'!$M332,Inventario!$A$2:$M$21,4,FALSE))</f>
        <v>Cobo Medical</v>
      </c>
      <c r="Q332" s="100" t="str">
        <f>IF(ISERROR(VLOOKUP('Salidas Pacientes'!$M332,Inventario!$A$2:$M$21,5,FALSE)),"",VLOOKUP('Salidas Pacientes'!$M332,Inventario!$A$2:$M$21,5,FALSE))</f>
        <v>Pfizer</v>
      </c>
      <c r="R332" s="17" t="str">
        <f>IF(ISERROR(VLOOKUP('Salidas Pacientes'!$M332,Inventario!$A$2:$M$21,6,FALSE)),"",VLOOKUP('Salidas Pacientes'!$M332,Inventario!$A$2:$M$21,6,FALSE))</f>
        <v>3904</v>
      </c>
      <c r="S332" s="101" t="s">
        <v>173</v>
      </c>
      <c r="T332" s="102">
        <f>IF(ISERROR(VLOOKUP('Salidas Pacientes'!$S332,Entradas!$H$1:$I$412,2,FALSE)),"",VLOOKUP('Salidas Pacientes'!$S332,Entradas!$H$1:$I$412,2,FALSE))</f>
        <v>45077</v>
      </c>
      <c r="U332" s="98"/>
      <c r="V332" s="98">
        <v>1</v>
      </c>
      <c r="W332" s="105"/>
    </row>
    <row r="333" spans="1:23" ht="15.75" hidden="1" customHeight="1" outlineLevel="1">
      <c r="A333" s="95">
        <v>44567</v>
      </c>
      <c r="B333" s="95" t="s">
        <v>276</v>
      </c>
      <c r="C333" s="98">
        <v>1023560713</v>
      </c>
      <c r="D333" s="17" t="str">
        <f>IF(ISERROR(VLOOKUP('Salidas Pacientes'!$C333,'BD Pacientes'!$A:I,2,FALSE)),"",VLOOKUP('Salidas Pacientes'!$C333,'BD Pacientes'!$A:I,2,FALSE))</f>
        <v>RC</v>
      </c>
      <c r="E333" s="16" t="str">
        <f>IF(ISERROR(VLOOKUP('Salidas Pacientes'!$C333,'BD Pacientes'!$A:I,3,FALSE)),"",VLOOKUP('Salidas Pacientes'!$C333,'BD Pacientes'!$A:I,3,FALSE))</f>
        <v>LUCIA RAMIREZ GOMEZ</v>
      </c>
      <c r="F333" s="17" t="str">
        <f>IF(ISERROR(VLOOKUP('Salidas Pacientes'!$C333,'BD Pacientes'!$A:I,4,FALSE)),"",VLOOKUP('Salidas Pacientes'!$C333,'BD Pacientes'!$A:I,4,FALSE))</f>
        <v>F</v>
      </c>
      <c r="G333" s="95">
        <f>IF(ISERROR(VLOOKUP('Salidas Pacientes'!$C333,'BD Pacientes'!$A:I,5,FALSE)),"",VLOOKUP('Salidas Pacientes'!$C333,'BD Pacientes'!$A:I,5,FALSE))</f>
        <v>0</v>
      </c>
      <c r="H333" s="95" t="str">
        <f t="shared" ca="1" si="0"/>
        <v>123 año, 7 mes</v>
      </c>
      <c r="I333" s="97" t="str">
        <f>IF(ISERROR(VLOOKUP('Salidas Pacientes'!$C333,'BD Pacientes'!$A:$I,6,FALSE)),"",VLOOKUP('Salidas Pacientes'!$C333,'BD Pacientes'!$A:$I,6,FALSE))</f>
        <v>CALLE 28 #27-44</v>
      </c>
      <c r="J333" s="98">
        <f>IF(ISERROR(VLOOKUP('Salidas Pacientes'!$C333,'BD Pacientes'!$A:$I,7,FALSE)),"",VLOOKUP('Salidas Pacientes'!$C333,'BD Pacientes'!$A:$I,7,FALSE))</f>
        <v>0</v>
      </c>
      <c r="K333" s="99">
        <f>IF(ISERROR(VLOOKUP('Salidas Pacientes'!$C333,'BD Pacientes'!$A:$I,8,FALSE)),"",VLOOKUP('Salidas Pacientes'!$C333,'BD Pacientes'!$A:$I,8,FALSE))</f>
        <v>0</v>
      </c>
      <c r="L333" s="17">
        <f>IF(ISERROR(VLOOKUP('Salidas Pacientes'!$C333,'BD Pacientes'!$A:$I,9,FALSE)),"",VLOOKUP('Salidas Pacientes'!$C333,'BD Pacientes'!$A:$I,9,FALSE))</f>
        <v>0</v>
      </c>
      <c r="M333" s="17" t="s">
        <v>47</v>
      </c>
      <c r="N333" s="16" t="str">
        <f>IF(ISERROR(VLOOKUP('Salidas Pacientes'!$M333,Inventario!$A$2:$M$21,2,FALSE)),"",VLOOKUP('Salidas Pacientes'!$M333,Inventario!$A$2:$M$21,2,FALSE))</f>
        <v>Nimenrix</v>
      </c>
      <c r="O333" s="16" t="str">
        <f>IF(ISERROR(VLOOKUP('Salidas Pacientes'!$M333,Inventario!$A$2:$M$21,3,FALSE)),"",VLOOKUP('Salidas Pacientes'!$M333,Inventario!$A$2:$M$21,3,FALSE))</f>
        <v>Meningococo</v>
      </c>
      <c r="P333" s="100" t="str">
        <f>IF(ISERROR(VLOOKUP('Salidas Pacientes'!$M333,Inventario!$A$2:$M$21,4,FALSE)),"",VLOOKUP('Salidas Pacientes'!$M333,Inventario!$A$2:$M$21,4,FALSE))</f>
        <v>Cobo Medical</v>
      </c>
      <c r="Q333" s="100" t="str">
        <f>IF(ISERROR(VLOOKUP('Salidas Pacientes'!$M333,Inventario!$A$2:$M$21,5,FALSE)),"",VLOOKUP('Salidas Pacientes'!$M333,Inventario!$A$2:$M$21,5,FALSE))</f>
        <v>Pfizer</v>
      </c>
      <c r="R333" s="17" t="str">
        <f>IF(ISERROR(VLOOKUP('Salidas Pacientes'!$M333,Inventario!$A$2:$M$21,6,FALSE)),"",VLOOKUP('Salidas Pacientes'!$M333,Inventario!$A$2:$M$21,6,FALSE))</f>
        <v>3904</v>
      </c>
      <c r="S333" s="101" t="s">
        <v>173</v>
      </c>
      <c r="T333" s="102">
        <f>IF(ISERROR(VLOOKUP('Salidas Pacientes'!$S333,Entradas!$H$1:$I$412,2,FALSE)),"",VLOOKUP('Salidas Pacientes'!$S333,Entradas!$H$1:$I$412,2,FALSE))</f>
        <v>45077</v>
      </c>
      <c r="U333" s="98"/>
      <c r="V333" s="98">
        <v>1</v>
      </c>
      <c r="W333" s="105"/>
    </row>
    <row r="334" spans="1:23" ht="15.75" hidden="1" customHeight="1" outlineLevel="1">
      <c r="A334" s="95">
        <v>44568</v>
      </c>
      <c r="B334" s="95" t="s">
        <v>276</v>
      </c>
      <c r="C334" s="98">
        <v>1110379018</v>
      </c>
      <c r="D334" s="17" t="str">
        <f>IF(ISERROR(VLOOKUP('Salidas Pacientes'!$C334,'BD Pacientes'!$A:I,2,FALSE)),"",VLOOKUP('Salidas Pacientes'!$C334,'BD Pacientes'!$A:I,2,FALSE))</f>
        <v>RC</v>
      </c>
      <c r="E334" s="16" t="str">
        <f>IF(ISERROR(VLOOKUP('Salidas Pacientes'!$C334,'BD Pacientes'!$A:I,3,FALSE)),"",VLOOKUP('Salidas Pacientes'!$C334,'BD Pacientes'!$A:I,3,FALSE))</f>
        <v>ANTONIO GONZALEZ RAMOS</v>
      </c>
      <c r="F334" s="17" t="str">
        <f>IF(ISERROR(VLOOKUP('Salidas Pacientes'!$C334,'BD Pacientes'!$A:I,4,FALSE)),"",VLOOKUP('Salidas Pacientes'!$C334,'BD Pacientes'!$A:I,4,FALSE))</f>
        <v>M</v>
      </c>
      <c r="G334" s="95">
        <f>IF(ISERROR(VLOOKUP('Salidas Pacientes'!$C334,'BD Pacientes'!$A:I,5,FALSE)),"",VLOOKUP('Salidas Pacientes'!$C334,'BD Pacientes'!$A:I,5,FALSE))</f>
        <v>0</v>
      </c>
      <c r="H334" s="95" t="str">
        <f t="shared" ca="1" si="0"/>
        <v>123 año, 7 mes</v>
      </c>
      <c r="I334" s="97" t="str">
        <f>IF(ISERROR(VLOOKUP('Salidas Pacientes'!$C334,'BD Pacientes'!$A:$I,6,FALSE)),"",VLOOKUP('Salidas Pacientes'!$C334,'BD Pacientes'!$A:$I,6,FALSE))</f>
        <v>CALLE 54 # 98-97</v>
      </c>
      <c r="J334" s="98">
        <f>IF(ISERROR(VLOOKUP('Salidas Pacientes'!$C334,'BD Pacientes'!$A:$I,7,FALSE)),"",VLOOKUP('Salidas Pacientes'!$C334,'BD Pacientes'!$A:$I,7,FALSE))</f>
        <v>0</v>
      </c>
      <c r="K334" s="99">
        <f>IF(ISERROR(VLOOKUP('Salidas Pacientes'!$C334,'BD Pacientes'!$A:$I,8,FALSE)),"",VLOOKUP('Salidas Pacientes'!$C334,'BD Pacientes'!$A:$I,8,FALSE))</f>
        <v>0</v>
      </c>
      <c r="L334" s="17">
        <f>IF(ISERROR(VLOOKUP('Salidas Pacientes'!$C334,'BD Pacientes'!$A:$I,9,FALSE)),"",VLOOKUP('Salidas Pacientes'!$C334,'BD Pacientes'!$A:$I,9,FALSE))</f>
        <v>0</v>
      </c>
      <c r="M334" s="17" t="s">
        <v>54</v>
      </c>
      <c r="N334" s="16" t="str">
        <f>IF(ISERROR(VLOOKUP('Salidas Pacientes'!$M334,Inventario!$A$2:$M$21,2,FALSE)),"",VLOOKUP('Salidas Pacientes'!$M334,Inventario!$A$2:$M$21,2,FALSE))</f>
        <v>Prevenar</v>
      </c>
      <c r="O334" s="16" t="str">
        <f>IF(ISERROR(VLOOKUP('Salidas Pacientes'!$M334,Inventario!$A$2:$M$21,3,FALSE)),"",VLOOKUP('Salidas Pacientes'!$M334,Inventario!$A$2:$M$21,3,FALSE))</f>
        <v>Neumococo 13V</v>
      </c>
      <c r="P334" s="100" t="str">
        <f>IF(ISERROR(VLOOKUP('Salidas Pacientes'!$M334,Inventario!$A$2:$M$21,4,FALSE)),"",VLOOKUP('Salidas Pacientes'!$M334,Inventario!$A$2:$M$21,4,FALSE))</f>
        <v>Cobo Medical</v>
      </c>
      <c r="Q334" s="100" t="str">
        <f>IF(ISERROR(VLOOKUP('Salidas Pacientes'!$M334,Inventario!$A$2:$M$21,5,FALSE)),"",VLOOKUP('Salidas Pacientes'!$M334,Inventario!$A$2:$M$21,5,FALSE))</f>
        <v>Pfizer</v>
      </c>
      <c r="R334" s="17" t="str">
        <f>IF(ISERROR(VLOOKUP('Salidas Pacientes'!$M334,Inventario!$A$2:$M$21,6,FALSE)),"",VLOOKUP('Salidas Pacientes'!$M334,Inventario!$A$2:$M$21,6,FALSE))</f>
        <v>2156</v>
      </c>
      <c r="S334" s="101" t="s">
        <v>188</v>
      </c>
      <c r="T334" s="102">
        <f>IF(ISERROR(VLOOKUP('Salidas Pacientes'!$S334,Entradas!$H$1:$I$412,2,FALSE)),"",VLOOKUP('Salidas Pacientes'!$S334,Entradas!$H$1:$I$412,2,FALSE))</f>
        <v>45199</v>
      </c>
      <c r="U334" s="98"/>
      <c r="V334" s="98">
        <v>1</v>
      </c>
      <c r="W334" s="105"/>
    </row>
    <row r="335" spans="1:23" ht="15.75" hidden="1" customHeight="1" outlineLevel="1">
      <c r="A335" s="95">
        <v>44568</v>
      </c>
      <c r="B335" s="95" t="s">
        <v>276</v>
      </c>
      <c r="C335" s="98">
        <v>1110379018</v>
      </c>
      <c r="D335" s="17" t="str">
        <f>IF(ISERROR(VLOOKUP('Salidas Pacientes'!$C335,'BD Pacientes'!$A:I,2,FALSE)),"",VLOOKUP('Salidas Pacientes'!$C335,'BD Pacientes'!$A:I,2,FALSE))</f>
        <v>RC</v>
      </c>
      <c r="E335" s="16" t="str">
        <f>IF(ISERROR(VLOOKUP('Salidas Pacientes'!$C335,'BD Pacientes'!$A:I,3,FALSE)),"",VLOOKUP('Salidas Pacientes'!$C335,'BD Pacientes'!$A:I,3,FALSE))</f>
        <v>ANTONIO GONZALEZ RAMOS</v>
      </c>
      <c r="F335" s="17" t="str">
        <f>IF(ISERROR(VLOOKUP('Salidas Pacientes'!$C335,'BD Pacientes'!$A:I,4,FALSE)),"",VLOOKUP('Salidas Pacientes'!$C335,'BD Pacientes'!$A:I,4,FALSE))</f>
        <v>M</v>
      </c>
      <c r="G335" s="95">
        <f>IF(ISERROR(VLOOKUP('Salidas Pacientes'!$C335,'BD Pacientes'!$A:I,5,FALSE)),"",VLOOKUP('Salidas Pacientes'!$C335,'BD Pacientes'!$A:I,5,FALSE))</f>
        <v>0</v>
      </c>
      <c r="H335" s="95" t="str">
        <f t="shared" ca="1" si="0"/>
        <v>123 año, 7 mes</v>
      </c>
      <c r="I335" s="97" t="str">
        <f>IF(ISERROR(VLOOKUP('Salidas Pacientes'!$C335,'BD Pacientes'!$A:$I,6,FALSE)),"",VLOOKUP('Salidas Pacientes'!$C335,'BD Pacientes'!$A:$I,6,FALSE))</f>
        <v>CALLE 54 # 98-97</v>
      </c>
      <c r="J335" s="98">
        <f>IF(ISERROR(VLOOKUP('Salidas Pacientes'!$C335,'BD Pacientes'!$A:$I,7,FALSE)),"",VLOOKUP('Salidas Pacientes'!$C335,'BD Pacientes'!$A:$I,7,FALSE))</f>
        <v>0</v>
      </c>
      <c r="K335" s="99">
        <f>IF(ISERROR(VLOOKUP('Salidas Pacientes'!$C335,'BD Pacientes'!$A:$I,8,FALSE)),"",VLOOKUP('Salidas Pacientes'!$C335,'BD Pacientes'!$A:$I,8,FALSE))</f>
        <v>0</v>
      </c>
      <c r="L335" s="17">
        <f>IF(ISERROR(VLOOKUP('Salidas Pacientes'!$C335,'BD Pacientes'!$A:$I,9,FALSE)),"",VLOOKUP('Salidas Pacientes'!$C335,'BD Pacientes'!$A:$I,9,FALSE))</f>
        <v>0</v>
      </c>
      <c r="M335" s="17" t="s">
        <v>54</v>
      </c>
      <c r="N335" s="16" t="str">
        <f>IF(ISERROR(VLOOKUP('Salidas Pacientes'!$M335,Inventario!$A$2:$M$21,2,FALSE)),"",VLOOKUP('Salidas Pacientes'!$M335,Inventario!$A$2:$M$21,2,FALSE))</f>
        <v>Prevenar</v>
      </c>
      <c r="O335" s="16" t="str">
        <f>IF(ISERROR(VLOOKUP('Salidas Pacientes'!$M335,Inventario!$A$2:$M$21,3,FALSE)),"",VLOOKUP('Salidas Pacientes'!$M335,Inventario!$A$2:$M$21,3,FALSE))</f>
        <v>Neumococo 13V</v>
      </c>
      <c r="P335" s="100" t="str">
        <f>IF(ISERROR(VLOOKUP('Salidas Pacientes'!$M335,Inventario!$A$2:$M$21,4,FALSE)),"",VLOOKUP('Salidas Pacientes'!$M335,Inventario!$A$2:$M$21,4,FALSE))</f>
        <v>Cobo Medical</v>
      </c>
      <c r="Q335" s="100" t="str">
        <f>IF(ISERROR(VLOOKUP('Salidas Pacientes'!$M335,Inventario!$A$2:$M$21,5,FALSE)),"",VLOOKUP('Salidas Pacientes'!$M335,Inventario!$A$2:$M$21,5,FALSE))</f>
        <v>Pfizer</v>
      </c>
      <c r="R335" s="17" t="str">
        <f>IF(ISERROR(VLOOKUP('Salidas Pacientes'!$M335,Inventario!$A$2:$M$21,6,FALSE)),"",VLOOKUP('Salidas Pacientes'!$M335,Inventario!$A$2:$M$21,6,FALSE))</f>
        <v>2156</v>
      </c>
      <c r="S335" s="101" t="s">
        <v>188</v>
      </c>
      <c r="T335" s="102">
        <f>IF(ISERROR(VLOOKUP('Salidas Pacientes'!$S335,Entradas!$H$1:$I$412,2,FALSE)),"",VLOOKUP('Salidas Pacientes'!$S335,Entradas!$H$1:$I$412,2,FALSE))</f>
        <v>45199</v>
      </c>
      <c r="U335" s="98"/>
      <c r="V335" s="98">
        <v>1</v>
      </c>
      <c r="W335" s="105"/>
    </row>
    <row r="336" spans="1:23" ht="15.75" hidden="1" customHeight="1" outlineLevel="1">
      <c r="A336" s="95">
        <v>44573</v>
      </c>
      <c r="B336" s="95" t="s">
        <v>276</v>
      </c>
      <c r="C336" s="98">
        <v>1232816645</v>
      </c>
      <c r="D336" s="17" t="str">
        <f>IF(ISERROR(VLOOKUP('Salidas Pacientes'!$C336,'BD Pacientes'!$A:I,2,FALSE)),"",VLOOKUP('Salidas Pacientes'!$C336,'BD Pacientes'!$A:I,2,FALSE))</f>
        <v>RC</v>
      </c>
      <c r="E336" s="16" t="str">
        <f>IF(ISERROR(VLOOKUP('Salidas Pacientes'!$C336,'BD Pacientes'!$A:I,3,FALSE)),"",VLOOKUP('Salidas Pacientes'!$C336,'BD Pacientes'!$A:I,3,FALSE))</f>
        <v>LUCIA HURTADO AGREDO</v>
      </c>
      <c r="F336" s="17" t="str">
        <f>IF(ISERROR(VLOOKUP('Salidas Pacientes'!$C336,'BD Pacientes'!$A:I,4,FALSE)),"",VLOOKUP('Salidas Pacientes'!$C336,'BD Pacientes'!$A:I,4,FALSE))</f>
        <v>F</v>
      </c>
      <c r="G336" s="95">
        <f>IF(ISERROR(VLOOKUP('Salidas Pacientes'!$C336,'BD Pacientes'!$A:I,5,FALSE)),"",VLOOKUP('Salidas Pacientes'!$C336,'BD Pacientes'!$A:I,5,FALSE))</f>
        <v>0</v>
      </c>
      <c r="H336" s="95" t="str">
        <f t="shared" ca="1" si="0"/>
        <v>123 año, 7 mes</v>
      </c>
      <c r="I336" s="97" t="str">
        <f>IF(ISERROR(VLOOKUP('Salidas Pacientes'!$C336,'BD Pacientes'!$A:$I,6,FALSE)),"",VLOOKUP('Salidas Pacientes'!$C336,'BD Pacientes'!$A:$I,6,FALSE))</f>
        <v>CALLE 5 SUR # 21-50 PISO 2</v>
      </c>
      <c r="J336" s="98">
        <f>IF(ISERROR(VLOOKUP('Salidas Pacientes'!$C336,'BD Pacientes'!$A:$I,7,FALSE)),"",VLOOKUP('Salidas Pacientes'!$C336,'BD Pacientes'!$A:$I,7,FALSE))</f>
        <v>0</v>
      </c>
      <c r="K336" s="99">
        <f>IF(ISERROR(VLOOKUP('Salidas Pacientes'!$C336,'BD Pacientes'!$A:$I,8,FALSE)),"",VLOOKUP('Salidas Pacientes'!$C336,'BD Pacientes'!$A:$I,8,FALSE))</f>
        <v>0</v>
      </c>
      <c r="L336" s="17">
        <f>IF(ISERROR(VLOOKUP('Salidas Pacientes'!$C336,'BD Pacientes'!$A:$I,9,FALSE)),"",VLOOKUP('Salidas Pacientes'!$C336,'BD Pacientes'!$A:$I,9,FALSE))</f>
        <v>0</v>
      </c>
      <c r="M336" s="17" t="s">
        <v>47</v>
      </c>
      <c r="N336" s="16" t="str">
        <f>IF(ISERROR(VLOOKUP('Salidas Pacientes'!$M336,Inventario!$A$2:$M$21,2,FALSE)),"",VLOOKUP('Salidas Pacientes'!$M336,Inventario!$A$2:$M$21,2,FALSE))</f>
        <v>Nimenrix</v>
      </c>
      <c r="O336" s="16" t="str">
        <f>IF(ISERROR(VLOOKUP('Salidas Pacientes'!$M336,Inventario!$A$2:$M$21,3,FALSE)),"",VLOOKUP('Salidas Pacientes'!$M336,Inventario!$A$2:$M$21,3,FALSE))</f>
        <v>Meningococo</v>
      </c>
      <c r="P336" s="100" t="str">
        <f>IF(ISERROR(VLOOKUP('Salidas Pacientes'!$M336,Inventario!$A$2:$M$21,4,FALSE)),"",VLOOKUP('Salidas Pacientes'!$M336,Inventario!$A$2:$M$21,4,FALSE))</f>
        <v>Cobo Medical</v>
      </c>
      <c r="Q336" s="100" t="str">
        <f>IF(ISERROR(VLOOKUP('Salidas Pacientes'!$M336,Inventario!$A$2:$M$21,5,FALSE)),"",VLOOKUP('Salidas Pacientes'!$M336,Inventario!$A$2:$M$21,5,FALSE))</f>
        <v>Pfizer</v>
      </c>
      <c r="R336" s="17" t="str">
        <f>IF(ISERROR(VLOOKUP('Salidas Pacientes'!$M336,Inventario!$A$2:$M$21,6,FALSE)),"",VLOOKUP('Salidas Pacientes'!$M336,Inventario!$A$2:$M$21,6,FALSE))</f>
        <v>3904</v>
      </c>
      <c r="S336" s="101" t="s">
        <v>173</v>
      </c>
      <c r="T336" s="102">
        <f>IF(ISERROR(VLOOKUP('Salidas Pacientes'!$S336,Entradas!$H$1:$I$412,2,FALSE)),"",VLOOKUP('Salidas Pacientes'!$S336,Entradas!$H$1:$I$412,2,FALSE))</f>
        <v>45077</v>
      </c>
      <c r="U336" s="98"/>
      <c r="V336" s="98">
        <v>1</v>
      </c>
      <c r="W336" s="105"/>
    </row>
    <row r="337" spans="1:23" ht="15.75" hidden="1" customHeight="1" outlineLevel="1">
      <c r="A337" s="95">
        <v>44574</v>
      </c>
      <c r="B337" s="95" t="s">
        <v>276</v>
      </c>
      <c r="C337" s="98">
        <v>1241441105</v>
      </c>
      <c r="D337" s="17" t="str">
        <f>IF(ISERROR(VLOOKUP('Salidas Pacientes'!$C337,'BD Pacientes'!$A:I,2,FALSE)),"",VLOOKUP('Salidas Pacientes'!$C337,'BD Pacientes'!$A:I,2,FALSE))</f>
        <v>RC</v>
      </c>
      <c r="E337" s="16" t="str">
        <f>IF(ISERROR(VLOOKUP('Salidas Pacientes'!$C337,'BD Pacientes'!$A:I,3,FALSE)),"",VLOOKUP('Salidas Pacientes'!$C337,'BD Pacientes'!$A:I,3,FALSE))</f>
        <v>SAMARA GARAVITO VEGA</v>
      </c>
      <c r="F337" s="17" t="str">
        <f>IF(ISERROR(VLOOKUP('Salidas Pacientes'!$C337,'BD Pacientes'!$A:I,4,FALSE)),"",VLOOKUP('Salidas Pacientes'!$C337,'BD Pacientes'!$A:I,4,FALSE))</f>
        <v>F</v>
      </c>
      <c r="G337" s="95">
        <f>IF(ISERROR(VLOOKUP('Salidas Pacientes'!$C337,'BD Pacientes'!$A:I,5,FALSE)),"",VLOOKUP('Salidas Pacientes'!$C337,'BD Pacientes'!$A:I,5,FALSE))</f>
        <v>0</v>
      </c>
      <c r="H337" s="95" t="str">
        <f t="shared" ca="1" si="0"/>
        <v>123 año, 7 mes</v>
      </c>
      <c r="I337" s="97" t="str">
        <f>IF(ISERROR(VLOOKUP('Salidas Pacientes'!$C337,'BD Pacientes'!$A:$I,6,FALSE)),"",VLOOKUP('Salidas Pacientes'!$C337,'BD Pacientes'!$A:$I,6,FALSE))</f>
        <v>CRA 9 #2-51</v>
      </c>
      <c r="J337" s="98">
        <f>IF(ISERROR(VLOOKUP('Salidas Pacientes'!$C337,'BD Pacientes'!$A:$I,7,FALSE)),"",VLOOKUP('Salidas Pacientes'!$C337,'BD Pacientes'!$A:$I,7,FALSE))</f>
        <v>0</v>
      </c>
      <c r="K337" s="99">
        <f>IF(ISERROR(VLOOKUP('Salidas Pacientes'!$C337,'BD Pacientes'!$A:$I,8,FALSE)),"",VLOOKUP('Salidas Pacientes'!$C337,'BD Pacientes'!$A:$I,8,FALSE))</f>
        <v>0</v>
      </c>
      <c r="L337" s="17">
        <f>IF(ISERROR(VLOOKUP('Salidas Pacientes'!$C337,'BD Pacientes'!$A:$I,9,FALSE)),"",VLOOKUP('Salidas Pacientes'!$C337,'BD Pacientes'!$A:$I,9,FALSE))</f>
        <v>0</v>
      </c>
      <c r="M337" s="17" t="s">
        <v>47</v>
      </c>
      <c r="N337" s="16" t="str">
        <f>IF(ISERROR(VLOOKUP('Salidas Pacientes'!$M337,Inventario!$A$2:$M$21,2,FALSE)),"",VLOOKUP('Salidas Pacientes'!$M337,Inventario!$A$2:$M$21,2,FALSE))</f>
        <v>Nimenrix</v>
      </c>
      <c r="O337" s="16" t="str">
        <f>IF(ISERROR(VLOOKUP('Salidas Pacientes'!$M337,Inventario!$A$2:$M$21,3,FALSE)),"",VLOOKUP('Salidas Pacientes'!$M337,Inventario!$A$2:$M$21,3,FALSE))</f>
        <v>Meningococo</v>
      </c>
      <c r="P337" s="100" t="str">
        <f>IF(ISERROR(VLOOKUP('Salidas Pacientes'!$M337,Inventario!$A$2:$M$21,4,FALSE)),"",VLOOKUP('Salidas Pacientes'!$M337,Inventario!$A$2:$M$21,4,FALSE))</f>
        <v>Cobo Medical</v>
      </c>
      <c r="Q337" s="100" t="str">
        <f>IF(ISERROR(VLOOKUP('Salidas Pacientes'!$M337,Inventario!$A$2:$M$21,5,FALSE)),"",VLOOKUP('Salidas Pacientes'!$M337,Inventario!$A$2:$M$21,5,FALSE))</f>
        <v>Pfizer</v>
      </c>
      <c r="R337" s="17" t="str">
        <f>IF(ISERROR(VLOOKUP('Salidas Pacientes'!$M337,Inventario!$A$2:$M$21,6,FALSE)),"",VLOOKUP('Salidas Pacientes'!$M337,Inventario!$A$2:$M$21,6,FALSE))</f>
        <v>3904</v>
      </c>
      <c r="S337" s="101" t="s">
        <v>173</v>
      </c>
      <c r="T337" s="102">
        <f>IF(ISERROR(VLOOKUP('Salidas Pacientes'!$S337,Entradas!$H$1:$I$412,2,FALSE)),"",VLOOKUP('Salidas Pacientes'!$S337,Entradas!$H$1:$I$412,2,FALSE))</f>
        <v>45077</v>
      </c>
      <c r="U337" s="98"/>
      <c r="V337" s="98">
        <v>1</v>
      </c>
      <c r="W337" s="105"/>
    </row>
    <row r="338" spans="1:23" ht="15.75" hidden="1" customHeight="1" outlineLevel="1">
      <c r="A338" s="95">
        <v>44574</v>
      </c>
      <c r="B338" s="95" t="s">
        <v>276</v>
      </c>
      <c r="C338" s="98">
        <v>1109122362</v>
      </c>
      <c r="D338" s="17" t="str">
        <f>IF(ISERROR(VLOOKUP('Salidas Pacientes'!$C338,'BD Pacientes'!$A:I,2,FALSE)),"",VLOOKUP('Salidas Pacientes'!$C338,'BD Pacientes'!$A:I,2,FALSE))</f>
        <v>RC</v>
      </c>
      <c r="E338" s="16" t="str">
        <f>IF(ISERROR(VLOOKUP('Salidas Pacientes'!$C338,'BD Pacientes'!$A:I,3,FALSE)),"",VLOOKUP('Salidas Pacientes'!$C338,'BD Pacientes'!$A:I,3,FALSE))</f>
        <v>NICOLAS RIVERA ZAPATA</v>
      </c>
      <c r="F338" s="17" t="str">
        <f>IF(ISERROR(VLOOKUP('Salidas Pacientes'!$C338,'BD Pacientes'!$A:I,4,FALSE)),"",VLOOKUP('Salidas Pacientes'!$C338,'BD Pacientes'!$A:I,4,FALSE))</f>
        <v>M</v>
      </c>
      <c r="G338" s="95">
        <f>IF(ISERROR(VLOOKUP('Salidas Pacientes'!$C338,'BD Pacientes'!$A:I,5,FALSE)),"",VLOOKUP('Salidas Pacientes'!$C338,'BD Pacientes'!$A:I,5,FALSE))</f>
        <v>0</v>
      </c>
      <c r="H338" s="95" t="str">
        <f t="shared" ca="1" si="0"/>
        <v>123 año, 7 mes</v>
      </c>
      <c r="I338" s="97" t="str">
        <f>IF(ISERROR(VLOOKUP('Salidas Pacientes'!$C338,'BD Pacientes'!$A:$I,6,FALSE)),"",VLOOKUP('Salidas Pacientes'!$C338,'BD Pacientes'!$A:$I,6,FALSE))</f>
        <v>CRA 65 # 14-27</v>
      </c>
      <c r="J338" s="98">
        <f>IF(ISERROR(VLOOKUP('Salidas Pacientes'!$C338,'BD Pacientes'!$A:$I,7,FALSE)),"",VLOOKUP('Salidas Pacientes'!$C338,'BD Pacientes'!$A:$I,7,FALSE))</f>
        <v>0</v>
      </c>
      <c r="K338" s="99">
        <f>IF(ISERROR(VLOOKUP('Salidas Pacientes'!$C338,'BD Pacientes'!$A:$I,8,FALSE)),"",VLOOKUP('Salidas Pacientes'!$C338,'BD Pacientes'!$A:$I,8,FALSE))</f>
        <v>0</v>
      </c>
      <c r="L338" s="17">
        <f>IF(ISERROR(VLOOKUP('Salidas Pacientes'!$C338,'BD Pacientes'!$A:$I,9,FALSE)),"",VLOOKUP('Salidas Pacientes'!$C338,'BD Pacientes'!$A:$I,9,FALSE))</f>
        <v>0</v>
      </c>
      <c r="M338" s="17" t="s">
        <v>47</v>
      </c>
      <c r="N338" s="16" t="str">
        <f>IF(ISERROR(VLOOKUP('Salidas Pacientes'!$M338,Inventario!$A$2:$M$21,2,FALSE)),"",VLOOKUP('Salidas Pacientes'!$M338,Inventario!$A$2:$M$21,2,FALSE))</f>
        <v>Nimenrix</v>
      </c>
      <c r="O338" s="16" t="str">
        <f>IF(ISERROR(VLOOKUP('Salidas Pacientes'!$M338,Inventario!$A$2:$M$21,3,FALSE)),"",VLOOKUP('Salidas Pacientes'!$M338,Inventario!$A$2:$M$21,3,FALSE))</f>
        <v>Meningococo</v>
      </c>
      <c r="P338" s="100" t="str">
        <f>IF(ISERROR(VLOOKUP('Salidas Pacientes'!$M338,Inventario!$A$2:$M$21,4,FALSE)),"",VLOOKUP('Salidas Pacientes'!$M338,Inventario!$A$2:$M$21,4,FALSE))</f>
        <v>Cobo Medical</v>
      </c>
      <c r="Q338" s="100" t="str">
        <f>IF(ISERROR(VLOOKUP('Salidas Pacientes'!$M338,Inventario!$A$2:$M$21,5,FALSE)),"",VLOOKUP('Salidas Pacientes'!$M338,Inventario!$A$2:$M$21,5,FALSE))</f>
        <v>Pfizer</v>
      </c>
      <c r="R338" s="17" t="str">
        <f>IF(ISERROR(VLOOKUP('Salidas Pacientes'!$M338,Inventario!$A$2:$M$21,6,FALSE)),"",VLOOKUP('Salidas Pacientes'!$M338,Inventario!$A$2:$M$21,6,FALSE))</f>
        <v>3904</v>
      </c>
      <c r="S338" s="101" t="s">
        <v>173</v>
      </c>
      <c r="T338" s="102">
        <f>IF(ISERROR(VLOOKUP('Salidas Pacientes'!$S338,Entradas!$H$1:$I$412,2,FALSE)),"",VLOOKUP('Salidas Pacientes'!$S338,Entradas!$H$1:$I$412,2,FALSE))</f>
        <v>45077</v>
      </c>
      <c r="U338" s="98"/>
      <c r="V338" s="98">
        <v>1</v>
      </c>
      <c r="W338" s="105"/>
    </row>
    <row r="339" spans="1:23" ht="15.75" hidden="1" customHeight="1" outlineLevel="1">
      <c r="A339" s="95">
        <v>44574</v>
      </c>
      <c r="B339" s="95" t="s">
        <v>276</v>
      </c>
      <c r="C339" s="98">
        <v>1232818155</v>
      </c>
      <c r="D339" s="17" t="str">
        <f>IF(ISERROR(VLOOKUP('Salidas Pacientes'!$C339,'BD Pacientes'!$A:I,2,FALSE)),"",VLOOKUP('Salidas Pacientes'!$C339,'BD Pacientes'!$A:I,2,FALSE))</f>
        <v>RC</v>
      </c>
      <c r="E339" s="16" t="str">
        <f>IF(ISERROR(VLOOKUP('Salidas Pacientes'!$C339,'BD Pacientes'!$A:I,3,FALSE)),"",VLOOKUP('Salidas Pacientes'!$C339,'BD Pacientes'!$A:I,3,FALSE))</f>
        <v>JERONIMO GOMEZ GONZALEZ</v>
      </c>
      <c r="F339" s="17" t="str">
        <f>IF(ISERROR(VLOOKUP('Salidas Pacientes'!$C339,'BD Pacientes'!$A:I,4,FALSE)),"",VLOOKUP('Salidas Pacientes'!$C339,'BD Pacientes'!$A:I,4,FALSE))</f>
        <v>M</v>
      </c>
      <c r="G339" s="95">
        <f>IF(ISERROR(VLOOKUP('Salidas Pacientes'!$C339,'BD Pacientes'!$A:I,5,FALSE)),"",VLOOKUP('Salidas Pacientes'!$C339,'BD Pacientes'!$A:I,5,FALSE))</f>
        <v>44508</v>
      </c>
      <c r="H339" s="95" t="str">
        <f t="shared" ca="1" si="0"/>
        <v>1 año, 9 mes</v>
      </c>
      <c r="I339" s="97" t="str">
        <f>IF(ISERROR(VLOOKUP('Salidas Pacientes'!$C339,'BD Pacientes'!$A:$I,6,FALSE)),"",VLOOKUP('Salidas Pacientes'!$C339,'BD Pacientes'!$A:$I,6,FALSE))</f>
        <v>CRA 98B # 60-115</v>
      </c>
      <c r="J339" s="98">
        <f>IF(ISERROR(VLOOKUP('Salidas Pacientes'!$C339,'BD Pacientes'!$A:$I,7,FALSE)),"",VLOOKUP('Salidas Pacientes'!$C339,'BD Pacientes'!$A:$I,7,FALSE))</f>
        <v>1144093004</v>
      </c>
      <c r="K339" s="99" t="str">
        <f>IF(ISERROR(VLOOKUP('Salidas Pacientes'!$C339,'BD Pacientes'!$A:$I,8,FALSE)),"",VLOOKUP('Salidas Pacientes'!$C339,'BD Pacientes'!$A:$I,8,FALSE))</f>
        <v>DAYANA GONZALEZ</v>
      </c>
      <c r="L339" s="17">
        <f>IF(ISERROR(VLOOKUP('Salidas Pacientes'!$C339,'BD Pacientes'!$A:$I,9,FALSE)),"",VLOOKUP('Salidas Pacientes'!$C339,'BD Pacientes'!$A:$I,9,FALSE))</f>
        <v>3165388953</v>
      </c>
      <c r="M339" s="17" t="s">
        <v>77</v>
      </c>
      <c r="N339" s="16" t="str">
        <f>IF(ISERROR(VLOOKUP('Salidas Pacientes'!$M339,Inventario!$A$2:$M$21,2,FALSE)),"",VLOOKUP('Salidas Pacientes'!$M339,Inventario!$A$2:$M$21,2,FALSE))</f>
        <v>Hexaxim</v>
      </c>
      <c r="O339" s="16" t="str">
        <f>IF(ISERROR(VLOOKUP('Salidas Pacientes'!$M339,Inventario!$A$2:$M$21,3,FALSE)),"",VLOOKUP('Salidas Pacientes'!$M339,Inventario!$A$2:$M$21,3,FALSE))</f>
        <v>DPAT + VPI + HIB + HB</v>
      </c>
      <c r="P339" s="100" t="str">
        <f>IF(ISERROR(VLOOKUP('Salidas Pacientes'!$M339,Inventario!$A$2:$M$21,4,FALSE)),"",VLOOKUP('Salidas Pacientes'!$M339,Inventario!$A$2:$M$21,4,FALSE))</f>
        <v>IPS FARALLONES</v>
      </c>
      <c r="Q339" s="100" t="str">
        <f>IF(ISERROR(VLOOKUP('Salidas Pacientes'!$M339,Inventario!$A$2:$M$21,5,FALSE)),"",VLOOKUP('Salidas Pacientes'!$M339,Inventario!$A$2:$M$21,5,FALSE))</f>
        <v>Sanofi</v>
      </c>
      <c r="R339" s="17" t="str">
        <f>IF(ISERROR(VLOOKUP('Salidas Pacientes'!$M339,Inventario!$A$2:$M$21,6,FALSE)),"",VLOOKUP('Salidas Pacientes'!$M339,Inventario!$A$2:$M$21,6,FALSE))</f>
        <v>3800</v>
      </c>
      <c r="S339" s="101" t="s">
        <v>184</v>
      </c>
      <c r="T339" s="102">
        <f>IF(ISERROR(VLOOKUP('Salidas Pacientes'!$S339,Entradas!$H$1:$I$412,2,FALSE)),"",VLOOKUP('Salidas Pacientes'!$S339,Entradas!$H$1:$I$412,2,FALSE))</f>
        <v>44773</v>
      </c>
      <c r="U339" s="98"/>
      <c r="V339" s="98">
        <v>1</v>
      </c>
      <c r="W339" s="105"/>
    </row>
    <row r="340" spans="1:23" ht="15.75" hidden="1" customHeight="1" outlineLevel="1">
      <c r="A340" s="95">
        <v>44574</v>
      </c>
      <c r="B340" s="95" t="s">
        <v>276</v>
      </c>
      <c r="C340" s="98">
        <v>1232818155</v>
      </c>
      <c r="D340" s="17" t="str">
        <f>IF(ISERROR(VLOOKUP('Salidas Pacientes'!$C340,'BD Pacientes'!$A:I,2,FALSE)),"",VLOOKUP('Salidas Pacientes'!$C340,'BD Pacientes'!$A:I,2,FALSE))</f>
        <v>RC</v>
      </c>
      <c r="E340" s="16" t="str">
        <f>IF(ISERROR(VLOOKUP('Salidas Pacientes'!$C340,'BD Pacientes'!$A:I,3,FALSE)),"",VLOOKUP('Salidas Pacientes'!$C340,'BD Pacientes'!$A:I,3,FALSE))</f>
        <v>JERONIMO GOMEZ GONZALEZ</v>
      </c>
      <c r="F340" s="17" t="str">
        <f>IF(ISERROR(VLOOKUP('Salidas Pacientes'!$C340,'BD Pacientes'!$A:I,4,FALSE)),"",VLOOKUP('Salidas Pacientes'!$C340,'BD Pacientes'!$A:I,4,FALSE))</f>
        <v>M</v>
      </c>
      <c r="G340" s="95">
        <f>IF(ISERROR(VLOOKUP('Salidas Pacientes'!$C340,'BD Pacientes'!$A:I,5,FALSE)),"",VLOOKUP('Salidas Pacientes'!$C340,'BD Pacientes'!$A:I,5,FALSE))</f>
        <v>44508</v>
      </c>
      <c r="H340" s="95" t="str">
        <f t="shared" ca="1" si="0"/>
        <v>1 año, 9 mes</v>
      </c>
      <c r="I340" s="97" t="str">
        <f>IF(ISERROR(VLOOKUP('Salidas Pacientes'!$C340,'BD Pacientes'!$A:$I,6,FALSE)),"",VLOOKUP('Salidas Pacientes'!$C340,'BD Pacientes'!$A:$I,6,FALSE))</f>
        <v>CRA 98B # 60-115</v>
      </c>
      <c r="J340" s="98">
        <f>IF(ISERROR(VLOOKUP('Salidas Pacientes'!$C340,'BD Pacientes'!$A:$I,7,FALSE)),"",VLOOKUP('Salidas Pacientes'!$C340,'BD Pacientes'!$A:$I,7,FALSE))</f>
        <v>1144093004</v>
      </c>
      <c r="K340" s="99" t="str">
        <f>IF(ISERROR(VLOOKUP('Salidas Pacientes'!$C340,'BD Pacientes'!$A:$I,8,FALSE)),"",VLOOKUP('Salidas Pacientes'!$C340,'BD Pacientes'!$A:$I,8,FALSE))</f>
        <v>DAYANA GONZALEZ</v>
      </c>
      <c r="L340" s="17">
        <f>IF(ISERROR(VLOOKUP('Salidas Pacientes'!$C340,'BD Pacientes'!$A:$I,9,FALSE)),"",VLOOKUP('Salidas Pacientes'!$C340,'BD Pacientes'!$A:$I,9,FALSE))</f>
        <v>3165388953</v>
      </c>
      <c r="M340" s="17" t="s">
        <v>54</v>
      </c>
      <c r="N340" s="16" t="str">
        <f>IF(ISERROR(VLOOKUP('Salidas Pacientes'!$M340,Inventario!$A$2:$M$21,2,FALSE)),"",VLOOKUP('Salidas Pacientes'!$M340,Inventario!$A$2:$M$21,2,FALSE))</f>
        <v>Prevenar</v>
      </c>
      <c r="O340" s="16" t="str">
        <f>IF(ISERROR(VLOOKUP('Salidas Pacientes'!$M340,Inventario!$A$2:$M$21,3,FALSE)),"",VLOOKUP('Salidas Pacientes'!$M340,Inventario!$A$2:$M$21,3,FALSE))</f>
        <v>Neumococo 13V</v>
      </c>
      <c r="P340" s="100" t="str">
        <f>IF(ISERROR(VLOOKUP('Salidas Pacientes'!$M340,Inventario!$A$2:$M$21,4,FALSE)),"",VLOOKUP('Salidas Pacientes'!$M340,Inventario!$A$2:$M$21,4,FALSE))</f>
        <v>Cobo Medical</v>
      </c>
      <c r="Q340" s="100" t="str">
        <f>IF(ISERROR(VLOOKUP('Salidas Pacientes'!$M340,Inventario!$A$2:$M$21,5,FALSE)),"",VLOOKUP('Salidas Pacientes'!$M340,Inventario!$A$2:$M$21,5,FALSE))</f>
        <v>Pfizer</v>
      </c>
      <c r="R340" s="17" t="str">
        <f>IF(ISERROR(VLOOKUP('Salidas Pacientes'!$M340,Inventario!$A$2:$M$21,6,FALSE)),"",VLOOKUP('Salidas Pacientes'!$M340,Inventario!$A$2:$M$21,6,FALSE))</f>
        <v>2156</v>
      </c>
      <c r="S340" s="101" t="s">
        <v>188</v>
      </c>
      <c r="T340" s="102">
        <f>IF(ISERROR(VLOOKUP('Salidas Pacientes'!$S340,Entradas!$H$1:$I$412,2,FALSE)),"",VLOOKUP('Salidas Pacientes'!$S340,Entradas!$H$1:$I$412,2,FALSE))</f>
        <v>45199</v>
      </c>
      <c r="U340" s="98"/>
      <c r="V340" s="98">
        <v>1</v>
      </c>
      <c r="W340" s="105"/>
    </row>
    <row r="341" spans="1:23" ht="15.75" hidden="1" customHeight="1" outlineLevel="1">
      <c r="A341" s="95">
        <v>44574</v>
      </c>
      <c r="B341" s="95" t="s">
        <v>276</v>
      </c>
      <c r="C341" s="98">
        <v>1232818155</v>
      </c>
      <c r="D341" s="17" t="str">
        <f>IF(ISERROR(VLOOKUP('Salidas Pacientes'!$C341,'BD Pacientes'!$A:I,2,FALSE)),"",VLOOKUP('Salidas Pacientes'!$C341,'BD Pacientes'!$A:I,2,FALSE))</f>
        <v>RC</v>
      </c>
      <c r="E341" s="16" t="str">
        <f>IF(ISERROR(VLOOKUP('Salidas Pacientes'!$C341,'BD Pacientes'!$A:I,3,FALSE)),"",VLOOKUP('Salidas Pacientes'!$C341,'BD Pacientes'!$A:I,3,FALSE))</f>
        <v>JERONIMO GOMEZ GONZALEZ</v>
      </c>
      <c r="F341" s="17" t="str">
        <f>IF(ISERROR(VLOOKUP('Salidas Pacientes'!$C341,'BD Pacientes'!$A:I,4,FALSE)),"",VLOOKUP('Salidas Pacientes'!$C341,'BD Pacientes'!$A:I,4,FALSE))</f>
        <v>M</v>
      </c>
      <c r="G341" s="95">
        <f>IF(ISERROR(VLOOKUP('Salidas Pacientes'!$C341,'BD Pacientes'!$A:I,5,FALSE)),"",VLOOKUP('Salidas Pacientes'!$C341,'BD Pacientes'!$A:I,5,FALSE))</f>
        <v>44508</v>
      </c>
      <c r="H341" s="95" t="str">
        <f t="shared" ca="1" si="0"/>
        <v>1 año, 9 mes</v>
      </c>
      <c r="I341" s="97" t="str">
        <f>IF(ISERROR(VLOOKUP('Salidas Pacientes'!$C341,'BD Pacientes'!$A:$I,6,FALSE)),"",VLOOKUP('Salidas Pacientes'!$C341,'BD Pacientes'!$A:$I,6,FALSE))</f>
        <v>CRA 98B # 60-115</v>
      </c>
      <c r="J341" s="98">
        <f>IF(ISERROR(VLOOKUP('Salidas Pacientes'!$C341,'BD Pacientes'!$A:$I,7,FALSE)),"",VLOOKUP('Salidas Pacientes'!$C341,'BD Pacientes'!$A:$I,7,FALSE))</f>
        <v>1144093004</v>
      </c>
      <c r="K341" s="99" t="str">
        <f>IF(ISERROR(VLOOKUP('Salidas Pacientes'!$C341,'BD Pacientes'!$A:$I,8,FALSE)),"",VLOOKUP('Salidas Pacientes'!$C341,'BD Pacientes'!$A:$I,8,FALSE))</f>
        <v>DAYANA GONZALEZ</v>
      </c>
      <c r="L341" s="17">
        <f>IF(ISERROR(VLOOKUP('Salidas Pacientes'!$C341,'BD Pacientes'!$A:$I,9,FALSE)),"",VLOOKUP('Salidas Pacientes'!$C341,'BD Pacientes'!$A:$I,9,FALSE))</f>
        <v>3165388953</v>
      </c>
      <c r="M341" s="17" t="s">
        <v>96</v>
      </c>
      <c r="N341" s="16" t="str">
        <f>IF(ISERROR(VLOOKUP('Salidas Pacientes'!$M341,Inventario!$A$2:$M$21,2,FALSE)),"",VLOOKUP('Salidas Pacientes'!$M341,Inventario!$A$2:$M$21,2,FALSE))</f>
        <v>Rotateq</v>
      </c>
      <c r="O341" s="16" t="str">
        <f>IF(ISERROR(VLOOKUP('Salidas Pacientes'!$M341,Inventario!$A$2:$M$21,3,FALSE)),"",VLOOKUP('Salidas Pacientes'!$M341,Inventario!$A$2:$M$21,3,FALSE))</f>
        <v>Rotavirus Vivo Atenuado</v>
      </c>
      <c r="P341" s="100" t="str">
        <f>IF(ISERROR(VLOOKUP('Salidas Pacientes'!$M341,Inventario!$A$2:$M$21,4,FALSE)),"",VLOOKUP('Salidas Pacientes'!$M341,Inventario!$A$2:$M$21,4,FALSE))</f>
        <v>IPS FARALLONES</v>
      </c>
      <c r="Q341" s="100" t="str">
        <f>IF(ISERROR(VLOOKUP('Salidas Pacientes'!$M341,Inventario!$A$2:$M$21,5,FALSE)),"",VLOOKUP('Salidas Pacientes'!$M341,Inventario!$A$2:$M$21,5,FALSE))</f>
        <v>Merck</v>
      </c>
      <c r="R341" s="17" t="str">
        <f>IF(ISERROR(VLOOKUP('Salidas Pacientes'!$M341,Inventario!$A$2:$M$21,6,FALSE)),"",VLOOKUP('Salidas Pacientes'!$M341,Inventario!$A$2:$M$21,6,FALSE))</f>
        <v>1800</v>
      </c>
      <c r="S341" s="101" t="s">
        <v>182</v>
      </c>
      <c r="T341" s="102">
        <f>IF(ISERROR(VLOOKUP('Salidas Pacientes'!$S341,Entradas!$H$1:$I$412,2,FALSE)),"",VLOOKUP('Salidas Pacientes'!$S341,Entradas!$H$1:$I$412,2,FALSE))</f>
        <v>44973</v>
      </c>
      <c r="U341" s="98"/>
      <c r="V341" s="98">
        <v>1</v>
      </c>
      <c r="W341" s="105"/>
    </row>
    <row r="342" spans="1:23" ht="15.75" hidden="1" customHeight="1" outlineLevel="1">
      <c r="A342" s="95">
        <v>44574</v>
      </c>
      <c r="B342" s="95" t="s">
        <v>276</v>
      </c>
      <c r="C342" s="98">
        <v>1110306222</v>
      </c>
      <c r="D342" s="17" t="str">
        <f>IF(ISERROR(VLOOKUP('Salidas Pacientes'!$C342,'BD Pacientes'!$A:I,2,FALSE)),"",VLOOKUP('Salidas Pacientes'!$C342,'BD Pacientes'!$A:I,2,FALSE))</f>
        <v>RC</v>
      </c>
      <c r="E342" s="16" t="str">
        <f>IF(ISERROR(VLOOKUP('Salidas Pacientes'!$C342,'BD Pacientes'!$A:I,3,FALSE)),"",VLOOKUP('Salidas Pacientes'!$C342,'BD Pacientes'!$A:I,3,FALSE))</f>
        <v>EMILIANO CARDENAS LOPEZ</v>
      </c>
      <c r="F342" s="17" t="str">
        <f>IF(ISERROR(VLOOKUP('Salidas Pacientes'!$C342,'BD Pacientes'!$A:I,4,FALSE)),"",VLOOKUP('Salidas Pacientes'!$C342,'BD Pacientes'!$A:I,4,FALSE))</f>
        <v>M</v>
      </c>
      <c r="G342" s="95">
        <f>IF(ISERROR(VLOOKUP('Salidas Pacientes'!$C342,'BD Pacientes'!$A:I,5,FALSE)),"",VLOOKUP('Salidas Pacientes'!$C342,'BD Pacientes'!$A:I,5,FALSE))</f>
        <v>0</v>
      </c>
      <c r="H342" s="95" t="str">
        <f t="shared" ca="1" si="0"/>
        <v>123 año, 7 mes</v>
      </c>
      <c r="I342" s="97" t="str">
        <f>IF(ISERROR(VLOOKUP('Salidas Pacientes'!$C342,'BD Pacientes'!$A:$I,6,FALSE)),"",VLOOKUP('Salidas Pacientes'!$C342,'BD Pacientes'!$A:$I,6,FALSE))</f>
        <v>CALLE 28 # 98-82</v>
      </c>
      <c r="J342" s="98">
        <f>IF(ISERROR(VLOOKUP('Salidas Pacientes'!$C342,'BD Pacientes'!$A:$I,7,FALSE)),"",VLOOKUP('Salidas Pacientes'!$C342,'BD Pacientes'!$A:$I,7,FALSE))</f>
        <v>0</v>
      </c>
      <c r="K342" s="99">
        <f>IF(ISERROR(VLOOKUP('Salidas Pacientes'!$C342,'BD Pacientes'!$A:$I,8,FALSE)),"",VLOOKUP('Salidas Pacientes'!$C342,'BD Pacientes'!$A:$I,8,FALSE))</f>
        <v>0</v>
      </c>
      <c r="L342" s="17">
        <f>IF(ISERROR(VLOOKUP('Salidas Pacientes'!$C342,'BD Pacientes'!$A:$I,9,FALSE)),"",VLOOKUP('Salidas Pacientes'!$C342,'BD Pacientes'!$A:$I,9,FALSE))</f>
        <v>0</v>
      </c>
      <c r="M342" s="17" t="s">
        <v>47</v>
      </c>
      <c r="N342" s="16" t="str">
        <f>IF(ISERROR(VLOOKUP('Salidas Pacientes'!$M342,Inventario!$A$2:$M$21,2,FALSE)),"",VLOOKUP('Salidas Pacientes'!$M342,Inventario!$A$2:$M$21,2,FALSE))</f>
        <v>Nimenrix</v>
      </c>
      <c r="O342" s="16" t="str">
        <f>IF(ISERROR(VLOOKUP('Salidas Pacientes'!$M342,Inventario!$A$2:$M$21,3,FALSE)),"",VLOOKUP('Salidas Pacientes'!$M342,Inventario!$A$2:$M$21,3,FALSE))</f>
        <v>Meningococo</v>
      </c>
      <c r="P342" s="100" t="str">
        <f>IF(ISERROR(VLOOKUP('Salidas Pacientes'!$M342,Inventario!$A$2:$M$21,4,FALSE)),"",VLOOKUP('Salidas Pacientes'!$M342,Inventario!$A$2:$M$21,4,FALSE))</f>
        <v>Cobo Medical</v>
      </c>
      <c r="Q342" s="100" t="str">
        <f>IF(ISERROR(VLOOKUP('Salidas Pacientes'!$M342,Inventario!$A$2:$M$21,5,FALSE)),"",VLOOKUP('Salidas Pacientes'!$M342,Inventario!$A$2:$M$21,5,FALSE))</f>
        <v>Pfizer</v>
      </c>
      <c r="R342" s="17" t="str">
        <f>IF(ISERROR(VLOOKUP('Salidas Pacientes'!$M342,Inventario!$A$2:$M$21,6,FALSE)),"",VLOOKUP('Salidas Pacientes'!$M342,Inventario!$A$2:$M$21,6,FALSE))</f>
        <v>3904</v>
      </c>
      <c r="S342" s="101" t="s">
        <v>173</v>
      </c>
      <c r="T342" s="102">
        <f>IF(ISERROR(VLOOKUP('Salidas Pacientes'!$S342,Entradas!$H$1:$I$412,2,FALSE)),"",VLOOKUP('Salidas Pacientes'!$S342,Entradas!$H$1:$I$412,2,FALSE))</f>
        <v>45077</v>
      </c>
      <c r="U342" s="98"/>
      <c r="V342" s="98">
        <v>1</v>
      </c>
      <c r="W342" s="105"/>
    </row>
    <row r="343" spans="1:23" ht="15.75" hidden="1" customHeight="1" outlineLevel="1">
      <c r="A343" s="95">
        <v>44575</v>
      </c>
      <c r="B343" s="95" t="s">
        <v>276</v>
      </c>
      <c r="C343" s="98">
        <v>656127066</v>
      </c>
      <c r="D343" s="17" t="str">
        <f>IF(ISERROR(VLOOKUP('Salidas Pacientes'!$C343,'BD Pacientes'!$A:I,2,FALSE)),"",VLOOKUP('Salidas Pacientes'!$C343,'BD Pacientes'!$A:I,2,FALSE))</f>
        <v>PA</v>
      </c>
      <c r="E343" s="16" t="str">
        <f>IF(ISERROR(VLOOKUP('Salidas Pacientes'!$C343,'BD Pacientes'!$A:I,3,FALSE)),"",VLOOKUP('Salidas Pacientes'!$C343,'BD Pacientes'!$A:I,3,FALSE))</f>
        <v>SANTIAGO LOMBANA GIRON</v>
      </c>
      <c r="F343" s="17" t="str">
        <f>IF(ISERROR(VLOOKUP('Salidas Pacientes'!$C343,'BD Pacientes'!$A:I,4,FALSE)),"",VLOOKUP('Salidas Pacientes'!$C343,'BD Pacientes'!$A:I,4,FALSE))</f>
        <v>M</v>
      </c>
      <c r="G343" s="95">
        <f>IF(ISERROR(VLOOKUP('Salidas Pacientes'!$C343,'BD Pacientes'!$A:I,5,FALSE)),"",VLOOKUP('Salidas Pacientes'!$C343,'BD Pacientes'!$A:I,5,FALSE))</f>
        <v>44387</v>
      </c>
      <c r="H343" s="95" t="str">
        <f t="shared" ca="1" si="0"/>
        <v>2 año, 1 mes</v>
      </c>
      <c r="I343" s="97" t="str">
        <f>IF(ISERROR(VLOOKUP('Salidas Pacientes'!$C343,'BD Pacientes'!$A:$I,6,FALSE)),"",VLOOKUP('Salidas Pacientes'!$C343,'BD Pacientes'!$A:$I,6,FALSE))</f>
        <v>CALLE 9A OESTE # 38-120</v>
      </c>
      <c r="J343" s="98">
        <f>IF(ISERROR(VLOOKUP('Salidas Pacientes'!$C343,'BD Pacientes'!$A:$I,7,FALSE)),"",VLOOKUP('Salidas Pacientes'!$C343,'BD Pacientes'!$A:$I,7,FALSE))</f>
        <v>0</v>
      </c>
      <c r="K343" s="99">
        <f>IF(ISERROR(VLOOKUP('Salidas Pacientes'!$C343,'BD Pacientes'!$A:$I,8,FALSE)),"",VLOOKUP('Salidas Pacientes'!$C343,'BD Pacientes'!$A:$I,8,FALSE))</f>
        <v>0</v>
      </c>
      <c r="L343" s="17">
        <f>IF(ISERROR(VLOOKUP('Salidas Pacientes'!$C343,'BD Pacientes'!$A:$I,9,FALSE)),"",VLOOKUP('Salidas Pacientes'!$C343,'BD Pacientes'!$A:$I,9,FALSE))</f>
        <v>0</v>
      </c>
      <c r="M343" s="17" t="s">
        <v>77</v>
      </c>
      <c r="N343" s="16" t="str">
        <f>IF(ISERROR(VLOOKUP('Salidas Pacientes'!$M343,Inventario!$A$2:$M$21,2,FALSE)),"",VLOOKUP('Salidas Pacientes'!$M343,Inventario!$A$2:$M$21,2,FALSE))</f>
        <v>Hexaxim</v>
      </c>
      <c r="O343" s="16" t="str">
        <f>IF(ISERROR(VLOOKUP('Salidas Pacientes'!$M343,Inventario!$A$2:$M$21,3,FALSE)),"",VLOOKUP('Salidas Pacientes'!$M343,Inventario!$A$2:$M$21,3,FALSE))</f>
        <v>DPAT + VPI + HIB + HB</v>
      </c>
      <c r="P343" s="100" t="str">
        <f>IF(ISERROR(VLOOKUP('Salidas Pacientes'!$M343,Inventario!$A$2:$M$21,4,FALSE)),"",VLOOKUP('Salidas Pacientes'!$M343,Inventario!$A$2:$M$21,4,FALSE))</f>
        <v>IPS FARALLONES</v>
      </c>
      <c r="Q343" s="100" t="str">
        <f>IF(ISERROR(VLOOKUP('Salidas Pacientes'!$M343,Inventario!$A$2:$M$21,5,FALSE)),"",VLOOKUP('Salidas Pacientes'!$M343,Inventario!$A$2:$M$21,5,FALSE))</f>
        <v>Sanofi</v>
      </c>
      <c r="R343" s="17" t="str">
        <f>IF(ISERROR(VLOOKUP('Salidas Pacientes'!$M343,Inventario!$A$2:$M$21,6,FALSE)),"",VLOOKUP('Salidas Pacientes'!$M343,Inventario!$A$2:$M$21,6,FALSE))</f>
        <v>3800</v>
      </c>
      <c r="S343" s="101" t="s">
        <v>285</v>
      </c>
      <c r="T343" s="102" t="str">
        <f>IF(ISERROR(VLOOKUP('Salidas Pacientes'!$S343,Entradas!$H$1:$I$412,2,FALSE)),"",VLOOKUP('Salidas Pacientes'!$S343,Entradas!$H$1:$I$412,2,FALSE))</f>
        <v/>
      </c>
      <c r="U343" s="98"/>
      <c r="V343" s="98">
        <v>1</v>
      </c>
      <c r="W343" s="105"/>
    </row>
    <row r="344" spans="1:23" ht="15.75" hidden="1" customHeight="1" outlineLevel="1">
      <c r="A344" s="95">
        <v>44575</v>
      </c>
      <c r="B344" s="95" t="s">
        <v>276</v>
      </c>
      <c r="C344" s="98">
        <v>656127066</v>
      </c>
      <c r="D344" s="17" t="str">
        <f>IF(ISERROR(VLOOKUP('Salidas Pacientes'!$C344,'BD Pacientes'!$A:I,2,FALSE)),"",VLOOKUP('Salidas Pacientes'!$C344,'BD Pacientes'!$A:I,2,FALSE))</f>
        <v>PA</v>
      </c>
      <c r="E344" s="16" t="str">
        <f>IF(ISERROR(VLOOKUP('Salidas Pacientes'!$C344,'BD Pacientes'!$A:I,3,FALSE)),"",VLOOKUP('Salidas Pacientes'!$C344,'BD Pacientes'!$A:I,3,FALSE))</f>
        <v>SANTIAGO LOMBANA GIRON</v>
      </c>
      <c r="F344" s="17" t="str">
        <f>IF(ISERROR(VLOOKUP('Salidas Pacientes'!$C344,'BD Pacientes'!$A:I,4,FALSE)),"",VLOOKUP('Salidas Pacientes'!$C344,'BD Pacientes'!$A:I,4,FALSE))</f>
        <v>M</v>
      </c>
      <c r="G344" s="95">
        <f>IF(ISERROR(VLOOKUP('Salidas Pacientes'!$C344,'BD Pacientes'!$A:I,5,FALSE)),"",VLOOKUP('Salidas Pacientes'!$C344,'BD Pacientes'!$A:I,5,FALSE))</f>
        <v>44387</v>
      </c>
      <c r="H344" s="95" t="str">
        <f t="shared" ca="1" si="0"/>
        <v>2 año, 1 mes</v>
      </c>
      <c r="I344" s="97" t="str">
        <f>IF(ISERROR(VLOOKUP('Salidas Pacientes'!$C344,'BD Pacientes'!$A:$I,6,FALSE)),"",VLOOKUP('Salidas Pacientes'!$C344,'BD Pacientes'!$A:$I,6,FALSE))</f>
        <v>CALLE 9A OESTE # 38-120</v>
      </c>
      <c r="J344" s="98">
        <f>IF(ISERROR(VLOOKUP('Salidas Pacientes'!$C344,'BD Pacientes'!$A:$I,7,FALSE)),"",VLOOKUP('Salidas Pacientes'!$C344,'BD Pacientes'!$A:$I,7,FALSE))</f>
        <v>0</v>
      </c>
      <c r="K344" s="99">
        <f>IF(ISERROR(VLOOKUP('Salidas Pacientes'!$C344,'BD Pacientes'!$A:$I,8,FALSE)),"",VLOOKUP('Salidas Pacientes'!$C344,'BD Pacientes'!$A:$I,8,FALSE))</f>
        <v>0</v>
      </c>
      <c r="L344" s="17">
        <f>IF(ISERROR(VLOOKUP('Salidas Pacientes'!$C344,'BD Pacientes'!$A:$I,9,FALSE)),"",VLOOKUP('Salidas Pacientes'!$C344,'BD Pacientes'!$A:$I,9,FALSE))</f>
        <v>0</v>
      </c>
      <c r="M344" s="17" t="s">
        <v>54</v>
      </c>
      <c r="N344" s="16" t="str">
        <f>IF(ISERROR(VLOOKUP('Salidas Pacientes'!$M344,Inventario!$A$2:$M$21,2,FALSE)),"",VLOOKUP('Salidas Pacientes'!$M344,Inventario!$A$2:$M$21,2,FALSE))</f>
        <v>Prevenar</v>
      </c>
      <c r="O344" s="16" t="str">
        <f>IF(ISERROR(VLOOKUP('Salidas Pacientes'!$M344,Inventario!$A$2:$M$21,3,FALSE)),"",VLOOKUP('Salidas Pacientes'!$M344,Inventario!$A$2:$M$21,3,FALSE))</f>
        <v>Neumococo 13V</v>
      </c>
      <c r="P344" s="100" t="str">
        <f>IF(ISERROR(VLOOKUP('Salidas Pacientes'!$M344,Inventario!$A$2:$M$21,4,FALSE)),"",VLOOKUP('Salidas Pacientes'!$M344,Inventario!$A$2:$M$21,4,FALSE))</f>
        <v>Cobo Medical</v>
      </c>
      <c r="Q344" s="100" t="str">
        <f>IF(ISERROR(VLOOKUP('Salidas Pacientes'!$M344,Inventario!$A$2:$M$21,5,FALSE)),"",VLOOKUP('Salidas Pacientes'!$M344,Inventario!$A$2:$M$21,5,FALSE))</f>
        <v>Pfizer</v>
      </c>
      <c r="R344" s="17" t="str">
        <f>IF(ISERROR(VLOOKUP('Salidas Pacientes'!$M344,Inventario!$A$2:$M$21,6,FALSE)),"",VLOOKUP('Salidas Pacientes'!$M344,Inventario!$A$2:$M$21,6,FALSE))</f>
        <v>2156</v>
      </c>
      <c r="S344" s="101" t="s">
        <v>188</v>
      </c>
      <c r="T344" s="102">
        <f>IF(ISERROR(VLOOKUP('Salidas Pacientes'!$S344,Entradas!$H$1:$I$412,2,FALSE)),"",VLOOKUP('Salidas Pacientes'!$S344,Entradas!$H$1:$I$412,2,FALSE))</f>
        <v>45199</v>
      </c>
      <c r="U344" s="98"/>
      <c r="V344" s="98">
        <v>1</v>
      </c>
      <c r="W344" s="105"/>
    </row>
    <row r="345" spans="1:23" ht="15.75" hidden="1" customHeight="1" outlineLevel="1">
      <c r="A345" s="95">
        <v>44575</v>
      </c>
      <c r="B345" s="95" t="s">
        <v>276</v>
      </c>
      <c r="C345" s="98">
        <v>656127066</v>
      </c>
      <c r="D345" s="17" t="str">
        <f>IF(ISERROR(VLOOKUP('Salidas Pacientes'!$C345,'BD Pacientes'!$A:I,2,FALSE)),"",VLOOKUP('Salidas Pacientes'!$C345,'BD Pacientes'!$A:I,2,FALSE))</f>
        <v>PA</v>
      </c>
      <c r="E345" s="16" t="str">
        <f>IF(ISERROR(VLOOKUP('Salidas Pacientes'!$C345,'BD Pacientes'!$A:I,3,FALSE)),"",VLOOKUP('Salidas Pacientes'!$C345,'BD Pacientes'!$A:I,3,FALSE))</f>
        <v>SANTIAGO LOMBANA GIRON</v>
      </c>
      <c r="F345" s="17" t="str">
        <f>IF(ISERROR(VLOOKUP('Salidas Pacientes'!$C345,'BD Pacientes'!$A:I,4,FALSE)),"",VLOOKUP('Salidas Pacientes'!$C345,'BD Pacientes'!$A:I,4,FALSE))</f>
        <v>M</v>
      </c>
      <c r="G345" s="95">
        <f>IF(ISERROR(VLOOKUP('Salidas Pacientes'!$C345,'BD Pacientes'!$A:I,5,FALSE)),"",VLOOKUP('Salidas Pacientes'!$C345,'BD Pacientes'!$A:I,5,FALSE))</f>
        <v>44387</v>
      </c>
      <c r="H345" s="95" t="str">
        <f t="shared" ca="1" si="0"/>
        <v>2 año, 1 mes</v>
      </c>
      <c r="I345" s="97" t="str">
        <f>IF(ISERROR(VLOOKUP('Salidas Pacientes'!$C345,'BD Pacientes'!$A:$I,6,FALSE)),"",VLOOKUP('Salidas Pacientes'!$C345,'BD Pacientes'!$A:$I,6,FALSE))</f>
        <v>CALLE 9A OESTE # 38-120</v>
      </c>
      <c r="J345" s="98">
        <f>IF(ISERROR(VLOOKUP('Salidas Pacientes'!$C345,'BD Pacientes'!$A:$I,7,FALSE)),"",VLOOKUP('Salidas Pacientes'!$C345,'BD Pacientes'!$A:$I,7,FALSE))</f>
        <v>0</v>
      </c>
      <c r="K345" s="99">
        <f>IF(ISERROR(VLOOKUP('Salidas Pacientes'!$C345,'BD Pacientes'!$A:$I,8,FALSE)),"",VLOOKUP('Salidas Pacientes'!$C345,'BD Pacientes'!$A:$I,8,FALSE))</f>
        <v>0</v>
      </c>
      <c r="L345" s="17">
        <f>IF(ISERROR(VLOOKUP('Salidas Pacientes'!$C345,'BD Pacientes'!$A:$I,9,FALSE)),"",VLOOKUP('Salidas Pacientes'!$C345,'BD Pacientes'!$A:$I,9,FALSE))</f>
        <v>0</v>
      </c>
      <c r="M345" s="17" t="s">
        <v>96</v>
      </c>
      <c r="N345" s="16" t="str">
        <f>IF(ISERROR(VLOOKUP('Salidas Pacientes'!$M345,Inventario!$A$2:$M$21,2,FALSE)),"",VLOOKUP('Salidas Pacientes'!$M345,Inventario!$A$2:$M$21,2,FALSE))</f>
        <v>Rotateq</v>
      </c>
      <c r="O345" s="16" t="str">
        <f>IF(ISERROR(VLOOKUP('Salidas Pacientes'!$M345,Inventario!$A$2:$M$21,3,FALSE)),"",VLOOKUP('Salidas Pacientes'!$M345,Inventario!$A$2:$M$21,3,FALSE))</f>
        <v>Rotavirus Vivo Atenuado</v>
      </c>
      <c r="P345" s="100" t="str">
        <f>IF(ISERROR(VLOOKUP('Salidas Pacientes'!$M345,Inventario!$A$2:$M$21,4,FALSE)),"",VLOOKUP('Salidas Pacientes'!$M345,Inventario!$A$2:$M$21,4,FALSE))</f>
        <v>IPS FARALLONES</v>
      </c>
      <c r="Q345" s="100" t="str">
        <f>IF(ISERROR(VLOOKUP('Salidas Pacientes'!$M345,Inventario!$A$2:$M$21,5,FALSE)),"",VLOOKUP('Salidas Pacientes'!$M345,Inventario!$A$2:$M$21,5,FALSE))</f>
        <v>Merck</v>
      </c>
      <c r="R345" s="17" t="str">
        <f>IF(ISERROR(VLOOKUP('Salidas Pacientes'!$M345,Inventario!$A$2:$M$21,6,FALSE)),"",VLOOKUP('Salidas Pacientes'!$M345,Inventario!$A$2:$M$21,6,FALSE))</f>
        <v>1800</v>
      </c>
      <c r="S345" s="101" t="s">
        <v>182</v>
      </c>
      <c r="T345" s="102">
        <f>IF(ISERROR(VLOOKUP('Salidas Pacientes'!$S345,Entradas!$H$1:$I$412,2,FALSE)),"",VLOOKUP('Salidas Pacientes'!$S345,Entradas!$H$1:$I$412,2,FALSE))</f>
        <v>44973</v>
      </c>
      <c r="U345" s="98"/>
      <c r="V345" s="98">
        <v>1</v>
      </c>
      <c r="W345" s="105"/>
    </row>
    <row r="346" spans="1:23" ht="15.75" hidden="1" customHeight="1" outlineLevel="1">
      <c r="A346" s="95">
        <v>44575</v>
      </c>
      <c r="B346" s="95" t="s">
        <v>276</v>
      </c>
      <c r="C346" s="98">
        <v>1109571512</v>
      </c>
      <c r="D346" s="17" t="str">
        <f>IF(ISERROR(VLOOKUP('Salidas Pacientes'!$C346,'BD Pacientes'!$A:I,2,FALSE)),"",VLOOKUP('Salidas Pacientes'!$C346,'BD Pacientes'!$A:I,2,FALSE))</f>
        <v>RC</v>
      </c>
      <c r="E346" s="16" t="str">
        <f>IF(ISERROR(VLOOKUP('Salidas Pacientes'!$C346,'BD Pacientes'!$A:I,3,FALSE)),"",VLOOKUP('Salidas Pacientes'!$C346,'BD Pacientes'!$A:I,3,FALSE))</f>
        <v>MAXIMILIANO BURITICA HOYOS</v>
      </c>
      <c r="F346" s="17" t="str">
        <f>IF(ISERROR(VLOOKUP('Salidas Pacientes'!$C346,'BD Pacientes'!$A:I,4,FALSE)),"",VLOOKUP('Salidas Pacientes'!$C346,'BD Pacientes'!$A:I,4,FALSE))</f>
        <v>M</v>
      </c>
      <c r="G346" s="95">
        <f>IF(ISERROR(VLOOKUP('Salidas Pacientes'!$C346,'BD Pacientes'!$A:I,5,FALSE)),"",VLOOKUP('Salidas Pacientes'!$C346,'BD Pacientes'!$A:I,5,FALSE))</f>
        <v>0</v>
      </c>
      <c r="H346" s="95" t="str">
        <f t="shared" ca="1" si="0"/>
        <v>123 año, 7 mes</v>
      </c>
      <c r="I346" s="97" t="str">
        <f>IF(ISERROR(VLOOKUP('Salidas Pacientes'!$C346,'BD Pacientes'!$A:$I,6,FALSE)),"",VLOOKUP('Salidas Pacientes'!$C346,'BD Pacientes'!$A:$I,6,FALSE))</f>
        <v>CALLE 60 # 97BIS -46</v>
      </c>
      <c r="J346" s="98">
        <f>IF(ISERROR(VLOOKUP('Salidas Pacientes'!$C346,'BD Pacientes'!$A:$I,7,FALSE)),"",VLOOKUP('Salidas Pacientes'!$C346,'BD Pacientes'!$A:$I,7,FALSE))</f>
        <v>0</v>
      </c>
      <c r="K346" s="99">
        <f>IF(ISERROR(VLOOKUP('Salidas Pacientes'!$C346,'BD Pacientes'!$A:$I,8,FALSE)),"",VLOOKUP('Salidas Pacientes'!$C346,'BD Pacientes'!$A:$I,8,FALSE))</f>
        <v>0</v>
      </c>
      <c r="L346" s="17">
        <f>IF(ISERROR(VLOOKUP('Salidas Pacientes'!$C346,'BD Pacientes'!$A:$I,9,FALSE)),"",VLOOKUP('Salidas Pacientes'!$C346,'BD Pacientes'!$A:$I,9,FALSE))</f>
        <v>0</v>
      </c>
      <c r="M346" s="17" t="s">
        <v>47</v>
      </c>
      <c r="N346" s="16" t="str">
        <f>IF(ISERROR(VLOOKUP('Salidas Pacientes'!$M346,Inventario!$A$2:$M$21,2,FALSE)),"",VLOOKUP('Salidas Pacientes'!$M346,Inventario!$A$2:$M$21,2,FALSE))</f>
        <v>Nimenrix</v>
      </c>
      <c r="O346" s="16" t="str">
        <f>IF(ISERROR(VLOOKUP('Salidas Pacientes'!$M346,Inventario!$A$2:$M$21,3,FALSE)),"",VLOOKUP('Salidas Pacientes'!$M346,Inventario!$A$2:$M$21,3,FALSE))</f>
        <v>Meningococo</v>
      </c>
      <c r="P346" s="100" t="str">
        <f>IF(ISERROR(VLOOKUP('Salidas Pacientes'!$M346,Inventario!$A$2:$M$21,4,FALSE)),"",VLOOKUP('Salidas Pacientes'!$M346,Inventario!$A$2:$M$21,4,FALSE))</f>
        <v>Cobo Medical</v>
      </c>
      <c r="Q346" s="100" t="str">
        <f>IF(ISERROR(VLOOKUP('Salidas Pacientes'!$M346,Inventario!$A$2:$M$21,5,FALSE)),"",VLOOKUP('Salidas Pacientes'!$M346,Inventario!$A$2:$M$21,5,FALSE))</f>
        <v>Pfizer</v>
      </c>
      <c r="R346" s="17" t="str">
        <f>IF(ISERROR(VLOOKUP('Salidas Pacientes'!$M346,Inventario!$A$2:$M$21,6,FALSE)),"",VLOOKUP('Salidas Pacientes'!$M346,Inventario!$A$2:$M$21,6,FALSE))</f>
        <v>3904</v>
      </c>
      <c r="S346" s="101" t="s">
        <v>173</v>
      </c>
      <c r="T346" s="102">
        <f>IF(ISERROR(VLOOKUP('Salidas Pacientes'!$S346,Entradas!$H$1:$I$412,2,FALSE)),"",VLOOKUP('Salidas Pacientes'!$S346,Entradas!$H$1:$I$412,2,FALSE))</f>
        <v>45077</v>
      </c>
      <c r="U346" s="98"/>
      <c r="V346" s="98">
        <v>1</v>
      </c>
      <c r="W346" s="105"/>
    </row>
    <row r="347" spans="1:23" ht="15.75" hidden="1" customHeight="1" outlineLevel="1">
      <c r="A347" s="95">
        <v>44575</v>
      </c>
      <c r="B347" s="95" t="s">
        <v>276</v>
      </c>
      <c r="C347" s="98">
        <v>1241441975</v>
      </c>
      <c r="D347" s="17" t="str">
        <f>IF(ISERROR(VLOOKUP('Salidas Pacientes'!$C347,'BD Pacientes'!$A:I,2,FALSE)),"",VLOOKUP('Salidas Pacientes'!$C347,'BD Pacientes'!$A:I,2,FALSE))</f>
        <v>RC</v>
      </c>
      <c r="E347" s="16" t="str">
        <f>IF(ISERROR(VLOOKUP('Salidas Pacientes'!$C347,'BD Pacientes'!$A:I,3,FALSE)),"",VLOOKUP('Salidas Pacientes'!$C347,'BD Pacientes'!$A:I,3,FALSE))</f>
        <v>ANDRES MAURICIO PALACIO MORA</v>
      </c>
      <c r="F347" s="17" t="str">
        <f>IF(ISERROR(VLOOKUP('Salidas Pacientes'!$C347,'BD Pacientes'!$A:I,4,FALSE)),"",VLOOKUP('Salidas Pacientes'!$C347,'BD Pacientes'!$A:I,4,FALSE))</f>
        <v>M</v>
      </c>
      <c r="G347" s="95">
        <f>IF(ISERROR(VLOOKUP('Salidas Pacientes'!$C347,'BD Pacientes'!$A:I,5,FALSE)),"",VLOOKUP('Salidas Pacientes'!$C347,'BD Pacientes'!$A:I,5,FALSE))</f>
        <v>44430</v>
      </c>
      <c r="H347" s="95" t="str">
        <f t="shared" ca="1" si="0"/>
        <v>2 año, 0 mes</v>
      </c>
      <c r="I347" s="97" t="str">
        <f>IF(ISERROR(VLOOKUP('Salidas Pacientes'!$C347,'BD Pacientes'!$A:$I,6,FALSE)),"",VLOOKUP('Salidas Pacientes'!$C347,'BD Pacientes'!$A:$I,6,FALSE))</f>
        <v>CALLE 71H # 8N-23</v>
      </c>
      <c r="J347" s="98">
        <f>IF(ISERROR(VLOOKUP('Salidas Pacientes'!$C347,'BD Pacientes'!$A:$I,7,FALSE)),"",VLOOKUP('Salidas Pacientes'!$C347,'BD Pacientes'!$A:$I,7,FALSE))</f>
        <v>1110478398</v>
      </c>
      <c r="K347" s="99" t="str">
        <f>IF(ISERROR(VLOOKUP('Salidas Pacientes'!$C347,'BD Pacientes'!$A:$I,8,FALSE)),"",VLOOKUP('Salidas Pacientes'!$C347,'BD Pacientes'!$A:$I,8,FALSE))</f>
        <v>DORA MORA</v>
      </c>
      <c r="L347" s="17">
        <f>IF(ISERROR(VLOOKUP('Salidas Pacientes'!$C347,'BD Pacientes'!$A:$I,9,FALSE)),"",VLOOKUP('Salidas Pacientes'!$C347,'BD Pacientes'!$A:$I,9,FALSE))</f>
        <v>3225255535</v>
      </c>
      <c r="M347" s="17" t="s">
        <v>77</v>
      </c>
      <c r="N347" s="16" t="str">
        <f>IF(ISERROR(VLOOKUP('Salidas Pacientes'!$M347,Inventario!$A$2:$M$21,2,FALSE)),"",VLOOKUP('Salidas Pacientes'!$M347,Inventario!$A$2:$M$21,2,FALSE))</f>
        <v>Hexaxim</v>
      </c>
      <c r="O347" s="16" t="str">
        <f>IF(ISERROR(VLOOKUP('Salidas Pacientes'!$M347,Inventario!$A$2:$M$21,3,FALSE)),"",VLOOKUP('Salidas Pacientes'!$M347,Inventario!$A$2:$M$21,3,FALSE))</f>
        <v>DPAT + VPI + HIB + HB</v>
      </c>
      <c r="P347" s="100" t="str">
        <f>IF(ISERROR(VLOOKUP('Salidas Pacientes'!$M347,Inventario!$A$2:$M$21,4,FALSE)),"",VLOOKUP('Salidas Pacientes'!$M347,Inventario!$A$2:$M$21,4,FALSE))</f>
        <v>IPS FARALLONES</v>
      </c>
      <c r="Q347" s="100" t="str">
        <f>IF(ISERROR(VLOOKUP('Salidas Pacientes'!$M347,Inventario!$A$2:$M$21,5,FALSE)),"",VLOOKUP('Salidas Pacientes'!$M347,Inventario!$A$2:$M$21,5,FALSE))</f>
        <v>Sanofi</v>
      </c>
      <c r="R347" s="17" t="str">
        <f>IF(ISERROR(VLOOKUP('Salidas Pacientes'!$M347,Inventario!$A$2:$M$21,6,FALSE)),"",VLOOKUP('Salidas Pacientes'!$M347,Inventario!$A$2:$M$21,6,FALSE))</f>
        <v>3800</v>
      </c>
      <c r="S347" s="101" t="s">
        <v>285</v>
      </c>
      <c r="T347" s="102" t="str">
        <f>IF(ISERROR(VLOOKUP('Salidas Pacientes'!$S347,Entradas!$H$1:$I$412,2,FALSE)),"",VLOOKUP('Salidas Pacientes'!$S347,Entradas!$H$1:$I$412,2,FALSE))</f>
        <v/>
      </c>
      <c r="U347" s="98"/>
      <c r="V347" s="98">
        <v>1</v>
      </c>
      <c r="W347" s="105"/>
    </row>
    <row r="348" spans="1:23" ht="15.75" hidden="1" customHeight="1" outlineLevel="1">
      <c r="A348" s="95">
        <v>44575</v>
      </c>
      <c r="B348" s="95" t="s">
        <v>276</v>
      </c>
      <c r="C348" s="98">
        <v>1241441975</v>
      </c>
      <c r="D348" s="17" t="str">
        <f>IF(ISERROR(VLOOKUP('Salidas Pacientes'!$C348,'BD Pacientes'!$A:I,2,FALSE)),"",VLOOKUP('Salidas Pacientes'!$C348,'BD Pacientes'!$A:I,2,FALSE))</f>
        <v>RC</v>
      </c>
      <c r="E348" s="16" t="str">
        <f>IF(ISERROR(VLOOKUP('Salidas Pacientes'!$C348,'BD Pacientes'!$A:I,3,FALSE)),"",VLOOKUP('Salidas Pacientes'!$C348,'BD Pacientes'!$A:I,3,FALSE))</f>
        <v>ANDRES MAURICIO PALACIO MORA</v>
      </c>
      <c r="F348" s="17" t="str">
        <f>IF(ISERROR(VLOOKUP('Salidas Pacientes'!$C348,'BD Pacientes'!$A:I,4,FALSE)),"",VLOOKUP('Salidas Pacientes'!$C348,'BD Pacientes'!$A:I,4,FALSE))</f>
        <v>M</v>
      </c>
      <c r="G348" s="95">
        <f>IF(ISERROR(VLOOKUP('Salidas Pacientes'!$C348,'BD Pacientes'!$A:I,5,FALSE)),"",VLOOKUP('Salidas Pacientes'!$C348,'BD Pacientes'!$A:I,5,FALSE))</f>
        <v>44430</v>
      </c>
      <c r="H348" s="95" t="str">
        <f t="shared" ca="1" si="0"/>
        <v>2 año, 0 mes</v>
      </c>
      <c r="I348" s="97" t="str">
        <f>IF(ISERROR(VLOOKUP('Salidas Pacientes'!$C348,'BD Pacientes'!$A:$I,6,FALSE)),"",VLOOKUP('Salidas Pacientes'!$C348,'BD Pacientes'!$A:$I,6,FALSE))</f>
        <v>CALLE 71H # 8N-23</v>
      </c>
      <c r="J348" s="98">
        <f>IF(ISERROR(VLOOKUP('Salidas Pacientes'!$C348,'BD Pacientes'!$A:$I,7,FALSE)),"",VLOOKUP('Salidas Pacientes'!$C348,'BD Pacientes'!$A:$I,7,FALSE))</f>
        <v>1110478398</v>
      </c>
      <c r="K348" s="99" t="str">
        <f>IF(ISERROR(VLOOKUP('Salidas Pacientes'!$C348,'BD Pacientes'!$A:$I,8,FALSE)),"",VLOOKUP('Salidas Pacientes'!$C348,'BD Pacientes'!$A:$I,8,FALSE))</f>
        <v>DORA MORA</v>
      </c>
      <c r="L348" s="17">
        <f>IF(ISERROR(VLOOKUP('Salidas Pacientes'!$C348,'BD Pacientes'!$A:$I,9,FALSE)),"",VLOOKUP('Salidas Pacientes'!$C348,'BD Pacientes'!$A:$I,9,FALSE))</f>
        <v>3225255535</v>
      </c>
      <c r="M348" s="17" t="s">
        <v>54</v>
      </c>
      <c r="N348" s="16" t="str">
        <f>IF(ISERROR(VLOOKUP('Salidas Pacientes'!$M348,Inventario!$A$2:$M$21,2,FALSE)),"",VLOOKUP('Salidas Pacientes'!$M348,Inventario!$A$2:$M$21,2,FALSE))</f>
        <v>Prevenar</v>
      </c>
      <c r="O348" s="16" t="str">
        <f>IF(ISERROR(VLOOKUP('Salidas Pacientes'!$M348,Inventario!$A$2:$M$21,3,FALSE)),"",VLOOKUP('Salidas Pacientes'!$M348,Inventario!$A$2:$M$21,3,FALSE))</f>
        <v>Neumococo 13V</v>
      </c>
      <c r="P348" s="100" t="str">
        <f>IF(ISERROR(VLOOKUP('Salidas Pacientes'!$M348,Inventario!$A$2:$M$21,4,FALSE)),"",VLOOKUP('Salidas Pacientes'!$M348,Inventario!$A$2:$M$21,4,FALSE))</f>
        <v>Cobo Medical</v>
      </c>
      <c r="Q348" s="100" t="str">
        <f>IF(ISERROR(VLOOKUP('Salidas Pacientes'!$M348,Inventario!$A$2:$M$21,5,FALSE)),"",VLOOKUP('Salidas Pacientes'!$M348,Inventario!$A$2:$M$21,5,FALSE))</f>
        <v>Pfizer</v>
      </c>
      <c r="R348" s="17" t="str">
        <f>IF(ISERROR(VLOOKUP('Salidas Pacientes'!$M348,Inventario!$A$2:$M$21,6,FALSE)),"",VLOOKUP('Salidas Pacientes'!$M348,Inventario!$A$2:$M$21,6,FALSE))</f>
        <v>2156</v>
      </c>
      <c r="S348" s="101" t="s">
        <v>188</v>
      </c>
      <c r="T348" s="102">
        <f>IF(ISERROR(VLOOKUP('Salidas Pacientes'!$S348,Entradas!$H$1:$I$412,2,FALSE)),"",VLOOKUP('Salidas Pacientes'!$S348,Entradas!$H$1:$I$412,2,FALSE))</f>
        <v>45199</v>
      </c>
      <c r="U348" s="98"/>
      <c r="V348" s="98">
        <v>1</v>
      </c>
      <c r="W348" s="105"/>
    </row>
    <row r="349" spans="1:23" ht="15.75" hidden="1" customHeight="1" outlineLevel="1">
      <c r="A349" s="95">
        <v>44575</v>
      </c>
      <c r="B349" s="95" t="s">
        <v>276</v>
      </c>
      <c r="C349" s="98">
        <v>1241441975</v>
      </c>
      <c r="D349" s="17" t="str">
        <f>IF(ISERROR(VLOOKUP('Salidas Pacientes'!$C349,'BD Pacientes'!$A:I,2,FALSE)),"",VLOOKUP('Salidas Pacientes'!$C349,'BD Pacientes'!$A:I,2,FALSE))</f>
        <v>RC</v>
      </c>
      <c r="E349" s="16" t="str">
        <f>IF(ISERROR(VLOOKUP('Salidas Pacientes'!$C349,'BD Pacientes'!$A:I,3,FALSE)),"",VLOOKUP('Salidas Pacientes'!$C349,'BD Pacientes'!$A:I,3,FALSE))</f>
        <v>ANDRES MAURICIO PALACIO MORA</v>
      </c>
      <c r="F349" s="17" t="str">
        <f>IF(ISERROR(VLOOKUP('Salidas Pacientes'!$C349,'BD Pacientes'!$A:I,4,FALSE)),"",VLOOKUP('Salidas Pacientes'!$C349,'BD Pacientes'!$A:I,4,FALSE))</f>
        <v>M</v>
      </c>
      <c r="G349" s="95">
        <f>IF(ISERROR(VLOOKUP('Salidas Pacientes'!$C349,'BD Pacientes'!$A:I,5,FALSE)),"",VLOOKUP('Salidas Pacientes'!$C349,'BD Pacientes'!$A:I,5,FALSE))</f>
        <v>44430</v>
      </c>
      <c r="H349" s="95" t="str">
        <f t="shared" ca="1" si="0"/>
        <v>2 año, 0 mes</v>
      </c>
      <c r="I349" s="97" t="str">
        <f>IF(ISERROR(VLOOKUP('Salidas Pacientes'!$C349,'BD Pacientes'!$A:$I,6,FALSE)),"",VLOOKUP('Salidas Pacientes'!$C349,'BD Pacientes'!$A:$I,6,FALSE))</f>
        <v>CALLE 71H # 8N-23</v>
      </c>
      <c r="J349" s="98">
        <f>IF(ISERROR(VLOOKUP('Salidas Pacientes'!$C349,'BD Pacientes'!$A:$I,7,FALSE)),"",VLOOKUP('Salidas Pacientes'!$C349,'BD Pacientes'!$A:$I,7,FALSE))</f>
        <v>1110478398</v>
      </c>
      <c r="K349" s="99" t="str">
        <f>IF(ISERROR(VLOOKUP('Salidas Pacientes'!$C349,'BD Pacientes'!$A:$I,8,FALSE)),"",VLOOKUP('Salidas Pacientes'!$C349,'BD Pacientes'!$A:$I,8,FALSE))</f>
        <v>DORA MORA</v>
      </c>
      <c r="L349" s="17">
        <f>IF(ISERROR(VLOOKUP('Salidas Pacientes'!$C349,'BD Pacientes'!$A:$I,9,FALSE)),"",VLOOKUP('Salidas Pacientes'!$C349,'BD Pacientes'!$A:$I,9,FALSE))</f>
        <v>3225255535</v>
      </c>
      <c r="M349" s="17" t="s">
        <v>96</v>
      </c>
      <c r="N349" s="16" t="str">
        <f>IF(ISERROR(VLOOKUP('Salidas Pacientes'!$M349,Inventario!$A$2:$M$21,2,FALSE)),"",VLOOKUP('Salidas Pacientes'!$M349,Inventario!$A$2:$M$21,2,FALSE))</f>
        <v>Rotateq</v>
      </c>
      <c r="O349" s="16" t="str">
        <f>IF(ISERROR(VLOOKUP('Salidas Pacientes'!$M349,Inventario!$A$2:$M$21,3,FALSE)),"",VLOOKUP('Salidas Pacientes'!$M349,Inventario!$A$2:$M$21,3,FALSE))</f>
        <v>Rotavirus Vivo Atenuado</v>
      </c>
      <c r="P349" s="100" t="str">
        <f>IF(ISERROR(VLOOKUP('Salidas Pacientes'!$M349,Inventario!$A$2:$M$21,4,FALSE)),"",VLOOKUP('Salidas Pacientes'!$M349,Inventario!$A$2:$M$21,4,FALSE))</f>
        <v>IPS FARALLONES</v>
      </c>
      <c r="Q349" s="100" t="str">
        <f>IF(ISERROR(VLOOKUP('Salidas Pacientes'!$M349,Inventario!$A$2:$M$21,5,FALSE)),"",VLOOKUP('Salidas Pacientes'!$M349,Inventario!$A$2:$M$21,5,FALSE))</f>
        <v>Merck</v>
      </c>
      <c r="R349" s="17" t="str">
        <f>IF(ISERROR(VLOOKUP('Salidas Pacientes'!$M349,Inventario!$A$2:$M$21,6,FALSE)),"",VLOOKUP('Salidas Pacientes'!$M349,Inventario!$A$2:$M$21,6,FALSE))</f>
        <v>1800</v>
      </c>
      <c r="S349" s="101" t="s">
        <v>182</v>
      </c>
      <c r="T349" s="102">
        <f>IF(ISERROR(VLOOKUP('Salidas Pacientes'!$S349,Entradas!$H$1:$I$412,2,FALSE)),"",VLOOKUP('Salidas Pacientes'!$S349,Entradas!$H$1:$I$412,2,FALSE))</f>
        <v>44973</v>
      </c>
      <c r="U349" s="98"/>
      <c r="V349" s="98">
        <v>1</v>
      </c>
      <c r="W349" s="105"/>
    </row>
    <row r="350" spans="1:23" ht="15.75" hidden="1" customHeight="1" outlineLevel="1">
      <c r="A350" s="95">
        <v>44576</v>
      </c>
      <c r="B350" s="95" t="s">
        <v>276</v>
      </c>
      <c r="C350" s="98">
        <v>1112068495</v>
      </c>
      <c r="D350" s="17" t="str">
        <f>IF(ISERROR(VLOOKUP('Salidas Pacientes'!$C350,'BD Pacientes'!$A:I,2,FALSE)),"",VLOOKUP('Salidas Pacientes'!$C350,'BD Pacientes'!$A:I,2,FALSE))</f>
        <v>RC</v>
      </c>
      <c r="E350" s="16" t="str">
        <f>IF(ISERROR(VLOOKUP('Salidas Pacientes'!$C350,'BD Pacientes'!$A:I,3,FALSE)),"",VLOOKUP('Salidas Pacientes'!$C350,'BD Pacientes'!$A:I,3,FALSE))</f>
        <v>JUAN DAVID ZAPATA ORTIZ</v>
      </c>
      <c r="F350" s="17" t="str">
        <f>IF(ISERROR(VLOOKUP('Salidas Pacientes'!$C350,'BD Pacientes'!$A:I,4,FALSE)),"",VLOOKUP('Salidas Pacientes'!$C350,'BD Pacientes'!$A:I,4,FALSE))</f>
        <v>M</v>
      </c>
      <c r="G350" s="95">
        <f>IF(ISERROR(VLOOKUP('Salidas Pacientes'!$C350,'BD Pacientes'!$A:I,5,FALSE)),"",VLOOKUP('Salidas Pacientes'!$C350,'BD Pacientes'!$A:I,5,FALSE))</f>
        <v>0</v>
      </c>
      <c r="H350" s="95" t="str">
        <f t="shared" ca="1" si="0"/>
        <v>123 año, 7 mes</v>
      </c>
      <c r="I350" s="97" t="str">
        <f>IF(ISERROR(VLOOKUP('Salidas Pacientes'!$C350,'BD Pacientes'!$A:$I,6,FALSE)),"",VLOOKUP('Salidas Pacientes'!$C350,'BD Pacientes'!$A:$I,6,FALSE))</f>
        <v>AV 4BN # 58-62</v>
      </c>
      <c r="J350" s="98">
        <f>IF(ISERROR(VLOOKUP('Salidas Pacientes'!$C350,'BD Pacientes'!$A:$I,7,FALSE)),"",VLOOKUP('Salidas Pacientes'!$C350,'BD Pacientes'!$A:$I,7,FALSE))</f>
        <v>0</v>
      </c>
      <c r="K350" s="99">
        <f>IF(ISERROR(VLOOKUP('Salidas Pacientes'!$C350,'BD Pacientes'!$A:$I,8,FALSE)),"",VLOOKUP('Salidas Pacientes'!$C350,'BD Pacientes'!$A:$I,8,FALSE))</f>
        <v>0</v>
      </c>
      <c r="L350" s="17">
        <f>IF(ISERROR(VLOOKUP('Salidas Pacientes'!$C350,'BD Pacientes'!$A:$I,9,FALSE)),"",VLOOKUP('Salidas Pacientes'!$C350,'BD Pacientes'!$A:$I,9,FALSE))</f>
        <v>0</v>
      </c>
      <c r="M350" s="17" t="s">
        <v>54</v>
      </c>
      <c r="N350" s="16" t="str">
        <f>IF(ISERROR(VLOOKUP('Salidas Pacientes'!$M350,Inventario!$A$2:$M$21,2,FALSE)),"",VLOOKUP('Salidas Pacientes'!$M350,Inventario!$A$2:$M$21,2,FALSE))</f>
        <v>Prevenar</v>
      </c>
      <c r="O350" s="16" t="str">
        <f>IF(ISERROR(VLOOKUP('Salidas Pacientes'!$M350,Inventario!$A$2:$M$21,3,FALSE)),"",VLOOKUP('Salidas Pacientes'!$M350,Inventario!$A$2:$M$21,3,FALSE))</f>
        <v>Neumococo 13V</v>
      </c>
      <c r="P350" s="100" t="str">
        <f>IF(ISERROR(VLOOKUP('Salidas Pacientes'!$M350,Inventario!$A$2:$M$21,4,FALSE)),"",VLOOKUP('Salidas Pacientes'!$M350,Inventario!$A$2:$M$21,4,FALSE))</f>
        <v>Cobo Medical</v>
      </c>
      <c r="Q350" s="100" t="str">
        <f>IF(ISERROR(VLOOKUP('Salidas Pacientes'!$M350,Inventario!$A$2:$M$21,5,FALSE)),"",VLOOKUP('Salidas Pacientes'!$M350,Inventario!$A$2:$M$21,5,FALSE))</f>
        <v>Pfizer</v>
      </c>
      <c r="R350" s="17" t="str">
        <f>IF(ISERROR(VLOOKUP('Salidas Pacientes'!$M350,Inventario!$A$2:$M$21,6,FALSE)),"",VLOOKUP('Salidas Pacientes'!$M350,Inventario!$A$2:$M$21,6,FALSE))</f>
        <v>2156</v>
      </c>
      <c r="S350" s="101" t="s">
        <v>188</v>
      </c>
      <c r="T350" s="102">
        <f>IF(ISERROR(VLOOKUP('Salidas Pacientes'!$S350,Entradas!$H$1:$I$412,2,FALSE)),"",VLOOKUP('Salidas Pacientes'!$S350,Entradas!$H$1:$I$412,2,FALSE))</f>
        <v>45199</v>
      </c>
      <c r="U350" s="98"/>
      <c r="V350" s="98">
        <v>1</v>
      </c>
      <c r="W350" s="105"/>
    </row>
    <row r="351" spans="1:23" ht="15.75" hidden="1" customHeight="1" outlineLevel="1">
      <c r="A351" s="95">
        <v>44578</v>
      </c>
      <c r="B351" s="95" t="s">
        <v>276</v>
      </c>
      <c r="C351" s="98">
        <v>1232814601</v>
      </c>
      <c r="D351" s="17" t="str">
        <f>IF(ISERROR(VLOOKUP('Salidas Pacientes'!$C351,'BD Pacientes'!$A:I,2,FALSE)),"",VLOOKUP('Salidas Pacientes'!$C351,'BD Pacientes'!$A:I,2,FALSE))</f>
        <v>RC</v>
      </c>
      <c r="E351" s="16" t="str">
        <f>IF(ISERROR(VLOOKUP('Salidas Pacientes'!$C351,'BD Pacientes'!$A:I,3,FALSE)),"",VLOOKUP('Salidas Pacientes'!$C351,'BD Pacientes'!$A:I,3,FALSE))</f>
        <v>VALERIA CUCALON JARAMILLO</v>
      </c>
      <c r="F351" s="17" t="str">
        <f>IF(ISERROR(VLOOKUP('Salidas Pacientes'!$C351,'BD Pacientes'!$A:I,4,FALSE)),"",VLOOKUP('Salidas Pacientes'!$C351,'BD Pacientes'!$A:I,4,FALSE))</f>
        <v>F</v>
      </c>
      <c r="G351" s="95">
        <f>IF(ISERROR(VLOOKUP('Salidas Pacientes'!$C351,'BD Pacientes'!$A:I,5,FALSE)),"",VLOOKUP('Salidas Pacientes'!$C351,'BD Pacientes'!$A:I,5,FALSE))</f>
        <v>0</v>
      </c>
      <c r="H351" s="95" t="str">
        <f t="shared" ca="1" si="0"/>
        <v>123 año, 7 mes</v>
      </c>
      <c r="I351" s="97" t="str">
        <f>IF(ISERROR(VLOOKUP('Salidas Pacientes'!$C351,'BD Pacientes'!$A:$I,6,FALSE)),"",VLOOKUP('Salidas Pacientes'!$C351,'BD Pacientes'!$A:$I,6,FALSE))</f>
        <v>AV 9AN # 21N-77</v>
      </c>
      <c r="J351" s="98">
        <f>IF(ISERROR(VLOOKUP('Salidas Pacientes'!$C351,'BD Pacientes'!$A:$I,7,FALSE)),"",VLOOKUP('Salidas Pacientes'!$C351,'BD Pacientes'!$A:$I,7,FALSE))</f>
        <v>0</v>
      </c>
      <c r="K351" s="99">
        <f>IF(ISERROR(VLOOKUP('Salidas Pacientes'!$C351,'BD Pacientes'!$A:$I,8,FALSE)),"",VLOOKUP('Salidas Pacientes'!$C351,'BD Pacientes'!$A:$I,8,FALSE))</f>
        <v>0</v>
      </c>
      <c r="L351" s="17">
        <f>IF(ISERROR(VLOOKUP('Salidas Pacientes'!$C351,'BD Pacientes'!$A:$I,9,FALSE)),"",VLOOKUP('Salidas Pacientes'!$C351,'BD Pacientes'!$A:$I,9,FALSE))</f>
        <v>0</v>
      </c>
      <c r="M351" s="17" t="s">
        <v>108</v>
      </c>
      <c r="N351" s="16" t="str">
        <f>IF(ISERROR(VLOOKUP('Salidas Pacientes'!$M351,Inventario!$A$2:$M$21,2,FALSE)),"",VLOOKUP('Salidas Pacientes'!$M351,Inventario!$A$2:$M$21,2,FALSE))</f>
        <v>Priorix</v>
      </c>
      <c r="O351" s="16" t="str">
        <f>IF(ISERROR(VLOOKUP('Salidas Pacientes'!$M351,Inventario!$A$2:$M$21,3,FALSE)),"",VLOOKUP('Salidas Pacientes'!$M351,Inventario!$A$2:$M$21,3,FALSE))</f>
        <v>Rubeola, Sarampion, Paperas</v>
      </c>
      <c r="P351" s="100" t="str">
        <f>IF(ISERROR(VLOOKUP('Salidas Pacientes'!$M351,Inventario!$A$2:$M$21,4,FALSE)),"",VLOOKUP('Salidas Pacientes'!$M351,Inventario!$A$2:$M$21,4,FALSE))</f>
        <v>IPS FARALLONES</v>
      </c>
      <c r="Q351" s="100" t="str">
        <f>IF(ISERROR(VLOOKUP('Salidas Pacientes'!$M351,Inventario!$A$2:$M$21,5,FALSE)),"",VLOOKUP('Salidas Pacientes'!$M351,Inventario!$A$2:$M$21,5,FALSE))</f>
        <v>Glaxo</v>
      </c>
      <c r="R351" s="17" t="str">
        <f>IF(ISERROR(VLOOKUP('Salidas Pacientes'!$M351,Inventario!$A$2:$M$21,6,FALSE)),"",VLOOKUP('Salidas Pacientes'!$M351,Inventario!$A$2:$M$21,6,FALSE))</f>
        <v>1000</v>
      </c>
      <c r="S351" s="101" t="s">
        <v>178</v>
      </c>
      <c r="T351" s="102">
        <f>IF(ISERROR(VLOOKUP('Salidas Pacientes'!$S351,Entradas!$H$1:$I$412,2,FALSE)),"",VLOOKUP('Salidas Pacientes'!$S351,Entradas!$H$1:$I$412,2,FALSE))</f>
        <v>45046</v>
      </c>
      <c r="U351" s="98"/>
      <c r="V351" s="98">
        <v>1</v>
      </c>
      <c r="W351" s="105"/>
    </row>
    <row r="352" spans="1:23" ht="15.75" hidden="1" customHeight="1" outlineLevel="1">
      <c r="A352" s="95">
        <v>44578</v>
      </c>
      <c r="B352" s="95" t="s">
        <v>276</v>
      </c>
      <c r="C352" s="98">
        <v>1232814601</v>
      </c>
      <c r="D352" s="17" t="str">
        <f>IF(ISERROR(VLOOKUP('Salidas Pacientes'!$C352,'BD Pacientes'!$A:I,2,FALSE)),"",VLOOKUP('Salidas Pacientes'!$C352,'BD Pacientes'!$A:I,2,FALSE))</f>
        <v>RC</v>
      </c>
      <c r="E352" s="16" t="str">
        <f>IF(ISERROR(VLOOKUP('Salidas Pacientes'!$C352,'BD Pacientes'!$A:I,3,FALSE)),"",VLOOKUP('Salidas Pacientes'!$C352,'BD Pacientes'!$A:I,3,FALSE))</f>
        <v>VALERIA CUCALON JARAMILLO</v>
      </c>
      <c r="F352" s="17" t="str">
        <f>IF(ISERROR(VLOOKUP('Salidas Pacientes'!$C352,'BD Pacientes'!$A:I,4,FALSE)),"",VLOOKUP('Salidas Pacientes'!$C352,'BD Pacientes'!$A:I,4,FALSE))</f>
        <v>F</v>
      </c>
      <c r="G352" s="95">
        <f>IF(ISERROR(VLOOKUP('Salidas Pacientes'!$C352,'BD Pacientes'!$A:I,5,FALSE)),"",VLOOKUP('Salidas Pacientes'!$C352,'BD Pacientes'!$A:I,5,FALSE))</f>
        <v>0</v>
      </c>
      <c r="H352" s="95" t="str">
        <f t="shared" ca="1" si="0"/>
        <v>123 año, 7 mes</v>
      </c>
      <c r="I352" s="97" t="str">
        <f>IF(ISERROR(VLOOKUP('Salidas Pacientes'!$C352,'BD Pacientes'!$A:$I,6,FALSE)),"",VLOOKUP('Salidas Pacientes'!$C352,'BD Pacientes'!$A:$I,6,FALSE))</f>
        <v>AV 9AN # 21N-77</v>
      </c>
      <c r="J352" s="98">
        <f>IF(ISERROR(VLOOKUP('Salidas Pacientes'!$C352,'BD Pacientes'!$A:$I,7,FALSE)),"",VLOOKUP('Salidas Pacientes'!$C352,'BD Pacientes'!$A:$I,7,FALSE))</f>
        <v>0</v>
      </c>
      <c r="K352" s="99">
        <f>IF(ISERROR(VLOOKUP('Salidas Pacientes'!$C352,'BD Pacientes'!$A:$I,8,FALSE)),"",VLOOKUP('Salidas Pacientes'!$C352,'BD Pacientes'!$A:$I,8,FALSE))</f>
        <v>0</v>
      </c>
      <c r="L352" s="17">
        <f>IF(ISERROR(VLOOKUP('Salidas Pacientes'!$C352,'BD Pacientes'!$A:$I,9,FALSE)),"",VLOOKUP('Salidas Pacientes'!$C352,'BD Pacientes'!$A:$I,9,FALSE))</f>
        <v>0</v>
      </c>
      <c r="M352" s="17" t="s">
        <v>118</v>
      </c>
      <c r="N352" s="16" t="str">
        <f>IF(ISERROR(VLOOKUP('Salidas Pacientes'!$M352,Inventario!$A$2:$M$21,2,FALSE)),"",VLOOKUP('Salidas Pacientes'!$M352,Inventario!$A$2:$M$21,2,FALSE))</f>
        <v>Varivax</v>
      </c>
      <c r="O352" s="16" t="str">
        <f>IF(ISERROR(VLOOKUP('Salidas Pacientes'!$M352,Inventario!$A$2:$M$21,3,FALSE)),"",VLOOKUP('Salidas Pacientes'!$M352,Inventario!$A$2:$M$21,3,FALSE))</f>
        <v>Varicela</v>
      </c>
      <c r="P352" s="100" t="str">
        <f>IF(ISERROR(VLOOKUP('Salidas Pacientes'!$M352,Inventario!$A$2:$M$21,4,FALSE)),"",VLOOKUP('Salidas Pacientes'!$M352,Inventario!$A$2:$M$21,4,FALSE))</f>
        <v>IPS FARALLONES</v>
      </c>
      <c r="Q352" s="100" t="str">
        <f>IF(ISERROR(VLOOKUP('Salidas Pacientes'!$M352,Inventario!$A$2:$M$21,5,FALSE)),"",VLOOKUP('Salidas Pacientes'!$M352,Inventario!$A$2:$M$21,5,FALSE))</f>
        <v>Merck</v>
      </c>
      <c r="R352" s="17" t="str">
        <f>IF(ISERROR(VLOOKUP('Salidas Pacientes'!$M352,Inventario!$A$2:$M$21,6,FALSE)),"",VLOOKUP('Salidas Pacientes'!$M352,Inventario!$A$2:$M$21,6,FALSE))</f>
        <v>4500</v>
      </c>
      <c r="S352" s="101" t="s">
        <v>186</v>
      </c>
      <c r="T352" s="102">
        <f>IF(ISERROR(VLOOKUP('Salidas Pacientes'!$S352,Entradas!$H$1:$I$412,2,FALSE)),"",VLOOKUP('Salidas Pacientes'!$S352,Entradas!$H$1:$I$412,2,FALSE))</f>
        <v>45169</v>
      </c>
      <c r="U352" s="98"/>
      <c r="V352" s="98">
        <v>1</v>
      </c>
      <c r="W352" s="105"/>
    </row>
    <row r="353" spans="1:23" ht="15.75" hidden="1" customHeight="1" outlineLevel="1">
      <c r="A353" s="95">
        <v>44578</v>
      </c>
      <c r="B353" s="95" t="s">
        <v>276</v>
      </c>
      <c r="C353" s="98">
        <v>1232814601</v>
      </c>
      <c r="D353" s="17" t="str">
        <f>IF(ISERROR(VLOOKUP('Salidas Pacientes'!$C353,'BD Pacientes'!$A:I,2,FALSE)),"",VLOOKUP('Salidas Pacientes'!$C353,'BD Pacientes'!$A:I,2,FALSE))</f>
        <v>RC</v>
      </c>
      <c r="E353" s="16" t="str">
        <f>IF(ISERROR(VLOOKUP('Salidas Pacientes'!$C353,'BD Pacientes'!$A:I,3,FALSE)),"",VLOOKUP('Salidas Pacientes'!$C353,'BD Pacientes'!$A:I,3,FALSE))</f>
        <v>VALERIA CUCALON JARAMILLO</v>
      </c>
      <c r="F353" s="17" t="str">
        <f>IF(ISERROR(VLOOKUP('Salidas Pacientes'!$C353,'BD Pacientes'!$A:I,4,FALSE)),"",VLOOKUP('Salidas Pacientes'!$C353,'BD Pacientes'!$A:I,4,FALSE))</f>
        <v>F</v>
      </c>
      <c r="G353" s="95">
        <f>IF(ISERROR(VLOOKUP('Salidas Pacientes'!$C353,'BD Pacientes'!$A:I,5,FALSE)),"",VLOOKUP('Salidas Pacientes'!$C353,'BD Pacientes'!$A:I,5,FALSE))</f>
        <v>0</v>
      </c>
      <c r="H353" s="95" t="str">
        <f t="shared" ca="1" si="0"/>
        <v>123 año, 7 mes</v>
      </c>
      <c r="I353" s="97" t="str">
        <f>IF(ISERROR(VLOOKUP('Salidas Pacientes'!$C353,'BD Pacientes'!$A:$I,6,FALSE)),"",VLOOKUP('Salidas Pacientes'!$C353,'BD Pacientes'!$A:$I,6,FALSE))</f>
        <v>AV 9AN # 21N-77</v>
      </c>
      <c r="J353" s="98">
        <f>IF(ISERROR(VLOOKUP('Salidas Pacientes'!$C353,'BD Pacientes'!$A:$I,7,FALSE)),"",VLOOKUP('Salidas Pacientes'!$C353,'BD Pacientes'!$A:$I,7,FALSE))</f>
        <v>0</v>
      </c>
      <c r="K353" s="99">
        <f>IF(ISERROR(VLOOKUP('Salidas Pacientes'!$C353,'BD Pacientes'!$A:$I,8,FALSE)),"",VLOOKUP('Salidas Pacientes'!$C353,'BD Pacientes'!$A:$I,8,FALSE))</f>
        <v>0</v>
      </c>
      <c r="L353" s="17">
        <f>IF(ISERROR(VLOOKUP('Salidas Pacientes'!$C353,'BD Pacientes'!$A:$I,9,FALSE)),"",VLOOKUP('Salidas Pacientes'!$C353,'BD Pacientes'!$A:$I,9,FALSE))</f>
        <v>0</v>
      </c>
      <c r="M353" s="17" t="s">
        <v>85</v>
      </c>
      <c r="N353" s="16" t="str">
        <f>IF(ISERROR(VLOOKUP('Salidas Pacientes'!$M353,Inventario!$A$2:$M$21,2,FALSE)),"",VLOOKUP('Salidas Pacientes'!$M353,Inventario!$A$2:$M$21,2,FALSE))</f>
        <v xml:space="preserve">Avaxim 80 </v>
      </c>
      <c r="O353" s="16" t="str">
        <f>IF(ISERROR(VLOOKUP('Salidas Pacientes'!$M353,Inventario!$A$2:$M$21,3,FALSE)),"",VLOOKUP('Salidas Pacientes'!$M353,Inventario!$A$2:$M$21,3,FALSE))</f>
        <v>Hepatitis A niño</v>
      </c>
      <c r="P353" s="100" t="str">
        <f>IF(ISERROR(VLOOKUP('Salidas Pacientes'!$M353,Inventario!$A$2:$M$21,4,FALSE)),"",VLOOKUP('Salidas Pacientes'!$M353,Inventario!$A$2:$M$21,4,FALSE))</f>
        <v>IPS FARALLONES</v>
      </c>
      <c r="Q353" s="100" t="str">
        <f>IF(ISERROR(VLOOKUP('Salidas Pacientes'!$M353,Inventario!$A$2:$M$21,5,FALSE)),"",VLOOKUP('Salidas Pacientes'!$M353,Inventario!$A$2:$M$21,5,FALSE))</f>
        <v>Sanofi</v>
      </c>
      <c r="R353" s="17" t="str">
        <f>IF(ISERROR(VLOOKUP('Salidas Pacientes'!$M353,Inventario!$A$2:$M$21,6,FALSE)),"",VLOOKUP('Salidas Pacientes'!$M353,Inventario!$A$2:$M$21,6,FALSE))</f>
        <v>2500</v>
      </c>
      <c r="S353" s="101" t="s">
        <v>183</v>
      </c>
      <c r="T353" s="102">
        <f>IF(ISERROR(VLOOKUP('Salidas Pacientes'!$S353,Entradas!$H$1:$I$412,2,FALSE)),"",VLOOKUP('Salidas Pacientes'!$S353,Entradas!$H$1:$I$412,2,FALSE))</f>
        <v>44957</v>
      </c>
      <c r="U353" s="98"/>
      <c r="V353" s="98">
        <v>1</v>
      </c>
      <c r="W353" s="105"/>
    </row>
    <row r="354" spans="1:23" ht="15.75" hidden="1" customHeight="1" outlineLevel="1">
      <c r="A354" s="95">
        <v>44578</v>
      </c>
      <c r="B354" s="95" t="s">
        <v>276</v>
      </c>
      <c r="C354" s="98">
        <v>1232814601</v>
      </c>
      <c r="D354" s="17" t="str">
        <f>IF(ISERROR(VLOOKUP('Salidas Pacientes'!$C354,'BD Pacientes'!$A:I,2,FALSE)),"",VLOOKUP('Salidas Pacientes'!$C354,'BD Pacientes'!$A:I,2,FALSE))</f>
        <v>RC</v>
      </c>
      <c r="E354" s="16" t="str">
        <f>IF(ISERROR(VLOOKUP('Salidas Pacientes'!$C354,'BD Pacientes'!$A:I,3,FALSE)),"",VLOOKUP('Salidas Pacientes'!$C354,'BD Pacientes'!$A:I,3,FALSE))</f>
        <v>VALERIA CUCALON JARAMILLO</v>
      </c>
      <c r="F354" s="17" t="str">
        <f>IF(ISERROR(VLOOKUP('Salidas Pacientes'!$C354,'BD Pacientes'!$A:I,4,FALSE)),"",VLOOKUP('Salidas Pacientes'!$C354,'BD Pacientes'!$A:I,4,FALSE))</f>
        <v>F</v>
      </c>
      <c r="G354" s="95">
        <f>IF(ISERROR(VLOOKUP('Salidas Pacientes'!$C354,'BD Pacientes'!$A:I,5,FALSE)),"",VLOOKUP('Salidas Pacientes'!$C354,'BD Pacientes'!$A:I,5,FALSE))</f>
        <v>0</v>
      </c>
      <c r="H354" s="95" t="str">
        <f t="shared" ca="1" si="0"/>
        <v>123 año, 7 mes</v>
      </c>
      <c r="I354" s="97" t="str">
        <f>IF(ISERROR(VLOOKUP('Salidas Pacientes'!$C354,'BD Pacientes'!$A:$I,6,FALSE)),"",VLOOKUP('Salidas Pacientes'!$C354,'BD Pacientes'!$A:$I,6,FALSE))</f>
        <v>AV 9AN # 21N-77</v>
      </c>
      <c r="J354" s="98">
        <f>IF(ISERROR(VLOOKUP('Salidas Pacientes'!$C354,'BD Pacientes'!$A:$I,7,FALSE)),"",VLOOKUP('Salidas Pacientes'!$C354,'BD Pacientes'!$A:$I,7,FALSE))</f>
        <v>0</v>
      </c>
      <c r="K354" s="99">
        <f>IF(ISERROR(VLOOKUP('Salidas Pacientes'!$C354,'BD Pacientes'!$A:$I,8,FALSE)),"",VLOOKUP('Salidas Pacientes'!$C354,'BD Pacientes'!$A:$I,8,FALSE))</f>
        <v>0</v>
      </c>
      <c r="L354" s="17">
        <f>IF(ISERROR(VLOOKUP('Salidas Pacientes'!$C354,'BD Pacientes'!$A:$I,9,FALSE)),"",VLOOKUP('Salidas Pacientes'!$C354,'BD Pacientes'!$A:$I,9,FALSE))</f>
        <v>0</v>
      </c>
      <c r="M354" s="17" t="s">
        <v>47</v>
      </c>
      <c r="N354" s="16" t="str">
        <f>IF(ISERROR(VLOOKUP('Salidas Pacientes'!$M354,Inventario!$A$2:$M$21,2,FALSE)),"",VLOOKUP('Salidas Pacientes'!$M354,Inventario!$A$2:$M$21,2,FALSE))</f>
        <v>Nimenrix</v>
      </c>
      <c r="O354" s="16" t="str">
        <f>IF(ISERROR(VLOOKUP('Salidas Pacientes'!$M354,Inventario!$A$2:$M$21,3,FALSE)),"",VLOOKUP('Salidas Pacientes'!$M354,Inventario!$A$2:$M$21,3,FALSE))</f>
        <v>Meningococo</v>
      </c>
      <c r="P354" s="100" t="str">
        <f>IF(ISERROR(VLOOKUP('Salidas Pacientes'!$M354,Inventario!$A$2:$M$21,4,FALSE)),"",VLOOKUP('Salidas Pacientes'!$M354,Inventario!$A$2:$M$21,4,FALSE))</f>
        <v>Cobo Medical</v>
      </c>
      <c r="Q354" s="100" t="str">
        <f>IF(ISERROR(VLOOKUP('Salidas Pacientes'!$M354,Inventario!$A$2:$M$21,5,FALSE)),"",VLOOKUP('Salidas Pacientes'!$M354,Inventario!$A$2:$M$21,5,FALSE))</f>
        <v>Pfizer</v>
      </c>
      <c r="R354" s="17" t="str">
        <f>IF(ISERROR(VLOOKUP('Salidas Pacientes'!$M354,Inventario!$A$2:$M$21,6,FALSE)),"",VLOOKUP('Salidas Pacientes'!$M354,Inventario!$A$2:$M$21,6,FALSE))</f>
        <v>3904</v>
      </c>
      <c r="S354" s="101" t="s">
        <v>173</v>
      </c>
      <c r="T354" s="102">
        <f>IF(ISERROR(VLOOKUP('Salidas Pacientes'!$S354,Entradas!$H$1:$I$412,2,FALSE)),"",VLOOKUP('Salidas Pacientes'!$S354,Entradas!$H$1:$I$412,2,FALSE))</f>
        <v>45077</v>
      </c>
      <c r="U354" s="98"/>
      <c r="V354" s="98">
        <v>1</v>
      </c>
      <c r="W354" s="105"/>
    </row>
    <row r="355" spans="1:23" ht="15.75" hidden="1" customHeight="1" outlineLevel="1">
      <c r="A355" s="95">
        <v>44579</v>
      </c>
      <c r="B355" s="95" t="s">
        <v>276</v>
      </c>
      <c r="C355" s="98">
        <v>1109572726</v>
      </c>
      <c r="D355" s="17" t="str">
        <f>IF(ISERROR(VLOOKUP('Salidas Pacientes'!$C355,'BD Pacientes'!$A:I,2,FALSE)),"",VLOOKUP('Salidas Pacientes'!$C355,'BD Pacientes'!$A:I,2,FALSE))</f>
        <v>RC</v>
      </c>
      <c r="E355" s="16" t="str">
        <f>IF(ISERROR(VLOOKUP('Salidas Pacientes'!$C355,'BD Pacientes'!$A:I,3,FALSE)),"",VLOOKUP('Salidas Pacientes'!$C355,'BD Pacientes'!$A:I,3,FALSE))</f>
        <v>JERONIMO CUERVO PAZ</v>
      </c>
      <c r="F355" s="17" t="str">
        <f>IF(ISERROR(VLOOKUP('Salidas Pacientes'!$C355,'BD Pacientes'!$A:I,4,FALSE)),"",VLOOKUP('Salidas Pacientes'!$C355,'BD Pacientes'!$A:I,4,FALSE))</f>
        <v>M</v>
      </c>
      <c r="G355" s="95">
        <f>IF(ISERROR(VLOOKUP('Salidas Pacientes'!$C355,'BD Pacientes'!$A:I,5,FALSE)),"",VLOOKUP('Salidas Pacientes'!$C355,'BD Pacientes'!$A:I,5,FALSE))</f>
        <v>44452</v>
      </c>
      <c r="H355" s="95" t="str">
        <f t="shared" ca="1" si="0"/>
        <v>1 año, 11 mes</v>
      </c>
      <c r="I355" s="97" t="str">
        <f>IF(ISERROR(VLOOKUP('Salidas Pacientes'!$C355,'BD Pacientes'!$A:$I,6,FALSE)),"",VLOOKUP('Salidas Pacientes'!$C355,'BD Pacientes'!$A:$I,6,FALSE))</f>
        <v>CRA 1B # 51-36</v>
      </c>
      <c r="J355" s="98">
        <f>IF(ISERROR(VLOOKUP('Salidas Pacientes'!$C355,'BD Pacientes'!$A:$I,7,FALSE)),"",VLOOKUP('Salidas Pacientes'!$C355,'BD Pacientes'!$A:$I,7,FALSE))</f>
        <v>1143842440</v>
      </c>
      <c r="K355" s="99" t="str">
        <f>IF(ISERROR(VLOOKUP('Salidas Pacientes'!$C355,'BD Pacientes'!$A:$I,8,FALSE)),"",VLOOKUP('Salidas Pacientes'!$C355,'BD Pacientes'!$A:$I,8,FALSE))</f>
        <v>ANGELICA PAZ</v>
      </c>
      <c r="L355" s="17">
        <f>IF(ISERROR(VLOOKUP('Salidas Pacientes'!$C355,'BD Pacientes'!$A:$I,9,FALSE)),"",VLOOKUP('Salidas Pacientes'!$C355,'BD Pacientes'!$A:$I,9,FALSE))</f>
        <v>3043833586</v>
      </c>
      <c r="M355" s="17" t="s">
        <v>77</v>
      </c>
      <c r="N355" s="16" t="str">
        <f>IF(ISERROR(VLOOKUP('Salidas Pacientes'!$M355,Inventario!$A$2:$M$21,2,FALSE)),"",VLOOKUP('Salidas Pacientes'!$M355,Inventario!$A$2:$M$21,2,FALSE))</f>
        <v>Hexaxim</v>
      </c>
      <c r="O355" s="16" t="str">
        <f>IF(ISERROR(VLOOKUP('Salidas Pacientes'!$M355,Inventario!$A$2:$M$21,3,FALSE)),"",VLOOKUP('Salidas Pacientes'!$M355,Inventario!$A$2:$M$21,3,FALSE))</f>
        <v>DPAT + VPI + HIB + HB</v>
      </c>
      <c r="P355" s="100" t="str">
        <f>IF(ISERROR(VLOOKUP('Salidas Pacientes'!$M355,Inventario!$A$2:$M$21,4,FALSE)),"",VLOOKUP('Salidas Pacientes'!$M355,Inventario!$A$2:$M$21,4,FALSE))</f>
        <v>IPS FARALLONES</v>
      </c>
      <c r="Q355" s="100" t="str">
        <f>IF(ISERROR(VLOOKUP('Salidas Pacientes'!$M355,Inventario!$A$2:$M$21,5,FALSE)),"",VLOOKUP('Salidas Pacientes'!$M355,Inventario!$A$2:$M$21,5,FALSE))</f>
        <v>Sanofi</v>
      </c>
      <c r="R355" s="17" t="str">
        <f>IF(ISERROR(VLOOKUP('Salidas Pacientes'!$M355,Inventario!$A$2:$M$21,6,FALSE)),"",VLOOKUP('Salidas Pacientes'!$M355,Inventario!$A$2:$M$21,6,FALSE))</f>
        <v>3800</v>
      </c>
      <c r="S355" s="101" t="s">
        <v>285</v>
      </c>
      <c r="T355" s="102" t="str">
        <f>IF(ISERROR(VLOOKUP('Salidas Pacientes'!$S355,Entradas!$H$1:$I$412,2,FALSE)),"",VLOOKUP('Salidas Pacientes'!$S355,Entradas!$H$1:$I$412,2,FALSE))</f>
        <v/>
      </c>
      <c r="U355" s="98"/>
      <c r="V355" s="98">
        <v>1</v>
      </c>
      <c r="W355" s="105"/>
    </row>
    <row r="356" spans="1:23" ht="15.75" hidden="1" customHeight="1" outlineLevel="1">
      <c r="A356" s="95">
        <v>44579</v>
      </c>
      <c r="B356" s="95" t="s">
        <v>276</v>
      </c>
      <c r="C356" s="98">
        <v>1109572726</v>
      </c>
      <c r="D356" s="17" t="str">
        <f>IF(ISERROR(VLOOKUP('Salidas Pacientes'!$C356,'BD Pacientes'!$A:I,2,FALSE)),"",VLOOKUP('Salidas Pacientes'!$C356,'BD Pacientes'!$A:I,2,FALSE))</f>
        <v>RC</v>
      </c>
      <c r="E356" s="16" t="str">
        <f>IF(ISERROR(VLOOKUP('Salidas Pacientes'!$C356,'BD Pacientes'!$A:I,3,FALSE)),"",VLOOKUP('Salidas Pacientes'!$C356,'BD Pacientes'!$A:I,3,FALSE))</f>
        <v>JERONIMO CUERVO PAZ</v>
      </c>
      <c r="F356" s="17" t="str">
        <f>IF(ISERROR(VLOOKUP('Salidas Pacientes'!$C356,'BD Pacientes'!$A:I,4,FALSE)),"",VLOOKUP('Salidas Pacientes'!$C356,'BD Pacientes'!$A:I,4,FALSE))</f>
        <v>M</v>
      </c>
      <c r="G356" s="95">
        <f>IF(ISERROR(VLOOKUP('Salidas Pacientes'!$C356,'BD Pacientes'!$A:I,5,FALSE)),"",VLOOKUP('Salidas Pacientes'!$C356,'BD Pacientes'!$A:I,5,FALSE))</f>
        <v>44452</v>
      </c>
      <c r="H356" s="95" t="str">
        <f t="shared" ca="1" si="0"/>
        <v>1 año, 11 mes</v>
      </c>
      <c r="I356" s="97" t="str">
        <f>IF(ISERROR(VLOOKUP('Salidas Pacientes'!$C356,'BD Pacientes'!$A:$I,6,FALSE)),"",VLOOKUP('Salidas Pacientes'!$C356,'BD Pacientes'!$A:$I,6,FALSE))</f>
        <v>CRA 1B # 51-36</v>
      </c>
      <c r="J356" s="98">
        <f>IF(ISERROR(VLOOKUP('Salidas Pacientes'!$C356,'BD Pacientes'!$A:$I,7,FALSE)),"",VLOOKUP('Salidas Pacientes'!$C356,'BD Pacientes'!$A:$I,7,FALSE))</f>
        <v>1143842440</v>
      </c>
      <c r="K356" s="99" t="str">
        <f>IF(ISERROR(VLOOKUP('Salidas Pacientes'!$C356,'BD Pacientes'!$A:$I,8,FALSE)),"",VLOOKUP('Salidas Pacientes'!$C356,'BD Pacientes'!$A:$I,8,FALSE))</f>
        <v>ANGELICA PAZ</v>
      </c>
      <c r="L356" s="17">
        <f>IF(ISERROR(VLOOKUP('Salidas Pacientes'!$C356,'BD Pacientes'!$A:$I,9,FALSE)),"",VLOOKUP('Salidas Pacientes'!$C356,'BD Pacientes'!$A:$I,9,FALSE))</f>
        <v>3043833586</v>
      </c>
      <c r="M356" s="17" t="s">
        <v>54</v>
      </c>
      <c r="N356" s="16" t="str">
        <f>IF(ISERROR(VLOOKUP('Salidas Pacientes'!$M356,Inventario!$A$2:$M$21,2,FALSE)),"",VLOOKUP('Salidas Pacientes'!$M356,Inventario!$A$2:$M$21,2,FALSE))</f>
        <v>Prevenar</v>
      </c>
      <c r="O356" s="16" t="str">
        <f>IF(ISERROR(VLOOKUP('Salidas Pacientes'!$M356,Inventario!$A$2:$M$21,3,FALSE)),"",VLOOKUP('Salidas Pacientes'!$M356,Inventario!$A$2:$M$21,3,FALSE))</f>
        <v>Neumococo 13V</v>
      </c>
      <c r="P356" s="100" t="str">
        <f>IF(ISERROR(VLOOKUP('Salidas Pacientes'!$M356,Inventario!$A$2:$M$21,4,FALSE)),"",VLOOKUP('Salidas Pacientes'!$M356,Inventario!$A$2:$M$21,4,FALSE))</f>
        <v>Cobo Medical</v>
      </c>
      <c r="Q356" s="100" t="str">
        <f>IF(ISERROR(VLOOKUP('Salidas Pacientes'!$M356,Inventario!$A$2:$M$21,5,FALSE)),"",VLOOKUP('Salidas Pacientes'!$M356,Inventario!$A$2:$M$21,5,FALSE))</f>
        <v>Pfizer</v>
      </c>
      <c r="R356" s="17" t="str">
        <f>IF(ISERROR(VLOOKUP('Salidas Pacientes'!$M356,Inventario!$A$2:$M$21,6,FALSE)),"",VLOOKUP('Salidas Pacientes'!$M356,Inventario!$A$2:$M$21,6,FALSE))</f>
        <v>2156</v>
      </c>
      <c r="S356" s="101" t="s">
        <v>188</v>
      </c>
      <c r="T356" s="102">
        <f>IF(ISERROR(VLOOKUP('Salidas Pacientes'!$S356,Entradas!$H$1:$I$412,2,FALSE)),"",VLOOKUP('Salidas Pacientes'!$S356,Entradas!$H$1:$I$412,2,FALSE))</f>
        <v>45199</v>
      </c>
      <c r="U356" s="98"/>
      <c r="V356" s="98">
        <v>1</v>
      </c>
      <c r="W356" s="105"/>
    </row>
    <row r="357" spans="1:23" ht="15.75" hidden="1" customHeight="1" outlineLevel="1">
      <c r="A357" s="95">
        <v>44579</v>
      </c>
      <c r="B357" s="95" t="s">
        <v>276</v>
      </c>
      <c r="C357" s="98">
        <v>1109572726</v>
      </c>
      <c r="D357" s="17" t="str">
        <f>IF(ISERROR(VLOOKUP('Salidas Pacientes'!$C357,'BD Pacientes'!$A:I,2,FALSE)),"",VLOOKUP('Salidas Pacientes'!$C357,'BD Pacientes'!$A:I,2,FALSE))</f>
        <v>RC</v>
      </c>
      <c r="E357" s="16" t="str">
        <f>IF(ISERROR(VLOOKUP('Salidas Pacientes'!$C357,'BD Pacientes'!$A:I,3,FALSE)),"",VLOOKUP('Salidas Pacientes'!$C357,'BD Pacientes'!$A:I,3,FALSE))</f>
        <v>JERONIMO CUERVO PAZ</v>
      </c>
      <c r="F357" s="17" t="str">
        <f>IF(ISERROR(VLOOKUP('Salidas Pacientes'!$C357,'BD Pacientes'!$A:I,4,FALSE)),"",VLOOKUP('Salidas Pacientes'!$C357,'BD Pacientes'!$A:I,4,FALSE))</f>
        <v>M</v>
      </c>
      <c r="G357" s="95">
        <f>IF(ISERROR(VLOOKUP('Salidas Pacientes'!$C357,'BD Pacientes'!$A:I,5,FALSE)),"",VLOOKUP('Salidas Pacientes'!$C357,'BD Pacientes'!$A:I,5,FALSE))</f>
        <v>44452</v>
      </c>
      <c r="H357" s="95" t="str">
        <f t="shared" ca="1" si="0"/>
        <v>1 año, 11 mes</v>
      </c>
      <c r="I357" s="97" t="str">
        <f>IF(ISERROR(VLOOKUP('Salidas Pacientes'!$C357,'BD Pacientes'!$A:$I,6,FALSE)),"",VLOOKUP('Salidas Pacientes'!$C357,'BD Pacientes'!$A:$I,6,FALSE))</f>
        <v>CRA 1B # 51-36</v>
      </c>
      <c r="J357" s="98">
        <f>IF(ISERROR(VLOOKUP('Salidas Pacientes'!$C357,'BD Pacientes'!$A:$I,7,FALSE)),"",VLOOKUP('Salidas Pacientes'!$C357,'BD Pacientes'!$A:$I,7,FALSE))</f>
        <v>1143842440</v>
      </c>
      <c r="K357" s="99" t="str">
        <f>IF(ISERROR(VLOOKUP('Salidas Pacientes'!$C357,'BD Pacientes'!$A:$I,8,FALSE)),"",VLOOKUP('Salidas Pacientes'!$C357,'BD Pacientes'!$A:$I,8,FALSE))</f>
        <v>ANGELICA PAZ</v>
      </c>
      <c r="L357" s="17">
        <f>IF(ISERROR(VLOOKUP('Salidas Pacientes'!$C357,'BD Pacientes'!$A:$I,9,FALSE)),"",VLOOKUP('Salidas Pacientes'!$C357,'BD Pacientes'!$A:$I,9,FALSE))</f>
        <v>3043833586</v>
      </c>
      <c r="M357" s="17" t="s">
        <v>96</v>
      </c>
      <c r="N357" s="16" t="str">
        <f>IF(ISERROR(VLOOKUP('Salidas Pacientes'!$M357,Inventario!$A$2:$M$21,2,FALSE)),"",VLOOKUP('Salidas Pacientes'!$M357,Inventario!$A$2:$M$21,2,FALSE))</f>
        <v>Rotateq</v>
      </c>
      <c r="O357" s="16" t="str">
        <f>IF(ISERROR(VLOOKUP('Salidas Pacientes'!$M357,Inventario!$A$2:$M$21,3,FALSE)),"",VLOOKUP('Salidas Pacientes'!$M357,Inventario!$A$2:$M$21,3,FALSE))</f>
        <v>Rotavirus Vivo Atenuado</v>
      </c>
      <c r="P357" s="100" t="str">
        <f>IF(ISERROR(VLOOKUP('Salidas Pacientes'!$M357,Inventario!$A$2:$M$21,4,FALSE)),"",VLOOKUP('Salidas Pacientes'!$M357,Inventario!$A$2:$M$21,4,FALSE))</f>
        <v>IPS FARALLONES</v>
      </c>
      <c r="Q357" s="100" t="str">
        <f>IF(ISERROR(VLOOKUP('Salidas Pacientes'!$M357,Inventario!$A$2:$M$21,5,FALSE)),"",VLOOKUP('Salidas Pacientes'!$M357,Inventario!$A$2:$M$21,5,FALSE))</f>
        <v>Merck</v>
      </c>
      <c r="R357" s="17" t="str">
        <f>IF(ISERROR(VLOOKUP('Salidas Pacientes'!$M357,Inventario!$A$2:$M$21,6,FALSE)),"",VLOOKUP('Salidas Pacientes'!$M357,Inventario!$A$2:$M$21,6,FALSE))</f>
        <v>1800</v>
      </c>
      <c r="S357" s="101" t="s">
        <v>182</v>
      </c>
      <c r="T357" s="102">
        <f>IF(ISERROR(VLOOKUP('Salidas Pacientes'!$S357,Entradas!$H$1:$I$412,2,FALSE)),"",VLOOKUP('Salidas Pacientes'!$S357,Entradas!$H$1:$I$412,2,FALSE))</f>
        <v>44973</v>
      </c>
      <c r="U357" s="98"/>
      <c r="V357" s="98">
        <v>1</v>
      </c>
      <c r="W357" s="105"/>
    </row>
    <row r="358" spans="1:23" ht="15.75" hidden="1" customHeight="1" outlineLevel="1">
      <c r="A358" s="95">
        <v>44579</v>
      </c>
      <c r="B358" s="95" t="s">
        <v>276</v>
      </c>
      <c r="C358" s="98">
        <v>1232815983</v>
      </c>
      <c r="D358" s="17" t="str">
        <f>IF(ISERROR(VLOOKUP('Salidas Pacientes'!$C358,'BD Pacientes'!$A:I,2,FALSE)),"",VLOOKUP('Salidas Pacientes'!$C358,'BD Pacientes'!$A:I,2,FALSE))</f>
        <v>RC</v>
      </c>
      <c r="E358" s="16" t="str">
        <f>IF(ISERROR(VLOOKUP('Salidas Pacientes'!$C358,'BD Pacientes'!$A:I,3,FALSE)),"",VLOOKUP('Salidas Pacientes'!$C358,'BD Pacientes'!$A:I,3,FALSE))</f>
        <v>ARIANA OROZCO LOPERA</v>
      </c>
      <c r="F358" s="17" t="str">
        <f>IF(ISERROR(VLOOKUP('Salidas Pacientes'!$C358,'BD Pacientes'!$A:I,4,FALSE)),"",VLOOKUP('Salidas Pacientes'!$C358,'BD Pacientes'!$A:I,4,FALSE))</f>
        <v>F</v>
      </c>
      <c r="G358" s="95">
        <f>IF(ISERROR(VLOOKUP('Salidas Pacientes'!$C358,'BD Pacientes'!$A:I,5,FALSE)),"",VLOOKUP('Salidas Pacientes'!$C358,'BD Pacientes'!$A:I,5,FALSE))</f>
        <v>0</v>
      </c>
      <c r="H358" s="95" t="str">
        <f t="shared" ca="1" si="0"/>
        <v>123 año, 7 mes</v>
      </c>
      <c r="I358" s="97" t="str">
        <f>IF(ISERROR(VLOOKUP('Salidas Pacientes'!$C358,'BD Pacientes'!$A:$I,6,FALSE)),"",VLOOKUP('Salidas Pacientes'!$C358,'BD Pacientes'!$A:$I,6,FALSE))</f>
        <v>CRA 54 #33B-26</v>
      </c>
      <c r="J358" s="98">
        <f>IF(ISERROR(VLOOKUP('Salidas Pacientes'!$C358,'BD Pacientes'!$A:$I,7,FALSE)),"",VLOOKUP('Salidas Pacientes'!$C358,'BD Pacientes'!$A:$I,7,FALSE))</f>
        <v>0</v>
      </c>
      <c r="K358" s="99">
        <f>IF(ISERROR(VLOOKUP('Salidas Pacientes'!$C358,'BD Pacientes'!$A:$I,8,FALSE)),"",VLOOKUP('Salidas Pacientes'!$C358,'BD Pacientes'!$A:$I,8,FALSE))</f>
        <v>0</v>
      </c>
      <c r="L358" s="17">
        <f>IF(ISERROR(VLOOKUP('Salidas Pacientes'!$C358,'BD Pacientes'!$A:$I,9,FALSE)),"",VLOOKUP('Salidas Pacientes'!$C358,'BD Pacientes'!$A:$I,9,FALSE))</f>
        <v>0</v>
      </c>
      <c r="M358" s="17" t="s">
        <v>47</v>
      </c>
      <c r="N358" s="16" t="str">
        <f>IF(ISERROR(VLOOKUP('Salidas Pacientes'!$M358,Inventario!$A$2:$M$21,2,FALSE)),"",VLOOKUP('Salidas Pacientes'!$M358,Inventario!$A$2:$M$21,2,FALSE))</f>
        <v>Nimenrix</v>
      </c>
      <c r="O358" s="16" t="str">
        <f>IF(ISERROR(VLOOKUP('Salidas Pacientes'!$M358,Inventario!$A$2:$M$21,3,FALSE)),"",VLOOKUP('Salidas Pacientes'!$M358,Inventario!$A$2:$M$21,3,FALSE))</f>
        <v>Meningococo</v>
      </c>
      <c r="P358" s="100" t="str">
        <f>IF(ISERROR(VLOOKUP('Salidas Pacientes'!$M358,Inventario!$A$2:$M$21,4,FALSE)),"",VLOOKUP('Salidas Pacientes'!$M358,Inventario!$A$2:$M$21,4,FALSE))</f>
        <v>Cobo Medical</v>
      </c>
      <c r="Q358" s="100" t="str">
        <f>IF(ISERROR(VLOOKUP('Salidas Pacientes'!$M358,Inventario!$A$2:$M$21,5,FALSE)),"",VLOOKUP('Salidas Pacientes'!$M358,Inventario!$A$2:$M$21,5,FALSE))</f>
        <v>Pfizer</v>
      </c>
      <c r="R358" s="17" t="str">
        <f>IF(ISERROR(VLOOKUP('Salidas Pacientes'!$M358,Inventario!$A$2:$M$21,6,FALSE)),"",VLOOKUP('Salidas Pacientes'!$M358,Inventario!$A$2:$M$21,6,FALSE))</f>
        <v>3904</v>
      </c>
      <c r="S358" s="101" t="s">
        <v>173</v>
      </c>
      <c r="T358" s="102">
        <f>IF(ISERROR(VLOOKUP('Salidas Pacientes'!$S358,Entradas!$H$1:$I$412,2,FALSE)),"",VLOOKUP('Salidas Pacientes'!$S358,Entradas!$H$1:$I$412,2,FALSE))</f>
        <v>45077</v>
      </c>
      <c r="U358" s="98"/>
      <c r="V358" s="98">
        <v>1</v>
      </c>
      <c r="W358" s="105"/>
    </row>
    <row r="359" spans="1:23" ht="15.75" hidden="1" customHeight="1" outlineLevel="1">
      <c r="A359" s="95">
        <v>44580</v>
      </c>
      <c r="B359" s="95" t="s">
        <v>276</v>
      </c>
      <c r="C359" s="98">
        <v>669376083</v>
      </c>
      <c r="D359" s="17" t="str">
        <f>IF(ISERROR(VLOOKUP('Salidas Pacientes'!$C359,'BD Pacientes'!$A:I,2,FALSE)),"",VLOOKUP('Salidas Pacientes'!$C359,'BD Pacientes'!$A:I,2,FALSE))</f>
        <v>PA</v>
      </c>
      <c r="E359" s="16" t="str">
        <f>IF(ISERROR(VLOOKUP('Salidas Pacientes'!$C359,'BD Pacientes'!$A:I,3,FALSE)),"",VLOOKUP('Salidas Pacientes'!$C359,'BD Pacientes'!$A:I,3,FALSE))</f>
        <v>MACARENA ALVAREZ ARDILA</v>
      </c>
      <c r="F359" s="17" t="str">
        <f>IF(ISERROR(VLOOKUP('Salidas Pacientes'!$C359,'BD Pacientes'!$A:I,4,FALSE)),"",VLOOKUP('Salidas Pacientes'!$C359,'BD Pacientes'!$A:I,4,FALSE))</f>
        <v>F</v>
      </c>
      <c r="G359" s="95">
        <f>IF(ISERROR(VLOOKUP('Salidas Pacientes'!$C359,'BD Pacientes'!$A:I,5,FALSE)),"",VLOOKUP('Salidas Pacientes'!$C359,'BD Pacientes'!$A:I,5,FALSE))</f>
        <v>44722</v>
      </c>
      <c r="H359" s="95" t="str">
        <f t="shared" ca="1" si="0"/>
        <v>1 año, 2 mes</v>
      </c>
      <c r="I359" s="97" t="str">
        <f>IF(ISERROR(VLOOKUP('Salidas Pacientes'!$C359,'BD Pacientes'!$A:$I,6,FALSE)),"",VLOOKUP('Salidas Pacientes'!$C359,'BD Pacientes'!$A:$I,6,FALSE))</f>
        <v>CALLE 48 # 23-21</v>
      </c>
      <c r="J359" s="98">
        <f>IF(ISERROR(VLOOKUP('Salidas Pacientes'!$C359,'BD Pacientes'!$A:$I,7,FALSE)),"",VLOOKUP('Salidas Pacientes'!$C359,'BD Pacientes'!$A:$I,7,FALSE))</f>
        <v>0</v>
      </c>
      <c r="K359" s="99" t="str">
        <f>IF(ISERROR(VLOOKUP('Salidas Pacientes'!$C359,'BD Pacientes'!$A:$I,8,FALSE)),"",VLOOKUP('Salidas Pacientes'!$C359,'BD Pacientes'!$A:$I,8,FALSE))</f>
        <v xml:space="preserve">JENNIFER ARDILA </v>
      </c>
      <c r="L359" s="17">
        <f>IF(ISERROR(VLOOKUP('Salidas Pacientes'!$C359,'BD Pacientes'!$A:$I,9,FALSE)),"",VLOOKUP('Salidas Pacientes'!$C359,'BD Pacientes'!$A:$I,9,FALSE))</f>
        <v>3104644814</v>
      </c>
      <c r="M359" s="17" t="s">
        <v>47</v>
      </c>
      <c r="N359" s="16" t="str">
        <f>IF(ISERROR(VLOOKUP('Salidas Pacientes'!$M359,Inventario!$A$2:$M$21,2,FALSE)),"",VLOOKUP('Salidas Pacientes'!$M359,Inventario!$A$2:$M$21,2,FALSE))</f>
        <v>Nimenrix</v>
      </c>
      <c r="O359" s="16" t="str">
        <f>IF(ISERROR(VLOOKUP('Salidas Pacientes'!$M359,Inventario!$A$2:$M$21,3,FALSE)),"",VLOOKUP('Salidas Pacientes'!$M359,Inventario!$A$2:$M$21,3,FALSE))</f>
        <v>Meningococo</v>
      </c>
      <c r="P359" s="100" t="str">
        <f>IF(ISERROR(VLOOKUP('Salidas Pacientes'!$M359,Inventario!$A$2:$M$21,4,FALSE)),"",VLOOKUP('Salidas Pacientes'!$M359,Inventario!$A$2:$M$21,4,FALSE))</f>
        <v>Cobo Medical</v>
      </c>
      <c r="Q359" s="100" t="str">
        <f>IF(ISERROR(VLOOKUP('Salidas Pacientes'!$M359,Inventario!$A$2:$M$21,5,FALSE)),"",VLOOKUP('Salidas Pacientes'!$M359,Inventario!$A$2:$M$21,5,FALSE))</f>
        <v>Pfizer</v>
      </c>
      <c r="R359" s="17" t="str">
        <f>IF(ISERROR(VLOOKUP('Salidas Pacientes'!$M359,Inventario!$A$2:$M$21,6,FALSE)),"",VLOOKUP('Salidas Pacientes'!$M359,Inventario!$A$2:$M$21,6,FALSE))</f>
        <v>3904</v>
      </c>
      <c r="S359" s="101" t="s">
        <v>173</v>
      </c>
      <c r="T359" s="102">
        <f>IF(ISERROR(VLOOKUP('Salidas Pacientes'!$S359,Entradas!$H$1:$I$412,2,FALSE)),"",VLOOKUP('Salidas Pacientes'!$S359,Entradas!$H$1:$I$412,2,FALSE))</f>
        <v>45077</v>
      </c>
      <c r="U359" s="98"/>
      <c r="V359" s="98">
        <v>1</v>
      </c>
      <c r="W359" s="105"/>
    </row>
    <row r="360" spans="1:23" ht="15.75" hidden="1" customHeight="1" outlineLevel="1">
      <c r="A360" s="95">
        <v>44581</v>
      </c>
      <c r="B360" s="95" t="s">
        <v>276</v>
      </c>
      <c r="C360" s="98">
        <v>1232810472</v>
      </c>
      <c r="D360" s="17" t="str">
        <f>IF(ISERROR(VLOOKUP('Salidas Pacientes'!$C360,'BD Pacientes'!$A:I,2,FALSE)),"",VLOOKUP('Salidas Pacientes'!$C360,'BD Pacientes'!$A:I,2,FALSE))</f>
        <v>RC</v>
      </c>
      <c r="E360" s="16" t="str">
        <f>IF(ISERROR(VLOOKUP('Salidas Pacientes'!$C360,'BD Pacientes'!$A:I,3,FALSE)),"",VLOOKUP('Salidas Pacientes'!$C360,'BD Pacientes'!$A:I,3,FALSE))</f>
        <v>MARTINA HINCAPIE VALDIVIESO</v>
      </c>
      <c r="F360" s="17" t="str">
        <f>IF(ISERROR(VLOOKUP('Salidas Pacientes'!$C360,'BD Pacientes'!$A:I,4,FALSE)),"",VLOOKUP('Salidas Pacientes'!$C360,'BD Pacientes'!$A:I,4,FALSE))</f>
        <v>F</v>
      </c>
      <c r="G360" s="95">
        <f>IF(ISERROR(VLOOKUP('Salidas Pacientes'!$C360,'BD Pacientes'!$A:I,5,FALSE)),"",VLOOKUP('Salidas Pacientes'!$C360,'BD Pacientes'!$A:I,5,FALSE))</f>
        <v>43789</v>
      </c>
      <c r="H360" s="95" t="str">
        <f t="shared" ca="1" si="0"/>
        <v>3 año, 9 mes</v>
      </c>
      <c r="I360" s="97" t="str">
        <f>IF(ISERROR(VLOOKUP('Salidas Pacientes'!$C360,'BD Pacientes'!$A:$I,6,FALSE)),"",VLOOKUP('Salidas Pacientes'!$C360,'BD Pacientes'!$A:$I,6,FALSE))</f>
        <v>CALLE 5 #80-109</v>
      </c>
      <c r="J360" s="98">
        <f>IF(ISERROR(VLOOKUP('Salidas Pacientes'!$C360,'BD Pacientes'!$A:$I,7,FALSE)),"",VLOOKUP('Salidas Pacientes'!$C360,'BD Pacientes'!$A:$I,7,FALSE))</f>
        <v>67039261</v>
      </c>
      <c r="K360" s="99" t="str">
        <f>IF(ISERROR(VLOOKUP('Salidas Pacientes'!$C360,'BD Pacientes'!$A:$I,8,FALSE)),"",VLOOKUP('Salidas Pacientes'!$C360,'BD Pacientes'!$A:$I,8,FALSE))</f>
        <v>NUBIA VALDIVIESO</v>
      </c>
      <c r="L360" s="17">
        <f>IF(ISERROR(VLOOKUP('Salidas Pacientes'!$C360,'BD Pacientes'!$A:$I,9,FALSE)),"",VLOOKUP('Salidas Pacientes'!$C360,'BD Pacientes'!$A:$I,9,FALSE))</f>
        <v>3186445700</v>
      </c>
      <c r="M360" s="17" t="s">
        <v>54</v>
      </c>
      <c r="N360" s="16" t="str">
        <f>IF(ISERROR(VLOOKUP('Salidas Pacientes'!$M360,Inventario!$A$2:$M$21,2,FALSE)),"",VLOOKUP('Salidas Pacientes'!$M360,Inventario!$A$2:$M$21,2,FALSE))</f>
        <v>Prevenar</v>
      </c>
      <c r="O360" s="16" t="str">
        <f>IF(ISERROR(VLOOKUP('Salidas Pacientes'!$M360,Inventario!$A$2:$M$21,3,FALSE)),"",VLOOKUP('Salidas Pacientes'!$M360,Inventario!$A$2:$M$21,3,FALSE))</f>
        <v>Neumococo 13V</v>
      </c>
      <c r="P360" s="100" t="str">
        <f>IF(ISERROR(VLOOKUP('Salidas Pacientes'!$M360,Inventario!$A$2:$M$21,4,FALSE)),"",VLOOKUP('Salidas Pacientes'!$M360,Inventario!$A$2:$M$21,4,FALSE))</f>
        <v>Cobo Medical</v>
      </c>
      <c r="Q360" s="100" t="str">
        <f>IF(ISERROR(VLOOKUP('Salidas Pacientes'!$M360,Inventario!$A$2:$M$21,5,FALSE)),"",VLOOKUP('Salidas Pacientes'!$M360,Inventario!$A$2:$M$21,5,FALSE))</f>
        <v>Pfizer</v>
      </c>
      <c r="R360" s="17" t="str">
        <f>IF(ISERROR(VLOOKUP('Salidas Pacientes'!$M360,Inventario!$A$2:$M$21,6,FALSE)),"",VLOOKUP('Salidas Pacientes'!$M360,Inventario!$A$2:$M$21,6,FALSE))</f>
        <v>2156</v>
      </c>
      <c r="S360" s="101" t="s">
        <v>188</v>
      </c>
      <c r="T360" s="102">
        <f>IF(ISERROR(VLOOKUP('Salidas Pacientes'!$S360,Entradas!$H$1:$I$412,2,FALSE)),"",VLOOKUP('Salidas Pacientes'!$S360,Entradas!$H$1:$I$412,2,FALSE))</f>
        <v>45199</v>
      </c>
      <c r="U360" s="98"/>
      <c r="V360" s="98">
        <v>1</v>
      </c>
      <c r="W360" s="105"/>
    </row>
    <row r="361" spans="1:23" ht="15.75" hidden="1" customHeight="1" outlineLevel="1">
      <c r="A361" s="95">
        <v>44581</v>
      </c>
      <c r="B361" s="95" t="s">
        <v>276</v>
      </c>
      <c r="C361" s="98">
        <v>1232810472</v>
      </c>
      <c r="D361" s="17" t="str">
        <f>IF(ISERROR(VLOOKUP('Salidas Pacientes'!$C361,'BD Pacientes'!$A:I,2,FALSE)),"",VLOOKUP('Salidas Pacientes'!$C361,'BD Pacientes'!$A:I,2,FALSE))</f>
        <v>RC</v>
      </c>
      <c r="E361" s="16" t="str">
        <f>IF(ISERROR(VLOOKUP('Salidas Pacientes'!$C361,'BD Pacientes'!$A:I,3,FALSE)),"",VLOOKUP('Salidas Pacientes'!$C361,'BD Pacientes'!$A:I,3,FALSE))</f>
        <v>MARTINA HINCAPIE VALDIVIESO</v>
      </c>
      <c r="F361" s="17" t="str">
        <f>IF(ISERROR(VLOOKUP('Salidas Pacientes'!$C361,'BD Pacientes'!$A:I,4,FALSE)),"",VLOOKUP('Salidas Pacientes'!$C361,'BD Pacientes'!$A:I,4,FALSE))</f>
        <v>F</v>
      </c>
      <c r="G361" s="95">
        <f>IF(ISERROR(VLOOKUP('Salidas Pacientes'!$C361,'BD Pacientes'!$A:I,5,FALSE)),"",VLOOKUP('Salidas Pacientes'!$C361,'BD Pacientes'!$A:I,5,FALSE))</f>
        <v>43789</v>
      </c>
      <c r="H361" s="95" t="str">
        <f t="shared" ca="1" si="0"/>
        <v>3 año, 9 mes</v>
      </c>
      <c r="I361" s="97" t="str">
        <f>IF(ISERROR(VLOOKUP('Salidas Pacientes'!$C361,'BD Pacientes'!$A:$I,6,FALSE)),"",VLOOKUP('Salidas Pacientes'!$C361,'BD Pacientes'!$A:$I,6,FALSE))</f>
        <v>CALLE 5 #80-109</v>
      </c>
      <c r="J361" s="98">
        <f>IF(ISERROR(VLOOKUP('Salidas Pacientes'!$C361,'BD Pacientes'!$A:$I,7,FALSE)),"",VLOOKUP('Salidas Pacientes'!$C361,'BD Pacientes'!$A:$I,7,FALSE))</f>
        <v>67039261</v>
      </c>
      <c r="K361" s="99" t="str">
        <f>IF(ISERROR(VLOOKUP('Salidas Pacientes'!$C361,'BD Pacientes'!$A:$I,8,FALSE)),"",VLOOKUP('Salidas Pacientes'!$C361,'BD Pacientes'!$A:$I,8,FALSE))</f>
        <v>NUBIA VALDIVIESO</v>
      </c>
      <c r="L361" s="17">
        <f>IF(ISERROR(VLOOKUP('Salidas Pacientes'!$C361,'BD Pacientes'!$A:$I,9,FALSE)),"",VLOOKUP('Salidas Pacientes'!$C361,'BD Pacientes'!$A:$I,9,FALSE))</f>
        <v>3186445700</v>
      </c>
      <c r="M361" s="17" t="s">
        <v>85</v>
      </c>
      <c r="N361" s="16" t="str">
        <f>IF(ISERROR(VLOOKUP('Salidas Pacientes'!$M361,Inventario!$A$2:$M$21,2,FALSE)),"",VLOOKUP('Salidas Pacientes'!$M361,Inventario!$A$2:$M$21,2,FALSE))</f>
        <v xml:space="preserve">Avaxim 80 </v>
      </c>
      <c r="O361" s="16" t="str">
        <f>IF(ISERROR(VLOOKUP('Salidas Pacientes'!$M361,Inventario!$A$2:$M$21,3,FALSE)),"",VLOOKUP('Salidas Pacientes'!$M361,Inventario!$A$2:$M$21,3,FALSE))</f>
        <v>Hepatitis A niño</v>
      </c>
      <c r="P361" s="100" t="str">
        <f>IF(ISERROR(VLOOKUP('Salidas Pacientes'!$M361,Inventario!$A$2:$M$21,4,FALSE)),"",VLOOKUP('Salidas Pacientes'!$M361,Inventario!$A$2:$M$21,4,FALSE))</f>
        <v>IPS FARALLONES</v>
      </c>
      <c r="Q361" s="100" t="str">
        <f>IF(ISERROR(VLOOKUP('Salidas Pacientes'!$M361,Inventario!$A$2:$M$21,5,FALSE)),"",VLOOKUP('Salidas Pacientes'!$M361,Inventario!$A$2:$M$21,5,FALSE))</f>
        <v>Sanofi</v>
      </c>
      <c r="R361" s="17" t="str">
        <f>IF(ISERROR(VLOOKUP('Salidas Pacientes'!$M361,Inventario!$A$2:$M$21,6,FALSE)),"",VLOOKUP('Salidas Pacientes'!$M361,Inventario!$A$2:$M$21,6,FALSE))</f>
        <v>2500</v>
      </c>
      <c r="S361" s="101" t="s">
        <v>183</v>
      </c>
      <c r="T361" s="102">
        <f>IF(ISERROR(VLOOKUP('Salidas Pacientes'!$S361,Entradas!$H$1:$I$412,2,FALSE)),"",VLOOKUP('Salidas Pacientes'!$S361,Entradas!$H$1:$I$412,2,FALSE))</f>
        <v>44957</v>
      </c>
      <c r="U361" s="98"/>
      <c r="V361" s="98">
        <v>1</v>
      </c>
      <c r="W361" s="105"/>
    </row>
    <row r="362" spans="1:23" ht="15.75" hidden="1" customHeight="1" outlineLevel="1">
      <c r="A362" s="95">
        <v>44583</v>
      </c>
      <c r="B362" s="95" t="s">
        <v>276</v>
      </c>
      <c r="C362" s="98">
        <v>1232817750</v>
      </c>
      <c r="D362" s="17" t="str">
        <f>IF(ISERROR(VLOOKUP('Salidas Pacientes'!$C362,'BD Pacientes'!$A:I,2,FALSE)),"",VLOOKUP('Salidas Pacientes'!$C362,'BD Pacientes'!$A:I,2,FALSE))</f>
        <v>RC</v>
      </c>
      <c r="E362" s="16" t="str">
        <f>IF(ISERROR(VLOOKUP('Salidas Pacientes'!$C362,'BD Pacientes'!$A:I,3,FALSE)),"",VLOOKUP('Salidas Pacientes'!$C362,'BD Pacientes'!$A:I,3,FALSE))</f>
        <v>MILAN MUÑOZ VIDAL</v>
      </c>
      <c r="F362" s="17" t="str">
        <f>IF(ISERROR(VLOOKUP('Salidas Pacientes'!$C362,'BD Pacientes'!$A:I,4,FALSE)),"",VLOOKUP('Salidas Pacientes'!$C362,'BD Pacientes'!$A:I,4,FALSE))</f>
        <v>M</v>
      </c>
      <c r="G362" s="95">
        <f>IF(ISERROR(VLOOKUP('Salidas Pacientes'!$C362,'BD Pacientes'!$A:I,5,FALSE)),"",VLOOKUP('Salidas Pacientes'!$C362,'BD Pacientes'!$A:I,5,FALSE))</f>
        <v>0</v>
      </c>
      <c r="H362" s="95" t="str">
        <f t="shared" ca="1" si="0"/>
        <v>123 año, 7 mes</v>
      </c>
      <c r="I362" s="97" t="str">
        <f>IF(ISERROR(VLOOKUP('Salidas Pacientes'!$C362,'BD Pacientes'!$A:$I,6,FALSE)),"",VLOOKUP('Salidas Pacientes'!$C362,'BD Pacientes'!$A:$I,6,FALSE))</f>
        <v>AV 5 OESTE # 41-54</v>
      </c>
      <c r="J362" s="98">
        <f>IF(ISERROR(VLOOKUP('Salidas Pacientes'!$C362,'BD Pacientes'!$A:$I,7,FALSE)),"",VLOOKUP('Salidas Pacientes'!$C362,'BD Pacientes'!$A:$I,7,FALSE))</f>
        <v>0</v>
      </c>
      <c r="K362" s="99">
        <f>IF(ISERROR(VLOOKUP('Salidas Pacientes'!$C362,'BD Pacientes'!$A:$I,8,FALSE)),"",VLOOKUP('Salidas Pacientes'!$C362,'BD Pacientes'!$A:$I,8,FALSE))</f>
        <v>0</v>
      </c>
      <c r="L362" s="17">
        <f>IF(ISERROR(VLOOKUP('Salidas Pacientes'!$C362,'BD Pacientes'!$A:$I,9,FALSE)),"",VLOOKUP('Salidas Pacientes'!$C362,'BD Pacientes'!$A:$I,9,FALSE))</f>
        <v>0</v>
      </c>
      <c r="M362" s="17" t="s">
        <v>47</v>
      </c>
      <c r="N362" s="16" t="str">
        <f>IF(ISERROR(VLOOKUP('Salidas Pacientes'!$M362,Inventario!$A$2:$M$21,2,FALSE)),"",VLOOKUP('Salidas Pacientes'!$M362,Inventario!$A$2:$M$21,2,FALSE))</f>
        <v>Nimenrix</v>
      </c>
      <c r="O362" s="16" t="str">
        <f>IF(ISERROR(VLOOKUP('Salidas Pacientes'!$M362,Inventario!$A$2:$M$21,3,FALSE)),"",VLOOKUP('Salidas Pacientes'!$M362,Inventario!$A$2:$M$21,3,FALSE))</f>
        <v>Meningococo</v>
      </c>
      <c r="P362" s="100" t="str">
        <f>IF(ISERROR(VLOOKUP('Salidas Pacientes'!$M362,Inventario!$A$2:$M$21,4,FALSE)),"",VLOOKUP('Salidas Pacientes'!$M362,Inventario!$A$2:$M$21,4,FALSE))</f>
        <v>Cobo Medical</v>
      </c>
      <c r="Q362" s="100" t="str">
        <f>IF(ISERROR(VLOOKUP('Salidas Pacientes'!$M362,Inventario!$A$2:$M$21,5,FALSE)),"",VLOOKUP('Salidas Pacientes'!$M362,Inventario!$A$2:$M$21,5,FALSE))</f>
        <v>Pfizer</v>
      </c>
      <c r="R362" s="17" t="str">
        <f>IF(ISERROR(VLOOKUP('Salidas Pacientes'!$M362,Inventario!$A$2:$M$21,6,FALSE)),"",VLOOKUP('Salidas Pacientes'!$M362,Inventario!$A$2:$M$21,6,FALSE))</f>
        <v>3904</v>
      </c>
      <c r="S362" s="101" t="s">
        <v>173</v>
      </c>
      <c r="T362" s="102">
        <f>IF(ISERROR(VLOOKUP('Salidas Pacientes'!$S362,Entradas!$H$1:$I$412,2,FALSE)),"",VLOOKUP('Salidas Pacientes'!$S362,Entradas!$H$1:$I$412,2,FALSE))</f>
        <v>45077</v>
      </c>
      <c r="U362" s="98"/>
      <c r="V362" s="98">
        <v>1</v>
      </c>
      <c r="W362" s="105"/>
    </row>
    <row r="363" spans="1:23" ht="15.75" hidden="1" customHeight="1" outlineLevel="1">
      <c r="A363" s="95">
        <v>44586</v>
      </c>
      <c r="B363" s="95" t="s">
        <v>276</v>
      </c>
      <c r="C363" s="98">
        <v>1232818020</v>
      </c>
      <c r="D363" s="17" t="str">
        <f>IF(ISERROR(VLOOKUP('Salidas Pacientes'!$C363,'BD Pacientes'!$A:I,2,FALSE)),"",VLOOKUP('Salidas Pacientes'!$C363,'BD Pacientes'!$A:I,2,FALSE))</f>
        <v>RC</v>
      </c>
      <c r="E363" s="16" t="str">
        <f>IF(ISERROR(VLOOKUP('Salidas Pacientes'!$C363,'BD Pacientes'!$A:I,3,FALSE)),"",VLOOKUP('Salidas Pacientes'!$C363,'BD Pacientes'!$A:I,3,FALSE))</f>
        <v>ROMAN ARIAS CARDONA</v>
      </c>
      <c r="F363" s="17" t="str">
        <f>IF(ISERROR(VLOOKUP('Salidas Pacientes'!$C363,'BD Pacientes'!$A:I,4,FALSE)),"",VLOOKUP('Salidas Pacientes'!$C363,'BD Pacientes'!$A:I,4,FALSE))</f>
        <v>M</v>
      </c>
      <c r="G363" s="95">
        <f>IF(ISERROR(VLOOKUP('Salidas Pacientes'!$C363,'BD Pacientes'!$A:I,5,FALSE)),"",VLOOKUP('Salidas Pacientes'!$C363,'BD Pacientes'!$A:I,5,FALSE))</f>
        <v>44494</v>
      </c>
      <c r="H363" s="95" t="str">
        <f t="shared" ca="1" si="0"/>
        <v>1 año, 9 mes</v>
      </c>
      <c r="I363" s="97" t="str">
        <f>IF(ISERROR(VLOOKUP('Salidas Pacientes'!$C363,'BD Pacientes'!$A:$I,6,FALSE)),"",VLOOKUP('Salidas Pacientes'!$C363,'BD Pacientes'!$A:$I,6,FALSE))</f>
        <v>CRA 98B # 60-115</v>
      </c>
      <c r="J363" s="98">
        <f>IF(ISERROR(VLOOKUP('Salidas Pacientes'!$C363,'BD Pacientes'!$A:$I,7,FALSE)),"",VLOOKUP('Salidas Pacientes'!$C363,'BD Pacientes'!$A:$I,7,FALSE))</f>
        <v>1143976145</v>
      </c>
      <c r="K363" s="99" t="str">
        <f>IF(ISERROR(VLOOKUP('Salidas Pacientes'!$C363,'BD Pacientes'!$A:$I,8,FALSE)),"",VLOOKUP('Salidas Pacientes'!$C363,'BD Pacientes'!$A:$I,8,FALSE))</f>
        <v>LIZZY CARDONA</v>
      </c>
      <c r="L363" s="17">
        <f>IF(ISERROR(VLOOKUP('Salidas Pacientes'!$C363,'BD Pacientes'!$A:$I,9,FALSE)),"",VLOOKUP('Salidas Pacientes'!$C363,'BD Pacientes'!$A:$I,9,FALSE))</f>
        <v>3057681127</v>
      </c>
      <c r="M363" s="17" t="s">
        <v>47</v>
      </c>
      <c r="N363" s="16" t="str">
        <f>IF(ISERROR(VLOOKUP('Salidas Pacientes'!$M363,Inventario!$A$2:$M$21,2,FALSE)),"",VLOOKUP('Salidas Pacientes'!$M363,Inventario!$A$2:$M$21,2,FALSE))</f>
        <v>Nimenrix</v>
      </c>
      <c r="O363" s="16" t="str">
        <f>IF(ISERROR(VLOOKUP('Salidas Pacientes'!$M363,Inventario!$A$2:$M$21,3,FALSE)),"",VLOOKUP('Salidas Pacientes'!$M363,Inventario!$A$2:$M$21,3,FALSE))</f>
        <v>Meningococo</v>
      </c>
      <c r="P363" s="100" t="str">
        <f>IF(ISERROR(VLOOKUP('Salidas Pacientes'!$M363,Inventario!$A$2:$M$21,4,FALSE)),"",VLOOKUP('Salidas Pacientes'!$M363,Inventario!$A$2:$M$21,4,FALSE))</f>
        <v>Cobo Medical</v>
      </c>
      <c r="Q363" s="100" t="str">
        <f>IF(ISERROR(VLOOKUP('Salidas Pacientes'!$M363,Inventario!$A$2:$M$21,5,FALSE)),"",VLOOKUP('Salidas Pacientes'!$M363,Inventario!$A$2:$M$21,5,FALSE))</f>
        <v>Pfizer</v>
      </c>
      <c r="R363" s="17" t="str">
        <f>IF(ISERROR(VLOOKUP('Salidas Pacientes'!$M363,Inventario!$A$2:$M$21,6,FALSE)),"",VLOOKUP('Salidas Pacientes'!$M363,Inventario!$A$2:$M$21,6,FALSE))</f>
        <v>3904</v>
      </c>
      <c r="S363" s="101" t="s">
        <v>173</v>
      </c>
      <c r="T363" s="102">
        <f>IF(ISERROR(VLOOKUP('Salidas Pacientes'!$S363,Entradas!$H$1:$I$412,2,FALSE)),"",VLOOKUP('Salidas Pacientes'!$S363,Entradas!$H$1:$I$412,2,FALSE))</f>
        <v>45077</v>
      </c>
      <c r="U363" s="98"/>
      <c r="V363" s="98">
        <v>1</v>
      </c>
      <c r="W363" s="105"/>
    </row>
    <row r="364" spans="1:23" ht="15.75" hidden="1" customHeight="1" outlineLevel="1">
      <c r="A364" s="95">
        <v>44586</v>
      </c>
      <c r="B364" s="95" t="s">
        <v>276</v>
      </c>
      <c r="C364" s="98">
        <v>1109569876</v>
      </c>
      <c r="D364" s="17" t="str">
        <f>IF(ISERROR(VLOOKUP('Salidas Pacientes'!$C364,'BD Pacientes'!$A:I,2,FALSE)),"",VLOOKUP('Salidas Pacientes'!$C364,'BD Pacientes'!$A:I,2,FALSE))</f>
        <v>RC</v>
      </c>
      <c r="E364" s="16" t="str">
        <f>IF(ISERROR(VLOOKUP('Salidas Pacientes'!$C364,'BD Pacientes'!$A:I,3,FALSE)),"",VLOOKUP('Salidas Pacientes'!$C364,'BD Pacientes'!$A:I,3,FALSE))</f>
        <v>EMELLY OBREGON SALINAS</v>
      </c>
      <c r="F364" s="17" t="str">
        <f>IF(ISERROR(VLOOKUP('Salidas Pacientes'!$C364,'BD Pacientes'!$A:I,4,FALSE)),"",VLOOKUP('Salidas Pacientes'!$C364,'BD Pacientes'!$A:I,4,FALSE))</f>
        <v>F</v>
      </c>
      <c r="G364" s="95">
        <f>IF(ISERROR(VLOOKUP('Salidas Pacientes'!$C364,'BD Pacientes'!$A:I,5,FALSE)),"",VLOOKUP('Salidas Pacientes'!$C364,'BD Pacientes'!$A:I,5,FALSE))</f>
        <v>43893</v>
      </c>
      <c r="H364" s="95" t="str">
        <f t="shared" ca="1" si="0"/>
        <v>3 año, 5 mes</v>
      </c>
      <c r="I364" s="97" t="str">
        <f>IF(ISERROR(VLOOKUP('Salidas Pacientes'!$C364,'BD Pacientes'!$A:$I,6,FALSE)),"",VLOOKUP('Salidas Pacientes'!$C364,'BD Pacientes'!$A:$I,6,FALSE))</f>
        <v>CRA 41C # 43-05</v>
      </c>
      <c r="J364" s="98">
        <f>IF(ISERROR(VLOOKUP('Salidas Pacientes'!$C364,'BD Pacientes'!$A:$I,7,FALSE)),"",VLOOKUP('Salidas Pacientes'!$C364,'BD Pacientes'!$A:$I,7,FALSE))</f>
        <v>94550481</v>
      </c>
      <c r="K364" s="99" t="str">
        <f>IF(ISERROR(VLOOKUP('Salidas Pacientes'!$C364,'BD Pacientes'!$A:$I,8,FALSE)),"",VLOOKUP('Salidas Pacientes'!$C364,'BD Pacientes'!$A:$I,8,FALSE))</f>
        <v>JOSE CORDOBA</v>
      </c>
      <c r="L364" s="17">
        <f>IF(ISERROR(VLOOKUP('Salidas Pacientes'!$C364,'BD Pacientes'!$A:$I,9,FALSE)),"",VLOOKUP('Salidas Pacientes'!$C364,'BD Pacientes'!$A:$I,9,FALSE))</f>
        <v>3163479045</v>
      </c>
      <c r="M364" s="17" t="s">
        <v>47</v>
      </c>
      <c r="N364" s="16" t="str">
        <f>IF(ISERROR(VLOOKUP('Salidas Pacientes'!$M364,Inventario!$A$2:$M$21,2,FALSE)),"",VLOOKUP('Salidas Pacientes'!$M364,Inventario!$A$2:$M$21,2,FALSE))</f>
        <v>Nimenrix</v>
      </c>
      <c r="O364" s="16" t="str">
        <f>IF(ISERROR(VLOOKUP('Salidas Pacientes'!$M364,Inventario!$A$2:$M$21,3,FALSE)),"",VLOOKUP('Salidas Pacientes'!$M364,Inventario!$A$2:$M$21,3,FALSE))</f>
        <v>Meningococo</v>
      </c>
      <c r="P364" s="100" t="str">
        <f>IF(ISERROR(VLOOKUP('Salidas Pacientes'!$M364,Inventario!$A$2:$M$21,4,FALSE)),"",VLOOKUP('Salidas Pacientes'!$M364,Inventario!$A$2:$M$21,4,FALSE))</f>
        <v>Cobo Medical</v>
      </c>
      <c r="Q364" s="100" t="str">
        <f>IF(ISERROR(VLOOKUP('Salidas Pacientes'!$M364,Inventario!$A$2:$M$21,5,FALSE)),"",VLOOKUP('Salidas Pacientes'!$M364,Inventario!$A$2:$M$21,5,FALSE))</f>
        <v>Pfizer</v>
      </c>
      <c r="R364" s="17" t="str">
        <f>IF(ISERROR(VLOOKUP('Salidas Pacientes'!$M364,Inventario!$A$2:$M$21,6,FALSE)),"",VLOOKUP('Salidas Pacientes'!$M364,Inventario!$A$2:$M$21,6,FALSE))</f>
        <v>3904</v>
      </c>
      <c r="S364" s="101" t="s">
        <v>173</v>
      </c>
      <c r="T364" s="102">
        <f>IF(ISERROR(VLOOKUP('Salidas Pacientes'!$S364,Entradas!$H$1:$I$412,2,FALSE)),"",VLOOKUP('Salidas Pacientes'!$S364,Entradas!$H$1:$I$412,2,FALSE))</f>
        <v>45077</v>
      </c>
      <c r="U364" s="98"/>
      <c r="V364" s="98">
        <v>1</v>
      </c>
      <c r="W364" s="105"/>
    </row>
    <row r="365" spans="1:23" ht="15.75" hidden="1" customHeight="1" outlineLevel="1">
      <c r="A365" s="95">
        <v>44586</v>
      </c>
      <c r="B365" s="95" t="s">
        <v>276</v>
      </c>
      <c r="C365" s="98">
        <v>1109569876</v>
      </c>
      <c r="D365" s="17" t="str">
        <f>IF(ISERROR(VLOOKUP('Salidas Pacientes'!$C365,'BD Pacientes'!$A:I,2,FALSE)),"",VLOOKUP('Salidas Pacientes'!$C365,'BD Pacientes'!$A:I,2,FALSE))</f>
        <v>RC</v>
      </c>
      <c r="E365" s="16" t="str">
        <f>IF(ISERROR(VLOOKUP('Salidas Pacientes'!$C365,'BD Pacientes'!$A:I,3,FALSE)),"",VLOOKUP('Salidas Pacientes'!$C365,'BD Pacientes'!$A:I,3,FALSE))</f>
        <v>EMELLY OBREGON SALINAS</v>
      </c>
      <c r="F365" s="17" t="str">
        <f>IF(ISERROR(VLOOKUP('Salidas Pacientes'!$C365,'BD Pacientes'!$A:I,4,FALSE)),"",VLOOKUP('Salidas Pacientes'!$C365,'BD Pacientes'!$A:I,4,FALSE))</f>
        <v>F</v>
      </c>
      <c r="G365" s="95">
        <f>IF(ISERROR(VLOOKUP('Salidas Pacientes'!$C365,'BD Pacientes'!$A:I,5,FALSE)),"",VLOOKUP('Salidas Pacientes'!$C365,'BD Pacientes'!$A:I,5,FALSE))</f>
        <v>43893</v>
      </c>
      <c r="H365" s="95" t="str">
        <f t="shared" ca="1" si="0"/>
        <v>3 año, 5 mes</v>
      </c>
      <c r="I365" s="97" t="str">
        <f>IF(ISERROR(VLOOKUP('Salidas Pacientes'!$C365,'BD Pacientes'!$A:$I,6,FALSE)),"",VLOOKUP('Salidas Pacientes'!$C365,'BD Pacientes'!$A:$I,6,FALSE))</f>
        <v>CRA 41C # 43-05</v>
      </c>
      <c r="J365" s="98">
        <f>IF(ISERROR(VLOOKUP('Salidas Pacientes'!$C365,'BD Pacientes'!$A:$I,7,FALSE)),"",VLOOKUP('Salidas Pacientes'!$C365,'BD Pacientes'!$A:$I,7,FALSE))</f>
        <v>94550481</v>
      </c>
      <c r="K365" s="99" t="str">
        <f>IF(ISERROR(VLOOKUP('Salidas Pacientes'!$C365,'BD Pacientes'!$A:$I,8,FALSE)),"",VLOOKUP('Salidas Pacientes'!$C365,'BD Pacientes'!$A:$I,8,FALSE))</f>
        <v>JOSE CORDOBA</v>
      </c>
      <c r="L365" s="17">
        <f>IF(ISERROR(VLOOKUP('Salidas Pacientes'!$C365,'BD Pacientes'!$A:$I,9,FALSE)),"",VLOOKUP('Salidas Pacientes'!$C365,'BD Pacientes'!$A:$I,9,FALSE))</f>
        <v>3163479045</v>
      </c>
      <c r="M365" s="17" t="s">
        <v>85</v>
      </c>
      <c r="N365" s="16" t="str">
        <f>IF(ISERROR(VLOOKUP('Salidas Pacientes'!$M365,Inventario!$A$2:$M$21,2,FALSE)),"",VLOOKUP('Salidas Pacientes'!$M365,Inventario!$A$2:$M$21,2,FALSE))</f>
        <v xml:space="preserve">Avaxim 80 </v>
      </c>
      <c r="O365" s="16" t="str">
        <f>IF(ISERROR(VLOOKUP('Salidas Pacientes'!$M365,Inventario!$A$2:$M$21,3,FALSE)),"",VLOOKUP('Salidas Pacientes'!$M365,Inventario!$A$2:$M$21,3,FALSE))</f>
        <v>Hepatitis A niño</v>
      </c>
      <c r="P365" s="100" t="str">
        <f>IF(ISERROR(VLOOKUP('Salidas Pacientes'!$M365,Inventario!$A$2:$M$21,4,FALSE)),"",VLOOKUP('Salidas Pacientes'!$M365,Inventario!$A$2:$M$21,4,FALSE))</f>
        <v>IPS FARALLONES</v>
      </c>
      <c r="Q365" s="100" t="str">
        <f>IF(ISERROR(VLOOKUP('Salidas Pacientes'!$M365,Inventario!$A$2:$M$21,5,FALSE)),"",VLOOKUP('Salidas Pacientes'!$M365,Inventario!$A$2:$M$21,5,FALSE))</f>
        <v>Sanofi</v>
      </c>
      <c r="R365" s="17" t="str">
        <f>IF(ISERROR(VLOOKUP('Salidas Pacientes'!$M365,Inventario!$A$2:$M$21,6,FALSE)),"",VLOOKUP('Salidas Pacientes'!$M365,Inventario!$A$2:$M$21,6,FALSE))</f>
        <v>2500</v>
      </c>
      <c r="S365" s="101" t="s">
        <v>183</v>
      </c>
      <c r="T365" s="102">
        <f>IF(ISERROR(VLOOKUP('Salidas Pacientes'!$S365,Entradas!$H$1:$I$412,2,FALSE)),"",VLOOKUP('Salidas Pacientes'!$S365,Entradas!$H$1:$I$412,2,FALSE))</f>
        <v>44957</v>
      </c>
      <c r="U365" s="98"/>
      <c r="V365" s="98">
        <v>1</v>
      </c>
      <c r="W365" s="105"/>
    </row>
    <row r="366" spans="1:23" ht="15.75" hidden="1" customHeight="1" outlineLevel="1">
      <c r="A366" s="95">
        <v>44601</v>
      </c>
      <c r="B366" s="95" t="s">
        <v>276</v>
      </c>
      <c r="C366" s="98">
        <v>1232817411</v>
      </c>
      <c r="D366" s="17" t="str">
        <f>IF(ISERROR(VLOOKUP('Salidas Pacientes'!$C366,'BD Pacientes'!$A:I,2,FALSE)),"",VLOOKUP('Salidas Pacientes'!$C366,'BD Pacientes'!$A:I,2,FALSE))</f>
        <v>RC</v>
      </c>
      <c r="E366" s="16" t="str">
        <f>IF(ISERROR(VLOOKUP('Salidas Pacientes'!$C366,'BD Pacientes'!$A:I,3,FALSE)),"",VLOOKUP('Salidas Pacientes'!$C366,'BD Pacientes'!$A:I,3,FALSE))</f>
        <v>TOMAS CANO VALLEJO</v>
      </c>
      <c r="F366" s="17" t="str">
        <f>IF(ISERROR(VLOOKUP('Salidas Pacientes'!$C366,'BD Pacientes'!$A:I,4,FALSE)),"",VLOOKUP('Salidas Pacientes'!$C366,'BD Pacientes'!$A:I,4,FALSE))</f>
        <v>M</v>
      </c>
      <c r="G366" s="95">
        <f>IF(ISERROR(VLOOKUP('Salidas Pacientes'!$C366,'BD Pacientes'!$A:I,5,FALSE)),"",VLOOKUP('Salidas Pacientes'!$C366,'BD Pacientes'!$A:I,5,FALSE))</f>
        <v>44446</v>
      </c>
      <c r="H366" s="95" t="str">
        <f t="shared" ca="1" si="0"/>
        <v>1 año, 11 mes</v>
      </c>
      <c r="I366" s="97" t="str">
        <f>IF(ISERROR(VLOOKUP('Salidas Pacientes'!$C366,'BD Pacientes'!$A:$I,6,FALSE)),"",VLOOKUP('Salidas Pacientes'!$C366,'BD Pacientes'!$A:$I,6,FALSE))</f>
        <v>CRA 122 # 5-18</v>
      </c>
      <c r="J366" s="98">
        <f>IF(ISERROR(VLOOKUP('Salidas Pacientes'!$C366,'BD Pacientes'!$A:$I,7,FALSE)),"",VLOOKUP('Salidas Pacientes'!$C366,'BD Pacientes'!$A:$I,7,FALSE))</f>
        <v>1143850842</v>
      </c>
      <c r="K366" s="99" t="str">
        <f>IF(ISERROR(VLOOKUP('Salidas Pacientes'!$C366,'BD Pacientes'!$A:$I,8,FALSE)),"",VLOOKUP('Salidas Pacientes'!$C366,'BD Pacientes'!$A:$I,8,FALSE))</f>
        <v>SUSANA VALLEJO</v>
      </c>
      <c r="L366" s="17">
        <f>IF(ISERROR(VLOOKUP('Salidas Pacientes'!$C366,'BD Pacientes'!$A:$I,9,FALSE)),"",VLOOKUP('Salidas Pacientes'!$C366,'BD Pacientes'!$A:$I,9,FALSE))</f>
        <v>3183901226</v>
      </c>
      <c r="M366" s="17" t="s">
        <v>77</v>
      </c>
      <c r="N366" s="16" t="str">
        <f>IF(ISERROR(VLOOKUP('Salidas Pacientes'!$M366,Inventario!$A$2:$M$21,2,FALSE)),"",VLOOKUP('Salidas Pacientes'!$M366,Inventario!$A$2:$M$21,2,FALSE))</f>
        <v>Hexaxim</v>
      </c>
      <c r="O366" s="16" t="str">
        <f>IF(ISERROR(VLOOKUP('Salidas Pacientes'!$M366,Inventario!$A$2:$M$21,3,FALSE)),"",VLOOKUP('Salidas Pacientes'!$M366,Inventario!$A$2:$M$21,3,FALSE))</f>
        <v>DPAT + VPI + HIB + HB</v>
      </c>
      <c r="P366" s="100" t="str">
        <f>IF(ISERROR(VLOOKUP('Salidas Pacientes'!$M366,Inventario!$A$2:$M$21,4,FALSE)),"",VLOOKUP('Salidas Pacientes'!$M366,Inventario!$A$2:$M$21,4,FALSE))</f>
        <v>IPS FARALLONES</v>
      </c>
      <c r="Q366" s="100" t="str">
        <f>IF(ISERROR(VLOOKUP('Salidas Pacientes'!$M366,Inventario!$A$2:$M$21,5,FALSE)),"",VLOOKUP('Salidas Pacientes'!$M366,Inventario!$A$2:$M$21,5,FALSE))</f>
        <v>Sanofi</v>
      </c>
      <c r="R366" s="17" t="str">
        <f>IF(ISERROR(VLOOKUP('Salidas Pacientes'!$M366,Inventario!$A$2:$M$21,6,FALSE)),"",VLOOKUP('Salidas Pacientes'!$M366,Inventario!$A$2:$M$21,6,FALSE))</f>
        <v>3800</v>
      </c>
      <c r="S366" s="101" t="s">
        <v>184</v>
      </c>
      <c r="T366" s="102">
        <f>IF(ISERROR(VLOOKUP('Salidas Pacientes'!$S366,Entradas!$H$1:$I$412,2,FALSE)),"",VLOOKUP('Salidas Pacientes'!$S366,Entradas!$H$1:$I$412,2,FALSE))</f>
        <v>44773</v>
      </c>
      <c r="U366" s="98"/>
      <c r="V366" s="98">
        <v>1</v>
      </c>
      <c r="W366" s="105"/>
    </row>
    <row r="367" spans="1:23" ht="15.75" hidden="1" customHeight="1" outlineLevel="1">
      <c r="A367" s="95">
        <v>44601</v>
      </c>
      <c r="B367" s="95" t="s">
        <v>276</v>
      </c>
      <c r="C367" s="98">
        <v>1232817411</v>
      </c>
      <c r="D367" s="17" t="str">
        <f>IF(ISERROR(VLOOKUP('Salidas Pacientes'!$C367,'BD Pacientes'!$A:I,2,FALSE)),"",VLOOKUP('Salidas Pacientes'!$C367,'BD Pacientes'!$A:I,2,FALSE))</f>
        <v>RC</v>
      </c>
      <c r="E367" s="16" t="str">
        <f>IF(ISERROR(VLOOKUP('Salidas Pacientes'!$C367,'BD Pacientes'!$A:I,3,FALSE)),"",VLOOKUP('Salidas Pacientes'!$C367,'BD Pacientes'!$A:I,3,FALSE))</f>
        <v>TOMAS CANO VALLEJO</v>
      </c>
      <c r="F367" s="17" t="str">
        <f>IF(ISERROR(VLOOKUP('Salidas Pacientes'!$C367,'BD Pacientes'!$A:I,4,FALSE)),"",VLOOKUP('Salidas Pacientes'!$C367,'BD Pacientes'!$A:I,4,FALSE))</f>
        <v>M</v>
      </c>
      <c r="G367" s="95">
        <f>IF(ISERROR(VLOOKUP('Salidas Pacientes'!$C367,'BD Pacientes'!$A:I,5,FALSE)),"",VLOOKUP('Salidas Pacientes'!$C367,'BD Pacientes'!$A:I,5,FALSE))</f>
        <v>44446</v>
      </c>
      <c r="H367" s="95" t="str">
        <f t="shared" ca="1" si="0"/>
        <v>1 año, 11 mes</v>
      </c>
      <c r="I367" s="97" t="str">
        <f>IF(ISERROR(VLOOKUP('Salidas Pacientes'!$C367,'BD Pacientes'!$A:$I,6,FALSE)),"",VLOOKUP('Salidas Pacientes'!$C367,'BD Pacientes'!$A:$I,6,FALSE))</f>
        <v>CRA 122 # 5-18</v>
      </c>
      <c r="J367" s="98">
        <f>IF(ISERROR(VLOOKUP('Salidas Pacientes'!$C367,'BD Pacientes'!$A:$I,7,FALSE)),"",VLOOKUP('Salidas Pacientes'!$C367,'BD Pacientes'!$A:$I,7,FALSE))</f>
        <v>1143850842</v>
      </c>
      <c r="K367" s="99" t="str">
        <f>IF(ISERROR(VLOOKUP('Salidas Pacientes'!$C367,'BD Pacientes'!$A:$I,8,FALSE)),"",VLOOKUP('Salidas Pacientes'!$C367,'BD Pacientes'!$A:$I,8,FALSE))</f>
        <v>SUSANA VALLEJO</v>
      </c>
      <c r="L367" s="17">
        <f>IF(ISERROR(VLOOKUP('Salidas Pacientes'!$C367,'BD Pacientes'!$A:$I,9,FALSE)),"",VLOOKUP('Salidas Pacientes'!$C367,'BD Pacientes'!$A:$I,9,FALSE))</f>
        <v>3183901226</v>
      </c>
      <c r="M367" s="17" t="s">
        <v>54</v>
      </c>
      <c r="N367" s="16" t="str">
        <f>IF(ISERROR(VLOOKUP('Salidas Pacientes'!$M367,Inventario!$A$2:$M$21,2,FALSE)),"",VLOOKUP('Salidas Pacientes'!$M367,Inventario!$A$2:$M$21,2,FALSE))</f>
        <v>Prevenar</v>
      </c>
      <c r="O367" s="16" t="str">
        <f>IF(ISERROR(VLOOKUP('Salidas Pacientes'!$M367,Inventario!$A$2:$M$21,3,FALSE)),"",VLOOKUP('Salidas Pacientes'!$M367,Inventario!$A$2:$M$21,3,FALSE))</f>
        <v>Neumococo 13V</v>
      </c>
      <c r="P367" s="100" t="str">
        <f>IF(ISERROR(VLOOKUP('Salidas Pacientes'!$M367,Inventario!$A$2:$M$21,4,FALSE)),"",VLOOKUP('Salidas Pacientes'!$M367,Inventario!$A$2:$M$21,4,FALSE))</f>
        <v>Cobo Medical</v>
      </c>
      <c r="Q367" s="100" t="str">
        <f>IF(ISERROR(VLOOKUP('Salidas Pacientes'!$M367,Inventario!$A$2:$M$21,5,FALSE)),"",VLOOKUP('Salidas Pacientes'!$M367,Inventario!$A$2:$M$21,5,FALSE))</f>
        <v>Pfizer</v>
      </c>
      <c r="R367" s="17" t="str">
        <f>IF(ISERROR(VLOOKUP('Salidas Pacientes'!$M367,Inventario!$A$2:$M$21,6,FALSE)),"",VLOOKUP('Salidas Pacientes'!$M367,Inventario!$A$2:$M$21,6,FALSE))</f>
        <v>2156</v>
      </c>
      <c r="S367" s="101" t="s">
        <v>188</v>
      </c>
      <c r="T367" s="102">
        <f>IF(ISERROR(VLOOKUP('Salidas Pacientes'!$S367,Entradas!$H$1:$I$412,2,FALSE)),"",VLOOKUP('Salidas Pacientes'!$S367,Entradas!$H$1:$I$412,2,FALSE))</f>
        <v>45199</v>
      </c>
      <c r="U367" s="98"/>
      <c r="V367" s="98">
        <v>1</v>
      </c>
      <c r="W367" s="105"/>
    </row>
    <row r="368" spans="1:23" ht="15.75" hidden="1" customHeight="1" outlineLevel="1">
      <c r="A368" s="95">
        <v>44601</v>
      </c>
      <c r="B368" s="95" t="s">
        <v>276</v>
      </c>
      <c r="C368" s="98">
        <v>1232817411</v>
      </c>
      <c r="D368" s="17" t="str">
        <f>IF(ISERROR(VLOOKUP('Salidas Pacientes'!$C368,'BD Pacientes'!$A:I,2,FALSE)),"",VLOOKUP('Salidas Pacientes'!$C368,'BD Pacientes'!$A:I,2,FALSE))</f>
        <v>RC</v>
      </c>
      <c r="E368" s="16" t="str">
        <f>IF(ISERROR(VLOOKUP('Salidas Pacientes'!$C368,'BD Pacientes'!$A:I,3,FALSE)),"",VLOOKUP('Salidas Pacientes'!$C368,'BD Pacientes'!$A:I,3,FALSE))</f>
        <v>TOMAS CANO VALLEJO</v>
      </c>
      <c r="F368" s="17" t="str">
        <f>IF(ISERROR(VLOOKUP('Salidas Pacientes'!$C368,'BD Pacientes'!$A:I,4,FALSE)),"",VLOOKUP('Salidas Pacientes'!$C368,'BD Pacientes'!$A:I,4,FALSE))</f>
        <v>M</v>
      </c>
      <c r="G368" s="95">
        <f>IF(ISERROR(VLOOKUP('Salidas Pacientes'!$C368,'BD Pacientes'!$A:I,5,FALSE)),"",VLOOKUP('Salidas Pacientes'!$C368,'BD Pacientes'!$A:I,5,FALSE))</f>
        <v>44446</v>
      </c>
      <c r="H368" s="95" t="str">
        <f t="shared" ca="1" si="0"/>
        <v>1 año, 11 mes</v>
      </c>
      <c r="I368" s="97" t="str">
        <f>IF(ISERROR(VLOOKUP('Salidas Pacientes'!$C368,'BD Pacientes'!$A:$I,6,FALSE)),"",VLOOKUP('Salidas Pacientes'!$C368,'BD Pacientes'!$A:$I,6,FALSE))</f>
        <v>CRA 122 # 5-18</v>
      </c>
      <c r="J368" s="98">
        <f>IF(ISERROR(VLOOKUP('Salidas Pacientes'!$C368,'BD Pacientes'!$A:$I,7,FALSE)),"",VLOOKUP('Salidas Pacientes'!$C368,'BD Pacientes'!$A:$I,7,FALSE))</f>
        <v>1143850842</v>
      </c>
      <c r="K368" s="99" t="str">
        <f>IF(ISERROR(VLOOKUP('Salidas Pacientes'!$C368,'BD Pacientes'!$A:$I,8,FALSE)),"",VLOOKUP('Salidas Pacientes'!$C368,'BD Pacientes'!$A:$I,8,FALSE))</f>
        <v>SUSANA VALLEJO</v>
      </c>
      <c r="L368" s="17">
        <f>IF(ISERROR(VLOOKUP('Salidas Pacientes'!$C368,'BD Pacientes'!$A:$I,9,FALSE)),"",VLOOKUP('Salidas Pacientes'!$C368,'BD Pacientes'!$A:$I,9,FALSE))</f>
        <v>3183901226</v>
      </c>
      <c r="M368" s="17" t="s">
        <v>96</v>
      </c>
      <c r="N368" s="16" t="str">
        <f>IF(ISERROR(VLOOKUP('Salidas Pacientes'!$M368,Inventario!$A$2:$M$21,2,FALSE)),"",VLOOKUP('Salidas Pacientes'!$M368,Inventario!$A$2:$M$21,2,FALSE))</f>
        <v>Rotateq</v>
      </c>
      <c r="O368" s="16" t="str">
        <f>IF(ISERROR(VLOOKUP('Salidas Pacientes'!$M368,Inventario!$A$2:$M$21,3,FALSE)),"",VLOOKUP('Salidas Pacientes'!$M368,Inventario!$A$2:$M$21,3,FALSE))</f>
        <v>Rotavirus Vivo Atenuado</v>
      </c>
      <c r="P368" s="100" t="str">
        <f>IF(ISERROR(VLOOKUP('Salidas Pacientes'!$M368,Inventario!$A$2:$M$21,4,FALSE)),"",VLOOKUP('Salidas Pacientes'!$M368,Inventario!$A$2:$M$21,4,FALSE))</f>
        <v>IPS FARALLONES</v>
      </c>
      <c r="Q368" s="100" t="str">
        <f>IF(ISERROR(VLOOKUP('Salidas Pacientes'!$M368,Inventario!$A$2:$M$21,5,FALSE)),"",VLOOKUP('Salidas Pacientes'!$M368,Inventario!$A$2:$M$21,5,FALSE))</f>
        <v>Merck</v>
      </c>
      <c r="R368" s="17" t="str">
        <f>IF(ISERROR(VLOOKUP('Salidas Pacientes'!$M368,Inventario!$A$2:$M$21,6,FALSE)),"",VLOOKUP('Salidas Pacientes'!$M368,Inventario!$A$2:$M$21,6,FALSE))</f>
        <v>1800</v>
      </c>
      <c r="S368" s="101" t="s">
        <v>182</v>
      </c>
      <c r="T368" s="102">
        <f>IF(ISERROR(VLOOKUP('Salidas Pacientes'!$S368,Entradas!$H$1:$I$412,2,FALSE)),"",VLOOKUP('Salidas Pacientes'!$S368,Entradas!$H$1:$I$412,2,FALSE))</f>
        <v>44973</v>
      </c>
      <c r="U368" s="98"/>
      <c r="V368" s="98">
        <v>1</v>
      </c>
      <c r="W368" s="105"/>
    </row>
    <row r="369" spans="1:23" ht="15.75" hidden="1" customHeight="1" outlineLevel="1">
      <c r="A369" s="95">
        <v>44603</v>
      </c>
      <c r="B369" s="95" t="s">
        <v>276</v>
      </c>
      <c r="C369" s="98">
        <v>1241441975</v>
      </c>
      <c r="D369" s="17" t="str">
        <f>IF(ISERROR(VLOOKUP('Salidas Pacientes'!$C369,'BD Pacientes'!$A:I,2,FALSE)),"",VLOOKUP('Salidas Pacientes'!$C369,'BD Pacientes'!$A:I,2,FALSE))</f>
        <v>RC</v>
      </c>
      <c r="E369" s="16" t="str">
        <f>IF(ISERROR(VLOOKUP('Salidas Pacientes'!$C369,'BD Pacientes'!$A:I,3,FALSE)),"",VLOOKUP('Salidas Pacientes'!$C369,'BD Pacientes'!$A:I,3,FALSE))</f>
        <v>ANDRES MAURICIO PALACIO MORA</v>
      </c>
      <c r="F369" s="17" t="str">
        <f>IF(ISERROR(VLOOKUP('Salidas Pacientes'!$C369,'BD Pacientes'!$A:I,4,FALSE)),"",VLOOKUP('Salidas Pacientes'!$C369,'BD Pacientes'!$A:I,4,FALSE))</f>
        <v>M</v>
      </c>
      <c r="G369" s="95">
        <f>IF(ISERROR(VLOOKUP('Salidas Pacientes'!$C369,'BD Pacientes'!$A:I,5,FALSE)),"",VLOOKUP('Salidas Pacientes'!$C369,'BD Pacientes'!$A:I,5,FALSE))</f>
        <v>44430</v>
      </c>
      <c r="H369" s="95" t="str">
        <f t="shared" ca="1" si="0"/>
        <v>2 año, 0 mes</v>
      </c>
      <c r="I369" s="97" t="str">
        <f>IF(ISERROR(VLOOKUP('Salidas Pacientes'!$C369,'BD Pacientes'!$A:$I,6,FALSE)),"",VLOOKUP('Salidas Pacientes'!$C369,'BD Pacientes'!$A:$I,6,FALSE))</f>
        <v>CALLE 71H # 8N-23</v>
      </c>
      <c r="J369" s="98">
        <f>IF(ISERROR(VLOOKUP('Salidas Pacientes'!$C369,'BD Pacientes'!$A:$I,7,FALSE)),"",VLOOKUP('Salidas Pacientes'!$C369,'BD Pacientes'!$A:$I,7,FALSE))</f>
        <v>1110478398</v>
      </c>
      <c r="K369" s="99" t="str">
        <f>IF(ISERROR(VLOOKUP('Salidas Pacientes'!$C369,'BD Pacientes'!$A:$I,8,FALSE)),"",VLOOKUP('Salidas Pacientes'!$C369,'BD Pacientes'!$A:$I,8,FALSE))</f>
        <v>DORA MORA</v>
      </c>
      <c r="L369" s="17">
        <f>IF(ISERROR(VLOOKUP('Salidas Pacientes'!$C369,'BD Pacientes'!$A:$I,9,FALSE)),"",VLOOKUP('Salidas Pacientes'!$C369,'BD Pacientes'!$A:$I,9,FALSE))</f>
        <v>3225255535</v>
      </c>
      <c r="M369" s="17" t="s">
        <v>47</v>
      </c>
      <c r="N369" s="16" t="str">
        <f>IF(ISERROR(VLOOKUP('Salidas Pacientes'!$M369,Inventario!$A$2:$M$21,2,FALSE)),"",VLOOKUP('Salidas Pacientes'!$M369,Inventario!$A$2:$M$21,2,FALSE))</f>
        <v>Nimenrix</v>
      </c>
      <c r="O369" s="16" t="str">
        <f>IF(ISERROR(VLOOKUP('Salidas Pacientes'!$M369,Inventario!$A$2:$M$21,3,FALSE)),"",VLOOKUP('Salidas Pacientes'!$M369,Inventario!$A$2:$M$21,3,FALSE))</f>
        <v>Meningococo</v>
      </c>
      <c r="P369" s="100" t="str">
        <f>IF(ISERROR(VLOOKUP('Salidas Pacientes'!$M369,Inventario!$A$2:$M$21,4,FALSE)),"",VLOOKUP('Salidas Pacientes'!$M369,Inventario!$A$2:$M$21,4,FALSE))</f>
        <v>Cobo Medical</v>
      </c>
      <c r="Q369" s="100" t="str">
        <f>IF(ISERROR(VLOOKUP('Salidas Pacientes'!$M369,Inventario!$A$2:$M$21,5,FALSE)),"",VLOOKUP('Salidas Pacientes'!$M369,Inventario!$A$2:$M$21,5,FALSE))</f>
        <v>Pfizer</v>
      </c>
      <c r="R369" s="17" t="str">
        <f>IF(ISERROR(VLOOKUP('Salidas Pacientes'!$M369,Inventario!$A$2:$M$21,6,FALSE)),"",VLOOKUP('Salidas Pacientes'!$M369,Inventario!$A$2:$M$21,6,FALSE))</f>
        <v>3904</v>
      </c>
      <c r="S369" s="101" t="s">
        <v>173</v>
      </c>
      <c r="T369" s="102">
        <f>IF(ISERROR(VLOOKUP('Salidas Pacientes'!$S369,Entradas!$H$1:$I$412,2,FALSE)),"",VLOOKUP('Salidas Pacientes'!$S369,Entradas!$H$1:$I$412,2,FALSE))</f>
        <v>45077</v>
      </c>
      <c r="U369" s="98"/>
      <c r="V369" s="98">
        <v>1</v>
      </c>
      <c r="W369" s="105"/>
    </row>
    <row r="370" spans="1:23" ht="15.75" hidden="1" customHeight="1" outlineLevel="1">
      <c r="A370" s="95">
        <v>44604</v>
      </c>
      <c r="B370" s="95" t="s">
        <v>276</v>
      </c>
      <c r="C370" s="98">
        <v>1109923378</v>
      </c>
      <c r="D370" s="17" t="str">
        <f>IF(ISERROR(VLOOKUP('Salidas Pacientes'!$C370,'BD Pacientes'!$A:I,2,FALSE)),"",VLOOKUP('Salidas Pacientes'!$C370,'BD Pacientes'!$A:I,2,FALSE))</f>
        <v>TI</v>
      </c>
      <c r="E370" s="16" t="str">
        <f>IF(ISERROR(VLOOKUP('Salidas Pacientes'!$C370,'BD Pacientes'!$A:I,3,FALSE)),"",VLOOKUP('Salidas Pacientes'!$C370,'BD Pacientes'!$A:I,3,FALSE))</f>
        <v>ISABELLA MOLINA LAZARO</v>
      </c>
      <c r="F370" s="17" t="str">
        <f>IF(ISERROR(VLOOKUP('Salidas Pacientes'!$C370,'BD Pacientes'!$A:I,4,FALSE)),"",VLOOKUP('Salidas Pacientes'!$C370,'BD Pacientes'!$A:I,4,FALSE))</f>
        <v>F</v>
      </c>
      <c r="G370" s="95">
        <f>IF(ISERROR(VLOOKUP('Salidas Pacientes'!$C370,'BD Pacientes'!$A:I,5,FALSE)),"",VLOOKUP('Salidas Pacientes'!$C370,'BD Pacientes'!$A:I,5,FALSE))</f>
        <v>0</v>
      </c>
      <c r="H370" s="95" t="str">
        <f t="shared" ca="1" si="0"/>
        <v>123 año, 7 mes</v>
      </c>
      <c r="I370" s="97" t="str">
        <f>IF(ISERROR(VLOOKUP('Salidas Pacientes'!$C370,'BD Pacientes'!$A:$I,6,FALSE)),"",VLOOKUP('Salidas Pacientes'!$C370,'BD Pacientes'!$A:$I,6,FALSE))</f>
        <v>CRA 16 #26-28</v>
      </c>
      <c r="J370" s="98">
        <f>IF(ISERROR(VLOOKUP('Salidas Pacientes'!$C370,'BD Pacientes'!$A:$I,7,FALSE)),"",VLOOKUP('Salidas Pacientes'!$C370,'BD Pacientes'!$A:$I,7,FALSE))</f>
        <v>0</v>
      </c>
      <c r="K370" s="99">
        <f>IF(ISERROR(VLOOKUP('Salidas Pacientes'!$C370,'BD Pacientes'!$A:$I,8,FALSE)),"",VLOOKUP('Salidas Pacientes'!$C370,'BD Pacientes'!$A:$I,8,FALSE))</f>
        <v>0</v>
      </c>
      <c r="L370" s="17">
        <f>IF(ISERROR(VLOOKUP('Salidas Pacientes'!$C370,'BD Pacientes'!$A:$I,9,FALSE)),"",VLOOKUP('Salidas Pacientes'!$C370,'BD Pacientes'!$A:$I,9,FALSE))</f>
        <v>0</v>
      </c>
      <c r="M370" s="17" t="s">
        <v>47</v>
      </c>
      <c r="N370" s="16" t="str">
        <f>IF(ISERROR(VLOOKUP('Salidas Pacientes'!$M370,Inventario!$A$2:$M$21,2,FALSE)),"",VLOOKUP('Salidas Pacientes'!$M370,Inventario!$A$2:$M$21,2,FALSE))</f>
        <v>Nimenrix</v>
      </c>
      <c r="O370" s="16" t="str">
        <f>IF(ISERROR(VLOOKUP('Salidas Pacientes'!$M370,Inventario!$A$2:$M$21,3,FALSE)),"",VLOOKUP('Salidas Pacientes'!$M370,Inventario!$A$2:$M$21,3,FALSE))</f>
        <v>Meningococo</v>
      </c>
      <c r="P370" s="100" t="str">
        <f>IF(ISERROR(VLOOKUP('Salidas Pacientes'!$M370,Inventario!$A$2:$M$21,4,FALSE)),"",VLOOKUP('Salidas Pacientes'!$M370,Inventario!$A$2:$M$21,4,FALSE))</f>
        <v>Cobo Medical</v>
      </c>
      <c r="Q370" s="100" t="str">
        <f>IF(ISERROR(VLOOKUP('Salidas Pacientes'!$M370,Inventario!$A$2:$M$21,5,FALSE)),"",VLOOKUP('Salidas Pacientes'!$M370,Inventario!$A$2:$M$21,5,FALSE))</f>
        <v>Pfizer</v>
      </c>
      <c r="R370" s="17" t="str">
        <f>IF(ISERROR(VLOOKUP('Salidas Pacientes'!$M370,Inventario!$A$2:$M$21,6,FALSE)),"",VLOOKUP('Salidas Pacientes'!$M370,Inventario!$A$2:$M$21,6,FALSE))</f>
        <v>3904</v>
      </c>
      <c r="S370" s="101" t="s">
        <v>173</v>
      </c>
      <c r="T370" s="102">
        <f>IF(ISERROR(VLOOKUP('Salidas Pacientes'!$S370,Entradas!$H$1:$I$412,2,FALSE)),"",VLOOKUP('Salidas Pacientes'!$S370,Entradas!$H$1:$I$412,2,FALSE))</f>
        <v>45077</v>
      </c>
      <c r="U370" s="98"/>
      <c r="V370" s="98">
        <v>1</v>
      </c>
      <c r="W370" s="105"/>
    </row>
    <row r="371" spans="1:23" ht="15.75" hidden="1" customHeight="1" outlineLevel="1">
      <c r="A371" s="95">
        <v>44604</v>
      </c>
      <c r="B371" s="95" t="s">
        <v>276</v>
      </c>
      <c r="C371" s="98">
        <v>1109923378</v>
      </c>
      <c r="D371" s="17" t="str">
        <f>IF(ISERROR(VLOOKUP('Salidas Pacientes'!$C371,'BD Pacientes'!$A:I,2,FALSE)),"",VLOOKUP('Salidas Pacientes'!$C371,'BD Pacientes'!$A:I,2,FALSE))</f>
        <v>TI</v>
      </c>
      <c r="E371" s="16" t="str">
        <f>IF(ISERROR(VLOOKUP('Salidas Pacientes'!$C371,'BD Pacientes'!$A:I,3,FALSE)),"",VLOOKUP('Salidas Pacientes'!$C371,'BD Pacientes'!$A:I,3,FALSE))</f>
        <v>ISABELLA MOLINA LAZARO</v>
      </c>
      <c r="F371" s="17" t="str">
        <f>IF(ISERROR(VLOOKUP('Salidas Pacientes'!$C371,'BD Pacientes'!$A:I,4,FALSE)),"",VLOOKUP('Salidas Pacientes'!$C371,'BD Pacientes'!$A:I,4,FALSE))</f>
        <v>F</v>
      </c>
      <c r="G371" s="95">
        <f>IF(ISERROR(VLOOKUP('Salidas Pacientes'!$C371,'BD Pacientes'!$A:I,5,FALSE)),"",VLOOKUP('Salidas Pacientes'!$C371,'BD Pacientes'!$A:I,5,FALSE))</f>
        <v>0</v>
      </c>
      <c r="H371" s="95" t="str">
        <f t="shared" ca="1" si="0"/>
        <v>123 año, 7 mes</v>
      </c>
      <c r="I371" s="97" t="str">
        <f>IF(ISERROR(VLOOKUP('Salidas Pacientes'!$C371,'BD Pacientes'!$A:$I,6,FALSE)),"",VLOOKUP('Salidas Pacientes'!$C371,'BD Pacientes'!$A:$I,6,FALSE))</f>
        <v>CRA 16 #26-28</v>
      </c>
      <c r="J371" s="98">
        <f>IF(ISERROR(VLOOKUP('Salidas Pacientes'!$C371,'BD Pacientes'!$A:$I,7,FALSE)),"",VLOOKUP('Salidas Pacientes'!$C371,'BD Pacientes'!$A:$I,7,FALSE))</f>
        <v>0</v>
      </c>
      <c r="K371" s="99">
        <f>IF(ISERROR(VLOOKUP('Salidas Pacientes'!$C371,'BD Pacientes'!$A:$I,8,FALSE)),"",VLOOKUP('Salidas Pacientes'!$C371,'BD Pacientes'!$A:$I,8,FALSE))</f>
        <v>0</v>
      </c>
      <c r="L371" s="17">
        <f>IF(ISERROR(VLOOKUP('Salidas Pacientes'!$C371,'BD Pacientes'!$A:$I,9,FALSE)),"",VLOOKUP('Salidas Pacientes'!$C371,'BD Pacientes'!$A:$I,9,FALSE))</f>
        <v>0</v>
      </c>
      <c r="M371" s="17" t="s">
        <v>104</v>
      </c>
      <c r="N371" s="16" t="str">
        <f>IF(ISERROR(VLOOKUP('Salidas Pacientes'!$M371,Inventario!$A$2:$M$21,2,FALSE)),"",VLOOKUP('Salidas Pacientes'!$M371,Inventario!$A$2:$M$21,2,FALSE))</f>
        <v>Boostrix</v>
      </c>
      <c r="O371" s="16" t="str">
        <f>IF(ISERROR(VLOOKUP('Salidas Pacientes'!$M371,Inventario!$A$2:$M$21,3,FALSE)),"",VLOOKUP('Salidas Pacientes'!$M371,Inventario!$A$2:$M$21,3,FALSE))</f>
        <v>DPT</v>
      </c>
      <c r="P371" s="100" t="str">
        <f>IF(ISERROR(VLOOKUP('Salidas Pacientes'!$M371,Inventario!$A$2:$M$21,4,FALSE)),"",VLOOKUP('Salidas Pacientes'!$M371,Inventario!$A$2:$M$21,4,FALSE))</f>
        <v>IPS FARALLONES</v>
      </c>
      <c r="Q371" s="100" t="str">
        <f>IF(ISERROR(VLOOKUP('Salidas Pacientes'!$M371,Inventario!$A$2:$M$21,5,FALSE)),"",VLOOKUP('Salidas Pacientes'!$M371,Inventario!$A$2:$M$21,5,FALSE))</f>
        <v>Glaxo</v>
      </c>
      <c r="R371" s="17" t="str">
        <f>IF(ISERROR(VLOOKUP('Salidas Pacientes'!$M371,Inventario!$A$2:$M$21,6,FALSE)),"",VLOOKUP('Salidas Pacientes'!$M371,Inventario!$A$2:$M$21,6,FALSE))</f>
        <v>300</v>
      </c>
      <c r="S371" s="101" t="s">
        <v>164</v>
      </c>
      <c r="T371" s="102">
        <f>IF(ISERROR(VLOOKUP('Salidas Pacientes'!$S371,Entradas!$H$1:$I$412,2,FALSE)),"",VLOOKUP('Salidas Pacientes'!$S371,Entradas!$H$1:$I$412,2,FALSE))</f>
        <v>44834</v>
      </c>
      <c r="U371" s="98"/>
      <c r="V371" s="98">
        <v>1</v>
      </c>
      <c r="W371" s="105"/>
    </row>
    <row r="372" spans="1:23" ht="15.75" hidden="1" customHeight="1" outlineLevel="1">
      <c r="A372" s="95">
        <v>44604</v>
      </c>
      <c r="B372" s="95" t="s">
        <v>276</v>
      </c>
      <c r="C372" s="98">
        <v>1232809531</v>
      </c>
      <c r="D372" s="17" t="str">
        <f>IF(ISERROR(VLOOKUP('Salidas Pacientes'!$C372,'BD Pacientes'!$A:I,2,FALSE)),"",VLOOKUP('Salidas Pacientes'!$C372,'BD Pacientes'!$A:I,2,FALSE))</f>
        <v>RC</v>
      </c>
      <c r="E372" s="16" t="str">
        <f>IF(ISERROR(VLOOKUP('Salidas Pacientes'!$C372,'BD Pacientes'!$A:I,3,FALSE)),"",VLOOKUP('Salidas Pacientes'!$C372,'BD Pacientes'!$A:I,3,FALSE))</f>
        <v>EMILIA MOLINA LAZARO</v>
      </c>
      <c r="F372" s="17" t="str">
        <f>IF(ISERROR(VLOOKUP('Salidas Pacientes'!$C372,'BD Pacientes'!$A:I,4,FALSE)),"",VLOOKUP('Salidas Pacientes'!$C372,'BD Pacientes'!$A:I,4,FALSE))</f>
        <v>F</v>
      </c>
      <c r="G372" s="95">
        <f>IF(ISERROR(VLOOKUP('Salidas Pacientes'!$C372,'BD Pacientes'!$A:I,5,FALSE)),"",VLOOKUP('Salidas Pacientes'!$C372,'BD Pacientes'!$A:I,5,FALSE))</f>
        <v>43700</v>
      </c>
      <c r="H372" s="95" t="str">
        <f t="shared" ca="1" si="0"/>
        <v>4 año, 0 mes</v>
      </c>
      <c r="I372" s="97" t="str">
        <f>IF(ISERROR(VLOOKUP('Salidas Pacientes'!$C372,'BD Pacientes'!$A:$I,6,FALSE)),"",VLOOKUP('Salidas Pacientes'!$C372,'BD Pacientes'!$A:$I,6,FALSE))</f>
        <v>CRA 16 # 26-28</v>
      </c>
      <c r="J372" s="98">
        <f>IF(ISERROR(VLOOKUP('Salidas Pacientes'!$C372,'BD Pacientes'!$A:$I,7,FALSE)),"",VLOOKUP('Salidas Pacientes'!$C372,'BD Pacientes'!$A:$I,7,FALSE))</f>
        <v>1065584293</v>
      </c>
      <c r="K372" s="99" t="str">
        <f>IF(ISERROR(VLOOKUP('Salidas Pacientes'!$C372,'BD Pacientes'!$A:$I,8,FALSE)),"",VLOOKUP('Salidas Pacientes'!$C372,'BD Pacientes'!$A:$I,8,FALSE))</f>
        <v>TATIANA LAZARO</v>
      </c>
      <c r="L372" s="17">
        <f>IF(ISERROR(VLOOKUP('Salidas Pacientes'!$C372,'BD Pacientes'!$A:$I,9,FALSE)),"",VLOOKUP('Salidas Pacientes'!$C372,'BD Pacientes'!$A:$I,9,FALSE))</f>
        <v>3176999958</v>
      </c>
      <c r="M372" s="17" t="s">
        <v>54</v>
      </c>
      <c r="N372" s="16" t="str">
        <f>IF(ISERROR(VLOOKUP('Salidas Pacientes'!$M372,Inventario!$A$2:$M$21,2,FALSE)),"",VLOOKUP('Salidas Pacientes'!$M372,Inventario!$A$2:$M$21,2,FALSE))</f>
        <v>Prevenar</v>
      </c>
      <c r="O372" s="16" t="str">
        <f>IF(ISERROR(VLOOKUP('Salidas Pacientes'!$M372,Inventario!$A$2:$M$21,3,FALSE)),"",VLOOKUP('Salidas Pacientes'!$M372,Inventario!$A$2:$M$21,3,FALSE))</f>
        <v>Neumococo 13V</v>
      </c>
      <c r="P372" s="100" t="str">
        <f>IF(ISERROR(VLOOKUP('Salidas Pacientes'!$M372,Inventario!$A$2:$M$21,4,FALSE)),"",VLOOKUP('Salidas Pacientes'!$M372,Inventario!$A$2:$M$21,4,FALSE))</f>
        <v>Cobo Medical</v>
      </c>
      <c r="Q372" s="100" t="str">
        <f>IF(ISERROR(VLOOKUP('Salidas Pacientes'!$M372,Inventario!$A$2:$M$21,5,FALSE)),"",VLOOKUP('Salidas Pacientes'!$M372,Inventario!$A$2:$M$21,5,FALSE))</f>
        <v>Pfizer</v>
      </c>
      <c r="R372" s="17" t="str">
        <f>IF(ISERROR(VLOOKUP('Salidas Pacientes'!$M372,Inventario!$A$2:$M$21,6,FALSE)),"",VLOOKUP('Salidas Pacientes'!$M372,Inventario!$A$2:$M$21,6,FALSE))</f>
        <v>2156</v>
      </c>
      <c r="S372" s="101" t="s">
        <v>188</v>
      </c>
      <c r="T372" s="102">
        <f>IF(ISERROR(VLOOKUP('Salidas Pacientes'!$S372,Entradas!$H$1:$I$412,2,FALSE)),"",VLOOKUP('Salidas Pacientes'!$S372,Entradas!$H$1:$I$412,2,FALSE))</f>
        <v>45199</v>
      </c>
      <c r="U372" s="98"/>
      <c r="V372" s="98">
        <v>1</v>
      </c>
      <c r="W372" s="105"/>
    </row>
    <row r="373" spans="1:23" ht="15.75" hidden="1" customHeight="1" outlineLevel="1">
      <c r="A373" s="95">
        <v>44607</v>
      </c>
      <c r="B373" s="95" t="s">
        <v>276</v>
      </c>
      <c r="C373" s="98">
        <v>1112068571</v>
      </c>
      <c r="D373" s="17" t="str">
        <f>IF(ISERROR(VLOOKUP('Salidas Pacientes'!$C373,'BD Pacientes'!$A:I,2,FALSE)),"",VLOOKUP('Salidas Pacientes'!$C373,'BD Pacientes'!$A:I,2,FALSE))</f>
        <v>RC</v>
      </c>
      <c r="E373" s="16" t="str">
        <f>IF(ISERROR(VLOOKUP('Salidas Pacientes'!$C373,'BD Pacientes'!$A:I,3,FALSE)),"",VLOOKUP('Salidas Pacientes'!$C373,'BD Pacientes'!$A:I,3,FALSE))</f>
        <v>MIA MILLAN MASABEL</v>
      </c>
      <c r="F373" s="17" t="str">
        <f>IF(ISERROR(VLOOKUP('Salidas Pacientes'!$C373,'BD Pacientes'!$A:I,4,FALSE)),"",VLOOKUP('Salidas Pacientes'!$C373,'BD Pacientes'!$A:I,4,FALSE))</f>
        <v>F</v>
      </c>
      <c r="G373" s="95">
        <f>IF(ISERROR(VLOOKUP('Salidas Pacientes'!$C373,'BD Pacientes'!$A:I,5,FALSE)),"",VLOOKUP('Salidas Pacientes'!$C373,'BD Pacientes'!$A:I,5,FALSE))</f>
        <v>0</v>
      </c>
      <c r="H373" s="95" t="str">
        <f t="shared" ca="1" si="0"/>
        <v>123 año, 7 mes</v>
      </c>
      <c r="I373" s="97" t="str">
        <f>IF(ISERROR(VLOOKUP('Salidas Pacientes'!$C373,'BD Pacientes'!$A:$I,6,FALSE)),"",VLOOKUP('Salidas Pacientes'!$C373,'BD Pacientes'!$A:$I,6,FALSE))</f>
        <v>CRA 83 # 15-94</v>
      </c>
      <c r="J373" s="98">
        <f>IF(ISERROR(VLOOKUP('Salidas Pacientes'!$C373,'BD Pacientes'!$A:$I,7,FALSE)),"",VLOOKUP('Salidas Pacientes'!$C373,'BD Pacientes'!$A:$I,7,FALSE))</f>
        <v>0</v>
      </c>
      <c r="K373" s="99">
        <f>IF(ISERROR(VLOOKUP('Salidas Pacientes'!$C373,'BD Pacientes'!$A:$I,8,FALSE)),"",VLOOKUP('Salidas Pacientes'!$C373,'BD Pacientes'!$A:$I,8,FALSE))</f>
        <v>0</v>
      </c>
      <c r="L373" s="17">
        <f>IF(ISERROR(VLOOKUP('Salidas Pacientes'!$C373,'BD Pacientes'!$A:$I,9,FALSE)),"",VLOOKUP('Salidas Pacientes'!$C373,'BD Pacientes'!$A:$I,9,FALSE))</f>
        <v>0</v>
      </c>
      <c r="M373" s="17" t="s">
        <v>47</v>
      </c>
      <c r="N373" s="16" t="str">
        <f>IF(ISERROR(VLOOKUP('Salidas Pacientes'!$M373,Inventario!$A$2:$M$21,2,FALSE)),"",VLOOKUP('Salidas Pacientes'!$M373,Inventario!$A$2:$M$21,2,FALSE))</f>
        <v>Nimenrix</v>
      </c>
      <c r="O373" s="16" t="str">
        <f>IF(ISERROR(VLOOKUP('Salidas Pacientes'!$M373,Inventario!$A$2:$M$21,3,FALSE)),"",VLOOKUP('Salidas Pacientes'!$M373,Inventario!$A$2:$M$21,3,FALSE))</f>
        <v>Meningococo</v>
      </c>
      <c r="P373" s="100" t="str">
        <f>IF(ISERROR(VLOOKUP('Salidas Pacientes'!$M373,Inventario!$A$2:$M$21,4,FALSE)),"",VLOOKUP('Salidas Pacientes'!$M373,Inventario!$A$2:$M$21,4,FALSE))</f>
        <v>Cobo Medical</v>
      </c>
      <c r="Q373" s="100" t="str">
        <f>IF(ISERROR(VLOOKUP('Salidas Pacientes'!$M373,Inventario!$A$2:$M$21,5,FALSE)),"",VLOOKUP('Salidas Pacientes'!$M373,Inventario!$A$2:$M$21,5,FALSE))</f>
        <v>Pfizer</v>
      </c>
      <c r="R373" s="17" t="str">
        <f>IF(ISERROR(VLOOKUP('Salidas Pacientes'!$M373,Inventario!$A$2:$M$21,6,FALSE)),"",VLOOKUP('Salidas Pacientes'!$M373,Inventario!$A$2:$M$21,6,FALSE))</f>
        <v>3904</v>
      </c>
      <c r="S373" s="101" t="s">
        <v>173</v>
      </c>
      <c r="T373" s="102">
        <f>IF(ISERROR(VLOOKUP('Salidas Pacientes'!$S373,Entradas!$H$1:$I$412,2,FALSE)),"",VLOOKUP('Salidas Pacientes'!$S373,Entradas!$H$1:$I$412,2,FALSE))</f>
        <v>45077</v>
      </c>
      <c r="U373" s="98"/>
      <c r="V373" s="98">
        <v>1</v>
      </c>
      <c r="W373" s="105"/>
    </row>
    <row r="374" spans="1:23" ht="15.75" hidden="1" customHeight="1" outlineLevel="1">
      <c r="A374" s="95">
        <v>44607</v>
      </c>
      <c r="B374" s="95" t="s">
        <v>276</v>
      </c>
      <c r="C374" s="98">
        <v>1232818155</v>
      </c>
      <c r="D374" s="17" t="str">
        <f>IF(ISERROR(VLOOKUP('Salidas Pacientes'!$C374,'BD Pacientes'!$A:I,2,FALSE)),"",VLOOKUP('Salidas Pacientes'!$C374,'BD Pacientes'!$A:I,2,FALSE))</f>
        <v>RC</v>
      </c>
      <c r="E374" s="16" t="str">
        <f>IF(ISERROR(VLOOKUP('Salidas Pacientes'!$C374,'BD Pacientes'!$A:I,3,FALSE)),"",VLOOKUP('Salidas Pacientes'!$C374,'BD Pacientes'!$A:I,3,FALSE))</f>
        <v>JERONIMO GOMEZ GONZALEZ</v>
      </c>
      <c r="F374" s="17" t="str">
        <f>IF(ISERROR(VLOOKUP('Salidas Pacientes'!$C374,'BD Pacientes'!$A:I,4,FALSE)),"",VLOOKUP('Salidas Pacientes'!$C374,'BD Pacientes'!$A:I,4,FALSE))</f>
        <v>M</v>
      </c>
      <c r="G374" s="95">
        <f>IF(ISERROR(VLOOKUP('Salidas Pacientes'!$C374,'BD Pacientes'!$A:I,5,FALSE)),"",VLOOKUP('Salidas Pacientes'!$C374,'BD Pacientes'!$A:I,5,FALSE))</f>
        <v>44508</v>
      </c>
      <c r="H374" s="95" t="str">
        <f t="shared" ca="1" si="0"/>
        <v>1 año, 9 mes</v>
      </c>
      <c r="I374" s="97" t="str">
        <f>IF(ISERROR(VLOOKUP('Salidas Pacientes'!$C374,'BD Pacientes'!$A:$I,6,FALSE)),"",VLOOKUP('Salidas Pacientes'!$C374,'BD Pacientes'!$A:$I,6,FALSE))</f>
        <v>CRA 98B # 60-115</v>
      </c>
      <c r="J374" s="98">
        <f>IF(ISERROR(VLOOKUP('Salidas Pacientes'!$C374,'BD Pacientes'!$A:$I,7,FALSE)),"",VLOOKUP('Salidas Pacientes'!$C374,'BD Pacientes'!$A:$I,7,FALSE))</f>
        <v>1144093004</v>
      </c>
      <c r="K374" s="99" t="str">
        <f>IF(ISERROR(VLOOKUP('Salidas Pacientes'!$C374,'BD Pacientes'!$A:$I,8,FALSE)),"",VLOOKUP('Salidas Pacientes'!$C374,'BD Pacientes'!$A:$I,8,FALSE))</f>
        <v>DAYANA GONZALEZ</v>
      </c>
      <c r="L374" s="17">
        <f>IF(ISERROR(VLOOKUP('Salidas Pacientes'!$C374,'BD Pacientes'!$A:$I,9,FALSE)),"",VLOOKUP('Salidas Pacientes'!$C374,'BD Pacientes'!$A:$I,9,FALSE))</f>
        <v>3165388953</v>
      </c>
      <c r="M374" s="17" t="s">
        <v>47</v>
      </c>
      <c r="N374" s="16" t="str">
        <f>IF(ISERROR(VLOOKUP('Salidas Pacientes'!$M374,Inventario!$A$2:$M$21,2,FALSE)),"",VLOOKUP('Salidas Pacientes'!$M374,Inventario!$A$2:$M$21,2,FALSE))</f>
        <v>Nimenrix</v>
      </c>
      <c r="O374" s="16" t="str">
        <f>IF(ISERROR(VLOOKUP('Salidas Pacientes'!$M374,Inventario!$A$2:$M$21,3,FALSE)),"",VLOOKUP('Salidas Pacientes'!$M374,Inventario!$A$2:$M$21,3,FALSE))</f>
        <v>Meningococo</v>
      </c>
      <c r="P374" s="100" t="str">
        <f>IF(ISERROR(VLOOKUP('Salidas Pacientes'!$M374,Inventario!$A$2:$M$21,4,FALSE)),"",VLOOKUP('Salidas Pacientes'!$M374,Inventario!$A$2:$M$21,4,FALSE))</f>
        <v>Cobo Medical</v>
      </c>
      <c r="Q374" s="100" t="str">
        <f>IF(ISERROR(VLOOKUP('Salidas Pacientes'!$M374,Inventario!$A$2:$M$21,5,FALSE)),"",VLOOKUP('Salidas Pacientes'!$M374,Inventario!$A$2:$M$21,5,FALSE))</f>
        <v>Pfizer</v>
      </c>
      <c r="R374" s="17" t="str">
        <f>IF(ISERROR(VLOOKUP('Salidas Pacientes'!$M374,Inventario!$A$2:$M$21,6,FALSE)),"",VLOOKUP('Salidas Pacientes'!$M374,Inventario!$A$2:$M$21,6,FALSE))</f>
        <v>3904</v>
      </c>
      <c r="S374" s="101" t="s">
        <v>173</v>
      </c>
      <c r="T374" s="102">
        <f>IF(ISERROR(VLOOKUP('Salidas Pacientes'!$S374,Entradas!$H$1:$I$412,2,FALSE)),"",VLOOKUP('Salidas Pacientes'!$S374,Entradas!$H$1:$I$412,2,FALSE))</f>
        <v>45077</v>
      </c>
      <c r="U374" s="98"/>
      <c r="V374" s="98">
        <v>1</v>
      </c>
      <c r="W374" s="105"/>
    </row>
    <row r="375" spans="1:23" ht="15.75" hidden="1" customHeight="1" outlineLevel="1">
      <c r="A375" s="95">
        <v>44608</v>
      </c>
      <c r="B375" s="95" t="s">
        <v>276</v>
      </c>
      <c r="C375" s="98">
        <v>1232814352</v>
      </c>
      <c r="D375" s="17" t="str">
        <f>IF(ISERROR(VLOOKUP('Salidas Pacientes'!$C375,'BD Pacientes'!$A:I,2,FALSE)),"",VLOOKUP('Salidas Pacientes'!$C375,'BD Pacientes'!$A:I,2,FALSE))</f>
        <v>RC</v>
      </c>
      <c r="E375" s="16" t="str">
        <f>IF(ISERROR(VLOOKUP('Salidas Pacientes'!$C375,'BD Pacientes'!$A:I,3,FALSE)),"",VLOOKUP('Salidas Pacientes'!$C375,'BD Pacientes'!$A:I,3,FALSE))</f>
        <v>MATHIAS SANCHEZ SAENZ</v>
      </c>
      <c r="F375" s="17" t="str">
        <f>IF(ISERROR(VLOOKUP('Salidas Pacientes'!$C375,'BD Pacientes'!$A:I,4,FALSE)),"",VLOOKUP('Salidas Pacientes'!$C375,'BD Pacientes'!$A:I,4,FALSE))</f>
        <v>M</v>
      </c>
      <c r="G375" s="95">
        <f>IF(ISERROR(VLOOKUP('Salidas Pacientes'!$C375,'BD Pacientes'!$A:I,5,FALSE)),"",VLOOKUP('Salidas Pacientes'!$C375,'BD Pacientes'!$A:I,5,FALSE))</f>
        <v>0</v>
      </c>
      <c r="H375" s="95" t="str">
        <f t="shared" ca="1" si="0"/>
        <v>123 año, 7 mes</v>
      </c>
      <c r="I375" s="97" t="str">
        <f>IF(ISERROR(VLOOKUP('Salidas Pacientes'!$C375,'BD Pacientes'!$A:$I,6,FALSE)),"",VLOOKUP('Salidas Pacientes'!$C375,'BD Pacientes'!$A:$I,6,FALSE))</f>
        <v>CRA 25 B #26B-45</v>
      </c>
      <c r="J375" s="98">
        <f>IF(ISERROR(VLOOKUP('Salidas Pacientes'!$C375,'BD Pacientes'!$A:$I,7,FALSE)),"",VLOOKUP('Salidas Pacientes'!$C375,'BD Pacientes'!$A:$I,7,FALSE))</f>
        <v>0</v>
      </c>
      <c r="K375" s="99">
        <f>IF(ISERROR(VLOOKUP('Salidas Pacientes'!$C375,'BD Pacientes'!$A:$I,8,FALSE)),"",VLOOKUP('Salidas Pacientes'!$C375,'BD Pacientes'!$A:$I,8,FALSE))</f>
        <v>0</v>
      </c>
      <c r="L375" s="17">
        <f>IF(ISERROR(VLOOKUP('Salidas Pacientes'!$C375,'BD Pacientes'!$A:$I,9,FALSE)),"",VLOOKUP('Salidas Pacientes'!$C375,'BD Pacientes'!$A:$I,9,FALSE))</f>
        <v>0</v>
      </c>
      <c r="M375" s="17" t="s">
        <v>54</v>
      </c>
      <c r="N375" s="16" t="str">
        <f>IF(ISERROR(VLOOKUP('Salidas Pacientes'!$M375,Inventario!$A$2:$M$21,2,FALSE)),"",VLOOKUP('Salidas Pacientes'!$M375,Inventario!$A$2:$M$21,2,FALSE))</f>
        <v>Prevenar</v>
      </c>
      <c r="O375" s="16" t="str">
        <f>IF(ISERROR(VLOOKUP('Salidas Pacientes'!$M375,Inventario!$A$2:$M$21,3,FALSE)),"",VLOOKUP('Salidas Pacientes'!$M375,Inventario!$A$2:$M$21,3,FALSE))</f>
        <v>Neumococo 13V</v>
      </c>
      <c r="P375" s="100" t="str">
        <f>IF(ISERROR(VLOOKUP('Salidas Pacientes'!$M375,Inventario!$A$2:$M$21,4,FALSE)),"",VLOOKUP('Salidas Pacientes'!$M375,Inventario!$A$2:$M$21,4,FALSE))</f>
        <v>Cobo Medical</v>
      </c>
      <c r="Q375" s="100" t="str">
        <f>IF(ISERROR(VLOOKUP('Salidas Pacientes'!$M375,Inventario!$A$2:$M$21,5,FALSE)),"",VLOOKUP('Salidas Pacientes'!$M375,Inventario!$A$2:$M$21,5,FALSE))</f>
        <v>Pfizer</v>
      </c>
      <c r="R375" s="17" t="str">
        <f>IF(ISERROR(VLOOKUP('Salidas Pacientes'!$M375,Inventario!$A$2:$M$21,6,FALSE)),"",VLOOKUP('Salidas Pacientes'!$M375,Inventario!$A$2:$M$21,6,FALSE))</f>
        <v>2156</v>
      </c>
      <c r="S375" s="101" t="s">
        <v>188</v>
      </c>
      <c r="T375" s="102">
        <f>IF(ISERROR(VLOOKUP('Salidas Pacientes'!$S375,Entradas!$H$1:$I$412,2,FALSE)),"",VLOOKUP('Salidas Pacientes'!$S375,Entradas!$H$1:$I$412,2,FALSE))</f>
        <v>45199</v>
      </c>
      <c r="U375" s="98"/>
      <c r="V375" s="98">
        <v>1</v>
      </c>
      <c r="W375" s="105"/>
    </row>
    <row r="376" spans="1:23" ht="15.75" hidden="1" customHeight="1" outlineLevel="1">
      <c r="A376" s="95">
        <v>44610</v>
      </c>
      <c r="B376" s="95" t="s">
        <v>276</v>
      </c>
      <c r="C376" s="98">
        <v>669376083</v>
      </c>
      <c r="D376" s="17" t="str">
        <f>IF(ISERROR(VLOOKUP('Salidas Pacientes'!$C376,'BD Pacientes'!$A:I,2,FALSE)),"",VLOOKUP('Salidas Pacientes'!$C376,'BD Pacientes'!$A:I,2,FALSE))</f>
        <v>PA</v>
      </c>
      <c r="E376" s="16" t="str">
        <f>IF(ISERROR(VLOOKUP('Salidas Pacientes'!$C376,'BD Pacientes'!$A:I,3,FALSE)),"",VLOOKUP('Salidas Pacientes'!$C376,'BD Pacientes'!$A:I,3,FALSE))</f>
        <v>MACARENA ALVAREZ ARDILA</v>
      </c>
      <c r="F376" s="17" t="str">
        <f>IF(ISERROR(VLOOKUP('Salidas Pacientes'!$C376,'BD Pacientes'!$A:I,4,FALSE)),"",VLOOKUP('Salidas Pacientes'!$C376,'BD Pacientes'!$A:I,4,FALSE))</f>
        <v>F</v>
      </c>
      <c r="G376" s="95">
        <f>IF(ISERROR(VLOOKUP('Salidas Pacientes'!$C376,'BD Pacientes'!$A:I,5,FALSE)),"",VLOOKUP('Salidas Pacientes'!$C376,'BD Pacientes'!$A:I,5,FALSE))</f>
        <v>44722</v>
      </c>
      <c r="H376" s="95" t="str">
        <f t="shared" ca="1" si="0"/>
        <v>1 año, 2 mes</v>
      </c>
      <c r="I376" s="97" t="str">
        <f>IF(ISERROR(VLOOKUP('Salidas Pacientes'!$C376,'BD Pacientes'!$A:$I,6,FALSE)),"",VLOOKUP('Salidas Pacientes'!$C376,'BD Pacientes'!$A:$I,6,FALSE))</f>
        <v>CALLE 48 # 23-21</v>
      </c>
      <c r="J376" s="98">
        <f>IF(ISERROR(VLOOKUP('Salidas Pacientes'!$C376,'BD Pacientes'!$A:$I,7,FALSE)),"",VLOOKUP('Salidas Pacientes'!$C376,'BD Pacientes'!$A:$I,7,FALSE))</f>
        <v>0</v>
      </c>
      <c r="K376" s="99" t="str">
        <f>IF(ISERROR(VLOOKUP('Salidas Pacientes'!$C376,'BD Pacientes'!$A:$I,8,FALSE)),"",VLOOKUP('Salidas Pacientes'!$C376,'BD Pacientes'!$A:$I,8,FALSE))</f>
        <v xml:space="preserve">JENNIFER ARDILA </v>
      </c>
      <c r="L376" s="17">
        <f>IF(ISERROR(VLOOKUP('Salidas Pacientes'!$C376,'BD Pacientes'!$A:$I,9,FALSE)),"",VLOOKUP('Salidas Pacientes'!$C376,'BD Pacientes'!$A:$I,9,FALSE))</f>
        <v>3104644814</v>
      </c>
      <c r="M376" s="17" t="s">
        <v>77</v>
      </c>
      <c r="N376" s="16" t="str">
        <f>IF(ISERROR(VLOOKUP('Salidas Pacientes'!$M376,Inventario!$A$2:$M$21,2,FALSE)),"",VLOOKUP('Salidas Pacientes'!$M376,Inventario!$A$2:$M$21,2,FALSE))</f>
        <v>Hexaxim</v>
      </c>
      <c r="O376" s="16" t="str">
        <f>IF(ISERROR(VLOOKUP('Salidas Pacientes'!$M376,Inventario!$A$2:$M$21,3,FALSE)),"",VLOOKUP('Salidas Pacientes'!$M376,Inventario!$A$2:$M$21,3,FALSE))</f>
        <v>DPAT + VPI + HIB + HB</v>
      </c>
      <c r="P376" s="100" t="str">
        <f>IF(ISERROR(VLOOKUP('Salidas Pacientes'!$M376,Inventario!$A$2:$M$21,4,FALSE)),"",VLOOKUP('Salidas Pacientes'!$M376,Inventario!$A$2:$M$21,4,FALSE))</f>
        <v>IPS FARALLONES</v>
      </c>
      <c r="Q376" s="100" t="str">
        <f>IF(ISERROR(VLOOKUP('Salidas Pacientes'!$M376,Inventario!$A$2:$M$21,5,FALSE)),"",VLOOKUP('Salidas Pacientes'!$M376,Inventario!$A$2:$M$21,5,FALSE))</f>
        <v>Sanofi</v>
      </c>
      <c r="R376" s="17" t="str">
        <f>IF(ISERROR(VLOOKUP('Salidas Pacientes'!$M376,Inventario!$A$2:$M$21,6,FALSE)),"",VLOOKUP('Salidas Pacientes'!$M376,Inventario!$A$2:$M$21,6,FALSE))</f>
        <v>3800</v>
      </c>
      <c r="S376" s="101" t="s">
        <v>184</v>
      </c>
      <c r="T376" s="102">
        <f>IF(ISERROR(VLOOKUP('Salidas Pacientes'!$S376,Entradas!$H$1:$I$412,2,FALSE)),"",VLOOKUP('Salidas Pacientes'!$S376,Entradas!$H$1:$I$412,2,FALSE))</f>
        <v>44773</v>
      </c>
      <c r="U376" s="98"/>
      <c r="V376" s="98">
        <v>1</v>
      </c>
      <c r="W376" s="105"/>
    </row>
    <row r="377" spans="1:23" ht="15.75" hidden="1" customHeight="1" outlineLevel="1">
      <c r="A377" s="95">
        <v>44610</v>
      </c>
      <c r="B377" s="95" t="s">
        <v>276</v>
      </c>
      <c r="C377" s="98">
        <v>669376083</v>
      </c>
      <c r="D377" s="17" t="str">
        <f>IF(ISERROR(VLOOKUP('Salidas Pacientes'!$C377,'BD Pacientes'!$A:I,2,FALSE)),"",VLOOKUP('Salidas Pacientes'!$C377,'BD Pacientes'!$A:I,2,FALSE))</f>
        <v>PA</v>
      </c>
      <c r="E377" s="16" t="str">
        <f>IF(ISERROR(VLOOKUP('Salidas Pacientes'!$C377,'BD Pacientes'!$A:I,3,FALSE)),"",VLOOKUP('Salidas Pacientes'!$C377,'BD Pacientes'!$A:I,3,FALSE))</f>
        <v>MACARENA ALVAREZ ARDILA</v>
      </c>
      <c r="F377" s="17" t="str">
        <f>IF(ISERROR(VLOOKUP('Salidas Pacientes'!$C377,'BD Pacientes'!$A:I,4,FALSE)),"",VLOOKUP('Salidas Pacientes'!$C377,'BD Pacientes'!$A:I,4,FALSE))</f>
        <v>F</v>
      </c>
      <c r="G377" s="95">
        <f>IF(ISERROR(VLOOKUP('Salidas Pacientes'!$C377,'BD Pacientes'!$A:I,5,FALSE)),"",VLOOKUP('Salidas Pacientes'!$C377,'BD Pacientes'!$A:I,5,FALSE))</f>
        <v>44722</v>
      </c>
      <c r="H377" s="95" t="str">
        <f t="shared" ca="1" si="0"/>
        <v>1 año, 2 mes</v>
      </c>
      <c r="I377" s="97" t="str">
        <f>IF(ISERROR(VLOOKUP('Salidas Pacientes'!$C377,'BD Pacientes'!$A:$I,6,FALSE)),"",VLOOKUP('Salidas Pacientes'!$C377,'BD Pacientes'!$A:$I,6,FALSE))</f>
        <v>CALLE 48 # 23-21</v>
      </c>
      <c r="J377" s="98">
        <f>IF(ISERROR(VLOOKUP('Salidas Pacientes'!$C377,'BD Pacientes'!$A:$I,7,FALSE)),"",VLOOKUP('Salidas Pacientes'!$C377,'BD Pacientes'!$A:$I,7,FALSE))</f>
        <v>0</v>
      </c>
      <c r="K377" s="99" t="str">
        <f>IF(ISERROR(VLOOKUP('Salidas Pacientes'!$C377,'BD Pacientes'!$A:$I,8,FALSE)),"",VLOOKUP('Salidas Pacientes'!$C377,'BD Pacientes'!$A:$I,8,FALSE))</f>
        <v xml:space="preserve">JENNIFER ARDILA </v>
      </c>
      <c r="L377" s="17">
        <f>IF(ISERROR(VLOOKUP('Salidas Pacientes'!$C377,'BD Pacientes'!$A:$I,9,FALSE)),"",VLOOKUP('Salidas Pacientes'!$C377,'BD Pacientes'!$A:$I,9,FALSE))</f>
        <v>3104644814</v>
      </c>
      <c r="M377" s="17" t="s">
        <v>54</v>
      </c>
      <c r="N377" s="16" t="str">
        <f>IF(ISERROR(VLOOKUP('Salidas Pacientes'!$M377,Inventario!$A$2:$M$21,2,FALSE)),"",VLOOKUP('Salidas Pacientes'!$M377,Inventario!$A$2:$M$21,2,FALSE))</f>
        <v>Prevenar</v>
      </c>
      <c r="O377" s="16" t="str">
        <f>IF(ISERROR(VLOOKUP('Salidas Pacientes'!$M377,Inventario!$A$2:$M$21,3,FALSE)),"",VLOOKUP('Salidas Pacientes'!$M377,Inventario!$A$2:$M$21,3,FALSE))</f>
        <v>Neumococo 13V</v>
      </c>
      <c r="P377" s="100" t="str">
        <f>IF(ISERROR(VLOOKUP('Salidas Pacientes'!$M377,Inventario!$A$2:$M$21,4,FALSE)),"",VLOOKUP('Salidas Pacientes'!$M377,Inventario!$A$2:$M$21,4,FALSE))</f>
        <v>Cobo Medical</v>
      </c>
      <c r="Q377" s="100" t="str">
        <f>IF(ISERROR(VLOOKUP('Salidas Pacientes'!$M377,Inventario!$A$2:$M$21,5,FALSE)),"",VLOOKUP('Salidas Pacientes'!$M377,Inventario!$A$2:$M$21,5,FALSE))</f>
        <v>Pfizer</v>
      </c>
      <c r="R377" s="17" t="str">
        <f>IF(ISERROR(VLOOKUP('Salidas Pacientes'!$M377,Inventario!$A$2:$M$21,6,FALSE)),"",VLOOKUP('Salidas Pacientes'!$M377,Inventario!$A$2:$M$21,6,FALSE))</f>
        <v>2156</v>
      </c>
      <c r="S377" s="101" t="s">
        <v>188</v>
      </c>
      <c r="T377" s="102">
        <f>IF(ISERROR(VLOOKUP('Salidas Pacientes'!$S377,Entradas!$H$1:$I$412,2,FALSE)),"",VLOOKUP('Salidas Pacientes'!$S377,Entradas!$H$1:$I$412,2,FALSE))</f>
        <v>45199</v>
      </c>
      <c r="U377" s="98"/>
      <c r="V377" s="98">
        <v>1</v>
      </c>
      <c r="W377" s="105"/>
    </row>
    <row r="378" spans="1:23" ht="15.75" hidden="1" customHeight="1" outlineLevel="1">
      <c r="A378" s="95">
        <v>44610</v>
      </c>
      <c r="B378" s="95" t="s">
        <v>276</v>
      </c>
      <c r="C378" s="98">
        <v>669376083</v>
      </c>
      <c r="D378" s="17" t="str">
        <f>IF(ISERROR(VLOOKUP('Salidas Pacientes'!$C378,'BD Pacientes'!$A:I,2,FALSE)),"",VLOOKUP('Salidas Pacientes'!$C378,'BD Pacientes'!$A:I,2,FALSE))</f>
        <v>PA</v>
      </c>
      <c r="E378" s="16" t="str">
        <f>IF(ISERROR(VLOOKUP('Salidas Pacientes'!$C378,'BD Pacientes'!$A:I,3,FALSE)),"",VLOOKUP('Salidas Pacientes'!$C378,'BD Pacientes'!$A:I,3,FALSE))</f>
        <v>MACARENA ALVAREZ ARDILA</v>
      </c>
      <c r="F378" s="17" t="str">
        <f>IF(ISERROR(VLOOKUP('Salidas Pacientes'!$C378,'BD Pacientes'!$A:I,4,FALSE)),"",VLOOKUP('Salidas Pacientes'!$C378,'BD Pacientes'!$A:I,4,FALSE))</f>
        <v>F</v>
      </c>
      <c r="G378" s="95">
        <f>IF(ISERROR(VLOOKUP('Salidas Pacientes'!$C378,'BD Pacientes'!$A:I,5,FALSE)),"",VLOOKUP('Salidas Pacientes'!$C378,'BD Pacientes'!$A:I,5,FALSE))</f>
        <v>44722</v>
      </c>
      <c r="H378" s="95" t="str">
        <f t="shared" ca="1" si="0"/>
        <v>1 año, 2 mes</v>
      </c>
      <c r="I378" s="97" t="str">
        <f>IF(ISERROR(VLOOKUP('Salidas Pacientes'!$C378,'BD Pacientes'!$A:$I,6,FALSE)),"",VLOOKUP('Salidas Pacientes'!$C378,'BD Pacientes'!$A:$I,6,FALSE))</f>
        <v>CALLE 48 # 23-21</v>
      </c>
      <c r="J378" s="98">
        <f>IF(ISERROR(VLOOKUP('Salidas Pacientes'!$C378,'BD Pacientes'!$A:$I,7,FALSE)),"",VLOOKUP('Salidas Pacientes'!$C378,'BD Pacientes'!$A:$I,7,FALSE))</f>
        <v>0</v>
      </c>
      <c r="K378" s="99" t="str">
        <f>IF(ISERROR(VLOOKUP('Salidas Pacientes'!$C378,'BD Pacientes'!$A:$I,8,FALSE)),"",VLOOKUP('Salidas Pacientes'!$C378,'BD Pacientes'!$A:$I,8,FALSE))</f>
        <v xml:space="preserve">JENNIFER ARDILA </v>
      </c>
      <c r="L378" s="17">
        <f>IF(ISERROR(VLOOKUP('Salidas Pacientes'!$C378,'BD Pacientes'!$A:$I,9,FALSE)),"",VLOOKUP('Salidas Pacientes'!$C378,'BD Pacientes'!$A:$I,9,FALSE))</f>
        <v>3104644814</v>
      </c>
      <c r="M378" s="17" t="s">
        <v>96</v>
      </c>
      <c r="N378" s="16" t="str">
        <f>IF(ISERROR(VLOOKUP('Salidas Pacientes'!$M378,Inventario!$A$2:$M$21,2,FALSE)),"",VLOOKUP('Salidas Pacientes'!$M378,Inventario!$A$2:$M$21,2,FALSE))</f>
        <v>Rotateq</v>
      </c>
      <c r="O378" s="16" t="str">
        <f>IF(ISERROR(VLOOKUP('Salidas Pacientes'!$M378,Inventario!$A$2:$M$21,3,FALSE)),"",VLOOKUP('Salidas Pacientes'!$M378,Inventario!$A$2:$M$21,3,FALSE))</f>
        <v>Rotavirus Vivo Atenuado</v>
      </c>
      <c r="P378" s="100" t="str">
        <f>IF(ISERROR(VLOOKUP('Salidas Pacientes'!$M378,Inventario!$A$2:$M$21,4,FALSE)),"",VLOOKUP('Salidas Pacientes'!$M378,Inventario!$A$2:$M$21,4,FALSE))</f>
        <v>IPS FARALLONES</v>
      </c>
      <c r="Q378" s="100" t="str">
        <f>IF(ISERROR(VLOOKUP('Salidas Pacientes'!$M378,Inventario!$A$2:$M$21,5,FALSE)),"",VLOOKUP('Salidas Pacientes'!$M378,Inventario!$A$2:$M$21,5,FALSE))</f>
        <v>Merck</v>
      </c>
      <c r="R378" s="17" t="str">
        <f>IF(ISERROR(VLOOKUP('Salidas Pacientes'!$M378,Inventario!$A$2:$M$21,6,FALSE)),"",VLOOKUP('Salidas Pacientes'!$M378,Inventario!$A$2:$M$21,6,FALSE))</f>
        <v>1800</v>
      </c>
      <c r="S378" s="101" t="s">
        <v>182</v>
      </c>
      <c r="T378" s="102">
        <f>IF(ISERROR(VLOOKUP('Salidas Pacientes'!$S378,Entradas!$H$1:$I$412,2,FALSE)),"",VLOOKUP('Salidas Pacientes'!$S378,Entradas!$H$1:$I$412,2,FALSE))</f>
        <v>44973</v>
      </c>
      <c r="U378" s="98"/>
      <c r="V378" s="98">
        <v>1</v>
      </c>
      <c r="W378" s="105"/>
    </row>
    <row r="379" spans="1:23" ht="15.75" hidden="1" customHeight="1" outlineLevel="1">
      <c r="A379" s="95">
        <v>44610</v>
      </c>
      <c r="B379" s="95" t="s">
        <v>276</v>
      </c>
      <c r="C379" s="98">
        <v>1232814212</v>
      </c>
      <c r="D379" s="17" t="str">
        <f>IF(ISERROR(VLOOKUP('Salidas Pacientes'!$C379,'BD Pacientes'!$A:I,2,FALSE)),"",VLOOKUP('Salidas Pacientes'!$C379,'BD Pacientes'!$A:I,2,FALSE))</f>
        <v>RC</v>
      </c>
      <c r="E379" s="16" t="str">
        <f>IF(ISERROR(VLOOKUP('Salidas Pacientes'!$C379,'BD Pacientes'!$A:I,3,FALSE)),"",VLOOKUP('Salidas Pacientes'!$C379,'BD Pacientes'!$A:I,3,FALSE))</f>
        <v>JUAN ESTEBAN GOMEZ ALEGRIA</v>
      </c>
      <c r="F379" s="17" t="str">
        <f>IF(ISERROR(VLOOKUP('Salidas Pacientes'!$C379,'BD Pacientes'!$A:I,4,FALSE)),"",VLOOKUP('Salidas Pacientes'!$C379,'BD Pacientes'!$A:I,4,FALSE))</f>
        <v>M</v>
      </c>
      <c r="G379" s="95">
        <f>IF(ISERROR(VLOOKUP('Salidas Pacientes'!$C379,'BD Pacientes'!$A:I,5,FALSE)),"",VLOOKUP('Salidas Pacientes'!$C379,'BD Pacientes'!$A:I,5,FALSE))</f>
        <v>0</v>
      </c>
      <c r="H379" s="95" t="str">
        <f t="shared" ca="1" si="0"/>
        <v>123 año, 7 mes</v>
      </c>
      <c r="I379" s="97" t="str">
        <f>IF(ISERROR(VLOOKUP('Salidas Pacientes'!$C379,'BD Pacientes'!$A:$I,6,FALSE)),"",VLOOKUP('Salidas Pacientes'!$C379,'BD Pacientes'!$A:$I,6,FALSE))</f>
        <v>CALLE 34 # 98B-35</v>
      </c>
      <c r="J379" s="98">
        <f>IF(ISERROR(VLOOKUP('Salidas Pacientes'!$C379,'BD Pacientes'!$A:$I,7,FALSE)),"",VLOOKUP('Salidas Pacientes'!$C379,'BD Pacientes'!$A:$I,7,FALSE))</f>
        <v>0</v>
      </c>
      <c r="K379" s="99">
        <f>IF(ISERROR(VLOOKUP('Salidas Pacientes'!$C379,'BD Pacientes'!$A:$I,8,FALSE)),"",VLOOKUP('Salidas Pacientes'!$C379,'BD Pacientes'!$A:$I,8,FALSE))</f>
        <v>0</v>
      </c>
      <c r="L379" s="17">
        <f>IF(ISERROR(VLOOKUP('Salidas Pacientes'!$C379,'BD Pacientes'!$A:$I,9,FALSE)),"",VLOOKUP('Salidas Pacientes'!$C379,'BD Pacientes'!$A:$I,9,FALSE))</f>
        <v>0</v>
      </c>
      <c r="M379" s="17" t="s">
        <v>54</v>
      </c>
      <c r="N379" s="16" t="str">
        <f>IF(ISERROR(VLOOKUP('Salidas Pacientes'!$M379,Inventario!$A$2:$M$21,2,FALSE)),"",VLOOKUP('Salidas Pacientes'!$M379,Inventario!$A$2:$M$21,2,FALSE))</f>
        <v>Prevenar</v>
      </c>
      <c r="O379" s="16" t="str">
        <f>IF(ISERROR(VLOOKUP('Salidas Pacientes'!$M379,Inventario!$A$2:$M$21,3,FALSE)),"",VLOOKUP('Salidas Pacientes'!$M379,Inventario!$A$2:$M$21,3,FALSE))</f>
        <v>Neumococo 13V</v>
      </c>
      <c r="P379" s="100" t="str">
        <f>IF(ISERROR(VLOOKUP('Salidas Pacientes'!$M379,Inventario!$A$2:$M$21,4,FALSE)),"",VLOOKUP('Salidas Pacientes'!$M379,Inventario!$A$2:$M$21,4,FALSE))</f>
        <v>Cobo Medical</v>
      </c>
      <c r="Q379" s="100" t="str">
        <f>IF(ISERROR(VLOOKUP('Salidas Pacientes'!$M379,Inventario!$A$2:$M$21,5,FALSE)),"",VLOOKUP('Salidas Pacientes'!$M379,Inventario!$A$2:$M$21,5,FALSE))</f>
        <v>Pfizer</v>
      </c>
      <c r="R379" s="17" t="str">
        <f>IF(ISERROR(VLOOKUP('Salidas Pacientes'!$M379,Inventario!$A$2:$M$21,6,FALSE)),"",VLOOKUP('Salidas Pacientes'!$M379,Inventario!$A$2:$M$21,6,FALSE))</f>
        <v>2156</v>
      </c>
      <c r="S379" s="101" t="s">
        <v>188</v>
      </c>
      <c r="T379" s="102">
        <f>IF(ISERROR(VLOOKUP('Salidas Pacientes'!$S379,Entradas!$H$1:$I$412,2,FALSE)),"",VLOOKUP('Salidas Pacientes'!$S379,Entradas!$H$1:$I$412,2,FALSE))</f>
        <v>45199</v>
      </c>
      <c r="U379" s="98"/>
      <c r="V379" s="98">
        <v>1</v>
      </c>
      <c r="W379" s="105"/>
    </row>
    <row r="380" spans="1:23" ht="15.75" hidden="1" customHeight="1" outlineLevel="1">
      <c r="A380" s="95">
        <v>44611</v>
      </c>
      <c r="B380" s="95" t="s">
        <v>276</v>
      </c>
      <c r="C380" s="98">
        <v>1108653297</v>
      </c>
      <c r="D380" s="17" t="str">
        <f>IF(ISERROR(VLOOKUP('Salidas Pacientes'!$C380,'BD Pacientes'!$A:I,2,FALSE)),"",VLOOKUP('Salidas Pacientes'!$C380,'BD Pacientes'!$A:I,2,FALSE))</f>
        <v>RC</v>
      </c>
      <c r="E380" s="16" t="str">
        <f>IF(ISERROR(VLOOKUP('Salidas Pacientes'!$C380,'BD Pacientes'!$A:I,3,FALSE)),"",VLOOKUP('Salidas Pacientes'!$C380,'BD Pacientes'!$A:I,3,FALSE))</f>
        <v>MARTIN RODRIGUEZ ARIAS</v>
      </c>
      <c r="F380" s="17" t="str">
        <f>IF(ISERROR(VLOOKUP('Salidas Pacientes'!$C380,'BD Pacientes'!$A:I,4,FALSE)),"",VLOOKUP('Salidas Pacientes'!$C380,'BD Pacientes'!$A:I,4,FALSE))</f>
        <v>M</v>
      </c>
      <c r="G380" s="95">
        <f>IF(ISERROR(VLOOKUP('Salidas Pacientes'!$C380,'BD Pacientes'!$A:I,5,FALSE)),"",VLOOKUP('Salidas Pacientes'!$C380,'BD Pacientes'!$A:I,5,FALSE))</f>
        <v>0</v>
      </c>
      <c r="H380" s="95" t="str">
        <f t="shared" ca="1" si="0"/>
        <v>123 año, 7 mes</v>
      </c>
      <c r="I380" s="97" t="str">
        <f>IF(ISERROR(VLOOKUP('Salidas Pacientes'!$C380,'BD Pacientes'!$A:$I,6,FALSE)),"",VLOOKUP('Salidas Pacientes'!$C380,'BD Pacientes'!$A:$I,6,FALSE))</f>
        <v>CALLE 36 #40A-33</v>
      </c>
      <c r="J380" s="98">
        <f>IF(ISERROR(VLOOKUP('Salidas Pacientes'!$C380,'BD Pacientes'!$A:$I,7,FALSE)),"",VLOOKUP('Salidas Pacientes'!$C380,'BD Pacientes'!$A:$I,7,FALSE))</f>
        <v>0</v>
      </c>
      <c r="K380" s="99">
        <f>IF(ISERROR(VLOOKUP('Salidas Pacientes'!$C380,'BD Pacientes'!$A:$I,8,FALSE)),"",VLOOKUP('Salidas Pacientes'!$C380,'BD Pacientes'!$A:$I,8,FALSE))</f>
        <v>0</v>
      </c>
      <c r="L380" s="17">
        <f>IF(ISERROR(VLOOKUP('Salidas Pacientes'!$C380,'BD Pacientes'!$A:$I,9,FALSE)),"",VLOOKUP('Salidas Pacientes'!$C380,'BD Pacientes'!$A:$I,9,FALSE))</f>
        <v>0</v>
      </c>
      <c r="M380" s="17" t="s">
        <v>47</v>
      </c>
      <c r="N380" s="16" t="str">
        <f>IF(ISERROR(VLOOKUP('Salidas Pacientes'!$M380,Inventario!$A$2:$M$21,2,FALSE)),"",VLOOKUP('Salidas Pacientes'!$M380,Inventario!$A$2:$M$21,2,FALSE))</f>
        <v>Nimenrix</v>
      </c>
      <c r="O380" s="16" t="str">
        <f>IF(ISERROR(VLOOKUP('Salidas Pacientes'!$M380,Inventario!$A$2:$M$21,3,FALSE)),"",VLOOKUP('Salidas Pacientes'!$M380,Inventario!$A$2:$M$21,3,FALSE))</f>
        <v>Meningococo</v>
      </c>
      <c r="P380" s="100" t="str">
        <f>IF(ISERROR(VLOOKUP('Salidas Pacientes'!$M380,Inventario!$A$2:$M$21,4,FALSE)),"",VLOOKUP('Salidas Pacientes'!$M380,Inventario!$A$2:$M$21,4,FALSE))</f>
        <v>Cobo Medical</v>
      </c>
      <c r="Q380" s="100" t="str">
        <f>IF(ISERROR(VLOOKUP('Salidas Pacientes'!$M380,Inventario!$A$2:$M$21,5,FALSE)),"",VLOOKUP('Salidas Pacientes'!$M380,Inventario!$A$2:$M$21,5,FALSE))</f>
        <v>Pfizer</v>
      </c>
      <c r="R380" s="17" t="str">
        <f>IF(ISERROR(VLOOKUP('Salidas Pacientes'!$M380,Inventario!$A$2:$M$21,6,FALSE)),"",VLOOKUP('Salidas Pacientes'!$M380,Inventario!$A$2:$M$21,6,FALSE))</f>
        <v>3904</v>
      </c>
      <c r="S380" s="101" t="s">
        <v>173</v>
      </c>
      <c r="T380" s="102">
        <f>IF(ISERROR(VLOOKUP('Salidas Pacientes'!$S380,Entradas!$H$1:$I$412,2,FALSE)),"",VLOOKUP('Salidas Pacientes'!$S380,Entradas!$H$1:$I$412,2,FALSE))</f>
        <v>45077</v>
      </c>
      <c r="U380" s="98"/>
      <c r="V380" s="98">
        <v>1</v>
      </c>
      <c r="W380" s="105"/>
    </row>
    <row r="381" spans="1:23" ht="15.75" hidden="1" customHeight="1" outlineLevel="1">
      <c r="A381" s="95">
        <v>44611</v>
      </c>
      <c r="B381" s="95" t="s">
        <v>276</v>
      </c>
      <c r="C381" s="98">
        <v>1109572726</v>
      </c>
      <c r="D381" s="17" t="str">
        <f>IF(ISERROR(VLOOKUP('Salidas Pacientes'!$C381,'BD Pacientes'!$A:I,2,FALSE)),"",VLOOKUP('Salidas Pacientes'!$C381,'BD Pacientes'!$A:I,2,FALSE))</f>
        <v>RC</v>
      </c>
      <c r="E381" s="16" t="str">
        <f>IF(ISERROR(VLOOKUP('Salidas Pacientes'!$C381,'BD Pacientes'!$A:I,3,FALSE)),"",VLOOKUP('Salidas Pacientes'!$C381,'BD Pacientes'!$A:I,3,FALSE))</f>
        <v>JERONIMO CUERVO PAZ</v>
      </c>
      <c r="F381" s="17" t="str">
        <f>IF(ISERROR(VLOOKUP('Salidas Pacientes'!$C381,'BD Pacientes'!$A:I,4,FALSE)),"",VLOOKUP('Salidas Pacientes'!$C381,'BD Pacientes'!$A:I,4,FALSE))</f>
        <v>M</v>
      </c>
      <c r="G381" s="95">
        <f>IF(ISERROR(VLOOKUP('Salidas Pacientes'!$C381,'BD Pacientes'!$A:I,5,FALSE)),"",VLOOKUP('Salidas Pacientes'!$C381,'BD Pacientes'!$A:I,5,FALSE))</f>
        <v>44452</v>
      </c>
      <c r="H381" s="95" t="str">
        <f t="shared" ca="1" si="0"/>
        <v>1 año, 11 mes</v>
      </c>
      <c r="I381" s="97" t="str">
        <f>IF(ISERROR(VLOOKUP('Salidas Pacientes'!$C381,'BD Pacientes'!$A:$I,6,FALSE)),"",VLOOKUP('Salidas Pacientes'!$C381,'BD Pacientes'!$A:$I,6,FALSE))</f>
        <v>CRA 1B # 51-36</v>
      </c>
      <c r="J381" s="98">
        <f>IF(ISERROR(VLOOKUP('Salidas Pacientes'!$C381,'BD Pacientes'!$A:$I,7,FALSE)),"",VLOOKUP('Salidas Pacientes'!$C381,'BD Pacientes'!$A:$I,7,FALSE))</f>
        <v>1143842440</v>
      </c>
      <c r="K381" s="99" t="str">
        <f>IF(ISERROR(VLOOKUP('Salidas Pacientes'!$C381,'BD Pacientes'!$A:$I,8,FALSE)),"",VLOOKUP('Salidas Pacientes'!$C381,'BD Pacientes'!$A:$I,8,FALSE))</f>
        <v>ANGELICA PAZ</v>
      </c>
      <c r="L381" s="17">
        <f>IF(ISERROR(VLOOKUP('Salidas Pacientes'!$C381,'BD Pacientes'!$A:$I,9,FALSE)),"",VLOOKUP('Salidas Pacientes'!$C381,'BD Pacientes'!$A:$I,9,FALSE))</f>
        <v>3043833586</v>
      </c>
      <c r="M381" s="17" t="s">
        <v>47</v>
      </c>
      <c r="N381" s="16" t="str">
        <f>IF(ISERROR(VLOOKUP('Salidas Pacientes'!$M381,Inventario!$A$2:$M$21,2,FALSE)),"",VLOOKUP('Salidas Pacientes'!$M381,Inventario!$A$2:$M$21,2,FALSE))</f>
        <v>Nimenrix</v>
      </c>
      <c r="O381" s="16" t="str">
        <f>IF(ISERROR(VLOOKUP('Salidas Pacientes'!$M381,Inventario!$A$2:$M$21,3,FALSE)),"",VLOOKUP('Salidas Pacientes'!$M381,Inventario!$A$2:$M$21,3,FALSE))</f>
        <v>Meningococo</v>
      </c>
      <c r="P381" s="100" t="str">
        <f>IF(ISERROR(VLOOKUP('Salidas Pacientes'!$M381,Inventario!$A$2:$M$21,4,FALSE)),"",VLOOKUP('Salidas Pacientes'!$M381,Inventario!$A$2:$M$21,4,FALSE))</f>
        <v>Cobo Medical</v>
      </c>
      <c r="Q381" s="100" t="str">
        <f>IF(ISERROR(VLOOKUP('Salidas Pacientes'!$M381,Inventario!$A$2:$M$21,5,FALSE)),"",VLOOKUP('Salidas Pacientes'!$M381,Inventario!$A$2:$M$21,5,FALSE))</f>
        <v>Pfizer</v>
      </c>
      <c r="R381" s="17" t="str">
        <f>IF(ISERROR(VLOOKUP('Salidas Pacientes'!$M381,Inventario!$A$2:$M$21,6,FALSE)),"",VLOOKUP('Salidas Pacientes'!$M381,Inventario!$A$2:$M$21,6,FALSE))</f>
        <v>3904</v>
      </c>
      <c r="S381" s="101" t="s">
        <v>173</v>
      </c>
      <c r="T381" s="102">
        <f>IF(ISERROR(VLOOKUP('Salidas Pacientes'!$S381,Entradas!$H$1:$I$412,2,FALSE)),"",VLOOKUP('Salidas Pacientes'!$S381,Entradas!$H$1:$I$412,2,FALSE))</f>
        <v>45077</v>
      </c>
      <c r="U381" s="98"/>
      <c r="V381" s="98">
        <v>1</v>
      </c>
      <c r="W381" s="105"/>
    </row>
    <row r="382" spans="1:23" ht="15.75" hidden="1" customHeight="1" outlineLevel="1">
      <c r="A382" s="95">
        <v>44614</v>
      </c>
      <c r="B382" s="95" t="s">
        <v>276</v>
      </c>
      <c r="C382" s="98">
        <v>1109572692</v>
      </c>
      <c r="D382" s="17" t="str">
        <f>IF(ISERROR(VLOOKUP('Salidas Pacientes'!$C382,'BD Pacientes'!$A:I,2,FALSE)),"",VLOOKUP('Salidas Pacientes'!$C382,'BD Pacientes'!$A:I,2,FALSE))</f>
        <v>RC</v>
      </c>
      <c r="E382" s="16" t="str">
        <f>IF(ISERROR(VLOOKUP('Salidas Pacientes'!$C382,'BD Pacientes'!$A:I,3,FALSE)),"",VLOOKUP('Salidas Pacientes'!$C382,'BD Pacientes'!$A:I,3,FALSE))</f>
        <v>EMILIANO QUINTERO GARZON</v>
      </c>
      <c r="F382" s="17" t="str">
        <f>IF(ISERROR(VLOOKUP('Salidas Pacientes'!$C382,'BD Pacientes'!$A:I,4,FALSE)),"",VLOOKUP('Salidas Pacientes'!$C382,'BD Pacientes'!$A:I,4,FALSE))</f>
        <v>M</v>
      </c>
      <c r="G382" s="95">
        <f>IF(ISERROR(VLOOKUP('Salidas Pacientes'!$C382,'BD Pacientes'!$A:I,5,FALSE)),"",VLOOKUP('Salidas Pacientes'!$C382,'BD Pacientes'!$A:I,5,FALSE))</f>
        <v>44441</v>
      </c>
      <c r="H382" s="95" t="str">
        <f t="shared" ca="1" si="0"/>
        <v>1 año, 11 mes</v>
      </c>
      <c r="I382" s="97" t="str">
        <f>IF(ISERROR(VLOOKUP('Salidas Pacientes'!$C382,'BD Pacientes'!$A:$I,6,FALSE)),"",VLOOKUP('Salidas Pacientes'!$C382,'BD Pacientes'!$A:$I,6,FALSE))</f>
        <v>CALLE 3D # 64-80</v>
      </c>
      <c r="J382" s="98">
        <f>IF(ISERROR(VLOOKUP('Salidas Pacientes'!$C382,'BD Pacientes'!$A:$I,7,FALSE)),"",VLOOKUP('Salidas Pacientes'!$C382,'BD Pacientes'!$A:$I,7,FALSE))</f>
        <v>1110497576</v>
      </c>
      <c r="K382" s="99" t="str">
        <f>IF(ISERROR(VLOOKUP('Salidas Pacientes'!$C382,'BD Pacientes'!$A:$I,8,FALSE)),"",VLOOKUP('Salidas Pacientes'!$C382,'BD Pacientes'!$A:$I,8,FALSE))</f>
        <v>ANGIE GARZON</v>
      </c>
      <c r="L382" s="17">
        <f>IF(ISERROR(VLOOKUP('Salidas Pacientes'!$C382,'BD Pacientes'!$A:$I,9,FALSE)),"",VLOOKUP('Salidas Pacientes'!$C382,'BD Pacientes'!$A:$I,9,FALSE))</f>
        <v>3153017588</v>
      </c>
      <c r="M382" s="17" t="s">
        <v>47</v>
      </c>
      <c r="N382" s="16" t="str">
        <f>IF(ISERROR(VLOOKUP('Salidas Pacientes'!$M382,Inventario!$A$2:$M$21,2,FALSE)),"",VLOOKUP('Salidas Pacientes'!$M382,Inventario!$A$2:$M$21,2,FALSE))</f>
        <v>Nimenrix</v>
      </c>
      <c r="O382" s="16" t="str">
        <f>IF(ISERROR(VLOOKUP('Salidas Pacientes'!$M382,Inventario!$A$2:$M$21,3,FALSE)),"",VLOOKUP('Salidas Pacientes'!$M382,Inventario!$A$2:$M$21,3,FALSE))</f>
        <v>Meningococo</v>
      </c>
      <c r="P382" s="100" t="str">
        <f>IF(ISERROR(VLOOKUP('Salidas Pacientes'!$M382,Inventario!$A$2:$M$21,4,FALSE)),"",VLOOKUP('Salidas Pacientes'!$M382,Inventario!$A$2:$M$21,4,FALSE))</f>
        <v>Cobo Medical</v>
      </c>
      <c r="Q382" s="100" t="str">
        <f>IF(ISERROR(VLOOKUP('Salidas Pacientes'!$M382,Inventario!$A$2:$M$21,5,FALSE)),"",VLOOKUP('Salidas Pacientes'!$M382,Inventario!$A$2:$M$21,5,FALSE))</f>
        <v>Pfizer</v>
      </c>
      <c r="R382" s="17" t="str">
        <f>IF(ISERROR(VLOOKUP('Salidas Pacientes'!$M382,Inventario!$A$2:$M$21,6,FALSE)),"",VLOOKUP('Salidas Pacientes'!$M382,Inventario!$A$2:$M$21,6,FALSE))</f>
        <v>3904</v>
      </c>
      <c r="S382" s="101" t="s">
        <v>173</v>
      </c>
      <c r="T382" s="102">
        <f>IF(ISERROR(VLOOKUP('Salidas Pacientes'!$S382,Entradas!$H$1:$I$412,2,FALSE)),"",VLOOKUP('Salidas Pacientes'!$S382,Entradas!$H$1:$I$412,2,FALSE))</f>
        <v>45077</v>
      </c>
      <c r="U382" s="98"/>
      <c r="V382" s="98">
        <v>1</v>
      </c>
      <c r="W382" s="105"/>
    </row>
    <row r="383" spans="1:23" ht="15.75" hidden="1" customHeight="1" outlineLevel="1">
      <c r="A383" s="95">
        <v>44616</v>
      </c>
      <c r="B383" s="95" t="s">
        <v>276</v>
      </c>
      <c r="C383" s="98">
        <v>1108653697</v>
      </c>
      <c r="D383" s="17" t="str">
        <f>IF(ISERROR(VLOOKUP('Salidas Pacientes'!$C383,'BD Pacientes'!$A:I,2,FALSE)),"",VLOOKUP('Salidas Pacientes'!$C383,'BD Pacientes'!$A:I,2,FALSE))</f>
        <v>RC</v>
      </c>
      <c r="E383" s="16" t="str">
        <f>IF(ISERROR(VLOOKUP('Salidas Pacientes'!$C383,'BD Pacientes'!$A:I,3,FALSE)),"",VLOOKUP('Salidas Pacientes'!$C383,'BD Pacientes'!$A:I,3,FALSE))</f>
        <v>LUCIANA CERON LOZANO</v>
      </c>
      <c r="F383" s="17" t="str">
        <f>IF(ISERROR(VLOOKUP('Salidas Pacientes'!$C383,'BD Pacientes'!$A:I,4,FALSE)),"",VLOOKUP('Salidas Pacientes'!$C383,'BD Pacientes'!$A:I,4,FALSE))</f>
        <v>F</v>
      </c>
      <c r="G383" s="95">
        <f>IF(ISERROR(VLOOKUP('Salidas Pacientes'!$C383,'BD Pacientes'!$A:I,5,FALSE)),"",VLOOKUP('Salidas Pacientes'!$C383,'BD Pacientes'!$A:I,5,FALSE))</f>
        <v>44370</v>
      </c>
      <c r="H383" s="95" t="str">
        <f t="shared" ca="1" si="0"/>
        <v>2 año, 2 mes</v>
      </c>
      <c r="I383" s="97" t="str">
        <f>IF(ISERROR(VLOOKUP('Salidas Pacientes'!$C383,'BD Pacientes'!$A:$I,6,FALSE)),"",VLOOKUP('Salidas Pacientes'!$C383,'BD Pacientes'!$A:$I,6,FALSE))</f>
        <v>KM 2.5 VIA LA REFORMA CASA 16</v>
      </c>
      <c r="J383" s="98">
        <f>IF(ISERROR(VLOOKUP('Salidas Pacientes'!$C383,'BD Pacientes'!$A:$I,7,FALSE)),"",VLOOKUP('Salidas Pacientes'!$C383,'BD Pacientes'!$A:$I,7,FALSE))</f>
        <v>0</v>
      </c>
      <c r="K383" s="99">
        <f>IF(ISERROR(VLOOKUP('Salidas Pacientes'!$C383,'BD Pacientes'!$A:$I,8,FALSE)),"",VLOOKUP('Salidas Pacientes'!$C383,'BD Pacientes'!$A:$I,8,FALSE))</f>
        <v>0</v>
      </c>
      <c r="L383" s="17">
        <f>IF(ISERROR(VLOOKUP('Salidas Pacientes'!$C383,'BD Pacientes'!$A:$I,9,FALSE)),"",VLOOKUP('Salidas Pacientes'!$C383,'BD Pacientes'!$A:$I,9,FALSE))</f>
        <v>0</v>
      </c>
      <c r="M383" s="17" t="s">
        <v>47</v>
      </c>
      <c r="N383" s="16" t="str">
        <f>IF(ISERROR(VLOOKUP('Salidas Pacientes'!$M383,Inventario!$A$2:$M$21,2,FALSE)),"",VLOOKUP('Salidas Pacientes'!$M383,Inventario!$A$2:$M$21,2,FALSE))</f>
        <v>Nimenrix</v>
      </c>
      <c r="O383" s="16" t="str">
        <f>IF(ISERROR(VLOOKUP('Salidas Pacientes'!$M383,Inventario!$A$2:$M$21,3,FALSE)),"",VLOOKUP('Salidas Pacientes'!$M383,Inventario!$A$2:$M$21,3,FALSE))</f>
        <v>Meningococo</v>
      </c>
      <c r="P383" s="100" t="str">
        <f>IF(ISERROR(VLOOKUP('Salidas Pacientes'!$M383,Inventario!$A$2:$M$21,4,FALSE)),"",VLOOKUP('Salidas Pacientes'!$M383,Inventario!$A$2:$M$21,4,FALSE))</f>
        <v>Cobo Medical</v>
      </c>
      <c r="Q383" s="100" t="str">
        <f>IF(ISERROR(VLOOKUP('Salidas Pacientes'!$M383,Inventario!$A$2:$M$21,5,FALSE)),"",VLOOKUP('Salidas Pacientes'!$M383,Inventario!$A$2:$M$21,5,FALSE))</f>
        <v>Pfizer</v>
      </c>
      <c r="R383" s="17" t="str">
        <f>IF(ISERROR(VLOOKUP('Salidas Pacientes'!$M383,Inventario!$A$2:$M$21,6,FALSE)),"",VLOOKUP('Salidas Pacientes'!$M383,Inventario!$A$2:$M$21,6,FALSE))</f>
        <v>3904</v>
      </c>
      <c r="S383" s="101" t="s">
        <v>173</v>
      </c>
      <c r="T383" s="102">
        <f>IF(ISERROR(VLOOKUP('Salidas Pacientes'!$S383,Entradas!$H$1:$I$412,2,FALSE)),"",VLOOKUP('Salidas Pacientes'!$S383,Entradas!$H$1:$I$412,2,FALSE))</f>
        <v>45077</v>
      </c>
      <c r="U383" s="98"/>
      <c r="V383" s="98">
        <v>1</v>
      </c>
      <c r="W383" s="105"/>
    </row>
    <row r="384" spans="1:23" ht="15.75" hidden="1" customHeight="1" outlineLevel="1">
      <c r="A384" s="95">
        <v>44617</v>
      </c>
      <c r="B384" s="95" t="s">
        <v>276</v>
      </c>
      <c r="C384" s="98">
        <v>1232818020</v>
      </c>
      <c r="D384" s="17" t="str">
        <f>IF(ISERROR(VLOOKUP('Salidas Pacientes'!$C384,'BD Pacientes'!$A:I,2,FALSE)),"",VLOOKUP('Salidas Pacientes'!$C384,'BD Pacientes'!$A:I,2,FALSE))</f>
        <v>RC</v>
      </c>
      <c r="E384" s="16" t="str">
        <f>IF(ISERROR(VLOOKUP('Salidas Pacientes'!$C384,'BD Pacientes'!$A:I,3,FALSE)),"",VLOOKUP('Salidas Pacientes'!$C384,'BD Pacientes'!$A:I,3,FALSE))</f>
        <v>ROMAN ARIAS CARDONA</v>
      </c>
      <c r="F384" s="17" t="str">
        <f>IF(ISERROR(VLOOKUP('Salidas Pacientes'!$C384,'BD Pacientes'!$A:I,4,FALSE)),"",VLOOKUP('Salidas Pacientes'!$C384,'BD Pacientes'!$A:I,4,FALSE))</f>
        <v>M</v>
      </c>
      <c r="G384" s="95">
        <f>IF(ISERROR(VLOOKUP('Salidas Pacientes'!$C384,'BD Pacientes'!$A:I,5,FALSE)),"",VLOOKUP('Salidas Pacientes'!$C384,'BD Pacientes'!$A:I,5,FALSE))</f>
        <v>44494</v>
      </c>
      <c r="H384" s="95" t="str">
        <f t="shared" ca="1" si="0"/>
        <v>1 año, 9 mes</v>
      </c>
      <c r="I384" s="97" t="str">
        <f>IF(ISERROR(VLOOKUP('Salidas Pacientes'!$C384,'BD Pacientes'!$A:$I,6,FALSE)),"",VLOOKUP('Salidas Pacientes'!$C384,'BD Pacientes'!$A:$I,6,FALSE))</f>
        <v>CRA 98B # 60-115</v>
      </c>
      <c r="J384" s="98">
        <f>IF(ISERROR(VLOOKUP('Salidas Pacientes'!$C384,'BD Pacientes'!$A:$I,7,FALSE)),"",VLOOKUP('Salidas Pacientes'!$C384,'BD Pacientes'!$A:$I,7,FALSE))</f>
        <v>1143976145</v>
      </c>
      <c r="K384" s="99" t="str">
        <f>IF(ISERROR(VLOOKUP('Salidas Pacientes'!$C384,'BD Pacientes'!$A:$I,8,FALSE)),"",VLOOKUP('Salidas Pacientes'!$C384,'BD Pacientes'!$A:$I,8,FALSE))</f>
        <v>LIZZY CARDONA</v>
      </c>
      <c r="L384" s="17">
        <f>IF(ISERROR(VLOOKUP('Salidas Pacientes'!$C384,'BD Pacientes'!$A:$I,9,FALSE)),"",VLOOKUP('Salidas Pacientes'!$C384,'BD Pacientes'!$A:$I,9,FALSE))</f>
        <v>3057681127</v>
      </c>
      <c r="M384" s="17" t="s">
        <v>77</v>
      </c>
      <c r="N384" s="16" t="str">
        <f>IF(ISERROR(VLOOKUP('Salidas Pacientes'!$M384,Inventario!$A$2:$M$21,2,FALSE)),"",VLOOKUP('Salidas Pacientes'!$M384,Inventario!$A$2:$M$21,2,FALSE))</f>
        <v>Hexaxim</v>
      </c>
      <c r="O384" s="16" t="str">
        <f>IF(ISERROR(VLOOKUP('Salidas Pacientes'!$M384,Inventario!$A$2:$M$21,3,FALSE)),"",VLOOKUP('Salidas Pacientes'!$M384,Inventario!$A$2:$M$21,3,FALSE))</f>
        <v>DPAT + VPI + HIB + HB</v>
      </c>
      <c r="P384" s="100" t="str">
        <f>IF(ISERROR(VLOOKUP('Salidas Pacientes'!$M384,Inventario!$A$2:$M$21,4,FALSE)),"",VLOOKUP('Salidas Pacientes'!$M384,Inventario!$A$2:$M$21,4,FALSE))</f>
        <v>IPS FARALLONES</v>
      </c>
      <c r="Q384" s="100" t="str">
        <f>IF(ISERROR(VLOOKUP('Salidas Pacientes'!$M384,Inventario!$A$2:$M$21,5,FALSE)),"",VLOOKUP('Salidas Pacientes'!$M384,Inventario!$A$2:$M$21,5,FALSE))</f>
        <v>Sanofi</v>
      </c>
      <c r="R384" s="17" t="str">
        <f>IF(ISERROR(VLOOKUP('Salidas Pacientes'!$M384,Inventario!$A$2:$M$21,6,FALSE)),"",VLOOKUP('Salidas Pacientes'!$M384,Inventario!$A$2:$M$21,6,FALSE))</f>
        <v>3800</v>
      </c>
      <c r="S384" s="101" t="s">
        <v>184</v>
      </c>
      <c r="T384" s="102">
        <f>IF(ISERROR(VLOOKUP('Salidas Pacientes'!$S384,Entradas!$H$1:$I$412,2,FALSE)),"",VLOOKUP('Salidas Pacientes'!$S384,Entradas!$H$1:$I$412,2,FALSE))</f>
        <v>44773</v>
      </c>
      <c r="U384" s="98"/>
      <c r="V384" s="98">
        <v>1</v>
      </c>
      <c r="W384" s="105"/>
    </row>
    <row r="385" spans="1:23" ht="15.75" hidden="1" customHeight="1" outlineLevel="1">
      <c r="A385" s="95">
        <v>44617</v>
      </c>
      <c r="B385" s="95" t="s">
        <v>276</v>
      </c>
      <c r="C385" s="98">
        <v>1232818020</v>
      </c>
      <c r="D385" s="17" t="str">
        <f>IF(ISERROR(VLOOKUP('Salidas Pacientes'!$C385,'BD Pacientes'!$A:I,2,FALSE)),"",VLOOKUP('Salidas Pacientes'!$C385,'BD Pacientes'!$A:I,2,FALSE))</f>
        <v>RC</v>
      </c>
      <c r="E385" s="16" t="str">
        <f>IF(ISERROR(VLOOKUP('Salidas Pacientes'!$C385,'BD Pacientes'!$A:I,3,FALSE)),"",VLOOKUP('Salidas Pacientes'!$C385,'BD Pacientes'!$A:I,3,FALSE))</f>
        <v>ROMAN ARIAS CARDONA</v>
      </c>
      <c r="F385" s="17" t="str">
        <f>IF(ISERROR(VLOOKUP('Salidas Pacientes'!$C385,'BD Pacientes'!$A:I,4,FALSE)),"",VLOOKUP('Salidas Pacientes'!$C385,'BD Pacientes'!$A:I,4,FALSE))</f>
        <v>M</v>
      </c>
      <c r="G385" s="95">
        <f>IF(ISERROR(VLOOKUP('Salidas Pacientes'!$C385,'BD Pacientes'!$A:I,5,FALSE)),"",VLOOKUP('Salidas Pacientes'!$C385,'BD Pacientes'!$A:I,5,FALSE))</f>
        <v>44494</v>
      </c>
      <c r="H385" s="95" t="str">
        <f t="shared" ca="1" si="0"/>
        <v>1 año, 9 mes</v>
      </c>
      <c r="I385" s="97" t="str">
        <f>IF(ISERROR(VLOOKUP('Salidas Pacientes'!$C385,'BD Pacientes'!$A:$I,6,FALSE)),"",VLOOKUP('Salidas Pacientes'!$C385,'BD Pacientes'!$A:$I,6,FALSE))</f>
        <v>CRA 98B # 60-115</v>
      </c>
      <c r="J385" s="98">
        <f>IF(ISERROR(VLOOKUP('Salidas Pacientes'!$C385,'BD Pacientes'!$A:$I,7,FALSE)),"",VLOOKUP('Salidas Pacientes'!$C385,'BD Pacientes'!$A:$I,7,FALSE))</f>
        <v>1143976145</v>
      </c>
      <c r="K385" s="99" t="str">
        <f>IF(ISERROR(VLOOKUP('Salidas Pacientes'!$C385,'BD Pacientes'!$A:$I,8,FALSE)),"",VLOOKUP('Salidas Pacientes'!$C385,'BD Pacientes'!$A:$I,8,FALSE))</f>
        <v>LIZZY CARDONA</v>
      </c>
      <c r="L385" s="17">
        <f>IF(ISERROR(VLOOKUP('Salidas Pacientes'!$C385,'BD Pacientes'!$A:$I,9,FALSE)),"",VLOOKUP('Salidas Pacientes'!$C385,'BD Pacientes'!$A:$I,9,FALSE))</f>
        <v>3057681127</v>
      </c>
      <c r="M385" s="17" t="s">
        <v>54</v>
      </c>
      <c r="N385" s="16" t="str">
        <f>IF(ISERROR(VLOOKUP('Salidas Pacientes'!$M385,Inventario!$A$2:$M$21,2,FALSE)),"",VLOOKUP('Salidas Pacientes'!$M385,Inventario!$A$2:$M$21,2,FALSE))</f>
        <v>Prevenar</v>
      </c>
      <c r="O385" s="16" t="str">
        <f>IF(ISERROR(VLOOKUP('Salidas Pacientes'!$M385,Inventario!$A$2:$M$21,3,FALSE)),"",VLOOKUP('Salidas Pacientes'!$M385,Inventario!$A$2:$M$21,3,FALSE))</f>
        <v>Neumococo 13V</v>
      </c>
      <c r="P385" s="100" t="str">
        <f>IF(ISERROR(VLOOKUP('Salidas Pacientes'!$M385,Inventario!$A$2:$M$21,4,FALSE)),"",VLOOKUP('Salidas Pacientes'!$M385,Inventario!$A$2:$M$21,4,FALSE))</f>
        <v>Cobo Medical</v>
      </c>
      <c r="Q385" s="100" t="str">
        <f>IF(ISERROR(VLOOKUP('Salidas Pacientes'!$M385,Inventario!$A$2:$M$21,5,FALSE)),"",VLOOKUP('Salidas Pacientes'!$M385,Inventario!$A$2:$M$21,5,FALSE))</f>
        <v>Pfizer</v>
      </c>
      <c r="R385" s="17" t="str">
        <f>IF(ISERROR(VLOOKUP('Salidas Pacientes'!$M385,Inventario!$A$2:$M$21,6,FALSE)),"",VLOOKUP('Salidas Pacientes'!$M385,Inventario!$A$2:$M$21,6,FALSE))</f>
        <v>2156</v>
      </c>
      <c r="S385" s="101" t="s">
        <v>188</v>
      </c>
      <c r="T385" s="102">
        <f>IF(ISERROR(VLOOKUP('Salidas Pacientes'!$S385,Entradas!$H$1:$I$412,2,FALSE)),"",VLOOKUP('Salidas Pacientes'!$S385,Entradas!$H$1:$I$412,2,FALSE))</f>
        <v>45199</v>
      </c>
      <c r="U385" s="98"/>
      <c r="V385" s="98">
        <v>1</v>
      </c>
      <c r="W385" s="105"/>
    </row>
    <row r="386" spans="1:23" ht="15.75" hidden="1" customHeight="1" outlineLevel="1">
      <c r="A386" s="95">
        <v>44617</v>
      </c>
      <c r="B386" s="95" t="s">
        <v>276</v>
      </c>
      <c r="C386" s="98">
        <v>1232818020</v>
      </c>
      <c r="D386" s="17" t="str">
        <f>IF(ISERROR(VLOOKUP('Salidas Pacientes'!$C386,'BD Pacientes'!$A:I,2,FALSE)),"",VLOOKUP('Salidas Pacientes'!$C386,'BD Pacientes'!$A:I,2,FALSE))</f>
        <v>RC</v>
      </c>
      <c r="E386" s="16" t="str">
        <f>IF(ISERROR(VLOOKUP('Salidas Pacientes'!$C386,'BD Pacientes'!$A:I,3,FALSE)),"",VLOOKUP('Salidas Pacientes'!$C386,'BD Pacientes'!$A:I,3,FALSE))</f>
        <v>ROMAN ARIAS CARDONA</v>
      </c>
      <c r="F386" s="17" t="str">
        <f>IF(ISERROR(VLOOKUP('Salidas Pacientes'!$C386,'BD Pacientes'!$A:I,4,FALSE)),"",VLOOKUP('Salidas Pacientes'!$C386,'BD Pacientes'!$A:I,4,FALSE))</f>
        <v>M</v>
      </c>
      <c r="G386" s="95">
        <f>IF(ISERROR(VLOOKUP('Salidas Pacientes'!$C386,'BD Pacientes'!$A:I,5,FALSE)),"",VLOOKUP('Salidas Pacientes'!$C386,'BD Pacientes'!$A:I,5,FALSE))</f>
        <v>44494</v>
      </c>
      <c r="H386" s="95" t="str">
        <f t="shared" ca="1" si="0"/>
        <v>1 año, 9 mes</v>
      </c>
      <c r="I386" s="97" t="str">
        <f>IF(ISERROR(VLOOKUP('Salidas Pacientes'!$C386,'BD Pacientes'!$A:$I,6,FALSE)),"",VLOOKUP('Salidas Pacientes'!$C386,'BD Pacientes'!$A:$I,6,FALSE))</f>
        <v>CRA 98B # 60-115</v>
      </c>
      <c r="J386" s="98">
        <f>IF(ISERROR(VLOOKUP('Salidas Pacientes'!$C386,'BD Pacientes'!$A:$I,7,FALSE)),"",VLOOKUP('Salidas Pacientes'!$C386,'BD Pacientes'!$A:$I,7,FALSE))</f>
        <v>1143976145</v>
      </c>
      <c r="K386" s="99" t="str">
        <f>IF(ISERROR(VLOOKUP('Salidas Pacientes'!$C386,'BD Pacientes'!$A:$I,8,FALSE)),"",VLOOKUP('Salidas Pacientes'!$C386,'BD Pacientes'!$A:$I,8,FALSE))</f>
        <v>LIZZY CARDONA</v>
      </c>
      <c r="L386" s="17">
        <f>IF(ISERROR(VLOOKUP('Salidas Pacientes'!$C386,'BD Pacientes'!$A:$I,9,FALSE)),"",VLOOKUP('Salidas Pacientes'!$C386,'BD Pacientes'!$A:$I,9,FALSE))</f>
        <v>3057681127</v>
      </c>
      <c r="M386" s="17" t="s">
        <v>96</v>
      </c>
      <c r="N386" s="16" t="str">
        <f>IF(ISERROR(VLOOKUP('Salidas Pacientes'!$M386,Inventario!$A$2:$M$21,2,FALSE)),"",VLOOKUP('Salidas Pacientes'!$M386,Inventario!$A$2:$M$21,2,FALSE))</f>
        <v>Rotateq</v>
      </c>
      <c r="O386" s="16" t="str">
        <f>IF(ISERROR(VLOOKUP('Salidas Pacientes'!$M386,Inventario!$A$2:$M$21,3,FALSE)),"",VLOOKUP('Salidas Pacientes'!$M386,Inventario!$A$2:$M$21,3,FALSE))</f>
        <v>Rotavirus Vivo Atenuado</v>
      </c>
      <c r="P386" s="100" t="str">
        <f>IF(ISERROR(VLOOKUP('Salidas Pacientes'!$M386,Inventario!$A$2:$M$21,4,FALSE)),"",VLOOKUP('Salidas Pacientes'!$M386,Inventario!$A$2:$M$21,4,FALSE))</f>
        <v>IPS FARALLONES</v>
      </c>
      <c r="Q386" s="100" t="str">
        <f>IF(ISERROR(VLOOKUP('Salidas Pacientes'!$M386,Inventario!$A$2:$M$21,5,FALSE)),"",VLOOKUP('Salidas Pacientes'!$M386,Inventario!$A$2:$M$21,5,FALSE))</f>
        <v>Merck</v>
      </c>
      <c r="R386" s="17" t="str">
        <f>IF(ISERROR(VLOOKUP('Salidas Pacientes'!$M386,Inventario!$A$2:$M$21,6,FALSE)),"",VLOOKUP('Salidas Pacientes'!$M386,Inventario!$A$2:$M$21,6,FALSE))</f>
        <v>1800</v>
      </c>
      <c r="S386" s="101" t="s">
        <v>182</v>
      </c>
      <c r="T386" s="102">
        <f>IF(ISERROR(VLOOKUP('Salidas Pacientes'!$S386,Entradas!$H$1:$I$412,2,FALSE)),"",VLOOKUP('Salidas Pacientes'!$S386,Entradas!$H$1:$I$412,2,FALSE))</f>
        <v>44973</v>
      </c>
      <c r="U386" s="98"/>
      <c r="V386" s="98">
        <v>1</v>
      </c>
      <c r="W386" s="105"/>
    </row>
    <row r="387" spans="1:23" ht="15.75" hidden="1" customHeight="1" outlineLevel="1">
      <c r="A387" s="95">
        <v>44617</v>
      </c>
      <c r="B387" s="95" t="s">
        <v>276</v>
      </c>
      <c r="C387" s="98">
        <v>1232814464</v>
      </c>
      <c r="D387" s="17" t="str">
        <f>IF(ISERROR(VLOOKUP('Salidas Pacientes'!$C387,'BD Pacientes'!$A:I,2,FALSE)),"",VLOOKUP('Salidas Pacientes'!$C387,'BD Pacientes'!$A:I,2,FALSE))</f>
        <v>RC</v>
      </c>
      <c r="E387" s="16" t="str">
        <f>IF(ISERROR(VLOOKUP('Salidas Pacientes'!$C387,'BD Pacientes'!$A:I,3,FALSE)),"",VLOOKUP('Salidas Pacientes'!$C387,'BD Pacientes'!$A:I,3,FALSE))</f>
        <v>MATIAS NONTOYA ACOSTA</v>
      </c>
      <c r="F387" s="17" t="str">
        <f>IF(ISERROR(VLOOKUP('Salidas Pacientes'!$C387,'BD Pacientes'!$A:I,4,FALSE)),"",VLOOKUP('Salidas Pacientes'!$C387,'BD Pacientes'!$A:I,4,FALSE))</f>
        <v>M</v>
      </c>
      <c r="G387" s="95">
        <f>IF(ISERROR(VLOOKUP('Salidas Pacientes'!$C387,'BD Pacientes'!$A:I,5,FALSE)),"",VLOOKUP('Salidas Pacientes'!$C387,'BD Pacientes'!$A:I,5,FALSE))</f>
        <v>0</v>
      </c>
      <c r="H387" s="95" t="str">
        <f t="shared" ca="1" si="0"/>
        <v>123 año, 7 mes</v>
      </c>
      <c r="I387" s="97" t="str">
        <f>IF(ISERROR(VLOOKUP('Salidas Pacientes'!$C387,'BD Pacientes'!$A:$I,6,FALSE)),"",VLOOKUP('Salidas Pacientes'!$C387,'BD Pacientes'!$A:$I,6,FALSE))</f>
        <v>CRA 21 #13A-74</v>
      </c>
      <c r="J387" s="98">
        <f>IF(ISERROR(VLOOKUP('Salidas Pacientes'!$C387,'BD Pacientes'!$A:$I,7,FALSE)),"",VLOOKUP('Salidas Pacientes'!$C387,'BD Pacientes'!$A:$I,7,FALSE))</f>
        <v>0</v>
      </c>
      <c r="K387" s="99">
        <f>IF(ISERROR(VLOOKUP('Salidas Pacientes'!$C387,'BD Pacientes'!$A:$I,8,FALSE)),"",VLOOKUP('Salidas Pacientes'!$C387,'BD Pacientes'!$A:$I,8,FALSE))</f>
        <v>0</v>
      </c>
      <c r="L387" s="17">
        <f>IF(ISERROR(VLOOKUP('Salidas Pacientes'!$C387,'BD Pacientes'!$A:$I,9,FALSE)),"",VLOOKUP('Salidas Pacientes'!$C387,'BD Pacientes'!$A:$I,9,FALSE))</f>
        <v>0</v>
      </c>
      <c r="M387" s="17" t="s">
        <v>47</v>
      </c>
      <c r="N387" s="16" t="str">
        <f>IF(ISERROR(VLOOKUP('Salidas Pacientes'!$M387,Inventario!$A$2:$M$21,2,FALSE)),"",VLOOKUP('Salidas Pacientes'!$M387,Inventario!$A$2:$M$21,2,FALSE))</f>
        <v>Nimenrix</v>
      </c>
      <c r="O387" s="16" t="str">
        <f>IF(ISERROR(VLOOKUP('Salidas Pacientes'!$M387,Inventario!$A$2:$M$21,3,FALSE)),"",VLOOKUP('Salidas Pacientes'!$M387,Inventario!$A$2:$M$21,3,FALSE))</f>
        <v>Meningococo</v>
      </c>
      <c r="P387" s="100" t="str">
        <f>IF(ISERROR(VLOOKUP('Salidas Pacientes'!$M387,Inventario!$A$2:$M$21,4,FALSE)),"",VLOOKUP('Salidas Pacientes'!$M387,Inventario!$A$2:$M$21,4,FALSE))</f>
        <v>Cobo Medical</v>
      </c>
      <c r="Q387" s="100" t="str">
        <f>IF(ISERROR(VLOOKUP('Salidas Pacientes'!$M387,Inventario!$A$2:$M$21,5,FALSE)),"",VLOOKUP('Salidas Pacientes'!$M387,Inventario!$A$2:$M$21,5,FALSE))</f>
        <v>Pfizer</v>
      </c>
      <c r="R387" s="17" t="str">
        <f>IF(ISERROR(VLOOKUP('Salidas Pacientes'!$M387,Inventario!$A$2:$M$21,6,FALSE)),"",VLOOKUP('Salidas Pacientes'!$M387,Inventario!$A$2:$M$21,6,FALSE))</f>
        <v>3904</v>
      </c>
      <c r="S387" s="101" t="s">
        <v>173</v>
      </c>
      <c r="T387" s="102">
        <f>IF(ISERROR(VLOOKUP('Salidas Pacientes'!$S387,Entradas!$H$1:$I$412,2,FALSE)),"",VLOOKUP('Salidas Pacientes'!$S387,Entradas!$H$1:$I$412,2,FALSE))</f>
        <v>45077</v>
      </c>
      <c r="U387" s="98"/>
      <c r="V387" s="98">
        <v>1</v>
      </c>
      <c r="W387" s="105"/>
    </row>
    <row r="388" spans="1:23" ht="15.75" hidden="1" customHeight="1" outlineLevel="1">
      <c r="A388" s="95">
        <v>44617</v>
      </c>
      <c r="B388" s="95" t="s">
        <v>276</v>
      </c>
      <c r="C388" s="98">
        <v>1106524348</v>
      </c>
      <c r="D388" s="17" t="str">
        <f>IF(ISERROR(VLOOKUP('Salidas Pacientes'!$C388,'BD Pacientes'!$A:I,2,FALSE)),"",VLOOKUP('Salidas Pacientes'!$C388,'BD Pacientes'!$A:I,2,FALSE))</f>
        <v>RC</v>
      </c>
      <c r="E388" s="16" t="str">
        <f>IF(ISERROR(VLOOKUP('Salidas Pacientes'!$C388,'BD Pacientes'!$A:I,3,FALSE)),"",VLOOKUP('Salidas Pacientes'!$C388,'BD Pacientes'!$A:I,3,FALSE))</f>
        <v>LUCIANA ARANDA SALAMANCA</v>
      </c>
      <c r="F388" s="17" t="str">
        <f>IF(ISERROR(VLOOKUP('Salidas Pacientes'!$C388,'BD Pacientes'!$A:I,4,FALSE)),"",VLOOKUP('Salidas Pacientes'!$C388,'BD Pacientes'!$A:I,4,FALSE))</f>
        <v>F</v>
      </c>
      <c r="G388" s="95">
        <f>IF(ISERROR(VLOOKUP('Salidas Pacientes'!$C388,'BD Pacientes'!$A:I,5,FALSE)),"",VLOOKUP('Salidas Pacientes'!$C388,'BD Pacientes'!$A:I,5,FALSE))</f>
        <v>0</v>
      </c>
      <c r="H388" s="95" t="str">
        <f t="shared" ca="1" si="0"/>
        <v>123 año, 7 mes</v>
      </c>
      <c r="I388" s="97" t="str">
        <f>IF(ISERROR(VLOOKUP('Salidas Pacientes'!$C388,'BD Pacientes'!$A:$I,6,FALSE)),"",VLOOKUP('Salidas Pacientes'!$C388,'BD Pacientes'!$A:$I,6,FALSE))</f>
        <v>KM 21 VIA CALI-JAMUNDI CEDRO CASTILLO CASA 34</v>
      </c>
      <c r="J388" s="98">
        <f>IF(ISERROR(VLOOKUP('Salidas Pacientes'!$C388,'BD Pacientes'!$A:$I,7,FALSE)),"",VLOOKUP('Salidas Pacientes'!$C388,'BD Pacientes'!$A:$I,7,FALSE))</f>
        <v>0</v>
      </c>
      <c r="K388" s="99">
        <f>IF(ISERROR(VLOOKUP('Salidas Pacientes'!$C388,'BD Pacientes'!$A:$I,8,FALSE)),"",VLOOKUP('Salidas Pacientes'!$C388,'BD Pacientes'!$A:$I,8,FALSE))</f>
        <v>0</v>
      </c>
      <c r="L388" s="17">
        <f>IF(ISERROR(VLOOKUP('Salidas Pacientes'!$C388,'BD Pacientes'!$A:$I,9,FALSE)),"",VLOOKUP('Salidas Pacientes'!$C388,'BD Pacientes'!$A:$I,9,FALSE))</f>
        <v>0</v>
      </c>
      <c r="M388" s="17" t="s">
        <v>54</v>
      </c>
      <c r="N388" s="16" t="str">
        <f>IF(ISERROR(VLOOKUP('Salidas Pacientes'!$M388,Inventario!$A$2:$M$21,2,FALSE)),"",VLOOKUP('Salidas Pacientes'!$M388,Inventario!$A$2:$M$21,2,FALSE))</f>
        <v>Prevenar</v>
      </c>
      <c r="O388" s="16" t="str">
        <f>IF(ISERROR(VLOOKUP('Salidas Pacientes'!$M388,Inventario!$A$2:$M$21,3,FALSE)),"",VLOOKUP('Salidas Pacientes'!$M388,Inventario!$A$2:$M$21,3,FALSE))</f>
        <v>Neumococo 13V</v>
      </c>
      <c r="P388" s="100" t="str">
        <f>IF(ISERROR(VLOOKUP('Salidas Pacientes'!$M388,Inventario!$A$2:$M$21,4,FALSE)),"",VLOOKUP('Salidas Pacientes'!$M388,Inventario!$A$2:$M$21,4,FALSE))</f>
        <v>Cobo Medical</v>
      </c>
      <c r="Q388" s="100" t="str">
        <f>IF(ISERROR(VLOOKUP('Salidas Pacientes'!$M388,Inventario!$A$2:$M$21,5,FALSE)),"",VLOOKUP('Salidas Pacientes'!$M388,Inventario!$A$2:$M$21,5,FALSE))</f>
        <v>Pfizer</v>
      </c>
      <c r="R388" s="17" t="str">
        <f>IF(ISERROR(VLOOKUP('Salidas Pacientes'!$M388,Inventario!$A$2:$M$21,6,FALSE)),"",VLOOKUP('Salidas Pacientes'!$M388,Inventario!$A$2:$M$21,6,FALSE))</f>
        <v>2156</v>
      </c>
      <c r="S388" s="101" t="s">
        <v>188</v>
      </c>
      <c r="T388" s="102">
        <f>IF(ISERROR(VLOOKUP('Salidas Pacientes'!$S388,Entradas!$H$1:$I$412,2,FALSE)),"",VLOOKUP('Salidas Pacientes'!$S388,Entradas!$H$1:$I$412,2,FALSE))</f>
        <v>45199</v>
      </c>
      <c r="U388" s="98"/>
      <c r="V388" s="98">
        <v>1</v>
      </c>
      <c r="W388" s="105"/>
    </row>
    <row r="389" spans="1:23" ht="15.75" hidden="1" customHeight="1" outlineLevel="1">
      <c r="A389" s="95">
        <v>44621</v>
      </c>
      <c r="B389" s="95" t="s">
        <v>276</v>
      </c>
      <c r="C389" s="98">
        <v>1109571123</v>
      </c>
      <c r="D389" s="17" t="str">
        <f>IF(ISERROR(VLOOKUP('Salidas Pacientes'!$C389,'BD Pacientes'!$A:I,2,FALSE)),"",VLOOKUP('Salidas Pacientes'!$C389,'BD Pacientes'!$A:I,2,FALSE))</f>
        <v>RC</v>
      </c>
      <c r="E389" s="16" t="str">
        <f>IF(ISERROR(VLOOKUP('Salidas Pacientes'!$C389,'BD Pacientes'!$A:I,3,FALSE)),"",VLOOKUP('Salidas Pacientes'!$C389,'BD Pacientes'!$A:I,3,FALSE))</f>
        <v>THIAGO MEJIA GONZALEZ</v>
      </c>
      <c r="F389" s="17" t="str">
        <f>IF(ISERROR(VLOOKUP('Salidas Pacientes'!$C389,'BD Pacientes'!$A:I,4,FALSE)),"",VLOOKUP('Salidas Pacientes'!$C389,'BD Pacientes'!$A:I,4,FALSE))</f>
        <v>M</v>
      </c>
      <c r="G389" s="95">
        <f>IF(ISERROR(VLOOKUP('Salidas Pacientes'!$C389,'BD Pacientes'!$A:I,5,FALSE)),"",VLOOKUP('Salidas Pacientes'!$C389,'BD Pacientes'!$A:I,5,FALSE))</f>
        <v>0</v>
      </c>
      <c r="H389" s="95" t="str">
        <f t="shared" ca="1" si="0"/>
        <v>123 año, 7 mes</v>
      </c>
      <c r="I389" s="97" t="str">
        <f>IF(ISERROR(VLOOKUP('Salidas Pacientes'!$C389,'BD Pacientes'!$A:$I,6,FALSE)),"",VLOOKUP('Salidas Pacientes'!$C389,'BD Pacientes'!$A:$I,6,FALSE))</f>
        <v>AV CIRCUNVALAR EL CASTILLO 252</v>
      </c>
      <c r="J389" s="98">
        <f>IF(ISERROR(VLOOKUP('Salidas Pacientes'!$C389,'BD Pacientes'!$A:$I,7,FALSE)),"",VLOOKUP('Salidas Pacientes'!$C389,'BD Pacientes'!$A:$I,7,FALSE))</f>
        <v>0</v>
      </c>
      <c r="K389" s="99">
        <f>IF(ISERROR(VLOOKUP('Salidas Pacientes'!$C389,'BD Pacientes'!$A:$I,8,FALSE)),"",VLOOKUP('Salidas Pacientes'!$C389,'BD Pacientes'!$A:$I,8,FALSE))</f>
        <v>0</v>
      </c>
      <c r="L389" s="17">
        <f>IF(ISERROR(VLOOKUP('Salidas Pacientes'!$C389,'BD Pacientes'!$A:$I,9,FALSE)),"",VLOOKUP('Salidas Pacientes'!$C389,'BD Pacientes'!$A:$I,9,FALSE))</f>
        <v>0</v>
      </c>
      <c r="M389" s="17" t="s">
        <v>47</v>
      </c>
      <c r="N389" s="16" t="str">
        <f>IF(ISERROR(VLOOKUP('Salidas Pacientes'!$M389,Inventario!$A$2:$M$21,2,FALSE)),"",VLOOKUP('Salidas Pacientes'!$M389,Inventario!$A$2:$M$21,2,FALSE))</f>
        <v>Nimenrix</v>
      </c>
      <c r="O389" s="16" t="str">
        <f>IF(ISERROR(VLOOKUP('Salidas Pacientes'!$M389,Inventario!$A$2:$M$21,3,FALSE)),"",VLOOKUP('Salidas Pacientes'!$M389,Inventario!$A$2:$M$21,3,FALSE))</f>
        <v>Meningococo</v>
      </c>
      <c r="P389" s="100" t="str">
        <f>IF(ISERROR(VLOOKUP('Salidas Pacientes'!$M389,Inventario!$A$2:$M$21,4,FALSE)),"",VLOOKUP('Salidas Pacientes'!$M389,Inventario!$A$2:$M$21,4,FALSE))</f>
        <v>Cobo Medical</v>
      </c>
      <c r="Q389" s="100" t="str">
        <f>IF(ISERROR(VLOOKUP('Salidas Pacientes'!$M389,Inventario!$A$2:$M$21,5,FALSE)),"",VLOOKUP('Salidas Pacientes'!$M389,Inventario!$A$2:$M$21,5,FALSE))</f>
        <v>Pfizer</v>
      </c>
      <c r="R389" s="17" t="str">
        <f>IF(ISERROR(VLOOKUP('Salidas Pacientes'!$M389,Inventario!$A$2:$M$21,6,FALSE)),"",VLOOKUP('Salidas Pacientes'!$M389,Inventario!$A$2:$M$21,6,FALSE))</f>
        <v>3904</v>
      </c>
      <c r="S389" s="101" t="s">
        <v>173</v>
      </c>
      <c r="T389" s="102">
        <f>IF(ISERROR(VLOOKUP('Salidas Pacientes'!$S389,Entradas!$H$1:$I$412,2,FALSE)),"",VLOOKUP('Salidas Pacientes'!$S389,Entradas!$H$1:$I$412,2,FALSE))</f>
        <v>45077</v>
      </c>
      <c r="U389" s="98"/>
      <c r="V389" s="98">
        <v>1</v>
      </c>
      <c r="W389" s="105"/>
    </row>
    <row r="390" spans="1:23" ht="15.75" hidden="1" customHeight="1" outlineLevel="1">
      <c r="A390" s="95">
        <v>44621</v>
      </c>
      <c r="B390" s="95" t="s">
        <v>276</v>
      </c>
      <c r="C390" s="98">
        <v>1109572648</v>
      </c>
      <c r="D390" s="17" t="str">
        <f>IF(ISERROR(VLOOKUP('Salidas Pacientes'!$C390,'BD Pacientes'!$A:I,2,FALSE)),"",VLOOKUP('Salidas Pacientes'!$C390,'BD Pacientes'!$A:I,2,FALSE))</f>
        <v>RC</v>
      </c>
      <c r="E390" s="16" t="str">
        <f>IF(ISERROR(VLOOKUP('Salidas Pacientes'!$C390,'BD Pacientes'!$A:I,3,FALSE)),"",VLOOKUP('Salidas Pacientes'!$C390,'BD Pacientes'!$A:I,3,FALSE))</f>
        <v>SAMUEL GOMEZ RAMIREZ</v>
      </c>
      <c r="F390" s="17" t="str">
        <f>IF(ISERROR(VLOOKUP('Salidas Pacientes'!$C390,'BD Pacientes'!$A:I,4,FALSE)),"",VLOOKUP('Salidas Pacientes'!$C390,'BD Pacientes'!$A:I,4,FALSE))</f>
        <v>M</v>
      </c>
      <c r="G390" s="95">
        <f>IF(ISERROR(VLOOKUP('Salidas Pacientes'!$C390,'BD Pacientes'!$A:I,5,FALSE)),"",VLOOKUP('Salidas Pacientes'!$C390,'BD Pacientes'!$A:I,5,FALSE))</f>
        <v>44439</v>
      </c>
      <c r="H390" s="95" t="str">
        <f t="shared" ca="1" si="0"/>
        <v>1 año, 11 mes</v>
      </c>
      <c r="I390" s="97" t="str">
        <f>IF(ISERROR(VLOOKUP('Salidas Pacientes'!$C390,'BD Pacientes'!$A:$I,6,FALSE)),"",VLOOKUP('Salidas Pacientes'!$C390,'BD Pacientes'!$A:$I,6,FALSE))</f>
        <v>CRA 84 # 53A-57</v>
      </c>
      <c r="J390" s="98">
        <f>IF(ISERROR(VLOOKUP('Salidas Pacientes'!$C390,'BD Pacientes'!$A:$I,7,FALSE)),"",VLOOKUP('Salidas Pacientes'!$C390,'BD Pacientes'!$A:$I,7,FALSE))</f>
        <v>1143838505</v>
      </c>
      <c r="K390" s="99" t="str">
        <f>IF(ISERROR(VLOOKUP('Salidas Pacientes'!$C390,'BD Pacientes'!$A:$I,8,FALSE)),"",VLOOKUP('Salidas Pacientes'!$C390,'BD Pacientes'!$A:$I,8,FALSE))</f>
        <v>MARIA ISABEL RAMIREZ</v>
      </c>
      <c r="L390" s="17">
        <f>IF(ISERROR(VLOOKUP('Salidas Pacientes'!$C390,'BD Pacientes'!$A:$I,9,FALSE)),"",VLOOKUP('Salidas Pacientes'!$C390,'BD Pacientes'!$A:$I,9,FALSE))</f>
        <v>3152316593</v>
      </c>
      <c r="M390" s="17" t="s">
        <v>77</v>
      </c>
      <c r="N390" s="16" t="str">
        <f>IF(ISERROR(VLOOKUP('Salidas Pacientes'!$M390,Inventario!$A$2:$M$21,2,FALSE)),"",VLOOKUP('Salidas Pacientes'!$M390,Inventario!$A$2:$M$21,2,FALSE))</f>
        <v>Hexaxim</v>
      </c>
      <c r="O390" s="16" t="str">
        <f>IF(ISERROR(VLOOKUP('Salidas Pacientes'!$M390,Inventario!$A$2:$M$21,3,FALSE)),"",VLOOKUP('Salidas Pacientes'!$M390,Inventario!$A$2:$M$21,3,FALSE))</f>
        <v>DPAT + VPI + HIB + HB</v>
      </c>
      <c r="P390" s="100" t="str">
        <f>IF(ISERROR(VLOOKUP('Salidas Pacientes'!$M390,Inventario!$A$2:$M$21,4,FALSE)),"",VLOOKUP('Salidas Pacientes'!$M390,Inventario!$A$2:$M$21,4,FALSE))</f>
        <v>IPS FARALLONES</v>
      </c>
      <c r="Q390" s="100" t="str">
        <f>IF(ISERROR(VLOOKUP('Salidas Pacientes'!$M390,Inventario!$A$2:$M$21,5,FALSE)),"",VLOOKUP('Salidas Pacientes'!$M390,Inventario!$A$2:$M$21,5,FALSE))</f>
        <v>Sanofi</v>
      </c>
      <c r="R390" s="17" t="str">
        <f>IF(ISERROR(VLOOKUP('Salidas Pacientes'!$M390,Inventario!$A$2:$M$21,6,FALSE)),"",VLOOKUP('Salidas Pacientes'!$M390,Inventario!$A$2:$M$21,6,FALSE))</f>
        <v>3800</v>
      </c>
      <c r="S390" s="101" t="s">
        <v>184</v>
      </c>
      <c r="T390" s="102">
        <f>IF(ISERROR(VLOOKUP('Salidas Pacientes'!$S390,Entradas!$H$1:$I$412,2,FALSE)),"",VLOOKUP('Salidas Pacientes'!$S390,Entradas!$H$1:$I$412,2,FALSE))</f>
        <v>44773</v>
      </c>
      <c r="U390" s="98"/>
      <c r="V390" s="98">
        <v>1</v>
      </c>
      <c r="W390" s="105"/>
    </row>
    <row r="391" spans="1:23" ht="15.75" hidden="1" customHeight="1" outlineLevel="1">
      <c r="A391" s="95">
        <v>44622</v>
      </c>
      <c r="B391" s="95" t="s">
        <v>276</v>
      </c>
      <c r="C391" s="98">
        <v>1232816217</v>
      </c>
      <c r="D391" s="17" t="str">
        <f>IF(ISERROR(VLOOKUP('Salidas Pacientes'!$C391,'BD Pacientes'!$A:I,2,FALSE)),"",VLOOKUP('Salidas Pacientes'!$C391,'BD Pacientes'!$A:I,2,FALSE))</f>
        <v>RC</v>
      </c>
      <c r="E391" s="16" t="str">
        <f>IF(ISERROR(VLOOKUP('Salidas Pacientes'!$C391,'BD Pacientes'!$A:I,3,FALSE)),"",VLOOKUP('Salidas Pacientes'!$C391,'BD Pacientes'!$A:I,3,FALSE))</f>
        <v>SARA ACOSTA QUILINDO</v>
      </c>
      <c r="F391" s="17" t="str">
        <f>IF(ISERROR(VLOOKUP('Salidas Pacientes'!$C391,'BD Pacientes'!$A:I,4,FALSE)),"",VLOOKUP('Salidas Pacientes'!$C391,'BD Pacientes'!$A:I,4,FALSE))</f>
        <v>F</v>
      </c>
      <c r="G391" s="95">
        <f>IF(ISERROR(VLOOKUP('Salidas Pacientes'!$C391,'BD Pacientes'!$A:I,5,FALSE)),"",VLOOKUP('Salidas Pacientes'!$C391,'BD Pacientes'!$A:I,5,FALSE))</f>
        <v>0</v>
      </c>
      <c r="H391" s="95" t="str">
        <f t="shared" ca="1" si="0"/>
        <v>123 año, 7 mes</v>
      </c>
      <c r="I391" s="97" t="str">
        <f>IF(ISERROR(VLOOKUP('Salidas Pacientes'!$C391,'BD Pacientes'!$A:$I,6,FALSE)),"",VLOOKUP('Salidas Pacientes'!$C391,'BD Pacientes'!$A:$I,6,FALSE))</f>
        <v>CRA 92 #25-40</v>
      </c>
      <c r="J391" s="98">
        <f>IF(ISERROR(VLOOKUP('Salidas Pacientes'!$C391,'BD Pacientes'!$A:$I,7,FALSE)),"",VLOOKUP('Salidas Pacientes'!$C391,'BD Pacientes'!$A:$I,7,FALSE))</f>
        <v>0</v>
      </c>
      <c r="K391" s="99">
        <f>IF(ISERROR(VLOOKUP('Salidas Pacientes'!$C391,'BD Pacientes'!$A:$I,8,FALSE)),"",VLOOKUP('Salidas Pacientes'!$C391,'BD Pacientes'!$A:$I,8,FALSE))</f>
        <v>0</v>
      </c>
      <c r="L391" s="17">
        <f>IF(ISERROR(VLOOKUP('Salidas Pacientes'!$C391,'BD Pacientes'!$A:$I,9,FALSE)),"",VLOOKUP('Salidas Pacientes'!$C391,'BD Pacientes'!$A:$I,9,FALSE))</f>
        <v>0</v>
      </c>
      <c r="M391" s="17" t="s">
        <v>47</v>
      </c>
      <c r="N391" s="16" t="str">
        <f>IF(ISERROR(VLOOKUP('Salidas Pacientes'!$M391,Inventario!$A$2:$M$21,2,FALSE)),"",VLOOKUP('Salidas Pacientes'!$M391,Inventario!$A$2:$M$21,2,FALSE))</f>
        <v>Nimenrix</v>
      </c>
      <c r="O391" s="16" t="str">
        <f>IF(ISERROR(VLOOKUP('Salidas Pacientes'!$M391,Inventario!$A$2:$M$21,3,FALSE)),"",VLOOKUP('Salidas Pacientes'!$M391,Inventario!$A$2:$M$21,3,FALSE))</f>
        <v>Meningococo</v>
      </c>
      <c r="P391" s="100" t="str">
        <f>IF(ISERROR(VLOOKUP('Salidas Pacientes'!$M391,Inventario!$A$2:$M$21,4,FALSE)),"",VLOOKUP('Salidas Pacientes'!$M391,Inventario!$A$2:$M$21,4,FALSE))</f>
        <v>Cobo Medical</v>
      </c>
      <c r="Q391" s="100" t="str">
        <f>IF(ISERROR(VLOOKUP('Salidas Pacientes'!$M391,Inventario!$A$2:$M$21,5,FALSE)),"",VLOOKUP('Salidas Pacientes'!$M391,Inventario!$A$2:$M$21,5,FALSE))</f>
        <v>Pfizer</v>
      </c>
      <c r="R391" s="17" t="str">
        <f>IF(ISERROR(VLOOKUP('Salidas Pacientes'!$M391,Inventario!$A$2:$M$21,6,FALSE)),"",VLOOKUP('Salidas Pacientes'!$M391,Inventario!$A$2:$M$21,6,FALSE))</f>
        <v>3904</v>
      </c>
      <c r="S391" s="101" t="s">
        <v>173</v>
      </c>
      <c r="T391" s="102">
        <f>IF(ISERROR(VLOOKUP('Salidas Pacientes'!$S391,Entradas!$H$1:$I$412,2,FALSE)),"",VLOOKUP('Salidas Pacientes'!$S391,Entradas!$H$1:$I$412,2,FALSE))</f>
        <v>45077</v>
      </c>
      <c r="U391" s="98"/>
      <c r="V391" s="98">
        <v>1</v>
      </c>
      <c r="W391" s="105"/>
    </row>
    <row r="392" spans="1:23" ht="15.75" hidden="1" customHeight="1" outlineLevel="1">
      <c r="A392" s="95">
        <v>44622</v>
      </c>
      <c r="B392" s="95" t="s">
        <v>276</v>
      </c>
      <c r="C392" s="98">
        <v>1232816624</v>
      </c>
      <c r="D392" s="17" t="str">
        <f>IF(ISERROR(VLOOKUP('Salidas Pacientes'!$C392,'BD Pacientes'!$A:I,2,FALSE)),"",VLOOKUP('Salidas Pacientes'!$C392,'BD Pacientes'!$A:I,2,FALSE))</f>
        <v>RC</v>
      </c>
      <c r="E392" s="16" t="str">
        <f>IF(ISERROR(VLOOKUP('Salidas Pacientes'!$C392,'BD Pacientes'!$A:I,3,FALSE)),"",VLOOKUP('Salidas Pacientes'!$C392,'BD Pacientes'!$A:I,3,FALSE))</f>
        <v>RONALDO CELIS SINISTERRA</v>
      </c>
      <c r="F392" s="17" t="str">
        <f>IF(ISERROR(VLOOKUP('Salidas Pacientes'!$C392,'BD Pacientes'!$A:I,4,FALSE)),"",VLOOKUP('Salidas Pacientes'!$C392,'BD Pacientes'!$A:I,4,FALSE))</f>
        <v>M</v>
      </c>
      <c r="G392" s="95">
        <f>IF(ISERROR(VLOOKUP('Salidas Pacientes'!$C392,'BD Pacientes'!$A:I,5,FALSE)),"",VLOOKUP('Salidas Pacientes'!$C392,'BD Pacientes'!$A:I,5,FALSE))</f>
        <v>0</v>
      </c>
      <c r="H392" s="95" t="str">
        <f t="shared" ca="1" si="0"/>
        <v>123 año, 7 mes</v>
      </c>
      <c r="I392" s="97" t="str">
        <f>IF(ISERROR(VLOOKUP('Salidas Pacientes'!$C392,'BD Pacientes'!$A:$I,6,FALSE)),"",VLOOKUP('Salidas Pacientes'!$C392,'BD Pacientes'!$A:$I,6,FALSE))</f>
        <v>CRA 4 B #45-26</v>
      </c>
      <c r="J392" s="98">
        <f>IF(ISERROR(VLOOKUP('Salidas Pacientes'!$C392,'BD Pacientes'!$A:$I,7,FALSE)),"",VLOOKUP('Salidas Pacientes'!$C392,'BD Pacientes'!$A:$I,7,FALSE))</f>
        <v>0</v>
      </c>
      <c r="K392" s="99">
        <f>IF(ISERROR(VLOOKUP('Salidas Pacientes'!$C392,'BD Pacientes'!$A:$I,8,FALSE)),"",VLOOKUP('Salidas Pacientes'!$C392,'BD Pacientes'!$A:$I,8,FALSE))</f>
        <v>0</v>
      </c>
      <c r="L392" s="17">
        <f>IF(ISERROR(VLOOKUP('Salidas Pacientes'!$C392,'BD Pacientes'!$A:$I,9,FALSE)),"",VLOOKUP('Salidas Pacientes'!$C392,'BD Pacientes'!$A:$I,9,FALSE))</f>
        <v>0</v>
      </c>
      <c r="M392" s="17" t="s">
        <v>47</v>
      </c>
      <c r="N392" s="16" t="str">
        <f>IF(ISERROR(VLOOKUP('Salidas Pacientes'!$M392,Inventario!$A$2:$M$21,2,FALSE)),"",VLOOKUP('Salidas Pacientes'!$M392,Inventario!$A$2:$M$21,2,FALSE))</f>
        <v>Nimenrix</v>
      </c>
      <c r="O392" s="16" t="str">
        <f>IF(ISERROR(VLOOKUP('Salidas Pacientes'!$M392,Inventario!$A$2:$M$21,3,FALSE)),"",VLOOKUP('Salidas Pacientes'!$M392,Inventario!$A$2:$M$21,3,FALSE))</f>
        <v>Meningococo</v>
      </c>
      <c r="P392" s="100" t="str">
        <f>IF(ISERROR(VLOOKUP('Salidas Pacientes'!$M392,Inventario!$A$2:$M$21,4,FALSE)),"",VLOOKUP('Salidas Pacientes'!$M392,Inventario!$A$2:$M$21,4,FALSE))</f>
        <v>Cobo Medical</v>
      </c>
      <c r="Q392" s="100" t="str">
        <f>IF(ISERROR(VLOOKUP('Salidas Pacientes'!$M392,Inventario!$A$2:$M$21,5,FALSE)),"",VLOOKUP('Salidas Pacientes'!$M392,Inventario!$A$2:$M$21,5,FALSE))</f>
        <v>Pfizer</v>
      </c>
      <c r="R392" s="17" t="str">
        <f>IF(ISERROR(VLOOKUP('Salidas Pacientes'!$M392,Inventario!$A$2:$M$21,6,FALSE)),"",VLOOKUP('Salidas Pacientes'!$M392,Inventario!$A$2:$M$21,6,FALSE))</f>
        <v>3904</v>
      </c>
      <c r="S392" s="101" t="s">
        <v>173</v>
      </c>
      <c r="T392" s="102">
        <f>IF(ISERROR(VLOOKUP('Salidas Pacientes'!$S392,Entradas!$H$1:$I$412,2,FALSE)),"",VLOOKUP('Salidas Pacientes'!$S392,Entradas!$H$1:$I$412,2,FALSE))</f>
        <v>45077</v>
      </c>
      <c r="U392" s="98"/>
      <c r="V392" s="98">
        <v>1</v>
      </c>
      <c r="W392" s="105"/>
    </row>
    <row r="393" spans="1:23" ht="15.75" hidden="1" customHeight="1" outlineLevel="1">
      <c r="A393" s="95">
        <v>44623</v>
      </c>
      <c r="B393" s="95" t="s">
        <v>276</v>
      </c>
      <c r="C393" s="98">
        <v>1232814937</v>
      </c>
      <c r="D393" s="17" t="str">
        <f>IF(ISERROR(VLOOKUP('Salidas Pacientes'!$C393,'BD Pacientes'!$A:I,2,FALSE)),"",VLOOKUP('Salidas Pacientes'!$C393,'BD Pacientes'!$A:I,2,FALSE))</f>
        <v>RC</v>
      </c>
      <c r="E393" s="16" t="str">
        <f>IF(ISERROR(VLOOKUP('Salidas Pacientes'!$C393,'BD Pacientes'!$A:I,3,FALSE)),"",VLOOKUP('Salidas Pacientes'!$C393,'BD Pacientes'!$A:I,3,FALSE))</f>
        <v>SAMANTHA ARIAS AGUDELO</v>
      </c>
      <c r="F393" s="17" t="str">
        <f>IF(ISERROR(VLOOKUP('Salidas Pacientes'!$C393,'BD Pacientes'!$A:I,4,FALSE)),"",VLOOKUP('Salidas Pacientes'!$C393,'BD Pacientes'!$A:I,4,FALSE))</f>
        <v>F</v>
      </c>
      <c r="G393" s="95">
        <f>IF(ISERROR(VLOOKUP('Salidas Pacientes'!$C393,'BD Pacientes'!$A:I,5,FALSE)),"",VLOOKUP('Salidas Pacientes'!$C393,'BD Pacientes'!$A:I,5,FALSE))</f>
        <v>0</v>
      </c>
      <c r="H393" s="95" t="str">
        <f t="shared" ca="1" si="0"/>
        <v>123 año, 7 mes</v>
      </c>
      <c r="I393" s="97" t="str">
        <f>IF(ISERROR(VLOOKUP('Salidas Pacientes'!$C393,'BD Pacientes'!$A:$I,6,FALSE)),"",VLOOKUP('Salidas Pacientes'!$C393,'BD Pacientes'!$A:$I,6,FALSE))</f>
        <v>CALLE 18 # 69-100 APTO 303E</v>
      </c>
      <c r="J393" s="98">
        <f>IF(ISERROR(VLOOKUP('Salidas Pacientes'!$C393,'BD Pacientes'!$A:$I,7,FALSE)),"",VLOOKUP('Salidas Pacientes'!$C393,'BD Pacientes'!$A:$I,7,FALSE))</f>
        <v>0</v>
      </c>
      <c r="K393" s="99">
        <f>IF(ISERROR(VLOOKUP('Salidas Pacientes'!$C393,'BD Pacientes'!$A:$I,8,FALSE)),"",VLOOKUP('Salidas Pacientes'!$C393,'BD Pacientes'!$A:$I,8,FALSE))</f>
        <v>0</v>
      </c>
      <c r="L393" s="17">
        <f>IF(ISERROR(VLOOKUP('Salidas Pacientes'!$C393,'BD Pacientes'!$A:$I,9,FALSE)),"",VLOOKUP('Salidas Pacientes'!$C393,'BD Pacientes'!$A:$I,9,FALSE))</f>
        <v>0</v>
      </c>
      <c r="M393" s="17" t="s">
        <v>47</v>
      </c>
      <c r="N393" s="16" t="str">
        <f>IF(ISERROR(VLOOKUP('Salidas Pacientes'!$M393,Inventario!$A$2:$M$21,2,FALSE)),"",VLOOKUP('Salidas Pacientes'!$M393,Inventario!$A$2:$M$21,2,FALSE))</f>
        <v>Nimenrix</v>
      </c>
      <c r="O393" s="16" t="str">
        <f>IF(ISERROR(VLOOKUP('Salidas Pacientes'!$M393,Inventario!$A$2:$M$21,3,FALSE)),"",VLOOKUP('Salidas Pacientes'!$M393,Inventario!$A$2:$M$21,3,FALSE))</f>
        <v>Meningococo</v>
      </c>
      <c r="P393" s="100" t="str">
        <f>IF(ISERROR(VLOOKUP('Salidas Pacientes'!$M393,Inventario!$A$2:$M$21,4,FALSE)),"",VLOOKUP('Salidas Pacientes'!$M393,Inventario!$A$2:$M$21,4,FALSE))</f>
        <v>Cobo Medical</v>
      </c>
      <c r="Q393" s="100" t="str">
        <f>IF(ISERROR(VLOOKUP('Salidas Pacientes'!$M393,Inventario!$A$2:$M$21,5,FALSE)),"",VLOOKUP('Salidas Pacientes'!$M393,Inventario!$A$2:$M$21,5,FALSE))</f>
        <v>Pfizer</v>
      </c>
      <c r="R393" s="17" t="str">
        <f>IF(ISERROR(VLOOKUP('Salidas Pacientes'!$M393,Inventario!$A$2:$M$21,6,FALSE)),"",VLOOKUP('Salidas Pacientes'!$M393,Inventario!$A$2:$M$21,6,FALSE))</f>
        <v>3904</v>
      </c>
      <c r="S393" s="101" t="s">
        <v>173</v>
      </c>
      <c r="T393" s="102">
        <f>IF(ISERROR(VLOOKUP('Salidas Pacientes'!$S393,Entradas!$H$1:$I$412,2,FALSE)),"",VLOOKUP('Salidas Pacientes'!$S393,Entradas!$H$1:$I$412,2,FALSE))</f>
        <v>45077</v>
      </c>
      <c r="U393" s="98"/>
      <c r="V393" s="98">
        <v>1</v>
      </c>
      <c r="W393" s="105"/>
    </row>
    <row r="394" spans="1:23" ht="15.75" hidden="1" customHeight="1" outlineLevel="1">
      <c r="A394" s="95">
        <v>44623</v>
      </c>
      <c r="B394" s="95" t="s">
        <v>276</v>
      </c>
      <c r="C394" s="98">
        <v>1104842546</v>
      </c>
      <c r="D394" s="17" t="str">
        <f>IF(ISERROR(VLOOKUP('Salidas Pacientes'!$C394,'BD Pacientes'!$A:I,2,FALSE)),"",VLOOKUP('Salidas Pacientes'!$C394,'BD Pacientes'!$A:I,2,FALSE))</f>
        <v>RC</v>
      </c>
      <c r="E394" s="16" t="str">
        <f>IF(ISERROR(VLOOKUP('Salidas Pacientes'!$C394,'BD Pacientes'!$A:I,3,FALSE)),"",VLOOKUP('Salidas Pacientes'!$C394,'BD Pacientes'!$A:I,3,FALSE))</f>
        <v>SALOME CESPEDES HENAO</v>
      </c>
      <c r="F394" s="17" t="str">
        <f>IF(ISERROR(VLOOKUP('Salidas Pacientes'!$C394,'BD Pacientes'!$A:I,4,FALSE)),"",VLOOKUP('Salidas Pacientes'!$C394,'BD Pacientes'!$A:I,4,FALSE))</f>
        <v>F</v>
      </c>
      <c r="G394" s="95">
        <f>IF(ISERROR(VLOOKUP('Salidas Pacientes'!$C394,'BD Pacientes'!$A:I,5,FALSE)),"",VLOOKUP('Salidas Pacientes'!$C394,'BD Pacientes'!$A:I,5,FALSE))</f>
        <v>43169</v>
      </c>
      <c r="H394" s="95" t="str">
        <f t="shared" ca="1" si="0"/>
        <v>5 año, 5 mes</v>
      </c>
      <c r="I394" s="97" t="str">
        <f>IF(ISERROR(VLOOKUP('Salidas Pacientes'!$C394,'BD Pacientes'!$A:$I,6,FALSE)),"",VLOOKUP('Salidas Pacientes'!$C394,'BD Pacientes'!$A:$I,6,FALSE))</f>
        <v>CALLE 59B # 2-24</v>
      </c>
      <c r="J394" s="98">
        <f>IF(ISERROR(VLOOKUP('Salidas Pacientes'!$C394,'BD Pacientes'!$A:$I,7,FALSE)),"",VLOOKUP('Salidas Pacientes'!$C394,'BD Pacientes'!$A:$I,7,FALSE))</f>
        <v>1107062622</v>
      </c>
      <c r="K394" s="99" t="str">
        <f>IF(ISERROR(VLOOKUP('Salidas Pacientes'!$C394,'BD Pacientes'!$A:$I,8,FALSE)),"",VLOOKUP('Salidas Pacientes'!$C394,'BD Pacientes'!$A:$I,8,FALSE))</f>
        <v>LINA HENAO</v>
      </c>
      <c r="L394" s="17">
        <f>IF(ISERROR(VLOOKUP('Salidas Pacientes'!$C394,'BD Pacientes'!$A:$I,9,FALSE)),"",VLOOKUP('Salidas Pacientes'!$C394,'BD Pacientes'!$A:$I,9,FALSE))</f>
        <v>3173294127</v>
      </c>
      <c r="M394" s="17" t="s">
        <v>54</v>
      </c>
      <c r="N394" s="16" t="str">
        <f>IF(ISERROR(VLOOKUP('Salidas Pacientes'!$M394,Inventario!$A$2:$M$21,2,FALSE)),"",VLOOKUP('Salidas Pacientes'!$M394,Inventario!$A$2:$M$21,2,FALSE))</f>
        <v>Prevenar</v>
      </c>
      <c r="O394" s="16" t="str">
        <f>IF(ISERROR(VLOOKUP('Salidas Pacientes'!$M394,Inventario!$A$2:$M$21,3,FALSE)),"",VLOOKUP('Salidas Pacientes'!$M394,Inventario!$A$2:$M$21,3,FALSE))</f>
        <v>Neumococo 13V</v>
      </c>
      <c r="P394" s="100" t="str">
        <f>IF(ISERROR(VLOOKUP('Salidas Pacientes'!$M394,Inventario!$A$2:$M$21,4,FALSE)),"",VLOOKUP('Salidas Pacientes'!$M394,Inventario!$A$2:$M$21,4,FALSE))</f>
        <v>Cobo Medical</v>
      </c>
      <c r="Q394" s="100" t="str">
        <f>IF(ISERROR(VLOOKUP('Salidas Pacientes'!$M394,Inventario!$A$2:$M$21,5,FALSE)),"",VLOOKUP('Salidas Pacientes'!$M394,Inventario!$A$2:$M$21,5,FALSE))</f>
        <v>Pfizer</v>
      </c>
      <c r="R394" s="17" t="str">
        <f>IF(ISERROR(VLOOKUP('Salidas Pacientes'!$M394,Inventario!$A$2:$M$21,6,FALSE)),"",VLOOKUP('Salidas Pacientes'!$M394,Inventario!$A$2:$M$21,6,FALSE))</f>
        <v>2156</v>
      </c>
      <c r="S394" s="101" t="s">
        <v>188</v>
      </c>
      <c r="T394" s="102">
        <f>IF(ISERROR(VLOOKUP('Salidas Pacientes'!$S394,Entradas!$H$1:$I$412,2,FALSE)),"",VLOOKUP('Salidas Pacientes'!$S394,Entradas!$H$1:$I$412,2,FALSE))</f>
        <v>45199</v>
      </c>
      <c r="U394" s="98"/>
      <c r="V394" s="98">
        <v>1</v>
      </c>
      <c r="W394" s="105"/>
    </row>
    <row r="395" spans="1:23" ht="15.75" hidden="1" customHeight="1" outlineLevel="1">
      <c r="A395" s="95">
        <v>44623</v>
      </c>
      <c r="B395" s="95" t="s">
        <v>276</v>
      </c>
      <c r="C395" s="98">
        <v>1112068495</v>
      </c>
      <c r="D395" s="17" t="str">
        <f>IF(ISERROR(VLOOKUP('Salidas Pacientes'!$C395,'BD Pacientes'!$A:I,2,FALSE)),"",VLOOKUP('Salidas Pacientes'!$C395,'BD Pacientes'!$A:I,2,FALSE))</f>
        <v>RC</v>
      </c>
      <c r="E395" s="16" t="str">
        <f>IF(ISERROR(VLOOKUP('Salidas Pacientes'!$C395,'BD Pacientes'!$A:I,3,FALSE)),"",VLOOKUP('Salidas Pacientes'!$C395,'BD Pacientes'!$A:I,3,FALSE))</f>
        <v>JUAN DAVID ZAPATA ORTIZ</v>
      </c>
      <c r="F395" s="17" t="str">
        <f>IF(ISERROR(VLOOKUP('Salidas Pacientes'!$C395,'BD Pacientes'!$A:I,4,FALSE)),"",VLOOKUP('Salidas Pacientes'!$C395,'BD Pacientes'!$A:I,4,FALSE))</f>
        <v>M</v>
      </c>
      <c r="G395" s="95">
        <f>IF(ISERROR(VLOOKUP('Salidas Pacientes'!$C395,'BD Pacientes'!$A:I,5,FALSE)),"",VLOOKUP('Salidas Pacientes'!$C395,'BD Pacientes'!$A:I,5,FALSE))</f>
        <v>0</v>
      </c>
      <c r="H395" s="95" t="str">
        <f t="shared" ca="1" si="0"/>
        <v>123 año, 7 mes</v>
      </c>
      <c r="I395" s="97" t="str">
        <f>IF(ISERROR(VLOOKUP('Salidas Pacientes'!$C395,'BD Pacientes'!$A:$I,6,FALSE)),"",VLOOKUP('Salidas Pacientes'!$C395,'BD Pacientes'!$A:$I,6,FALSE))</f>
        <v>AV 4BN # 58-62</v>
      </c>
      <c r="J395" s="98">
        <f>IF(ISERROR(VLOOKUP('Salidas Pacientes'!$C395,'BD Pacientes'!$A:$I,7,FALSE)),"",VLOOKUP('Salidas Pacientes'!$C395,'BD Pacientes'!$A:$I,7,FALSE))</f>
        <v>0</v>
      </c>
      <c r="K395" s="99">
        <f>IF(ISERROR(VLOOKUP('Salidas Pacientes'!$C395,'BD Pacientes'!$A:$I,8,FALSE)),"",VLOOKUP('Salidas Pacientes'!$C395,'BD Pacientes'!$A:$I,8,FALSE))</f>
        <v>0</v>
      </c>
      <c r="L395" s="17">
        <f>IF(ISERROR(VLOOKUP('Salidas Pacientes'!$C395,'BD Pacientes'!$A:$I,9,FALSE)),"",VLOOKUP('Salidas Pacientes'!$C395,'BD Pacientes'!$A:$I,9,FALSE))</f>
        <v>0</v>
      </c>
      <c r="M395" s="17" t="s">
        <v>73</v>
      </c>
      <c r="N395" s="16" t="str">
        <f>IF(ISERROR(VLOOKUP('Salidas Pacientes'!$M395,Inventario!$A$2:$M$21,2,FALSE)),"",VLOOKUP('Salidas Pacientes'!$M395,Inventario!$A$2:$M$21,2,FALSE))</f>
        <v>Pentaxim</v>
      </c>
      <c r="O395" s="16" t="str">
        <f>IF(ISERROR(VLOOKUP('Salidas Pacientes'!$M395,Inventario!$A$2:$M$21,3,FALSE)),"",VLOOKUP('Salidas Pacientes'!$M395,Inventario!$A$2:$M$21,3,FALSE))</f>
        <v>Difteria-Tosferina, tetano, polio, haemophilus</v>
      </c>
      <c r="P395" s="100" t="str">
        <f>IF(ISERROR(VLOOKUP('Salidas Pacientes'!$M395,Inventario!$A$2:$M$21,4,FALSE)),"",VLOOKUP('Salidas Pacientes'!$M395,Inventario!$A$2:$M$21,4,FALSE))</f>
        <v>IPS FARALLONES</v>
      </c>
      <c r="Q395" s="100" t="str">
        <f>IF(ISERROR(VLOOKUP('Salidas Pacientes'!$M395,Inventario!$A$2:$M$21,5,FALSE)),"",VLOOKUP('Salidas Pacientes'!$M395,Inventario!$A$2:$M$21,5,FALSE))</f>
        <v>Sanofi</v>
      </c>
      <c r="R395" s="17" t="str">
        <f>IF(ISERROR(VLOOKUP('Salidas Pacientes'!$M395,Inventario!$A$2:$M$21,6,FALSE)),"",VLOOKUP('Salidas Pacientes'!$M395,Inventario!$A$2:$M$21,6,FALSE))</f>
        <v>2800</v>
      </c>
      <c r="S395" s="101" t="s">
        <v>160</v>
      </c>
      <c r="T395" s="102">
        <f>IF(ISERROR(VLOOKUP('Salidas Pacientes'!$S395,Entradas!$H$1:$I$412,2,FALSE)),"",VLOOKUP('Salidas Pacientes'!$S395,Entradas!$H$1:$I$412,2,FALSE))</f>
        <v>44803</v>
      </c>
      <c r="U395" s="98"/>
      <c r="V395" s="98">
        <v>1</v>
      </c>
      <c r="W395" s="105"/>
    </row>
    <row r="396" spans="1:23" ht="15.75" hidden="1" customHeight="1" outlineLevel="1">
      <c r="A396" s="95">
        <v>44623</v>
      </c>
      <c r="B396" s="95" t="s">
        <v>276</v>
      </c>
      <c r="C396" s="98">
        <v>1112068495</v>
      </c>
      <c r="D396" s="17" t="str">
        <f>IF(ISERROR(VLOOKUP('Salidas Pacientes'!$C396,'BD Pacientes'!$A:I,2,FALSE)),"",VLOOKUP('Salidas Pacientes'!$C396,'BD Pacientes'!$A:I,2,FALSE))</f>
        <v>RC</v>
      </c>
      <c r="E396" s="16" t="str">
        <f>IF(ISERROR(VLOOKUP('Salidas Pacientes'!$C396,'BD Pacientes'!$A:I,3,FALSE)),"",VLOOKUP('Salidas Pacientes'!$C396,'BD Pacientes'!$A:I,3,FALSE))</f>
        <v>JUAN DAVID ZAPATA ORTIZ</v>
      </c>
      <c r="F396" s="17" t="str">
        <f>IF(ISERROR(VLOOKUP('Salidas Pacientes'!$C396,'BD Pacientes'!$A:I,4,FALSE)),"",VLOOKUP('Salidas Pacientes'!$C396,'BD Pacientes'!$A:I,4,FALSE))</f>
        <v>M</v>
      </c>
      <c r="G396" s="95">
        <f>IF(ISERROR(VLOOKUP('Salidas Pacientes'!$C396,'BD Pacientes'!$A:I,5,FALSE)),"",VLOOKUP('Salidas Pacientes'!$C396,'BD Pacientes'!$A:I,5,FALSE))</f>
        <v>0</v>
      </c>
      <c r="H396" s="95" t="str">
        <f t="shared" ca="1" si="0"/>
        <v>123 año, 7 mes</v>
      </c>
      <c r="I396" s="97" t="str">
        <f>IF(ISERROR(VLOOKUP('Salidas Pacientes'!$C396,'BD Pacientes'!$A:$I,6,FALSE)),"",VLOOKUP('Salidas Pacientes'!$C396,'BD Pacientes'!$A:$I,6,FALSE))</f>
        <v>AV 4BN # 58-62</v>
      </c>
      <c r="J396" s="98">
        <f>IF(ISERROR(VLOOKUP('Salidas Pacientes'!$C396,'BD Pacientes'!$A:$I,7,FALSE)),"",VLOOKUP('Salidas Pacientes'!$C396,'BD Pacientes'!$A:$I,7,FALSE))</f>
        <v>0</v>
      </c>
      <c r="K396" s="99">
        <f>IF(ISERROR(VLOOKUP('Salidas Pacientes'!$C396,'BD Pacientes'!$A:$I,8,FALSE)),"",VLOOKUP('Salidas Pacientes'!$C396,'BD Pacientes'!$A:$I,8,FALSE))</f>
        <v>0</v>
      </c>
      <c r="L396" s="17">
        <f>IF(ISERROR(VLOOKUP('Salidas Pacientes'!$C396,'BD Pacientes'!$A:$I,9,FALSE)),"",VLOOKUP('Salidas Pacientes'!$C396,'BD Pacientes'!$A:$I,9,FALSE))</f>
        <v>0</v>
      </c>
      <c r="M396" s="17" t="s">
        <v>85</v>
      </c>
      <c r="N396" s="16" t="str">
        <f>IF(ISERROR(VLOOKUP('Salidas Pacientes'!$M396,Inventario!$A$2:$M$21,2,FALSE)),"",VLOOKUP('Salidas Pacientes'!$M396,Inventario!$A$2:$M$21,2,FALSE))</f>
        <v xml:space="preserve">Avaxim 80 </v>
      </c>
      <c r="O396" s="16" t="str">
        <f>IF(ISERROR(VLOOKUP('Salidas Pacientes'!$M396,Inventario!$A$2:$M$21,3,FALSE)),"",VLOOKUP('Salidas Pacientes'!$M396,Inventario!$A$2:$M$21,3,FALSE))</f>
        <v>Hepatitis A niño</v>
      </c>
      <c r="P396" s="100" t="str">
        <f>IF(ISERROR(VLOOKUP('Salidas Pacientes'!$M396,Inventario!$A$2:$M$21,4,FALSE)),"",VLOOKUP('Salidas Pacientes'!$M396,Inventario!$A$2:$M$21,4,FALSE))</f>
        <v>IPS FARALLONES</v>
      </c>
      <c r="Q396" s="100" t="str">
        <f>IF(ISERROR(VLOOKUP('Salidas Pacientes'!$M396,Inventario!$A$2:$M$21,5,FALSE)),"",VLOOKUP('Salidas Pacientes'!$M396,Inventario!$A$2:$M$21,5,FALSE))</f>
        <v>Sanofi</v>
      </c>
      <c r="R396" s="17" t="str">
        <f>IF(ISERROR(VLOOKUP('Salidas Pacientes'!$M396,Inventario!$A$2:$M$21,6,FALSE)),"",VLOOKUP('Salidas Pacientes'!$M396,Inventario!$A$2:$M$21,6,FALSE))</f>
        <v>2500</v>
      </c>
      <c r="S396" s="101" t="s">
        <v>183</v>
      </c>
      <c r="T396" s="102">
        <f>IF(ISERROR(VLOOKUP('Salidas Pacientes'!$S396,Entradas!$H$1:$I$412,2,FALSE)),"",VLOOKUP('Salidas Pacientes'!$S396,Entradas!$H$1:$I$412,2,FALSE))</f>
        <v>44957</v>
      </c>
      <c r="U396" s="98"/>
      <c r="V396" s="98">
        <v>1</v>
      </c>
      <c r="W396" s="105"/>
    </row>
    <row r="397" spans="1:23" ht="15.75" hidden="1" customHeight="1" outlineLevel="1">
      <c r="A397" s="95">
        <v>44623</v>
      </c>
      <c r="B397" s="95" t="s">
        <v>276</v>
      </c>
      <c r="C397" s="98">
        <v>1112068495</v>
      </c>
      <c r="D397" s="17" t="str">
        <f>IF(ISERROR(VLOOKUP('Salidas Pacientes'!$C397,'BD Pacientes'!$A:I,2,FALSE)),"",VLOOKUP('Salidas Pacientes'!$C397,'BD Pacientes'!$A:I,2,FALSE))</f>
        <v>RC</v>
      </c>
      <c r="E397" s="16" t="str">
        <f>IF(ISERROR(VLOOKUP('Salidas Pacientes'!$C397,'BD Pacientes'!$A:I,3,FALSE)),"",VLOOKUP('Salidas Pacientes'!$C397,'BD Pacientes'!$A:I,3,FALSE))</f>
        <v>JUAN DAVID ZAPATA ORTIZ</v>
      </c>
      <c r="F397" s="17" t="str">
        <f>IF(ISERROR(VLOOKUP('Salidas Pacientes'!$C397,'BD Pacientes'!$A:I,4,FALSE)),"",VLOOKUP('Salidas Pacientes'!$C397,'BD Pacientes'!$A:I,4,FALSE))</f>
        <v>M</v>
      </c>
      <c r="G397" s="95">
        <f>IF(ISERROR(VLOOKUP('Salidas Pacientes'!$C397,'BD Pacientes'!$A:I,5,FALSE)),"",VLOOKUP('Salidas Pacientes'!$C397,'BD Pacientes'!$A:I,5,FALSE))</f>
        <v>0</v>
      </c>
      <c r="H397" s="95" t="str">
        <f t="shared" ca="1" si="0"/>
        <v>123 año, 7 mes</v>
      </c>
      <c r="I397" s="97" t="str">
        <f>IF(ISERROR(VLOOKUP('Salidas Pacientes'!$C397,'BD Pacientes'!$A:$I,6,FALSE)),"",VLOOKUP('Salidas Pacientes'!$C397,'BD Pacientes'!$A:$I,6,FALSE))</f>
        <v>AV 4BN # 58-62</v>
      </c>
      <c r="J397" s="98">
        <f>IF(ISERROR(VLOOKUP('Salidas Pacientes'!$C397,'BD Pacientes'!$A:$I,7,FALSE)),"",VLOOKUP('Salidas Pacientes'!$C397,'BD Pacientes'!$A:$I,7,FALSE))</f>
        <v>0</v>
      </c>
      <c r="K397" s="99">
        <f>IF(ISERROR(VLOOKUP('Salidas Pacientes'!$C397,'BD Pacientes'!$A:$I,8,FALSE)),"",VLOOKUP('Salidas Pacientes'!$C397,'BD Pacientes'!$A:$I,8,FALSE))</f>
        <v>0</v>
      </c>
      <c r="L397" s="17">
        <f>IF(ISERROR(VLOOKUP('Salidas Pacientes'!$C397,'BD Pacientes'!$A:$I,9,FALSE)),"",VLOOKUP('Salidas Pacientes'!$C397,'BD Pacientes'!$A:$I,9,FALSE))</f>
        <v>0</v>
      </c>
      <c r="M397" s="17" t="s">
        <v>81</v>
      </c>
      <c r="N397" s="16" t="str">
        <f>IF(ISERROR(VLOOKUP('Salidas Pacientes'!$M397,Inventario!$A$2:$M$21,2,FALSE)),"",VLOOKUP('Salidas Pacientes'!$M397,Inventario!$A$2:$M$21,2,FALSE))</f>
        <v>Stamaril</v>
      </c>
      <c r="O397" s="16" t="str">
        <f>IF(ISERROR(VLOOKUP('Salidas Pacientes'!$M397,Inventario!$A$2:$M$21,3,FALSE)),"",VLOOKUP('Salidas Pacientes'!$M397,Inventario!$A$2:$M$21,3,FALSE))</f>
        <v>Fiebre amarilla</v>
      </c>
      <c r="P397" s="100" t="str">
        <f>IF(ISERROR(VLOOKUP('Salidas Pacientes'!$M397,Inventario!$A$2:$M$21,4,FALSE)),"",VLOOKUP('Salidas Pacientes'!$M397,Inventario!$A$2:$M$21,4,FALSE))</f>
        <v>IPS FARALLONES</v>
      </c>
      <c r="Q397" s="100" t="str">
        <f>IF(ISERROR(VLOOKUP('Salidas Pacientes'!$M397,Inventario!$A$2:$M$21,5,FALSE)),"",VLOOKUP('Salidas Pacientes'!$M397,Inventario!$A$2:$M$21,5,FALSE))</f>
        <v>Sanofi</v>
      </c>
      <c r="R397" s="17" t="str">
        <f>IF(ISERROR(VLOOKUP('Salidas Pacientes'!$M397,Inventario!$A$2:$M$21,6,FALSE)),"",VLOOKUP('Salidas Pacientes'!$M397,Inventario!$A$2:$M$21,6,FALSE))</f>
        <v>3000</v>
      </c>
      <c r="S397" s="101" t="s">
        <v>286</v>
      </c>
      <c r="T397" s="102" t="str">
        <f>IF(ISERROR(VLOOKUP('Salidas Pacientes'!$S397,Entradas!$H$1:$I$412,2,FALSE)),"",VLOOKUP('Salidas Pacientes'!$S397,Entradas!$H$1:$I$412,2,FALSE))</f>
        <v/>
      </c>
      <c r="U397" s="98"/>
      <c r="V397" s="98">
        <v>1</v>
      </c>
      <c r="W397" s="105"/>
    </row>
    <row r="398" spans="1:23" ht="15.75" hidden="1" customHeight="1" outlineLevel="1">
      <c r="A398" s="95">
        <v>44625</v>
      </c>
      <c r="B398" s="95" t="s">
        <v>276</v>
      </c>
      <c r="C398" s="98">
        <v>1232815271</v>
      </c>
      <c r="D398" s="17" t="str">
        <f>IF(ISERROR(VLOOKUP('Salidas Pacientes'!$C398,'BD Pacientes'!$A:I,2,FALSE)),"",VLOOKUP('Salidas Pacientes'!$C398,'BD Pacientes'!$A:I,2,FALSE))</f>
        <v>RC</v>
      </c>
      <c r="E398" s="16" t="str">
        <f>IF(ISERROR(VLOOKUP('Salidas Pacientes'!$C398,'BD Pacientes'!$A:I,3,FALSE)),"",VLOOKUP('Salidas Pacientes'!$C398,'BD Pacientes'!$A:I,3,FALSE))</f>
        <v>SANTIAGO MENDOZA MANCO</v>
      </c>
      <c r="F398" s="17" t="str">
        <f>IF(ISERROR(VLOOKUP('Salidas Pacientes'!$C398,'BD Pacientes'!$A:I,4,FALSE)),"",VLOOKUP('Salidas Pacientes'!$C398,'BD Pacientes'!$A:I,4,FALSE))</f>
        <v>M</v>
      </c>
      <c r="G398" s="95">
        <f>IF(ISERROR(VLOOKUP('Salidas Pacientes'!$C398,'BD Pacientes'!$A:I,5,FALSE)),"",VLOOKUP('Salidas Pacientes'!$C398,'BD Pacientes'!$A:I,5,FALSE))</f>
        <v>0</v>
      </c>
      <c r="H398" s="95" t="str">
        <f t="shared" ca="1" si="0"/>
        <v>123 año, 7 mes</v>
      </c>
      <c r="I398" s="97" t="str">
        <f>IF(ISERROR(VLOOKUP('Salidas Pacientes'!$C398,'BD Pacientes'!$A:$I,6,FALSE)),"",VLOOKUP('Salidas Pacientes'!$C398,'BD Pacientes'!$A:$I,6,FALSE))</f>
        <v>CRA 106 # 44-67</v>
      </c>
      <c r="J398" s="98">
        <f>IF(ISERROR(VLOOKUP('Salidas Pacientes'!$C398,'BD Pacientes'!$A:$I,7,FALSE)),"",VLOOKUP('Salidas Pacientes'!$C398,'BD Pacientes'!$A:$I,7,FALSE))</f>
        <v>0</v>
      </c>
      <c r="K398" s="99">
        <f>IF(ISERROR(VLOOKUP('Salidas Pacientes'!$C398,'BD Pacientes'!$A:$I,8,FALSE)),"",VLOOKUP('Salidas Pacientes'!$C398,'BD Pacientes'!$A:$I,8,FALSE))</f>
        <v>0</v>
      </c>
      <c r="L398" s="17">
        <f>IF(ISERROR(VLOOKUP('Salidas Pacientes'!$C398,'BD Pacientes'!$A:$I,9,FALSE)),"",VLOOKUP('Salidas Pacientes'!$C398,'BD Pacientes'!$A:$I,9,FALSE))</f>
        <v>0</v>
      </c>
      <c r="M398" s="17" t="s">
        <v>58</v>
      </c>
      <c r="N398" s="16" t="str">
        <f>IF(ISERROR(VLOOKUP('Salidas Pacientes'!$M398,Inventario!$A$2:$M$21,2,FALSE)),"",VLOOKUP('Salidas Pacientes'!$M398,Inventario!$A$2:$M$21,2,FALSE))</f>
        <v>Proquad</v>
      </c>
      <c r="O398" s="16" t="str">
        <f>IF(ISERROR(VLOOKUP('Salidas Pacientes'!$M398,Inventario!$A$2:$M$21,3,FALSE)),"",VLOOKUP('Salidas Pacientes'!$M398,Inventario!$A$2:$M$21,3,FALSE))</f>
        <v>Sarampion + Rubeola + parotiditis + varicela</v>
      </c>
      <c r="P398" s="100" t="str">
        <f>IF(ISERROR(VLOOKUP('Salidas Pacientes'!$M398,Inventario!$A$2:$M$21,4,FALSE)),"",VLOOKUP('Salidas Pacientes'!$M398,Inventario!$A$2:$M$21,4,FALSE))</f>
        <v>IPS FARALLONES</v>
      </c>
      <c r="Q398" s="100" t="str">
        <f>IF(ISERROR(VLOOKUP('Salidas Pacientes'!$M398,Inventario!$A$2:$M$21,5,FALSE)),"",VLOOKUP('Salidas Pacientes'!$M398,Inventario!$A$2:$M$21,5,FALSE))</f>
        <v>Merck</v>
      </c>
      <c r="R398" s="17" t="str">
        <f>IF(ISERROR(VLOOKUP('Salidas Pacientes'!$M398,Inventario!$A$2:$M$21,6,FALSE)),"",VLOOKUP('Salidas Pacientes'!$M398,Inventario!$A$2:$M$21,6,FALSE))</f>
        <v>4200</v>
      </c>
      <c r="S398" s="101" t="s">
        <v>190</v>
      </c>
      <c r="T398" s="102">
        <f>IF(ISERROR(VLOOKUP('Salidas Pacientes'!$S398,Entradas!$H$1:$I$412,2,FALSE)),"",VLOOKUP('Salidas Pacientes'!$S398,Entradas!$H$1:$I$412,2,FALSE))</f>
        <v>44957</v>
      </c>
      <c r="U398" s="98"/>
      <c r="V398" s="98">
        <v>1</v>
      </c>
      <c r="W398" s="105"/>
    </row>
    <row r="399" spans="1:23" ht="15.75" hidden="1" customHeight="1" outlineLevel="1">
      <c r="A399" s="95">
        <v>44625</v>
      </c>
      <c r="B399" s="95" t="s">
        <v>276</v>
      </c>
      <c r="C399" s="98">
        <v>1232815271</v>
      </c>
      <c r="D399" s="17" t="str">
        <f>IF(ISERROR(VLOOKUP('Salidas Pacientes'!$C399,'BD Pacientes'!$A:I,2,FALSE)),"",VLOOKUP('Salidas Pacientes'!$C399,'BD Pacientes'!$A:I,2,FALSE))</f>
        <v>RC</v>
      </c>
      <c r="E399" s="16" t="str">
        <f>IF(ISERROR(VLOOKUP('Salidas Pacientes'!$C399,'BD Pacientes'!$A:I,3,FALSE)),"",VLOOKUP('Salidas Pacientes'!$C399,'BD Pacientes'!$A:I,3,FALSE))</f>
        <v>SANTIAGO MENDOZA MANCO</v>
      </c>
      <c r="F399" s="17" t="str">
        <f>IF(ISERROR(VLOOKUP('Salidas Pacientes'!$C399,'BD Pacientes'!$A:I,4,FALSE)),"",VLOOKUP('Salidas Pacientes'!$C399,'BD Pacientes'!$A:I,4,FALSE))</f>
        <v>M</v>
      </c>
      <c r="G399" s="95">
        <f>IF(ISERROR(VLOOKUP('Salidas Pacientes'!$C399,'BD Pacientes'!$A:I,5,FALSE)),"",VLOOKUP('Salidas Pacientes'!$C399,'BD Pacientes'!$A:I,5,FALSE))</f>
        <v>0</v>
      </c>
      <c r="H399" s="95" t="str">
        <f t="shared" ca="1" si="0"/>
        <v>123 año, 7 mes</v>
      </c>
      <c r="I399" s="97" t="str">
        <f>IF(ISERROR(VLOOKUP('Salidas Pacientes'!$C399,'BD Pacientes'!$A:$I,6,FALSE)),"",VLOOKUP('Salidas Pacientes'!$C399,'BD Pacientes'!$A:$I,6,FALSE))</f>
        <v>CRA 106 # 44-67</v>
      </c>
      <c r="J399" s="98">
        <f>IF(ISERROR(VLOOKUP('Salidas Pacientes'!$C399,'BD Pacientes'!$A:$I,7,FALSE)),"",VLOOKUP('Salidas Pacientes'!$C399,'BD Pacientes'!$A:$I,7,FALSE))</f>
        <v>0</v>
      </c>
      <c r="K399" s="99">
        <f>IF(ISERROR(VLOOKUP('Salidas Pacientes'!$C399,'BD Pacientes'!$A:$I,8,FALSE)),"",VLOOKUP('Salidas Pacientes'!$C399,'BD Pacientes'!$A:$I,8,FALSE))</f>
        <v>0</v>
      </c>
      <c r="L399" s="17">
        <f>IF(ISERROR(VLOOKUP('Salidas Pacientes'!$C399,'BD Pacientes'!$A:$I,9,FALSE)),"",VLOOKUP('Salidas Pacientes'!$C399,'BD Pacientes'!$A:$I,9,FALSE))</f>
        <v>0</v>
      </c>
      <c r="M399" s="17" t="s">
        <v>85</v>
      </c>
      <c r="N399" s="16" t="str">
        <f>IF(ISERROR(VLOOKUP('Salidas Pacientes'!$M399,Inventario!$A$2:$M$21,2,FALSE)),"",VLOOKUP('Salidas Pacientes'!$M399,Inventario!$A$2:$M$21,2,FALSE))</f>
        <v xml:space="preserve">Avaxim 80 </v>
      </c>
      <c r="O399" s="16" t="str">
        <f>IF(ISERROR(VLOOKUP('Salidas Pacientes'!$M399,Inventario!$A$2:$M$21,3,FALSE)),"",VLOOKUP('Salidas Pacientes'!$M399,Inventario!$A$2:$M$21,3,FALSE))</f>
        <v>Hepatitis A niño</v>
      </c>
      <c r="P399" s="100" t="str">
        <f>IF(ISERROR(VLOOKUP('Salidas Pacientes'!$M399,Inventario!$A$2:$M$21,4,FALSE)),"",VLOOKUP('Salidas Pacientes'!$M399,Inventario!$A$2:$M$21,4,FALSE))</f>
        <v>IPS FARALLONES</v>
      </c>
      <c r="Q399" s="100" t="str">
        <f>IF(ISERROR(VLOOKUP('Salidas Pacientes'!$M399,Inventario!$A$2:$M$21,5,FALSE)),"",VLOOKUP('Salidas Pacientes'!$M399,Inventario!$A$2:$M$21,5,FALSE))</f>
        <v>Sanofi</v>
      </c>
      <c r="R399" s="17" t="str">
        <f>IF(ISERROR(VLOOKUP('Salidas Pacientes'!$M399,Inventario!$A$2:$M$21,6,FALSE)),"",VLOOKUP('Salidas Pacientes'!$M399,Inventario!$A$2:$M$21,6,FALSE))</f>
        <v>2500</v>
      </c>
      <c r="S399" s="101" t="s">
        <v>183</v>
      </c>
      <c r="T399" s="102">
        <f>IF(ISERROR(VLOOKUP('Salidas Pacientes'!$S399,Entradas!$H$1:$I$412,2,FALSE)),"",VLOOKUP('Salidas Pacientes'!$S399,Entradas!$H$1:$I$412,2,FALSE))</f>
        <v>44957</v>
      </c>
      <c r="U399" s="98"/>
      <c r="V399" s="98">
        <v>1</v>
      </c>
      <c r="W399" s="105"/>
    </row>
    <row r="400" spans="1:23" ht="15.75" hidden="1" customHeight="1" outlineLevel="1">
      <c r="A400" s="95">
        <v>44625</v>
      </c>
      <c r="B400" s="95" t="s">
        <v>276</v>
      </c>
      <c r="C400" s="98">
        <v>1232818678</v>
      </c>
      <c r="D400" s="17" t="str">
        <f>IF(ISERROR(VLOOKUP('Salidas Pacientes'!$C400,'BD Pacientes'!$A:I,2,FALSE)),"",VLOOKUP('Salidas Pacientes'!$C400,'BD Pacientes'!$A:I,2,FALSE))</f>
        <v>RC</v>
      </c>
      <c r="E400" s="16" t="str">
        <f>IF(ISERROR(VLOOKUP('Salidas Pacientes'!$C400,'BD Pacientes'!$A:I,3,FALSE)),"",VLOOKUP('Salidas Pacientes'!$C400,'BD Pacientes'!$A:I,3,FALSE))</f>
        <v>HIROSHI HAYASHI CARDOZO</v>
      </c>
      <c r="F400" s="17" t="str">
        <f>IF(ISERROR(VLOOKUP('Salidas Pacientes'!$C400,'BD Pacientes'!$A:I,4,FALSE)),"",VLOOKUP('Salidas Pacientes'!$C400,'BD Pacientes'!$A:I,4,FALSE))</f>
        <v>M</v>
      </c>
      <c r="G400" s="95">
        <f>IF(ISERROR(VLOOKUP('Salidas Pacientes'!$C400,'BD Pacientes'!$A:I,5,FALSE)),"",VLOOKUP('Salidas Pacientes'!$C400,'BD Pacientes'!$A:I,5,FALSE))</f>
        <v>44557</v>
      </c>
      <c r="H400" s="95" t="str">
        <f t="shared" ca="1" si="0"/>
        <v>1 año, 7 mes</v>
      </c>
      <c r="I400" s="97" t="str">
        <f>IF(ISERROR(VLOOKUP('Salidas Pacientes'!$C400,'BD Pacientes'!$A:$I,6,FALSE)),"",VLOOKUP('Salidas Pacientes'!$C400,'BD Pacientes'!$A:$I,6,FALSE))</f>
        <v>CRA 18E # 7-26</v>
      </c>
      <c r="J400" s="98">
        <f>IF(ISERROR(VLOOKUP('Salidas Pacientes'!$C400,'BD Pacientes'!$A:$I,7,FALSE)),"",VLOOKUP('Salidas Pacientes'!$C400,'BD Pacientes'!$A:$I,7,FALSE))</f>
        <v>0</v>
      </c>
      <c r="K400" s="99">
        <f>IF(ISERROR(VLOOKUP('Salidas Pacientes'!$C400,'BD Pacientes'!$A:$I,8,FALSE)),"",VLOOKUP('Salidas Pacientes'!$C400,'BD Pacientes'!$A:$I,8,FALSE))</f>
        <v>0</v>
      </c>
      <c r="L400" s="17">
        <f>IF(ISERROR(VLOOKUP('Salidas Pacientes'!$C400,'BD Pacientes'!$A:$I,9,FALSE)),"",VLOOKUP('Salidas Pacientes'!$C400,'BD Pacientes'!$A:$I,9,FALSE))</f>
        <v>0</v>
      </c>
      <c r="M400" s="17" t="s">
        <v>77</v>
      </c>
      <c r="N400" s="16" t="str">
        <f>IF(ISERROR(VLOOKUP('Salidas Pacientes'!$M400,Inventario!$A$2:$M$21,2,FALSE)),"",VLOOKUP('Salidas Pacientes'!$M400,Inventario!$A$2:$M$21,2,FALSE))</f>
        <v>Hexaxim</v>
      </c>
      <c r="O400" s="16" t="str">
        <f>IF(ISERROR(VLOOKUP('Salidas Pacientes'!$M400,Inventario!$A$2:$M$21,3,FALSE)),"",VLOOKUP('Salidas Pacientes'!$M400,Inventario!$A$2:$M$21,3,FALSE))</f>
        <v>DPAT + VPI + HIB + HB</v>
      </c>
      <c r="P400" s="100" t="str">
        <f>IF(ISERROR(VLOOKUP('Salidas Pacientes'!$M400,Inventario!$A$2:$M$21,4,FALSE)),"",VLOOKUP('Salidas Pacientes'!$M400,Inventario!$A$2:$M$21,4,FALSE))</f>
        <v>IPS FARALLONES</v>
      </c>
      <c r="Q400" s="100" t="str">
        <f>IF(ISERROR(VLOOKUP('Salidas Pacientes'!$M400,Inventario!$A$2:$M$21,5,FALSE)),"",VLOOKUP('Salidas Pacientes'!$M400,Inventario!$A$2:$M$21,5,FALSE))</f>
        <v>Sanofi</v>
      </c>
      <c r="R400" s="17" t="str">
        <f>IF(ISERROR(VLOOKUP('Salidas Pacientes'!$M400,Inventario!$A$2:$M$21,6,FALSE)),"",VLOOKUP('Salidas Pacientes'!$M400,Inventario!$A$2:$M$21,6,FALSE))</f>
        <v>3800</v>
      </c>
      <c r="S400" s="101" t="s">
        <v>191</v>
      </c>
      <c r="T400" s="102">
        <f>IF(ISERROR(VLOOKUP('Salidas Pacientes'!$S400,Entradas!$H$1:$I$412,2,FALSE)),"",VLOOKUP('Salidas Pacientes'!$S400,Entradas!$H$1:$I$412,2,FALSE))</f>
        <v>44804</v>
      </c>
      <c r="U400" s="98"/>
      <c r="V400" s="98">
        <v>1</v>
      </c>
      <c r="W400" s="105"/>
    </row>
    <row r="401" spans="1:23" ht="15.75" hidden="1" customHeight="1" outlineLevel="1">
      <c r="A401" s="95">
        <v>44625</v>
      </c>
      <c r="B401" s="95" t="s">
        <v>276</v>
      </c>
      <c r="C401" s="98">
        <v>1232818678</v>
      </c>
      <c r="D401" s="17" t="str">
        <f>IF(ISERROR(VLOOKUP('Salidas Pacientes'!$C401,'BD Pacientes'!$A:I,2,FALSE)),"",VLOOKUP('Salidas Pacientes'!$C401,'BD Pacientes'!$A:I,2,FALSE))</f>
        <v>RC</v>
      </c>
      <c r="E401" s="16" t="str">
        <f>IF(ISERROR(VLOOKUP('Salidas Pacientes'!$C401,'BD Pacientes'!$A:I,3,FALSE)),"",VLOOKUP('Salidas Pacientes'!$C401,'BD Pacientes'!$A:I,3,FALSE))</f>
        <v>HIROSHI HAYASHI CARDOZO</v>
      </c>
      <c r="F401" s="17" t="str">
        <f>IF(ISERROR(VLOOKUP('Salidas Pacientes'!$C401,'BD Pacientes'!$A:I,4,FALSE)),"",VLOOKUP('Salidas Pacientes'!$C401,'BD Pacientes'!$A:I,4,FALSE))</f>
        <v>M</v>
      </c>
      <c r="G401" s="95">
        <f>IF(ISERROR(VLOOKUP('Salidas Pacientes'!$C401,'BD Pacientes'!$A:I,5,FALSE)),"",VLOOKUP('Salidas Pacientes'!$C401,'BD Pacientes'!$A:I,5,FALSE))</f>
        <v>44557</v>
      </c>
      <c r="H401" s="95" t="str">
        <f t="shared" ca="1" si="0"/>
        <v>1 año, 7 mes</v>
      </c>
      <c r="I401" s="97" t="str">
        <f>IF(ISERROR(VLOOKUP('Salidas Pacientes'!$C401,'BD Pacientes'!$A:$I,6,FALSE)),"",VLOOKUP('Salidas Pacientes'!$C401,'BD Pacientes'!$A:$I,6,FALSE))</f>
        <v>CRA 18E # 7-26</v>
      </c>
      <c r="J401" s="98">
        <f>IF(ISERROR(VLOOKUP('Salidas Pacientes'!$C401,'BD Pacientes'!$A:$I,7,FALSE)),"",VLOOKUP('Salidas Pacientes'!$C401,'BD Pacientes'!$A:$I,7,FALSE))</f>
        <v>0</v>
      </c>
      <c r="K401" s="99">
        <f>IF(ISERROR(VLOOKUP('Salidas Pacientes'!$C401,'BD Pacientes'!$A:$I,8,FALSE)),"",VLOOKUP('Salidas Pacientes'!$C401,'BD Pacientes'!$A:$I,8,FALSE))</f>
        <v>0</v>
      </c>
      <c r="L401" s="17">
        <f>IF(ISERROR(VLOOKUP('Salidas Pacientes'!$C401,'BD Pacientes'!$A:$I,9,FALSE)),"",VLOOKUP('Salidas Pacientes'!$C401,'BD Pacientes'!$A:$I,9,FALSE))</f>
        <v>0</v>
      </c>
      <c r="M401" s="17" t="s">
        <v>96</v>
      </c>
      <c r="N401" s="16" t="str">
        <f>IF(ISERROR(VLOOKUP('Salidas Pacientes'!$M401,Inventario!$A$2:$M$21,2,FALSE)),"",VLOOKUP('Salidas Pacientes'!$M401,Inventario!$A$2:$M$21,2,FALSE))</f>
        <v>Rotateq</v>
      </c>
      <c r="O401" s="16" t="str">
        <f>IF(ISERROR(VLOOKUP('Salidas Pacientes'!$M401,Inventario!$A$2:$M$21,3,FALSE)),"",VLOOKUP('Salidas Pacientes'!$M401,Inventario!$A$2:$M$21,3,FALSE))</f>
        <v>Rotavirus Vivo Atenuado</v>
      </c>
      <c r="P401" s="100" t="str">
        <f>IF(ISERROR(VLOOKUP('Salidas Pacientes'!$M401,Inventario!$A$2:$M$21,4,FALSE)),"",VLOOKUP('Salidas Pacientes'!$M401,Inventario!$A$2:$M$21,4,FALSE))</f>
        <v>IPS FARALLONES</v>
      </c>
      <c r="Q401" s="100" t="str">
        <f>IF(ISERROR(VLOOKUP('Salidas Pacientes'!$M401,Inventario!$A$2:$M$21,5,FALSE)),"",VLOOKUP('Salidas Pacientes'!$M401,Inventario!$A$2:$M$21,5,FALSE))</f>
        <v>Merck</v>
      </c>
      <c r="R401" s="17" t="str">
        <f>IF(ISERROR(VLOOKUP('Salidas Pacientes'!$M401,Inventario!$A$2:$M$21,6,FALSE)),"",VLOOKUP('Salidas Pacientes'!$M401,Inventario!$A$2:$M$21,6,FALSE))</f>
        <v>1800</v>
      </c>
      <c r="S401" s="101" t="s">
        <v>182</v>
      </c>
      <c r="T401" s="102">
        <f>IF(ISERROR(VLOOKUP('Salidas Pacientes'!$S401,Entradas!$H$1:$I$412,2,FALSE)),"",VLOOKUP('Salidas Pacientes'!$S401,Entradas!$H$1:$I$412,2,FALSE))</f>
        <v>44973</v>
      </c>
      <c r="U401" s="98"/>
      <c r="V401" s="98">
        <v>1</v>
      </c>
      <c r="W401" s="105"/>
    </row>
    <row r="402" spans="1:23" ht="15.75" hidden="1" customHeight="1" outlineLevel="1">
      <c r="A402" s="95">
        <v>44625</v>
      </c>
      <c r="B402" s="95" t="s">
        <v>276</v>
      </c>
      <c r="C402" s="98">
        <v>1232818678</v>
      </c>
      <c r="D402" s="17" t="str">
        <f>IF(ISERROR(VLOOKUP('Salidas Pacientes'!$C402,'BD Pacientes'!$A:I,2,FALSE)),"",VLOOKUP('Salidas Pacientes'!$C402,'BD Pacientes'!$A:I,2,FALSE))</f>
        <v>RC</v>
      </c>
      <c r="E402" s="16" t="str">
        <f>IF(ISERROR(VLOOKUP('Salidas Pacientes'!$C402,'BD Pacientes'!$A:I,3,FALSE)),"",VLOOKUP('Salidas Pacientes'!$C402,'BD Pacientes'!$A:I,3,FALSE))</f>
        <v>HIROSHI HAYASHI CARDOZO</v>
      </c>
      <c r="F402" s="17" t="str">
        <f>IF(ISERROR(VLOOKUP('Salidas Pacientes'!$C402,'BD Pacientes'!$A:I,4,FALSE)),"",VLOOKUP('Salidas Pacientes'!$C402,'BD Pacientes'!$A:I,4,FALSE))</f>
        <v>M</v>
      </c>
      <c r="G402" s="95">
        <f>IF(ISERROR(VLOOKUP('Salidas Pacientes'!$C402,'BD Pacientes'!$A:I,5,FALSE)),"",VLOOKUP('Salidas Pacientes'!$C402,'BD Pacientes'!$A:I,5,FALSE))</f>
        <v>44557</v>
      </c>
      <c r="H402" s="95" t="str">
        <f t="shared" ca="1" si="0"/>
        <v>1 año, 7 mes</v>
      </c>
      <c r="I402" s="97" t="str">
        <f>IF(ISERROR(VLOOKUP('Salidas Pacientes'!$C402,'BD Pacientes'!$A:$I,6,FALSE)),"",VLOOKUP('Salidas Pacientes'!$C402,'BD Pacientes'!$A:$I,6,FALSE))</f>
        <v>CRA 18E # 7-26</v>
      </c>
      <c r="J402" s="98">
        <f>IF(ISERROR(VLOOKUP('Salidas Pacientes'!$C402,'BD Pacientes'!$A:$I,7,FALSE)),"",VLOOKUP('Salidas Pacientes'!$C402,'BD Pacientes'!$A:$I,7,FALSE))</f>
        <v>0</v>
      </c>
      <c r="K402" s="99">
        <f>IF(ISERROR(VLOOKUP('Salidas Pacientes'!$C402,'BD Pacientes'!$A:$I,8,FALSE)),"",VLOOKUP('Salidas Pacientes'!$C402,'BD Pacientes'!$A:$I,8,FALSE))</f>
        <v>0</v>
      </c>
      <c r="L402" s="17">
        <f>IF(ISERROR(VLOOKUP('Salidas Pacientes'!$C402,'BD Pacientes'!$A:$I,9,FALSE)),"",VLOOKUP('Salidas Pacientes'!$C402,'BD Pacientes'!$A:$I,9,FALSE))</f>
        <v>0</v>
      </c>
      <c r="M402" s="17" t="s">
        <v>54</v>
      </c>
      <c r="N402" s="16" t="str">
        <f>IF(ISERROR(VLOOKUP('Salidas Pacientes'!$M402,Inventario!$A$2:$M$21,2,FALSE)),"",VLOOKUP('Salidas Pacientes'!$M402,Inventario!$A$2:$M$21,2,FALSE))</f>
        <v>Prevenar</v>
      </c>
      <c r="O402" s="16" t="str">
        <f>IF(ISERROR(VLOOKUP('Salidas Pacientes'!$M402,Inventario!$A$2:$M$21,3,FALSE)),"",VLOOKUP('Salidas Pacientes'!$M402,Inventario!$A$2:$M$21,3,FALSE))</f>
        <v>Neumococo 13V</v>
      </c>
      <c r="P402" s="100" t="str">
        <f>IF(ISERROR(VLOOKUP('Salidas Pacientes'!$M402,Inventario!$A$2:$M$21,4,FALSE)),"",VLOOKUP('Salidas Pacientes'!$M402,Inventario!$A$2:$M$21,4,FALSE))</f>
        <v>Cobo Medical</v>
      </c>
      <c r="Q402" s="100" t="str">
        <f>IF(ISERROR(VLOOKUP('Salidas Pacientes'!$M402,Inventario!$A$2:$M$21,5,FALSE)),"",VLOOKUP('Salidas Pacientes'!$M402,Inventario!$A$2:$M$21,5,FALSE))</f>
        <v>Pfizer</v>
      </c>
      <c r="R402" s="17" t="str">
        <f>IF(ISERROR(VLOOKUP('Salidas Pacientes'!$M402,Inventario!$A$2:$M$21,6,FALSE)),"",VLOOKUP('Salidas Pacientes'!$M402,Inventario!$A$2:$M$21,6,FALSE))</f>
        <v>2156</v>
      </c>
      <c r="S402" s="101" t="s">
        <v>188</v>
      </c>
      <c r="T402" s="102">
        <f>IF(ISERROR(VLOOKUP('Salidas Pacientes'!$S402,Entradas!$H$1:$I$412,2,FALSE)),"",VLOOKUP('Salidas Pacientes'!$S402,Entradas!$H$1:$I$412,2,FALSE))</f>
        <v>45199</v>
      </c>
      <c r="U402" s="98"/>
      <c r="V402" s="98">
        <v>1</v>
      </c>
      <c r="W402" s="105"/>
    </row>
    <row r="403" spans="1:23" ht="15.75" hidden="1" customHeight="1" outlineLevel="1">
      <c r="A403" s="95">
        <v>44627</v>
      </c>
      <c r="B403" s="95" t="s">
        <v>276</v>
      </c>
      <c r="C403" s="98">
        <v>1110047320</v>
      </c>
      <c r="D403" s="17" t="str">
        <f>IF(ISERROR(VLOOKUP('Salidas Pacientes'!$C403,'BD Pacientes'!$A:I,2,FALSE)),"",VLOOKUP('Salidas Pacientes'!$C403,'BD Pacientes'!$A:I,2,FALSE))</f>
        <v>TI</v>
      </c>
      <c r="E403" s="16" t="str">
        <f>IF(ISERROR(VLOOKUP('Salidas Pacientes'!$C403,'BD Pacientes'!$A:I,3,FALSE)),"",VLOOKUP('Salidas Pacientes'!$C403,'BD Pacientes'!$A:I,3,FALSE))</f>
        <v>EMILY GARCIA JARAMILLO</v>
      </c>
      <c r="F403" s="17" t="str">
        <f>IF(ISERROR(VLOOKUP('Salidas Pacientes'!$C403,'BD Pacientes'!$A:I,4,FALSE)),"",VLOOKUP('Salidas Pacientes'!$C403,'BD Pacientes'!$A:I,4,FALSE))</f>
        <v>F</v>
      </c>
      <c r="G403" s="95">
        <f>IF(ISERROR(VLOOKUP('Salidas Pacientes'!$C403,'BD Pacientes'!$A:I,5,FALSE)),"",VLOOKUP('Salidas Pacientes'!$C403,'BD Pacientes'!$A:I,5,FALSE))</f>
        <v>0</v>
      </c>
      <c r="H403" s="95" t="str">
        <f t="shared" ca="1" si="0"/>
        <v>123 año, 7 mes</v>
      </c>
      <c r="I403" s="97" t="str">
        <f>IF(ISERROR(VLOOKUP('Salidas Pacientes'!$C403,'BD Pacientes'!$A:$I,6,FALSE)),"",VLOOKUP('Salidas Pacientes'!$C403,'BD Pacientes'!$A:$I,6,FALSE))</f>
        <v>CALLE 49 # 121A-35</v>
      </c>
      <c r="J403" s="98">
        <f>IF(ISERROR(VLOOKUP('Salidas Pacientes'!$C403,'BD Pacientes'!$A:$I,7,FALSE)),"",VLOOKUP('Salidas Pacientes'!$C403,'BD Pacientes'!$A:$I,7,FALSE))</f>
        <v>0</v>
      </c>
      <c r="K403" s="99">
        <f>IF(ISERROR(VLOOKUP('Salidas Pacientes'!$C403,'BD Pacientes'!$A:$I,8,FALSE)),"",VLOOKUP('Salidas Pacientes'!$C403,'BD Pacientes'!$A:$I,8,FALSE))</f>
        <v>0</v>
      </c>
      <c r="L403" s="17">
        <f>IF(ISERROR(VLOOKUP('Salidas Pacientes'!$C403,'BD Pacientes'!$A:$I,9,FALSE)),"",VLOOKUP('Salidas Pacientes'!$C403,'BD Pacientes'!$A:$I,9,FALSE))</f>
        <v>0</v>
      </c>
      <c r="M403" s="17" t="s">
        <v>118</v>
      </c>
      <c r="N403" s="16" t="str">
        <f>IF(ISERROR(VLOOKUP('Salidas Pacientes'!$M403,Inventario!$A$2:$M$21,2,FALSE)),"",VLOOKUP('Salidas Pacientes'!$M403,Inventario!$A$2:$M$21,2,FALSE))</f>
        <v>Varivax</v>
      </c>
      <c r="O403" s="16" t="str">
        <f>IF(ISERROR(VLOOKUP('Salidas Pacientes'!$M403,Inventario!$A$2:$M$21,3,FALSE)),"",VLOOKUP('Salidas Pacientes'!$M403,Inventario!$A$2:$M$21,3,FALSE))</f>
        <v>Varicela</v>
      </c>
      <c r="P403" s="100" t="str">
        <f>IF(ISERROR(VLOOKUP('Salidas Pacientes'!$M403,Inventario!$A$2:$M$21,4,FALSE)),"",VLOOKUP('Salidas Pacientes'!$M403,Inventario!$A$2:$M$21,4,FALSE))</f>
        <v>IPS FARALLONES</v>
      </c>
      <c r="Q403" s="100" t="str">
        <f>IF(ISERROR(VLOOKUP('Salidas Pacientes'!$M403,Inventario!$A$2:$M$21,5,FALSE)),"",VLOOKUP('Salidas Pacientes'!$M403,Inventario!$A$2:$M$21,5,FALSE))</f>
        <v>Merck</v>
      </c>
      <c r="R403" s="17" t="str">
        <f>IF(ISERROR(VLOOKUP('Salidas Pacientes'!$M403,Inventario!$A$2:$M$21,6,FALSE)),"",VLOOKUP('Salidas Pacientes'!$M403,Inventario!$A$2:$M$21,6,FALSE))</f>
        <v>4500</v>
      </c>
      <c r="S403" s="101" t="s">
        <v>186</v>
      </c>
      <c r="T403" s="102">
        <f>IF(ISERROR(VLOOKUP('Salidas Pacientes'!$S403,Entradas!$H$1:$I$412,2,FALSE)),"",VLOOKUP('Salidas Pacientes'!$S403,Entradas!$H$1:$I$412,2,FALSE))</f>
        <v>45169</v>
      </c>
      <c r="U403" s="98"/>
      <c r="V403" s="98">
        <v>1</v>
      </c>
      <c r="W403" s="105"/>
    </row>
    <row r="404" spans="1:23" ht="15.75" hidden="1" customHeight="1" outlineLevel="1">
      <c r="A404" s="95">
        <v>44628</v>
      </c>
      <c r="B404" s="95" t="s">
        <v>276</v>
      </c>
      <c r="C404" s="98">
        <v>1109678885</v>
      </c>
      <c r="D404" s="17" t="str">
        <f>IF(ISERROR(VLOOKUP('Salidas Pacientes'!$C404,'BD Pacientes'!$A:I,2,FALSE)),"",VLOOKUP('Salidas Pacientes'!$C404,'BD Pacientes'!$A:I,2,FALSE))</f>
        <v>TI</v>
      </c>
      <c r="E404" s="16" t="str">
        <f>IF(ISERROR(VLOOKUP('Salidas Pacientes'!$C404,'BD Pacientes'!$A:I,3,FALSE)),"",VLOOKUP('Salidas Pacientes'!$C404,'BD Pacientes'!$A:I,3,FALSE))</f>
        <v>LUCIANA MUÑOZ GOMEZ</v>
      </c>
      <c r="F404" s="17" t="str">
        <f>IF(ISERROR(VLOOKUP('Salidas Pacientes'!$C404,'BD Pacientes'!$A:I,4,FALSE)),"",VLOOKUP('Salidas Pacientes'!$C404,'BD Pacientes'!$A:I,4,FALSE))</f>
        <v>F</v>
      </c>
      <c r="G404" s="95">
        <f>IF(ISERROR(VLOOKUP('Salidas Pacientes'!$C404,'BD Pacientes'!$A:I,5,FALSE)),"",VLOOKUP('Salidas Pacientes'!$C404,'BD Pacientes'!$A:I,5,FALSE))</f>
        <v>0</v>
      </c>
      <c r="H404" s="95" t="str">
        <f t="shared" ca="1" si="0"/>
        <v>123 año, 7 mes</v>
      </c>
      <c r="I404" s="97" t="str">
        <f>IF(ISERROR(VLOOKUP('Salidas Pacientes'!$C404,'BD Pacientes'!$A:$I,6,FALSE)),"",VLOOKUP('Salidas Pacientes'!$C404,'BD Pacientes'!$A:$I,6,FALSE))</f>
        <v>CRA 13 # 49-12</v>
      </c>
      <c r="J404" s="98">
        <f>IF(ISERROR(VLOOKUP('Salidas Pacientes'!$C404,'BD Pacientes'!$A:$I,7,FALSE)),"",VLOOKUP('Salidas Pacientes'!$C404,'BD Pacientes'!$A:$I,7,FALSE))</f>
        <v>0</v>
      </c>
      <c r="K404" s="99">
        <f>IF(ISERROR(VLOOKUP('Salidas Pacientes'!$C404,'BD Pacientes'!$A:$I,8,FALSE)),"",VLOOKUP('Salidas Pacientes'!$C404,'BD Pacientes'!$A:$I,8,FALSE))</f>
        <v>0</v>
      </c>
      <c r="L404" s="17">
        <f>IF(ISERROR(VLOOKUP('Salidas Pacientes'!$C404,'BD Pacientes'!$A:$I,9,FALSE)),"",VLOOKUP('Salidas Pacientes'!$C404,'BD Pacientes'!$A:$I,9,FALSE))</f>
        <v>0</v>
      </c>
      <c r="M404" s="17" t="s">
        <v>118</v>
      </c>
      <c r="N404" s="16" t="str">
        <f>IF(ISERROR(VLOOKUP('Salidas Pacientes'!$M404,Inventario!$A$2:$M$21,2,FALSE)),"",VLOOKUP('Salidas Pacientes'!$M404,Inventario!$A$2:$M$21,2,FALSE))</f>
        <v>Varivax</v>
      </c>
      <c r="O404" s="16" t="str">
        <f>IF(ISERROR(VLOOKUP('Salidas Pacientes'!$M404,Inventario!$A$2:$M$21,3,FALSE)),"",VLOOKUP('Salidas Pacientes'!$M404,Inventario!$A$2:$M$21,3,FALSE))</f>
        <v>Varicela</v>
      </c>
      <c r="P404" s="100" t="str">
        <f>IF(ISERROR(VLOOKUP('Salidas Pacientes'!$M404,Inventario!$A$2:$M$21,4,FALSE)),"",VLOOKUP('Salidas Pacientes'!$M404,Inventario!$A$2:$M$21,4,FALSE))</f>
        <v>IPS FARALLONES</v>
      </c>
      <c r="Q404" s="100" t="str">
        <f>IF(ISERROR(VLOOKUP('Salidas Pacientes'!$M404,Inventario!$A$2:$M$21,5,FALSE)),"",VLOOKUP('Salidas Pacientes'!$M404,Inventario!$A$2:$M$21,5,FALSE))</f>
        <v>Merck</v>
      </c>
      <c r="R404" s="17" t="str">
        <f>IF(ISERROR(VLOOKUP('Salidas Pacientes'!$M404,Inventario!$A$2:$M$21,6,FALSE)),"",VLOOKUP('Salidas Pacientes'!$M404,Inventario!$A$2:$M$21,6,FALSE))</f>
        <v>4500</v>
      </c>
      <c r="S404" s="101" t="s">
        <v>186</v>
      </c>
      <c r="T404" s="102">
        <f>IF(ISERROR(VLOOKUP('Salidas Pacientes'!$S404,Entradas!$H$1:$I$412,2,FALSE)),"",VLOOKUP('Salidas Pacientes'!$S404,Entradas!$H$1:$I$412,2,FALSE))</f>
        <v>45169</v>
      </c>
      <c r="U404" s="98"/>
      <c r="V404" s="98">
        <v>1</v>
      </c>
      <c r="W404" s="105"/>
    </row>
    <row r="405" spans="1:23" ht="15.75" hidden="1" customHeight="1" outlineLevel="1">
      <c r="A405" s="95">
        <v>44630</v>
      </c>
      <c r="B405" s="95" t="s">
        <v>276</v>
      </c>
      <c r="C405" s="98">
        <v>1107846670</v>
      </c>
      <c r="D405" s="17" t="str">
        <f>IF(ISERROR(VLOOKUP('Salidas Pacientes'!$C405,'BD Pacientes'!$A:I,2,FALSE)),"",VLOOKUP('Salidas Pacientes'!$C405,'BD Pacientes'!$A:I,2,FALSE))</f>
        <v>TI</v>
      </c>
      <c r="E405" s="16" t="str">
        <f>IF(ISERROR(VLOOKUP('Salidas Pacientes'!$C405,'BD Pacientes'!$A:I,3,FALSE)),"",VLOOKUP('Salidas Pacientes'!$C405,'BD Pacientes'!$A:I,3,FALSE))</f>
        <v>SALOME LOMBANA JARAMILLO</v>
      </c>
      <c r="F405" s="17" t="str">
        <f>IF(ISERROR(VLOOKUP('Salidas Pacientes'!$C405,'BD Pacientes'!$A:I,4,FALSE)),"",VLOOKUP('Salidas Pacientes'!$C405,'BD Pacientes'!$A:I,4,FALSE))</f>
        <v>F</v>
      </c>
      <c r="G405" s="95">
        <f>IF(ISERROR(VLOOKUP('Salidas Pacientes'!$C405,'BD Pacientes'!$A:I,5,FALSE)),"",VLOOKUP('Salidas Pacientes'!$C405,'BD Pacientes'!$A:I,5,FALSE))</f>
        <v>0</v>
      </c>
      <c r="H405" s="95" t="str">
        <f t="shared" ca="1" si="0"/>
        <v>123 año, 7 mes</v>
      </c>
      <c r="I405" s="97" t="str">
        <f>IF(ISERROR(VLOOKUP('Salidas Pacientes'!$C405,'BD Pacientes'!$A:$I,6,FALSE)),"",VLOOKUP('Salidas Pacientes'!$C405,'BD Pacientes'!$A:$I,6,FALSE))</f>
        <v>KM 14 CIUDAD COUNTRY TUCAN CASA 144</v>
      </c>
      <c r="J405" s="98">
        <f>IF(ISERROR(VLOOKUP('Salidas Pacientes'!$C405,'BD Pacientes'!$A:$I,7,FALSE)),"",VLOOKUP('Salidas Pacientes'!$C405,'BD Pacientes'!$A:$I,7,FALSE))</f>
        <v>0</v>
      </c>
      <c r="K405" s="99">
        <f>IF(ISERROR(VLOOKUP('Salidas Pacientes'!$C405,'BD Pacientes'!$A:$I,8,FALSE)),"",VLOOKUP('Salidas Pacientes'!$C405,'BD Pacientes'!$A:$I,8,FALSE))</f>
        <v>0</v>
      </c>
      <c r="L405" s="17">
        <f>IF(ISERROR(VLOOKUP('Salidas Pacientes'!$C405,'BD Pacientes'!$A:$I,9,FALSE)),"",VLOOKUP('Salidas Pacientes'!$C405,'BD Pacientes'!$A:$I,9,FALSE))</f>
        <v>0</v>
      </c>
      <c r="M405" s="17" t="s">
        <v>118</v>
      </c>
      <c r="N405" s="16" t="str">
        <f>IF(ISERROR(VLOOKUP('Salidas Pacientes'!$M405,Inventario!$A$2:$M$21,2,FALSE)),"",VLOOKUP('Salidas Pacientes'!$M405,Inventario!$A$2:$M$21,2,FALSE))</f>
        <v>Varivax</v>
      </c>
      <c r="O405" s="16" t="str">
        <f>IF(ISERROR(VLOOKUP('Salidas Pacientes'!$M405,Inventario!$A$2:$M$21,3,FALSE)),"",VLOOKUP('Salidas Pacientes'!$M405,Inventario!$A$2:$M$21,3,FALSE))</f>
        <v>Varicela</v>
      </c>
      <c r="P405" s="100" t="str">
        <f>IF(ISERROR(VLOOKUP('Salidas Pacientes'!$M405,Inventario!$A$2:$M$21,4,FALSE)),"",VLOOKUP('Salidas Pacientes'!$M405,Inventario!$A$2:$M$21,4,FALSE))</f>
        <v>IPS FARALLONES</v>
      </c>
      <c r="Q405" s="100" t="str">
        <f>IF(ISERROR(VLOOKUP('Salidas Pacientes'!$M405,Inventario!$A$2:$M$21,5,FALSE)),"",VLOOKUP('Salidas Pacientes'!$M405,Inventario!$A$2:$M$21,5,FALSE))</f>
        <v>Merck</v>
      </c>
      <c r="R405" s="17" t="str">
        <f>IF(ISERROR(VLOOKUP('Salidas Pacientes'!$M405,Inventario!$A$2:$M$21,6,FALSE)),"",VLOOKUP('Salidas Pacientes'!$M405,Inventario!$A$2:$M$21,6,FALSE))</f>
        <v>4500</v>
      </c>
      <c r="S405" s="101" t="s">
        <v>186</v>
      </c>
      <c r="T405" s="102">
        <f>IF(ISERROR(VLOOKUP('Salidas Pacientes'!$S405,Entradas!$H$1:$I$412,2,FALSE)),"",VLOOKUP('Salidas Pacientes'!$S405,Entradas!$H$1:$I$412,2,FALSE))</f>
        <v>45169</v>
      </c>
      <c r="U405" s="98"/>
      <c r="V405" s="98">
        <v>1</v>
      </c>
      <c r="W405" s="105"/>
    </row>
    <row r="406" spans="1:23" ht="15.75" hidden="1" customHeight="1" outlineLevel="1">
      <c r="A406" s="95">
        <v>44630</v>
      </c>
      <c r="B406" s="95" t="s">
        <v>276</v>
      </c>
      <c r="C406" s="98">
        <v>1107846670</v>
      </c>
      <c r="D406" s="17" t="str">
        <f>IF(ISERROR(VLOOKUP('Salidas Pacientes'!$C406,'BD Pacientes'!$A:I,2,FALSE)),"",VLOOKUP('Salidas Pacientes'!$C406,'BD Pacientes'!$A:I,2,FALSE))</f>
        <v>TI</v>
      </c>
      <c r="E406" s="16" t="str">
        <f>IF(ISERROR(VLOOKUP('Salidas Pacientes'!$C406,'BD Pacientes'!$A:I,3,FALSE)),"",VLOOKUP('Salidas Pacientes'!$C406,'BD Pacientes'!$A:I,3,FALSE))</f>
        <v>SALOME LOMBANA JARAMILLO</v>
      </c>
      <c r="F406" s="17" t="str">
        <f>IF(ISERROR(VLOOKUP('Salidas Pacientes'!$C406,'BD Pacientes'!$A:I,4,FALSE)),"",VLOOKUP('Salidas Pacientes'!$C406,'BD Pacientes'!$A:I,4,FALSE))</f>
        <v>F</v>
      </c>
      <c r="G406" s="95">
        <f>IF(ISERROR(VLOOKUP('Salidas Pacientes'!$C406,'BD Pacientes'!$A:I,5,FALSE)),"",VLOOKUP('Salidas Pacientes'!$C406,'BD Pacientes'!$A:I,5,FALSE))</f>
        <v>0</v>
      </c>
      <c r="H406" s="95" t="str">
        <f t="shared" ca="1" si="0"/>
        <v>123 año, 7 mes</v>
      </c>
      <c r="I406" s="97" t="str">
        <f>IF(ISERROR(VLOOKUP('Salidas Pacientes'!$C406,'BD Pacientes'!$A:$I,6,FALSE)),"",VLOOKUP('Salidas Pacientes'!$C406,'BD Pacientes'!$A:$I,6,FALSE))</f>
        <v>KM 14 CIUDAD COUNTRY TUCAN CASA 144</v>
      </c>
      <c r="J406" s="98">
        <f>IF(ISERROR(VLOOKUP('Salidas Pacientes'!$C406,'BD Pacientes'!$A:$I,7,FALSE)),"",VLOOKUP('Salidas Pacientes'!$C406,'BD Pacientes'!$A:$I,7,FALSE))</f>
        <v>0</v>
      </c>
      <c r="K406" s="99">
        <f>IF(ISERROR(VLOOKUP('Salidas Pacientes'!$C406,'BD Pacientes'!$A:$I,8,FALSE)),"",VLOOKUP('Salidas Pacientes'!$C406,'BD Pacientes'!$A:$I,8,FALSE))</f>
        <v>0</v>
      </c>
      <c r="L406" s="17">
        <f>IF(ISERROR(VLOOKUP('Salidas Pacientes'!$C406,'BD Pacientes'!$A:$I,9,FALSE)),"",VLOOKUP('Salidas Pacientes'!$C406,'BD Pacientes'!$A:$I,9,FALSE))</f>
        <v>0</v>
      </c>
      <c r="M406" s="17" t="s">
        <v>104</v>
      </c>
      <c r="N406" s="16" t="str">
        <f>IF(ISERROR(VLOOKUP('Salidas Pacientes'!$M406,Inventario!$A$2:$M$21,2,FALSE)),"",VLOOKUP('Salidas Pacientes'!$M406,Inventario!$A$2:$M$21,2,FALSE))</f>
        <v>Boostrix</v>
      </c>
      <c r="O406" s="16" t="str">
        <f>IF(ISERROR(VLOOKUP('Salidas Pacientes'!$M406,Inventario!$A$2:$M$21,3,FALSE)),"",VLOOKUP('Salidas Pacientes'!$M406,Inventario!$A$2:$M$21,3,FALSE))</f>
        <v>DPT</v>
      </c>
      <c r="P406" s="100" t="str">
        <f>IF(ISERROR(VLOOKUP('Salidas Pacientes'!$M406,Inventario!$A$2:$M$21,4,FALSE)),"",VLOOKUP('Salidas Pacientes'!$M406,Inventario!$A$2:$M$21,4,FALSE))</f>
        <v>IPS FARALLONES</v>
      </c>
      <c r="Q406" s="100" t="str">
        <f>IF(ISERROR(VLOOKUP('Salidas Pacientes'!$M406,Inventario!$A$2:$M$21,5,FALSE)),"",VLOOKUP('Salidas Pacientes'!$M406,Inventario!$A$2:$M$21,5,FALSE))</f>
        <v>Glaxo</v>
      </c>
      <c r="R406" s="17" t="str">
        <f>IF(ISERROR(VLOOKUP('Salidas Pacientes'!$M406,Inventario!$A$2:$M$21,6,FALSE)),"",VLOOKUP('Salidas Pacientes'!$M406,Inventario!$A$2:$M$21,6,FALSE))</f>
        <v>300</v>
      </c>
      <c r="S406" s="101" t="s">
        <v>164</v>
      </c>
      <c r="T406" s="102">
        <f>IF(ISERROR(VLOOKUP('Salidas Pacientes'!$S406,Entradas!$H$1:$I$412,2,FALSE)),"",VLOOKUP('Salidas Pacientes'!$S406,Entradas!$H$1:$I$412,2,FALSE))</f>
        <v>44834</v>
      </c>
      <c r="U406" s="98"/>
      <c r="V406" s="98">
        <v>1</v>
      </c>
      <c r="W406" s="105"/>
    </row>
    <row r="407" spans="1:23" ht="15.75" hidden="1" customHeight="1" outlineLevel="1">
      <c r="A407" s="95">
        <v>44630</v>
      </c>
      <c r="B407" s="95" t="s">
        <v>276</v>
      </c>
      <c r="C407" s="98">
        <v>1107846670</v>
      </c>
      <c r="D407" s="17" t="str">
        <f>IF(ISERROR(VLOOKUP('Salidas Pacientes'!$C407,'BD Pacientes'!$A:I,2,FALSE)),"",VLOOKUP('Salidas Pacientes'!$C407,'BD Pacientes'!$A:I,2,FALSE))</f>
        <v>TI</v>
      </c>
      <c r="E407" s="16" t="str">
        <f>IF(ISERROR(VLOOKUP('Salidas Pacientes'!$C407,'BD Pacientes'!$A:I,3,FALSE)),"",VLOOKUP('Salidas Pacientes'!$C407,'BD Pacientes'!$A:I,3,FALSE))</f>
        <v>SALOME LOMBANA JARAMILLO</v>
      </c>
      <c r="F407" s="17" t="str">
        <f>IF(ISERROR(VLOOKUP('Salidas Pacientes'!$C407,'BD Pacientes'!$A:I,4,FALSE)),"",VLOOKUP('Salidas Pacientes'!$C407,'BD Pacientes'!$A:I,4,FALSE))</f>
        <v>F</v>
      </c>
      <c r="G407" s="95">
        <f>IF(ISERROR(VLOOKUP('Salidas Pacientes'!$C407,'BD Pacientes'!$A:I,5,FALSE)),"",VLOOKUP('Salidas Pacientes'!$C407,'BD Pacientes'!$A:I,5,FALSE))</f>
        <v>0</v>
      </c>
      <c r="H407" s="95" t="str">
        <f t="shared" ca="1" si="0"/>
        <v>123 año, 7 mes</v>
      </c>
      <c r="I407" s="97" t="str">
        <f>IF(ISERROR(VLOOKUP('Salidas Pacientes'!$C407,'BD Pacientes'!$A:$I,6,FALSE)),"",VLOOKUP('Salidas Pacientes'!$C407,'BD Pacientes'!$A:$I,6,FALSE))</f>
        <v>KM 14 CIUDAD COUNTRY TUCAN CASA 144</v>
      </c>
      <c r="J407" s="98">
        <f>IF(ISERROR(VLOOKUP('Salidas Pacientes'!$C407,'BD Pacientes'!$A:$I,7,FALSE)),"",VLOOKUP('Salidas Pacientes'!$C407,'BD Pacientes'!$A:$I,7,FALSE))</f>
        <v>0</v>
      </c>
      <c r="K407" s="99">
        <f>IF(ISERROR(VLOOKUP('Salidas Pacientes'!$C407,'BD Pacientes'!$A:$I,8,FALSE)),"",VLOOKUP('Salidas Pacientes'!$C407,'BD Pacientes'!$A:$I,8,FALSE))</f>
        <v>0</v>
      </c>
      <c r="L407" s="17">
        <f>IF(ISERROR(VLOOKUP('Salidas Pacientes'!$C407,'BD Pacientes'!$A:$I,9,FALSE)),"",VLOOKUP('Salidas Pacientes'!$C407,'BD Pacientes'!$A:$I,9,FALSE))</f>
        <v>0</v>
      </c>
      <c r="M407" s="17" t="s">
        <v>47</v>
      </c>
      <c r="N407" s="16" t="str">
        <f>IF(ISERROR(VLOOKUP('Salidas Pacientes'!$M407,Inventario!$A$2:$M$21,2,FALSE)),"",VLOOKUP('Salidas Pacientes'!$M407,Inventario!$A$2:$M$21,2,FALSE))</f>
        <v>Nimenrix</v>
      </c>
      <c r="O407" s="16" t="str">
        <f>IF(ISERROR(VLOOKUP('Salidas Pacientes'!$M407,Inventario!$A$2:$M$21,3,FALSE)),"",VLOOKUP('Salidas Pacientes'!$M407,Inventario!$A$2:$M$21,3,FALSE))</f>
        <v>Meningococo</v>
      </c>
      <c r="P407" s="100" t="str">
        <f>IF(ISERROR(VLOOKUP('Salidas Pacientes'!$M407,Inventario!$A$2:$M$21,4,FALSE)),"",VLOOKUP('Salidas Pacientes'!$M407,Inventario!$A$2:$M$21,4,FALSE))</f>
        <v>Cobo Medical</v>
      </c>
      <c r="Q407" s="100" t="str">
        <f>IF(ISERROR(VLOOKUP('Salidas Pacientes'!$M407,Inventario!$A$2:$M$21,5,FALSE)),"",VLOOKUP('Salidas Pacientes'!$M407,Inventario!$A$2:$M$21,5,FALSE))</f>
        <v>Pfizer</v>
      </c>
      <c r="R407" s="17" t="str">
        <f>IF(ISERROR(VLOOKUP('Salidas Pacientes'!$M407,Inventario!$A$2:$M$21,6,FALSE)),"",VLOOKUP('Salidas Pacientes'!$M407,Inventario!$A$2:$M$21,6,FALSE))</f>
        <v>3904</v>
      </c>
      <c r="S407" s="101" t="s">
        <v>173</v>
      </c>
      <c r="T407" s="102">
        <f>IF(ISERROR(VLOOKUP('Salidas Pacientes'!$S407,Entradas!$H$1:$I$412,2,FALSE)),"",VLOOKUP('Salidas Pacientes'!$S407,Entradas!$H$1:$I$412,2,FALSE))</f>
        <v>45077</v>
      </c>
      <c r="U407" s="98"/>
      <c r="V407" s="98">
        <v>1</v>
      </c>
      <c r="W407" s="105"/>
    </row>
    <row r="408" spans="1:23" ht="15.75" hidden="1" customHeight="1" outlineLevel="1">
      <c r="A408" s="95">
        <v>44631</v>
      </c>
      <c r="B408" s="95" t="s">
        <v>276</v>
      </c>
      <c r="C408" s="98">
        <v>1232817411</v>
      </c>
      <c r="D408" s="17" t="str">
        <f>IF(ISERROR(VLOOKUP('Salidas Pacientes'!$C408,'BD Pacientes'!$A:I,2,FALSE)),"",VLOOKUP('Salidas Pacientes'!$C408,'BD Pacientes'!$A:I,2,FALSE))</f>
        <v>RC</v>
      </c>
      <c r="E408" s="16" t="str">
        <f>IF(ISERROR(VLOOKUP('Salidas Pacientes'!$C408,'BD Pacientes'!$A:I,3,FALSE)),"",VLOOKUP('Salidas Pacientes'!$C408,'BD Pacientes'!$A:I,3,FALSE))</f>
        <v>TOMAS CANO VALLEJO</v>
      </c>
      <c r="F408" s="17" t="str">
        <f>IF(ISERROR(VLOOKUP('Salidas Pacientes'!$C408,'BD Pacientes'!$A:I,4,FALSE)),"",VLOOKUP('Salidas Pacientes'!$C408,'BD Pacientes'!$A:I,4,FALSE))</f>
        <v>M</v>
      </c>
      <c r="G408" s="95">
        <f>IF(ISERROR(VLOOKUP('Salidas Pacientes'!$C408,'BD Pacientes'!$A:I,5,FALSE)),"",VLOOKUP('Salidas Pacientes'!$C408,'BD Pacientes'!$A:I,5,FALSE))</f>
        <v>44446</v>
      </c>
      <c r="H408" s="95" t="str">
        <f t="shared" ca="1" si="0"/>
        <v>1 año, 11 mes</v>
      </c>
      <c r="I408" s="97" t="str">
        <f>IF(ISERROR(VLOOKUP('Salidas Pacientes'!$C408,'BD Pacientes'!$A:$I,6,FALSE)),"",VLOOKUP('Salidas Pacientes'!$C408,'BD Pacientes'!$A:$I,6,FALSE))</f>
        <v>CRA 122 # 5-18</v>
      </c>
      <c r="J408" s="98">
        <f>IF(ISERROR(VLOOKUP('Salidas Pacientes'!$C408,'BD Pacientes'!$A:$I,7,FALSE)),"",VLOOKUP('Salidas Pacientes'!$C408,'BD Pacientes'!$A:$I,7,FALSE))</f>
        <v>1143850842</v>
      </c>
      <c r="K408" s="99" t="str">
        <f>IF(ISERROR(VLOOKUP('Salidas Pacientes'!$C408,'BD Pacientes'!$A:$I,8,FALSE)),"",VLOOKUP('Salidas Pacientes'!$C408,'BD Pacientes'!$A:$I,8,FALSE))</f>
        <v>SUSANA VALLEJO</v>
      </c>
      <c r="L408" s="17">
        <f>IF(ISERROR(VLOOKUP('Salidas Pacientes'!$C408,'BD Pacientes'!$A:$I,9,FALSE)),"",VLOOKUP('Salidas Pacientes'!$C408,'BD Pacientes'!$A:$I,9,FALSE))</f>
        <v>3183901226</v>
      </c>
      <c r="M408" s="17" t="s">
        <v>77</v>
      </c>
      <c r="N408" s="16" t="str">
        <f>IF(ISERROR(VLOOKUP('Salidas Pacientes'!$M408,Inventario!$A$2:$M$21,2,FALSE)),"",VLOOKUP('Salidas Pacientes'!$M408,Inventario!$A$2:$M$21,2,FALSE))</f>
        <v>Hexaxim</v>
      </c>
      <c r="O408" s="16" t="str">
        <f>IF(ISERROR(VLOOKUP('Salidas Pacientes'!$M408,Inventario!$A$2:$M$21,3,FALSE)),"",VLOOKUP('Salidas Pacientes'!$M408,Inventario!$A$2:$M$21,3,FALSE))</f>
        <v>DPAT + VPI + HIB + HB</v>
      </c>
      <c r="P408" s="100" t="str">
        <f>IF(ISERROR(VLOOKUP('Salidas Pacientes'!$M408,Inventario!$A$2:$M$21,4,FALSE)),"",VLOOKUP('Salidas Pacientes'!$M408,Inventario!$A$2:$M$21,4,FALSE))</f>
        <v>IPS FARALLONES</v>
      </c>
      <c r="Q408" s="100" t="str">
        <f>IF(ISERROR(VLOOKUP('Salidas Pacientes'!$M408,Inventario!$A$2:$M$21,5,FALSE)),"",VLOOKUP('Salidas Pacientes'!$M408,Inventario!$A$2:$M$21,5,FALSE))</f>
        <v>Sanofi</v>
      </c>
      <c r="R408" s="17" t="str">
        <f>IF(ISERROR(VLOOKUP('Salidas Pacientes'!$M408,Inventario!$A$2:$M$21,6,FALSE)),"",VLOOKUP('Salidas Pacientes'!$M408,Inventario!$A$2:$M$21,6,FALSE))</f>
        <v>3800</v>
      </c>
      <c r="S408" s="101" t="s">
        <v>287</v>
      </c>
      <c r="T408" s="102" t="str">
        <f>IF(ISERROR(VLOOKUP('Salidas Pacientes'!$S408,Entradas!$H$1:$I$412,2,FALSE)),"",VLOOKUP('Salidas Pacientes'!$S408,Entradas!$H$1:$I$412,2,FALSE))</f>
        <v/>
      </c>
      <c r="U408" s="98"/>
      <c r="V408" s="98">
        <v>1</v>
      </c>
      <c r="W408" s="105"/>
    </row>
    <row r="409" spans="1:23" ht="15.75" hidden="1" customHeight="1" outlineLevel="1">
      <c r="A409" s="95">
        <v>44631</v>
      </c>
      <c r="B409" s="95" t="s">
        <v>276</v>
      </c>
      <c r="C409" s="98">
        <v>1232817411</v>
      </c>
      <c r="D409" s="17" t="str">
        <f>IF(ISERROR(VLOOKUP('Salidas Pacientes'!$C409,'BD Pacientes'!$A:I,2,FALSE)),"",VLOOKUP('Salidas Pacientes'!$C409,'BD Pacientes'!$A:I,2,FALSE))</f>
        <v>RC</v>
      </c>
      <c r="E409" s="16" t="str">
        <f>IF(ISERROR(VLOOKUP('Salidas Pacientes'!$C409,'BD Pacientes'!$A:I,3,FALSE)),"",VLOOKUP('Salidas Pacientes'!$C409,'BD Pacientes'!$A:I,3,FALSE))</f>
        <v>TOMAS CANO VALLEJO</v>
      </c>
      <c r="F409" s="17" t="str">
        <f>IF(ISERROR(VLOOKUP('Salidas Pacientes'!$C409,'BD Pacientes'!$A:I,4,FALSE)),"",VLOOKUP('Salidas Pacientes'!$C409,'BD Pacientes'!$A:I,4,FALSE))</f>
        <v>M</v>
      </c>
      <c r="G409" s="95">
        <f>IF(ISERROR(VLOOKUP('Salidas Pacientes'!$C409,'BD Pacientes'!$A:I,5,FALSE)),"",VLOOKUP('Salidas Pacientes'!$C409,'BD Pacientes'!$A:I,5,FALSE))</f>
        <v>44446</v>
      </c>
      <c r="H409" s="95" t="str">
        <f t="shared" ca="1" si="0"/>
        <v>1 año, 11 mes</v>
      </c>
      <c r="I409" s="97" t="str">
        <f>IF(ISERROR(VLOOKUP('Salidas Pacientes'!$C409,'BD Pacientes'!$A:$I,6,FALSE)),"",VLOOKUP('Salidas Pacientes'!$C409,'BD Pacientes'!$A:$I,6,FALSE))</f>
        <v>CRA 122 # 5-18</v>
      </c>
      <c r="J409" s="98">
        <f>IF(ISERROR(VLOOKUP('Salidas Pacientes'!$C409,'BD Pacientes'!$A:$I,7,FALSE)),"",VLOOKUP('Salidas Pacientes'!$C409,'BD Pacientes'!$A:$I,7,FALSE))</f>
        <v>1143850842</v>
      </c>
      <c r="K409" s="99" t="str">
        <f>IF(ISERROR(VLOOKUP('Salidas Pacientes'!$C409,'BD Pacientes'!$A:$I,8,FALSE)),"",VLOOKUP('Salidas Pacientes'!$C409,'BD Pacientes'!$A:$I,8,FALSE))</f>
        <v>SUSANA VALLEJO</v>
      </c>
      <c r="L409" s="17">
        <f>IF(ISERROR(VLOOKUP('Salidas Pacientes'!$C409,'BD Pacientes'!$A:$I,9,FALSE)),"",VLOOKUP('Salidas Pacientes'!$C409,'BD Pacientes'!$A:$I,9,FALSE))</f>
        <v>3183901226</v>
      </c>
      <c r="M409" s="17" t="s">
        <v>54</v>
      </c>
      <c r="N409" s="16" t="str">
        <f>IF(ISERROR(VLOOKUP('Salidas Pacientes'!$M409,Inventario!$A$2:$M$21,2,FALSE)),"",VLOOKUP('Salidas Pacientes'!$M409,Inventario!$A$2:$M$21,2,FALSE))</f>
        <v>Prevenar</v>
      </c>
      <c r="O409" s="16" t="str">
        <f>IF(ISERROR(VLOOKUP('Salidas Pacientes'!$M409,Inventario!$A$2:$M$21,3,FALSE)),"",VLOOKUP('Salidas Pacientes'!$M409,Inventario!$A$2:$M$21,3,FALSE))</f>
        <v>Neumococo 13V</v>
      </c>
      <c r="P409" s="100" t="str">
        <f>IF(ISERROR(VLOOKUP('Salidas Pacientes'!$M409,Inventario!$A$2:$M$21,4,FALSE)),"",VLOOKUP('Salidas Pacientes'!$M409,Inventario!$A$2:$M$21,4,FALSE))</f>
        <v>Cobo Medical</v>
      </c>
      <c r="Q409" s="100" t="str">
        <f>IF(ISERROR(VLOOKUP('Salidas Pacientes'!$M409,Inventario!$A$2:$M$21,5,FALSE)),"",VLOOKUP('Salidas Pacientes'!$M409,Inventario!$A$2:$M$21,5,FALSE))</f>
        <v>Pfizer</v>
      </c>
      <c r="R409" s="17" t="str">
        <f>IF(ISERROR(VLOOKUP('Salidas Pacientes'!$M409,Inventario!$A$2:$M$21,6,FALSE)),"",VLOOKUP('Salidas Pacientes'!$M409,Inventario!$A$2:$M$21,6,FALSE))</f>
        <v>2156</v>
      </c>
      <c r="S409" s="101" t="s">
        <v>192</v>
      </c>
      <c r="T409" s="102">
        <f>IF(ISERROR(VLOOKUP('Salidas Pacientes'!$S409,Entradas!$H$1:$I$412,2,FALSE)),"",VLOOKUP('Salidas Pacientes'!$S409,Entradas!$H$1:$I$412,2,FALSE))</f>
        <v>45199</v>
      </c>
      <c r="U409" s="98"/>
      <c r="V409" s="98">
        <v>1</v>
      </c>
      <c r="W409" s="105"/>
    </row>
    <row r="410" spans="1:23" ht="15.75" hidden="1" customHeight="1" outlineLevel="1">
      <c r="A410" s="95">
        <v>44631</v>
      </c>
      <c r="B410" s="95" t="s">
        <v>276</v>
      </c>
      <c r="C410" s="98">
        <v>1232817411</v>
      </c>
      <c r="D410" s="17" t="str">
        <f>IF(ISERROR(VLOOKUP('Salidas Pacientes'!$C410,'BD Pacientes'!$A:I,2,FALSE)),"",VLOOKUP('Salidas Pacientes'!$C410,'BD Pacientes'!$A:I,2,FALSE))</f>
        <v>RC</v>
      </c>
      <c r="E410" s="16" t="str">
        <f>IF(ISERROR(VLOOKUP('Salidas Pacientes'!$C410,'BD Pacientes'!$A:I,3,FALSE)),"",VLOOKUP('Salidas Pacientes'!$C410,'BD Pacientes'!$A:I,3,FALSE))</f>
        <v>TOMAS CANO VALLEJO</v>
      </c>
      <c r="F410" s="17" t="str">
        <f>IF(ISERROR(VLOOKUP('Salidas Pacientes'!$C410,'BD Pacientes'!$A:I,4,FALSE)),"",VLOOKUP('Salidas Pacientes'!$C410,'BD Pacientes'!$A:I,4,FALSE))</f>
        <v>M</v>
      </c>
      <c r="G410" s="95">
        <f>IF(ISERROR(VLOOKUP('Salidas Pacientes'!$C410,'BD Pacientes'!$A:I,5,FALSE)),"",VLOOKUP('Salidas Pacientes'!$C410,'BD Pacientes'!$A:I,5,FALSE))</f>
        <v>44446</v>
      </c>
      <c r="H410" s="95" t="str">
        <f t="shared" ca="1" si="0"/>
        <v>1 año, 11 mes</v>
      </c>
      <c r="I410" s="97" t="str">
        <f>IF(ISERROR(VLOOKUP('Salidas Pacientes'!$C410,'BD Pacientes'!$A:$I,6,FALSE)),"",VLOOKUP('Salidas Pacientes'!$C410,'BD Pacientes'!$A:$I,6,FALSE))</f>
        <v>CRA 122 # 5-18</v>
      </c>
      <c r="J410" s="98">
        <f>IF(ISERROR(VLOOKUP('Salidas Pacientes'!$C410,'BD Pacientes'!$A:$I,7,FALSE)),"",VLOOKUP('Salidas Pacientes'!$C410,'BD Pacientes'!$A:$I,7,FALSE))</f>
        <v>1143850842</v>
      </c>
      <c r="K410" s="99" t="str">
        <f>IF(ISERROR(VLOOKUP('Salidas Pacientes'!$C410,'BD Pacientes'!$A:$I,8,FALSE)),"",VLOOKUP('Salidas Pacientes'!$C410,'BD Pacientes'!$A:$I,8,FALSE))</f>
        <v>SUSANA VALLEJO</v>
      </c>
      <c r="L410" s="17">
        <f>IF(ISERROR(VLOOKUP('Salidas Pacientes'!$C410,'BD Pacientes'!$A:$I,9,FALSE)),"",VLOOKUP('Salidas Pacientes'!$C410,'BD Pacientes'!$A:$I,9,FALSE))</f>
        <v>3183901226</v>
      </c>
      <c r="M410" s="17" t="s">
        <v>96</v>
      </c>
      <c r="N410" s="16" t="str">
        <f>IF(ISERROR(VLOOKUP('Salidas Pacientes'!$M410,Inventario!$A$2:$M$21,2,FALSE)),"",VLOOKUP('Salidas Pacientes'!$M410,Inventario!$A$2:$M$21,2,FALSE))</f>
        <v>Rotateq</v>
      </c>
      <c r="O410" s="16" t="str">
        <f>IF(ISERROR(VLOOKUP('Salidas Pacientes'!$M410,Inventario!$A$2:$M$21,3,FALSE)),"",VLOOKUP('Salidas Pacientes'!$M410,Inventario!$A$2:$M$21,3,FALSE))</f>
        <v>Rotavirus Vivo Atenuado</v>
      </c>
      <c r="P410" s="100" t="str">
        <f>IF(ISERROR(VLOOKUP('Salidas Pacientes'!$M410,Inventario!$A$2:$M$21,4,FALSE)),"",VLOOKUP('Salidas Pacientes'!$M410,Inventario!$A$2:$M$21,4,FALSE))</f>
        <v>IPS FARALLONES</v>
      </c>
      <c r="Q410" s="100" t="str">
        <f>IF(ISERROR(VLOOKUP('Salidas Pacientes'!$M410,Inventario!$A$2:$M$21,5,FALSE)),"",VLOOKUP('Salidas Pacientes'!$M410,Inventario!$A$2:$M$21,5,FALSE))</f>
        <v>Merck</v>
      </c>
      <c r="R410" s="17" t="str">
        <f>IF(ISERROR(VLOOKUP('Salidas Pacientes'!$M410,Inventario!$A$2:$M$21,6,FALSE)),"",VLOOKUP('Salidas Pacientes'!$M410,Inventario!$A$2:$M$21,6,FALSE))</f>
        <v>1800</v>
      </c>
      <c r="S410" s="101" t="s">
        <v>182</v>
      </c>
      <c r="T410" s="102">
        <f>IF(ISERROR(VLOOKUP('Salidas Pacientes'!$S410,Entradas!$H$1:$I$412,2,FALSE)),"",VLOOKUP('Salidas Pacientes'!$S410,Entradas!$H$1:$I$412,2,FALSE))</f>
        <v>44973</v>
      </c>
      <c r="U410" s="98"/>
      <c r="V410" s="98">
        <v>1</v>
      </c>
      <c r="W410" s="105"/>
    </row>
    <row r="411" spans="1:23" ht="15.75" hidden="1" customHeight="1" outlineLevel="1">
      <c r="A411" s="95">
        <v>44632</v>
      </c>
      <c r="B411" s="95" t="s">
        <v>276</v>
      </c>
      <c r="C411" s="98">
        <v>1105936736</v>
      </c>
      <c r="D411" s="17" t="str">
        <f>IF(ISERROR(VLOOKUP('Salidas Pacientes'!$C411,'BD Pacientes'!$A:I,2,FALSE)),"",VLOOKUP('Salidas Pacientes'!$C411,'BD Pacientes'!$A:I,2,FALSE))</f>
        <v>RC</v>
      </c>
      <c r="E411" s="16" t="str">
        <f>IF(ISERROR(VLOOKUP('Salidas Pacientes'!$C411,'BD Pacientes'!$A:I,3,FALSE)),"",VLOOKUP('Salidas Pacientes'!$C411,'BD Pacientes'!$A:I,3,FALSE))</f>
        <v>NAHUEL TEJADA SARRIA</v>
      </c>
      <c r="F411" s="17" t="str">
        <f>IF(ISERROR(VLOOKUP('Salidas Pacientes'!$C411,'BD Pacientes'!$A:I,4,FALSE)),"",VLOOKUP('Salidas Pacientes'!$C411,'BD Pacientes'!$A:I,4,FALSE))</f>
        <v>M</v>
      </c>
      <c r="G411" s="95">
        <f>IF(ISERROR(VLOOKUP('Salidas Pacientes'!$C411,'BD Pacientes'!$A:I,5,FALSE)),"",VLOOKUP('Salidas Pacientes'!$C411,'BD Pacientes'!$A:I,5,FALSE))</f>
        <v>44465</v>
      </c>
      <c r="H411" s="95" t="str">
        <f t="shared" ca="1" si="0"/>
        <v>1 año, 10 mes</v>
      </c>
      <c r="I411" s="97" t="str">
        <f>IF(ISERROR(VLOOKUP('Salidas Pacientes'!$C411,'BD Pacientes'!$A:$I,6,FALSE)),"",VLOOKUP('Salidas Pacientes'!$C411,'BD Pacientes'!$A:$I,6,FALSE))</f>
        <v>CALLE 32AN # 2-165 APTO 804B</v>
      </c>
      <c r="J411" s="98">
        <f>IF(ISERROR(VLOOKUP('Salidas Pacientes'!$C411,'BD Pacientes'!$A:$I,7,FALSE)),"",VLOOKUP('Salidas Pacientes'!$C411,'BD Pacientes'!$A:$I,7,FALSE))</f>
        <v>0</v>
      </c>
      <c r="K411" s="99">
        <f>IF(ISERROR(VLOOKUP('Salidas Pacientes'!$C411,'BD Pacientes'!$A:$I,8,FALSE)),"",VLOOKUP('Salidas Pacientes'!$C411,'BD Pacientes'!$A:$I,8,FALSE))</f>
        <v>0</v>
      </c>
      <c r="L411" s="17">
        <f>IF(ISERROR(VLOOKUP('Salidas Pacientes'!$C411,'BD Pacientes'!$A:$I,9,FALSE)),"",VLOOKUP('Salidas Pacientes'!$C411,'BD Pacientes'!$A:$I,9,FALSE))</f>
        <v>0</v>
      </c>
      <c r="M411" s="17" t="s">
        <v>47</v>
      </c>
      <c r="N411" s="16" t="str">
        <f>IF(ISERROR(VLOOKUP('Salidas Pacientes'!$M411,Inventario!$A$2:$M$21,2,FALSE)),"",VLOOKUP('Salidas Pacientes'!$M411,Inventario!$A$2:$M$21,2,FALSE))</f>
        <v>Nimenrix</v>
      </c>
      <c r="O411" s="16" t="str">
        <f>IF(ISERROR(VLOOKUP('Salidas Pacientes'!$M411,Inventario!$A$2:$M$21,3,FALSE)),"",VLOOKUP('Salidas Pacientes'!$M411,Inventario!$A$2:$M$21,3,FALSE))</f>
        <v>Meningococo</v>
      </c>
      <c r="P411" s="100" t="str">
        <f>IF(ISERROR(VLOOKUP('Salidas Pacientes'!$M411,Inventario!$A$2:$M$21,4,FALSE)),"",VLOOKUP('Salidas Pacientes'!$M411,Inventario!$A$2:$M$21,4,FALSE))</f>
        <v>Cobo Medical</v>
      </c>
      <c r="Q411" s="100" t="str">
        <f>IF(ISERROR(VLOOKUP('Salidas Pacientes'!$M411,Inventario!$A$2:$M$21,5,FALSE)),"",VLOOKUP('Salidas Pacientes'!$M411,Inventario!$A$2:$M$21,5,FALSE))</f>
        <v>Pfizer</v>
      </c>
      <c r="R411" s="17" t="str">
        <f>IF(ISERROR(VLOOKUP('Salidas Pacientes'!$M411,Inventario!$A$2:$M$21,6,FALSE)),"",VLOOKUP('Salidas Pacientes'!$M411,Inventario!$A$2:$M$21,6,FALSE))</f>
        <v>3904</v>
      </c>
      <c r="S411" s="101" t="s">
        <v>173</v>
      </c>
      <c r="T411" s="102">
        <f>IF(ISERROR(VLOOKUP('Salidas Pacientes'!$S411,Entradas!$H$1:$I$412,2,FALSE)),"",VLOOKUP('Salidas Pacientes'!$S411,Entradas!$H$1:$I$412,2,FALSE))</f>
        <v>45077</v>
      </c>
      <c r="U411" s="98"/>
      <c r="V411" s="98">
        <v>1</v>
      </c>
      <c r="W411" s="105"/>
    </row>
    <row r="412" spans="1:23" ht="15.75" hidden="1" customHeight="1" outlineLevel="1">
      <c r="A412" s="95">
        <v>44635</v>
      </c>
      <c r="B412" s="95" t="s">
        <v>276</v>
      </c>
      <c r="C412" s="98">
        <v>1232812806</v>
      </c>
      <c r="D412" s="17" t="str">
        <f>IF(ISERROR(VLOOKUP('Salidas Pacientes'!$C412,'BD Pacientes'!$A:I,2,FALSE)),"",VLOOKUP('Salidas Pacientes'!$C412,'BD Pacientes'!$A:I,2,FALSE))</f>
        <v>RC</v>
      </c>
      <c r="E412" s="16" t="str">
        <f>IF(ISERROR(VLOOKUP('Salidas Pacientes'!$C412,'BD Pacientes'!$A:I,3,FALSE)),"",VLOOKUP('Salidas Pacientes'!$C412,'BD Pacientes'!$A:I,3,FALSE))</f>
        <v>SALVADOR GUERRA MEJIA</v>
      </c>
      <c r="F412" s="17" t="str">
        <f>IF(ISERROR(VLOOKUP('Salidas Pacientes'!$C412,'BD Pacientes'!$A:I,4,FALSE)),"",VLOOKUP('Salidas Pacientes'!$C412,'BD Pacientes'!$A:I,4,FALSE))</f>
        <v>M</v>
      </c>
      <c r="G412" s="95">
        <f>IF(ISERROR(VLOOKUP('Salidas Pacientes'!$C412,'BD Pacientes'!$A:I,5,FALSE)),"",VLOOKUP('Salidas Pacientes'!$C412,'BD Pacientes'!$A:I,5,FALSE))</f>
        <v>0</v>
      </c>
      <c r="H412" s="95" t="str">
        <f t="shared" ca="1" si="0"/>
        <v>123 año, 7 mes</v>
      </c>
      <c r="I412" s="97" t="str">
        <f>IF(ISERROR(VLOOKUP('Salidas Pacientes'!$C412,'BD Pacientes'!$A:$I,6,FALSE)),"",VLOOKUP('Salidas Pacientes'!$C412,'BD Pacientes'!$A:$I,6,FALSE))</f>
        <v>CALLE 11 OESTE # 2N-11</v>
      </c>
      <c r="J412" s="98">
        <f>IF(ISERROR(VLOOKUP('Salidas Pacientes'!$C412,'BD Pacientes'!$A:$I,7,FALSE)),"",VLOOKUP('Salidas Pacientes'!$C412,'BD Pacientes'!$A:$I,7,FALSE))</f>
        <v>0</v>
      </c>
      <c r="K412" s="99">
        <f>IF(ISERROR(VLOOKUP('Salidas Pacientes'!$C412,'BD Pacientes'!$A:$I,8,FALSE)),"",VLOOKUP('Salidas Pacientes'!$C412,'BD Pacientes'!$A:$I,8,FALSE))</f>
        <v>0</v>
      </c>
      <c r="L412" s="17">
        <f>IF(ISERROR(VLOOKUP('Salidas Pacientes'!$C412,'BD Pacientes'!$A:$I,9,FALSE)),"",VLOOKUP('Salidas Pacientes'!$C412,'BD Pacientes'!$A:$I,9,FALSE))</f>
        <v>0</v>
      </c>
      <c r="M412" s="17" t="s">
        <v>85</v>
      </c>
      <c r="N412" s="16" t="str">
        <f>IF(ISERROR(VLOOKUP('Salidas Pacientes'!$M412,Inventario!$A$2:$M$21,2,FALSE)),"",VLOOKUP('Salidas Pacientes'!$M412,Inventario!$A$2:$M$21,2,FALSE))</f>
        <v xml:space="preserve">Avaxim 80 </v>
      </c>
      <c r="O412" s="16" t="str">
        <f>IF(ISERROR(VLOOKUP('Salidas Pacientes'!$M412,Inventario!$A$2:$M$21,3,FALSE)),"",VLOOKUP('Salidas Pacientes'!$M412,Inventario!$A$2:$M$21,3,FALSE))</f>
        <v>Hepatitis A niño</v>
      </c>
      <c r="P412" s="100" t="str">
        <f>IF(ISERROR(VLOOKUP('Salidas Pacientes'!$M412,Inventario!$A$2:$M$21,4,FALSE)),"",VLOOKUP('Salidas Pacientes'!$M412,Inventario!$A$2:$M$21,4,FALSE))</f>
        <v>IPS FARALLONES</v>
      </c>
      <c r="Q412" s="100" t="str">
        <f>IF(ISERROR(VLOOKUP('Salidas Pacientes'!$M412,Inventario!$A$2:$M$21,5,FALSE)),"",VLOOKUP('Salidas Pacientes'!$M412,Inventario!$A$2:$M$21,5,FALSE))</f>
        <v>Sanofi</v>
      </c>
      <c r="R412" s="17" t="str">
        <f>IF(ISERROR(VLOOKUP('Salidas Pacientes'!$M412,Inventario!$A$2:$M$21,6,FALSE)),"",VLOOKUP('Salidas Pacientes'!$M412,Inventario!$A$2:$M$21,6,FALSE))</f>
        <v>2500</v>
      </c>
      <c r="S412" s="101" t="s">
        <v>183</v>
      </c>
      <c r="T412" s="102">
        <f>IF(ISERROR(VLOOKUP('Salidas Pacientes'!$S412,Entradas!$H$1:$I$412,2,FALSE)),"",VLOOKUP('Salidas Pacientes'!$S412,Entradas!$H$1:$I$412,2,FALSE))</f>
        <v>44957</v>
      </c>
      <c r="U412" s="98"/>
      <c r="V412" s="98">
        <v>1</v>
      </c>
      <c r="W412" s="105"/>
    </row>
    <row r="413" spans="1:23" ht="15.75" hidden="1" customHeight="1" outlineLevel="1">
      <c r="A413" s="95">
        <v>44635</v>
      </c>
      <c r="B413" s="95" t="s">
        <v>276</v>
      </c>
      <c r="C413" s="98">
        <v>1110380308</v>
      </c>
      <c r="D413" s="17" t="str">
        <f>IF(ISERROR(VLOOKUP('Salidas Pacientes'!$C413,'BD Pacientes'!$A:I,2,FALSE)),"",VLOOKUP('Salidas Pacientes'!$C413,'BD Pacientes'!$A:I,2,FALSE))</f>
        <v>RC</v>
      </c>
      <c r="E413" s="16" t="str">
        <f>IF(ISERROR(VLOOKUP('Salidas Pacientes'!$C413,'BD Pacientes'!$A:I,3,FALSE)),"",VLOOKUP('Salidas Pacientes'!$C413,'BD Pacientes'!$A:I,3,FALSE))</f>
        <v>MARTINA GUARIN SOLARTE</v>
      </c>
      <c r="F413" s="17" t="str">
        <f>IF(ISERROR(VLOOKUP('Salidas Pacientes'!$C413,'BD Pacientes'!$A:I,4,FALSE)),"",VLOOKUP('Salidas Pacientes'!$C413,'BD Pacientes'!$A:I,4,FALSE))</f>
        <v>F</v>
      </c>
      <c r="G413" s="95">
        <f>IF(ISERROR(VLOOKUP('Salidas Pacientes'!$C413,'BD Pacientes'!$A:I,5,FALSE)),"",VLOOKUP('Salidas Pacientes'!$C413,'BD Pacientes'!$A:I,5,FALSE))</f>
        <v>44389</v>
      </c>
      <c r="H413" s="95" t="str">
        <f t="shared" ca="1" si="0"/>
        <v>2 año, 1 mes</v>
      </c>
      <c r="I413" s="97" t="str">
        <f>IF(ISERROR(VLOOKUP('Salidas Pacientes'!$C413,'BD Pacientes'!$A:$I,6,FALSE)),"",VLOOKUP('Salidas Pacientes'!$C413,'BD Pacientes'!$A:$I,6,FALSE))</f>
        <v>CALLE 72H4 # 26L-32</v>
      </c>
      <c r="J413" s="98">
        <f>IF(ISERROR(VLOOKUP('Salidas Pacientes'!$C413,'BD Pacientes'!$A:$I,7,FALSE)),"",VLOOKUP('Salidas Pacientes'!$C413,'BD Pacientes'!$A:$I,7,FALSE))</f>
        <v>94498680</v>
      </c>
      <c r="K413" s="99" t="str">
        <f>IF(ISERROR(VLOOKUP('Salidas Pacientes'!$C413,'BD Pacientes'!$A:$I,8,FALSE)),"",VLOOKUP('Salidas Pacientes'!$C413,'BD Pacientes'!$A:$I,8,FALSE))</f>
        <v>RAMON GUARIN</v>
      </c>
      <c r="L413" s="17">
        <f>IF(ISERROR(VLOOKUP('Salidas Pacientes'!$C413,'BD Pacientes'!$A:$I,9,FALSE)),"",VLOOKUP('Salidas Pacientes'!$C413,'BD Pacientes'!$A:$I,9,FALSE))</f>
        <v>3167539934</v>
      </c>
      <c r="M413" s="17" t="s">
        <v>47</v>
      </c>
      <c r="N413" s="16" t="str">
        <f>IF(ISERROR(VLOOKUP('Salidas Pacientes'!$M413,Inventario!$A$2:$M$21,2,FALSE)),"",VLOOKUP('Salidas Pacientes'!$M413,Inventario!$A$2:$M$21,2,FALSE))</f>
        <v>Nimenrix</v>
      </c>
      <c r="O413" s="16" t="str">
        <f>IF(ISERROR(VLOOKUP('Salidas Pacientes'!$M413,Inventario!$A$2:$M$21,3,FALSE)),"",VLOOKUP('Salidas Pacientes'!$M413,Inventario!$A$2:$M$21,3,FALSE))</f>
        <v>Meningococo</v>
      </c>
      <c r="P413" s="100" t="str">
        <f>IF(ISERROR(VLOOKUP('Salidas Pacientes'!$M413,Inventario!$A$2:$M$21,4,FALSE)),"",VLOOKUP('Salidas Pacientes'!$M413,Inventario!$A$2:$M$21,4,FALSE))</f>
        <v>Cobo Medical</v>
      </c>
      <c r="Q413" s="100" t="str">
        <f>IF(ISERROR(VLOOKUP('Salidas Pacientes'!$M413,Inventario!$A$2:$M$21,5,FALSE)),"",VLOOKUP('Salidas Pacientes'!$M413,Inventario!$A$2:$M$21,5,FALSE))</f>
        <v>Pfizer</v>
      </c>
      <c r="R413" s="17" t="str">
        <f>IF(ISERROR(VLOOKUP('Salidas Pacientes'!$M413,Inventario!$A$2:$M$21,6,FALSE)),"",VLOOKUP('Salidas Pacientes'!$M413,Inventario!$A$2:$M$21,6,FALSE))</f>
        <v>3904</v>
      </c>
      <c r="S413" s="101" t="s">
        <v>173</v>
      </c>
      <c r="T413" s="102">
        <f>IF(ISERROR(VLOOKUP('Salidas Pacientes'!$S413,Entradas!$H$1:$I$412,2,FALSE)),"",VLOOKUP('Salidas Pacientes'!$S413,Entradas!$H$1:$I$412,2,FALSE))</f>
        <v>45077</v>
      </c>
      <c r="U413" s="98"/>
      <c r="V413" s="98">
        <v>1</v>
      </c>
      <c r="W413" s="105"/>
    </row>
    <row r="414" spans="1:23" ht="15.75" hidden="1" customHeight="1" outlineLevel="1">
      <c r="A414" s="95">
        <v>44635</v>
      </c>
      <c r="B414" s="95" t="s">
        <v>276</v>
      </c>
      <c r="C414" s="98">
        <v>1109572726</v>
      </c>
      <c r="D414" s="17" t="str">
        <f>IF(ISERROR(VLOOKUP('Salidas Pacientes'!$C414,'BD Pacientes'!$A:I,2,FALSE)),"",VLOOKUP('Salidas Pacientes'!$C414,'BD Pacientes'!$A:I,2,FALSE))</f>
        <v>RC</v>
      </c>
      <c r="E414" s="16" t="str">
        <f>IF(ISERROR(VLOOKUP('Salidas Pacientes'!$C414,'BD Pacientes'!$A:I,3,FALSE)),"",VLOOKUP('Salidas Pacientes'!$C414,'BD Pacientes'!$A:I,3,FALSE))</f>
        <v>JERONIMO CUERVO PAZ</v>
      </c>
      <c r="F414" s="17" t="str">
        <f>IF(ISERROR(VLOOKUP('Salidas Pacientes'!$C414,'BD Pacientes'!$A:I,4,FALSE)),"",VLOOKUP('Salidas Pacientes'!$C414,'BD Pacientes'!$A:I,4,FALSE))</f>
        <v>M</v>
      </c>
      <c r="G414" s="95">
        <f>IF(ISERROR(VLOOKUP('Salidas Pacientes'!$C414,'BD Pacientes'!$A:I,5,FALSE)),"",VLOOKUP('Salidas Pacientes'!$C414,'BD Pacientes'!$A:I,5,FALSE))</f>
        <v>44452</v>
      </c>
      <c r="H414" s="95" t="str">
        <f t="shared" ca="1" si="0"/>
        <v>1 año, 11 mes</v>
      </c>
      <c r="I414" s="97" t="str">
        <f>IF(ISERROR(VLOOKUP('Salidas Pacientes'!$C414,'BD Pacientes'!$A:$I,6,FALSE)),"",VLOOKUP('Salidas Pacientes'!$C414,'BD Pacientes'!$A:$I,6,FALSE))</f>
        <v>CRA 1B # 51-36</v>
      </c>
      <c r="J414" s="98">
        <f>IF(ISERROR(VLOOKUP('Salidas Pacientes'!$C414,'BD Pacientes'!$A:$I,7,FALSE)),"",VLOOKUP('Salidas Pacientes'!$C414,'BD Pacientes'!$A:$I,7,FALSE))</f>
        <v>1143842440</v>
      </c>
      <c r="K414" s="99" t="str">
        <f>IF(ISERROR(VLOOKUP('Salidas Pacientes'!$C414,'BD Pacientes'!$A:$I,8,FALSE)),"",VLOOKUP('Salidas Pacientes'!$C414,'BD Pacientes'!$A:$I,8,FALSE))</f>
        <v>ANGELICA PAZ</v>
      </c>
      <c r="L414" s="17">
        <f>IF(ISERROR(VLOOKUP('Salidas Pacientes'!$C414,'BD Pacientes'!$A:$I,9,FALSE)),"",VLOOKUP('Salidas Pacientes'!$C414,'BD Pacientes'!$A:$I,9,FALSE))</f>
        <v>3043833586</v>
      </c>
      <c r="M414" s="17" t="s">
        <v>77</v>
      </c>
      <c r="N414" s="16" t="str">
        <f>IF(ISERROR(VLOOKUP('Salidas Pacientes'!$M414,Inventario!$A$2:$M$21,2,FALSE)),"",VLOOKUP('Salidas Pacientes'!$M414,Inventario!$A$2:$M$21,2,FALSE))</f>
        <v>Hexaxim</v>
      </c>
      <c r="O414" s="16" t="str">
        <f>IF(ISERROR(VLOOKUP('Salidas Pacientes'!$M414,Inventario!$A$2:$M$21,3,FALSE)),"",VLOOKUP('Salidas Pacientes'!$M414,Inventario!$A$2:$M$21,3,FALSE))</f>
        <v>DPAT + VPI + HIB + HB</v>
      </c>
      <c r="P414" s="100" t="str">
        <f>IF(ISERROR(VLOOKUP('Salidas Pacientes'!$M414,Inventario!$A$2:$M$21,4,FALSE)),"",VLOOKUP('Salidas Pacientes'!$M414,Inventario!$A$2:$M$21,4,FALSE))</f>
        <v>IPS FARALLONES</v>
      </c>
      <c r="Q414" s="100" t="str">
        <f>IF(ISERROR(VLOOKUP('Salidas Pacientes'!$M414,Inventario!$A$2:$M$21,5,FALSE)),"",VLOOKUP('Salidas Pacientes'!$M414,Inventario!$A$2:$M$21,5,FALSE))</f>
        <v>Sanofi</v>
      </c>
      <c r="R414" s="17" t="str">
        <f>IF(ISERROR(VLOOKUP('Salidas Pacientes'!$M414,Inventario!$A$2:$M$21,6,FALSE)),"",VLOOKUP('Salidas Pacientes'!$M414,Inventario!$A$2:$M$21,6,FALSE))</f>
        <v>3800</v>
      </c>
      <c r="S414" s="101" t="s">
        <v>191</v>
      </c>
      <c r="T414" s="102">
        <f>IF(ISERROR(VLOOKUP('Salidas Pacientes'!$S414,Entradas!$H$1:$I$412,2,FALSE)),"",VLOOKUP('Salidas Pacientes'!$S414,Entradas!$H$1:$I$412,2,FALSE))</f>
        <v>44804</v>
      </c>
      <c r="U414" s="98"/>
      <c r="V414" s="98">
        <v>1</v>
      </c>
      <c r="W414" s="105"/>
    </row>
    <row r="415" spans="1:23" ht="15.75" hidden="1" customHeight="1" outlineLevel="1">
      <c r="A415" s="95">
        <v>44635</v>
      </c>
      <c r="B415" s="95" t="s">
        <v>276</v>
      </c>
      <c r="C415" s="98">
        <v>1109572726</v>
      </c>
      <c r="D415" s="17" t="str">
        <f>IF(ISERROR(VLOOKUP('Salidas Pacientes'!$C415,'BD Pacientes'!$A:I,2,FALSE)),"",VLOOKUP('Salidas Pacientes'!$C415,'BD Pacientes'!$A:I,2,FALSE))</f>
        <v>RC</v>
      </c>
      <c r="E415" s="16" t="str">
        <f>IF(ISERROR(VLOOKUP('Salidas Pacientes'!$C415,'BD Pacientes'!$A:I,3,FALSE)),"",VLOOKUP('Salidas Pacientes'!$C415,'BD Pacientes'!$A:I,3,FALSE))</f>
        <v>JERONIMO CUERVO PAZ</v>
      </c>
      <c r="F415" s="17" t="str">
        <f>IF(ISERROR(VLOOKUP('Salidas Pacientes'!$C415,'BD Pacientes'!$A:I,4,FALSE)),"",VLOOKUP('Salidas Pacientes'!$C415,'BD Pacientes'!$A:I,4,FALSE))</f>
        <v>M</v>
      </c>
      <c r="G415" s="95">
        <f>IF(ISERROR(VLOOKUP('Salidas Pacientes'!$C415,'BD Pacientes'!$A:I,5,FALSE)),"",VLOOKUP('Salidas Pacientes'!$C415,'BD Pacientes'!$A:I,5,FALSE))</f>
        <v>44452</v>
      </c>
      <c r="H415" s="95" t="str">
        <f t="shared" ca="1" si="0"/>
        <v>1 año, 11 mes</v>
      </c>
      <c r="I415" s="97" t="str">
        <f>IF(ISERROR(VLOOKUP('Salidas Pacientes'!$C415,'BD Pacientes'!$A:$I,6,FALSE)),"",VLOOKUP('Salidas Pacientes'!$C415,'BD Pacientes'!$A:$I,6,FALSE))</f>
        <v>CRA 1B # 51-36</v>
      </c>
      <c r="J415" s="98">
        <f>IF(ISERROR(VLOOKUP('Salidas Pacientes'!$C415,'BD Pacientes'!$A:$I,7,FALSE)),"",VLOOKUP('Salidas Pacientes'!$C415,'BD Pacientes'!$A:$I,7,FALSE))</f>
        <v>1143842440</v>
      </c>
      <c r="K415" s="99" t="str">
        <f>IF(ISERROR(VLOOKUP('Salidas Pacientes'!$C415,'BD Pacientes'!$A:$I,8,FALSE)),"",VLOOKUP('Salidas Pacientes'!$C415,'BD Pacientes'!$A:$I,8,FALSE))</f>
        <v>ANGELICA PAZ</v>
      </c>
      <c r="L415" s="17">
        <f>IF(ISERROR(VLOOKUP('Salidas Pacientes'!$C415,'BD Pacientes'!$A:$I,9,FALSE)),"",VLOOKUP('Salidas Pacientes'!$C415,'BD Pacientes'!$A:$I,9,FALSE))</f>
        <v>3043833586</v>
      </c>
      <c r="M415" s="17" t="s">
        <v>54</v>
      </c>
      <c r="N415" s="16" t="str">
        <f>IF(ISERROR(VLOOKUP('Salidas Pacientes'!$M415,Inventario!$A$2:$M$21,2,FALSE)),"",VLOOKUP('Salidas Pacientes'!$M415,Inventario!$A$2:$M$21,2,FALSE))</f>
        <v>Prevenar</v>
      </c>
      <c r="O415" s="16" t="str">
        <f>IF(ISERROR(VLOOKUP('Salidas Pacientes'!$M415,Inventario!$A$2:$M$21,3,FALSE)),"",VLOOKUP('Salidas Pacientes'!$M415,Inventario!$A$2:$M$21,3,FALSE))</f>
        <v>Neumococo 13V</v>
      </c>
      <c r="P415" s="100" t="str">
        <f>IF(ISERROR(VLOOKUP('Salidas Pacientes'!$M415,Inventario!$A$2:$M$21,4,FALSE)),"",VLOOKUP('Salidas Pacientes'!$M415,Inventario!$A$2:$M$21,4,FALSE))</f>
        <v>Cobo Medical</v>
      </c>
      <c r="Q415" s="100" t="str">
        <f>IF(ISERROR(VLOOKUP('Salidas Pacientes'!$M415,Inventario!$A$2:$M$21,5,FALSE)),"",VLOOKUP('Salidas Pacientes'!$M415,Inventario!$A$2:$M$21,5,FALSE))</f>
        <v>Pfizer</v>
      </c>
      <c r="R415" s="17" t="str">
        <f>IF(ISERROR(VLOOKUP('Salidas Pacientes'!$M415,Inventario!$A$2:$M$21,6,FALSE)),"",VLOOKUP('Salidas Pacientes'!$M415,Inventario!$A$2:$M$21,6,FALSE))</f>
        <v>2156</v>
      </c>
      <c r="S415" s="101" t="s">
        <v>192</v>
      </c>
      <c r="T415" s="102">
        <f>IF(ISERROR(VLOOKUP('Salidas Pacientes'!$S415,Entradas!$H$1:$I$412,2,FALSE)),"",VLOOKUP('Salidas Pacientes'!$S415,Entradas!$H$1:$I$412,2,FALSE))</f>
        <v>45199</v>
      </c>
      <c r="U415" s="98"/>
      <c r="V415" s="98">
        <v>1</v>
      </c>
      <c r="W415" s="105"/>
    </row>
    <row r="416" spans="1:23" ht="15.75" hidden="1" customHeight="1" outlineLevel="1">
      <c r="A416" s="95">
        <v>44635</v>
      </c>
      <c r="B416" s="95" t="s">
        <v>276</v>
      </c>
      <c r="C416" s="98">
        <v>1109572726</v>
      </c>
      <c r="D416" s="17" t="str">
        <f>IF(ISERROR(VLOOKUP('Salidas Pacientes'!$C416,'BD Pacientes'!$A:I,2,FALSE)),"",VLOOKUP('Salidas Pacientes'!$C416,'BD Pacientes'!$A:I,2,FALSE))</f>
        <v>RC</v>
      </c>
      <c r="E416" s="16" t="str">
        <f>IF(ISERROR(VLOOKUP('Salidas Pacientes'!$C416,'BD Pacientes'!$A:I,3,FALSE)),"",VLOOKUP('Salidas Pacientes'!$C416,'BD Pacientes'!$A:I,3,FALSE))</f>
        <v>JERONIMO CUERVO PAZ</v>
      </c>
      <c r="F416" s="17" t="str">
        <f>IF(ISERROR(VLOOKUP('Salidas Pacientes'!$C416,'BD Pacientes'!$A:I,4,FALSE)),"",VLOOKUP('Salidas Pacientes'!$C416,'BD Pacientes'!$A:I,4,FALSE))</f>
        <v>M</v>
      </c>
      <c r="G416" s="95">
        <f>IF(ISERROR(VLOOKUP('Salidas Pacientes'!$C416,'BD Pacientes'!$A:I,5,FALSE)),"",VLOOKUP('Salidas Pacientes'!$C416,'BD Pacientes'!$A:I,5,FALSE))</f>
        <v>44452</v>
      </c>
      <c r="H416" s="95" t="str">
        <f t="shared" ca="1" si="0"/>
        <v>1 año, 11 mes</v>
      </c>
      <c r="I416" s="97" t="str">
        <f>IF(ISERROR(VLOOKUP('Salidas Pacientes'!$C416,'BD Pacientes'!$A:$I,6,FALSE)),"",VLOOKUP('Salidas Pacientes'!$C416,'BD Pacientes'!$A:$I,6,FALSE))</f>
        <v>CRA 1B # 51-36</v>
      </c>
      <c r="J416" s="98">
        <f>IF(ISERROR(VLOOKUP('Salidas Pacientes'!$C416,'BD Pacientes'!$A:$I,7,FALSE)),"",VLOOKUP('Salidas Pacientes'!$C416,'BD Pacientes'!$A:$I,7,FALSE))</f>
        <v>1143842440</v>
      </c>
      <c r="K416" s="99" t="str">
        <f>IF(ISERROR(VLOOKUP('Salidas Pacientes'!$C416,'BD Pacientes'!$A:$I,8,FALSE)),"",VLOOKUP('Salidas Pacientes'!$C416,'BD Pacientes'!$A:$I,8,FALSE))</f>
        <v>ANGELICA PAZ</v>
      </c>
      <c r="L416" s="17">
        <f>IF(ISERROR(VLOOKUP('Salidas Pacientes'!$C416,'BD Pacientes'!$A:$I,9,FALSE)),"",VLOOKUP('Salidas Pacientes'!$C416,'BD Pacientes'!$A:$I,9,FALSE))</f>
        <v>3043833586</v>
      </c>
      <c r="M416" s="17" t="s">
        <v>96</v>
      </c>
      <c r="N416" s="16" t="str">
        <f>IF(ISERROR(VLOOKUP('Salidas Pacientes'!$M416,Inventario!$A$2:$M$21,2,FALSE)),"",VLOOKUP('Salidas Pacientes'!$M416,Inventario!$A$2:$M$21,2,FALSE))</f>
        <v>Rotateq</v>
      </c>
      <c r="O416" s="16" t="str">
        <f>IF(ISERROR(VLOOKUP('Salidas Pacientes'!$M416,Inventario!$A$2:$M$21,3,FALSE)),"",VLOOKUP('Salidas Pacientes'!$M416,Inventario!$A$2:$M$21,3,FALSE))</f>
        <v>Rotavirus Vivo Atenuado</v>
      </c>
      <c r="P416" s="100" t="str">
        <f>IF(ISERROR(VLOOKUP('Salidas Pacientes'!$M416,Inventario!$A$2:$M$21,4,FALSE)),"",VLOOKUP('Salidas Pacientes'!$M416,Inventario!$A$2:$M$21,4,FALSE))</f>
        <v>IPS FARALLONES</v>
      </c>
      <c r="Q416" s="100" t="str">
        <f>IF(ISERROR(VLOOKUP('Salidas Pacientes'!$M416,Inventario!$A$2:$M$21,5,FALSE)),"",VLOOKUP('Salidas Pacientes'!$M416,Inventario!$A$2:$M$21,5,FALSE))</f>
        <v>Merck</v>
      </c>
      <c r="R416" s="17" t="str">
        <f>IF(ISERROR(VLOOKUP('Salidas Pacientes'!$M416,Inventario!$A$2:$M$21,6,FALSE)),"",VLOOKUP('Salidas Pacientes'!$M416,Inventario!$A$2:$M$21,6,FALSE))</f>
        <v>1800</v>
      </c>
      <c r="S416" s="101" t="s">
        <v>182</v>
      </c>
      <c r="T416" s="102">
        <f>IF(ISERROR(VLOOKUP('Salidas Pacientes'!$S416,Entradas!$H$1:$I$412,2,FALSE)),"",VLOOKUP('Salidas Pacientes'!$S416,Entradas!$H$1:$I$412,2,FALSE))</f>
        <v>44973</v>
      </c>
      <c r="U416" s="98"/>
      <c r="V416" s="98">
        <v>1</v>
      </c>
      <c r="W416" s="105"/>
    </row>
    <row r="417" spans="1:23" ht="15.75" hidden="1" customHeight="1" outlineLevel="1">
      <c r="A417" s="95">
        <v>44635</v>
      </c>
      <c r="B417" s="95" t="s">
        <v>276</v>
      </c>
      <c r="C417" s="98">
        <v>1109572995</v>
      </c>
      <c r="D417" s="17" t="str">
        <f>IF(ISERROR(VLOOKUP('Salidas Pacientes'!$C417,'BD Pacientes'!$A:I,2,FALSE)),"",VLOOKUP('Salidas Pacientes'!$C417,'BD Pacientes'!$A:I,2,FALSE))</f>
        <v>RC</v>
      </c>
      <c r="E417" s="16" t="str">
        <f>IF(ISERROR(VLOOKUP('Salidas Pacientes'!$C417,'BD Pacientes'!$A:I,3,FALSE)),"",VLOOKUP('Salidas Pacientes'!$C417,'BD Pacientes'!$A:I,3,FALSE))</f>
        <v>GAEL CORREDOR BOTIA</v>
      </c>
      <c r="F417" s="17" t="str">
        <f>IF(ISERROR(VLOOKUP('Salidas Pacientes'!$C417,'BD Pacientes'!$A:I,4,FALSE)),"",VLOOKUP('Salidas Pacientes'!$C417,'BD Pacientes'!$A:I,4,FALSE))</f>
        <v>M</v>
      </c>
      <c r="G417" s="95">
        <f>IF(ISERROR(VLOOKUP('Salidas Pacientes'!$C417,'BD Pacientes'!$A:I,5,FALSE)),"",VLOOKUP('Salidas Pacientes'!$C417,'BD Pacientes'!$A:I,5,FALSE))</f>
        <v>44482</v>
      </c>
      <c r="H417" s="95" t="str">
        <f t="shared" ca="1" si="0"/>
        <v>1 año, 10 mes</v>
      </c>
      <c r="I417" s="97" t="str">
        <f>IF(ISERROR(VLOOKUP('Salidas Pacientes'!$C417,'BD Pacientes'!$A:$I,6,FALSE)),"",VLOOKUP('Salidas Pacientes'!$C417,'BD Pacientes'!$A:$I,6,FALSE))</f>
        <v>CRA 86 # 17-35</v>
      </c>
      <c r="J417" s="98">
        <f>IF(ISERROR(VLOOKUP('Salidas Pacientes'!$C417,'BD Pacientes'!$A:$I,7,FALSE)),"",VLOOKUP('Salidas Pacientes'!$C417,'BD Pacientes'!$A:$I,7,FALSE))</f>
        <v>1144028603</v>
      </c>
      <c r="K417" s="99" t="str">
        <f>IF(ISERROR(VLOOKUP('Salidas Pacientes'!$C417,'BD Pacientes'!$A:$I,8,FALSE)),"",VLOOKUP('Salidas Pacientes'!$C417,'BD Pacientes'!$A:$I,8,FALSE))</f>
        <v>LINA BOTIA</v>
      </c>
      <c r="L417" s="17">
        <f>IF(ISERROR(VLOOKUP('Salidas Pacientes'!$C417,'BD Pacientes'!$A:$I,9,FALSE)),"",VLOOKUP('Salidas Pacientes'!$C417,'BD Pacientes'!$A:$I,9,FALSE))</f>
        <v>3183977753</v>
      </c>
      <c r="M417" s="17" t="s">
        <v>47</v>
      </c>
      <c r="N417" s="16" t="str">
        <f>IF(ISERROR(VLOOKUP('Salidas Pacientes'!$M417,Inventario!$A$2:$M$21,2,FALSE)),"",VLOOKUP('Salidas Pacientes'!$M417,Inventario!$A$2:$M$21,2,FALSE))</f>
        <v>Nimenrix</v>
      </c>
      <c r="O417" s="16" t="str">
        <f>IF(ISERROR(VLOOKUP('Salidas Pacientes'!$M417,Inventario!$A$2:$M$21,3,FALSE)),"",VLOOKUP('Salidas Pacientes'!$M417,Inventario!$A$2:$M$21,3,FALSE))</f>
        <v>Meningococo</v>
      </c>
      <c r="P417" s="100" t="str">
        <f>IF(ISERROR(VLOOKUP('Salidas Pacientes'!$M417,Inventario!$A$2:$M$21,4,FALSE)),"",VLOOKUP('Salidas Pacientes'!$M417,Inventario!$A$2:$M$21,4,FALSE))</f>
        <v>Cobo Medical</v>
      </c>
      <c r="Q417" s="100" t="str">
        <f>IF(ISERROR(VLOOKUP('Salidas Pacientes'!$M417,Inventario!$A$2:$M$21,5,FALSE)),"",VLOOKUP('Salidas Pacientes'!$M417,Inventario!$A$2:$M$21,5,FALSE))</f>
        <v>Pfizer</v>
      </c>
      <c r="R417" s="17" t="str">
        <f>IF(ISERROR(VLOOKUP('Salidas Pacientes'!$M417,Inventario!$A$2:$M$21,6,FALSE)),"",VLOOKUP('Salidas Pacientes'!$M417,Inventario!$A$2:$M$21,6,FALSE))</f>
        <v>3904</v>
      </c>
      <c r="S417" s="101" t="s">
        <v>173</v>
      </c>
      <c r="T417" s="102">
        <f>IF(ISERROR(VLOOKUP('Salidas Pacientes'!$S417,Entradas!$H$1:$I$412,2,FALSE)),"",VLOOKUP('Salidas Pacientes'!$S417,Entradas!$H$1:$I$412,2,FALSE))</f>
        <v>45077</v>
      </c>
      <c r="U417" s="98"/>
      <c r="V417" s="98">
        <v>1</v>
      </c>
      <c r="W417" s="105"/>
    </row>
    <row r="418" spans="1:23" ht="15.75" hidden="1" customHeight="1" outlineLevel="1">
      <c r="A418" s="95">
        <v>44637</v>
      </c>
      <c r="B418" s="95" t="s">
        <v>276</v>
      </c>
      <c r="C418" s="98">
        <v>1112068898</v>
      </c>
      <c r="D418" s="17" t="str">
        <f>IF(ISERROR(VLOOKUP('Salidas Pacientes'!$C418,'BD Pacientes'!$A:I,2,FALSE)),"",VLOOKUP('Salidas Pacientes'!$C418,'BD Pacientes'!$A:I,2,FALSE))</f>
        <v>RC</v>
      </c>
      <c r="E418" s="16" t="str">
        <f>IF(ISERROR(VLOOKUP('Salidas Pacientes'!$C418,'BD Pacientes'!$A:I,3,FALSE)),"",VLOOKUP('Salidas Pacientes'!$C418,'BD Pacientes'!$A:I,3,FALSE))</f>
        <v>LORENZO BURBANO ARIAS</v>
      </c>
      <c r="F418" s="17" t="str">
        <f>IF(ISERROR(VLOOKUP('Salidas Pacientes'!$C418,'BD Pacientes'!$A:I,4,FALSE)),"",VLOOKUP('Salidas Pacientes'!$C418,'BD Pacientes'!$A:I,4,FALSE))</f>
        <v>M</v>
      </c>
      <c r="G418" s="95">
        <f>IF(ISERROR(VLOOKUP('Salidas Pacientes'!$C418,'BD Pacientes'!$A:I,5,FALSE)),"",VLOOKUP('Salidas Pacientes'!$C418,'BD Pacientes'!$A:I,5,FALSE))</f>
        <v>0</v>
      </c>
      <c r="H418" s="95" t="str">
        <f t="shared" ca="1" si="0"/>
        <v>123 año, 7 mes</v>
      </c>
      <c r="I418" s="97" t="str">
        <f>IF(ISERROR(VLOOKUP('Salidas Pacientes'!$C418,'BD Pacientes'!$A:$I,6,FALSE)),"",VLOOKUP('Salidas Pacientes'!$C418,'BD Pacientes'!$A:$I,6,FALSE))</f>
        <v>CALLE 28 #113-57</v>
      </c>
      <c r="J418" s="98">
        <f>IF(ISERROR(VLOOKUP('Salidas Pacientes'!$C418,'BD Pacientes'!$A:$I,7,FALSE)),"",VLOOKUP('Salidas Pacientes'!$C418,'BD Pacientes'!$A:$I,7,FALSE))</f>
        <v>0</v>
      </c>
      <c r="K418" s="99">
        <f>IF(ISERROR(VLOOKUP('Salidas Pacientes'!$C418,'BD Pacientes'!$A:$I,8,FALSE)),"",VLOOKUP('Salidas Pacientes'!$C418,'BD Pacientes'!$A:$I,8,FALSE))</f>
        <v>0</v>
      </c>
      <c r="L418" s="17">
        <f>IF(ISERROR(VLOOKUP('Salidas Pacientes'!$C418,'BD Pacientes'!$A:$I,9,FALSE)),"",VLOOKUP('Salidas Pacientes'!$C418,'BD Pacientes'!$A:$I,9,FALSE))</f>
        <v>0</v>
      </c>
      <c r="M418" s="17" t="s">
        <v>47</v>
      </c>
      <c r="N418" s="16" t="str">
        <f>IF(ISERROR(VLOOKUP('Salidas Pacientes'!$M418,Inventario!$A$2:$M$21,2,FALSE)),"",VLOOKUP('Salidas Pacientes'!$M418,Inventario!$A$2:$M$21,2,FALSE))</f>
        <v>Nimenrix</v>
      </c>
      <c r="O418" s="16" t="str">
        <f>IF(ISERROR(VLOOKUP('Salidas Pacientes'!$M418,Inventario!$A$2:$M$21,3,FALSE)),"",VLOOKUP('Salidas Pacientes'!$M418,Inventario!$A$2:$M$21,3,FALSE))</f>
        <v>Meningococo</v>
      </c>
      <c r="P418" s="100" t="str">
        <f>IF(ISERROR(VLOOKUP('Salidas Pacientes'!$M418,Inventario!$A$2:$M$21,4,FALSE)),"",VLOOKUP('Salidas Pacientes'!$M418,Inventario!$A$2:$M$21,4,FALSE))</f>
        <v>Cobo Medical</v>
      </c>
      <c r="Q418" s="100" t="str">
        <f>IF(ISERROR(VLOOKUP('Salidas Pacientes'!$M418,Inventario!$A$2:$M$21,5,FALSE)),"",VLOOKUP('Salidas Pacientes'!$M418,Inventario!$A$2:$M$21,5,FALSE))</f>
        <v>Pfizer</v>
      </c>
      <c r="R418" s="17" t="str">
        <f>IF(ISERROR(VLOOKUP('Salidas Pacientes'!$M418,Inventario!$A$2:$M$21,6,FALSE)),"",VLOOKUP('Salidas Pacientes'!$M418,Inventario!$A$2:$M$21,6,FALSE))</f>
        <v>3904</v>
      </c>
      <c r="S418" s="101" t="s">
        <v>173</v>
      </c>
      <c r="T418" s="102">
        <f>IF(ISERROR(VLOOKUP('Salidas Pacientes'!$S418,Entradas!$H$1:$I$412,2,FALSE)),"",VLOOKUP('Salidas Pacientes'!$S418,Entradas!$H$1:$I$412,2,FALSE))</f>
        <v>45077</v>
      </c>
      <c r="U418" s="98"/>
      <c r="V418" s="98">
        <v>1</v>
      </c>
      <c r="W418" s="105"/>
    </row>
    <row r="419" spans="1:23" ht="15.75" hidden="1" customHeight="1" outlineLevel="1">
      <c r="A419" s="95">
        <v>44637</v>
      </c>
      <c r="B419" s="95" t="s">
        <v>276</v>
      </c>
      <c r="C419" s="98">
        <v>1232818701</v>
      </c>
      <c r="D419" s="17" t="str">
        <f>IF(ISERROR(VLOOKUP('Salidas Pacientes'!$C419,'BD Pacientes'!$A:I,2,FALSE)),"",VLOOKUP('Salidas Pacientes'!$C419,'BD Pacientes'!$A:I,2,FALSE))</f>
        <v>RC</v>
      </c>
      <c r="E419" s="16" t="str">
        <f>IF(ISERROR(VLOOKUP('Salidas Pacientes'!$C419,'BD Pacientes'!$A:I,3,FALSE)),"",VLOOKUP('Salidas Pacientes'!$C419,'BD Pacientes'!$A:I,3,FALSE))</f>
        <v>ISAAC IBRAHIM CANCALVACHE</v>
      </c>
      <c r="F419" s="17" t="str">
        <f>IF(ISERROR(VLOOKUP('Salidas Pacientes'!$C419,'BD Pacientes'!$A:I,4,FALSE)),"",VLOOKUP('Salidas Pacientes'!$C419,'BD Pacientes'!$A:I,4,FALSE))</f>
        <v>M</v>
      </c>
      <c r="G419" s="95">
        <f>IF(ISERROR(VLOOKUP('Salidas Pacientes'!$C419,'BD Pacientes'!$A:I,5,FALSE)),"",VLOOKUP('Salidas Pacientes'!$C419,'BD Pacientes'!$A:I,5,FALSE))</f>
        <v>44563</v>
      </c>
      <c r="H419" s="95" t="str">
        <f t="shared" ca="1" si="0"/>
        <v>1 año, 7 mes</v>
      </c>
      <c r="I419" s="97" t="str">
        <f>IF(ISERROR(VLOOKUP('Salidas Pacientes'!$C419,'BD Pacientes'!$A:$I,6,FALSE)),"",VLOOKUP('Salidas Pacientes'!$C419,'BD Pacientes'!$A:$I,6,FALSE))</f>
        <v>CRA 26Q # 122-71</v>
      </c>
      <c r="J419" s="98">
        <f>IF(ISERROR(VLOOKUP('Salidas Pacientes'!$C419,'BD Pacientes'!$A:$I,7,FALSE)),"",VLOOKUP('Salidas Pacientes'!$C419,'BD Pacientes'!$A:$I,7,FALSE))</f>
        <v>1143957902</v>
      </c>
      <c r="K419" s="99" t="str">
        <f>IF(ISERROR(VLOOKUP('Salidas Pacientes'!$C419,'BD Pacientes'!$A:$I,8,FALSE)),"",VLOOKUP('Salidas Pacientes'!$C419,'BD Pacientes'!$A:$I,8,FALSE))</f>
        <v>KAREN CANCALVACHE</v>
      </c>
      <c r="L419" s="17">
        <f>IF(ISERROR(VLOOKUP('Salidas Pacientes'!$C419,'BD Pacientes'!$A:$I,9,FALSE)),"",VLOOKUP('Salidas Pacientes'!$C419,'BD Pacientes'!$A:$I,9,FALSE))</f>
        <v>3103566056</v>
      </c>
      <c r="M419" s="17" t="s">
        <v>77</v>
      </c>
      <c r="N419" s="16" t="str">
        <f>IF(ISERROR(VLOOKUP('Salidas Pacientes'!$M419,Inventario!$A$2:$M$21,2,FALSE)),"",VLOOKUP('Salidas Pacientes'!$M419,Inventario!$A$2:$M$21,2,FALSE))</f>
        <v>Hexaxim</v>
      </c>
      <c r="O419" s="16" t="str">
        <f>IF(ISERROR(VLOOKUP('Salidas Pacientes'!$M419,Inventario!$A$2:$M$21,3,FALSE)),"",VLOOKUP('Salidas Pacientes'!$M419,Inventario!$A$2:$M$21,3,FALSE))</f>
        <v>DPAT + VPI + HIB + HB</v>
      </c>
      <c r="P419" s="100" t="str">
        <f>IF(ISERROR(VLOOKUP('Salidas Pacientes'!$M419,Inventario!$A$2:$M$21,4,FALSE)),"",VLOOKUP('Salidas Pacientes'!$M419,Inventario!$A$2:$M$21,4,FALSE))</f>
        <v>IPS FARALLONES</v>
      </c>
      <c r="Q419" s="100" t="str">
        <f>IF(ISERROR(VLOOKUP('Salidas Pacientes'!$M419,Inventario!$A$2:$M$21,5,FALSE)),"",VLOOKUP('Salidas Pacientes'!$M419,Inventario!$A$2:$M$21,5,FALSE))</f>
        <v>Sanofi</v>
      </c>
      <c r="R419" s="17" t="str">
        <f>IF(ISERROR(VLOOKUP('Salidas Pacientes'!$M419,Inventario!$A$2:$M$21,6,FALSE)),"",VLOOKUP('Salidas Pacientes'!$M419,Inventario!$A$2:$M$21,6,FALSE))</f>
        <v>3800</v>
      </c>
      <c r="S419" s="101" t="s">
        <v>287</v>
      </c>
      <c r="T419" s="102" t="str">
        <f>IF(ISERROR(VLOOKUP('Salidas Pacientes'!$S419,Entradas!$H$1:$I$412,2,FALSE)),"",VLOOKUP('Salidas Pacientes'!$S419,Entradas!$H$1:$I$412,2,FALSE))</f>
        <v/>
      </c>
      <c r="U419" s="98"/>
      <c r="V419" s="98">
        <v>1</v>
      </c>
      <c r="W419" s="105"/>
    </row>
    <row r="420" spans="1:23" ht="15.75" hidden="1" customHeight="1" outlineLevel="1">
      <c r="A420" s="95">
        <v>44637</v>
      </c>
      <c r="B420" s="95" t="s">
        <v>276</v>
      </c>
      <c r="C420" s="98">
        <v>1232818701</v>
      </c>
      <c r="D420" s="17" t="str">
        <f>IF(ISERROR(VLOOKUP('Salidas Pacientes'!$C420,'BD Pacientes'!$A:I,2,FALSE)),"",VLOOKUP('Salidas Pacientes'!$C420,'BD Pacientes'!$A:I,2,FALSE))</f>
        <v>RC</v>
      </c>
      <c r="E420" s="16" t="str">
        <f>IF(ISERROR(VLOOKUP('Salidas Pacientes'!$C420,'BD Pacientes'!$A:I,3,FALSE)),"",VLOOKUP('Salidas Pacientes'!$C420,'BD Pacientes'!$A:I,3,FALSE))</f>
        <v>ISAAC IBRAHIM CANCALVACHE</v>
      </c>
      <c r="F420" s="17" t="str">
        <f>IF(ISERROR(VLOOKUP('Salidas Pacientes'!$C420,'BD Pacientes'!$A:I,4,FALSE)),"",VLOOKUP('Salidas Pacientes'!$C420,'BD Pacientes'!$A:I,4,FALSE))</f>
        <v>M</v>
      </c>
      <c r="G420" s="95">
        <f>IF(ISERROR(VLOOKUP('Salidas Pacientes'!$C420,'BD Pacientes'!$A:I,5,FALSE)),"",VLOOKUP('Salidas Pacientes'!$C420,'BD Pacientes'!$A:I,5,FALSE))</f>
        <v>44563</v>
      </c>
      <c r="H420" s="95" t="str">
        <f t="shared" ca="1" si="0"/>
        <v>1 año, 7 mes</v>
      </c>
      <c r="I420" s="97" t="str">
        <f>IF(ISERROR(VLOOKUP('Salidas Pacientes'!$C420,'BD Pacientes'!$A:$I,6,FALSE)),"",VLOOKUP('Salidas Pacientes'!$C420,'BD Pacientes'!$A:$I,6,FALSE))</f>
        <v>CRA 26Q # 122-71</v>
      </c>
      <c r="J420" s="98">
        <f>IF(ISERROR(VLOOKUP('Salidas Pacientes'!$C420,'BD Pacientes'!$A:$I,7,FALSE)),"",VLOOKUP('Salidas Pacientes'!$C420,'BD Pacientes'!$A:$I,7,FALSE))</f>
        <v>1143957902</v>
      </c>
      <c r="K420" s="99" t="str">
        <f>IF(ISERROR(VLOOKUP('Salidas Pacientes'!$C420,'BD Pacientes'!$A:$I,8,FALSE)),"",VLOOKUP('Salidas Pacientes'!$C420,'BD Pacientes'!$A:$I,8,FALSE))</f>
        <v>KAREN CANCALVACHE</v>
      </c>
      <c r="L420" s="17">
        <f>IF(ISERROR(VLOOKUP('Salidas Pacientes'!$C420,'BD Pacientes'!$A:$I,9,FALSE)),"",VLOOKUP('Salidas Pacientes'!$C420,'BD Pacientes'!$A:$I,9,FALSE))</f>
        <v>3103566056</v>
      </c>
      <c r="M420" s="17" t="s">
        <v>54</v>
      </c>
      <c r="N420" s="16" t="str">
        <f>IF(ISERROR(VLOOKUP('Salidas Pacientes'!$M420,Inventario!$A$2:$M$21,2,FALSE)),"",VLOOKUP('Salidas Pacientes'!$M420,Inventario!$A$2:$M$21,2,FALSE))</f>
        <v>Prevenar</v>
      </c>
      <c r="O420" s="16" t="str">
        <f>IF(ISERROR(VLOOKUP('Salidas Pacientes'!$M420,Inventario!$A$2:$M$21,3,FALSE)),"",VLOOKUP('Salidas Pacientes'!$M420,Inventario!$A$2:$M$21,3,FALSE))</f>
        <v>Neumococo 13V</v>
      </c>
      <c r="P420" s="100" t="str">
        <f>IF(ISERROR(VLOOKUP('Salidas Pacientes'!$M420,Inventario!$A$2:$M$21,4,FALSE)),"",VLOOKUP('Salidas Pacientes'!$M420,Inventario!$A$2:$M$21,4,FALSE))</f>
        <v>Cobo Medical</v>
      </c>
      <c r="Q420" s="100" t="str">
        <f>IF(ISERROR(VLOOKUP('Salidas Pacientes'!$M420,Inventario!$A$2:$M$21,5,FALSE)),"",VLOOKUP('Salidas Pacientes'!$M420,Inventario!$A$2:$M$21,5,FALSE))</f>
        <v>Pfizer</v>
      </c>
      <c r="R420" s="17" t="str">
        <f>IF(ISERROR(VLOOKUP('Salidas Pacientes'!$M420,Inventario!$A$2:$M$21,6,FALSE)),"",VLOOKUP('Salidas Pacientes'!$M420,Inventario!$A$2:$M$21,6,FALSE))</f>
        <v>2156</v>
      </c>
      <c r="S420" s="101" t="s">
        <v>192</v>
      </c>
      <c r="T420" s="102">
        <f>IF(ISERROR(VLOOKUP('Salidas Pacientes'!$S420,Entradas!$H$1:$I$412,2,FALSE)),"",VLOOKUP('Salidas Pacientes'!$S420,Entradas!$H$1:$I$412,2,FALSE))</f>
        <v>45199</v>
      </c>
      <c r="U420" s="98"/>
      <c r="V420" s="98">
        <v>1</v>
      </c>
      <c r="W420" s="105"/>
    </row>
    <row r="421" spans="1:23" ht="15.75" hidden="1" customHeight="1" outlineLevel="1">
      <c r="A421" s="95">
        <v>44637</v>
      </c>
      <c r="B421" s="95" t="s">
        <v>276</v>
      </c>
      <c r="C421" s="98">
        <v>1232818701</v>
      </c>
      <c r="D421" s="17" t="str">
        <f>IF(ISERROR(VLOOKUP('Salidas Pacientes'!$C421,'BD Pacientes'!$A:I,2,FALSE)),"",VLOOKUP('Salidas Pacientes'!$C421,'BD Pacientes'!$A:I,2,FALSE))</f>
        <v>RC</v>
      </c>
      <c r="E421" s="16" t="str">
        <f>IF(ISERROR(VLOOKUP('Salidas Pacientes'!$C421,'BD Pacientes'!$A:I,3,FALSE)),"",VLOOKUP('Salidas Pacientes'!$C421,'BD Pacientes'!$A:I,3,FALSE))</f>
        <v>ISAAC IBRAHIM CANCALVACHE</v>
      </c>
      <c r="F421" s="17" t="str">
        <f>IF(ISERROR(VLOOKUP('Salidas Pacientes'!$C421,'BD Pacientes'!$A:I,4,FALSE)),"",VLOOKUP('Salidas Pacientes'!$C421,'BD Pacientes'!$A:I,4,FALSE))</f>
        <v>M</v>
      </c>
      <c r="G421" s="95">
        <f>IF(ISERROR(VLOOKUP('Salidas Pacientes'!$C421,'BD Pacientes'!$A:I,5,FALSE)),"",VLOOKUP('Salidas Pacientes'!$C421,'BD Pacientes'!$A:I,5,FALSE))</f>
        <v>44563</v>
      </c>
      <c r="H421" s="95" t="str">
        <f t="shared" ca="1" si="0"/>
        <v>1 año, 7 mes</v>
      </c>
      <c r="I421" s="97" t="str">
        <f>IF(ISERROR(VLOOKUP('Salidas Pacientes'!$C421,'BD Pacientes'!$A:$I,6,FALSE)),"",VLOOKUP('Salidas Pacientes'!$C421,'BD Pacientes'!$A:$I,6,FALSE))</f>
        <v>CRA 26Q # 122-71</v>
      </c>
      <c r="J421" s="98">
        <f>IF(ISERROR(VLOOKUP('Salidas Pacientes'!$C421,'BD Pacientes'!$A:$I,7,FALSE)),"",VLOOKUP('Salidas Pacientes'!$C421,'BD Pacientes'!$A:$I,7,FALSE))</f>
        <v>1143957902</v>
      </c>
      <c r="K421" s="99" t="str">
        <f>IF(ISERROR(VLOOKUP('Salidas Pacientes'!$C421,'BD Pacientes'!$A:$I,8,FALSE)),"",VLOOKUP('Salidas Pacientes'!$C421,'BD Pacientes'!$A:$I,8,FALSE))</f>
        <v>KAREN CANCALVACHE</v>
      </c>
      <c r="L421" s="17">
        <f>IF(ISERROR(VLOOKUP('Salidas Pacientes'!$C421,'BD Pacientes'!$A:$I,9,FALSE)),"",VLOOKUP('Salidas Pacientes'!$C421,'BD Pacientes'!$A:$I,9,FALSE))</f>
        <v>3103566056</v>
      </c>
      <c r="M421" s="17" t="s">
        <v>96</v>
      </c>
      <c r="N421" s="16" t="str">
        <f>IF(ISERROR(VLOOKUP('Salidas Pacientes'!$M421,Inventario!$A$2:$M$21,2,FALSE)),"",VLOOKUP('Salidas Pacientes'!$M421,Inventario!$A$2:$M$21,2,FALSE))</f>
        <v>Rotateq</v>
      </c>
      <c r="O421" s="16" t="str">
        <f>IF(ISERROR(VLOOKUP('Salidas Pacientes'!$M421,Inventario!$A$2:$M$21,3,FALSE)),"",VLOOKUP('Salidas Pacientes'!$M421,Inventario!$A$2:$M$21,3,FALSE))</f>
        <v>Rotavirus Vivo Atenuado</v>
      </c>
      <c r="P421" s="100" t="str">
        <f>IF(ISERROR(VLOOKUP('Salidas Pacientes'!$M421,Inventario!$A$2:$M$21,4,FALSE)),"",VLOOKUP('Salidas Pacientes'!$M421,Inventario!$A$2:$M$21,4,FALSE))</f>
        <v>IPS FARALLONES</v>
      </c>
      <c r="Q421" s="100" t="str">
        <f>IF(ISERROR(VLOOKUP('Salidas Pacientes'!$M421,Inventario!$A$2:$M$21,5,FALSE)),"",VLOOKUP('Salidas Pacientes'!$M421,Inventario!$A$2:$M$21,5,FALSE))</f>
        <v>Merck</v>
      </c>
      <c r="R421" s="17" t="str">
        <f>IF(ISERROR(VLOOKUP('Salidas Pacientes'!$M421,Inventario!$A$2:$M$21,6,FALSE)),"",VLOOKUP('Salidas Pacientes'!$M421,Inventario!$A$2:$M$21,6,FALSE))</f>
        <v>1800</v>
      </c>
      <c r="S421" s="101" t="s">
        <v>182</v>
      </c>
      <c r="T421" s="102">
        <f>IF(ISERROR(VLOOKUP('Salidas Pacientes'!$S421,Entradas!$H$1:$I$412,2,FALSE)),"",VLOOKUP('Salidas Pacientes'!$S421,Entradas!$H$1:$I$412,2,FALSE))</f>
        <v>44973</v>
      </c>
      <c r="U421" s="98"/>
      <c r="V421" s="98">
        <v>1</v>
      </c>
      <c r="W421" s="105"/>
    </row>
    <row r="422" spans="1:23" ht="15.75" hidden="1" customHeight="1" outlineLevel="1">
      <c r="A422" s="95">
        <v>44638</v>
      </c>
      <c r="B422" s="95" t="s">
        <v>276</v>
      </c>
      <c r="C422" s="98">
        <v>669376083</v>
      </c>
      <c r="D422" s="17" t="str">
        <f>IF(ISERROR(VLOOKUP('Salidas Pacientes'!$C422,'BD Pacientes'!$A:I,2,FALSE)),"",VLOOKUP('Salidas Pacientes'!$C422,'BD Pacientes'!$A:I,2,FALSE))</f>
        <v>PA</v>
      </c>
      <c r="E422" s="16" t="str">
        <f>IF(ISERROR(VLOOKUP('Salidas Pacientes'!$C422,'BD Pacientes'!$A:I,3,FALSE)),"",VLOOKUP('Salidas Pacientes'!$C422,'BD Pacientes'!$A:I,3,FALSE))</f>
        <v>MACARENA ALVAREZ ARDILA</v>
      </c>
      <c r="F422" s="17" t="str">
        <f>IF(ISERROR(VLOOKUP('Salidas Pacientes'!$C422,'BD Pacientes'!$A:I,4,FALSE)),"",VLOOKUP('Salidas Pacientes'!$C422,'BD Pacientes'!$A:I,4,FALSE))</f>
        <v>F</v>
      </c>
      <c r="G422" s="95">
        <f>IF(ISERROR(VLOOKUP('Salidas Pacientes'!$C422,'BD Pacientes'!$A:I,5,FALSE)),"",VLOOKUP('Salidas Pacientes'!$C422,'BD Pacientes'!$A:I,5,FALSE))</f>
        <v>44722</v>
      </c>
      <c r="H422" s="95" t="str">
        <f t="shared" ca="1" si="0"/>
        <v>1 año, 2 mes</v>
      </c>
      <c r="I422" s="97" t="str">
        <f>IF(ISERROR(VLOOKUP('Salidas Pacientes'!$C422,'BD Pacientes'!$A:$I,6,FALSE)),"",VLOOKUP('Salidas Pacientes'!$C422,'BD Pacientes'!$A:$I,6,FALSE))</f>
        <v>CALLE 48 # 23-21</v>
      </c>
      <c r="J422" s="98">
        <f>IF(ISERROR(VLOOKUP('Salidas Pacientes'!$C422,'BD Pacientes'!$A:$I,7,FALSE)),"",VLOOKUP('Salidas Pacientes'!$C422,'BD Pacientes'!$A:$I,7,FALSE))</f>
        <v>0</v>
      </c>
      <c r="K422" s="99" t="str">
        <f>IF(ISERROR(VLOOKUP('Salidas Pacientes'!$C422,'BD Pacientes'!$A:$I,8,FALSE)),"",VLOOKUP('Salidas Pacientes'!$C422,'BD Pacientes'!$A:$I,8,FALSE))</f>
        <v xml:space="preserve">JENNIFER ARDILA </v>
      </c>
      <c r="L422" s="17">
        <f>IF(ISERROR(VLOOKUP('Salidas Pacientes'!$C422,'BD Pacientes'!$A:$I,9,FALSE)),"",VLOOKUP('Salidas Pacientes'!$C422,'BD Pacientes'!$A:$I,9,FALSE))</f>
        <v>3104644814</v>
      </c>
      <c r="M422" s="17" t="s">
        <v>47</v>
      </c>
      <c r="N422" s="16" t="str">
        <f>IF(ISERROR(VLOOKUP('Salidas Pacientes'!$M422,Inventario!$A$2:$M$21,2,FALSE)),"",VLOOKUP('Salidas Pacientes'!$M422,Inventario!$A$2:$M$21,2,FALSE))</f>
        <v>Nimenrix</v>
      </c>
      <c r="O422" s="16" t="str">
        <f>IF(ISERROR(VLOOKUP('Salidas Pacientes'!$M422,Inventario!$A$2:$M$21,3,FALSE)),"",VLOOKUP('Salidas Pacientes'!$M422,Inventario!$A$2:$M$21,3,FALSE))</f>
        <v>Meningococo</v>
      </c>
      <c r="P422" s="100" t="str">
        <f>IF(ISERROR(VLOOKUP('Salidas Pacientes'!$M422,Inventario!$A$2:$M$21,4,FALSE)),"",VLOOKUP('Salidas Pacientes'!$M422,Inventario!$A$2:$M$21,4,FALSE))</f>
        <v>Cobo Medical</v>
      </c>
      <c r="Q422" s="100" t="str">
        <f>IF(ISERROR(VLOOKUP('Salidas Pacientes'!$M422,Inventario!$A$2:$M$21,5,FALSE)),"",VLOOKUP('Salidas Pacientes'!$M422,Inventario!$A$2:$M$21,5,FALSE))</f>
        <v>Pfizer</v>
      </c>
      <c r="R422" s="17" t="str">
        <f>IF(ISERROR(VLOOKUP('Salidas Pacientes'!$M422,Inventario!$A$2:$M$21,6,FALSE)),"",VLOOKUP('Salidas Pacientes'!$M422,Inventario!$A$2:$M$21,6,FALSE))</f>
        <v>3904</v>
      </c>
      <c r="S422" s="101" t="s">
        <v>173</v>
      </c>
      <c r="T422" s="102">
        <f>IF(ISERROR(VLOOKUP('Salidas Pacientes'!$S422,Entradas!$H$1:$I$412,2,FALSE)),"",VLOOKUP('Salidas Pacientes'!$S422,Entradas!$H$1:$I$412,2,FALSE))</f>
        <v>45077</v>
      </c>
      <c r="U422" s="98"/>
      <c r="V422" s="98">
        <v>1</v>
      </c>
      <c r="W422" s="105"/>
    </row>
    <row r="423" spans="1:23" ht="15.75" hidden="1" customHeight="1" outlineLevel="1">
      <c r="A423" s="95">
        <v>44638</v>
      </c>
      <c r="B423" s="95" t="s">
        <v>276</v>
      </c>
      <c r="C423" s="98">
        <v>1232814788</v>
      </c>
      <c r="D423" s="17" t="str">
        <f>IF(ISERROR(VLOOKUP('Salidas Pacientes'!$C423,'BD Pacientes'!$A:I,2,FALSE)),"",VLOOKUP('Salidas Pacientes'!$C423,'BD Pacientes'!$A:I,2,FALSE))</f>
        <v>RC</v>
      </c>
      <c r="E423" s="16" t="str">
        <f>IF(ISERROR(VLOOKUP('Salidas Pacientes'!$C423,'BD Pacientes'!$A:I,3,FALSE)),"",VLOOKUP('Salidas Pacientes'!$C423,'BD Pacientes'!$A:I,3,FALSE))</f>
        <v>JUAN ANDRES MONTES DE OCA BEDOYA</v>
      </c>
      <c r="F423" s="17" t="str">
        <f>IF(ISERROR(VLOOKUP('Salidas Pacientes'!$C423,'BD Pacientes'!$A:I,4,FALSE)),"",VLOOKUP('Salidas Pacientes'!$C423,'BD Pacientes'!$A:I,4,FALSE))</f>
        <v>M</v>
      </c>
      <c r="G423" s="95">
        <f>IF(ISERROR(VLOOKUP('Salidas Pacientes'!$C423,'BD Pacientes'!$A:I,5,FALSE)),"",VLOOKUP('Salidas Pacientes'!$C423,'BD Pacientes'!$A:I,5,FALSE))</f>
        <v>44188</v>
      </c>
      <c r="H423" s="95" t="str">
        <f t="shared" ca="1" si="0"/>
        <v>2 año, 8 mes</v>
      </c>
      <c r="I423" s="97" t="str">
        <f>IF(ISERROR(VLOOKUP('Salidas Pacientes'!$C423,'BD Pacientes'!$A:$I,6,FALSE)),"",VLOOKUP('Salidas Pacientes'!$C423,'BD Pacientes'!$A:$I,6,FALSE))</f>
        <v>AV 2N # 4N-06</v>
      </c>
      <c r="J423" s="98">
        <f>IF(ISERROR(VLOOKUP('Salidas Pacientes'!$C423,'BD Pacientes'!$A:$I,7,FALSE)),"",VLOOKUP('Salidas Pacientes'!$C423,'BD Pacientes'!$A:$I,7,FALSE))</f>
        <v>1130604380</v>
      </c>
      <c r="K423" s="99" t="str">
        <f>IF(ISERROR(VLOOKUP('Salidas Pacientes'!$C423,'BD Pacientes'!$A:$I,8,FALSE)),"",VLOOKUP('Salidas Pacientes'!$C423,'BD Pacientes'!$A:$I,8,FALSE))</f>
        <v>MARIA JIMENA BEDOYA</v>
      </c>
      <c r="L423" s="17">
        <f>IF(ISERROR(VLOOKUP('Salidas Pacientes'!$C423,'BD Pacientes'!$A:$I,9,FALSE)),"",VLOOKUP('Salidas Pacientes'!$C423,'BD Pacientes'!$A:$I,9,FALSE))</f>
        <v>3113677538</v>
      </c>
      <c r="M423" s="17" t="s">
        <v>47</v>
      </c>
      <c r="N423" s="16" t="str">
        <f>IF(ISERROR(VLOOKUP('Salidas Pacientes'!$M423,Inventario!$A$2:$M$21,2,FALSE)),"",VLOOKUP('Salidas Pacientes'!$M423,Inventario!$A$2:$M$21,2,FALSE))</f>
        <v>Nimenrix</v>
      </c>
      <c r="O423" s="16" t="str">
        <f>IF(ISERROR(VLOOKUP('Salidas Pacientes'!$M423,Inventario!$A$2:$M$21,3,FALSE)),"",VLOOKUP('Salidas Pacientes'!$M423,Inventario!$A$2:$M$21,3,FALSE))</f>
        <v>Meningococo</v>
      </c>
      <c r="P423" s="100" t="str">
        <f>IF(ISERROR(VLOOKUP('Salidas Pacientes'!$M423,Inventario!$A$2:$M$21,4,FALSE)),"",VLOOKUP('Salidas Pacientes'!$M423,Inventario!$A$2:$M$21,4,FALSE))</f>
        <v>Cobo Medical</v>
      </c>
      <c r="Q423" s="100" t="str">
        <f>IF(ISERROR(VLOOKUP('Salidas Pacientes'!$M423,Inventario!$A$2:$M$21,5,FALSE)),"",VLOOKUP('Salidas Pacientes'!$M423,Inventario!$A$2:$M$21,5,FALSE))</f>
        <v>Pfizer</v>
      </c>
      <c r="R423" s="17" t="str">
        <f>IF(ISERROR(VLOOKUP('Salidas Pacientes'!$M423,Inventario!$A$2:$M$21,6,FALSE)),"",VLOOKUP('Salidas Pacientes'!$M423,Inventario!$A$2:$M$21,6,FALSE))</f>
        <v>3904</v>
      </c>
      <c r="S423" s="101" t="s">
        <v>173</v>
      </c>
      <c r="T423" s="102">
        <f>IF(ISERROR(VLOOKUP('Salidas Pacientes'!$S423,Entradas!$H$1:$I$412,2,FALSE)),"",VLOOKUP('Salidas Pacientes'!$S423,Entradas!$H$1:$I$412,2,FALSE))</f>
        <v>45077</v>
      </c>
      <c r="U423" s="98"/>
      <c r="V423" s="98">
        <v>1</v>
      </c>
      <c r="W423" s="105"/>
    </row>
    <row r="424" spans="1:23" ht="15.75" hidden="1" customHeight="1" outlineLevel="1">
      <c r="A424" s="95">
        <v>44638</v>
      </c>
      <c r="B424" s="95" t="s">
        <v>276</v>
      </c>
      <c r="C424" s="98">
        <v>1232817550</v>
      </c>
      <c r="D424" s="17" t="str">
        <f>IF(ISERROR(VLOOKUP('Salidas Pacientes'!$C424,'BD Pacientes'!$A:I,2,FALSE)),"",VLOOKUP('Salidas Pacientes'!$C424,'BD Pacientes'!$A:I,2,FALSE))</f>
        <v>RC</v>
      </c>
      <c r="E424" s="16" t="str">
        <f>IF(ISERROR(VLOOKUP('Salidas Pacientes'!$C424,'BD Pacientes'!$A:I,3,FALSE)),"",VLOOKUP('Salidas Pacientes'!$C424,'BD Pacientes'!$A:I,3,FALSE))</f>
        <v>EMMA SOFIA ARENAS ROMERO</v>
      </c>
      <c r="F424" s="17" t="str">
        <f>IF(ISERROR(VLOOKUP('Salidas Pacientes'!$C424,'BD Pacientes'!$A:I,4,FALSE)),"",VLOOKUP('Salidas Pacientes'!$C424,'BD Pacientes'!$A:I,4,FALSE))</f>
        <v>F</v>
      </c>
      <c r="G424" s="95">
        <f>IF(ISERROR(VLOOKUP('Salidas Pacientes'!$C424,'BD Pacientes'!$A:I,5,FALSE)),"",VLOOKUP('Salidas Pacientes'!$C424,'BD Pacientes'!$A:I,5,FALSE))</f>
        <v>0</v>
      </c>
      <c r="H424" s="95" t="str">
        <f t="shared" ca="1" si="0"/>
        <v>123 año, 7 mes</v>
      </c>
      <c r="I424" s="97" t="str">
        <f>IF(ISERROR(VLOOKUP('Salidas Pacientes'!$C424,'BD Pacientes'!$A:$I,6,FALSE)),"",VLOOKUP('Salidas Pacientes'!$C424,'BD Pacientes'!$A:$I,6,FALSE))</f>
        <v>CALLE 46 # 111-59</v>
      </c>
      <c r="J424" s="98">
        <f>IF(ISERROR(VLOOKUP('Salidas Pacientes'!$C424,'BD Pacientes'!$A:$I,7,FALSE)),"",VLOOKUP('Salidas Pacientes'!$C424,'BD Pacientes'!$A:$I,7,FALSE))</f>
        <v>0</v>
      </c>
      <c r="K424" s="99">
        <f>IF(ISERROR(VLOOKUP('Salidas Pacientes'!$C424,'BD Pacientes'!$A:$I,8,FALSE)),"",VLOOKUP('Salidas Pacientes'!$C424,'BD Pacientes'!$A:$I,8,FALSE))</f>
        <v>0</v>
      </c>
      <c r="L424" s="17">
        <f>IF(ISERROR(VLOOKUP('Salidas Pacientes'!$C424,'BD Pacientes'!$A:$I,9,FALSE)),"",VLOOKUP('Salidas Pacientes'!$C424,'BD Pacientes'!$A:$I,9,FALSE))</f>
        <v>0</v>
      </c>
      <c r="M424" s="17" t="s">
        <v>47</v>
      </c>
      <c r="N424" s="16" t="str">
        <f>IF(ISERROR(VLOOKUP('Salidas Pacientes'!$M424,Inventario!$A$2:$M$21,2,FALSE)),"",VLOOKUP('Salidas Pacientes'!$M424,Inventario!$A$2:$M$21,2,FALSE))</f>
        <v>Nimenrix</v>
      </c>
      <c r="O424" s="16" t="str">
        <f>IF(ISERROR(VLOOKUP('Salidas Pacientes'!$M424,Inventario!$A$2:$M$21,3,FALSE)),"",VLOOKUP('Salidas Pacientes'!$M424,Inventario!$A$2:$M$21,3,FALSE))</f>
        <v>Meningococo</v>
      </c>
      <c r="P424" s="100" t="str">
        <f>IF(ISERROR(VLOOKUP('Salidas Pacientes'!$M424,Inventario!$A$2:$M$21,4,FALSE)),"",VLOOKUP('Salidas Pacientes'!$M424,Inventario!$A$2:$M$21,4,FALSE))</f>
        <v>Cobo Medical</v>
      </c>
      <c r="Q424" s="100" t="str">
        <f>IF(ISERROR(VLOOKUP('Salidas Pacientes'!$M424,Inventario!$A$2:$M$21,5,FALSE)),"",VLOOKUP('Salidas Pacientes'!$M424,Inventario!$A$2:$M$21,5,FALSE))</f>
        <v>Pfizer</v>
      </c>
      <c r="R424" s="17" t="str">
        <f>IF(ISERROR(VLOOKUP('Salidas Pacientes'!$M424,Inventario!$A$2:$M$21,6,FALSE)),"",VLOOKUP('Salidas Pacientes'!$M424,Inventario!$A$2:$M$21,6,FALSE))</f>
        <v>3904</v>
      </c>
      <c r="S424" s="101" t="s">
        <v>173</v>
      </c>
      <c r="T424" s="102">
        <f>IF(ISERROR(VLOOKUP('Salidas Pacientes'!$S424,Entradas!$H$1:$I$412,2,FALSE)),"",VLOOKUP('Salidas Pacientes'!$S424,Entradas!$H$1:$I$412,2,FALSE))</f>
        <v>45077</v>
      </c>
      <c r="U424" s="98"/>
      <c r="V424" s="98">
        <v>1</v>
      </c>
      <c r="W424" s="105"/>
    </row>
    <row r="425" spans="1:23" ht="15.75" hidden="1" customHeight="1" outlineLevel="1">
      <c r="A425" s="95">
        <v>44638</v>
      </c>
      <c r="B425" s="95" t="s">
        <v>276</v>
      </c>
      <c r="C425" s="98">
        <v>1232803598</v>
      </c>
      <c r="D425" s="17" t="str">
        <f>IF(ISERROR(VLOOKUP('Salidas Pacientes'!$C425,'BD Pacientes'!$A:I,2,FALSE)),"",VLOOKUP('Salidas Pacientes'!$C425,'BD Pacientes'!$A:I,2,FALSE))</f>
        <v>RC</v>
      </c>
      <c r="E425" s="16" t="str">
        <f>IF(ISERROR(VLOOKUP('Salidas Pacientes'!$C425,'BD Pacientes'!$A:I,3,FALSE)),"",VLOOKUP('Salidas Pacientes'!$C425,'BD Pacientes'!$A:I,3,FALSE))</f>
        <v>ALEJANDRO ISAAC ORTIZ ANGOLA</v>
      </c>
      <c r="F425" s="17" t="str">
        <f>IF(ISERROR(VLOOKUP('Salidas Pacientes'!$C425,'BD Pacientes'!$A:I,4,FALSE)),"",VLOOKUP('Salidas Pacientes'!$C425,'BD Pacientes'!$A:I,4,FALSE))</f>
        <v>M</v>
      </c>
      <c r="G425" s="95">
        <f>IF(ISERROR(VLOOKUP('Salidas Pacientes'!$C425,'BD Pacientes'!$A:I,5,FALSE)),"",VLOOKUP('Salidas Pacientes'!$C425,'BD Pacientes'!$A:I,5,FALSE))</f>
        <v>0</v>
      </c>
      <c r="H425" s="95" t="str">
        <f t="shared" ca="1" si="0"/>
        <v>123 año, 7 mes</v>
      </c>
      <c r="I425" s="97" t="str">
        <f>IF(ISERROR(VLOOKUP('Salidas Pacientes'!$C425,'BD Pacientes'!$A:$I,6,FALSE)),"",VLOOKUP('Salidas Pacientes'!$C425,'BD Pacientes'!$A:$I,6,FALSE))</f>
        <v>CRA 33B #31-31</v>
      </c>
      <c r="J425" s="98">
        <f>IF(ISERROR(VLOOKUP('Salidas Pacientes'!$C425,'BD Pacientes'!$A:$I,7,FALSE)),"",VLOOKUP('Salidas Pacientes'!$C425,'BD Pacientes'!$A:$I,7,FALSE))</f>
        <v>0</v>
      </c>
      <c r="K425" s="99">
        <f>IF(ISERROR(VLOOKUP('Salidas Pacientes'!$C425,'BD Pacientes'!$A:$I,8,FALSE)),"",VLOOKUP('Salidas Pacientes'!$C425,'BD Pacientes'!$A:$I,8,FALSE))</f>
        <v>0</v>
      </c>
      <c r="L425" s="17">
        <f>IF(ISERROR(VLOOKUP('Salidas Pacientes'!$C425,'BD Pacientes'!$A:$I,9,FALSE)),"",VLOOKUP('Salidas Pacientes'!$C425,'BD Pacientes'!$A:$I,9,FALSE))</f>
        <v>0</v>
      </c>
      <c r="M425" s="17" t="s">
        <v>85</v>
      </c>
      <c r="N425" s="16" t="str">
        <f>IF(ISERROR(VLOOKUP('Salidas Pacientes'!$M425,Inventario!$A$2:$M$21,2,FALSE)),"",VLOOKUP('Salidas Pacientes'!$M425,Inventario!$A$2:$M$21,2,FALSE))</f>
        <v xml:space="preserve">Avaxim 80 </v>
      </c>
      <c r="O425" s="16" t="str">
        <f>IF(ISERROR(VLOOKUP('Salidas Pacientes'!$M425,Inventario!$A$2:$M$21,3,FALSE)),"",VLOOKUP('Salidas Pacientes'!$M425,Inventario!$A$2:$M$21,3,FALSE))</f>
        <v>Hepatitis A niño</v>
      </c>
      <c r="P425" s="100" t="str">
        <f>IF(ISERROR(VLOOKUP('Salidas Pacientes'!$M425,Inventario!$A$2:$M$21,4,FALSE)),"",VLOOKUP('Salidas Pacientes'!$M425,Inventario!$A$2:$M$21,4,FALSE))</f>
        <v>IPS FARALLONES</v>
      </c>
      <c r="Q425" s="100" t="str">
        <f>IF(ISERROR(VLOOKUP('Salidas Pacientes'!$M425,Inventario!$A$2:$M$21,5,FALSE)),"",VLOOKUP('Salidas Pacientes'!$M425,Inventario!$A$2:$M$21,5,FALSE))</f>
        <v>Sanofi</v>
      </c>
      <c r="R425" s="17" t="str">
        <f>IF(ISERROR(VLOOKUP('Salidas Pacientes'!$M425,Inventario!$A$2:$M$21,6,FALSE)),"",VLOOKUP('Salidas Pacientes'!$M425,Inventario!$A$2:$M$21,6,FALSE))</f>
        <v>2500</v>
      </c>
      <c r="S425" s="101" t="s">
        <v>183</v>
      </c>
      <c r="T425" s="102">
        <f>IF(ISERROR(VLOOKUP('Salidas Pacientes'!$S425,Entradas!$H$1:$I$412,2,FALSE)),"",VLOOKUP('Salidas Pacientes'!$S425,Entradas!$H$1:$I$412,2,FALSE))</f>
        <v>44957</v>
      </c>
      <c r="U425" s="98"/>
      <c r="V425" s="98">
        <v>1</v>
      </c>
      <c r="W425" s="105"/>
    </row>
    <row r="426" spans="1:23" ht="15.75" hidden="1" customHeight="1" outlineLevel="1">
      <c r="A426" s="95">
        <v>44639</v>
      </c>
      <c r="B426" s="95" t="s">
        <v>276</v>
      </c>
      <c r="C426" s="98">
        <v>1143841090</v>
      </c>
      <c r="D426" s="17" t="str">
        <f>IF(ISERROR(VLOOKUP('Salidas Pacientes'!$C426,'BD Pacientes'!$A:I,2,FALSE)),"",VLOOKUP('Salidas Pacientes'!$C426,'BD Pacientes'!$A:I,2,FALSE))</f>
        <v>CC</v>
      </c>
      <c r="E426" s="16" t="str">
        <f>IF(ISERROR(VLOOKUP('Salidas Pacientes'!$C426,'BD Pacientes'!$A:I,3,FALSE)),"",VLOOKUP('Salidas Pacientes'!$C426,'BD Pacientes'!$A:I,3,FALSE))</f>
        <v>YERALDIN CAROLINA ALEGRIA MANQUILLO</v>
      </c>
      <c r="F426" s="17" t="str">
        <f>IF(ISERROR(VLOOKUP('Salidas Pacientes'!$C426,'BD Pacientes'!$A:I,4,FALSE)),"",VLOOKUP('Salidas Pacientes'!$C426,'BD Pacientes'!$A:I,4,FALSE))</f>
        <v>F</v>
      </c>
      <c r="G426" s="95">
        <f>IF(ISERROR(VLOOKUP('Salidas Pacientes'!$C426,'BD Pacientes'!$A:I,5,FALSE)),"",VLOOKUP('Salidas Pacientes'!$C426,'BD Pacientes'!$A:I,5,FALSE))</f>
        <v>0</v>
      </c>
      <c r="H426" s="95" t="str">
        <f t="shared" ca="1" si="0"/>
        <v>123 año, 7 mes</v>
      </c>
      <c r="I426" s="97" t="str">
        <f>IF(ISERROR(VLOOKUP('Salidas Pacientes'!$C426,'BD Pacientes'!$A:$I,6,FALSE)),"",VLOOKUP('Salidas Pacientes'!$C426,'BD Pacientes'!$A:$I,6,FALSE))</f>
        <v>CALLE 13A # 68-61 104T2</v>
      </c>
      <c r="J426" s="98">
        <f>IF(ISERROR(VLOOKUP('Salidas Pacientes'!$C426,'BD Pacientes'!$A:$I,7,FALSE)),"",VLOOKUP('Salidas Pacientes'!$C426,'BD Pacientes'!$A:$I,7,FALSE))</f>
        <v>0</v>
      </c>
      <c r="K426" s="99">
        <f>IF(ISERROR(VLOOKUP('Salidas Pacientes'!$C426,'BD Pacientes'!$A:$I,8,FALSE)),"",VLOOKUP('Salidas Pacientes'!$C426,'BD Pacientes'!$A:$I,8,FALSE))</f>
        <v>0</v>
      </c>
      <c r="L426" s="17">
        <f>IF(ISERROR(VLOOKUP('Salidas Pacientes'!$C426,'BD Pacientes'!$A:$I,9,FALSE)),"",VLOOKUP('Salidas Pacientes'!$C426,'BD Pacientes'!$A:$I,9,FALSE))</f>
        <v>0</v>
      </c>
      <c r="M426" s="17" t="s">
        <v>62</v>
      </c>
      <c r="N426" s="16" t="str">
        <f>IF(ISERROR(VLOOKUP('Salidas Pacientes'!$M426,Inventario!$A$2:$M$21,2,FALSE)),"",VLOOKUP('Salidas Pacientes'!$M426,Inventario!$A$2:$M$21,2,FALSE))</f>
        <v xml:space="preserve">Gardasil </v>
      </c>
      <c r="O426" s="16" t="str">
        <f>IF(ISERROR(VLOOKUP('Salidas Pacientes'!$M426,Inventario!$A$2:$M$21,3,FALSE)),"",VLOOKUP('Salidas Pacientes'!$M426,Inventario!$A$2:$M$21,3,FALSE))</f>
        <v>VPH</v>
      </c>
      <c r="P426" s="100" t="str">
        <f>IF(ISERROR(VLOOKUP('Salidas Pacientes'!$M426,Inventario!$A$2:$M$21,4,FALSE)),"",VLOOKUP('Salidas Pacientes'!$M426,Inventario!$A$2:$M$21,4,FALSE))</f>
        <v>IPS FARALLONES</v>
      </c>
      <c r="Q426" s="100" t="str">
        <f>IF(ISERROR(VLOOKUP('Salidas Pacientes'!$M426,Inventario!$A$2:$M$21,5,FALSE)),"",VLOOKUP('Salidas Pacientes'!$M426,Inventario!$A$2:$M$21,5,FALSE))</f>
        <v>Merck</v>
      </c>
      <c r="R426" s="17" t="str">
        <f>IF(ISERROR(VLOOKUP('Salidas Pacientes'!$M426,Inventario!$A$2:$M$21,6,FALSE)),"",VLOOKUP('Salidas Pacientes'!$M426,Inventario!$A$2:$M$21,6,FALSE))</f>
        <v>1600</v>
      </c>
      <c r="S426" s="101" t="s">
        <v>168</v>
      </c>
      <c r="T426" s="102">
        <f>IF(ISERROR(VLOOKUP('Salidas Pacientes'!$S426,Entradas!$H$1:$I$412,2,FALSE)),"",VLOOKUP('Salidas Pacientes'!$S426,Entradas!$H$1:$I$412,2,FALSE))</f>
        <v>44865</v>
      </c>
      <c r="U426" s="98"/>
      <c r="V426" s="98">
        <v>1</v>
      </c>
      <c r="W426" s="105"/>
    </row>
    <row r="427" spans="1:23" ht="15.75" hidden="1" customHeight="1" outlineLevel="1">
      <c r="A427" s="95">
        <v>44639</v>
      </c>
      <c r="B427" s="95" t="s">
        <v>276</v>
      </c>
      <c r="C427" s="98">
        <v>1107870560</v>
      </c>
      <c r="D427" s="17" t="str">
        <f>IF(ISERROR(VLOOKUP('Salidas Pacientes'!$C427,'BD Pacientes'!$A:I,2,FALSE)),"",VLOOKUP('Salidas Pacientes'!$C427,'BD Pacientes'!$A:I,2,FALSE))</f>
        <v>RC</v>
      </c>
      <c r="E427" s="16" t="str">
        <f>IF(ISERROR(VLOOKUP('Salidas Pacientes'!$C427,'BD Pacientes'!$A:I,3,FALSE)),"",VLOOKUP('Salidas Pacientes'!$C427,'BD Pacientes'!$A:I,3,FALSE))</f>
        <v>THOMAS HERNANDEZ TENGANAN</v>
      </c>
      <c r="F427" s="17" t="str">
        <f>IF(ISERROR(VLOOKUP('Salidas Pacientes'!$C427,'BD Pacientes'!$A:I,4,FALSE)),"",VLOOKUP('Salidas Pacientes'!$C427,'BD Pacientes'!$A:I,4,FALSE))</f>
        <v>M</v>
      </c>
      <c r="G427" s="95">
        <f>IF(ISERROR(VLOOKUP('Salidas Pacientes'!$C427,'BD Pacientes'!$A:I,5,FALSE)),"",VLOOKUP('Salidas Pacientes'!$C427,'BD Pacientes'!$A:I,5,FALSE))</f>
        <v>44091</v>
      </c>
      <c r="H427" s="95" t="str">
        <f t="shared" ca="1" si="0"/>
        <v>2 año, 11 mes</v>
      </c>
      <c r="I427" s="97" t="str">
        <f>IF(ISERROR(VLOOKUP('Salidas Pacientes'!$C427,'BD Pacientes'!$A:$I,6,FALSE)),"",VLOOKUP('Salidas Pacientes'!$C427,'BD Pacientes'!$A:$I,6,FALSE))</f>
        <v>CALLE 30 OESTE # 6-39</v>
      </c>
      <c r="J427" s="98">
        <f>IF(ISERROR(VLOOKUP('Salidas Pacientes'!$C427,'BD Pacientes'!$A:$I,7,FALSE)),"",VLOOKUP('Salidas Pacientes'!$C427,'BD Pacientes'!$A:$I,7,FALSE))</f>
        <v>1151943663</v>
      </c>
      <c r="K427" s="99" t="str">
        <f>IF(ISERROR(VLOOKUP('Salidas Pacientes'!$C427,'BD Pacientes'!$A:$I,8,FALSE)),"",VLOOKUP('Salidas Pacientes'!$C427,'BD Pacientes'!$A:$I,8,FALSE))</f>
        <v>KARINA TENGANAN</v>
      </c>
      <c r="L427" s="17">
        <f>IF(ISERROR(VLOOKUP('Salidas Pacientes'!$C427,'BD Pacientes'!$A:$I,9,FALSE)),"",VLOOKUP('Salidas Pacientes'!$C427,'BD Pacientes'!$A:$I,9,FALSE))</f>
        <v>3186601831</v>
      </c>
      <c r="M427" s="17" t="s">
        <v>73</v>
      </c>
      <c r="N427" s="16" t="str">
        <f>IF(ISERROR(VLOOKUP('Salidas Pacientes'!$M427,Inventario!$A$2:$M$21,2,FALSE)),"",VLOOKUP('Salidas Pacientes'!$M427,Inventario!$A$2:$M$21,2,FALSE))</f>
        <v>Pentaxim</v>
      </c>
      <c r="O427" s="16" t="str">
        <f>IF(ISERROR(VLOOKUP('Salidas Pacientes'!$M427,Inventario!$A$2:$M$21,3,FALSE)),"",VLOOKUP('Salidas Pacientes'!$M427,Inventario!$A$2:$M$21,3,FALSE))</f>
        <v>Difteria-Tosferina, tetano, polio, haemophilus</v>
      </c>
      <c r="P427" s="100" t="str">
        <f>IF(ISERROR(VLOOKUP('Salidas Pacientes'!$M427,Inventario!$A$2:$M$21,4,FALSE)),"",VLOOKUP('Salidas Pacientes'!$M427,Inventario!$A$2:$M$21,4,FALSE))</f>
        <v>IPS FARALLONES</v>
      </c>
      <c r="Q427" s="100" t="str">
        <f>IF(ISERROR(VLOOKUP('Salidas Pacientes'!$M427,Inventario!$A$2:$M$21,5,FALSE)),"",VLOOKUP('Salidas Pacientes'!$M427,Inventario!$A$2:$M$21,5,FALSE))</f>
        <v>Sanofi</v>
      </c>
      <c r="R427" s="17" t="str">
        <f>IF(ISERROR(VLOOKUP('Salidas Pacientes'!$M427,Inventario!$A$2:$M$21,6,FALSE)),"",VLOOKUP('Salidas Pacientes'!$M427,Inventario!$A$2:$M$21,6,FALSE))</f>
        <v>2800</v>
      </c>
      <c r="S427" s="101" t="s">
        <v>278</v>
      </c>
      <c r="T427" s="102" t="str">
        <f>IF(ISERROR(VLOOKUP('Salidas Pacientes'!$S427,Entradas!$H$1:$I$412,2,FALSE)),"",VLOOKUP('Salidas Pacientes'!$S427,Entradas!$H$1:$I$412,2,FALSE))</f>
        <v/>
      </c>
      <c r="U427" s="98"/>
      <c r="V427" s="98">
        <v>1</v>
      </c>
      <c r="W427" s="105"/>
    </row>
    <row r="428" spans="1:23" ht="15.75" hidden="1" customHeight="1" outlineLevel="1">
      <c r="A428" s="95">
        <v>44639</v>
      </c>
      <c r="B428" s="95" t="s">
        <v>276</v>
      </c>
      <c r="C428" s="98">
        <v>1107870560</v>
      </c>
      <c r="D428" s="17" t="str">
        <f>IF(ISERROR(VLOOKUP('Salidas Pacientes'!$C428,'BD Pacientes'!$A:I,2,FALSE)),"",VLOOKUP('Salidas Pacientes'!$C428,'BD Pacientes'!$A:I,2,FALSE))</f>
        <v>RC</v>
      </c>
      <c r="E428" s="16" t="str">
        <f>IF(ISERROR(VLOOKUP('Salidas Pacientes'!$C428,'BD Pacientes'!$A:I,3,FALSE)),"",VLOOKUP('Salidas Pacientes'!$C428,'BD Pacientes'!$A:I,3,FALSE))</f>
        <v>THOMAS HERNANDEZ TENGANAN</v>
      </c>
      <c r="F428" s="17" t="str">
        <f>IF(ISERROR(VLOOKUP('Salidas Pacientes'!$C428,'BD Pacientes'!$A:I,4,FALSE)),"",VLOOKUP('Salidas Pacientes'!$C428,'BD Pacientes'!$A:I,4,FALSE))</f>
        <v>M</v>
      </c>
      <c r="G428" s="95">
        <f>IF(ISERROR(VLOOKUP('Salidas Pacientes'!$C428,'BD Pacientes'!$A:I,5,FALSE)),"",VLOOKUP('Salidas Pacientes'!$C428,'BD Pacientes'!$A:I,5,FALSE))</f>
        <v>44091</v>
      </c>
      <c r="H428" s="95" t="str">
        <f t="shared" ca="1" si="0"/>
        <v>2 año, 11 mes</v>
      </c>
      <c r="I428" s="97" t="str">
        <f>IF(ISERROR(VLOOKUP('Salidas Pacientes'!$C428,'BD Pacientes'!$A:$I,6,FALSE)),"",VLOOKUP('Salidas Pacientes'!$C428,'BD Pacientes'!$A:$I,6,FALSE))</f>
        <v>CALLE 30 OESTE # 6-39</v>
      </c>
      <c r="J428" s="98">
        <f>IF(ISERROR(VLOOKUP('Salidas Pacientes'!$C428,'BD Pacientes'!$A:$I,7,FALSE)),"",VLOOKUP('Salidas Pacientes'!$C428,'BD Pacientes'!$A:$I,7,FALSE))</f>
        <v>1151943663</v>
      </c>
      <c r="K428" s="99" t="str">
        <f>IF(ISERROR(VLOOKUP('Salidas Pacientes'!$C428,'BD Pacientes'!$A:$I,8,FALSE)),"",VLOOKUP('Salidas Pacientes'!$C428,'BD Pacientes'!$A:$I,8,FALSE))</f>
        <v>KARINA TENGANAN</v>
      </c>
      <c r="L428" s="17">
        <f>IF(ISERROR(VLOOKUP('Salidas Pacientes'!$C428,'BD Pacientes'!$A:$I,9,FALSE)),"",VLOOKUP('Salidas Pacientes'!$C428,'BD Pacientes'!$A:$I,9,FALSE))</f>
        <v>3186601831</v>
      </c>
      <c r="M428" s="17" t="s">
        <v>85</v>
      </c>
      <c r="N428" s="16" t="str">
        <f>IF(ISERROR(VLOOKUP('Salidas Pacientes'!$M428,Inventario!$A$2:$M$21,2,FALSE)),"",VLOOKUP('Salidas Pacientes'!$M428,Inventario!$A$2:$M$21,2,FALSE))</f>
        <v xml:space="preserve">Avaxim 80 </v>
      </c>
      <c r="O428" s="16" t="str">
        <f>IF(ISERROR(VLOOKUP('Salidas Pacientes'!$M428,Inventario!$A$2:$M$21,3,FALSE)),"",VLOOKUP('Salidas Pacientes'!$M428,Inventario!$A$2:$M$21,3,FALSE))</f>
        <v>Hepatitis A niño</v>
      </c>
      <c r="P428" s="100" t="str">
        <f>IF(ISERROR(VLOOKUP('Salidas Pacientes'!$M428,Inventario!$A$2:$M$21,4,FALSE)),"",VLOOKUP('Salidas Pacientes'!$M428,Inventario!$A$2:$M$21,4,FALSE))</f>
        <v>IPS FARALLONES</v>
      </c>
      <c r="Q428" s="100" t="str">
        <f>IF(ISERROR(VLOOKUP('Salidas Pacientes'!$M428,Inventario!$A$2:$M$21,5,FALSE)),"",VLOOKUP('Salidas Pacientes'!$M428,Inventario!$A$2:$M$21,5,FALSE))</f>
        <v>Sanofi</v>
      </c>
      <c r="R428" s="17" t="str">
        <f>IF(ISERROR(VLOOKUP('Salidas Pacientes'!$M428,Inventario!$A$2:$M$21,6,FALSE)),"",VLOOKUP('Salidas Pacientes'!$M428,Inventario!$A$2:$M$21,6,FALSE))</f>
        <v>2500</v>
      </c>
      <c r="S428" s="101" t="s">
        <v>183</v>
      </c>
      <c r="T428" s="102">
        <f>IF(ISERROR(VLOOKUP('Salidas Pacientes'!$S428,Entradas!$H$1:$I$412,2,FALSE)),"",VLOOKUP('Salidas Pacientes'!$S428,Entradas!$H$1:$I$412,2,FALSE))</f>
        <v>44957</v>
      </c>
      <c r="U428" s="98"/>
      <c r="V428" s="98">
        <v>1</v>
      </c>
      <c r="W428" s="105"/>
    </row>
    <row r="429" spans="1:23" ht="15.75" hidden="1" customHeight="1" outlineLevel="1">
      <c r="A429" s="95">
        <v>44639</v>
      </c>
      <c r="B429" s="95" t="s">
        <v>276</v>
      </c>
      <c r="C429" s="98">
        <v>1107870560</v>
      </c>
      <c r="D429" s="17" t="str">
        <f>IF(ISERROR(VLOOKUP('Salidas Pacientes'!$C429,'BD Pacientes'!$A:I,2,FALSE)),"",VLOOKUP('Salidas Pacientes'!$C429,'BD Pacientes'!$A:I,2,FALSE))</f>
        <v>RC</v>
      </c>
      <c r="E429" s="16" t="str">
        <f>IF(ISERROR(VLOOKUP('Salidas Pacientes'!$C429,'BD Pacientes'!$A:I,3,FALSE)),"",VLOOKUP('Salidas Pacientes'!$C429,'BD Pacientes'!$A:I,3,FALSE))</f>
        <v>THOMAS HERNANDEZ TENGANAN</v>
      </c>
      <c r="F429" s="17" t="str">
        <f>IF(ISERROR(VLOOKUP('Salidas Pacientes'!$C429,'BD Pacientes'!$A:I,4,FALSE)),"",VLOOKUP('Salidas Pacientes'!$C429,'BD Pacientes'!$A:I,4,FALSE))</f>
        <v>M</v>
      </c>
      <c r="G429" s="95">
        <f>IF(ISERROR(VLOOKUP('Salidas Pacientes'!$C429,'BD Pacientes'!$A:I,5,FALSE)),"",VLOOKUP('Salidas Pacientes'!$C429,'BD Pacientes'!$A:I,5,FALSE))</f>
        <v>44091</v>
      </c>
      <c r="H429" s="95" t="str">
        <f t="shared" ca="1" si="0"/>
        <v>2 año, 11 mes</v>
      </c>
      <c r="I429" s="97" t="str">
        <f>IF(ISERROR(VLOOKUP('Salidas Pacientes'!$C429,'BD Pacientes'!$A:$I,6,FALSE)),"",VLOOKUP('Salidas Pacientes'!$C429,'BD Pacientes'!$A:$I,6,FALSE))</f>
        <v>CALLE 30 OESTE # 6-39</v>
      </c>
      <c r="J429" s="98">
        <f>IF(ISERROR(VLOOKUP('Salidas Pacientes'!$C429,'BD Pacientes'!$A:$I,7,FALSE)),"",VLOOKUP('Salidas Pacientes'!$C429,'BD Pacientes'!$A:$I,7,FALSE))</f>
        <v>1151943663</v>
      </c>
      <c r="K429" s="99" t="str">
        <f>IF(ISERROR(VLOOKUP('Salidas Pacientes'!$C429,'BD Pacientes'!$A:$I,8,FALSE)),"",VLOOKUP('Salidas Pacientes'!$C429,'BD Pacientes'!$A:$I,8,FALSE))</f>
        <v>KARINA TENGANAN</v>
      </c>
      <c r="L429" s="17">
        <f>IF(ISERROR(VLOOKUP('Salidas Pacientes'!$C429,'BD Pacientes'!$A:$I,9,FALSE)),"",VLOOKUP('Salidas Pacientes'!$C429,'BD Pacientes'!$A:$I,9,FALSE))</f>
        <v>3186601831</v>
      </c>
      <c r="M429" s="17" t="s">
        <v>81</v>
      </c>
      <c r="N429" s="16" t="str">
        <f>IF(ISERROR(VLOOKUP('Salidas Pacientes'!$M429,Inventario!$A$2:$M$21,2,FALSE)),"",VLOOKUP('Salidas Pacientes'!$M429,Inventario!$A$2:$M$21,2,FALSE))</f>
        <v>Stamaril</v>
      </c>
      <c r="O429" s="16" t="str">
        <f>IF(ISERROR(VLOOKUP('Salidas Pacientes'!$M429,Inventario!$A$2:$M$21,3,FALSE)),"",VLOOKUP('Salidas Pacientes'!$M429,Inventario!$A$2:$M$21,3,FALSE))</f>
        <v>Fiebre amarilla</v>
      </c>
      <c r="P429" s="100" t="str">
        <f>IF(ISERROR(VLOOKUP('Salidas Pacientes'!$M429,Inventario!$A$2:$M$21,4,FALSE)),"",VLOOKUP('Salidas Pacientes'!$M429,Inventario!$A$2:$M$21,4,FALSE))</f>
        <v>IPS FARALLONES</v>
      </c>
      <c r="Q429" s="100" t="str">
        <f>IF(ISERROR(VLOOKUP('Salidas Pacientes'!$M429,Inventario!$A$2:$M$21,5,FALSE)),"",VLOOKUP('Salidas Pacientes'!$M429,Inventario!$A$2:$M$21,5,FALSE))</f>
        <v>Sanofi</v>
      </c>
      <c r="R429" s="17" t="str">
        <f>IF(ISERROR(VLOOKUP('Salidas Pacientes'!$M429,Inventario!$A$2:$M$21,6,FALSE)),"",VLOOKUP('Salidas Pacientes'!$M429,Inventario!$A$2:$M$21,6,FALSE))</f>
        <v>3000</v>
      </c>
      <c r="S429" s="101" t="s">
        <v>288</v>
      </c>
      <c r="T429" s="102" t="str">
        <f>IF(ISERROR(VLOOKUP('Salidas Pacientes'!$S429,Entradas!$H$1:$I$412,2,FALSE)),"",VLOOKUP('Salidas Pacientes'!$S429,Entradas!$H$1:$I$412,2,FALSE))</f>
        <v/>
      </c>
      <c r="U429" s="98"/>
      <c r="V429" s="98">
        <v>1</v>
      </c>
      <c r="W429" s="105"/>
    </row>
    <row r="430" spans="1:23" ht="15.75" hidden="1" customHeight="1" outlineLevel="1">
      <c r="A430" s="95">
        <v>44639</v>
      </c>
      <c r="B430" s="95" t="s">
        <v>276</v>
      </c>
      <c r="C430" s="98">
        <v>1107870560</v>
      </c>
      <c r="D430" s="17" t="str">
        <f>IF(ISERROR(VLOOKUP('Salidas Pacientes'!$C430,'BD Pacientes'!$A:I,2,FALSE)),"",VLOOKUP('Salidas Pacientes'!$C430,'BD Pacientes'!$A:I,2,FALSE))</f>
        <v>RC</v>
      </c>
      <c r="E430" s="16" t="str">
        <f>IF(ISERROR(VLOOKUP('Salidas Pacientes'!$C430,'BD Pacientes'!$A:I,3,FALSE)),"",VLOOKUP('Salidas Pacientes'!$C430,'BD Pacientes'!$A:I,3,FALSE))</f>
        <v>THOMAS HERNANDEZ TENGANAN</v>
      </c>
      <c r="F430" s="17" t="str">
        <f>IF(ISERROR(VLOOKUP('Salidas Pacientes'!$C430,'BD Pacientes'!$A:I,4,FALSE)),"",VLOOKUP('Salidas Pacientes'!$C430,'BD Pacientes'!$A:I,4,FALSE))</f>
        <v>M</v>
      </c>
      <c r="G430" s="95">
        <f>IF(ISERROR(VLOOKUP('Salidas Pacientes'!$C430,'BD Pacientes'!$A:I,5,FALSE)),"",VLOOKUP('Salidas Pacientes'!$C430,'BD Pacientes'!$A:I,5,FALSE))</f>
        <v>44091</v>
      </c>
      <c r="H430" s="95" t="str">
        <f t="shared" ca="1" si="0"/>
        <v>2 año, 11 mes</v>
      </c>
      <c r="I430" s="97" t="str">
        <f>IF(ISERROR(VLOOKUP('Salidas Pacientes'!$C430,'BD Pacientes'!$A:$I,6,FALSE)),"",VLOOKUP('Salidas Pacientes'!$C430,'BD Pacientes'!$A:$I,6,FALSE))</f>
        <v>CALLE 30 OESTE # 6-39</v>
      </c>
      <c r="J430" s="98">
        <f>IF(ISERROR(VLOOKUP('Salidas Pacientes'!$C430,'BD Pacientes'!$A:$I,7,FALSE)),"",VLOOKUP('Salidas Pacientes'!$C430,'BD Pacientes'!$A:$I,7,FALSE))</f>
        <v>1151943663</v>
      </c>
      <c r="K430" s="99" t="str">
        <f>IF(ISERROR(VLOOKUP('Salidas Pacientes'!$C430,'BD Pacientes'!$A:$I,8,FALSE)),"",VLOOKUP('Salidas Pacientes'!$C430,'BD Pacientes'!$A:$I,8,FALSE))</f>
        <v>KARINA TENGANAN</v>
      </c>
      <c r="L430" s="17">
        <f>IF(ISERROR(VLOOKUP('Salidas Pacientes'!$C430,'BD Pacientes'!$A:$I,9,FALSE)),"",VLOOKUP('Salidas Pacientes'!$C430,'BD Pacientes'!$A:$I,9,FALSE))</f>
        <v>3186601831</v>
      </c>
      <c r="M430" s="17" t="s">
        <v>54</v>
      </c>
      <c r="N430" s="16" t="str">
        <f>IF(ISERROR(VLOOKUP('Salidas Pacientes'!$M430,Inventario!$A$2:$M$21,2,FALSE)),"",VLOOKUP('Salidas Pacientes'!$M430,Inventario!$A$2:$M$21,2,FALSE))</f>
        <v>Prevenar</v>
      </c>
      <c r="O430" s="16" t="str">
        <f>IF(ISERROR(VLOOKUP('Salidas Pacientes'!$M430,Inventario!$A$2:$M$21,3,FALSE)),"",VLOOKUP('Salidas Pacientes'!$M430,Inventario!$A$2:$M$21,3,FALSE))</f>
        <v>Neumococo 13V</v>
      </c>
      <c r="P430" s="100" t="str">
        <f>IF(ISERROR(VLOOKUP('Salidas Pacientes'!$M430,Inventario!$A$2:$M$21,4,FALSE)),"",VLOOKUP('Salidas Pacientes'!$M430,Inventario!$A$2:$M$21,4,FALSE))</f>
        <v>Cobo Medical</v>
      </c>
      <c r="Q430" s="100" t="str">
        <f>IF(ISERROR(VLOOKUP('Salidas Pacientes'!$M430,Inventario!$A$2:$M$21,5,FALSE)),"",VLOOKUP('Salidas Pacientes'!$M430,Inventario!$A$2:$M$21,5,FALSE))</f>
        <v>Pfizer</v>
      </c>
      <c r="R430" s="17" t="str">
        <f>IF(ISERROR(VLOOKUP('Salidas Pacientes'!$M430,Inventario!$A$2:$M$21,6,FALSE)),"",VLOOKUP('Salidas Pacientes'!$M430,Inventario!$A$2:$M$21,6,FALSE))</f>
        <v>2156</v>
      </c>
      <c r="S430" s="101" t="s">
        <v>192</v>
      </c>
      <c r="T430" s="102">
        <f>IF(ISERROR(VLOOKUP('Salidas Pacientes'!$S430,Entradas!$H$1:$I$412,2,FALSE)),"",VLOOKUP('Salidas Pacientes'!$S430,Entradas!$H$1:$I$412,2,FALSE))</f>
        <v>45199</v>
      </c>
      <c r="U430" s="98"/>
      <c r="V430" s="98">
        <v>1</v>
      </c>
      <c r="W430" s="105"/>
    </row>
    <row r="431" spans="1:23" ht="15.75" hidden="1" customHeight="1" outlineLevel="1">
      <c r="A431" s="95">
        <v>44639</v>
      </c>
      <c r="B431" s="95" t="s">
        <v>276</v>
      </c>
      <c r="C431" s="98">
        <v>1232818155</v>
      </c>
      <c r="D431" s="17" t="str">
        <f>IF(ISERROR(VLOOKUP('Salidas Pacientes'!$C431,'BD Pacientes'!$A:I,2,FALSE)),"",VLOOKUP('Salidas Pacientes'!$C431,'BD Pacientes'!$A:I,2,FALSE))</f>
        <v>RC</v>
      </c>
      <c r="E431" s="16" t="str">
        <f>IF(ISERROR(VLOOKUP('Salidas Pacientes'!$C431,'BD Pacientes'!$A:I,3,FALSE)),"",VLOOKUP('Salidas Pacientes'!$C431,'BD Pacientes'!$A:I,3,FALSE))</f>
        <v>JERONIMO GOMEZ GONZALEZ</v>
      </c>
      <c r="F431" s="17" t="str">
        <f>IF(ISERROR(VLOOKUP('Salidas Pacientes'!$C431,'BD Pacientes'!$A:I,4,FALSE)),"",VLOOKUP('Salidas Pacientes'!$C431,'BD Pacientes'!$A:I,4,FALSE))</f>
        <v>M</v>
      </c>
      <c r="G431" s="95">
        <f>IF(ISERROR(VLOOKUP('Salidas Pacientes'!$C431,'BD Pacientes'!$A:I,5,FALSE)),"",VLOOKUP('Salidas Pacientes'!$C431,'BD Pacientes'!$A:I,5,FALSE))</f>
        <v>44508</v>
      </c>
      <c r="H431" s="95" t="str">
        <f t="shared" ca="1" si="0"/>
        <v>1 año, 9 mes</v>
      </c>
      <c r="I431" s="97" t="str">
        <f>IF(ISERROR(VLOOKUP('Salidas Pacientes'!$C431,'BD Pacientes'!$A:$I,6,FALSE)),"",VLOOKUP('Salidas Pacientes'!$C431,'BD Pacientes'!$A:$I,6,FALSE))</f>
        <v>CRA 98B # 60-115</v>
      </c>
      <c r="J431" s="98">
        <f>IF(ISERROR(VLOOKUP('Salidas Pacientes'!$C431,'BD Pacientes'!$A:$I,7,FALSE)),"",VLOOKUP('Salidas Pacientes'!$C431,'BD Pacientes'!$A:$I,7,FALSE))</f>
        <v>1144093004</v>
      </c>
      <c r="K431" s="99" t="str">
        <f>IF(ISERROR(VLOOKUP('Salidas Pacientes'!$C431,'BD Pacientes'!$A:$I,8,FALSE)),"",VLOOKUP('Salidas Pacientes'!$C431,'BD Pacientes'!$A:$I,8,FALSE))</f>
        <v>DAYANA GONZALEZ</v>
      </c>
      <c r="L431" s="17">
        <f>IF(ISERROR(VLOOKUP('Salidas Pacientes'!$C431,'BD Pacientes'!$A:$I,9,FALSE)),"",VLOOKUP('Salidas Pacientes'!$C431,'BD Pacientes'!$A:$I,9,FALSE))</f>
        <v>3165388953</v>
      </c>
      <c r="M431" s="17" t="s">
        <v>77</v>
      </c>
      <c r="N431" s="16" t="str">
        <f>IF(ISERROR(VLOOKUP('Salidas Pacientes'!$M431,Inventario!$A$2:$M$21,2,FALSE)),"",VLOOKUP('Salidas Pacientes'!$M431,Inventario!$A$2:$M$21,2,FALSE))</f>
        <v>Hexaxim</v>
      </c>
      <c r="O431" s="16" t="str">
        <f>IF(ISERROR(VLOOKUP('Salidas Pacientes'!$M431,Inventario!$A$2:$M$21,3,FALSE)),"",VLOOKUP('Salidas Pacientes'!$M431,Inventario!$A$2:$M$21,3,FALSE))</f>
        <v>DPAT + VPI + HIB + HB</v>
      </c>
      <c r="P431" s="100" t="str">
        <f>IF(ISERROR(VLOOKUP('Salidas Pacientes'!$M431,Inventario!$A$2:$M$21,4,FALSE)),"",VLOOKUP('Salidas Pacientes'!$M431,Inventario!$A$2:$M$21,4,FALSE))</f>
        <v>IPS FARALLONES</v>
      </c>
      <c r="Q431" s="100" t="str">
        <f>IF(ISERROR(VLOOKUP('Salidas Pacientes'!$M431,Inventario!$A$2:$M$21,5,FALSE)),"",VLOOKUP('Salidas Pacientes'!$M431,Inventario!$A$2:$M$21,5,FALSE))</f>
        <v>Sanofi</v>
      </c>
      <c r="R431" s="17" t="str">
        <f>IF(ISERROR(VLOOKUP('Salidas Pacientes'!$M431,Inventario!$A$2:$M$21,6,FALSE)),"",VLOOKUP('Salidas Pacientes'!$M431,Inventario!$A$2:$M$21,6,FALSE))</f>
        <v>3800</v>
      </c>
      <c r="S431" s="101" t="s">
        <v>191</v>
      </c>
      <c r="T431" s="102">
        <f>IF(ISERROR(VLOOKUP('Salidas Pacientes'!$S431,Entradas!$H$1:$I$412,2,FALSE)),"",VLOOKUP('Salidas Pacientes'!$S431,Entradas!$H$1:$I$412,2,FALSE))</f>
        <v>44804</v>
      </c>
      <c r="U431" s="98"/>
      <c r="V431" s="98">
        <v>1</v>
      </c>
      <c r="W431" s="105"/>
    </row>
    <row r="432" spans="1:23" ht="15.75" hidden="1" customHeight="1" outlineLevel="1">
      <c r="A432" s="95">
        <v>44639</v>
      </c>
      <c r="B432" s="95" t="s">
        <v>276</v>
      </c>
      <c r="C432" s="98">
        <v>1232818155</v>
      </c>
      <c r="D432" s="17" t="str">
        <f>IF(ISERROR(VLOOKUP('Salidas Pacientes'!$C432,'BD Pacientes'!$A:I,2,FALSE)),"",VLOOKUP('Salidas Pacientes'!$C432,'BD Pacientes'!$A:I,2,FALSE))</f>
        <v>RC</v>
      </c>
      <c r="E432" s="16" t="str">
        <f>IF(ISERROR(VLOOKUP('Salidas Pacientes'!$C432,'BD Pacientes'!$A:I,3,FALSE)),"",VLOOKUP('Salidas Pacientes'!$C432,'BD Pacientes'!$A:I,3,FALSE))</f>
        <v>JERONIMO GOMEZ GONZALEZ</v>
      </c>
      <c r="F432" s="17" t="str">
        <f>IF(ISERROR(VLOOKUP('Salidas Pacientes'!$C432,'BD Pacientes'!$A:I,4,FALSE)),"",VLOOKUP('Salidas Pacientes'!$C432,'BD Pacientes'!$A:I,4,FALSE))</f>
        <v>M</v>
      </c>
      <c r="G432" s="95">
        <f>IF(ISERROR(VLOOKUP('Salidas Pacientes'!$C432,'BD Pacientes'!$A:I,5,FALSE)),"",VLOOKUP('Salidas Pacientes'!$C432,'BD Pacientes'!$A:I,5,FALSE))</f>
        <v>44508</v>
      </c>
      <c r="H432" s="95" t="str">
        <f t="shared" ca="1" si="0"/>
        <v>1 año, 9 mes</v>
      </c>
      <c r="I432" s="97" t="str">
        <f>IF(ISERROR(VLOOKUP('Salidas Pacientes'!$C432,'BD Pacientes'!$A:$I,6,FALSE)),"",VLOOKUP('Salidas Pacientes'!$C432,'BD Pacientes'!$A:$I,6,FALSE))</f>
        <v>CRA 98B # 60-115</v>
      </c>
      <c r="J432" s="98">
        <f>IF(ISERROR(VLOOKUP('Salidas Pacientes'!$C432,'BD Pacientes'!$A:$I,7,FALSE)),"",VLOOKUP('Salidas Pacientes'!$C432,'BD Pacientes'!$A:$I,7,FALSE))</f>
        <v>1144093004</v>
      </c>
      <c r="K432" s="99" t="str">
        <f>IF(ISERROR(VLOOKUP('Salidas Pacientes'!$C432,'BD Pacientes'!$A:$I,8,FALSE)),"",VLOOKUP('Salidas Pacientes'!$C432,'BD Pacientes'!$A:$I,8,FALSE))</f>
        <v>DAYANA GONZALEZ</v>
      </c>
      <c r="L432" s="17">
        <f>IF(ISERROR(VLOOKUP('Salidas Pacientes'!$C432,'BD Pacientes'!$A:$I,9,FALSE)),"",VLOOKUP('Salidas Pacientes'!$C432,'BD Pacientes'!$A:$I,9,FALSE))</f>
        <v>3165388953</v>
      </c>
      <c r="M432" s="17" t="s">
        <v>54</v>
      </c>
      <c r="N432" s="16" t="str">
        <f>IF(ISERROR(VLOOKUP('Salidas Pacientes'!$M432,Inventario!$A$2:$M$21,2,FALSE)),"",VLOOKUP('Salidas Pacientes'!$M432,Inventario!$A$2:$M$21,2,FALSE))</f>
        <v>Prevenar</v>
      </c>
      <c r="O432" s="16" t="str">
        <f>IF(ISERROR(VLOOKUP('Salidas Pacientes'!$M432,Inventario!$A$2:$M$21,3,FALSE)),"",VLOOKUP('Salidas Pacientes'!$M432,Inventario!$A$2:$M$21,3,FALSE))</f>
        <v>Neumococo 13V</v>
      </c>
      <c r="P432" s="100" t="str">
        <f>IF(ISERROR(VLOOKUP('Salidas Pacientes'!$M432,Inventario!$A$2:$M$21,4,FALSE)),"",VLOOKUP('Salidas Pacientes'!$M432,Inventario!$A$2:$M$21,4,FALSE))</f>
        <v>Cobo Medical</v>
      </c>
      <c r="Q432" s="100" t="str">
        <f>IF(ISERROR(VLOOKUP('Salidas Pacientes'!$M432,Inventario!$A$2:$M$21,5,FALSE)),"",VLOOKUP('Salidas Pacientes'!$M432,Inventario!$A$2:$M$21,5,FALSE))</f>
        <v>Pfizer</v>
      </c>
      <c r="R432" s="17" t="str">
        <f>IF(ISERROR(VLOOKUP('Salidas Pacientes'!$M432,Inventario!$A$2:$M$21,6,FALSE)),"",VLOOKUP('Salidas Pacientes'!$M432,Inventario!$A$2:$M$21,6,FALSE))</f>
        <v>2156</v>
      </c>
      <c r="S432" s="101" t="s">
        <v>192</v>
      </c>
      <c r="T432" s="102">
        <f>IF(ISERROR(VLOOKUP('Salidas Pacientes'!$S432,Entradas!$H$1:$I$412,2,FALSE)),"",VLOOKUP('Salidas Pacientes'!$S432,Entradas!$H$1:$I$412,2,FALSE))</f>
        <v>45199</v>
      </c>
      <c r="U432" s="98"/>
      <c r="V432" s="98">
        <v>1</v>
      </c>
      <c r="W432" s="105"/>
    </row>
    <row r="433" spans="1:23" ht="15.75" hidden="1" customHeight="1" outlineLevel="1">
      <c r="A433" s="95">
        <v>44639</v>
      </c>
      <c r="B433" s="95" t="s">
        <v>276</v>
      </c>
      <c r="C433" s="98">
        <v>1232818155</v>
      </c>
      <c r="D433" s="17" t="str">
        <f>IF(ISERROR(VLOOKUP('Salidas Pacientes'!$C433,'BD Pacientes'!$A:I,2,FALSE)),"",VLOOKUP('Salidas Pacientes'!$C433,'BD Pacientes'!$A:I,2,FALSE))</f>
        <v>RC</v>
      </c>
      <c r="E433" s="16" t="str">
        <f>IF(ISERROR(VLOOKUP('Salidas Pacientes'!$C433,'BD Pacientes'!$A:I,3,FALSE)),"",VLOOKUP('Salidas Pacientes'!$C433,'BD Pacientes'!$A:I,3,FALSE))</f>
        <v>JERONIMO GOMEZ GONZALEZ</v>
      </c>
      <c r="F433" s="17" t="str">
        <f>IF(ISERROR(VLOOKUP('Salidas Pacientes'!$C433,'BD Pacientes'!$A:I,4,FALSE)),"",VLOOKUP('Salidas Pacientes'!$C433,'BD Pacientes'!$A:I,4,FALSE))</f>
        <v>M</v>
      </c>
      <c r="G433" s="95">
        <f>IF(ISERROR(VLOOKUP('Salidas Pacientes'!$C433,'BD Pacientes'!$A:I,5,FALSE)),"",VLOOKUP('Salidas Pacientes'!$C433,'BD Pacientes'!$A:I,5,FALSE))</f>
        <v>44508</v>
      </c>
      <c r="H433" s="95" t="str">
        <f t="shared" ca="1" si="0"/>
        <v>1 año, 9 mes</v>
      </c>
      <c r="I433" s="97" t="str">
        <f>IF(ISERROR(VLOOKUP('Salidas Pacientes'!$C433,'BD Pacientes'!$A:$I,6,FALSE)),"",VLOOKUP('Salidas Pacientes'!$C433,'BD Pacientes'!$A:$I,6,FALSE))</f>
        <v>CRA 98B # 60-115</v>
      </c>
      <c r="J433" s="98">
        <f>IF(ISERROR(VLOOKUP('Salidas Pacientes'!$C433,'BD Pacientes'!$A:$I,7,FALSE)),"",VLOOKUP('Salidas Pacientes'!$C433,'BD Pacientes'!$A:$I,7,FALSE))</f>
        <v>1144093004</v>
      </c>
      <c r="K433" s="99" t="str">
        <f>IF(ISERROR(VLOOKUP('Salidas Pacientes'!$C433,'BD Pacientes'!$A:$I,8,FALSE)),"",VLOOKUP('Salidas Pacientes'!$C433,'BD Pacientes'!$A:$I,8,FALSE))</f>
        <v>DAYANA GONZALEZ</v>
      </c>
      <c r="L433" s="17">
        <f>IF(ISERROR(VLOOKUP('Salidas Pacientes'!$C433,'BD Pacientes'!$A:$I,9,FALSE)),"",VLOOKUP('Salidas Pacientes'!$C433,'BD Pacientes'!$A:$I,9,FALSE))</f>
        <v>3165388953</v>
      </c>
      <c r="M433" s="17" t="s">
        <v>96</v>
      </c>
      <c r="N433" s="16" t="str">
        <f>IF(ISERROR(VLOOKUP('Salidas Pacientes'!$M433,Inventario!$A$2:$M$21,2,FALSE)),"",VLOOKUP('Salidas Pacientes'!$M433,Inventario!$A$2:$M$21,2,FALSE))</f>
        <v>Rotateq</v>
      </c>
      <c r="O433" s="16" t="str">
        <f>IF(ISERROR(VLOOKUP('Salidas Pacientes'!$M433,Inventario!$A$2:$M$21,3,FALSE)),"",VLOOKUP('Salidas Pacientes'!$M433,Inventario!$A$2:$M$21,3,FALSE))</f>
        <v>Rotavirus Vivo Atenuado</v>
      </c>
      <c r="P433" s="100" t="str">
        <f>IF(ISERROR(VLOOKUP('Salidas Pacientes'!$M433,Inventario!$A$2:$M$21,4,FALSE)),"",VLOOKUP('Salidas Pacientes'!$M433,Inventario!$A$2:$M$21,4,FALSE))</f>
        <v>IPS FARALLONES</v>
      </c>
      <c r="Q433" s="100" t="str">
        <f>IF(ISERROR(VLOOKUP('Salidas Pacientes'!$M433,Inventario!$A$2:$M$21,5,FALSE)),"",VLOOKUP('Salidas Pacientes'!$M433,Inventario!$A$2:$M$21,5,FALSE))</f>
        <v>Merck</v>
      </c>
      <c r="R433" s="17" t="str">
        <f>IF(ISERROR(VLOOKUP('Salidas Pacientes'!$M433,Inventario!$A$2:$M$21,6,FALSE)),"",VLOOKUP('Salidas Pacientes'!$M433,Inventario!$A$2:$M$21,6,FALSE))</f>
        <v>1800</v>
      </c>
      <c r="S433" s="101" t="s">
        <v>194</v>
      </c>
      <c r="T433" s="102">
        <f>IF(ISERROR(VLOOKUP('Salidas Pacientes'!$S433,Entradas!$H$1:$I$412,2,FALSE)),"",VLOOKUP('Salidas Pacientes'!$S433,Entradas!$H$1:$I$412,2,FALSE))</f>
        <v>45060</v>
      </c>
      <c r="U433" s="98"/>
      <c r="V433" s="98">
        <v>1</v>
      </c>
      <c r="W433" s="105"/>
    </row>
    <row r="434" spans="1:23" ht="15.75" hidden="1" customHeight="1" outlineLevel="1">
      <c r="A434" s="95">
        <v>44639</v>
      </c>
      <c r="B434" s="95" t="s">
        <v>276</v>
      </c>
      <c r="C434" s="98">
        <v>1108260655</v>
      </c>
      <c r="D434" s="17" t="str">
        <f>IF(ISERROR(VLOOKUP('Salidas Pacientes'!$C434,'BD Pacientes'!$A:I,2,FALSE)),"",VLOOKUP('Salidas Pacientes'!$C434,'BD Pacientes'!$A:I,2,FALSE))</f>
        <v>RC</v>
      </c>
      <c r="E434" s="16" t="str">
        <f>IF(ISERROR(VLOOKUP('Salidas Pacientes'!$C434,'BD Pacientes'!$A:I,3,FALSE)),"",VLOOKUP('Salidas Pacientes'!$C434,'BD Pacientes'!$A:I,3,FALSE))</f>
        <v>ANTONELLA MENDEZ VARGAS</v>
      </c>
      <c r="F434" s="17" t="str">
        <f>IF(ISERROR(VLOOKUP('Salidas Pacientes'!$C434,'BD Pacientes'!$A:I,4,FALSE)),"",VLOOKUP('Salidas Pacientes'!$C434,'BD Pacientes'!$A:I,4,FALSE))</f>
        <v>F</v>
      </c>
      <c r="G434" s="95">
        <f>IF(ISERROR(VLOOKUP('Salidas Pacientes'!$C434,'BD Pacientes'!$A:I,5,FALSE)),"",VLOOKUP('Salidas Pacientes'!$C434,'BD Pacientes'!$A:I,5,FALSE))</f>
        <v>0</v>
      </c>
      <c r="H434" s="95" t="str">
        <f t="shared" ca="1" si="0"/>
        <v>123 año, 7 mes</v>
      </c>
      <c r="I434" s="97" t="str">
        <f>IF(ISERROR(VLOOKUP('Salidas Pacientes'!$C434,'BD Pacientes'!$A:$I,6,FALSE)),"",VLOOKUP('Salidas Pacientes'!$C434,'BD Pacientes'!$A:$I,6,FALSE))</f>
        <v>CALLE 59N #3EN-52</v>
      </c>
      <c r="J434" s="98">
        <f>IF(ISERROR(VLOOKUP('Salidas Pacientes'!$C434,'BD Pacientes'!$A:$I,7,FALSE)),"",VLOOKUP('Salidas Pacientes'!$C434,'BD Pacientes'!$A:$I,7,FALSE))</f>
        <v>0</v>
      </c>
      <c r="K434" s="99">
        <f>IF(ISERROR(VLOOKUP('Salidas Pacientes'!$C434,'BD Pacientes'!$A:$I,8,FALSE)),"",VLOOKUP('Salidas Pacientes'!$C434,'BD Pacientes'!$A:$I,8,FALSE))</f>
        <v>0</v>
      </c>
      <c r="L434" s="17">
        <f>IF(ISERROR(VLOOKUP('Salidas Pacientes'!$C434,'BD Pacientes'!$A:$I,9,FALSE)),"",VLOOKUP('Salidas Pacientes'!$C434,'BD Pacientes'!$A:$I,9,FALSE))</f>
        <v>0</v>
      </c>
      <c r="M434" s="17" t="s">
        <v>73</v>
      </c>
      <c r="N434" s="16" t="str">
        <f>IF(ISERROR(VLOOKUP('Salidas Pacientes'!$M434,Inventario!$A$2:$M$21,2,FALSE)),"",VLOOKUP('Salidas Pacientes'!$M434,Inventario!$A$2:$M$21,2,FALSE))</f>
        <v>Pentaxim</v>
      </c>
      <c r="O434" s="16" t="str">
        <f>IF(ISERROR(VLOOKUP('Salidas Pacientes'!$M434,Inventario!$A$2:$M$21,3,FALSE)),"",VLOOKUP('Salidas Pacientes'!$M434,Inventario!$A$2:$M$21,3,FALSE))</f>
        <v>Difteria-Tosferina, tetano, polio, haemophilus</v>
      </c>
      <c r="P434" s="100" t="str">
        <f>IF(ISERROR(VLOOKUP('Salidas Pacientes'!$M434,Inventario!$A$2:$M$21,4,FALSE)),"",VLOOKUP('Salidas Pacientes'!$M434,Inventario!$A$2:$M$21,4,FALSE))</f>
        <v>IPS FARALLONES</v>
      </c>
      <c r="Q434" s="100" t="str">
        <f>IF(ISERROR(VLOOKUP('Salidas Pacientes'!$M434,Inventario!$A$2:$M$21,5,FALSE)),"",VLOOKUP('Salidas Pacientes'!$M434,Inventario!$A$2:$M$21,5,FALSE))</f>
        <v>Sanofi</v>
      </c>
      <c r="R434" s="17" t="str">
        <f>IF(ISERROR(VLOOKUP('Salidas Pacientes'!$M434,Inventario!$A$2:$M$21,6,FALSE)),"",VLOOKUP('Salidas Pacientes'!$M434,Inventario!$A$2:$M$21,6,FALSE))</f>
        <v>2800</v>
      </c>
      <c r="S434" s="101" t="s">
        <v>278</v>
      </c>
      <c r="T434" s="102" t="str">
        <f>IF(ISERROR(VLOOKUP('Salidas Pacientes'!$S434,Entradas!$H$1:$I$412,2,FALSE)),"",VLOOKUP('Salidas Pacientes'!$S434,Entradas!$H$1:$I$412,2,FALSE))</f>
        <v/>
      </c>
      <c r="U434" s="98"/>
      <c r="V434" s="98">
        <v>1</v>
      </c>
      <c r="W434" s="105"/>
    </row>
    <row r="435" spans="1:23" ht="15.75" hidden="1" customHeight="1" outlineLevel="1">
      <c r="A435" s="95">
        <v>44639</v>
      </c>
      <c r="B435" s="95" t="s">
        <v>276</v>
      </c>
      <c r="C435" s="98">
        <v>1108260655</v>
      </c>
      <c r="D435" s="17" t="str">
        <f>IF(ISERROR(VLOOKUP('Salidas Pacientes'!$C435,'BD Pacientes'!$A:I,2,FALSE)),"",VLOOKUP('Salidas Pacientes'!$C435,'BD Pacientes'!$A:I,2,FALSE))</f>
        <v>RC</v>
      </c>
      <c r="E435" s="16" t="str">
        <f>IF(ISERROR(VLOOKUP('Salidas Pacientes'!$C435,'BD Pacientes'!$A:I,3,FALSE)),"",VLOOKUP('Salidas Pacientes'!$C435,'BD Pacientes'!$A:I,3,FALSE))</f>
        <v>ANTONELLA MENDEZ VARGAS</v>
      </c>
      <c r="F435" s="17" t="str">
        <f>IF(ISERROR(VLOOKUP('Salidas Pacientes'!$C435,'BD Pacientes'!$A:I,4,FALSE)),"",VLOOKUP('Salidas Pacientes'!$C435,'BD Pacientes'!$A:I,4,FALSE))</f>
        <v>F</v>
      </c>
      <c r="G435" s="95">
        <f>IF(ISERROR(VLOOKUP('Salidas Pacientes'!$C435,'BD Pacientes'!$A:I,5,FALSE)),"",VLOOKUP('Salidas Pacientes'!$C435,'BD Pacientes'!$A:I,5,FALSE))</f>
        <v>0</v>
      </c>
      <c r="H435" s="95" t="str">
        <f t="shared" ca="1" si="0"/>
        <v>123 año, 7 mes</v>
      </c>
      <c r="I435" s="97" t="str">
        <f>IF(ISERROR(VLOOKUP('Salidas Pacientes'!$C435,'BD Pacientes'!$A:$I,6,FALSE)),"",VLOOKUP('Salidas Pacientes'!$C435,'BD Pacientes'!$A:$I,6,FALSE))</f>
        <v>CALLE 59N #3EN-52</v>
      </c>
      <c r="J435" s="98">
        <f>IF(ISERROR(VLOOKUP('Salidas Pacientes'!$C435,'BD Pacientes'!$A:$I,7,FALSE)),"",VLOOKUP('Salidas Pacientes'!$C435,'BD Pacientes'!$A:$I,7,FALSE))</f>
        <v>0</v>
      </c>
      <c r="K435" s="99">
        <f>IF(ISERROR(VLOOKUP('Salidas Pacientes'!$C435,'BD Pacientes'!$A:$I,8,FALSE)),"",VLOOKUP('Salidas Pacientes'!$C435,'BD Pacientes'!$A:$I,8,FALSE))</f>
        <v>0</v>
      </c>
      <c r="L435" s="17">
        <f>IF(ISERROR(VLOOKUP('Salidas Pacientes'!$C435,'BD Pacientes'!$A:$I,9,FALSE)),"",VLOOKUP('Salidas Pacientes'!$C435,'BD Pacientes'!$A:$I,9,FALSE))</f>
        <v>0</v>
      </c>
      <c r="M435" s="17" t="s">
        <v>81</v>
      </c>
      <c r="N435" s="16" t="str">
        <f>IF(ISERROR(VLOOKUP('Salidas Pacientes'!$M435,Inventario!$A$2:$M$21,2,FALSE)),"",VLOOKUP('Salidas Pacientes'!$M435,Inventario!$A$2:$M$21,2,FALSE))</f>
        <v>Stamaril</v>
      </c>
      <c r="O435" s="16" t="str">
        <f>IF(ISERROR(VLOOKUP('Salidas Pacientes'!$M435,Inventario!$A$2:$M$21,3,FALSE)),"",VLOOKUP('Salidas Pacientes'!$M435,Inventario!$A$2:$M$21,3,FALSE))</f>
        <v>Fiebre amarilla</v>
      </c>
      <c r="P435" s="100" t="str">
        <f>IF(ISERROR(VLOOKUP('Salidas Pacientes'!$M435,Inventario!$A$2:$M$21,4,FALSE)),"",VLOOKUP('Salidas Pacientes'!$M435,Inventario!$A$2:$M$21,4,FALSE))</f>
        <v>IPS FARALLONES</v>
      </c>
      <c r="Q435" s="100" t="str">
        <f>IF(ISERROR(VLOOKUP('Salidas Pacientes'!$M435,Inventario!$A$2:$M$21,5,FALSE)),"",VLOOKUP('Salidas Pacientes'!$M435,Inventario!$A$2:$M$21,5,FALSE))</f>
        <v>Sanofi</v>
      </c>
      <c r="R435" s="17" t="str">
        <f>IF(ISERROR(VLOOKUP('Salidas Pacientes'!$M435,Inventario!$A$2:$M$21,6,FALSE)),"",VLOOKUP('Salidas Pacientes'!$M435,Inventario!$A$2:$M$21,6,FALSE))</f>
        <v>3000</v>
      </c>
      <c r="S435" s="101" t="s">
        <v>288</v>
      </c>
      <c r="T435" s="102" t="str">
        <f>IF(ISERROR(VLOOKUP('Salidas Pacientes'!$S435,Entradas!$H$1:$I$412,2,FALSE)),"",VLOOKUP('Salidas Pacientes'!$S435,Entradas!$H$1:$I$412,2,FALSE))</f>
        <v/>
      </c>
      <c r="U435" s="98"/>
      <c r="V435" s="98">
        <v>1</v>
      </c>
      <c r="W435" s="105"/>
    </row>
    <row r="436" spans="1:23" ht="15.75" hidden="1" customHeight="1" outlineLevel="1">
      <c r="A436" s="95">
        <v>44643</v>
      </c>
      <c r="B436" s="95" t="s">
        <v>276</v>
      </c>
      <c r="C436" s="98">
        <v>1109939127</v>
      </c>
      <c r="D436" s="17" t="str">
        <f>IF(ISERROR(VLOOKUP('Salidas Pacientes'!$C436,'BD Pacientes'!$A:I,2,FALSE)),"",VLOOKUP('Salidas Pacientes'!$C436,'BD Pacientes'!$A:I,2,FALSE))</f>
        <v>RC</v>
      </c>
      <c r="E436" s="16" t="str">
        <f>IF(ISERROR(VLOOKUP('Salidas Pacientes'!$C436,'BD Pacientes'!$A:I,3,FALSE)),"",VLOOKUP('Salidas Pacientes'!$C436,'BD Pacientes'!$A:I,3,FALSE))</f>
        <v>MARIA JOSE VALENCIA LENGERKE</v>
      </c>
      <c r="F436" s="17" t="str">
        <f>IF(ISERROR(VLOOKUP('Salidas Pacientes'!$C436,'BD Pacientes'!$A:I,4,FALSE)),"",VLOOKUP('Salidas Pacientes'!$C436,'BD Pacientes'!$A:I,4,FALSE))</f>
        <v>F</v>
      </c>
      <c r="G436" s="95">
        <f>IF(ISERROR(VLOOKUP('Salidas Pacientes'!$C436,'BD Pacientes'!$A:I,5,FALSE)),"",VLOOKUP('Salidas Pacientes'!$C436,'BD Pacientes'!$A:I,5,FALSE))</f>
        <v>44220</v>
      </c>
      <c r="H436" s="95" t="str">
        <f t="shared" ca="1" si="0"/>
        <v>2 año, 7 mes</v>
      </c>
      <c r="I436" s="97" t="str">
        <f>IF(ISERROR(VLOOKUP('Salidas Pacientes'!$C436,'BD Pacientes'!$A:$I,6,FALSE)),"",VLOOKUP('Salidas Pacientes'!$C436,'BD Pacientes'!$A:$I,6,FALSE))</f>
        <v>CALLE 74 # 2A-86</v>
      </c>
      <c r="J436" s="98">
        <f>IF(ISERROR(VLOOKUP('Salidas Pacientes'!$C436,'BD Pacientes'!$A:$I,7,FALSE)),"",VLOOKUP('Salidas Pacientes'!$C436,'BD Pacientes'!$A:$I,7,FALSE))</f>
        <v>1144126804</v>
      </c>
      <c r="K436" s="99" t="str">
        <f>IF(ISERROR(VLOOKUP('Salidas Pacientes'!$C436,'BD Pacientes'!$A:$I,8,FALSE)),"",VLOOKUP('Salidas Pacientes'!$C436,'BD Pacientes'!$A:$I,8,FALSE))</f>
        <v>ELIANA LENGERKE</v>
      </c>
      <c r="L436" s="17">
        <f>IF(ISERROR(VLOOKUP('Salidas Pacientes'!$C436,'BD Pacientes'!$A:$I,9,FALSE)),"",VLOOKUP('Salidas Pacientes'!$C436,'BD Pacientes'!$A:$I,9,FALSE))</f>
        <v>3015905930</v>
      </c>
      <c r="M436" s="17" t="s">
        <v>47</v>
      </c>
      <c r="N436" s="16" t="str">
        <f>IF(ISERROR(VLOOKUP('Salidas Pacientes'!$M436,Inventario!$A$2:$M$21,2,FALSE)),"",VLOOKUP('Salidas Pacientes'!$M436,Inventario!$A$2:$M$21,2,FALSE))</f>
        <v>Nimenrix</v>
      </c>
      <c r="O436" s="16" t="str">
        <f>IF(ISERROR(VLOOKUP('Salidas Pacientes'!$M436,Inventario!$A$2:$M$21,3,FALSE)),"",VLOOKUP('Salidas Pacientes'!$M436,Inventario!$A$2:$M$21,3,FALSE))</f>
        <v>Meningococo</v>
      </c>
      <c r="P436" s="100" t="str">
        <f>IF(ISERROR(VLOOKUP('Salidas Pacientes'!$M436,Inventario!$A$2:$M$21,4,FALSE)),"",VLOOKUP('Salidas Pacientes'!$M436,Inventario!$A$2:$M$21,4,FALSE))</f>
        <v>Cobo Medical</v>
      </c>
      <c r="Q436" s="100" t="str">
        <f>IF(ISERROR(VLOOKUP('Salidas Pacientes'!$M436,Inventario!$A$2:$M$21,5,FALSE)),"",VLOOKUP('Salidas Pacientes'!$M436,Inventario!$A$2:$M$21,5,FALSE))</f>
        <v>Pfizer</v>
      </c>
      <c r="R436" s="17" t="str">
        <f>IF(ISERROR(VLOOKUP('Salidas Pacientes'!$M436,Inventario!$A$2:$M$21,6,FALSE)),"",VLOOKUP('Salidas Pacientes'!$M436,Inventario!$A$2:$M$21,6,FALSE))</f>
        <v>3904</v>
      </c>
      <c r="S436" s="101" t="s">
        <v>173</v>
      </c>
      <c r="T436" s="102">
        <f>IF(ISERROR(VLOOKUP('Salidas Pacientes'!$S436,Entradas!$H$1:$I$412,2,FALSE)),"",VLOOKUP('Salidas Pacientes'!$S436,Entradas!$H$1:$I$412,2,FALSE))</f>
        <v>45077</v>
      </c>
      <c r="U436" s="98"/>
      <c r="V436" s="98">
        <v>1</v>
      </c>
      <c r="W436" s="105"/>
    </row>
    <row r="437" spans="1:23" ht="15.75" hidden="1" customHeight="1" outlineLevel="1">
      <c r="A437" s="95">
        <v>44648</v>
      </c>
      <c r="B437" s="95" t="s">
        <v>276</v>
      </c>
      <c r="C437" s="98">
        <v>1107870444</v>
      </c>
      <c r="D437" s="17" t="str">
        <f>IF(ISERROR(VLOOKUP('Salidas Pacientes'!$C437,'BD Pacientes'!$A:I,2,FALSE)),"",VLOOKUP('Salidas Pacientes'!$C437,'BD Pacientes'!$A:I,2,FALSE))</f>
        <v>RC</v>
      </c>
      <c r="E437" s="16" t="str">
        <f>IF(ISERROR(VLOOKUP('Salidas Pacientes'!$C437,'BD Pacientes'!$A:I,3,FALSE)),"",VLOOKUP('Salidas Pacientes'!$C437,'BD Pacientes'!$A:I,3,FALSE))</f>
        <v>JULIANA SIERRA OSPINA</v>
      </c>
      <c r="F437" s="17" t="str">
        <f>IF(ISERROR(VLOOKUP('Salidas Pacientes'!$C437,'BD Pacientes'!$A:I,4,FALSE)),"",VLOOKUP('Salidas Pacientes'!$C437,'BD Pacientes'!$A:I,4,FALSE))</f>
        <v>F</v>
      </c>
      <c r="G437" s="95">
        <f>IF(ISERROR(VLOOKUP('Salidas Pacientes'!$C437,'BD Pacientes'!$A:I,5,FALSE)),"",VLOOKUP('Salidas Pacientes'!$C437,'BD Pacientes'!$A:I,5,FALSE))</f>
        <v>0</v>
      </c>
      <c r="H437" s="95" t="str">
        <f t="shared" ca="1" si="0"/>
        <v>123 año, 7 mes</v>
      </c>
      <c r="I437" s="97" t="str">
        <f>IF(ISERROR(VLOOKUP('Salidas Pacientes'!$C437,'BD Pacientes'!$A:$I,6,FALSE)),"",VLOOKUP('Salidas Pacientes'!$C437,'BD Pacientes'!$A:$I,6,FALSE))</f>
        <v>CALLE 54 #12C-36</v>
      </c>
      <c r="J437" s="98">
        <f>IF(ISERROR(VLOOKUP('Salidas Pacientes'!$C437,'BD Pacientes'!$A:$I,7,FALSE)),"",VLOOKUP('Salidas Pacientes'!$C437,'BD Pacientes'!$A:$I,7,FALSE))</f>
        <v>0</v>
      </c>
      <c r="K437" s="99">
        <f>IF(ISERROR(VLOOKUP('Salidas Pacientes'!$C437,'BD Pacientes'!$A:$I,8,FALSE)),"",VLOOKUP('Salidas Pacientes'!$C437,'BD Pacientes'!$A:$I,8,FALSE))</f>
        <v>0</v>
      </c>
      <c r="L437" s="17">
        <f>IF(ISERROR(VLOOKUP('Salidas Pacientes'!$C437,'BD Pacientes'!$A:$I,9,FALSE)),"",VLOOKUP('Salidas Pacientes'!$C437,'BD Pacientes'!$A:$I,9,FALSE))</f>
        <v>0</v>
      </c>
      <c r="M437" s="17" t="s">
        <v>73</v>
      </c>
      <c r="N437" s="16" t="str">
        <f>IF(ISERROR(VLOOKUP('Salidas Pacientes'!$M437,Inventario!$A$2:$M$21,2,FALSE)),"",VLOOKUP('Salidas Pacientes'!$M437,Inventario!$A$2:$M$21,2,FALSE))</f>
        <v>Pentaxim</v>
      </c>
      <c r="O437" s="16" t="str">
        <f>IF(ISERROR(VLOOKUP('Salidas Pacientes'!$M437,Inventario!$A$2:$M$21,3,FALSE)),"",VLOOKUP('Salidas Pacientes'!$M437,Inventario!$A$2:$M$21,3,FALSE))</f>
        <v>Difteria-Tosferina, tetano, polio, haemophilus</v>
      </c>
      <c r="P437" s="100" t="str">
        <f>IF(ISERROR(VLOOKUP('Salidas Pacientes'!$M437,Inventario!$A$2:$M$21,4,FALSE)),"",VLOOKUP('Salidas Pacientes'!$M437,Inventario!$A$2:$M$21,4,FALSE))</f>
        <v>IPS FARALLONES</v>
      </c>
      <c r="Q437" s="100" t="str">
        <f>IF(ISERROR(VLOOKUP('Salidas Pacientes'!$M437,Inventario!$A$2:$M$21,5,FALSE)),"",VLOOKUP('Salidas Pacientes'!$M437,Inventario!$A$2:$M$21,5,FALSE))</f>
        <v>Sanofi</v>
      </c>
      <c r="R437" s="17" t="str">
        <f>IF(ISERROR(VLOOKUP('Salidas Pacientes'!$M437,Inventario!$A$2:$M$21,6,FALSE)),"",VLOOKUP('Salidas Pacientes'!$M437,Inventario!$A$2:$M$21,6,FALSE))</f>
        <v>2800</v>
      </c>
      <c r="S437" s="101" t="s">
        <v>197</v>
      </c>
      <c r="T437" s="102">
        <f>IF(ISERROR(VLOOKUP('Salidas Pacientes'!$S437,Entradas!$H$1:$I$412,2,FALSE)),"",VLOOKUP('Salidas Pacientes'!$S437,Entradas!$H$1:$I$412,2,FALSE))</f>
        <v>44957</v>
      </c>
      <c r="U437" s="98"/>
      <c r="V437" s="98">
        <v>1</v>
      </c>
      <c r="W437" s="105"/>
    </row>
    <row r="438" spans="1:23" ht="15.75" hidden="1" customHeight="1" outlineLevel="1">
      <c r="A438" s="95">
        <v>44648</v>
      </c>
      <c r="B438" s="95" t="s">
        <v>276</v>
      </c>
      <c r="C438" s="98">
        <v>1109687610</v>
      </c>
      <c r="D438" s="17" t="str">
        <f>IF(ISERROR(VLOOKUP('Salidas Pacientes'!$C438,'BD Pacientes'!$A:I,2,FALSE)),"",VLOOKUP('Salidas Pacientes'!$C438,'BD Pacientes'!$A:I,2,FALSE))</f>
        <v>RC</v>
      </c>
      <c r="E438" s="16" t="str">
        <f>IF(ISERROR(VLOOKUP('Salidas Pacientes'!$C438,'BD Pacientes'!$A:I,3,FALSE)),"",VLOOKUP('Salidas Pacientes'!$C438,'BD Pacientes'!$A:I,3,FALSE))</f>
        <v>JUAN MARTIN MURIEL GONZALEZ</v>
      </c>
      <c r="F438" s="17" t="str">
        <f>IF(ISERROR(VLOOKUP('Salidas Pacientes'!$C438,'BD Pacientes'!$A:I,4,FALSE)),"",VLOOKUP('Salidas Pacientes'!$C438,'BD Pacientes'!$A:I,4,FALSE))</f>
        <v>M</v>
      </c>
      <c r="G438" s="95">
        <f>IF(ISERROR(VLOOKUP('Salidas Pacientes'!$C438,'BD Pacientes'!$A:I,5,FALSE)),"",VLOOKUP('Salidas Pacientes'!$C438,'BD Pacientes'!$A:I,5,FALSE))</f>
        <v>44549</v>
      </c>
      <c r="H438" s="95" t="str">
        <f t="shared" ca="1" si="0"/>
        <v>1 año, 8 mes</v>
      </c>
      <c r="I438" s="97" t="str">
        <f>IF(ISERROR(VLOOKUP('Salidas Pacientes'!$C438,'BD Pacientes'!$A:$I,6,FALSE)),"",VLOOKUP('Salidas Pacientes'!$C438,'BD Pacientes'!$A:$I,6,FALSE))</f>
        <v>CRA 2B # 40A-50</v>
      </c>
      <c r="J438" s="98">
        <f>IF(ISERROR(VLOOKUP('Salidas Pacientes'!$C438,'BD Pacientes'!$A:$I,7,FALSE)),"",VLOOKUP('Salidas Pacientes'!$C438,'BD Pacientes'!$A:$I,7,FALSE))</f>
        <v>1144158516</v>
      </c>
      <c r="K438" s="99" t="str">
        <f>IF(ISERROR(VLOOKUP('Salidas Pacientes'!$C438,'BD Pacientes'!$A:$I,8,FALSE)),"",VLOOKUP('Salidas Pacientes'!$C438,'BD Pacientes'!$A:$I,8,FALSE))</f>
        <v>NATALIA GONZALEZ</v>
      </c>
      <c r="L438" s="17">
        <f>IF(ISERROR(VLOOKUP('Salidas Pacientes'!$C438,'BD Pacientes'!$A:$I,9,FALSE)),"",VLOOKUP('Salidas Pacientes'!$C438,'BD Pacientes'!$A:$I,9,FALSE))</f>
        <v>3117214952</v>
      </c>
      <c r="M438" s="17" t="s">
        <v>47</v>
      </c>
      <c r="N438" s="16" t="str">
        <f>IF(ISERROR(VLOOKUP('Salidas Pacientes'!$M438,Inventario!$A$2:$M$21,2,FALSE)),"",VLOOKUP('Salidas Pacientes'!$M438,Inventario!$A$2:$M$21,2,FALSE))</f>
        <v>Nimenrix</v>
      </c>
      <c r="O438" s="16" t="str">
        <f>IF(ISERROR(VLOOKUP('Salidas Pacientes'!$M438,Inventario!$A$2:$M$21,3,FALSE)),"",VLOOKUP('Salidas Pacientes'!$M438,Inventario!$A$2:$M$21,3,FALSE))</f>
        <v>Meningococo</v>
      </c>
      <c r="P438" s="100" t="str">
        <f>IF(ISERROR(VLOOKUP('Salidas Pacientes'!$M438,Inventario!$A$2:$M$21,4,FALSE)),"",VLOOKUP('Salidas Pacientes'!$M438,Inventario!$A$2:$M$21,4,FALSE))</f>
        <v>Cobo Medical</v>
      </c>
      <c r="Q438" s="100" t="str">
        <f>IF(ISERROR(VLOOKUP('Salidas Pacientes'!$M438,Inventario!$A$2:$M$21,5,FALSE)),"",VLOOKUP('Salidas Pacientes'!$M438,Inventario!$A$2:$M$21,5,FALSE))</f>
        <v>Pfizer</v>
      </c>
      <c r="R438" s="17" t="str">
        <f>IF(ISERROR(VLOOKUP('Salidas Pacientes'!$M438,Inventario!$A$2:$M$21,6,FALSE)),"",VLOOKUP('Salidas Pacientes'!$M438,Inventario!$A$2:$M$21,6,FALSE))</f>
        <v>3904</v>
      </c>
      <c r="S438" s="101" t="s">
        <v>173</v>
      </c>
      <c r="T438" s="102">
        <f>IF(ISERROR(VLOOKUP('Salidas Pacientes'!$S438,Entradas!$H$1:$I$412,2,FALSE)),"",VLOOKUP('Salidas Pacientes'!$S438,Entradas!$H$1:$I$412,2,FALSE))</f>
        <v>45077</v>
      </c>
      <c r="U438" s="98"/>
      <c r="V438" s="98">
        <v>1</v>
      </c>
      <c r="W438" s="105"/>
    </row>
    <row r="439" spans="1:23" ht="15.75" hidden="1" customHeight="1" outlineLevel="1">
      <c r="A439" s="95">
        <v>44649</v>
      </c>
      <c r="B439" s="95" t="s">
        <v>276</v>
      </c>
      <c r="C439" s="98">
        <v>1232817750</v>
      </c>
      <c r="D439" s="17" t="str">
        <f>IF(ISERROR(VLOOKUP('Salidas Pacientes'!$C439,'BD Pacientes'!$A:I,2,FALSE)),"",VLOOKUP('Salidas Pacientes'!$C439,'BD Pacientes'!$A:I,2,FALSE))</f>
        <v>RC</v>
      </c>
      <c r="E439" s="16" t="str">
        <f>IF(ISERROR(VLOOKUP('Salidas Pacientes'!$C439,'BD Pacientes'!$A:I,3,FALSE)),"",VLOOKUP('Salidas Pacientes'!$C439,'BD Pacientes'!$A:I,3,FALSE))</f>
        <v>MILAN MUÑOZ VIDAL</v>
      </c>
      <c r="F439" s="17" t="str">
        <f>IF(ISERROR(VLOOKUP('Salidas Pacientes'!$C439,'BD Pacientes'!$A:I,4,FALSE)),"",VLOOKUP('Salidas Pacientes'!$C439,'BD Pacientes'!$A:I,4,FALSE))</f>
        <v>M</v>
      </c>
      <c r="G439" s="95">
        <f>IF(ISERROR(VLOOKUP('Salidas Pacientes'!$C439,'BD Pacientes'!$A:I,5,FALSE)),"",VLOOKUP('Salidas Pacientes'!$C439,'BD Pacientes'!$A:I,5,FALSE))</f>
        <v>0</v>
      </c>
      <c r="H439" s="95" t="str">
        <f t="shared" ca="1" si="0"/>
        <v>123 año, 7 mes</v>
      </c>
      <c r="I439" s="97" t="str">
        <f>IF(ISERROR(VLOOKUP('Salidas Pacientes'!$C439,'BD Pacientes'!$A:$I,6,FALSE)),"",VLOOKUP('Salidas Pacientes'!$C439,'BD Pacientes'!$A:$I,6,FALSE))</f>
        <v>AV 5 OESTE # 41-54</v>
      </c>
      <c r="J439" s="98">
        <f>IF(ISERROR(VLOOKUP('Salidas Pacientes'!$C439,'BD Pacientes'!$A:$I,7,FALSE)),"",VLOOKUP('Salidas Pacientes'!$C439,'BD Pacientes'!$A:$I,7,FALSE))</f>
        <v>0</v>
      </c>
      <c r="K439" s="99">
        <f>IF(ISERROR(VLOOKUP('Salidas Pacientes'!$C439,'BD Pacientes'!$A:$I,8,FALSE)),"",VLOOKUP('Salidas Pacientes'!$C439,'BD Pacientes'!$A:$I,8,FALSE))</f>
        <v>0</v>
      </c>
      <c r="L439" s="17">
        <f>IF(ISERROR(VLOOKUP('Salidas Pacientes'!$C439,'BD Pacientes'!$A:$I,9,FALSE)),"",VLOOKUP('Salidas Pacientes'!$C439,'BD Pacientes'!$A:$I,9,FALSE))</f>
        <v>0</v>
      </c>
      <c r="M439" s="17" t="s">
        <v>47</v>
      </c>
      <c r="N439" s="16" t="str">
        <f>IF(ISERROR(VLOOKUP('Salidas Pacientes'!$M439,Inventario!$A$2:$M$21,2,FALSE)),"",VLOOKUP('Salidas Pacientes'!$M439,Inventario!$A$2:$M$21,2,FALSE))</f>
        <v>Nimenrix</v>
      </c>
      <c r="O439" s="16" t="str">
        <f>IF(ISERROR(VLOOKUP('Salidas Pacientes'!$M439,Inventario!$A$2:$M$21,3,FALSE)),"",VLOOKUP('Salidas Pacientes'!$M439,Inventario!$A$2:$M$21,3,FALSE))</f>
        <v>Meningococo</v>
      </c>
      <c r="P439" s="100" t="str">
        <f>IF(ISERROR(VLOOKUP('Salidas Pacientes'!$M439,Inventario!$A$2:$M$21,4,FALSE)),"",VLOOKUP('Salidas Pacientes'!$M439,Inventario!$A$2:$M$21,4,FALSE))</f>
        <v>Cobo Medical</v>
      </c>
      <c r="Q439" s="100" t="str">
        <f>IF(ISERROR(VLOOKUP('Salidas Pacientes'!$M439,Inventario!$A$2:$M$21,5,FALSE)),"",VLOOKUP('Salidas Pacientes'!$M439,Inventario!$A$2:$M$21,5,FALSE))</f>
        <v>Pfizer</v>
      </c>
      <c r="R439" s="17" t="str">
        <f>IF(ISERROR(VLOOKUP('Salidas Pacientes'!$M439,Inventario!$A$2:$M$21,6,FALSE)),"",VLOOKUP('Salidas Pacientes'!$M439,Inventario!$A$2:$M$21,6,FALSE))</f>
        <v>3904</v>
      </c>
      <c r="S439" s="101" t="s">
        <v>173</v>
      </c>
      <c r="T439" s="102">
        <f>IF(ISERROR(VLOOKUP('Salidas Pacientes'!$S439,Entradas!$H$1:$I$412,2,FALSE)),"",VLOOKUP('Salidas Pacientes'!$S439,Entradas!$H$1:$I$412,2,FALSE))</f>
        <v>45077</v>
      </c>
      <c r="U439" s="98"/>
      <c r="V439" s="98">
        <v>1</v>
      </c>
      <c r="W439" s="105"/>
    </row>
    <row r="440" spans="1:23" ht="15.75" hidden="1" customHeight="1" outlineLevel="1">
      <c r="A440" s="95">
        <v>44649</v>
      </c>
      <c r="B440" s="95" t="s">
        <v>276</v>
      </c>
      <c r="C440" s="98">
        <v>1105374657</v>
      </c>
      <c r="D440" s="17" t="str">
        <f>IF(ISERROR(VLOOKUP('Salidas Pacientes'!$C440,'BD Pacientes'!$A:I,2,FALSE)),"",VLOOKUP('Salidas Pacientes'!$C440,'BD Pacientes'!$A:I,2,FALSE))</f>
        <v>TI</v>
      </c>
      <c r="E440" s="16" t="str">
        <f>IF(ISERROR(VLOOKUP('Salidas Pacientes'!$C440,'BD Pacientes'!$A:I,3,FALSE)),"",VLOOKUP('Salidas Pacientes'!$C440,'BD Pacientes'!$A:I,3,FALSE))</f>
        <v>DANIEL SANTIAGO AYALA AGUIRRE</v>
      </c>
      <c r="F440" s="17" t="str">
        <f>IF(ISERROR(VLOOKUP('Salidas Pacientes'!$C440,'BD Pacientes'!$A:I,4,FALSE)),"",VLOOKUP('Salidas Pacientes'!$C440,'BD Pacientes'!$A:I,4,FALSE))</f>
        <v>M</v>
      </c>
      <c r="G440" s="95">
        <f>IF(ISERROR(VLOOKUP('Salidas Pacientes'!$C440,'BD Pacientes'!$A:I,5,FALSE)),"",VLOOKUP('Salidas Pacientes'!$C440,'BD Pacientes'!$A:I,5,FALSE))</f>
        <v>0</v>
      </c>
      <c r="H440" s="95" t="str">
        <f t="shared" ca="1" si="0"/>
        <v>123 año, 7 mes</v>
      </c>
      <c r="I440" s="97" t="str">
        <f>IF(ISERROR(VLOOKUP('Salidas Pacientes'!$C440,'BD Pacientes'!$A:$I,6,FALSE)),"",VLOOKUP('Salidas Pacientes'!$C440,'BD Pacientes'!$A:$I,6,FALSE))</f>
        <v>AV 2 AN #75HN-35</v>
      </c>
      <c r="J440" s="98">
        <f>IF(ISERROR(VLOOKUP('Salidas Pacientes'!$C440,'BD Pacientes'!$A:$I,7,FALSE)),"",VLOOKUP('Salidas Pacientes'!$C440,'BD Pacientes'!$A:$I,7,FALSE))</f>
        <v>0</v>
      </c>
      <c r="K440" s="99">
        <f>IF(ISERROR(VLOOKUP('Salidas Pacientes'!$C440,'BD Pacientes'!$A:$I,8,FALSE)),"",VLOOKUP('Salidas Pacientes'!$C440,'BD Pacientes'!$A:$I,8,FALSE))</f>
        <v>0</v>
      </c>
      <c r="L440" s="17">
        <f>IF(ISERROR(VLOOKUP('Salidas Pacientes'!$C440,'BD Pacientes'!$A:$I,9,FALSE)),"",VLOOKUP('Salidas Pacientes'!$C440,'BD Pacientes'!$A:$I,9,FALSE))</f>
        <v>0</v>
      </c>
      <c r="M440" s="17" t="s">
        <v>62</v>
      </c>
      <c r="N440" s="16" t="str">
        <f>IF(ISERROR(VLOOKUP('Salidas Pacientes'!$M440,Inventario!$A$2:$M$21,2,FALSE)),"",VLOOKUP('Salidas Pacientes'!$M440,Inventario!$A$2:$M$21,2,FALSE))</f>
        <v xml:space="preserve">Gardasil </v>
      </c>
      <c r="O440" s="16" t="str">
        <f>IF(ISERROR(VLOOKUP('Salidas Pacientes'!$M440,Inventario!$A$2:$M$21,3,FALSE)),"",VLOOKUP('Salidas Pacientes'!$M440,Inventario!$A$2:$M$21,3,FALSE))</f>
        <v>VPH</v>
      </c>
      <c r="P440" s="100" t="str">
        <f>IF(ISERROR(VLOOKUP('Salidas Pacientes'!$M440,Inventario!$A$2:$M$21,4,FALSE)),"",VLOOKUP('Salidas Pacientes'!$M440,Inventario!$A$2:$M$21,4,FALSE))</f>
        <v>IPS FARALLONES</v>
      </c>
      <c r="Q440" s="100" t="str">
        <f>IF(ISERROR(VLOOKUP('Salidas Pacientes'!$M440,Inventario!$A$2:$M$21,5,FALSE)),"",VLOOKUP('Salidas Pacientes'!$M440,Inventario!$A$2:$M$21,5,FALSE))</f>
        <v>Merck</v>
      </c>
      <c r="R440" s="17" t="str">
        <f>IF(ISERROR(VLOOKUP('Salidas Pacientes'!$M440,Inventario!$A$2:$M$21,6,FALSE)),"",VLOOKUP('Salidas Pacientes'!$M440,Inventario!$A$2:$M$21,6,FALSE))</f>
        <v>1600</v>
      </c>
      <c r="S440" s="101" t="s">
        <v>185</v>
      </c>
      <c r="T440" s="102">
        <f>IF(ISERROR(VLOOKUP('Salidas Pacientes'!$S440,Entradas!$H$1:$I$412,2,FALSE)),"",VLOOKUP('Salidas Pacientes'!$S440,Entradas!$H$1:$I$412,2,FALSE))</f>
        <v>45169</v>
      </c>
      <c r="U440" s="98"/>
      <c r="V440" s="98">
        <v>1</v>
      </c>
      <c r="W440" s="105"/>
    </row>
    <row r="441" spans="1:23" ht="15.75" hidden="1" customHeight="1" outlineLevel="1">
      <c r="A441" s="95">
        <v>44650</v>
      </c>
      <c r="B441" s="95" t="s">
        <v>276</v>
      </c>
      <c r="C441" s="98">
        <v>1108652138</v>
      </c>
      <c r="D441" s="17" t="str">
        <f>IF(ISERROR(VLOOKUP('Salidas Pacientes'!$C441,'BD Pacientes'!$A:I,2,FALSE)),"",VLOOKUP('Salidas Pacientes'!$C441,'BD Pacientes'!$A:I,2,FALSE))</f>
        <v>RC</v>
      </c>
      <c r="E441" s="16" t="str">
        <f>IF(ISERROR(VLOOKUP('Salidas Pacientes'!$C441,'BD Pacientes'!$A:I,3,FALSE)),"",VLOOKUP('Salidas Pacientes'!$C441,'BD Pacientes'!$A:I,3,FALSE))</f>
        <v>VICTORIA MEDINA ARIAS</v>
      </c>
      <c r="F441" s="17" t="str">
        <f>IF(ISERROR(VLOOKUP('Salidas Pacientes'!$C441,'BD Pacientes'!$A:I,4,FALSE)),"",VLOOKUP('Salidas Pacientes'!$C441,'BD Pacientes'!$A:I,4,FALSE))</f>
        <v>F</v>
      </c>
      <c r="G441" s="95">
        <f>IF(ISERROR(VLOOKUP('Salidas Pacientes'!$C441,'BD Pacientes'!$A:I,5,FALSE)),"",VLOOKUP('Salidas Pacientes'!$C441,'BD Pacientes'!$A:I,5,FALSE))</f>
        <v>43655</v>
      </c>
      <c r="H441" s="95" t="str">
        <f t="shared" ca="1" si="0"/>
        <v>4 año, 1 mes</v>
      </c>
      <c r="I441" s="97" t="str">
        <f>IF(ISERROR(VLOOKUP('Salidas Pacientes'!$C441,'BD Pacientes'!$A:$I,6,FALSE)),"",VLOOKUP('Salidas Pacientes'!$C441,'BD Pacientes'!$A:$I,6,FALSE))</f>
        <v>CALLE 62A # 1-210 APTO H225</v>
      </c>
      <c r="J441" s="98">
        <f>IF(ISERROR(VLOOKUP('Salidas Pacientes'!$C441,'BD Pacientes'!$A:$I,7,FALSE)),"",VLOOKUP('Salidas Pacientes'!$C441,'BD Pacientes'!$A:$I,7,FALSE))</f>
        <v>1144191792</v>
      </c>
      <c r="K441" s="99" t="str">
        <f>IF(ISERROR(VLOOKUP('Salidas Pacientes'!$C441,'BD Pacientes'!$A:$I,8,FALSE)),"",VLOOKUP('Salidas Pacientes'!$C441,'BD Pacientes'!$A:$I,8,FALSE))</f>
        <v>MARIA CAMILA ARIAS</v>
      </c>
      <c r="L441" s="17">
        <f>IF(ISERROR(VLOOKUP('Salidas Pacientes'!$C441,'BD Pacientes'!$A:$I,9,FALSE)),"",VLOOKUP('Salidas Pacientes'!$C441,'BD Pacientes'!$A:$I,9,FALSE))</f>
        <v>3014816068</v>
      </c>
      <c r="M441" s="17" t="s">
        <v>54</v>
      </c>
      <c r="N441" s="16" t="str">
        <f>IF(ISERROR(VLOOKUP('Salidas Pacientes'!$M441,Inventario!$A$2:$M$21,2,FALSE)),"",VLOOKUP('Salidas Pacientes'!$M441,Inventario!$A$2:$M$21,2,FALSE))</f>
        <v>Prevenar</v>
      </c>
      <c r="O441" s="16" t="str">
        <f>IF(ISERROR(VLOOKUP('Salidas Pacientes'!$M441,Inventario!$A$2:$M$21,3,FALSE)),"",VLOOKUP('Salidas Pacientes'!$M441,Inventario!$A$2:$M$21,3,FALSE))</f>
        <v>Neumococo 13V</v>
      </c>
      <c r="P441" s="100" t="str">
        <f>IF(ISERROR(VLOOKUP('Salidas Pacientes'!$M441,Inventario!$A$2:$M$21,4,FALSE)),"",VLOOKUP('Salidas Pacientes'!$M441,Inventario!$A$2:$M$21,4,FALSE))</f>
        <v>Cobo Medical</v>
      </c>
      <c r="Q441" s="100" t="str">
        <f>IF(ISERROR(VLOOKUP('Salidas Pacientes'!$M441,Inventario!$A$2:$M$21,5,FALSE)),"",VLOOKUP('Salidas Pacientes'!$M441,Inventario!$A$2:$M$21,5,FALSE))</f>
        <v>Pfizer</v>
      </c>
      <c r="R441" s="17" t="str">
        <f>IF(ISERROR(VLOOKUP('Salidas Pacientes'!$M441,Inventario!$A$2:$M$21,6,FALSE)),"",VLOOKUP('Salidas Pacientes'!$M441,Inventario!$A$2:$M$21,6,FALSE))</f>
        <v>2156</v>
      </c>
      <c r="S441" s="101" t="s">
        <v>192</v>
      </c>
      <c r="T441" s="102">
        <f>IF(ISERROR(VLOOKUP('Salidas Pacientes'!$S441,Entradas!$H$1:$I$412,2,FALSE)),"",VLOOKUP('Salidas Pacientes'!$S441,Entradas!$H$1:$I$412,2,FALSE))</f>
        <v>45199</v>
      </c>
      <c r="U441" s="98"/>
      <c r="V441" s="98">
        <v>1</v>
      </c>
      <c r="W441" s="105"/>
    </row>
    <row r="442" spans="1:23" ht="15.75" hidden="1" customHeight="1" outlineLevel="1">
      <c r="A442" s="95">
        <v>44650</v>
      </c>
      <c r="B442" s="95" t="s">
        <v>276</v>
      </c>
      <c r="C442" s="98">
        <v>1232818020</v>
      </c>
      <c r="D442" s="17" t="str">
        <f>IF(ISERROR(VLOOKUP('Salidas Pacientes'!$C442,'BD Pacientes'!$A:I,2,FALSE)),"",VLOOKUP('Salidas Pacientes'!$C442,'BD Pacientes'!$A:I,2,FALSE))</f>
        <v>RC</v>
      </c>
      <c r="E442" s="16" t="str">
        <f>IF(ISERROR(VLOOKUP('Salidas Pacientes'!$C442,'BD Pacientes'!$A:I,3,FALSE)),"",VLOOKUP('Salidas Pacientes'!$C442,'BD Pacientes'!$A:I,3,FALSE))</f>
        <v>ROMAN ARIAS CARDONA</v>
      </c>
      <c r="F442" s="17" t="str">
        <f>IF(ISERROR(VLOOKUP('Salidas Pacientes'!$C442,'BD Pacientes'!$A:I,4,FALSE)),"",VLOOKUP('Salidas Pacientes'!$C442,'BD Pacientes'!$A:I,4,FALSE))</f>
        <v>M</v>
      </c>
      <c r="G442" s="95">
        <f>IF(ISERROR(VLOOKUP('Salidas Pacientes'!$C442,'BD Pacientes'!$A:I,5,FALSE)),"",VLOOKUP('Salidas Pacientes'!$C442,'BD Pacientes'!$A:I,5,FALSE))</f>
        <v>44494</v>
      </c>
      <c r="H442" s="95" t="str">
        <f t="shared" ca="1" si="0"/>
        <v>1 año, 9 mes</v>
      </c>
      <c r="I442" s="97" t="str">
        <f>IF(ISERROR(VLOOKUP('Salidas Pacientes'!$C442,'BD Pacientes'!$A:$I,6,FALSE)),"",VLOOKUP('Salidas Pacientes'!$C442,'BD Pacientes'!$A:$I,6,FALSE))</f>
        <v>CRA 98B # 60-115</v>
      </c>
      <c r="J442" s="98">
        <f>IF(ISERROR(VLOOKUP('Salidas Pacientes'!$C442,'BD Pacientes'!$A:$I,7,FALSE)),"",VLOOKUP('Salidas Pacientes'!$C442,'BD Pacientes'!$A:$I,7,FALSE))</f>
        <v>1143976145</v>
      </c>
      <c r="K442" s="99" t="str">
        <f>IF(ISERROR(VLOOKUP('Salidas Pacientes'!$C442,'BD Pacientes'!$A:$I,8,FALSE)),"",VLOOKUP('Salidas Pacientes'!$C442,'BD Pacientes'!$A:$I,8,FALSE))</f>
        <v>LIZZY CARDONA</v>
      </c>
      <c r="L442" s="17">
        <f>IF(ISERROR(VLOOKUP('Salidas Pacientes'!$C442,'BD Pacientes'!$A:$I,9,FALSE)),"",VLOOKUP('Salidas Pacientes'!$C442,'BD Pacientes'!$A:$I,9,FALSE))</f>
        <v>3057681127</v>
      </c>
      <c r="M442" s="17" t="s">
        <v>47</v>
      </c>
      <c r="N442" s="16" t="str">
        <f>IF(ISERROR(VLOOKUP('Salidas Pacientes'!$M442,Inventario!$A$2:$M$21,2,FALSE)),"",VLOOKUP('Salidas Pacientes'!$M442,Inventario!$A$2:$M$21,2,FALSE))</f>
        <v>Nimenrix</v>
      </c>
      <c r="O442" s="16" t="str">
        <f>IF(ISERROR(VLOOKUP('Salidas Pacientes'!$M442,Inventario!$A$2:$M$21,3,FALSE)),"",VLOOKUP('Salidas Pacientes'!$M442,Inventario!$A$2:$M$21,3,FALSE))</f>
        <v>Meningococo</v>
      </c>
      <c r="P442" s="100" t="str">
        <f>IF(ISERROR(VLOOKUP('Salidas Pacientes'!$M442,Inventario!$A$2:$M$21,4,FALSE)),"",VLOOKUP('Salidas Pacientes'!$M442,Inventario!$A$2:$M$21,4,FALSE))</f>
        <v>Cobo Medical</v>
      </c>
      <c r="Q442" s="100" t="str">
        <f>IF(ISERROR(VLOOKUP('Salidas Pacientes'!$M442,Inventario!$A$2:$M$21,5,FALSE)),"",VLOOKUP('Salidas Pacientes'!$M442,Inventario!$A$2:$M$21,5,FALSE))</f>
        <v>Pfizer</v>
      </c>
      <c r="R442" s="17" t="str">
        <f>IF(ISERROR(VLOOKUP('Salidas Pacientes'!$M442,Inventario!$A$2:$M$21,6,FALSE)),"",VLOOKUP('Salidas Pacientes'!$M442,Inventario!$A$2:$M$21,6,FALSE))</f>
        <v>3904</v>
      </c>
      <c r="S442" s="101" t="s">
        <v>173</v>
      </c>
      <c r="T442" s="102">
        <f>IF(ISERROR(VLOOKUP('Salidas Pacientes'!$S442,Entradas!$H$1:$I$412,2,FALSE)),"",VLOOKUP('Salidas Pacientes'!$S442,Entradas!$H$1:$I$412,2,FALSE))</f>
        <v>45077</v>
      </c>
      <c r="U442" s="98"/>
      <c r="V442" s="98">
        <v>1</v>
      </c>
      <c r="W442" s="105"/>
    </row>
    <row r="443" spans="1:23" ht="15.75" hidden="1" customHeight="1" outlineLevel="1">
      <c r="A443" s="95">
        <v>44651</v>
      </c>
      <c r="B443" s="95" t="s">
        <v>276</v>
      </c>
      <c r="C443" s="98">
        <v>1150696155</v>
      </c>
      <c r="D443" s="17" t="str">
        <f>IF(ISERROR(VLOOKUP('Salidas Pacientes'!$C443,'BD Pacientes'!$A:I,2,FALSE)),"",VLOOKUP('Salidas Pacientes'!$C443,'BD Pacientes'!$A:I,2,FALSE))</f>
        <v>RC</v>
      </c>
      <c r="E443" s="16" t="str">
        <f>IF(ISERROR(VLOOKUP('Salidas Pacientes'!$C443,'BD Pacientes'!$A:I,3,FALSE)),"",VLOOKUP('Salidas Pacientes'!$C443,'BD Pacientes'!$A:I,3,FALSE))</f>
        <v>ETHAN DAVID MORALES NUÑEZ</v>
      </c>
      <c r="F443" s="17" t="str">
        <f>IF(ISERROR(VLOOKUP('Salidas Pacientes'!$C443,'BD Pacientes'!$A:I,4,FALSE)),"",VLOOKUP('Salidas Pacientes'!$C443,'BD Pacientes'!$A:I,4,FALSE))</f>
        <v>M</v>
      </c>
      <c r="G443" s="95">
        <f>IF(ISERROR(VLOOKUP('Salidas Pacientes'!$C443,'BD Pacientes'!$A:I,5,FALSE)),"",VLOOKUP('Salidas Pacientes'!$C443,'BD Pacientes'!$A:I,5,FALSE))</f>
        <v>44141</v>
      </c>
      <c r="H443" s="95" t="str">
        <f t="shared" ca="1" si="0"/>
        <v>2 año, 9 mes</v>
      </c>
      <c r="I443" s="97" t="str">
        <f>IF(ISERROR(VLOOKUP('Salidas Pacientes'!$C443,'BD Pacientes'!$A:$I,6,FALSE)),"",VLOOKUP('Salidas Pacientes'!$C443,'BD Pacientes'!$A:$I,6,FALSE))</f>
        <v>CRA 80 #48-54</v>
      </c>
      <c r="J443" s="98">
        <f>IF(ISERROR(VLOOKUP('Salidas Pacientes'!$C443,'BD Pacientes'!$A:$I,7,FALSE)),"",VLOOKUP('Salidas Pacientes'!$C443,'BD Pacientes'!$A:$I,7,FALSE))</f>
        <v>1150696155</v>
      </c>
      <c r="K443" s="99" t="str">
        <f>IF(ISERROR(VLOOKUP('Salidas Pacientes'!$C443,'BD Pacientes'!$A:$I,8,FALSE)),"",VLOOKUP('Salidas Pacientes'!$C443,'BD Pacientes'!$A:$I,8,FALSE))</f>
        <v>KARLA MUÑOZ</v>
      </c>
      <c r="L443" s="17">
        <f>IF(ISERROR(VLOOKUP('Salidas Pacientes'!$C443,'BD Pacientes'!$A:$I,9,FALSE)),"",VLOOKUP('Salidas Pacientes'!$C443,'BD Pacientes'!$A:$I,9,FALSE))</f>
        <v>3117303142</v>
      </c>
      <c r="M443" s="17" t="s">
        <v>54</v>
      </c>
      <c r="N443" s="16" t="str">
        <f>IF(ISERROR(VLOOKUP('Salidas Pacientes'!$M443,Inventario!$A$2:$M$21,2,FALSE)),"",VLOOKUP('Salidas Pacientes'!$M443,Inventario!$A$2:$M$21,2,FALSE))</f>
        <v>Prevenar</v>
      </c>
      <c r="O443" s="16" t="str">
        <f>IF(ISERROR(VLOOKUP('Salidas Pacientes'!$M443,Inventario!$A$2:$M$21,3,FALSE)),"",VLOOKUP('Salidas Pacientes'!$M443,Inventario!$A$2:$M$21,3,FALSE))</f>
        <v>Neumococo 13V</v>
      </c>
      <c r="P443" s="100" t="str">
        <f>IF(ISERROR(VLOOKUP('Salidas Pacientes'!$M443,Inventario!$A$2:$M$21,4,FALSE)),"",VLOOKUP('Salidas Pacientes'!$M443,Inventario!$A$2:$M$21,4,FALSE))</f>
        <v>Cobo Medical</v>
      </c>
      <c r="Q443" s="100" t="str">
        <f>IF(ISERROR(VLOOKUP('Salidas Pacientes'!$M443,Inventario!$A$2:$M$21,5,FALSE)),"",VLOOKUP('Salidas Pacientes'!$M443,Inventario!$A$2:$M$21,5,FALSE))</f>
        <v>Pfizer</v>
      </c>
      <c r="R443" s="17" t="str">
        <f>IF(ISERROR(VLOOKUP('Salidas Pacientes'!$M443,Inventario!$A$2:$M$21,6,FALSE)),"",VLOOKUP('Salidas Pacientes'!$M443,Inventario!$A$2:$M$21,6,FALSE))</f>
        <v>2156</v>
      </c>
      <c r="S443" s="101" t="s">
        <v>192</v>
      </c>
      <c r="T443" s="102">
        <f>IF(ISERROR(VLOOKUP('Salidas Pacientes'!$S443,Entradas!$H$1:$I$412,2,FALSE)),"",VLOOKUP('Salidas Pacientes'!$S443,Entradas!$H$1:$I$412,2,FALSE))</f>
        <v>45199</v>
      </c>
      <c r="U443" s="98"/>
      <c r="V443" s="98">
        <v>1</v>
      </c>
      <c r="W443" s="105"/>
    </row>
    <row r="444" spans="1:23" ht="15.75" hidden="1" customHeight="1" outlineLevel="1">
      <c r="A444" s="95">
        <v>44652</v>
      </c>
      <c r="B444" s="95" t="s">
        <v>276</v>
      </c>
      <c r="C444" s="98">
        <v>1110295861</v>
      </c>
      <c r="D444" s="17" t="str">
        <f>IF(ISERROR(VLOOKUP('Salidas Pacientes'!$C444,'BD Pacientes'!$A:I,2,FALSE)),"",VLOOKUP('Salidas Pacientes'!$C444,'BD Pacientes'!$A:I,2,FALSE))</f>
        <v>TI</v>
      </c>
      <c r="E444" s="16" t="str">
        <f>IF(ISERROR(VLOOKUP('Salidas Pacientes'!$C444,'BD Pacientes'!$A:I,3,FALSE)),"",VLOOKUP('Salidas Pacientes'!$C444,'BD Pacientes'!$A:I,3,FALSE))</f>
        <v>ANA SOFIA MARQUINEZ BALANTA</v>
      </c>
      <c r="F444" s="17" t="str">
        <f>IF(ISERROR(VLOOKUP('Salidas Pacientes'!$C444,'BD Pacientes'!$A:I,4,FALSE)),"",VLOOKUP('Salidas Pacientes'!$C444,'BD Pacientes'!$A:I,4,FALSE))</f>
        <v>F</v>
      </c>
      <c r="G444" s="95">
        <f>IF(ISERROR(VLOOKUP('Salidas Pacientes'!$C444,'BD Pacientes'!$A:I,5,FALSE)),"",VLOOKUP('Salidas Pacientes'!$C444,'BD Pacientes'!$A:I,5,FALSE))</f>
        <v>0</v>
      </c>
      <c r="H444" s="95" t="str">
        <f t="shared" ca="1" si="0"/>
        <v>123 año, 7 mes</v>
      </c>
      <c r="I444" s="97" t="str">
        <f>IF(ISERROR(VLOOKUP('Salidas Pacientes'!$C444,'BD Pacientes'!$A:$I,6,FALSE)),"",VLOOKUP('Salidas Pacientes'!$C444,'BD Pacientes'!$A:$I,6,FALSE))</f>
        <v>CRA 33 #46-105</v>
      </c>
      <c r="J444" s="98">
        <f>IF(ISERROR(VLOOKUP('Salidas Pacientes'!$C444,'BD Pacientes'!$A:$I,7,FALSE)),"",VLOOKUP('Salidas Pacientes'!$C444,'BD Pacientes'!$A:$I,7,FALSE))</f>
        <v>0</v>
      </c>
      <c r="K444" s="99">
        <f>IF(ISERROR(VLOOKUP('Salidas Pacientes'!$C444,'BD Pacientes'!$A:$I,8,FALSE)),"",VLOOKUP('Salidas Pacientes'!$C444,'BD Pacientes'!$A:$I,8,FALSE))</f>
        <v>0</v>
      </c>
      <c r="L444" s="17">
        <f>IF(ISERROR(VLOOKUP('Salidas Pacientes'!$C444,'BD Pacientes'!$A:$I,9,FALSE)),"",VLOOKUP('Salidas Pacientes'!$C444,'BD Pacientes'!$A:$I,9,FALSE))</f>
        <v>0</v>
      </c>
      <c r="M444" s="17" t="s">
        <v>104</v>
      </c>
      <c r="N444" s="16" t="str">
        <f>IF(ISERROR(VLOOKUP('Salidas Pacientes'!$M444,Inventario!$A$2:$M$21,2,FALSE)),"",VLOOKUP('Salidas Pacientes'!$M444,Inventario!$A$2:$M$21,2,FALSE))</f>
        <v>Boostrix</v>
      </c>
      <c r="O444" s="16" t="str">
        <f>IF(ISERROR(VLOOKUP('Salidas Pacientes'!$M444,Inventario!$A$2:$M$21,3,FALSE)),"",VLOOKUP('Salidas Pacientes'!$M444,Inventario!$A$2:$M$21,3,FALSE))</f>
        <v>DPT</v>
      </c>
      <c r="P444" s="100" t="str">
        <f>IF(ISERROR(VLOOKUP('Salidas Pacientes'!$M444,Inventario!$A$2:$M$21,4,FALSE)),"",VLOOKUP('Salidas Pacientes'!$M444,Inventario!$A$2:$M$21,4,FALSE))</f>
        <v>IPS FARALLONES</v>
      </c>
      <c r="Q444" s="100" t="str">
        <f>IF(ISERROR(VLOOKUP('Salidas Pacientes'!$M444,Inventario!$A$2:$M$21,5,FALSE)),"",VLOOKUP('Salidas Pacientes'!$M444,Inventario!$A$2:$M$21,5,FALSE))</f>
        <v>Glaxo</v>
      </c>
      <c r="R444" s="17" t="str">
        <f>IF(ISERROR(VLOOKUP('Salidas Pacientes'!$M444,Inventario!$A$2:$M$21,6,FALSE)),"",VLOOKUP('Salidas Pacientes'!$M444,Inventario!$A$2:$M$21,6,FALSE))</f>
        <v>300</v>
      </c>
      <c r="S444" s="101" t="s">
        <v>193</v>
      </c>
      <c r="T444" s="102">
        <f>IF(ISERROR(VLOOKUP('Salidas Pacientes'!$S444,Entradas!$H$1:$I$412,2,FALSE)),"",VLOOKUP('Salidas Pacientes'!$S444,Entradas!$H$1:$I$412,2,FALSE))</f>
        <v>44865</v>
      </c>
      <c r="U444" s="98"/>
      <c r="V444" s="98">
        <v>1</v>
      </c>
      <c r="W444" s="105"/>
    </row>
    <row r="445" spans="1:23" ht="15.75" hidden="1" customHeight="1" outlineLevel="1">
      <c r="A445" s="95">
        <v>44652</v>
      </c>
      <c r="B445" s="95" t="s">
        <v>276</v>
      </c>
      <c r="C445" s="98">
        <v>1110295861</v>
      </c>
      <c r="D445" s="17" t="str">
        <f>IF(ISERROR(VLOOKUP('Salidas Pacientes'!$C445,'BD Pacientes'!$A:I,2,FALSE)),"",VLOOKUP('Salidas Pacientes'!$C445,'BD Pacientes'!$A:I,2,FALSE))</f>
        <v>TI</v>
      </c>
      <c r="E445" s="16" t="str">
        <f>IF(ISERROR(VLOOKUP('Salidas Pacientes'!$C445,'BD Pacientes'!$A:I,3,FALSE)),"",VLOOKUP('Salidas Pacientes'!$C445,'BD Pacientes'!$A:I,3,FALSE))</f>
        <v>ANA SOFIA MARQUINEZ BALANTA</v>
      </c>
      <c r="F445" s="17" t="str">
        <f>IF(ISERROR(VLOOKUP('Salidas Pacientes'!$C445,'BD Pacientes'!$A:I,4,FALSE)),"",VLOOKUP('Salidas Pacientes'!$C445,'BD Pacientes'!$A:I,4,FALSE))</f>
        <v>F</v>
      </c>
      <c r="G445" s="95">
        <f>IF(ISERROR(VLOOKUP('Salidas Pacientes'!$C445,'BD Pacientes'!$A:I,5,FALSE)),"",VLOOKUP('Salidas Pacientes'!$C445,'BD Pacientes'!$A:I,5,FALSE))</f>
        <v>0</v>
      </c>
      <c r="H445" s="95" t="str">
        <f t="shared" ca="1" si="0"/>
        <v>123 año, 7 mes</v>
      </c>
      <c r="I445" s="97" t="str">
        <f>IF(ISERROR(VLOOKUP('Salidas Pacientes'!$C445,'BD Pacientes'!$A:$I,6,FALSE)),"",VLOOKUP('Salidas Pacientes'!$C445,'BD Pacientes'!$A:$I,6,FALSE))</f>
        <v>CRA 33 #46-105</v>
      </c>
      <c r="J445" s="98">
        <f>IF(ISERROR(VLOOKUP('Salidas Pacientes'!$C445,'BD Pacientes'!$A:$I,7,FALSE)),"",VLOOKUP('Salidas Pacientes'!$C445,'BD Pacientes'!$A:$I,7,FALSE))</f>
        <v>0</v>
      </c>
      <c r="K445" s="99">
        <f>IF(ISERROR(VLOOKUP('Salidas Pacientes'!$C445,'BD Pacientes'!$A:$I,8,FALSE)),"",VLOOKUP('Salidas Pacientes'!$C445,'BD Pacientes'!$A:$I,8,FALSE))</f>
        <v>0</v>
      </c>
      <c r="L445" s="17">
        <f>IF(ISERROR(VLOOKUP('Salidas Pacientes'!$C445,'BD Pacientes'!$A:$I,9,FALSE)),"",VLOOKUP('Salidas Pacientes'!$C445,'BD Pacientes'!$A:$I,9,FALSE))</f>
        <v>0</v>
      </c>
      <c r="M445" s="17" t="s">
        <v>47</v>
      </c>
      <c r="N445" s="16" t="str">
        <f>IF(ISERROR(VLOOKUP('Salidas Pacientes'!$M445,Inventario!$A$2:$M$21,2,FALSE)),"",VLOOKUP('Salidas Pacientes'!$M445,Inventario!$A$2:$M$21,2,FALSE))</f>
        <v>Nimenrix</v>
      </c>
      <c r="O445" s="16" t="str">
        <f>IF(ISERROR(VLOOKUP('Salidas Pacientes'!$M445,Inventario!$A$2:$M$21,3,FALSE)),"",VLOOKUP('Salidas Pacientes'!$M445,Inventario!$A$2:$M$21,3,FALSE))</f>
        <v>Meningococo</v>
      </c>
      <c r="P445" s="100" t="str">
        <f>IF(ISERROR(VLOOKUP('Salidas Pacientes'!$M445,Inventario!$A$2:$M$21,4,FALSE)),"",VLOOKUP('Salidas Pacientes'!$M445,Inventario!$A$2:$M$21,4,FALSE))</f>
        <v>Cobo Medical</v>
      </c>
      <c r="Q445" s="100" t="str">
        <f>IF(ISERROR(VLOOKUP('Salidas Pacientes'!$M445,Inventario!$A$2:$M$21,5,FALSE)),"",VLOOKUP('Salidas Pacientes'!$M445,Inventario!$A$2:$M$21,5,FALSE))</f>
        <v>Pfizer</v>
      </c>
      <c r="R445" s="17" t="str">
        <f>IF(ISERROR(VLOOKUP('Salidas Pacientes'!$M445,Inventario!$A$2:$M$21,6,FALSE)),"",VLOOKUP('Salidas Pacientes'!$M445,Inventario!$A$2:$M$21,6,FALSE))</f>
        <v>3904</v>
      </c>
      <c r="S445" s="101" t="s">
        <v>173</v>
      </c>
      <c r="T445" s="102">
        <f>IF(ISERROR(VLOOKUP('Salidas Pacientes'!$S445,Entradas!$H$1:$I$412,2,FALSE)),"",VLOOKUP('Salidas Pacientes'!$S445,Entradas!$H$1:$I$412,2,FALSE))</f>
        <v>45077</v>
      </c>
      <c r="U445" s="98"/>
      <c r="V445" s="98">
        <v>1</v>
      </c>
      <c r="W445" s="105"/>
    </row>
    <row r="446" spans="1:23" ht="15.75" hidden="1" customHeight="1" outlineLevel="1">
      <c r="A446" s="95">
        <v>44653</v>
      </c>
      <c r="B446" s="95" t="s">
        <v>276</v>
      </c>
      <c r="C446" s="98">
        <v>1109557522</v>
      </c>
      <c r="D446" s="17" t="str">
        <f>IF(ISERROR(VLOOKUP('Salidas Pacientes'!$C446,'BD Pacientes'!$A:I,2,FALSE)),"",VLOOKUP('Salidas Pacientes'!$C446,'BD Pacientes'!$A:I,2,FALSE))</f>
        <v>TI</v>
      </c>
      <c r="E446" s="16" t="str">
        <f>IF(ISERROR(VLOOKUP('Salidas Pacientes'!$C446,'BD Pacientes'!$A:I,3,FALSE)),"",VLOOKUP('Salidas Pacientes'!$C446,'BD Pacientes'!$A:I,3,FALSE))</f>
        <v>MARIA CAMILA RIVERA LOZANO</v>
      </c>
      <c r="F446" s="17" t="str">
        <f>IF(ISERROR(VLOOKUP('Salidas Pacientes'!$C446,'BD Pacientes'!$A:I,4,FALSE)),"",VLOOKUP('Salidas Pacientes'!$C446,'BD Pacientes'!$A:I,4,FALSE))</f>
        <v>F</v>
      </c>
      <c r="G446" s="95">
        <f>IF(ISERROR(VLOOKUP('Salidas Pacientes'!$C446,'BD Pacientes'!$A:I,5,FALSE)),"",VLOOKUP('Salidas Pacientes'!$C446,'BD Pacientes'!$A:I,5,FALSE))</f>
        <v>0</v>
      </c>
      <c r="H446" s="95" t="str">
        <f t="shared" ca="1" si="0"/>
        <v>123 año, 7 mes</v>
      </c>
      <c r="I446" s="97" t="str">
        <f>IF(ISERROR(VLOOKUP('Salidas Pacientes'!$C446,'BD Pacientes'!$A:$I,6,FALSE)),"",VLOOKUP('Salidas Pacientes'!$C446,'BD Pacientes'!$A:$I,6,FALSE))</f>
        <v>CALLE 49 #121A-35</v>
      </c>
      <c r="J446" s="98">
        <f>IF(ISERROR(VLOOKUP('Salidas Pacientes'!$C446,'BD Pacientes'!$A:$I,7,FALSE)),"",VLOOKUP('Salidas Pacientes'!$C446,'BD Pacientes'!$A:$I,7,FALSE))</f>
        <v>0</v>
      </c>
      <c r="K446" s="99">
        <f>IF(ISERROR(VLOOKUP('Salidas Pacientes'!$C446,'BD Pacientes'!$A:$I,8,FALSE)),"",VLOOKUP('Salidas Pacientes'!$C446,'BD Pacientes'!$A:$I,8,FALSE))</f>
        <v>0</v>
      </c>
      <c r="L446" s="17">
        <f>IF(ISERROR(VLOOKUP('Salidas Pacientes'!$C446,'BD Pacientes'!$A:$I,9,FALSE)),"",VLOOKUP('Salidas Pacientes'!$C446,'BD Pacientes'!$A:$I,9,FALSE))</f>
        <v>0</v>
      </c>
      <c r="M446" s="17" t="s">
        <v>148</v>
      </c>
      <c r="N446" s="16" t="str">
        <f>IF(ISERROR(VLOOKUP('Salidas Pacientes'!$M446,Inventario!$A$2:$M$21,2,FALSE)),"",VLOOKUP('Salidas Pacientes'!$M446,Inventario!$A$2:$M$21,2,FALSE))</f>
        <v xml:space="preserve">Tetraxim </v>
      </c>
      <c r="O446" s="16" t="str">
        <f>IF(ISERROR(VLOOKUP('Salidas Pacientes'!$M446,Inventario!$A$2:$M$21,3,FALSE)),"",VLOOKUP('Salidas Pacientes'!$M446,Inventario!$A$2:$M$21,3,FALSE))</f>
        <v>Difteria-Tosferina, tetano DPT</v>
      </c>
      <c r="P446" s="100" t="str">
        <f>IF(ISERROR(VLOOKUP('Salidas Pacientes'!$M446,Inventario!$A$2:$M$21,4,FALSE)),"",VLOOKUP('Salidas Pacientes'!$M446,Inventario!$A$2:$M$21,4,FALSE))</f>
        <v>IPS FARALLONES</v>
      </c>
      <c r="Q446" s="100" t="str">
        <f>IF(ISERROR(VLOOKUP('Salidas Pacientes'!$M446,Inventario!$A$2:$M$21,5,FALSE)),"",VLOOKUP('Salidas Pacientes'!$M446,Inventario!$A$2:$M$21,5,FALSE))</f>
        <v>Sanofi</v>
      </c>
      <c r="R446" s="17" t="str">
        <f>IF(ISERROR(VLOOKUP('Salidas Pacientes'!$M446,Inventario!$A$2:$M$21,6,FALSE)),"",VLOOKUP('Salidas Pacientes'!$M446,Inventario!$A$2:$M$21,6,FALSE))</f>
        <v>3300</v>
      </c>
      <c r="S446" s="101" t="s">
        <v>187</v>
      </c>
      <c r="T446" s="102">
        <f>IF(ISERROR(VLOOKUP('Salidas Pacientes'!$S446,Entradas!$H$1:$I$412,2,FALSE)),"",VLOOKUP('Salidas Pacientes'!$S446,Entradas!$H$1:$I$412,2,FALSE))</f>
        <v>44985</v>
      </c>
      <c r="U446" s="98"/>
      <c r="V446" s="98">
        <v>1</v>
      </c>
      <c r="W446" s="105"/>
    </row>
    <row r="447" spans="1:23" ht="15.75" hidden="1" customHeight="1" outlineLevel="1">
      <c r="A447" s="95">
        <v>44653</v>
      </c>
      <c r="B447" s="95" t="s">
        <v>276</v>
      </c>
      <c r="C447" s="98">
        <v>1109557522</v>
      </c>
      <c r="D447" s="17" t="str">
        <f>IF(ISERROR(VLOOKUP('Salidas Pacientes'!$C447,'BD Pacientes'!$A:I,2,FALSE)),"",VLOOKUP('Salidas Pacientes'!$C447,'BD Pacientes'!$A:I,2,FALSE))</f>
        <v>TI</v>
      </c>
      <c r="E447" s="16" t="str">
        <f>IF(ISERROR(VLOOKUP('Salidas Pacientes'!$C447,'BD Pacientes'!$A:I,3,FALSE)),"",VLOOKUP('Salidas Pacientes'!$C447,'BD Pacientes'!$A:I,3,FALSE))</f>
        <v>MARIA CAMILA RIVERA LOZANO</v>
      </c>
      <c r="F447" s="17" t="str">
        <f>IF(ISERROR(VLOOKUP('Salidas Pacientes'!$C447,'BD Pacientes'!$A:I,4,FALSE)),"",VLOOKUP('Salidas Pacientes'!$C447,'BD Pacientes'!$A:I,4,FALSE))</f>
        <v>F</v>
      </c>
      <c r="G447" s="95">
        <f>IF(ISERROR(VLOOKUP('Salidas Pacientes'!$C447,'BD Pacientes'!$A:I,5,FALSE)),"",VLOOKUP('Salidas Pacientes'!$C447,'BD Pacientes'!$A:I,5,FALSE))</f>
        <v>0</v>
      </c>
      <c r="H447" s="95" t="str">
        <f t="shared" ca="1" si="0"/>
        <v>123 año, 7 mes</v>
      </c>
      <c r="I447" s="97" t="str">
        <f>IF(ISERROR(VLOOKUP('Salidas Pacientes'!$C447,'BD Pacientes'!$A:$I,6,FALSE)),"",VLOOKUP('Salidas Pacientes'!$C447,'BD Pacientes'!$A:$I,6,FALSE))</f>
        <v>CALLE 49 #121A-35</v>
      </c>
      <c r="J447" s="98">
        <f>IF(ISERROR(VLOOKUP('Salidas Pacientes'!$C447,'BD Pacientes'!$A:$I,7,FALSE)),"",VLOOKUP('Salidas Pacientes'!$C447,'BD Pacientes'!$A:$I,7,FALSE))</f>
        <v>0</v>
      </c>
      <c r="K447" s="99">
        <f>IF(ISERROR(VLOOKUP('Salidas Pacientes'!$C447,'BD Pacientes'!$A:$I,8,FALSE)),"",VLOOKUP('Salidas Pacientes'!$C447,'BD Pacientes'!$A:$I,8,FALSE))</f>
        <v>0</v>
      </c>
      <c r="L447" s="17">
        <f>IF(ISERROR(VLOOKUP('Salidas Pacientes'!$C447,'BD Pacientes'!$A:$I,9,FALSE)),"",VLOOKUP('Salidas Pacientes'!$C447,'BD Pacientes'!$A:$I,9,FALSE))</f>
        <v>0</v>
      </c>
      <c r="M447" s="17" t="s">
        <v>108</v>
      </c>
      <c r="N447" s="16" t="str">
        <f>IF(ISERROR(VLOOKUP('Salidas Pacientes'!$M447,Inventario!$A$2:$M$21,2,FALSE)),"",VLOOKUP('Salidas Pacientes'!$M447,Inventario!$A$2:$M$21,2,FALSE))</f>
        <v>Priorix</v>
      </c>
      <c r="O447" s="16" t="str">
        <f>IF(ISERROR(VLOOKUP('Salidas Pacientes'!$M447,Inventario!$A$2:$M$21,3,FALSE)),"",VLOOKUP('Salidas Pacientes'!$M447,Inventario!$A$2:$M$21,3,FALSE))</f>
        <v>Rubeola, Sarampion, Paperas</v>
      </c>
      <c r="P447" s="100" t="str">
        <f>IF(ISERROR(VLOOKUP('Salidas Pacientes'!$M447,Inventario!$A$2:$M$21,4,FALSE)),"",VLOOKUP('Salidas Pacientes'!$M447,Inventario!$A$2:$M$21,4,FALSE))</f>
        <v>IPS FARALLONES</v>
      </c>
      <c r="Q447" s="100" t="str">
        <f>IF(ISERROR(VLOOKUP('Salidas Pacientes'!$M447,Inventario!$A$2:$M$21,5,FALSE)),"",VLOOKUP('Salidas Pacientes'!$M447,Inventario!$A$2:$M$21,5,FALSE))</f>
        <v>Glaxo</v>
      </c>
      <c r="R447" s="17" t="str">
        <f>IF(ISERROR(VLOOKUP('Salidas Pacientes'!$M447,Inventario!$A$2:$M$21,6,FALSE)),"",VLOOKUP('Salidas Pacientes'!$M447,Inventario!$A$2:$M$21,6,FALSE))</f>
        <v>1000</v>
      </c>
      <c r="S447" s="101" t="s">
        <v>189</v>
      </c>
      <c r="T447" s="102">
        <f>IF(ISERROR(VLOOKUP('Salidas Pacientes'!$S447,Entradas!$H$1:$I$412,2,FALSE)),"",VLOOKUP('Salidas Pacientes'!$S447,Entradas!$H$1:$I$412,2,FALSE))</f>
        <v>45199</v>
      </c>
      <c r="U447" s="98"/>
      <c r="V447" s="98">
        <v>1</v>
      </c>
      <c r="W447" s="105"/>
    </row>
    <row r="448" spans="1:23" ht="15.75" hidden="1" customHeight="1" outlineLevel="1">
      <c r="A448" s="95">
        <v>44653</v>
      </c>
      <c r="B448" s="95" t="s">
        <v>276</v>
      </c>
      <c r="C448" s="98">
        <v>1109557522</v>
      </c>
      <c r="D448" s="17" t="str">
        <f>IF(ISERROR(VLOOKUP('Salidas Pacientes'!$C448,'BD Pacientes'!$A:I,2,FALSE)),"",VLOOKUP('Salidas Pacientes'!$C448,'BD Pacientes'!$A:I,2,FALSE))</f>
        <v>TI</v>
      </c>
      <c r="E448" s="16" t="str">
        <f>IF(ISERROR(VLOOKUP('Salidas Pacientes'!$C448,'BD Pacientes'!$A:I,3,FALSE)),"",VLOOKUP('Salidas Pacientes'!$C448,'BD Pacientes'!$A:I,3,FALSE))</f>
        <v>MARIA CAMILA RIVERA LOZANO</v>
      </c>
      <c r="F448" s="17" t="str">
        <f>IF(ISERROR(VLOOKUP('Salidas Pacientes'!$C448,'BD Pacientes'!$A:I,4,FALSE)),"",VLOOKUP('Salidas Pacientes'!$C448,'BD Pacientes'!$A:I,4,FALSE))</f>
        <v>F</v>
      </c>
      <c r="G448" s="95">
        <f>IF(ISERROR(VLOOKUP('Salidas Pacientes'!$C448,'BD Pacientes'!$A:I,5,FALSE)),"",VLOOKUP('Salidas Pacientes'!$C448,'BD Pacientes'!$A:I,5,FALSE))</f>
        <v>0</v>
      </c>
      <c r="H448" s="95" t="str">
        <f t="shared" ca="1" si="0"/>
        <v>123 año, 7 mes</v>
      </c>
      <c r="I448" s="97" t="str">
        <f>IF(ISERROR(VLOOKUP('Salidas Pacientes'!$C448,'BD Pacientes'!$A:$I,6,FALSE)),"",VLOOKUP('Salidas Pacientes'!$C448,'BD Pacientes'!$A:$I,6,FALSE))</f>
        <v>CALLE 49 #121A-35</v>
      </c>
      <c r="J448" s="98">
        <f>IF(ISERROR(VLOOKUP('Salidas Pacientes'!$C448,'BD Pacientes'!$A:$I,7,FALSE)),"",VLOOKUP('Salidas Pacientes'!$C448,'BD Pacientes'!$A:$I,7,FALSE))</f>
        <v>0</v>
      </c>
      <c r="K448" s="99">
        <f>IF(ISERROR(VLOOKUP('Salidas Pacientes'!$C448,'BD Pacientes'!$A:$I,8,FALSE)),"",VLOOKUP('Salidas Pacientes'!$C448,'BD Pacientes'!$A:$I,8,FALSE))</f>
        <v>0</v>
      </c>
      <c r="L448" s="17">
        <f>IF(ISERROR(VLOOKUP('Salidas Pacientes'!$C448,'BD Pacientes'!$A:$I,9,FALSE)),"",VLOOKUP('Salidas Pacientes'!$C448,'BD Pacientes'!$A:$I,9,FALSE))</f>
        <v>0</v>
      </c>
      <c r="M448" s="17" t="s">
        <v>118</v>
      </c>
      <c r="N448" s="16" t="str">
        <f>IF(ISERROR(VLOOKUP('Salidas Pacientes'!$M448,Inventario!$A$2:$M$21,2,FALSE)),"",VLOOKUP('Salidas Pacientes'!$M448,Inventario!$A$2:$M$21,2,FALSE))</f>
        <v>Varivax</v>
      </c>
      <c r="O448" s="16" t="str">
        <f>IF(ISERROR(VLOOKUP('Salidas Pacientes'!$M448,Inventario!$A$2:$M$21,3,FALSE)),"",VLOOKUP('Salidas Pacientes'!$M448,Inventario!$A$2:$M$21,3,FALSE))</f>
        <v>Varicela</v>
      </c>
      <c r="P448" s="100" t="str">
        <f>IF(ISERROR(VLOOKUP('Salidas Pacientes'!$M448,Inventario!$A$2:$M$21,4,FALSE)),"",VLOOKUP('Salidas Pacientes'!$M448,Inventario!$A$2:$M$21,4,FALSE))</f>
        <v>IPS FARALLONES</v>
      </c>
      <c r="Q448" s="100" t="str">
        <f>IF(ISERROR(VLOOKUP('Salidas Pacientes'!$M448,Inventario!$A$2:$M$21,5,FALSE)),"",VLOOKUP('Salidas Pacientes'!$M448,Inventario!$A$2:$M$21,5,FALSE))</f>
        <v>Merck</v>
      </c>
      <c r="R448" s="17" t="str">
        <f>IF(ISERROR(VLOOKUP('Salidas Pacientes'!$M448,Inventario!$A$2:$M$21,6,FALSE)),"",VLOOKUP('Salidas Pacientes'!$M448,Inventario!$A$2:$M$21,6,FALSE))</f>
        <v>4500</v>
      </c>
      <c r="S448" s="101" t="s">
        <v>186</v>
      </c>
      <c r="T448" s="102">
        <f>IF(ISERROR(VLOOKUP('Salidas Pacientes'!$S448,Entradas!$H$1:$I$412,2,FALSE)),"",VLOOKUP('Salidas Pacientes'!$S448,Entradas!$H$1:$I$412,2,FALSE))</f>
        <v>45169</v>
      </c>
      <c r="U448" s="98"/>
      <c r="V448" s="98">
        <v>1</v>
      </c>
      <c r="W448" s="105"/>
    </row>
    <row r="449" spans="1:23" ht="15.75" hidden="1" customHeight="1" outlineLevel="1">
      <c r="A449" s="95">
        <v>44653</v>
      </c>
      <c r="B449" s="95" t="s">
        <v>276</v>
      </c>
      <c r="C449" s="98">
        <v>1241441975</v>
      </c>
      <c r="D449" s="17" t="str">
        <f>IF(ISERROR(VLOOKUP('Salidas Pacientes'!$C449,'BD Pacientes'!$A:I,2,FALSE)),"",VLOOKUP('Salidas Pacientes'!$C449,'BD Pacientes'!$A:I,2,FALSE))</f>
        <v>RC</v>
      </c>
      <c r="E449" s="16" t="str">
        <f>IF(ISERROR(VLOOKUP('Salidas Pacientes'!$C449,'BD Pacientes'!$A:I,3,FALSE)),"",VLOOKUP('Salidas Pacientes'!$C449,'BD Pacientes'!$A:I,3,FALSE))</f>
        <v>ANDRES MAURICIO PALACIO MORA</v>
      </c>
      <c r="F449" s="17" t="str">
        <f>IF(ISERROR(VLOOKUP('Salidas Pacientes'!$C449,'BD Pacientes'!$A:I,4,FALSE)),"",VLOOKUP('Salidas Pacientes'!$C449,'BD Pacientes'!$A:I,4,FALSE))</f>
        <v>M</v>
      </c>
      <c r="G449" s="95">
        <f>IF(ISERROR(VLOOKUP('Salidas Pacientes'!$C449,'BD Pacientes'!$A:I,5,FALSE)),"",VLOOKUP('Salidas Pacientes'!$C449,'BD Pacientes'!$A:I,5,FALSE))</f>
        <v>44430</v>
      </c>
      <c r="H449" s="95" t="str">
        <f t="shared" ca="1" si="0"/>
        <v>2 año, 0 mes</v>
      </c>
      <c r="I449" s="97" t="str">
        <f>IF(ISERROR(VLOOKUP('Salidas Pacientes'!$C449,'BD Pacientes'!$A:$I,6,FALSE)),"",VLOOKUP('Salidas Pacientes'!$C449,'BD Pacientes'!$A:$I,6,FALSE))</f>
        <v>CALLE 71H # 8N-23</v>
      </c>
      <c r="J449" s="98">
        <f>IF(ISERROR(VLOOKUP('Salidas Pacientes'!$C449,'BD Pacientes'!$A:$I,7,FALSE)),"",VLOOKUP('Salidas Pacientes'!$C449,'BD Pacientes'!$A:$I,7,FALSE))</f>
        <v>1110478398</v>
      </c>
      <c r="K449" s="99" t="str">
        <f>IF(ISERROR(VLOOKUP('Salidas Pacientes'!$C449,'BD Pacientes'!$A:$I,8,FALSE)),"",VLOOKUP('Salidas Pacientes'!$C449,'BD Pacientes'!$A:$I,8,FALSE))</f>
        <v>DORA MORA</v>
      </c>
      <c r="L449" s="17">
        <f>IF(ISERROR(VLOOKUP('Salidas Pacientes'!$C449,'BD Pacientes'!$A:$I,9,FALSE)),"",VLOOKUP('Salidas Pacientes'!$C449,'BD Pacientes'!$A:$I,9,FALSE))</f>
        <v>3225255535</v>
      </c>
      <c r="M449" s="17" t="s">
        <v>77</v>
      </c>
      <c r="N449" s="16" t="str">
        <f>IF(ISERROR(VLOOKUP('Salidas Pacientes'!$M449,Inventario!$A$2:$M$21,2,FALSE)),"",VLOOKUP('Salidas Pacientes'!$M449,Inventario!$A$2:$M$21,2,FALSE))</f>
        <v>Hexaxim</v>
      </c>
      <c r="O449" s="16" t="str">
        <f>IF(ISERROR(VLOOKUP('Salidas Pacientes'!$M449,Inventario!$A$2:$M$21,3,FALSE)),"",VLOOKUP('Salidas Pacientes'!$M449,Inventario!$A$2:$M$21,3,FALSE))</f>
        <v>DPAT + VPI + HIB + HB</v>
      </c>
      <c r="P449" s="100" t="str">
        <f>IF(ISERROR(VLOOKUP('Salidas Pacientes'!$M449,Inventario!$A$2:$M$21,4,FALSE)),"",VLOOKUP('Salidas Pacientes'!$M449,Inventario!$A$2:$M$21,4,FALSE))</f>
        <v>IPS FARALLONES</v>
      </c>
      <c r="Q449" s="100" t="str">
        <f>IF(ISERROR(VLOOKUP('Salidas Pacientes'!$M449,Inventario!$A$2:$M$21,5,FALSE)),"",VLOOKUP('Salidas Pacientes'!$M449,Inventario!$A$2:$M$21,5,FALSE))</f>
        <v>Sanofi</v>
      </c>
      <c r="R449" s="17" t="str">
        <f>IF(ISERROR(VLOOKUP('Salidas Pacientes'!$M449,Inventario!$A$2:$M$21,6,FALSE)),"",VLOOKUP('Salidas Pacientes'!$M449,Inventario!$A$2:$M$21,6,FALSE))</f>
        <v>3800</v>
      </c>
      <c r="S449" s="101" t="s">
        <v>289</v>
      </c>
      <c r="T449" s="102" t="str">
        <f>IF(ISERROR(VLOOKUP('Salidas Pacientes'!$S449,Entradas!$H$1:$I$412,2,FALSE)),"",VLOOKUP('Salidas Pacientes'!$S449,Entradas!$H$1:$I$412,2,FALSE))</f>
        <v/>
      </c>
      <c r="U449" s="98"/>
      <c r="V449" s="98">
        <v>1</v>
      </c>
      <c r="W449" s="105"/>
    </row>
    <row r="450" spans="1:23" ht="15.75" hidden="1" customHeight="1" outlineLevel="1">
      <c r="A450" s="95">
        <v>44653</v>
      </c>
      <c r="B450" s="95" t="s">
        <v>276</v>
      </c>
      <c r="C450" s="98">
        <v>1241441975</v>
      </c>
      <c r="D450" s="17" t="str">
        <f>IF(ISERROR(VLOOKUP('Salidas Pacientes'!$C450,'BD Pacientes'!$A:I,2,FALSE)),"",VLOOKUP('Salidas Pacientes'!$C450,'BD Pacientes'!$A:I,2,FALSE))</f>
        <v>RC</v>
      </c>
      <c r="E450" s="16" t="str">
        <f>IF(ISERROR(VLOOKUP('Salidas Pacientes'!$C450,'BD Pacientes'!$A:I,3,FALSE)),"",VLOOKUP('Salidas Pacientes'!$C450,'BD Pacientes'!$A:I,3,FALSE))</f>
        <v>ANDRES MAURICIO PALACIO MORA</v>
      </c>
      <c r="F450" s="17" t="str">
        <f>IF(ISERROR(VLOOKUP('Salidas Pacientes'!$C450,'BD Pacientes'!$A:I,4,FALSE)),"",VLOOKUP('Salidas Pacientes'!$C450,'BD Pacientes'!$A:I,4,FALSE))</f>
        <v>M</v>
      </c>
      <c r="G450" s="95">
        <f>IF(ISERROR(VLOOKUP('Salidas Pacientes'!$C450,'BD Pacientes'!$A:I,5,FALSE)),"",VLOOKUP('Salidas Pacientes'!$C450,'BD Pacientes'!$A:I,5,FALSE))</f>
        <v>44430</v>
      </c>
      <c r="H450" s="95" t="str">
        <f t="shared" ca="1" si="0"/>
        <v>2 año, 0 mes</v>
      </c>
      <c r="I450" s="97" t="str">
        <f>IF(ISERROR(VLOOKUP('Salidas Pacientes'!$C450,'BD Pacientes'!$A:$I,6,FALSE)),"",VLOOKUP('Salidas Pacientes'!$C450,'BD Pacientes'!$A:$I,6,FALSE))</f>
        <v>CALLE 71H # 8N-23</v>
      </c>
      <c r="J450" s="98">
        <f>IF(ISERROR(VLOOKUP('Salidas Pacientes'!$C450,'BD Pacientes'!$A:$I,7,FALSE)),"",VLOOKUP('Salidas Pacientes'!$C450,'BD Pacientes'!$A:$I,7,FALSE))</f>
        <v>1110478398</v>
      </c>
      <c r="K450" s="99" t="str">
        <f>IF(ISERROR(VLOOKUP('Salidas Pacientes'!$C450,'BD Pacientes'!$A:$I,8,FALSE)),"",VLOOKUP('Salidas Pacientes'!$C450,'BD Pacientes'!$A:$I,8,FALSE))</f>
        <v>DORA MORA</v>
      </c>
      <c r="L450" s="17">
        <f>IF(ISERROR(VLOOKUP('Salidas Pacientes'!$C450,'BD Pacientes'!$A:$I,9,FALSE)),"",VLOOKUP('Salidas Pacientes'!$C450,'BD Pacientes'!$A:$I,9,FALSE))</f>
        <v>3225255535</v>
      </c>
      <c r="M450" s="17" t="s">
        <v>54</v>
      </c>
      <c r="N450" s="16" t="str">
        <f>IF(ISERROR(VLOOKUP('Salidas Pacientes'!$M450,Inventario!$A$2:$M$21,2,FALSE)),"",VLOOKUP('Salidas Pacientes'!$M450,Inventario!$A$2:$M$21,2,FALSE))</f>
        <v>Prevenar</v>
      </c>
      <c r="O450" s="16" t="str">
        <f>IF(ISERROR(VLOOKUP('Salidas Pacientes'!$M450,Inventario!$A$2:$M$21,3,FALSE)),"",VLOOKUP('Salidas Pacientes'!$M450,Inventario!$A$2:$M$21,3,FALSE))</f>
        <v>Neumococo 13V</v>
      </c>
      <c r="P450" s="100" t="str">
        <f>IF(ISERROR(VLOOKUP('Salidas Pacientes'!$M450,Inventario!$A$2:$M$21,4,FALSE)),"",VLOOKUP('Salidas Pacientes'!$M450,Inventario!$A$2:$M$21,4,FALSE))</f>
        <v>Cobo Medical</v>
      </c>
      <c r="Q450" s="100" t="str">
        <f>IF(ISERROR(VLOOKUP('Salidas Pacientes'!$M450,Inventario!$A$2:$M$21,5,FALSE)),"",VLOOKUP('Salidas Pacientes'!$M450,Inventario!$A$2:$M$21,5,FALSE))</f>
        <v>Pfizer</v>
      </c>
      <c r="R450" s="17" t="str">
        <f>IF(ISERROR(VLOOKUP('Salidas Pacientes'!$M450,Inventario!$A$2:$M$21,6,FALSE)),"",VLOOKUP('Salidas Pacientes'!$M450,Inventario!$A$2:$M$21,6,FALSE))</f>
        <v>2156</v>
      </c>
      <c r="S450" s="101" t="s">
        <v>192</v>
      </c>
      <c r="T450" s="102">
        <f>IF(ISERROR(VLOOKUP('Salidas Pacientes'!$S450,Entradas!$H$1:$I$412,2,FALSE)),"",VLOOKUP('Salidas Pacientes'!$S450,Entradas!$H$1:$I$412,2,FALSE))</f>
        <v>45199</v>
      </c>
      <c r="U450" s="98"/>
      <c r="V450" s="98">
        <v>1</v>
      </c>
      <c r="W450" s="105"/>
    </row>
    <row r="451" spans="1:23" ht="15.75" hidden="1" customHeight="1" outlineLevel="1">
      <c r="A451" s="95">
        <v>44653</v>
      </c>
      <c r="B451" s="95" t="s">
        <v>276</v>
      </c>
      <c r="C451" s="98">
        <v>1241441975</v>
      </c>
      <c r="D451" s="17" t="str">
        <f>IF(ISERROR(VLOOKUP('Salidas Pacientes'!$C451,'BD Pacientes'!$A:I,2,FALSE)),"",VLOOKUP('Salidas Pacientes'!$C451,'BD Pacientes'!$A:I,2,FALSE))</f>
        <v>RC</v>
      </c>
      <c r="E451" s="16" t="str">
        <f>IF(ISERROR(VLOOKUP('Salidas Pacientes'!$C451,'BD Pacientes'!$A:I,3,FALSE)),"",VLOOKUP('Salidas Pacientes'!$C451,'BD Pacientes'!$A:I,3,FALSE))</f>
        <v>ANDRES MAURICIO PALACIO MORA</v>
      </c>
      <c r="F451" s="17" t="str">
        <f>IF(ISERROR(VLOOKUP('Salidas Pacientes'!$C451,'BD Pacientes'!$A:I,4,FALSE)),"",VLOOKUP('Salidas Pacientes'!$C451,'BD Pacientes'!$A:I,4,FALSE))</f>
        <v>M</v>
      </c>
      <c r="G451" s="95">
        <f>IF(ISERROR(VLOOKUP('Salidas Pacientes'!$C451,'BD Pacientes'!$A:I,5,FALSE)),"",VLOOKUP('Salidas Pacientes'!$C451,'BD Pacientes'!$A:I,5,FALSE))</f>
        <v>44430</v>
      </c>
      <c r="H451" s="95" t="str">
        <f t="shared" ca="1" si="0"/>
        <v>2 año, 0 mes</v>
      </c>
      <c r="I451" s="97" t="str">
        <f>IF(ISERROR(VLOOKUP('Salidas Pacientes'!$C451,'BD Pacientes'!$A:$I,6,FALSE)),"",VLOOKUP('Salidas Pacientes'!$C451,'BD Pacientes'!$A:$I,6,FALSE))</f>
        <v>CALLE 71H # 8N-23</v>
      </c>
      <c r="J451" s="98">
        <f>IF(ISERROR(VLOOKUP('Salidas Pacientes'!$C451,'BD Pacientes'!$A:$I,7,FALSE)),"",VLOOKUP('Salidas Pacientes'!$C451,'BD Pacientes'!$A:$I,7,FALSE))</f>
        <v>1110478398</v>
      </c>
      <c r="K451" s="99" t="str">
        <f>IF(ISERROR(VLOOKUP('Salidas Pacientes'!$C451,'BD Pacientes'!$A:$I,8,FALSE)),"",VLOOKUP('Salidas Pacientes'!$C451,'BD Pacientes'!$A:$I,8,FALSE))</f>
        <v>DORA MORA</v>
      </c>
      <c r="L451" s="17">
        <f>IF(ISERROR(VLOOKUP('Salidas Pacientes'!$C451,'BD Pacientes'!$A:$I,9,FALSE)),"",VLOOKUP('Salidas Pacientes'!$C451,'BD Pacientes'!$A:$I,9,FALSE))</f>
        <v>3225255535</v>
      </c>
      <c r="M451" s="17" t="s">
        <v>96</v>
      </c>
      <c r="N451" s="16" t="str">
        <f>IF(ISERROR(VLOOKUP('Salidas Pacientes'!$M451,Inventario!$A$2:$M$21,2,FALSE)),"",VLOOKUP('Salidas Pacientes'!$M451,Inventario!$A$2:$M$21,2,FALSE))</f>
        <v>Rotateq</v>
      </c>
      <c r="O451" s="16" t="str">
        <f>IF(ISERROR(VLOOKUP('Salidas Pacientes'!$M451,Inventario!$A$2:$M$21,3,FALSE)),"",VLOOKUP('Salidas Pacientes'!$M451,Inventario!$A$2:$M$21,3,FALSE))</f>
        <v>Rotavirus Vivo Atenuado</v>
      </c>
      <c r="P451" s="100" t="str">
        <f>IF(ISERROR(VLOOKUP('Salidas Pacientes'!$M451,Inventario!$A$2:$M$21,4,FALSE)),"",VLOOKUP('Salidas Pacientes'!$M451,Inventario!$A$2:$M$21,4,FALSE))</f>
        <v>IPS FARALLONES</v>
      </c>
      <c r="Q451" s="100" t="str">
        <f>IF(ISERROR(VLOOKUP('Salidas Pacientes'!$M451,Inventario!$A$2:$M$21,5,FALSE)),"",VLOOKUP('Salidas Pacientes'!$M451,Inventario!$A$2:$M$21,5,FALSE))</f>
        <v>Merck</v>
      </c>
      <c r="R451" s="17" t="str">
        <f>IF(ISERROR(VLOOKUP('Salidas Pacientes'!$M451,Inventario!$A$2:$M$21,6,FALSE)),"",VLOOKUP('Salidas Pacientes'!$M451,Inventario!$A$2:$M$21,6,FALSE))</f>
        <v>1800</v>
      </c>
      <c r="S451" s="101" t="s">
        <v>194</v>
      </c>
      <c r="T451" s="102">
        <f>IF(ISERROR(VLOOKUP('Salidas Pacientes'!$S451,Entradas!$H$1:$I$412,2,FALSE)),"",VLOOKUP('Salidas Pacientes'!$S451,Entradas!$H$1:$I$412,2,FALSE))</f>
        <v>45060</v>
      </c>
      <c r="U451" s="98"/>
      <c r="V451" s="98">
        <v>1</v>
      </c>
      <c r="W451" s="105"/>
    </row>
    <row r="452" spans="1:23" ht="15.75" hidden="1" customHeight="1" outlineLevel="1">
      <c r="A452" s="95">
        <v>44655</v>
      </c>
      <c r="B452" s="95" t="s">
        <v>276</v>
      </c>
      <c r="C452" s="98">
        <v>1005743914</v>
      </c>
      <c r="D452" s="17" t="str">
        <f>IF(ISERROR(VLOOKUP('Salidas Pacientes'!$C452,'BD Pacientes'!$A:I,2,FALSE)),"",VLOOKUP('Salidas Pacientes'!$C452,'BD Pacientes'!$A:I,2,FALSE))</f>
        <v>CC</v>
      </c>
      <c r="E452" s="16" t="str">
        <f>IF(ISERROR(VLOOKUP('Salidas Pacientes'!$C452,'BD Pacientes'!$A:I,3,FALSE)),"",VLOOKUP('Salidas Pacientes'!$C452,'BD Pacientes'!$A:I,3,FALSE))</f>
        <v>VALENTINA LUNA PALADINES</v>
      </c>
      <c r="F452" s="17" t="str">
        <f>IF(ISERROR(VLOOKUP('Salidas Pacientes'!$C452,'BD Pacientes'!$A:I,4,FALSE)),"",VLOOKUP('Salidas Pacientes'!$C452,'BD Pacientes'!$A:I,4,FALSE))</f>
        <v>F</v>
      </c>
      <c r="G452" s="95">
        <f>IF(ISERROR(VLOOKUP('Salidas Pacientes'!$C452,'BD Pacientes'!$A:I,5,FALSE)),"",VLOOKUP('Salidas Pacientes'!$C452,'BD Pacientes'!$A:I,5,FALSE))</f>
        <v>0</v>
      </c>
      <c r="H452" s="95" t="str">
        <f t="shared" ca="1" si="0"/>
        <v>123 año, 7 mes</v>
      </c>
      <c r="I452" s="97" t="str">
        <f>IF(ISERROR(VLOOKUP('Salidas Pacientes'!$C452,'BD Pacientes'!$A:$I,6,FALSE)),"",VLOOKUP('Salidas Pacientes'!$C452,'BD Pacientes'!$A:$I,6,FALSE))</f>
        <v>CRA 111 #24-113</v>
      </c>
      <c r="J452" s="98">
        <f>IF(ISERROR(VLOOKUP('Salidas Pacientes'!$C452,'BD Pacientes'!$A:$I,7,FALSE)),"",VLOOKUP('Salidas Pacientes'!$C452,'BD Pacientes'!$A:$I,7,FALSE))</f>
        <v>0</v>
      </c>
      <c r="K452" s="99">
        <f>IF(ISERROR(VLOOKUP('Salidas Pacientes'!$C452,'BD Pacientes'!$A:$I,8,FALSE)),"",VLOOKUP('Salidas Pacientes'!$C452,'BD Pacientes'!$A:$I,8,FALSE))</f>
        <v>0</v>
      </c>
      <c r="L452" s="17">
        <f>IF(ISERROR(VLOOKUP('Salidas Pacientes'!$C452,'BD Pacientes'!$A:$I,9,FALSE)),"",VLOOKUP('Salidas Pacientes'!$C452,'BD Pacientes'!$A:$I,9,FALSE))</f>
        <v>0</v>
      </c>
      <c r="M452" s="17" t="s">
        <v>104</v>
      </c>
      <c r="N452" s="16" t="str">
        <f>IF(ISERROR(VLOOKUP('Salidas Pacientes'!$M452,Inventario!$A$2:$M$21,2,FALSE)),"",VLOOKUP('Salidas Pacientes'!$M452,Inventario!$A$2:$M$21,2,FALSE))</f>
        <v>Boostrix</v>
      </c>
      <c r="O452" s="16" t="str">
        <f>IF(ISERROR(VLOOKUP('Salidas Pacientes'!$M452,Inventario!$A$2:$M$21,3,FALSE)),"",VLOOKUP('Salidas Pacientes'!$M452,Inventario!$A$2:$M$21,3,FALSE))</f>
        <v>DPT</v>
      </c>
      <c r="P452" s="100" t="str">
        <f>IF(ISERROR(VLOOKUP('Salidas Pacientes'!$M452,Inventario!$A$2:$M$21,4,FALSE)),"",VLOOKUP('Salidas Pacientes'!$M452,Inventario!$A$2:$M$21,4,FALSE))</f>
        <v>IPS FARALLONES</v>
      </c>
      <c r="Q452" s="100" t="str">
        <f>IF(ISERROR(VLOOKUP('Salidas Pacientes'!$M452,Inventario!$A$2:$M$21,5,FALSE)),"",VLOOKUP('Salidas Pacientes'!$M452,Inventario!$A$2:$M$21,5,FALSE))</f>
        <v>Glaxo</v>
      </c>
      <c r="R452" s="17" t="str">
        <f>IF(ISERROR(VLOOKUP('Salidas Pacientes'!$M452,Inventario!$A$2:$M$21,6,FALSE)),"",VLOOKUP('Salidas Pacientes'!$M452,Inventario!$A$2:$M$21,6,FALSE))</f>
        <v>300</v>
      </c>
      <c r="S452" s="101" t="s">
        <v>193</v>
      </c>
      <c r="T452" s="102">
        <f>IF(ISERROR(VLOOKUP('Salidas Pacientes'!$S452,Entradas!$H$1:$I$412,2,FALSE)),"",VLOOKUP('Salidas Pacientes'!$S452,Entradas!$H$1:$I$412,2,FALSE))</f>
        <v>44865</v>
      </c>
      <c r="U452" s="98"/>
      <c r="V452" s="98">
        <v>1</v>
      </c>
      <c r="W452" s="105"/>
    </row>
    <row r="453" spans="1:23" ht="15.75" hidden="1" customHeight="1" outlineLevel="1">
      <c r="A453" s="95">
        <v>44656</v>
      </c>
      <c r="B453" s="95" t="s">
        <v>276</v>
      </c>
      <c r="C453" s="98">
        <v>1232811586</v>
      </c>
      <c r="D453" s="17" t="str">
        <f>IF(ISERROR(VLOOKUP('Salidas Pacientes'!$C453,'BD Pacientes'!$A:I,2,FALSE)),"",VLOOKUP('Salidas Pacientes'!$C453,'BD Pacientes'!$A:I,2,FALSE))</f>
        <v>RC</v>
      </c>
      <c r="E453" s="16" t="str">
        <f>IF(ISERROR(VLOOKUP('Salidas Pacientes'!$C453,'BD Pacientes'!$A:I,3,FALSE)),"",VLOOKUP('Salidas Pacientes'!$C453,'BD Pacientes'!$A:I,3,FALSE))</f>
        <v>SANTIAGO CASTAÑEDA ESCOBAR</v>
      </c>
      <c r="F453" s="17" t="str">
        <f>IF(ISERROR(VLOOKUP('Salidas Pacientes'!$C453,'BD Pacientes'!$A:I,4,FALSE)),"",VLOOKUP('Salidas Pacientes'!$C453,'BD Pacientes'!$A:I,4,FALSE))</f>
        <v>M</v>
      </c>
      <c r="G453" s="95">
        <f>IF(ISERROR(VLOOKUP('Salidas Pacientes'!$C453,'BD Pacientes'!$A:I,5,FALSE)),"",VLOOKUP('Salidas Pacientes'!$C453,'BD Pacientes'!$A:I,5,FALSE))</f>
        <v>0</v>
      </c>
      <c r="H453" s="95" t="str">
        <f t="shared" ca="1" si="0"/>
        <v>123 año, 7 mes</v>
      </c>
      <c r="I453" s="97" t="str">
        <f>IF(ISERROR(VLOOKUP('Salidas Pacientes'!$C453,'BD Pacientes'!$A:$I,6,FALSE)),"",VLOOKUP('Salidas Pacientes'!$C453,'BD Pacientes'!$A:$I,6,FALSE))</f>
        <v>CRA 63 #2A-91</v>
      </c>
      <c r="J453" s="98">
        <f>IF(ISERROR(VLOOKUP('Salidas Pacientes'!$C453,'BD Pacientes'!$A:$I,7,FALSE)),"",VLOOKUP('Salidas Pacientes'!$C453,'BD Pacientes'!$A:$I,7,FALSE))</f>
        <v>0</v>
      </c>
      <c r="K453" s="99">
        <f>IF(ISERROR(VLOOKUP('Salidas Pacientes'!$C453,'BD Pacientes'!$A:$I,8,FALSE)),"",VLOOKUP('Salidas Pacientes'!$C453,'BD Pacientes'!$A:$I,8,FALSE))</f>
        <v>0</v>
      </c>
      <c r="L453" s="17">
        <f>IF(ISERROR(VLOOKUP('Salidas Pacientes'!$C453,'BD Pacientes'!$A:$I,9,FALSE)),"",VLOOKUP('Salidas Pacientes'!$C453,'BD Pacientes'!$A:$I,9,FALSE))</f>
        <v>0</v>
      </c>
      <c r="M453" s="17" t="s">
        <v>47</v>
      </c>
      <c r="N453" s="16" t="str">
        <f>IF(ISERROR(VLOOKUP('Salidas Pacientes'!$M453,Inventario!$A$2:$M$21,2,FALSE)),"",VLOOKUP('Salidas Pacientes'!$M453,Inventario!$A$2:$M$21,2,FALSE))</f>
        <v>Nimenrix</v>
      </c>
      <c r="O453" s="16" t="str">
        <f>IF(ISERROR(VLOOKUP('Salidas Pacientes'!$M453,Inventario!$A$2:$M$21,3,FALSE)),"",VLOOKUP('Salidas Pacientes'!$M453,Inventario!$A$2:$M$21,3,FALSE))</f>
        <v>Meningococo</v>
      </c>
      <c r="P453" s="100" t="str">
        <f>IF(ISERROR(VLOOKUP('Salidas Pacientes'!$M453,Inventario!$A$2:$M$21,4,FALSE)),"",VLOOKUP('Salidas Pacientes'!$M453,Inventario!$A$2:$M$21,4,FALSE))</f>
        <v>Cobo Medical</v>
      </c>
      <c r="Q453" s="100" t="str">
        <f>IF(ISERROR(VLOOKUP('Salidas Pacientes'!$M453,Inventario!$A$2:$M$21,5,FALSE)),"",VLOOKUP('Salidas Pacientes'!$M453,Inventario!$A$2:$M$21,5,FALSE))</f>
        <v>Pfizer</v>
      </c>
      <c r="R453" s="17" t="str">
        <f>IF(ISERROR(VLOOKUP('Salidas Pacientes'!$M453,Inventario!$A$2:$M$21,6,FALSE)),"",VLOOKUP('Salidas Pacientes'!$M453,Inventario!$A$2:$M$21,6,FALSE))</f>
        <v>3904</v>
      </c>
      <c r="S453" s="101" t="s">
        <v>173</v>
      </c>
      <c r="T453" s="102">
        <f>IF(ISERROR(VLOOKUP('Salidas Pacientes'!$S453,Entradas!$H$1:$I$412,2,FALSE)),"",VLOOKUP('Salidas Pacientes'!$S453,Entradas!$H$1:$I$412,2,FALSE))</f>
        <v>45077</v>
      </c>
      <c r="U453" s="98"/>
      <c r="V453" s="98">
        <v>1</v>
      </c>
      <c r="W453" s="105"/>
    </row>
    <row r="454" spans="1:23" ht="15.75" hidden="1" customHeight="1" outlineLevel="1">
      <c r="A454" s="95">
        <v>44656</v>
      </c>
      <c r="B454" s="95" t="s">
        <v>276</v>
      </c>
      <c r="C454" s="98">
        <v>1104839870</v>
      </c>
      <c r="D454" s="17" t="str">
        <f>IF(ISERROR(VLOOKUP('Salidas Pacientes'!$C454,'BD Pacientes'!$A:I,2,FALSE)),"",VLOOKUP('Salidas Pacientes'!$C454,'BD Pacientes'!$A:I,2,FALSE))</f>
        <v>RC</v>
      </c>
      <c r="E454" s="16" t="str">
        <f>IF(ISERROR(VLOOKUP('Salidas Pacientes'!$C454,'BD Pacientes'!$A:I,3,FALSE)),"",VLOOKUP('Salidas Pacientes'!$C454,'BD Pacientes'!$A:I,3,FALSE))</f>
        <v>MATHIAS LORA ERAZO</v>
      </c>
      <c r="F454" s="17" t="str">
        <f>IF(ISERROR(VLOOKUP('Salidas Pacientes'!$C454,'BD Pacientes'!$A:I,4,FALSE)),"",VLOOKUP('Salidas Pacientes'!$C454,'BD Pacientes'!$A:I,4,FALSE))</f>
        <v>M</v>
      </c>
      <c r="G454" s="95">
        <f>IF(ISERROR(VLOOKUP('Salidas Pacientes'!$C454,'BD Pacientes'!$A:I,5,FALSE)),"",VLOOKUP('Salidas Pacientes'!$C454,'BD Pacientes'!$A:I,5,FALSE))</f>
        <v>0</v>
      </c>
      <c r="H454" s="95" t="str">
        <f t="shared" ca="1" si="0"/>
        <v>123 año, 7 mes</v>
      </c>
      <c r="I454" s="97" t="str">
        <f>IF(ISERROR(VLOOKUP('Salidas Pacientes'!$C454,'BD Pacientes'!$A:$I,6,FALSE)),"",VLOOKUP('Salidas Pacientes'!$C454,'BD Pacientes'!$A:$I,6,FALSE))</f>
        <v>CRA 45 # 5A-145</v>
      </c>
      <c r="J454" s="98">
        <f>IF(ISERROR(VLOOKUP('Salidas Pacientes'!$C454,'BD Pacientes'!$A:$I,7,FALSE)),"",VLOOKUP('Salidas Pacientes'!$C454,'BD Pacientes'!$A:$I,7,FALSE))</f>
        <v>0</v>
      </c>
      <c r="K454" s="99">
        <f>IF(ISERROR(VLOOKUP('Salidas Pacientes'!$C454,'BD Pacientes'!$A:$I,8,FALSE)),"",VLOOKUP('Salidas Pacientes'!$C454,'BD Pacientes'!$A:$I,8,FALSE))</f>
        <v>0</v>
      </c>
      <c r="L454" s="17">
        <f>IF(ISERROR(VLOOKUP('Salidas Pacientes'!$C454,'BD Pacientes'!$A:$I,9,FALSE)),"",VLOOKUP('Salidas Pacientes'!$C454,'BD Pacientes'!$A:$I,9,FALSE))</f>
        <v>0</v>
      </c>
      <c r="M454" s="17" t="s">
        <v>148</v>
      </c>
      <c r="N454" s="16" t="str">
        <f>IF(ISERROR(VLOOKUP('Salidas Pacientes'!$M454,Inventario!$A$2:$M$21,2,FALSE)),"",VLOOKUP('Salidas Pacientes'!$M454,Inventario!$A$2:$M$21,2,FALSE))</f>
        <v xml:space="preserve">Tetraxim </v>
      </c>
      <c r="O454" s="16" t="str">
        <f>IF(ISERROR(VLOOKUP('Salidas Pacientes'!$M454,Inventario!$A$2:$M$21,3,FALSE)),"",VLOOKUP('Salidas Pacientes'!$M454,Inventario!$A$2:$M$21,3,FALSE))</f>
        <v>Difteria-Tosferina, tetano DPT</v>
      </c>
      <c r="P454" s="100" t="str">
        <f>IF(ISERROR(VLOOKUP('Salidas Pacientes'!$M454,Inventario!$A$2:$M$21,4,FALSE)),"",VLOOKUP('Salidas Pacientes'!$M454,Inventario!$A$2:$M$21,4,FALSE))</f>
        <v>IPS FARALLONES</v>
      </c>
      <c r="Q454" s="100" t="str">
        <f>IF(ISERROR(VLOOKUP('Salidas Pacientes'!$M454,Inventario!$A$2:$M$21,5,FALSE)),"",VLOOKUP('Salidas Pacientes'!$M454,Inventario!$A$2:$M$21,5,FALSE))</f>
        <v>Sanofi</v>
      </c>
      <c r="R454" s="17" t="str">
        <f>IF(ISERROR(VLOOKUP('Salidas Pacientes'!$M454,Inventario!$A$2:$M$21,6,FALSE)),"",VLOOKUP('Salidas Pacientes'!$M454,Inventario!$A$2:$M$21,6,FALSE))</f>
        <v>3300</v>
      </c>
      <c r="S454" s="101" t="s">
        <v>290</v>
      </c>
      <c r="T454" s="102" t="str">
        <f>IF(ISERROR(VLOOKUP('Salidas Pacientes'!$S454,Entradas!$H$1:$I$412,2,FALSE)),"",VLOOKUP('Salidas Pacientes'!$S454,Entradas!$H$1:$I$412,2,FALSE))</f>
        <v/>
      </c>
      <c r="U454" s="98"/>
      <c r="V454" s="98">
        <v>1</v>
      </c>
      <c r="W454" s="105"/>
    </row>
    <row r="455" spans="1:23" ht="15.75" hidden="1" customHeight="1" outlineLevel="1">
      <c r="A455" s="95">
        <v>44656</v>
      </c>
      <c r="B455" s="95" t="s">
        <v>276</v>
      </c>
      <c r="C455" s="98">
        <v>1232818678</v>
      </c>
      <c r="D455" s="17" t="str">
        <f>IF(ISERROR(VLOOKUP('Salidas Pacientes'!$C455,'BD Pacientes'!$A:I,2,FALSE)),"",VLOOKUP('Salidas Pacientes'!$C455,'BD Pacientes'!$A:I,2,FALSE))</f>
        <v>RC</v>
      </c>
      <c r="E455" s="16" t="str">
        <f>IF(ISERROR(VLOOKUP('Salidas Pacientes'!$C455,'BD Pacientes'!$A:I,3,FALSE)),"",VLOOKUP('Salidas Pacientes'!$C455,'BD Pacientes'!$A:I,3,FALSE))</f>
        <v>HIROSHI HAYASHI CARDOZO</v>
      </c>
      <c r="F455" s="17" t="str">
        <f>IF(ISERROR(VLOOKUP('Salidas Pacientes'!$C455,'BD Pacientes'!$A:I,4,FALSE)),"",VLOOKUP('Salidas Pacientes'!$C455,'BD Pacientes'!$A:I,4,FALSE))</f>
        <v>M</v>
      </c>
      <c r="G455" s="95">
        <f>IF(ISERROR(VLOOKUP('Salidas Pacientes'!$C455,'BD Pacientes'!$A:I,5,FALSE)),"",VLOOKUP('Salidas Pacientes'!$C455,'BD Pacientes'!$A:I,5,FALSE))</f>
        <v>44557</v>
      </c>
      <c r="H455" s="95" t="str">
        <f t="shared" ca="1" si="0"/>
        <v>1 año, 7 mes</v>
      </c>
      <c r="I455" s="97" t="str">
        <f>IF(ISERROR(VLOOKUP('Salidas Pacientes'!$C455,'BD Pacientes'!$A:$I,6,FALSE)),"",VLOOKUP('Salidas Pacientes'!$C455,'BD Pacientes'!$A:$I,6,FALSE))</f>
        <v>CRA 18E # 7-26</v>
      </c>
      <c r="J455" s="98">
        <f>IF(ISERROR(VLOOKUP('Salidas Pacientes'!$C455,'BD Pacientes'!$A:$I,7,FALSE)),"",VLOOKUP('Salidas Pacientes'!$C455,'BD Pacientes'!$A:$I,7,FALSE))</f>
        <v>0</v>
      </c>
      <c r="K455" s="99">
        <f>IF(ISERROR(VLOOKUP('Salidas Pacientes'!$C455,'BD Pacientes'!$A:$I,8,FALSE)),"",VLOOKUP('Salidas Pacientes'!$C455,'BD Pacientes'!$A:$I,8,FALSE))</f>
        <v>0</v>
      </c>
      <c r="L455" s="17">
        <f>IF(ISERROR(VLOOKUP('Salidas Pacientes'!$C455,'BD Pacientes'!$A:$I,9,FALSE)),"",VLOOKUP('Salidas Pacientes'!$C455,'BD Pacientes'!$A:$I,9,FALSE))</f>
        <v>0</v>
      </c>
      <c r="M455" s="17" t="s">
        <v>47</v>
      </c>
      <c r="N455" s="16" t="str">
        <f>IF(ISERROR(VLOOKUP('Salidas Pacientes'!$M455,Inventario!$A$2:$M$21,2,FALSE)),"",VLOOKUP('Salidas Pacientes'!$M455,Inventario!$A$2:$M$21,2,FALSE))</f>
        <v>Nimenrix</v>
      </c>
      <c r="O455" s="16" t="str">
        <f>IF(ISERROR(VLOOKUP('Salidas Pacientes'!$M455,Inventario!$A$2:$M$21,3,FALSE)),"",VLOOKUP('Salidas Pacientes'!$M455,Inventario!$A$2:$M$21,3,FALSE))</f>
        <v>Meningococo</v>
      </c>
      <c r="P455" s="100" t="str">
        <f>IF(ISERROR(VLOOKUP('Salidas Pacientes'!$M455,Inventario!$A$2:$M$21,4,FALSE)),"",VLOOKUP('Salidas Pacientes'!$M455,Inventario!$A$2:$M$21,4,FALSE))</f>
        <v>Cobo Medical</v>
      </c>
      <c r="Q455" s="100" t="str">
        <f>IF(ISERROR(VLOOKUP('Salidas Pacientes'!$M455,Inventario!$A$2:$M$21,5,FALSE)),"",VLOOKUP('Salidas Pacientes'!$M455,Inventario!$A$2:$M$21,5,FALSE))</f>
        <v>Pfizer</v>
      </c>
      <c r="R455" s="17" t="str">
        <f>IF(ISERROR(VLOOKUP('Salidas Pacientes'!$M455,Inventario!$A$2:$M$21,6,FALSE)),"",VLOOKUP('Salidas Pacientes'!$M455,Inventario!$A$2:$M$21,6,FALSE))</f>
        <v>3904</v>
      </c>
      <c r="S455" s="101" t="s">
        <v>173</v>
      </c>
      <c r="T455" s="102">
        <f>IF(ISERROR(VLOOKUP('Salidas Pacientes'!$S455,Entradas!$H$1:$I$412,2,FALSE)),"",VLOOKUP('Salidas Pacientes'!$S455,Entradas!$H$1:$I$412,2,FALSE))</f>
        <v>45077</v>
      </c>
      <c r="U455" s="98"/>
      <c r="V455" s="98">
        <v>1</v>
      </c>
      <c r="W455" s="105"/>
    </row>
    <row r="456" spans="1:23" ht="15.75" hidden="1" customHeight="1" outlineLevel="1">
      <c r="A456" s="95">
        <v>44659</v>
      </c>
      <c r="B456" s="95" t="s">
        <v>276</v>
      </c>
      <c r="C456" s="98">
        <v>1106524348</v>
      </c>
      <c r="D456" s="17" t="str">
        <f>IF(ISERROR(VLOOKUP('Salidas Pacientes'!$C456,'BD Pacientes'!$A:I,2,FALSE)),"",VLOOKUP('Salidas Pacientes'!$C456,'BD Pacientes'!$A:I,2,FALSE))</f>
        <v>RC</v>
      </c>
      <c r="E456" s="16" t="str">
        <f>IF(ISERROR(VLOOKUP('Salidas Pacientes'!$C456,'BD Pacientes'!$A:I,3,FALSE)),"",VLOOKUP('Salidas Pacientes'!$C456,'BD Pacientes'!$A:I,3,FALSE))</f>
        <v>LUCIANA ARANDA SALAMANCA</v>
      </c>
      <c r="F456" s="17" t="str">
        <f>IF(ISERROR(VLOOKUP('Salidas Pacientes'!$C456,'BD Pacientes'!$A:I,4,FALSE)),"",VLOOKUP('Salidas Pacientes'!$C456,'BD Pacientes'!$A:I,4,FALSE))</f>
        <v>F</v>
      </c>
      <c r="G456" s="95">
        <f>IF(ISERROR(VLOOKUP('Salidas Pacientes'!$C456,'BD Pacientes'!$A:I,5,FALSE)),"",VLOOKUP('Salidas Pacientes'!$C456,'BD Pacientes'!$A:I,5,FALSE))</f>
        <v>0</v>
      </c>
      <c r="H456" s="95" t="str">
        <f t="shared" ca="1" si="0"/>
        <v>123 año, 7 mes</v>
      </c>
      <c r="I456" s="97" t="str">
        <f>IF(ISERROR(VLOOKUP('Salidas Pacientes'!$C456,'BD Pacientes'!$A:$I,6,FALSE)),"",VLOOKUP('Salidas Pacientes'!$C456,'BD Pacientes'!$A:$I,6,FALSE))</f>
        <v>KM 21 VIA CALI-JAMUNDI CEDRO CASTILLO CASA 34</v>
      </c>
      <c r="J456" s="98">
        <f>IF(ISERROR(VLOOKUP('Salidas Pacientes'!$C456,'BD Pacientes'!$A:$I,7,FALSE)),"",VLOOKUP('Salidas Pacientes'!$C456,'BD Pacientes'!$A:$I,7,FALSE))</f>
        <v>0</v>
      </c>
      <c r="K456" s="99">
        <f>IF(ISERROR(VLOOKUP('Salidas Pacientes'!$C456,'BD Pacientes'!$A:$I,8,FALSE)),"",VLOOKUP('Salidas Pacientes'!$C456,'BD Pacientes'!$A:$I,8,FALSE))</f>
        <v>0</v>
      </c>
      <c r="L456" s="17">
        <f>IF(ISERROR(VLOOKUP('Salidas Pacientes'!$C456,'BD Pacientes'!$A:$I,9,FALSE)),"",VLOOKUP('Salidas Pacientes'!$C456,'BD Pacientes'!$A:$I,9,FALSE))</f>
        <v>0</v>
      </c>
      <c r="M456" s="17" t="s">
        <v>47</v>
      </c>
      <c r="N456" s="16" t="str">
        <f>IF(ISERROR(VLOOKUP('Salidas Pacientes'!$M456,Inventario!$A$2:$M$21,2,FALSE)),"",VLOOKUP('Salidas Pacientes'!$M456,Inventario!$A$2:$M$21,2,FALSE))</f>
        <v>Nimenrix</v>
      </c>
      <c r="O456" s="16" t="str">
        <f>IF(ISERROR(VLOOKUP('Salidas Pacientes'!$M456,Inventario!$A$2:$M$21,3,FALSE)),"",VLOOKUP('Salidas Pacientes'!$M456,Inventario!$A$2:$M$21,3,FALSE))</f>
        <v>Meningococo</v>
      </c>
      <c r="P456" s="100" t="str">
        <f>IF(ISERROR(VLOOKUP('Salidas Pacientes'!$M456,Inventario!$A$2:$M$21,4,FALSE)),"",VLOOKUP('Salidas Pacientes'!$M456,Inventario!$A$2:$M$21,4,FALSE))</f>
        <v>Cobo Medical</v>
      </c>
      <c r="Q456" s="100" t="str">
        <f>IF(ISERROR(VLOOKUP('Salidas Pacientes'!$M456,Inventario!$A$2:$M$21,5,FALSE)),"",VLOOKUP('Salidas Pacientes'!$M456,Inventario!$A$2:$M$21,5,FALSE))</f>
        <v>Pfizer</v>
      </c>
      <c r="R456" s="17" t="str">
        <f>IF(ISERROR(VLOOKUP('Salidas Pacientes'!$M456,Inventario!$A$2:$M$21,6,FALSE)),"",VLOOKUP('Salidas Pacientes'!$M456,Inventario!$A$2:$M$21,6,FALSE))</f>
        <v>3904</v>
      </c>
      <c r="S456" s="101" t="s">
        <v>173</v>
      </c>
      <c r="T456" s="102">
        <f>IF(ISERROR(VLOOKUP('Salidas Pacientes'!$S456,Entradas!$H$1:$I$412,2,FALSE)),"",VLOOKUP('Salidas Pacientes'!$S456,Entradas!$H$1:$I$412,2,FALSE))</f>
        <v>45077</v>
      </c>
      <c r="U456" s="98"/>
      <c r="V456" s="98">
        <v>1</v>
      </c>
      <c r="W456" s="105"/>
    </row>
    <row r="457" spans="1:23" ht="15.75" hidden="1" customHeight="1" outlineLevel="1">
      <c r="A457" s="95">
        <v>44659</v>
      </c>
      <c r="B457" s="95" t="s">
        <v>276</v>
      </c>
      <c r="C457" s="98">
        <v>1106524348</v>
      </c>
      <c r="D457" s="17" t="str">
        <f>IF(ISERROR(VLOOKUP('Salidas Pacientes'!$C457,'BD Pacientes'!$A:I,2,FALSE)),"",VLOOKUP('Salidas Pacientes'!$C457,'BD Pacientes'!$A:I,2,FALSE))</f>
        <v>RC</v>
      </c>
      <c r="E457" s="16" t="str">
        <f>IF(ISERROR(VLOOKUP('Salidas Pacientes'!$C457,'BD Pacientes'!$A:I,3,FALSE)),"",VLOOKUP('Salidas Pacientes'!$C457,'BD Pacientes'!$A:I,3,FALSE))</f>
        <v>LUCIANA ARANDA SALAMANCA</v>
      </c>
      <c r="F457" s="17" t="str">
        <f>IF(ISERROR(VLOOKUP('Salidas Pacientes'!$C457,'BD Pacientes'!$A:I,4,FALSE)),"",VLOOKUP('Salidas Pacientes'!$C457,'BD Pacientes'!$A:I,4,FALSE))</f>
        <v>F</v>
      </c>
      <c r="G457" s="95">
        <f>IF(ISERROR(VLOOKUP('Salidas Pacientes'!$C457,'BD Pacientes'!$A:I,5,FALSE)),"",VLOOKUP('Salidas Pacientes'!$C457,'BD Pacientes'!$A:I,5,FALSE))</f>
        <v>0</v>
      </c>
      <c r="H457" s="95" t="str">
        <f t="shared" ca="1" si="0"/>
        <v>123 año, 7 mes</v>
      </c>
      <c r="I457" s="97" t="str">
        <f>IF(ISERROR(VLOOKUP('Salidas Pacientes'!$C457,'BD Pacientes'!$A:$I,6,FALSE)),"",VLOOKUP('Salidas Pacientes'!$C457,'BD Pacientes'!$A:$I,6,FALSE))</f>
        <v>KM 21 VIA CALI-JAMUNDI CEDRO CASTILLO CASA 34</v>
      </c>
      <c r="J457" s="98">
        <f>IF(ISERROR(VLOOKUP('Salidas Pacientes'!$C457,'BD Pacientes'!$A:$I,7,FALSE)),"",VLOOKUP('Salidas Pacientes'!$C457,'BD Pacientes'!$A:$I,7,FALSE))</f>
        <v>0</v>
      </c>
      <c r="K457" s="99">
        <f>IF(ISERROR(VLOOKUP('Salidas Pacientes'!$C457,'BD Pacientes'!$A:$I,8,FALSE)),"",VLOOKUP('Salidas Pacientes'!$C457,'BD Pacientes'!$A:$I,8,FALSE))</f>
        <v>0</v>
      </c>
      <c r="L457" s="17">
        <f>IF(ISERROR(VLOOKUP('Salidas Pacientes'!$C457,'BD Pacientes'!$A:$I,9,FALSE)),"",VLOOKUP('Salidas Pacientes'!$C457,'BD Pacientes'!$A:$I,9,FALSE))</f>
        <v>0</v>
      </c>
      <c r="M457" s="17" t="s">
        <v>89</v>
      </c>
      <c r="N457" s="16" t="str">
        <f>IF(ISERROR(VLOOKUP('Salidas Pacientes'!$M457,Inventario!$A$2:$M$21,2,FALSE)),"",VLOOKUP('Salidas Pacientes'!$M457,Inventario!$A$2:$M$21,2,FALSE))</f>
        <v>Fluquadri</v>
      </c>
      <c r="O457" s="16" t="str">
        <f>IF(ISERROR(VLOOKUP('Salidas Pacientes'!$M457,Inventario!$A$2:$M$21,3,FALSE)),"",VLOOKUP('Salidas Pacientes'!$M457,Inventario!$A$2:$M$21,3,FALSE))</f>
        <v>Influenza</v>
      </c>
      <c r="P457" s="100" t="str">
        <f>IF(ISERROR(VLOOKUP('Salidas Pacientes'!$M457,Inventario!$A$2:$M$21,4,FALSE)),"",VLOOKUP('Salidas Pacientes'!$M457,Inventario!$A$2:$M$21,4,FALSE))</f>
        <v>IPS FARALLONES</v>
      </c>
      <c r="Q457" s="100" t="str">
        <f>IF(ISERROR(VLOOKUP('Salidas Pacientes'!$M457,Inventario!$A$2:$M$21,5,FALSE)),"",VLOOKUP('Salidas Pacientes'!$M457,Inventario!$A$2:$M$21,5,FALSE))</f>
        <v>Sanofi</v>
      </c>
      <c r="R457" s="17" t="str">
        <f>IF(ISERROR(VLOOKUP('Salidas Pacientes'!$M457,Inventario!$A$2:$M$21,6,FALSE)),"",VLOOKUP('Salidas Pacientes'!$M457,Inventario!$A$2:$M$21,6,FALSE))</f>
        <v>164992</v>
      </c>
      <c r="S457" s="101" t="s">
        <v>291</v>
      </c>
      <c r="T457" s="102" t="str">
        <f>IF(ISERROR(VLOOKUP('Salidas Pacientes'!$S457,Entradas!$H$1:$I$412,2,FALSE)),"",VLOOKUP('Salidas Pacientes'!$S457,Entradas!$H$1:$I$412,2,FALSE))</f>
        <v/>
      </c>
      <c r="U457" s="98"/>
      <c r="V457" s="98">
        <v>1</v>
      </c>
      <c r="W457" s="105"/>
    </row>
    <row r="458" spans="1:23" ht="15.75" hidden="1" customHeight="1" outlineLevel="1">
      <c r="A458" s="95">
        <v>44659</v>
      </c>
      <c r="B458" s="95" t="s">
        <v>276</v>
      </c>
      <c r="C458" s="98">
        <v>1116383887</v>
      </c>
      <c r="D458" s="17" t="str">
        <f>IF(ISERROR(VLOOKUP('Salidas Pacientes'!$C458,'BD Pacientes'!$A:I,2,FALSE)),"",VLOOKUP('Salidas Pacientes'!$C458,'BD Pacientes'!$A:I,2,FALSE))</f>
        <v>RC</v>
      </c>
      <c r="E458" s="16" t="str">
        <f>IF(ISERROR(VLOOKUP('Salidas Pacientes'!$C458,'BD Pacientes'!$A:I,3,FALSE)),"",VLOOKUP('Salidas Pacientes'!$C458,'BD Pacientes'!$A:I,3,FALSE))</f>
        <v>GABRIEL DORADO MONTILLA</v>
      </c>
      <c r="F458" s="17" t="str">
        <f>IF(ISERROR(VLOOKUP('Salidas Pacientes'!$C458,'BD Pacientes'!$A:I,4,FALSE)),"",VLOOKUP('Salidas Pacientes'!$C458,'BD Pacientes'!$A:I,4,FALSE))</f>
        <v>M</v>
      </c>
      <c r="G458" s="95">
        <f>IF(ISERROR(VLOOKUP('Salidas Pacientes'!$C458,'BD Pacientes'!$A:I,5,FALSE)),"",VLOOKUP('Salidas Pacientes'!$C458,'BD Pacientes'!$A:I,5,FALSE))</f>
        <v>44443</v>
      </c>
      <c r="H458" s="95" t="str">
        <f t="shared" ca="1" si="0"/>
        <v>1 año, 11 mes</v>
      </c>
      <c r="I458" s="97" t="str">
        <f>IF(ISERROR(VLOOKUP('Salidas Pacientes'!$C458,'BD Pacientes'!$A:$I,6,FALSE)),"",VLOOKUP('Salidas Pacientes'!$C458,'BD Pacientes'!$A:$I,6,FALSE))</f>
        <v>CRA 12A #14-31 YUMBO</v>
      </c>
      <c r="J458" s="98">
        <f>IF(ISERROR(VLOOKUP('Salidas Pacientes'!$C458,'BD Pacientes'!$A:$I,7,FALSE)),"",VLOOKUP('Salidas Pacientes'!$C458,'BD Pacientes'!$A:$I,7,FALSE))</f>
        <v>1118304623</v>
      </c>
      <c r="K458" s="99" t="str">
        <f>IF(ISERROR(VLOOKUP('Salidas Pacientes'!$C458,'BD Pacientes'!$A:$I,8,FALSE)),"",VLOOKUP('Salidas Pacientes'!$C458,'BD Pacientes'!$A:$I,8,FALSE))</f>
        <v>PAULA MONTILLA</v>
      </c>
      <c r="L458" s="17">
        <f>IF(ISERROR(VLOOKUP('Salidas Pacientes'!$C458,'BD Pacientes'!$A:$I,9,FALSE)),"",VLOOKUP('Salidas Pacientes'!$C458,'BD Pacientes'!$A:$I,9,FALSE))</f>
        <v>3103143051</v>
      </c>
      <c r="M458" s="17" t="s">
        <v>47</v>
      </c>
      <c r="N458" s="16" t="str">
        <f>IF(ISERROR(VLOOKUP('Salidas Pacientes'!$M458,Inventario!$A$2:$M$21,2,FALSE)),"",VLOOKUP('Salidas Pacientes'!$M458,Inventario!$A$2:$M$21,2,FALSE))</f>
        <v>Nimenrix</v>
      </c>
      <c r="O458" s="16" t="str">
        <f>IF(ISERROR(VLOOKUP('Salidas Pacientes'!$M458,Inventario!$A$2:$M$21,3,FALSE)),"",VLOOKUP('Salidas Pacientes'!$M458,Inventario!$A$2:$M$21,3,FALSE))</f>
        <v>Meningococo</v>
      </c>
      <c r="P458" s="100" t="str">
        <f>IF(ISERROR(VLOOKUP('Salidas Pacientes'!$M458,Inventario!$A$2:$M$21,4,FALSE)),"",VLOOKUP('Salidas Pacientes'!$M458,Inventario!$A$2:$M$21,4,FALSE))</f>
        <v>Cobo Medical</v>
      </c>
      <c r="Q458" s="100" t="str">
        <f>IF(ISERROR(VLOOKUP('Salidas Pacientes'!$M458,Inventario!$A$2:$M$21,5,FALSE)),"",VLOOKUP('Salidas Pacientes'!$M458,Inventario!$A$2:$M$21,5,FALSE))</f>
        <v>Pfizer</v>
      </c>
      <c r="R458" s="17" t="str">
        <f>IF(ISERROR(VLOOKUP('Salidas Pacientes'!$M458,Inventario!$A$2:$M$21,6,FALSE)),"",VLOOKUP('Salidas Pacientes'!$M458,Inventario!$A$2:$M$21,6,FALSE))</f>
        <v>3904</v>
      </c>
      <c r="S458" s="101" t="s">
        <v>173</v>
      </c>
      <c r="T458" s="102">
        <f>IF(ISERROR(VLOOKUP('Salidas Pacientes'!$S458,Entradas!$H$1:$I$412,2,FALSE)),"",VLOOKUP('Salidas Pacientes'!$S458,Entradas!$H$1:$I$412,2,FALSE))</f>
        <v>45077</v>
      </c>
      <c r="U458" s="98"/>
      <c r="V458" s="98">
        <v>1</v>
      </c>
      <c r="W458" s="105"/>
    </row>
    <row r="459" spans="1:23" ht="15.75" hidden="1" customHeight="1" outlineLevel="1">
      <c r="A459" s="95">
        <v>44660</v>
      </c>
      <c r="B459" s="95" t="s">
        <v>276</v>
      </c>
      <c r="C459" s="98">
        <v>1232815271</v>
      </c>
      <c r="D459" s="17" t="str">
        <f>IF(ISERROR(VLOOKUP('Salidas Pacientes'!$C459,'BD Pacientes'!$A:I,2,FALSE)),"",VLOOKUP('Salidas Pacientes'!$C459,'BD Pacientes'!$A:I,2,FALSE))</f>
        <v>RC</v>
      </c>
      <c r="E459" s="16" t="str">
        <f>IF(ISERROR(VLOOKUP('Salidas Pacientes'!$C459,'BD Pacientes'!$A:I,3,FALSE)),"",VLOOKUP('Salidas Pacientes'!$C459,'BD Pacientes'!$A:I,3,FALSE))</f>
        <v>SANTIAGO MENDOZA MANCO</v>
      </c>
      <c r="F459" s="17" t="str">
        <f>IF(ISERROR(VLOOKUP('Salidas Pacientes'!$C459,'BD Pacientes'!$A:I,4,FALSE)),"",VLOOKUP('Salidas Pacientes'!$C459,'BD Pacientes'!$A:I,4,FALSE))</f>
        <v>M</v>
      </c>
      <c r="G459" s="95">
        <f>IF(ISERROR(VLOOKUP('Salidas Pacientes'!$C459,'BD Pacientes'!$A:I,5,FALSE)),"",VLOOKUP('Salidas Pacientes'!$C459,'BD Pacientes'!$A:I,5,FALSE))</f>
        <v>0</v>
      </c>
      <c r="H459" s="95" t="str">
        <f t="shared" ca="1" si="0"/>
        <v>123 año, 7 mes</v>
      </c>
      <c r="I459" s="97" t="str">
        <f>IF(ISERROR(VLOOKUP('Salidas Pacientes'!$C459,'BD Pacientes'!$A:$I,6,FALSE)),"",VLOOKUP('Salidas Pacientes'!$C459,'BD Pacientes'!$A:$I,6,FALSE))</f>
        <v>CRA 106 # 44-67</v>
      </c>
      <c r="J459" s="98">
        <f>IF(ISERROR(VLOOKUP('Salidas Pacientes'!$C459,'BD Pacientes'!$A:$I,7,FALSE)),"",VLOOKUP('Salidas Pacientes'!$C459,'BD Pacientes'!$A:$I,7,FALSE))</f>
        <v>0</v>
      </c>
      <c r="K459" s="99">
        <f>IF(ISERROR(VLOOKUP('Salidas Pacientes'!$C459,'BD Pacientes'!$A:$I,8,FALSE)),"",VLOOKUP('Salidas Pacientes'!$C459,'BD Pacientes'!$A:$I,8,FALSE))</f>
        <v>0</v>
      </c>
      <c r="L459" s="17">
        <f>IF(ISERROR(VLOOKUP('Salidas Pacientes'!$C459,'BD Pacientes'!$A:$I,9,FALSE)),"",VLOOKUP('Salidas Pacientes'!$C459,'BD Pacientes'!$A:$I,9,FALSE))</f>
        <v>0</v>
      </c>
      <c r="M459" s="17" t="s">
        <v>47</v>
      </c>
      <c r="N459" s="16" t="str">
        <f>IF(ISERROR(VLOOKUP('Salidas Pacientes'!$M459,Inventario!$A$2:$M$21,2,FALSE)),"",VLOOKUP('Salidas Pacientes'!$M459,Inventario!$A$2:$M$21,2,FALSE))</f>
        <v>Nimenrix</v>
      </c>
      <c r="O459" s="16" t="str">
        <f>IF(ISERROR(VLOOKUP('Salidas Pacientes'!$M459,Inventario!$A$2:$M$21,3,FALSE)),"",VLOOKUP('Salidas Pacientes'!$M459,Inventario!$A$2:$M$21,3,FALSE))</f>
        <v>Meningococo</v>
      </c>
      <c r="P459" s="100" t="str">
        <f>IF(ISERROR(VLOOKUP('Salidas Pacientes'!$M459,Inventario!$A$2:$M$21,4,FALSE)),"",VLOOKUP('Salidas Pacientes'!$M459,Inventario!$A$2:$M$21,4,FALSE))</f>
        <v>Cobo Medical</v>
      </c>
      <c r="Q459" s="100" t="str">
        <f>IF(ISERROR(VLOOKUP('Salidas Pacientes'!$M459,Inventario!$A$2:$M$21,5,FALSE)),"",VLOOKUP('Salidas Pacientes'!$M459,Inventario!$A$2:$M$21,5,FALSE))</f>
        <v>Pfizer</v>
      </c>
      <c r="R459" s="17" t="str">
        <f>IF(ISERROR(VLOOKUP('Salidas Pacientes'!$M459,Inventario!$A$2:$M$21,6,FALSE)),"",VLOOKUP('Salidas Pacientes'!$M459,Inventario!$A$2:$M$21,6,FALSE))</f>
        <v>3904</v>
      </c>
      <c r="S459" s="101" t="s">
        <v>173</v>
      </c>
      <c r="T459" s="102">
        <f>IF(ISERROR(VLOOKUP('Salidas Pacientes'!$S459,Entradas!$H$1:$I$412,2,FALSE)),"",VLOOKUP('Salidas Pacientes'!$S459,Entradas!$H$1:$I$412,2,FALSE))</f>
        <v>45077</v>
      </c>
      <c r="U459" s="98"/>
      <c r="V459" s="98">
        <v>1</v>
      </c>
      <c r="W459" s="105"/>
    </row>
    <row r="460" spans="1:23" ht="15.75" hidden="1" customHeight="1" outlineLevel="1">
      <c r="A460" s="95">
        <v>44660</v>
      </c>
      <c r="B460" s="95" t="s">
        <v>276</v>
      </c>
      <c r="C460" s="98">
        <v>1232815271</v>
      </c>
      <c r="D460" s="17" t="str">
        <f>IF(ISERROR(VLOOKUP('Salidas Pacientes'!$C460,'BD Pacientes'!$A:I,2,FALSE)),"",VLOOKUP('Salidas Pacientes'!$C460,'BD Pacientes'!$A:I,2,FALSE))</f>
        <v>RC</v>
      </c>
      <c r="E460" s="16" t="str">
        <f>IF(ISERROR(VLOOKUP('Salidas Pacientes'!$C460,'BD Pacientes'!$A:I,3,FALSE)),"",VLOOKUP('Salidas Pacientes'!$C460,'BD Pacientes'!$A:I,3,FALSE))</f>
        <v>SANTIAGO MENDOZA MANCO</v>
      </c>
      <c r="F460" s="17" t="str">
        <f>IF(ISERROR(VLOOKUP('Salidas Pacientes'!$C460,'BD Pacientes'!$A:I,4,FALSE)),"",VLOOKUP('Salidas Pacientes'!$C460,'BD Pacientes'!$A:I,4,FALSE))</f>
        <v>M</v>
      </c>
      <c r="G460" s="95">
        <f>IF(ISERROR(VLOOKUP('Salidas Pacientes'!$C460,'BD Pacientes'!$A:I,5,FALSE)),"",VLOOKUP('Salidas Pacientes'!$C460,'BD Pacientes'!$A:I,5,FALSE))</f>
        <v>0</v>
      </c>
      <c r="H460" s="95" t="str">
        <f t="shared" ca="1" si="0"/>
        <v>123 año, 7 mes</v>
      </c>
      <c r="I460" s="97" t="str">
        <f>IF(ISERROR(VLOOKUP('Salidas Pacientes'!$C460,'BD Pacientes'!$A:$I,6,FALSE)),"",VLOOKUP('Salidas Pacientes'!$C460,'BD Pacientes'!$A:$I,6,FALSE))</f>
        <v>CRA 106 # 44-67</v>
      </c>
      <c r="J460" s="98">
        <f>IF(ISERROR(VLOOKUP('Salidas Pacientes'!$C460,'BD Pacientes'!$A:$I,7,FALSE)),"",VLOOKUP('Salidas Pacientes'!$C460,'BD Pacientes'!$A:$I,7,FALSE))</f>
        <v>0</v>
      </c>
      <c r="K460" s="99">
        <f>IF(ISERROR(VLOOKUP('Salidas Pacientes'!$C460,'BD Pacientes'!$A:$I,8,FALSE)),"",VLOOKUP('Salidas Pacientes'!$C460,'BD Pacientes'!$A:$I,8,FALSE))</f>
        <v>0</v>
      </c>
      <c r="L460" s="17">
        <f>IF(ISERROR(VLOOKUP('Salidas Pacientes'!$C460,'BD Pacientes'!$A:$I,9,FALSE)),"",VLOOKUP('Salidas Pacientes'!$C460,'BD Pacientes'!$A:$I,9,FALSE))</f>
        <v>0</v>
      </c>
      <c r="M460" s="17" t="s">
        <v>89</v>
      </c>
      <c r="N460" s="16" t="str">
        <f>IF(ISERROR(VLOOKUP('Salidas Pacientes'!$M460,Inventario!$A$2:$M$21,2,FALSE)),"",VLOOKUP('Salidas Pacientes'!$M460,Inventario!$A$2:$M$21,2,FALSE))</f>
        <v>Fluquadri</v>
      </c>
      <c r="O460" s="16" t="str">
        <f>IF(ISERROR(VLOOKUP('Salidas Pacientes'!$M460,Inventario!$A$2:$M$21,3,FALSE)),"",VLOOKUP('Salidas Pacientes'!$M460,Inventario!$A$2:$M$21,3,FALSE))</f>
        <v>Influenza</v>
      </c>
      <c r="P460" s="100" t="str">
        <f>IF(ISERROR(VLOOKUP('Salidas Pacientes'!$M460,Inventario!$A$2:$M$21,4,FALSE)),"",VLOOKUP('Salidas Pacientes'!$M460,Inventario!$A$2:$M$21,4,FALSE))</f>
        <v>IPS FARALLONES</v>
      </c>
      <c r="Q460" s="100" t="str">
        <f>IF(ISERROR(VLOOKUP('Salidas Pacientes'!$M460,Inventario!$A$2:$M$21,5,FALSE)),"",VLOOKUP('Salidas Pacientes'!$M460,Inventario!$A$2:$M$21,5,FALSE))</f>
        <v>Sanofi</v>
      </c>
      <c r="R460" s="17" t="str">
        <f>IF(ISERROR(VLOOKUP('Salidas Pacientes'!$M460,Inventario!$A$2:$M$21,6,FALSE)),"",VLOOKUP('Salidas Pacientes'!$M460,Inventario!$A$2:$M$21,6,FALSE))</f>
        <v>164992</v>
      </c>
      <c r="S460" s="101" t="s">
        <v>291</v>
      </c>
      <c r="T460" s="102" t="str">
        <f>IF(ISERROR(VLOOKUP('Salidas Pacientes'!$S460,Entradas!$H$1:$I$412,2,FALSE)),"",VLOOKUP('Salidas Pacientes'!$S460,Entradas!$H$1:$I$412,2,FALSE))</f>
        <v/>
      </c>
      <c r="U460" s="98"/>
      <c r="V460" s="98">
        <v>1</v>
      </c>
      <c r="W460" s="105"/>
    </row>
    <row r="461" spans="1:23" ht="15.75" hidden="1" customHeight="1" outlineLevel="1">
      <c r="A461" s="95">
        <v>44660</v>
      </c>
      <c r="B461" s="95" t="s">
        <v>276</v>
      </c>
      <c r="C461" s="98">
        <v>1232816464</v>
      </c>
      <c r="D461" s="17" t="str">
        <f>IF(ISERROR(VLOOKUP('Salidas Pacientes'!$C461,'BD Pacientes'!$A:I,2,FALSE)),"",VLOOKUP('Salidas Pacientes'!$C461,'BD Pacientes'!$A:I,2,FALSE))</f>
        <v>RC</v>
      </c>
      <c r="E461" s="16" t="str">
        <f>IF(ISERROR(VLOOKUP('Salidas Pacientes'!$C461,'BD Pacientes'!$A:I,3,FALSE)),"",VLOOKUP('Salidas Pacientes'!$C461,'BD Pacientes'!$A:I,3,FALSE))</f>
        <v>EMILIANO LUCIO RODRIGUEZ</v>
      </c>
      <c r="F461" s="17" t="str">
        <f>IF(ISERROR(VLOOKUP('Salidas Pacientes'!$C461,'BD Pacientes'!$A:I,4,FALSE)),"",VLOOKUP('Salidas Pacientes'!$C461,'BD Pacientes'!$A:I,4,FALSE))</f>
        <v>M</v>
      </c>
      <c r="G461" s="95">
        <f>IF(ISERROR(VLOOKUP('Salidas Pacientes'!$C461,'BD Pacientes'!$A:I,5,FALSE)),"",VLOOKUP('Salidas Pacientes'!$C461,'BD Pacientes'!$A:I,5,FALSE))</f>
        <v>44362</v>
      </c>
      <c r="H461" s="95" t="str">
        <f t="shared" ca="1" si="0"/>
        <v>2 año, 2 mes</v>
      </c>
      <c r="I461" s="97" t="str">
        <f>IF(ISERROR(VLOOKUP('Salidas Pacientes'!$C461,'BD Pacientes'!$A:$I,6,FALSE)),"",VLOOKUP('Salidas Pacientes'!$C461,'BD Pacientes'!$A:$I,6,FALSE))</f>
        <v>AV 5BN # 64N-80</v>
      </c>
      <c r="J461" s="98">
        <f>IF(ISERROR(VLOOKUP('Salidas Pacientes'!$C461,'BD Pacientes'!$A:$I,7,FALSE)),"",VLOOKUP('Salidas Pacientes'!$C461,'BD Pacientes'!$A:$I,7,FALSE))</f>
        <v>1143835116</v>
      </c>
      <c r="K461" s="99" t="str">
        <f>IF(ISERROR(VLOOKUP('Salidas Pacientes'!$C461,'BD Pacientes'!$A:$I,8,FALSE)),"",VLOOKUP('Salidas Pacientes'!$C461,'BD Pacientes'!$A:$I,8,FALSE))</f>
        <v>DIANA RODRIGUEZ</v>
      </c>
      <c r="L461" s="17">
        <f>IF(ISERROR(VLOOKUP('Salidas Pacientes'!$C461,'BD Pacientes'!$A:$I,9,FALSE)),"",VLOOKUP('Salidas Pacientes'!$C461,'BD Pacientes'!$A:$I,9,FALSE))</f>
        <v>3046685324</v>
      </c>
      <c r="M461" s="17" t="s">
        <v>89</v>
      </c>
      <c r="N461" s="16" t="str">
        <f>IF(ISERROR(VLOOKUP('Salidas Pacientes'!$M461,Inventario!$A$2:$M$21,2,FALSE)),"",VLOOKUP('Salidas Pacientes'!$M461,Inventario!$A$2:$M$21,2,FALSE))</f>
        <v>Fluquadri</v>
      </c>
      <c r="O461" s="16" t="str">
        <f>IF(ISERROR(VLOOKUP('Salidas Pacientes'!$M461,Inventario!$A$2:$M$21,3,FALSE)),"",VLOOKUP('Salidas Pacientes'!$M461,Inventario!$A$2:$M$21,3,FALSE))</f>
        <v>Influenza</v>
      </c>
      <c r="P461" s="100" t="str">
        <f>IF(ISERROR(VLOOKUP('Salidas Pacientes'!$M461,Inventario!$A$2:$M$21,4,FALSE)),"",VLOOKUP('Salidas Pacientes'!$M461,Inventario!$A$2:$M$21,4,FALSE))</f>
        <v>IPS FARALLONES</v>
      </c>
      <c r="Q461" s="100" t="str">
        <f>IF(ISERROR(VLOOKUP('Salidas Pacientes'!$M461,Inventario!$A$2:$M$21,5,FALSE)),"",VLOOKUP('Salidas Pacientes'!$M461,Inventario!$A$2:$M$21,5,FALSE))</f>
        <v>Sanofi</v>
      </c>
      <c r="R461" s="17" t="str">
        <f>IF(ISERROR(VLOOKUP('Salidas Pacientes'!$M461,Inventario!$A$2:$M$21,6,FALSE)),"",VLOOKUP('Salidas Pacientes'!$M461,Inventario!$A$2:$M$21,6,FALSE))</f>
        <v>164992</v>
      </c>
      <c r="S461" s="101" t="s">
        <v>291</v>
      </c>
      <c r="T461" s="102" t="str">
        <f>IF(ISERROR(VLOOKUP('Salidas Pacientes'!$S461,Entradas!$H$1:$I$412,2,FALSE)),"",VLOOKUP('Salidas Pacientes'!$S461,Entradas!$H$1:$I$412,2,FALSE))</f>
        <v/>
      </c>
      <c r="U461" s="98"/>
      <c r="V461" s="98">
        <v>1</v>
      </c>
      <c r="W461" s="105"/>
    </row>
    <row r="462" spans="1:23" ht="15.75" hidden="1" customHeight="1" outlineLevel="1">
      <c r="A462" s="95">
        <v>44662</v>
      </c>
      <c r="B462" s="95" t="s">
        <v>276</v>
      </c>
      <c r="C462" s="98">
        <v>1232818228</v>
      </c>
      <c r="D462" s="17" t="str">
        <f>IF(ISERROR(VLOOKUP('Salidas Pacientes'!$C462,'BD Pacientes'!$A:I,2,FALSE)),"",VLOOKUP('Salidas Pacientes'!$C462,'BD Pacientes'!$A:I,2,FALSE))</f>
        <v>RC</v>
      </c>
      <c r="E462" s="16" t="str">
        <f>IF(ISERROR(VLOOKUP('Salidas Pacientes'!$C462,'BD Pacientes'!$A:I,3,FALSE)),"",VLOOKUP('Salidas Pacientes'!$C462,'BD Pacientes'!$A:I,3,FALSE))</f>
        <v>DANNA SOFIA SANCHEZ BOLAÑOS</v>
      </c>
      <c r="F462" s="17" t="str">
        <f>IF(ISERROR(VLOOKUP('Salidas Pacientes'!$C462,'BD Pacientes'!$A:I,4,FALSE)),"",VLOOKUP('Salidas Pacientes'!$C462,'BD Pacientes'!$A:I,4,FALSE))</f>
        <v>F</v>
      </c>
      <c r="G462" s="95">
        <f>IF(ISERROR(VLOOKUP('Salidas Pacientes'!$C462,'BD Pacientes'!$A:I,5,FALSE)),"",VLOOKUP('Salidas Pacientes'!$C462,'BD Pacientes'!$A:I,5,FALSE))</f>
        <v>44515</v>
      </c>
      <c r="H462" s="95" t="str">
        <f t="shared" ca="1" si="0"/>
        <v>1 año, 9 mes</v>
      </c>
      <c r="I462" s="97" t="str">
        <f>IF(ISERROR(VLOOKUP('Salidas Pacientes'!$C462,'BD Pacientes'!$A:$I,6,FALSE)),"",VLOOKUP('Salidas Pacientes'!$C462,'BD Pacientes'!$A:$I,6,FALSE))</f>
        <v>CALLE 16 # 53-100 APTO 404G</v>
      </c>
      <c r="J462" s="98">
        <f>IF(ISERROR(VLOOKUP('Salidas Pacientes'!$C462,'BD Pacientes'!$A:$I,7,FALSE)),"",VLOOKUP('Salidas Pacientes'!$C462,'BD Pacientes'!$A:$I,7,FALSE))</f>
        <v>29314548</v>
      </c>
      <c r="K462" s="99" t="str">
        <f>IF(ISERROR(VLOOKUP('Salidas Pacientes'!$C462,'BD Pacientes'!$A:$I,8,FALSE)),"",VLOOKUP('Salidas Pacientes'!$C462,'BD Pacientes'!$A:$I,8,FALSE))</f>
        <v>LINA VIVIANA BOLAÑOS</v>
      </c>
      <c r="L462" s="17">
        <f>IF(ISERROR(VLOOKUP('Salidas Pacientes'!$C462,'BD Pacientes'!$A:$I,9,FALSE)),"",VLOOKUP('Salidas Pacientes'!$C462,'BD Pacientes'!$A:$I,9,FALSE))</f>
        <v>3207200262</v>
      </c>
      <c r="M462" s="17" t="s">
        <v>47</v>
      </c>
      <c r="N462" s="16" t="str">
        <f>IF(ISERROR(VLOOKUP('Salidas Pacientes'!$M462,Inventario!$A$2:$M$21,2,FALSE)),"",VLOOKUP('Salidas Pacientes'!$M462,Inventario!$A$2:$M$21,2,FALSE))</f>
        <v>Nimenrix</v>
      </c>
      <c r="O462" s="16" t="str">
        <f>IF(ISERROR(VLOOKUP('Salidas Pacientes'!$M462,Inventario!$A$2:$M$21,3,FALSE)),"",VLOOKUP('Salidas Pacientes'!$M462,Inventario!$A$2:$M$21,3,FALSE))</f>
        <v>Meningococo</v>
      </c>
      <c r="P462" s="100" t="str">
        <f>IF(ISERROR(VLOOKUP('Salidas Pacientes'!$M462,Inventario!$A$2:$M$21,4,FALSE)),"",VLOOKUP('Salidas Pacientes'!$M462,Inventario!$A$2:$M$21,4,FALSE))</f>
        <v>Cobo Medical</v>
      </c>
      <c r="Q462" s="100" t="str">
        <f>IF(ISERROR(VLOOKUP('Salidas Pacientes'!$M462,Inventario!$A$2:$M$21,5,FALSE)),"",VLOOKUP('Salidas Pacientes'!$M462,Inventario!$A$2:$M$21,5,FALSE))</f>
        <v>Pfizer</v>
      </c>
      <c r="R462" s="17" t="str">
        <f>IF(ISERROR(VLOOKUP('Salidas Pacientes'!$M462,Inventario!$A$2:$M$21,6,FALSE)),"",VLOOKUP('Salidas Pacientes'!$M462,Inventario!$A$2:$M$21,6,FALSE))</f>
        <v>3904</v>
      </c>
      <c r="S462" s="101" t="s">
        <v>173</v>
      </c>
      <c r="T462" s="102">
        <f>IF(ISERROR(VLOOKUP('Salidas Pacientes'!$S462,Entradas!$H$1:$I$412,2,FALSE)),"",VLOOKUP('Salidas Pacientes'!$S462,Entradas!$H$1:$I$412,2,FALSE))</f>
        <v>45077</v>
      </c>
      <c r="U462" s="98"/>
      <c r="V462" s="98">
        <v>1</v>
      </c>
      <c r="W462" s="105"/>
    </row>
    <row r="463" spans="1:23" ht="15.75" hidden="1" customHeight="1" outlineLevel="1">
      <c r="A463" s="95">
        <v>44663</v>
      </c>
      <c r="B463" s="95" t="s">
        <v>276</v>
      </c>
      <c r="C463" s="98">
        <v>1232812550</v>
      </c>
      <c r="D463" s="17" t="str">
        <f>IF(ISERROR(VLOOKUP('Salidas Pacientes'!$C463,'BD Pacientes'!$A:I,2,FALSE)),"",VLOOKUP('Salidas Pacientes'!$C463,'BD Pacientes'!$A:I,2,FALSE))</f>
        <v>RC</v>
      </c>
      <c r="E463" s="16" t="str">
        <f>IF(ISERROR(VLOOKUP('Salidas Pacientes'!$C463,'BD Pacientes'!$A:I,3,FALSE)),"",VLOOKUP('Salidas Pacientes'!$C463,'BD Pacientes'!$A:I,3,FALSE))</f>
        <v>EMMANUEL SOLARTE JIMENEZ</v>
      </c>
      <c r="F463" s="17" t="str">
        <f>IF(ISERROR(VLOOKUP('Salidas Pacientes'!$C463,'BD Pacientes'!$A:I,4,FALSE)),"",VLOOKUP('Salidas Pacientes'!$C463,'BD Pacientes'!$A:I,4,FALSE))</f>
        <v>M</v>
      </c>
      <c r="G463" s="95">
        <f>IF(ISERROR(VLOOKUP('Salidas Pacientes'!$C463,'BD Pacientes'!$A:I,5,FALSE)),"",VLOOKUP('Salidas Pacientes'!$C463,'BD Pacientes'!$A:I,5,FALSE))</f>
        <v>0</v>
      </c>
      <c r="H463" s="95" t="str">
        <f t="shared" ca="1" si="0"/>
        <v>123 año, 7 mes</v>
      </c>
      <c r="I463" s="97" t="str">
        <f>IF(ISERROR(VLOOKUP('Salidas Pacientes'!$C463,'BD Pacientes'!$A:$I,6,FALSE)),"",VLOOKUP('Salidas Pacientes'!$C463,'BD Pacientes'!$A:$I,6,FALSE))</f>
        <v>CRA 2 D #59D-47</v>
      </c>
      <c r="J463" s="98">
        <f>IF(ISERROR(VLOOKUP('Salidas Pacientes'!$C463,'BD Pacientes'!$A:$I,7,FALSE)),"",VLOOKUP('Salidas Pacientes'!$C463,'BD Pacientes'!$A:$I,7,FALSE))</f>
        <v>0</v>
      </c>
      <c r="K463" s="99">
        <f>IF(ISERROR(VLOOKUP('Salidas Pacientes'!$C463,'BD Pacientes'!$A:$I,8,FALSE)),"",VLOOKUP('Salidas Pacientes'!$C463,'BD Pacientes'!$A:$I,8,FALSE))</f>
        <v>0</v>
      </c>
      <c r="L463" s="17">
        <f>IF(ISERROR(VLOOKUP('Salidas Pacientes'!$C463,'BD Pacientes'!$A:$I,9,FALSE)),"",VLOOKUP('Salidas Pacientes'!$C463,'BD Pacientes'!$A:$I,9,FALSE))</f>
        <v>0</v>
      </c>
      <c r="M463" s="17" t="s">
        <v>54</v>
      </c>
      <c r="N463" s="16" t="str">
        <f>IF(ISERROR(VLOOKUP('Salidas Pacientes'!$M463,Inventario!$A$2:$M$21,2,FALSE)),"",VLOOKUP('Salidas Pacientes'!$M463,Inventario!$A$2:$M$21,2,FALSE))</f>
        <v>Prevenar</v>
      </c>
      <c r="O463" s="16" t="str">
        <f>IF(ISERROR(VLOOKUP('Salidas Pacientes'!$M463,Inventario!$A$2:$M$21,3,FALSE)),"",VLOOKUP('Salidas Pacientes'!$M463,Inventario!$A$2:$M$21,3,FALSE))</f>
        <v>Neumococo 13V</v>
      </c>
      <c r="P463" s="100" t="str">
        <f>IF(ISERROR(VLOOKUP('Salidas Pacientes'!$M463,Inventario!$A$2:$M$21,4,FALSE)),"",VLOOKUP('Salidas Pacientes'!$M463,Inventario!$A$2:$M$21,4,FALSE))</f>
        <v>Cobo Medical</v>
      </c>
      <c r="Q463" s="100" t="str">
        <f>IF(ISERROR(VLOOKUP('Salidas Pacientes'!$M463,Inventario!$A$2:$M$21,5,FALSE)),"",VLOOKUP('Salidas Pacientes'!$M463,Inventario!$A$2:$M$21,5,FALSE))</f>
        <v>Pfizer</v>
      </c>
      <c r="R463" s="17" t="str">
        <f>IF(ISERROR(VLOOKUP('Salidas Pacientes'!$M463,Inventario!$A$2:$M$21,6,FALSE)),"",VLOOKUP('Salidas Pacientes'!$M463,Inventario!$A$2:$M$21,6,FALSE))</f>
        <v>2156</v>
      </c>
      <c r="S463" s="101" t="s">
        <v>192</v>
      </c>
      <c r="T463" s="102">
        <f>IF(ISERROR(VLOOKUP('Salidas Pacientes'!$S463,Entradas!$H$1:$I$412,2,FALSE)),"",VLOOKUP('Salidas Pacientes'!$S463,Entradas!$H$1:$I$412,2,FALSE))</f>
        <v>45199</v>
      </c>
      <c r="U463" s="98"/>
      <c r="V463" s="98">
        <v>1</v>
      </c>
      <c r="W463" s="105"/>
    </row>
    <row r="464" spans="1:23" ht="15.75" hidden="1" customHeight="1" outlineLevel="1">
      <c r="A464" s="95">
        <v>44663</v>
      </c>
      <c r="B464" s="95" t="s">
        <v>276</v>
      </c>
      <c r="C464" s="98">
        <v>1232812550</v>
      </c>
      <c r="D464" s="17" t="str">
        <f>IF(ISERROR(VLOOKUP('Salidas Pacientes'!$C464,'BD Pacientes'!$A:I,2,FALSE)),"",VLOOKUP('Salidas Pacientes'!$C464,'BD Pacientes'!$A:I,2,FALSE))</f>
        <v>RC</v>
      </c>
      <c r="E464" s="16" t="str">
        <f>IF(ISERROR(VLOOKUP('Salidas Pacientes'!$C464,'BD Pacientes'!$A:I,3,FALSE)),"",VLOOKUP('Salidas Pacientes'!$C464,'BD Pacientes'!$A:I,3,FALSE))</f>
        <v>EMMANUEL SOLARTE JIMENEZ</v>
      </c>
      <c r="F464" s="17" t="str">
        <f>IF(ISERROR(VLOOKUP('Salidas Pacientes'!$C464,'BD Pacientes'!$A:I,4,FALSE)),"",VLOOKUP('Salidas Pacientes'!$C464,'BD Pacientes'!$A:I,4,FALSE))</f>
        <v>M</v>
      </c>
      <c r="G464" s="95">
        <f>IF(ISERROR(VLOOKUP('Salidas Pacientes'!$C464,'BD Pacientes'!$A:I,5,FALSE)),"",VLOOKUP('Salidas Pacientes'!$C464,'BD Pacientes'!$A:I,5,FALSE))</f>
        <v>0</v>
      </c>
      <c r="H464" s="95" t="str">
        <f t="shared" ca="1" si="0"/>
        <v>123 año, 7 mes</v>
      </c>
      <c r="I464" s="97" t="str">
        <f>IF(ISERROR(VLOOKUP('Salidas Pacientes'!$C464,'BD Pacientes'!$A:$I,6,FALSE)),"",VLOOKUP('Salidas Pacientes'!$C464,'BD Pacientes'!$A:$I,6,FALSE))</f>
        <v>CRA 2 D #59D-47</v>
      </c>
      <c r="J464" s="98">
        <f>IF(ISERROR(VLOOKUP('Salidas Pacientes'!$C464,'BD Pacientes'!$A:$I,7,FALSE)),"",VLOOKUP('Salidas Pacientes'!$C464,'BD Pacientes'!$A:$I,7,FALSE))</f>
        <v>0</v>
      </c>
      <c r="K464" s="99">
        <f>IF(ISERROR(VLOOKUP('Salidas Pacientes'!$C464,'BD Pacientes'!$A:$I,8,FALSE)),"",VLOOKUP('Salidas Pacientes'!$C464,'BD Pacientes'!$A:$I,8,FALSE))</f>
        <v>0</v>
      </c>
      <c r="L464" s="17">
        <f>IF(ISERROR(VLOOKUP('Salidas Pacientes'!$C464,'BD Pacientes'!$A:$I,9,FALSE)),"",VLOOKUP('Salidas Pacientes'!$C464,'BD Pacientes'!$A:$I,9,FALSE))</f>
        <v>0</v>
      </c>
      <c r="M464" s="17" t="s">
        <v>85</v>
      </c>
      <c r="N464" s="16" t="str">
        <f>IF(ISERROR(VLOOKUP('Salidas Pacientes'!$M464,Inventario!$A$2:$M$21,2,FALSE)),"",VLOOKUP('Salidas Pacientes'!$M464,Inventario!$A$2:$M$21,2,FALSE))</f>
        <v xml:space="preserve">Avaxim 80 </v>
      </c>
      <c r="O464" s="16" t="str">
        <f>IF(ISERROR(VLOOKUP('Salidas Pacientes'!$M464,Inventario!$A$2:$M$21,3,FALSE)),"",VLOOKUP('Salidas Pacientes'!$M464,Inventario!$A$2:$M$21,3,FALSE))</f>
        <v>Hepatitis A niño</v>
      </c>
      <c r="P464" s="100" t="str">
        <f>IF(ISERROR(VLOOKUP('Salidas Pacientes'!$M464,Inventario!$A$2:$M$21,4,FALSE)),"",VLOOKUP('Salidas Pacientes'!$M464,Inventario!$A$2:$M$21,4,FALSE))</f>
        <v>IPS FARALLONES</v>
      </c>
      <c r="Q464" s="100" t="str">
        <f>IF(ISERROR(VLOOKUP('Salidas Pacientes'!$M464,Inventario!$A$2:$M$21,5,FALSE)),"",VLOOKUP('Salidas Pacientes'!$M464,Inventario!$A$2:$M$21,5,FALSE))</f>
        <v>Sanofi</v>
      </c>
      <c r="R464" s="17" t="str">
        <f>IF(ISERROR(VLOOKUP('Salidas Pacientes'!$M464,Inventario!$A$2:$M$21,6,FALSE)),"",VLOOKUP('Salidas Pacientes'!$M464,Inventario!$A$2:$M$21,6,FALSE))</f>
        <v>2500</v>
      </c>
      <c r="S464" s="101" t="s">
        <v>183</v>
      </c>
      <c r="T464" s="102">
        <f>IF(ISERROR(VLOOKUP('Salidas Pacientes'!$S464,Entradas!$H$1:$I$412,2,FALSE)),"",VLOOKUP('Salidas Pacientes'!$S464,Entradas!$H$1:$I$412,2,FALSE))</f>
        <v>44957</v>
      </c>
      <c r="U464" s="98"/>
      <c r="V464" s="98">
        <v>1</v>
      </c>
      <c r="W464" s="105"/>
    </row>
    <row r="465" spans="1:23" ht="15.75" hidden="1" customHeight="1" outlineLevel="1">
      <c r="A465" s="95">
        <v>44663</v>
      </c>
      <c r="B465" s="95" t="s">
        <v>276</v>
      </c>
      <c r="C465" s="98">
        <v>1232812550</v>
      </c>
      <c r="D465" s="17" t="str">
        <f>IF(ISERROR(VLOOKUP('Salidas Pacientes'!$C465,'BD Pacientes'!$A:I,2,FALSE)),"",VLOOKUP('Salidas Pacientes'!$C465,'BD Pacientes'!$A:I,2,FALSE))</f>
        <v>RC</v>
      </c>
      <c r="E465" s="16" t="str">
        <f>IF(ISERROR(VLOOKUP('Salidas Pacientes'!$C465,'BD Pacientes'!$A:I,3,FALSE)),"",VLOOKUP('Salidas Pacientes'!$C465,'BD Pacientes'!$A:I,3,FALSE))</f>
        <v>EMMANUEL SOLARTE JIMENEZ</v>
      </c>
      <c r="F465" s="17" t="str">
        <f>IF(ISERROR(VLOOKUP('Salidas Pacientes'!$C465,'BD Pacientes'!$A:I,4,FALSE)),"",VLOOKUP('Salidas Pacientes'!$C465,'BD Pacientes'!$A:I,4,FALSE))</f>
        <v>M</v>
      </c>
      <c r="G465" s="95">
        <f>IF(ISERROR(VLOOKUP('Salidas Pacientes'!$C465,'BD Pacientes'!$A:I,5,FALSE)),"",VLOOKUP('Salidas Pacientes'!$C465,'BD Pacientes'!$A:I,5,FALSE))</f>
        <v>0</v>
      </c>
      <c r="H465" s="95" t="str">
        <f t="shared" ca="1" si="0"/>
        <v>123 año, 7 mes</v>
      </c>
      <c r="I465" s="97" t="str">
        <f>IF(ISERROR(VLOOKUP('Salidas Pacientes'!$C465,'BD Pacientes'!$A:$I,6,FALSE)),"",VLOOKUP('Salidas Pacientes'!$C465,'BD Pacientes'!$A:$I,6,FALSE))</f>
        <v>CRA 2 D #59D-47</v>
      </c>
      <c r="J465" s="98">
        <f>IF(ISERROR(VLOOKUP('Salidas Pacientes'!$C465,'BD Pacientes'!$A:$I,7,FALSE)),"",VLOOKUP('Salidas Pacientes'!$C465,'BD Pacientes'!$A:$I,7,FALSE))</f>
        <v>0</v>
      </c>
      <c r="K465" s="99">
        <f>IF(ISERROR(VLOOKUP('Salidas Pacientes'!$C465,'BD Pacientes'!$A:$I,8,FALSE)),"",VLOOKUP('Salidas Pacientes'!$C465,'BD Pacientes'!$A:$I,8,FALSE))</f>
        <v>0</v>
      </c>
      <c r="L465" s="17">
        <f>IF(ISERROR(VLOOKUP('Salidas Pacientes'!$C465,'BD Pacientes'!$A:$I,9,FALSE)),"",VLOOKUP('Salidas Pacientes'!$C465,'BD Pacientes'!$A:$I,9,FALSE))</f>
        <v>0</v>
      </c>
      <c r="M465" s="17" t="s">
        <v>89</v>
      </c>
      <c r="N465" s="16" t="str">
        <f>IF(ISERROR(VLOOKUP('Salidas Pacientes'!$M465,Inventario!$A$2:$M$21,2,FALSE)),"",VLOOKUP('Salidas Pacientes'!$M465,Inventario!$A$2:$M$21,2,FALSE))</f>
        <v>Fluquadri</v>
      </c>
      <c r="O465" s="16" t="str">
        <f>IF(ISERROR(VLOOKUP('Salidas Pacientes'!$M465,Inventario!$A$2:$M$21,3,FALSE)),"",VLOOKUP('Salidas Pacientes'!$M465,Inventario!$A$2:$M$21,3,FALSE))</f>
        <v>Influenza</v>
      </c>
      <c r="P465" s="100" t="str">
        <f>IF(ISERROR(VLOOKUP('Salidas Pacientes'!$M465,Inventario!$A$2:$M$21,4,FALSE)),"",VLOOKUP('Salidas Pacientes'!$M465,Inventario!$A$2:$M$21,4,FALSE))</f>
        <v>IPS FARALLONES</v>
      </c>
      <c r="Q465" s="100" t="str">
        <f>IF(ISERROR(VLOOKUP('Salidas Pacientes'!$M465,Inventario!$A$2:$M$21,5,FALSE)),"",VLOOKUP('Salidas Pacientes'!$M465,Inventario!$A$2:$M$21,5,FALSE))</f>
        <v>Sanofi</v>
      </c>
      <c r="R465" s="17" t="str">
        <f>IF(ISERROR(VLOOKUP('Salidas Pacientes'!$M465,Inventario!$A$2:$M$21,6,FALSE)),"",VLOOKUP('Salidas Pacientes'!$M465,Inventario!$A$2:$M$21,6,FALSE))</f>
        <v>164992</v>
      </c>
      <c r="S465" s="101" t="s">
        <v>291</v>
      </c>
      <c r="T465" s="102" t="str">
        <f>IF(ISERROR(VLOOKUP('Salidas Pacientes'!$S465,Entradas!$H$1:$I$412,2,FALSE)),"",VLOOKUP('Salidas Pacientes'!$S465,Entradas!$H$1:$I$412,2,FALSE))</f>
        <v/>
      </c>
      <c r="U465" s="98"/>
      <c r="V465" s="98">
        <v>1</v>
      </c>
      <c r="W465" s="105"/>
    </row>
    <row r="466" spans="1:23" ht="15.75" hidden="1" customHeight="1" outlineLevel="1">
      <c r="A466" s="95">
        <v>44663</v>
      </c>
      <c r="B466" s="95" t="s">
        <v>276</v>
      </c>
      <c r="C466" s="98">
        <v>1109568244</v>
      </c>
      <c r="D466" s="17" t="str">
        <f>IF(ISERROR(VLOOKUP('Salidas Pacientes'!$C466,'BD Pacientes'!$A:I,2,FALSE)),"",VLOOKUP('Salidas Pacientes'!$C466,'BD Pacientes'!$A:I,2,FALSE))</f>
        <v>RC</v>
      </c>
      <c r="E466" s="16" t="str">
        <f>IF(ISERROR(VLOOKUP('Salidas Pacientes'!$C466,'BD Pacientes'!$A:I,3,FALSE)),"",VLOOKUP('Salidas Pacientes'!$C466,'BD Pacientes'!$A:I,3,FALSE))</f>
        <v>EMILIO BARONA CORREA</v>
      </c>
      <c r="F466" s="17" t="str">
        <f>IF(ISERROR(VLOOKUP('Salidas Pacientes'!$C466,'BD Pacientes'!$A:I,4,FALSE)),"",VLOOKUP('Salidas Pacientes'!$C466,'BD Pacientes'!$A:I,4,FALSE))</f>
        <v>M</v>
      </c>
      <c r="G466" s="95">
        <f>IF(ISERROR(VLOOKUP('Salidas Pacientes'!$C466,'BD Pacientes'!$A:I,5,FALSE)),"",VLOOKUP('Salidas Pacientes'!$C466,'BD Pacientes'!$A:I,5,FALSE))</f>
        <v>0</v>
      </c>
      <c r="H466" s="95" t="str">
        <f t="shared" ca="1" si="0"/>
        <v>123 año, 7 mes</v>
      </c>
      <c r="I466" s="97" t="str">
        <f>IF(ISERROR(VLOOKUP('Salidas Pacientes'!$C466,'BD Pacientes'!$A:$I,6,FALSE)),"",VLOOKUP('Salidas Pacientes'!$C466,'BD Pacientes'!$A:$I,6,FALSE))</f>
        <v>CRA 73 #20-29</v>
      </c>
      <c r="J466" s="98">
        <f>IF(ISERROR(VLOOKUP('Salidas Pacientes'!$C466,'BD Pacientes'!$A:$I,7,FALSE)),"",VLOOKUP('Salidas Pacientes'!$C466,'BD Pacientes'!$A:$I,7,FALSE))</f>
        <v>0</v>
      </c>
      <c r="K466" s="99">
        <f>IF(ISERROR(VLOOKUP('Salidas Pacientes'!$C466,'BD Pacientes'!$A:$I,8,FALSE)),"",VLOOKUP('Salidas Pacientes'!$C466,'BD Pacientes'!$A:$I,8,FALSE))</f>
        <v>0</v>
      </c>
      <c r="L466" s="17">
        <f>IF(ISERROR(VLOOKUP('Salidas Pacientes'!$C466,'BD Pacientes'!$A:$I,9,FALSE)),"",VLOOKUP('Salidas Pacientes'!$C466,'BD Pacientes'!$A:$I,9,FALSE))</f>
        <v>0</v>
      </c>
      <c r="M466" s="17" t="s">
        <v>89</v>
      </c>
      <c r="N466" s="16" t="str">
        <f>IF(ISERROR(VLOOKUP('Salidas Pacientes'!$M466,Inventario!$A$2:$M$21,2,FALSE)),"",VLOOKUP('Salidas Pacientes'!$M466,Inventario!$A$2:$M$21,2,FALSE))</f>
        <v>Fluquadri</v>
      </c>
      <c r="O466" s="16" t="str">
        <f>IF(ISERROR(VLOOKUP('Salidas Pacientes'!$M466,Inventario!$A$2:$M$21,3,FALSE)),"",VLOOKUP('Salidas Pacientes'!$M466,Inventario!$A$2:$M$21,3,FALSE))</f>
        <v>Influenza</v>
      </c>
      <c r="P466" s="100" t="str">
        <f>IF(ISERROR(VLOOKUP('Salidas Pacientes'!$M466,Inventario!$A$2:$M$21,4,FALSE)),"",VLOOKUP('Salidas Pacientes'!$M466,Inventario!$A$2:$M$21,4,FALSE))</f>
        <v>IPS FARALLONES</v>
      </c>
      <c r="Q466" s="100" t="str">
        <f>IF(ISERROR(VLOOKUP('Salidas Pacientes'!$M466,Inventario!$A$2:$M$21,5,FALSE)),"",VLOOKUP('Salidas Pacientes'!$M466,Inventario!$A$2:$M$21,5,FALSE))</f>
        <v>Sanofi</v>
      </c>
      <c r="R466" s="17" t="str">
        <f>IF(ISERROR(VLOOKUP('Salidas Pacientes'!$M466,Inventario!$A$2:$M$21,6,FALSE)),"",VLOOKUP('Salidas Pacientes'!$M466,Inventario!$A$2:$M$21,6,FALSE))</f>
        <v>164992</v>
      </c>
      <c r="S466" s="101" t="s">
        <v>291</v>
      </c>
      <c r="T466" s="102" t="str">
        <f>IF(ISERROR(VLOOKUP('Salidas Pacientes'!$S466,Entradas!$H$1:$I$412,2,FALSE)),"",VLOOKUP('Salidas Pacientes'!$S466,Entradas!$H$1:$I$412,2,FALSE))</f>
        <v/>
      </c>
      <c r="U466" s="98"/>
      <c r="V466" s="98">
        <v>1</v>
      </c>
      <c r="W466" s="105"/>
    </row>
    <row r="467" spans="1:23" ht="15.75" hidden="1" customHeight="1" outlineLevel="1">
      <c r="A467" s="95">
        <v>44663</v>
      </c>
      <c r="B467" s="95" t="s">
        <v>276</v>
      </c>
      <c r="C467" s="98">
        <v>1109571201</v>
      </c>
      <c r="D467" s="17" t="str">
        <f>IF(ISERROR(VLOOKUP('Salidas Pacientes'!$C467,'BD Pacientes'!$A:I,2,FALSE)),"",VLOOKUP('Salidas Pacientes'!$C467,'BD Pacientes'!$A:I,2,FALSE))</f>
        <v>RC</v>
      </c>
      <c r="E467" s="16" t="str">
        <f>IF(ISERROR(VLOOKUP('Salidas Pacientes'!$C467,'BD Pacientes'!$A:I,3,FALSE)),"",VLOOKUP('Salidas Pacientes'!$C467,'BD Pacientes'!$A:I,3,FALSE))</f>
        <v>ALEJANDRO LONDOÑO LEON</v>
      </c>
      <c r="F467" s="17" t="str">
        <f>IF(ISERROR(VLOOKUP('Salidas Pacientes'!$C467,'BD Pacientes'!$A:I,4,FALSE)),"",VLOOKUP('Salidas Pacientes'!$C467,'BD Pacientes'!$A:I,4,FALSE))</f>
        <v>M</v>
      </c>
      <c r="G467" s="95">
        <f>IF(ISERROR(VLOOKUP('Salidas Pacientes'!$C467,'BD Pacientes'!$A:I,5,FALSE)),"",VLOOKUP('Salidas Pacientes'!$C467,'BD Pacientes'!$A:I,5,FALSE))</f>
        <v>0</v>
      </c>
      <c r="H467" s="95" t="str">
        <f t="shared" ca="1" si="0"/>
        <v>123 año, 7 mes</v>
      </c>
      <c r="I467" s="97" t="str">
        <f>IF(ISERROR(VLOOKUP('Salidas Pacientes'!$C467,'BD Pacientes'!$A:$I,6,FALSE)),"",VLOOKUP('Salidas Pacientes'!$C467,'BD Pacientes'!$A:$I,6,FALSE))</f>
        <v>AV 4 OESTE # 6-103 APTO 403</v>
      </c>
      <c r="J467" s="98">
        <f>IF(ISERROR(VLOOKUP('Salidas Pacientes'!$C467,'BD Pacientes'!$A:$I,7,FALSE)),"",VLOOKUP('Salidas Pacientes'!$C467,'BD Pacientes'!$A:$I,7,FALSE))</f>
        <v>0</v>
      </c>
      <c r="K467" s="99">
        <f>IF(ISERROR(VLOOKUP('Salidas Pacientes'!$C467,'BD Pacientes'!$A:$I,8,FALSE)),"",VLOOKUP('Salidas Pacientes'!$C467,'BD Pacientes'!$A:$I,8,FALSE))</f>
        <v>0</v>
      </c>
      <c r="L467" s="17">
        <f>IF(ISERROR(VLOOKUP('Salidas Pacientes'!$C467,'BD Pacientes'!$A:$I,9,FALSE)),"",VLOOKUP('Salidas Pacientes'!$C467,'BD Pacientes'!$A:$I,9,FALSE))</f>
        <v>0</v>
      </c>
      <c r="M467" s="17" t="s">
        <v>89</v>
      </c>
      <c r="N467" s="16" t="str">
        <f>IF(ISERROR(VLOOKUP('Salidas Pacientes'!$M467,Inventario!$A$2:$M$21,2,FALSE)),"",VLOOKUP('Salidas Pacientes'!$M467,Inventario!$A$2:$M$21,2,FALSE))</f>
        <v>Fluquadri</v>
      </c>
      <c r="O467" s="16" t="str">
        <f>IF(ISERROR(VLOOKUP('Salidas Pacientes'!$M467,Inventario!$A$2:$M$21,3,FALSE)),"",VLOOKUP('Salidas Pacientes'!$M467,Inventario!$A$2:$M$21,3,FALSE))</f>
        <v>Influenza</v>
      </c>
      <c r="P467" s="100" t="str">
        <f>IF(ISERROR(VLOOKUP('Salidas Pacientes'!$M467,Inventario!$A$2:$M$21,4,FALSE)),"",VLOOKUP('Salidas Pacientes'!$M467,Inventario!$A$2:$M$21,4,FALSE))</f>
        <v>IPS FARALLONES</v>
      </c>
      <c r="Q467" s="100" t="str">
        <f>IF(ISERROR(VLOOKUP('Salidas Pacientes'!$M467,Inventario!$A$2:$M$21,5,FALSE)),"",VLOOKUP('Salidas Pacientes'!$M467,Inventario!$A$2:$M$21,5,FALSE))</f>
        <v>Sanofi</v>
      </c>
      <c r="R467" s="17" t="str">
        <f>IF(ISERROR(VLOOKUP('Salidas Pacientes'!$M467,Inventario!$A$2:$M$21,6,FALSE)),"",VLOOKUP('Salidas Pacientes'!$M467,Inventario!$A$2:$M$21,6,FALSE))</f>
        <v>164992</v>
      </c>
      <c r="S467" s="101" t="s">
        <v>291</v>
      </c>
      <c r="T467" s="102" t="str">
        <f>IF(ISERROR(VLOOKUP('Salidas Pacientes'!$S467,Entradas!$H$1:$I$412,2,FALSE)),"",VLOOKUP('Salidas Pacientes'!$S467,Entradas!$H$1:$I$412,2,FALSE))</f>
        <v/>
      </c>
      <c r="U467" s="98"/>
      <c r="V467" s="98">
        <v>1</v>
      </c>
      <c r="W467" s="105"/>
    </row>
    <row r="468" spans="1:23" ht="15.75" hidden="1" customHeight="1" outlineLevel="1">
      <c r="A468" s="95">
        <v>44664</v>
      </c>
      <c r="B468" s="95" t="s">
        <v>276</v>
      </c>
      <c r="C468" s="98">
        <v>1109572648</v>
      </c>
      <c r="D468" s="17" t="str">
        <f>IF(ISERROR(VLOOKUP('Salidas Pacientes'!$C468,'BD Pacientes'!$A:I,2,FALSE)),"",VLOOKUP('Salidas Pacientes'!$C468,'BD Pacientes'!$A:I,2,FALSE))</f>
        <v>RC</v>
      </c>
      <c r="E468" s="16" t="str">
        <f>IF(ISERROR(VLOOKUP('Salidas Pacientes'!$C468,'BD Pacientes'!$A:I,3,FALSE)),"",VLOOKUP('Salidas Pacientes'!$C468,'BD Pacientes'!$A:I,3,FALSE))</f>
        <v>SAMUEL GOMEZ RAMIREZ</v>
      </c>
      <c r="F468" s="17" t="str">
        <f>IF(ISERROR(VLOOKUP('Salidas Pacientes'!$C468,'BD Pacientes'!$A:I,4,FALSE)),"",VLOOKUP('Salidas Pacientes'!$C468,'BD Pacientes'!$A:I,4,FALSE))</f>
        <v>M</v>
      </c>
      <c r="G468" s="95">
        <f>IF(ISERROR(VLOOKUP('Salidas Pacientes'!$C468,'BD Pacientes'!$A:I,5,FALSE)),"",VLOOKUP('Salidas Pacientes'!$C468,'BD Pacientes'!$A:I,5,FALSE))</f>
        <v>44439</v>
      </c>
      <c r="H468" s="95" t="str">
        <f t="shared" ca="1" si="0"/>
        <v>1 año, 11 mes</v>
      </c>
      <c r="I468" s="97" t="str">
        <f>IF(ISERROR(VLOOKUP('Salidas Pacientes'!$C468,'BD Pacientes'!$A:$I,6,FALSE)),"",VLOOKUP('Salidas Pacientes'!$C468,'BD Pacientes'!$A:$I,6,FALSE))</f>
        <v>CRA 84 # 53A-57</v>
      </c>
      <c r="J468" s="98">
        <f>IF(ISERROR(VLOOKUP('Salidas Pacientes'!$C468,'BD Pacientes'!$A:$I,7,FALSE)),"",VLOOKUP('Salidas Pacientes'!$C468,'BD Pacientes'!$A:$I,7,FALSE))</f>
        <v>1143838505</v>
      </c>
      <c r="K468" s="99" t="str">
        <f>IF(ISERROR(VLOOKUP('Salidas Pacientes'!$C468,'BD Pacientes'!$A:$I,8,FALSE)),"",VLOOKUP('Salidas Pacientes'!$C468,'BD Pacientes'!$A:$I,8,FALSE))</f>
        <v>MARIA ISABEL RAMIREZ</v>
      </c>
      <c r="L468" s="17">
        <f>IF(ISERROR(VLOOKUP('Salidas Pacientes'!$C468,'BD Pacientes'!$A:$I,9,FALSE)),"",VLOOKUP('Salidas Pacientes'!$C468,'BD Pacientes'!$A:$I,9,FALSE))</f>
        <v>3152316593</v>
      </c>
      <c r="M468" s="17" t="s">
        <v>89</v>
      </c>
      <c r="N468" s="16" t="str">
        <f>IF(ISERROR(VLOOKUP('Salidas Pacientes'!$M468,Inventario!$A$2:$M$21,2,FALSE)),"",VLOOKUP('Salidas Pacientes'!$M468,Inventario!$A$2:$M$21,2,FALSE))</f>
        <v>Fluquadri</v>
      </c>
      <c r="O468" s="16" t="str">
        <f>IF(ISERROR(VLOOKUP('Salidas Pacientes'!$M468,Inventario!$A$2:$M$21,3,FALSE)),"",VLOOKUP('Salidas Pacientes'!$M468,Inventario!$A$2:$M$21,3,FALSE))</f>
        <v>Influenza</v>
      </c>
      <c r="P468" s="100" t="str">
        <f>IF(ISERROR(VLOOKUP('Salidas Pacientes'!$M468,Inventario!$A$2:$M$21,4,FALSE)),"",VLOOKUP('Salidas Pacientes'!$M468,Inventario!$A$2:$M$21,4,FALSE))</f>
        <v>IPS FARALLONES</v>
      </c>
      <c r="Q468" s="100" t="str">
        <f>IF(ISERROR(VLOOKUP('Salidas Pacientes'!$M468,Inventario!$A$2:$M$21,5,FALSE)),"",VLOOKUP('Salidas Pacientes'!$M468,Inventario!$A$2:$M$21,5,FALSE))</f>
        <v>Sanofi</v>
      </c>
      <c r="R468" s="17" t="str">
        <f>IF(ISERROR(VLOOKUP('Salidas Pacientes'!$M468,Inventario!$A$2:$M$21,6,FALSE)),"",VLOOKUP('Salidas Pacientes'!$M468,Inventario!$A$2:$M$21,6,FALSE))</f>
        <v>164992</v>
      </c>
      <c r="S468" s="101" t="s">
        <v>291</v>
      </c>
      <c r="T468" s="102" t="str">
        <f>IF(ISERROR(VLOOKUP('Salidas Pacientes'!$S468,Entradas!$H$1:$I$412,2,FALSE)),"",VLOOKUP('Salidas Pacientes'!$S468,Entradas!$H$1:$I$412,2,FALSE))</f>
        <v/>
      </c>
      <c r="U468" s="98"/>
      <c r="V468" s="98">
        <v>1</v>
      </c>
      <c r="W468" s="105"/>
    </row>
    <row r="469" spans="1:23" ht="15.75" hidden="1" customHeight="1" outlineLevel="1">
      <c r="A469" s="95">
        <v>44669</v>
      </c>
      <c r="B469" s="95" t="s">
        <v>276</v>
      </c>
      <c r="C469" s="98">
        <v>1218717935</v>
      </c>
      <c r="D469" s="17" t="str">
        <f>IF(ISERROR(VLOOKUP('Salidas Pacientes'!$C469,'BD Pacientes'!$A:I,2,FALSE)),"",VLOOKUP('Salidas Pacientes'!$C469,'BD Pacientes'!$A:I,2,FALSE))</f>
        <v>RC</v>
      </c>
      <c r="E469" s="16" t="str">
        <f>IF(ISERROR(VLOOKUP('Salidas Pacientes'!$C469,'BD Pacientes'!$A:I,3,FALSE)),"",VLOOKUP('Salidas Pacientes'!$C469,'BD Pacientes'!$A:I,3,FALSE))</f>
        <v>TOMAS OROZCO HERRERA</v>
      </c>
      <c r="F469" s="17" t="str">
        <f>IF(ISERROR(VLOOKUP('Salidas Pacientes'!$C469,'BD Pacientes'!$A:I,4,FALSE)),"",VLOOKUP('Salidas Pacientes'!$C469,'BD Pacientes'!$A:I,4,FALSE))</f>
        <v>M</v>
      </c>
      <c r="G469" s="95">
        <f>IF(ISERROR(VLOOKUP('Salidas Pacientes'!$C469,'BD Pacientes'!$A:I,5,FALSE)),"",VLOOKUP('Salidas Pacientes'!$C469,'BD Pacientes'!$A:I,5,FALSE))</f>
        <v>0</v>
      </c>
      <c r="H469" s="95" t="str">
        <f t="shared" ca="1" si="0"/>
        <v>123 año, 7 mes</v>
      </c>
      <c r="I469" s="97" t="str">
        <f>IF(ISERROR(VLOOKUP('Salidas Pacientes'!$C469,'BD Pacientes'!$A:$I,6,FALSE)),"",VLOOKUP('Salidas Pacientes'!$C469,'BD Pacientes'!$A:$I,6,FALSE))</f>
        <v>CRA 85C #14A-116</v>
      </c>
      <c r="J469" s="98">
        <f>IF(ISERROR(VLOOKUP('Salidas Pacientes'!$C469,'BD Pacientes'!$A:$I,7,FALSE)),"",VLOOKUP('Salidas Pacientes'!$C469,'BD Pacientes'!$A:$I,7,FALSE))</f>
        <v>0</v>
      </c>
      <c r="K469" s="99">
        <f>IF(ISERROR(VLOOKUP('Salidas Pacientes'!$C469,'BD Pacientes'!$A:$I,8,FALSE)),"",VLOOKUP('Salidas Pacientes'!$C469,'BD Pacientes'!$A:$I,8,FALSE))</f>
        <v>0</v>
      </c>
      <c r="L469" s="17">
        <f>IF(ISERROR(VLOOKUP('Salidas Pacientes'!$C469,'BD Pacientes'!$A:$I,9,FALSE)),"",VLOOKUP('Salidas Pacientes'!$C469,'BD Pacientes'!$A:$I,9,FALSE))</f>
        <v>0</v>
      </c>
      <c r="M469" s="17" t="s">
        <v>58</v>
      </c>
      <c r="N469" s="16" t="str">
        <f>IF(ISERROR(VLOOKUP('Salidas Pacientes'!$M469,Inventario!$A$2:$M$21,2,FALSE)),"",VLOOKUP('Salidas Pacientes'!$M469,Inventario!$A$2:$M$21,2,FALSE))</f>
        <v>Proquad</v>
      </c>
      <c r="O469" s="16" t="str">
        <f>IF(ISERROR(VLOOKUP('Salidas Pacientes'!$M469,Inventario!$A$2:$M$21,3,FALSE)),"",VLOOKUP('Salidas Pacientes'!$M469,Inventario!$A$2:$M$21,3,FALSE))</f>
        <v>Sarampion + Rubeola + parotiditis + varicela</v>
      </c>
      <c r="P469" s="100" t="str">
        <f>IF(ISERROR(VLOOKUP('Salidas Pacientes'!$M469,Inventario!$A$2:$M$21,4,FALSE)),"",VLOOKUP('Salidas Pacientes'!$M469,Inventario!$A$2:$M$21,4,FALSE))</f>
        <v>IPS FARALLONES</v>
      </c>
      <c r="Q469" s="100" t="str">
        <f>IF(ISERROR(VLOOKUP('Salidas Pacientes'!$M469,Inventario!$A$2:$M$21,5,FALSE)),"",VLOOKUP('Salidas Pacientes'!$M469,Inventario!$A$2:$M$21,5,FALSE))</f>
        <v>Merck</v>
      </c>
      <c r="R469" s="17" t="str">
        <f>IF(ISERROR(VLOOKUP('Salidas Pacientes'!$M469,Inventario!$A$2:$M$21,6,FALSE)),"",VLOOKUP('Salidas Pacientes'!$M469,Inventario!$A$2:$M$21,6,FALSE))</f>
        <v>4200</v>
      </c>
      <c r="S469" s="101" t="s">
        <v>190</v>
      </c>
      <c r="T469" s="102">
        <f>IF(ISERROR(VLOOKUP('Salidas Pacientes'!$S469,Entradas!$H$1:$I$412,2,FALSE)),"",VLOOKUP('Salidas Pacientes'!$S469,Entradas!$H$1:$I$412,2,FALSE))</f>
        <v>44957</v>
      </c>
      <c r="U469" s="98"/>
      <c r="V469" s="98">
        <v>1</v>
      </c>
      <c r="W469" s="105"/>
    </row>
    <row r="470" spans="1:23" ht="15.75" hidden="1" customHeight="1" outlineLevel="1">
      <c r="A470" s="95">
        <v>44669</v>
      </c>
      <c r="B470" s="95" t="s">
        <v>276</v>
      </c>
      <c r="C470" s="98">
        <v>1218717935</v>
      </c>
      <c r="D470" s="17" t="str">
        <f>IF(ISERROR(VLOOKUP('Salidas Pacientes'!$C470,'BD Pacientes'!$A:I,2,FALSE)),"",VLOOKUP('Salidas Pacientes'!$C470,'BD Pacientes'!$A:I,2,FALSE))</f>
        <v>RC</v>
      </c>
      <c r="E470" s="16" t="str">
        <f>IF(ISERROR(VLOOKUP('Salidas Pacientes'!$C470,'BD Pacientes'!$A:I,3,FALSE)),"",VLOOKUP('Salidas Pacientes'!$C470,'BD Pacientes'!$A:I,3,FALSE))</f>
        <v>TOMAS OROZCO HERRERA</v>
      </c>
      <c r="F470" s="17" t="str">
        <f>IF(ISERROR(VLOOKUP('Salidas Pacientes'!$C470,'BD Pacientes'!$A:I,4,FALSE)),"",VLOOKUP('Salidas Pacientes'!$C470,'BD Pacientes'!$A:I,4,FALSE))</f>
        <v>M</v>
      </c>
      <c r="G470" s="95">
        <f>IF(ISERROR(VLOOKUP('Salidas Pacientes'!$C470,'BD Pacientes'!$A:I,5,FALSE)),"",VLOOKUP('Salidas Pacientes'!$C470,'BD Pacientes'!$A:I,5,FALSE))</f>
        <v>0</v>
      </c>
      <c r="H470" s="95" t="str">
        <f t="shared" ca="1" si="0"/>
        <v>123 año, 7 mes</v>
      </c>
      <c r="I470" s="97" t="str">
        <f>IF(ISERROR(VLOOKUP('Salidas Pacientes'!$C470,'BD Pacientes'!$A:$I,6,FALSE)),"",VLOOKUP('Salidas Pacientes'!$C470,'BD Pacientes'!$A:$I,6,FALSE))</f>
        <v>CRA 85C #14A-116</v>
      </c>
      <c r="J470" s="98">
        <f>IF(ISERROR(VLOOKUP('Salidas Pacientes'!$C470,'BD Pacientes'!$A:$I,7,FALSE)),"",VLOOKUP('Salidas Pacientes'!$C470,'BD Pacientes'!$A:$I,7,FALSE))</f>
        <v>0</v>
      </c>
      <c r="K470" s="99">
        <f>IF(ISERROR(VLOOKUP('Salidas Pacientes'!$C470,'BD Pacientes'!$A:$I,8,FALSE)),"",VLOOKUP('Salidas Pacientes'!$C470,'BD Pacientes'!$A:$I,8,FALSE))</f>
        <v>0</v>
      </c>
      <c r="L470" s="17">
        <f>IF(ISERROR(VLOOKUP('Salidas Pacientes'!$C470,'BD Pacientes'!$A:$I,9,FALSE)),"",VLOOKUP('Salidas Pacientes'!$C470,'BD Pacientes'!$A:$I,9,FALSE))</f>
        <v>0</v>
      </c>
      <c r="M470" s="17" t="s">
        <v>85</v>
      </c>
      <c r="N470" s="16" t="str">
        <f>IF(ISERROR(VLOOKUP('Salidas Pacientes'!$M470,Inventario!$A$2:$M$21,2,FALSE)),"",VLOOKUP('Salidas Pacientes'!$M470,Inventario!$A$2:$M$21,2,FALSE))</f>
        <v xml:space="preserve">Avaxim 80 </v>
      </c>
      <c r="O470" s="16" t="str">
        <f>IF(ISERROR(VLOOKUP('Salidas Pacientes'!$M470,Inventario!$A$2:$M$21,3,FALSE)),"",VLOOKUP('Salidas Pacientes'!$M470,Inventario!$A$2:$M$21,3,FALSE))</f>
        <v>Hepatitis A niño</v>
      </c>
      <c r="P470" s="100" t="str">
        <f>IF(ISERROR(VLOOKUP('Salidas Pacientes'!$M470,Inventario!$A$2:$M$21,4,FALSE)),"",VLOOKUP('Salidas Pacientes'!$M470,Inventario!$A$2:$M$21,4,FALSE))</f>
        <v>IPS FARALLONES</v>
      </c>
      <c r="Q470" s="100" t="str">
        <f>IF(ISERROR(VLOOKUP('Salidas Pacientes'!$M470,Inventario!$A$2:$M$21,5,FALSE)),"",VLOOKUP('Salidas Pacientes'!$M470,Inventario!$A$2:$M$21,5,FALSE))</f>
        <v>Sanofi</v>
      </c>
      <c r="R470" s="17" t="str">
        <f>IF(ISERROR(VLOOKUP('Salidas Pacientes'!$M470,Inventario!$A$2:$M$21,6,FALSE)),"",VLOOKUP('Salidas Pacientes'!$M470,Inventario!$A$2:$M$21,6,FALSE))</f>
        <v>2500</v>
      </c>
      <c r="S470" s="101" t="s">
        <v>183</v>
      </c>
      <c r="T470" s="102">
        <f>IF(ISERROR(VLOOKUP('Salidas Pacientes'!$S470,Entradas!$H$1:$I$412,2,FALSE)),"",VLOOKUP('Salidas Pacientes'!$S470,Entradas!$H$1:$I$412,2,FALSE))</f>
        <v>44957</v>
      </c>
      <c r="U470" s="98"/>
      <c r="V470" s="98">
        <v>1</v>
      </c>
      <c r="W470" s="105"/>
    </row>
    <row r="471" spans="1:23" ht="15.75" hidden="1" customHeight="1" outlineLevel="1">
      <c r="A471" s="95">
        <v>44669</v>
      </c>
      <c r="B471" s="95" t="s">
        <v>276</v>
      </c>
      <c r="C471" s="98">
        <v>1218717935</v>
      </c>
      <c r="D471" s="17" t="str">
        <f>IF(ISERROR(VLOOKUP('Salidas Pacientes'!$C471,'BD Pacientes'!$A:I,2,FALSE)),"",VLOOKUP('Salidas Pacientes'!$C471,'BD Pacientes'!$A:I,2,FALSE))</f>
        <v>RC</v>
      </c>
      <c r="E471" s="16" t="str">
        <f>IF(ISERROR(VLOOKUP('Salidas Pacientes'!$C471,'BD Pacientes'!$A:I,3,FALSE)),"",VLOOKUP('Salidas Pacientes'!$C471,'BD Pacientes'!$A:I,3,FALSE))</f>
        <v>TOMAS OROZCO HERRERA</v>
      </c>
      <c r="F471" s="17" t="str">
        <f>IF(ISERROR(VLOOKUP('Salidas Pacientes'!$C471,'BD Pacientes'!$A:I,4,FALSE)),"",VLOOKUP('Salidas Pacientes'!$C471,'BD Pacientes'!$A:I,4,FALSE))</f>
        <v>M</v>
      </c>
      <c r="G471" s="95">
        <f>IF(ISERROR(VLOOKUP('Salidas Pacientes'!$C471,'BD Pacientes'!$A:I,5,FALSE)),"",VLOOKUP('Salidas Pacientes'!$C471,'BD Pacientes'!$A:I,5,FALSE))</f>
        <v>0</v>
      </c>
      <c r="H471" s="95" t="str">
        <f t="shared" ca="1" si="0"/>
        <v>123 año, 7 mes</v>
      </c>
      <c r="I471" s="97" t="str">
        <f>IF(ISERROR(VLOOKUP('Salidas Pacientes'!$C471,'BD Pacientes'!$A:$I,6,FALSE)),"",VLOOKUP('Salidas Pacientes'!$C471,'BD Pacientes'!$A:$I,6,FALSE))</f>
        <v>CRA 85C #14A-116</v>
      </c>
      <c r="J471" s="98">
        <f>IF(ISERROR(VLOOKUP('Salidas Pacientes'!$C471,'BD Pacientes'!$A:$I,7,FALSE)),"",VLOOKUP('Salidas Pacientes'!$C471,'BD Pacientes'!$A:$I,7,FALSE))</f>
        <v>0</v>
      </c>
      <c r="K471" s="99">
        <f>IF(ISERROR(VLOOKUP('Salidas Pacientes'!$C471,'BD Pacientes'!$A:$I,8,FALSE)),"",VLOOKUP('Salidas Pacientes'!$C471,'BD Pacientes'!$A:$I,8,FALSE))</f>
        <v>0</v>
      </c>
      <c r="L471" s="17">
        <f>IF(ISERROR(VLOOKUP('Salidas Pacientes'!$C471,'BD Pacientes'!$A:$I,9,FALSE)),"",VLOOKUP('Salidas Pacientes'!$C471,'BD Pacientes'!$A:$I,9,FALSE))</f>
        <v>0</v>
      </c>
      <c r="M471" s="17" t="s">
        <v>89</v>
      </c>
      <c r="N471" s="16" t="str">
        <f>IF(ISERROR(VLOOKUP('Salidas Pacientes'!$M471,Inventario!$A$2:$M$21,2,FALSE)),"",VLOOKUP('Salidas Pacientes'!$M471,Inventario!$A$2:$M$21,2,FALSE))</f>
        <v>Fluquadri</v>
      </c>
      <c r="O471" s="16" t="str">
        <f>IF(ISERROR(VLOOKUP('Salidas Pacientes'!$M471,Inventario!$A$2:$M$21,3,FALSE)),"",VLOOKUP('Salidas Pacientes'!$M471,Inventario!$A$2:$M$21,3,FALSE))</f>
        <v>Influenza</v>
      </c>
      <c r="P471" s="100" t="str">
        <f>IF(ISERROR(VLOOKUP('Salidas Pacientes'!$M471,Inventario!$A$2:$M$21,4,FALSE)),"",VLOOKUP('Salidas Pacientes'!$M471,Inventario!$A$2:$M$21,4,FALSE))</f>
        <v>IPS FARALLONES</v>
      </c>
      <c r="Q471" s="100" t="str">
        <f>IF(ISERROR(VLOOKUP('Salidas Pacientes'!$M471,Inventario!$A$2:$M$21,5,FALSE)),"",VLOOKUP('Salidas Pacientes'!$M471,Inventario!$A$2:$M$21,5,FALSE))</f>
        <v>Sanofi</v>
      </c>
      <c r="R471" s="17" t="str">
        <f>IF(ISERROR(VLOOKUP('Salidas Pacientes'!$M471,Inventario!$A$2:$M$21,6,FALSE)),"",VLOOKUP('Salidas Pacientes'!$M471,Inventario!$A$2:$M$21,6,FALSE))</f>
        <v>164992</v>
      </c>
      <c r="S471" s="101" t="s">
        <v>291</v>
      </c>
      <c r="T471" s="102" t="str">
        <f>IF(ISERROR(VLOOKUP('Salidas Pacientes'!$S471,Entradas!$H$1:$I$412,2,FALSE)),"",VLOOKUP('Salidas Pacientes'!$S471,Entradas!$H$1:$I$412,2,FALSE))</f>
        <v/>
      </c>
      <c r="U471" s="98"/>
      <c r="V471" s="98">
        <v>1</v>
      </c>
      <c r="W471" s="105"/>
    </row>
    <row r="472" spans="1:23" ht="15.75" hidden="1" customHeight="1" outlineLevel="1">
      <c r="A472" s="95">
        <v>44669</v>
      </c>
      <c r="B472" s="95" t="s">
        <v>276</v>
      </c>
      <c r="C472" s="98">
        <v>1232818096</v>
      </c>
      <c r="D472" s="17" t="str">
        <f>IF(ISERROR(VLOOKUP('Salidas Pacientes'!$C472,'BD Pacientes'!$A:I,2,FALSE)),"",VLOOKUP('Salidas Pacientes'!$C472,'BD Pacientes'!$A:I,2,FALSE))</f>
        <v>RC</v>
      </c>
      <c r="E472" s="16" t="str">
        <f>IF(ISERROR(VLOOKUP('Salidas Pacientes'!$C472,'BD Pacientes'!$A:I,3,FALSE)),"",VLOOKUP('Salidas Pacientes'!$C472,'BD Pacientes'!$A:I,3,FALSE))</f>
        <v>MATIAS ORREGO CHAVERRA</v>
      </c>
      <c r="F472" s="17" t="str">
        <f>IF(ISERROR(VLOOKUP('Salidas Pacientes'!$C472,'BD Pacientes'!$A:I,4,FALSE)),"",VLOOKUP('Salidas Pacientes'!$C472,'BD Pacientes'!$A:I,4,FALSE))</f>
        <v>M</v>
      </c>
      <c r="G472" s="95">
        <f>IF(ISERROR(VLOOKUP('Salidas Pacientes'!$C472,'BD Pacientes'!$A:I,5,FALSE)),"",VLOOKUP('Salidas Pacientes'!$C472,'BD Pacientes'!$A:I,5,FALSE))</f>
        <v>44502</v>
      </c>
      <c r="H472" s="95" t="str">
        <f t="shared" ca="1" si="0"/>
        <v>1 año, 9 mes</v>
      </c>
      <c r="I472" s="97" t="str">
        <f>IF(ISERROR(VLOOKUP('Salidas Pacientes'!$C472,'BD Pacientes'!$A:$I,6,FALSE)),"",VLOOKUP('Salidas Pacientes'!$C472,'BD Pacientes'!$A:$I,6,FALSE))</f>
        <v>CRA 11 #1F-21 JAMUNDI</v>
      </c>
      <c r="J472" s="98">
        <f>IF(ISERROR(VLOOKUP('Salidas Pacientes'!$C472,'BD Pacientes'!$A:$I,7,FALSE)),"",VLOOKUP('Salidas Pacientes'!$C472,'BD Pacientes'!$A:$I,7,FALSE))</f>
        <v>1130642634</v>
      </c>
      <c r="K472" s="99" t="str">
        <f>IF(ISERROR(VLOOKUP('Salidas Pacientes'!$C472,'BD Pacientes'!$A:$I,8,FALSE)),"",VLOOKUP('Salidas Pacientes'!$C472,'BD Pacientes'!$A:$I,8,FALSE))</f>
        <v>JESSICA CHAVERRA</v>
      </c>
      <c r="L472" s="17">
        <f>IF(ISERROR(VLOOKUP('Salidas Pacientes'!$C472,'BD Pacientes'!$A:$I,9,FALSE)),"",VLOOKUP('Salidas Pacientes'!$C472,'BD Pacientes'!$A:$I,9,FALSE))</f>
        <v>3113738931</v>
      </c>
      <c r="M472" s="17" t="s">
        <v>47</v>
      </c>
      <c r="N472" s="16" t="str">
        <f>IF(ISERROR(VLOOKUP('Salidas Pacientes'!$M472,Inventario!$A$2:$M$21,2,FALSE)),"",VLOOKUP('Salidas Pacientes'!$M472,Inventario!$A$2:$M$21,2,FALSE))</f>
        <v>Nimenrix</v>
      </c>
      <c r="O472" s="16" t="str">
        <f>IF(ISERROR(VLOOKUP('Salidas Pacientes'!$M472,Inventario!$A$2:$M$21,3,FALSE)),"",VLOOKUP('Salidas Pacientes'!$M472,Inventario!$A$2:$M$21,3,FALSE))</f>
        <v>Meningococo</v>
      </c>
      <c r="P472" s="100" t="str">
        <f>IF(ISERROR(VLOOKUP('Salidas Pacientes'!$M472,Inventario!$A$2:$M$21,4,FALSE)),"",VLOOKUP('Salidas Pacientes'!$M472,Inventario!$A$2:$M$21,4,FALSE))</f>
        <v>Cobo Medical</v>
      </c>
      <c r="Q472" s="100" t="str">
        <f>IF(ISERROR(VLOOKUP('Salidas Pacientes'!$M472,Inventario!$A$2:$M$21,5,FALSE)),"",VLOOKUP('Salidas Pacientes'!$M472,Inventario!$A$2:$M$21,5,FALSE))</f>
        <v>Pfizer</v>
      </c>
      <c r="R472" s="17" t="str">
        <f>IF(ISERROR(VLOOKUP('Salidas Pacientes'!$M472,Inventario!$A$2:$M$21,6,FALSE)),"",VLOOKUP('Salidas Pacientes'!$M472,Inventario!$A$2:$M$21,6,FALSE))</f>
        <v>3904</v>
      </c>
      <c r="S472" s="101" t="s">
        <v>173</v>
      </c>
      <c r="T472" s="102">
        <f>IF(ISERROR(VLOOKUP('Salidas Pacientes'!$S472,Entradas!$H$1:$I$412,2,FALSE)),"",VLOOKUP('Salidas Pacientes'!$S472,Entradas!$H$1:$I$412,2,FALSE))</f>
        <v>45077</v>
      </c>
      <c r="U472" s="98"/>
      <c r="V472" s="98">
        <v>1</v>
      </c>
      <c r="W472" s="105"/>
    </row>
    <row r="473" spans="1:23" ht="15.75" hidden="1" customHeight="1" outlineLevel="1">
      <c r="A473" s="95">
        <v>44669</v>
      </c>
      <c r="B473" s="95" t="s">
        <v>276</v>
      </c>
      <c r="C473" s="98">
        <v>1014891350</v>
      </c>
      <c r="D473" s="17" t="str">
        <f>IF(ISERROR(VLOOKUP('Salidas Pacientes'!$C473,'BD Pacientes'!$A:I,2,FALSE)),"",VLOOKUP('Salidas Pacientes'!$C473,'BD Pacientes'!$A:I,2,FALSE))</f>
        <v>RC</v>
      </c>
      <c r="E473" s="16" t="str">
        <f>IF(ISERROR(VLOOKUP('Salidas Pacientes'!$C473,'BD Pacientes'!$A:I,3,FALSE)),"",VLOOKUP('Salidas Pacientes'!$C473,'BD Pacientes'!$A:I,3,FALSE))</f>
        <v>MARIANA CARABALI NIETO</v>
      </c>
      <c r="F473" s="17" t="str">
        <f>IF(ISERROR(VLOOKUP('Salidas Pacientes'!$C473,'BD Pacientes'!$A:I,4,FALSE)),"",VLOOKUP('Salidas Pacientes'!$C473,'BD Pacientes'!$A:I,4,FALSE))</f>
        <v>F</v>
      </c>
      <c r="G473" s="95">
        <f>IF(ISERROR(VLOOKUP('Salidas Pacientes'!$C473,'BD Pacientes'!$A:I,5,FALSE)),"",VLOOKUP('Salidas Pacientes'!$C473,'BD Pacientes'!$A:I,5,FALSE))</f>
        <v>0</v>
      </c>
      <c r="H473" s="95" t="str">
        <f t="shared" ca="1" si="0"/>
        <v>123 año, 7 mes</v>
      </c>
      <c r="I473" s="97" t="str">
        <f>IF(ISERROR(VLOOKUP('Salidas Pacientes'!$C473,'BD Pacientes'!$A:$I,6,FALSE)),"",VLOOKUP('Salidas Pacientes'!$C473,'BD Pacientes'!$A:$I,6,FALSE))</f>
        <v>CRA 117 #9-67</v>
      </c>
      <c r="J473" s="98">
        <f>IF(ISERROR(VLOOKUP('Salidas Pacientes'!$C473,'BD Pacientes'!$A:$I,7,FALSE)),"",VLOOKUP('Salidas Pacientes'!$C473,'BD Pacientes'!$A:$I,7,FALSE))</f>
        <v>0</v>
      </c>
      <c r="K473" s="99">
        <f>IF(ISERROR(VLOOKUP('Salidas Pacientes'!$C473,'BD Pacientes'!$A:$I,8,FALSE)),"",VLOOKUP('Salidas Pacientes'!$C473,'BD Pacientes'!$A:$I,8,FALSE))</f>
        <v>0</v>
      </c>
      <c r="L473" s="17">
        <f>IF(ISERROR(VLOOKUP('Salidas Pacientes'!$C473,'BD Pacientes'!$A:$I,9,FALSE)),"",VLOOKUP('Salidas Pacientes'!$C473,'BD Pacientes'!$A:$I,9,FALSE))</f>
        <v>0</v>
      </c>
      <c r="M473" s="17" t="s">
        <v>89</v>
      </c>
      <c r="N473" s="16" t="str">
        <f>IF(ISERROR(VLOOKUP('Salidas Pacientes'!$M473,Inventario!$A$2:$M$21,2,FALSE)),"",VLOOKUP('Salidas Pacientes'!$M473,Inventario!$A$2:$M$21,2,FALSE))</f>
        <v>Fluquadri</v>
      </c>
      <c r="O473" s="16" t="str">
        <f>IF(ISERROR(VLOOKUP('Salidas Pacientes'!$M473,Inventario!$A$2:$M$21,3,FALSE)),"",VLOOKUP('Salidas Pacientes'!$M473,Inventario!$A$2:$M$21,3,FALSE))</f>
        <v>Influenza</v>
      </c>
      <c r="P473" s="100" t="str">
        <f>IF(ISERROR(VLOOKUP('Salidas Pacientes'!$M473,Inventario!$A$2:$M$21,4,FALSE)),"",VLOOKUP('Salidas Pacientes'!$M473,Inventario!$A$2:$M$21,4,FALSE))</f>
        <v>IPS FARALLONES</v>
      </c>
      <c r="Q473" s="100" t="str">
        <f>IF(ISERROR(VLOOKUP('Salidas Pacientes'!$M473,Inventario!$A$2:$M$21,5,FALSE)),"",VLOOKUP('Salidas Pacientes'!$M473,Inventario!$A$2:$M$21,5,FALSE))</f>
        <v>Sanofi</v>
      </c>
      <c r="R473" s="17" t="str">
        <f>IF(ISERROR(VLOOKUP('Salidas Pacientes'!$M473,Inventario!$A$2:$M$21,6,FALSE)),"",VLOOKUP('Salidas Pacientes'!$M473,Inventario!$A$2:$M$21,6,FALSE))</f>
        <v>164992</v>
      </c>
      <c r="S473" s="101" t="s">
        <v>291</v>
      </c>
      <c r="T473" s="102" t="str">
        <f>IF(ISERROR(VLOOKUP('Salidas Pacientes'!$S473,Entradas!$H$1:$I$412,2,FALSE)),"",VLOOKUP('Salidas Pacientes'!$S473,Entradas!$H$1:$I$412,2,FALSE))</f>
        <v/>
      </c>
      <c r="U473" s="98"/>
      <c r="V473" s="98">
        <v>1</v>
      </c>
      <c r="W473" s="105"/>
    </row>
    <row r="474" spans="1:23" ht="15.75" hidden="1" customHeight="1" outlineLevel="1">
      <c r="A474" s="95">
        <v>44669</v>
      </c>
      <c r="B474" s="95" t="s">
        <v>276</v>
      </c>
      <c r="C474" s="98">
        <v>1087840615</v>
      </c>
      <c r="D474" s="17" t="str">
        <f>IF(ISERROR(VLOOKUP('Salidas Pacientes'!$C474,'BD Pacientes'!$A:I,2,FALSE)),"",VLOOKUP('Salidas Pacientes'!$C474,'BD Pacientes'!$A:I,2,FALSE))</f>
        <v>RC</v>
      </c>
      <c r="E474" s="16" t="str">
        <f>IF(ISERROR(VLOOKUP('Salidas Pacientes'!$C474,'BD Pacientes'!$A:I,3,FALSE)),"",VLOOKUP('Salidas Pacientes'!$C474,'BD Pacientes'!$A:I,3,FALSE))</f>
        <v>MARIA DEL MAR QUIÑONEZ ARAUJO</v>
      </c>
      <c r="F474" s="17" t="str">
        <f>IF(ISERROR(VLOOKUP('Salidas Pacientes'!$C474,'BD Pacientes'!$A:I,4,FALSE)),"",VLOOKUP('Salidas Pacientes'!$C474,'BD Pacientes'!$A:I,4,FALSE))</f>
        <v>F</v>
      </c>
      <c r="G474" s="95">
        <f>IF(ISERROR(VLOOKUP('Salidas Pacientes'!$C474,'BD Pacientes'!$A:I,5,FALSE)),"",VLOOKUP('Salidas Pacientes'!$C474,'BD Pacientes'!$A:I,5,FALSE))</f>
        <v>44339</v>
      </c>
      <c r="H474" s="95" t="str">
        <f t="shared" ca="1" si="0"/>
        <v>2 año, 3 mes</v>
      </c>
      <c r="I474" s="97" t="str">
        <f>IF(ISERROR(VLOOKUP('Salidas Pacientes'!$C474,'BD Pacientes'!$A:$I,6,FALSE)),"",VLOOKUP('Salidas Pacientes'!$C474,'BD Pacientes'!$A:$I,6,FALSE))</f>
        <v>CALLE 45 # 86-35</v>
      </c>
      <c r="J474" s="98">
        <f>IF(ISERROR(VLOOKUP('Salidas Pacientes'!$C474,'BD Pacientes'!$A:$I,7,FALSE)),"",VLOOKUP('Salidas Pacientes'!$C474,'BD Pacientes'!$A:$I,7,FALSE))</f>
        <v>0</v>
      </c>
      <c r="K474" s="99" t="str">
        <f>IF(ISERROR(VLOOKUP('Salidas Pacientes'!$C474,'BD Pacientes'!$A:$I,8,FALSE)),"",VLOOKUP('Salidas Pacientes'!$C474,'BD Pacientes'!$A:$I,8,FALSE))</f>
        <v>ANGELA ARAUJO</v>
      </c>
      <c r="L474" s="17">
        <f>IF(ISERROR(VLOOKUP('Salidas Pacientes'!$C474,'BD Pacientes'!$A:$I,9,FALSE)),"",VLOOKUP('Salidas Pacientes'!$C474,'BD Pacientes'!$A:$I,9,FALSE))</f>
        <v>3147281189</v>
      </c>
      <c r="M474" s="17" t="s">
        <v>89</v>
      </c>
      <c r="N474" s="16" t="str">
        <f>IF(ISERROR(VLOOKUP('Salidas Pacientes'!$M474,Inventario!$A$2:$M$21,2,FALSE)),"",VLOOKUP('Salidas Pacientes'!$M474,Inventario!$A$2:$M$21,2,FALSE))</f>
        <v>Fluquadri</v>
      </c>
      <c r="O474" s="16" t="str">
        <f>IF(ISERROR(VLOOKUP('Salidas Pacientes'!$M474,Inventario!$A$2:$M$21,3,FALSE)),"",VLOOKUP('Salidas Pacientes'!$M474,Inventario!$A$2:$M$21,3,FALSE))</f>
        <v>Influenza</v>
      </c>
      <c r="P474" s="100" t="str">
        <f>IF(ISERROR(VLOOKUP('Salidas Pacientes'!$M474,Inventario!$A$2:$M$21,4,FALSE)),"",VLOOKUP('Salidas Pacientes'!$M474,Inventario!$A$2:$M$21,4,FALSE))</f>
        <v>IPS FARALLONES</v>
      </c>
      <c r="Q474" s="100" t="str">
        <f>IF(ISERROR(VLOOKUP('Salidas Pacientes'!$M474,Inventario!$A$2:$M$21,5,FALSE)),"",VLOOKUP('Salidas Pacientes'!$M474,Inventario!$A$2:$M$21,5,FALSE))</f>
        <v>Sanofi</v>
      </c>
      <c r="R474" s="17" t="str">
        <f>IF(ISERROR(VLOOKUP('Salidas Pacientes'!$M474,Inventario!$A$2:$M$21,6,FALSE)),"",VLOOKUP('Salidas Pacientes'!$M474,Inventario!$A$2:$M$21,6,FALSE))</f>
        <v>164992</v>
      </c>
      <c r="S474" s="101" t="s">
        <v>291</v>
      </c>
      <c r="T474" s="102" t="str">
        <f>IF(ISERROR(VLOOKUP('Salidas Pacientes'!$S474,Entradas!$H$1:$I$412,2,FALSE)),"",VLOOKUP('Salidas Pacientes'!$S474,Entradas!$H$1:$I$412,2,FALSE))</f>
        <v/>
      </c>
      <c r="U474" s="98"/>
      <c r="V474" s="98">
        <v>1</v>
      </c>
      <c r="W474" s="105"/>
    </row>
    <row r="475" spans="1:23" ht="15.75" hidden="1" customHeight="1" outlineLevel="1">
      <c r="A475" s="95">
        <v>44669</v>
      </c>
      <c r="B475" s="95" t="s">
        <v>276</v>
      </c>
      <c r="C475" s="98">
        <v>669376083</v>
      </c>
      <c r="D475" s="17" t="str">
        <f>IF(ISERROR(VLOOKUP('Salidas Pacientes'!$C475,'BD Pacientes'!$A:I,2,FALSE)),"",VLOOKUP('Salidas Pacientes'!$C475,'BD Pacientes'!$A:I,2,FALSE))</f>
        <v>PA</v>
      </c>
      <c r="E475" s="16" t="str">
        <f>IF(ISERROR(VLOOKUP('Salidas Pacientes'!$C475,'BD Pacientes'!$A:I,3,FALSE)),"",VLOOKUP('Salidas Pacientes'!$C475,'BD Pacientes'!$A:I,3,FALSE))</f>
        <v>MACARENA ALVAREZ ARDILA</v>
      </c>
      <c r="F475" s="17" t="str">
        <f>IF(ISERROR(VLOOKUP('Salidas Pacientes'!$C475,'BD Pacientes'!$A:I,4,FALSE)),"",VLOOKUP('Salidas Pacientes'!$C475,'BD Pacientes'!$A:I,4,FALSE))</f>
        <v>F</v>
      </c>
      <c r="G475" s="95">
        <f>IF(ISERROR(VLOOKUP('Salidas Pacientes'!$C475,'BD Pacientes'!$A:I,5,FALSE)),"",VLOOKUP('Salidas Pacientes'!$C475,'BD Pacientes'!$A:I,5,FALSE))</f>
        <v>44722</v>
      </c>
      <c r="H475" s="95" t="str">
        <f t="shared" ca="1" si="0"/>
        <v>1 año, 2 mes</v>
      </c>
      <c r="I475" s="97" t="str">
        <f>IF(ISERROR(VLOOKUP('Salidas Pacientes'!$C475,'BD Pacientes'!$A:$I,6,FALSE)),"",VLOOKUP('Salidas Pacientes'!$C475,'BD Pacientes'!$A:$I,6,FALSE))</f>
        <v>CALLE 48 # 23-21</v>
      </c>
      <c r="J475" s="98">
        <f>IF(ISERROR(VLOOKUP('Salidas Pacientes'!$C475,'BD Pacientes'!$A:$I,7,FALSE)),"",VLOOKUP('Salidas Pacientes'!$C475,'BD Pacientes'!$A:$I,7,FALSE))</f>
        <v>0</v>
      </c>
      <c r="K475" s="99" t="str">
        <f>IF(ISERROR(VLOOKUP('Salidas Pacientes'!$C475,'BD Pacientes'!$A:$I,8,FALSE)),"",VLOOKUP('Salidas Pacientes'!$C475,'BD Pacientes'!$A:$I,8,FALSE))</f>
        <v xml:space="preserve">JENNIFER ARDILA </v>
      </c>
      <c r="L475" s="17">
        <f>IF(ISERROR(VLOOKUP('Salidas Pacientes'!$C475,'BD Pacientes'!$A:$I,9,FALSE)),"",VLOOKUP('Salidas Pacientes'!$C475,'BD Pacientes'!$A:$I,9,FALSE))</f>
        <v>3104644814</v>
      </c>
      <c r="M475" s="17" t="s">
        <v>77</v>
      </c>
      <c r="N475" s="16" t="str">
        <f>IF(ISERROR(VLOOKUP('Salidas Pacientes'!$M475,Inventario!$A$2:$M$21,2,FALSE)),"",VLOOKUP('Salidas Pacientes'!$M475,Inventario!$A$2:$M$21,2,FALSE))</f>
        <v>Hexaxim</v>
      </c>
      <c r="O475" s="16" t="str">
        <f>IF(ISERROR(VLOOKUP('Salidas Pacientes'!$M475,Inventario!$A$2:$M$21,3,FALSE)),"",VLOOKUP('Salidas Pacientes'!$M475,Inventario!$A$2:$M$21,3,FALSE))</f>
        <v>DPAT + VPI + HIB + HB</v>
      </c>
      <c r="P475" s="100" t="str">
        <f>IF(ISERROR(VLOOKUP('Salidas Pacientes'!$M475,Inventario!$A$2:$M$21,4,FALSE)),"",VLOOKUP('Salidas Pacientes'!$M475,Inventario!$A$2:$M$21,4,FALSE))</f>
        <v>IPS FARALLONES</v>
      </c>
      <c r="Q475" s="100" t="str">
        <f>IF(ISERROR(VLOOKUP('Salidas Pacientes'!$M475,Inventario!$A$2:$M$21,5,FALSE)),"",VLOOKUP('Salidas Pacientes'!$M475,Inventario!$A$2:$M$21,5,FALSE))</f>
        <v>Sanofi</v>
      </c>
      <c r="R475" s="17" t="str">
        <f>IF(ISERROR(VLOOKUP('Salidas Pacientes'!$M475,Inventario!$A$2:$M$21,6,FALSE)),"",VLOOKUP('Salidas Pacientes'!$M475,Inventario!$A$2:$M$21,6,FALSE))</f>
        <v>3800</v>
      </c>
      <c r="S475" s="101" t="s">
        <v>198</v>
      </c>
      <c r="T475" s="102">
        <f>IF(ISERROR(VLOOKUP('Salidas Pacientes'!$S475,Entradas!$H$1:$I$412,2,FALSE)),"",VLOOKUP('Salidas Pacientes'!$S475,Entradas!$H$1:$I$412,2,FALSE))</f>
        <v>45130</v>
      </c>
      <c r="U475" s="98"/>
      <c r="V475" s="98">
        <v>1</v>
      </c>
      <c r="W475" s="105"/>
    </row>
    <row r="476" spans="1:23" ht="15.75" hidden="1" customHeight="1" outlineLevel="1">
      <c r="A476" s="95">
        <v>44669</v>
      </c>
      <c r="B476" s="95" t="s">
        <v>276</v>
      </c>
      <c r="C476" s="98">
        <v>669376083</v>
      </c>
      <c r="D476" s="17" t="str">
        <f>IF(ISERROR(VLOOKUP('Salidas Pacientes'!$C476,'BD Pacientes'!$A:I,2,FALSE)),"",VLOOKUP('Salidas Pacientes'!$C476,'BD Pacientes'!$A:I,2,FALSE))</f>
        <v>PA</v>
      </c>
      <c r="E476" s="16" t="str">
        <f>IF(ISERROR(VLOOKUP('Salidas Pacientes'!$C476,'BD Pacientes'!$A:I,3,FALSE)),"",VLOOKUP('Salidas Pacientes'!$C476,'BD Pacientes'!$A:I,3,FALSE))</f>
        <v>MACARENA ALVAREZ ARDILA</v>
      </c>
      <c r="F476" s="17" t="str">
        <f>IF(ISERROR(VLOOKUP('Salidas Pacientes'!$C476,'BD Pacientes'!$A:I,4,FALSE)),"",VLOOKUP('Salidas Pacientes'!$C476,'BD Pacientes'!$A:I,4,FALSE))</f>
        <v>F</v>
      </c>
      <c r="G476" s="95">
        <f>IF(ISERROR(VLOOKUP('Salidas Pacientes'!$C476,'BD Pacientes'!$A:I,5,FALSE)),"",VLOOKUP('Salidas Pacientes'!$C476,'BD Pacientes'!$A:I,5,FALSE))</f>
        <v>44722</v>
      </c>
      <c r="H476" s="95" t="str">
        <f t="shared" ca="1" si="0"/>
        <v>1 año, 2 mes</v>
      </c>
      <c r="I476" s="97" t="str">
        <f>IF(ISERROR(VLOOKUP('Salidas Pacientes'!$C476,'BD Pacientes'!$A:$I,6,FALSE)),"",VLOOKUP('Salidas Pacientes'!$C476,'BD Pacientes'!$A:$I,6,FALSE))</f>
        <v>CALLE 48 # 23-21</v>
      </c>
      <c r="J476" s="98">
        <f>IF(ISERROR(VLOOKUP('Salidas Pacientes'!$C476,'BD Pacientes'!$A:$I,7,FALSE)),"",VLOOKUP('Salidas Pacientes'!$C476,'BD Pacientes'!$A:$I,7,FALSE))</f>
        <v>0</v>
      </c>
      <c r="K476" s="99" t="str">
        <f>IF(ISERROR(VLOOKUP('Salidas Pacientes'!$C476,'BD Pacientes'!$A:$I,8,FALSE)),"",VLOOKUP('Salidas Pacientes'!$C476,'BD Pacientes'!$A:$I,8,FALSE))</f>
        <v xml:space="preserve">JENNIFER ARDILA </v>
      </c>
      <c r="L476" s="17">
        <f>IF(ISERROR(VLOOKUP('Salidas Pacientes'!$C476,'BD Pacientes'!$A:$I,9,FALSE)),"",VLOOKUP('Salidas Pacientes'!$C476,'BD Pacientes'!$A:$I,9,FALSE))</f>
        <v>3104644814</v>
      </c>
      <c r="M476" s="17" t="s">
        <v>54</v>
      </c>
      <c r="N476" s="16" t="str">
        <f>IF(ISERROR(VLOOKUP('Salidas Pacientes'!$M476,Inventario!$A$2:$M$21,2,FALSE)),"",VLOOKUP('Salidas Pacientes'!$M476,Inventario!$A$2:$M$21,2,FALSE))</f>
        <v>Prevenar</v>
      </c>
      <c r="O476" s="16" t="str">
        <f>IF(ISERROR(VLOOKUP('Salidas Pacientes'!$M476,Inventario!$A$2:$M$21,3,FALSE)),"",VLOOKUP('Salidas Pacientes'!$M476,Inventario!$A$2:$M$21,3,FALSE))</f>
        <v>Neumococo 13V</v>
      </c>
      <c r="P476" s="100" t="str">
        <f>IF(ISERROR(VLOOKUP('Salidas Pacientes'!$M476,Inventario!$A$2:$M$21,4,FALSE)),"",VLOOKUP('Salidas Pacientes'!$M476,Inventario!$A$2:$M$21,4,FALSE))</f>
        <v>Cobo Medical</v>
      </c>
      <c r="Q476" s="100" t="str">
        <f>IF(ISERROR(VLOOKUP('Salidas Pacientes'!$M476,Inventario!$A$2:$M$21,5,FALSE)),"",VLOOKUP('Salidas Pacientes'!$M476,Inventario!$A$2:$M$21,5,FALSE))</f>
        <v>Pfizer</v>
      </c>
      <c r="R476" s="17" t="str">
        <f>IF(ISERROR(VLOOKUP('Salidas Pacientes'!$M476,Inventario!$A$2:$M$21,6,FALSE)),"",VLOOKUP('Salidas Pacientes'!$M476,Inventario!$A$2:$M$21,6,FALSE))</f>
        <v>2156</v>
      </c>
      <c r="S476" s="101" t="s">
        <v>192</v>
      </c>
      <c r="T476" s="102">
        <f>IF(ISERROR(VLOOKUP('Salidas Pacientes'!$S476,Entradas!$H$1:$I$412,2,FALSE)),"",VLOOKUP('Salidas Pacientes'!$S476,Entradas!$H$1:$I$412,2,FALSE))</f>
        <v>45199</v>
      </c>
      <c r="U476" s="98"/>
      <c r="V476" s="98">
        <v>1</v>
      </c>
      <c r="W476" s="105"/>
    </row>
    <row r="477" spans="1:23" ht="15.75" hidden="1" customHeight="1" outlineLevel="1">
      <c r="A477" s="95">
        <v>44669</v>
      </c>
      <c r="B477" s="95" t="s">
        <v>276</v>
      </c>
      <c r="C477" s="98">
        <v>669376083</v>
      </c>
      <c r="D477" s="17" t="str">
        <f>IF(ISERROR(VLOOKUP('Salidas Pacientes'!$C477,'BD Pacientes'!$A:I,2,FALSE)),"",VLOOKUP('Salidas Pacientes'!$C477,'BD Pacientes'!$A:I,2,FALSE))</f>
        <v>PA</v>
      </c>
      <c r="E477" s="16" t="str">
        <f>IF(ISERROR(VLOOKUP('Salidas Pacientes'!$C477,'BD Pacientes'!$A:I,3,FALSE)),"",VLOOKUP('Salidas Pacientes'!$C477,'BD Pacientes'!$A:I,3,FALSE))</f>
        <v>MACARENA ALVAREZ ARDILA</v>
      </c>
      <c r="F477" s="17" t="str">
        <f>IF(ISERROR(VLOOKUP('Salidas Pacientes'!$C477,'BD Pacientes'!$A:I,4,FALSE)),"",VLOOKUP('Salidas Pacientes'!$C477,'BD Pacientes'!$A:I,4,FALSE))</f>
        <v>F</v>
      </c>
      <c r="G477" s="95">
        <f>IF(ISERROR(VLOOKUP('Salidas Pacientes'!$C477,'BD Pacientes'!$A:I,5,FALSE)),"",VLOOKUP('Salidas Pacientes'!$C477,'BD Pacientes'!$A:I,5,FALSE))</f>
        <v>44722</v>
      </c>
      <c r="H477" s="95" t="str">
        <f t="shared" ca="1" si="0"/>
        <v>1 año, 2 mes</v>
      </c>
      <c r="I477" s="97" t="str">
        <f>IF(ISERROR(VLOOKUP('Salidas Pacientes'!$C477,'BD Pacientes'!$A:$I,6,FALSE)),"",VLOOKUP('Salidas Pacientes'!$C477,'BD Pacientes'!$A:$I,6,FALSE))</f>
        <v>CALLE 48 # 23-21</v>
      </c>
      <c r="J477" s="98">
        <f>IF(ISERROR(VLOOKUP('Salidas Pacientes'!$C477,'BD Pacientes'!$A:$I,7,FALSE)),"",VLOOKUP('Salidas Pacientes'!$C477,'BD Pacientes'!$A:$I,7,FALSE))</f>
        <v>0</v>
      </c>
      <c r="K477" s="99" t="str">
        <f>IF(ISERROR(VLOOKUP('Salidas Pacientes'!$C477,'BD Pacientes'!$A:$I,8,FALSE)),"",VLOOKUP('Salidas Pacientes'!$C477,'BD Pacientes'!$A:$I,8,FALSE))</f>
        <v xml:space="preserve">JENNIFER ARDILA </v>
      </c>
      <c r="L477" s="17">
        <f>IF(ISERROR(VLOOKUP('Salidas Pacientes'!$C477,'BD Pacientes'!$A:$I,9,FALSE)),"",VLOOKUP('Salidas Pacientes'!$C477,'BD Pacientes'!$A:$I,9,FALSE))</f>
        <v>3104644814</v>
      </c>
      <c r="M477" s="17" t="s">
        <v>96</v>
      </c>
      <c r="N477" s="16" t="str">
        <f>IF(ISERROR(VLOOKUP('Salidas Pacientes'!$M477,Inventario!$A$2:$M$21,2,FALSE)),"",VLOOKUP('Salidas Pacientes'!$M477,Inventario!$A$2:$M$21,2,FALSE))</f>
        <v>Rotateq</v>
      </c>
      <c r="O477" s="16" t="str">
        <f>IF(ISERROR(VLOOKUP('Salidas Pacientes'!$M477,Inventario!$A$2:$M$21,3,FALSE)),"",VLOOKUP('Salidas Pacientes'!$M477,Inventario!$A$2:$M$21,3,FALSE))</f>
        <v>Rotavirus Vivo Atenuado</v>
      </c>
      <c r="P477" s="100" t="str">
        <f>IF(ISERROR(VLOOKUP('Salidas Pacientes'!$M477,Inventario!$A$2:$M$21,4,FALSE)),"",VLOOKUP('Salidas Pacientes'!$M477,Inventario!$A$2:$M$21,4,FALSE))</f>
        <v>IPS FARALLONES</v>
      </c>
      <c r="Q477" s="100" t="str">
        <f>IF(ISERROR(VLOOKUP('Salidas Pacientes'!$M477,Inventario!$A$2:$M$21,5,FALSE)),"",VLOOKUP('Salidas Pacientes'!$M477,Inventario!$A$2:$M$21,5,FALSE))</f>
        <v>Merck</v>
      </c>
      <c r="R477" s="17" t="str">
        <f>IF(ISERROR(VLOOKUP('Salidas Pacientes'!$M477,Inventario!$A$2:$M$21,6,FALSE)),"",VLOOKUP('Salidas Pacientes'!$M477,Inventario!$A$2:$M$21,6,FALSE))</f>
        <v>1800</v>
      </c>
      <c r="S477" s="101" t="s">
        <v>194</v>
      </c>
      <c r="T477" s="102">
        <f>IF(ISERROR(VLOOKUP('Salidas Pacientes'!$S477,Entradas!$H$1:$I$412,2,FALSE)),"",VLOOKUP('Salidas Pacientes'!$S477,Entradas!$H$1:$I$412,2,FALSE))</f>
        <v>45060</v>
      </c>
      <c r="U477" s="98"/>
      <c r="V477" s="98">
        <v>1</v>
      </c>
      <c r="W477" s="105"/>
    </row>
    <row r="478" spans="1:23" ht="15.75" hidden="1" customHeight="1" outlineLevel="1">
      <c r="A478" s="95">
        <v>44669</v>
      </c>
      <c r="B478" s="95" t="s">
        <v>276</v>
      </c>
      <c r="C478" s="98">
        <v>669376083</v>
      </c>
      <c r="D478" s="17" t="str">
        <f>IF(ISERROR(VLOOKUP('Salidas Pacientes'!$C478,'BD Pacientes'!$A:I,2,FALSE)),"",VLOOKUP('Salidas Pacientes'!$C478,'BD Pacientes'!$A:I,2,FALSE))</f>
        <v>PA</v>
      </c>
      <c r="E478" s="16" t="str">
        <f>IF(ISERROR(VLOOKUP('Salidas Pacientes'!$C478,'BD Pacientes'!$A:I,3,FALSE)),"",VLOOKUP('Salidas Pacientes'!$C478,'BD Pacientes'!$A:I,3,FALSE))</f>
        <v>MACARENA ALVAREZ ARDILA</v>
      </c>
      <c r="F478" s="17" t="str">
        <f>IF(ISERROR(VLOOKUP('Salidas Pacientes'!$C478,'BD Pacientes'!$A:I,4,FALSE)),"",VLOOKUP('Salidas Pacientes'!$C478,'BD Pacientes'!$A:I,4,FALSE))</f>
        <v>F</v>
      </c>
      <c r="G478" s="95">
        <f>IF(ISERROR(VLOOKUP('Salidas Pacientes'!$C478,'BD Pacientes'!$A:I,5,FALSE)),"",VLOOKUP('Salidas Pacientes'!$C478,'BD Pacientes'!$A:I,5,FALSE))</f>
        <v>44722</v>
      </c>
      <c r="H478" s="95" t="str">
        <f t="shared" ca="1" si="0"/>
        <v>1 año, 2 mes</v>
      </c>
      <c r="I478" s="97" t="str">
        <f>IF(ISERROR(VLOOKUP('Salidas Pacientes'!$C478,'BD Pacientes'!$A:$I,6,FALSE)),"",VLOOKUP('Salidas Pacientes'!$C478,'BD Pacientes'!$A:$I,6,FALSE))</f>
        <v>CALLE 48 # 23-21</v>
      </c>
      <c r="J478" s="98">
        <f>IF(ISERROR(VLOOKUP('Salidas Pacientes'!$C478,'BD Pacientes'!$A:$I,7,FALSE)),"",VLOOKUP('Salidas Pacientes'!$C478,'BD Pacientes'!$A:$I,7,FALSE))</f>
        <v>0</v>
      </c>
      <c r="K478" s="99" t="str">
        <f>IF(ISERROR(VLOOKUP('Salidas Pacientes'!$C478,'BD Pacientes'!$A:$I,8,FALSE)),"",VLOOKUP('Salidas Pacientes'!$C478,'BD Pacientes'!$A:$I,8,FALSE))</f>
        <v xml:space="preserve">JENNIFER ARDILA </v>
      </c>
      <c r="L478" s="17">
        <f>IF(ISERROR(VLOOKUP('Salidas Pacientes'!$C478,'BD Pacientes'!$A:$I,9,FALSE)),"",VLOOKUP('Salidas Pacientes'!$C478,'BD Pacientes'!$A:$I,9,FALSE))</f>
        <v>3104644814</v>
      </c>
      <c r="M478" s="17" t="s">
        <v>89</v>
      </c>
      <c r="N478" s="16" t="str">
        <f>IF(ISERROR(VLOOKUP('Salidas Pacientes'!$M478,Inventario!$A$2:$M$21,2,FALSE)),"",VLOOKUP('Salidas Pacientes'!$M478,Inventario!$A$2:$M$21,2,FALSE))</f>
        <v>Fluquadri</v>
      </c>
      <c r="O478" s="16" t="str">
        <f>IF(ISERROR(VLOOKUP('Salidas Pacientes'!$M478,Inventario!$A$2:$M$21,3,FALSE)),"",VLOOKUP('Salidas Pacientes'!$M478,Inventario!$A$2:$M$21,3,FALSE))</f>
        <v>Influenza</v>
      </c>
      <c r="P478" s="100" t="str">
        <f>IF(ISERROR(VLOOKUP('Salidas Pacientes'!$M478,Inventario!$A$2:$M$21,4,FALSE)),"",VLOOKUP('Salidas Pacientes'!$M478,Inventario!$A$2:$M$21,4,FALSE))</f>
        <v>IPS FARALLONES</v>
      </c>
      <c r="Q478" s="100" t="str">
        <f>IF(ISERROR(VLOOKUP('Salidas Pacientes'!$M478,Inventario!$A$2:$M$21,5,FALSE)),"",VLOOKUP('Salidas Pacientes'!$M478,Inventario!$A$2:$M$21,5,FALSE))</f>
        <v>Sanofi</v>
      </c>
      <c r="R478" s="17" t="str">
        <f>IF(ISERROR(VLOOKUP('Salidas Pacientes'!$M478,Inventario!$A$2:$M$21,6,FALSE)),"",VLOOKUP('Salidas Pacientes'!$M478,Inventario!$A$2:$M$21,6,FALSE))</f>
        <v>164992</v>
      </c>
      <c r="S478" s="101" t="s">
        <v>291</v>
      </c>
      <c r="T478" s="102" t="str">
        <f>IF(ISERROR(VLOOKUP('Salidas Pacientes'!$S478,Entradas!$H$1:$I$412,2,FALSE)),"",VLOOKUP('Salidas Pacientes'!$S478,Entradas!$H$1:$I$412,2,FALSE))</f>
        <v/>
      </c>
      <c r="U478" s="98"/>
      <c r="V478" s="98">
        <v>1</v>
      </c>
      <c r="W478" s="105"/>
    </row>
    <row r="479" spans="1:23" ht="15.75" hidden="1" customHeight="1" outlineLevel="1">
      <c r="A479" s="95">
        <v>44669</v>
      </c>
      <c r="B479" s="95" t="s">
        <v>276</v>
      </c>
      <c r="C479" s="98">
        <v>1112068898</v>
      </c>
      <c r="D479" s="17" t="str">
        <f>IF(ISERROR(VLOOKUP('Salidas Pacientes'!$C479,'BD Pacientes'!$A:I,2,FALSE)),"",VLOOKUP('Salidas Pacientes'!$C479,'BD Pacientes'!$A:I,2,FALSE))</f>
        <v>RC</v>
      </c>
      <c r="E479" s="16" t="str">
        <f>IF(ISERROR(VLOOKUP('Salidas Pacientes'!$C479,'BD Pacientes'!$A:I,3,FALSE)),"",VLOOKUP('Salidas Pacientes'!$C479,'BD Pacientes'!$A:I,3,FALSE))</f>
        <v>LORENZO BURBANO ARIAS</v>
      </c>
      <c r="F479" s="17" t="str">
        <f>IF(ISERROR(VLOOKUP('Salidas Pacientes'!$C479,'BD Pacientes'!$A:I,4,FALSE)),"",VLOOKUP('Salidas Pacientes'!$C479,'BD Pacientes'!$A:I,4,FALSE))</f>
        <v>M</v>
      </c>
      <c r="G479" s="95">
        <f>IF(ISERROR(VLOOKUP('Salidas Pacientes'!$C479,'BD Pacientes'!$A:I,5,FALSE)),"",VLOOKUP('Salidas Pacientes'!$C479,'BD Pacientes'!$A:I,5,FALSE))</f>
        <v>0</v>
      </c>
      <c r="H479" s="95" t="str">
        <f t="shared" ca="1" si="0"/>
        <v>123 año, 7 mes</v>
      </c>
      <c r="I479" s="97" t="str">
        <f>IF(ISERROR(VLOOKUP('Salidas Pacientes'!$C479,'BD Pacientes'!$A:$I,6,FALSE)),"",VLOOKUP('Salidas Pacientes'!$C479,'BD Pacientes'!$A:$I,6,FALSE))</f>
        <v>CALLE 28 #113-57</v>
      </c>
      <c r="J479" s="98">
        <f>IF(ISERROR(VLOOKUP('Salidas Pacientes'!$C479,'BD Pacientes'!$A:$I,7,FALSE)),"",VLOOKUP('Salidas Pacientes'!$C479,'BD Pacientes'!$A:$I,7,FALSE))</f>
        <v>0</v>
      </c>
      <c r="K479" s="99">
        <f>IF(ISERROR(VLOOKUP('Salidas Pacientes'!$C479,'BD Pacientes'!$A:$I,8,FALSE)),"",VLOOKUP('Salidas Pacientes'!$C479,'BD Pacientes'!$A:$I,8,FALSE))</f>
        <v>0</v>
      </c>
      <c r="L479" s="17">
        <f>IF(ISERROR(VLOOKUP('Salidas Pacientes'!$C479,'BD Pacientes'!$A:$I,9,FALSE)),"",VLOOKUP('Salidas Pacientes'!$C479,'BD Pacientes'!$A:$I,9,FALSE))</f>
        <v>0</v>
      </c>
      <c r="M479" s="17" t="s">
        <v>54</v>
      </c>
      <c r="N479" s="16" t="str">
        <f>IF(ISERROR(VLOOKUP('Salidas Pacientes'!$M479,Inventario!$A$2:$M$21,2,FALSE)),"",VLOOKUP('Salidas Pacientes'!$M479,Inventario!$A$2:$M$21,2,FALSE))</f>
        <v>Prevenar</v>
      </c>
      <c r="O479" s="16" t="str">
        <f>IF(ISERROR(VLOOKUP('Salidas Pacientes'!$M479,Inventario!$A$2:$M$21,3,FALSE)),"",VLOOKUP('Salidas Pacientes'!$M479,Inventario!$A$2:$M$21,3,FALSE))</f>
        <v>Neumococo 13V</v>
      </c>
      <c r="P479" s="100" t="str">
        <f>IF(ISERROR(VLOOKUP('Salidas Pacientes'!$M479,Inventario!$A$2:$M$21,4,FALSE)),"",VLOOKUP('Salidas Pacientes'!$M479,Inventario!$A$2:$M$21,4,FALSE))</f>
        <v>Cobo Medical</v>
      </c>
      <c r="Q479" s="100" t="str">
        <f>IF(ISERROR(VLOOKUP('Salidas Pacientes'!$M479,Inventario!$A$2:$M$21,5,FALSE)),"",VLOOKUP('Salidas Pacientes'!$M479,Inventario!$A$2:$M$21,5,FALSE))</f>
        <v>Pfizer</v>
      </c>
      <c r="R479" s="17" t="str">
        <f>IF(ISERROR(VLOOKUP('Salidas Pacientes'!$M479,Inventario!$A$2:$M$21,6,FALSE)),"",VLOOKUP('Salidas Pacientes'!$M479,Inventario!$A$2:$M$21,6,FALSE))</f>
        <v>2156</v>
      </c>
      <c r="S479" s="101" t="s">
        <v>192</v>
      </c>
      <c r="T479" s="102">
        <f>IF(ISERROR(VLOOKUP('Salidas Pacientes'!$S479,Entradas!$H$1:$I$412,2,FALSE)),"",VLOOKUP('Salidas Pacientes'!$S479,Entradas!$H$1:$I$412,2,FALSE))</f>
        <v>45199</v>
      </c>
      <c r="U479" s="98"/>
      <c r="V479" s="98">
        <v>1</v>
      </c>
      <c r="W479" s="105"/>
    </row>
    <row r="480" spans="1:23" ht="15.75" hidden="1" customHeight="1" outlineLevel="1">
      <c r="A480" s="95">
        <v>44669</v>
      </c>
      <c r="B480" s="95" t="s">
        <v>276</v>
      </c>
      <c r="C480" s="98">
        <v>1112068898</v>
      </c>
      <c r="D480" s="17" t="str">
        <f>IF(ISERROR(VLOOKUP('Salidas Pacientes'!$C480,'BD Pacientes'!$A:I,2,FALSE)),"",VLOOKUP('Salidas Pacientes'!$C480,'BD Pacientes'!$A:I,2,FALSE))</f>
        <v>RC</v>
      </c>
      <c r="E480" s="16" t="str">
        <f>IF(ISERROR(VLOOKUP('Salidas Pacientes'!$C480,'BD Pacientes'!$A:I,3,FALSE)),"",VLOOKUP('Salidas Pacientes'!$C480,'BD Pacientes'!$A:I,3,FALSE))</f>
        <v>LORENZO BURBANO ARIAS</v>
      </c>
      <c r="F480" s="17" t="str">
        <f>IF(ISERROR(VLOOKUP('Salidas Pacientes'!$C480,'BD Pacientes'!$A:I,4,FALSE)),"",VLOOKUP('Salidas Pacientes'!$C480,'BD Pacientes'!$A:I,4,FALSE))</f>
        <v>M</v>
      </c>
      <c r="G480" s="95">
        <f>IF(ISERROR(VLOOKUP('Salidas Pacientes'!$C480,'BD Pacientes'!$A:I,5,FALSE)),"",VLOOKUP('Salidas Pacientes'!$C480,'BD Pacientes'!$A:I,5,FALSE))</f>
        <v>0</v>
      </c>
      <c r="H480" s="95" t="str">
        <f t="shared" ca="1" si="0"/>
        <v>123 año, 7 mes</v>
      </c>
      <c r="I480" s="97" t="str">
        <f>IF(ISERROR(VLOOKUP('Salidas Pacientes'!$C480,'BD Pacientes'!$A:$I,6,FALSE)),"",VLOOKUP('Salidas Pacientes'!$C480,'BD Pacientes'!$A:$I,6,FALSE))</f>
        <v>CALLE 28 #113-57</v>
      </c>
      <c r="J480" s="98">
        <f>IF(ISERROR(VLOOKUP('Salidas Pacientes'!$C480,'BD Pacientes'!$A:$I,7,FALSE)),"",VLOOKUP('Salidas Pacientes'!$C480,'BD Pacientes'!$A:$I,7,FALSE))</f>
        <v>0</v>
      </c>
      <c r="K480" s="99">
        <f>IF(ISERROR(VLOOKUP('Salidas Pacientes'!$C480,'BD Pacientes'!$A:$I,8,FALSE)),"",VLOOKUP('Salidas Pacientes'!$C480,'BD Pacientes'!$A:$I,8,FALSE))</f>
        <v>0</v>
      </c>
      <c r="L480" s="17">
        <f>IF(ISERROR(VLOOKUP('Salidas Pacientes'!$C480,'BD Pacientes'!$A:$I,9,FALSE)),"",VLOOKUP('Salidas Pacientes'!$C480,'BD Pacientes'!$A:$I,9,FALSE))</f>
        <v>0</v>
      </c>
      <c r="M480" s="17" t="s">
        <v>89</v>
      </c>
      <c r="N480" s="16" t="str">
        <f>IF(ISERROR(VLOOKUP('Salidas Pacientes'!$M480,Inventario!$A$2:$M$21,2,FALSE)),"",VLOOKUP('Salidas Pacientes'!$M480,Inventario!$A$2:$M$21,2,FALSE))</f>
        <v>Fluquadri</v>
      </c>
      <c r="O480" s="16" t="str">
        <f>IF(ISERROR(VLOOKUP('Salidas Pacientes'!$M480,Inventario!$A$2:$M$21,3,FALSE)),"",VLOOKUP('Salidas Pacientes'!$M480,Inventario!$A$2:$M$21,3,FALSE))</f>
        <v>Influenza</v>
      </c>
      <c r="P480" s="100" t="str">
        <f>IF(ISERROR(VLOOKUP('Salidas Pacientes'!$M480,Inventario!$A$2:$M$21,4,FALSE)),"",VLOOKUP('Salidas Pacientes'!$M480,Inventario!$A$2:$M$21,4,FALSE))</f>
        <v>IPS FARALLONES</v>
      </c>
      <c r="Q480" s="100" t="str">
        <f>IF(ISERROR(VLOOKUP('Salidas Pacientes'!$M480,Inventario!$A$2:$M$21,5,FALSE)),"",VLOOKUP('Salidas Pacientes'!$M480,Inventario!$A$2:$M$21,5,FALSE))</f>
        <v>Sanofi</v>
      </c>
      <c r="R480" s="17" t="str">
        <f>IF(ISERROR(VLOOKUP('Salidas Pacientes'!$M480,Inventario!$A$2:$M$21,6,FALSE)),"",VLOOKUP('Salidas Pacientes'!$M480,Inventario!$A$2:$M$21,6,FALSE))</f>
        <v>164992</v>
      </c>
      <c r="S480" s="101" t="s">
        <v>291</v>
      </c>
      <c r="T480" s="102" t="str">
        <f>IF(ISERROR(VLOOKUP('Salidas Pacientes'!$S480,Entradas!$H$1:$I$412,2,FALSE)),"",VLOOKUP('Salidas Pacientes'!$S480,Entradas!$H$1:$I$412,2,FALSE))</f>
        <v/>
      </c>
      <c r="U480" s="98"/>
      <c r="V480" s="98">
        <v>1</v>
      </c>
      <c r="W480" s="105"/>
    </row>
    <row r="481" spans="1:23" ht="15.75" hidden="1" customHeight="1" outlineLevel="1">
      <c r="A481" s="95">
        <v>44669</v>
      </c>
      <c r="B481" s="95" t="s">
        <v>276</v>
      </c>
      <c r="C481" s="98">
        <v>1109935859</v>
      </c>
      <c r="D481" s="17" t="str">
        <f>IF(ISERROR(VLOOKUP('Salidas Pacientes'!$C481,'BD Pacientes'!$A:I,2,FALSE)),"",VLOOKUP('Salidas Pacientes'!$C481,'BD Pacientes'!$A:I,2,FALSE))</f>
        <v>RC</v>
      </c>
      <c r="E481" s="16" t="str">
        <f>IF(ISERROR(VLOOKUP('Salidas Pacientes'!$C481,'BD Pacientes'!$A:I,3,FALSE)),"",VLOOKUP('Salidas Pacientes'!$C481,'BD Pacientes'!$A:I,3,FALSE))</f>
        <v>IVANNA RODRIGUEZ CUELLAR</v>
      </c>
      <c r="F481" s="17" t="str">
        <f>IF(ISERROR(VLOOKUP('Salidas Pacientes'!$C481,'BD Pacientes'!$A:I,4,FALSE)),"",VLOOKUP('Salidas Pacientes'!$C481,'BD Pacientes'!$A:I,4,FALSE))</f>
        <v>F</v>
      </c>
      <c r="G481" s="95">
        <f>IF(ISERROR(VLOOKUP('Salidas Pacientes'!$C481,'BD Pacientes'!$A:I,5,FALSE)),"",VLOOKUP('Salidas Pacientes'!$C481,'BD Pacientes'!$A:I,5,FALSE))</f>
        <v>0</v>
      </c>
      <c r="H481" s="95" t="str">
        <f t="shared" ca="1" si="0"/>
        <v>123 año, 7 mes</v>
      </c>
      <c r="I481" s="97" t="str">
        <f>IF(ISERROR(VLOOKUP('Salidas Pacientes'!$C481,'BD Pacientes'!$A:$I,6,FALSE)),"",VLOOKUP('Salidas Pacientes'!$C481,'BD Pacientes'!$A:$I,6,FALSE))</f>
        <v>CALLE 20 # 11-30 APTO 403 T6</v>
      </c>
      <c r="J481" s="98">
        <f>IF(ISERROR(VLOOKUP('Salidas Pacientes'!$C481,'BD Pacientes'!$A:$I,7,FALSE)),"",VLOOKUP('Salidas Pacientes'!$C481,'BD Pacientes'!$A:$I,7,FALSE))</f>
        <v>0</v>
      </c>
      <c r="K481" s="99">
        <f>IF(ISERROR(VLOOKUP('Salidas Pacientes'!$C481,'BD Pacientes'!$A:$I,8,FALSE)),"",VLOOKUP('Salidas Pacientes'!$C481,'BD Pacientes'!$A:$I,8,FALSE))</f>
        <v>0</v>
      </c>
      <c r="L481" s="17">
        <f>IF(ISERROR(VLOOKUP('Salidas Pacientes'!$C481,'BD Pacientes'!$A:$I,9,FALSE)),"",VLOOKUP('Salidas Pacientes'!$C481,'BD Pacientes'!$A:$I,9,FALSE))</f>
        <v>0</v>
      </c>
      <c r="M481" s="17" t="s">
        <v>85</v>
      </c>
      <c r="N481" s="16" t="str">
        <f>IF(ISERROR(VLOOKUP('Salidas Pacientes'!$M481,Inventario!$A$2:$M$21,2,FALSE)),"",VLOOKUP('Salidas Pacientes'!$M481,Inventario!$A$2:$M$21,2,FALSE))</f>
        <v xml:space="preserve">Avaxim 80 </v>
      </c>
      <c r="O481" s="16" t="str">
        <f>IF(ISERROR(VLOOKUP('Salidas Pacientes'!$M481,Inventario!$A$2:$M$21,3,FALSE)),"",VLOOKUP('Salidas Pacientes'!$M481,Inventario!$A$2:$M$21,3,FALSE))</f>
        <v>Hepatitis A niño</v>
      </c>
      <c r="P481" s="100" t="str">
        <f>IF(ISERROR(VLOOKUP('Salidas Pacientes'!$M481,Inventario!$A$2:$M$21,4,FALSE)),"",VLOOKUP('Salidas Pacientes'!$M481,Inventario!$A$2:$M$21,4,FALSE))</f>
        <v>IPS FARALLONES</v>
      </c>
      <c r="Q481" s="100" t="str">
        <f>IF(ISERROR(VLOOKUP('Salidas Pacientes'!$M481,Inventario!$A$2:$M$21,5,FALSE)),"",VLOOKUP('Salidas Pacientes'!$M481,Inventario!$A$2:$M$21,5,FALSE))</f>
        <v>Sanofi</v>
      </c>
      <c r="R481" s="17" t="str">
        <f>IF(ISERROR(VLOOKUP('Salidas Pacientes'!$M481,Inventario!$A$2:$M$21,6,FALSE)),"",VLOOKUP('Salidas Pacientes'!$M481,Inventario!$A$2:$M$21,6,FALSE))</f>
        <v>2500</v>
      </c>
      <c r="S481" s="101" t="s">
        <v>183</v>
      </c>
      <c r="T481" s="102">
        <f>IF(ISERROR(VLOOKUP('Salidas Pacientes'!$S481,Entradas!$H$1:$I$412,2,FALSE)),"",VLOOKUP('Salidas Pacientes'!$S481,Entradas!$H$1:$I$412,2,FALSE))</f>
        <v>44957</v>
      </c>
      <c r="U481" s="98"/>
      <c r="V481" s="98">
        <v>1</v>
      </c>
      <c r="W481" s="105"/>
    </row>
    <row r="482" spans="1:23" ht="15.75" hidden="1" customHeight="1" outlineLevel="1">
      <c r="A482" s="95">
        <v>44669</v>
      </c>
      <c r="B482" s="95" t="s">
        <v>276</v>
      </c>
      <c r="C482" s="98">
        <v>1109935859</v>
      </c>
      <c r="D482" s="17" t="str">
        <f>IF(ISERROR(VLOOKUP('Salidas Pacientes'!$C482,'BD Pacientes'!$A:I,2,FALSE)),"",VLOOKUP('Salidas Pacientes'!$C482,'BD Pacientes'!$A:I,2,FALSE))</f>
        <v>RC</v>
      </c>
      <c r="E482" s="16" t="str">
        <f>IF(ISERROR(VLOOKUP('Salidas Pacientes'!$C482,'BD Pacientes'!$A:I,3,FALSE)),"",VLOOKUP('Salidas Pacientes'!$C482,'BD Pacientes'!$A:I,3,FALSE))</f>
        <v>IVANNA RODRIGUEZ CUELLAR</v>
      </c>
      <c r="F482" s="17" t="str">
        <f>IF(ISERROR(VLOOKUP('Salidas Pacientes'!$C482,'BD Pacientes'!$A:I,4,FALSE)),"",VLOOKUP('Salidas Pacientes'!$C482,'BD Pacientes'!$A:I,4,FALSE))</f>
        <v>F</v>
      </c>
      <c r="G482" s="95">
        <f>IF(ISERROR(VLOOKUP('Salidas Pacientes'!$C482,'BD Pacientes'!$A:I,5,FALSE)),"",VLOOKUP('Salidas Pacientes'!$C482,'BD Pacientes'!$A:I,5,FALSE))</f>
        <v>0</v>
      </c>
      <c r="H482" s="95" t="str">
        <f t="shared" ca="1" si="0"/>
        <v>123 año, 7 mes</v>
      </c>
      <c r="I482" s="97" t="str">
        <f>IF(ISERROR(VLOOKUP('Salidas Pacientes'!$C482,'BD Pacientes'!$A:$I,6,FALSE)),"",VLOOKUP('Salidas Pacientes'!$C482,'BD Pacientes'!$A:$I,6,FALSE))</f>
        <v>CALLE 20 # 11-30 APTO 403 T6</v>
      </c>
      <c r="J482" s="98">
        <f>IF(ISERROR(VLOOKUP('Salidas Pacientes'!$C482,'BD Pacientes'!$A:$I,7,FALSE)),"",VLOOKUP('Salidas Pacientes'!$C482,'BD Pacientes'!$A:$I,7,FALSE))</f>
        <v>0</v>
      </c>
      <c r="K482" s="99">
        <f>IF(ISERROR(VLOOKUP('Salidas Pacientes'!$C482,'BD Pacientes'!$A:$I,8,FALSE)),"",VLOOKUP('Salidas Pacientes'!$C482,'BD Pacientes'!$A:$I,8,FALSE))</f>
        <v>0</v>
      </c>
      <c r="L482" s="17">
        <f>IF(ISERROR(VLOOKUP('Salidas Pacientes'!$C482,'BD Pacientes'!$A:$I,9,FALSE)),"",VLOOKUP('Salidas Pacientes'!$C482,'BD Pacientes'!$A:$I,9,FALSE))</f>
        <v>0</v>
      </c>
      <c r="M482" s="17" t="s">
        <v>89</v>
      </c>
      <c r="N482" s="16" t="str">
        <f>IF(ISERROR(VLOOKUP('Salidas Pacientes'!$M482,Inventario!$A$2:$M$21,2,FALSE)),"",VLOOKUP('Salidas Pacientes'!$M482,Inventario!$A$2:$M$21,2,FALSE))</f>
        <v>Fluquadri</v>
      </c>
      <c r="O482" s="16" t="str">
        <f>IF(ISERROR(VLOOKUP('Salidas Pacientes'!$M482,Inventario!$A$2:$M$21,3,FALSE)),"",VLOOKUP('Salidas Pacientes'!$M482,Inventario!$A$2:$M$21,3,FALSE))</f>
        <v>Influenza</v>
      </c>
      <c r="P482" s="100" t="str">
        <f>IF(ISERROR(VLOOKUP('Salidas Pacientes'!$M482,Inventario!$A$2:$M$21,4,FALSE)),"",VLOOKUP('Salidas Pacientes'!$M482,Inventario!$A$2:$M$21,4,FALSE))</f>
        <v>IPS FARALLONES</v>
      </c>
      <c r="Q482" s="100" t="str">
        <f>IF(ISERROR(VLOOKUP('Salidas Pacientes'!$M482,Inventario!$A$2:$M$21,5,FALSE)),"",VLOOKUP('Salidas Pacientes'!$M482,Inventario!$A$2:$M$21,5,FALSE))</f>
        <v>Sanofi</v>
      </c>
      <c r="R482" s="17" t="str">
        <f>IF(ISERROR(VLOOKUP('Salidas Pacientes'!$M482,Inventario!$A$2:$M$21,6,FALSE)),"",VLOOKUP('Salidas Pacientes'!$M482,Inventario!$A$2:$M$21,6,FALSE))</f>
        <v>164992</v>
      </c>
      <c r="S482" s="101" t="s">
        <v>291</v>
      </c>
      <c r="T482" s="102" t="str">
        <f>IF(ISERROR(VLOOKUP('Salidas Pacientes'!$S482,Entradas!$H$1:$I$412,2,FALSE)),"",VLOOKUP('Salidas Pacientes'!$S482,Entradas!$H$1:$I$412,2,FALSE))</f>
        <v/>
      </c>
      <c r="U482" s="98"/>
      <c r="V482" s="98">
        <v>1</v>
      </c>
      <c r="W482" s="105"/>
    </row>
    <row r="483" spans="1:23" ht="15.75" hidden="1" customHeight="1" outlineLevel="1">
      <c r="A483" s="95">
        <v>44669</v>
      </c>
      <c r="B483" s="95" t="s">
        <v>276</v>
      </c>
      <c r="C483" s="98">
        <v>1109935859</v>
      </c>
      <c r="D483" s="17" t="str">
        <f>IF(ISERROR(VLOOKUP('Salidas Pacientes'!$C483,'BD Pacientes'!$A:I,2,FALSE)),"",VLOOKUP('Salidas Pacientes'!$C483,'BD Pacientes'!$A:I,2,FALSE))</f>
        <v>RC</v>
      </c>
      <c r="E483" s="16" t="str">
        <f>IF(ISERROR(VLOOKUP('Salidas Pacientes'!$C483,'BD Pacientes'!$A:I,3,FALSE)),"",VLOOKUP('Salidas Pacientes'!$C483,'BD Pacientes'!$A:I,3,FALSE))</f>
        <v>IVANNA RODRIGUEZ CUELLAR</v>
      </c>
      <c r="F483" s="17" t="str">
        <f>IF(ISERROR(VLOOKUP('Salidas Pacientes'!$C483,'BD Pacientes'!$A:I,4,FALSE)),"",VLOOKUP('Salidas Pacientes'!$C483,'BD Pacientes'!$A:I,4,FALSE))</f>
        <v>F</v>
      </c>
      <c r="G483" s="95">
        <f>IF(ISERROR(VLOOKUP('Salidas Pacientes'!$C483,'BD Pacientes'!$A:I,5,FALSE)),"",VLOOKUP('Salidas Pacientes'!$C483,'BD Pacientes'!$A:I,5,FALSE))</f>
        <v>0</v>
      </c>
      <c r="H483" s="95" t="str">
        <f t="shared" ca="1" si="0"/>
        <v>123 año, 7 mes</v>
      </c>
      <c r="I483" s="97" t="str">
        <f>IF(ISERROR(VLOOKUP('Salidas Pacientes'!$C483,'BD Pacientes'!$A:$I,6,FALSE)),"",VLOOKUP('Salidas Pacientes'!$C483,'BD Pacientes'!$A:$I,6,FALSE))</f>
        <v>CALLE 20 # 11-30 APTO 403 T6</v>
      </c>
      <c r="J483" s="98">
        <f>IF(ISERROR(VLOOKUP('Salidas Pacientes'!$C483,'BD Pacientes'!$A:$I,7,FALSE)),"",VLOOKUP('Salidas Pacientes'!$C483,'BD Pacientes'!$A:$I,7,FALSE))</f>
        <v>0</v>
      </c>
      <c r="K483" s="99">
        <f>IF(ISERROR(VLOOKUP('Salidas Pacientes'!$C483,'BD Pacientes'!$A:$I,8,FALSE)),"",VLOOKUP('Salidas Pacientes'!$C483,'BD Pacientes'!$A:$I,8,FALSE))</f>
        <v>0</v>
      </c>
      <c r="L483" s="17">
        <f>IF(ISERROR(VLOOKUP('Salidas Pacientes'!$C483,'BD Pacientes'!$A:$I,9,FALSE)),"",VLOOKUP('Salidas Pacientes'!$C483,'BD Pacientes'!$A:$I,9,FALSE))</f>
        <v>0</v>
      </c>
      <c r="M483" s="17" t="s">
        <v>47</v>
      </c>
      <c r="N483" s="16" t="str">
        <f>IF(ISERROR(VLOOKUP('Salidas Pacientes'!$M483,Inventario!$A$2:$M$21,2,FALSE)),"",VLOOKUP('Salidas Pacientes'!$M483,Inventario!$A$2:$M$21,2,FALSE))</f>
        <v>Nimenrix</v>
      </c>
      <c r="O483" s="16" t="str">
        <f>IF(ISERROR(VLOOKUP('Salidas Pacientes'!$M483,Inventario!$A$2:$M$21,3,FALSE)),"",VLOOKUP('Salidas Pacientes'!$M483,Inventario!$A$2:$M$21,3,FALSE))</f>
        <v>Meningococo</v>
      </c>
      <c r="P483" s="100" t="str">
        <f>IF(ISERROR(VLOOKUP('Salidas Pacientes'!$M483,Inventario!$A$2:$M$21,4,FALSE)),"",VLOOKUP('Salidas Pacientes'!$M483,Inventario!$A$2:$M$21,4,FALSE))</f>
        <v>Cobo Medical</v>
      </c>
      <c r="Q483" s="100" t="str">
        <f>IF(ISERROR(VLOOKUP('Salidas Pacientes'!$M483,Inventario!$A$2:$M$21,5,FALSE)),"",VLOOKUP('Salidas Pacientes'!$M483,Inventario!$A$2:$M$21,5,FALSE))</f>
        <v>Pfizer</v>
      </c>
      <c r="R483" s="17" t="str">
        <f>IF(ISERROR(VLOOKUP('Salidas Pacientes'!$M483,Inventario!$A$2:$M$21,6,FALSE)),"",VLOOKUP('Salidas Pacientes'!$M483,Inventario!$A$2:$M$21,6,FALSE))</f>
        <v>3904</v>
      </c>
      <c r="S483" s="101" t="s">
        <v>173</v>
      </c>
      <c r="T483" s="102">
        <f>IF(ISERROR(VLOOKUP('Salidas Pacientes'!$S483,Entradas!$H$1:$I$412,2,FALSE)),"",VLOOKUP('Salidas Pacientes'!$S483,Entradas!$H$1:$I$412,2,FALSE))</f>
        <v>45077</v>
      </c>
      <c r="U483" s="98"/>
      <c r="V483" s="98">
        <v>1</v>
      </c>
      <c r="W483" s="105"/>
    </row>
    <row r="484" spans="1:23" ht="15.75" hidden="1" customHeight="1" outlineLevel="1">
      <c r="A484" s="95">
        <v>44669</v>
      </c>
      <c r="B484" s="95" t="s">
        <v>276</v>
      </c>
      <c r="C484" s="98">
        <v>1109572995</v>
      </c>
      <c r="D484" s="17" t="str">
        <f>IF(ISERROR(VLOOKUP('Salidas Pacientes'!$C484,'BD Pacientes'!$A:I,2,FALSE)),"",VLOOKUP('Salidas Pacientes'!$C484,'BD Pacientes'!$A:I,2,FALSE))</f>
        <v>RC</v>
      </c>
      <c r="E484" s="16" t="str">
        <f>IF(ISERROR(VLOOKUP('Salidas Pacientes'!$C484,'BD Pacientes'!$A:I,3,FALSE)),"",VLOOKUP('Salidas Pacientes'!$C484,'BD Pacientes'!$A:I,3,FALSE))</f>
        <v>GAEL CORREDOR BOTIA</v>
      </c>
      <c r="F484" s="17" t="str">
        <f>IF(ISERROR(VLOOKUP('Salidas Pacientes'!$C484,'BD Pacientes'!$A:I,4,FALSE)),"",VLOOKUP('Salidas Pacientes'!$C484,'BD Pacientes'!$A:I,4,FALSE))</f>
        <v>M</v>
      </c>
      <c r="G484" s="95">
        <f>IF(ISERROR(VLOOKUP('Salidas Pacientes'!$C484,'BD Pacientes'!$A:I,5,FALSE)),"",VLOOKUP('Salidas Pacientes'!$C484,'BD Pacientes'!$A:I,5,FALSE))</f>
        <v>44482</v>
      </c>
      <c r="H484" s="95" t="str">
        <f t="shared" ca="1" si="0"/>
        <v>1 año, 10 mes</v>
      </c>
      <c r="I484" s="97" t="str">
        <f>IF(ISERROR(VLOOKUP('Salidas Pacientes'!$C484,'BD Pacientes'!$A:$I,6,FALSE)),"",VLOOKUP('Salidas Pacientes'!$C484,'BD Pacientes'!$A:$I,6,FALSE))</f>
        <v>CRA 86 # 17-35</v>
      </c>
      <c r="J484" s="98">
        <f>IF(ISERROR(VLOOKUP('Salidas Pacientes'!$C484,'BD Pacientes'!$A:$I,7,FALSE)),"",VLOOKUP('Salidas Pacientes'!$C484,'BD Pacientes'!$A:$I,7,FALSE))</f>
        <v>1144028603</v>
      </c>
      <c r="K484" s="99" t="str">
        <f>IF(ISERROR(VLOOKUP('Salidas Pacientes'!$C484,'BD Pacientes'!$A:$I,8,FALSE)),"",VLOOKUP('Salidas Pacientes'!$C484,'BD Pacientes'!$A:$I,8,FALSE))</f>
        <v>LINA BOTIA</v>
      </c>
      <c r="L484" s="17">
        <f>IF(ISERROR(VLOOKUP('Salidas Pacientes'!$C484,'BD Pacientes'!$A:$I,9,FALSE)),"",VLOOKUP('Salidas Pacientes'!$C484,'BD Pacientes'!$A:$I,9,FALSE))</f>
        <v>3183977753</v>
      </c>
      <c r="M484" s="17" t="s">
        <v>77</v>
      </c>
      <c r="N484" s="16" t="str">
        <f>IF(ISERROR(VLOOKUP('Salidas Pacientes'!$M484,Inventario!$A$2:$M$21,2,FALSE)),"",VLOOKUP('Salidas Pacientes'!$M484,Inventario!$A$2:$M$21,2,FALSE))</f>
        <v>Hexaxim</v>
      </c>
      <c r="O484" s="16" t="str">
        <f>IF(ISERROR(VLOOKUP('Salidas Pacientes'!$M484,Inventario!$A$2:$M$21,3,FALSE)),"",VLOOKUP('Salidas Pacientes'!$M484,Inventario!$A$2:$M$21,3,FALSE))</f>
        <v>DPAT + VPI + HIB + HB</v>
      </c>
      <c r="P484" s="100" t="str">
        <f>IF(ISERROR(VLOOKUP('Salidas Pacientes'!$M484,Inventario!$A$2:$M$21,4,FALSE)),"",VLOOKUP('Salidas Pacientes'!$M484,Inventario!$A$2:$M$21,4,FALSE))</f>
        <v>IPS FARALLONES</v>
      </c>
      <c r="Q484" s="100" t="str">
        <f>IF(ISERROR(VLOOKUP('Salidas Pacientes'!$M484,Inventario!$A$2:$M$21,5,FALSE)),"",VLOOKUP('Salidas Pacientes'!$M484,Inventario!$A$2:$M$21,5,FALSE))</f>
        <v>Sanofi</v>
      </c>
      <c r="R484" s="17" t="str">
        <f>IF(ISERROR(VLOOKUP('Salidas Pacientes'!$M484,Inventario!$A$2:$M$21,6,FALSE)),"",VLOOKUP('Salidas Pacientes'!$M484,Inventario!$A$2:$M$21,6,FALSE))</f>
        <v>3800</v>
      </c>
      <c r="S484" s="101" t="s">
        <v>198</v>
      </c>
      <c r="T484" s="102">
        <f>IF(ISERROR(VLOOKUP('Salidas Pacientes'!$S484,Entradas!$H$1:$I$412,2,FALSE)),"",VLOOKUP('Salidas Pacientes'!$S484,Entradas!$H$1:$I$412,2,FALSE))</f>
        <v>45130</v>
      </c>
      <c r="U484" s="98"/>
      <c r="V484" s="98">
        <v>1</v>
      </c>
      <c r="W484" s="105"/>
    </row>
    <row r="485" spans="1:23" ht="15.75" hidden="1" customHeight="1" outlineLevel="1">
      <c r="A485" s="95">
        <v>44669</v>
      </c>
      <c r="B485" s="95" t="s">
        <v>276</v>
      </c>
      <c r="C485" s="98">
        <v>1109572995</v>
      </c>
      <c r="D485" s="17" t="str">
        <f>IF(ISERROR(VLOOKUP('Salidas Pacientes'!$C485,'BD Pacientes'!$A:I,2,FALSE)),"",VLOOKUP('Salidas Pacientes'!$C485,'BD Pacientes'!$A:I,2,FALSE))</f>
        <v>RC</v>
      </c>
      <c r="E485" s="16" t="str">
        <f>IF(ISERROR(VLOOKUP('Salidas Pacientes'!$C485,'BD Pacientes'!$A:I,3,FALSE)),"",VLOOKUP('Salidas Pacientes'!$C485,'BD Pacientes'!$A:I,3,FALSE))</f>
        <v>GAEL CORREDOR BOTIA</v>
      </c>
      <c r="F485" s="17" t="str">
        <f>IF(ISERROR(VLOOKUP('Salidas Pacientes'!$C485,'BD Pacientes'!$A:I,4,FALSE)),"",VLOOKUP('Salidas Pacientes'!$C485,'BD Pacientes'!$A:I,4,FALSE))</f>
        <v>M</v>
      </c>
      <c r="G485" s="95">
        <f>IF(ISERROR(VLOOKUP('Salidas Pacientes'!$C485,'BD Pacientes'!$A:I,5,FALSE)),"",VLOOKUP('Salidas Pacientes'!$C485,'BD Pacientes'!$A:I,5,FALSE))</f>
        <v>44482</v>
      </c>
      <c r="H485" s="95" t="str">
        <f t="shared" ca="1" si="0"/>
        <v>1 año, 10 mes</v>
      </c>
      <c r="I485" s="97" t="str">
        <f>IF(ISERROR(VLOOKUP('Salidas Pacientes'!$C485,'BD Pacientes'!$A:$I,6,FALSE)),"",VLOOKUP('Salidas Pacientes'!$C485,'BD Pacientes'!$A:$I,6,FALSE))</f>
        <v>CRA 86 # 17-35</v>
      </c>
      <c r="J485" s="98">
        <f>IF(ISERROR(VLOOKUP('Salidas Pacientes'!$C485,'BD Pacientes'!$A:$I,7,FALSE)),"",VLOOKUP('Salidas Pacientes'!$C485,'BD Pacientes'!$A:$I,7,FALSE))</f>
        <v>1144028603</v>
      </c>
      <c r="K485" s="99" t="str">
        <f>IF(ISERROR(VLOOKUP('Salidas Pacientes'!$C485,'BD Pacientes'!$A:$I,8,FALSE)),"",VLOOKUP('Salidas Pacientes'!$C485,'BD Pacientes'!$A:$I,8,FALSE))</f>
        <v>LINA BOTIA</v>
      </c>
      <c r="L485" s="17">
        <f>IF(ISERROR(VLOOKUP('Salidas Pacientes'!$C485,'BD Pacientes'!$A:$I,9,FALSE)),"",VLOOKUP('Salidas Pacientes'!$C485,'BD Pacientes'!$A:$I,9,FALSE))</f>
        <v>3183977753</v>
      </c>
      <c r="M485" s="17" t="s">
        <v>54</v>
      </c>
      <c r="N485" s="16" t="str">
        <f>IF(ISERROR(VLOOKUP('Salidas Pacientes'!$M485,Inventario!$A$2:$M$21,2,FALSE)),"",VLOOKUP('Salidas Pacientes'!$M485,Inventario!$A$2:$M$21,2,FALSE))</f>
        <v>Prevenar</v>
      </c>
      <c r="O485" s="16" t="str">
        <f>IF(ISERROR(VLOOKUP('Salidas Pacientes'!$M485,Inventario!$A$2:$M$21,3,FALSE)),"",VLOOKUP('Salidas Pacientes'!$M485,Inventario!$A$2:$M$21,3,FALSE))</f>
        <v>Neumococo 13V</v>
      </c>
      <c r="P485" s="100" t="str">
        <f>IF(ISERROR(VLOOKUP('Salidas Pacientes'!$M485,Inventario!$A$2:$M$21,4,FALSE)),"",VLOOKUP('Salidas Pacientes'!$M485,Inventario!$A$2:$M$21,4,FALSE))</f>
        <v>Cobo Medical</v>
      </c>
      <c r="Q485" s="100" t="str">
        <f>IF(ISERROR(VLOOKUP('Salidas Pacientes'!$M485,Inventario!$A$2:$M$21,5,FALSE)),"",VLOOKUP('Salidas Pacientes'!$M485,Inventario!$A$2:$M$21,5,FALSE))</f>
        <v>Pfizer</v>
      </c>
      <c r="R485" s="17" t="str">
        <f>IF(ISERROR(VLOOKUP('Salidas Pacientes'!$M485,Inventario!$A$2:$M$21,6,FALSE)),"",VLOOKUP('Salidas Pacientes'!$M485,Inventario!$A$2:$M$21,6,FALSE))</f>
        <v>2156</v>
      </c>
      <c r="S485" s="101" t="s">
        <v>192</v>
      </c>
      <c r="T485" s="102">
        <f>IF(ISERROR(VLOOKUP('Salidas Pacientes'!$S485,Entradas!$H$1:$I$412,2,FALSE)),"",VLOOKUP('Salidas Pacientes'!$S485,Entradas!$H$1:$I$412,2,FALSE))</f>
        <v>45199</v>
      </c>
      <c r="U485" s="98"/>
      <c r="V485" s="98">
        <v>1</v>
      </c>
      <c r="W485" s="105"/>
    </row>
    <row r="486" spans="1:23" ht="15.75" hidden="1" customHeight="1" outlineLevel="1">
      <c r="A486" s="95">
        <v>44669</v>
      </c>
      <c r="B486" s="95" t="s">
        <v>276</v>
      </c>
      <c r="C486" s="98">
        <v>1109572995</v>
      </c>
      <c r="D486" s="17" t="str">
        <f>IF(ISERROR(VLOOKUP('Salidas Pacientes'!$C486,'BD Pacientes'!$A:I,2,FALSE)),"",VLOOKUP('Salidas Pacientes'!$C486,'BD Pacientes'!$A:I,2,FALSE))</f>
        <v>RC</v>
      </c>
      <c r="E486" s="16" t="str">
        <f>IF(ISERROR(VLOOKUP('Salidas Pacientes'!$C486,'BD Pacientes'!$A:I,3,FALSE)),"",VLOOKUP('Salidas Pacientes'!$C486,'BD Pacientes'!$A:I,3,FALSE))</f>
        <v>GAEL CORREDOR BOTIA</v>
      </c>
      <c r="F486" s="17" t="str">
        <f>IF(ISERROR(VLOOKUP('Salidas Pacientes'!$C486,'BD Pacientes'!$A:I,4,FALSE)),"",VLOOKUP('Salidas Pacientes'!$C486,'BD Pacientes'!$A:I,4,FALSE))</f>
        <v>M</v>
      </c>
      <c r="G486" s="95">
        <f>IF(ISERROR(VLOOKUP('Salidas Pacientes'!$C486,'BD Pacientes'!$A:I,5,FALSE)),"",VLOOKUP('Salidas Pacientes'!$C486,'BD Pacientes'!$A:I,5,FALSE))</f>
        <v>44482</v>
      </c>
      <c r="H486" s="95" t="str">
        <f t="shared" ca="1" si="0"/>
        <v>1 año, 10 mes</v>
      </c>
      <c r="I486" s="97" t="str">
        <f>IF(ISERROR(VLOOKUP('Salidas Pacientes'!$C486,'BD Pacientes'!$A:$I,6,FALSE)),"",VLOOKUP('Salidas Pacientes'!$C486,'BD Pacientes'!$A:$I,6,FALSE))</f>
        <v>CRA 86 # 17-35</v>
      </c>
      <c r="J486" s="98">
        <f>IF(ISERROR(VLOOKUP('Salidas Pacientes'!$C486,'BD Pacientes'!$A:$I,7,FALSE)),"",VLOOKUP('Salidas Pacientes'!$C486,'BD Pacientes'!$A:$I,7,FALSE))</f>
        <v>1144028603</v>
      </c>
      <c r="K486" s="99" t="str">
        <f>IF(ISERROR(VLOOKUP('Salidas Pacientes'!$C486,'BD Pacientes'!$A:$I,8,FALSE)),"",VLOOKUP('Salidas Pacientes'!$C486,'BD Pacientes'!$A:$I,8,FALSE))</f>
        <v>LINA BOTIA</v>
      </c>
      <c r="L486" s="17">
        <f>IF(ISERROR(VLOOKUP('Salidas Pacientes'!$C486,'BD Pacientes'!$A:$I,9,FALSE)),"",VLOOKUP('Salidas Pacientes'!$C486,'BD Pacientes'!$A:$I,9,FALSE))</f>
        <v>3183977753</v>
      </c>
      <c r="M486" s="17" t="s">
        <v>96</v>
      </c>
      <c r="N486" s="16" t="str">
        <f>IF(ISERROR(VLOOKUP('Salidas Pacientes'!$M486,Inventario!$A$2:$M$21,2,FALSE)),"",VLOOKUP('Salidas Pacientes'!$M486,Inventario!$A$2:$M$21,2,FALSE))</f>
        <v>Rotateq</v>
      </c>
      <c r="O486" s="16" t="str">
        <f>IF(ISERROR(VLOOKUP('Salidas Pacientes'!$M486,Inventario!$A$2:$M$21,3,FALSE)),"",VLOOKUP('Salidas Pacientes'!$M486,Inventario!$A$2:$M$21,3,FALSE))</f>
        <v>Rotavirus Vivo Atenuado</v>
      </c>
      <c r="P486" s="100" t="str">
        <f>IF(ISERROR(VLOOKUP('Salidas Pacientes'!$M486,Inventario!$A$2:$M$21,4,FALSE)),"",VLOOKUP('Salidas Pacientes'!$M486,Inventario!$A$2:$M$21,4,FALSE))</f>
        <v>IPS FARALLONES</v>
      </c>
      <c r="Q486" s="100" t="str">
        <f>IF(ISERROR(VLOOKUP('Salidas Pacientes'!$M486,Inventario!$A$2:$M$21,5,FALSE)),"",VLOOKUP('Salidas Pacientes'!$M486,Inventario!$A$2:$M$21,5,FALSE))</f>
        <v>Merck</v>
      </c>
      <c r="R486" s="17" t="str">
        <f>IF(ISERROR(VLOOKUP('Salidas Pacientes'!$M486,Inventario!$A$2:$M$21,6,FALSE)),"",VLOOKUP('Salidas Pacientes'!$M486,Inventario!$A$2:$M$21,6,FALSE))</f>
        <v>1800</v>
      </c>
      <c r="S486" s="101" t="s">
        <v>194</v>
      </c>
      <c r="T486" s="102">
        <f>IF(ISERROR(VLOOKUP('Salidas Pacientes'!$S486,Entradas!$H$1:$I$412,2,FALSE)),"",VLOOKUP('Salidas Pacientes'!$S486,Entradas!$H$1:$I$412,2,FALSE))</f>
        <v>45060</v>
      </c>
      <c r="U486" s="98"/>
      <c r="V486" s="98">
        <v>1</v>
      </c>
      <c r="W486" s="105"/>
    </row>
    <row r="487" spans="1:23" ht="15.75" hidden="1" customHeight="1" outlineLevel="1">
      <c r="A487" s="95">
        <v>44669</v>
      </c>
      <c r="B487" s="95" t="s">
        <v>276</v>
      </c>
      <c r="C487" s="98">
        <v>1109572995</v>
      </c>
      <c r="D487" s="17" t="str">
        <f>IF(ISERROR(VLOOKUP('Salidas Pacientes'!$C487,'BD Pacientes'!$A:I,2,FALSE)),"",VLOOKUP('Salidas Pacientes'!$C487,'BD Pacientes'!$A:I,2,FALSE))</f>
        <v>RC</v>
      </c>
      <c r="E487" s="16" t="str">
        <f>IF(ISERROR(VLOOKUP('Salidas Pacientes'!$C487,'BD Pacientes'!$A:I,3,FALSE)),"",VLOOKUP('Salidas Pacientes'!$C487,'BD Pacientes'!$A:I,3,FALSE))</f>
        <v>GAEL CORREDOR BOTIA</v>
      </c>
      <c r="F487" s="17" t="str">
        <f>IF(ISERROR(VLOOKUP('Salidas Pacientes'!$C487,'BD Pacientes'!$A:I,4,FALSE)),"",VLOOKUP('Salidas Pacientes'!$C487,'BD Pacientes'!$A:I,4,FALSE))</f>
        <v>M</v>
      </c>
      <c r="G487" s="95">
        <f>IF(ISERROR(VLOOKUP('Salidas Pacientes'!$C487,'BD Pacientes'!$A:I,5,FALSE)),"",VLOOKUP('Salidas Pacientes'!$C487,'BD Pacientes'!$A:I,5,FALSE))</f>
        <v>44482</v>
      </c>
      <c r="H487" s="95" t="str">
        <f t="shared" ca="1" si="0"/>
        <v>1 año, 10 mes</v>
      </c>
      <c r="I487" s="97" t="str">
        <f>IF(ISERROR(VLOOKUP('Salidas Pacientes'!$C487,'BD Pacientes'!$A:$I,6,FALSE)),"",VLOOKUP('Salidas Pacientes'!$C487,'BD Pacientes'!$A:$I,6,FALSE))</f>
        <v>CRA 86 # 17-35</v>
      </c>
      <c r="J487" s="98">
        <f>IF(ISERROR(VLOOKUP('Salidas Pacientes'!$C487,'BD Pacientes'!$A:$I,7,FALSE)),"",VLOOKUP('Salidas Pacientes'!$C487,'BD Pacientes'!$A:$I,7,FALSE))</f>
        <v>1144028603</v>
      </c>
      <c r="K487" s="99" t="str">
        <f>IF(ISERROR(VLOOKUP('Salidas Pacientes'!$C487,'BD Pacientes'!$A:$I,8,FALSE)),"",VLOOKUP('Salidas Pacientes'!$C487,'BD Pacientes'!$A:$I,8,FALSE))</f>
        <v>LINA BOTIA</v>
      </c>
      <c r="L487" s="17">
        <f>IF(ISERROR(VLOOKUP('Salidas Pacientes'!$C487,'BD Pacientes'!$A:$I,9,FALSE)),"",VLOOKUP('Salidas Pacientes'!$C487,'BD Pacientes'!$A:$I,9,FALSE))</f>
        <v>3183977753</v>
      </c>
      <c r="M487" s="17" t="s">
        <v>89</v>
      </c>
      <c r="N487" s="16" t="str">
        <f>IF(ISERROR(VLOOKUP('Salidas Pacientes'!$M487,Inventario!$A$2:$M$21,2,FALSE)),"",VLOOKUP('Salidas Pacientes'!$M487,Inventario!$A$2:$M$21,2,FALSE))</f>
        <v>Fluquadri</v>
      </c>
      <c r="O487" s="16" t="str">
        <f>IF(ISERROR(VLOOKUP('Salidas Pacientes'!$M487,Inventario!$A$2:$M$21,3,FALSE)),"",VLOOKUP('Salidas Pacientes'!$M487,Inventario!$A$2:$M$21,3,FALSE))</f>
        <v>Influenza</v>
      </c>
      <c r="P487" s="100" t="str">
        <f>IF(ISERROR(VLOOKUP('Salidas Pacientes'!$M487,Inventario!$A$2:$M$21,4,FALSE)),"",VLOOKUP('Salidas Pacientes'!$M487,Inventario!$A$2:$M$21,4,FALSE))</f>
        <v>IPS FARALLONES</v>
      </c>
      <c r="Q487" s="100" t="str">
        <f>IF(ISERROR(VLOOKUP('Salidas Pacientes'!$M487,Inventario!$A$2:$M$21,5,FALSE)),"",VLOOKUP('Salidas Pacientes'!$M487,Inventario!$A$2:$M$21,5,FALSE))</f>
        <v>Sanofi</v>
      </c>
      <c r="R487" s="17" t="str">
        <f>IF(ISERROR(VLOOKUP('Salidas Pacientes'!$M487,Inventario!$A$2:$M$21,6,FALSE)),"",VLOOKUP('Salidas Pacientes'!$M487,Inventario!$A$2:$M$21,6,FALSE))</f>
        <v>164992</v>
      </c>
      <c r="S487" s="101" t="s">
        <v>291</v>
      </c>
      <c r="T487" s="102" t="str">
        <f>IF(ISERROR(VLOOKUP('Salidas Pacientes'!$S487,Entradas!$H$1:$I$412,2,FALSE)),"",VLOOKUP('Salidas Pacientes'!$S487,Entradas!$H$1:$I$412,2,FALSE))</f>
        <v/>
      </c>
      <c r="U487" s="98"/>
      <c r="V487" s="98">
        <v>1</v>
      </c>
      <c r="W487" s="105"/>
    </row>
    <row r="488" spans="1:23" ht="15.75" hidden="1" customHeight="1" outlineLevel="1">
      <c r="A488" s="95">
        <v>44670</v>
      </c>
      <c r="B488" s="95" t="s">
        <v>276</v>
      </c>
      <c r="C488" s="98">
        <v>1107856710</v>
      </c>
      <c r="D488" s="17" t="str">
        <f>IF(ISERROR(VLOOKUP('Salidas Pacientes'!$C488,'BD Pacientes'!$A:I,2,FALSE)),"",VLOOKUP('Salidas Pacientes'!$C488,'BD Pacientes'!$A:I,2,FALSE))</f>
        <v>TI</v>
      </c>
      <c r="E488" s="16" t="str">
        <f>IF(ISERROR(VLOOKUP('Salidas Pacientes'!$C488,'BD Pacientes'!$A:I,3,FALSE)),"",VLOOKUP('Salidas Pacientes'!$C488,'BD Pacientes'!$A:I,3,FALSE))</f>
        <v>MARIA JOSE SOLARTE PINEDA</v>
      </c>
      <c r="F488" s="17" t="str">
        <f>IF(ISERROR(VLOOKUP('Salidas Pacientes'!$C488,'BD Pacientes'!$A:I,4,FALSE)),"",VLOOKUP('Salidas Pacientes'!$C488,'BD Pacientes'!$A:I,4,FALSE))</f>
        <v>F</v>
      </c>
      <c r="G488" s="95">
        <f>IF(ISERROR(VLOOKUP('Salidas Pacientes'!$C488,'BD Pacientes'!$A:I,5,FALSE)),"",VLOOKUP('Salidas Pacientes'!$C488,'BD Pacientes'!$A:I,5,FALSE))</f>
        <v>39977</v>
      </c>
      <c r="H488" s="95" t="str">
        <f t="shared" ca="1" si="0"/>
        <v>14 año, 2 mes</v>
      </c>
      <c r="I488" s="97" t="str">
        <f>IF(ISERROR(VLOOKUP('Salidas Pacientes'!$C488,'BD Pacientes'!$A:$I,6,FALSE)),"",VLOOKUP('Salidas Pacientes'!$C488,'BD Pacientes'!$A:$I,6,FALSE))</f>
        <v>CALLE 14A #69-141</v>
      </c>
      <c r="J488" s="98">
        <f>IF(ISERROR(VLOOKUP('Salidas Pacientes'!$C488,'BD Pacientes'!$A:$I,7,FALSE)),"",VLOOKUP('Salidas Pacientes'!$C488,'BD Pacientes'!$A:$I,7,FALSE))</f>
        <v>66904430</v>
      </c>
      <c r="K488" s="99" t="str">
        <f>IF(ISERROR(VLOOKUP('Salidas Pacientes'!$C488,'BD Pacientes'!$A:$I,8,FALSE)),"",VLOOKUP('Salidas Pacientes'!$C488,'BD Pacientes'!$A:$I,8,FALSE))</f>
        <v>FLOR PINEDA</v>
      </c>
      <c r="L488" s="17">
        <f>IF(ISERROR(VLOOKUP('Salidas Pacientes'!$C488,'BD Pacientes'!$A:$I,9,FALSE)),"",VLOOKUP('Salidas Pacientes'!$C488,'BD Pacientes'!$A:$I,9,FALSE))</f>
        <v>3017032402</v>
      </c>
      <c r="M488" s="17" t="s">
        <v>47</v>
      </c>
      <c r="N488" s="16" t="str">
        <f>IF(ISERROR(VLOOKUP('Salidas Pacientes'!$M488,Inventario!$A$2:$M$21,2,FALSE)),"",VLOOKUP('Salidas Pacientes'!$M488,Inventario!$A$2:$M$21,2,FALSE))</f>
        <v>Nimenrix</v>
      </c>
      <c r="O488" s="16" t="str">
        <f>IF(ISERROR(VLOOKUP('Salidas Pacientes'!$M488,Inventario!$A$2:$M$21,3,FALSE)),"",VLOOKUP('Salidas Pacientes'!$M488,Inventario!$A$2:$M$21,3,FALSE))</f>
        <v>Meningococo</v>
      </c>
      <c r="P488" s="100" t="str">
        <f>IF(ISERROR(VLOOKUP('Salidas Pacientes'!$M488,Inventario!$A$2:$M$21,4,FALSE)),"",VLOOKUP('Salidas Pacientes'!$M488,Inventario!$A$2:$M$21,4,FALSE))</f>
        <v>Cobo Medical</v>
      </c>
      <c r="Q488" s="100" t="str">
        <f>IF(ISERROR(VLOOKUP('Salidas Pacientes'!$M488,Inventario!$A$2:$M$21,5,FALSE)),"",VLOOKUP('Salidas Pacientes'!$M488,Inventario!$A$2:$M$21,5,FALSE))</f>
        <v>Pfizer</v>
      </c>
      <c r="R488" s="17" t="str">
        <f>IF(ISERROR(VLOOKUP('Salidas Pacientes'!$M488,Inventario!$A$2:$M$21,6,FALSE)),"",VLOOKUP('Salidas Pacientes'!$M488,Inventario!$A$2:$M$21,6,FALSE))</f>
        <v>3904</v>
      </c>
      <c r="S488" s="101" t="s">
        <v>173</v>
      </c>
      <c r="T488" s="102">
        <f>IF(ISERROR(VLOOKUP('Salidas Pacientes'!$S488,Entradas!$H$1:$I$412,2,FALSE)),"",VLOOKUP('Salidas Pacientes'!$S488,Entradas!$H$1:$I$412,2,FALSE))</f>
        <v>45077</v>
      </c>
      <c r="U488" s="98"/>
      <c r="V488" s="98">
        <v>1</v>
      </c>
      <c r="W488" s="105"/>
    </row>
    <row r="489" spans="1:23" ht="15.75" hidden="1" customHeight="1" outlineLevel="1">
      <c r="A489" s="95">
        <v>44670</v>
      </c>
      <c r="B489" s="95" t="s">
        <v>276</v>
      </c>
      <c r="C489" s="98">
        <v>1107856710</v>
      </c>
      <c r="D489" s="17" t="str">
        <f>IF(ISERROR(VLOOKUP('Salidas Pacientes'!$C489,'BD Pacientes'!$A:I,2,FALSE)),"",VLOOKUP('Salidas Pacientes'!$C489,'BD Pacientes'!$A:I,2,FALSE))</f>
        <v>TI</v>
      </c>
      <c r="E489" s="16" t="str">
        <f>IF(ISERROR(VLOOKUP('Salidas Pacientes'!$C489,'BD Pacientes'!$A:I,3,FALSE)),"",VLOOKUP('Salidas Pacientes'!$C489,'BD Pacientes'!$A:I,3,FALSE))</f>
        <v>MARIA JOSE SOLARTE PINEDA</v>
      </c>
      <c r="F489" s="17" t="str">
        <f>IF(ISERROR(VLOOKUP('Salidas Pacientes'!$C489,'BD Pacientes'!$A:I,4,FALSE)),"",VLOOKUP('Salidas Pacientes'!$C489,'BD Pacientes'!$A:I,4,FALSE))</f>
        <v>F</v>
      </c>
      <c r="G489" s="95">
        <f>IF(ISERROR(VLOOKUP('Salidas Pacientes'!$C489,'BD Pacientes'!$A:I,5,FALSE)),"",VLOOKUP('Salidas Pacientes'!$C489,'BD Pacientes'!$A:I,5,FALSE))</f>
        <v>39977</v>
      </c>
      <c r="H489" s="95" t="str">
        <f t="shared" ca="1" si="0"/>
        <v>14 año, 2 mes</v>
      </c>
      <c r="I489" s="97" t="str">
        <f>IF(ISERROR(VLOOKUP('Salidas Pacientes'!$C489,'BD Pacientes'!$A:$I,6,FALSE)),"",VLOOKUP('Salidas Pacientes'!$C489,'BD Pacientes'!$A:$I,6,FALSE))</f>
        <v>CALLE 14A #69-141</v>
      </c>
      <c r="J489" s="98">
        <f>IF(ISERROR(VLOOKUP('Salidas Pacientes'!$C489,'BD Pacientes'!$A:$I,7,FALSE)),"",VLOOKUP('Salidas Pacientes'!$C489,'BD Pacientes'!$A:$I,7,FALSE))</f>
        <v>66904430</v>
      </c>
      <c r="K489" s="99" t="str">
        <f>IF(ISERROR(VLOOKUP('Salidas Pacientes'!$C489,'BD Pacientes'!$A:$I,8,FALSE)),"",VLOOKUP('Salidas Pacientes'!$C489,'BD Pacientes'!$A:$I,8,FALSE))</f>
        <v>FLOR PINEDA</v>
      </c>
      <c r="L489" s="17">
        <f>IF(ISERROR(VLOOKUP('Salidas Pacientes'!$C489,'BD Pacientes'!$A:$I,9,FALSE)),"",VLOOKUP('Salidas Pacientes'!$C489,'BD Pacientes'!$A:$I,9,FALSE))</f>
        <v>3017032402</v>
      </c>
      <c r="M489" s="17" t="s">
        <v>118</v>
      </c>
      <c r="N489" s="16" t="str">
        <f>IF(ISERROR(VLOOKUP('Salidas Pacientes'!$M489,Inventario!$A$2:$M$21,2,FALSE)),"",VLOOKUP('Salidas Pacientes'!$M489,Inventario!$A$2:$M$21,2,FALSE))</f>
        <v>Varivax</v>
      </c>
      <c r="O489" s="16" t="str">
        <f>IF(ISERROR(VLOOKUP('Salidas Pacientes'!$M489,Inventario!$A$2:$M$21,3,FALSE)),"",VLOOKUP('Salidas Pacientes'!$M489,Inventario!$A$2:$M$21,3,FALSE))</f>
        <v>Varicela</v>
      </c>
      <c r="P489" s="100" t="str">
        <f>IF(ISERROR(VLOOKUP('Salidas Pacientes'!$M489,Inventario!$A$2:$M$21,4,FALSE)),"",VLOOKUP('Salidas Pacientes'!$M489,Inventario!$A$2:$M$21,4,FALSE))</f>
        <v>IPS FARALLONES</v>
      </c>
      <c r="Q489" s="100" t="str">
        <f>IF(ISERROR(VLOOKUP('Salidas Pacientes'!$M489,Inventario!$A$2:$M$21,5,FALSE)),"",VLOOKUP('Salidas Pacientes'!$M489,Inventario!$A$2:$M$21,5,FALSE))</f>
        <v>Merck</v>
      </c>
      <c r="R489" s="17" t="str">
        <f>IF(ISERROR(VLOOKUP('Salidas Pacientes'!$M489,Inventario!$A$2:$M$21,6,FALSE)),"",VLOOKUP('Salidas Pacientes'!$M489,Inventario!$A$2:$M$21,6,FALSE))</f>
        <v>4500</v>
      </c>
      <c r="S489" s="101" t="s">
        <v>186</v>
      </c>
      <c r="T489" s="102">
        <f>IF(ISERROR(VLOOKUP('Salidas Pacientes'!$S489,Entradas!$H$1:$I$412,2,FALSE)),"",VLOOKUP('Salidas Pacientes'!$S489,Entradas!$H$1:$I$412,2,FALSE))</f>
        <v>45169</v>
      </c>
      <c r="U489" s="98"/>
      <c r="V489" s="98">
        <v>1</v>
      </c>
      <c r="W489" s="105"/>
    </row>
    <row r="490" spans="1:23" ht="15.75" hidden="1" customHeight="1" outlineLevel="1">
      <c r="A490" s="95">
        <v>44670</v>
      </c>
      <c r="B490" s="95" t="s">
        <v>276</v>
      </c>
      <c r="C490" s="98">
        <v>1232818155</v>
      </c>
      <c r="D490" s="17" t="str">
        <f>IF(ISERROR(VLOOKUP('Salidas Pacientes'!$C490,'BD Pacientes'!$A:I,2,FALSE)),"",VLOOKUP('Salidas Pacientes'!$C490,'BD Pacientes'!$A:I,2,FALSE))</f>
        <v>RC</v>
      </c>
      <c r="E490" s="16" t="str">
        <f>IF(ISERROR(VLOOKUP('Salidas Pacientes'!$C490,'BD Pacientes'!$A:I,3,FALSE)),"",VLOOKUP('Salidas Pacientes'!$C490,'BD Pacientes'!$A:I,3,FALSE))</f>
        <v>JERONIMO GOMEZ GONZALEZ</v>
      </c>
      <c r="F490" s="17" t="str">
        <f>IF(ISERROR(VLOOKUP('Salidas Pacientes'!$C490,'BD Pacientes'!$A:I,4,FALSE)),"",VLOOKUP('Salidas Pacientes'!$C490,'BD Pacientes'!$A:I,4,FALSE))</f>
        <v>M</v>
      </c>
      <c r="G490" s="95">
        <f>IF(ISERROR(VLOOKUP('Salidas Pacientes'!$C490,'BD Pacientes'!$A:I,5,FALSE)),"",VLOOKUP('Salidas Pacientes'!$C490,'BD Pacientes'!$A:I,5,FALSE))</f>
        <v>44508</v>
      </c>
      <c r="H490" s="95" t="str">
        <f t="shared" ca="1" si="0"/>
        <v>1 año, 9 mes</v>
      </c>
      <c r="I490" s="97" t="str">
        <f>IF(ISERROR(VLOOKUP('Salidas Pacientes'!$C490,'BD Pacientes'!$A:$I,6,FALSE)),"",VLOOKUP('Salidas Pacientes'!$C490,'BD Pacientes'!$A:$I,6,FALSE))</f>
        <v>CRA 98B # 60-115</v>
      </c>
      <c r="J490" s="98">
        <f>IF(ISERROR(VLOOKUP('Salidas Pacientes'!$C490,'BD Pacientes'!$A:$I,7,FALSE)),"",VLOOKUP('Salidas Pacientes'!$C490,'BD Pacientes'!$A:$I,7,FALSE))</f>
        <v>1144093004</v>
      </c>
      <c r="K490" s="99" t="str">
        <f>IF(ISERROR(VLOOKUP('Salidas Pacientes'!$C490,'BD Pacientes'!$A:$I,8,FALSE)),"",VLOOKUP('Salidas Pacientes'!$C490,'BD Pacientes'!$A:$I,8,FALSE))</f>
        <v>DAYANA GONZALEZ</v>
      </c>
      <c r="L490" s="17">
        <f>IF(ISERROR(VLOOKUP('Salidas Pacientes'!$C490,'BD Pacientes'!$A:$I,9,FALSE)),"",VLOOKUP('Salidas Pacientes'!$C490,'BD Pacientes'!$A:$I,9,FALSE))</f>
        <v>3165388953</v>
      </c>
      <c r="M490" s="17" t="s">
        <v>47</v>
      </c>
      <c r="N490" s="16" t="str">
        <f>IF(ISERROR(VLOOKUP('Salidas Pacientes'!$M490,Inventario!$A$2:$M$21,2,FALSE)),"",VLOOKUP('Salidas Pacientes'!$M490,Inventario!$A$2:$M$21,2,FALSE))</f>
        <v>Nimenrix</v>
      </c>
      <c r="O490" s="16" t="str">
        <f>IF(ISERROR(VLOOKUP('Salidas Pacientes'!$M490,Inventario!$A$2:$M$21,3,FALSE)),"",VLOOKUP('Salidas Pacientes'!$M490,Inventario!$A$2:$M$21,3,FALSE))</f>
        <v>Meningococo</v>
      </c>
      <c r="P490" s="100" t="str">
        <f>IF(ISERROR(VLOOKUP('Salidas Pacientes'!$M490,Inventario!$A$2:$M$21,4,FALSE)),"",VLOOKUP('Salidas Pacientes'!$M490,Inventario!$A$2:$M$21,4,FALSE))</f>
        <v>Cobo Medical</v>
      </c>
      <c r="Q490" s="100" t="str">
        <f>IF(ISERROR(VLOOKUP('Salidas Pacientes'!$M490,Inventario!$A$2:$M$21,5,FALSE)),"",VLOOKUP('Salidas Pacientes'!$M490,Inventario!$A$2:$M$21,5,FALSE))</f>
        <v>Pfizer</v>
      </c>
      <c r="R490" s="17" t="str">
        <f>IF(ISERROR(VLOOKUP('Salidas Pacientes'!$M490,Inventario!$A$2:$M$21,6,FALSE)),"",VLOOKUP('Salidas Pacientes'!$M490,Inventario!$A$2:$M$21,6,FALSE))</f>
        <v>3904</v>
      </c>
      <c r="S490" s="101" t="s">
        <v>173</v>
      </c>
      <c r="T490" s="102">
        <f>IF(ISERROR(VLOOKUP('Salidas Pacientes'!$S490,Entradas!$H$1:$I$412,2,FALSE)),"",VLOOKUP('Salidas Pacientes'!$S490,Entradas!$H$1:$I$412,2,FALSE))</f>
        <v>45077</v>
      </c>
      <c r="U490" s="98"/>
      <c r="V490" s="98">
        <v>1</v>
      </c>
      <c r="W490" s="105"/>
    </row>
    <row r="491" spans="1:23" ht="15.75" hidden="1" customHeight="1" outlineLevel="1">
      <c r="A491" s="95">
        <v>44670</v>
      </c>
      <c r="B491" s="95" t="s">
        <v>276</v>
      </c>
      <c r="C491" s="98">
        <v>1232818852</v>
      </c>
      <c r="D491" s="17" t="str">
        <f>IF(ISERROR(VLOOKUP('Salidas Pacientes'!$C491,'BD Pacientes'!$A:I,2,FALSE)),"",VLOOKUP('Salidas Pacientes'!$C491,'BD Pacientes'!$A:I,2,FALSE))</f>
        <v>RC</v>
      </c>
      <c r="E491" s="16" t="str">
        <f>IF(ISERROR(VLOOKUP('Salidas Pacientes'!$C491,'BD Pacientes'!$A:I,3,FALSE)),"",VLOOKUP('Salidas Pacientes'!$C491,'BD Pacientes'!$A:I,3,FALSE))</f>
        <v>EMMANUEL FRANCISCO HERNANDEZ BETANCOURT</v>
      </c>
      <c r="F491" s="17" t="str">
        <f>IF(ISERROR(VLOOKUP('Salidas Pacientes'!$C491,'BD Pacientes'!$A:I,4,FALSE)),"",VLOOKUP('Salidas Pacientes'!$C491,'BD Pacientes'!$A:I,4,FALSE))</f>
        <v>M</v>
      </c>
      <c r="G491" s="95">
        <f>IF(ISERROR(VLOOKUP('Salidas Pacientes'!$C491,'BD Pacientes'!$A:I,5,FALSE)),"",VLOOKUP('Salidas Pacientes'!$C491,'BD Pacientes'!$A:I,5,FALSE))</f>
        <v>44576</v>
      </c>
      <c r="H491" s="95" t="str">
        <f t="shared" ca="1" si="0"/>
        <v>1 año, 7 mes</v>
      </c>
      <c r="I491" s="97" t="str">
        <f>IF(ISERROR(VLOOKUP('Salidas Pacientes'!$C491,'BD Pacientes'!$A:$I,6,FALSE)),"",VLOOKUP('Salidas Pacientes'!$C491,'BD Pacientes'!$A:$I,6,FALSE))</f>
        <v>CALLE 3 # 63-34 B5 301</v>
      </c>
      <c r="J491" s="98">
        <f>IF(ISERROR(VLOOKUP('Salidas Pacientes'!$C491,'BD Pacientes'!$A:$I,7,FALSE)),"",VLOOKUP('Salidas Pacientes'!$C491,'BD Pacientes'!$A:$I,7,FALSE))</f>
        <v>1088313152</v>
      </c>
      <c r="K491" s="99" t="str">
        <f>IF(ISERROR(VLOOKUP('Salidas Pacientes'!$C491,'BD Pacientes'!$A:$I,8,FALSE)),"",VLOOKUP('Salidas Pacientes'!$C491,'BD Pacientes'!$A:$I,8,FALSE))</f>
        <v>JULIANA BETANCOURT</v>
      </c>
      <c r="L491" s="17">
        <f>IF(ISERROR(VLOOKUP('Salidas Pacientes'!$C491,'BD Pacientes'!$A:$I,9,FALSE)),"",VLOOKUP('Salidas Pacientes'!$C491,'BD Pacientes'!$A:$I,9,FALSE))</f>
        <v>3137052443</v>
      </c>
      <c r="M491" s="17" t="s">
        <v>47</v>
      </c>
      <c r="N491" s="16" t="str">
        <f>IF(ISERROR(VLOOKUP('Salidas Pacientes'!$M491,Inventario!$A$2:$M$21,2,FALSE)),"",VLOOKUP('Salidas Pacientes'!$M491,Inventario!$A$2:$M$21,2,FALSE))</f>
        <v>Nimenrix</v>
      </c>
      <c r="O491" s="16" t="str">
        <f>IF(ISERROR(VLOOKUP('Salidas Pacientes'!$M491,Inventario!$A$2:$M$21,3,FALSE)),"",VLOOKUP('Salidas Pacientes'!$M491,Inventario!$A$2:$M$21,3,FALSE))</f>
        <v>Meningococo</v>
      </c>
      <c r="P491" s="100" t="str">
        <f>IF(ISERROR(VLOOKUP('Salidas Pacientes'!$M491,Inventario!$A$2:$M$21,4,FALSE)),"",VLOOKUP('Salidas Pacientes'!$M491,Inventario!$A$2:$M$21,4,FALSE))</f>
        <v>Cobo Medical</v>
      </c>
      <c r="Q491" s="100" t="str">
        <f>IF(ISERROR(VLOOKUP('Salidas Pacientes'!$M491,Inventario!$A$2:$M$21,5,FALSE)),"",VLOOKUP('Salidas Pacientes'!$M491,Inventario!$A$2:$M$21,5,FALSE))</f>
        <v>Pfizer</v>
      </c>
      <c r="R491" s="17" t="str">
        <f>IF(ISERROR(VLOOKUP('Salidas Pacientes'!$M491,Inventario!$A$2:$M$21,6,FALSE)),"",VLOOKUP('Salidas Pacientes'!$M491,Inventario!$A$2:$M$21,6,FALSE))</f>
        <v>3904</v>
      </c>
      <c r="S491" s="101" t="s">
        <v>173</v>
      </c>
      <c r="T491" s="102">
        <f>IF(ISERROR(VLOOKUP('Salidas Pacientes'!$S491,Entradas!$H$1:$I$412,2,FALSE)),"",VLOOKUP('Salidas Pacientes'!$S491,Entradas!$H$1:$I$412,2,FALSE))</f>
        <v>45077</v>
      </c>
      <c r="U491" s="98"/>
      <c r="V491" s="98">
        <v>1</v>
      </c>
      <c r="W491" s="105"/>
    </row>
    <row r="492" spans="1:23" ht="15.75" hidden="1" customHeight="1" outlineLevel="1">
      <c r="A492" s="95">
        <v>44671</v>
      </c>
      <c r="B492" s="95" t="s">
        <v>276</v>
      </c>
      <c r="C492" s="98">
        <v>1232814601</v>
      </c>
      <c r="D492" s="17" t="str">
        <f>IF(ISERROR(VLOOKUP('Salidas Pacientes'!$C492,'BD Pacientes'!$A:I,2,FALSE)),"",VLOOKUP('Salidas Pacientes'!$C492,'BD Pacientes'!$A:I,2,FALSE))</f>
        <v>RC</v>
      </c>
      <c r="E492" s="16" t="str">
        <f>IF(ISERROR(VLOOKUP('Salidas Pacientes'!$C492,'BD Pacientes'!$A:I,3,FALSE)),"",VLOOKUP('Salidas Pacientes'!$C492,'BD Pacientes'!$A:I,3,FALSE))</f>
        <v>VALERIA CUCALON JARAMILLO</v>
      </c>
      <c r="F492" s="17" t="str">
        <f>IF(ISERROR(VLOOKUP('Salidas Pacientes'!$C492,'BD Pacientes'!$A:I,4,FALSE)),"",VLOOKUP('Salidas Pacientes'!$C492,'BD Pacientes'!$A:I,4,FALSE))</f>
        <v>F</v>
      </c>
      <c r="G492" s="95">
        <f>IF(ISERROR(VLOOKUP('Salidas Pacientes'!$C492,'BD Pacientes'!$A:I,5,FALSE)),"",VLOOKUP('Salidas Pacientes'!$C492,'BD Pacientes'!$A:I,5,FALSE))</f>
        <v>0</v>
      </c>
      <c r="H492" s="95" t="str">
        <f t="shared" ca="1" si="0"/>
        <v>123 año, 7 mes</v>
      </c>
      <c r="I492" s="97" t="str">
        <f>IF(ISERROR(VLOOKUP('Salidas Pacientes'!$C492,'BD Pacientes'!$A:$I,6,FALSE)),"",VLOOKUP('Salidas Pacientes'!$C492,'BD Pacientes'!$A:$I,6,FALSE))</f>
        <v>AV 9AN # 21N-77</v>
      </c>
      <c r="J492" s="98">
        <f>IF(ISERROR(VLOOKUP('Salidas Pacientes'!$C492,'BD Pacientes'!$A:$I,7,FALSE)),"",VLOOKUP('Salidas Pacientes'!$C492,'BD Pacientes'!$A:$I,7,FALSE))</f>
        <v>0</v>
      </c>
      <c r="K492" s="99">
        <f>IF(ISERROR(VLOOKUP('Salidas Pacientes'!$C492,'BD Pacientes'!$A:$I,8,FALSE)),"",VLOOKUP('Salidas Pacientes'!$C492,'BD Pacientes'!$A:$I,8,FALSE))</f>
        <v>0</v>
      </c>
      <c r="L492" s="17">
        <f>IF(ISERROR(VLOOKUP('Salidas Pacientes'!$C492,'BD Pacientes'!$A:$I,9,FALSE)),"",VLOOKUP('Salidas Pacientes'!$C492,'BD Pacientes'!$A:$I,9,FALSE))</f>
        <v>0</v>
      </c>
      <c r="M492" s="17" t="s">
        <v>54</v>
      </c>
      <c r="N492" s="16" t="str">
        <f>IF(ISERROR(VLOOKUP('Salidas Pacientes'!$M492,Inventario!$A$2:$M$21,2,FALSE)),"",VLOOKUP('Salidas Pacientes'!$M492,Inventario!$A$2:$M$21,2,FALSE))</f>
        <v>Prevenar</v>
      </c>
      <c r="O492" s="16" t="str">
        <f>IF(ISERROR(VLOOKUP('Salidas Pacientes'!$M492,Inventario!$A$2:$M$21,3,FALSE)),"",VLOOKUP('Salidas Pacientes'!$M492,Inventario!$A$2:$M$21,3,FALSE))</f>
        <v>Neumococo 13V</v>
      </c>
      <c r="P492" s="100" t="str">
        <f>IF(ISERROR(VLOOKUP('Salidas Pacientes'!$M492,Inventario!$A$2:$M$21,4,FALSE)),"",VLOOKUP('Salidas Pacientes'!$M492,Inventario!$A$2:$M$21,4,FALSE))</f>
        <v>Cobo Medical</v>
      </c>
      <c r="Q492" s="100" t="str">
        <f>IF(ISERROR(VLOOKUP('Salidas Pacientes'!$M492,Inventario!$A$2:$M$21,5,FALSE)),"",VLOOKUP('Salidas Pacientes'!$M492,Inventario!$A$2:$M$21,5,FALSE))</f>
        <v>Pfizer</v>
      </c>
      <c r="R492" s="17" t="str">
        <f>IF(ISERROR(VLOOKUP('Salidas Pacientes'!$M492,Inventario!$A$2:$M$21,6,FALSE)),"",VLOOKUP('Salidas Pacientes'!$M492,Inventario!$A$2:$M$21,6,FALSE))</f>
        <v>2156</v>
      </c>
      <c r="S492" s="101" t="s">
        <v>192</v>
      </c>
      <c r="T492" s="102">
        <f>IF(ISERROR(VLOOKUP('Salidas Pacientes'!$S492,Entradas!$H$1:$I$412,2,FALSE)),"",VLOOKUP('Salidas Pacientes'!$S492,Entradas!$H$1:$I$412,2,FALSE))</f>
        <v>45199</v>
      </c>
      <c r="U492" s="98"/>
      <c r="V492" s="98">
        <v>1</v>
      </c>
      <c r="W492" s="105"/>
    </row>
    <row r="493" spans="1:23" ht="15.75" hidden="1" customHeight="1" outlineLevel="1">
      <c r="A493" s="95">
        <v>44671</v>
      </c>
      <c r="B493" s="95" t="s">
        <v>276</v>
      </c>
      <c r="C493" s="98">
        <v>1232814601</v>
      </c>
      <c r="D493" s="17" t="str">
        <f>IF(ISERROR(VLOOKUP('Salidas Pacientes'!$C493,'BD Pacientes'!$A:I,2,FALSE)),"",VLOOKUP('Salidas Pacientes'!$C493,'BD Pacientes'!$A:I,2,FALSE))</f>
        <v>RC</v>
      </c>
      <c r="E493" s="16" t="str">
        <f>IF(ISERROR(VLOOKUP('Salidas Pacientes'!$C493,'BD Pacientes'!$A:I,3,FALSE)),"",VLOOKUP('Salidas Pacientes'!$C493,'BD Pacientes'!$A:I,3,FALSE))</f>
        <v>VALERIA CUCALON JARAMILLO</v>
      </c>
      <c r="F493" s="17" t="str">
        <f>IF(ISERROR(VLOOKUP('Salidas Pacientes'!$C493,'BD Pacientes'!$A:I,4,FALSE)),"",VLOOKUP('Salidas Pacientes'!$C493,'BD Pacientes'!$A:I,4,FALSE))</f>
        <v>F</v>
      </c>
      <c r="G493" s="95">
        <f>IF(ISERROR(VLOOKUP('Salidas Pacientes'!$C493,'BD Pacientes'!$A:I,5,FALSE)),"",VLOOKUP('Salidas Pacientes'!$C493,'BD Pacientes'!$A:I,5,FALSE))</f>
        <v>0</v>
      </c>
      <c r="H493" s="95" t="str">
        <f t="shared" ca="1" si="0"/>
        <v>123 año, 7 mes</v>
      </c>
      <c r="I493" s="97" t="str">
        <f>IF(ISERROR(VLOOKUP('Salidas Pacientes'!$C493,'BD Pacientes'!$A:$I,6,FALSE)),"",VLOOKUP('Salidas Pacientes'!$C493,'BD Pacientes'!$A:$I,6,FALSE))</f>
        <v>AV 9AN # 21N-77</v>
      </c>
      <c r="J493" s="98">
        <f>IF(ISERROR(VLOOKUP('Salidas Pacientes'!$C493,'BD Pacientes'!$A:$I,7,FALSE)),"",VLOOKUP('Salidas Pacientes'!$C493,'BD Pacientes'!$A:$I,7,FALSE))</f>
        <v>0</v>
      </c>
      <c r="K493" s="99">
        <f>IF(ISERROR(VLOOKUP('Salidas Pacientes'!$C493,'BD Pacientes'!$A:$I,8,FALSE)),"",VLOOKUP('Salidas Pacientes'!$C493,'BD Pacientes'!$A:$I,8,FALSE))</f>
        <v>0</v>
      </c>
      <c r="L493" s="17">
        <f>IF(ISERROR(VLOOKUP('Salidas Pacientes'!$C493,'BD Pacientes'!$A:$I,9,FALSE)),"",VLOOKUP('Salidas Pacientes'!$C493,'BD Pacientes'!$A:$I,9,FALSE))</f>
        <v>0</v>
      </c>
      <c r="M493" s="17" t="s">
        <v>89</v>
      </c>
      <c r="N493" s="16" t="str">
        <f>IF(ISERROR(VLOOKUP('Salidas Pacientes'!$M493,Inventario!$A$2:$M$21,2,FALSE)),"",VLOOKUP('Salidas Pacientes'!$M493,Inventario!$A$2:$M$21,2,FALSE))</f>
        <v>Fluquadri</v>
      </c>
      <c r="O493" s="16" t="str">
        <f>IF(ISERROR(VLOOKUP('Salidas Pacientes'!$M493,Inventario!$A$2:$M$21,3,FALSE)),"",VLOOKUP('Salidas Pacientes'!$M493,Inventario!$A$2:$M$21,3,FALSE))</f>
        <v>Influenza</v>
      </c>
      <c r="P493" s="100" t="str">
        <f>IF(ISERROR(VLOOKUP('Salidas Pacientes'!$M493,Inventario!$A$2:$M$21,4,FALSE)),"",VLOOKUP('Salidas Pacientes'!$M493,Inventario!$A$2:$M$21,4,FALSE))</f>
        <v>IPS FARALLONES</v>
      </c>
      <c r="Q493" s="100" t="str">
        <f>IF(ISERROR(VLOOKUP('Salidas Pacientes'!$M493,Inventario!$A$2:$M$21,5,FALSE)),"",VLOOKUP('Salidas Pacientes'!$M493,Inventario!$A$2:$M$21,5,FALSE))</f>
        <v>Sanofi</v>
      </c>
      <c r="R493" s="17" t="str">
        <f>IF(ISERROR(VLOOKUP('Salidas Pacientes'!$M493,Inventario!$A$2:$M$21,6,FALSE)),"",VLOOKUP('Salidas Pacientes'!$M493,Inventario!$A$2:$M$21,6,FALSE))</f>
        <v>164992</v>
      </c>
      <c r="S493" s="101" t="s">
        <v>292</v>
      </c>
      <c r="T493" s="102" t="str">
        <f>IF(ISERROR(VLOOKUP('Salidas Pacientes'!$S493,Entradas!$H$1:$I$412,2,FALSE)),"",VLOOKUP('Salidas Pacientes'!$S493,Entradas!$H$1:$I$412,2,FALSE))</f>
        <v/>
      </c>
      <c r="U493" s="98"/>
      <c r="V493" s="98">
        <v>1</v>
      </c>
      <c r="W493" s="105"/>
    </row>
    <row r="494" spans="1:23" ht="15.75" hidden="1" customHeight="1" outlineLevel="1">
      <c r="A494" s="95">
        <v>44671</v>
      </c>
      <c r="B494" s="95" t="s">
        <v>276</v>
      </c>
      <c r="C494" s="98">
        <v>1232816501</v>
      </c>
      <c r="D494" s="17" t="str">
        <f>IF(ISERROR(VLOOKUP('Salidas Pacientes'!$C494,'BD Pacientes'!$A:I,2,FALSE)),"",VLOOKUP('Salidas Pacientes'!$C494,'BD Pacientes'!$A:I,2,FALSE))</f>
        <v>RC</v>
      </c>
      <c r="E494" s="16" t="str">
        <f>IF(ISERROR(VLOOKUP('Salidas Pacientes'!$C494,'BD Pacientes'!$A:I,3,FALSE)),"",VLOOKUP('Salidas Pacientes'!$C494,'BD Pacientes'!$A:I,3,FALSE))</f>
        <v>SALOMON SALCEDO IZAR</v>
      </c>
      <c r="F494" s="17" t="str">
        <f>IF(ISERROR(VLOOKUP('Salidas Pacientes'!$C494,'BD Pacientes'!$A:I,4,FALSE)),"",VLOOKUP('Salidas Pacientes'!$C494,'BD Pacientes'!$A:I,4,FALSE))</f>
        <v>M</v>
      </c>
      <c r="G494" s="95">
        <f>IF(ISERROR(VLOOKUP('Salidas Pacientes'!$C494,'BD Pacientes'!$A:I,5,FALSE)),"",VLOOKUP('Salidas Pacientes'!$C494,'BD Pacientes'!$A:I,5,FALSE))</f>
        <v>44363</v>
      </c>
      <c r="H494" s="95" t="str">
        <f t="shared" ca="1" si="0"/>
        <v>2 año, 2 mes</v>
      </c>
      <c r="I494" s="97" t="str">
        <f>IF(ISERROR(VLOOKUP('Salidas Pacientes'!$C494,'BD Pacientes'!$A:$I,6,FALSE)),"",VLOOKUP('Salidas Pacientes'!$C494,'BD Pacientes'!$A:$I,6,FALSE))</f>
        <v>CALLE 5C # 29-99</v>
      </c>
      <c r="J494" s="98" t="str">
        <f>IF(ISERROR(VLOOKUP('Salidas Pacientes'!$C494,'BD Pacientes'!$A:$I,7,FALSE)),"",VLOOKUP('Salidas Pacientes'!$C494,'BD Pacientes'!$A:$I,7,FALSE))</f>
        <v>CE 514483</v>
      </c>
      <c r="K494" s="99" t="str">
        <f>IF(ISERROR(VLOOKUP('Salidas Pacientes'!$C494,'BD Pacientes'!$A:$I,8,FALSE)),"",VLOOKUP('Salidas Pacientes'!$C494,'BD Pacientes'!$A:$I,8,FALSE))</f>
        <v>FARIDE IZAR</v>
      </c>
      <c r="L494" s="17">
        <f>IF(ISERROR(VLOOKUP('Salidas Pacientes'!$C494,'BD Pacientes'!$A:$I,9,FALSE)),"",VLOOKUP('Salidas Pacientes'!$C494,'BD Pacientes'!$A:$I,9,FALSE))</f>
        <v>3003007011</v>
      </c>
      <c r="M494" s="17" t="s">
        <v>89</v>
      </c>
      <c r="N494" s="16" t="str">
        <f>IF(ISERROR(VLOOKUP('Salidas Pacientes'!$M494,Inventario!$A$2:$M$21,2,FALSE)),"",VLOOKUP('Salidas Pacientes'!$M494,Inventario!$A$2:$M$21,2,FALSE))</f>
        <v>Fluquadri</v>
      </c>
      <c r="O494" s="16" t="str">
        <f>IF(ISERROR(VLOOKUP('Salidas Pacientes'!$M494,Inventario!$A$2:$M$21,3,FALSE)),"",VLOOKUP('Salidas Pacientes'!$M494,Inventario!$A$2:$M$21,3,FALSE))</f>
        <v>Influenza</v>
      </c>
      <c r="P494" s="100" t="str">
        <f>IF(ISERROR(VLOOKUP('Salidas Pacientes'!$M494,Inventario!$A$2:$M$21,4,FALSE)),"",VLOOKUP('Salidas Pacientes'!$M494,Inventario!$A$2:$M$21,4,FALSE))</f>
        <v>IPS FARALLONES</v>
      </c>
      <c r="Q494" s="100" t="str">
        <f>IF(ISERROR(VLOOKUP('Salidas Pacientes'!$M494,Inventario!$A$2:$M$21,5,FALSE)),"",VLOOKUP('Salidas Pacientes'!$M494,Inventario!$A$2:$M$21,5,FALSE))</f>
        <v>Sanofi</v>
      </c>
      <c r="R494" s="17" t="str">
        <f>IF(ISERROR(VLOOKUP('Salidas Pacientes'!$M494,Inventario!$A$2:$M$21,6,FALSE)),"",VLOOKUP('Salidas Pacientes'!$M494,Inventario!$A$2:$M$21,6,FALSE))</f>
        <v>164992</v>
      </c>
      <c r="S494" s="101" t="s">
        <v>291</v>
      </c>
      <c r="T494" s="102" t="str">
        <f>IF(ISERROR(VLOOKUP('Salidas Pacientes'!$S494,Entradas!$H$1:$I$412,2,FALSE)),"",VLOOKUP('Salidas Pacientes'!$S494,Entradas!$H$1:$I$412,2,FALSE))</f>
        <v/>
      </c>
      <c r="U494" s="98"/>
      <c r="V494" s="98">
        <v>1</v>
      </c>
      <c r="W494" s="105"/>
    </row>
    <row r="495" spans="1:23" ht="15.75" hidden="1" customHeight="1" outlineLevel="1">
      <c r="A495" s="95">
        <v>44671</v>
      </c>
      <c r="B495" s="95" t="s">
        <v>276</v>
      </c>
      <c r="C495" s="98">
        <v>1016914535</v>
      </c>
      <c r="D495" s="17" t="str">
        <f>IF(ISERROR(VLOOKUP('Salidas Pacientes'!$C495,'BD Pacientes'!$A:I,2,FALSE)),"",VLOOKUP('Salidas Pacientes'!$C495,'BD Pacientes'!$A:I,2,FALSE))</f>
        <v>RC</v>
      </c>
      <c r="E495" s="16" t="str">
        <f>IF(ISERROR(VLOOKUP('Salidas Pacientes'!$C495,'BD Pacientes'!$A:I,3,FALSE)),"",VLOOKUP('Salidas Pacientes'!$C495,'BD Pacientes'!$A:I,3,FALSE))</f>
        <v>PAULINA GALEANO JARAMILLO</v>
      </c>
      <c r="F495" s="17" t="str">
        <f>IF(ISERROR(VLOOKUP('Salidas Pacientes'!$C495,'BD Pacientes'!$A:I,4,FALSE)),"",VLOOKUP('Salidas Pacientes'!$C495,'BD Pacientes'!$A:I,4,FALSE))</f>
        <v>F</v>
      </c>
      <c r="G495" s="95">
        <f>IF(ISERROR(VLOOKUP('Salidas Pacientes'!$C495,'BD Pacientes'!$A:I,5,FALSE)),"",VLOOKUP('Salidas Pacientes'!$C495,'BD Pacientes'!$A:I,5,FALSE))</f>
        <v>0</v>
      </c>
      <c r="H495" s="95" t="str">
        <f t="shared" ca="1" si="0"/>
        <v>123 año, 7 mes</v>
      </c>
      <c r="I495" s="97" t="str">
        <f>IF(ISERROR(VLOOKUP('Salidas Pacientes'!$C495,'BD Pacientes'!$A:$I,6,FALSE)),"",VLOOKUP('Salidas Pacientes'!$C495,'BD Pacientes'!$A:$I,6,FALSE))</f>
        <v>CRA 15 #11-84 SANTANDER</v>
      </c>
      <c r="J495" s="98">
        <f>IF(ISERROR(VLOOKUP('Salidas Pacientes'!$C495,'BD Pacientes'!$A:$I,7,FALSE)),"",VLOOKUP('Salidas Pacientes'!$C495,'BD Pacientes'!$A:$I,7,FALSE))</f>
        <v>0</v>
      </c>
      <c r="K495" s="99">
        <f>IF(ISERROR(VLOOKUP('Salidas Pacientes'!$C495,'BD Pacientes'!$A:$I,8,FALSE)),"",VLOOKUP('Salidas Pacientes'!$C495,'BD Pacientes'!$A:$I,8,FALSE))</f>
        <v>0</v>
      </c>
      <c r="L495" s="17">
        <f>IF(ISERROR(VLOOKUP('Salidas Pacientes'!$C495,'BD Pacientes'!$A:$I,9,FALSE)),"",VLOOKUP('Salidas Pacientes'!$C495,'BD Pacientes'!$A:$I,9,FALSE))</f>
        <v>0</v>
      </c>
      <c r="M495" s="17" t="s">
        <v>89</v>
      </c>
      <c r="N495" s="16" t="str">
        <f>IF(ISERROR(VLOOKUP('Salidas Pacientes'!$M495,Inventario!$A$2:$M$21,2,FALSE)),"",VLOOKUP('Salidas Pacientes'!$M495,Inventario!$A$2:$M$21,2,FALSE))</f>
        <v>Fluquadri</v>
      </c>
      <c r="O495" s="16" t="str">
        <f>IF(ISERROR(VLOOKUP('Salidas Pacientes'!$M495,Inventario!$A$2:$M$21,3,FALSE)),"",VLOOKUP('Salidas Pacientes'!$M495,Inventario!$A$2:$M$21,3,FALSE))</f>
        <v>Influenza</v>
      </c>
      <c r="P495" s="100" t="str">
        <f>IF(ISERROR(VLOOKUP('Salidas Pacientes'!$M495,Inventario!$A$2:$M$21,4,FALSE)),"",VLOOKUP('Salidas Pacientes'!$M495,Inventario!$A$2:$M$21,4,FALSE))</f>
        <v>IPS FARALLONES</v>
      </c>
      <c r="Q495" s="100" t="str">
        <f>IF(ISERROR(VLOOKUP('Salidas Pacientes'!$M495,Inventario!$A$2:$M$21,5,FALSE)),"",VLOOKUP('Salidas Pacientes'!$M495,Inventario!$A$2:$M$21,5,FALSE))</f>
        <v>Sanofi</v>
      </c>
      <c r="R495" s="17" t="str">
        <f>IF(ISERROR(VLOOKUP('Salidas Pacientes'!$M495,Inventario!$A$2:$M$21,6,FALSE)),"",VLOOKUP('Salidas Pacientes'!$M495,Inventario!$A$2:$M$21,6,FALSE))</f>
        <v>164992</v>
      </c>
      <c r="S495" s="101" t="s">
        <v>292</v>
      </c>
      <c r="T495" s="102" t="str">
        <f>IF(ISERROR(VLOOKUP('Salidas Pacientes'!$S495,Entradas!$H$1:$I$412,2,FALSE)),"",VLOOKUP('Salidas Pacientes'!$S495,Entradas!$H$1:$I$412,2,FALSE))</f>
        <v/>
      </c>
      <c r="U495" s="98"/>
      <c r="V495" s="98">
        <v>1</v>
      </c>
      <c r="W495" s="105"/>
    </row>
    <row r="496" spans="1:23" ht="15.75" hidden="1" customHeight="1" outlineLevel="1">
      <c r="A496" s="95">
        <v>44671</v>
      </c>
      <c r="B496" s="95" t="s">
        <v>276</v>
      </c>
      <c r="C496" s="98">
        <v>1109567748</v>
      </c>
      <c r="D496" s="17" t="str">
        <f>IF(ISERROR(VLOOKUP('Salidas Pacientes'!$C496,'BD Pacientes'!$A:I,2,FALSE)),"",VLOOKUP('Salidas Pacientes'!$C496,'BD Pacientes'!$A:I,2,FALSE))</f>
        <v>RC</v>
      </c>
      <c r="E496" s="16" t="str">
        <f>IF(ISERROR(VLOOKUP('Salidas Pacientes'!$C496,'BD Pacientes'!$A:I,3,FALSE)),"",VLOOKUP('Salidas Pacientes'!$C496,'BD Pacientes'!$A:I,3,FALSE))</f>
        <v>MATIAS GRUESO GONZALEZ</v>
      </c>
      <c r="F496" s="17" t="str">
        <f>IF(ISERROR(VLOOKUP('Salidas Pacientes'!$C496,'BD Pacientes'!$A:I,4,FALSE)),"",VLOOKUP('Salidas Pacientes'!$C496,'BD Pacientes'!$A:I,4,FALSE))</f>
        <v>M</v>
      </c>
      <c r="G496" s="95">
        <f>IF(ISERROR(VLOOKUP('Salidas Pacientes'!$C496,'BD Pacientes'!$A:I,5,FALSE)),"",VLOOKUP('Salidas Pacientes'!$C496,'BD Pacientes'!$A:I,5,FALSE))</f>
        <v>0</v>
      </c>
      <c r="H496" s="95" t="str">
        <f t="shared" ca="1" si="0"/>
        <v>123 año, 7 mes</v>
      </c>
      <c r="I496" s="97" t="str">
        <f>IF(ISERROR(VLOOKUP('Salidas Pacientes'!$C496,'BD Pacientes'!$A:$I,6,FALSE)),"",VLOOKUP('Salidas Pacientes'!$C496,'BD Pacientes'!$A:$I,6,FALSE))</f>
        <v>CALLE 14 # 19-78 APTO 908 T2</v>
      </c>
      <c r="J496" s="98">
        <f>IF(ISERROR(VLOOKUP('Salidas Pacientes'!$C496,'BD Pacientes'!$A:$I,7,FALSE)),"",VLOOKUP('Salidas Pacientes'!$C496,'BD Pacientes'!$A:$I,7,FALSE))</f>
        <v>0</v>
      </c>
      <c r="K496" s="99">
        <f>IF(ISERROR(VLOOKUP('Salidas Pacientes'!$C496,'BD Pacientes'!$A:$I,8,FALSE)),"",VLOOKUP('Salidas Pacientes'!$C496,'BD Pacientes'!$A:$I,8,FALSE))</f>
        <v>0</v>
      </c>
      <c r="L496" s="17">
        <f>IF(ISERROR(VLOOKUP('Salidas Pacientes'!$C496,'BD Pacientes'!$A:$I,9,FALSE)),"",VLOOKUP('Salidas Pacientes'!$C496,'BD Pacientes'!$A:$I,9,FALSE))</f>
        <v>0</v>
      </c>
      <c r="M496" s="17" t="s">
        <v>89</v>
      </c>
      <c r="N496" s="16" t="str">
        <f>IF(ISERROR(VLOOKUP('Salidas Pacientes'!$M496,Inventario!$A$2:$M$21,2,FALSE)),"",VLOOKUP('Salidas Pacientes'!$M496,Inventario!$A$2:$M$21,2,FALSE))</f>
        <v>Fluquadri</v>
      </c>
      <c r="O496" s="16" t="str">
        <f>IF(ISERROR(VLOOKUP('Salidas Pacientes'!$M496,Inventario!$A$2:$M$21,3,FALSE)),"",VLOOKUP('Salidas Pacientes'!$M496,Inventario!$A$2:$M$21,3,FALSE))</f>
        <v>Influenza</v>
      </c>
      <c r="P496" s="100" t="str">
        <f>IF(ISERROR(VLOOKUP('Salidas Pacientes'!$M496,Inventario!$A$2:$M$21,4,FALSE)),"",VLOOKUP('Salidas Pacientes'!$M496,Inventario!$A$2:$M$21,4,FALSE))</f>
        <v>IPS FARALLONES</v>
      </c>
      <c r="Q496" s="100" t="str">
        <f>IF(ISERROR(VLOOKUP('Salidas Pacientes'!$M496,Inventario!$A$2:$M$21,5,FALSE)),"",VLOOKUP('Salidas Pacientes'!$M496,Inventario!$A$2:$M$21,5,FALSE))</f>
        <v>Sanofi</v>
      </c>
      <c r="R496" s="17" t="str">
        <f>IF(ISERROR(VLOOKUP('Salidas Pacientes'!$M496,Inventario!$A$2:$M$21,6,FALSE)),"",VLOOKUP('Salidas Pacientes'!$M496,Inventario!$A$2:$M$21,6,FALSE))</f>
        <v>164992</v>
      </c>
      <c r="S496" s="101" t="s">
        <v>291</v>
      </c>
      <c r="T496" s="102" t="str">
        <f>IF(ISERROR(VLOOKUP('Salidas Pacientes'!$S496,Entradas!$H$1:$I$412,2,FALSE)),"",VLOOKUP('Salidas Pacientes'!$S496,Entradas!$H$1:$I$412,2,FALSE))</f>
        <v/>
      </c>
      <c r="U496" s="98"/>
      <c r="V496" s="98">
        <v>1</v>
      </c>
      <c r="W496" s="105"/>
    </row>
    <row r="497" spans="1:23" ht="15.75" hidden="1" customHeight="1" outlineLevel="1">
      <c r="A497" s="95">
        <v>44671</v>
      </c>
      <c r="B497" s="95" t="s">
        <v>276</v>
      </c>
      <c r="C497" s="98">
        <v>1232815584</v>
      </c>
      <c r="D497" s="17" t="str">
        <f>IF(ISERROR(VLOOKUP('Salidas Pacientes'!$C497,'BD Pacientes'!$A:I,2,FALSE)),"",VLOOKUP('Salidas Pacientes'!$C497,'BD Pacientes'!$A:I,2,FALSE))</f>
        <v>RC</v>
      </c>
      <c r="E497" s="16" t="str">
        <f>IF(ISERROR(VLOOKUP('Salidas Pacientes'!$C497,'BD Pacientes'!$A:I,3,FALSE)),"",VLOOKUP('Salidas Pacientes'!$C497,'BD Pacientes'!$A:I,3,FALSE))</f>
        <v>MARTIN BETANCOURT GIRALDO</v>
      </c>
      <c r="F497" s="17" t="str">
        <f>IF(ISERROR(VLOOKUP('Salidas Pacientes'!$C497,'BD Pacientes'!$A:I,4,FALSE)),"",VLOOKUP('Salidas Pacientes'!$C497,'BD Pacientes'!$A:I,4,FALSE))</f>
        <v>M</v>
      </c>
      <c r="G497" s="95">
        <f>IF(ISERROR(VLOOKUP('Salidas Pacientes'!$C497,'BD Pacientes'!$A:I,5,FALSE)),"",VLOOKUP('Salidas Pacientes'!$C497,'BD Pacientes'!$A:I,5,FALSE))</f>
        <v>0</v>
      </c>
      <c r="H497" s="95" t="str">
        <f t="shared" ca="1" si="0"/>
        <v>123 año, 7 mes</v>
      </c>
      <c r="I497" s="97" t="str">
        <f>IF(ISERROR(VLOOKUP('Salidas Pacientes'!$C497,'BD Pacientes'!$A:$I,6,FALSE)),"",VLOOKUP('Salidas Pacientes'!$C497,'BD Pacientes'!$A:$I,6,FALSE))</f>
        <v>CRA 12E #51-33</v>
      </c>
      <c r="J497" s="98">
        <f>IF(ISERROR(VLOOKUP('Salidas Pacientes'!$C497,'BD Pacientes'!$A:$I,7,FALSE)),"",VLOOKUP('Salidas Pacientes'!$C497,'BD Pacientes'!$A:$I,7,FALSE))</f>
        <v>0</v>
      </c>
      <c r="K497" s="99">
        <f>IF(ISERROR(VLOOKUP('Salidas Pacientes'!$C497,'BD Pacientes'!$A:$I,8,FALSE)),"",VLOOKUP('Salidas Pacientes'!$C497,'BD Pacientes'!$A:$I,8,FALSE))</f>
        <v>0</v>
      </c>
      <c r="L497" s="17">
        <f>IF(ISERROR(VLOOKUP('Salidas Pacientes'!$C497,'BD Pacientes'!$A:$I,9,FALSE)),"",VLOOKUP('Salidas Pacientes'!$C497,'BD Pacientes'!$A:$I,9,FALSE))</f>
        <v>0</v>
      </c>
      <c r="M497" s="17" t="s">
        <v>47</v>
      </c>
      <c r="N497" s="16" t="str">
        <f>IF(ISERROR(VLOOKUP('Salidas Pacientes'!$M497,Inventario!$A$2:$M$21,2,FALSE)),"",VLOOKUP('Salidas Pacientes'!$M497,Inventario!$A$2:$M$21,2,FALSE))</f>
        <v>Nimenrix</v>
      </c>
      <c r="O497" s="16" t="str">
        <f>IF(ISERROR(VLOOKUP('Salidas Pacientes'!$M497,Inventario!$A$2:$M$21,3,FALSE)),"",VLOOKUP('Salidas Pacientes'!$M497,Inventario!$A$2:$M$21,3,FALSE))</f>
        <v>Meningococo</v>
      </c>
      <c r="P497" s="100" t="str">
        <f>IF(ISERROR(VLOOKUP('Salidas Pacientes'!$M497,Inventario!$A$2:$M$21,4,FALSE)),"",VLOOKUP('Salidas Pacientes'!$M497,Inventario!$A$2:$M$21,4,FALSE))</f>
        <v>Cobo Medical</v>
      </c>
      <c r="Q497" s="100" t="str">
        <f>IF(ISERROR(VLOOKUP('Salidas Pacientes'!$M497,Inventario!$A$2:$M$21,5,FALSE)),"",VLOOKUP('Salidas Pacientes'!$M497,Inventario!$A$2:$M$21,5,FALSE))</f>
        <v>Pfizer</v>
      </c>
      <c r="R497" s="17" t="str">
        <f>IF(ISERROR(VLOOKUP('Salidas Pacientes'!$M497,Inventario!$A$2:$M$21,6,FALSE)),"",VLOOKUP('Salidas Pacientes'!$M497,Inventario!$A$2:$M$21,6,FALSE))</f>
        <v>3904</v>
      </c>
      <c r="S497" s="101" t="s">
        <v>173</v>
      </c>
      <c r="T497" s="102">
        <f>IF(ISERROR(VLOOKUP('Salidas Pacientes'!$S497,Entradas!$H$1:$I$412,2,FALSE)),"",VLOOKUP('Salidas Pacientes'!$S497,Entradas!$H$1:$I$412,2,FALSE))</f>
        <v>45077</v>
      </c>
      <c r="U497" s="98"/>
      <c r="V497" s="98">
        <v>1</v>
      </c>
      <c r="W497" s="105"/>
    </row>
    <row r="498" spans="1:23" ht="15.75" hidden="1" customHeight="1" outlineLevel="1">
      <c r="A498" s="95">
        <v>44671</v>
      </c>
      <c r="B498" s="95" t="s">
        <v>276</v>
      </c>
      <c r="C498" s="98">
        <v>1232817944</v>
      </c>
      <c r="D498" s="17" t="str">
        <f>IF(ISERROR(VLOOKUP('Salidas Pacientes'!$C498,'BD Pacientes'!$A:I,2,FALSE)),"",VLOOKUP('Salidas Pacientes'!$C498,'BD Pacientes'!$A:I,2,FALSE))</f>
        <v>RC</v>
      </c>
      <c r="E498" s="16" t="str">
        <f>IF(ISERROR(VLOOKUP('Salidas Pacientes'!$C498,'BD Pacientes'!$A:I,3,FALSE)),"",VLOOKUP('Salidas Pacientes'!$C498,'BD Pacientes'!$A:I,3,FALSE))</f>
        <v>MARIANGEL ZULUAGA SERNA</v>
      </c>
      <c r="F498" s="17" t="str">
        <f>IF(ISERROR(VLOOKUP('Salidas Pacientes'!$C498,'BD Pacientes'!$A:I,4,FALSE)),"",VLOOKUP('Salidas Pacientes'!$C498,'BD Pacientes'!$A:I,4,FALSE))</f>
        <v>F</v>
      </c>
      <c r="G498" s="95">
        <f>IF(ISERROR(VLOOKUP('Salidas Pacientes'!$C498,'BD Pacientes'!$A:I,5,FALSE)),"",VLOOKUP('Salidas Pacientes'!$C498,'BD Pacientes'!$A:I,5,FALSE))</f>
        <v>0</v>
      </c>
      <c r="H498" s="95" t="str">
        <f t="shared" ca="1" si="0"/>
        <v>123 año, 7 mes</v>
      </c>
      <c r="I498" s="97" t="str">
        <f>IF(ISERROR(VLOOKUP('Salidas Pacientes'!$C498,'BD Pacientes'!$A:$I,6,FALSE)),"",VLOOKUP('Salidas Pacientes'!$C498,'BD Pacientes'!$A:$I,6,FALSE))</f>
        <v>CRA 65 # 15-10</v>
      </c>
      <c r="J498" s="98">
        <f>IF(ISERROR(VLOOKUP('Salidas Pacientes'!$C498,'BD Pacientes'!$A:$I,7,FALSE)),"",VLOOKUP('Salidas Pacientes'!$C498,'BD Pacientes'!$A:$I,7,FALSE))</f>
        <v>0</v>
      </c>
      <c r="K498" s="99">
        <f>IF(ISERROR(VLOOKUP('Salidas Pacientes'!$C498,'BD Pacientes'!$A:$I,8,FALSE)),"",VLOOKUP('Salidas Pacientes'!$C498,'BD Pacientes'!$A:$I,8,FALSE))</f>
        <v>0</v>
      </c>
      <c r="L498" s="17">
        <f>IF(ISERROR(VLOOKUP('Salidas Pacientes'!$C498,'BD Pacientes'!$A:$I,9,FALSE)),"",VLOOKUP('Salidas Pacientes'!$C498,'BD Pacientes'!$A:$I,9,FALSE))</f>
        <v>0</v>
      </c>
      <c r="M498" s="17" t="s">
        <v>77</v>
      </c>
      <c r="N498" s="16" t="str">
        <f>IF(ISERROR(VLOOKUP('Salidas Pacientes'!$M498,Inventario!$A$2:$M$21,2,FALSE)),"",VLOOKUP('Salidas Pacientes'!$M498,Inventario!$A$2:$M$21,2,FALSE))</f>
        <v>Hexaxim</v>
      </c>
      <c r="O498" s="16" t="str">
        <f>IF(ISERROR(VLOOKUP('Salidas Pacientes'!$M498,Inventario!$A$2:$M$21,3,FALSE)),"",VLOOKUP('Salidas Pacientes'!$M498,Inventario!$A$2:$M$21,3,FALSE))</f>
        <v>DPAT + VPI + HIB + HB</v>
      </c>
      <c r="P498" s="100" t="str">
        <f>IF(ISERROR(VLOOKUP('Salidas Pacientes'!$M498,Inventario!$A$2:$M$21,4,FALSE)),"",VLOOKUP('Salidas Pacientes'!$M498,Inventario!$A$2:$M$21,4,FALSE))</f>
        <v>IPS FARALLONES</v>
      </c>
      <c r="Q498" s="100" t="str">
        <f>IF(ISERROR(VLOOKUP('Salidas Pacientes'!$M498,Inventario!$A$2:$M$21,5,FALSE)),"",VLOOKUP('Salidas Pacientes'!$M498,Inventario!$A$2:$M$21,5,FALSE))</f>
        <v>Sanofi</v>
      </c>
      <c r="R498" s="17" t="str">
        <f>IF(ISERROR(VLOOKUP('Salidas Pacientes'!$M498,Inventario!$A$2:$M$21,6,FALSE)),"",VLOOKUP('Salidas Pacientes'!$M498,Inventario!$A$2:$M$21,6,FALSE))</f>
        <v>3800</v>
      </c>
      <c r="S498" s="101" t="s">
        <v>293</v>
      </c>
      <c r="T498" s="102" t="str">
        <f>IF(ISERROR(VLOOKUP('Salidas Pacientes'!$S498,Entradas!$H$1:$I$412,2,FALSE)),"",VLOOKUP('Salidas Pacientes'!$S498,Entradas!$H$1:$I$412,2,FALSE))</f>
        <v/>
      </c>
      <c r="U498" s="98"/>
      <c r="V498" s="98">
        <v>1</v>
      </c>
      <c r="W498" s="105"/>
    </row>
    <row r="499" spans="1:23" ht="15.75" hidden="1" customHeight="1" outlineLevel="1">
      <c r="A499" s="95">
        <v>44671</v>
      </c>
      <c r="B499" s="95" t="s">
        <v>276</v>
      </c>
      <c r="C499" s="98">
        <v>1232817944</v>
      </c>
      <c r="D499" s="17" t="str">
        <f>IF(ISERROR(VLOOKUP('Salidas Pacientes'!$C499,'BD Pacientes'!$A:I,2,FALSE)),"",VLOOKUP('Salidas Pacientes'!$C499,'BD Pacientes'!$A:I,2,FALSE))</f>
        <v>RC</v>
      </c>
      <c r="E499" s="16" t="str">
        <f>IF(ISERROR(VLOOKUP('Salidas Pacientes'!$C499,'BD Pacientes'!$A:I,3,FALSE)),"",VLOOKUP('Salidas Pacientes'!$C499,'BD Pacientes'!$A:I,3,FALSE))</f>
        <v>MARIANGEL ZULUAGA SERNA</v>
      </c>
      <c r="F499" s="17" t="str">
        <f>IF(ISERROR(VLOOKUP('Salidas Pacientes'!$C499,'BD Pacientes'!$A:I,4,FALSE)),"",VLOOKUP('Salidas Pacientes'!$C499,'BD Pacientes'!$A:I,4,FALSE))</f>
        <v>F</v>
      </c>
      <c r="G499" s="95">
        <f>IF(ISERROR(VLOOKUP('Salidas Pacientes'!$C499,'BD Pacientes'!$A:I,5,FALSE)),"",VLOOKUP('Salidas Pacientes'!$C499,'BD Pacientes'!$A:I,5,FALSE))</f>
        <v>0</v>
      </c>
      <c r="H499" s="95" t="str">
        <f t="shared" ca="1" si="0"/>
        <v>123 año, 7 mes</v>
      </c>
      <c r="I499" s="97" t="str">
        <f>IF(ISERROR(VLOOKUP('Salidas Pacientes'!$C499,'BD Pacientes'!$A:$I,6,FALSE)),"",VLOOKUP('Salidas Pacientes'!$C499,'BD Pacientes'!$A:$I,6,FALSE))</f>
        <v>CRA 65 # 15-10</v>
      </c>
      <c r="J499" s="98">
        <f>IF(ISERROR(VLOOKUP('Salidas Pacientes'!$C499,'BD Pacientes'!$A:$I,7,FALSE)),"",VLOOKUP('Salidas Pacientes'!$C499,'BD Pacientes'!$A:$I,7,FALSE))</f>
        <v>0</v>
      </c>
      <c r="K499" s="99">
        <f>IF(ISERROR(VLOOKUP('Salidas Pacientes'!$C499,'BD Pacientes'!$A:$I,8,FALSE)),"",VLOOKUP('Salidas Pacientes'!$C499,'BD Pacientes'!$A:$I,8,FALSE))</f>
        <v>0</v>
      </c>
      <c r="L499" s="17">
        <f>IF(ISERROR(VLOOKUP('Salidas Pacientes'!$C499,'BD Pacientes'!$A:$I,9,FALSE)),"",VLOOKUP('Salidas Pacientes'!$C499,'BD Pacientes'!$A:$I,9,FALSE))</f>
        <v>0</v>
      </c>
      <c r="M499" s="17" t="s">
        <v>89</v>
      </c>
      <c r="N499" s="16" t="str">
        <f>IF(ISERROR(VLOOKUP('Salidas Pacientes'!$M499,Inventario!$A$2:$M$21,2,FALSE)),"",VLOOKUP('Salidas Pacientes'!$M499,Inventario!$A$2:$M$21,2,FALSE))</f>
        <v>Fluquadri</v>
      </c>
      <c r="O499" s="16" t="str">
        <f>IF(ISERROR(VLOOKUP('Salidas Pacientes'!$M499,Inventario!$A$2:$M$21,3,FALSE)),"",VLOOKUP('Salidas Pacientes'!$M499,Inventario!$A$2:$M$21,3,FALSE))</f>
        <v>Influenza</v>
      </c>
      <c r="P499" s="100" t="str">
        <f>IF(ISERROR(VLOOKUP('Salidas Pacientes'!$M499,Inventario!$A$2:$M$21,4,FALSE)),"",VLOOKUP('Salidas Pacientes'!$M499,Inventario!$A$2:$M$21,4,FALSE))</f>
        <v>IPS FARALLONES</v>
      </c>
      <c r="Q499" s="100" t="str">
        <f>IF(ISERROR(VLOOKUP('Salidas Pacientes'!$M499,Inventario!$A$2:$M$21,5,FALSE)),"",VLOOKUP('Salidas Pacientes'!$M499,Inventario!$A$2:$M$21,5,FALSE))</f>
        <v>Sanofi</v>
      </c>
      <c r="R499" s="17" t="str">
        <f>IF(ISERROR(VLOOKUP('Salidas Pacientes'!$M499,Inventario!$A$2:$M$21,6,FALSE)),"",VLOOKUP('Salidas Pacientes'!$M499,Inventario!$A$2:$M$21,6,FALSE))</f>
        <v>164992</v>
      </c>
      <c r="S499" s="101" t="s">
        <v>291</v>
      </c>
      <c r="T499" s="102" t="str">
        <f>IF(ISERROR(VLOOKUP('Salidas Pacientes'!$S499,Entradas!$H$1:$I$412,2,FALSE)),"",VLOOKUP('Salidas Pacientes'!$S499,Entradas!$H$1:$I$412,2,FALSE))</f>
        <v/>
      </c>
      <c r="U499" s="98"/>
      <c r="V499" s="98">
        <v>1</v>
      </c>
      <c r="W499" s="105"/>
    </row>
    <row r="500" spans="1:23" ht="15.75" hidden="1" customHeight="1" outlineLevel="1">
      <c r="A500" s="95">
        <v>44671</v>
      </c>
      <c r="B500" s="95" t="s">
        <v>276</v>
      </c>
      <c r="C500" s="98">
        <v>1232791732</v>
      </c>
      <c r="D500" s="17" t="str">
        <f>IF(ISERROR(VLOOKUP('Salidas Pacientes'!$C500,'BD Pacientes'!$A:I,2,FALSE)),"",VLOOKUP('Salidas Pacientes'!$C500,'BD Pacientes'!$A:I,2,FALSE))</f>
        <v>RC</v>
      </c>
      <c r="E500" s="16" t="str">
        <f>IF(ISERROR(VLOOKUP('Salidas Pacientes'!$C500,'BD Pacientes'!$A:I,3,FALSE)),"",VLOOKUP('Salidas Pacientes'!$C500,'BD Pacientes'!$A:I,3,FALSE))</f>
        <v>IVANNA GONZALEZ REINA</v>
      </c>
      <c r="F500" s="17" t="str">
        <f>IF(ISERROR(VLOOKUP('Salidas Pacientes'!$C500,'BD Pacientes'!$A:I,4,FALSE)),"",VLOOKUP('Salidas Pacientes'!$C500,'BD Pacientes'!$A:I,4,FALSE))</f>
        <v>F</v>
      </c>
      <c r="G500" s="95">
        <f>IF(ISERROR(VLOOKUP('Salidas Pacientes'!$C500,'BD Pacientes'!$A:I,5,FALSE)),"",VLOOKUP('Salidas Pacientes'!$C500,'BD Pacientes'!$A:I,5,FALSE))</f>
        <v>0</v>
      </c>
      <c r="H500" s="95" t="str">
        <f t="shared" ca="1" si="0"/>
        <v>123 año, 7 mes</v>
      </c>
      <c r="I500" s="97" t="str">
        <f>IF(ISERROR(VLOOKUP('Salidas Pacientes'!$C500,'BD Pacientes'!$A:$I,6,FALSE)),"",VLOOKUP('Salidas Pacientes'!$C500,'BD Pacientes'!$A:$I,6,FALSE))</f>
        <v>CRA 45 #14E-04</v>
      </c>
      <c r="J500" s="98">
        <f>IF(ISERROR(VLOOKUP('Salidas Pacientes'!$C500,'BD Pacientes'!$A:$I,7,FALSE)),"",VLOOKUP('Salidas Pacientes'!$C500,'BD Pacientes'!$A:$I,7,FALSE))</f>
        <v>0</v>
      </c>
      <c r="K500" s="99">
        <f>IF(ISERROR(VLOOKUP('Salidas Pacientes'!$C500,'BD Pacientes'!$A:$I,8,FALSE)),"",VLOOKUP('Salidas Pacientes'!$C500,'BD Pacientes'!$A:$I,8,FALSE))</f>
        <v>0</v>
      </c>
      <c r="L500" s="17">
        <f>IF(ISERROR(VLOOKUP('Salidas Pacientes'!$C500,'BD Pacientes'!$A:$I,9,FALSE)),"",VLOOKUP('Salidas Pacientes'!$C500,'BD Pacientes'!$A:$I,9,FALSE))</f>
        <v>0</v>
      </c>
      <c r="M500" s="17" t="s">
        <v>47</v>
      </c>
      <c r="N500" s="16" t="str">
        <f>IF(ISERROR(VLOOKUP('Salidas Pacientes'!$M500,Inventario!$A$2:$M$21,2,FALSE)),"",VLOOKUP('Salidas Pacientes'!$M500,Inventario!$A$2:$M$21,2,FALSE))</f>
        <v>Nimenrix</v>
      </c>
      <c r="O500" s="16" t="str">
        <f>IF(ISERROR(VLOOKUP('Salidas Pacientes'!$M500,Inventario!$A$2:$M$21,3,FALSE)),"",VLOOKUP('Salidas Pacientes'!$M500,Inventario!$A$2:$M$21,3,FALSE))</f>
        <v>Meningococo</v>
      </c>
      <c r="P500" s="100" t="str">
        <f>IF(ISERROR(VLOOKUP('Salidas Pacientes'!$M500,Inventario!$A$2:$M$21,4,FALSE)),"",VLOOKUP('Salidas Pacientes'!$M500,Inventario!$A$2:$M$21,4,FALSE))</f>
        <v>Cobo Medical</v>
      </c>
      <c r="Q500" s="100" t="str">
        <f>IF(ISERROR(VLOOKUP('Salidas Pacientes'!$M500,Inventario!$A$2:$M$21,5,FALSE)),"",VLOOKUP('Salidas Pacientes'!$M500,Inventario!$A$2:$M$21,5,FALSE))</f>
        <v>Pfizer</v>
      </c>
      <c r="R500" s="17" t="str">
        <f>IF(ISERROR(VLOOKUP('Salidas Pacientes'!$M500,Inventario!$A$2:$M$21,6,FALSE)),"",VLOOKUP('Salidas Pacientes'!$M500,Inventario!$A$2:$M$21,6,FALSE))</f>
        <v>3904</v>
      </c>
      <c r="S500" s="101" t="s">
        <v>173</v>
      </c>
      <c r="T500" s="102">
        <f>IF(ISERROR(VLOOKUP('Salidas Pacientes'!$S500,Entradas!$H$1:$I$412,2,FALSE)),"",VLOOKUP('Salidas Pacientes'!$S500,Entradas!$H$1:$I$412,2,FALSE))</f>
        <v>45077</v>
      </c>
      <c r="U500" s="98"/>
      <c r="V500" s="98">
        <v>1</v>
      </c>
      <c r="W500" s="105"/>
    </row>
    <row r="501" spans="1:23" ht="15.75" hidden="1" customHeight="1" outlineLevel="1">
      <c r="A501" s="95">
        <v>44671</v>
      </c>
      <c r="B501" s="95" t="s">
        <v>276</v>
      </c>
      <c r="C501" s="98">
        <v>1232791732</v>
      </c>
      <c r="D501" s="17" t="str">
        <f>IF(ISERROR(VLOOKUP('Salidas Pacientes'!$C501,'BD Pacientes'!$A:I,2,FALSE)),"",VLOOKUP('Salidas Pacientes'!$C501,'BD Pacientes'!$A:I,2,FALSE))</f>
        <v>RC</v>
      </c>
      <c r="E501" s="16" t="str">
        <f>IF(ISERROR(VLOOKUP('Salidas Pacientes'!$C501,'BD Pacientes'!$A:I,3,FALSE)),"",VLOOKUP('Salidas Pacientes'!$C501,'BD Pacientes'!$A:I,3,FALSE))</f>
        <v>IVANNA GONZALEZ REINA</v>
      </c>
      <c r="F501" s="17" t="str">
        <f>IF(ISERROR(VLOOKUP('Salidas Pacientes'!$C501,'BD Pacientes'!$A:I,4,FALSE)),"",VLOOKUP('Salidas Pacientes'!$C501,'BD Pacientes'!$A:I,4,FALSE))</f>
        <v>F</v>
      </c>
      <c r="G501" s="95">
        <f>IF(ISERROR(VLOOKUP('Salidas Pacientes'!$C501,'BD Pacientes'!$A:I,5,FALSE)),"",VLOOKUP('Salidas Pacientes'!$C501,'BD Pacientes'!$A:I,5,FALSE))</f>
        <v>0</v>
      </c>
      <c r="H501" s="95" t="str">
        <f t="shared" ca="1" si="0"/>
        <v>123 año, 7 mes</v>
      </c>
      <c r="I501" s="97" t="str">
        <f>IF(ISERROR(VLOOKUP('Salidas Pacientes'!$C501,'BD Pacientes'!$A:$I,6,FALSE)),"",VLOOKUP('Salidas Pacientes'!$C501,'BD Pacientes'!$A:$I,6,FALSE))</f>
        <v>CRA 45 #14E-04</v>
      </c>
      <c r="J501" s="98">
        <f>IF(ISERROR(VLOOKUP('Salidas Pacientes'!$C501,'BD Pacientes'!$A:$I,7,FALSE)),"",VLOOKUP('Salidas Pacientes'!$C501,'BD Pacientes'!$A:$I,7,FALSE))</f>
        <v>0</v>
      </c>
      <c r="K501" s="99">
        <f>IF(ISERROR(VLOOKUP('Salidas Pacientes'!$C501,'BD Pacientes'!$A:$I,8,FALSE)),"",VLOOKUP('Salidas Pacientes'!$C501,'BD Pacientes'!$A:$I,8,FALSE))</f>
        <v>0</v>
      </c>
      <c r="L501" s="17">
        <f>IF(ISERROR(VLOOKUP('Salidas Pacientes'!$C501,'BD Pacientes'!$A:$I,9,FALSE)),"",VLOOKUP('Salidas Pacientes'!$C501,'BD Pacientes'!$A:$I,9,FALSE))</f>
        <v>0</v>
      </c>
      <c r="M501" s="17" t="s">
        <v>89</v>
      </c>
      <c r="N501" s="16" t="str">
        <f>IF(ISERROR(VLOOKUP('Salidas Pacientes'!$M501,Inventario!$A$2:$M$21,2,FALSE)),"",VLOOKUP('Salidas Pacientes'!$M501,Inventario!$A$2:$M$21,2,FALSE))</f>
        <v>Fluquadri</v>
      </c>
      <c r="O501" s="16" t="str">
        <f>IF(ISERROR(VLOOKUP('Salidas Pacientes'!$M501,Inventario!$A$2:$M$21,3,FALSE)),"",VLOOKUP('Salidas Pacientes'!$M501,Inventario!$A$2:$M$21,3,FALSE))</f>
        <v>Influenza</v>
      </c>
      <c r="P501" s="100" t="str">
        <f>IF(ISERROR(VLOOKUP('Salidas Pacientes'!$M501,Inventario!$A$2:$M$21,4,FALSE)),"",VLOOKUP('Salidas Pacientes'!$M501,Inventario!$A$2:$M$21,4,FALSE))</f>
        <v>IPS FARALLONES</v>
      </c>
      <c r="Q501" s="100" t="str">
        <f>IF(ISERROR(VLOOKUP('Salidas Pacientes'!$M501,Inventario!$A$2:$M$21,5,FALSE)),"",VLOOKUP('Salidas Pacientes'!$M501,Inventario!$A$2:$M$21,5,FALSE))</f>
        <v>Sanofi</v>
      </c>
      <c r="R501" s="17" t="str">
        <f>IF(ISERROR(VLOOKUP('Salidas Pacientes'!$M501,Inventario!$A$2:$M$21,6,FALSE)),"",VLOOKUP('Salidas Pacientes'!$M501,Inventario!$A$2:$M$21,6,FALSE))</f>
        <v>164992</v>
      </c>
      <c r="S501" s="101" t="s">
        <v>291</v>
      </c>
      <c r="T501" s="102" t="str">
        <f>IF(ISERROR(VLOOKUP('Salidas Pacientes'!$S501,Entradas!$H$1:$I$412,2,FALSE)),"",VLOOKUP('Salidas Pacientes'!$S501,Entradas!$H$1:$I$412,2,FALSE))</f>
        <v/>
      </c>
      <c r="U501" s="98"/>
      <c r="V501" s="98">
        <v>1</v>
      </c>
      <c r="W501" s="105"/>
    </row>
    <row r="502" spans="1:23" ht="15.75" hidden="1" customHeight="1" outlineLevel="1">
      <c r="A502" s="95">
        <v>44671</v>
      </c>
      <c r="B502" s="95" t="s">
        <v>276</v>
      </c>
      <c r="C502" s="98">
        <v>1232818701</v>
      </c>
      <c r="D502" s="17" t="str">
        <f>IF(ISERROR(VLOOKUP('Salidas Pacientes'!$C502,'BD Pacientes'!$A:I,2,FALSE)),"",VLOOKUP('Salidas Pacientes'!$C502,'BD Pacientes'!$A:I,2,FALSE))</f>
        <v>RC</v>
      </c>
      <c r="E502" s="16" t="str">
        <f>IF(ISERROR(VLOOKUP('Salidas Pacientes'!$C502,'BD Pacientes'!$A:I,3,FALSE)),"",VLOOKUP('Salidas Pacientes'!$C502,'BD Pacientes'!$A:I,3,FALSE))</f>
        <v>ISAAC IBRAHIM CANCALVACHE</v>
      </c>
      <c r="F502" s="17" t="str">
        <f>IF(ISERROR(VLOOKUP('Salidas Pacientes'!$C502,'BD Pacientes'!$A:I,4,FALSE)),"",VLOOKUP('Salidas Pacientes'!$C502,'BD Pacientes'!$A:I,4,FALSE))</f>
        <v>M</v>
      </c>
      <c r="G502" s="95">
        <f>IF(ISERROR(VLOOKUP('Salidas Pacientes'!$C502,'BD Pacientes'!$A:I,5,FALSE)),"",VLOOKUP('Salidas Pacientes'!$C502,'BD Pacientes'!$A:I,5,FALSE))</f>
        <v>44563</v>
      </c>
      <c r="H502" s="95" t="str">
        <f t="shared" ca="1" si="0"/>
        <v>1 año, 7 mes</v>
      </c>
      <c r="I502" s="97" t="str">
        <f>IF(ISERROR(VLOOKUP('Salidas Pacientes'!$C502,'BD Pacientes'!$A:$I,6,FALSE)),"",VLOOKUP('Salidas Pacientes'!$C502,'BD Pacientes'!$A:$I,6,FALSE))</f>
        <v>CRA 26Q # 122-71</v>
      </c>
      <c r="J502" s="98">
        <f>IF(ISERROR(VLOOKUP('Salidas Pacientes'!$C502,'BD Pacientes'!$A:$I,7,FALSE)),"",VLOOKUP('Salidas Pacientes'!$C502,'BD Pacientes'!$A:$I,7,FALSE))</f>
        <v>1143957902</v>
      </c>
      <c r="K502" s="99" t="str">
        <f>IF(ISERROR(VLOOKUP('Salidas Pacientes'!$C502,'BD Pacientes'!$A:$I,8,FALSE)),"",VLOOKUP('Salidas Pacientes'!$C502,'BD Pacientes'!$A:$I,8,FALSE))</f>
        <v>KAREN CANCALVACHE</v>
      </c>
      <c r="L502" s="17">
        <f>IF(ISERROR(VLOOKUP('Salidas Pacientes'!$C502,'BD Pacientes'!$A:$I,9,FALSE)),"",VLOOKUP('Salidas Pacientes'!$C502,'BD Pacientes'!$A:$I,9,FALSE))</f>
        <v>3103566056</v>
      </c>
      <c r="M502" s="17" t="s">
        <v>47</v>
      </c>
      <c r="N502" s="16" t="str">
        <f>IF(ISERROR(VLOOKUP('Salidas Pacientes'!$M502,Inventario!$A$2:$M$21,2,FALSE)),"",VLOOKUP('Salidas Pacientes'!$M502,Inventario!$A$2:$M$21,2,FALSE))</f>
        <v>Nimenrix</v>
      </c>
      <c r="O502" s="16" t="str">
        <f>IF(ISERROR(VLOOKUP('Salidas Pacientes'!$M502,Inventario!$A$2:$M$21,3,FALSE)),"",VLOOKUP('Salidas Pacientes'!$M502,Inventario!$A$2:$M$21,3,FALSE))</f>
        <v>Meningococo</v>
      </c>
      <c r="P502" s="100" t="str">
        <f>IF(ISERROR(VLOOKUP('Salidas Pacientes'!$M502,Inventario!$A$2:$M$21,4,FALSE)),"",VLOOKUP('Salidas Pacientes'!$M502,Inventario!$A$2:$M$21,4,FALSE))</f>
        <v>Cobo Medical</v>
      </c>
      <c r="Q502" s="100" t="str">
        <f>IF(ISERROR(VLOOKUP('Salidas Pacientes'!$M502,Inventario!$A$2:$M$21,5,FALSE)),"",VLOOKUP('Salidas Pacientes'!$M502,Inventario!$A$2:$M$21,5,FALSE))</f>
        <v>Pfizer</v>
      </c>
      <c r="R502" s="17" t="str">
        <f>IF(ISERROR(VLOOKUP('Salidas Pacientes'!$M502,Inventario!$A$2:$M$21,6,FALSE)),"",VLOOKUP('Salidas Pacientes'!$M502,Inventario!$A$2:$M$21,6,FALSE))</f>
        <v>3904</v>
      </c>
      <c r="S502" s="101" t="s">
        <v>173</v>
      </c>
      <c r="T502" s="102">
        <f>IF(ISERROR(VLOOKUP('Salidas Pacientes'!$S502,Entradas!$H$1:$I$412,2,FALSE)),"",VLOOKUP('Salidas Pacientes'!$S502,Entradas!$H$1:$I$412,2,FALSE))</f>
        <v>45077</v>
      </c>
      <c r="U502" s="98"/>
      <c r="V502" s="98">
        <v>1</v>
      </c>
      <c r="W502" s="105"/>
    </row>
    <row r="503" spans="1:23" ht="15.75" hidden="1" customHeight="1" outlineLevel="1">
      <c r="A503" s="95">
        <v>44671</v>
      </c>
      <c r="B503" s="95" t="s">
        <v>276</v>
      </c>
      <c r="C503" s="98">
        <v>1108340527</v>
      </c>
      <c r="D503" s="17" t="str">
        <f>IF(ISERROR(VLOOKUP('Salidas Pacientes'!$C503,'BD Pacientes'!$A:I,2,FALSE)),"",VLOOKUP('Salidas Pacientes'!$C503,'BD Pacientes'!$A:I,2,FALSE))</f>
        <v>RC</v>
      </c>
      <c r="E503" s="16" t="str">
        <f>IF(ISERROR(VLOOKUP('Salidas Pacientes'!$C503,'BD Pacientes'!$A:I,3,FALSE)),"",VLOOKUP('Salidas Pacientes'!$C503,'BD Pacientes'!$A:I,3,FALSE))</f>
        <v>HANNA VICTORIA CASTAÑO RESTREPO</v>
      </c>
      <c r="F503" s="17" t="str">
        <f>IF(ISERROR(VLOOKUP('Salidas Pacientes'!$C503,'BD Pacientes'!$A:I,4,FALSE)),"",VLOOKUP('Salidas Pacientes'!$C503,'BD Pacientes'!$A:I,4,FALSE))</f>
        <v>F</v>
      </c>
      <c r="G503" s="95">
        <f>IF(ISERROR(VLOOKUP('Salidas Pacientes'!$C503,'BD Pacientes'!$A:I,5,FALSE)),"",VLOOKUP('Salidas Pacientes'!$C503,'BD Pacientes'!$A:I,5,FALSE))</f>
        <v>0</v>
      </c>
      <c r="H503" s="95" t="str">
        <f t="shared" ca="1" si="0"/>
        <v>123 año, 7 mes</v>
      </c>
      <c r="I503" s="97" t="str">
        <f>IF(ISERROR(VLOOKUP('Salidas Pacientes'!$C503,'BD Pacientes'!$A:$I,6,FALSE)),"",VLOOKUP('Salidas Pacientes'!$C503,'BD Pacientes'!$A:$I,6,FALSE))</f>
        <v>CALLE 94 #28D-101</v>
      </c>
      <c r="J503" s="98">
        <f>IF(ISERROR(VLOOKUP('Salidas Pacientes'!$C503,'BD Pacientes'!$A:$I,7,FALSE)),"",VLOOKUP('Salidas Pacientes'!$C503,'BD Pacientes'!$A:$I,7,FALSE))</f>
        <v>0</v>
      </c>
      <c r="K503" s="99">
        <f>IF(ISERROR(VLOOKUP('Salidas Pacientes'!$C503,'BD Pacientes'!$A:$I,8,FALSE)),"",VLOOKUP('Salidas Pacientes'!$C503,'BD Pacientes'!$A:$I,8,FALSE))</f>
        <v>0</v>
      </c>
      <c r="L503" s="17">
        <f>IF(ISERROR(VLOOKUP('Salidas Pacientes'!$C503,'BD Pacientes'!$A:$I,9,FALSE)),"",VLOOKUP('Salidas Pacientes'!$C503,'BD Pacientes'!$A:$I,9,FALSE))</f>
        <v>0</v>
      </c>
      <c r="M503" s="17" t="s">
        <v>89</v>
      </c>
      <c r="N503" s="16" t="str">
        <f>IF(ISERROR(VLOOKUP('Salidas Pacientes'!$M503,Inventario!$A$2:$M$21,2,FALSE)),"",VLOOKUP('Salidas Pacientes'!$M503,Inventario!$A$2:$M$21,2,FALSE))</f>
        <v>Fluquadri</v>
      </c>
      <c r="O503" s="16" t="str">
        <f>IF(ISERROR(VLOOKUP('Salidas Pacientes'!$M503,Inventario!$A$2:$M$21,3,FALSE)),"",VLOOKUP('Salidas Pacientes'!$M503,Inventario!$A$2:$M$21,3,FALSE))</f>
        <v>Influenza</v>
      </c>
      <c r="P503" s="100" t="str">
        <f>IF(ISERROR(VLOOKUP('Salidas Pacientes'!$M503,Inventario!$A$2:$M$21,4,FALSE)),"",VLOOKUP('Salidas Pacientes'!$M503,Inventario!$A$2:$M$21,4,FALSE))</f>
        <v>IPS FARALLONES</v>
      </c>
      <c r="Q503" s="100" t="str">
        <f>IF(ISERROR(VLOOKUP('Salidas Pacientes'!$M503,Inventario!$A$2:$M$21,5,FALSE)),"",VLOOKUP('Salidas Pacientes'!$M503,Inventario!$A$2:$M$21,5,FALSE))</f>
        <v>Sanofi</v>
      </c>
      <c r="R503" s="17" t="str">
        <f>IF(ISERROR(VLOOKUP('Salidas Pacientes'!$M503,Inventario!$A$2:$M$21,6,FALSE)),"",VLOOKUP('Salidas Pacientes'!$M503,Inventario!$A$2:$M$21,6,FALSE))</f>
        <v>164992</v>
      </c>
      <c r="S503" s="101" t="s">
        <v>292</v>
      </c>
      <c r="T503" s="102" t="str">
        <f>IF(ISERROR(VLOOKUP('Salidas Pacientes'!$S503,Entradas!$H$1:$I$412,2,FALSE)),"",VLOOKUP('Salidas Pacientes'!$S503,Entradas!$H$1:$I$412,2,FALSE))</f>
        <v/>
      </c>
      <c r="U503" s="98"/>
      <c r="V503" s="98">
        <v>1</v>
      </c>
      <c r="W503" s="105"/>
    </row>
    <row r="504" spans="1:23" ht="15.75" hidden="1" customHeight="1" outlineLevel="1">
      <c r="A504" s="95">
        <v>44672</v>
      </c>
      <c r="B504" s="95" t="s">
        <v>276</v>
      </c>
      <c r="C504" s="98">
        <v>1062968418</v>
      </c>
      <c r="D504" s="17" t="str">
        <f>IF(ISERROR(VLOOKUP('Salidas Pacientes'!$C504,'BD Pacientes'!$A:I,2,FALSE)),"",VLOOKUP('Salidas Pacientes'!$C504,'BD Pacientes'!$A:I,2,FALSE))</f>
        <v>TI</v>
      </c>
      <c r="E504" s="16" t="str">
        <f>IF(ISERROR(VLOOKUP('Salidas Pacientes'!$C504,'BD Pacientes'!$A:I,3,FALSE)),"",VLOOKUP('Salidas Pacientes'!$C504,'BD Pacientes'!$A:I,3,FALSE))</f>
        <v>SANTIAGO GIRALDO PALOMINO</v>
      </c>
      <c r="F504" s="17" t="str">
        <f>IF(ISERROR(VLOOKUP('Salidas Pacientes'!$C504,'BD Pacientes'!$A:I,4,FALSE)),"",VLOOKUP('Salidas Pacientes'!$C504,'BD Pacientes'!$A:I,4,FALSE))</f>
        <v>M</v>
      </c>
      <c r="G504" s="95">
        <f>IF(ISERROR(VLOOKUP('Salidas Pacientes'!$C504,'BD Pacientes'!$A:I,5,FALSE)),"",VLOOKUP('Salidas Pacientes'!$C504,'BD Pacientes'!$A:I,5,FALSE))</f>
        <v>40045</v>
      </c>
      <c r="H504" s="95" t="str">
        <f t="shared" ca="1" si="0"/>
        <v>14 año, 0 mes</v>
      </c>
      <c r="I504" s="97" t="str">
        <f>IF(ISERROR(VLOOKUP('Salidas Pacientes'!$C504,'BD Pacientes'!$A:$I,6,FALSE)),"",VLOOKUP('Salidas Pacientes'!$C504,'BD Pacientes'!$A:$I,6,FALSE))</f>
        <v>CRA 103 # 12B-106</v>
      </c>
      <c r="J504" s="98">
        <f>IF(ISERROR(VLOOKUP('Salidas Pacientes'!$C504,'BD Pacientes'!$A:$I,7,FALSE)),"",VLOOKUP('Salidas Pacientes'!$C504,'BD Pacientes'!$A:$I,7,FALSE))</f>
        <v>0</v>
      </c>
      <c r="K504" s="99">
        <f>IF(ISERROR(VLOOKUP('Salidas Pacientes'!$C504,'BD Pacientes'!$A:$I,8,FALSE)),"",VLOOKUP('Salidas Pacientes'!$C504,'BD Pacientes'!$A:$I,8,FALSE))</f>
        <v>0</v>
      </c>
      <c r="L504" s="17">
        <f>IF(ISERROR(VLOOKUP('Salidas Pacientes'!$C504,'BD Pacientes'!$A:$I,9,FALSE)),"",VLOOKUP('Salidas Pacientes'!$C504,'BD Pacientes'!$A:$I,9,FALSE))</f>
        <v>0</v>
      </c>
      <c r="M504" s="17" t="s">
        <v>89</v>
      </c>
      <c r="N504" s="16" t="str">
        <f>IF(ISERROR(VLOOKUP('Salidas Pacientes'!$M504,Inventario!$A$2:$M$21,2,FALSE)),"",VLOOKUP('Salidas Pacientes'!$M504,Inventario!$A$2:$M$21,2,FALSE))</f>
        <v>Fluquadri</v>
      </c>
      <c r="O504" s="16" t="str">
        <f>IF(ISERROR(VLOOKUP('Salidas Pacientes'!$M504,Inventario!$A$2:$M$21,3,FALSE)),"",VLOOKUP('Salidas Pacientes'!$M504,Inventario!$A$2:$M$21,3,FALSE))</f>
        <v>Influenza</v>
      </c>
      <c r="P504" s="100" t="str">
        <f>IF(ISERROR(VLOOKUP('Salidas Pacientes'!$M504,Inventario!$A$2:$M$21,4,FALSE)),"",VLOOKUP('Salidas Pacientes'!$M504,Inventario!$A$2:$M$21,4,FALSE))</f>
        <v>IPS FARALLONES</v>
      </c>
      <c r="Q504" s="100" t="str">
        <f>IF(ISERROR(VLOOKUP('Salidas Pacientes'!$M504,Inventario!$A$2:$M$21,5,FALSE)),"",VLOOKUP('Salidas Pacientes'!$M504,Inventario!$A$2:$M$21,5,FALSE))</f>
        <v>Sanofi</v>
      </c>
      <c r="R504" s="17" t="str">
        <f>IF(ISERROR(VLOOKUP('Salidas Pacientes'!$M504,Inventario!$A$2:$M$21,6,FALSE)),"",VLOOKUP('Salidas Pacientes'!$M504,Inventario!$A$2:$M$21,6,FALSE))</f>
        <v>164992</v>
      </c>
      <c r="S504" s="101" t="s">
        <v>292</v>
      </c>
      <c r="T504" s="102" t="str">
        <f>IF(ISERROR(VLOOKUP('Salidas Pacientes'!$S504,Entradas!$H$1:$I$412,2,FALSE)),"",VLOOKUP('Salidas Pacientes'!$S504,Entradas!$H$1:$I$412,2,FALSE))</f>
        <v/>
      </c>
      <c r="U504" s="98"/>
      <c r="V504" s="98">
        <v>1</v>
      </c>
      <c r="W504" s="105"/>
    </row>
    <row r="505" spans="1:23" ht="15.75" hidden="1" customHeight="1" outlineLevel="1">
      <c r="A505" s="95">
        <v>44672</v>
      </c>
      <c r="B505" s="95" t="s">
        <v>276</v>
      </c>
      <c r="C505" s="98">
        <v>1232814755</v>
      </c>
      <c r="D505" s="17" t="str">
        <f>IF(ISERROR(VLOOKUP('Salidas Pacientes'!$C505,'BD Pacientes'!$A:I,2,FALSE)),"",VLOOKUP('Salidas Pacientes'!$C505,'BD Pacientes'!$A:I,2,FALSE))</f>
        <v>RC</v>
      </c>
      <c r="E505" s="16" t="str">
        <f>IF(ISERROR(VLOOKUP('Salidas Pacientes'!$C505,'BD Pacientes'!$A:I,3,FALSE)),"",VLOOKUP('Salidas Pacientes'!$C505,'BD Pacientes'!$A:I,3,FALSE))</f>
        <v>NAHIARA CASTRILLON IMBACHI</v>
      </c>
      <c r="F505" s="17" t="str">
        <f>IF(ISERROR(VLOOKUP('Salidas Pacientes'!$C505,'BD Pacientes'!$A:I,4,FALSE)),"",VLOOKUP('Salidas Pacientes'!$C505,'BD Pacientes'!$A:I,4,FALSE))</f>
        <v>F</v>
      </c>
      <c r="G505" s="95">
        <f>IF(ISERROR(VLOOKUP('Salidas Pacientes'!$C505,'BD Pacientes'!$A:I,5,FALSE)),"",VLOOKUP('Salidas Pacientes'!$C505,'BD Pacientes'!$A:I,5,FALSE))</f>
        <v>44183</v>
      </c>
      <c r="H505" s="95" t="str">
        <f t="shared" ca="1" si="0"/>
        <v>2 año, 8 mes</v>
      </c>
      <c r="I505" s="97" t="str">
        <f>IF(ISERROR(VLOOKUP('Salidas Pacientes'!$C505,'BD Pacientes'!$A:$I,6,FALSE)),"",VLOOKUP('Salidas Pacientes'!$C505,'BD Pacientes'!$A:$I,6,FALSE))</f>
        <v>CALLE 34A # T27-29</v>
      </c>
      <c r="J505" s="98">
        <f>IF(ISERROR(VLOOKUP('Salidas Pacientes'!$C505,'BD Pacientes'!$A:$I,7,FALSE)),"",VLOOKUP('Salidas Pacientes'!$C505,'BD Pacientes'!$A:$I,7,FALSE))</f>
        <v>1143941319</v>
      </c>
      <c r="K505" s="99" t="str">
        <f>IF(ISERROR(VLOOKUP('Salidas Pacientes'!$C505,'BD Pacientes'!$A:$I,8,FALSE)),"",VLOOKUP('Salidas Pacientes'!$C505,'BD Pacientes'!$A:$I,8,FALSE))</f>
        <v>SIRLEY IMBACHI</v>
      </c>
      <c r="L505" s="17">
        <f>IF(ISERROR(VLOOKUP('Salidas Pacientes'!$C505,'BD Pacientes'!$A:$I,9,FALSE)),"",VLOOKUP('Salidas Pacientes'!$C505,'BD Pacientes'!$A:$I,9,FALSE))</f>
        <v>3145965296</v>
      </c>
      <c r="M505" s="17" t="s">
        <v>47</v>
      </c>
      <c r="N505" s="16" t="str">
        <f>IF(ISERROR(VLOOKUP('Salidas Pacientes'!$M505,Inventario!$A$2:$M$21,2,FALSE)),"",VLOOKUP('Salidas Pacientes'!$M505,Inventario!$A$2:$M$21,2,FALSE))</f>
        <v>Nimenrix</v>
      </c>
      <c r="O505" s="16" t="str">
        <f>IF(ISERROR(VLOOKUP('Salidas Pacientes'!$M505,Inventario!$A$2:$M$21,3,FALSE)),"",VLOOKUP('Salidas Pacientes'!$M505,Inventario!$A$2:$M$21,3,FALSE))</f>
        <v>Meningococo</v>
      </c>
      <c r="P505" s="100" t="str">
        <f>IF(ISERROR(VLOOKUP('Salidas Pacientes'!$M505,Inventario!$A$2:$M$21,4,FALSE)),"",VLOOKUP('Salidas Pacientes'!$M505,Inventario!$A$2:$M$21,4,FALSE))</f>
        <v>Cobo Medical</v>
      </c>
      <c r="Q505" s="100" t="str">
        <f>IF(ISERROR(VLOOKUP('Salidas Pacientes'!$M505,Inventario!$A$2:$M$21,5,FALSE)),"",VLOOKUP('Salidas Pacientes'!$M505,Inventario!$A$2:$M$21,5,FALSE))</f>
        <v>Pfizer</v>
      </c>
      <c r="R505" s="17" t="str">
        <f>IF(ISERROR(VLOOKUP('Salidas Pacientes'!$M505,Inventario!$A$2:$M$21,6,FALSE)),"",VLOOKUP('Salidas Pacientes'!$M505,Inventario!$A$2:$M$21,6,FALSE))</f>
        <v>3904</v>
      </c>
      <c r="S505" s="101" t="s">
        <v>173</v>
      </c>
      <c r="T505" s="102">
        <f>IF(ISERROR(VLOOKUP('Salidas Pacientes'!$S505,Entradas!$H$1:$I$412,2,FALSE)),"",VLOOKUP('Salidas Pacientes'!$S505,Entradas!$H$1:$I$412,2,FALSE))</f>
        <v>45077</v>
      </c>
      <c r="U505" s="98"/>
      <c r="V505" s="98">
        <v>1</v>
      </c>
      <c r="W505" s="105"/>
    </row>
    <row r="506" spans="1:23" ht="15.75" hidden="1" customHeight="1" outlineLevel="1">
      <c r="A506" s="95">
        <v>44672</v>
      </c>
      <c r="B506" s="95" t="s">
        <v>276</v>
      </c>
      <c r="C506" s="98">
        <v>1023561695</v>
      </c>
      <c r="D506" s="17" t="str">
        <f>IF(ISERROR(VLOOKUP('Salidas Pacientes'!$C506,'BD Pacientes'!$A:I,2,FALSE)),"",VLOOKUP('Salidas Pacientes'!$C506,'BD Pacientes'!$A:I,2,FALSE))</f>
        <v>RC</v>
      </c>
      <c r="E506" s="16" t="str">
        <f>IF(ISERROR(VLOOKUP('Salidas Pacientes'!$C506,'BD Pacientes'!$A:I,3,FALSE)),"",VLOOKUP('Salidas Pacientes'!$C506,'BD Pacientes'!$A:I,3,FALSE))</f>
        <v>GABRIELA SANCHEZ BENAVIDES</v>
      </c>
      <c r="F506" s="17" t="str">
        <f>IF(ISERROR(VLOOKUP('Salidas Pacientes'!$C506,'BD Pacientes'!$A:I,4,FALSE)),"",VLOOKUP('Salidas Pacientes'!$C506,'BD Pacientes'!$A:I,4,FALSE))</f>
        <v>F</v>
      </c>
      <c r="G506" s="95">
        <f>IF(ISERROR(VLOOKUP('Salidas Pacientes'!$C506,'BD Pacientes'!$A:I,5,FALSE)),"",VLOOKUP('Salidas Pacientes'!$C506,'BD Pacientes'!$A:I,5,FALSE))</f>
        <v>44267</v>
      </c>
      <c r="H506" s="95" t="str">
        <f t="shared" ca="1" si="0"/>
        <v>2 año, 5 mes</v>
      </c>
      <c r="I506" s="97" t="str">
        <f>IF(ISERROR(VLOOKUP('Salidas Pacientes'!$C506,'BD Pacientes'!$A:$I,6,FALSE)),"",VLOOKUP('Salidas Pacientes'!$C506,'BD Pacientes'!$A:$I,6,FALSE))</f>
        <v>CALLE 17B # 62-40</v>
      </c>
      <c r="J506" s="98">
        <f>IF(ISERROR(VLOOKUP('Salidas Pacientes'!$C506,'BD Pacientes'!$A:$I,7,FALSE)),"",VLOOKUP('Salidas Pacientes'!$C506,'BD Pacientes'!$A:$I,7,FALSE))</f>
        <v>0</v>
      </c>
      <c r="K506" s="99" t="str">
        <f>IF(ISERROR(VLOOKUP('Salidas Pacientes'!$C506,'BD Pacientes'!$A:$I,8,FALSE)),"",VLOOKUP('Salidas Pacientes'!$C506,'BD Pacientes'!$A:$I,8,FALSE))</f>
        <v>STEPHANY BENAVIDES</v>
      </c>
      <c r="L506" s="17">
        <f>IF(ISERROR(VLOOKUP('Salidas Pacientes'!$C506,'BD Pacientes'!$A:$I,9,FALSE)),"",VLOOKUP('Salidas Pacientes'!$C506,'BD Pacientes'!$A:$I,9,FALSE))</f>
        <v>3006154241</v>
      </c>
      <c r="M506" s="17" t="s">
        <v>89</v>
      </c>
      <c r="N506" s="16" t="str">
        <f>IF(ISERROR(VLOOKUP('Salidas Pacientes'!$M506,Inventario!$A$2:$M$21,2,FALSE)),"",VLOOKUP('Salidas Pacientes'!$M506,Inventario!$A$2:$M$21,2,FALSE))</f>
        <v>Fluquadri</v>
      </c>
      <c r="O506" s="16" t="str">
        <f>IF(ISERROR(VLOOKUP('Salidas Pacientes'!$M506,Inventario!$A$2:$M$21,3,FALSE)),"",VLOOKUP('Salidas Pacientes'!$M506,Inventario!$A$2:$M$21,3,FALSE))</f>
        <v>Influenza</v>
      </c>
      <c r="P506" s="100" t="str">
        <f>IF(ISERROR(VLOOKUP('Salidas Pacientes'!$M506,Inventario!$A$2:$M$21,4,FALSE)),"",VLOOKUP('Salidas Pacientes'!$M506,Inventario!$A$2:$M$21,4,FALSE))</f>
        <v>IPS FARALLONES</v>
      </c>
      <c r="Q506" s="100" t="str">
        <f>IF(ISERROR(VLOOKUP('Salidas Pacientes'!$M506,Inventario!$A$2:$M$21,5,FALSE)),"",VLOOKUP('Salidas Pacientes'!$M506,Inventario!$A$2:$M$21,5,FALSE))</f>
        <v>Sanofi</v>
      </c>
      <c r="R506" s="17" t="str">
        <f>IF(ISERROR(VLOOKUP('Salidas Pacientes'!$M506,Inventario!$A$2:$M$21,6,FALSE)),"",VLOOKUP('Salidas Pacientes'!$M506,Inventario!$A$2:$M$21,6,FALSE))</f>
        <v>164992</v>
      </c>
      <c r="S506" s="101" t="s">
        <v>292</v>
      </c>
      <c r="T506" s="102" t="str">
        <f>IF(ISERROR(VLOOKUP('Salidas Pacientes'!$S506,Entradas!$H$1:$I$412,2,FALSE)),"",VLOOKUP('Salidas Pacientes'!$S506,Entradas!$H$1:$I$412,2,FALSE))</f>
        <v/>
      </c>
      <c r="U506" s="98"/>
      <c r="V506" s="98">
        <v>1</v>
      </c>
      <c r="W506" s="105"/>
    </row>
    <row r="507" spans="1:23" ht="15.75" hidden="1" customHeight="1" outlineLevel="1">
      <c r="A507" s="95">
        <v>44676</v>
      </c>
      <c r="B507" s="95" t="s">
        <v>276</v>
      </c>
      <c r="C507" s="98">
        <v>1150696247</v>
      </c>
      <c r="D507" s="17" t="str">
        <f>IF(ISERROR(VLOOKUP('Salidas Pacientes'!$C507,'BD Pacientes'!$A:I,2,FALSE)),"",VLOOKUP('Salidas Pacientes'!$C507,'BD Pacientes'!$A:I,2,FALSE))</f>
        <v>RC</v>
      </c>
      <c r="E507" s="16" t="str">
        <f>IF(ISERROR(VLOOKUP('Salidas Pacientes'!$C507,'BD Pacientes'!$A:I,3,FALSE)),"",VLOOKUP('Salidas Pacientes'!$C507,'BD Pacientes'!$A:I,3,FALSE))</f>
        <v>GABRIEL CUADROS PENAGOS</v>
      </c>
      <c r="F507" s="17" t="str">
        <f>IF(ISERROR(VLOOKUP('Salidas Pacientes'!$C507,'BD Pacientes'!$A:I,4,FALSE)),"",VLOOKUP('Salidas Pacientes'!$C507,'BD Pacientes'!$A:I,4,FALSE))</f>
        <v>M</v>
      </c>
      <c r="G507" s="95">
        <f>IF(ISERROR(VLOOKUP('Salidas Pacientes'!$C507,'BD Pacientes'!$A:I,5,FALSE)),"",VLOOKUP('Salidas Pacientes'!$C507,'BD Pacientes'!$A:I,5,FALSE))</f>
        <v>0</v>
      </c>
      <c r="H507" s="95" t="str">
        <f t="shared" ca="1" si="0"/>
        <v>123 año, 7 mes</v>
      </c>
      <c r="I507" s="97" t="str">
        <f>IF(ISERROR(VLOOKUP('Salidas Pacientes'!$C507,'BD Pacientes'!$A:$I,6,FALSE)),"",VLOOKUP('Salidas Pacientes'!$C507,'BD Pacientes'!$A:$I,6,FALSE))</f>
        <v>LA MORADA ETAPA 5-6 MANZANA F CASA 3</v>
      </c>
      <c r="J507" s="98">
        <f>IF(ISERROR(VLOOKUP('Salidas Pacientes'!$C507,'BD Pacientes'!$A:$I,7,FALSE)),"",VLOOKUP('Salidas Pacientes'!$C507,'BD Pacientes'!$A:$I,7,FALSE))</f>
        <v>0</v>
      </c>
      <c r="K507" s="99">
        <f>IF(ISERROR(VLOOKUP('Salidas Pacientes'!$C507,'BD Pacientes'!$A:$I,8,FALSE)),"",VLOOKUP('Salidas Pacientes'!$C507,'BD Pacientes'!$A:$I,8,FALSE))</f>
        <v>0</v>
      </c>
      <c r="L507" s="17">
        <f>IF(ISERROR(VLOOKUP('Salidas Pacientes'!$C507,'BD Pacientes'!$A:$I,9,FALSE)),"",VLOOKUP('Salidas Pacientes'!$C507,'BD Pacientes'!$A:$I,9,FALSE))</f>
        <v>0</v>
      </c>
      <c r="M507" s="17" t="s">
        <v>89</v>
      </c>
      <c r="N507" s="16" t="str">
        <f>IF(ISERROR(VLOOKUP('Salidas Pacientes'!$M507,Inventario!$A$2:$M$21,2,FALSE)),"",VLOOKUP('Salidas Pacientes'!$M507,Inventario!$A$2:$M$21,2,FALSE))</f>
        <v>Fluquadri</v>
      </c>
      <c r="O507" s="16" t="str">
        <f>IF(ISERROR(VLOOKUP('Salidas Pacientes'!$M507,Inventario!$A$2:$M$21,3,FALSE)),"",VLOOKUP('Salidas Pacientes'!$M507,Inventario!$A$2:$M$21,3,FALSE))</f>
        <v>Influenza</v>
      </c>
      <c r="P507" s="100" t="str">
        <f>IF(ISERROR(VLOOKUP('Salidas Pacientes'!$M507,Inventario!$A$2:$M$21,4,FALSE)),"",VLOOKUP('Salidas Pacientes'!$M507,Inventario!$A$2:$M$21,4,FALSE))</f>
        <v>IPS FARALLONES</v>
      </c>
      <c r="Q507" s="100" t="str">
        <f>IF(ISERROR(VLOOKUP('Salidas Pacientes'!$M507,Inventario!$A$2:$M$21,5,FALSE)),"",VLOOKUP('Salidas Pacientes'!$M507,Inventario!$A$2:$M$21,5,FALSE))</f>
        <v>Sanofi</v>
      </c>
      <c r="R507" s="17" t="str">
        <f>IF(ISERROR(VLOOKUP('Salidas Pacientes'!$M507,Inventario!$A$2:$M$21,6,FALSE)),"",VLOOKUP('Salidas Pacientes'!$M507,Inventario!$A$2:$M$21,6,FALSE))</f>
        <v>164992</v>
      </c>
      <c r="S507" s="101" t="s">
        <v>292</v>
      </c>
      <c r="T507" s="102" t="str">
        <f>IF(ISERROR(VLOOKUP('Salidas Pacientes'!$S507,Entradas!$H$1:$I$412,2,FALSE)),"",VLOOKUP('Salidas Pacientes'!$S507,Entradas!$H$1:$I$412,2,FALSE))</f>
        <v/>
      </c>
      <c r="U507" s="98"/>
      <c r="V507" s="98">
        <v>1</v>
      </c>
      <c r="W507" s="105"/>
    </row>
    <row r="508" spans="1:23" ht="15.75" hidden="1" customHeight="1" outlineLevel="1">
      <c r="A508" s="95">
        <v>44676</v>
      </c>
      <c r="B508" s="95" t="s">
        <v>276</v>
      </c>
      <c r="C508" s="98">
        <v>1112069636</v>
      </c>
      <c r="D508" s="17" t="str">
        <f>IF(ISERROR(VLOOKUP('Salidas Pacientes'!$C508,'BD Pacientes'!$A:I,2,FALSE)),"",VLOOKUP('Salidas Pacientes'!$C508,'BD Pacientes'!$A:I,2,FALSE))</f>
        <v>RC</v>
      </c>
      <c r="E508" s="16" t="str">
        <f>IF(ISERROR(VLOOKUP('Salidas Pacientes'!$C508,'BD Pacientes'!$A:I,3,FALSE)),"",VLOOKUP('Salidas Pacientes'!$C508,'BD Pacientes'!$A:I,3,FALSE))</f>
        <v>DANIEL CORTEZ MARULANDA</v>
      </c>
      <c r="F508" s="17" t="str">
        <f>IF(ISERROR(VLOOKUP('Salidas Pacientes'!$C508,'BD Pacientes'!$A:I,4,FALSE)),"",VLOOKUP('Salidas Pacientes'!$C508,'BD Pacientes'!$A:I,4,FALSE))</f>
        <v>M</v>
      </c>
      <c r="G508" s="95">
        <f>IF(ISERROR(VLOOKUP('Salidas Pacientes'!$C508,'BD Pacientes'!$A:I,5,FALSE)),"",VLOOKUP('Salidas Pacientes'!$C508,'BD Pacientes'!$A:I,5,FALSE))</f>
        <v>0</v>
      </c>
      <c r="H508" s="95" t="str">
        <f t="shared" ca="1" si="0"/>
        <v>123 año, 7 mes</v>
      </c>
      <c r="I508" s="97" t="str">
        <f>IF(ISERROR(VLOOKUP('Salidas Pacientes'!$C508,'BD Pacientes'!$A:$I,6,FALSE)),"",VLOOKUP('Salidas Pacientes'!$C508,'BD Pacientes'!$A:$I,6,FALSE))</f>
        <v>CRA 119A # 60-56</v>
      </c>
      <c r="J508" s="98">
        <f>IF(ISERROR(VLOOKUP('Salidas Pacientes'!$C508,'BD Pacientes'!$A:$I,7,FALSE)),"",VLOOKUP('Salidas Pacientes'!$C508,'BD Pacientes'!$A:$I,7,FALSE))</f>
        <v>0</v>
      </c>
      <c r="K508" s="99">
        <f>IF(ISERROR(VLOOKUP('Salidas Pacientes'!$C508,'BD Pacientes'!$A:$I,8,FALSE)),"",VLOOKUP('Salidas Pacientes'!$C508,'BD Pacientes'!$A:$I,8,FALSE))</f>
        <v>0</v>
      </c>
      <c r="L508" s="17">
        <f>IF(ISERROR(VLOOKUP('Salidas Pacientes'!$C508,'BD Pacientes'!$A:$I,9,FALSE)),"",VLOOKUP('Salidas Pacientes'!$C508,'BD Pacientes'!$A:$I,9,FALSE))</f>
        <v>0</v>
      </c>
      <c r="M508" s="17" t="s">
        <v>47</v>
      </c>
      <c r="N508" s="16" t="str">
        <f>IF(ISERROR(VLOOKUP('Salidas Pacientes'!$M508,Inventario!$A$2:$M$21,2,FALSE)),"",VLOOKUP('Salidas Pacientes'!$M508,Inventario!$A$2:$M$21,2,FALSE))</f>
        <v>Nimenrix</v>
      </c>
      <c r="O508" s="16" t="str">
        <f>IF(ISERROR(VLOOKUP('Salidas Pacientes'!$M508,Inventario!$A$2:$M$21,3,FALSE)),"",VLOOKUP('Salidas Pacientes'!$M508,Inventario!$A$2:$M$21,3,FALSE))</f>
        <v>Meningococo</v>
      </c>
      <c r="P508" s="100" t="str">
        <f>IF(ISERROR(VLOOKUP('Salidas Pacientes'!$M508,Inventario!$A$2:$M$21,4,FALSE)),"",VLOOKUP('Salidas Pacientes'!$M508,Inventario!$A$2:$M$21,4,FALSE))</f>
        <v>Cobo Medical</v>
      </c>
      <c r="Q508" s="100" t="str">
        <f>IF(ISERROR(VLOOKUP('Salidas Pacientes'!$M508,Inventario!$A$2:$M$21,5,FALSE)),"",VLOOKUP('Salidas Pacientes'!$M508,Inventario!$A$2:$M$21,5,FALSE))</f>
        <v>Pfizer</v>
      </c>
      <c r="R508" s="17" t="str">
        <f>IF(ISERROR(VLOOKUP('Salidas Pacientes'!$M508,Inventario!$A$2:$M$21,6,FALSE)),"",VLOOKUP('Salidas Pacientes'!$M508,Inventario!$A$2:$M$21,6,FALSE))</f>
        <v>3904</v>
      </c>
      <c r="S508" s="101" t="s">
        <v>173</v>
      </c>
      <c r="T508" s="102">
        <f>IF(ISERROR(VLOOKUP('Salidas Pacientes'!$S508,Entradas!$H$1:$I$412,2,FALSE)),"",VLOOKUP('Salidas Pacientes'!$S508,Entradas!$H$1:$I$412,2,FALSE))</f>
        <v>45077</v>
      </c>
      <c r="U508" s="98"/>
      <c r="V508" s="98">
        <v>1</v>
      </c>
      <c r="W508" s="105"/>
    </row>
    <row r="509" spans="1:23" ht="15.75" hidden="1" customHeight="1" outlineLevel="1">
      <c r="A509" s="95">
        <v>44676</v>
      </c>
      <c r="B509" s="95" t="s">
        <v>276</v>
      </c>
      <c r="C509" s="98">
        <v>1112069636</v>
      </c>
      <c r="D509" s="17" t="str">
        <f>IF(ISERROR(VLOOKUP('Salidas Pacientes'!$C509,'BD Pacientes'!$A:I,2,FALSE)),"",VLOOKUP('Salidas Pacientes'!$C509,'BD Pacientes'!$A:I,2,FALSE))</f>
        <v>RC</v>
      </c>
      <c r="E509" s="16" t="str">
        <f>IF(ISERROR(VLOOKUP('Salidas Pacientes'!$C509,'BD Pacientes'!$A:I,3,FALSE)),"",VLOOKUP('Salidas Pacientes'!$C509,'BD Pacientes'!$A:I,3,FALSE))</f>
        <v>DANIEL CORTEZ MARULANDA</v>
      </c>
      <c r="F509" s="17" t="str">
        <f>IF(ISERROR(VLOOKUP('Salidas Pacientes'!$C509,'BD Pacientes'!$A:I,4,FALSE)),"",VLOOKUP('Salidas Pacientes'!$C509,'BD Pacientes'!$A:I,4,FALSE))</f>
        <v>M</v>
      </c>
      <c r="G509" s="95">
        <f>IF(ISERROR(VLOOKUP('Salidas Pacientes'!$C509,'BD Pacientes'!$A:I,5,FALSE)),"",VLOOKUP('Salidas Pacientes'!$C509,'BD Pacientes'!$A:I,5,FALSE))</f>
        <v>0</v>
      </c>
      <c r="H509" s="95" t="str">
        <f t="shared" ca="1" si="0"/>
        <v>123 año, 7 mes</v>
      </c>
      <c r="I509" s="97" t="str">
        <f>IF(ISERROR(VLOOKUP('Salidas Pacientes'!$C509,'BD Pacientes'!$A:$I,6,FALSE)),"",VLOOKUP('Salidas Pacientes'!$C509,'BD Pacientes'!$A:$I,6,FALSE))</f>
        <v>CRA 119A # 60-56</v>
      </c>
      <c r="J509" s="98">
        <f>IF(ISERROR(VLOOKUP('Salidas Pacientes'!$C509,'BD Pacientes'!$A:$I,7,FALSE)),"",VLOOKUP('Salidas Pacientes'!$C509,'BD Pacientes'!$A:$I,7,FALSE))</f>
        <v>0</v>
      </c>
      <c r="K509" s="99">
        <f>IF(ISERROR(VLOOKUP('Salidas Pacientes'!$C509,'BD Pacientes'!$A:$I,8,FALSE)),"",VLOOKUP('Salidas Pacientes'!$C509,'BD Pacientes'!$A:$I,8,FALSE))</f>
        <v>0</v>
      </c>
      <c r="L509" s="17">
        <f>IF(ISERROR(VLOOKUP('Salidas Pacientes'!$C509,'BD Pacientes'!$A:$I,9,FALSE)),"",VLOOKUP('Salidas Pacientes'!$C509,'BD Pacientes'!$A:$I,9,FALSE))</f>
        <v>0</v>
      </c>
      <c r="M509" s="17" t="s">
        <v>89</v>
      </c>
      <c r="N509" s="16" t="str">
        <f>IF(ISERROR(VLOOKUP('Salidas Pacientes'!$M509,Inventario!$A$2:$M$21,2,FALSE)),"",VLOOKUP('Salidas Pacientes'!$M509,Inventario!$A$2:$M$21,2,FALSE))</f>
        <v>Fluquadri</v>
      </c>
      <c r="O509" s="16" t="str">
        <f>IF(ISERROR(VLOOKUP('Salidas Pacientes'!$M509,Inventario!$A$2:$M$21,3,FALSE)),"",VLOOKUP('Salidas Pacientes'!$M509,Inventario!$A$2:$M$21,3,FALSE))</f>
        <v>Influenza</v>
      </c>
      <c r="P509" s="100" t="str">
        <f>IF(ISERROR(VLOOKUP('Salidas Pacientes'!$M509,Inventario!$A$2:$M$21,4,FALSE)),"",VLOOKUP('Salidas Pacientes'!$M509,Inventario!$A$2:$M$21,4,FALSE))</f>
        <v>IPS FARALLONES</v>
      </c>
      <c r="Q509" s="100" t="str">
        <f>IF(ISERROR(VLOOKUP('Salidas Pacientes'!$M509,Inventario!$A$2:$M$21,5,FALSE)),"",VLOOKUP('Salidas Pacientes'!$M509,Inventario!$A$2:$M$21,5,FALSE))</f>
        <v>Sanofi</v>
      </c>
      <c r="R509" s="17" t="str">
        <f>IF(ISERROR(VLOOKUP('Salidas Pacientes'!$M509,Inventario!$A$2:$M$21,6,FALSE)),"",VLOOKUP('Salidas Pacientes'!$M509,Inventario!$A$2:$M$21,6,FALSE))</f>
        <v>164992</v>
      </c>
      <c r="S509" s="101" t="s">
        <v>292</v>
      </c>
      <c r="T509" s="102" t="str">
        <f>IF(ISERROR(VLOOKUP('Salidas Pacientes'!$S509,Entradas!$H$1:$I$412,2,FALSE)),"",VLOOKUP('Salidas Pacientes'!$S509,Entradas!$H$1:$I$412,2,FALSE))</f>
        <v/>
      </c>
      <c r="U509" s="98"/>
      <c r="V509" s="98">
        <v>1</v>
      </c>
      <c r="W509" s="105"/>
    </row>
    <row r="510" spans="1:23" ht="15.75" hidden="1" customHeight="1" outlineLevel="1">
      <c r="A510" s="95">
        <v>44677</v>
      </c>
      <c r="B510" s="95" t="s">
        <v>276</v>
      </c>
      <c r="C510" s="98">
        <v>169493336</v>
      </c>
      <c r="D510" s="17" t="str">
        <f>IF(ISERROR(VLOOKUP('Salidas Pacientes'!$C510,'BD Pacientes'!$A:I,2,FALSE)),"",VLOOKUP('Salidas Pacientes'!$C510,'BD Pacientes'!$A:I,2,FALSE))</f>
        <v>RC</v>
      </c>
      <c r="E510" s="16" t="str">
        <f>IF(ISERROR(VLOOKUP('Salidas Pacientes'!$C510,'BD Pacientes'!$A:I,3,FALSE)),"",VLOOKUP('Salidas Pacientes'!$C510,'BD Pacientes'!$A:I,3,FALSE))</f>
        <v>MATEO MARIN ROJAS</v>
      </c>
      <c r="F510" s="17" t="str">
        <f>IF(ISERROR(VLOOKUP('Salidas Pacientes'!$C510,'BD Pacientes'!$A:I,4,FALSE)),"",VLOOKUP('Salidas Pacientes'!$C510,'BD Pacientes'!$A:I,4,FALSE))</f>
        <v>M</v>
      </c>
      <c r="G510" s="95">
        <f>IF(ISERROR(VLOOKUP('Salidas Pacientes'!$C510,'BD Pacientes'!$A:I,5,FALSE)),"",VLOOKUP('Salidas Pacientes'!$C510,'BD Pacientes'!$A:I,5,FALSE))</f>
        <v>0</v>
      </c>
      <c r="H510" s="95" t="str">
        <f t="shared" ca="1" si="0"/>
        <v>123 año, 7 mes</v>
      </c>
      <c r="I510" s="97" t="str">
        <f>IF(ISERROR(VLOOKUP('Salidas Pacientes'!$C510,'BD Pacientes'!$A:$I,6,FALSE)),"",VLOOKUP('Salidas Pacientes'!$C510,'BD Pacientes'!$A:$I,6,FALSE))</f>
        <v>CALLE 16 # 56-155</v>
      </c>
      <c r="J510" s="98">
        <f>IF(ISERROR(VLOOKUP('Salidas Pacientes'!$C510,'BD Pacientes'!$A:$I,7,FALSE)),"",VLOOKUP('Salidas Pacientes'!$C510,'BD Pacientes'!$A:$I,7,FALSE))</f>
        <v>0</v>
      </c>
      <c r="K510" s="99">
        <f>IF(ISERROR(VLOOKUP('Salidas Pacientes'!$C510,'BD Pacientes'!$A:$I,8,FALSE)),"",VLOOKUP('Salidas Pacientes'!$C510,'BD Pacientes'!$A:$I,8,FALSE))</f>
        <v>0</v>
      </c>
      <c r="L510" s="17">
        <f>IF(ISERROR(VLOOKUP('Salidas Pacientes'!$C510,'BD Pacientes'!$A:$I,9,FALSE)),"",VLOOKUP('Salidas Pacientes'!$C510,'BD Pacientes'!$A:$I,9,FALSE))</f>
        <v>0</v>
      </c>
      <c r="M510" s="17" t="s">
        <v>47</v>
      </c>
      <c r="N510" s="16" t="str">
        <f>IF(ISERROR(VLOOKUP('Salidas Pacientes'!$M510,Inventario!$A$2:$M$21,2,FALSE)),"",VLOOKUP('Salidas Pacientes'!$M510,Inventario!$A$2:$M$21,2,FALSE))</f>
        <v>Nimenrix</v>
      </c>
      <c r="O510" s="16" t="str">
        <f>IF(ISERROR(VLOOKUP('Salidas Pacientes'!$M510,Inventario!$A$2:$M$21,3,FALSE)),"",VLOOKUP('Salidas Pacientes'!$M510,Inventario!$A$2:$M$21,3,FALSE))</f>
        <v>Meningococo</v>
      </c>
      <c r="P510" s="100" t="str">
        <f>IF(ISERROR(VLOOKUP('Salidas Pacientes'!$M510,Inventario!$A$2:$M$21,4,FALSE)),"",VLOOKUP('Salidas Pacientes'!$M510,Inventario!$A$2:$M$21,4,FALSE))</f>
        <v>Cobo Medical</v>
      </c>
      <c r="Q510" s="100" t="str">
        <f>IF(ISERROR(VLOOKUP('Salidas Pacientes'!$M510,Inventario!$A$2:$M$21,5,FALSE)),"",VLOOKUP('Salidas Pacientes'!$M510,Inventario!$A$2:$M$21,5,FALSE))</f>
        <v>Pfizer</v>
      </c>
      <c r="R510" s="17" t="str">
        <f>IF(ISERROR(VLOOKUP('Salidas Pacientes'!$M510,Inventario!$A$2:$M$21,6,FALSE)),"",VLOOKUP('Salidas Pacientes'!$M510,Inventario!$A$2:$M$21,6,FALSE))</f>
        <v>3904</v>
      </c>
      <c r="S510" s="101" t="s">
        <v>173</v>
      </c>
      <c r="T510" s="102">
        <f>IF(ISERROR(VLOOKUP('Salidas Pacientes'!$S510,Entradas!$H$1:$I$412,2,FALSE)),"",VLOOKUP('Salidas Pacientes'!$S510,Entradas!$H$1:$I$412,2,FALSE))</f>
        <v>45077</v>
      </c>
      <c r="U510" s="98"/>
      <c r="V510" s="98">
        <v>1</v>
      </c>
      <c r="W510" s="105"/>
    </row>
    <row r="511" spans="1:23" ht="15.75" hidden="1" customHeight="1" outlineLevel="1">
      <c r="A511" s="95">
        <v>44677</v>
      </c>
      <c r="B511" s="95" t="s">
        <v>276</v>
      </c>
      <c r="C511" s="98">
        <v>1232818492</v>
      </c>
      <c r="D511" s="17" t="str">
        <f>IF(ISERROR(VLOOKUP('Salidas Pacientes'!$C511,'BD Pacientes'!$A:I,2,FALSE)),"",VLOOKUP('Salidas Pacientes'!$C511,'BD Pacientes'!$A:I,2,FALSE))</f>
        <v>RC</v>
      </c>
      <c r="E511" s="16" t="str">
        <f>IF(ISERROR(VLOOKUP('Salidas Pacientes'!$C511,'BD Pacientes'!$A:I,3,FALSE)),"",VLOOKUP('Salidas Pacientes'!$C511,'BD Pacientes'!$A:I,3,FALSE))</f>
        <v>GAEL RODRIGUEZ DIAZ</v>
      </c>
      <c r="F511" s="17" t="str">
        <f>IF(ISERROR(VLOOKUP('Salidas Pacientes'!$C511,'BD Pacientes'!$A:I,4,FALSE)),"",VLOOKUP('Salidas Pacientes'!$C511,'BD Pacientes'!$A:I,4,FALSE))</f>
        <v>M</v>
      </c>
      <c r="G511" s="95">
        <f>IF(ISERROR(VLOOKUP('Salidas Pacientes'!$C511,'BD Pacientes'!$A:I,5,FALSE)),"",VLOOKUP('Salidas Pacientes'!$C511,'BD Pacientes'!$A:I,5,FALSE))</f>
        <v>1232818492</v>
      </c>
      <c r="H511" s="95" t="str">
        <f t="shared" ca="1" si="0"/>
        <v/>
      </c>
      <c r="I511" s="97" t="str">
        <f>IF(ISERROR(VLOOKUP('Salidas Pacientes'!$C511,'BD Pacientes'!$A:$I,6,FALSE)),"",VLOOKUP('Salidas Pacientes'!$C511,'BD Pacientes'!$A:$I,6,FALSE))</f>
        <v>CALLE 11A # 50-45 CASA 45</v>
      </c>
      <c r="J511" s="98">
        <f>IF(ISERROR(VLOOKUP('Salidas Pacientes'!$C511,'BD Pacientes'!$A:$I,7,FALSE)),"",VLOOKUP('Salidas Pacientes'!$C511,'BD Pacientes'!$A:$I,7,FALSE))</f>
        <v>67025737</v>
      </c>
      <c r="K511" s="99" t="str">
        <f>IF(ISERROR(VLOOKUP('Salidas Pacientes'!$C511,'BD Pacientes'!$A:$I,8,FALSE)),"",VLOOKUP('Salidas Pacientes'!$C511,'BD Pacientes'!$A:$I,8,FALSE))</f>
        <v>LEIDY DIAZ</v>
      </c>
      <c r="L511" s="17">
        <f>IF(ISERROR(VLOOKUP('Salidas Pacientes'!$C511,'BD Pacientes'!$A:$I,9,FALSE)),"",VLOOKUP('Salidas Pacientes'!$C511,'BD Pacientes'!$A:$I,9,FALSE))</f>
        <v>3173734749</v>
      </c>
      <c r="M511" s="17" t="s">
        <v>77</v>
      </c>
      <c r="N511" s="16" t="str">
        <f>IF(ISERROR(VLOOKUP('Salidas Pacientes'!$M511,Inventario!$A$2:$M$21,2,FALSE)),"",VLOOKUP('Salidas Pacientes'!$M511,Inventario!$A$2:$M$21,2,FALSE))</f>
        <v>Hexaxim</v>
      </c>
      <c r="O511" s="16" t="str">
        <f>IF(ISERROR(VLOOKUP('Salidas Pacientes'!$M511,Inventario!$A$2:$M$21,3,FALSE)),"",VLOOKUP('Salidas Pacientes'!$M511,Inventario!$A$2:$M$21,3,FALSE))</f>
        <v>DPAT + VPI + HIB + HB</v>
      </c>
      <c r="P511" s="100" t="str">
        <f>IF(ISERROR(VLOOKUP('Salidas Pacientes'!$M511,Inventario!$A$2:$M$21,4,FALSE)),"",VLOOKUP('Salidas Pacientes'!$M511,Inventario!$A$2:$M$21,4,FALSE))</f>
        <v>IPS FARALLONES</v>
      </c>
      <c r="Q511" s="100" t="str">
        <f>IF(ISERROR(VLOOKUP('Salidas Pacientes'!$M511,Inventario!$A$2:$M$21,5,FALSE)),"",VLOOKUP('Salidas Pacientes'!$M511,Inventario!$A$2:$M$21,5,FALSE))</f>
        <v>Sanofi</v>
      </c>
      <c r="R511" s="17" t="str">
        <f>IF(ISERROR(VLOOKUP('Salidas Pacientes'!$M511,Inventario!$A$2:$M$21,6,FALSE)),"",VLOOKUP('Salidas Pacientes'!$M511,Inventario!$A$2:$M$21,6,FALSE))</f>
        <v>3800</v>
      </c>
      <c r="S511" s="101" t="s">
        <v>198</v>
      </c>
      <c r="T511" s="102">
        <f>IF(ISERROR(VLOOKUP('Salidas Pacientes'!$S511,Entradas!$H$1:$I$412,2,FALSE)),"",VLOOKUP('Salidas Pacientes'!$S511,Entradas!$H$1:$I$412,2,FALSE))</f>
        <v>45130</v>
      </c>
      <c r="U511" s="98"/>
      <c r="V511" s="98">
        <v>1</v>
      </c>
      <c r="W511" s="105"/>
    </row>
    <row r="512" spans="1:23" ht="15.75" hidden="1" customHeight="1" outlineLevel="1">
      <c r="A512" s="95">
        <v>44677</v>
      </c>
      <c r="B512" s="95" t="s">
        <v>276</v>
      </c>
      <c r="C512" s="98">
        <v>1232818492</v>
      </c>
      <c r="D512" s="17" t="str">
        <f>IF(ISERROR(VLOOKUP('Salidas Pacientes'!$C512,'BD Pacientes'!$A:I,2,FALSE)),"",VLOOKUP('Salidas Pacientes'!$C512,'BD Pacientes'!$A:I,2,FALSE))</f>
        <v>RC</v>
      </c>
      <c r="E512" s="16" t="str">
        <f>IF(ISERROR(VLOOKUP('Salidas Pacientes'!$C512,'BD Pacientes'!$A:I,3,FALSE)),"",VLOOKUP('Salidas Pacientes'!$C512,'BD Pacientes'!$A:I,3,FALSE))</f>
        <v>GAEL RODRIGUEZ DIAZ</v>
      </c>
      <c r="F512" s="17" t="str">
        <f>IF(ISERROR(VLOOKUP('Salidas Pacientes'!$C512,'BD Pacientes'!$A:I,4,FALSE)),"",VLOOKUP('Salidas Pacientes'!$C512,'BD Pacientes'!$A:I,4,FALSE))</f>
        <v>M</v>
      </c>
      <c r="G512" s="95">
        <f>IF(ISERROR(VLOOKUP('Salidas Pacientes'!$C512,'BD Pacientes'!$A:I,5,FALSE)),"",VLOOKUP('Salidas Pacientes'!$C512,'BD Pacientes'!$A:I,5,FALSE))</f>
        <v>1232818492</v>
      </c>
      <c r="H512" s="95" t="str">
        <f t="shared" ca="1" si="0"/>
        <v/>
      </c>
      <c r="I512" s="97" t="str">
        <f>IF(ISERROR(VLOOKUP('Salidas Pacientes'!$C512,'BD Pacientes'!$A:$I,6,FALSE)),"",VLOOKUP('Salidas Pacientes'!$C512,'BD Pacientes'!$A:$I,6,FALSE))</f>
        <v>CALLE 11A # 50-45 CASA 45</v>
      </c>
      <c r="J512" s="98">
        <f>IF(ISERROR(VLOOKUP('Salidas Pacientes'!$C512,'BD Pacientes'!$A:$I,7,FALSE)),"",VLOOKUP('Salidas Pacientes'!$C512,'BD Pacientes'!$A:$I,7,FALSE))</f>
        <v>67025737</v>
      </c>
      <c r="K512" s="99" t="str">
        <f>IF(ISERROR(VLOOKUP('Salidas Pacientes'!$C512,'BD Pacientes'!$A:$I,8,FALSE)),"",VLOOKUP('Salidas Pacientes'!$C512,'BD Pacientes'!$A:$I,8,FALSE))</f>
        <v>LEIDY DIAZ</v>
      </c>
      <c r="L512" s="17">
        <f>IF(ISERROR(VLOOKUP('Salidas Pacientes'!$C512,'BD Pacientes'!$A:$I,9,FALSE)),"",VLOOKUP('Salidas Pacientes'!$C512,'BD Pacientes'!$A:$I,9,FALSE))</f>
        <v>3173734749</v>
      </c>
      <c r="M512" s="17" t="s">
        <v>54</v>
      </c>
      <c r="N512" s="16" t="str">
        <f>IF(ISERROR(VLOOKUP('Salidas Pacientes'!$M512,Inventario!$A$2:$M$21,2,FALSE)),"",VLOOKUP('Salidas Pacientes'!$M512,Inventario!$A$2:$M$21,2,FALSE))</f>
        <v>Prevenar</v>
      </c>
      <c r="O512" s="16" t="str">
        <f>IF(ISERROR(VLOOKUP('Salidas Pacientes'!$M512,Inventario!$A$2:$M$21,3,FALSE)),"",VLOOKUP('Salidas Pacientes'!$M512,Inventario!$A$2:$M$21,3,FALSE))</f>
        <v>Neumococo 13V</v>
      </c>
      <c r="P512" s="100" t="str">
        <f>IF(ISERROR(VLOOKUP('Salidas Pacientes'!$M512,Inventario!$A$2:$M$21,4,FALSE)),"",VLOOKUP('Salidas Pacientes'!$M512,Inventario!$A$2:$M$21,4,FALSE))</f>
        <v>Cobo Medical</v>
      </c>
      <c r="Q512" s="100" t="str">
        <f>IF(ISERROR(VLOOKUP('Salidas Pacientes'!$M512,Inventario!$A$2:$M$21,5,FALSE)),"",VLOOKUP('Salidas Pacientes'!$M512,Inventario!$A$2:$M$21,5,FALSE))</f>
        <v>Pfizer</v>
      </c>
      <c r="R512" s="17" t="str">
        <f>IF(ISERROR(VLOOKUP('Salidas Pacientes'!$M512,Inventario!$A$2:$M$21,6,FALSE)),"",VLOOKUP('Salidas Pacientes'!$M512,Inventario!$A$2:$M$21,6,FALSE))</f>
        <v>2156</v>
      </c>
      <c r="S512" s="101" t="s">
        <v>192</v>
      </c>
      <c r="T512" s="102">
        <f>IF(ISERROR(VLOOKUP('Salidas Pacientes'!$S512,Entradas!$H$1:$I$412,2,FALSE)),"",VLOOKUP('Salidas Pacientes'!$S512,Entradas!$H$1:$I$412,2,FALSE))</f>
        <v>45199</v>
      </c>
      <c r="U512" s="98"/>
      <c r="V512" s="98">
        <v>1</v>
      </c>
      <c r="W512" s="105"/>
    </row>
    <row r="513" spans="1:23" ht="15.75" hidden="1" customHeight="1" outlineLevel="1">
      <c r="A513" s="95">
        <v>44677</v>
      </c>
      <c r="B513" s="95" t="s">
        <v>276</v>
      </c>
      <c r="C513" s="98">
        <v>1232818492</v>
      </c>
      <c r="D513" s="17" t="str">
        <f>IF(ISERROR(VLOOKUP('Salidas Pacientes'!$C513,'BD Pacientes'!$A:I,2,FALSE)),"",VLOOKUP('Salidas Pacientes'!$C513,'BD Pacientes'!$A:I,2,FALSE))</f>
        <v>RC</v>
      </c>
      <c r="E513" s="16" t="str">
        <f>IF(ISERROR(VLOOKUP('Salidas Pacientes'!$C513,'BD Pacientes'!$A:I,3,FALSE)),"",VLOOKUP('Salidas Pacientes'!$C513,'BD Pacientes'!$A:I,3,FALSE))</f>
        <v>GAEL RODRIGUEZ DIAZ</v>
      </c>
      <c r="F513" s="17" t="str">
        <f>IF(ISERROR(VLOOKUP('Salidas Pacientes'!$C513,'BD Pacientes'!$A:I,4,FALSE)),"",VLOOKUP('Salidas Pacientes'!$C513,'BD Pacientes'!$A:I,4,FALSE))</f>
        <v>M</v>
      </c>
      <c r="G513" s="95">
        <f>IF(ISERROR(VLOOKUP('Salidas Pacientes'!$C513,'BD Pacientes'!$A:I,5,FALSE)),"",VLOOKUP('Salidas Pacientes'!$C513,'BD Pacientes'!$A:I,5,FALSE))</f>
        <v>1232818492</v>
      </c>
      <c r="H513" s="95" t="str">
        <f t="shared" ca="1" si="0"/>
        <v/>
      </c>
      <c r="I513" s="97" t="str">
        <f>IF(ISERROR(VLOOKUP('Salidas Pacientes'!$C513,'BD Pacientes'!$A:$I,6,FALSE)),"",VLOOKUP('Salidas Pacientes'!$C513,'BD Pacientes'!$A:$I,6,FALSE))</f>
        <v>CALLE 11A # 50-45 CASA 45</v>
      </c>
      <c r="J513" s="98">
        <f>IF(ISERROR(VLOOKUP('Salidas Pacientes'!$C513,'BD Pacientes'!$A:$I,7,FALSE)),"",VLOOKUP('Salidas Pacientes'!$C513,'BD Pacientes'!$A:$I,7,FALSE))</f>
        <v>67025737</v>
      </c>
      <c r="K513" s="99" t="str">
        <f>IF(ISERROR(VLOOKUP('Salidas Pacientes'!$C513,'BD Pacientes'!$A:$I,8,FALSE)),"",VLOOKUP('Salidas Pacientes'!$C513,'BD Pacientes'!$A:$I,8,FALSE))</f>
        <v>LEIDY DIAZ</v>
      </c>
      <c r="L513" s="17">
        <f>IF(ISERROR(VLOOKUP('Salidas Pacientes'!$C513,'BD Pacientes'!$A:$I,9,FALSE)),"",VLOOKUP('Salidas Pacientes'!$C513,'BD Pacientes'!$A:$I,9,FALSE))</f>
        <v>3173734749</v>
      </c>
      <c r="M513" s="17" t="s">
        <v>96</v>
      </c>
      <c r="N513" s="16" t="str">
        <f>IF(ISERROR(VLOOKUP('Salidas Pacientes'!$M513,Inventario!$A$2:$M$21,2,FALSE)),"",VLOOKUP('Salidas Pacientes'!$M513,Inventario!$A$2:$M$21,2,FALSE))</f>
        <v>Rotateq</v>
      </c>
      <c r="O513" s="16" t="str">
        <f>IF(ISERROR(VLOOKUP('Salidas Pacientes'!$M513,Inventario!$A$2:$M$21,3,FALSE)),"",VLOOKUP('Salidas Pacientes'!$M513,Inventario!$A$2:$M$21,3,FALSE))</f>
        <v>Rotavirus Vivo Atenuado</v>
      </c>
      <c r="P513" s="100" t="str">
        <f>IF(ISERROR(VLOOKUP('Salidas Pacientes'!$M513,Inventario!$A$2:$M$21,4,FALSE)),"",VLOOKUP('Salidas Pacientes'!$M513,Inventario!$A$2:$M$21,4,FALSE))</f>
        <v>IPS FARALLONES</v>
      </c>
      <c r="Q513" s="100" t="str">
        <f>IF(ISERROR(VLOOKUP('Salidas Pacientes'!$M513,Inventario!$A$2:$M$21,5,FALSE)),"",VLOOKUP('Salidas Pacientes'!$M513,Inventario!$A$2:$M$21,5,FALSE))</f>
        <v>Merck</v>
      </c>
      <c r="R513" s="17" t="str">
        <f>IF(ISERROR(VLOOKUP('Salidas Pacientes'!$M513,Inventario!$A$2:$M$21,6,FALSE)),"",VLOOKUP('Salidas Pacientes'!$M513,Inventario!$A$2:$M$21,6,FALSE))</f>
        <v>1800</v>
      </c>
      <c r="S513" s="101" t="s">
        <v>194</v>
      </c>
      <c r="T513" s="102">
        <f>IF(ISERROR(VLOOKUP('Salidas Pacientes'!$S513,Entradas!$H$1:$I$412,2,FALSE)),"",VLOOKUP('Salidas Pacientes'!$S513,Entradas!$H$1:$I$412,2,FALSE))</f>
        <v>45060</v>
      </c>
      <c r="U513" s="98"/>
      <c r="V513" s="98">
        <v>1</v>
      </c>
      <c r="W513" s="105"/>
    </row>
    <row r="514" spans="1:23" ht="15.75" hidden="1" customHeight="1" outlineLevel="1">
      <c r="A514" s="95">
        <v>44678</v>
      </c>
      <c r="B514" s="95" t="s">
        <v>276</v>
      </c>
      <c r="C514" s="98">
        <v>1059251363</v>
      </c>
      <c r="D514" s="17" t="str">
        <f>IF(ISERROR(VLOOKUP('Salidas Pacientes'!$C514,'BD Pacientes'!$A:I,2,FALSE)),"",VLOOKUP('Salidas Pacientes'!$C514,'BD Pacientes'!$A:I,2,FALSE))</f>
        <v>RC</v>
      </c>
      <c r="E514" s="16" t="str">
        <f>IF(ISERROR(VLOOKUP('Salidas Pacientes'!$C514,'BD Pacientes'!$A:I,3,FALSE)),"",VLOOKUP('Salidas Pacientes'!$C514,'BD Pacientes'!$A:I,3,FALSE))</f>
        <v>MIGUEL ALEJANDRO HERNANDEZ LASSO</v>
      </c>
      <c r="F514" s="17" t="str">
        <f>IF(ISERROR(VLOOKUP('Salidas Pacientes'!$C514,'BD Pacientes'!$A:I,4,FALSE)),"",VLOOKUP('Salidas Pacientes'!$C514,'BD Pacientes'!$A:I,4,FALSE))</f>
        <v>M</v>
      </c>
      <c r="G514" s="95">
        <f>IF(ISERROR(VLOOKUP('Salidas Pacientes'!$C514,'BD Pacientes'!$A:I,5,FALSE)),"",VLOOKUP('Salidas Pacientes'!$C514,'BD Pacientes'!$A:I,5,FALSE))</f>
        <v>0</v>
      </c>
      <c r="H514" s="95" t="str">
        <f t="shared" ca="1" si="0"/>
        <v>123 año, 7 mes</v>
      </c>
      <c r="I514" s="97" t="str">
        <f>IF(ISERROR(VLOOKUP('Salidas Pacientes'!$C514,'BD Pacientes'!$A:$I,6,FALSE)),"",VLOOKUP('Salidas Pacientes'!$C514,'BD Pacientes'!$A:$I,6,FALSE))</f>
        <v>CRA 1 BIS # 62-125</v>
      </c>
      <c r="J514" s="98">
        <f>IF(ISERROR(VLOOKUP('Salidas Pacientes'!$C514,'BD Pacientes'!$A:$I,7,FALSE)),"",VLOOKUP('Salidas Pacientes'!$C514,'BD Pacientes'!$A:$I,7,FALSE))</f>
        <v>0</v>
      </c>
      <c r="K514" s="99">
        <f>IF(ISERROR(VLOOKUP('Salidas Pacientes'!$C514,'BD Pacientes'!$A:$I,8,FALSE)),"",VLOOKUP('Salidas Pacientes'!$C514,'BD Pacientes'!$A:$I,8,FALSE))</f>
        <v>0</v>
      </c>
      <c r="L514" s="17">
        <f>IF(ISERROR(VLOOKUP('Salidas Pacientes'!$C514,'BD Pacientes'!$A:$I,9,FALSE)),"",VLOOKUP('Salidas Pacientes'!$C514,'BD Pacientes'!$A:$I,9,FALSE))</f>
        <v>0</v>
      </c>
      <c r="M514" s="17" t="s">
        <v>108</v>
      </c>
      <c r="N514" s="16" t="str">
        <f>IF(ISERROR(VLOOKUP('Salidas Pacientes'!$M514,Inventario!$A$2:$M$21,2,FALSE)),"",VLOOKUP('Salidas Pacientes'!$M514,Inventario!$A$2:$M$21,2,FALSE))</f>
        <v>Priorix</v>
      </c>
      <c r="O514" s="16" t="str">
        <f>IF(ISERROR(VLOOKUP('Salidas Pacientes'!$M514,Inventario!$A$2:$M$21,3,FALSE)),"",VLOOKUP('Salidas Pacientes'!$M514,Inventario!$A$2:$M$21,3,FALSE))</f>
        <v>Rubeola, Sarampion, Paperas</v>
      </c>
      <c r="P514" s="100" t="str">
        <f>IF(ISERROR(VLOOKUP('Salidas Pacientes'!$M514,Inventario!$A$2:$M$21,4,FALSE)),"",VLOOKUP('Salidas Pacientes'!$M514,Inventario!$A$2:$M$21,4,FALSE))</f>
        <v>IPS FARALLONES</v>
      </c>
      <c r="Q514" s="100" t="str">
        <f>IF(ISERROR(VLOOKUP('Salidas Pacientes'!$M514,Inventario!$A$2:$M$21,5,FALSE)),"",VLOOKUP('Salidas Pacientes'!$M514,Inventario!$A$2:$M$21,5,FALSE))</f>
        <v>Glaxo</v>
      </c>
      <c r="R514" s="17" t="str">
        <f>IF(ISERROR(VLOOKUP('Salidas Pacientes'!$M514,Inventario!$A$2:$M$21,6,FALSE)),"",VLOOKUP('Salidas Pacientes'!$M514,Inventario!$A$2:$M$21,6,FALSE))</f>
        <v>1000</v>
      </c>
      <c r="S514" s="101" t="s">
        <v>178</v>
      </c>
      <c r="T514" s="102">
        <f>IF(ISERROR(VLOOKUP('Salidas Pacientes'!$S514,Entradas!$H$1:$I$412,2,FALSE)),"",VLOOKUP('Salidas Pacientes'!$S514,Entradas!$H$1:$I$412,2,FALSE))</f>
        <v>45046</v>
      </c>
      <c r="U514" s="98"/>
      <c r="V514" s="98">
        <v>1</v>
      </c>
      <c r="W514" s="105"/>
    </row>
    <row r="515" spans="1:23" ht="15.75" hidden="1" customHeight="1" outlineLevel="1">
      <c r="A515" s="95">
        <v>44678</v>
      </c>
      <c r="B515" s="95" t="s">
        <v>276</v>
      </c>
      <c r="C515" s="98">
        <v>1059251363</v>
      </c>
      <c r="D515" s="17" t="str">
        <f>IF(ISERROR(VLOOKUP('Salidas Pacientes'!$C515,'BD Pacientes'!$A:I,2,FALSE)),"",VLOOKUP('Salidas Pacientes'!$C515,'BD Pacientes'!$A:I,2,FALSE))</f>
        <v>RC</v>
      </c>
      <c r="E515" s="16" t="str">
        <f>IF(ISERROR(VLOOKUP('Salidas Pacientes'!$C515,'BD Pacientes'!$A:I,3,FALSE)),"",VLOOKUP('Salidas Pacientes'!$C515,'BD Pacientes'!$A:I,3,FALSE))</f>
        <v>MIGUEL ALEJANDRO HERNANDEZ LASSO</v>
      </c>
      <c r="F515" s="17" t="str">
        <f>IF(ISERROR(VLOOKUP('Salidas Pacientes'!$C515,'BD Pacientes'!$A:I,4,FALSE)),"",VLOOKUP('Salidas Pacientes'!$C515,'BD Pacientes'!$A:I,4,FALSE))</f>
        <v>M</v>
      </c>
      <c r="G515" s="95">
        <f>IF(ISERROR(VLOOKUP('Salidas Pacientes'!$C515,'BD Pacientes'!$A:I,5,FALSE)),"",VLOOKUP('Salidas Pacientes'!$C515,'BD Pacientes'!$A:I,5,FALSE))</f>
        <v>0</v>
      </c>
      <c r="H515" s="95" t="str">
        <f t="shared" ca="1" si="0"/>
        <v>123 año, 7 mes</v>
      </c>
      <c r="I515" s="97" t="str">
        <f>IF(ISERROR(VLOOKUP('Salidas Pacientes'!$C515,'BD Pacientes'!$A:$I,6,FALSE)),"",VLOOKUP('Salidas Pacientes'!$C515,'BD Pacientes'!$A:$I,6,FALSE))</f>
        <v>CRA 1 BIS # 62-125</v>
      </c>
      <c r="J515" s="98">
        <f>IF(ISERROR(VLOOKUP('Salidas Pacientes'!$C515,'BD Pacientes'!$A:$I,7,FALSE)),"",VLOOKUP('Salidas Pacientes'!$C515,'BD Pacientes'!$A:$I,7,FALSE))</f>
        <v>0</v>
      </c>
      <c r="K515" s="99">
        <f>IF(ISERROR(VLOOKUP('Salidas Pacientes'!$C515,'BD Pacientes'!$A:$I,8,FALSE)),"",VLOOKUP('Salidas Pacientes'!$C515,'BD Pacientes'!$A:$I,8,FALSE))</f>
        <v>0</v>
      </c>
      <c r="L515" s="17">
        <f>IF(ISERROR(VLOOKUP('Salidas Pacientes'!$C515,'BD Pacientes'!$A:$I,9,FALSE)),"",VLOOKUP('Salidas Pacientes'!$C515,'BD Pacientes'!$A:$I,9,FALSE))</f>
        <v>0</v>
      </c>
      <c r="M515" s="17" t="s">
        <v>118</v>
      </c>
      <c r="N515" s="16" t="str">
        <f>IF(ISERROR(VLOOKUP('Salidas Pacientes'!$M515,Inventario!$A$2:$M$21,2,FALSE)),"",VLOOKUP('Salidas Pacientes'!$M515,Inventario!$A$2:$M$21,2,FALSE))</f>
        <v>Varivax</v>
      </c>
      <c r="O515" s="16" t="str">
        <f>IF(ISERROR(VLOOKUP('Salidas Pacientes'!$M515,Inventario!$A$2:$M$21,3,FALSE)),"",VLOOKUP('Salidas Pacientes'!$M515,Inventario!$A$2:$M$21,3,FALSE))</f>
        <v>Varicela</v>
      </c>
      <c r="P515" s="100" t="str">
        <f>IF(ISERROR(VLOOKUP('Salidas Pacientes'!$M515,Inventario!$A$2:$M$21,4,FALSE)),"",VLOOKUP('Salidas Pacientes'!$M515,Inventario!$A$2:$M$21,4,FALSE))</f>
        <v>IPS FARALLONES</v>
      </c>
      <c r="Q515" s="100" t="str">
        <f>IF(ISERROR(VLOOKUP('Salidas Pacientes'!$M515,Inventario!$A$2:$M$21,5,FALSE)),"",VLOOKUP('Salidas Pacientes'!$M515,Inventario!$A$2:$M$21,5,FALSE))</f>
        <v>Merck</v>
      </c>
      <c r="R515" s="17" t="str">
        <f>IF(ISERROR(VLOOKUP('Salidas Pacientes'!$M515,Inventario!$A$2:$M$21,6,FALSE)),"",VLOOKUP('Salidas Pacientes'!$M515,Inventario!$A$2:$M$21,6,FALSE))</f>
        <v>4500</v>
      </c>
      <c r="S515" s="101" t="s">
        <v>203</v>
      </c>
      <c r="T515" s="102">
        <f>IF(ISERROR(VLOOKUP('Salidas Pacientes'!$S515,Entradas!$H$1:$I$412,2,FALSE)),"",VLOOKUP('Salidas Pacientes'!$S515,Entradas!$H$1:$I$412,2,FALSE))</f>
        <v>45230</v>
      </c>
      <c r="U515" s="98"/>
      <c r="V515" s="98">
        <v>1</v>
      </c>
      <c r="W515" s="105"/>
    </row>
    <row r="516" spans="1:23" ht="15.75" hidden="1" customHeight="1" outlineLevel="1">
      <c r="A516" s="95">
        <v>44678</v>
      </c>
      <c r="B516" s="95" t="s">
        <v>276</v>
      </c>
      <c r="C516" s="98">
        <v>1059251363</v>
      </c>
      <c r="D516" s="17" t="str">
        <f>IF(ISERROR(VLOOKUP('Salidas Pacientes'!$C516,'BD Pacientes'!$A:I,2,FALSE)),"",VLOOKUP('Salidas Pacientes'!$C516,'BD Pacientes'!$A:I,2,FALSE))</f>
        <v>RC</v>
      </c>
      <c r="E516" s="16" t="str">
        <f>IF(ISERROR(VLOOKUP('Salidas Pacientes'!$C516,'BD Pacientes'!$A:I,3,FALSE)),"",VLOOKUP('Salidas Pacientes'!$C516,'BD Pacientes'!$A:I,3,FALSE))</f>
        <v>MIGUEL ALEJANDRO HERNANDEZ LASSO</v>
      </c>
      <c r="F516" s="17" t="str">
        <f>IF(ISERROR(VLOOKUP('Salidas Pacientes'!$C516,'BD Pacientes'!$A:I,4,FALSE)),"",VLOOKUP('Salidas Pacientes'!$C516,'BD Pacientes'!$A:I,4,FALSE))</f>
        <v>M</v>
      </c>
      <c r="G516" s="95">
        <f>IF(ISERROR(VLOOKUP('Salidas Pacientes'!$C516,'BD Pacientes'!$A:I,5,FALSE)),"",VLOOKUP('Salidas Pacientes'!$C516,'BD Pacientes'!$A:I,5,FALSE))</f>
        <v>0</v>
      </c>
      <c r="H516" s="95" t="str">
        <f t="shared" ca="1" si="0"/>
        <v>123 año, 7 mes</v>
      </c>
      <c r="I516" s="97" t="str">
        <f>IF(ISERROR(VLOOKUP('Salidas Pacientes'!$C516,'BD Pacientes'!$A:$I,6,FALSE)),"",VLOOKUP('Salidas Pacientes'!$C516,'BD Pacientes'!$A:$I,6,FALSE))</f>
        <v>CRA 1 BIS # 62-125</v>
      </c>
      <c r="J516" s="98">
        <f>IF(ISERROR(VLOOKUP('Salidas Pacientes'!$C516,'BD Pacientes'!$A:$I,7,FALSE)),"",VLOOKUP('Salidas Pacientes'!$C516,'BD Pacientes'!$A:$I,7,FALSE))</f>
        <v>0</v>
      </c>
      <c r="K516" s="99">
        <f>IF(ISERROR(VLOOKUP('Salidas Pacientes'!$C516,'BD Pacientes'!$A:$I,8,FALSE)),"",VLOOKUP('Salidas Pacientes'!$C516,'BD Pacientes'!$A:$I,8,FALSE))</f>
        <v>0</v>
      </c>
      <c r="L516" s="17">
        <f>IF(ISERROR(VLOOKUP('Salidas Pacientes'!$C516,'BD Pacientes'!$A:$I,9,FALSE)),"",VLOOKUP('Salidas Pacientes'!$C516,'BD Pacientes'!$A:$I,9,FALSE))</f>
        <v>0</v>
      </c>
      <c r="M516" s="17" t="s">
        <v>85</v>
      </c>
      <c r="N516" s="16" t="str">
        <f>IF(ISERROR(VLOOKUP('Salidas Pacientes'!$M516,Inventario!$A$2:$M$21,2,FALSE)),"",VLOOKUP('Salidas Pacientes'!$M516,Inventario!$A$2:$M$21,2,FALSE))</f>
        <v xml:space="preserve">Avaxim 80 </v>
      </c>
      <c r="O516" s="16" t="str">
        <f>IF(ISERROR(VLOOKUP('Salidas Pacientes'!$M516,Inventario!$A$2:$M$21,3,FALSE)),"",VLOOKUP('Salidas Pacientes'!$M516,Inventario!$A$2:$M$21,3,FALSE))</f>
        <v>Hepatitis A niño</v>
      </c>
      <c r="P516" s="100" t="str">
        <f>IF(ISERROR(VLOOKUP('Salidas Pacientes'!$M516,Inventario!$A$2:$M$21,4,FALSE)),"",VLOOKUP('Salidas Pacientes'!$M516,Inventario!$A$2:$M$21,4,FALSE))</f>
        <v>IPS FARALLONES</v>
      </c>
      <c r="Q516" s="100" t="str">
        <f>IF(ISERROR(VLOOKUP('Salidas Pacientes'!$M516,Inventario!$A$2:$M$21,5,FALSE)),"",VLOOKUP('Salidas Pacientes'!$M516,Inventario!$A$2:$M$21,5,FALSE))</f>
        <v>Sanofi</v>
      </c>
      <c r="R516" s="17" t="str">
        <f>IF(ISERROR(VLOOKUP('Salidas Pacientes'!$M516,Inventario!$A$2:$M$21,6,FALSE)),"",VLOOKUP('Salidas Pacientes'!$M516,Inventario!$A$2:$M$21,6,FALSE))</f>
        <v>2500</v>
      </c>
      <c r="S516" s="101" t="s">
        <v>183</v>
      </c>
      <c r="T516" s="102">
        <f>IF(ISERROR(VLOOKUP('Salidas Pacientes'!$S516,Entradas!$H$1:$I$412,2,FALSE)),"",VLOOKUP('Salidas Pacientes'!$S516,Entradas!$H$1:$I$412,2,FALSE))</f>
        <v>44957</v>
      </c>
      <c r="U516" s="98"/>
      <c r="V516" s="98">
        <v>1</v>
      </c>
      <c r="W516" s="105"/>
    </row>
    <row r="517" spans="1:23" ht="15.75" hidden="1" customHeight="1" outlineLevel="1">
      <c r="A517" s="95">
        <v>44678</v>
      </c>
      <c r="B517" s="95" t="s">
        <v>276</v>
      </c>
      <c r="C517" s="98">
        <v>1059251363</v>
      </c>
      <c r="D517" s="17" t="str">
        <f>IF(ISERROR(VLOOKUP('Salidas Pacientes'!$C517,'BD Pacientes'!$A:I,2,FALSE)),"",VLOOKUP('Salidas Pacientes'!$C517,'BD Pacientes'!$A:I,2,FALSE))</f>
        <v>RC</v>
      </c>
      <c r="E517" s="16" t="str">
        <f>IF(ISERROR(VLOOKUP('Salidas Pacientes'!$C517,'BD Pacientes'!$A:I,3,FALSE)),"",VLOOKUP('Salidas Pacientes'!$C517,'BD Pacientes'!$A:I,3,FALSE))</f>
        <v>MIGUEL ALEJANDRO HERNANDEZ LASSO</v>
      </c>
      <c r="F517" s="17" t="str">
        <f>IF(ISERROR(VLOOKUP('Salidas Pacientes'!$C517,'BD Pacientes'!$A:I,4,FALSE)),"",VLOOKUP('Salidas Pacientes'!$C517,'BD Pacientes'!$A:I,4,FALSE))</f>
        <v>M</v>
      </c>
      <c r="G517" s="95">
        <f>IF(ISERROR(VLOOKUP('Salidas Pacientes'!$C517,'BD Pacientes'!$A:I,5,FALSE)),"",VLOOKUP('Salidas Pacientes'!$C517,'BD Pacientes'!$A:I,5,FALSE))</f>
        <v>0</v>
      </c>
      <c r="H517" s="95" t="str">
        <f t="shared" ca="1" si="0"/>
        <v>123 año, 7 mes</v>
      </c>
      <c r="I517" s="97" t="str">
        <f>IF(ISERROR(VLOOKUP('Salidas Pacientes'!$C517,'BD Pacientes'!$A:$I,6,FALSE)),"",VLOOKUP('Salidas Pacientes'!$C517,'BD Pacientes'!$A:$I,6,FALSE))</f>
        <v>CRA 1 BIS # 62-125</v>
      </c>
      <c r="J517" s="98">
        <f>IF(ISERROR(VLOOKUP('Salidas Pacientes'!$C517,'BD Pacientes'!$A:$I,7,FALSE)),"",VLOOKUP('Salidas Pacientes'!$C517,'BD Pacientes'!$A:$I,7,FALSE))</f>
        <v>0</v>
      </c>
      <c r="K517" s="99">
        <f>IF(ISERROR(VLOOKUP('Salidas Pacientes'!$C517,'BD Pacientes'!$A:$I,8,FALSE)),"",VLOOKUP('Salidas Pacientes'!$C517,'BD Pacientes'!$A:$I,8,FALSE))</f>
        <v>0</v>
      </c>
      <c r="L517" s="17">
        <f>IF(ISERROR(VLOOKUP('Salidas Pacientes'!$C517,'BD Pacientes'!$A:$I,9,FALSE)),"",VLOOKUP('Salidas Pacientes'!$C517,'BD Pacientes'!$A:$I,9,FALSE))</f>
        <v>0</v>
      </c>
      <c r="M517" s="17" t="s">
        <v>54</v>
      </c>
      <c r="N517" s="16" t="str">
        <f>IF(ISERROR(VLOOKUP('Salidas Pacientes'!$M517,Inventario!$A$2:$M$21,2,FALSE)),"",VLOOKUP('Salidas Pacientes'!$M517,Inventario!$A$2:$M$21,2,FALSE))</f>
        <v>Prevenar</v>
      </c>
      <c r="O517" s="16" t="str">
        <f>IF(ISERROR(VLOOKUP('Salidas Pacientes'!$M517,Inventario!$A$2:$M$21,3,FALSE)),"",VLOOKUP('Salidas Pacientes'!$M517,Inventario!$A$2:$M$21,3,FALSE))</f>
        <v>Neumococo 13V</v>
      </c>
      <c r="P517" s="100" t="str">
        <f>IF(ISERROR(VLOOKUP('Salidas Pacientes'!$M517,Inventario!$A$2:$M$21,4,FALSE)),"",VLOOKUP('Salidas Pacientes'!$M517,Inventario!$A$2:$M$21,4,FALSE))</f>
        <v>Cobo Medical</v>
      </c>
      <c r="Q517" s="100" t="str">
        <f>IF(ISERROR(VLOOKUP('Salidas Pacientes'!$M517,Inventario!$A$2:$M$21,5,FALSE)),"",VLOOKUP('Salidas Pacientes'!$M517,Inventario!$A$2:$M$21,5,FALSE))</f>
        <v>Pfizer</v>
      </c>
      <c r="R517" s="17" t="str">
        <f>IF(ISERROR(VLOOKUP('Salidas Pacientes'!$M517,Inventario!$A$2:$M$21,6,FALSE)),"",VLOOKUP('Salidas Pacientes'!$M517,Inventario!$A$2:$M$21,6,FALSE))</f>
        <v>2156</v>
      </c>
      <c r="S517" s="101" t="s">
        <v>192</v>
      </c>
      <c r="T517" s="102">
        <f>IF(ISERROR(VLOOKUP('Salidas Pacientes'!$S517,Entradas!$H$1:$I$412,2,FALSE)),"",VLOOKUP('Salidas Pacientes'!$S517,Entradas!$H$1:$I$412,2,FALSE))</f>
        <v>45199</v>
      </c>
      <c r="U517" s="98"/>
      <c r="V517" s="98">
        <v>1</v>
      </c>
      <c r="W517" s="105"/>
    </row>
    <row r="518" spans="1:23" ht="15.75" hidden="1" customHeight="1" outlineLevel="1">
      <c r="A518" s="95">
        <v>44678</v>
      </c>
      <c r="B518" s="95" t="s">
        <v>276</v>
      </c>
      <c r="C518" s="98">
        <v>1108259309</v>
      </c>
      <c r="D518" s="17" t="str">
        <f>IF(ISERROR(VLOOKUP('Salidas Pacientes'!$C518,'BD Pacientes'!$A:I,2,FALSE)),"",VLOOKUP('Salidas Pacientes'!$C518,'BD Pacientes'!$A:I,2,FALSE))</f>
        <v>RC</v>
      </c>
      <c r="E518" s="16" t="str">
        <f>IF(ISERROR(VLOOKUP('Salidas Pacientes'!$C518,'BD Pacientes'!$A:I,3,FALSE)),"",VLOOKUP('Salidas Pacientes'!$C518,'BD Pacientes'!$A:I,3,FALSE))</f>
        <v>MANUELA GIRALDO CARDOZO</v>
      </c>
      <c r="F518" s="17" t="str">
        <f>IF(ISERROR(VLOOKUP('Salidas Pacientes'!$C518,'BD Pacientes'!$A:I,4,FALSE)),"",VLOOKUP('Salidas Pacientes'!$C518,'BD Pacientes'!$A:I,4,FALSE))</f>
        <v>F</v>
      </c>
      <c r="G518" s="95">
        <f>IF(ISERROR(VLOOKUP('Salidas Pacientes'!$C518,'BD Pacientes'!$A:I,5,FALSE)),"",VLOOKUP('Salidas Pacientes'!$C518,'BD Pacientes'!$A:I,5,FALSE))</f>
        <v>0</v>
      </c>
      <c r="H518" s="95" t="str">
        <f t="shared" ca="1" si="0"/>
        <v>123 año, 7 mes</v>
      </c>
      <c r="I518" s="97" t="str">
        <f>IF(ISERROR(VLOOKUP('Salidas Pacientes'!$C518,'BD Pacientes'!$A:$I,6,FALSE)),"",VLOOKUP('Salidas Pacientes'!$C518,'BD Pacientes'!$A:$I,6,FALSE))</f>
        <v>KM 3 VIA BUITRERA SAN MARTIN</v>
      </c>
      <c r="J518" s="98">
        <f>IF(ISERROR(VLOOKUP('Salidas Pacientes'!$C518,'BD Pacientes'!$A:$I,7,FALSE)),"",VLOOKUP('Salidas Pacientes'!$C518,'BD Pacientes'!$A:$I,7,FALSE))</f>
        <v>0</v>
      </c>
      <c r="K518" s="99">
        <f>IF(ISERROR(VLOOKUP('Salidas Pacientes'!$C518,'BD Pacientes'!$A:$I,8,FALSE)),"",VLOOKUP('Salidas Pacientes'!$C518,'BD Pacientes'!$A:$I,8,FALSE))</f>
        <v>0</v>
      </c>
      <c r="L518" s="17">
        <f>IF(ISERROR(VLOOKUP('Salidas Pacientes'!$C518,'BD Pacientes'!$A:$I,9,FALSE)),"",VLOOKUP('Salidas Pacientes'!$C518,'BD Pacientes'!$A:$I,9,FALSE))</f>
        <v>0</v>
      </c>
      <c r="M518" s="17" t="s">
        <v>89</v>
      </c>
      <c r="N518" s="16" t="str">
        <f>IF(ISERROR(VLOOKUP('Salidas Pacientes'!$M518,Inventario!$A$2:$M$21,2,FALSE)),"",VLOOKUP('Salidas Pacientes'!$M518,Inventario!$A$2:$M$21,2,FALSE))</f>
        <v>Fluquadri</v>
      </c>
      <c r="O518" s="16" t="str">
        <f>IF(ISERROR(VLOOKUP('Salidas Pacientes'!$M518,Inventario!$A$2:$M$21,3,FALSE)),"",VLOOKUP('Salidas Pacientes'!$M518,Inventario!$A$2:$M$21,3,FALSE))</f>
        <v>Influenza</v>
      </c>
      <c r="P518" s="100" t="str">
        <f>IF(ISERROR(VLOOKUP('Salidas Pacientes'!$M518,Inventario!$A$2:$M$21,4,FALSE)),"",VLOOKUP('Salidas Pacientes'!$M518,Inventario!$A$2:$M$21,4,FALSE))</f>
        <v>IPS FARALLONES</v>
      </c>
      <c r="Q518" s="100" t="str">
        <f>IF(ISERROR(VLOOKUP('Salidas Pacientes'!$M518,Inventario!$A$2:$M$21,5,FALSE)),"",VLOOKUP('Salidas Pacientes'!$M518,Inventario!$A$2:$M$21,5,FALSE))</f>
        <v>Sanofi</v>
      </c>
      <c r="R518" s="17" t="str">
        <f>IF(ISERROR(VLOOKUP('Salidas Pacientes'!$M518,Inventario!$A$2:$M$21,6,FALSE)),"",VLOOKUP('Salidas Pacientes'!$M518,Inventario!$A$2:$M$21,6,FALSE))</f>
        <v>164992</v>
      </c>
      <c r="S518" s="101" t="s">
        <v>292</v>
      </c>
      <c r="T518" s="102" t="str">
        <f>IF(ISERROR(VLOOKUP('Salidas Pacientes'!$S518,Entradas!$H$1:$I$412,2,FALSE)),"",VLOOKUP('Salidas Pacientes'!$S518,Entradas!$H$1:$I$412,2,FALSE))</f>
        <v/>
      </c>
      <c r="U518" s="98"/>
      <c r="V518" s="98">
        <v>1</v>
      </c>
      <c r="W518" s="105"/>
    </row>
    <row r="519" spans="1:23" ht="15.75" hidden="1" customHeight="1" outlineLevel="1">
      <c r="A519" s="95">
        <v>44679</v>
      </c>
      <c r="B519" s="95" t="s">
        <v>276</v>
      </c>
      <c r="C519" s="98">
        <v>1109572726</v>
      </c>
      <c r="D519" s="17" t="str">
        <f>IF(ISERROR(VLOOKUP('Salidas Pacientes'!$C519,'BD Pacientes'!$A:I,2,FALSE)),"",VLOOKUP('Salidas Pacientes'!$C519,'BD Pacientes'!$A:I,2,FALSE))</f>
        <v>RC</v>
      </c>
      <c r="E519" s="16" t="str">
        <f>IF(ISERROR(VLOOKUP('Salidas Pacientes'!$C519,'BD Pacientes'!$A:I,3,FALSE)),"",VLOOKUP('Salidas Pacientes'!$C519,'BD Pacientes'!$A:I,3,FALSE))</f>
        <v>JERONIMO CUERVO PAZ</v>
      </c>
      <c r="F519" s="17" t="str">
        <f>IF(ISERROR(VLOOKUP('Salidas Pacientes'!$C519,'BD Pacientes'!$A:I,4,FALSE)),"",VLOOKUP('Salidas Pacientes'!$C519,'BD Pacientes'!$A:I,4,FALSE))</f>
        <v>M</v>
      </c>
      <c r="G519" s="95">
        <f>IF(ISERROR(VLOOKUP('Salidas Pacientes'!$C519,'BD Pacientes'!$A:I,5,FALSE)),"",VLOOKUP('Salidas Pacientes'!$C519,'BD Pacientes'!$A:I,5,FALSE))</f>
        <v>44452</v>
      </c>
      <c r="H519" s="95" t="str">
        <f t="shared" ca="1" si="0"/>
        <v>1 año, 11 mes</v>
      </c>
      <c r="I519" s="97" t="str">
        <f>IF(ISERROR(VLOOKUP('Salidas Pacientes'!$C519,'BD Pacientes'!$A:$I,6,FALSE)),"",VLOOKUP('Salidas Pacientes'!$C519,'BD Pacientes'!$A:$I,6,FALSE))</f>
        <v>CRA 1B # 51-36</v>
      </c>
      <c r="J519" s="98">
        <f>IF(ISERROR(VLOOKUP('Salidas Pacientes'!$C519,'BD Pacientes'!$A:$I,7,FALSE)),"",VLOOKUP('Salidas Pacientes'!$C519,'BD Pacientes'!$A:$I,7,FALSE))</f>
        <v>1143842440</v>
      </c>
      <c r="K519" s="99" t="str">
        <f>IF(ISERROR(VLOOKUP('Salidas Pacientes'!$C519,'BD Pacientes'!$A:$I,8,FALSE)),"",VLOOKUP('Salidas Pacientes'!$C519,'BD Pacientes'!$A:$I,8,FALSE))</f>
        <v>ANGELICA PAZ</v>
      </c>
      <c r="L519" s="17">
        <f>IF(ISERROR(VLOOKUP('Salidas Pacientes'!$C519,'BD Pacientes'!$A:$I,9,FALSE)),"",VLOOKUP('Salidas Pacientes'!$C519,'BD Pacientes'!$A:$I,9,FALSE))</f>
        <v>3043833586</v>
      </c>
      <c r="M519" s="17" t="s">
        <v>89</v>
      </c>
      <c r="N519" s="16" t="str">
        <f>IF(ISERROR(VLOOKUP('Salidas Pacientes'!$M519,Inventario!$A$2:$M$21,2,FALSE)),"",VLOOKUP('Salidas Pacientes'!$M519,Inventario!$A$2:$M$21,2,FALSE))</f>
        <v>Fluquadri</v>
      </c>
      <c r="O519" s="16" t="str">
        <f>IF(ISERROR(VLOOKUP('Salidas Pacientes'!$M519,Inventario!$A$2:$M$21,3,FALSE)),"",VLOOKUP('Salidas Pacientes'!$M519,Inventario!$A$2:$M$21,3,FALSE))</f>
        <v>Influenza</v>
      </c>
      <c r="P519" s="100" t="str">
        <f>IF(ISERROR(VLOOKUP('Salidas Pacientes'!$M519,Inventario!$A$2:$M$21,4,FALSE)),"",VLOOKUP('Salidas Pacientes'!$M519,Inventario!$A$2:$M$21,4,FALSE))</f>
        <v>IPS FARALLONES</v>
      </c>
      <c r="Q519" s="100" t="str">
        <f>IF(ISERROR(VLOOKUP('Salidas Pacientes'!$M519,Inventario!$A$2:$M$21,5,FALSE)),"",VLOOKUP('Salidas Pacientes'!$M519,Inventario!$A$2:$M$21,5,FALSE))</f>
        <v>Sanofi</v>
      </c>
      <c r="R519" s="17" t="str">
        <f>IF(ISERROR(VLOOKUP('Salidas Pacientes'!$M519,Inventario!$A$2:$M$21,6,FALSE)),"",VLOOKUP('Salidas Pacientes'!$M519,Inventario!$A$2:$M$21,6,FALSE))</f>
        <v>164992</v>
      </c>
      <c r="S519" s="101" t="s">
        <v>292</v>
      </c>
      <c r="T519" s="102" t="str">
        <f>IF(ISERROR(VLOOKUP('Salidas Pacientes'!$S519,Entradas!$H$1:$I$412,2,FALSE)),"",VLOOKUP('Salidas Pacientes'!$S519,Entradas!$H$1:$I$412,2,FALSE))</f>
        <v/>
      </c>
      <c r="U519" s="98"/>
      <c r="V519" s="98">
        <v>1</v>
      </c>
      <c r="W519" s="105"/>
    </row>
    <row r="520" spans="1:23" ht="15.75" hidden="1" customHeight="1" outlineLevel="1">
      <c r="A520" s="95">
        <v>44680</v>
      </c>
      <c r="B520" s="95" t="s">
        <v>276</v>
      </c>
      <c r="C520" s="98">
        <v>1232810513</v>
      </c>
      <c r="D520" s="17" t="str">
        <f>IF(ISERROR(VLOOKUP('Salidas Pacientes'!$C520,'BD Pacientes'!$A:I,2,FALSE)),"",VLOOKUP('Salidas Pacientes'!$C520,'BD Pacientes'!$A:I,2,FALSE))</f>
        <v>RC</v>
      </c>
      <c r="E520" s="16" t="str">
        <f>IF(ISERROR(VLOOKUP('Salidas Pacientes'!$C520,'BD Pacientes'!$A:I,3,FALSE)),"",VLOOKUP('Salidas Pacientes'!$C520,'BD Pacientes'!$A:I,3,FALSE))</f>
        <v>ANTONIA PAYAN FIESCO</v>
      </c>
      <c r="F520" s="17" t="str">
        <f>IF(ISERROR(VLOOKUP('Salidas Pacientes'!$C520,'BD Pacientes'!$A:I,4,FALSE)),"",VLOOKUP('Salidas Pacientes'!$C520,'BD Pacientes'!$A:I,4,FALSE))</f>
        <v>F</v>
      </c>
      <c r="G520" s="95">
        <f>IF(ISERROR(VLOOKUP('Salidas Pacientes'!$C520,'BD Pacientes'!$A:I,5,FALSE)),"",VLOOKUP('Salidas Pacientes'!$C520,'BD Pacientes'!$A:I,5,FALSE))</f>
        <v>0</v>
      </c>
      <c r="H520" s="95" t="str">
        <f t="shared" ca="1" si="0"/>
        <v>123 año, 7 mes</v>
      </c>
      <c r="I520" s="97" t="str">
        <f>IF(ISERROR(VLOOKUP('Salidas Pacientes'!$C520,'BD Pacientes'!$A:$I,6,FALSE)),"",VLOOKUP('Salidas Pacientes'!$C520,'BD Pacientes'!$A:$I,6,FALSE))</f>
        <v>CALLE 4 #85-123</v>
      </c>
      <c r="J520" s="98">
        <f>IF(ISERROR(VLOOKUP('Salidas Pacientes'!$C520,'BD Pacientes'!$A:$I,7,FALSE)),"",VLOOKUP('Salidas Pacientes'!$C520,'BD Pacientes'!$A:$I,7,FALSE))</f>
        <v>0</v>
      </c>
      <c r="K520" s="99">
        <f>IF(ISERROR(VLOOKUP('Salidas Pacientes'!$C520,'BD Pacientes'!$A:$I,8,FALSE)),"",VLOOKUP('Salidas Pacientes'!$C520,'BD Pacientes'!$A:$I,8,FALSE))</f>
        <v>0</v>
      </c>
      <c r="L520" s="17">
        <f>IF(ISERROR(VLOOKUP('Salidas Pacientes'!$C520,'BD Pacientes'!$A:$I,9,FALSE)),"",VLOOKUP('Salidas Pacientes'!$C520,'BD Pacientes'!$A:$I,9,FALSE))</f>
        <v>0</v>
      </c>
      <c r="M520" s="17" t="s">
        <v>73</v>
      </c>
      <c r="N520" s="16" t="str">
        <f>IF(ISERROR(VLOOKUP('Salidas Pacientes'!$M520,Inventario!$A$2:$M$21,2,FALSE)),"",VLOOKUP('Salidas Pacientes'!$M520,Inventario!$A$2:$M$21,2,FALSE))</f>
        <v>Pentaxim</v>
      </c>
      <c r="O520" s="16" t="str">
        <f>IF(ISERROR(VLOOKUP('Salidas Pacientes'!$M520,Inventario!$A$2:$M$21,3,FALSE)),"",VLOOKUP('Salidas Pacientes'!$M520,Inventario!$A$2:$M$21,3,FALSE))</f>
        <v>Difteria-Tosferina, tetano, polio, haemophilus</v>
      </c>
      <c r="P520" s="100" t="str">
        <f>IF(ISERROR(VLOOKUP('Salidas Pacientes'!$M520,Inventario!$A$2:$M$21,4,FALSE)),"",VLOOKUP('Salidas Pacientes'!$M520,Inventario!$A$2:$M$21,4,FALSE))</f>
        <v>IPS FARALLONES</v>
      </c>
      <c r="Q520" s="100" t="str">
        <f>IF(ISERROR(VLOOKUP('Salidas Pacientes'!$M520,Inventario!$A$2:$M$21,5,FALSE)),"",VLOOKUP('Salidas Pacientes'!$M520,Inventario!$A$2:$M$21,5,FALSE))</f>
        <v>Sanofi</v>
      </c>
      <c r="R520" s="17" t="str">
        <f>IF(ISERROR(VLOOKUP('Salidas Pacientes'!$M520,Inventario!$A$2:$M$21,6,FALSE)),"",VLOOKUP('Salidas Pacientes'!$M520,Inventario!$A$2:$M$21,6,FALSE))</f>
        <v>2800</v>
      </c>
      <c r="S520" s="101" t="s">
        <v>294</v>
      </c>
      <c r="T520" s="102" t="str">
        <f>IF(ISERROR(VLOOKUP('Salidas Pacientes'!$S520,Entradas!$H$1:$I$412,2,FALSE)),"",VLOOKUP('Salidas Pacientes'!$S520,Entradas!$H$1:$I$412,2,FALSE))</f>
        <v/>
      </c>
      <c r="U520" s="98"/>
      <c r="V520" s="98">
        <v>1</v>
      </c>
      <c r="W520" s="105"/>
    </row>
    <row r="521" spans="1:23" ht="15.75" hidden="1" customHeight="1" outlineLevel="1">
      <c r="A521" s="95">
        <v>44680</v>
      </c>
      <c r="B521" s="95" t="s">
        <v>276</v>
      </c>
      <c r="C521" s="98">
        <v>1232810513</v>
      </c>
      <c r="D521" s="17" t="str">
        <f>IF(ISERROR(VLOOKUP('Salidas Pacientes'!$C521,'BD Pacientes'!$A:I,2,FALSE)),"",VLOOKUP('Salidas Pacientes'!$C521,'BD Pacientes'!$A:I,2,FALSE))</f>
        <v>RC</v>
      </c>
      <c r="E521" s="16" t="str">
        <f>IF(ISERROR(VLOOKUP('Salidas Pacientes'!$C521,'BD Pacientes'!$A:I,3,FALSE)),"",VLOOKUP('Salidas Pacientes'!$C521,'BD Pacientes'!$A:I,3,FALSE))</f>
        <v>ANTONIA PAYAN FIESCO</v>
      </c>
      <c r="F521" s="17" t="str">
        <f>IF(ISERROR(VLOOKUP('Salidas Pacientes'!$C521,'BD Pacientes'!$A:I,4,FALSE)),"",VLOOKUP('Salidas Pacientes'!$C521,'BD Pacientes'!$A:I,4,FALSE))</f>
        <v>F</v>
      </c>
      <c r="G521" s="95">
        <f>IF(ISERROR(VLOOKUP('Salidas Pacientes'!$C521,'BD Pacientes'!$A:I,5,FALSE)),"",VLOOKUP('Salidas Pacientes'!$C521,'BD Pacientes'!$A:I,5,FALSE))</f>
        <v>0</v>
      </c>
      <c r="H521" s="95" t="str">
        <f t="shared" ca="1" si="0"/>
        <v>123 año, 7 mes</v>
      </c>
      <c r="I521" s="97" t="str">
        <f>IF(ISERROR(VLOOKUP('Salidas Pacientes'!$C521,'BD Pacientes'!$A:$I,6,FALSE)),"",VLOOKUP('Salidas Pacientes'!$C521,'BD Pacientes'!$A:$I,6,FALSE))</f>
        <v>CALLE 4 #85-123</v>
      </c>
      <c r="J521" s="98">
        <f>IF(ISERROR(VLOOKUP('Salidas Pacientes'!$C521,'BD Pacientes'!$A:$I,7,FALSE)),"",VLOOKUP('Salidas Pacientes'!$C521,'BD Pacientes'!$A:$I,7,FALSE))</f>
        <v>0</v>
      </c>
      <c r="K521" s="99">
        <f>IF(ISERROR(VLOOKUP('Salidas Pacientes'!$C521,'BD Pacientes'!$A:$I,8,FALSE)),"",VLOOKUP('Salidas Pacientes'!$C521,'BD Pacientes'!$A:$I,8,FALSE))</f>
        <v>0</v>
      </c>
      <c r="L521" s="17">
        <f>IF(ISERROR(VLOOKUP('Salidas Pacientes'!$C521,'BD Pacientes'!$A:$I,9,FALSE)),"",VLOOKUP('Salidas Pacientes'!$C521,'BD Pacientes'!$A:$I,9,FALSE))</f>
        <v>0</v>
      </c>
      <c r="M521" s="17" t="s">
        <v>85</v>
      </c>
      <c r="N521" s="16" t="str">
        <f>IF(ISERROR(VLOOKUP('Salidas Pacientes'!$M521,Inventario!$A$2:$M$21,2,FALSE)),"",VLOOKUP('Salidas Pacientes'!$M521,Inventario!$A$2:$M$21,2,FALSE))</f>
        <v xml:space="preserve">Avaxim 80 </v>
      </c>
      <c r="O521" s="16" t="str">
        <f>IF(ISERROR(VLOOKUP('Salidas Pacientes'!$M521,Inventario!$A$2:$M$21,3,FALSE)),"",VLOOKUP('Salidas Pacientes'!$M521,Inventario!$A$2:$M$21,3,FALSE))</f>
        <v>Hepatitis A niño</v>
      </c>
      <c r="P521" s="100" t="str">
        <f>IF(ISERROR(VLOOKUP('Salidas Pacientes'!$M521,Inventario!$A$2:$M$21,4,FALSE)),"",VLOOKUP('Salidas Pacientes'!$M521,Inventario!$A$2:$M$21,4,FALSE))</f>
        <v>IPS FARALLONES</v>
      </c>
      <c r="Q521" s="100" t="str">
        <f>IF(ISERROR(VLOOKUP('Salidas Pacientes'!$M521,Inventario!$A$2:$M$21,5,FALSE)),"",VLOOKUP('Salidas Pacientes'!$M521,Inventario!$A$2:$M$21,5,FALSE))</f>
        <v>Sanofi</v>
      </c>
      <c r="R521" s="17" t="str">
        <f>IF(ISERROR(VLOOKUP('Salidas Pacientes'!$M521,Inventario!$A$2:$M$21,6,FALSE)),"",VLOOKUP('Salidas Pacientes'!$M521,Inventario!$A$2:$M$21,6,FALSE))</f>
        <v>2500</v>
      </c>
      <c r="S521" s="101" t="s">
        <v>183</v>
      </c>
      <c r="T521" s="102">
        <f>IF(ISERROR(VLOOKUP('Salidas Pacientes'!$S521,Entradas!$H$1:$I$412,2,FALSE)),"",VLOOKUP('Salidas Pacientes'!$S521,Entradas!$H$1:$I$412,2,FALSE))</f>
        <v>44957</v>
      </c>
      <c r="U521" s="98"/>
      <c r="V521" s="98">
        <v>1</v>
      </c>
      <c r="W521" s="105"/>
    </row>
    <row r="522" spans="1:23" ht="15.75" hidden="1" customHeight="1" outlineLevel="1">
      <c r="A522" s="95">
        <v>44680</v>
      </c>
      <c r="B522" s="95" t="s">
        <v>276</v>
      </c>
      <c r="C522" s="98">
        <v>1232810513</v>
      </c>
      <c r="D522" s="17" t="str">
        <f>IF(ISERROR(VLOOKUP('Salidas Pacientes'!$C522,'BD Pacientes'!$A:I,2,FALSE)),"",VLOOKUP('Salidas Pacientes'!$C522,'BD Pacientes'!$A:I,2,FALSE))</f>
        <v>RC</v>
      </c>
      <c r="E522" s="16" t="str">
        <f>IF(ISERROR(VLOOKUP('Salidas Pacientes'!$C522,'BD Pacientes'!$A:I,3,FALSE)),"",VLOOKUP('Salidas Pacientes'!$C522,'BD Pacientes'!$A:I,3,FALSE))</f>
        <v>ANTONIA PAYAN FIESCO</v>
      </c>
      <c r="F522" s="17" t="str">
        <f>IF(ISERROR(VLOOKUP('Salidas Pacientes'!$C522,'BD Pacientes'!$A:I,4,FALSE)),"",VLOOKUP('Salidas Pacientes'!$C522,'BD Pacientes'!$A:I,4,FALSE))</f>
        <v>F</v>
      </c>
      <c r="G522" s="95">
        <f>IF(ISERROR(VLOOKUP('Salidas Pacientes'!$C522,'BD Pacientes'!$A:I,5,FALSE)),"",VLOOKUP('Salidas Pacientes'!$C522,'BD Pacientes'!$A:I,5,FALSE))</f>
        <v>0</v>
      </c>
      <c r="H522" s="95" t="str">
        <f t="shared" ca="1" si="0"/>
        <v>123 año, 7 mes</v>
      </c>
      <c r="I522" s="97" t="str">
        <f>IF(ISERROR(VLOOKUP('Salidas Pacientes'!$C522,'BD Pacientes'!$A:$I,6,FALSE)),"",VLOOKUP('Salidas Pacientes'!$C522,'BD Pacientes'!$A:$I,6,FALSE))</f>
        <v>CALLE 4 #85-123</v>
      </c>
      <c r="J522" s="98">
        <f>IF(ISERROR(VLOOKUP('Salidas Pacientes'!$C522,'BD Pacientes'!$A:$I,7,FALSE)),"",VLOOKUP('Salidas Pacientes'!$C522,'BD Pacientes'!$A:$I,7,FALSE))</f>
        <v>0</v>
      </c>
      <c r="K522" s="99">
        <f>IF(ISERROR(VLOOKUP('Salidas Pacientes'!$C522,'BD Pacientes'!$A:$I,8,FALSE)),"",VLOOKUP('Salidas Pacientes'!$C522,'BD Pacientes'!$A:$I,8,FALSE))</f>
        <v>0</v>
      </c>
      <c r="L522" s="17">
        <f>IF(ISERROR(VLOOKUP('Salidas Pacientes'!$C522,'BD Pacientes'!$A:$I,9,FALSE)),"",VLOOKUP('Salidas Pacientes'!$C522,'BD Pacientes'!$A:$I,9,FALSE))</f>
        <v>0</v>
      </c>
      <c r="M522" s="17" t="s">
        <v>81</v>
      </c>
      <c r="N522" s="16" t="str">
        <f>IF(ISERROR(VLOOKUP('Salidas Pacientes'!$M522,Inventario!$A$2:$M$21,2,FALSE)),"",VLOOKUP('Salidas Pacientes'!$M522,Inventario!$A$2:$M$21,2,FALSE))</f>
        <v>Stamaril</v>
      </c>
      <c r="O522" s="16" t="str">
        <f>IF(ISERROR(VLOOKUP('Salidas Pacientes'!$M522,Inventario!$A$2:$M$21,3,FALSE)),"",VLOOKUP('Salidas Pacientes'!$M522,Inventario!$A$2:$M$21,3,FALSE))</f>
        <v>Fiebre amarilla</v>
      </c>
      <c r="P522" s="100" t="str">
        <f>IF(ISERROR(VLOOKUP('Salidas Pacientes'!$M522,Inventario!$A$2:$M$21,4,FALSE)),"",VLOOKUP('Salidas Pacientes'!$M522,Inventario!$A$2:$M$21,4,FALSE))</f>
        <v>IPS FARALLONES</v>
      </c>
      <c r="Q522" s="100" t="str">
        <f>IF(ISERROR(VLOOKUP('Salidas Pacientes'!$M522,Inventario!$A$2:$M$21,5,FALSE)),"",VLOOKUP('Salidas Pacientes'!$M522,Inventario!$A$2:$M$21,5,FALSE))</f>
        <v>Sanofi</v>
      </c>
      <c r="R522" s="17" t="str">
        <f>IF(ISERROR(VLOOKUP('Salidas Pacientes'!$M522,Inventario!$A$2:$M$21,6,FALSE)),"",VLOOKUP('Salidas Pacientes'!$M522,Inventario!$A$2:$M$21,6,FALSE))</f>
        <v>3000</v>
      </c>
      <c r="S522" s="101" t="s">
        <v>288</v>
      </c>
      <c r="T522" s="102" t="str">
        <f>IF(ISERROR(VLOOKUP('Salidas Pacientes'!$S522,Entradas!$H$1:$I$412,2,FALSE)),"",VLOOKUP('Salidas Pacientes'!$S522,Entradas!$H$1:$I$412,2,FALSE))</f>
        <v/>
      </c>
      <c r="U522" s="98"/>
      <c r="V522" s="98">
        <v>1</v>
      </c>
      <c r="W522" s="105"/>
    </row>
    <row r="523" spans="1:23" ht="15.75" hidden="1" customHeight="1" outlineLevel="1">
      <c r="A523" s="95">
        <v>44680</v>
      </c>
      <c r="B523" s="95" t="s">
        <v>276</v>
      </c>
      <c r="C523" s="98">
        <v>1232810513</v>
      </c>
      <c r="D523" s="17" t="str">
        <f>IF(ISERROR(VLOOKUP('Salidas Pacientes'!$C523,'BD Pacientes'!$A:I,2,FALSE)),"",VLOOKUP('Salidas Pacientes'!$C523,'BD Pacientes'!$A:I,2,FALSE))</f>
        <v>RC</v>
      </c>
      <c r="E523" s="16" t="str">
        <f>IF(ISERROR(VLOOKUP('Salidas Pacientes'!$C523,'BD Pacientes'!$A:I,3,FALSE)),"",VLOOKUP('Salidas Pacientes'!$C523,'BD Pacientes'!$A:I,3,FALSE))</f>
        <v>ANTONIA PAYAN FIESCO</v>
      </c>
      <c r="F523" s="17" t="str">
        <f>IF(ISERROR(VLOOKUP('Salidas Pacientes'!$C523,'BD Pacientes'!$A:I,4,FALSE)),"",VLOOKUP('Salidas Pacientes'!$C523,'BD Pacientes'!$A:I,4,FALSE))</f>
        <v>F</v>
      </c>
      <c r="G523" s="95">
        <f>IF(ISERROR(VLOOKUP('Salidas Pacientes'!$C523,'BD Pacientes'!$A:I,5,FALSE)),"",VLOOKUP('Salidas Pacientes'!$C523,'BD Pacientes'!$A:I,5,FALSE))</f>
        <v>0</v>
      </c>
      <c r="H523" s="95" t="str">
        <f t="shared" ca="1" si="0"/>
        <v>123 año, 7 mes</v>
      </c>
      <c r="I523" s="97" t="str">
        <f>IF(ISERROR(VLOOKUP('Salidas Pacientes'!$C523,'BD Pacientes'!$A:$I,6,FALSE)),"",VLOOKUP('Salidas Pacientes'!$C523,'BD Pacientes'!$A:$I,6,FALSE))</f>
        <v>CALLE 4 #85-123</v>
      </c>
      <c r="J523" s="98">
        <f>IF(ISERROR(VLOOKUP('Salidas Pacientes'!$C523,'BD Pacientes'!$A:$I,7,FALSE)),"",VLOOKUP('Salidas Pacientes'!$C523,'BD Pacientes'!$A:$I,7,FALSE))</f>
        <v>0</v>
      </c>
      <c r="K523" s="99">
        <f>IF(ISERROR(VLOOKUP('Salidas Pacientes'!$C523,'BD Pacientes'!$A:$I,8,FALSE)),"",VLOOKUP('Salidas Pacientes'!$C523,'BD Pacientes'!$A:$I,8,FALSE))</f>
        <v>0</v>
      </c>
      <c r="L523" s="17">
        <f>IF(ISERROR(VLOOKUP('Salidas Pacientes'!$C523,'BD Pacientes'!$A:$I,9,FALSE)),"",VLOOKUP('Salidas Pacientes'!$C523,'BD Pacientes'!$A:$I,9,FALSE))</f>
        <v>0</v>
      </c>
      <c r="M523" s="17" t="s">
        <v>89</v>
      </c>
      <c r="N523" s="16" t="str">
        <f>IF(ISERROR(VLOOKUP('Salidas Pacientes'!$M523,Inventario!$A$2:$M$21,2,FALSE)),"",VLOOKUP('Salidas Pacientes'!$M523,Inventario!$A$2:$M$21,2,FALSE))</f>
        <v>Fluquadri</v>
      </c>
      <c r="O523" s="16" t="str">
        <f>IF(ISERROR(VLOOKUP('Salidas Pacientes'!$M523,Inventario!$A$2:$M$21,3,FALSE)),"",VLOOKUP('Salidas Pacientes'!$M523,Inventario!$A$2:$M$21,3,FALSE))</f>
        <v>Influenza</v>
      </c>
      <c r="P523" s="100" t="str">
        <f>IF(ISERROR(VLOOKUP('Salidas Pacientes'!$M523,Inventario!$A$2:$M$21,4,FALSE)),"",VLOOKUP('Salidas Pacientes'!$M523,Inventario!$A$2:$M$21,4,FALSE))</f>
        <v>IPS FARALLONES</v>
      </c>
      <c r="Q523" s="100" t="str">
        <f>IF(ISERROR(VLOOKUP('Salidas Pacientes'!$M523,Inventario!$A$2:$M$21,5,FALSE)),"",VLOOKUP('Salidas Pacientes'!$M523,Inventario!$A$2:$M$21,5,FALSE))</f>
        <v>Sanofi</v>
      </c>
      <c r="R523" s="17" t="str">
        <f>IF(ISERROR(VLOOKUP('Salidas Pacientes'!$M523,Inventario!$A$2:$M$21,6,FALSE)),"",VLOOKUP('Salidas Pacientes'!$M523,Inventario!$A$2:$M$21,6,FALSE))</f>
        <v>164992</v>
      </c>
      <c r="S523" s="101" t="s">
        <v>292</v>
      </c>
      <c r="T523" s="102" t="str">
        <f>IF(ISERROR(VLOOKUP('Salidas Pacientes'!$S523,Entradas!$H$1:$I$412,2,FALSE)),"",VLOOKUP('Salidas Pacientes'!$S523,Entradas!$H$1:$I$412,2,FALSE))</f>
        <v/>
      </c>
      <c r="U523" s="98"/>
      <c r="V523" s="98">
        <v>1</v>
      </c>
      <c r="W523" s="105"/>
    </row>
    <row r="524" spans="1:23" ht="15.75" hidden="1" customHeight="1" outlineLevel="1">
      <c r="A524" s="95">
        <v>44681</v>
      </c>
      <c r="B524" s="95" t="s">
        <v>276</v>
      </c>
      <c r="C524" s="98">
        <v>1149938390</v>
      </c>
      <c r="D524" s="17" t="str">
        <f>IF(ISERROR(VLOOKUP('Salidas Pacientes'!$C524,'BD Pacientes'!$A:I,2,FALSE)),"",VLOOKUP('Salidas Pacientes'!$C524,'BD Pacientes'!$A:I,2,FALSE))</f>
        <v>TI</v>
      </c>
      <c r="E524" s="16" t="str">
        <f>IF(ISERROR(VLOOKUP('Salidas Pacientes'!$C524,'BD Pacientes'!$A:I,3,FALSE)),"",VLOOKUP('Salidas Pacientes'!$C524,'BD Pacientes'!$A:I,3,FALSE))</f>
        <v>VALENTINA FERNANDEZ CELIS</v>
      </c>
      <c r="F524" s="17" t="str">
        <f>IF(ISERROR(VLOOKUP('Salidas Pacientes'!$C524,'BD Pacientes'!$A:I,4,FALSE)),"",VLOOKUP('Salidas Pacientes'!$C524,'BD Pacientes'!$A:I,4,FALSE))</f>
        <v>F</v>
      </c>
      <c r="G524" s="95">
        <f>IF(ISERROR(VLOOKUP('Salidas Pacientes'!$C524,'BD Pacientes'!$A:I,5,FALSE)),"",VLOOKUP('Salidas Pacientes'!$C524,'BD Pacientes'!$A:I,5,FALSE))</f>
        <v>0</v>
      </c>
      <c r="H524" s="95" t="str">
        <f t="shared" ca="1" si="0"/>
        <v>123 año, 7 mes</v>
      </c>
      <c r="I524" s="97" t="str">
        <f>IF(ISERROR(VLOOKUP('Salidas Pacientes'!$C524,'BD Pacientes'!$A:$I,6,FALSE)),"",VLOOKUP('Salidas Pacientes'!$C524,'BD Pacientes'!$A:$I,6,FALSE))</f>
        <v>CRA 68A #33-57</v>
      </c>
      <c r="J524" s="98">
        <f>IF(ISERROR(VLOOKUP('Salidas Pacientes'!$C524,'BD Pacientes'!$A:$I,7,FALSE)),"",VLOOKUP('Salidas Pacientes'!$C524,'BD Pacientes'!$A:$I,7,FALSE))</f>
        <v>0</v>
      </c>
      <c r="K524" s="99">
        <f>IF(ISERROR(VLOOKUP('Salidas Pacientes'!$C524,'BD Pacientes'!$A:$I,8,FALSE)),"",VLOOKUP('Salidas Pacientes'!$C524,'BD Pacientes'!$A:$I,8,FALSE))</f>
        <v>0</v>
      </c>
      <c r="L524" s="17">
        <f>IF(ISERROR(VLOOKUP('Salidas Pacientes'!$C524,'BD Pacientes'!$A:$I,9,FALSE)),"",VLOOKUP('Salidas Pacientes'!$C524,'BD Pacientes'!$A:$I,9,FALSE))</f>
        <v>0</v>
      </c>
      <c r="M524" s="17" t="s">
        <v>89</v>
      </c>
      <c r="N524" s="16" t="str">
        <f>IF(ISERROR(VLOOKUP('Salidas Pacientes'!$M524,Inventario!$A$2:$M$21,2,FALSE)),"",VLOOKUP('Salidas Pacientes'!$M524,Inventario!$A$2:$M$21,2,FALSE))</f>
        <v>Fluquadri</v>
      </c>
      <c r="O524" s="16" t="str">
        <f>IF(ISERROR(VLOOKUP('Salidas Pacientes'!$M524,Inventario!$A$2:$M$21,3,FALSE)),"",VLOOKUP('Salidas Pacientes'!$M524,Inventario!$A$2:$M$21,3,FALSE))</f>
        <v>Influenza</v>
      </c>
      <c r="P524" s="100" t="str">
        <f>IF(ISERROR(VLOOKUP('Salidas Pacientes'!$M524,Inventario!$A$2:$M$21,4,FALSE)),"",VLOOKUP('Salidas Pacientes'!$M524,Inventario!$A$2:$M$21,4,FALSE))</f>
        <v>IPS FARALLONES</v>
      </c>
      <c r="Q524" s="100" t="str">
        <f>IF(ISERROR(VLOOKUP('Salidas Pacientes'!$M524,Inventario!$A$2:$M$21,5,FALSE)),"",VLOOKUP('Salidas Pacientes'!$M524,Inventario!$A$2:$M$21,5,FALSE))</f>
        <v>Sanofi</v>
      </c>
      <c r="R524" s="17" t="str">
        <f>IF(ISERROR(VLOOKUP('Salidas Pacientes'!$M524,Inventario!$A$2:$M$21,6,FALSE)),"",VLOOKUP('Salidas Pacientes'!$M524,Inventario!$A$2:$M$21,6,FALSE))</f>
        <v>164992</v>
      </c>
      <c r="S524" s="101" t="s">
        <v>292</v>
      </c>
      <c r="T524" s="102" t="str">
        <f>IF(ISERROR(VLOOKUP('Salidas Pacientes'!$S524,Entradas!$H$1:$I$412,2,FALSE)),"",VLOOKUP('Salidas Pacientes'!$S524,Entradas!$H$1:$I$412,2,FALSE))</f>
        <v/>
      </c>
      <c r="U524" s="98"/>
      <c r="V524" s="98">
        <v>1</v>
      </c>
      <c r="W524" s="105"/>
    </row>
    <row r="525" spans="1:23" ht="15.75" hidden="1" customHeight="1" outlineLevel="1">
      <c r="A525" s="95">
        <v>44681</v>
      </c>
      <c r="B525" s="95" t="s">
        <v>276</v>
      </c>
      <c r="C525" s="98">
        <v>1150693541</v>
      </c>
      <c r="D525" s="17" t="str">
        <f>IF(ISERROR(VLOOKUP('Salidas Pacientes'!$C525,'BD Pacientes'!$A:I,2,FALSE)),"",VLOOKUP('Salidas Pacientes'!$C525,'BD Pacientes'!$A:I,2,FALSE))</f>
        <v>RC</v>
      </c>
      <c r="E525" s="16" t="str">
        <f>IF(ISERROR(VLOOKUP('Salidas Pacientes'!$C525,'BD Pacientes'!$A:I,3,FALSE)),"",VLOOKUP('Salidas Pacientes'!$C525,'BD Pacientes'!$A:I,3,FALSE))</f>
        <v>SOFIA ESPINOSA GIRALDO</v>
      </c>
      <c r="F525" s="17" t="str">
        <f>IF(ISERROR(VLOOKUP('Salidas Pacientes'!$C525,'BD Pacientes'!$A:I,4,FALSE)),"",VLOOKUP('Salidas Pacientes'!$C525,'BD Pacientes'!$A:I,4,FALSE))</f>
        <v>F</v>
      </c>
      <c r="G525" s="95">
        <f>IF(ISERROR(VLOOKUP('Salidas Pacientes'!$C525,'BD Pacientes'!$A:I,5,FALSE)),"",VLOOKUP('Salidas Pacientes'!$C525,'BD Pacientes'!$A:I,5,FALSE))</f>
        <v>42517</v>
      </c>
      <c r="H525" s="95" t="str">
        <f t="shared" ca="1" si="0"/>
        <v>7 año, 2 mes</v>
      </c>
      <c r="I525" s="97" t="str">
        <f>IF(ISERROR(VLOOKUP('Salidas Pacientes'!$C525,'BD Pacientes'!$A:$I,6,FALSE)),"",VLOOKUP('Salidas Pacientes'!$C525,'BD Pacientes'!$A:$I,6,FALSE))</f>
        <v>CRA 127 # 9-100</v>
      </c>
      <c r="J525" s="98">
        <f>IF(ISERROR(VLOOKUP('Salidas Pacientes'!$C525,'BD Pacientes'!$A:$I,7,FALSE)),"",VLOOKUP('Salidas Pacientes'!$C525,'BD Pacientes'!$A:$I,7,FALSE))</f>
        <v>1130604366</v>
      </c>
      <c r="K525" s="99" t="str">
        <f>IF(ISERROR(VLOOKUP('Salidas Pacientes'!$C525,'BD Pacientes'!$A:$I,8,FALSE)),"",VLOOKUP('Salidas Pacientes'!$C525,'BD Pacientes'!$A:$I,8,FALSE))</f>
        <v>LINA GIRALDO</v>
      </c>
      <c r="L525" s="17">
        <f>IF(ISERROR(VLOOKUP('Salidas Pacientes'!$C525,'BD Pacientes'!$A:$I,9,FALSE)),"",VLOOKUP('Salidas Pacientes'!$C525,'BD Pacientes'!$A:$I,9,FALSE))</f>
        <v>3108965050</v>
      </c>
      <c r="M525" s="17" t="s">
        <v>93</v>
      </c>
      <c r="N525" s="16" t="str">
        <f>IF(ISERROR(VLOOKUP('Salidas Pacientes'!$M525,Inventario!$A$2:$M$21,2,FALSE)),"",VLOOKUP('Salidas Pacientes'!$M525,Inventario!$A$2:$M$21,2,FALSE))</f>
        <v>Vaxigrip</v>
      </c>
      <c r="O525" s="16" t="str">
        <f>IF(ISERROR(VLOOKUP('Salidas Pacientes'!$M525,Inventario!$A$2:$M$21,3,FALSE)),"",VLOOKUP('Salidas Pacientes'!$M525,Inventario!$A$2:$M$21,3,FALSE))</f>
        <v>Influenza</v>
      </c>
      <c r="P525" s="100" t="str">
        <f>IF(ISERROR(VLOOKUP('Salidas Pacientes'!$M525,Inventario!$A$2:$M$21,4,FALSE)),"",VLOOKUP('Salidas Pacientes'!$M525,Inventario!$A$2:$M$21,4,FALSE))</f>
        <v>IPS FARALLONES</v>
      </c>
      <c r="Q525" s="100" t="str">
        <f>IF(ISERROR(VLOOKUP('Salidas Pacientes'!$M525,Inventario!$A$2:$M$21,5,FALSE)),"",VLOOKUP('Salidas Pacientes'!$M525,Inventario!$A$2:$M$21,5,FALSE))</f>
        <v>Sanofi</v>
      </c>
      <c r="R525" s="17" t="str">
        <f>IF(ISERROR(VLOOKUP('Salidas Pacientes'!$M525,Inventario!$A$2:$M$21,6,FALSE)),"",VLOOKUP('Salidas Pacientes'!$M525,Inventario!$A$2:$M$21,6,FALSE))</f>
        <v>2603</v>
      </c>
      <c r="S525" s="101" t="s">
        <v>292</v>
      </c>
      <c r="T525" s="102" t="str">
        <f>IF(ISERROR(VLOOKUP('Salidas Pacientes'!$S525,Entradas!$H$1:$I$412,2,FALSE)),"",VLOOKUP('Salidas Pacientes'!$S525,Entradas!$H$1:$I$412,2,FALSE))</f>
        <v/>
      </c>
      <c r="U525" s="98"/>
      <c r="V525" s="98">
        <v>1</v>
      </c>
      <c r="W525" s="105"/>
    </row>
    <row r="526" spans="1:23" ht="15.75" hidden="1" customHeight="1" outlineLevel="1">
      <c r="A526" s="95">
        <v>44681</v>
      </c>
      <c r="B526" s="95" t="s">
        <v>276</v>
      </c>
      <c r="C526" s="98">
        <v>1232818020</v>
      </c>
      <c r="D526" s="17" t="str">
        <f>IF(ISERROR(VLOOKUP('Salidas Pacientes'!$C526,'BD Pacientes'!$A:I,2,FALSE)),"",VLOOKUP('Salidas Pacientes'!$C526,'BD Pacientes'!$A:I,2,FALSE))</f>
        <v>RC</v>
      </c>
      <c r="E526" s="16" t="str">
        <f>IF(ISERROR(VLOOKUP('Salidas Pacientes'!$C526,'BD Pacientes'!$A:I,3,FALSE)),"",VLOOKUP('Salidas Pacientes'!$C526,'BD Pacientes'!$A:I,3,FALSE))</f>
        <v>ROMAN ARIAS CARDONA</v>
      </c>
      <c r="F526" s="17" t="str">
        <f>IF(ISERROR(VLOOKUP('Salidas Pacientes'!$C526,'BD Pacientes'!$A:I,4,FALSE)),"",VLOOKUP('Salidas Pacientes'!$C526,'BD Pacientes'!$A:I,4,FALSE))</f>
        <v>M</v>
      </c>
      <c r="G526" s="95">
        <f>IF(ISERROR(VLOOKUP('Salidas Pacientes'!$C526,'BD Pacientes'!$A:I,5,FALSE)),"",VLOOKUP('Salidas Pacientes'!$C526,'BD Pacientes'!$A:I,5,FALSE))</f>
        <v>44494</v>
      </c>
      <c r="H526" s="95" t="str">
        <f t="shared" ca="1" si="0"/>
        <v>1 año, 9 mes</v>
      </c>
      <c r="I526" s="97" t="str">
        <f>IF(ISERROR(VLOOKUP('Salidas Pacientes'!$C526,'BD Pacientes'!$A:$I,6,FALSE)),"",VLOOKUP('Salidas Pacientes'!$C526,'BD Pacientes'!$A:$I,6,FALSE))</f>
        <v>CRA 98B # 60-115</v>
      </c>
      <c r="J526" s="98">
        <f>IF(ISERROR(VLOOKUP('Salidas Pacientes'!$C526,'BD Pacientes'!$A:$I,7,FALSE)),"",VLOOKUP('Salidas Pacientes'!$C526,'BD Pacientes'!$A:$I,7,FALSE))</f>
        <v>1143976145</v>
      </c>
      <c r="K526" s="99" t="str">
        <f>IF(ISERROR(VLOOKUP('Salidas Pacientes'!$C526,'BD Pacientes'!$A:$I,8,FALSE)),"",VLOOKUP('Salidas Pacientes'!$C526,'BD Pacientes'!$A:$I,8,FALSE))</f>
        <v>LIZZY CARDONA</v>
      </c>
      <c r="L526" s="17">
        <f>IF(ISERROR(VLOOKUP('Salidas Pacientes'!$C526,'BD Pacientes'!$A:$I,9,FALSE)),"",VLOOKUP('Salidas Pacientes'!$C526,'BD Pacientes'!$A:$I,9,FALSE))</f>
        <v>3057681127</v>
      </c>
      <c r="M526" s="17" t="s">
        <v>77</v>
      </c>
      <c r="N526" s="16" t="str">
        <f>IF(ISERROR(VLOOKUP('Salidas Pacientes'!$M526,Inventario!$A$2:$M$21,2,FALSE)),"",VLOOKUP('Salidas Pacientes'!$M526,Inventario!$A$2:$M$21,2,FALSE))</f>
        <v>Hexaxim</v>
      </c>
      <c r="O526" s="16" t="str">
        <f>IF(ISERROR(VLOOKUP('Salidas Pacientes'!$M526,Inventario!$A$2:$M$21,3,FALSE)),"",VLOOKUP('Salidas Pacientes'!$M526,Inventario!$A$2:$M$21,3,FALSE))</f>
        <v>DPAT + VPI + HIB + HB</v>
      </c>
      <c r="P526" s="100" t="str">
        <f>IF(ISERROR(VLOOKUP('Salidas Pacientes'!$M526,Inventario!$A$2:$M$21,4,FALSE)),"",VLOOKUP('Salidas Pacientes'!$M526,Inventario!$A$2:$M$21,4,FALSE))</f>
        <v>IPS FARALLONES</v>
      </c>
      <c r="Q526" s="100" t="str">
        <f>IF(ISERROR(VLOOKUP('Salidas Pacientes'!$M526,Inventario!$A$2:$M$21,5,FALSE)),"",VLOOKUP('Salidas Pacientes'!$M526,Inventario!$A$2:$M$21,5,FALSE))</f>
        <v>Sanofi</v>
      </c>
      <c r="R526" s="17" t="str">
        <f>IF(ISERROR(VLOOKUP('Salidas Pacientes'!$M526,Inventario!$A$2:$M$21,6,FALSE)),"",VLOOKUP('Salidas Pacientes'!$M526,Inventario!$A$2:$M$21,6,FALSE))</f>
        <v>3800</v>
      </c>
      <c r="S526" s="101" t="s">
        <v>198</v>
      </c>
      <c r="T526" s="102">
        <f>IF(ISERROR(VLOOKUP('Salidas Pacientes'!$S526,Entradas!$H$1:$I$412,2,FALSE)),"",VLOOKUP('Salidas Pacientes'!$S526,Entradas!$H$1:$I$412,2,FALSE))</f>
        <v>45130</v>
      </c>
      <c r="U526" s="98"/>
      <c r="V526" s="98">
        <v>1</v>
      </c>
      <c r="W526" s="105"/>
    </row>
    <row r="527" spans="1:23" ht="15.75" hidden="1" customHeight="1" outlineLevel="1">
      <c r="A527" s="95">
        <v>44681</v>
      </c>
      <c r="B527" s="95" t="s">
        <v>276</v>
      </c>
      <c r="C527" s="98">
        <v>1232818020</v>
      </c>
      <c r="D527" s="17" t="str">
        <f>IF(ISERROR(VLOOKUP('Salidas Pacientes'!$C527,'BD Pacientes'!$A:I,2,FALSE)),"",VLOOKUP('Salidas Pacientes'!$C527,'BD Pacientes'!$A:I,2,FALSE))</f>
        <v>RC</v>
      </c>
      <c r="E527" s="16" t="str">
        <f>IF(ISERROR(VLOOKUP('Salidas Pacientes'!$C527,'BD Pacientes'!$A:I,3,FALSE)),"",VLOOKUP('Salidas Pacientes'!$C527,'BD Pacientes'!$A:I,3,FALSE))</f>
        <v>ROMAN ARIAS CARDONA</v>
      </c>
      <c r="F527" s="17" t="str">
        <f>IF(ISERROR(VLOOKUP('Salidas Pacientes'!$C527,'BD Pacientes'!$A:I,4,FALSE)),"",VLOOKUP('Salidas Pacientes'!$C527,'BD Pacientes'!$A:I,4,FALSE))</f>
        <v>M</v>
      </c>
      <c r="G527" s="95">
        <f>IF(ISERROR(VLOOKUP('Salidas Pacientes'!$C527,'BD Pacientes'!$A:I,5,FALSE)),"",VLOOKUP('Salidas Pacientes'!$C527,'BD Pacientes'!$A:I,5,FALSE))</f>
        <v>44494</v>
      </c>
      <c r="H527" s="95" t="str">
        <f t="shared" ca="1" si="0"/>
        <v>1 año, 9 mes</v>
      </c>
      <c r="I527" s="97" t="str">
        <f>IF(ISERROR(VLOOKUP('Salidas Pacientes'!$C527,'BD Pacientes'!$A:$I,6,FALSE)),"",VLOOKUP('Salidas Pacientes'!$C527,'BD Pacientes'!$A:$I,6,FALSE))</f>
        <v>CRA 98B # 60-115</v>
      </c>
      <c r="J527" s="98">
        <f>IF(ISERROR(VLOOKUP('Salidas Pacientes'!$C527,'BD Pacientes'!$A:$I,7,FALSE)),"",VLOOKUP('Salidas Pacientes'!$C527,'BD Pacientes'!$A:$I,7,FALSE))</f>
        <v>1143976145</v>
      </c>
      <c r="K527" s="99" t="str">
        <f>IF(ISERROR(VLOOKUP('Salidas Pacientes'!$C527,'BD Pacientes'!$A:$I,8,FALSE)),"",VLOOKUP('Salidas Pacientes'!$C527,'BD Pacientes'!$A:$I,8,FALSE))</f>
        <v>LIZZY CARDONA</v>
      </c>
      <c r="L527" s="17">
        <f>IF(ISERROR(VLOOKUP('Salidas Pacientes'!$C527,'BD Pacientes'!$A:$I,9,FALSE)),"",VLOOKUP('Salidas Pacientes'!$C527,'BD Pacientes'!$A:$I,9,FALSE))</f>
        <v>3057681127</v>
      </c>
      <c r="M527" s="17" t="s">
        <v>54</v>
      </c>
      <c r="N527" s="16" t="str">
        <f>IF(ISERROR(VLOOKUP('Salidas Pacientes'!$M527,Inventario!$A$2:$M$21,2,FALSE)),"",VLOOKUP('Salidas Pacientes'!$M527,Inventario!$A$2:$M$21,2,FALSE))</f>
        <v>Prevenar</v>
      </c>
      <c r="O527" s="16" t="str">
        <f>IF(ISERROR(VLOOKUP('Salidas Pacientes'!$M527,Inventario!$A$2:$M$21,3,FALSE)),"",VLOOKUP('Salidas Pacientes'!$M527,Inventario!$A$2:$M$21,3,FALSE))</f>
        <v>Neumococo 13V</v>
      </c>
      <c r="P527" s="100" t="str">
        <f>IF(ISERROR(VLOOKUP('Salidas Pacientes'!$M527,Inventario!$A$2:$M$21,4,FALSE)),"",VLOOKUP('Salidas Pacientes'!$M527,Inventario!$A$2:$M$21,4,FALSE))</f>
        <v>Cobo Medical</v>
      </c>
      <c r="Q527" s="100" t="str">
        <f>IF(ISERROR(VLOOKUP('Salidas Pacientes'!$M527,Inventario!$A$2:$M$21,5,FALSE)),"",VLOOKUP('Salidas Pacientes'!$M527,Inventario!$A$2:$M$21,5,FALSE))</f>
        <v>Pfizer</v>
      </c>
      <c r="R527" s="17" t="str">
        <f>IF(ISERROR(VLOOKUP('Salidas Pacientes'!$M527,Inventario!$A$2:$M$21,6,FALSE)),"",VLOOKUP('Salidas Pacientes'!$M527,Inventario!$A$2:$M$21,6,FALSE))</f>
        <v>2156</v>
      </c>
      <c r="S527" s="101" t="s">
        <v>192</v>
      </c>
      <c r="T527" s="102">
        <f>IF(ISERROR(VLOOKUP('Salidas Pacientes'!$S527,Entradas!$H$1:$I$412,2,FALSE)),"",VLOOKUP('Salidas Pacientes'!$S527,Entradas!$H$1:$I$412,2,FALSE))</f>
        <v>45199</v>
      </c>
      <c r="U527" s="98"/>
      <c r="V527" s="98">
        <v>1</v>
      </c>
      <c r="W527" s="105"/>
    </row>
    <row r="528" spans="1:23" ht="15.75" hidden="1" customHeight="1" outlineLevel="1">
      <c r="A528" s="95">
        <v>44681</v>
      </c>
      <c r="B528" s="95" t="s">
        <v>276</v>
      </c>
      <c r="C528" s="98">
        <v>1232818020</v>
      </c>
      <c r="D528" s="17" t="str">
        <f>IF(ISERROR(VLOOKUP('Salidas Pacientes'!$C528,'BD Pacientes'!$A:I,2,FALSE)),"",VLOOKUP('Salidas Pacientes'!$C528,'BD Pacientes'!$A:I,2,FALSE))</f>
        <v>RC</v>
      </c>
      <c r="E528" s="16" t="str">
        <f>IF(ISERROR(VLOOKUP('Salidas Pacientes'!$C528,'BD Pacientes'!$A:I,3,FALSE)),"",VLOOKUP('Salidas Pacientes'!$C528,'BD Pacientes'!$A:I,3,FALSE))</f>
        <v>ROMAN ARIAS CARDONA</v>
      </c>
      <c r="F528" s="17" t="str">
        <f>IF(ISERROR(VLOOKUP('Salidas Pacientes'!$C528,'BD Pacientes'!$A:I,4,FALSE)),"",VLOOKUP('Salidas Pacientes'!$C528,'BD Pacientes'!$A:I,4,FALSE))</f>
        <v>M</v>
      </c>
      <c r="G528" s="95">
        <f>IF(ISERROR(VLOOKUP('Salidas Pacientes'!$C528,'BD Pacientes'!$A:I,5,FALSE)),"",VLOOKUP('Salidas Pacientes'!$C528,'BD Pacientes'!$A:I,5,FALSE))</f>
        <v>44494</v>
      </c>
      <c r="H528" s="95" t="str">
        <f t="shared" ca="1" si="0"/>
        <v>1 año, 9 mes</v>
      </c>
      <c r="I528" s="97" t="str">
        <f>IF(ISERROR(VLOOKUP('Salidas Pacientes'!$C528,'BD Pacientes'!$A:$I,6,FALSE)),"",VLOOKUP('Salidas Pacientes'!$C528,'BD Pacientes'!$A:$I,6,FALSE))</f>
        <v>CRA 98B # 60-115</v>
      </c>
      <c r="J528" s="98">
        <f>IF(ISERROR(VLOOKUP('Salidas Pacientes'!$C528,'BD Pacientes'!$A:$I,7,FALSE)),"",VLOOKUP('Salidas Pacientes'!$C528,'BD Pacientes'!$A:$I,7,FALSE))</f>
        <v>1143976145</v>
      </c>
      <c r="K528" s="99" t="str">
        <f>IF(ISERROR(VLOOKUP('Salidas Pacientes'!$C528,'BD Pacientes'!$A:$I,8,FALSE)),"",VLOOKUP('Salidas Pacientes'!$C528,'BD Pacientes'!$A:$I,8,FALSE))</f>
        <v>LIZZY CARDONA</v>
      </c>
      <c r="L528" s="17">
        <f>IF(ISERROR(VLOOKUP('Salidas Pacientes'!$C528,'BD Pacientes'!$A:$I,9,FALSE)),"",VLOOKUP('Salidas Pacientes'!$C528,'BD Pacientes'!$A:$I,9,FALSE))</f>
        <v>3057681127</v>
      </c>
      <c r="M528" s="17" t="s">
        <v>96</v>
      </c>
      <c r="N528" s="16" t="str">
        <f>IF(ISERROR(VLOOKUP('Salidas Pacientes'!$M528,Inventario!$A$2:$M$21,2,FALSE)),"",VLOOKUP('Salidas Pacientes'!$M528,Inventario!$A$2:$M$21,2,FALSE))</f>
        <v>Rotateq</v>
      </c>
      <c r="O528" s="16" t="str">
        <f>IF(ISERROR(VLOOKUP('Salidas Pacientes'!$M528,Inventario!$A$2:$M$21,3,FALSE)),"",VLOOKUP('Salidas Pacientes'!$M528,Inventario!$A$2:$M$21,3,FALSE))</f>
        <v>Rotavirus Vivo Atenuado</v>
      </c>
      <c r="P528" s="100" t="str">
        <f>IF(ISERROR(VLOOKUP('Salidas Pacientes'!$M528,Inventario!$A$2:$M$21,4,FALSE)),"",VLOOKUP('Salidas Pacientes'!$M528,Inventario!$A$2:$M$21,4,FALSE))</f>
        <v>IPS FARALLONES</v>
      </c>
      <c r="Q528" s="100" t="str">
        <f>IF(ISERROR(VLOOKUP('Salidas Pacientes'!$M528,Inventario!$A$2:$M$21,5,FALSE)),"",VLOOKUP('Salidas Pacientes'!$M528,Inventario!$A$2:$M$21,5,FALSE))</f>
        <v>Merck</v>
      </c>
      <c r="R528" s="17" t="str">
        <f>IF(ISERROR(VLOOKUP('Salidas Pacientes'!$M528,Inventario!$A$2:$M$21,6,FALSE)),"",VLOOKUP('Salidas Pacientes'!$M528,Inventario!$A$2:$M$21,6,FALSE))</f>
        <v>1800</v>
      </c>
      <c r="S528" s="101" t="s">
        <v>194</v>
      </c>
      <c r="T528" s="102">
        <f>IF(ISERROR(VLOOKUP('Salidas Pacientes'!$S528,Entradas!$H$1:$I$412,2,FALSE)),"",VLOOKUP('Salidas Pacientes'!$S528,Entradas!$H$1:$I$412,2,FALSE))</f>
        <v>45060</v>
      </c>
      <c r="U528" s="98"/>
      <c r="V528" s="98">
        <v>1</v>
      </c>
      <c r="W528" s="105"/>
    </row>
    <row r="529" spans="1:23" ht="15.75" hidden="1" customHeight="1" outlineLevel="1">
      <c r="A529" s="95">
        <v>44681</v>
      </c>
      <c r="B529" s="95" t="s">
        <v>276</v>
      </c>
      <c r="C529" s="98">
        <v>1232818020</v>
      </c>
      <c r="D529" s="17" t="str">
        <f>IF(ISERROR(VLOOKUP('Salidas Pacientes'!$C529,'BD Pacientes'!$A:I,2,FALSE)),"",VLOOKUP('Salidas Pacientes'!$C529,'BD Pacientes'!$A:I,2,FALSE))</f>
        <v>RC</v>
      </c>
      <c r="E529" s="16" t="str">
        <f>IF(ISERROR(VLOOKUP('Salidas Pacientes'!$C529,'BD Pacientes'!$A:I,3,FALSE)),"",VLOOKUP('Salidas Pacientes'!$C529,'BD Pacientes'!$A:I,3,FALSE))</f>
        <v>ROMAN ARIAS CARDONA</v>
      </c>
      <c r="F529" s="17" t="str">
        <f>IF(ISERROR(VLOOKUP('Salidas Pacientes'!$C529,'BD Pacientes'!$A:I,4,FALSE)),"",VLOOKUP('Salidas Pacientes'!$C529,'BD Pacientes'!$A:I,4,FALSE))</f>
        <v>M</v>
      </c>
      <c r="G529" s="95">
        <f>IF(ISERROR(VLOOKUP('Salidas Pacientes'!$C529,'BD Pacientes'!$A:I,5,FALSE)),"",VLOOKUP('Salidas Pacientes'!$C529,'BD Pacientes'!$A:I,5,FALSE))</f>
        <v>44494</v>
      </c>
      <c r="H529" s="95" t="str">
        <f t="shared" ca="1" si="0"/>
        <v>1 año, 9 mes</v>
      </c>
      <c r="I529" s="97" t="str">
        <f>IF(ISERROR(VLOOKUP('Salidas Pacientes'!$C529,'BD Pacientes'!$A:$I,6,FALSE)),"",VLOOKUP('Salidas Pacientes'!$C529,'BD Pacientes'!$A:$I,6,FALSE))</f>
        <v>CRA 98B # 60-115</v>
      </c>
      <c r="J529" s="98">
        <f>IF(ISERROR(VLOOKUP('Salidas Pacientes'!$C529,'BD Pacientes'!$A:$I,7,FALSE)),"",VLOOKUP('Salidas Pacientes'!$C529,'BD Pacientes'!$A:$I,7,FALSE))</f>
        <v>1143976145</v>
      </c>
      <c r="K529" s="99" t="str">
        <f>IF(ISERROR(VLOOKUP('Salidas Pacientes'!$C529,'BD Pacientes'!$A:$I,8,FALSE)),"",VLOOKUP('Salidas Pacientes'!$C529,'BD Pacientes'!$A:$I,8,FALSE))</f>
        <v>LIZZY CARDONA</v>
      </c>
      <c r="L529" s="17">
        <f>IF(ISERROR(VLOOKUP('Salidas Pacientes'!$C529,'BD Pacientes'!$A:$I,9,FALSE)),"",VLOOKUP('Salidas Pacientes'!$C529,'BD Pacientes'!$A:$I,9,FALSE))</f>
        <v>3057681127</v>
      </c>
      <c r="M529" s="17" t="s">
        <v>89</v>
      </c>
      <c r="N529" s="16" t="str">
        <f>IF(ISERROR(VLOOKUP('Salidas Pacientes'!$M529,Inventario!$A$2:$M$21,2,FALSE)),"",VLOOKUP('Salidas Pacientes'!$M529,Inventario!$A$2:$M$21,2,FALSE))</f>
        <v>Fluquadri</v>
      </c>
      <c r="O529" s="16" t="str">
        <f>IF(ISERROR(VLOOKUP('Salidas Pacientes'!$M529,Inventario!$A$2:$M$21,3,FALSE)),"",VLOOKUP('Salidas Pacientes'!$M529,Inventario!$A$2:$M$21,3,FALSE))</f>
        <v>Influenza</v>
      </c>
      <c r="P529" s="100" t="str">
        <f>IF(ISERROR(VLOOKUP('Salidas Pacientes'!$M529,Inventario!$A$2:$M$21,4,FALSE)),"",VLOOKUP('Salidas Pacientes'!$M529,Inventario!$A$2:$M$21,4,FALSE))</f>
        <v>IPS FARALLONES</v>
      </c>
      <c r="Q529" s="100" t="str">
        <f>IF(ISERROR(VLOOKUP('Salidas Pacientes'!$M529,Inventario!$A$2:$M$21,5,FALSE)),"",VLOOKUP('Salidas Pacientes'!$M529,Inventario!$A$2:$M$21,5,FALSE))</f>
        <v>Sanofi</v>
      </c>
      <c r="R529" s="17" t="str">
        <f>IF(ISERROR(VLOOKUP('Salidas Pacientes'!$M529,Inventario!$A$2:$M$21,6,FALSE)),"",VLOOKUP('Salidas Pacientes'!$M529,Inventario!$A$2:$M$21,6,FALSE))</f>
        <v>164992</v>
      </c>
      <c r="S529" s="101" t="s">
        <v>292</v>
      </c>
      <c r="T529" s="102" t="str">
        <f>IF(ISERROR(VLOOKUP('Salidas Pacientes'!$S529,Entradas!$H$1:$I$412,2,FALSE)),"",VLOOKUP('Salidas Pacientes'!$S529,Entradas!$H$1:$I$412,2,FALSE))</f>
        <v/>
      </c>
      <c r="U529" s="98"/>
      <c r="V529" s="98">
        <v>1</v>
      </c>
      <c r="W529" s="105"/>
    </row>
    <row r="530" spans="1:23" ht="15.75" hidden="1" customHeight="1" outlineLevel="1">
      <c r="A530" s="95">
        <v>44681</v>
      </c>
      <c r="B530" s="95" t="s">
        <v>276</v>
      </c>
      <c r="C530" s="98">
        <v>16917512</v>
      </c>
      <c r="D530" s="17" t="str">
        <f>IF(ISERROR(VLOOKUP('Salidas Pacientes'!$C530,'BD Pacientes'!$A:I,2,FALSE)),"",VLOOKUP('Salidas Pacientes'!$C530,'BD Pacientes'!$A:I,2,FALSE))</f>
        <v>CC</v>
      </c>
      <c r="E530" s="16" t="str">
        <f>IF(ISERROR(VLOOKUP('Salidas Pacientes'!$C530,'BD Pacientes'!$A:I,3,FALSE)),"",VLOOKUP('Salidas Pacientes'!$C530,'BD Pacientes'!$A:I,3,FALSE))</f>
        <v>MAURICIO ESPINOSA MARTINEZ</v>
      </c>
      <c r="F530" s="17" t="str">
        <f>IF(ISERROR(VLOOKUP('Salidas Pacientes'!$C530,'BD Pacientes'!$A:I,4,FALSE)),"",VLOOKUP('Salidas Pacientes'!$C530,'BD Pacientes'!$A:I,4,FALSE))</f>
        <v>M</v>
      </c>
      <c r="G530" s="95">
        <f>IF(ISERROR(VLOOKUP('Salidas Pacientes'!$C530,'BD Pacientes'!$A:I,5,FALSE)),"",VLOOKUP('Salidas Pacientes'!$C530,'BD Pacientes'!$A:I,5,FALSE))</f>
        <v>29577</v>
      </c>
      <c r="H530" s="95" t="str">
        <f t="shared" ca="1" si="0"/>
        <v>42 año, 8 mes</v>
      </c>
      <c r="I530" s="97" t="str">
        <f>IF(ISERROR(VLOOKUP('Salidas Pacientes'!$C530,'BD Pacientes'!$A:$I,6,FALSE)),"",VLOOKUP('Salidas Pacientes'!$C530,'BD Pacientes'!$A:$I,6,FALSE))</f>
        <v>CRA 127 # 9-100</v>
      </c>
      <c r="J530" s="98">
        <f>IF(ISERROR(VLOOKUP('Salidas Pacientes'!$C530,'BD Pacientes'!$A:$I,7,FALSE)),"",VLOOKUP('Salidas Pacientes'!$C530,'BD Pacientes'!$A:$I,7,FALSE))</f>
        <v>16917512</v>
      </c>
      <c r="K530" s="99" t="str">
        <f>IF(ISERROR(VLOOKUP('Salidas Pacientes'!$C530,'BD Pacientes'!$A:$I,8,FALSE)),"",VLOOKUP('Salidas Pacientes'!$C530,'BD Pacientes'!$A:$I,8,FALSE))</f>
        <v>MAURICIO ESPINOSA</v>
      </c>
      <c r="L530" s="17">
        <f>IF(ISERROR(VLOOKUP('Salidas Pacientes'!$C530,'BD Pacientes'!$A:$I,9,FALSE)),"",VLOOKUP('Salidas Pacientes'!$C530,'BD Pacientes'!$A:$I,9,FALSE))</f>
        <v>3137171046</v>
      </c>
      <c r="M530" s="17" t="s">
        <v>93</v>
      </c>
      <c r="N530" s="16" t="str">
        <f>IF(ISERROR(VLOOKUP('Salidas Pacientes'!$M530,Inventario!$A$2:$M$21,2,FALSE)),"",VLOOKUP('Salidas Pacientes'!$M530,Inventario!$A$2:$M$21,2,FALSE))</f>
        <v>Vaxigrip</v>
      </c>
      <c r="O530" s="16" t="str">
        <f>IF(ISERROR(VLOOKUP('Salidas Pacientes'!$M530,Inventario!$A$2:$M$21,3,FALSE)),"",VLOOKUP('Salidas Pacientes'!$M530,Inventario!$A$2:$M$21,3,FALSE))</f>
        <v>Influenza</v>
      </c>
      <c r="P530" s="100" t="str">
        <f>IF(ISERROR(VLOOKUP('Salidas Pacientes'!$M530,Inventario!$A$2:$M$21,4,FALSE)),"",VLOOKUP('Salidas Pacientes'!$M530,Inventario!$A$2:$M$21,4,FALSE))</f>
        <v>IPS FARALLONES</v>
      </c>
      <c r="Q530" s="100" t="str">
        <f>IF(ISERROR(VLOOKUP('Salidas Pacientes'!$M530,Inventario!$A$2:$M$21,5,FALSE)),"",VLOOKUP('Salidas Pacientes'!$M530,Inventario!$A$2:$M$21,5,FALSE))</f>
        <v>Sanofi</v>
      </c>
      <c r="R530" s="17" t="str">
        <f>IF(ISERROR(VLOOKUP('Salidas Pacientes'!$M530,Inventario!$A$2:$M$21,6,FALSE)),"",VLOOKUP('Salidas Pacientes'!$M530,Inventario!$A$2:$M$21,6,FALSE))</f>
        <v>2603</v>
      </c>
      <c r="S530" s="101" t="s">
        <v>292</v>
      </c>
      <c r="T530" s="102" t="str">
        <f>IF(ISERROR(VLOOKUP('Salidas Pacientes'!$S530,Entradas!$H$1:$I$412,2,FALSE)),"",VLOOKUP('Salidas Pacientes'!$S530,Entradas!$H$1:$I$412,2,FALSE))</f>
        <v/>
      </c>
      <c r="U530" s="98"/>
      <c r="V530" s="98">
        <v>1</v>
      </c>
      <c r="W530" s="105"/>
    </row>
    <row r="531" spans="1:23" ht="15.75" hidden="1" customHeight="1" outlineLevel="1">
      <c r="A531" s="95">
        <v>44681</v>
      </c>
      <c r="B531" s="95" t="s">
        <v>276</v>
      </c>
      <c r="C531" s="98">
        <v>1112065891</v>
      </c>
      <c r="D531" s="17" t="str">
        <f>IF(ISERROR(VLOOKUP('Salidas Pacientes'!$C531,'BD Pacientes'!$A:I,2,FALSE)),"",VLOOKUP('Salidas Pacientes'!$C531,'BD Pacientes'!$A:I,2,FALSE))</f>
        <v>RC</v>
      </c>
      <c r="E531" s="16" t="str">
        <f>IF(ISERROR(VLOOKUP('Salidas Pacientes'!$C531,'BD Pacientes'!$A:I,3,FALSE)),"",VLOOKUP('Salidas Pacientes'!$C531,'BD Pacientes'!$A:I,3,FALSE))</f>
        <v>MATIAS ESPINOSA GIRALDO</v>
      </c>
      <c r="F531" s="17" t="str">
        <f>IF(ISERROR(VLOOKUP('Salidas Pacientes'!$C531,'BD Pacientes'!$A:I,4,FALSE)),"",VLOOKUP('Salidas Pacientes'!$C531,'BD Pacientes'!$A:I,4,FALSE))</f>
        <v>M</v>
      </c>
      <c r="G531" s="95">
        <f>IF(ISERROR(VLOOKUP('Salidas Pacientes'!$C531,'BD Pacientes'!$A:I,5,FALSE)),"",VLOOKUP('Salidas Pacientes'!$C531,'BD Pacientes'!$A:I,5,FALSE))</f>
        <v>43434</v>
      </c>
      <c r="H531" s="95" t="str">
        <f t="shared" ca="1" si="0"/>
        <v>4 año, 8 mes</v>
      </c>
      <c r="I531" s="97" t="str">
        <f>IF(ISERROR(VLOOKUP('Salidas Pacientes'!$C531,'BD Pacientes'!$A:$I,6,FALSE)),"",VLOOKUP('Salidas Pacientes'!$C531,'BD Pacientes'!$A:$I,6,FALSE))</f>
        <v>CRA 127 # 9-100</v>
      </c>
      <c r="J531" s="98">
        <f>IF(ISERROR(VLOOKUP('Salidas Pacientes'!$C531,'BD Pacientes'!$A:$I,7,FALSE)),"",VLOOKUP('Salidas Pacientes'!$C531,'BD Pacientes'!$A:$I,7,FALSE))</f>
        <v>1130604366</v>
      </c>
      <c r="K531" s="99" t="str">
        <f>IF(ISERROR(VLOOKUP('Salidas Pacientes'!$C531,'BD Pacientes'!$A:$I,8,FALSE)),"",VLOOKUP('Salidas Pacientes'!$C531,'BD Pacientes'!$A:$I,8,FALSE))</f>
        <v>LINA GIRALDO</v>
      </c>
      <c r="L531" s="17">
        <f>IF(ISERROR(VLOOKUP('Salidas Pacientes'!$C531,'BD Pacientes'!$A:$I,9,FALSE)),"",VLOOKUP('Salidas Pacientes'!$C531,'BD Pacientes'!$A:$I,9,FALSE))</f>
        <v>3108965050</v>
      </c>
      <c r="M531" s="17" t="s">
        <v>93</v>
      </c>
      <c r="N531" s="16" t="str">
        <f>IF(ISERROR(VLOOKUP('Salidas Pacientes'!$M531,Inventario!$A$2:$M$21,2,FALSE)),"",VLOOKUP('Salidas Pacientes'!$M531,Inventario!$A$2:$M$21,2,FALSE))</f>
        <v>Vaxigrip</v>
      </c>
      <c r="O531" s="16" t="str">
        <f>IF(ISERROR(VLOOKUP('Salidas Pacientes'!$M531,Inventario!$A$2:$M$21,3,FALSE)),"",VLOOKUP('Salidas Pacientes'!$M531,Inventario!$A$2:$M$21,3,FALSE))</f>
        <v>Influenza</v>
      </c>
      <c r="P531" s="100" t="str">
        <f>IF(ISERROR(VLOOKUP('Salidas Pacientes'!$M531,Inventario!$A$2:$M$21,4,FALSE)),"",VLOOKUP('Salidas Pacientes'!$M531,Inventario!$A$2:$M$21,4,FALSE))</f>
        <v>IPS FARALLONES</v>
      </c>
      <c r="Q531" s="100" t="str">
        <f>IF(ISERROR(VLOOKUP('Salidas Pacientes'!$M531,Inventario!$A$2:$M$21,5,FALSE)),"",VLOOKUP('Salidas Pacientes'!$M531,Inventario!$A$2:$M$21,5,FALSE))</f>
        <v>Sanofi</v>
      </c>
      <c r="R531" s="17" t="str">
        <f>IF(ISERROR(VLOOKUP('Salidas Pacientes'!$M531,Inventario!$A$2:$M$21,6,FALSE)),"",VLOOKUP('Salidas Pacientes'!$M531,Inventario!$A$2:$M$21,6,FALSE))</f>
        <v>2603</v>
      </c>
      <c r="S531" s="101" t="s">
        <v>292</v>
      </c>
      <c r="T531" s="102" t="str">
        <f>IF(ISERROR(VLOOKUP('Salidas Pacientes'!$S531,Entradas!$H$1:$I$412,2,FALSE)),"",VLOOKUP('Salidas Pacientes'!$S531,Entradas!$H$1:$I$412,2,FALSE))</f>
        <v/>
      </c>
      <c r="U531" s="98"/>
      <c r="V531" s="98">
        <v>1</v>
      </c>
      <c r="W531" s="105"/>
    </row>
    <row r="532" spans="1:23" ht="15.75" hidden="1" customHeight="1" outlineLevel="1">
      <c r="A532" s="95">
        <v>44681</v>
      </c>
      <c r="B532" s="95" t="s">
        <v>276</v>
      </c>
      <c r="C532" s="98">
        <v>1130604366</v>
      </c>
      <c r="D532" s="17" t="str">
        <f>IF(ISERROR(VLOOKUP('Salidas Pacientes'!$C532,'BD Pacientes'!$A:I,2,FALSE)),"",VLOOKUP('Salidas Pacientes'!$C532,'BD Pacientes'!$A:I,2,FALSE))</f>
        <v>CC</v>
      </c>
      <c r="E532" s="16" t="str">
        <f>IF(ISERROR(VLOOKUP('Salidas Pacientes'!$C532,'BD Pacientes'!$A:I,3,FALSE)),"",VLOOKUP('Salidas Pacientes'!$C532,'BD Pacientes'!$A:I,3,FALSE))</f>
        <v>LINA MARIA GIRALDO ESCOBAR</v>
      </c>
      <c r="F532" s="17" t="str">
        <f>IF(ISERROR(VLOOKUP('Salidas Pacientes'!$C532,'BD Pacientes'!$A:I,4,FALSE)),"",VLOOKUP('Salidas Pacientes'!$C532,'BD Pacientes'!$A:I,4,FALSE))</f>
        <v>F</v>
      </c>
      <c r="G532" s="95">
        <f>IF(ISERROR(VLOOKUP('Salidas Pacientes'!$C532,'BD Pacientes'!$A:I,5,FALSE)),"",VLOOKUP('Salidas Pacientes'!$C532,'BD Pacientes'!$A:I,5,FALSE))</f>
        <v>0</v>
      </c>
      <c r="H532" s="95" t="str">
        <f t="shared" ca="1" si="0"/>
        <v>123 año, 7 mes</v>
      </c>
      <c r="I532" s="97" t="str">
        <f>IF(ISERROR(VLOOKUP('Salidas Pacientes'!$C532,'BD Pacientes'!$A:$I,6,FALSE)),"",VLOOKUP('Salidas Pacientes'!$C532,'BD Pacientes'!$A:$I,6,FALSE))</f>
        <v>CRA 127 #9-100</v>
      </c>
      <c r="J532" s="98">
        <f>IF(ISERROR(VLOOKUP('Salidas Pacientes'!$C532,'BD Pacientes'!$A:$I,7,FALSE)),"",VLOOKUP('Salidas Pacientes'!$C532,'BD Pacientes'!$A:$I,7,FALSE))</f>
        <v>0</v>
      </c>
      <c r="K532" s="99">
        <f>IF(ISERROR(VLOOKUP('Salidas Pacientes'!$C532,'BD Pacientes'!$A:$I,8,FALSE)),"",VLOOKUP('Salidas Pacientes'!$C532,'BD Pacientes'!$A:$I,8,FALSE))</f>
        <v>0</v>
      </c>
      <c r="L532" s="17">
        <f>IF(ISERROR(VLOOKUP('Salidas Pacientes'!$C532,'BD Pacientes'!$A:$I,9,FALSE)),"",VLOOKUP('Salidas Pacientes'!$C532,'BD Pacientes'!$A:$I,9,FALSE))</f>
        <v>0</v>
      </c>
      <c r="M532" s="17" t="s">
        <v>93</v>
      </c>
      <c r="N532" s="16" t="str">
        <f>IF(ISERROR(VLOOKUP('Salidas Pacientes'!$M532,Inventario!$A$2:$M$21,2,FALSE)),"",VLOOKUP('Salidas Pacientes'!$M532,Inventario!$A$2:$M$21,2,FALSE))</f>
        <v>Vaxigrip</v>
      </c>
      <c r="O532" s="16" t="str">
        <f>IF(ISERROR(VLOOKUP('Salidas Pacientes'!$M532,Inventario!$A$2:$M$21,3,FALSE)),"",VLOOKUP('Salidas Pacientes'!$M532,Inventario!$A$2:$M$21,3,FALSE))</f>
        <v>Influenza</v>
      </c>
      <c r="P532" s="100" t="str">
        <f>IF(ISERROR(VLOOKUP('Salidas Pacientes'!$M532,Inventario!$A$2:$M$21,4,FALSE)),"",VLOOKUP('Salidas Pacientes'!$M532,Inventario!$A$2:$M$21,4,FALSE))</f>
        <v>IPS FARALLONES</v>
      </c>
      <c r="Q532" s="100" t="str">
        <f>IF(ISERROR(VLOOKUP('Salidas Pacientes'!$M532,Inventario!$A$2:$M$21,5,FALSE)),"",VLOOKUP('Salidas Pacientes'!$M532,Inventario!$A$2:$M$21,5,FALSE))</f>
        <v>Sanofi</v>
      </c>
      <c r="R532" s="17" t="str">
        <f>IF(ISERROR(VLOOKUP('Salidas Pacientes'!$M532,Inventario!$A$2:$M$21,6,FALSE)),"",VLOOKUP('Salidas Pacientes'!$M532,Inventario!$A$2:$M$21,6,FALSE))</f>
        <v>2603</v>
      </c>
      <c r="S532" s="101" t="s">
        <v>292</v>
      </c>
      <c r="T532" s="102" t="str">
        <f>IF(ISERROR(VLOOKUP('Salidas Pacientes'!$S532,Entradas!$H$1:$I$412,2,FALSE)),"",VLOOKUP('Salidas Pacientes'!$S532,Entradas!$H$1:$I$412,2,FALSE))</f>
        <v/>
      </c>
      <c r="U532" s="98"/>
      <c r="V532" s="98">
        <v>1</v>
      </c>
      <c r="W532" s="105"/>
    </row>
    <row r="533" spans="1:23" ht="15.75" hidden="1" customHeight="1" outlineLevel="1">
      <c r="A533" s="95">
        <v>44681</v>
      </c>
      <c r="B533" s="95" t="s">
        <v>276</v>
      </c>
      <c r="C533" s="98">
        <v>1232814212</v>
      </c>
      <c r="D533" s="17" t="str">
        <f>IF(ISERROR(VLOOKUP('Salidas Pacientes'!$C533,'BD Pacientes'!$A:I,2,FALSE)),"",VLOOKUP('Salidas Pacientes'!$C533,'BD Pacientes'!$A:I,2,FALSE))</f>
        <v>RC</v>
      </c>
      <c r="E533" s="16" t="str">
        <f>IF(ISERROR(VLOOKUP('Salidas Pacientes'!$C533,'BD Pacientes'!$A:I,3,FALSE)),"",VLOOKUP('Salidas Pacientes'!$C533,'BD Pacientes'!$A:I,3,FALSE))</f>
        <v>JUAN ESTEBAN GOMEZ ALEGRIA</v>
      </c>
      <c r="F533" s="17" t="str">
        <f>IF(ISERROR(VLOOKUP('Salidas Pacientes'!$C533,'BD Pacientes'!$A:I,4,FALSE)),"",VLOOKUP('Salidas Pacientes'!$C533,'BD Pacientes'!$A:I,4,FALSE))</f>
        <v>M</v>
      </c>
      <c r="G533" s="95">
        <f>IF(ISERROR(VLOOKUP('Salidas Pacientes'!$C533,'BD Pacientes'!$A:I,5,FALSE)),"",VLOOKUP('Salidas Pacientes'!$C533,'BD Pacientes'!$A:I,5,FALSE))</f>
        <v>0</v>
      </c>
      <c r="H533" s="95" t="str">
        <f t="shared" ca="1" si="0"/>
        <v>123 año, 7 mes</v>
      </c>
      <c r="I533" s="97" t="str">
        <f>IF(ISERROR(VLOOKUP('Salidas Pacientes'!$C533,'BD Pacientes'!$A:$I,6,FALSE)),"",VLOOKUP('Salidas Pacientes'!$C533,'BD Pacientes'!$A:$I,6,FALSE))</f>
        <v>CALLE 34 # 98B-35</v>
      </c>
      <c r="J533" s="98">
        <f>IF(ISERROR(VLOOKUP('Salidas Pacientes'!$C533,'BD Pacientes'!$A:$I,7,FALSE)),"",VLOOKUP('Salidas Pacientes'!$C533,'BD Pacientes'!$A:$I,7,FALSE))</f>
        <v>0</v>
      </c>
      <c r="K533" s="99">
        <f>IF(ISERROR(VLOOKUP('Salidas Pacientes'!$C533,'BD Pacientes'!$A:$I,8,FALSE)),"",VLOOKUP('Salidas Pacientes'!$C533,'BD Pacientes'!$A:$I,8,FALSE))</f>
        <v>0</v>
      </c>
      <c r="L533" s="17">
        <f>IF(ISERROR(VLOOKUP('Salidas Pacientes'!$C533,'BD Pacientes'!$A:$I,9,FALSE)),"",VLOOKUP('Salidas Pacientes'!$C533,'BD Pacientes'!$A:$I,9,FALSE))</f>
        <v>0</v>
      </c>
      <c r="M533" s="17" t="s">
        <v>73</v>
      </c>
      <c r="N533" s="16" t="str">
        <f>IF(ISERROR(VLOOKUP('Salidas Pacientes'!$M533,Inventario!$A$2:$M$21,2,FALSE)),"",VLOOKUP('Salidas Pacientes'!$M533,Inventario!$A$2:$M$21,2,FALSE))</f>
        <v>Pentaxim</v>
      </c>
      <c r="O533" s="16" t="str">
        <f>IF(ISERROR(VLOOKUP('Salidas Pacientes'!$M533,Inventario!$A$2:$M$21,3,FALSE)),"",VLOOKUP('Salidas Pacientes'!$M533,Inventario!$A$2:$M$21,3,FALSE))</f>
        <v>Difteria-Tosferina, tetano, polio, haemophilus</v>
      </c>
      <c r="P533" s="100" t="str">
        <f>IF(ISERROR(VLOOKUP('Salidas Pacientes'!$M533,Inventario!$A$2:$M$21,4,FALSE)),"",VLOOKUP('Salidas Pacientes'!$M533,Inventario!$A$2:$M$21,4,FALSE))</f>
        <v>IPS FARALLONES</v>
      </c>
      <c r="Q533" s="100" t="str">
        <f>IF(ISERROR(VLOOKUP('Salidas Pacientes'!$M533,Inventario!$A$2:$M$21,5,FALSE)),"",VLOOKUP('Salidas Pacientes'!$M533,Inventario!$A$2:$M$21,5,FALSE))</f>
        <v>Sanofi</v>
      </c>
      <c r="R533" s="17" t="str">
        <f>IF(ISERROR(VLOOKUP('Salidas Pacientes'!$M533,Inventario!$A$2:$M$21,6,FALSE)),"",VLOOKUP('Salidas Pacientes'!$M533,Inventario!$A$2:$M$21,6,FALSE))</f>
        <v>2800</v>
      </c>
      <c r="S533" s="101" t="s">
        <v>197</v>
      </c>
      <c r="T533" s="102">
        <f>IF(ISERROR(VLOOKUP('Salidas Pacientes'!$S533,Entradas!$H$1:$I$412,2,FALSE)),"",VLOOKUP('Salidas Pacientes'!$S533,Entradas!$H$1:$I$412,2,FALSE))</f>
        <v>44957</v>
      </c>
      <c r="U533" s="98"/>
      <c r="V533" s="98">
        <v>1</v>
      </c>
      <c r="W533" s="105"/>
    </row>
    <row r="534" spans="1:23" ht="15.75" hidden="1" customHeight="1" outlineLevel="1">
      <c r="A534" s="95">
        <v>44681</v>
      </c>
      <c r="B534" s="95" t="s">
        <v>276</v>
      </c>
      <c r="C534" s="98">
        <v>1232814212</v>
      </c>
      <c r="D534" s="17" t="str">
        <f>IF(ISERROR(VLOOKUP('Salidas Pacientes'!$C534,'BD Pacientes'!$A:I,2,FALSE)),"",VLOOKUP('Salidas Pacientes'!$C534,'BD Pacientes'!$A:I,2,FALSE))</f>
        <v>RC</v>
      </c>
      <c r="E534" s="16" t="str">
        <f>IF(ISERROR(VLOOKUP('Salidas Pacientes'!$C534,'BD Pacientes'!$A:I,3,FALSE)),"",VLOOKUP('Salidas Pacientes'!$C534,'BD Pacientes'!$A:I,3,FALSE))</f>
        <v>JUAN ESTEBAN GOMEZ ALEGRIA</v>
      </c>
      <c r="F534" s="17" t="str">
        <f>IF(ISERROR(VLOOKUP('Salidas Pacientes'!$C534,'BD Pacientes'!$A:I,4,FALSE)),"",VLOOKUP('Salidas Pacientes'!$C534,'BD Pacientes'!$A:I,4,FALSE))</f>
        <v>M</v>
      </c>
      <c r="G534" s="95">
        <f>IF(ISERROR(VLOOKUP('Salidas Pacientes'!$C534,'BD Pacientes'!$A:I,5,FALSE)),"",VLOOKUP('Salidas Pacientes'!$C534,'BD Pacientes'!$A:I,5,FALSE))</f>
        <v>0</v>
      </c>
      <c r="H534" s="95" t="str">
        <f t="shared" ca="1" si="0"/>
        <v>123 año, 7 mes</v>
      </c>
      <c r="I534" s="97" t="str">
        <f>IF(ISERROR(VLOOKUP('Salidas Pacientes'!$C534,'BD Pacientes'!$A:$I,6,FALSE)),"",VLOOKUP('Salidas Pacientes'!$C534,'BD Pacientes'!$A:$I,6,FALSE))</f>
        <v>CALLE 34 # 98B-35</v>
      </c>
      <c r="J534" s="98">
        <f>IF(ISERROR(VLOOKUP('Salidas Pacientes'!$C534,'BD Pacientes'!$A:$I,7,FALSE)),"",VLOOKUP('Salidas Pacientes'!$C534,'BD Pacientes'!$A:$I,7,FALSE))</f>
        <v>0</v>
      </c>
      <c r="K534" s="99">
        <f>IF(ISERROR(VLOOKUP('Salidas Pacientes'!$C534,'BD Pacientes'!$A:$I,8,FALSE)),"",VLOOKUP('Salidas Pacientes'!$C534,'BD Pacientes'!$A:$I,8,FALSE))</f>
        <v>0</v>
      </c>
      <c r="L534" s="17">
        <f>IF(ISERROR(VLOOKUP('Salidas Pacientes'!$C534,'BD Pacientes'!$A:$I,9,FALSE)),"",VLOOKUP('Salidas Pacientes'!$C534,'BD Pacientes'!$A:$I,9,FALSE))</f>
        <v>0</v>
      </c>
      <c r="M534" s="17" t="s">
        <v>85</v>
      </c>
      <c r="N534" s="16" t="str">
        <f>IF(ISERROR(VLOOKUP('Salidas Pacientes'!$M534,Inventario!$A$2:$M$21,2,FALSE)),"",VLOOKUP('Salidas Pacientes'!$M534,Inventario!$A$2:$M$21,2,FALSE))</f>
        <v xml:space="preserve">Avaxim 80 </v>
      </c>
      <c r="O534" s="16" t="str">
        <f>IF(ISERROR(VLOOKUP('Salidas Pacientes'!$M534,Inventario!$A$2:$M$21,3,FALSE)),"",VLOOKUP('Salidas Pacientes'!$M534,Inventario!$A$2:$M$21,3,FALSE))</f>
        <v>Hepatitis A niño</v>
      </c>
      <c r="P534" s="100" t="str">
        <f>IF(ISERROR(VLOOKUP('Salidas Pacientes'!$M534,Inventario!$A$2:$M$21,4,FALSE)),"",VLOOKUP('Salidas Pacientes'!$M534,Inventario!$A$2:$M$21,4,FALSE))</f>
        <v>IPS FARALLONES</v>
      </c>
      <c r="Q534" s="100" t="str">
        <f>IF(ISERROR(VLOOKUP('Salidas Pacientes'!$M534,Inventario!$A$2:$M$21,5,FALSE)),"",VLOOKUP('Salidas Pacientes'!$M534,Inventario!$A$2:$M$21,5,FALSE))</f>
        <v>Sanofi</v>
      </c>
      <c r="R534" s="17" t="str">
        <f>IF(ISERROR(VLOOKUP('Salidas Pacientes'!$M534,Inventario!$A$2:$M$21,6,FALSE)),"",VLOOKUP('Salidas Pacientes'!$M534,Inventario!$A$2:$M$21,6,FALSE))</f>
        <v>2500</v>
      </c>
      <c r="S534" s="101" t="s">
        <v>183</v>
      </c>
      <c r="T534" s="102">
        <f>IF(ISERROR(VLOOKUP('Salidas Pacientes'!$S534,Entradas!$H$1:$I$412,2,FALSE)),"",VLOOKUP('Salidas Pacientes'!$S534,Entradas!$H$1:$I$412,2,FALSE))</f>
        <v>44957</v>
      </c>
      <c r="U534" s="98"/>
      <c r="V534" s="98">
        <v>1</v>
      </c>
      <c r="W534" s="105"/>
    </row>
    <row r="535" spans="1:23" ht="15.75" hidden="1" customHeight="1" outlineLevel="1">
      <c r="A535" s="95">
        <v>44681</v>
      </c>
      <c r="B535" s="95" t="s">
        <v>276</v>
      </c>
      <c r="C535" s="98">
        <v>1232814212</v>
      </c>
      <c r="D535" s="17" t="str">
        <f>IF(ISERROR(VLOOKUP('Salidas Pacientes'!$C535,'BD Pacientes'!$A:I,2,FALSE)),"",VLOOKUP('Salidas Pacientes'!$C535,'BD Pacientes'!$A:I,2,FALSE))</f>
        <v>RC</v>
      </c>
      <c r="E535" s="16" t="str">
        <f>IF(ISERROR(VLOOKUP('Salidas Pacientes'!$C535,'BD Pacientes'!$A:I,3,FALSE)),"",VLOOKUP('Salidas Pacientes'!$C535,'BD Pacientes'!$A:I,3,FALSE))</f>
        <v>JUAN ESTEBAN GOMEZ ALEGRIA</v>
      </c>
      <c r="F535" s="17" t="str">
        <f>IF(ISERROR(VLOOKUP('Salidas Pacientes'!$C535,'BD Pacientes'!$A:I,4,FALSE)),"",VLOOKUP('Salidas Pacientes'!$C535,'BD Pacientes'!$A:I,4,FALSE))</f>
        <v>M</v>
      </c>
      <c r="G535" s="95">
        <f>IF(ISERROR(VLOOKUP('Salidas Pacientes'!$C535,'BD Pacientes'!$A:I,5,FALSE)),"",VLOOKUP('Salidas Pacientes'!$C535,'BD Pacientes'!$A:I,5,FALSE))</f>
        <v>0</v>
      </c>
      <c r="H535" s="95" t="str">
        <f t="shared" ca="1" si="0"/>
        <v>123 año, 7 mes</v>
      </c>
      <c r="I535" s="97" t="str">
        <f>IF(ISERROR(VLOOKUP('Salidas Pacientes'!$C535,'BD Pacientes'!$A:$I,6,FALSE)),"",VLOOKUP('Salidas Pacientes'!$C535,'BD Pacientes'!$A:$I,6,FALSE))</f>
        <v>CALLE 34 # 98B-35</v>
      </c>
      <c r="J535" s="98">
        <f>IF(ISERROR(VLOOKUP('Salidas Pacientes'!$C535,'BD Pacientes'!$A:$I,7,FALSE)),"",VLOOKUP('Salidas Pacientes'!$C535,'BD Pacientes'!$A:$I,7,FALSE))</f>
        <v>0</v>
      </c>
      <c r="K535" s="99">
        <f>IF(ISERROR(VLOOKUP('Salidas Pacientes'!$C535,'BD Pacientes'!$A:$I,8,FALSE)),"",VLOOKUP('Salidas Pacientes'!$C535,'BD Pacientes'!$A:$I,8,FALSE))</f>
        <v>0</v>
      </c>
      <c r="L535" s="17">
        <f>IF(ISERROR(VLOOKUP('Salidas Pacientes'!$C535,'BD Pacientes'!$A:$I,9,FALSE)),"",VLOOKUP('Salidas Pacientes'!$C535,'BD Pacientes'!$A:$I,9,FALSE))</f>
        <v>0</v>
      </c>
      <c r="M535" s="17" t="s">
        <v>81</v>
      </c>
      <c r="N535" s="16" t="str">
        <f>IF(ISERROR(VLOOKUP('Salidas Pacientes'!$M535,Inventario!$A$2:$M$21,2,FALSE)),"",VLOOKUP('Salidas Pacientes'!$M535,Inventario!$A$2:$M$21,2,FALSE))</f>
        <v>Stamaril</v>
      </c>
      <c r="O535" s="16" t="str">
        <f>IF(ISERROR(VLOOKUP('Salidas Pacientes'!$M535,Inventario!$A$2:$M$21,3,FALSE)),"",VLOOKUP('Salidas Pacientes'!$M535,Inventario!$A$2:$M$21,3,FALSE))</f>
        <v>Fiebre amarilla</v>
      </c>
      <c r="P535" s="100" t="str">
        <f>IF(ISERROR(VLOOKUP('Salidas Pacientes'!$M535,Inventario!$A$2:$M$21,4,FALSE)),"",VLOOKUP('Salidas Pacientes'!$M535,Inventario!$A$2:$M$21,4,FALSE))</f>
        <v>IPS FARALLONES</v>
      </c>
      <c r="Q535" s="100" t="str">
        <f>IF(ISERROR(VLOOKUP('Salidas Pacientes'!$M535,Inventario!$A$2:$M$21,5,FALSE)),"",VLOOKUP('Salidas Pacientes'!$M535,Inventario!$A$2:$M$21,5,FALSE))</f>
        <v>Sanofi</v>
      </c>
      <c r="R535" s="17" t="str">
        <f>IF(ISERROR(VLOOKUP('Salidas Pacientes'!$M535,Inventario!$A$2:$M$21,6,FALSE)),"",VLOOKUP('Salidas Pacientes'!$M535,Inventario!$A$2:$M$21,6,FALSE))</f>
        <v>3000</v>
      </c>
      <c r="S535" s="101" t="s">
        <v>205</v>
      </c>
      <c r="T535" s="102">
        <f>IF(ISERROR(VLOOKUP('Salidas Pacientes'!$S535,Entradas!$H$1:$I$412,2,FALSE)),"",VLOOKUP('Salidas Pacientes'!$S535,Entradas!$H$1:$I$412,2,FALSE))</f>
        <v>45351</v>
      </c>
      <c r="U535" s="98"/>
      <c r="V535" s="98">
        <v>1</v>
      </c>
      <c r="W535" s="105"/>
    </row>
    <row r="536" spans="1:23" ht="15.75" hidden="1" customHeight="1" outlineLevel="1">
      <c r="A536" s="95">
        <v>44681</v>
      </c>
      <c r="B536" s="95" t="s">
        <v>276</v>
      </c>
      <c r="C536" s="98">
        <v>1232814212</v>
      </c>
      <c r="D536" s="17" t="str">
        <f>IF(ISERROR(VLOOKUP('Salidas Pacientes'!$C536,'BD Pacientes'!$A:I,2,FALSE)),"",VLOOKUP('Salidas Pacientes'!$C536,'BD Pacientes'!$A:I,2,FALSE))</f>
        <v>RC</v>
      </c>
      <c r="E536" s="16" t="str">
        <f>IF(ISERROR(VLOOKUP('Salidas Pacientes'!$C536,'BD Pacientes'!$A:I,3,FALSE)),"",VLOOKUP('Salidas Pacientes'!$C536,'BD Pacientes'!$A:I,3,FALSE))</f>
        <v>JUAN ESTEBAN GOMEZ ALEGRIA</v>
      </c>
      <c r="F536" s="17" t="str">
        <f>IF(ISERROR(VLOOKUP('Salidas Pacientes'!$C536,'BD Pacientes'!$A:I,4,FALSE)),"",VLOOKUP('Salidas Pacientes'!$C536,'BD Pacientes'!$A:I,4,FALSE))</f>
        <v>M</v>
      </c>
      <c r="G536" s="95">
        <f>IF(ISERROR(VLOOKUP('Salidas Pacientes'!$C536,'BD Pacientes'!$A:I,5,FALSE)),"",VLOOKUP('Salidas Pacientes'!$C536,'BD Pacientes'!$A:I,5,FALSE))</f>
        <v>0</v>
      </c>
      <c r="H536" s="95" t="str">
        <f t="shared" ca="1" si="0"/>
        <v>123 año, 7 mes</v>
      </c>
      <c r="I536" s="97" t="str">
        <f>IF(ISERROR(VLOOKUP('Salidas Pacientes'!$C536,'BD Pacientes'!$A:$I,6,FALSE)),"",VLOOKUP('Salidas Pacientes'!$C536,'BD Pacientes'!$A:$I,6,FALSE))</f>
        <v>CALLE 34 # 98B-35</v>
      </c>
      <c r="J536" s="98">
        <f>IF(ISERROR(VLOOKUP('Salidas Pacientes'!$C536,'BD Pacientes'!$A:$I,7,FALSE)),"",VLOOKUP('Salidas Pacientes'!$C536,'BD Pacientes'!$A:$I,7,FALSE))</f>
        <v>0</v>
      </c>
      <c r="K536" s="99">
        <f>IF(ISERROR(VLOOKUP('Salidas Pacientes'!$C536,'BD Pacientes'!$A:$I,8,FALSE)),"",VLOOKUP('Salidas Pacientes'!$C536,'BD Pacientes'!$A:$I,8,FALSE))</f>
        <v>0</v>
      </c>
      <c r="L536" s="17">
        <f>IF(ISERROR(VLOOKUP('Salidas Pacientes'!$C536,'BD Pacientes'!$A:$I,9,FALSE)),"",VLOOKUP('Salidas Pacientes'!$C536,'BD Pacientes'!$A:$I,9,FALSE))</f>
        <v>0</v>
      </c>
      <c r="M536" s="17" t="s">
        <v>93</v>
      </c>
      <c r="N536" s="16" t="str">
        <f>IF(ISERROR(VLOOKUP('Salidas Pacientes'!$M536,Inventario!$A$2:$M$21,2,FALSE)),"",VLOOKUP('Salidas Pacientes'!$M536,Inventario!$A$2:$M$21,2,FALSE))</f>
        <v>Vaxigrip</v>
      </c>
      <c r="O536" s="16" t="str">
        <f>IF(ISERROR(VLOOKUP('Salidas Pacientes'!$M536,Inventario!$A$2:$M$21,3,FALSE)),"",VLOOKUP('Salidas Pacientes'!$M536,Inventario!$A$2:$M$21,3,FALSE))</f>
        <v>Influenza</v>
      </c>
      <c r="P536" s="100" t="str">
        <f>IF(ISERROR(VLOOKUP('Salidas Pacientes'!$M536,Inventario!$A$2:$M$21,4,FALSE)),"",VLOOKUP('Salidas Pacientes'!$M536,Inventario!$A$2:$M$21,4,FALSE))</f>
        <v>IPS FARALLONES</v>
      </c>
      <c r="Q536" s="100" t="str">
        <f>IF(ISERROR(VLOOKUP('Salidas Pacientes'!$M536,Inventario!$A$2:$M$21,5,FALSE)),"",VLOOKUP('Salidas Pacientes'!$M536,Inventario!$A$2:$M$21,5,FALSE))</f>
        <v>Sanofi</v>
      </c>
      <c r="R536" s="17" t="str">
        <f>IF(ISERROR(VLOOKUP('Salidas Pacientes'!$M536,Inventario!$A$2:$M$21,6,FALSE)),"",VLOOKUP('Salidas Pacientes'!$M536,Inventario!$A$2:$M$21,6,FALSE))</f>
        <v>2603</v>
      </c>
      <c r="S536" s="101" t="s">
        <v>292</v>
      </c>
      <c r="T536" s="102" t="str">
        <f>IF(ISERROR(VLOOKUP('Salidas Pacientes'!$S536,Entradas!$H$1:$I$412,2,FALSE)),"",VLOOKUP('Salidas Pacientes'!$S536,Entradas!$H$1:$I$412,2,FALSE))</f>
        <v/>
      </c>
      <c r="U536" s="98"/>
      <c r="V536" s="98">
        <v>1</v>
      </c>
      <c r="W536" s="105"/>
    </row>
    <row r="537" spans="1:23" ht="15.75" hidden="1" customHeight="1" outlineLevel="1">
      <c r="A537" s="95">
        <v>44681</v>
      </c>
      <c r="B537" s="95" t="s">
        <v>276</v>
      </c>
      <c r="C537" s="98">
        <v>1109572346</v>
      </c>
      <c r="D537" s="17" t="str">
        <f>IF(ISERROR(VLOOKUP('Salidas Pacientes'!$C537,'BD Pacientes'!$A:I,2,FALSE)),"",VLOOKUP('Salidas Pacientes'!$C537,'BD Pacientes'!$A:I,2,FALSE))</f>
        <v>RC</v>
      </c>
      <c r="E537" s="16" t="str">
        <f>IF(ISERROR(VLOOKUP('Salidas Pacientes'!$C537,'BD Pacientes'!$A:I,3,FALSE)),"",VLOOKUP('Salidas Pacientes'!$C537,'BD Pacientes'!$A:I,3,FALSE))</f>
        <v>EZEQUIEL VARELA LERMA</v>
      </c>
      <c r="F537" s="17" t="str">
        <f>IF(ISERROR(VLOOKUP('Salidas Pacientes'!$C537,'BD Pacientes'!$A:I,4,FALSE)),"",VLOOKUP('Salidas Pacientes'!$C537,'BD Pacientes'!$A:I,4,FALSE))</f>
        <v>M</v>
      </c>
      <c r="G537" s="95">
        <f>IF(ISERROR(VLOOKUP('Salidas Pacientes'!$C537,'BD Pacientes'!$A:I,5,FALSE)),"",VLOOKUP('Salidas Pacientes'!$C537,'BD Pacientes'!$A:I,5,FALSE))</f>
        <v>44405</v>
      </c>
      <c r="H537" s="95" t="str">
        <f t="shared" ca="1" si="0"/>
        <v>2 año, 0 mes</v>
      </c>
      <c r="I537" s="97" t="str">
        <f>IF(ISERROR(VLOOKUP('Salidas Pacientes'!$C537,'BD Pacientes'!$A:$I,6,FALSE)),"",VLOOKUP('Salidas Pacientes'!$C537,'BD Pacientes'!$A:$I,6,FALSE))</f>
        <v>CALLE 48 # 99-75</v>
      </c>
      <c r="J537" s="98">
        <f>IF(ISERROR(VLOOKUP('Salidas Pacientes'!$C537,'BD Pacientes'!$A:$I,7,FALSE)),"",VLOOKUP('Salidas Pacientes'!$C537,'BD Pacientes'!$A:$I,7,FALSE))</f>
        <v>1062278812</v>
      </c>
      <c r="K537" s="99" t="str">
        <f>IF(ISERROR(VLOOKUP('Salidas Pacientes'!$C537,'BD Pacientes'!$A:$I,8,FALSE)),"",VLOOKUP('Salidas Pacientes'!$C537,'BD Pacientes'!$A:$I,8,FALSE))</f>
        <v>LILIANA LERMA</v>
      </c>
      <c r="L537" s="17">
        <f>IF(ISERROR(VLOOKUP('Salidas Pacientes'!$C537,'BD Pacientes'!$A:$I,9,FALSE)),"",VLOOKUP('Salidas Pacientes'!$C537,'BD Pacientes'!$A:$I,9,FALSE))</f>
        <v>3005395128</v>
      </c>
      <c r="M537" s="17" t="s">
        <v>89</v>
      </c>
      <c r="N537" s="16" t="str">
        <f>IF(ISERROR(VLOOKUP('Salidas Pacientes'!$M537,Inventario!$A$2:$M$21,2,FALSE)),"",VLOOKUP('Salidas Pacientes'!$M537,Inventario!$A$2:$M$21,2,FALSE))</f>
        <v>Fluquadri</v>
      </c>
      <c r="O537" s="16" t="str">
        <f>IF(ISERROR(VLOOKUP('Salidas Pacientes'!$M537,Inventario!$A$2:$M$21,3,FALSE)),"",VLOOKUP('Salidas Pacientes'!$M537,Inventario!$A$2:$M$21,3,FALSE))</f>
        <v>Influenza</v>
      </c>
      <c r="P537" s="100" t="str">
        <f>IF(ISERROR(VLOOKUP('Salidas Pacientes'!$M537,Inventario!$A$2:$M$21,4,FALSE)),"",VLOOKUP('Salidas Pacientes'!$M537,Inventario!$A$2:$M$21,4,FALSE))</f>
        <v>IPS FARALLONES</v>
      </c>
      <c r="Q537" s="100" t="str">
        <f>IF(ISERROR(VLOOKUP('Salidas Pacientes'!$M537,Inventario!$A$2:$M$21,5,FALSE)),"",VLOOKUP('Salidas Pacientes'!$M537,Inventario!$A$2:$M$21,5,FALSE))</f>
        <v>Sanofi</v>
      </c>
      <c r="R537" s="17" t="str">
        <f>IF(ISERROR(VLOOKUP('Salidas Pacientes'!$M537,Inventario!$A$2:$M$21,6,FALSE)),"",VLOOKUP('Salidas Pacientes'!$M537,Inventario!$A$2:$M$21,6,FALSE))</f>
        <v>164992</v>
      </c>
      <c r="S537" s="101" t="s">
        <v>292</v>
      </c>
      <c r="T537" s="102" t="str">
        <f>IF(ISERROR(VLOOKUP('Salidas Pacientes'!$S537,Entradas!$H$1:$I$412,2,FALSE)),"",VLOOKUP('Salidas Pacientes'!$S537,Entradas!$H$1:$I$412,2,FALSE))</f>
        <v/>
      </c>
      <c r="U537" s="98"/>
      <c r="V537" s="98">
        <v>1</v>
      </c>
      <c r="W537" s="105"/>
    </row>
    <row r="538" spans="1:23" ht="15.75" hidden="1" customHeight="1" outlineLevel="1">
      <c r="A538" s="95">
        <v>44681</v>
      </c>
      <c r="B538" s="95" t="s">
        <v>276</v>
      </c>
      <c r="C538" s="98">
        <v>1110379097</v>
      </c>
      <c r="D538" s="17" t="str">
        <f>IF(ISERROR(VLOOKUP('Salidas Pacientes'!$C538,'BD Pacientes'!$A:I,2,FALSE)),"",VLOOKUP('Salidas Pacientes'!$C538,'BD Pacientes'!$A:I,2,FALSE))</f>
        <v>RC</v>
      </c>
      <c r="E538" s="16" t="str">
        <f>IF(ISERROR(VLOOKUP('Salidas Pacientes'!$C538,'BD Pacientes'!$A:I,3,FALSE)),"",VLOOKUP('Salidas Pacientes'!$C538,'BD Pacientes'!$A:I,3,FALSE))</f>
        <v>ANA SOFIA OSPINA SIBAJA</v>
      </c>
      <c r="F538" s="17" t="str">
        <f>IF(ISERROR(VLOOKUP('Salidas Pacientes'!$C538,'BD Pacientes'!$A:I,4,FALSE)),"",VLOOKUP('Salidas Pacientes'!$C538,'BD Pacientes'!$A:I,4,FALSE))</f>
        <v>F</v>
      </c>
      <c r="G538" s="95">
        <f>IF(ISERROR(VLOOKUP('Salidas Pacientes'!$C538,'BD Pacientes'!$A:I,5,FALSE)),"",VLOOKUP('Salidas Pacientes'!$C538,'BD Pacientes'!$A:I,5,FALSE))</f>
        <v>0</v>
      </c>
      <c r="H538" s="95" t="str">
        <f t="shared" ca="1" si="0"/>
        <v>123 año, 7 mes</v>
      </c>
      <c r="I538" s="97" t="str">
        <f>IF(ISERROR(VLOOKUP('Salidas Pacientes'!$C538,'BD Pacientes'!$A:$I,6,FALSE)),"",VLOOKUP('Salidas Pacientes'!$C538,'BD Pacientes'!$A:$I,6,FALSE))</f>
        <v>CALLE 45 #98B+65</v>
      </c>
      <c r="J538" s="98">
        <f>IF(ISERROR(VLOOKUP('Salidas Pacientes'!$C538,'BD Pacientes'!$A:$I,7,FALSE)),"",VLOOKUP('Salidas Pacientes'!$C538,'BD Pacientes'!$A:$I,7,FALSE))</f>
        <v>0</v>
      </c>
      <c r="K538" s="99">
        <f>IF(ISERROR(VLOOKUP('Salidas Pacientes'!$C538,'BD Pacientes'!$A:$I,8,FALSE)),"",VLOOKUP('Salidas Pacientes'!$C538,'BD Pacientes'!$A:$I,8,FALSE))</f>
        <v>0</v>
      </c>
      <c r="L538" s="17">
        <f>IF(ISERROR(VLOOKUP('Salidas Pacientes'!$C538,'BD Pacientes'!$A:$I,9,FALSE)),"",VLOOKUP('Salidas Pacientes'!$C538,'BD Pacientes'!$A:$I,9,FALSE))</f>
        <v>0</v>
      </c>
      <c r="M538" s="17" t="s">
        <v>54</v>
      </c>
      <c r="N538" s="16" t="str">
        <f>IF(ISERROR(VLOOKUP('Salidas Pacientes'!$M538,Inventario!$A$2:$M$21,2,FALSE)),"",VLOOKUP('Salidas Pacientes'!$M538,Inventario!$A$2:$M$21,2,FALSE))</f>
        <v>Prevenar</v>
      </c>
      <c r="O538" s="16" t="str">
        <f>IF(ISERROR(VLOOKUP('Salidas Pacientes'!$M538,Inventario!$A$2:$M$21,3,FALSE)),"",VLOOKUP('Salidas Pacientes'!$M538,Inventario!$A$2:$M$21,3,FALSE))</f>
        <v>Neumococo 13V</v>
      </c>
      <c r="P538" s="100" t="str">
        <f>IF(ISERROR(VLOOKUP('Salidas Pacientes'!$M538,Inventario!$A$2:$M$21,4,FALSE)),"",VLOOKUP('Salidas Pacientes'!$M538,Inventario!$A$2:$M$21,4,FALSE))</f>
        <v>Cobo Medical</v>
      </c>
      <c r="Q538" s="100" t="str">
        <f>IF(ISERROR(VLOOKUP('Salidas Pacientes'!$M538,Inventario!$A$2:$M$21,5,FALSE)),"",VLOOKUP('Salidas Pacientes'!$M538,Inventario!$A$2:$M$21,5,FALSE))</f>
        <v>Pfizer</v>
      </c>
      <c r="R538" s="17" t="str">
        <f>IF(ISERROR(VLOOKUP('Salidas Pacientes'!$M538,Inventario!$A$2:$M$21,6,FALSE)),"",VLOOKUP('Salidas Pacientes'!$M538,Inventario!$A$2:$M$21,6,FALSE))</f>
        <v>2156</v>
      </c>
      <c r="S538" s="101" t="s">
        <v>192</v>
      </c>
      <c r="T538" s="102">
        <f>IF(ISERROR(VLOOKUP('Salidas Pacientes'!$S538,Entradas!$H$1:$I$412,2,FALSE)),"",VLOOKUP('Salidas Pacientes'!$S538,Entradas!$H$1:$I$412,2,FALSE))</f>
        <v>45199</v>
      </c>
      <c r="U538" s="98"/>
      <c r="V538" s="98">
        <v>1</v>
      </c>
      <c r="W538" s="105"/>
    </row>
    <row r="539" spans="1:23" ht="15.75" hidden="1" customHeight="1" outlineLevel="1">
      <c r="A539" s="95">
        <v>44681</v>
      </c>
      <c r="B539" s="95" t="s">
        <v>276</v>
      </c>
      <c r="C539" s="98">
        <v>1110379097</v>
      </c>
      <c r="D539" s="17" t="str">
        <f>IF(ISERROR(VLOOKUP('Salidas Pacientes'!$C539,'BD Pacientes'!$A:I,2,FALSE)),"",VLOOKUP('Salidas Pacientes'!$C539,'BD Pacientes'!$A:I,2,FALSE))</f>
        <v>RC</v>
      </c>
      <c r="E539" s="16" t="str">
        <f>IF(ISERROR(VLOOKUP('Salidas Pacientes'!$C539,'BD Pacientes'!$A:I,3,FALSE)),"",VLOOKUP('Salidas Pacientes'!$C539,'BD Pacientes'!$A:I,3,FALSE))</f>
        <v>ANA SOFIA OSPINA SIBAJA</v>
      </c>
      <c r="F539" s="17" t="str">
        <f>IF(ISERROR(VLOOKUP('Salidas Pacientes'!$C539,'BD Pacientes'!$A:I,4,FALSE)),"",VLOOKUP('Salidas Pacientes'!$C539,'BD Pacientes'!$A:I,4,FALSE))</f>
        <v>F</v>
      </c>
      <c r="G539" s="95">
        <f>IF(ISERROR(VLOOKUP('Salidas Pacientes'!$C539,'BD Pacientes'!$A:I,5,FALSE)),"",VLOOKUP('Salidas Pacientes'!$C539,'BD Pacientes'!$A:I,5,FALSE))</f>
        <v>0</v>
      </c>
      <c r="H539" s="95" t="str">
        <f t="shared" ca="1" si="0"/>
        <v>123 año, 7 mes</v>
      </c>
      <c r="I539" s="97" t="str">
        <f>IF(ISERROR(VLOOKUP('Salidas Pacientes'!$C539,'BD Pacientes'!$A:$I,6,FALSE)),"",VLOOKUP('Salidas Pacientes'!$C539,'BD Pacientes'!$A:$I,6,FALSE))</f>
        <v>CALLE 45 #98B+65</v>
      </c>
      <c r="J539" s="98">
        <f>IF(ISERROR(VLOOKUP('Salidas Pacientes'!$C539,'BD Pacientes'!$A:$I,7,FALSE)),"",VLOOKUP('Salidas Pacientes'!$C539,'BD Pacientes'!$A:$I,7,FALSE))</f>
        <v>0</v>
      </c>
      <c r="K539" s="99">
        <f>IF(ISERROR(VLOOKUP('Salidas Pacientes'!$C539,'BD Pacientes'!$A:$I,8,FALSE)),"",VLOOKUP('Salidas Pacientes'!$C539,'BD Pacientes'!$A:$I,8,FALSE))</f>
        <v>0</v>
      </c>
      <c r="L539" s="17">
        <f>IF(ISERROR(VLOOKUP('Salidas Pacientes'!$C539,'BD Pacientes'!$A:$I,9,FALSE)),"",VLOOKUP('Salidas Pacientes'!$C539,'BD Pacientes'!$A:$I,9,FALSE))</f>
        <v>0</v>
      </c>
      <c r="M539" s="17" t="s">
        <v>85</v>
      </c>
      <c r="N539" s="16" t="str">
        <f>IF(ISERROR(VLOOKUP('Salidas Pacientes'!$M539,Inventario!$A$2:$M$21,2,FALSE)),"",VLOOKUP('Salidas Pacientes'!$M539,Inventario!$A$2:$M$21,2,FALSE))</f>
        <v xml:space="preserve">Avaxim 80 </v>
      </c>
      <c r="O539" s="16" t="str">
        <f>IF(ISERROR(VLOOKUP('Salidas Pacientes'!$M539,Inventario!$A$2:$M$21,3,FALSE)),"",VLOOKUP('Salidas Pacientes'!$M539,Inventario!$A$2:$M$21,3,FALSE))</f>
        <v>Hepatitis A niño</v>
      </c>
      <c r="P539" s="100" t="str">
        <f>IF(ISERROR(VLOOKUP('Salidas Pacientes'!$M539,Inventario!$A$2:$M$21,4,FALSE)),"",VLOOKUP('Salidas Pacientes'!$M539,Inventario!$A$2:$M$21,4,FALSE))</f>
        <v>IPS FARALLONES</v>
      </c>
      <c r="Q539" s="100" t="str">
        <f>IF(ISERROR(VLOOKUP('Salidas Pacientes'!$M539,Inventario!$A$2:$M$21,5,FALSE)),"",VLOOKUP('Salidas Pacientes'!$M539,Inventario!$A$2:$M$21,5,FALSE))</f>
        <v>Sanofi</v>
      </c>
      <c r="R539" s="17" t="str">
        <f>IF(ISERROR(VLOOKUP('Salidas Pacientes'!$M539,Inventario!$A$2:$M$21,6,FALSE)),"",VLOOKUP('Salidas Pacientes'!$M539,Inventario!$A$2:$M$21,6,FALSE))</f>
        <v>2500</v>
      </c>
      <c r="S539" s="101" t="s">
        <v>183</v>
      </c>
      <c r="T539" s="102">
        <f>IF(ISERROR(VLOOKUP('Salidas Pacientes'!$S539,Entradas!$H$1:$I$412,2,FALSE)),"",VLOOKUP('Salidas Pacientes'!$S539,Entradas!$H$1:$I$412,2,FALSE))</f>
        <v>44957</v>
      </c>
      <c r="U539" s="98"/>
      <c r="V539" s="98">
        <v>1</v>
      </c>
      <c r="W539" s="105"/>
    </row>
    <row r="540" spans="1:23" ht="15.75" hidden="1" customHeight="1" outlineLevel="1">
      <c r="A540" s="95">
        <v>44681</v>
      </c>
      <c r="B540" s="95" t="s">
        <v>276</v>
      </c>
      <c r="C540" s="98">
        <v>1110379097</v>
      </c>
      <c r="D540" s="17" t="str">
        <f>IF(ISERROR(VLOOKUP('Salidas Pacientes'!$C540,'BD Pacientes'!$A:I,2,FALSE)),"",VLOOKUP('Salidas Pacientes'!$C540,'BD Pacientes'!$A:I,2,FALSE))</f>
        <v>RC</v>
      </c>
      <c r="E540" s="16" t="str">
        <f>IF(ISERROR(VLOOKUP('Salidas Pacientes'!$C540,'BD Pacientes'!$A:I,3,FALSE)),"",VLOOKUP('Salidas Pacientes'!$C540,'BD Pacientes'!$A:I,3,FALSE))</f>
        <v>ANA SOFIA OSPINA SIBAJA</v>
      </c>
      <c r="F540" s="17" t="str">
        <f>IF(ISERROR(VLOOKUP('Salidas Pacientes'!$C540,'BD Pacientes'!$A:I,4,FALSE)),"",VLOOKUP('Salidas Pacientes'!$C540,'BD Pacientes'!$A:I,4,FALSE))</f>
        <v>F</v>
      </c>
      <c r="G540" s="95">
        <f>IF(ISERROR(VLOOKUP('Salidas Pacientes'!$C540,'BD Pacientes'!$A:I,5,FALSE)),"",VLOOKUP('Salidas Pacientes'!$C540,'BD Pacientes'!$A:I,5,FALSE))</f>
        <v>0</v>
      </c>
      <c r="H540" s="95" t="str">
        <f t="shared" ca="1" si="0"/>
        <v>123 año, 7 mes</v>
      </c>
      <c r="I540" s="97" t="str">
        <f>IF(ISERROR(VLOOKUP('Salidas Pacientes'!$C540,'BD Pacientes'!$A:$I,6,FALSE)),"",VLOOKUP('Salidas Pacientes'!$C540,'BD Pacientes'!$A:$I,6,FALSE))</f>
        <v>CALLE 45 #98B+65</v>
      </c>
      <c r="J540" s="98">
        <f>IF(ISERROR(VLOOKUP('Salidas Pacientes'!$C540,'BD Pacientes'!$A:$I,7,FALSE)),"",VLOOKUP('Salidas Pacientes'!$C540,'BD Pacientes'!$A:$I,7,FALSE))</f>
        <v>0</v>
      </c>
      <c r="K540" s="99">
        <f>IF(ISERROR(VLOOKUP('Salidas Pacientes'!$C540,'BD Pacientes'!$A:$I,8,FALSE)),"",VLOOKUP('Salidas Pacientes'!$C540,'BD Pacientes'!$A:$I,8,FALSE))</f>
        <v>0</v>
      </c>
      <c r="L540" s="17">
        <f>IF(ISERROR(VLOOKUP('Salidas Pacientes'!$C540,'BD Pacientes'!$A:$I,9,FALSE)),"",VLOOKUP('Salidas Pacientes'!$C540,'BD Pacientes'!$A:$I,9,FALSE))</f>
        <v>0</v>
      </c>
      <c r="M540" s="17" t="s">
        <v>89</v>
      </c>
      <c r="N540" s="16" t="str">
        <f>IF(ISERROR(VLOOKUP('Salidas Pacientes'!$M540,Inventario!$A$2:$M$21,2,FALSE)),"",VLOOKUP('Salidas Pacientes'!$M540,Inventario!$A$2:$M$21,2,FALSE))</f>
        <v>Fluquadri</v>
      </c>
      <c r="O540" s="16" t="str">
        <f>IF(ISERROR(VLOOKUP('Salidas Pacientes'!$M540,Inventario!$A$2:$M$21,3,FALSE)),"",VLOOKUP('Salidas Pacientes'!$M540,Inventario!$A$2:$M$21,3,FALSE))</f>
        <v>Influenza</v>
      </c>
      <c r="P540" s="100" t="str">
        <f>IF(ISERROR(VLOOKUP('Salidas Pacientes'!$M540,Inventario!$A$2:$M$21,4,FALSE)),"",VLOOKUP('Salidas Pacientes'!$M540,Inventario!$A$2:$M$21,4,FALSE))</f>
        <v>IPS FARALLONES</v>
      </c>
      <c r="Q540" s="100" t="str">
        <f>IF(ISERROR(VLOOKUP('Salidas Pacientes'!$M540,Inventario!$A$2:$M$21,5,FALSE)),"",VLOOKUP('Salidas Pacientes'!$M540,Inventario!$A$2:$M$21,5,FALSE))</f>
        <v>Sanofi</v>
      </c>
      <c r="R540" s="17" t="str">
        <f>IF(ISERROR(VLOOKUP('Salidas Pacientes'!$M540,Inventario!$A$2:$M$21,6,FALSE)),"",VLOOKUP('Salidas Pacientes'!$M540,Inventario!$A$2:$M$21,6,FALSE))</f>
        <v>164992</v>
      </c>
      <c r="S540" s="101" t="s">
        <v>292</v>
      </c>
      <c r="T540" s="102" t="str">
        <f>IF(ISERROR(VLOOKUP('Salidas Pacientes'!$S540,Entradas!$H$1:$I$412,2,FALSE)),"",VLOOKUP('Salidas Pacientes'!$S540,Entradas!$H$1:$I$412,2,FALSE))</f>
        <v/>
      </c>
      <c r="U540" s="98"/>
      <c r="V540" s="98">
        <v>1</v>
      </c>
      <c r="W540" s="105"/>
    </row>
    <row r="541" spans="1:23" ht="15.75" hidden="1" customHeight="1" outlineLevel="1">
      <c r="A541" s="95">
        <v>44683</v>
      </c>
      <c r="B541" s="95" t="s">
        <v>276</v>
      </c>
      <c r="C541" s="98">
        <v>1109571512</v>
      </c>
      <c r="D541" s="17" t="str">
        <f>IF(ISERROR(VLOOKUP('Salidas Pacientes'!$C541,'BD Pacientes'!$A:I,2,FALSE)),"",VLOOKUP('Salidas Pacientes'!$C541,'BD Pacientes'!$A:I,2,FALSE))</f>
        <v>RC</v>
      </c>
      <c r="E541" s="16" t="str">
        <f>IF(ISERROR(VLOOKUP('Salidas Pacientes'!$C541,'BD Pacientes'!$A:I,3,FALSE)),"",VLOOKUP('Salidas Pacientes'!$C541,'BD Pacientes'!$A:I,3,FALSE))</f>
        <v>MAXIMILIANO BURITICA HOYOS</v>
      </c>
      <c r="F541" s="17" t="str">
        <f>IF(ISERROR(VLOOKUP('Salidas Pacientes'!$C541,'BD Pacientes'!$A:I,4,FALSE)),"",VLOOKUP('Salidas Pacientes'!$C541,'BD Pacientes'!$A:I,4,FALSE))</f>
        <v>M</v>
      </c>
      <c r="G541" s="95">
        <f>IF(ISERROR(VLOOKUP('Salidas Pacientes'!$C541,'BD Pacientes'!$A:I,5,FALSE)),"",VLOOKUP('Salidas Pacientes'!$C541,'BD Pacientes'!$A:I,5,FALSE))</f>
        <v>0</v>
      </c>
      <c r="H541" s="95" t="str">
        <f t="shared" ca="1" si="0"/>
        <v>123 año, 7 mes</v>
      </c>
      <c r="I541" s="97" t="str">
        <f>IF(ISERROR(VLOOKUP('Salidas Pacientes'!$C541,'BD Pacientes'!$A:$I,6,FALSE)),"",VLOOKUP('Salidas Pacientes'!$C541,'BD Pacientes'!$A:$I,6,FALSE))</f>
        <v>CALLE 60 # 97BIS -46</v>
      </c>
      <c r="J541" s="98">
        <f>IF(ISERROR(VLOOKUP('Salidas Pacientes'!$C541,'BD Pacientes'!$A:$I,7,FALSE)),"",VLOOKUP('Salidas Pacientes'!$C541,'BD Pacientes'!$A:$I,7,FALSE))</f>
        <v>0</v>
      </c>
      <c r="K541" s="99">
        <f>IF(ISERROR(VLOOKUP('Salidas Pacientes'!$C541,'BD Pacientes'!$A:$I,8,FALSE)),"",VLOOKUP('Salidas Pacientes'!$C541,'BD Pacientes'!$A:$I,8,FALSE))</f>
        <v>0</v>
      </c>
      <c r="L541" s="17">
        <f>IF(ISERROR(VLOOKUP('Salidas Pacientes'!$C541,'BD Pacientes'!$A:$I,9,FALSE)),"",VLOOKUP('Salidas Pacientes'!$C541,'BD Pacientes'!$A:$I,9,FALSE))</f>
        <v>0</v>
      </c>
      <c r="M541" s="17" t="s">
        <v>47</v>
      </c>
      <c r="N541" s="16" t="str">
        <f>IF(ISERROR(VLOOKUP('Salidas Pacientes'!$M541,Inventario!$A$2:$M$21,2,FALSE)),"",VLOOKUP('Salidas Pacientes'!$M541,Inventario!$A$2:$M$21,2,FALSE))</f>
        <v>Nimenrix</v>
      </c>
      <c r="O541" s="16" t="str">
        <f>IF(ISERROR(VLOOKUP('Salidas Pacientes'!$M541,Inventario!$A$2:$M$21,3,FALSE)),"",VLOOKUP('Salidas Pacientes'!$M541,Inventario!$A$2:$M$21,3,FALSE))</f>
        <v>Meningococo</v>
      </c>
      <c r="P541" s="100" t="str">
        <f>IF(ISERROR(VLOOKUP('Salidas Pacientes'!$M541,Inventario!$A$2:$M$21,4,FALSE)),"",VLOOKUP('Salidas Pacientes'!$M541,Inventario!$A$2:$M$21,4,FALSE))</f>
        <v>Cobo Medical</v>
      </c>
      <c r="Q541" s="100" t="str">
        <f>IF(ISERROR(VLOOKUP('Salidas Pacientes'!$M541,Inventario!$A$2:$M$21,5,FALSE)),"",VLOOKUP('Salidas Pacientes'!$M541,Inventario!$A$2:$M$21,5,FALSE))</f>
        <v>Pfizer</v>
      </c>
      <c r="R541" s="17" t="str">
        <f>IF(ISERROR(VLOOKUP('Salidas Pacientes'!$M541,Inventario!$A$2:$M$21,6,FALSE)),"",VLOOKUP('Salidas Pacientes'!$M541,Inventario!$A$2:$M$21,6,FALSE))</f>
        <v>3904</v>
      </c>
      <c r="S541" s="101" t="s">
        <v>173</v>
      </c>
      <c r="T541" s="102">
        <f>IF(ISERROR(VLOOKUP('Salidas Pacientes'!$S541,Entradas!$H$1:$I$412,2,FALSE)),"",VLOOKUP('Salidas Pacientes'!$S541,Entradas!$H$1:$I$412,2,FALSE))</f>
        <v>45077</v>
      </c>
      <c r="U541" s="98"/>
      <c r="V541" s="98">
        <v>1</v>
      </c>
      <c r="W541" s="105"/>
    </row>
    <row r="542" spans="1:23" ht="15.75" hidden="1" customHeight="1" outlineLevel="1">
      <c r="A542" s="95">
        <v>44683</v>
      </c>
      <c r="B542" s="95" t="s">
        <v>276</v>
      </c>
      <c r="C542" s="98">
        <v>1109571512</v>
      </c>
      <c r="D542" s="17" t="str">
        <f>IF(ISERROR(VLOOKUP('Salidas Pacientes'!$C542,'BD Pacientes'!$A:I,2,FALSE)),"",VLOOKUP('Salidas Pacientes'!$C542,'BD Pacientes'!$A:I,2,FALSE))</f>
        <v>RC</v>
      </c>
      <c r="E542" s="16" t="str">
        <f>IF(ISERROR(VLOOKUP('Salidas Pacientes'!$C542,'BD Pacientes'!$A:I,3,FALSE)),"",VLOOKUP('Salidas Pacientes'!$C542,'BD Pacientes'!$A:I,3,FALSE))</f>
        <v>MAXIMILIANO BURITICA HOYOS</v>
      </c>
      <c r="F542" s="17" t="str">
        <f>IF(ISERROR(VLOOKUP('Salidas Pacientes'!$C542,'BD Pacientes'!$A:I,4,FALSE)),"",VLOOKUP('Salidas Pacientes'!$C542,'BD Pacientes'!$A:I,4,FALSE))</f>
        <v>M</v>
      </c>
      <c r="G542" s="95">
        <f>IF(ISERROR(VLOOKUP('Salidas Pacientes'!$C542,'BD Pacientes'!$A:I,5,FALSE)),"",VLOOKUP('Salidas Pacientes'!$C542,'BD Pacientes'!$A:I,5,FALSE))</f>
        <v>0</v>
      </c>
      <c r="H542" s="95" t="str">
        <f t="shared" ca="1" si="0"/>
        <v>123 año, 7 mes</v>
      </c>
      <c r="I542" s="97" t="str">
        <f>IF(ISERROR(VLOOKUP('Salidas Pacientes'!$C542,'BD Pacientes'!$A:$I,6,FALSE)),"",VLOOKUP('Salidas Pacientes'!$C542,'BD Pacientes'!$A:$I,6,FALSE))</f>
        <v>CALLE 60 # 97BIS -46</v>
      </c>
      <c r="J542" s="98">
        <f>IF(ISERROR(VLOOKUP('Salidas Pacientes'!$C542,'BD Pacientes'!$A:$I,7,FALSE)),"",VLOOKUP('Salidas Pacientes'!$C542,'BD Pacientes'!$A:$I,7,FALSE))</f>
        <v>0</v>
      </c>
      <c r="K542" s="99">
        <f>IF(ISERROR(VLOOKUP('Salidas Pacientes'!$C542,'BD Pacientes'!$A:$I,8,FALSE)),"",VLOOKUP('Salidas Pacientes'!$C542,'BD Pacientes'!$A:$I,8,FALSE))</f>
        <v>0</v>
      </c>
      <c r="L542" s="17">
        <f>IF(ISERROR(VLOOKUP('Salidas Pacientes'!$C542,'BD Pacientes'!$A:$I,9,FALSE)),"",VLOOKUP('Salidas Pacientes'!$C542,'BD Pacientes'!$A:$I,9,FALSE))</f>
        <v>0</v>
      </c>
      <c r="M542" s="17" t="s">
        <v>47</v>
      </c>
      <c r="N542" s="16" t="str">
        <f>IF(ISERROR(VLOOKUP('Salidas Pacientes'!$M542,Inventario!$A$2:$M$21,2,FALSE)),"",VLOOKUP('Salidas Pacientes'!$M542,Inventario!$A$2:$M$21,2,FALSE))</f>
        <v>Nimenrix</v>
      </c>
      <c r="O542" s="16" t="str">
        <f>IF(ISERROR(VLOOKUP('Salidas Pacientes'!$M542,Inventario!$A$2:$M$21,3,FALSE)),"",VLOOKUP('Salidas Pacientes'!$M542,Inventario!$A$2:$M$21,3,FALSE))</f>
        <v>Meningococo</v>
      </c>
      <c r="P542" s="100" t="str">
        <f>IF(ISERROR(VLOOKUP('Salidas Pacientes'!$M542,Inventario!$A$2:$M$21,4,FALSE)),"",VLOOKUP('Salidas Pacientes'!$M542,Inventario!$A$2:$M$21,4,FALSE))</f>
        <v>Cobo Medical</v>
      </c>
      <c r="Q542" s="100" t="str">
        <f>IF(ISERROR(VLOOKUP('Salidas Pacientes'!$M542,Inventario!$A$2:$M$21,5,FALSE)),"",VLOOKUP('Salidas Pacientes'!$M542,Inventario!$A$2:$M$21,5,FALSE))</f>
        <v>Pfizer</v>
      </c>
      <c r="R542" s="17" t="str">
        <f>IF(ISERROR(VLOOKUP('Salidas Pacientes'!$M542,Inventario!$A$2:$M$21,6,FALSE)),"",VLOOKUP('Salidas Pacientes'!$M542,Inventario!$A$2:$M$21,6,FALSE))</f>
        <v>3904</v>
      </c>
      <c r="S542" s="101" t="s">
        <v>173</v>
      </c>
      <c r="T542" s="102">
        <f>IF(ISERROR(VLOOKUP('Salidas Pacientes'!$S542,Entradas!$H$1:$I$412,2,FALSE)),"",VLOOKUP('Salidas Pacientes'!$S542,Entradas!$H$1:$I$412,2,FALSE))</f>
        <v>45077</v>
      </c>
      <c r="U542" s="98"/>
      <c r="V542" s="98">
        <v>1</v>
      </c>
      <c r="W542" s="105"/>
    </row>
    <row r="543" spans="1:23" ht="15.75" hidden="1" customHeight="1" outlineLevel="1">
      <c r="A543" s="95">
        <v>44683</v>
      </c>
      <c r="B543" s="95" t="s">
        <v>276</v>
      </c>
      <c r="C543" s="98">
        <v>1108572384</v>
      </c>
      <c r="D543" s="17" t="str">
        <f>IF(ISERROR(VLOOKUP('Salidas Pacientes'!$C543,'BD Pacientes'!$A:I,2,FALSE)),"",VLOOKUP('Salidas Pacientes'!$C543,'BD Pacientes'!$A:I,2,FALSE))</f>
        <v>RC</v>
      </c>
      <c r="E543" s="16" t="str">
        <f>IF(ISERROR(VLOOKUP('Salidas Pacientes'!$C543,'BD Pacientes'!$A:I,3,FALSE)),"",VLOOKUP('Salidas Pacientes'!$C543,'BD Pacientes'!$A:I,3,FALSE))</f>
        <v>EMMANUEL OREJUELA CORREA</v>
      </c>
      <c r="F543" s="17" t="str">
        <f>IF(ISERROR(VLOOKUP('Salidas Pacientes'!$C543,'BD Pacientes'!$A:I,4,FALSE)),"",VLOOKUP('Salidas Pacientes'!$C543,'BD Pacientes'!$A:I,4,FALSE))</f>
        <v>M</v>
      </c>
      <c r="G543" s="95">
        <f>IF(ISERROR(VLOOKUP('Salidas Pacientes'!$C543,'BD Pacientes'!$A:I,5,FALSE)),"",VLOOKUP('Salidas Pacientes'!$C543,'BD Pacientes'!$A:I,5,FALSE))</f>
        <v>44357</v>
      </c>
      <c r="H543" s="95" t="str">
        <f t="shared" ca="1" si="0"/>
        <v>2 año, 2 mes</v>
      </c>
      <c r="I543" s="97" t="str">
        <f>IF(ISERROR(VLOOKUP('Salidas Pacientes'!$C543,'BD Pacientes'!$A:$I,6,FALSE)),"",VLOOKUP('Salidas Pacientes'!$C543,'BD Pacientes'!$A:$I,6,FALSE))</f>
        <v>CRA 83E # 54-79</v>
      </c>
      <c r="J543" s="98">
        <f>IF(ISERROR(VLOOKUP('Salidas Pacientes'!$C543,'BD Pacientes'!$A:$I,7,FALSE)),"",VLOOKUP('Salidas Pacientes'!$C543,'BD Pacientes'!$A:$I,7,FALSE))</f>
        <v>1151941659</v>
      </c>
      <c r="K543" s="99" t="str">
        <f>IF(ISERROR(VLOOKUP('Salidas Pacientes'!$C543,'BD Pacientes'!$A:$I,8,FALSE)),"",VLOOKUP('Salidas Pacientes'!$C543,'BD Pacientes'!$A:$I,8,FALSE))</f>
        <v>CAROLINA CORREA</v>
      </c>
      <c r="L543" s="17">
        <f>IF(ISERROR(VLOOKUP('Salidas Pacientes'!$C543,'BD Pacientes'!$A:$I,9,FALSE)),"",VLOOKUP('Salidas Pacientes'!$C543,'BD Pacientes'!$A:$I,9,FALSE))</f>
        <v>3162382076</v>
      </c>
      <c r="M543" s="17" t="s">
        <v>89</v>
      </c>
      <c r="N543" s="16" t="str">
        <f>IF(ISERROR(VLOOKUP('Salidas Pacientes'!$M543,Inventario!$A$2:$M$21,2,FALSE)),"",VLOOKUP('Salidas Pacientes'!$M543,Inventario!$A$2:$M$21,2,FALSE))</f>
        <v>Fluquadri</v>
      </c>
      <c r="O543" s="16" t="str">
        <f>IF(ISERROR(VLOOKUP('Salidas Pacientes'!$M543,Inventario!$A$2:$M$21,3,FALSE)),"",VLOOKUP('Salidas Pacientes'!$M543,Inventario!$A$2:$M$21,3,FALSE))</f>
        <v>Influenza</v>
      </c>
      <c r="P543" s="100" t="str">
        <f>IF(ISERROR(VLOOKUP('Salidas Pacientes'!$M543,Inventario!$A$2:$M$21,4,FALSE)),"",VLOOKUP('Salidas Pacientes'!$M543,Inventario!$A$2:$M$21,4,FALSE))</f>
        <v>IPS FARALLONES</v>
      </c>
      <c r="Q543" s="100" t="str">
        <f>IF(ISERROR(VLOOKUP('Salidas Pacientes'!$M543,Inventario!$A$2:$M$21,5,FALSE)),"",VLOOKUP('Salidas Pacientes'!$M543,Inventario!$A$2:$M$21,5,FALSE))</f>
        <v>Sanofi</v>
      </c>
      <c r="R543" s="17" t="str">
        <f>IF(ISERROR(VLOOKUP('Salidas Pacientes'!$M543,Inventario!$A$2:$M$21,6,FALSE)),"",VLOOKUP('Salidas Pacientes'!$M543,Inventario!$A$2:$M$21,6,FALSE))</f>
        <v>164992</v>
      </c>
      <c r="S543" s="101" t="s">
        <v>201</v>
      </c>
      <c r="T543" s="102">
        <f>IF(ISERROR(VLOOKUP('Salidas Pacientes'!$S543,Entradas!$H$1:$I$412,2,FALSE)),"",VLOOKUP('Salidas Pacientes'!$S543,Entradas!$H$1:$I$412,2,FALSE))</f>
        <v>44926</v>
      </c>
      <c r="U543" s="98"/>
      <c r="V543" s="98">
        <v>1</v>
      </c>
      <c r="W543" s="105"/>
    </row>
    <row r="544" spans="1:23" ht="15.75" hidden="1" customHeight="1" outlineLevel="1">
      <c r="A544" s="95">
        <v>44683</v>
      </c>
      <c r="B544" s="95" t="s">
        <v>276</v>
      </c>
      <c r="C544" s="98">
        <v>1108572384</v>
      </c>
      <c r="D544" s="17" t="str">
        <f>IF(ISERROR(VLOOKUP('Salidas Pacientes'!$C544,'BD Pacientes'!$A:I,2,FALSE)),"",VLOOKUP('Salidas Pacientes'!$C544,'BD Pacientes'!$A:I,2,FALSE))</f>
        <v>RC</v>
      </c>
      <c r="E544" s="16" t="str">
        <f>IF(ISERROR(VLOOKUP('Salidas Pacientes'!$C544,'BD Pacientes'!$A:I,3,FALSE)),"",VLOOKUP('Salidas Pacientes'!$C544,'BD Pacientes'!$A:I,3,FALSE))</f>
        <v>EMMANUEL OREJUELA CORREA</v>
      </c>
      <c r="F544" s="17" t="str">
        <f>IF(ISERROR(VLOOKUP('Salidas Pacientes'!$C544,'BD Pacientes'!$A:I,4,FALSE)),"",VLOOKUP('Salidas Pacientes'!$C544,'BD Pacientes'!$A:I,4,FALSE))</f>
        <v>M</v>
      </c>
      <c r="G544" s="95">
        <f>IF(ISERROR(VLOOKUP('Salidas Pacientes'!$C544,'BD Pacientes'!$A:I,5,FALSE)),"",VLOOKUP('Salidas Pacientes'!$C544,'BD Pacientes'!$A:I,5,FALSE))</f>
        <v>44357</v>
      </c>
      <c r="H544" s="95" t="str">
        <f t="shared" ca="1" si="0"/>
        <v>2 año, 2 mes</v>
      </c>
      <c r="I544" s="97" t="str">
        <f>IF(ISERROR(VLOOKUP('Salidas Pacientes'!$C544,'BD Pacientes'!$A:$I,6,FALSE)),"",VLOOKUP('Salidas Pacientes'!$C544,'BD Pacientes'!$A:$I,6,FALSE))</f>
        <v>CRA 83E # 54-79</v>
      </c>
      <c r="J544" s="98">
        <f>IF(ISERROR(VLOOKUP('Salidas Pacientes'!$C544,'BD Pacientes'!$A:$I,7,FALSE)),"",VLOOKUP('Salidas Pacientes'!$C544,'BD Pacientes'!$A:$I,7,FALSE))</f>
        <v>1151941659</v>
      </c>
      <c r="K544" s="99" t="str">
        <f>IF(ISERROR(VLOOKUP('Salidas Pacientes'!$C544,'BD Pacientes'!$A:$I,8,FALSE)),"",VLOOKUP('Salidas Pacientes'!$C544,'BD Pacientes'!$A:$I,8,FALSE))</f>
        <v>CAROLINA CORREA</v>
      </c>
      <c r="L544" s="17">
        <f>IF(ISERROR(VLOOKUP('Salidas Pacientes'!$C544,'BD Pacientes'!$A:$I,9,FALSE)),"",VLOOKUP('Salidas Pacientes'!$C544,'BD Pacientes'!$A:$I,9,FALSE))</f>
        <v>3162382076</v>
      </c>
      <c r="M544" s="17" t="s">
        <v>89</v>
      </c>
      <c r="N544" s="16" t="str">
        <f>IF(ISERROR(VLOOKUP('Salidas Pacientes'!$M544,Inventario!$A$2:$M$21,2,FALSE)),"",VLOOKUP('Salidas Pacientes'!$M544,Inventario!$A$2:$M$21,2,FALSE))</f>
        <v>Fluquadri</v>
      </c>
      <c r="O544" s="16" t="str">
        <f>IF(ISERROR(VLOOKUP('Salidas Pacientes'!$M544,Inventario!$A$2:$M$21,3,FALSE)),"",VLOOKUP('Salidas Pacientes'!$M544,Inventario!$A$2:$M$21,3,FALSE))</f>
        <v>Influenza</v>
      </c>
      <c r="P544" s="100" t="str">
        <f>IF(ISERROR(VLOOKUP('Salidas Pacientes'!$M544,Inventario!$A$2:$M$21,4,FALSE)),"",VLOOKUP('Salidas Pacientes'!$M544,Inventario!$A$2:$M$21,4,FALSE))</f>
        <v>IPS FARALLONES</v>
      </c>
      <c r="Q544" s="100" t="str">
        <f>IF(ISERROR(VLOOKUP('Salidas Pacientes'!$M544,Inventario!$A$2:$M$21,5,FALSE)),"",VLOOKUP('Salidas Pacientes'!$M544,Inventario!$A$2:$M$21,5,FALSE))</f>
        <v>Sanofi</v>
      </c>
      <c r="R544" s="17" t="str">
        <f>IF(ISERROR(VLOOKUP('Salidas Pacientes'!$M544,Inventario!$A$2:$M$21,6,FALSE)),"",VLOOKUP('Salidas Pacientes'!$M544,Inventario!$A$2:$M$21,6,FALSE))</f>
        <v>164992</v>
      </c>
      <c r="S544" s="101" t="s">
        <v>201</v>
      </c>
      <c r="T544" s="102">
        <f>IF(ISERROR(VLOOKUP('Salidas Pacientes'!$S544,Entradas!$H$1:$I$412,2,FALSE)),"",VLOOKUP('Salidas Pacientes'!$S544,Entradas!$H$1:$I$412,2,FALSE))</f>
        <v>44926</v>
      </c>
      <c r="U544" s="98"/>
      <c r="V544" s="98">
        <v>1</v>
      </c>
      <c r="W544" s="105"/>
    </row>
    <row r="545" spans="1:23" ht="15.75" hidden="1" customHeight="1" outlineLevel="1">
      <c r="A545" s="95">
        <v>44683</v>
      </c>
      <c r="B545" s="95" t="s">
        <v>276</v>
      </c>
      <c r="C545" s="98">
        <v>1151941659</v>
      </c>
      <c r="D545" s="17" t="str">
        <f>IF(ISERROR(VLOOKUP('Salidas Pacientes'!$C545,'BD Pacientes'!$A:I,2,FALSE)),"",VLOOKUP('Salidas Pacientes'!$C545,'BD Pacientes'!$A:I,2,FALSE))</f>
        <v>CC</v>
      </c>
      <c r="E545" s="16" t="str">
        <f>IF(ISERROR(VLOOKUP('Salidas Pacientes'!$C545,'BD Pacientes'!$A:I,3,FALSE)),"",VLOOKUP('Salidas Pacientes'!$C545,'BD Pacientes'!$A:I,3,FALSE))</f>
        <v>CAROLINA CORREA ESCOBAR</v>
      </c>
      <c r="F545" s="17" t="str">
        <f>IF(ISERROR(VLOOKUP('Salidas Pacientes'!$C545,'BD Pacientes'!$A:I,4,FALSE)),"",VLOOKUP('Salidas Pacientes'!$C545,'BD Pacientes'!$A:I,4,FALSE))</f>
        <v>F</v>
      </c>
      <c r="G545" s="95">
        <f>IF(ISERROR(VLOOKUP('Salidas Pacientes'!$C545,'BD Pacientes'!$A:I,5,FALSE)),"",VLOOKUP('Salidas Pacientes'!$C545,'BD Pacientes'!$A:I,5,FALSE))</f>
        <v>33460</v>
      </c>
      <c r="H545" s="95" t="str">
        <f t="shared" ca="1" si="0"/>
        <v>32 año, 0 mes</v>
      </c>
      <c r="I545" s="97" t="str">
        <f>IF(ISERROR(VLOOKUP('Salidas Pacientes'!$C545,'BD Pacientes'!$A:$I,6,FALSE)),"",VLOOKUP('Salidas Pacientes'!$C545,'BD Pacientes'!$A:$I,6,FALSE))</f>
        <v>CRA 83E #54-79</v>
      </c>
      <c r="J545" s="98">
        <f>IF(ISERROR(VLOOKUP('Salidas Pacientes'!$C545,'BD Pacientes'!$A:$I,7,FALSE)),"",VLOOKUP('Salidas Pacientes'!$C545,'BD Pacientes'!$A:$I,7,FALSE))</f>
        <v>1151941659</v>
      </c>
      <c r="K545" s="99" t="str">
        <f>IF(ISERROR(VLOOKUP('Salidas Pacientes'!$C545,'BD Pacientes'!$A:$I,8,FALSE)),"",VLOOKUP('Salidas Pacientes'!$C545,'BD Pacientes'!$A:$I,8,FALSE))</f>
        <v>CAROLINA CORREA ESCOBAR</v>
      </c>
      <c r="L545" s="17">
        <f>IF(ISERROR(VLOOKUP('Salidas Pacientes'!$C545,'BD Pacientes'!$A:$I,9,FALSE)),"",VLOOKUP('Salidas Pacientes'!$C545,'BD Pacientes'!$A:$I,9,FALSE))</f>
        <v>3162382076</v>
      </c>
      <c r="M545" s="17" t="s">
        <v>89</v>
      </c>
      <c r="N545" s="16" t="str">
        <f>IF(ISERROR(VLOOKUP('Salidas Pacientes'!$M545,Inventario!$A$2:$M$21,2,FALSE)),"",VLOOKUP('Salidas Pacientes'!$M545,Inventario!$A$2:$M$21,2,FALSE))</f>
        <v>Fluquadri</v>
      </c>
      <c r="O545" s="16" t="str">
        <f>IF(ISERROR(VLOOKUP('Salidas Pacientes'!$M545,Inventario!$A$2:$M$21,3,FALSE)),"",VLOOKUP('Salidas Pacientes'!$M545,Inventario!$A$2:$M$21,3,FALSE))</f>
        <v>Influenza</v>
      </c>
      <c r="P545" s="100" t="str">
        <f>IF(ISERROR(VLOOKUP('Salidas Pacientes'!$M545,Inventario!$A$2:$M$21,4,FALSE)),"",VLOOKUP('Salidas Pacientes'!$M545,Inventario!$A$2:$M$21,4,FALSE))</f>
        <v>IPS FARALLONES</v>
      </c>
      <c r="Q545" s="100" t="str">
        <f>IF(ISERROR(VLOOKUP('Salidas Pacientes'!$M545,Inventario!$A$2:$M$21,5,FALSE)),"",VLOOKUP('Salidas Pacientes'!$M545,Inventario!$A$2:$M$21,5,FALSE))</f>
        <v>Sanofi</v>
      </c>
      <c r="R545" s="17" t="str">
        <f>IF(ISERROR(VLOOKUP('Salidas Pacientes'!$M545,Inventario!$A$2:$M$21,6,FALSE)),"",VLOOKUP('Salidas Pacientes'!$M545,Inventario!$A$2:$M$21,6,FALSE))</f>
        <v>164992</v>
      </c>
      <c r="S545" s="101" t="s">
        <v>292</v>
      </c>
      <c r="T545" s="102" t="str">
        <f>IF(ISERROR(VLOOKUP('Salidas Pacientes'!$S545,Entradas!$H$1:$I$412,2,FALSE)),"",VLOOKUP('Salidas Pacientes'!$S545,Entradas!$H$1:$I$412,2,FALSE))</f>
        <v/>
      </c>
      <c r="U545" s="98"/>
      <c r="V545" s="98">
        <v>1</v>
      </c>
      <c r="W545" s="105"/>
    </row>
    <row r="546" spans="1:23" ht="15.75" hidden="1" customHeight="1" outlineLevel="1">
      <c r="A546" s="95">
        <v>44683</v>
      </c>
      <c r="B546" s="95" t="s">
        <v>276</v>
      </c>
      <c r="C546" s="98">
        <v>1151941659</v>
      </c>
      <c r="D546" s="17" t="str">
        <f>IF(ISERROR(VLOOKUP('Salidas Pacientes'!$C546,'BD Pacientes'!$A:I,2,FALSE)),"",VLOOKUP('Salidas Pacientes'!$C546,'BD Pacientes'!$A:I,2,FALSE))</f>
        <v>CC</v>
      </c>
      <c r="E546" s="16" t="str">
        <f>IF(ISERROR(VLOOKUP('Salidas Pacientes'!$C546,'BD Pacientes'!$A:I,3,FALSE)),"",VLOOKUP('Salidas Pacientes'!$C546,'BD Pacientes'!$A:I,3,FALSE))</f>
        <v>CAROLINA CORREA ESCOBAR</v>
      </c>
      <c r="F546" s="17" t="str">
        <f>IF(ISERROR(VLOOKUP('Salidas Pacientes'!$C546,'BD Pacientes'!$A:I,4,FALSE)),"",VLOOKUP('Salidas Pacientes'!$C546,'BD Pacientes'!$A:I,4,FALSE))</f>
        <v>F</v>
      </c>
      <c r="G546" s="95">
        <f>IF(ISERROR(VLOOKUP('Salidas Pacientes'!$C546,'BD Pacientes'!$A:I,5,FALSE)),"",VLOOKUP('Salidas Pacientes'!$C546,'BD Pacientes'!$A:I,5,FALSE))</f>
        <v>33460</v>
      </c>
      <c r="H546" s="95" t="str">
        <f t="shared" ca="1" si="0"/>
        <v>32 año, 0 mes</v>
      </c>
      <c r="I546" s="97" t="str">
        <f>IF(ISERROR(VLOOKUP('Salidas Pacientes'!$C546,'BD Pacientes'!$A:$I,6,FALSE)),"",VLOOKUP('Salidas Pacientes'!$C546,'BD Pacientes'!$A:$I,6,FALSE))</f>
        <v>CRA 83E #54-79</v>
      </c>
      <c r="J546" s="98">
        <f>IF(ISERROR(VLOOKUP('Salidas Pacientes'!$C546,'BD Pacientes'!$A:$I,7,FALSE)),"",VLOOKUP('Salidas Pacientes'!$C546,'BD Pacientes'!$A:$I,7,FALSE))</f>
        <v>1151941659</v>
      </c>
      <c r="K546" s="99" t="str">
        <f>IF(ISERROR(VLOOKUP('Salidas Pacientes'!$C546,'BD Pacientes'!$A:$I,8,FALSE)),"",VLOOKUP('Salidas Pacientes'!$C546,'BD Pacientes'!$A:$I,8,FALSE))</f>
        <v>CAROLINA CORREA ESCOBAR</v>
      </c>
      <c r="L546" s="17">
        <f>IF(ISERROR(VLOOKUP('Salidas Pacientes'!$C546,'BD Pacientes'!$A:$I,9,FALSE)),"",VLOOKUP('Salidas Pacientes'!$C546,'BD Pacientes'!$A:$I,9,FALSE))</f>
        <v>3162382076</v>
      </c>
      <c r="M546" s="17" t="s">
        <v>89</v>
      </c>
      <c r="N546" s="16" t="str">
        <f>IF(ISERROR(VLOOKUP('Salidas Pacientes'!$M546,Inventario!$A$2:$M$21,2,FALSE)),"",VLOOKUP('Salidas Pacientes'!$M546,Inventario!$A$2:$M$21,2,FALSE))</f>
        <v>Fluquadri</v>
      </c>
      <c r="O546" s="16" t="str">
        <f>IF(ISERROR(VLOOKUP('Salidas Pacientes'!$M546,Inventario!$A$2:$M$21,3,FALSE)),"",VLOOKUP('Salidas Pacientes'!$M546,Inventario!$A$2:$M$21,3,FALSE))</f>
        <v>Influenza</v>
      </c>
      <c r="P546" s="100" t="str">
        <f>IF(ISERROR(VLOOKUP('Salidas Pacientes'!$M546,Inventario!$A$2:$M$21,4,FALSE)),"",VLOOKUP('Salidas Pacientes'!$M546,Inventario!$A$2:$M$21,4,FALSE))</f>
        <v>IPS FARALLONES</v>
      </c>
      <c r="Q546" s="100" t="str">
        <f>IF(ISERROR(VLOOKUP('Salidas Pacientes'!$M546,Inventario!$A$2:$M$21,5,FALSE)),"",VLOOKUP('Salidas Pacientes'!$M546,Inventario!$A$2:$M$21,5,FALSE))</f>
        <v>Sanofi</v>
      </c>
      <c r="R546" s="17" t="str">
        <f>IF(ISERROR(VLOOKUP('Salidas Pacientes'!$M546,Inventario!$A$2:$M$21,6,FALSE)),"",VLOOKUP('Salidas Pacientes'!$M546,Inventario!$A$2:$M$21,6,FALSE))</f>
        <v>164992</v>
      </c>
      <c r="S546" s="101" t="s">
        <v>292</v>
      </c>
      <c r="T546" s="102" t="str">
        <f>IF(ISERROR(VLOOKUP('Salidas Pacientes'!$S546,Entradas!$H$1:$I$412,2,FALSE)),"",VLOOKUP('Salidas Pacientes'!$S546,Entradas!$H$1:$I$412,2,FALSE))</f>
        <v/>
      </c>
      <c r="U546" s="98"/>
      <c r="V546" s="98">
        <v>1</v>
      </c>
      <c r="W546" s="105"/>
    </row>
    <row r="547" spans="1:23" ht="15.75" hidden="1" customHeight="1" outlineLevel="1">
      <c r="A547" s="95">
        <v>44684</v>
      </c>
      <c r="B547" s="95" t="s">
        <v>276</v>
      </c>
      <c r="C547" s="98">
        <v>1232810147</v>
      </c>
      <c r="D547" s="17" t="str">
        <f>IF(ISERROR(VLOOKUP('Salidas Pacientes'!$C547,'BD Pacientes'!$A:I,2,FALSE)),"",VLOOKUP('Salidas Pacientes'!$C547,'BD Pacientes'!$A:I,2,FALSE))</f>
        <v>RC</v>
      </c>
      <c r="E547" s="16" t="str">
        <f>IF(ISERROR(VLOOKUP('Salidas Pacientes'!$C547,'BD Pacientes'!$A:I,3,FALSE)),"",VLOOKUP('Salidas Pacientes'!$C547,'BD Pacientes'!$A:I,3,FALSE))</f>
        <v>SOFIA ENCISO OALACIO</v>
      </c>
      <c r="F547" s="17" t="str">
        <f>IF(ISERROR(VLOOKUP('Salidas Pacientes'!$C547,'BD Pacientes'!$A:I,4,FALSE)),"",VLOOKUP('Salidas Pacientes'!$C547,'BD Pacientes'!$A:I,4,FALSE))</f>
        <v>F</v>
      </c>
      <c r="G547" s="95">
        <f>IF(ISERROR(VLOOKUP('Salidas Pacientes'!$C547,'BD Pacientes'!$A:I,5,FALSE)),"",VLOOKUP('Salidas Pacientes'!$C547,'BD Pacientes'!$A:I,5,FALSE))</f>
        <v>0</v>
      </c>
      <c r="H547" s="95" t="str">
        <f t="shared" ca="1" si="0"/>
        <v>123 año, 7 mes</v>
      </c>
      <c r="I547" s="97" t="str">
        <f>IF(ISERROR(VLOOKUP('Salidas Pacientes'!$C547,'BD Pacientes'!$A:$I,6,FALSE)),"",VLOOKUP('Salidas Pacientes'!$C547,'BD Pacientes'!$A:$I,6,FALSE))</f>
        <v>CALLE 58N #3HN-119</v>
      </c>
      <c r="J547" s="98">
        <f>IF(ISERROR(VLOOKUP('Salidas Pacientes'!$C547,'BD Pacientes'!$A:$I,7,FALSE)),"",VLOOKUP('Salidas Pacientes'!$C547,'BD Pacientes'!$A:$I,7,FALSE))</f>
        <v>0</v>
      </c>
      <c r="K547" s="99">
        <f>IF(ISERROR(VLOOKUP('Salidas Pacientes'!$C547,'BD Pacientes'!$A:$I,8,FALSE)),"",VLOOKUP('Salidas Pacientes'!$C547,'BD Pacientes'!$A:$I,8,FALSE))</f>
        <v>0</v>
      </c>
      <c r="L547" s="17">
        <f>IF(ISERROR(VLOOKUP('Salidas Pacientes'!$C547,'BD Pacientes'!$A:$I,9,FALSE)),"",VLOOKUP('Salidas Pacientes'!$C547,'BD Pacientes'!$A:$I,9,FALSE))</f>
        <v>0</v>
      </c>
      <c r="M547" s="17" t="s">
        <v>89</v>
      </c>
      <c r="N547" s="16" t="str">
        <f>IF(ISERROR(VLOOKUP('Salidas Pacientes'!$M547,Inventario!$A$2:$M$21,2,FALSE)),"",VLOOKUP('Salidas Pacientes'!$M547,Inventario!$A$2:$M$21,2,FALSE))</f>
        <v>Fluquadri</v>
      </c>
      <c r="O547" s="16" t="str">
        <f>IF(ISERROR(VLOOKUP('Salidas Pacientes'!$M547,Inventario!$A$2:$M$21,3,FALSE)),"",VLOOKUP('Salidas Pacientes'!$M547,Inventario!$A$2:$M$21,3,FALSE))</f>
        <v>Influenza</v>
      </c>
      <c r="P547" s="100" t="str">
        <f>IF(ISERROR(VLOOKUP('Salidas Pacientes'!$M547,Inventario!$A$2:$M$21,4,FALSE)),"",VLOOKUP('Salidas Pacientes'!$M547,Inventario!$A$2:$M$21,4,FALSE))</f>
        <v>IPS FARALLONES</v>
      </c>
      <c r="Q547" s="100" t="str">
        <f>IF(ISERROR(VLOOKUP('Salidas Pacientes'!$M547,Inventario!$A$2:$M$21,5,FALSE)),"",VLOOKUP('Salidas Pacientes'!$M547,Inventario!$A$2:$M$21,5,FALSE))</f>
        <v>Sanofi</v>
      </c>
      <c r="R547" s="17" t="str">
        <f>IF(ISERROR(VLOOKUP('Salidas Pacientes'!$M547,Inventario!$A$2:$M$21,6,FALSE)),"",VLOOKUP('Salidas Pacientes'!$M547,Inventario!$A$2:$M$21,6,FALSE))</f>
        <v>164992</v>
      </c>
      <c r="S547" s="101" t="s">
        <v>292</v>
      </c>
      <c r="T547" s="102" t="str">
        <f>IF(ISERROR(VLOOKUP('Salidas Pacientes'!$S547,Entradas!$H$1:$I$412,2,FALSE)),"",VLOOKUP('Salidas Pacientes'!$S547,Entradas!$H$1:$I$412,2,FALSE))</f>
        <v/>
      </c>
      <c r="U547" s="98"/>
      <c r="V547" s="98">
        <v>1</v>
      </c>
      <c r="W547" s="105"/>
    </row>
    <row r="548" spans="1:23" ht="15.75" hidden="1" customHeight="1" outlineLevel="1">
      <c r="A548" s="95">
        <v>44684</v>
      </c>
      <c r="B548" s="95" t="s">
        <v>276</v>
      </c>
      <c r="C548" s="98">
        <v>1232810147</v>
      </c>
      <c r="D548" s="17" t="str">
        <f>IF(ISERROR(VLOOKUP('Salidas Pacientes'!$C548,'BD Pacientes'!$A:I,2,FALSE)),"",VLOOKUP('Salidas Pacientes'!$C548,'BD Pacientes'!$A:I,2,FALSE))</f>
        <v>RC</v>
      </c>
      <c r="E548" s="16" t="str">
        <f>IF(ISERROR(VLOOKUP('Salidas Pacientes'!$C548,'BD Pacientes'!$A:I,3,FALSE)),"",VLOOKUP('Salidas Pacientes'!$C548,'BD Pacientes'!$A:I,3,FALSE))</f>
        <v>SOFIA ENCISO OALACIO</v>
      </c>
      <c r="F548" s="17" t="str">
        <f>IF(ISERROR(VLOOKUP('Salidas Pacientes'!$C548,'BD Pacientes'!$A:I,4,FALSE)),"",VLOOKUP('Salidas Pacientes'!$C548,'BD Pacientes'!$A:I,4,FALSE))</f>
        <v>F</v>
      </c>
      <c r="G548" s="95">
        <f>IF(ISERROR(VLOOKUP('Salidas Pacientes'!$C548,'BD Pacientes'!$A:I,5,FALSE)),"",VLOOKUP('Salidas Pacientes'!$C548,'BD Pacientes'!$A:I,5,FALSE))</f>
        <v>0</v>
      </c>
      <c r="H548" s="95" t="str">
        <f t="shared" ca="1" si="0"/>
        <v>123 año, 7 mes</v>
      </c>
      <c r="I548" s="97" t="str">
        <f>IF(ISERROR(VLOOKUP('Salidas Pacientes'!$C548,'BD Pacientes'!$A:$I,6,FALSE)),"",VLOOKUP('Salidas Pacientes'!$C548,'BD Pacientes'!$A:$I,6,FALSE))</f>
        <v>CALLE 58N #3HN-119</v>
      </c>
      <c r="J548" s="98">
        <f>IF(ISERROR(VLOOKUP('Salidas Pacientes'!$C548,'BD Pacientes'!$A:$I,7,FALSE)),"",VLOOKUP('Salidas Pacientes'!$C548,'BD Pacientes'!$A:$I,7,FALSE))</f>
        <v>0</v>
      </c>
      <c r="K548" s="99">
        <f>IF(ISERROR(VLOOKUP('Salidas Pacientes'!$C548,'BD Pacientes'!$A:$I,8,FALSE)),"",VLOOKUP('Salidas Pacientes'!$C548,'BD Pacientes'!$A:$I,8,FALSE))</f>
        <v>0</v>
      </c>
      <c r="L548" s="17">
        <f>IF(ISERROR(VLOOKUP('Salidas Pacientes'!$C548,'BD Pacientes'!$A:$I,9,FALSE)),"",VLOOKUP('Salidas Pacientes'!$C548,'BD Pacientes'!$A:$I,9,FALSE))</f>
        <v>0</v>
      </c>
      <c r="M548" s="17" t="s">
        <v>89</v>
      </c>
      <c r="N548" s="16" t="str">
        <f>IF(ISERROR(VLOOKUP('Salidas Pacientes'!$M548,Inventario!$A$2:$M$21,2,FALSE)),"",VLOOKUP('Salidas Pacientes'!$M548,Inventario!$A$2:$M$21,2,FALSE))</f>
        <v>Fluquadri</v>
      </c>
      <c r="O548" s="16" t="str">
        <f>IF(ISERROR(VLOOKUP('Salidas Pacientes'!$M548,Inventario!$A$2:$M$21,3,FALSE)),"",VLOOKUP('Salidas Pacientes'!$M548,Inventario!$A$2:$M$21,3,FALSE))</f>
        <v>Influenza</v>
      </c>
      <c r="P548" s="100" t="str">
        <f>IF(ISERROR(VLOOKUP('Salidas Pacientes'!$M548,Inventario!$A$2:$M$21,4,FALSE)),"",VLOOKUP('Salidas Pacientes'!$M548,Inventario!$A$2:$M$21,4,FALSE))</f>
        <v>IPS FARALLONES</v>
      </c>
      <c r="Q548" s="100" t="str">
        <f>IF(ISERROR(VLOOKUP('Salidas Pacientes'!$M548,Inventario!$A$2:$M$21,5,FALSE)),"",VLOOKUP('Salidas Pacientes'!$M548,Inventario!$A$2:$M$21,5,FALSE))</f>
        <v>Sanofi</v>
      </c>
      <c r="R548" s="17" t="str">
        <f>IF(ISERROR(VLOOKUP('Salidas Pacientes'!$M548,Inventario!$A$2:$M$21,6,FALSE)),"",VLOOKUP('Salidas Pacientes'!$M548,Inventario!$A$2:$M$21,6,FALSE))</f>
        <v>164992</v>
      </c>
      <c r="S548" s="101" t="s">
        <v>292</v>
      </c>
      <c r="T548" s="102" t="str">
        <f>IF(ISERROR(VLOOKUP('Salidas Pacientes'!$S548,Entradas!$H$1:$I$412,2,FALSE)),"",VLOOKUP('Salidas Pacientes'!$S548,Entradas!$H$1:$I$412,2,FALSE))</f>
        <v/>
      </c>
      <c r="U548" s="98"/>
      <c r="V548" s="98">
        <v>1</v>
      </c>
      <c r="W548" s="105"/>
    </row>
    <row r="549" spans="1:23" ht="15.75" hidden="1" customHeight="1" outlineLevel="1">
      <c r="A549" s="95">
        <v>44684</v>
      </c>
      <c r="B549" s="95" t="s">
        <v>276</v>
      </c>
      <c r="C549" s="98">
        <v>1141376398</v>
      </c>
      <c r="D549" s="17" t="str">
        <f>IF(ISERROR(VLOOKUP('Salidas Pacientes'!$C549,'BD Pacientes'!$A:I,2,FALSE)),"",VLOOKUP('Salidas Pacientes'!$C549,'BD Pacientes'!$A:I,2,FALSE))</f>
        <v>RC</v>
      </c>
      <c r="E549" s="16" t="str">
        <f>IF(ISERROR(VLOOKUP('Salidas Pacientes'!$C549,'BD Pacientes'!$A:I,3,FALSE)),"",VLOOKUP('Salidas Pacientes'!$C549,'BD Pacientes'!$A:I,3,FALSE))</f>
        <v>HANNA SUAREZ MURCIA</v>
      </c>
      <c r="F549" s="17" t="str">
        <f>IF(ISERROR(VLOOKUP('Salidas Pacientes'!$C549,'BD Pacientes'!$A:I,4,FALSE)),"",VLOOKUP('Salidas Pacientes'!$C549,'BD Pacientes'!$A:I,4,FALSE))</f>
        <v>F</v>
      </c>
      <c r="G549" s="95">
        <f>IF(ISERROR(VLOOKUP('Salidas Pacientes'!$C549,'BD Pacientes'!$A:I,5,FALSE)),"",VLOOKUP('Salidas Pacientes'!$C549,'BD Pacientes'!$A:I,5,FALSE))</f>
        <v>44404</v>
      </c>
      <c r="H549" s="95" t="str">
        <f t="shared" ca="1" si="0"/>
        <v>2 año, 0 mes</v>
      </c>
      <c r="I549" s="97" t="str">
        <f>IF(ISERROR(VLOOKUP('Salidas Pacientes'!$C549,'BD Pacientes'!$A:$I,6,FALSE)),"",VLOOKUP('Salidas Pacientes'!$C549,'BD Pacientes'!$A:$I,6,FALSE))</f>
        <v>AV 3EN #7 5N-15</v>
      </c>
      <c r="J549" s="98">
        <f>IF(ISERROR(VLOOKUP('Salidas Pacientes'!$C549,'BD Pacientes'!$A:$I,7,FALSE)),"",VLOOKUP('Salidas Pacientes'!$C549,'BD Pacientes'!$A:$I,7,FALSE))</f>
        <v>1030573450</v>
      </c>
      <c r="K549" s="99" t="str">
        <f>IF(ISERROR(VLOOKUP('Salidas Pacientes'!$C549,'BD Pacientes'!$A:$I,8,FALSE)),"",VLOOKUP('Salidas Pacientes'!$C549,'BD Pacientes'!$A:$I,8,FALSE))</f>
        <v>ESPERANZA MURCIA</v>
      </c>
      <c r="L549" s="17">
        <f>IF(ISERROR(VLOOKUP('Salidas Pacientes'!$C549,'BD Pacientes'!$A:$I,9,FALSE)),"",VLOOKUP('Salidas Pacientes'!$C549,'BD Pacientes'!$A:$I,9,FALSE))</f>
        <v>3143307711</v>
      </c>
      <c r="M549" s="17" t="s">
        <v>47</v>
      </c>
      <c r="N549" s="16" t="str">
        <f>IF(ISERROR(VLOOKUP('Salidas Pacientes'!$M549,Inventario!$A$2:$M$21,2,FALSE)),"",VLOOKUP('Salidas Pacientes'!$M549,Inventario!$A$2:$M$21,2,FALSE))</f>
        <v>Nimenrix</v>
      </c>
      <c r="O549" s="16" t="str">
        <f>IF(ISERROR(VLOOKUP('Salidas Pacientes'!$M549,Inventario!$A$2:$M$21,3,FALSE)),"",VLOOKUP('Salidas Pacientes'!$M549,Inventario!$A$2:$M$21,3,FALSE))</f>
        <v>Meningococo</v>
      </c>
      <c r="P549" s="100" t="str">
        <f>IF(ISERROR(VLOOKUP('Salidas Pacientes'!$M549,Inventario!$A$2:$M$21,4,FALSE)),"",VLOOKUP('Salidas Pacientes'!$M549,Inventario!$A$2:$M$21,4,FALSE))</f>
        <v>Cobo Medical</v>
      </c>
      <c r="Q549" s="100" t="str">
        <f>IF(ISERROR(VLOOKUP('Salidas Pacientes'!$M549,Inventario!$A$2:$M$21,5,FALSE)),"",VLOOKUP('Salidas Pacientes'!$M549,Inventario!$A$2:$M$21,5,FALSE))</f>
        <v>Pfizer</v>
      </c>
      <c r="R549" s="17" t="str">
        <f>IF(ISERROR(VLOOKUP('Salidas Pacientes'!$M549,Inventario!$A$2:$M$21,6,FALSE)),"",VLOOKUP('Salidas Pacientes'!$M549,Inventario!$A$2:$M$21,6,FALSE))</f>
        <v>3904</v>
      </c>
      <c r="S549" s="101" t="s">
        <v>173</v>
      </c>
      <c r="T549" s="102">
        <f>IF(ISERROR(VLOOKUP('Salidas Pacientes'!$S549,Entradas!$H$1:$I$412,2,FALSE)),"",VLOOKUP('Salidas Pacientes'!$S549,Entradas!$H$1:$I$412,2,FALSE))</f>
        <v>45077</v>
      </c>
      <c r="U549" s="98"/>
      <c r="V549" s="98">
        <v>1</v>
      </c>
      <c r="W549" s="105"/>
    </row>
    <row r="550" spans="1:23" ht="15.75" hidden="1" customHeight="1" outlineLevel="1">
      <c r="A550" s="95">
        <v>44684</v>
      </c>
      <c r="B550" s="95" t="s">
        <v>276</v>
      </c>
      <c r="C550" s="98">
        <v>1141376398</v>
      </c>
      <c r="D550" s="17" t="str">
        <f>IF(ISERROR(VLOOKUP('Salidas Pacientes'!$C550,'BD Pacientes'!$A:I,2,FALSE)),"",VLOOKUP('Salidas Pacientes'!$C550,'BD Pacientes'!$A:I,2,FALSE))</f>
        <v>RC</v>
      </c>
      <c r="E550" s="16" t="str">
        <f>IF(ISERROR(VLOOKUP('Salidas Pacientes'!$C550,'BD Pacientes'!$A:I,3,FALSE)),"",VLOOKUP('Salidas Pacientes'!$C550,'BD Pacientes'!$A:I,3,FALSE))</f>
        <v>HANNA SUAREZ MURCIA</v>
      </c>
      <c r="F550" s="17" t="str">
        <f>IF(ISERROR(VLOOKUP('Salidas Pacientes'!$C550,'BD Pacientes'!$A:I,4,FALSE)),"",VLOOKUP('Salidas Pacientes'!$C550,'BD Pacientes'!$A:I,4,FALSE))</f>
        <v>F</v>
      </c>
      <c r="G550" s="95">
        <f>IF(ISERROR(VLOOKUP('Salidas Pacientes'!$C550,'BD Pacientes'!$A:I,5,FALSE)),"",VLOOKUP('Salidas Pacientes'!$C550,'BD Pacientes'!$A:I,5,FALSE))</f>
        <v>44404</v>
      </c>
      <c r="H550" s="95" t="str">
        <f t="shared" ca="1" si="0"/>
        <v>2 año, 0 mes</v>
      </c>
      <c r="I550" s="97" t="str">
        <f>IF(ISERROR(VLOOKUP('Salidas Pacientes'!$C550,'BD Pacientes'!$A:$I,6,FALSE)),"",VLOOKUP('Salidas Pacientes'!$C550,'BD Pacientes'!$A:$I,6,FALSE))</f>
        <v>AV 3EN #7 5N-15</v>
      </c>
      <c r="J550" s="98">
        <f>IF(ISERROR(VLOOKUP('Salidas Pacientes'!$C550,'BD Pacientes'!$A:$I,7,FALSE)),"",VLOOKUP('Salidas Pacientes'!$C550,'BD Pacientes'!$A:$I,7,FALSE))</f>
        <v>1030573450</v>
      </c>
      <c r="K550" s="99" t="str">
        <f>IF(ISERROR(VLOOKUP('Salidas Pacientes'!$C550,'BD Pacientes'!$A:$I,8,FALSE)),"",VLOOKUP('Salidas Pacientes'!$C550,'BD Pacientes'!$A:$I,8,FALSE))</f>
        <v>ESPERANZA MURCIA</v>
      </c>
      <c r="L550" s="17">
        <f>IF(ISERROR(VLOOKUP('Salidas Pacientes'!$C550,'BD Pacientes'!$A:$I,9,FALSE)),"",VLOOKUP('Salidas Pacientes'!$C550,'BD Pacientes'!$A:$I,9,FALSE))</f>
        <v>3143307711</v>
      </c>
      <c r="M550" s="17" t="s">
        <v>47</v>
      </c>
      <c r="N550" s="16" t="str">
        <f>IF(ISERROR(VLOOKUP('Salidas Pacientes'!$M550,Inventario!$A$2:$M$21,2,FALSE)),"",VLOOKUP('Salidas Pacientes'!$M550,Inventario!$A$2:$M$21,2,FALSE))</f>
        <v>Nimenrix</v>
      </c>
      <c r="O550" s="16" t="str">
        <f>IF(ISERROR(VLOOKUP('Salidas Pacientes'!$M550,Inventario!$A$2:$M$21,3,FALSE)),"",VLOOKUP('Salidas Pacientes'!$M550,Inventario!$A$2:$M$21,3,FALSE))</f>
        <v>Meningococo</v>
      </c>
      <c r="P550" s="100" t="str">
        <f>IF(ISERROR(VLOOKUP('Salidas Pacientes'!$M550,Inventario!$A$2:$M$21,4,FALSE)),"",VLOOKUP('Salidas Pacientes'!$M550,Inventario!$A$2:$M$21,4,FALSE))</f>
        <v>Cobo Medical</v>
      </c>
      <c r="Q550" s="100" t="str">
        <f>IF(ISERROR(VLOOKUP('Salidas Pacientes'!$M550,Inventario!$A$2:$M$21,5,FALSE)),"",VLOOKUP('Salidas Pacientes'!$M550,Inventario!$A$2:$M$21,5,FALSE))</f>
        <v>Pfizer</v>
      </c>
      <c r="R550" s="17" t="str">
        <f>IF(ISERROR(VLOOKUP('Salidas Pacientes'!$M550,Inventario!$A$2:$M$21,6,FALSE)),"",VLOOKUP('Salidas Pacientes'!$M550,Inventario!$A$2:$M$21,6,FALSE))</f>
        <v>3904</v>
      </c>
      <c r="S550" s="101" t="s">
        <v>173</v>
      </c>
      <c r="T550" s="102">
        <f>IF(ISERROR(VLOOKUP('Salidas Pacientes'!$S550,Entradas!$H$1:$I$412,2,FALSE)),"",VLOOKUP('Salidas Pacientes'!$S550,Entradas!$H$1:$I$412,2,FALSE))</f>
        <v>45077</v>
      </c>
      <c r="U550" s="98"/>
      <c r="V550" s="98">
        <v>1</v>
      </c>
      <c r="W550" s="105"/>
    </row>
    <row r="551" spans="1:23" ht="15.75" hidden="1" customHeight="1" outlineLevel="1">
      <c r="A551" s="95">
        <v>44685</v>
      </c>
      <c r="B551" s="95" t="s">
        <v>276</v>
      </c>
      <c r="C551" s="98">
        <v>1150696359</v>
      </c>
      <c r="D551" s="17" t="str">
        <f>IF(ISERROR(VLOOKUP('Salidas Pacientes'!$C551,'BD Pacientes'!$A:I,2,FALSE)),"",VLOOKUP('Salidas Pacientes'!$C551,'BD Pacientes'!$A:I,2,FALSE))</f>
        <v>RC</v>
      </c>
      <c r="E551" s="16" t="str">
        <f>IF(ISERROR(VLOOKUP('Salidas Pacientes'!$C551,'BD Pacientes'!$A:I,3,FALSE)),"",VLOOKUP('Salidas Pacientes'!$C551,'BD Pacientes'!$A:I,3,FALSE))</f>
        <v>JACOBO ALFARO GARCIA</v>
      </c>
      <c r="F551" s="17" t="str">
        <f>IF(ISERROR(VLOOKUP('Salidas Pacientes'!$C551,'BD Pacientes'!$A:I,4,FALSE)),"",VLOOKUP('Salidas Pacientes'!$C551,'BD Pacientes'!$A:I,4,FALSE))</f>
        <v>M</v>
      </c>
      <c r="G551" s="95">
        <f>IF(ISERROR(VLOOKUP('Salidas Pacientes'!$C551,'BD Pacientes'!$A:I,5,FALSE)),"",VLOOKUP('Salidas Pacientes'!$C551,'BD Pacientes'!$A:I,5,FALSE))</f>
        <v>0</v>
      </c>
      <c r="H551" s="95" t="str">
        <f t="shared" ca="1" si="0"/>
        <v>123 año, 7 mes</v>
      </c>
      <c r="I551" s="97" t="str">
        <f>IF(ISERROR(VLOOKUP('Salidas Pacientes'!$C551,'BD Pacientes'!$A:$I,6,FALSE)),"",VLOOKUP('Salidas Pacientes'!$C551,'BD Pacientes'!$A:$I,6,FALSE))</f>
        <v>CALLE 13E # 68-90</v>
      </c>
      <c r="J551" s="98">
        <f>IF(ISERROR(VLOOKUP('Salidas Pacientes'!$C551,'BD Pacientes'!$A:$I,7,FALSE)),"",VLOOKUP('Salidas Pacientes'!$C551,'BD Pacientes'!$A:$I,7,FALSE))</f>
        <v>0</v>
      </c>
      <c r="K551" s="99">
        <f>IF(ISERROR(VLOOKUP('Salidas Pacientes'!$C551,'BD Pacientes'!$A:$I,8,FALSE)),"",VLOOKUP('Salidas Pacientes'!$C551,'BD Pacientes'!$A:$I,8,FALSE))</f>
        <v>0</v>
      </c>
      <c r="L551" s="17">
        <f>IF(ISERROR(VLOOKUP('Salidas Pacientes'!$C551,'BD Pacientes'!$A:$I,9,FALSE)),"",VLOOKUP('Salidas Pacientes'!$C551,'BD Pacientes'!$A:$I,9,FALSE))</f>
        <v>0</v>
      </c>
      <c r="M551" s="17" t="s">
        <v>47</v>
      </c>
      <c r="N551" s="16" t="str">
        <f>IF(ISERROR(VLOOKUP('Salidas Pacientes'!$M551,Inventario!$A$2:$M$21,2,FALSE)),"",VLOOKUP('Salidas Pacientes'!$M551,Inventario!$A$2:$M$21,2,FALSE))</f>
        <v>Nimenrix</v>
      </c>
      <c r="O551" s="16" t="str">
        <f>IF(ISERROR(VLOOKUP('Salidas Pacientes'!$M551,Inventario!$A$2:$M$21,3,FALSE)),"",VLOOKUP('Salidas Pacientes'!$M551,Inventario!$A$2:$M$21,3,FALSE))</f>
        <v>Meningococo</v>
      </c>
      <c r="P551" s="100" t="str">
        <f>IF(ISERROR(VLOOKUP('Salidas Pacientes'!$M551,Inventario!$A$2:$M$21,4,FALSE)),"",VLOOKUP('Salidas Pacientes'!$M551,Inventario!$A$2:$M$21,4,FALSE))</f>
        <v>Cobo Medical</v>
      </c>
      <c r="Q551" s="100" t="str">
        <f>IF(ISERROR(VLOOKUP('Salidas Pacientes'!$M551,Inventario!$A$2:$M$21,5,FALSE)),"",VLOOKUP('Salidas Pacientes'!$M551,Inventario!$A$2:$M$21,5,FALSE))</f>
        <v>Pfizer</v>
      </c>
      <c r="R551" s="17" t="str">
        <f>IF(ISERROR(VLOOKUP('Salidas Pacientes'!$M551,Inventario!$A$2:$M$21,6,FALSE)),"",VLOOKUP('Salidas Pacientes'!$M551,Inventario!$A$2:$M$21,6,FALSE))</f>
        <v>3904</v>
      </c>
      <c r="S551" s="101" t="s">
        <v>173</v>
      </c>
      <c r="T551" s="102">
        <f>IF(ISERROR(VLOOKUP('Salidas Pacientes'!$S551,Entradas!$H$1:$I$412,2,FALSE)),"",VLOOKUP('Salidas Pacientes'!$S551,Entradas!$H$1:$I$412,2,FALSE))</f>
        <v>45077</v>
      </c>
      <c r="U551" s="98"/>
      <c r="V551" s="98">
        <v>1</v>
      </c>
      <c r="W551" s="105"/>
    </row>
    <row r="552" spans="1:23" ht="15.75" hidden="1" customHeight="1" outlineLevel="1">
      <c r="A552" s="95">
        <v>44685</v>
      </c>
      <c r="B552" s="95" t="s">
        <v>276</v>
      </c>
      <c r="C552" s="98">
        <v>1150696359</v>
      </c>
      <c r="D552" s="17" t="str">
        <f>IF(ISERROR(VLOOKUP('Salidas Pacientes'!$C552,'BD Pacientes'!$A:I,2,FALSE)),"",VLOOKUP('Salidas Pacientes'!$C552,'BD Pacientes'!$A:I,2,FALSE))</f>
        <v>RC</v>
      </c>
      <c r="E552" s="16" t="str">
        <f>IF(ISERROR(VLOOKUP('Salidas Pacientes'!$C552,'BD Pacientes'!$A:I,3,FALSE)),"",VLOOKUP('Salidas Pacientes'!$C552,'BD Pacientes'!$A:I,3,FALSE))</f>
        <v>JACOBO ALFARO GARCIA</v>
      </c>
      <c r="F552" s="17" t="str">
        <f>IF(ISERROR(VLOOKUP('Salidas Pacientes'!$C552,'BD Pacientes'!$A:I,4,FALSE)),"",VLOOKUP('Salidas Pacientes'!$C552,'BD Pacientes'!$A:I,4,FALSE))</f>
        <v>M</v>
      </c>
      <c r="G552" s="95">
        <f>IF(ISERROR(VLOOKUP('Salidas Pacientes'!$C552,'BD Pacientes'!$A:I,5,FALSE)),"",VLOOKUP('Salidas Pacientes'!$C552,'BD Pacientes'!$A:I,5,FALSE))</f>
        <v>0</v>
      </c>
      <c r="H552" s="95" t="str">
        <f t="shared" ca="1" si="0"/>
        <v>123 año, 7 mes</v>
      </c>
      <c r="I552" s="97" t="str">
        <f>IF(ISERROR(VLOOKUP('Salidas Pacientes'!$C552,'BD Pacientes'!$A:$I,6,FALSE)),"",VLOOKUP('Salidas Pacientes'!$C552,'BD Pacientes'!$A:$I,6,FALSE))</f>
        <v>CALLE 13E # 68-90</v>
      </c>
      <c r="J552" s="98">
        <f>IF(ISERROR(VLOOKUP('Salidas Pacientes'!$C552,'BD Pacientes'!$A:$I,7,FALSE)),"",VLOOKUP('Salidas Pacientes'!$C552,'BD Pacientes'!$A:$I,7,FALSE))</f>
        <v>0</v>
      </c>
      <c r="K552" s="99">
        <f>IF(ISERROR(VLOOKUP('Salidas Pacientes'!$C552,'BD Pacientes'!$A:$I,8,FALSE)),"",VLOOKUP('Salidas Pacientes'!$C552,'BD Pacientes'!$A:$I,8,FALSE))</f>
        <v>0</v>
      </c>
      <c r="L552" s="17">
        <f>IF(ISERROR(VLOOKUP('Salidas Pacientes'!$C552,'BD Pacientes'!$A:$I,9,FALSE)),"",VLOOKUP('Salidas Pacientes'!$C552,'BD Pacientes'!$A:$I,9,FALSE))</f>
        <v>0</v>
      </c>
      <c r="M552" s="17" t="s">
        <v>47</v>
      </c>
      <c r="N552" s="16" t="str">
        <f>IF(ISERROR(VLOOKUP('Salidas Pacientes'!$M552,Inventario!$A$2:$M$21,2,FALSE)),"",VLOOKUP('Salidas Pacientes'!$M552,Inventario!$A$2:$M$21,2,FALSE))</f>
        <v>Nimenrix</v>
      </c>
      <c r="O552" s="16" t="str">
        <f>IF(ISERROR(VLOOKUP('Salidas Pacientes'!$M552,Inventario!$A$2:$M$21,3,FALSE)),"",VLOOKUP('Salidas Pacientes'!$M552,Inventario!$A$2:$M$21,3,FALSE))</f>
        <v>Meningococo</v>
      </c>
      <c r="P552" s="100" t="str">
        <f>IF(ISERROR(VLOOKUP('Salidas Pacientes'!$M552,Inventario!$A$2:$M$21,4,FALSE)),"",VLOOKUP('Salidas Pacientes'!$M552,Inventario!$A$2:$M$21,4,FALSE))</f>
        <v>Cobo Medical</v>
      </c>
      <c r="Q552" s="100" t="str">
        <f>IF(ISERROR(VLOOKUP('Salidas Pacientes'!$M552,Inventario!$A$2:$M$21,5,FALSE)),"",VLOOKUP('Salidas Pacientes'!$M552,Inventario!$A$2:$M$21,5,FALSE))</f>
        <v>Pfizer</v>
      </c>
      <c r="R552" s="17" t="str">
        <f>IF(ISERROR(VLOOKUP('Salidas Pacientes'!$M552,Inventario!$A$2:$M$21,6,FALSE)),"",VLOOKUP('Salidas Pacientes'!$M552,Inventario!$A$2:$M$21,6,FALSE))</f>
        <v>3904</v>
      </c>
      <c r="S552" s="101" t="s">
        <v>173</v>
      </c>
      <c r="T552" s="102">
        <f>IF(ISERROR(VLOOKUP('Salidas Pacientes'!$S552,Entradas!$H$1:$I$412,2,FALSE)),"",VLOOKUP('Salidas Pacientes'!$S552,Entradas!$H$1:$I$412,2,FALSE))</f>
        <v>45077</v>
      </c>
      <c r="U552" s="98"/>
      <c r="V552" s="98">
        <v>1</v>
      </c>
      <c r="W552" s="105"/>
    </row>
    <row r="553" spans="1:23" ht="15.75" hidden="1" customHeight="1" outlineLevel="1">
      <c r="A553" s="95">
        <v>44686</v>
      </c>
      <c r="B553" s="95" t="s">
        <v>276</v>
      </c>
      <c r="C553" s="98">
        <v>1109573739</v>
      </c>
      <c r="D553" s="17" t="str">
        <f>IF(ISERROR(VLOOKUP('Salidas Pacientes'!$C553,'BD Pacientes'!$A:I,2,FALSE)),"",VLOOKUP('Salidas Pacientes'!$C553,'BD Pacientes'!$A:I,2,FALSE))</f>
        <v>RC</v>
      </c>
      <c r="E553" s="16" t="str">
        <f>IF(ISERROR(VLOOKUP('Salidas Pacientes'!$C553,'BD Pacientes'!$A:I,3,FALSE)),"",VLOOKUP('Salidas Pacientes'!$C553,'BD Pacientes'!$A:I,3,FALSE))</f>
        <v>LUIS MANUEL ESPINOSA GALINDO</v>
      </c>
      <c r="F553" s="17" t="str">
        <f>IF(ISERROR(VLOOKUP('Salidas Pacientes'!$C553,'BD Pacientes'!$A:I,4,FALSE)),"",VLOOKUP('Salidas Pacientes'!$C553,'BD Pacientes'!$A:I,4,FALSE))</f>
        <v>M</v>
      </c>
      <c r="G553" s="95">
        <f>IF(ISERROR(VLOOKUP('Salidas Pacientes'!$C553,'BD Pacientes'!$A:I,5,FALSE)),"",VLOOKUP('Salidas Pacientes'!$C553,'BD Pacientes'!$A:I,5,FALSE))</f>
        <v>44596</v>
      </c>
      <c r="H553" s="95" t="str">
        <f t="shared" ca="1" si="0"/>
        <v>1 año, 6 mes</v>
      </c>
      <c r="I553" s="97" t="str">
        <f>IF(ISERROR(VLOOKUP('Salidas Pacientes'!$C553,'BD Pacientes'!$A:$I,6,FALSE)),"",VLOOKUP('Salidas Pacientes'!$C553,'BD Pacientes'!$A:$I,6,FALSE))</f>
        <v>CALLE 3 # 71-05</v>
      </c>
      <c r="J553" s="98">
        <f>IF(ISERROR(VLOOKUP('Salidas Pacientes'!$C553,'BD Pacientes'!$A:$I,7,FALSE)),"",VLOOKUP('Salidas Pacientes'!$C553,'BD Pacientes'!$A:$I,7,FALSE))</f>
        <v>1144028853</v>
      </c>
      <c r="K553" s="99" t="str">
        <f>IF(ISERROR(VLOOKUP('Salidas Pacientes'!$C553,'BD Pacientes'!$A:$I,8,FALSE)),"",VLOOKUP('Salidas Pacientes'!$C553,'BD Pacientes'!$A:$I,8,FALSE))</f>
        <v>VANESSA GALINDO</v>
      </c>
      <c r="L553" s="17">
        <f>IF(ISERROR(VLOOKUP('Salidas Pacientes'!$C553,'BD Pacientes'!$A:$I,9,FALSE)),"",VLOOKUP('Salidas Pacientes'!$C553,'BD Pacientes'!$A:$I,9,FALSE))</f>
        <v>3176525687</v>
      </c>
      <c r="M553" s="17" t="s">
        <v>47</v>
      </c>
      <c r="N553" s="16" t="str">
        <f>IF(ISERROR(VLOOKUP('Salidas Pacientes'!$M553,Inventario!$A$2:$M$21,2,FALSE)),"",VLOOKUP('Salidas Pacientes'!$M553,Inventario!$A$2:$M$21,2,FALSE))</f>
        <v>Nimenrix</v>
      </c>
      <c r="O553" s="16" t="str">
        <f>IF(ISERROR(VLOOKUP('Salidas Pacientes'!$M553,Inventario!$A$2:$M$21,3,FALSE)),"",VLOOKUP('Salidas Pacientes'!$M553,Inventario!$A$2:$M$21,3,FALSE))</f>
        <v>Meningococo</v>
      </c>
      <c r="P553" s="100" t="str">
        <f>IF(ISERROR(VLOOKUP('Salidas Pacientes'!$M553,Inventario!$A$2:$M$21,4,FALSE)),"",VLOOKUP('Salidas Pacientes'!$M553,Inventario!$A$2:$M$21,4,FALSE))</f>
        <v>Cobo Medical</v>
      </c>
      <c r="Q553" s="100" t="str">
        <f>IF(ISERROR(VLOOKUP('Salidas Pacientes'!$M553,Inventario!$A$2:$M$21,5,FALSE)),"",VLOOKUP('Salidas Pacientes'!$M553,Inventario!$A$2:$M$21,5,FALSE))</f>
        <v>Pfizer</v>
      </c>
      <c r="R553" s="17" t="str">
        <f>IF(ISERROR(VLOOKUP('Salidas Pacientes'!$M553,Inventario!$A$2:$M$21,6,FALSE)),"",VLOOKUP('Salidas Pacientes'!$M553,Inventario!$A$2:$M$21,6,FALSE))</f>
        <v>3904</v>
      </c>
      <c r="S553" s="101" t="s">
        <v>173</v>
      </c>
      <c r="T553" s="102">
        <f>IF(ISERROR(VLOOKUP('Salidas Pacientes'!$S553,Entradas!$H$1:$I$412,2,FALSE)),"",VLOOKUP('Salidas Pacientes'!$S553,Entradas!$H$1:$I$412,2,FALSE))</f>
        <v>45077</v>
      </c>
      <c r="U553" s="98"/>
      <c r="V553" s="98">
        <v>1</v>
      </c>
      <c r="W553" s="105"/>
    </row>
    <row r="554" spans="1:23" ht="15.75" hidden="1" customHeight="1" outlineLevel="1">
      <c r="A554" s="95">
        <v>44686</v>
      </c>
      <c r="B554" s="95" t="s">
        <v>276</v>
      </c>
      <c r="C554" s="98">
        <v>1109573739</v>
      </c>
      <c r="D554" s="17" t="str">
        <f>IF(ISERROR(VLOOKUP('Salidas Pacientes'!$C554,'BD Pacientes'!$A:I,2,FALSE)),"",VLOOKUP('Salidas Pacientes'!$C554,'BD Pacientes'!$A:I,2,FALSE))</f>
        <v>RC</v>
      </c>
      <c r="E554" s="16" t="str">
        <f>IF(ISERROR(VLOOKUP('Salidas Pacientes'!$C554,'BD Pacientes'!$A:I,3,FALSE)),"",VLOOKUP('Salidas Pacientes'!$C554,'BD Pacientes'!$A:I,3,FALSE))</f>
        <v>LUIS MANUEL ESPINOSA GALINDO</v>
      </c>
      <c r="F554" s="17" t="str">
        <f>IF(ISERROR(VLOOKUP('Salidas Pacientes'!$C554,'BD Pacientes'!$A:I,4,FALSE)),"",VLOOKUP('Salidas Pacientes'!$C554,'BD Pacientes'!$A:I,4,FALSE))</f>
        <v>M</v>
      </c>
      <c r="G554" s="95">
        <f>IF(ISERROR(VLOOKUP('Salidas Pacientes'!$C554,'BD Pacientes'!$A:I,5,FALSE)),"",VLOOKUP('Salidas Pacientes'!$C554,'BD Pacientes'!$A:I,5,FALSE))</f>
        <v>44596</v>
      </c>
      <c r="H554" s="95" t="str">
        <f t="shared" ca="1" si="0"/>
        <v>1 año, 6 mes</v>
      </c>
      <c r="I554" s="97" t="str">
        <f>IF(ISERROR(VLOOKUP('Salidas Pacientes'!$C554,'BD Pacientes'!$A:$I,6,FALSE)),"",VLOOKUP('Salidas Pacientes'!$C554,'BD Pacientes'!$A:$I,6,FALSE))</f>
        <v>CALLE 3 # 71-05</v>
      </c>
      <c r="J554" s="98">
        <f>IF(ISERROR(VLOOKUP('Salidas Pacientes'!$C554,'BD Pacientes'!$A:$I,7,FALSE)),"",VLOOKUP('Salidas Pacientes'!$C554,'BD Pacientes'!$A:$I,7,FALSE))</f>
        <v>1144028853</v>
      </c>
      <c r="K554" s="99" t="str">
        <f>IF(ISERROR(VLOOKUP('Salidas Pacientes'!$C554,'BD Pacientes'!$A:$I,8,FALSE)),"",VLOOKUP('Salidas Pacientes'!$C554,'BD Pacientes'!$A:$I,8,FALSE))</f>
        <v>VANESSA GALINDO</v>
      </c>
      <c r="L554" s="17">
        <f>IF(ISERROR(VLOOKUP('Salidas Pacientes'!$C554,'BD Pacientes'!$A:$I,9,FALSE)),"",VLOOKUP('Salidas Pacientes'!$C554,'BD Pacientes'!$A:$I,9,FALSE))</f>
        <v>3176525687</v>
      </c>
      <c r="M554" s="17" t="s">
        <v>47</v>
      </c>
      <c r="N554" s="16" t="str">
        <f>IF(ISERROR(VLOOKUP('Salidas Pacientes'!$M554,Inventario!$A$2:$M$21,2,FALSE)),"",VLOOKUP('Salidas Pacientes'!$M554,Inventario!$A$2:$M$21,2,FALSE))</f>
        <v>Nimenrix</v>
      </c>
      <c r="O554" s="16" t="str">
        <f>IF(ISERROR(VLOOKUP('Salidas Pacientes'!$M554,Inventario!$A$2:$M$21,3,FALSE)),"",VLOOKUP('Salidas Pacientes'!$M554,Inventario!$A$2:$M$21,3,FALSE))</f>
        <v>Meningococo</v>
      </c>
      <c r="P554" s="100" t="str">
        <f>IF(ISERROR(VLOOKUP('Salidas Pacientes'!$M554,Inventario!$A$2:$M$21,4,FALSE)),"",VLOOKUP('Salidas Pacientes'!$M554,Inventario!$A$2:$M$21,4,FALSE))</f>
        <v>Cobo Medical</v>
      </c>
      <c r="Q554" s="100" t="str">
        <f>IF(ISERROR(VLOOKUP('Salidas Pacientes'!$M554,Inventario!$A$2:$M$21,5,FALSE)),"",VLOOKUP('Salidas Pacientes'!$M554,Inventario!$A$2:$M$21,5,FALSE))</f>
        <v>Pfizer</v>
      </c>
      <c r="R554" s="17" t="str">
        <f>IF(ISERROR(VLOOKUP('Salidas Pacientes'!$M554,Inventario!$A$2:$M$21,6,FALSE)),"",VLOOKUP('Salidas Pacientes'!$M554,Inventario!$A$2:$M$21,6,FALSE))</f>
        <v>3904</v>
      </c>
      <c r="S554" s="101" t="s">
        <v>173</v>
      </c>
      <c r="T554" s="102">
        <f>IF(ISERROR(VLOOKUP('Salidas Pacientes'!$S554,Entradas!$H$1:$I$412,2,FALSE)),"",VLOOKUP('Salidas Pacientes'!$S554,Entradas!$H$1:$I$412,2,FALSE))</f>
        <v>45077</v>
      </c>
      <c r="U554" s="98"/>
      <c r="V554" s="98">
        <v>1</v>
      </c>
      <c r="W554" s="105"/>
    </row>
    <row r="555" spans="1:23" ht="15.75" hidden="1" customHeight="1" outlineLevel="1">
      <c r="A555" s="95">
        <v>44686</v>
      </c>
      <c r="B555" s="95" t="s">
        <v>276</v>
      </c>
      <c r="C555" s="98">
        <v>1112068495</v>
      </c>
      <c r="D555" s="17" t="str">
        <f>IF(ISERROR(VLOOKUP('Salidas Pacientes'!$C555,'BD Pacientes'!$A:I,2,FALSE)),"",VLOOKUP('Salidas Pacientes'!$C555,'BD Pacientes'!$A:I,2,FALSE))</f>
        <v>RC</v>
      </c>
      <c r="E555" s="16" t="str">
        <f>IF(ISERROR(VLOOKUP('Salidas Pacientes'!$C555,'BD Pacientes'!$A:I,3,FALSE)),"",VLOOKUP('Salidas Pacientes'!$C555,'BD Pacientes'!$A:I,3,FALSE))</f>
        <v>JUAN DAVID ZAPATA ORTIZ</v>
      </c>
      <c r="F555" s="17" t="str">
        <f>IF(ISERROR(VLOOKUP('Salidas Pacientes'!$C555,'BD Pacientes'!$A:I,4,FALSE)),"",VLOOKUP('Salidas Pacientes'!$C555,'BD Pacientes'!$A:I,4,FALSE))</f>
        <v>M</v>
      </c>
      <c r="G555" s="95">
        <f>IF(ISERROR(VLOOKUP('Salidas Pacientes'!$C555,'BD Pacientes'!$A:I,5,FALSE)),"",VLOOKUP('Salidas Pacientes'!$C555,'BD Pacientes'!$A:I,5,FALSE))</f>
        <v>0</v>
      </c>
      <c r="H555" s="95" t="str">
        <f t="shared" ca="1" si="0"/>
        <v>123 año, 7 mes</v>
      </c>
      <c r="I555" s="97" t="str">
        <f>IF(ISERROR(VLOOKUP('Salidas Pacientes'!$C555,'BD Pacientes'!$A:$I,6,FALSE)),"",VLOOKUP('Salidas Pacientes'!$C555,'BD Pacientes'!$A:$I,6,FALSE))</f>
        <v>AV 4BN # 58-62</v>
      </c>
      <c r="J555" s="98">
        <f>IF(ISERROR(VLOOKUP('Salidas Pacientes'!$C555,'BD Pacientes'!$A:$I,7,FALSE)),"",VLOOKUP('Salidas Pacientes'!$C555,'BD Pacientes'!$A:$I,7,FALSE))</f>
        <v>0</v>
      </c>
      <c r="K555" s="99">
        <f>IF(ISERROR(VLOOKUP('Salidas Pacientes'!$C555,'BD Pacientes'!$A:$I,8,FALSE)),"",VLOOKUP('Salidas Pacientes'!$C555,'BD Pacientes'!$A:$I,8,FALSE))</f>
        <v>0</v>
      </c>
      <c r="L555" s="17">
        <f>IF(ISERROR(VLOOKUP('Salidas Pacientes'!$C555,'BD Pacientes'!$A:$I,9,FALSE)),"",VLOOKUP('Salidas Pacientes'!$C555,'BD Pacientes'!$A:$I,9,FALSE))</f>
        <v>0</v>
      </c>
      <c r="M555" s="17" t="s">
        <v>89</v>
      </c>
      <c r="N555" s="16" t="str">
        <f>IF(ISERROR(VLOOKUP('Salidas Pacientes'!$M555,Inventario!$A$2:$M$21,2,FALSE)),"",VLOOKUP('Salidas Pacientes'!$M555,Inventario!$A$2:$M$21,2,FALSE))</f>
        <v>Fluquadri</v>
      </c>
      <c r="O555" s="16" t="str">
        <f>IF(ISERROR(VLOOKUP('Salidas Pacientes'!$M555,Inventario!$A$2:$M$21,3,FALSE)),"",VLOOKUP('Salidas Pacientes'!$M555,Inventario!$A$2:$M$21,3,FALSE))</f>
        <v>Influenza</v>
      </c>
      <c r="P555" s="100" t="str">
        <f>IF(ISERROR(VLOOKUP('Salidas Pacientes'!$M555,Inventario!$A$2:$M$21,4,FALSE)),"",VLOOKUP('Salidas Pacientes'!$M555,Inventario!$A$2:$M$21,4,FALSE))</f>
        <v>IPS FARALLONES</v>
      </c>
      <c r="Q555" s="100" t="str">
        <f>IF(ISERROR(VLOOKUP('Salidas Pacientes'!$M555,Inventario!$A$2:$M$21,5,FALSE)),"",VLOOKUP('Salidas Pacientes'!$M555,Inventario!$A$2:$M$21,5,FALSE))</f>
        <v>Sanofi</v>
      </c>
      <c r="R555" s="17" t="str">
        <f>IF(ISERROR(VLOOKUP('Salidas Pacientes'!$M555,Inventario!$A$2:$M$21,6,FALSE)),"",VLOOKUP('Salidas Pacientes'!$M555,Inventario!$A$2:$M$21,6,FALSE))</f>
        <v>164992</v>
      </c>
      <c r="S555" s="101" t="s">
        <v>292</v>
      </c>
      <c r="T555" s="102" t="str">
        <f>IF(ISERROR(VLOOKUP('Salidas Pacientes'!$S555,Entradas!$H$1:$I$412,2,FALSE)),"",VLOOKUP('Salidas Pacientes'!$S555,Entradas!$H$1:$I$412,2,FALSE))</f>
        <v/>
      </c>
      <c r="U555" s="98"/>
      <c r="V555" s="98">
        <v>1</v>
      </c>
      <c r="W555" s="105"/>
    </row>
    <row r="556" spans="1:23" ht="15.75" hidden="1" customHeight="1" outlineLevel="1">
      <c r="A556" s="95">
        <v>44686</v>
      </c>
      <c r="B556" s="95" t="s">
        <v>276</v>
      </c>
      <c r="C556" s="98">
        <v>1112068495</v>
      </c>
      <c r="D556" s="17" t="str">
        <f>IF(ISERROR(VLOOKUP('Salidas Pacientes'!$C556,'BD Pacientes'!$A:I,2,FALSE)),"",VLOOKUP('Salidas Pacientes'!$C556,'BD Pacientes'!$A:I,2,FALSE))</f>
        <v>RC</v>
      </c>
      <c r="E556" s="16" t="str">
        <f>IF(ISERROR(VLOOKUP('Salidas Pacientes'!$C556,'BD Pacientes'!$A:I,3,FALSE)),"",VLOOKUP('Salidas Pacientes'!$C556,'BD Pacientes'!$A:I,3,FALSE))</f>
        <v>JUAN DAVID ZAPATA ORTIZ</v>
      </c>
      <c r="F556" s="17" t="str">
        <f>IF(ISERROR(VLOOKUP('Salidas Pacientes'!$C556,'BD Pacientes'!$A:I,4,FALSE)),"",VLOOKUP('Salidas Pacientes'!$C556,'BD Pacientes'!$A:I,4,FALSE))</f>
        <v>M</v>
      </c>
      <c r="G556" s="95">
        <f>IF(ISERROR(VLOOKUP('Salidas Pacientes'!$C556,'BD Pacientes'!$A:I,5,FALSE)),"",VLOOKUP('Salidas Pacientes'!$C556,'BD Pacientes'!$A:I,5,FALSE))</f>
        <v>0</v>
      </c>
      <c r="H556" s="95" t="str">
        <f t="shared" ca="1" si="0"/>
        <v>123 año, 7 mes</v>
      </c>
      <c r="I556" s="97" t="str">
        <f>IF(ISERROR(VLOOKUP('Salidas Pacientes'!$C556,'BD Pacientes'!$A:$I,6,FALSE)),"",VLOOKUP('Salidas Pacientes'!$C556,'BD Pacientes'!$A:$I,6,FALSE))</f>
        <v>AV 4BN # 58-62</v>
      </c>
      <c r="J556" s="98">
        <f>IF(ISERROR(VLOOKUP('Salidas Pacientes'!$C556,'BD Pacientes'!$A:$I,7,FALSE)),"",VLOOKUP('Salidas Pacientes'!$C556,'BD Pacientes'!$A:$I,7,FALSE))</f>
        <v>0</v>
      </c>
      <c r="K556" s="99">
        <f>IF(ISERROR(VLOOKUP('Salidas Pacientes'!$C556,'BD Pacientes'!$A:$I,8,FALSE)),"",VLOOKUP('Salidas Pacientes'!$C556,'BD Pacientes'!$A:$I,8,FALSE))</f>
        <v>0</v>
      </c>
      <c r="L556" s="17">
        <f>IF(ISERROR(VLOOKUP('Salidas Pacientes'!$C556,'BD Pacientes'!$A:$I,9,FALSE)),"",VLOOKUP('Salidas Pacientes'!$C556,'BD Pacientes'!$A:$I,9,FALSE))</f>
        <v>0</v>
      </c>
      <c r="M556" s="17" t="s">
        <v>89</v>
      </c>
      <c r="N556" s="16" t="str">
        <f>IF(ISERROR(VLOOKUP('Salidas Pacientes'!$M556,Inventario!$A$2:$M$21,2,FALSE)),"",VLOOKUP('Salidas Pacientes'!$M556,Inventario!$A$2:$M$21,2,FALSE))</f>
        <v>Fluquadri</v>
      </c>
      <c r="O556" s="16" t="str">
        <f>IF(ISERROR(VLOOKUP('Salidas Pacientes'!$M556,Inventario!$A$2:$M$21,3,FALSE)),"",VLOOKUP('Salidas Pacientes'!$M556,Inventario!$A$2:$M$21,3,FALSE))</f>
        <v>Influenza</v>
      </c>
      <c r="P556" s="100" t="str">
        <f>IF(ISERROR(VLOOKUP('Salidas Pacientes'!$M556,Inventario!$A$2:$M$21,4,FALSE)),"",VLOOKUP('Salidas Pacientes'!$M556,Inventario!$A$2:$M$21,4,FALSE))</f>
        <v>IPS FARALLONES</v>
      </c>
      <c r="Q556" s="100" t="str">
        <f>IF(ISERROR(VLOOKUP('Salidas Pacientes'!$M556,Inventario!$A$2:$M$21,5,FALSE)),"",VLOOKUP('Salidas Pacientes'!$M556,Inventario!$A$2:$M$21,5,FALSE))</f>
        <v>Sanofi</v>
      </c>
      <c r="R556" s="17" t="str">
        <f>IF(ISERROR(VLOOKUP('Salidas Pacientes'!$M556,Inventario!$A$2:$M$21,6,FALSE)),"",VLOOKUP('Salidas Pacientes'!$M556,Inventario!$A$2:$M$21,6,FALSE))</f>
        <v>164992</v>
      </c>
      <c r="S556" s="101" t="s">
        <v>292</v>
      </c>
      <c r="T556" s="102" t="str">
        <f>IF(ISERROR(VLOOKUP('Salidas Pacientes'!$S556,Entradas!$H$1:$I$412,2,FALSE)),"",VLOOKUP('Salidas Pacientes'!$S556,Entradas!$H$1:$I$412,2,FALSE))</f>
        <v/>
      </c>
      <c r="U556" s="98"/>
      <c r="V556" s="98">
        <v>1</v>
      </c>
      <c r="W556" s="105"/>
    </row>
    <row r="557" spans="1:23" ht="15.75" hidden="1" customHeight="1" outlineLevel="1">
      <c r="A557" s="95">
        <v>44686</v>
      </c>
      <c r="B557" s="95" t="s">
        <v>276</v>
      </c>
      <c r="C557" s="98">
        <v>1112069023</v>
      </c>
      <c r="D557" s="17" t="str">
        <f>IF(ISERROR(VLOOKUP('Salidas Pacientes'!$C557,'BD Pacientes'!$A:I,2,FALSE)),"",VLOOKUP('Salidas Pacientes'!$C557,'BD Pacientes'!$A:I,2,FALSE))</f>
        <v>RC</v>
      </c>
      <c r="E557" s="16" t="str">
        <f>IF(ISERROR(VLOOKUP('Salidas Pacientes'!$C557,'BD Pacientes'!$A:I,3,FALSE)),"",VLOOKUP('Salidas Pacientes'!$C557,'BD Pacientes'!$A:I,3,FALSE))</f>
        <v>FELIPE MEJIA RAMIREZ</v>
      </c>
      <c r="F557" s="17" t="str">
        <f>IF(ISERROR(VLOOKUP('Salidas Pacientes'!$C557,'BD Pacientes'!$A:I,4,FALSE)),"",VLOOKUP('Salidas Pacientes'!$C557,'BD Pacientes'!$A:I,4,FALSE))</f>
        <v>M</v>
      </c>
      <c r="G557" s="95">
        <f>IF(ISERROR(VLOOKUP('Salidas Pacientes'!$C557,'BD Pacientes'!$A:I,5,FALSE)),"",VLOOKUP('Salidas Pacientes'!$C557,'BD Pacientes'!$A:I,5,FALSE))</f>
        <v>0</v>
      </c>
      <c r="H557" s="95" t="str">
        <f t="shared" ca="1" si="0"/>
        <v>123 año, 7 mes</v>
      </c>
      <c r="I557" s="97" t="str">
        <f>IF(ISERROR(VLOOKUP('Salidas Pacientes'!$C557,'BD Pacientes'!$A:$I,6,FALSE)),"",VLOOKUP('Salidas Pacientes'!$C557,'BD Pacientes'!$A:$I,6,FALSE))</f>
        <v>CALLE 16 # 61-24 APTO 137J</v>
      </c>
      <c r="J557" s="98">
        <f>IF(ISERROR(VLOOKUP('Salidas Pacientes'!$C557,'BD Pacientes'!$A:$I,7,FALSE)),"",VLOOKUP('Salidas Pacientes'!$C557,'BD Pacientes'!$A:$I,7,FALSE))</f>
        <v>0</v>
      </c>
      <c r="K557" s="99">
        <f>IF(ISERROR(VLOOKUP('Salidas Pacientes'!$C557,'BD Pacientes'!$A:$I,8,FALSE)),"",VLOOKUP('Salidas Pacientes'!$C557,'BD Pacientes'!$A:$I,8,FALSE))</f>
        <v>0</v>
      </c>
      <c r="L557" s="17">
        <f>IF(ISERROR(VLOOKUP('Salidas Pacientes'!$C557,'BD Pacientes'!$A:$I,9,FALSE)),"",VLOOKUP('Salidas Pacientes'!$C557,'BD Pacientes'!$A:$I,9,FALSE))</f>
        <v>0</v>
      </c>
      <c r="M557" s="17" t="s">
        <v>89</v>
      </c>
      <c r="N557" s="16" t="str">
        <f>IF(ISERROR(VLOOKUP('Salidas Pacientes'!$M557,Inventario!$A$2:$M$21,2,FALSE)),"",VLOOKUP('Salidas Pacientes'!$M557,Inventario!$A$2:$M$21,2,FALSE))</f>
        <v>Fluquadri</v>
      </c>
      <c r="O557" s="16" t="str">
        <f>IF(ISERROR(VLOOKUP('Salidas Pacientes'!$M557,Inventario!$A$2:$M$21,3,FALSE)),"",VLOOKUP('Salidas Pacientes'!$M557,Inventario!$A$2:$M$21,3,FALSE))</f>
        <v>Influenza</v>
      </c>
      <c r="P557" s="100" t="str">
        <f>IF(ISERROR(VLOOKUP('Salidas Pacientes'!$M557,Inventario!$A$2:$M$21,4,FALSE)),"",VLOOKUP('Salidas Pacientes'!$M557,Inventario!$A$2:$M$21,4,FALSE))</f>
        <v>IPS FARALLONES</v>
      </c>
      <c r="Q557" s="100" t="str">
        <f>IF(ISERROR(VLOOKUP('Salidas Pacientes'!$M557,Inventario!$A$2:$M$21,5,FALSE)),"",VLOOKUP('Salidas Pacientes'!$M557,Inventario!$A$2:$M$21,5,FALSE))</f>
        <v>Sanofi</v>
      </c>
      <c r="R557" s="17" t="str">
        <f>IF(ISERROR(VLOOKUP('Salidas Pacientes'!$M557,Inventario!$A$2:$M$21,6,FALSE)),"",VLOOKUP('Salidas Pacientes'!$M557,Inventario!$A$2:$M$21,6,FALSE))</f>
        <v>164992</v>
      </c>
      <c r="S557" s="101" t="s">
        <v>292</v>
      </c>
      <c r="T557" s="102" t="str">
        <f>IF(ISERROR(VLOOKUP('Salidas Pacientes'!$S557,Entradas!$H$1:$I$412,2,FALSE)),"",VLOOKUP('Salidas Pacientes'!$S557,Entradas!$H$1:$I$412,2,FALSE))</f>
        <v/>
      </c>
      <c r="U557" s="98"/>
      <c r="V557" s="98">
        <v>1</v>
      </c>
      <c r="W557" s="105"/>
    </row>
    <row r="558" spans="1:23" ht="15.75" hidden="1" customHeight="1" outlineLevel="1">
      <c r="A558" s="95">
        <v>44686</v>
      </c>
      <c r="B558" s="95" t="s">
        <v>276</v>
      </c>
      <c r="C558" s="98">
        <v>1112069023</v>
      </c>
      <c r="D558" s="17" t="str">
        <f>IF(ISERROR(VLOOKUP('Salidas Pacientes'!$C558,'BD Pacientes'!$A:I,2,FALSE)),"",VLOOKUP('Salidas Pacientes'!$C558,'BD Pacientes'!$A:I,2,FALSE))</f>
        <v>RC</v>
      </c>
      <c r="E558" s="16" t="str">
        <f>IF(ISERROR(VLOOKUP('Salidas Pacientes'!$C558,'BD Pacientes'!$A:I,3,FALSE)),"",VLOOKUP('Salidas Pacientes'!$C558,'BD Pacientes'!$A:I,3,FALSE))</f>
        <v>FELIPE MEJIA RAMIREZ</v>
      </c>
      <c r="F558" s="17" t="str">
        <f>IF(ISERROR(VLOOKUP('Salidas Pacientes'!$C558,'BD Pacientes'!$A:I,4,FALSE)),"",VLOOKUP('Salidas Pacientes'!$C558,'BD Pacientes'!$A:I,4,FALSE))</f>
        <v>M</v>
      </c>
      <c r="G558" s="95">
        <f>IF(ISERROR(VLOOKUP('Salidas Pacientes'!$C558,'BD Pacientes'!$A:I,5,FALSE)),"",VLOOKUP('Salidas Pacientes'!$C558,'BD Pacientes'!$A:I,5,FALSE))</f>
        <v>0</v>
      </c>
      <c r="H558" s="95" t="str">
        <f t="shared" ca="1" si="0"/>
        <v>123 año, 7 mes</v>
      </c>
      <c r="I558" s="97" t="str">
        <f>IF(ISERROR(VLOOKUP('Salidas Pacientes'!$C558,'BD Pacientes'!$A:$I,6,FALSE)),"",VLOOKUP('Salidas Pacientes'!$C558,'BD Pacientes'!$A:$I,6,FALSE))</f>
        <v>CALLE 16 # 61-24 APTO 137J</v>
      </c>
      <c r="J558" s="98">
        <f>IF(ISERROR(VLOOKUP('Salidas Pacientes'!$C558,'BD Pacientes'!$A:$I,7,FALSE)),"",VLOOKUP('Salidas Pacientes'!$C558,'BD Pacientes'!$A:$I,7,FALSE))</f>
        <v>0</v>
      </c>
      <c r="K558" s="99">
        <f>IF(ISERROR(VLOOKUP('Salidas Pacientes'!$C558,'BD Pacientes'!$A:$I,8,FALSE)),"",VLOOKUP('Salidas Pacientes'!$C558,'BD Pacientes'!$A:$I,8,FALSE))</f>
        <v>0</v>
      </c>
      <c r="L558" s="17">
        <f>IF(ISERROR(VLOOKUP('Salidas Pacientes'!$C558,'BD Pacientes'!$A:$I,9,FALSE)),"",VLOOKUP('Salidas Pacientes'!$C558,'BD Pacientes'!$A:$I,9,FALSE))</f>
        <v>0</v>
      </c>
      <c r="M558" s="17" t="s">
        <v>47</v>
      </c>
      <c r="N558" s="16" t="str">
        <f>IF(ISERROR(VLOOKUP('Salidas Pacientes'!$M558,Inventario!$A$2:$M$21,2,FALSE)),"",VLOOKUP('Salidas Pacientes'!$M558,Inventario!$A$2:$M$21,2,FALSE))</f>
        <v>Nimenrix</v>
      </c>
      <c r="O558" s="16" t="str">
        <f>IF(ISERROR(VLOOKUP('Salidas Pacientes'!$M558,Inventario!$A$2:$M$21,3,FALSE)),"",VLOOKUP('Salidas Pacientes'!$M558,Inventario!$A$2:$M$21,3,FALSE))</f>
        <v>Meningococo</v>
      </c>
      <c r="P558" s="100" t="str">
        <f>IF(ISERROR(VLOOKUP('Salidas Pacientes'!$M558,Inventario!$A$2:$M$21,4,FALSE)),"",VLOOKUP('Salidas Pacientes'!$M558,Inventario!$A$2:$M$21,4,FALSE))</f>
        <v>Cobo Medical</v>
      </c>
      <c r="Q558" s="100" t="str">
        <f>IF(ISERROR(VLOOKUP('Salidas Pacientes'!$M558,Inventario!$A$2:$M$21,5,FALSE)),"",VLOOKUP('Salidas Pacientes'!$M558,Inventario!$A$2:$M$21,5,FALSE))</f>
        <v>Pfizer</v>
      </c>
      <c r="R558" s="17" t="str">
        <f>IF(ISERROR(VLOOKUP('Salidas Pacientes'!$M558,Inventario!$A$2:$M$21,6,FALSE)),"",VLOOKUP('Salidas Pacientes'!$M558,Inventario!$A$2:$M$21,6,FALSE))</f>
        <v>3904</v>
      </c>
      <c r="S558" s="101" t="s">
        <v>173</v>
      </c>
      <c r="T558" s="102">
        <f>IF(ISERROR(VLOOKUP('Salidas Pacientes'!$S558,Entradas!$H$1:$I$412,2,FALSE)),"",VLOOKUP('Salidas Pacientes'!$S558,Entradas!$H$1:$I$412,2,FALSE))</f>
        <v>45077</v>
      </c>
      <c r="U558" s="98"/>
      <c r="V558" s="98">
        <v>1</v>
      </c>
      <c r="W558" s="105"/>
    </row>
    <row r="559" spans="1:23" ht="15.75" hidden="1" customHeight="1" outlineLevel="1">
      <c r="A559" s="95">
        <v>44686</v>
      </c>
      <c r="B559" s="95" t="s">
        <v>276</v>
      </c>
      <c r="C559" s="98">
        <v>1112069023</v>
      </c>
      <c r="D559" s="17" t="str">
        <f>IF(ISERROR(VLOOKUP('Salidas Pacientes'!$C559,'BD Pacientes'!$A:I,2,FALSE)),"",VLOOKUP('Salidas Pacientes'!$C559,'BD Pacientes'!$A:I,2,FALSE))</f>
        <v>RC</v>
      </c>
      <c r="E559" s="16" t="str">
        <f>IF(ISERROR(VLOOKUP('Salidas Pacientes'!$C559,'BD Pacientes'!$A:I,3,FALSE)),"",VLOOKUP('Salidas Pacientes'!$C559,'BD Pacientes'!$A:I,3,FALSE))</f>
        <v>FELIPE MEJIA RAMIREZ</v>
      </c>
      <c r="F559" s="17" t="str">
        <f>IF(ISERROR(VLOOKUP('Salidas Pacientes'!$C559,'BD Pacientes'!$A:I,4,FALSE)),"",VLOOKUP('Salidas Pacientes'!$C559,'BD Pacientes'!$A:I,4,FALSE))</f>
        <v>M</v>
      </c>
      <c r="G559" s="95">
        <f>IF(ISERROR(VLOOKUP('Salidas Pacientes'!$C559,'BD Pacientes'!$A:I,5,FALSE)),"",VLOOKUP('Salidas Pacientes'!$C559,'BD Pacientes'!$A:I,5,FALSE))</f>
        <v>0</v>
      </c>
      <c r="H559" s="95" t="str">
        <f t="shared" ca="1" si="0"/>
        <v>123 año, 7 mes</v>
      </c>
      <c r="I559" s="97" t="str">
        <f>IF(ISERROR(VLOOKUP('Salidas Pacientes'!$C559,'BD Pacientes'!$A:$I,6,FALSE)),"",VLOOKUP('Salidas Pacientes'!$C559,'BD Pacientes'!$A:$I,6,FALSE))</f>
        <v>CALLE 16 # 61-24 APTO 137J</v>
      </c>
      <c r="J559" s="98">
        <f>IF(ISERROR(VLOOKUP('Salidas Pacientes'!$C559,'BD Pacientes'!$A:$I,7,FALSE)),"",VLOOKUP('Salidas Pacientes'!$C559,'BD Pacientes'!$A:$I,7,FALSE))</f>
        <v>0</v>
      </c>
      <c r="K559" s="99">
        <f>IF(ISERROR(VLOOKUP('Salidas Pacientes'!$C559,'BD Pacientes'!$A:$I,8,FALSE)),"",VLOOKUP('Salidas Pacientes'!$C559,'BD Pacientes'!$A:$I,8,FALSE))</f>
        <v>0</v>
      </c>
      <c r="L559" s="17">
        <f>IF(ISERROR(VLOOKUP('Salidas Pacientes'!$C559,'BD Pacientes'!$A:$I,9,FALSE)),"",VLOOKUP('Salidas Pacientes'!$C559,'BD Pacientes'!$A:$I,9,FALSE))</f>
        <v>0</v>
      </c>
      <c r="M559" s="17" t="s">
        <v>89</v>
      </c>
      <c r="N559" s="16" t="str">
        <f>IF(ISERROR(VLOOKUP('Salidas Pacientes'!$M559,Inventario!$A$2:$M$21,2,FALSE)),"",VLOOKUP('Salidas Pacientes'!$M559,Inventario!$A$2:$M$21,2,FALSE))</f>
        <v>Fluquadri</v>
      </c>
      <c r="O559" s="16" t="str">
        <f>IF(ISERROR(VLOOKUP('Salidas Pacientes'!$M559,Inventario!$A$2:$M$21,3,FALSE)),"",VLOOKUP('Salidas Pacientes'!$M559,Inventario!$A$2:$M$21,3,FALSE))</f>
        <v>Influenza</v>
      </c>
      <c r="P559" s="100" t="str">
        <f>IF(ISERROR(VLOOKUP('Salidas Pacientes'!$M559,Inventario!$A$2:$M$21,4,FALSE)),"",VLOOKUP('Salidas Pacientes'!$M559,Inventario!$A$2:$M$21,4,FALSE))</f>
        <v>IPS FARALLONES</v>
      </c>
      <c r="Q559" s="100" t="str">
        <f>IF(ISERROR(VLOOKUP('Salidas Pacientes'!$M559,Inventario!$A$2:$M$21,5,FALSE)),"",VLOOKUP('Salidas Pacientes'!$M559,Inventario!$A$2:$M$21,5,FALSE))</f>
        <v>Sanofi</v>
      </c>
      <c r="R559" s="17" t="str">
        <f>IF(ISERROR(VLOOKUP('Salidas Pacientes'!$M559,Inventario!$A$2:$M$21,6,FALSE)),"",VLOOKUP('Salidas Pacientes'!$M559,Inventario!$A$2:$M$21,6,FALSE))</f>
        <v>164992</v>
      </c>
      <c r="S559" s="101" t="s">
        <v>292</v>
      </c>
      <c r="T559" s="102" t="str">
        <f>IF(ISERROR(VLOOKUP('Salidas Pacientes'!$S559,Entradas!$H$1:$I$412,2,FALSE)),"",VLOOKUP('Salidas Pacientes'!$S559,Entradas!$H$1:$I$412,2,FALSE))</f>
        <v/>
      </c>
      <c r="U559" s="98"/>
      <c r="V559" s="98">
        <v>1</v>
      </c>
      <c r="W559" s="105"/>
    </row>
    <row r="560" spans="1:23" ht="15.75" hidden="1" customHeight="1" outlineLevel="1">
      <c r="A560" s="95">
        <v>44686</v>
      </c>
      <c r="B560" s="95" t="s">
        <v>276</v>
      </c>
      <c r="C560" s="98">
        <v>1112069023</v>
      </c>
      <c r="D560" s="17" t="str">
        <f>IF(ISERROR(VLOOKUP('Salidas Pacientes'!$C560,'BD Pacientes'!$A:I,2,FALSE)),"",VLOOKUP('Salidas Pacientes'!$C560,'BD Pacientes'!$A:I,2,FALSE))</f>
        <v>RC</v>
      </c>
      <c r="E560" s="16" t="str">
        <f>IF(ISERROR(VLOOKUP('Salidas Pacientes'!$C560,'BD Pacientes'!$A:I,3,FALSE)),"",VLOOKUP('Salidas Pacientes'!$C560,'BD Pacientes'!$A:I,3,FALSE))</f>
        <v>FELIPE MEJIA RAMIREZ</v>
      </c>
      <c r="F560" s="17" t="str">
        <f>IF(ISERROR(VLOOKUP('Salidas Pacientes'!$C560,'BD Pacientes'!$A:I,4,FALSE)),"",VLOOKUP('Salidas Pacientes'!$C560,'BD Pacientes'!$A:I,4,FALSE))</f>
        <v>M</v>
      </c>
      <c r="G560" s="95">
        <f>IF(ISERROR(VLOOKUP('Salidas Pacientes'!$C560,'BD Pacientes'!$A:I,5,FALSE)),"",VLOOKUP('Salidas Pacientes'!$C560,'BD Pacientes'!$A:I,5,FALSE))</f>
        <v>0</v>
      </c>
      <c r="H560" s="95" t="str">
        <f t="shared" ca="1" si="0"/>
        <v>123 año, 7 mes</v>
      </c>
      <c r="I560" s="97" t="str">
        <f>IF(ISERROR(VLOOKUP('Salidas Pacientes'!$C560,'BD Pacientes'!$A:$I,6,FALSE)),"",VLOOKUP('Salidas Pacientes'!$C560,'BD Pacientes'!$A:$I,6,FALSE))</f>
        <v>CALLE 16 # 61-24 APTO 137J</v>
      </c>
      <c r="J560" s="98">
        <f>IF(ISERROR(VLOOKUP('Salidas Pacientes'!$C560,'BD Pacientes'!$A:$I,7,FALSE)),"",VLOOKUP('Salidas Pacientes'!$C560,'BD Pacientes'!$A:$I,7,FALSE))</f>
        <v>0</v>
      </c>
      <c r="K560" s="99">
        <f>IF(ISERROR(VLOOKUP('Salidas Pacientes'!$C560,'BD Pacientes'!$A:$I,8,FALSE)),"",VLOOKUP('Salidas Pacientes'!$C560,'BD Pacientes'!$A:$I,8,FALSE))</f>
        <v>0</v>
      </c>
      <c r="L560" s="17">
        <f>IF(ISERROR(VLOOKUP('Salidas Pacientes'!$C560,'BD Pacientes'!$A:$I,9,FALSE)),"",VLOOKUP('Salidas Pacientes'!$C560,'BD Pacientes'!$A:$I,9,FALSE))</f>
        <v>0</v>
      </c>
      <c r="M560" s="17" t="s">
        <v>47</v>
      </c>
      <c r="N560" s="16" t="str">
        <f>IF(ISERROR(VLOOKUP('Salidas Pacientes'!$M560,Inventario!$A$2:$M$21,2,FALSE)),"",VLOOKUP('Salidas Pacientes'!$M560,Inventario!$A$2:$M$21,2,FALSE))</f>
        <v>Nimenrix</v>
      </c>
      <c r="O560" s="16" t="str">
        <f>IF(ISERROR(VLOOKUP('Salidas Pacientes'!$M560,Inventario!$A$2:$M$21,3,FALSE)),"",VLOOKUP('Salidas Pacientes'!$M560,Inventario!$A$2:$M$21,3,FALSE))</f>
        <v>Meningococo</v>
      </c>
      <c r="P560" s="100" t="str">
        <f>IF(ISERROR(VLOOKUP('Salidas Pacientes'!$M560,Inventario!$A$2:$M$21,4,FALSE)),"",VLOOKUP('Salidas Pacientes'!$M560,Inventario!$A$2:$M$21,4,FALSE))</f>
        <v>Cobo Medical</v>
      </c>
      <c r="Q560" s="100" t="str">
        <f>IF(ISERROR(VLOOKUP('Salidas Pacientes'!$M560,Inventario!$A$2:$M$21,5,FALSE)),"",VLOOKUP('Salidas Pacientes'!$M560,Inventario!$A$2:$M$21,5,FALSE))</f>
        <v>Pfizer</v>
      </c>
      <c r="R560" s="17" t="str">
        <f>IF(ISERROR(VLOOKUP('Salidas Pacientes'!$M560,Inventario!$A$2:$M$21,6,FALSE)),"",VLOOKUP('Salidas Pacientes'!$M560,Inventario!$A$2:$M$21,6,FALSE))</f>
        <v>3904</v>
      </c>
      <c r="S560" s="101" t="s">
        <v>173</v>
      </c>
      <c r="T560" s="102">
        <f>IF(ISERROR(VLOOKUP('Salidas Pacientes'!$S560,Entradas!$H$1:$I$412,2,FALSE)),"",VLOOKUP('Salidas Pacientes'!$S560,Entradas!$H$1:$I$412,2,FALSE))</f>
        <v>45077</v>
      </c>
      <c r="U560" s="98"/>
      <c r="V560" s="98">
        <v>1</v>
      </c>
      <c r="W560" s="105"/>
    </row>
    <row r="561" spans="1:23" ht="15.75" hidden="1" customHeight="1" outlineLevel="1">
      <c r="A561" s="95">
        <v>44686</v>
      </c>
      <c r="B561" s="95" t="s">
        <v>276</v>
      </c>
      <c r="C561" s="98">
        <v>1232819042</v>
      </c>
      <c r="D561" s="17" t="str">
        <f>IF(ISERROR(VLOOKUP('Salidas Pacientes'!$C561,'BD Pacientes'!$A:I,2,FALSE)),"",VLOOKUP('Salidas Pacientes'!$C561,'BD Pacientes'!$A:I,2,FALSE))</f>
        <v>RC</v>
      </c>
      <c r="E561" s="16" t="str">
        <f>IF(ISERROR(VLOOKUP('Salidas Pacientes'!$C561,'BD Pacientes'!$A:I,3,FALSE)),"",VLOOKUP('Salidas Pacientes'!$C561,'BD Pacientes'!$A:I,3,FALSE))</f>
        <v>EMMA OCAMPO GRANADA</v>
      </c>
      <c r="F561" s="17" t="str">
        <f>IF(ISERROR(VLOOKUP('Salidas Pacientes'!$C561,'BD Pacientes'!$A:I,4,FALSE)),"",VLOOKUP('Salidas Pacientes'!$C561,'BD Pacientes'!$A:I,4,FALSE))</f>
        <v>F</v>
      </c>
      <c r="G561" s="95">
        <f>IF(ISERROR(VLOOKUP('Salidas Pacientes'!$C561,'BD Pacientes'!$A:I,5,FALSE)),"",VLOOKUP('Salidas Pacientes'!$C561,'BD Pacientes'!$A:I,5,FALSE))</f>
        <v>44595</v>
      </c>
      <c r="H561" s="95" t="str">
        <f t="shared" ca="1" si="0"/>
        <v>1 año, 6 mes</v>
      </c>
      <c r="I561" s="97" t="str">
        <f>IF(ISERROR(VLOOKUP('Salidas Pacientes'!$C561,'BD Pacientes'!$A:$I,6,FALSE)),"",VLOOKUP('Salidas Pacientes'!$C561,'BD Pacientes'!$A:$I,6,FALSE))</f>
        <v>CALLE 13 # 50-133</v>
      </c>
      <c r="J561" s="98">
        <f>IF(ISERROR(VLOOKUP('Salidas Pacientes'!$C561,'BD Pacientes'!$A:$I,7,FALSE)),"",VLOOKUP('Salidas Pacientes'!$C561,'BD Pacientes'!$A:$I,7,FALSE))</f>
        <v>1130621472</v>
      </c>
      <c r="K561" s="99" t="str">
        <f>IF(ISERROR(VLOOKUP('Salidas Pacientes'!$C561,'BD Pacientes'!$A:$I,8,FALSE)),"",VLOOKUP('Salidas Pacientes'!$C561,'BD Pacientes'!$A:$I,8,FALSE))</f>
        <v>STEPHANY GRANADA</v>
      </c>
      <c r="L561" s="17">
        <f>IF(ISERROR(VLOOKUP('Salidas Pacientes'!$C561,'BD Pacientes'!$A:$I,9,FALSE)),"",VLOOKUP('Salidas Pacientes'!$C561,'BD Pacientes'!$A:$I,9,FALSE))</f>
        <v>3146163433</v>
      </c>
      <c r="M561" s="17" t="s">
        <v>47</v>
      </c>
      <c r="N561" s="16" t="str">
        <f>IF(ISERROR(VLOOKUP('Salidas Pacientes'!$M561,Inventario!$A$2:$M$21,2,FALSE)),"",VLOOKUP('Salidas Pacientes'!$M561,Inventario!$A$2:$M$21,2,FALSE))</f>
        <v>Nimenrix</v>
      </c>
      <c r="O561" s="16" t="str">
        <f>IF(ISERROR(VLOOKUP('Salidas Pacientes'!$M561,Inventario!$A$2:$M$21,3,FALSE)),"",VLOOKUP('Salidas Pacientes'!$M561,Inventario!$A$2:$M$21,3,FALSE))</f>
        <v>Meningococo</v>
      </c>
      <c r="P561" s="100" t="str">
        <f>IF(ISERROR(VLOOKUP('Salidas Pacientes'!$M561,Inventario!$A$2:$M$21,4,FALSE)),"",VLOOKUP('Salidas Pacientes'!$M561,Inventario!$A$2:$M$21,4,FALSE))</f>
        <v>Cobo Medical</v>
      </c>
      <c r="Q561" s="100" t="str">
        <f>IF(ISERROR(VLOOKUP('Salidas Pacientes'!$M561,Inventario!$A$2:$M$21,5,FALSE)),"",VLOOKUP('Salidas Pacientes'!$M561,Inventario!$A$2:$M$21,5,FALSE))</f>
        <v>Pfizer</v>
      </c>
      <c r="R561" s="17" t="str">
        <f>IF(ISERROR(VLOOKUP('Salidas Pacientes'!$M561,Inventario!$A$2:$M$21,6,FALSE)),"",VLOOKUP('Salidas Pacientes'!$M561,Inventario!$A$2:$M$21,6,FALSE))</f>
        <v>3904</v>
      </c>
      <c r="S561" s="101" t="s">
        <v>173</v>
      </c>
      <c r="T561" s="102">
        <f>IF(ISERROR(VLOOKUP('Salidas Pacientes'!$S561,Entradas!$H$1:$I$412,2,FALSE)),"",VLOOKUP('Salidas Pacientes'!$S561,Entradas!$H$1:$I$412,2,FALSE))</f>
        <v>45077</v>
      </c>
      <c r="U561" s="98"/>
      <c r="V561" s="98">
        <v>1</v>
      </c>
      <c r="W561" s="105"/>
    </row>
    <row r="562" spans="1:23" ht="15.75" hidden="1" customHeight="1" outlineLevel="1">
      <c r="A562" s="95">
        <v>44686</v>
      </c>
      <c r="B562" s="95" t="s">
        <v>276</v>
      </c>
      <c r="C562" s="98">
        <v>1232819042</v>
      </c>
      <c r="D562" s="17" t="str">
        <f>IF(ISERROR(VLOOKUP('Salidas Pacientes'!$C562,'BD Pacientes'!$A:I,2,FALSE)),"",VLOOKUP('Salidas Pacientes'!$C562,'BD Pacientes'!$A:I,2,FALSE))</f>
        <v>RC</v>
      </c>
      <c r="E562" s="16" t="str">
        <f>IF(ISERROR(VLOOKUP('Salidas Pacientes'!$C562,'BD Pacientes'!$A:I,3,FALSE)),"",VLOOKUP('Salidas Pacientes'!$C562,'BD Pacientes'!$A:I,3,FALSE))</f>
        <v>EMMA OCAMPO GRANADA</v>
      </c>
      <c r="F562" s="17" t="str">
        <f>IF(ISERROR(VLOOKUP('Salidas Pacientes'!$C562,'BD Pacientes'!$A:I,4,FALSE)),"",VLOOKUP('Salidas Pacientes'!$C562,'BD Pacientes'!$A:I,4,FALSE))</f>
        <v>F</v>
      </c>
      <c r="G562" s="95">
        <f>IF(ISERROR(VLOOKUP('Salidas Pacientes'!$C562,'BD Pacientes'!$A:I,5,FALSE)),"",VLOOKUP('Salidas Pacientes'!$C562,'BD Pacientes'!$A:I,5,FALSE))</f>
        <v>44595</v>
      </c>
      <c r="H562" s="95" t="str">
        <f t="shared" ca="1" si="0"/>
        <v>1 año, 6 mes</v>
      </c>
      <c r="I562" s="97" t="str">
        <f>IF(ISERROR(VLOOKUP('Salidas Pacientes'!$C562,'BD Pacientes'!$A:$I,6,FALSE)),"",VLOOKUP('Salidas Pacientes'!$C562,'BD Pacientes'!$A:$I,6,FALSE))</f>
        <v>CALLE 13 # 50-133</v>
      </c>
      <c r="J562" s="98">
        <f>IF(ISERROR(VLOOKUP('Salidas Pacientes'!$C562,'BD Pacientes'!$A:$I,7,FALSE)),"",VLOOKUP('Salidas Pacientes'!$C562,'BD Pacientes'!$A:$I,7,FALSE))</f>
        <v>1130621472</v>
      </c>
      <c r="K562" s="99" t="str">
        <f>IF(ISERROR(VLOOKUP('Salidas Pacientes'!$C562,'BD Pacientes'!$A:$I,8,FALSE)),"",VLOOKUP('Salidas Pacientes'!$C562,'BD Pacientes'!$A:$I,8,FALSE))</f>
        <v>STEPHANY GRANADA</v>
      </c>
      <c r="L562" s="17">
        <f>IF(ISERROR(VLOOKUP('Salidas Pacientes'!$C562,'BD Pacientes'!$A:$I,9,FALSE)),"",VLOOKUP('Salidas Pacientes'!$C562,'BD Pacientes'!$A:$I,9,FALSE))</f>
        <v>3146163433</v>
      </c>
      <c r="M562" s="17" t="s">
        <v>47</v>
      </c>
      <c r="N562" s="16" t="str">
        <f>IF(ISERROR(VLOOKUP('Salidas Pacientes'!$M562,Inventario!$A$2:$M$21,2,FALSE)),"",VLOOKUP('Salidas Pacientes'!$M562,Inventario!$A$2:$M$21,2,FALSE))</f>
        <v>Nimenrix</v>
      </c>
      <c r="O562" s="16" t="str">
        <f>IF(ISERROR(VLOOKUP('Salidas Pacientes'!$M562,Inventario!$A$2:$M$21,3,FALSE)),"",VLOOKUP('Salidas Pacientes'!$M562,Inventario!$A$2:$M$21,3,FALSE))</f>
        <v>Meningococo</v>
      </c>
      <c r="P562" s="100" t="str">
        <f>IF(ISERROR(VLOOKUP('Salidas Pacientes'!$M562,Inventario!$A$2:$M$21,4,FALSE)),"",VLOOKUP('Salidas Pacientes'!$M562,Inventario!$A$2:$M$21,4,FALSE))</f>
        <v>Cobo Medical</v>
      </c>
      <c r="Q562" s="100" t="str">
        <f>IF(ISERROR(VLOOKUP('Salidas Pacientes'!$M562,Inventario!$A$2:$M$21,5,FALSE)),"",VLOOKUP('Salidas Pacientes'!$M562,Inventario!$A$2:$M$21,5,FALSE))</f>
        <v>Pfizer</v>
      </c>
      <c r="R562" s="17" t="str">
        <f>IF(ISERROR(VLOOKUP('Salidas Pacientes'!$M562,Inventario!$A$2:$M$21,6,FALSE)),"",VLOOKUP('Salidas Pacientes'!$M562,Inventario!$A$2:$M$21,6,FALSE))</f>
        <v>3904</v>
      </c>
      <c r="S562" s="101" t="s">
        <v>173</v>
      </c>
      <c r="T562" s="102">
        <f>IF(ISERROR(VLOOKUP('Salidas Pacientes'!$S562,Entradas!$H$1:$I$412,2,FALSE)),"",VLOOKUP('Salidas Pacientes'!$S562,Entradas!$H$1:$I$412,2,FALSE))</f>
        <v>45077</v>
      </c>
      <c r="U562" s="98"/>
      <c r="V562" s="98">
        <v>1</v>
      </c>
      <c r="W562" s="105"/>
    </row>
    <row r="563" spans="1:23" ht="15.75" hidden="1" customHeight="1" outlineLevel="1">
      <c r="A563" s="95">
        <v>44687</v>
      </c>
      <c r="B563" s="95" t="s">
        <v>276</v>
      </c>
      <c r="C563" s="98">
        <v>1232818678</v>
      </c>
      <c r="D563" s="17" t="str">
        <f>IF(ISERROR(VLOOKUP('Salidas Pacientes'!$C563,'BD Pacientes'!$A:I,2,FALSE)),"",VLOOKUP('Salidas Pacientes'!$C563,'BD Pacientes'!$A:I,2,FALSE))</f>
        <v>RC</v>
      </c>
      <c r="E563" s="16" t="str">
        <f>IF(ISERROR(VLOOKUP('Salidas Pacientes'!$C563,'BD Pacientes'!$A:I,3,FALSE)),"",VLOOKUP('Salidas Pacientes'!$C563,'BD Pacientes'!$A:I,3,FALSE))</f>
        <v>HIROSHI HAYASHI CARDOZO</v>
      </c>
      <c r="F563" s="17" t="str">
        <f>IF(ISERROR(VLOOKUP('Salidas Pacientes'!$C563,'BD Pacientes'!$A:I,4,FALSE)),"",VLOOKUP('Salidas Pacientes'!$C563,'BD Pacientes'!$A:I,4,FALSE))</f>
        <v>M</v>
      </c>
      <c r="G563" s="95">
        <f>IF(ISERROR(VLOOKUP('Salidas Pacientes'!$C563,'BD Pacientes'!$A:I,5,FALSE)),"",VLOOKUP('Salidas Pacientes'!$C563,'BD Pacientes'!$A:I,5,FALSE))</f>
        <v>44557</v>
      </c>
      <c r="H563" s="95" t="str">
        <f t="shared" ca="1" si="0"/>
        <v>1 año, 7 mes</v>
      </c>
      <c r="I563" s="97" t="str">
        <f>IF(ISERROR(VLOOKUP('Salidas Pacientes'!$C563,'BD Pacientes'!$A:$I,6,FALSE)),"",VLOOKUP('Salidas Pacientes'!$C563,'BD Pacientes'!$A:$I,6,FALSE))</f>
        <v>CRA 18E # 7-26</v>
      </c>
      <c r="J563" s="98">
        <f>IF(ISERROR(VLOOKUP('Salidas Pacientes'!$C563,'BD Pacientes'!$A:$I,7,FALSE)),"",VLOOKUP('Salidas Pacientes'!$C563,'BD Pacientes'!$A:$I,7,FALSE))</f>
        <v>0</v>
      </c>
      <c r="K563" s="99">
        <f>IF(ISERROR(VLOOKUP('Salidas Pacientes'!$C563,'BD Pacientes'!$A:$I,8,FALSE)),"",VLOOKUP('Salidas Pacientes'!$C563,'BD Pacientes'!$A:$I,8,FALSE))</f>
        <v>0</v>
      </c>
      <c r="L563" s="17">
        <f>IF(ISERROR(VLOOKUP('Salidas Pacientes'!$C563,'BD Pacientes'!$A:$I,9,FALSE)),"",VLOOKUP('Salidas Pacientes'!$C563,'BD Pacientes'!$A:$I,9,FALSE))</f>
        <v>0</v>
      </c>
      <c r="M563" s="17" t="s">
        <v>77</v>
      </c>
      <c r="N563" s="16" t="str">
        <f>IF(ISERROR(VLOOKUP('Salidas Pacientes'!$M563,Inventario!$A$2:$M$21,2,FALSE)),"",VLOOKUP('Salidas Pacientes'!$M563,Inventario!$A$2:$M$21,2,FALSE))</f>
        <v>Hexaxim</v>
      </c>
      <c r="O563" s="16" t="str">
        <f>IF(ISERROR(VLOOKUP('Salidas Pacientes'!$M563,Inventario!$A$2:$M$21,3,FALSE)),"",VLOOKUP('Salidas Pacientes'!$M563,Inventario!$A$2:$M$21,3,FALSE))</f>
        <v>DPAT + VPI + HIB + HB</v>
      </c>
      <c r="P563" s="100" t="str">
        <f>IF(ISERROR(VLOOKUP('Salidas Pacientes'!$M563,Inventario!$A$2:$M$21,4,FALSE)),"",VLOOKUP('Salidas Pacientes'!$M563,Inventario!$A$2:$M$21,4,FALSE))</f>
        <v>IPS FARALLONES</v>
      </c>
      <c r="Q563" s="100" t="str">
        <f>IF(ISERROR(VLOOKUP('Salidas Pacientes'!$M563,Inventario!$A$2:$M$21,5,FALSE)),"",VLOOKUP('Salidas Pacientes'!$M563,Inventario!$A$2:$M$21,5,FALSE))</f>
        <v>Sanofi</v>
      </c>
      <c r="R563" s="17" t="str">
        <f>IF(ISERROR(VLOOKUP('Salidas Pacientes'!$M563,Inventario!$A$2:$M$21,6,FALSE)),"",VLOOKUP('Salidas Pacientes'!$M563,Inventario!$A$2:$M$21,6,FALSE))</f>
        <v>3800</v>
      </c>
      <c r="S563" s="101" t="s">
        <v>198</v>
      </c>
      <c r="T563" s="102">
        <f>IF(ISERROR(VLOOKUP('Salidas Pacientes'!$S563,Entradas!$H$1:$I$412,2,FALSE)),"",VLOOKUP('Salidas Pacientes'!$S563,Entradas!$H$1:$I$412,2,FALSE))</f>
        <v>45130</v>
      </c>
      <c r="U563" s="98"/>
      <c r="V563" s="98">
        <v>1</v>
      </c>
      <c r="W563" s="105"/>
    </row>
    <row r="564" spans="1:23" ht="15.75" hidden="1" customHeight="1" outlineLevel="1">
      <c r="A564" s="95">
        <v>44687</v>
      </c>
      <c r="B564" s="95" t="s">
        <v>276</v>
      </c>
      <c r="C564" s="98">
        <v>1232818678</v>
      </c>
      <c r="D564" s="17" t="str">
        <f>IF(ISERROR(VLOOKUP('Salidas Pacientes'!$C564,'BD Pacientes'!$A:I,2,FALSE)),"",VLOOKUP('Salidas Pacientes'!$C564,'BD Pacientes'!$A:I,2,FALSE))</f>
        <v>RC</v>
      </c>
      <c r="E564" s="16" t="str">
        <f>IF(ISERROR(VLOOKUP('Salidas Pacientes'!$C564,'BD Pacientes'!$A:I,3,FALSE)),"",VLOOKUP('Salidas Pacientes'!$C564,'BD Pacientes'!$A:I,3,FALSE))</f>
        <v>HIROSHI HAYASHI CARDOZO</v>
      </c>
      <c r="F564" s="17" t="str">
        <f>IF(ISERROR(VLOOKUP('Salidas Pacientes'!$C564,'BD Pacientes'!$A:I,4,FALSE)),"",VLOOKUP('Salidas Pacientes'!$C564,'BD Pacientes'!$A:I,4,FALSE))</f>
        <v>M</v>
      </c>
      <c r="G564" s="95">
        <f>IF(ISERROR(VLOOKUP('Salidas Pacientes'!$C564,'BD Pacientes'!$A:I,5,FALSE)),"",VLOOKUP('Salidas Pacientes'!$C564,'BD Pacientes'!$A:I,5,FALSE))</f>
        <v>44557</v>
      </c>
      <c r="H564" s="95" t="str">
        <f t="shared" ca="1" si="0"/>
        <v>1 año, 7 mes</v>
      </c>
      <c r="I564" s="97" t="str">
        <f>IF(ISERROR(VLOOKUP('Salidas Pacientes'!$C564,'BD Pacientes'!$A:$I,6,FALSE)),"",VLOOKUP('Salidas Pacientes'!$C564,'BD Pacientes'!$A:$I,6,FALSE))</f>
        <v>CRA 18E # 7-26</v>
      </c>
      <c r="J564" s="98">
        <f>IF(ISERROR(VLOOKUP('Salidas Pacientes'!$C564,'BD Pacientes'!$A:$I,7,FALSE)),"",VLOOKUP('Salidas Pacientes'!$C564,'BD Pacientes'!$A:$I,7,FALSE))</f>
        <v>0</v>
      </c>
      <c r="K564" s="99">
        <f>IF(ISERROR(VLOOKUP('Salidas Pacientes'!$C564,'BD Pacientes'!$A:$I,8,FALSE)),"",VLOOKUP('Salidas Pacientes'!$C564,'BD Pacientes'!$A:$I,8,FALSE))</f>
        <v>0</v>
      </c>
      <c r="L564" s="17">
        <f>IF(ISERROR(VLOOKUP('Salidas Pacientes'!$C564,'BD Pacientes'!$A:$I,9,FALSE)),"",VLOOKUP('Salidas Pacientes'!$C564,'BD Pacientes'!$A:$I,9,FALSE))</f>
        <v>0</v>
      </c>
      <c r="M564" s="17" t="s">
        <v>54</v>
      </c>
      <c r="N564" s="16" t="str">
        <f>IF(ISERROR(VLOOKUP('Salidas Pacientes'!$M564,Inventario!$A$2:$M$21,2,FALSE)),"",VLOOKUP('Salidas Pacientes'!$M564,Inventario!$A$2:$M$21,2,FALSE))</f>
        <v>Prevenar</v>
      </c>
      <c r="O564" s="16" t="str">
        <f>IF(ISERROR(VLOOKUP('Salidas Pacientes'!$M564,Inventario!$A$2:$M$21,3,FALSE)),"",VLOOKUP('Salidas Pacientes'!$M564,Inventario!$A$2:$M$21,3,FALSE))</f>
        <v>Neumococo 13V</v>
      </c>
      <c r="P564" s="100" t="str">
        <f>IF(ISERROR(VLOOKUP('Salidas Pacientes'!$M564,Inventario!$A$2:$M$21,4,FALSE)),"",VLOOKUP('Salidas Pacientes'!$M564,Inventario!$A$2:$M$21,4,FALSE))</f>
        <v>Cobo Medical</v>
      </c>
      <c r="Q564" s="100" t="str">
        <f>IF(ISERROR(VLOOKUP('Salidas Pacientes'!$M564,Inventario!$A$2:$M$21,5,FALSE)),"",VLOOKUP('Salidas Pacientes'!$M564,Inventario!$A$2:$M$21,5,FALSE))</f>
        <v>Pfizer</v>
      </c>
      <c r="R564" s="17" t="str">
        <f>IF(ISERROR(VLOOKUP('Salidas Pacientes'!$M564,Inventario!$A$2:$M$21,6,FALSE)),"",VLOOKUP('Salidas Pacientes'!$M564,Inventario!$A$2:$M$21,6,FALSE))</f>
        <v>2156</v>
      </c>
      <c r="S564" s="101" t="s">
        <v>192</v>
      </c>
      <c r="T564" s="102">
        <f>IF(ISERROR(VLOOKUP('Salidas Pacientes'!$S564,Entradas!$H$1:$I$412,2,FALSE)),"",VLOOKUP('Salidas Pacientes'!$S564,Entradas!$H$1:$I$412,2,FALSE))</f>
        <v>45199</v>
      </c>
      <c r="U564" s="98"/>
      <c r="V564" s="98">
        <v>1</v>
      </c>
      <c r="W564" s="105"/>
    </row>
    <row r="565" spans="1:23" ht="15.75" hidden="1" customHeight="1" outlineLevel="1">
      <c r="A565" s="95">
        <v>44687</v>
      </c>
      <c r="B565" s="95" t="s">
        <v>276</v>
      </c>
      <c r="C565" s="98">
        <v>1232818678</v>
      </c>
      <c r="D565" s="17" t="str">
        <f>IF(ISERROR(VLOOKUP('Salidas Pacientes'!$C565,'BD Pacientes'!$A:I,2,FALSE)),"",VLOOKUP('Salidas Pacientes'!$C565,'BD Pacientes'!$A:I,2,FALSE))</f>
        <v>RC</v>
      </c>
      <c r="E565" s="16" t="str">
        <f>IF(ISERROR(VLOOKUP('Salidas Pacientes'!$C565,'BD Pacientes'!$A:I,3,FALSE)),"",VLOOKUP('Salidas Pacientes'!$C565,'BD Pacientes'!$A:I,3,FALSE))</f>
        <v>HIROSHI HAYASHI CARDOZO</v>
      </c>
      <c r="F565" s="17" t="str">
        <f>IF(ISERROR(VLOOKUP('Salidas Pacientes'!$C565,'BD Pacientes'!$A:I,4,FALSE)),"",VLOOKUP('Salidas Pacientes'!$C565,'BD Pacientes'!$A:I,4,FALSE))</f>
        <v>M</v>
      </c>
      <c r="G565" s="95">
        <f>IF(ISERROR(VLOOKUP('Salidas Pacientes'!$C565,'BD Pacientes'!$A:I,5,FALSE)),"",VLOOKUP('Salidas Pacientes'!$C565,'BD Pacientes'!$A:I,5,FALSE))</f>
        <v>44557</v>
      </c>
      <c r="H565" s="95" t="str">
        <f t="shared" ca="1" si="0"/>
        <v>1 año, 7 mes</v>
      </c>
      <c r="I565" s="97" t="str">
        <f>IF(ISERROR(VLOOKUP('Salidas Pacientes'!$C565,'BD Pacientes'!$A:$I,6,FALSE)),"",VLOOKUP('Salidas Pacientes'!$C565,'BD Pacientes'!$A:$I,6,FALSE))</f>
        <v>CRA 18E # 7-26</v>
      </c>
      <c r="J565" s="98">
        <f>IF(ISERROR(VLOOKUP('Salidas Pacientes'!$C565,'BD Pacientes'!$A:$I,7,FALSE)),"",VLOOKUP('Salidas Pacientes'!$C565,'BD Pacientes'!$A:$I,7,FALSE))</f>
        <v>0</v>
      </c>
      <c r="K565" s="99">
        <f>IF(ISERROR(VLOOKUP('Salidas Pacientes'!$C565,'BD Pacientes'!$A:$I,8,FALSE)),"",VLOOKUP('Salidas Pacientes'!$C565,'BD Pacientes'!$A:$I,8,FALSE))</f>
        <v>0</v>
      </c>
      <c r="L565" s="17">
        <f>IF(ISERROR(VLOOKUP('Salidas Pacientes'!$C565,'BD Pacientes'!$A:$I,9,FALSE)),"",VLOOKUP('Salidas Pacientes'!$C565,'BD Pacientes'!$A:$I,9,FALSE))</f>
        <v>0</v>
      </c>
      <c r="M565" s="17" t="s">
        <v>96</v>
      </c>
      <c r="N565" s="16" t="str">
        <f>IF(ISERROR(VLOOKUP('Salidas Pacientes'!$M565,Inventario!$A$2:$M$21,2,FALSE)),"",VLOOKUP('Salidas Pacientes'!$M565,Inventario!$A$2:$M$21,2,FALSE))</f>
        <v>Rotateq</v>
      </c>
      <c r="O565" s="16" t="str">
        <f>IF(ISERROR(VLOOKUP('Salidas Pacientes'!$M565,Inventario!$A$2:$M$21,3,FALSE)),"",VLOOKUP('Salidas Pacientes'!$M565,Inventario!$A$2:$M$21,3,FALSE))</f>
        <v>Rotavirus Vivo Atenuado</v>
      </c>
      <c r="P565" s="100" t="str">
        <f>IF(ISERROR(VLOOKUP('Salidas Pacientes'!$M565,Inventario!$A$2:$M$21,4,FALSE)),"",VLOOKUP('Salidas Pacientes'!$M565,Inventario!$A$2:$M$21,4,FALSE))</f>
        <v>IPS FARALLONES</v>
      </c>
      <c r="Q565" s="100" t="str">
        <f>IF(ISERROR(VLOOKUP('Salidas Pacientes'!$M565,Inventario!$A$2:$M$21,5,FALSE)),"",VLOOKUP('Salidas Pacientes'!$M565,Inventario!$A$2:$M$21,5,FALSE))</f>
        <v>Merck</v>
      </c>
      <c r="R565" s="17" t="str">
        <f>IF(ISERROR(VLOOKUP('Salidas Pacientes'!$M565,Inventario!$A$2:$M$21,6,FALSE)),"",VLOOKUP('Salidas Pacientes'!$M565,Inventario!$A$2:$M$21,6,FALSE))</f>
        <v>1800</v>
      </c>
      <c r="S565" s="101" t="s">
        <v>194</v>
      </c>
      <c r="T565" s="102">
        <f>IF(ISERROR(VLOOKUP('Salidas Pacientes'!$S565,Entradas!$H$1:$I$412,2,FALSE)),"",VLOOKUP('Salidas Pacientes'!$S565,Entradas!$H$1:$I$412,2,FALSE))</f>
        <v>45060</v>
      </c>
      <c r="U565" s="98"/>
      <c r="V565" s="98">
        <v>1</v>
      </c>
      <c r="W565" s="105"/>
    </row>
    <row r="566" spans="1:23" ht="15.75" hidden="1" customHeight="1" outlineLevel="1">
      <c r="A566" s="95">
        <v>44687</v>
      </c>
      <c r="B566" s="95" t="s">
        <v>276</v>
      </c>
      <c r="C566" s="98">
        <v>1232818678</v>
      </c>
      <c r="D566" s="17" t="str">
        <f>IF(ISERROR(VLOOKUP('Salidas Pacientes'!$C566,'BD Pacientes'!$A:I,2,FALSE)),"",VLOOKUP('Salidas Pacientes'!$C566,'BD Pacientes'!$A:I,2,FALSE))</f>
        <v>RC</v>
      </c>
      <c r="E566" s="16" t="str">
        <f>IF(ISERROR(VLOOKUP('Salidas Pacientes'!$C566,'BD Pacientes'!$A:I,3,FALSE)),"",VLOOKUP('Salidas Pacientes'!$C566,'BD Pacientes'!$A:I,3,FALSE))</f>
        <v>HIROSHI HAYASHI CARDOZO</v>
      </c>
      <c r="F566" s="17" t="str">
        <f>IF(ISERROR(VLOOKUP('Salidas Pacientes'!$C566,'BD Pacientes'!$A:I,4,FALSE)),"",VLOOKUP('Salidas Pacientes'!$C566,'BD Pacientes'!$A:I,4,FALSE))</f>
        <v>M</v>
      </c>
      <c r="G566" s="95">
        <f>IF(ISERROR(VLOOKUP('Salidas Pacientes'!$C566,'BD Pacientes'!$A:I,5,FALSE)),"",VLOOKUP('Salidas Pacientes'!$C566,'BD Pacientes'!$A:I,5,FALSE))</f>
        <v>44557</v>
      </c>
      <c r="H566" s="95" t="str">
        <f t="shared" ca="1" si="0"/>
        <v>1 año, 7 mes</v>
      </c>
      <c r="I566" s="97" t="str">
        <f>IF(ISERROR(VLOOKUP('Salidas Pacientes'!$C566,'BD Pacientes'!$A:$I,6,FALSE)),"",VLOOKUP('Salidas Pacientes'!$C566,'BD Pacientes'!$A:$I,6,FALSE))</f>
        <v>CRA 18E # 7-26</v>
      </c>
      <c r="J566" s="98">
        <f>IF(ISERROR(VLOOKUP('Salidas Pacientes'!$C566,'BD Pacientes'!$A:$I,7,FALSE)),"",VLOOKUP('Salidas Pacientes'!$C566,'BD Pacientes'!$A:$I,7,FALSE))</f>
        <v>0</v>
      </c>
      <c r="K566" s="99">
        <f>IF(ISERROR(VLOOKUP('Salidas Pacientes'!$C566,'BD Pacientes'!$A:$I,8,FALSE)),"",VLOOKUP('Salidas Pacientes'!$C566,'BD Pacientes'!$A:$I,8,FALSE))</f>
        <v>0</v>
      </c>
      <c r="L566" s="17">
        <f>IF(ISERROR(VLOOKUP('Salidas Pacientes'!$C566,'BD Pacientes'!$A:$I,9,FALSE)),"",VLOOKUP('Salidas Pacientes'!$C566,'BD Pacientes'!$A:$I,9,FALSE))</f>
        <v>0</v>
      </c>
      <c r="M566" s="17" t="s">
        <v>77</v>
      </c>
      <c r="N566" s="16" t="str">
        <f>IF(ISERROR(VLOOKUP('Salidas Pacientes'!$M566,Inventario!$A$2:$M$21,2,FALSE)),"",VLOOKUP('Salidas Pacientes'!$M566,Inventario!$A$2:$M$21,2,FALSE))</f>
        <v>Hexaxim</v>
      </c>
      <c r="O566" s="16" t="str">
        <f>IF(ISERROR(VLOOKUP('Salidas Pacientes'!$M566,Inventario!$A$2:$M$21,3,FALSE)),"",VLOOKUP('Salidas Pacientes'!$M566,Inventario!$A$2:$M$21,3,FALSE))</f>
        <v>DPAT + VPI + HIB + HB</v>
      </c>
      <c r="P566" s="100" t="str">
        <f>IF(ISERROR(VLOOKUP('Salidas Pacientes'!$M566,Inventario!$A$2:$M$21,4,FALSE)),"",VLOOKUP('Salidas Pacientes'!$M566,Inventario!$A$2:$M$21,4,FALSE))</f>
        <v>IPS FARALLONES</v>
      </c>
      <c r="Q566" s="100" t="str">
        <f>IF(ISERROR(VLOOKUP('Salidas Pacientes'!$M566,Inventario!$A$2:$M$21,5,FALSE)),"",VLOOKUP('Salidas Pacientes'!$M566,Inventario!$A$2:$M$21,5,FALSE))</f>
        <v>Sanofi</v>
      </c>
      <c r="R566" s="17" t="str">
        <f>IF(ISERROR(VLOOKUP('Salidas Pacientes'!$M566,Inventario!$A$2:$M$21,6,FALSE)),"",VLOOKUP('Salidas Pacientes'!$M566,Inventario!$A$2:$M$21,6,FALSE))</f>
        <v>3800</v>
      </c>
      <c r="S566" s="101" t="s">
        <v>198</v>
      </c>
      <c r="T566" s="102">
        <f>IF(ISERROR(VLOOKUP('Salidas Pacientes'!$S566,Entradas!$H$1:$I$412,2,FALSE)),"",VLOOKUP('Salidas Pacientes'!$S566,Entradas!$H$1:$I$412,2,FALSE))</f>
        <v>45130</v>
      </c>
      <c r="U566" s="98"/>
      <c r="V566" s="98">
        <v>1</v>
      </c>
      <c r="W566" s="105"/>
    </row>
    <row r="567" spans="1:23" ht="15.75" hidden="1" customHeight="1" outlineLevel="1">
      <c r="A567" s="95">
        <v>44687</v>
      </c>
      <c r="B567" s="95" t="s">
        <v>276</v>
      </c>
      <c r="C567" s="98">
        <v>1232818678</v>
      </c>
      <c r="D567" s="17" t="str">
        <f>IF(ISERROR(VLOOKUP('Salidas Pacientes'!$C567,'BD Pacientes'!$A:I,2,FALSE)),"",VLOOKUP('Salidas Pacientes'!$C567,'BD Pacientes'!$A:I,2,FALSE))</f>
        <v>RC</v>
      </c>
      <c r="E567" s="16" t="str">
        <f>IF(ISERROR(VLOOKUP('Salidas Pacientes'!$C567,'BD Pacientes'!$A:I,3,FALSE)),"",VLOOKUP('Salidas Pacientes'!$C567,'BD Pacientes'!$A:I,3,FALSE))</f>
        <v>HIROSHI HAYASHI CARDOZO</v>
      </c>
      <c r="F567" s="17" t="str">
        <f>IF(ISERROR(VLOOKUP('Salidas Pacientes'!$C567,'BD Pacientes'!$A:I,4,FALSE)),"",VLOOKUP('Salidas Pacientes'!$C567,'BD Pacientes'!$A:I,4,FALSE))</f>
        <v>M</v>
      </c>
      <c r="G567" s="95">
        <f>IF(ISERROR(VLOOKUP('Salidas Pacientes'!$C567,'BD Pacientes'!$A:I,5,FALSE)),"",VLOOKUP('Salidas Pacientes'!$C567,'BD Pacientes'!$A:I,5,FALSE))</f>
        <v>44557</v>
      </c>
      <c r="H567" s="95" t="str">
        <f t="shared" ca="1" si="0"/>
        <v>1 año, 7 mes</v>
      </c>
      <c r="I567" s="97" t="str">
        <f>IF(ISERROR(VLOOKUP('Salidas Pacientes'!$C567,'BD Pacientes'!$A:$I,6,FALSE)),"",VLOOKUP('Salidas Pacientes'!$C567,'BD Pacientes'!$A:$I,6,FALSE))</f>
        <v>CRA 18E # 7-26</v>
      </c>
      <c r="J567" s="98">
        <f>IF(ISERROR(VLOOKUP('Salidas Pacientes'!$C567,'BD Pacientes'!$A:$I,7,FALSE)),"",VLOOKUP('Salidas Pacientes'!$C567,'BD Pacientes'!$A:$I,7,FALSE))</f>
        <v>0</v>
      </c>
      <c r="K567" s="99">
        <f>IF(ISERROR(VLOOKUP('Salidas Pacientes'!$C567,'BD Pacientes'!$A:$I,8,FALSE)),"",VLOOKUP('Salidas Pacientes'!$C567,'BD Pacientes'!$A:$I,8,FALSE))</f>
        <v>0</v>
      </c>
      <c r="L567" s="17">
        <f>IF(ISERROR(VLOOKUP('Salidas Pacientes'!$C567,'BD Pacientes'!$A:$I,9,FALSE)),"",VLOOKUP('Salidas Pacientes'!$C567,'BD Pacientes'!$A:$I,9,FALSE))</f>
        <v>0</v>
      </c>
      <c r="M567" s="17" t="s">
        <v>54</v>
      </c>
      <c r="N567" s="16" t="str">
        <f>IF(ISERROR(VLOOKUP('Salidas Pacientes'!$M567,Inventario!$A$2:$M$21,2,FALSE)),"",VLOOKUP('Salidas Pacientes'!$M567,Inventario!$A$2:$M$21,2,FALSE))</f>
        <v>Prevenar</v>
      </c>
      <c r="O567" s="16" t="str">
        <f>IF(ISERROR(VLOOKUP('Salidas Pacientes'!$M567,Inventario!$A$2:$M$21,3,FALSE)),"",VLOOKUP('Salidas Pacientes'!$M567,Inventario!$A$2:$M$21,3,FALSE))</f>
        <v>Neumococo 13V</v>
      </c>
      <c r="P567" s="100" t="str">
        <f>IF(ISERROR(VLOOKUP('Salidas Pacientes'!$M567,Inventario!$A$2:$M$21,4,FALSE)),"",VLOOKUP('Salidas Pacientes'!$M567,Inventario!$A$2:$M$21,4,FALSE))</f>
        <v>Cobo Medical</v>
      </c>
      <c r="Q567" s="100" t="str">
        <f>IF(ISERROR(VLOOKUP('Salidas Pacientes'!$M567,Inventario!$A$2:$M$21,5,FALSE)),"",VLOOKUP('Salidas Pacientes'!$M567,Inventario!$A$2:$M$21,5,FALSE))</f>
        <v>Pfizer</v>
      </c>
      <c r="R567" s="17" t="str">
        <f>IF(ISERROR(VLOOKUP('Salidas Pacientes'!$M567,Inventario!$A$2:$M$21,6,FALSE)),"",VLOOKUP('Salidas Pacientes'!$M567,Inventario!$A$2:$M$21,6,FALSE))</f>
        <v>2156</v>
      </c>
      <c r="S567" s="101" t="s">
        <v>192</v>
      </c>
      <c r="T567" s="102">
        <f>IF(ISERROR(VLOOKUP('Salidas Pacientes'!$S567,Entradas!$H$1:$I$412,2,FALSE)),"",VLOOKUP('Salidas Pacientes'!$S567,Entradas!$H$1:$I$412,2,FALSE))</f>
        <v>45199</v>
      </c>
      <c r="U567" s="98"/>
      <c r="V567" s="98">
        <v>1</v>
      </c>
      <c r="W567" s="105"/>
    </row>
    <row r="568" spans="1:23" ht="15.75" hidden="1" customHeight="1" outlineLevel="1">
      <c r="A568" s="95">
        <v>44687</v>
      </c>
      <c r="B568" s="95" t="s">
        <v>276</v>
      </c>
      <c r="C568" s="98">
        <v>1232818678</v>
      </c>
      <c r="D568" s="17" t="str">
        <f>IF(ISERROR(VLOOKUP('Salidas Pacientes'!$C568,'BD Pacientes'!$A:I,2,FALSE)),"",VLOOKUP('Salidas Pacientes'!$C568,'BD Pacientes'!$A:I,2,FALSE))</f>
        <v>RC</v>
      </c>
      <c r="E568" s="16" t="str">
        <f>IF(ISERROR(VLOOKUP('Salidas Pacientes'!$C568,'BD Pacientes'!$A:I,3,FALSE)),"",VLOOKUP('Salidas Pacientes'!$C568,'BD Pacientes'!$A:I,3,FALSE))</f>
        <v>HIROSHI HAYASHI CARDOZO</v>
      </c>
      <c r="F568" s="17" t="str">
        <f>IF(ISERROR(VLOOKUP('Salidas Pacientes'!$C568,'BD Pacientes'!$A:I,4,FALSE)),"",VLOOKUP('Salidas Pacientes'!$C568,'BD Pacientes'!$A:I,4,FALSE))</f>
        <v>M</v>
      </c>
      <c r="G568" s="95">
        <f>IF(ISERROR(VLOOKUP('Salidas Pacientes'!$C568,'BD Pacientes'!$A:I,5,FALSE)),"",VLOOKUP('Salidas Pacientes'!$C568,'BD Pacientes'!$A:I,5,FALSE))</f>
        <v>44557</v>
      </c>
      <c r="H568" s="95" t="str">
        <f t="shared" ca="1" si="0"/>
        <v>1 año, 7 mes</v>
      </c>
      <c r="I568" s="97" t="str">
        <f>IF(ISERROR(VLOOKUP('Salidas Pacientes'!$C568,'BD Pacientes'!$A:$I,6,FALSE)),"",VLOOKUP('Salidas Pacientes'!$C568,'BD Pacientes'!$A:$I,6,FALSE))</f>
        <v>CRA 18E # 7-26</v>
      </c>
      <c r="J568" s="98">
        <f>IF(ISERROR(VLOOKUP('Salidas Pacientes'!$C568,'BD Pacientes'!$A:$I,7,FALSE)),"",VLOOKUP('Salidas Pacientes'!$C568,'BD Pacientes'!$A:$I,7,FALSE))</f>
        <v>0</v>
      </c>
      <c r="K568" s="99">
        <f>IF(ISERROR(VLOOKUP('Salidas Pacientes'!$C568,'BD Pacientes'!$A:$I,8,FALSE)),"",VLOOKUP('Salidas Pacientes'!$C568,'BD Pacientes'!$A:$I,8,FALSE))</f>
        <v>0</v>
      </c>
      <c r="L568" s="17">
        <f>IF(ISERROR(VLOOKUP('Salidas Pacientes'!$C568,'BD Pacientes'!$A:$I,9,FALSE)),"",VLOOKUP('Salidas Pacientes'!$C568,'BD Pacientes'!$A:$I,9,FALSE))</f>
        <v>0</v>
      </c>
      <c r="M568" s="17" t="s">
        <v>96</v>
      </c>
      <c r="N568" s="16" t="str">
        <f>IF(ISERROR(VLOOKUP('Salidas Pacientes'!$M568,Inventario!$A$2:$M$21,2,FALSE)),"",VLOOKUP('Salidas Pacientes'!$M568,Inventario!$A$2:$M$21,2,FALSE))</f>
        <v>Rotateq</v>
      </c>
      <c r="O568" s="16" t="str">
        <f>IF(ISERROR(VLOOKUP('Salidas Pacientes'!$M568,Inventario!$A$2:$M$21,3,FALSE)),"",VLOOKUP('Salidas Pacientes'!$M568,Inventario!$A$2:$M$21,3,FALSE))</f>
        <v>Rotavirus Vivo Atenuado</v>
      </c>
      <c r="P568" s="100" t="str">
        <f>IF(ISERROR(VLOOKUP('Salidas Pacientes'!$M568,Inventario!$A$2:$M$21,4,FALSE)),"",VLOOKUP('Salidas Pacientes'!$M568,Inventario!$A$2:$M$21,4,FALSE))</f>
        <v>IPS FARALLONES</v>
      </c>
      <c r="Q568" s="100" t="str">
        <f>IF(ISERROR(VLOOKUP('Salidas Pacientes'!$M568,Inventario!$A$2:$M$21,5,FALSE)),"",VLOOKUP('Salidas Pacientes'!$M568,Inventario!$A$2:$M$21,5,FALSE))</f>
        <v>Merck</v>
      </c>
      <c r="R568" s="17" t="str">
        <f>IF(ISERROR(VLOOKUP('Salidas Pacientes'!$M568,Inventario!$A$2:$M$21,6,FALSE)),"",VLOOKUP('Salidas Pacientes'!$M568,Inventario!$A$2:$M$21,6,FALSE))</f>
        <v>1800</v>
      </c>
      <c r="S568" s="101" t="s">
        <v>194</v>
      </c>
      <c r="T568" s="102">
        <f>IF(ISERROR(VLOOKUP('Salidas Pacientes'!$S568,Entradas!$H$1:$I$412,2,FALSE)),"",VLOOKUP('Salidas Pacientes'!$S568,Entradas!$H$1:$I$412,2,FALSE))</f>
        <v>45060</v>
      </c>
      <c r="U568" s="98"/>
      <c r="V568" s="98">
        <v>1</v>
      </c>
      <c r="W568" s="105"/>
    </row>
    <row r="569" spans="1:23" ht="15.75" hidden="1" customHeight="1" outlineLevel="1">
      <c r="A569" s="95">
        <v>44687</v>
      </c>
      <c r="B569" s="95" t="s">
        <v>276</v>
      </c>
      <c r="C569" s="98">
        <v>1109573943</v>
      </c>
      <c r="D569" s="17" t="str">
        <f>IF(ISERROR(VLOOKUP('Salidas Pacientes'!$C569,'BD Pacientes'!$A:I,2,FALSE)),"",VLOOKUP('Salidas Pacientes'!$C569,'BD Pacientes'!$A:I,2,FALSE))</f>
        <v>RC</v>
      </c>
      <c r="E569" s="16" t="str">
        <f>IF(ISERROR(VLOOKUP('Salidas Pacientes'!$C569,'BD Pacientes'!$A:I,3,FALSE)),"",VLOOKUP('Salidas Pacientes'!$C569,'BD Pacientes'!$A:I,3,FALSE))</f>
        <v>ANTONELLA HERRERA MOSQUERA</v>
      </c>
      <c r="F569" s="17" t="str">
        <f>IF(ISERROR(VLOOKUP('Salidas Pacientes'!$C569,'BD Pacientes'!$A:I,4,FALSE)),"",VLOOKUP('Salidas Pacientes'!$C569,'BD Pacientes'!$A:I,4,FALSE))</f>
        <v>F</v>
      </c>
      <c r="G569" s="95">
        <f>IF(ISERROR(VLOOKUP('Salidas Pacientes'!$C569,'BD Pacientes'!$A:I,5,FALSE)),"",VLOOKUP('Salidas Pacientes'!$C569,'BD Pacientes'!$A:I,5,FALSE))</f>
        <v>44622</v>
      </c>
      <c r="H569" s="95" t="str">
        <f t="shared" ca="1" si="0"/>
        <v>1 año, 5 mes</v>
      </c>
      <c r="I569" s="97" t="str">
        <f>IF(ISERROR(VLOOKUP('Salidas Pacientes'!$C569,'BD Pacientes'!$A:$I,6,FALSE)),"",VLOOKUP('Salidas Pacientes'!$C569,'BD Pacientes'!$A:$I,6,FALSE))</f>
        <v>CRA 98C # 53-112 APTO 504D</v>
      </c>
      <c r="J569" s="98">
        <f>IF(ISERROR(VLOOKUP('Salidas Pacientes'!$C569,'BD Pacientes'!$A:$I,7,FALSE)),"",VLOOKUP('Salidas Pacientes'!$C569,'BD Pacientes'!$A:$I,7,FALSE))</f>
        <v>1130591559</v>
      </c>
      <c r="K569" s="99" t="str">
        <f>IF(ISERROR(VLOOKUP('Salidas Pacientes'!$C569,'BD Pacientes'!$A:$I,8,FALSE)),"",VLOOKUP('Salidas Pacientes'!$C569,'BD Pacientes'!$A:$I,8,FALSE))</f>
        <v>VANESA MOSQUERA</v>
      </c>
      <c r="L569" s="17">
        <f>IF(ISERROR(VLOOKUP('Salidas Pacientes'!$C569,'BD Pacientes'!$A:$I,9,FALSE)),"",VLOOKUP('Salidas Pacientes'!$C569,'BD Pacientes'!$A:$I,9,FALSE))</f>
        <v>3168329542</v>
      </c>
      <c r="M569" s="17" t="s">
        <v>77</v>
      </c>
      <c r="N569" s="16" t="str">
        <f>IF(ISERROR(VLOOKUP('Salidas Pacientes'!$M569,Inventario!$A$2:$M$21,2,FALSE)),"",VLOOKUP('Salidas Pacientes'!$M569,Inventario!$A$2:$M$21,2,FALSE))</f>
        <v>Hexaxim</v>
      </c>
      <c r="O569" s="16" t="str">
        <f>IF(ISERROR(VLOOKUP('Salidas Pacientes'!$M569,Inventario!$A$2:$M$21,3,FALSE)),"",VLOOKUP('Salidas Pacientes'!$M569,Inventario!$A$2:$M$21,3,FALSE))</f>
        <v>DPAT + VPI + HIB + HB</v>
      </c>
      <c r="P569" s="100" t="str">
        <f>IF(ISERROR(VLOOKUP('Salidas Pacientes'!$M569,Inventario!$A$2:$M$21,4,FALSE)),"",VLOOKUP('Salidas Pacientes'!$M569,Inventario!$A$2:$M$21,4,FALSE))</f>
        <v>IPS FARALLONES</v>
      </c>
      <c r="Q569" s="100" t="str">
        <f>IF(ISERROR(VLOOKUP('Salidas Pacientes'!$M569,Inventario!$A$2:$M$21,5,FALSE)),"",VLOOKUP('Salidas Pacientes'!$M569,Inventario!$A$2:$M$21,5,FALSE))</f>
        <v>Sanofi</v>
      </c>
      <c r="R569" s="17" t="str">
        <f>IF(ISERROR(VLOOKUP('Salidas Pacientes'!$M569,Inventario!$A$2:$M$21,6,FALSE)),"",VLOOKUP('Salidas Pacientes'!$M569,Inventario!$A$2:$M$21,6,FALSE))</f>
        <v>3800</v>
      </c>
      <c r="S569" s="101" t="s">
        <v>198</v>
      </c>
      <c r="T569" s="102">
        <f>IF(ISERROR(VLOOKUP('Salidas Pacientes'!$S569,Entradas!$H$1:$I$412,2,FALSE)),"",VLOOKUP('Salidas Pacientes'!$S569,Entradas!$H$1:$I$412,2,FALSE))</f>
        <v>45130</v>
      </c>
      <c r="U569" s="98"/>
      <c r="V569" s="98">
        <v>1</v>
      </c>
      <c r="W569" s="105"/>
    </row>
    <row r="570" spans="1:23" ht="15.75" hidden="1" customHeight="1" outlineLevel="1">
      <c r="A570" s="95">
        <v>44687</v>
      </c>
      <c r="B570" s="95" t="s">
        <v>276</v>
      </c>
      <c r="C570" s="98">
        <v>1109573943</v>
      </c>
      <c r="D570" s="17" t="str">
        <f>IF(ISERROR(VLOOKUP('Salidas Pacientes'!$C570,'BD Pacientes'!$A:I,2,FALSE)),"",VLOOKUP('Salidas Pacientes'!$C570,'BD Pacientes'!$A:I,2,FALSE))</f>
        <v>RC</v>
      </c>
      <c r="E570" s="16" t="str">
        <f>IF(ISERROR(VLOOKUP('Salidas Pacientes'!$C570,'BD Pacientes'!$A:I,3,FALSE)),"",VLOOKUP('Salidas Pacientes'!$C570,'BD Pacientes'!$A:I,3,FALSE))</f>
        <v>ANTONELLA HERRERA MOSQUERA</v>
      </c>
      <c r="F570" s="17" t="str">
        <f>IF(ISERROR(VLOOKUP('Salidas Pacientes'!$C570,'BD Pacientes'!$A:I,4,FALSE)),"",VLOOKUP('Salidas Pacientes'!$C570,'BD Pacientes'!$A:I,4,FALSE))</f>
        <v>F</v>
      </c>
      <c r="G570" s="95">
        <f>IF(ISERROR(VLOOKUP('Salidas Pacientes'!$C570,'BD Pacientes'!$A:I,5,FALSE)),"",VLOOKUP('Salidas Pacientes'!$C570,'BD Pacientes'!$A:I,5,FALSE))</f>
        <v>44622</v>
      </c>
      <c r="H570" s="95" t="str">
        <f t="shared" ca="1" si="0"/>
        <v>1 año, 5 mes</v>
      </c>
      <c r="I570" s="97" t="str">
        <f>IF(ISERROR(VLOOKUP('Salidas Pacientes'!$C570,'BD Pacientes'!$A:$I,6,FALSE)),"",VLOOKUP('Salidas Pacientes'!$C570,'BD Pacientes'!$A:$I,6,FALSE))</f>
        <v>CRA 98C # 53-112 APTO 504D</v>
      </c>
      <c r="J570" s="98">
        <f>IF(ISERROR(VLOOKUP('Salidas Pacientes'!$C570,'BD Pacientes'!$A:$I,7,FALSE)),"",VLOOKUP('Salidas Pacientes'!$C570,'BD Pacientes'!$A:$I,7,FALSE))</f>
        <v>1130591559</v>
      </c>
      <c r="K570" s="99" t="str">
        <f>IF(ISERROR(VLOOKUP('Salidas Pacientes'!$C570,'BD Pacientes'!$A:$I,8,FALSE)),"",VLOOKUP('Salidas Pacientes'!$C570,'BD Pacientes'!$A:$I,8,FALSE))</f>
        <v>VANESA MOSQUERA</v>
      </c>
      <c r="L570" s="17">
        <f>IF(ISERROR(VLOOKUP('Salidas Pacientes'!$C570,'BD Pacientes'!$A:$I,9,FALSE)),"",VLOOKUP('Salidas Pacientes'!$C570,'BD Pacientes'!$A:$I,9,FALSE))</f>
        <v>3168329542</v>
      </c>
      <c r="M570" s="17" t="s">
        <v>54</v>
      </c>
      <c r="N570" s="16" t="str">
        <f>IF(ISERROR(VLOOKUP('Salidas Pacientes'!$M570,Inventario!$A$2:$M$21,2,FALSE)),"",VLOOKUP('Salidas Pacientes'!$M570,Inventario!$A$2:$M$21,2,FALSE))</f>
        <v>Prevenar</v>
      </c>
      <c r="O570" s="16" t="str">
        <f>IF(ISERROR(VLOOKUP('Salidas Pacientes'!$M570,Inventario!$A$2:$M$21,3,FALSE)),"",VLOOKUP('Salidas Pacientes'!$M570,Inventario!$A$2:$M$21,3,FALSE))</f>
        <v>Neumococo 13V</v>
      </c>
      <c r="P570" s="100" t="str">
        <f>IF(ISERROR(VLOOKUP('Salidas Pacientes'!$M570,Inventario!$A$2:$M$21,4,FALSE)),"",VLOOKUP('Salidas Pacientes'!$M570,Inventario!$A$2:$M$21,4,FALSE))</f>
        <v>Cobo Medical</v>
      </c>
      <c r="Q570" s="100" t="str">
        <f>IF(ISERROR(VLOOKUP('Salidas Pacientes'!$M570,Inventario!$A$2:$M$21,5,FALSE)),"",VLOOKUP('Salidas Pacientes'!$M570,Inventario!$A$2:$M$21,5,FALSE))</f>
        <v>Pfizer</v>
      </c>
      <c r="R570" s="17" t="str">
        <f>IF(ISERROR(VLOOKUP('Salidas Pacientes'!$M570,Inventario!$A$2:$M$21,6,FALSE)),"",VLOOKUP('Salidas Pacientes'!$M570,Inventario!$A$2:$M$21,6,FALSE))</f>
        <v>2156</v>
      </c>
      <c r="S570" s="101" t="s">
        <v>192</v>
      </c>
      <c r="T570" s="102">
        <f>IF(ISERROR(VLOOKUP('Salidas Pacientes'!$S570,Entradas!$H$1:$I$412,2,FALSE)),"",VLOOKUP('Salidas Pacientes'!$S570,Entradas!$H$1:$I$412,2,FALSE))</f>
        <v>45199</v>
      </c>
      <c r="U570" s="98"/>
      <c r="V570" s="98">
        <v>1</v>
      </c>
      <c r="W570" s="105"/>
    </row>
    <row r="571" spans="1:23" ht="15.75" hidden="1" customHeight="1" outlineLevel="1">
      <c r="A571" s="95">
        <v>44687</v>
      </c>
      <c r="B571" s="95" t="s">
        <v>276</v>
      </c>
      <c r="C571" s="98">
        <v>1109573943</v>
      </c>
      <c r="D571" s="17" t="str">
        <f>IF(ISERROR(VLOOKUP('Salidas Pacientes'!$C571,'BD Pacientes'!$A:I,2,FALSE)),"",VLOOKUP('Salidas Pacientes'!$C571,'BD Pacientes'!$A:I,2,FALSE))</f>
        <v>RC</v>
      </c>
      <c r="E571" s="16" t="str">
        <f>IF(ISERROR(VLOOKUP('Salidas Pacientes'!$C571,'BD Pacientes'!$A:I,3,FALSE)),"",VLOOKUP('Salidas Pacientes'!$C571,'BD Pacientes'!$A:I,3,FALSE))</f>
        <v>ANTONELLA HERRERA MOSQUERA</v>
      </c>
      <c r="F571" s="17" t="str">
        <f>IF(ISERROR(VLOOKUP('Salidas Pacientes'!$C571,'BD Pacientes'!$A:I,4,FALSE)),"",VLOOKUP('Salidas Pacientes'!$C571,'BD Pacientes'!$A:I,4,FALSE))</f>
        <v>F</v>
      </c>
      <c r="G571" s="95">
        <f>IF(ISERROR(VLOOKUP('Salidas Pacientes'!$C571,'BD Pacientes'!$A:I,5,FALSE)),"",VLOOKUP('Salidas Pacientes'!$C571,'BD Pacientes'!$A:I,5,FALSE))</f>
        <v>44622</v>
      </c>
      <c r="H571" s="95" t="str">
        <f t="shared" ca="1" si="0"/>
        <v>1 año, 5 mes</v>
      </c>
      <c r="I571" s="97" t="str">
        <f>IF(ISERROR(VLOOKUP('Salidas Pacientes'!$C571,'BD Pacientes'!$A:$I,6,FALSE)),"",VLOOKUP('Salidas Pacientes'!$C571,'BD Pacientes'!$A:$I,6,FALSE))</f>
        <v>CRA 98C # 53-112 APTO 504D</v>
      </c>
      <c r="J571" s="98">
        <f>IF(ISERROR(VLOOKUP('Salidas Pacientes'!$C571,'BD Pacientes'!$A:$I,7,FALSE)),"",VLOOKUP('Salidas Pacientes'!$C571,'BD Pacientes'!$A:$I,7,FALSE))</f>
        <v>1130591559</v>
      </c>
      <c r="K571" s="99" t="str">
        <f>IF(ISERROR(VLOOKUP('Salidas Pacientes'!$C571,'BD Pacientes'!$A:$I,8,FALSE)),"",VLOOKUP('Salidas Pacientes'!$C571,'BD Pacientes'!$A:$I,8,FALSE))</f>
        <v>VANESA MOSQUERA</v>
      </c>
      <c r="L571" s="17">
        <f>IF(ISERROR(VLOOKUP('Salidas Pacientes'!$C571,'BD Pacientes'!$A:$I,9,FALSE)),"",VLOOKUP('Salidas Pacientes'!$C571,'BD Pacientes'!$A:$I,9,FALSE))</f>
        <v>3168329542</v>
      </c>
      <c r="M571" s="17" t="s">
        <v>96</v>
      </c>
      <c r="N571" s="16" t="str">
        <f>IF(ISERROR(VLOOKUP('Salidas Pacientes'!$M571,Inventario!$A$2:$M$21,2,FALSE)),"",VLOOKUP('Salidas Pacientes'!$M571,Inventario!$A$2:$M$21,2,FALSE))</f>
        <v>Rotateq</v>
      </c>
      <c r="O571" s="16" t="str">
        <f>IF(ISERROR(VLOOKUP('Salidas Pacientes'!$M571,Inventario!$A$2:$M$21,3,FALSE)),"",VLOOKUP('Salidas Pacientes'!$M571,Inventario!$A$2:$M$21,3,FALSE))</f>
        <v>Rotavirus Vivo Atenuado</v>
      </c>
      <c r="P571" s="100" t="str">
        <f>IF(ISERROR(VLOOKUP('Salidas Pacientes'!$M571,Inventario!$A$2:$M$21,4,FALSE)),"",VLOOKUP('Salidas Pacientes'!$M571,Inventario!$A$2:$M$21,4,FALSE))</f>
        <v>IPS FARALLONES</v>
      </c>
      <c r="Q571" s="100" t="str">
        <f>IF(ISERROR(VLOOKUP('Salidas Pacientes'!$M571,Inventario!$A$2:$M$21,5,FALSE)),"",VLOOKUP('Salidas Pacientes'!$M571,Inventario!$A$2:$M$21,5,FALSE))</f>
        <v>Merck</v>
      </c>
      <c r="R571" s="17" t="str">
        <f>IF(ISERROR(VLOOKUP('Salidas Pacientes'!$M571,Inventario!$A$2:$M$21,6,FALSE)),"",VLOOKUP('Salidas Pacientes'!$M571,Inventario!$A$2:$M$21,6,FALSE))</f>
        <v>1800</v>
      </c>
      <c r="S571" s="101" t="s">
        <v>194</v>
      </c>
      <c r="T571" s="102">
        <f>IF(ISERROR(VLOOKUP('Salidas Pacientes'!$S571,Entradas!$H$1:$I$412,2,FALSE)),"",VLOOKUP('Salidas Pacientes'!$S571,Entradas!$H$1:$I$412,2,FALSE))</f>
        <v>45060</v>
      </c>
      <c r="U571" s="98"/>
      <c r="V571" s="98">
        <v>1</v>
      </c>
      <c r="W571" s="105"/>
    </row>
    <row r="572" spans="1:23" ht="15.75" hidden="1" customHeight="1" outlineLevel="1">
      <c r="A572" s="95">
        <v>44687</v>
      </c>
      <c r="B572" s="95" t="s">
        <v>276</v>
      </c>
      <c r="C572" s="98">
        <v>1109573943</v>
      </c>
      <c r="D572" s="17" t="str">
        <f>IF(ISERROR(VLOOKUP('Salidas Pacientes'!$C572,'BD Pacientes'!$A:I,2,FALSE)),"",VLOOKUP('Salidas Pacientes'!$C572,'BD Pacientes'!$A:I,2,FALSE))</f>
        <v>RC</v>
      </c>
      <c r="E572" s="16" t="str">
        <f>IF(ISERROR(VLOOKUP('Salidas Pacientes'!$C572,'BD Pacientes'!$A:I,3,FALSE)),"",VLOOKUP('Salidas Pacientes'!$C572,'BD Pacientes'!$A:I,3,FALSE))</f>
        <v>ANTONELLA HERRERA MOSQUERA</v>
      </c>
      <c r="F572" s="17" t="str">
        <f>IF(ISERROR(VLOOKUP('Salidas Pacientes'!$C572,'BD Pacientes'!$A:I,4,FALSE)),"",VLOOKUP('Salidas Pacientes'!$C572,'BD Pacientes'!$A:I,4,FALSE))</f>
        <v>F</v>
      </c>
      <c r="G572" s="95">
        <f>IF(ISERROR(VLOOKUP('Salidas Pacientes'!$C572,'BD Pacientes'!$A:I,5,FALSE)),"",VLOOKUP('Salidas Pacientes'!$C572,'BD Pacientes'!$A:I,5,FALSE))</f>
        <v>44622</v>
      </c>
      <c r="H572" s="95" t="str">
        <f t="shared" ca="1" si="0"/>
        <v>1 año, 5 mes</v>
      </c>
      <c r="I572" s="97" t="str">
        <f>IF(ISERROR(VLOOKUP('Salidas Pacientes'!$C572,'BD Pacientes'!$A:$I,6,FALSE)),"",VLOOKUP('Salidas Pacientes'!$C572,'BD Pacientes'!$A:$I,6,FALSE))</f>
        <v>CRA 98C # 53-112 APTO 504D</v>
      </c>
      <c r="J572" s="98">
        <f>IF(ISERROR(VLOOKUP('Salidas Pacientes'!$C572,'BD Pacientes'!$A:$I,7,FALSE)),"",VLOOKUP('Salidas Pacientes'!$C572,'BD Pacientes'!$A:$I,7,FALSE))</f>
        <v>1130591559</v>
      </c>
      <c r="K572" s="99" t="str">
        <f>IF(ISERROR(VLOOKUP('Salidas Pacientes'!$C572,'BD Pacientes'!$A:$I,8,FALSE)),"",VLOOKUP('Salidas Pacientes'!$C572,'BD Pacientes'!$A:$I,8,FALSE))</f>
        <v>VANESA MOSQUERA</v>
      </c>
      <c r="L572" s="17">
        <f>IF(ISERROR(VLOOKUP('Salidas Pacientes'!$C572,'BD Pacientes'!$A:$I,9,FALSE)),"",VLOOKUP('Salidas Pacientes'!$C572,'BD Pacientes'!$A:$I,9,FALSE))</f>
        <v>3168329542</v>
      </c>
      <c r="M572" s="17" t="s">
        <v>77</v>
      </c>
      <c r="N572" s="16" t="str">
        <f>IF(ISERROR(VLOOKUP('Salidas Pacientes'!$M572,Inventario!$A$2:$M$21,2,FALSE)),"",VLOOKUP('Salidas Pacientes'!$M572,Inventario!$A$2:$M$21,2,FALSE))</f>
        <v>Hexaxim</v>
      </c>
      <c r="O572" s="16" t="str">
        <f>IF(ISERROR(VLOOKUP('Salidas Pacientes'!$M572,Inventario!$A$2:$M$21,3,FALSE)),"",VLOOKUP('Salidas Pacientes'!$M572,Inventario!$A$2:$M$21,3,FALSE))</f>
        <v>DPAT + VPI + HIB + HB</v>
      </c>
      <c r="P572" s="100" t="str">
        <f>IF(ISERROR(VLOOKUP('Salidas Pacientes'!$M572,Inventario!$A$2:$M$21,4,FALSE)),"",VLOOKUP('Salidas Pacientes'!$M572,Inventario!$A$2:$M$21,4,FALSE))</f>
        <v>IPS FARALLONES</v>
      </c>
      <c r="Q572" s="100" t="str">
        <f>IF(ISERROR(VLOOKUP('Salidas Pacientes'!$M572,Inventario!$A$2:$M$21,5,FALSE)),"",VLOOKUP('Salidas Pacientes'!$M572,Inventario!$A$2:$M$21,5,FALSE))</f>
        <v>Sanofi</v>
      </c>
      <c r="R572" s="17" t="str">
        <f>IF(ISERROR(VLOOKUP('Salidas Pacientes'!$M572,Inventario!$A$2:$M$21,6,FALSE)),"",VLOOKUP('Salidas Pacientes'!$M572,Inventario!$A$2:$M$21,6,FALSE))</f>
        <v>3800</v>
      </c>
      <c r="S572" s="101" t="s">
        <v>198</v>
      </c>
      <c r="T572" s="102">
        <f>IF(ISERROR(VLOOKUP('Salidas Pacientes'!$S572,Entradas!$H$1:$I$412,2,FALSE)),"",VLOOKUP('Salidas Pacientes'!$S572,Entradas!$H$1:$I$412,2,FALSE))</f>
        <v>45130</v>
      </c>
      <c r="U572" s="98"/>
      <c r="V572" s="98">
        <v>1</v>
      </c>
      <c r="W572" s="105"/>
    </row>
    <row r="573" spans="1:23" ht="15.75" hidden="1" customHeight="1" outlineLevel="1">
      <c r="A573" s="95">
        <v>44687</v>
      </c>
      <c r="B573" s="95" t="s">
        <v>276</v>
      </c>
      <c r="C573" s="98">
        <v>1109573943</v>
      </c>
      <c r="D573" s="17" t="str">
        <f>IF(ISERROR(VLOOKUP('Salidas Pacientes'!$C573,'BD Pacientes'!$A:I,2,FALSE)),"",VLOOKUP('Salidas Pacientes'!$C573,'BD Pacientes'!$A:I,2,FALSE))</f>
        <v>RC</v>
      </c>
      <c r="E573" s="16" t="str">
        <f>IF(ISERROR(VLOOKUP('Salidas Pacientes'!$C573,'BD Pacientes'!$A:I,3,FALSE)),"",VLOOKUP('Salidas Pacientes'!$C573,'BD Pacientes'!$A:I,3,FALSE))</f>
        <v>ANTONELLA HERRERA MOSQUERA</v>
      </c>
      <c r="F573" s="17" t="str">
        <f>IF(ISERROR(VLOOKUP('Salidas Pacientes'!$C573,'BD Pacientes'!$A:I,4,FALSE)),"",VLOOKUP('Salidas Pacientes'!$C573,'BD Pacientes'!$A:I,4,FALSE))</f>
        <v>F</v>
      </c>
      <c r="G573" s="95">
        <f>IF(ISERROR(VLOOKUP('Salidas Pacientes'!$C573,'BD Pacientes'!$A:I,5,FALSE)),"",VLOOKUP('Salidas Pacientes'!$C573,'BD Pacientes'!$A:I,5,FALSE))</f>
        <v>44622</v>
      </c>
      <c r="H573" s="95" t="str">
        <f t="shared" ca="1" si="0"/>
        <v>1 año, 5 mes</v>
      </c>
      <c r="I573" s="97" t="str">
        <f>IF(ISERROR(VLOOKUP('Salidas Pacientes'!$C573,'BD Pacientes'!$A:$I,6,FALSE)),"",VLOOKUP('Salidas Pacientes'!$C573,'BD Pacientes'!$A:$I,6,FALSE))</f>
        <v>CRA 98C # 53-112 APTO 504D</v>
      </c>
      <c r="J573" s="98">
        <f>IF(ISERROR(VLOOKUP('Salidas Pacientes'!$C573,'BD Pacientes'!$A:$I,7,FALSE)),"",VLOOKUP('Salidas Pacientes'!$C573,'BD Pacientes'!$A:$I,7,FALSE))</f>
        <v>1130591559</v>
      </c>
      <c r="K573" s="99" t="str">
        <f>IF(ISERROR(VLOOKUP('Salidas Pacientes'!$C573,'BD Pacientes'!$A:$I,8,FALSE)),"",VLOOKUP('Salidas Pacientes'!$C573,'BD Pacientes'!$A:$I,8,FALSE))</f>
        <v>VANESA MOSQUERA</v>
      </c>
      <c r="L573" s="17">
        <f>IF(ISERROR(VLOOKUP('Salidas Pacientes'!$C573,'BD Pacientes'!$A:$I,9,FALSE)),"",VLOOKUP('Salidas Pacientes'!$C573,'BD Pacientes'!$A:$I,9,FALSE))</f>
        <v>3168329542</v>
      </c>
      <c r="M573" s="17" t="s">
        <v>54</v>
      </c>
      <c r="N573" s="16" t="str">
        <f>IF(ISERROR(VLOOKUP('Salidas Pacientes'!$M573,Inventario!$A$2:$M$21,2,FALSE)),"",VLOOKUP('Salidas Pacientes'!$M573,Inventario!$A$2:$M$21,2,FALSE))</f>
        <v>Prevenar</v>
      </c>
      <c r="O573" s="16" t="str">
        <f>IF(ISERROR(VLOOKUP('Salidas Pacientes'!$M573,Inventario!$A$2:$M$21,3,FALSE)),"",VLOOKUP('Salidas Pacientes'!$M573,Inventario!$A$2:$M$21,3,FALSE))</f>
        <v>Neumococo 13V</v>
      </c>
      <c r="P573" s="100" t="str">
        <f>IF(ISERROR(VLOOKUP('Salidas Pacientes'!$M573,Inventario!$A$2:$M$21,4,FALSE)),"",VLOOKUP('Salidas Pacientes'!$M573,Inventario!$A$2:$M$21,4,FALSE))</f>
        <v>Cobo Medical</v>
      </c>
      <c r="Q573" s="100" t="str">
        <f>IF(ISERROR(VLOOKUP('Salidas Pacientes'!$M573,Inventario!$A$2:$M$21,5,FALSE)),"",VLOOKUP('Salidas Pacientes'!$M573,Inventario!$A$2:$M$21,5,FALSE))</f>
        <v>Pfizer</v>
      </c>
      <c r="R573" s="17" t="str">
        <f>IF(ISERROR(VLOOKUP('Salidas Pacientes'!$M573,Inventario!$A$2:$M$21,6,FALSE)),"",VLOOKUP('Salidas Pacientes'!$M573,Inventario!$A$2:$M$21,6,FALSE))</f>
        <v>2156</v>
      </c>
      <c r="S573" s="101" t="s">
        <v>192</v>
      </c>
      <c r="T573" s="102">
        <f>IF(ISERROR(VLOOKUP('Salidas Pacientes'!$S573,Entradas!$H$1:$I$412,2,FALSE)),"",VLOOKUP('Salidas Pacientes'!$S573,Entradas!$H$1:$I$412,2,FALSE))</f>
        <v>45199</v>
      </c>
      <c r="U573" s="98"/>
      <c r="V573" s="98">
        <v>1</v>
      </c>
      <c r="W573" s="105"/>
    </row>
    <row r="574" spans="1:23" ht="15.75" hidden="1" customHeight="1" outlineLevel="1">
      <c r="A574" s="95">
        <v>44687</v>
      </c>
      <c r="B574" s="95" t="s">
        <v>276</v>
      </c>
      <c r="C574" s="98">
        <v>1109573943</v>
      </c>
      <c r="D574" s="17" t="str">
        <f>IF(ISERROR(VLOOKUP('Salidas Pacientes'!$C574,'BD Pacientes'!$A:I,2,FALSE)),"",VLOOKUP('Salidas Pacientes'!$C574,'BD Pacientes'!$A:I,2,FALSE))</f>
        <v>RC</v>
      </c>
      <c r="E574" s="16" t="str">
        <f>IF(ISERROR(VLOOKUP('Salidas Pacientes'!$C574,'BD Pacientes'!$A:I,3,FALSE)),"",VLOOKUP('Salidas Pacientes'!$C574,'BD Pacientes'!$A:I,3,FALSE))</f>
        <v>ANTONELLA HERRERA MOSQUERA</v>
      </c>
      <c r="F574" s="17" t="str">
        <f>IF(ISERROR(VLOOKUP('Salidas Pacientes'!$C574,'BD Pacientes'!$A:I,4,FALSE)),"",VLOOKUP('Salidas Pacientes'!$C574,'BD Pacientes'!$A:I,4,FALSE))</f>
        <v>F</v>
      </c>
      <c r="G574" s="95">
        <f>IF(ISERROR(VLOOKUP('Salidas Pacientes'!$C574,'BD Pacientes'!$A:I,5,FALSE)),"",VLOOKUP('Salidas Pacientes'!$C574,'BD Pacientes'!$A:I,5,FALSE))</f>
        <v>44622</v>
      </c>
      <c r="H574" s="95" t="str">
        <f t="shared" ca="1" si="0"/>
        <v>1 año, 5 mes</v>
      </c>
      <c r="I574" s="97" t="str">
        <f>IF(ISERROR(VLOOKUP('Salidas Pacientes'!$C574,'BD Pacientes'!$A:$I,6,FALSE)),"",VLOOKUP('Salidas Pacientes'!$C574,'BD Pacientes'!$A:$I,6,FALSE))</f>
        <v>CRA 98C # 53-112 APTO 504D</v>
      </c>
      <c r="J574" s="98">
        <f>IF(ISERROR(VLOOKUP('Salidas Pacientes'!$C574,'BD Pacientes'!$A:$I,7,FALSE)),"",VLOOKUP('Salidas Pacientes'!$C574,'BD Pacientes'!$A:$I,7,FALSE))</f>
        <v>1130591559</v>
      </c>
      <c r="K574" s="99" t="str">
        <f>IF(ISERROR(VLOOKUP('Salidas Pacientes'!$C574,'BD Pacientes'!$A:$I,8,FALSE)),"",VLOOKUP('Salidas Pacientes'!$C574,'BD Pacientes'!$A:$I,8,FALSE))</f>
        <v>VANESA MOSQUERA</v>
      </c>
      <c r="L574" s="17">
        <f>IF(ISERROR(VLOOKUP('Salidas Pacientes'!$C574,'BD Pacientes'!$A:$I,9,FALSE)),"",VLOOKUP('Salidas Pacientes'!$C574,'BD Pacientes'!$A:$I,9,FALSE))</f>
        <v>3168329542</v>
      </c>
      <c r="M574" s="17" t="s">
        <v>96</v>
      </c>
      <c r="N574" s="16" t="str">
        <f>IF(ISERROR(VLOOKUP('Salidas Pacientes'!$M574,Inventario!$A$2:$M$21,2,FALSE)),"",VLOOKUP('Salidas Pacientes'!$M574,Inventario!$A$2:$M$21,2,FALSE))</f>
        <v>Rotateq</v>
      </c>
      <c r="O574" s="16" t="str">
        <f>IF(ISERROR(VLOOKUP('Salidas Pacientes'!$M574,Inventario!$A$2:$M$21,3,FALSE)),"",VLOOKUP('Salidas Pacientes'!$M574,Inventario!$A$2:$M$21,3,FALSE))</f>
        <v>Rotavirus Vivo Atenuado</v>
      </c>
      <c r="P574" s="100" t="str">
        <f>IF(ISERROR(VLOOKUP('Salidas Pacientes'!$M574,Inventario!$A$2:$M$21,4,FALSE)),"",VLOOKUP('Salidas Pacientes'!$M574,Inventario!$A$2:$M$21,4,FALSE))</f>
        <v>IPS FARALLONES</v>
      </c>
      <c r="Q574" s="100" t="str">
        <f>IF(ISERROR(VLOOKUP('Salidas Pacientes'!$M574,Inventario!$A$2:$M$21,5,FALSE)),"",VLOOKUP('Salidas Pacientes'!$M574,Inventario!$A$2:$M$21,5,FALSE))</f>
        <v>Merck</v>
      </c>
      <c r="R574" s="17" t="str">
        <f>IF(ISERROR(VLOOKUP('Salidas Pacientes'!$M574,Inventario!$A$2:$M$21,6,FALSE)),"",VLOOKUP('Salidas Pacientes'!$M574,Inventario!$A$2:$M$21,6,FALSE))</f>
        <v>1800</v>
      </c>
      <c r="S574" s="101" t="s">
        <v>194</v>
      </c>
      <c r="T574" s="102">
        <f>IF(ISERROR(VLOOKUP('Salidas Pacientes'!$S574,Entradas!$H$1:$I$412,2,FALSE)),"",VLOOKUP('Salidas Pacientes'!$S574,Entradas!$H$1:$I$412,2,FALSE))</f>
        <v>45060</v>
      </c>
      <c r="U574" s="98"/>
      <c r="V574" s="98">
        <v>1</v>
      </c>
      <c r="W574" s="105"/>
    </row>
    <row r="575" spans="1:23" ht="15.75" hidden="1" customHeight="1" outlineLevel="1">
      <c r="A575" s="95">
        <v>44688</v>
      </c>
      <c r="B575" s="95" t="s">
        <v>276</v>
      </c>
      <c r="C575" s="98">
        <v>1023555047</v>
      </c>
      <c r="D575" s="17" t="str">
        <f>IF(ISERROR(VLOOKUP('Salidas Pacientes'!$C575,'BD Pacientes'!$A:I,2,FALSE)),"",VLOOKUP('Salidas Pacientes'!$C575,'BD Pacientes'!$A:I,2,FALSE))</f>
        <v>RC</v>
      </c>
      <c r="E575" s="16" t="str">
        <f>IF(ISERROR(VLOOKUP('Salidas Pacientes'!$C575,'BD Pacientes'!$A:I,3,FALSE)),"",VLOOKUP('Salidas Pacientes'!$C575,'BD Pacientes'!$A:I,3,FALSE))</f>
        <v>MIGUEL ANGEL RODRIGUEZ</v>
      </c>
      <c r="F575" s="17" t="str">
        <f>IF(ISERROR(VLOOKUP('Salidas Pacientes'!$C575,'BD Pacientes'!$A:I,4,FALSE)),"",VLOOKUP('Salidas Pacientes'!$C575,'BD Pacientes'!$A:I,4,FALSE))</f>
        <v>M</v>
      </c>
      <c r="G575" s="95">
        <f>IF(ISERROR(VLOOKUP('Salidas Pacientes'!$C575,'BD Pacientes'!$A:I,5,FALSE)),"",VLOOKUP('Salidas Pacientes'!$C575,'BD Pacientes'!$A:I,5,FALSE))</f>
        <v>43727</v>
      </c>
      <c r="H575" s="95" t="str">
        <f t="shared" ca="1" si="0"/>
        <v>3 año, 11 mes</v>
      </c>
      <c r="I575" s="97" t="str">
        <f>IF(ISERROR(VLOOKUP('Salidas Pacientes'!$C575,'BD Pacientes'!$A:$I,6,FALSE)),"",VLOOKUP('Salidas Pacientes'!$C575,'BD Pacientes'!$A:$I,6,FALSE))</f>
        <v>VIA CIRCUNVALAR EL CASTILLO 152</v>
      </c>
      <c r="J575" s="98">
        <f>IF(ISERROR(VLOOKUP('Salidas Pacientes'!$C575,'BD Pacientes'!$A:$I,7,FALSE)),"",VLOOKUP('Salidas Pacientes'!$C575,'BD Pacientes'!$A:$I,7,FALSE))</f>
        <v>1144129876</v>
      </c>
      <c r="K575" s="99" t="str">
        <f>IF(ISERROR(VLOOKUP('Salidas Pacientes'!$C575,'BD Pacientes'!$A:$I,8,FALSE)),"",VLOOKUP('Salidas Pacientes'!$C575,'BD Pacientes'!$A:$I,8,FALSE))</f>
        <v>STEPHANY PALACIOS</v>
      </c>
      <c r="L575" s="17">
        <f>IF(ISERROR(VLOOKUP('Salidas Pacientes'!$C575,'BD Pacientes'!$A:$I,9,FALSE)),"",VLOOKUP('Salidas Pacientes'!$C575,'BD Pacientes'!$A:$I,9,FALSE))</f>
        <v>3217831021</v>
      </c>
      <c r="M575" s="17" t="s">
        <v>89</v>
      </c>
      <c r="N575" s="16" t="str">
        <f>IF(ISERROR(VLOOKUP('Salidas Pacientes'!$M575,Inventario!$A$2:$M$21,2,FALSE)),"",VLOOKUP('Salidas Pacientes'!$M575,Inventario!$A$2:$M$21,2,FALSE))</f>
        <v>Fluquadri</v>
      </c>
      <c r="O575" s="16" t="str">
        <f>IF(ISERROR(VLOOKUP('Salidas Pacientes'!$M575,Inventario!$A$2:$M$21,3,FALSE)),"",VLOOKUP('Salidas Pacientes'!$M575,Inventario!$A$2:$M$21,3,FALSE))</f>
        <v>Influenza</v>
      </c>
      <c r="P575" s="100" t="str">
        <f>IF(ISERROR(VLOOKUP('Salidas Pacientes'!$M575,Inventario!$A$2:$M$21,4,FALSE)),"",VLOOKUP('Salidas Pacientes'!$M575,Inventario!$A$2:$M$21,4,FALSE))</f>
        <v>IPS FARALLONES</v>
      </c>
      <c r="Q575" s="100" t="str">
        <f>IF(ISERROR(VLOOKUP('Salidas Pacientes'!$M575,Inventario!$A$2:$M$21,5,FALSE)),"",VLOOKUP('Salidas Pacientes'!$M575,Inventario!$A$2:$M$21,5,FALSE))</f>
        <v>Sanofi</v>
      </c>
      <c r="R575" s="17" t="str">
        <f>IF(ISERROR(VLOOKUP('Salidas Pacientes'!$M575,Inventario!$A$2:$M$21,6,FALSE)),"",VLOOKUP('Salidas Pacientes'!$M575,Inventario!$A$2:$M$21,6,FALSE))</f>
        <v>164992</v>
      </c>
      <c r="S575" s="101" t="s">
        <v>292</v>
      </c>
      <c r="T575" s="102" t="str">
        <f>IF(ISERROR(VLOOKUP('Salidas Pacientes'!$S575,Entradas!$H$1:$I$412,2,FALSE)),"",VLOOKUP('Salidas Pacientes'!$S575,Entradas!$H$1:$I$412,2,FALSE))</f>
        <v/>
      </c>
      <c r="U575" s="98"/>
      <c r="V575" s="98">
        <v>1</v>
      </c>
      <c r="W575" s="105"/>
    </row>
    <row r="576" spans="1:23" ht="15.75" hidden="1" customHeight="1" outlineLevel="1">
      <c r="A576" s="95">
        <v>44688</v>
      </c>
      <c r="B576" s="95" t="s">
        <v>276</v>
      </c>
      <c r="C576" s="98">
        <v>1023555047</v>
      </c>
      <c r="D576" s="17" t="str">
        <f>IF(ISERROR(VLOOKUP('Salidas Pacientes'!$C576,'BD Pacientes'!$A:I,2,FALSE)),"",VLOOKUP('Salidas Pacientes'!$C576,'BD Pacientes'!$A:I,2,FALSE))</f>
        <v>RC</v>
      </c>
      <c r="E576" s="16" t="str">
        <f>IF(ISERROR(VLOOKUP('Salidas Pacientes'!$C576,'BD Pacientes'!$A:I,3,FALSE)),"",VLOOKUP('Salidas Pacientes'!$C576,'BD Pacientes'!$A:I,3,FALSE))</f>
        <v>MIGUEL ANGEL RODRIGUEZ</v>
      </c>
      <c r="F576" s="17" t="str">
        <f>IF(ISERROR(VLOOKUP('Salidas Pacientes'!$C576,'BD Pacientes'!$A:I,4,FALSE)),"",VLOOKUP('Salidas Pacientes'!$C576,'BD Pacientes'!$A:I,4,FALSE))</f>
        <v>M</v>
      </c>
      <c r="G576" s="95">
        <f>IF(ISERROR(VLOOKUP('Salidas Pacientes'!$C576,'BD Pacientes'!$A:I,5,FALSE)),"",VLOOKUP('Salidas Pacientes'!$C576,'BD Pacientes'!$A:I,5,FALSE))</f>
        <v>43727</v>
      </c>
      <c r="H576" s="95" t="str">
        <f t="shared" ca="1" si="0"/>
        <v>3 año, 11 mes</v>
      </c>
      <c r="I576" s="97" t="str">
        <f>IF(ISERROR(VLOOKUP('Salidas Pacientes'!$C576,'BD Pacientes'!$A:$I,6,FALSE)),"",VLOOKUP('Salidas Pacientes'!$C576,'BD Pacientes'!$A:$I,6,FALSE))</f>
        <v>VIA CIRCUNVALAR EL CASTILLO 152</v>
      </c>
      <c r="J576" s="98">
        <f>IF(ISERROR(VLOOKUP('Salidas Pacientes'!$C576,'BD Pacientes'!$A:$I,7,FALSE)),"",VLOOKUP('Salidas Pacientes'!$C576,'BD Pacientes'!$A:$I,7,FALSE))</f>
        <v>1144129876</v>
      </c>
      <c r="K576" s="99" t="str">
        <f>IF(ISERROR(VLOOKUP('Salidas Pacientes'!$C576,'BD Pacientes'!$A:$I,8,FALSE)),"",VLOOKUP('Salidas Pacientes'!$C576,'BD Pacientes'!$A:$I,8,FALSE))</f>
        <v>STEPHANY PALACIOS</v>
      </c>
      <c r="L576" s="17">
        <f>IF(ISERROR(VLOOKUP('Salidas Pacientes'!$C576,'BD Pacientes'!$A:$I,9,FALSE)),"",VLOOKUP('Salidas Pacientes'!$C576,'BD Pacientes'!$A:$I,9,FALSE))</f>
        <v>3217831021</v>
      </c>
      <c r="M576" s="17" t="s">
        <v>89</v>
      </c>
      <c r="N576" s="16" t="str">
        <f>IF(ISERROR(VLOOKUP('Salidas Pacientes'!$M576,Inventario!$A$2:$M$21,2,FALSE)),"",VLOOKUP('Salidas Pacientes'!$M576,Inventario!$A$2:$M$21,2,FALSE))</f>
        <v>Fluquadri</v>
      </c>
      <c r="O576" s="16" t="str">
        <f>IF(ISERROR(VLOOKUP('Salidas Pacientes'!$M576,Inventario!$A$2:$M$21,3,FALSE)),"",VLOOKUP('Salidas Pacientes'!$M576,Inventario!$A$2:$M$21,3,FALSE))</f>
        <v>Influenza</v>
      </c>
      <c r="P576" s="100" t="str">
        <f>IF(ISERROR(VLOOKUP('Salidas Pacientes'!$M576,Inventario!$A$2:$M$21,4,FALSE)),"",VLOOKUP('Salidas Pacientes'!$M576,Inventario!$A$2:$M$21,4,FALSE))</f>
        <v>IPS FARALLONES</v>
      </c>
      <c r="Q576" s="100" t="str">
        <f>IF(ISERROR(VLOOKUP('Salidas Pacientes'!$M576,Inventario!$A$2:$M$21,5,FALSE)),"",VLOOKUP('Salidas Pacientes'!$M576,Inventario!$A$2:$M$21,5,FALSE))</f>
        <v>Sanofi</v>
      </c>
      <c r="R576" s="17" t="str">
        <f>IF(ISERROR(VLOOKUP('Salidas Pacientes'!$M576,Inventario!$A$2:$M$21,6,FALSE)),"",VLOOKUP('Salidas Pacientes'!$M576,Inventario!$A$2:$M$21,6,FALSE))</f>
        <v>164992</v>
      </c>
      <c r="S576" s="101" t="s">
        <v>292</v>
      </c>
      <c r="T576" s="102" t="str">
        <f>IF(ISERROR(VLOOKUP('Salidas Pacientes'!$S576,Entradas!$H$1:$I$412,2,FALSE)),"",VLOOKUP('Salidas Pacientes'!$S576,Entradas!$H$1:$I$412,2,FALSE))</f>
        <v/>
      </c>
      <c r="U576" s="98"/>
      <c r="V576" s="98">
        <v>1</v>
      </c>
      <c r="W576" s="105"/>
    </row>
    <row r="577" spans="1:23" ht="15.75" hidden="1" customHeight="1" outlineLevel="1">
      <c r="A577" s="95">
        <v>44690</v>
      </c>
      <c r="B577" s="95" t="s">
        <v>276</v>
      </c>
      <c r="C577" s="98">
        <v>1110047320</v>
      </c>
      <c r="D577" s="17" t="str">
        <f>IF(ISERROR(VLOOKUP('Salidas Pacientes'!$C577,'BD Pacientes'!$A:I,2,FALSE)),"",VLOOKUP('Salidas Pacientes'!$C577,'BD Pacientes'!$A:I,2,FALSE))</f>
        <v>TI</v>
      </c>
      <c r="E577" s="16" t="str">
        <f>IF(ISERROR(VLOOKUP('Salidas Pacientes'!$C577,'BD Pacientes'!$A:I,3,FALSE)),"",VLOOKUP('Salidas Pacientes'!$C577,'BD Pacientes'!$A:I,3,FALSE))</f>
        <v>EMILY GARCIA JARAMILLO</v>
      </c>
      <c r="F577" s="17" t="str">
        <f>IF(ISERROR(VLOOKUP('Salidas Pacientes'!$C577,'BD Pacientes'!$A:I,4,FALSE)),"",VLOOKUP('Salidas Pacientes'!$C577,'BD Pacientes'!$A:I,4,FALSE))</f>
        <v>F</v>
      </c>
      <c r="G577" s="95">
        <f>IF(ISERROR(VLOOKUP('Salidas Pacientes'!$C577,'BD Pacientes'!$A:I,5,FALSE)),"",VLOOKUP('Salidas Pacientes'!$C577,'BD Pacientes'!$A:I,5,FALSE))</f>
        <v>0</v>
      </c>
      <c r="H577" s="95" t="str">
        <f t="shared" ca="1" si="0"/>
        <v>123 año, 7 mes</v>
      </c>
      <c r="I577" s="97" t="str">
        <f>IF(ISERROR(VLOOKUP('Salidas Pacientes'!$C577,'BD Pacientes'!$A:$I,6,FALSE)),"",VLOOKUP('Salidas Pacientes'!$C577,'BD Pacientes'!$A:$I,6,FALSE))</f>
        <v>CALLE 49 # 121A-35</v>
      </c>
      <c r="J577" s="98">
        <f>IF(ISERROR(VLOOKUP('Salidas Pacientes'!$C577,'BD Pacientes'!$A:$I,7,FALSE)),"",VLOOKUP('Salidas Pacientes'!$C577,'BD Pacientes'!$A:$I,7,FALSE))</f>
        <v>0</v>
      </c>
      <c r="K577" s="99">
        <f>IF(ISERROR(VLOOKUP('Salidas Pacientes'!$C577,'BD Pacientes'!$A:$I,8,FALSE)),"",VLOOKUP('Salidas Pacientes'!$C577,'BD Pacientes'!$A:$I,8,FALSE))</f>
        <v>0</v>
      </c>
      <c r="L577" s="17">
        <f>IF(ISERROR(VLOOKUP('Salidas Pacientes'!$C577,'BD Pacientes'!$A:$I,9,FALSE)),"",VLOOKUP('Salidas Pacientes'!$C577,'BD Pacientes'!$A:$I,9,FALSE))</f>
        <v>0</v>
      </c>
      <c r="M577" s="17" t="s">
        <v>118</v>
      </c>
      <c r="N577" s="16" t="str">
        <f>IF(ISERROR(VLOOKUP('Salidas Pacientes'!$M577,Inventario!$A$2:$M$21,2,FALSE)),"",VLOOKUP('Salidas Pacientes'!$M577,Inventario!$A$2:$M$21,2,FALSE))</f>
        <v>Varivax</v>
      </c>
      <c r="O577" s="16" t="str">
        <f>IF(ISERROR(VLOOKUP('Salidas Pacientes'!$M577,Inventario!$A$2:$M$21,3,FALSE)),"",VLOOKUP('Salidas Pacientes'!$M577,Inventario!$A$2:$M$21,3,FALSE))</f>
        <v>Varicela</v>
      </c>
      <c r="P577" s="100" t="str">
        <f>IF(ISERROR(VLOOKUP('Salidas Pacientes'!$M577,Inventario!$A$2:$M$21,4,FALSE)),"",VLOOKUP('Salidas Pacientes'!$M577,Inventario!$A$2:$M$21,4,FALSE))</f>
        <v>IPS FARALLONES</v>
      </c>
      <c r="Q577" s="100" t="str">
        <f>IF(ISERROR(VLOOKUP('Salidas Pacientes'!$M577,Inventario!$A$2:$M$21,5,FALSE)),"",VLOOKUP('Salidas Pacientes'!$M577,Inventario!$A$2:$M$21,5,FALSE))</f>
        <v>Merck</v>
      </c>
      <c r="R577" s="17" t="str">
        <f>IF(ISERROR(VLOOKUP('Salidas Pacientes'!$M577,Inventario!$A$2:$M$21,6,FALSE)),"",VLOOKUP('Salidas Pacientes'!$M577,Inventario!$A$2:$M$21,6,FALSE))</f>
        <v>4500</v>
      </c>
      <c r="S577" s="101" t="s">
        <v>203</v>
      </c>
      <c r="T577" s="102">
        <f>IF(ISERROR(VLOOKUP('Salidas Pacientes'!$S577,Entradas!$H$1:$I$412,2,FALSE)),"",VLOOKUP('Salidas Pacientes'!$S577,Entradas!$H$1:$I$412,2,FALSE))</f>
        <v>45230</v>
      </c>
      <c r="U577" s="98"/>
      <c r="V577" s="98">
        <v>1</v>
      </c>
      <c r="W577" s="105"/>
    </row>
    <row r="578" spans="1:23" ht="15.75" hidden="1" customHeight="1" outlineLevel="1">
      <c r="A578" s="95">
        <v>44690</v>
      </c>
      <c r="B578" s="95" t="s">
        <v>276</v>
      </c>
      <c r="C578" s="98">
        <v>1110047320</v>
      </c>
      <c r="D578" s="17" t="str">
        <f>IF(ISERROR(VLOOKUP('Salidas Pacientes'!$C578,'BD Pacientes'!$A:I,2,FALSE)),"",VLOOKUP('Salidas Pacientes'!$C578,'BD Pacientes'!$A:I,2,FALSE))</f>
        <v>TI</v>
      </c>
      <c r="E578" s="16" t="str">
        <f>IF(ISERROR(VLOOKUP('Salidas Pacientes'!$C578,'BD Pacientes'!$A:I,3,FALSE)),"",VLOOKUP('Salidas Pacientes'!$C578,'BD Pacientes'!$A:I,3,FALSE))</f>
        <v>EMILY GARCIA JARAMILLO</v>
      </c>
      <c r="F578" s="17" t="str">
        <f>IF(ISERROR(VLOOKUP('Salidas Pacientes'!$C578,'BD Pacientes'!$A:I,4,FALSE)),"",VLOOKUP('Salidas Pacientes'!$C578,'BD Pacientes'!$A:I,4,FALSE))</f>
        <v>F</v>
      </c>
      <c r="G578" s="95">
        <f>IF(ISERROR(VLOOKUP('Salidas Pacientes'!$C578,'BD Pacientes'!$A:I,5,FALSE)),"",VLOOKUP('Salidas Pacientes'!$C578,'BD Pacientes'!$A:I,5,FALSE))</f>
        <v>0</v>
      </c>
      <c r="H578" s="95" t="str">
        <f t="shared" ca="1" si="0"/>
        <v>123 año, 7 mes</v>
      </c>
      <c r="I578" s="97" t="str">
        <f>IF(ISERROR(VLOOKUP('Salidas Pacientes'!$C578,'BD Pacientes'!$A:$I,6,FALSE)),"",VLOOKUP('Salidas Pacientes'!$C578,'BD Pacientes'!$A:$I,6,FALSE))</f>
        <v>CALLE 49 # 121A-35</v>
      </c>
      <c r="J578" s="98">
        <f>IF(ISERROR(VLOOKUP('Salidas Pacientes'!$C578,'BD Pacientes'!$A:$I,7,FALSE)),"",VLOOKUP('Salidas Pacientes'!$C578,'BD Pacientes'!$A:$I,7,FALSE))</f>
        <v>0</v>
      </c>
      <c r="K578" s="99">
        <f>IF(ISERROR(VLOOKUP('Salidas Pacientes'!$C578,'BD Pacientes'!$A:$I,8,FALSE)),"",VLOOKUP('Salidas Pacientes'!$C578,'BD Pacientes'!$A:$I,8,FALSE))</f>
        <v>0</v>
      </c>
      <c r="L578" s="17">
        <f>IF(ISERROR(VLOOKUP('Salidas Pacientes'!$C578,'BD Pacientes'!$A:$I,9,FALSE)),"",VLOOKUP('Salidas Pacientes'!$C578,'BD Pacientes'!$A:$I,9,FALSE))</f>
        <v>0</v>
      </c>
      <c r="M578" s="17" t="s">
        <v>118</v>
      </c>
      <c r="N578" s="16" t="str">
        <f>IF(ISERROR(VLOOKUP('Salidas Pacientes'!$M578,Inventario!$A$2:$M$21,2,FALSE)),"",VLOOKUP('Salidas Pacientes'!$M578,Inventario!$A$2:$M$21,2,FALSE))</f>
        <v>Varivax</v>
      </c>
      <c r="O578" s="16" t="str">
        <f>IF(ISERROR(VLOOKUP('Salidas Pacientes'!$M578,Inventario!$A$2:$M$21,3,FALSE)),"",VLOOKUP('Salidas Pacientes'!$M578,Inventario!$A$2:$M$21,3,FALSE))</f>
        <v>Varicela</v>
      </c>
      <c r="P578" s="100" t="str">
        <f>IF(ISERROR(VLOOKUP('Salidas Pacientes'!$M578,Inventario!$A$2:$M$21,4,FALSE)),"",VLOOKUP('Salidas Pacientes'!$M578,Inventario!$A$2:$M$21,4,FALSE))</f>
        <v>IPS FARALLONES</v>
      </c>
      <c r="Q578" s="100" t="str">
        <f>IF(ISERROR(VLOOKUP('Salidas Pacientes'!$M578,Inventario!$A$2:$M$21,5,FALSE)),"",VLOOKUP('Salidas Pacientes'!$M578,Inventario!$A$2:$M$21,5,FALSE))</f>
        <v>Merck</v>
      </c>
      <c r="R578" s="17" t="str">
        <f>IF(ISERROR(VLOOKUP('Salidas Pacientes'!$M578,Inventario!$A$2:$M$21,6,FALSE)),"",VLOOKUP('Salidas Pacientes'!$M578,Inventario!$A$2:$M$21,6,FALSE))</f>
        <v>4500</v>
      </c>
      <c r="S578" s="101" t="s">
        <v>203</v>
      </c>
      <c r="T578" s="102">
        <f>IF(ISERROR(VLOOKUP('Salidas Pacientes'!$S578,Entradas!$H$1:$I$412,2,FALSE)),"",VLOOKUP('Salidas Pacientes'!$S578,Entradas!$H$1:$I$412,2,FALSE))</f>
        <v>45230</v>
      </c>
      <c r="U578" s="98"/>
      <c r="V578" s="98">
        <v>1</v>
      </c>
      <c r="W578" s="105"/>
    </row>
    <row r="579" spans="1:23" ht="15.75" hidden="1" customHeight="1" outlineLevel="1">
      <c r="A579" s="95">
        <v>44690</v>
      </c>
      <c r="B579" s="95" t="s">
        <v>276</v>
      </c>
      <c r="C579" s="98">
        <v>1232816464</v>
      </c>
      <c r="D579" s="17" t="str">
        <f>IF(ISERROR(VLOOKUP('Salidas Pacientes'!$C579,'BD Pacientes'!$A:I,2,FALSE)),"",VLOOKUP('Salidas Pacientes'!$C579,'BD Pacientes'!$A:I,2,FALSE))</f>
        <v>RC</v>
      </c>
      <c r="E579" s="16" t="str">
        <f>IF(ISERROR(VLOOKUP('Salidas Pacientes'!$C579,'BD Pacientes'!$A:I,3,FALSE)),"",VLOOKUP('Salidas Pacientes'!$C579,'BD Pacientes'!$A:I,3,FALSE))</f>
        <v>EMILIANO LUCIO RODRIGUEZ</v>
      </c>
      <c r="F579" s="17" t="str">
        <f>IF(ISERROR(VLOOKUP('Salidas Pacientes'!$C579,'BD Pacientes'!$A:I,4,FALSE)),"",VLOOKUP('Salidas Pacientes'!$C579,'BD Pacientes'!$A:I,4,FALSE))</f>
        <v>M</v>
      </c>
      <c r="G579" s="95">
        <f>IF(ISERROR(VLOOKUP('Salidas Pacientes'!$C579,'BD Pacientes'!$A:I,5,FALSE)),"",VLOOKUP('Salidas Pacientes'!$C579,'BD Pacientes'!$A:I,5,FALSE))</f>
        <v>44362</v>
      </c>
      <c r="H579" s="95" t="str">
        <f t="shared" ca="1" si="0"/>
        <v>2 año, 2 mes</v>
      </c>
      <c r="I579" s="97" t="str">
        <f>IF(ISERROR(VLOOKUP('Salidas Pacientes'!$C579,'BD Pacientes'!$A:$I,6,FALSE)),"",VLOOKUP('Salidas Pacientes'!$C579,'BD Pacientes'!$A:$I,6,FALSE))</f>
        <v>AV 5BN # 64N-80</v>
      </c>
      <c r="J579" s="98">
        <f>IF(ISERROR(VLOOKUP('Salidas Pacientes'!$C579,'BD Pacientes'!$A:$I,7,FALSE)),"",VLOOKUP('Salidas Pacientes'!$C579,'BD Pacientes'!$A:$I,7,FALSE))</f>
        <v>1143835116</v>
      </c>
      <c r="K579" s="99" t="str">
        <f>IF(ISERROR(VLOOKUP('Salidas Pacientes'!$C579,'BD Pacientes'!$A:$I,8,FALSE)),"",VLOOKUP('Salidas Pacientes'!$C579,'BD Pacientes'!$A:$I,8,FALSE))</f>
        <v>DIANA RODRIGUEZ</v>
      </c>
      <c r="L579" s="17">
        <f>IF(ISERROR(VLOOKUP('Salidas Pacientes'!$C579,'BD Pacientes'!$A:$I,9,FALSE)),"",VLOOKUP('Salidas Pacientes'!$C579,'BD Pacientes'!$A:$I,9,FALSE))</f>
        <v>3046685324</v>
      </c>
      <c r="M579" s="17" t="s">
        <v>89</v>
      </c>
      <c r="N579" s="16" t="str">
        <f>IF(ISERROR(VLOOKUP('Salidas Pacientes'!$M579,Inventario!$A$2:$M$21,2,FALSE)),"",VLOOKUP('Salidas Pacientes'!$M579,Inventario!$A$2:$M$21,2,FALSE))</f>
        <v>Fluquadri</v>
      </c>
      <c r="O579" s="16" t="str">
        <f>IF(ISERROR(VLOOKUP('Salidas Pacientes'!$M579,Inventario!$A$2:$M$21,3,FALSE)),"",VLOOKUP('Salidas Pacientes'!$M579,Inventario!$A$2:$M$21,3,FALSE))</f>
        <v>Influenza</v>
      </c>
      <c r="P579" s="100" t="str">
        <f>IF(ISERROR(VLOOKUP('Salidas Pacientes'!$M579,Inventario!$A$2:$M$21,4,FALSE)),"",VLOOKUP('Salidas Pacientes'!$M579,Inventario!$A$2:$M$21,4,FALSE))</f>
        <v>IPS FARALLONES</v>
      </c>
      <c r="Q579" s="100" t="str">
        <f>IF(ISERROR(VLOOKUP('Salidas Pacientes'!$M579,Inventario!$A$2:$M$21,5,FALSE)),"",VLOOKUP('Salidas Pacientes'!$M579,Inventario!$A$2:$M$21,5,FALSE))</f>
        <v>Sanofi</v>
      </c>
      <c r="R579" s="17" t="str">
        <f>IF(ISERROR(VLOOKUP('Salidas Pacientes'!$M579,Inventario!$A$2:$M$21,6,FALSE)),"",VLOOKUP('Salidas Pacientes'!$M579,Inventario!$A$2:$M$21,6,FALSE))</f>
        <v>164992</v>
      </c>
      <c r="S579" s="101" t="s">
        <v>201</v>
      </c>
      <c r="T579" s="102">
        <f>IF(ISERROR(VLOOKUP('Salidas Pacientes'!$S579,Entradas!$H$1:$I$412,2,FALSE)),"",VLOOKUP('Salidas Pacientes'!$S579,Entradas!$H$1:$I$412,2,FALSE))</f>
        <v>44926</v>
      </c>
      <c r="U579" s="98"/>
      <c r="V579" s="98">
        <v>1</v>
      </c>
      <c r="W579" s="105"/>
    </row>
    <row r="580" spans="1:23" ht="15.75" hidden="1" customHeight="1" outlineLevel="1">
      <c r="A580" s="95">
        <v>44690</v>
      </c>
      <c r="B580" s="95" t="s">
        <v>276</v>
      </c>
      <c r="C580" s="98">
        <v>1232816464</v>
      </c>
      <c r="D580" s="17" t="str">
        <f>IF(ISERROR(VLOOKUP('Salidas Pacientes'!$C580,'BD Pacientes'!$A:I,2,FALSE)),"",VLOOKUP('Salidas Pacientes'!$C580,'BD Pacientes'!$A:I,2,FALSE))</f>
        <v>RC</v>
      </c>
      <c r="E580" s="16" t="str">
        <f>IF(ISERROR(VLOOKUP('Salidas Pacientes'!$C580,'BD Pacientes'!$A:I,3,FALSE)),"",VLOOKUP('Salidas Pacientes'!$C580,'BD Pacientes'!$A:I,3,FALSE))</f>
        <v>EMILIANO LUCIO RODRIGUEZ</v>
      </c>
      <c r="F580" s="17" t="str">
        <f>IF(ISERROR(VLOOKUP('Salidas Pacientes'!$C580,'BD Pacientes'!$A:I,4,FALSE)),"",VLOOKUP('Salidas Pacientes'!$C580,'BD Pacientes'!$A:I,4,FALSE))</f>
        <v>M</v>
      </c>
      <c r="G580" s="95">
        <f>IF(ISERROR(VLOOKUP('Salidas Pacientes'!$C580,'BD Pacientes'!$A:I,5,FALSE)),"",VLOOKUP('Salidas Pacientes'!$C580,'BD Pacientes'!$A:I,5,FALSE))</f>
        <v>44362</v>
      </c>
      <c r="H580" s="95" t="str">
        <f t="shared" ca="1" si="0"/>
        <v>2 año, 2 mes</v>
      </c>
      <c r="I580" s="97" t="str">
        <f>IF(ISERROR(VLOOKUP('Salidas Pacientes'!$C580,'BD Pacientes'!$A:$I,6,FALSE)),"",VLOOKUP('Salidas Pacientes'!$C580,'BD Pacientes'!$A:$I,6,FALSE))</f>
        <v>AV 5BN # 64N-80</v>
      </c>
      <c r="J580" s="98">
        <f>IF(ISERROR(VLOOKUP('Salidas Pacientes'!$C580,'BD Pacientes'!$A:$I,7,FALSE)),"",VLOOKUP('Salidas Pacientes'!$C580,'BD Pacientes'!$A:$I,7,FALSE))</f>
        <v>1143835116</v>
      </c>
      <c r="K580" s="99" t="str">
        <f>IF(ISERROR(VLOOKUP('Salidas Pacientes'!$C580,'BD Pacientes'!$A:$I,8,FALSE)),"",VLOOKUP('Salidas Pacientes'!$C580,'BD Pacientes'!$A:$I,8,FALSE))</f>
        <v>DIANA RODRIGUEZ</v>
      </c>
      <c r="L580" s="17">
        <f>IF(ISERROR(VLOOKUP('Salidas Pacientes'!$C580,'BD Pacientes'!$A:$I,9,FALSE)),"",VLOOKUP('Salidas Pacientes'!$C580,'BD Pacientes'!$A:$I,9,FALSE))</f>
        <v>3046685324</v>
      </c>
      <c r="M580" s="17" t="s">
        <v>89</v>
      </c>
      <c r="N580" s="16" t="str">
        <f>IF(ISERROR(VLOOKUP('Salidas Pacientes'!$M580,Inventario!$A$2:$M$21,2,FALSE)),"",VLOOKUP('Salidas Pacientes'!$M580,Inventario!$A$2:$M$21,2,FALSE))</f>
        <v>Fluquadri</v>
      </c>
      <c r="O580" s="16" t="str">
        <f>IF(ISERROR(VLOOKUP('Salidas Pacientes'!$M580,Inventario!$A$2:$M$21,3,FALSE)),"",VLOOKUP('Salidas Pacientes'!$M580,Inventario!$A$2:$M$21,3,FALSE))</f>
        <v>Influenza</v>
      </c>
      <c r="P580" s="100" t="str">
        <f>IF(ISERROR(VLOOKUP('Salidas Pacientes'!$M580,Inventario!$A$2:$M$21,4,FALSE)),"",VLOOKUP('Salidas Pacientes'!$M580,Inventario!$A$2:$M$21,4,FALSE))</f>
        <v>IPS FARALLONES</v>
      </c>
      <c r="Q580" s="100" t="str">
        <f>IF(ISERROR(VLOOKUP('Salidas Pacientes'!$M580,Inventario!$A$2:$M$21,5,FALSE)),"",VLOOKUP('Salidas Pacientes'!$M580,Inventario!$A$2:$M$21,5,FALSE))</f>
        <v>Sanofi</v>
      </c>
      <c r="R580" s="17" t="str">
        <f>IF(ISERROR(VLOOKUP('Salidas Pacientes'!$M580,Inventario!$A$2:$M$21,6,FALSE)),"",VLOOKUP('Salidas Pacientes'!$M580,Inventario!$A$2:$M$21,6,FALSE))</f>
        <v>164992</v>
      </c>
      <c r="S580" s="101" t="s">
        <v>201</v>
      </c>
      <c r="T580" s="102">
        <f>IF(ISERROR(VLOOKUP('Salidas Pacientes'!$S580,Entradas!$H$1:$I$412,2,FALSE)),"",VLOOKUP('Salidas Pacientes'!$S580,Entradas!$H$1:$I$412,2,FALSE))</f>
        <v>44926</v>
      </c>
      <c r="U580" s="98"/>
      <c r="V580" s="98">
        <v>1</v>
      </c>
      <c r="W580" s="105"/>
    </row>
    <row r="581" spans="1:23" ht="15.75" hidden="1" customHeight="1" outlineLevel="1">
      <c r="A581" s="95">
        <v>44691</v>
      </c>
      <c r="B581" s="95" t="s">
        <v>276</v>
      </c>
      <c r="C581" s="98">
        <v>1232812604</v>
      </c>
      <c r="D581" s="17" t="str">
        <f>IF(ISERROR(VLOOKUP('Salidas Pacientes'!$C581,'BD Pacientes'!$A:I,2,FALSE)),"",VLOOKUP('Salidas Pacientes'!$C581,'BD Pacientes'!$A:I,2,FALSE))</f>
        <v>RC</v>
      </c>
      <c r="E581" s="16" t="str">
        <f>IF(ISERROR(VLOOKUP('Salidas Pacientes'!$C581,'BD Pacientes'!$A:I,3,FALSE)),"",VLOOKUP('Salidas Pacientes'!$C581,'BD Pacientes'!$A:I,3,FALSE))</f>
        <v>MARIA GABRIELA SARMIENTO RAVE</v>
      </c>
      <c r="F581" s="17" t="str">
        <f>IF(ISERROR(VLOOKUP('Salidas Pacientes'!$C581,'BD Pacientes'!$A:I,4,FALSE)),"",VLOOKUP('Salidas Pacientes'!$C581,'BD Pacientes'!$A:I,4,FALSE))</f>
        <v>F</v>
      </c>
      <c r="G581" s="95">
        <f>IF(ISERROR(VLOOKUP('Salidas Pacientes'!$C581,'BD Pacientes'!$A:I,5,FALSE)),"",VLOOKUP('Salidas Pacientes'!$C581,'BD Pacientes'!$A:I,5,FALSE))</f>
        <v>0</v>
      </c>
      <c r="H581" s="95" t="str">
        <f t="shared" ca="1" si="0"/>
        <v>123 año, 7 mes</v>
      </c>
      <c r="I581" s="97" t="str">
        <f>IF(ISERROR(VLOOKUP('Salidas Pacientes'!$C581,'BD Pacientes'!$A:$I,6,FALSE)),"",VLOOKUP('Salidas Pacientes'!$C581,'BD Pacientes'!$A:$I,6,FALSE))</f>
        <v>CALLE 18 #66-67</v>
      </c>
      <c r="J581" s="98">
        <f>IF(ISERROR(VLOOKUP('Salidas Pacientes'!$C581,'BD Pacientes'!$A:$I,7,FALSE)),"",VLOOKUP('Salidas Pacientes'!$C581,'BD Pacientes'!$A:$I,7,FALSE))</f>
        <v>0</v>
      </c>
      <c r="K581" s="99">
        <f>IF(ISERROR(VLOOKUP('Salidas Pacientes'!$C581,'BD Pacientes'!$A:$I,8,FALSE)),"",VLOOKUP('Salidas Pacientes'!$C581,'BD Pacientes'!$A:$I,8,FALSE))</f>
        <v>0</v>
      </c>
      <c r="L581" s="17">
        <f>IF(ISERROR(VLOOKUP('Salidas Pacientes'!$C581,'BD Pacientes'!$A:$I,9,FALSE)),"",VLOOKUP('Salidas Pacientes'!$C581,'BD Pacientes'!$A:$I,9,FALSE))</f>
        <v>0</v>
      </c>
      <c r="M581" s="17" t="s">
        <v>89</v>
      </c>
      <c r="N581" s="16" t="str">
        <f>IF(ISERROR(VLOOKUP('Salidas Pacientes'!$M581,Inventario!$A$2:$M$21,2,FALSE)),"",VLOOKUP('Salidas Pacientes'!$M581,Inventario!$A$2:$M$21,2,FALSE))</f>
        <v>Fluquadri</v>
      </c>
      <c r="O581" s="16" t="str">
        <f>IF(ISERROR(VLOOKUP('Salidas Pacientes'!$M581,Inventario!$A$2:$M$21,3,FALSE)),"",VLOOKUP('Salidas Pacientes'!$M581,Inventario!$A$2:$M$21,3,FALSE))</f>
        <v>Influenza</v>
      </c>
      <c r="P581" s="100" t="str">
        <f>IF(ISERROR(VLOOKUP('Salidas Pacientes'!$M581,Inventario!$A$2:$M$21,4,FALSE)),"",VLOOKUP('Salidas Pacientes'!$M581,Inventario!$A$2:$M$21,4,FALSE))</f>
        <v>IPS FARALLONES</v>
      </c>
      <c r="Q581" s="100" t="str">
        <f>IF(ISERROR(VLOOKUP('Salidas Pacientes'!$M581,Inventario!$A$2:$M$21,5,FALSE)),"",VLOOKUP('Salidas Pacientes'!$M581,Inventario!$A$2:$M$21,5,FALSE))</f>
        <v>Sanofi</v>
      </c>
      <c r="R581" s="17" t="str">
        <f>IF(ISERROR(VLOOKUP('Salidas Pacientes'!$M581,Inventario!$A$2:$M$21,6,FALSE)),"",VLOOKUP('Salidas Pacientes'!$M581,Inventario!$A$2:$M$21,6,FALSE))</f>
        <v>164992</v>
      </c>
      <c r="S581" s="101" t="s">
        <v>292</v>
      </c>
      <c r="T581" s="102" t="str">
        <f>IF(ISERROR(VLOOKUP('Salidas Pacientes'!$S581,Entradas!$H$1:$I$412,2,FALSE)),"",VLOOKUP('Salidas Pacientes'!$S581,Entradas!$H$1:$I$412,2,FALSE))</f>
        <v/>
      </c>
      <c r="U581" s="98"/>
      <c r="V581" s="98">
        <v>1</v>
      </c>
      <c r="W581" s="105"/>
    </row>
    <row r="582" spans="1:23" ht="15.75" hidden="1" customHeight="1" outlineLevel="1">
      <c r="A582" s="95">
        <v>44691</v>
      </c>
      <c r="B582" s="95" t="s">
        <v>276</v>
      </c>
      <c r="C582" s="98">
        <v>1232812604</v>
      </c>
      <c r="D582" s="17" t="str">
        <f>IF(ISERROR(VLOOKUP('Salidas Pacientes'!$C582,'BD Pacientes'!$A:I,2,FALSE)),"",VLOOKUP('Salidas Pacientes'!$C582,'BD Pacientes'!$A:I,2,FALSE))</f>
        <v>RC</v>
      </c>
      <c r="E582" s="16" t="str">
        <f>IF(ISERROR(VLOOKUP('Salidas Pacientes'!$C582,'BD Pacientes'!$A:I,3,FALSE)),"",VLOOKUP('Salidas Pacientes'!$C582,'BD Pacientes'!$A:I,3,FALSE))</f>
        <v>MARIA GABRIELA SARMIENTO RAVE</v>
      </c>
      <c r="F582" s="17" t="str">
        <f>IF(ISERROR(VLOOKUP('Salidas Pacientes'!$C582,'BD Pacientes'!$A:I,4,FALSE)),"",VLOOKUP('Salidas Pacientes'!$C582,'BD Pacientes'!$A:I,4,FALSE))</f>
        <v>F</v>
      </c>
      <c r="G582" s="95">
        <f>IF(ISERROR(VLOOKUP('Salidas Pacientes'!$C582,'BD Pacientes'!$A:I,5,FALSE)),"",VLOOKUP('Salidas Pacientes'!$C582,'BD Pacientes'!$A:I,5,FALSE))</f>
        <v>0</v>
      </c>
      <c r="H582" s="95" t="str">
        <f t="shared" ca="1" si="0"/>
        <v>123 año, 7 mes</v>
      </c>
      <c r="I582" s="97" t="str">
        <f>IF(ISERROR(VLOOKUP('Salidas Pacientes'!$C582,'BD Pacientes'!$A:$I,6,FALSE)),"",VLOOKUP('Salidas Pacientes'!$C582,'BD Pacientes'!$A:$I,6,FALSE))</f>
        <v>CALLE 18 #66-67</v>
      </c>
      <c r="J582" s="98">
        <f>IF(ISERROR(VLOOKUP('Salidas Pacientes'!$C582,'BD Pacientes'!$A:$I,7,FALSE)),"",VLOOKUP('Salidas Pacientes'!$C582,'BD Pacientes'!$A:$I,7,FALSE))</f>
        <v>0</v>
      </c>
      <c r="K582" s="99">
        <f>IF(ISERROR(VLOOKUP('Salidas Pacientes'!$C582,'BD Pacientes'!$A:$I,8,FALSE)),"",VLOOKUP('Salidas Pacientes'!$C582,'BD Pacientes'!$A:$I,8,FALSE))</f>
        <v>0</v>
      </c>
      <c r="L582" s="17">
        <f>IF(ISERROR(VLOOKUP('Salidas Pacientes'!$C582,'BD Pacientes'!$A:$I,9,FALSE)),"",VLOOKUP('Salidas Pacientes'!$C582,'BD Pacientes'!$A:$I,9,FALSE))</f>
        <v>0</v>
      </c>
      <c r="M582" s="17" t="s">
        <v>89</v>
      </c>
      <c r="N582" s="16" t="str">
        <f>IF(ISERROR(VLOOKUP('Salidas Pacientes'!$M582,Inventario!$A$2:$M$21,2,FALSE)),"",VLOOKUP('Salidas Pacientes'!$M582,Inventario!$A$2:$M$21,2,FALSE))</f>
        <v>Fluquadri</v>
      </c>
      <c r="O582" s="16" t="str">
        <f>IF(ISERROR(VLOOKUP('Salidas Pacientes'!$M582,Inventario!$A$2:$M$21,3,FALSE)),"",VLOOKUP('Salidas Pacientes'!$M582,Inventario!$A$2:$M$21,3,FALSE))</f>
        <v>Influenza</v>
      </c>
      <c r="P582" s="100" t="str">
        <f>IF(ISERROR(VLOOKUP('Salidas Pacientes'!$M582,Inventario!$A$2:$M$21,4,FALSE)),"",VLOOKUP('Salidas Pacientes'!$M582,Inventario!$A$2:$M$21,4,FALSE))</f>
        <v>IPS FARALLONES</v>
      </c>
      <c r="Q582" s="100" t="str">
        <f>IF(ISERROR(VLOOKUP('Salidas Pacientes'!$M582,Inventario!$A$2:$M$21,5,FALSE)),"",VLOOKUP('Salidas Pacientes'!$M582,Inventario!$A$2:$M$21,5,FALSE))</f>
        <v>Sanofi</v>
      </c>
      <c r="R582" s="17" t="str">
        <f>IF(ISERROR(VLOOKUP('Salidas Pacientes'!$M582,Inventario!$A$2:$M$21,6,FALSE)),"",VLOOKUP('Salidas Pacientes'!$M582,Inventario!$A$2:$M$21,6,FALSE))</f>
        <v>164992</v>
      </c>
      <c r="S582" s="101" t="s">
        <v>292</v>
      </c>
      <c r="T582" s="102" t="str">
        <f>IF(ISERROR(VLOOKUP('Salidas Pacientes'!$S582,Entradas!$H$1:$I$412,2,FALSE)),"",VLOOKUP('Salidas Pacientes'!$S582,Entradas!$H$1:$I$412,2,FALSE))</f>
        <v/>
      </c>
      <c r="U582" s="98"/>
      <c r="V582" s="98">
        <v>1</v>
      </c>
      <c r="W582" s="105"/>
    </row>
    <row r="583" spans="1:23" ht="15.75" hidden="1" customHeight="1" outlineLevel="1">
      <c r="A583" s="95">
        <v>44692</v>
      </c>
      <c r="B583" s="95" t="s">
        <v>276</v>
      </c>
      <c r="C583" s="98">
        <v>1232819436</v>
      </c>
      <c r="D583" s="17" t="str">
        <f>IF(ISERROR(VLOOKUP('Salidas Pacientes'!$C583,'BD Pacientes'!$A:I,2,FALSE)),"",VLOOKUP('Salidas Pacientes'!$C583,'BD Pacientes'!$A:I,2,FALSE))</f>
        <v>RC</v>
      </c>
      <c r="E583" s="16" t="str">
        <f>IF(ISERROR(VLOOKUP('Salidas Pacientes'!$C583,'BD Pacientes'!$A:I,3,FALSE)),"",VLOOKUP('Salidas Pacientes'!$C583,'BD Pacientes'!$A:I,3,FALSE))</f>
        <v>ANA LUCIA PEREIRA RIVERA</v>
      </c>
      <c r="F583" s="17" t="str">
        <f>IF(ISERROR(VLOOKUP('Salidas Pacientes'!$C583,'BD Pacientes'!$A:I,4,FALSE)),"",VLOOKUP('Salidas Pacientes'!$C583,'BD Pacientes'!$A:I,4,FALSE))</f>
        <v>F</v>
      </c>
      <c r="G583" s="95">
        <f>IF(ISERROR(VLOOKUP('Salidas Pacientes'!$C583,'BD Pacientes'!$A:I,5,FALSE)),"",VLOOKUP('Salidas Pacientes'!$C583,'BD Pacientes'!$A:I,5,FALSE))</f>
        <v>44631</v>
      </c>
      <c r="H583" s="95" t="str">
        <f t="shared" ca="1" si="0"/>
        <v>1 año, 5 mes</v>
      </c>
      <c r="I583" s="97" t="str">
        <f>IF(ISERROR(VLOOKUP('Salidas Pacientes'!$C583,'BD Pacientes'!$A:$I,6,FALSE)),"",VLOOKUP('Salidas Pacientes'!$C583,'BD Pacientes'!$A:$I,6,FALSE))</f>
        <v>CALLE 15A # 67-35</v>
      </c>
      <c r="J583" s="98">
        <f>IF(ISERROR(VLOOKUP('Salidas Pacientes'!$C583,'BD Pacientes'!$A:$I,7,FALSE)),"",VLOOKUP('Salidas Pacientes'!$C583,'BD Pacientes'!$A:$I,7,FALSE))</f>
        <v>1144067275</v>
      </c>
      <c r="K583" s="99" t="str">
        <f>IF(ISERROR(VLOOKUP('Salidas Pacientes'!$C583,'BD Pacientes'!$A:$I,8,FALSE)),"",VLOOKUP('Salidas Pacientes'!$C583,'BD Pacientes'!$A:$I,8,FALSE))</f>
        <v>ENITH RIVERA</v>
      </c>
      <c r="L583" s="17">
        <f>IF(ISERROR(VLOOKUP('Salidas Pacientes'!$C583,'BD Pacientes'!$A:$I,9,FALSE)),"",VLOOKUP('Salidas Pacientes'!$C583,'BD Pacientes'!$A:$I,9,FALSE))</f>
        <v>3166195143</v>
      </c>
      <c r="M583" s="17" t="s">
        <v>77</v>
      </c>
      <c r="N583" s="16" t="str">
        <f>IF(ISERROR(VLOOKUP('Salidas Pacientes'!$M583,Inventario!$A$2:$M$21,2,FALSE)),"",VLOOKUP('Salidas Pacientes'!$M583,Inventario!$A$2:$M$21,2,FALSE))</f>
        <v>Hexaxim</v>
      </c>
      <c r="O583" s="16" t="str">
        <f>IF(ISERROR(VLOOKUP('Salidas Pacientes'!$M583,Inventario!$A$2:$M$21,3,FALSE)),"",VLOOKUP('Salidas Pacientes'!$M583,Inventario!$A$2:$M$21,3,FALSE))</f>
        <v>DPAT + VPI + HIB + HB</v>
      </c>
      <c r="P583" s="100" t="str">
        <f>IF(ISERROR(VLOOKUP('Salidas Pacientes'!$M583,Inventario!$A$2:$M$21,4,FALSE)),"",VLOOKUP('Salidas Pacientes'!$M583,Inventario!$A$2:$M$21,4,FALSE))</f>
        <v>IPS FARALLONES</v>
      </c>
      <c r="Q583" s="100" t="str">
        <f>IF(ISERROR(VLOOKUP('Salidas Pacientes'!$M583,Inventario!$A$2:$M$21,5,FALSE)),"",VLOOKUP('Salidas Pacientes'!$M583,Inventario!$A$2:$M$21,5,FALSE))</f>
        <v>Sanofi</v>
      </c>
      <c r="R583" s="17" t="str">
        <f>IF(ISERROR(VLOOKUP('Salidas Pacientes'!$M583,Inventario!$A$2:$M$21,6,FALSE)),"",VLOOKUP('Salidas Pacientes'!$M583,Inventario!$A$2:$M$21,6,FALSE))</f>
        <v>3800</v>
      </c>
      <c r="S583" s="101" t="s">
        <v>198</v>
      </c>
      <c r="T583" s="102">
        <f>IF(ISERROR(VLOOKUP('Salidas Pacientes'!$S583,Entradas!$H$1:$I$412,2,FALSE)),"",VLOOKUP('Salidas Pacientes'!$S583,Entradas!$H$1:$I$412,2,FALSE))</f>
        <v>45130</v>
      </c>
      <c r="U583" s="98"/>
      <c r="V583" s="98">
        <v>1</v>
      </c>
      <c r="W583" s="105"/>
    </row>
    <row r="584" spans="1:23" ht="15.75" hidden="1" customHeight="1" outlineLevel="1">
      <c r="A584" s="95">
        <v>44692</v>
      </c>
      <c r="B584" s="95" t="s">
        <v>276</v>
      </c>
      <c r="C584" s="98">
        <v>1232819436</v>
      </c>
      <c r="D584" s="17" t="str">
        <f>IF(ISERROR(VLOOKUP('Salidas Pacientes'!$C584,'BD Pacientes'!$A:I,2,FALSE)),"",VLOOKUP('Salidas Pacientes'!$C584,'BD Pacientes'!$A:I,2,FALSE))</f>
        <v>RC</v>
      </c>
      <c r="E584" s="16" t="str">
        <f>IF(ISERROR(VLOOKUP('Salidas Pacientes'!$C584,'BD Pacientes'!$A:I,3,FALSE)),"",VLOOKUP('Salidas Pacientes'!$C584,'BD Pacientes'!$A:I,3,FALSE))</f>
        <v>ANA LUCIA PEREIRA RIVERA</v>
      </c>
      <c r="F584" s="17" t="str">
        <f>IF(ISERROR(VLOOKUP('Salidas Pacientes'!$C584,'BD Pacientes'!$A:I,4,FALSE)),"",VLOOKUP('Salidas Pacientes'!$C584,'BD Pacientes'!$A:I,4,FALSE))</f>
        <v>F</v>
      </c>
      <c r="G584" s="95">
        <f>IF(ISERROR(VLOOKUP('Salidas Pacientes'!$C584,'BD Pacientes'!$A:I,5,FALSE)),"",VLOOKUP('Salidas Pacientes'!$C584,'BD Pacientes'!$A:I,5,FALSE))</f>
        <v>44631</v>
      </c>
      <c r="H584" s="95" t="str">
        <f t="shared" ca="1" si="0"/>
        <v>1 año, 5 mes</v>
      </c>
      <c r="I584" s="97" t="str">
        <f>IF(ISERROR(VLOOKUP('Salidas Pacientes'!$C584,'BD Pacientes'!$A:$I,6,FALSE)),"",VLOOKUP('Salidas Pacientes'!$C584,'BD Pacientes'!$A:$I,6,FALSE))</f>
        <v>CALLE 15A # 67-35</v>
      </c>
      <c r="J584" s="98">
        <f>IF(ISERROR(VLOOKUP('Salidas Pacientes'!$C584,'BD Pacientes'!$A:$I,7,FALSE)),"",VLOOKUP('Salidas Pacientes'!$C584,'BD Pacientes'!$A:$I,7,FALSE))</f>
        <v>1144067275</v>
      </c>
      <c r="K584" s="99" t="str">
        <f>IF(ISERROR(VLOOKUP('Salidas Pacientes'!$C584,'BD Pacientes'!$A:$I,8,FALSE)),"",VLOOKUP('Salidas Pacientes'!$C584,'BD Pacientes'!$A:$I,8,FALSE))</f>
        <v>ENITH RIVERA</v>
      </c>
      <c r="L584" s="17">
        <f>IF(ISERROR(VLOOKUP('Salidas Pacientes'!$C584,'BD Pacientes'!$A:$I,9,FALSE)),"",VLOOKUP('Salidas Pacientes'!$C584,'BD Pacientes'!$A:$I,9,FALSE))</f>
        <v>3166195143</v>
      </c>
      <c r="M584" s="17" t="s">
        <v>54</v>
      </c>
      <c r="N584" s="16" t="str">
        <f>IF(ISERROR(VLOOKUP('Salidas Pacientes'!$M584,Inventario!$A$2:$M$21,2,FALSE)),"",VLOOKUP('Salidas Pacientes'!$M584,Inventario!$A$2:$M$21,2,FALSE))</f>
        <v>Prevenar</v>
      </c>
      <c r="O584" s="16" t="str">
        <f>IF(ISERROR(VLOOKUP('Salidas Pacientes'!$M584,Inventario!$A$2:$M$21,3,FALSE)),"",VLOOKUP('Salidas Pacientes'!$M584,Inventario!$A$2:$M$21,3,FALSE))</f>
        <v>Neumococo 13V</v>
      </c>
      <c r="P584" s="100" t="str">
        <f>IF(ISERROR(VLOOKUP('Salidas Pacientes'!$M584,Inventario!$A$2:$M$21,4,FALSE)),"",VLOOKUP('Salidas Pacientes'!$M584,Inventario!$A$2:$M$21,4,FALSE))</f>
        <v>Cobo Medical</v>
      </c>
      <c r="Q584" s="100" t="str">
        <f>IF(ISERROR(VLOOKUP('Salidas Pacientes'!$M584,Inventario!$A$2:$M$21,5,FALSE)),"",VLOOKUP('Salidas Pacientes'!$M584,Inventario!$A$2:$M$21,5,FALSE))</f>
        <v>Pfizer</v>
      </c>
      <c r="R584" s="17" t="str">
        <f>IF(ISERROR(VLOOKUP('Salidas Pacientes'!$M584,Inventario!$A$2:$M$21,6,FALSE)),"",VLOOKUP('Salidas Pacientes'!$M584,Inventario!$A$2:$M$21,6,FALSE))</f>
        <v>2156</v>
      </c>
      <c r="S584" s="101" t="s">
        <v>192</v>
      </c>
      <c r="T584" s="102">
        <f>IF(ISERROR(VLOOKUP('Salidas Pacientes'!$S584,Entradas!$H$1:$I$412,2,FALSE)),"",VLOOKUP('Salidas Pacientes'!$S584,Entradas!$H$1:$I$412,2,FALSE))</f>
        <v>45199</v>
      </c>
      <c r="U584" s="98"/>
      <c r="V584" s="98">
        <v>1</v>
      </c>
      <c r="W584" s="105"/>
    </row>
    <row r="585" spans="1:23" ht="15.75" hidden="1" customHeight="1" outlineLevel="1">
      <c r="A585" s="95">
        <v>44692</v>
      </c>
      <c r="B585" s="95" t="s">
        <v>276</v>
      </c>
      <c r="C585" s="98">
        <v>1232819436</v>
      </c>
      <c r="D585" s="17" t="str">
        <f>IF(ISERROR(VLOOKUP('Salidas Pacientes'!$C585,'BD Pacientes'!$A:I,2,FALSE)),"",VLOOKUP('Salidas Pacientes'!$C585,'BD Pacientes'!$A:I,2,FALSE))</f>
        <v>RC</v>
      </c>
      <c r="E585" s="16" t="str">
        <f>IF(ISERROR(VLOOKUP('Salidas Pacientes'!$C585,'BD Pacientes'!$A:I,3,FALSE)),"",VLOOKUP('Salidas Pacientes'!$C585,'BD Pacientes'!$A:I,3,FALSE))</f>
        <v>ANA LUCIA PEREIRA RIVERA</v>
      </c>
      <c r="F585" s="17" t="str">
        <f>IF(ISERROR(VLOOKUP('Salidas Pacientes'!$C585,'BD Pacientes'!$A:I,4,FALSE)),"",VLOOKUP('Salidas Pacientes'!$C585,'BD Pacientes'!$A:I,4,FALSE))</f>
        <v>F</v>
      </c>
      <c r="G585" s="95">
        <f>IF(ISERROR(VLOOKUP('Salidas Pacientes'!$C585,'BD Pacientes'!$A:I,5,FALSE)),"",VLOOKUP('Salidas Pacientes'!$C585,'BD Pacientes'!$A:I,5,FALSE))</f>
        <v>44631</v>
      </c>
      <c r="H585" s="95" t="str">
        <f t="shared" ca="1" si="0"/>
        <v>1 año, 5 mes</v>
      </c>
      <c r="I585" s="97" t="str">
        <f>IF(ISERROR(VLOOKUP('Salidas Pacientes'!$C585,'BD Pacientes'!$A:$I,6,FALSE)),"",VLOOKUP('Salidas Pacientes'!$C585,'BD Pacientes'!$A:$I,6,FALSE))</f>
        <v>CALLE 15A # 67-35</v>
      </c>
      <c r="J585" s="98">
        <f>IF(ISERROR(VLOOKUP('Salidas Pacientes'!$C585,'BD Pacientes'!$A:$I,7,FALSE)),"",VLOOKUP('Salidas Pacientes'!$C585,'BD Pacientes'!$A:$I,7,FALSE))</f>
        <v>1144067275</v>
      </c>
      <c r="K585" s="99" t="str">
        <f>IF(ISERROR(VLOOKUP('Salidas Pacientes'!$C585,'BD Pacientes'!$A:$I,8,FALSE)),"",VLOOKUP('Salidas Pacientes'!$C585,'BD Pacientes'!$A:$I,8,FALSE))</f>
        <v>ENITH RIVERA</v>
      </c>
      <c r="L585" s="17">
        <f>IF(ISERROR(VLOOKUP('Salidas Pacientes'!$C585,'BD Pacientes'!$A:$I,9,FALSE)),"",VLOOKUP('Salidas Pacientes'!$C585,'BD Pacientes'!$A:$I,9,FALSE))</f>
        <v>3166195143</v>
      </c>
      <c r="M585" s="17" t="s">
        <v>96</v>
      </c>
      <c r="N585" s="16" t="str">
        <f>IF(ISERROR(VLOOKUP('Salidas Pacientes'!$M585,Inventario!$A$2:$M$21,2,FALSE)),"",VLOOKUP('Salidas Pacientes'!$M585,Inventario!$A$2:$M$21,2,FALSE))</f>
        <v>Rotateq</v>
      </c>
      <c r="O585" s="16" t="str">
        <f>IF(ISERROR(VLOOKUP('Salidas Pacientes'!$M585,Inventario!$A$2:$M$21,3,FALSE)),"",VLOOKUP('Salidas Pacientes'!$M585,Inventario!$A$2:$M$21,3,FALSE))</f>
        <v>Rotavirus Vivo Atenuado</v>
      </c>
      <c r="P585" s="100" t="str">
        <f>IF(ISERROR(VLOOKUP('Salidas Pacientes'!$M585,Inventario!$A$2:$M$21,4,FALSE)),"",VLOOKUP('Salidas Pacientes'!$M585,Inventario!$A$2:$M$21,4,FALSE))</f>
        <v>IPS FARALLONES</v>
      </c>
      <c r="Q585" s="100" t="str">
        <f>IF(ISERROR(VLOOKUP('Salidas Pacientes'!$M585,Inventario!$A$2:$M$21,5,FALSE)),"",VLOOKUP('Salidas Pacientes'!$M585,Inventario!$A$2:$M$21,5,FALSE))</f>
        <v>Merck</v>
      </c>
      <c r="R585" s="17" t="str">
        <f>IF(ISERROR(VLOOKUP('Salidas Pacientes'!$M585,Inventario!$A$2:$M$21,6,FALSE)),"",VLOOKUP('Salidas Pacientes'!$M585,Inventario!$A$2:$M$21,6,FALSE))</f>
        <v>1800</v>
      </c>
      <c r="S585" s="101" t="s">
        <v>194</v>
      </c>
      <c r="T585" s="102">
        <f>IF(ISERROR(VLOOKUP('Salidas Pacientes'!$S585,Entradas!$H$1:$I$412,2,FALSE)),"",VLOOKUP('Salidas Pacientes'!$S585,Entradas!$H$1:$I$412,2,FALSE))</f>
        <v>45060</v>
      </c>
      <c r="U585" s="98"/>
      <c r="V585" s="98">
        <v>1</v>
      </c>
      <c r="W585" s="105"/>
    </row>
    <row r="586" spans="1:23" ht="15.75" hidden="1" customHeight="1" outlineLevel="1">
      <c r="A586" s="95">
        <v>44692</v>
      </c>
      <c r="B586" s="95" t="s">
        <v>276</v>
      </c>
      <c r="C586" s="98">
        <v>1232819436</v>
      </c>
      <c r="D586" s="17" t="str">
        <f>IF(ISERROR(VLOOKUP('Salidas Pacientes'!$C586,'BD Pacientes'!$A:I,2,FALSE)),"",VLOOKUP('Salidas Pacientes'!$C586,'BD Pacientes'!$A:I,2,FALSE))</f>
        <v>RC</v>
      </c>
      <c r="E586" s="16" t="str">
        <f>IF(ISERROR(VLOOKUP('Salidas Pacientes'!$C586,'BD Pacientes'!$A:I,3,FALSE)),"",VLOOKUP('Salidas Pacientes'!$C586,'BD Pacientes'!$A:I,3,FALSE))</f>
        <v>ANA LUCIA PEREIRA RIVERA</v>
      </c>
      <c r="F586" s="17" t="str">
        <f>IF(ISERROR(VLOOKUP('Salidas Pacientes'!$C586,'BD Pacientes'!$A:I,4,FALSE)),"",VLOOKUP('Salidas Pacientes'!$C586,'BD Pacientes'!$A:I,4,FALSE))</f>
        <v>F</v>
      </c>
      <c r="G586" s="95">
        <f>IF(ISERROR(VLOOKUP('Salidas Pacientes'!$C586,'BD Pacientes'!$A:I,5,FALSE)),"",VLOOKUP('Salidas Pacientes'!$C586,'BD Pacientes'!$A:I,5,FALSE))</f>
        <v>44631</v>
      </c>
      <c r="H586" s="95" t="str">
        <f t="shared" ca="1" si="0"/>
        <v>1 año, 5 mes</v>
      </c>
      <c r="I586" s="97" t="str">
        <f>IF(ISERROR(VLOOKUP('Salidas Pacientes'!$C586,'BD Pacientes'!$A:$I,6,FALSE)),"",VLOOKUP('Salidas Pacientes'!$C586,'BD Pacientes'!$A:$I,6,FALSE))</f>
        <v>CALLE 15A # 67-35</v>
      </c>
      <c r="J586" s="98">
        <f>IF(ISERROR(VLOOKUP('Salidas Pacientes'!$C586,'BD Pacientes'!$A:$I,7,FALSE)),"",VLOOKUP('Salidas Pacientes'!$C586,'BD Pacientes'!$A:$I,7,FALSE))</f>
        <v>1144067275</v>
      </c>
      <c r="K586" s="99" t="str">
        <f>IF(ISERROR(VLOOKUP('Salidas Pacientes'!$C586,'BD Pacientes'!$A:$I,8,FALSE)),"",VLOOKUP('Salidas Pacientes'!$C586,'BD Pacientes'!$A:$I,8,FALSE))</f>
        <v>ENITH RIVERA</v>
      </c>
      <c r="L586" s="17">
        <f>IF(ISERROR(VLOOKUP('Salidas Pacientes'!$C586,'BD Pacientes'!$A:$I,9,FALSE)),"",VLOOKUP('Salidas Pacientes'!$C586,'BD Pacientes'!$A:$I,9,FALSE))</f>
        <v>3166195143</v>
      </c>
      <c r="M586" s="17" t="s">
        <v>77</v>
      </c>
      <c r="N586" s="16" t="str">
        <f>IF(ISERROR(VLOOKUP('Salidas Pacientes'!$M586,Inventario!$A$2:$M$21,2,FALSE)),"",VLOOKUP('Salidas Pacientes'!$M586,Inventario!$A$2:$M$21,2,FALSE))</f>
        <v>Hexaxim</v>
      </c>
      <c r="O586" s="16" t="str">
        <f>IF(ISERROR(VLOOKUP('Salidas Pacientes'!$M586,Inventario!$A$2:$M$21,3,FALSE)),"",VLOOKUP('Salidas Pacientes'!$M586,Inventario!$A$2:$M$21,3,FALSE))</f>
        <v>DPAT + VPI + HIB + HB</v>
      </c>
      <c r="P586" s="100" t="str">
        <f>IF(ISERROR(VLOOKUP('Salidas Pacientes'!$M586,Inventario!$A$2:$M$21,4,FALSE)),"",VLOOKUP('Salidas Pacientes'!$M586,Inventario!$A$2:$M$21,4,FALSE))</f>
        <v>IPS FARALLONES</v>
      </c>
      <c r="Q586" s="100" t="str">
        <f>IF(ISERROR(VLOOKUP('Salidas Pacientes'!$M586,Inventario!$A$2:$M$21,5,FALSE)),"",VLOOKUP('Salidas Pacientes'!$M586,Inventario!$A$2:$M$21,5,FALSE))</f>
        <v>Sanofi</v>
      </c>
      <c r="R586" s="17" t="str">
        <f>IF(ISERROR(VLOOKUP('Salidas Pacientes'!$M586,Inventario!$A$2:$M$21,6,FALSE)),"",VLOOKUP('Salidas Pacientes'!$M586,Inventario!$A$2:$M$21,6,FALSE))</f>
        <v>3800</v>
      </c>
      <c r="S586" s="101" t="s">
        <v>198</v>
      </c>
      <c r="T586" s="102">
        <f>IF(ISERROR(VLOOKUP('Salidas Pacientes'!$S586,Entradas!$H$1:$I$412,2,FALSE)),"",VLOOKUP('Salidas Pacientes'!$S586,Entradas!$H$1:$I$412,2,FALSE))</f>
        <v>45130</v>
      </c>
      <c r="U586" s="98"/>
      <c r="V586" s="98">
        <v>1</v>
      </c>
      <c r="W586" s="105"/>
    </row>
    <row r="587" spans="1:23" ht="15.75" hidden="1" customHeight="1" outlineLevel="1">
      <c r="A587" s="95">
        <v>44692</v>
      </c>
      <c r="B587" s="95" t="s">
        <v>276</v>
      </c>
      <c r="C587" s="98">
        <v>1232819436</v>
      </c>
      <c r="D587" s="17" t="str">
        <f>IF(ISERROR(VLOOKUP('Salidas Pacientes'!$C587,'BD Pacientes'!$A:I,2,FALSE)),"",VLOOKUP('Salidas Pacientes'!$C587,'BD Pacientes'!$A:I,2,FALSE))</f>
        <v>RC</v>
      </c>
      <c r="E587" s="16" t="str">
        <f>IF(ISERROR(VLOOKUP('Salidas Pacientes'!$C587,'BD Pacientes'!$A:I,3,FALSE)),"",VLOOKUP('Salidas Pacientes'!$C587,'BD Pacientes'!$A:I,3,FALSE))</f>
        <v>ANA LUCIA PEREIRA RIVERA</v>
      </c>
      <c r="F587" s="17" t="str">
        <f>IF(ISERROR(VLOOKUP('Salidas Pacientes'!$C587,'BD Pacientes'!$A:I,4,FALSE)),"",VLOOKUP('Salidas Pacientes'!$C587,'BD Pacientes'!$A:I,4,FALSE))</f>
        <v>F</v>
      </c>
      <c r="G587" s="95">
        <f>IF(ISERROR(VLOOKUP('Salidas Pacientes'!$C587,'BD Pacientes'!$A:I,5,FALSE)),"",VLOOKUP('Salidas Pacientes'!$C587,'BD Pacientes'!$A:I,5,FALSE))</f>
        <v>44631</v>
      </c>
      <c r="H587" s="95" t="str">
        <f t="shared" ca="1" si="0"/>
        <v>1 año, 5 mes</v>
      </c>
      <c r="I587" s="97" t="str">
        <f>IF(ISERROR(VLOOKUP('Salidas Pacientes'!$C587,'BD Pacientes'!$A:$I,6,FALSE)),"",VLOOKUP('Salidas Pacientes'!$C587,'BD Pacientes'!$A:$I,6,FALSE))</f>
        <v>CALLE 15A # 67-35</v>
      </c>
      <c r="J587" s="98">
        <f>IF(ISERROR(VLOOKUP('Salidas Pacientes'!$C587,'BD Pacientes'!$A:$I,7,FALSE)),"",VLOOKUP('Salidas Pacientes'!$C587,'BD Pacientes'!$A:$I,7,FALSE))</f>
        <v>1144067275</v>
      </c>
      <c r="K587" s="99" t="str">
        <f>IF(ISERROR(VLOOKUP('Salidas Pacientes'!$C587,'BD Pacientes'!$A:$I,8,FALSE)),"",VLOOKUP('Salidas Pacientes'!$C587,'BD Pacientes'!$A:$I,8,FALSE))</f>
        <v>ENITH RIVERA</v>
      </c>
      <c r="L587" s="17">
        <f>IF(ISERROR(VLOOKUP('Salidas Pacientes'!$C587,'BD Pacientes'!$A:$I,9,FALSE)),"",VLOOKUP('Salidas Pacientes'!$C587,'BD Pacientes'!$A:$I,9,FALSE))</f>
        <v>3166195143</v>
      </c>
      <c r="M587" s="17" t="s">
        <v>54</v>
      </c>
      <c r="N587" s="16" t="str">
        <f>IF(ISERROR(VLOOKUP('Salidas Pacientes'!$M587,Inventario!$A$2:$M$21,2,FALSE)),"",VLOOKUP('Salidas Pacientes'!$M587,Inventario!$A$2:$M$21,2,FALSE))</f>
        <v>Prevenar</v>
      </c>
      <c r="O587" s="16" t="str">
        <f>IF(ISERROR(VLOOKUP('Salidas Pacientes'!$M587,Inventario!$A$2:$M$21,3,FALSE)),"",VLOOKUP('Salidas Pacientes'!$M587,Inventario!$A$2:$M$21,3,FALSE))</f>
        <v>Neumococo 13V</v>
      </c>
      <c r="P587" s="100" t="str">
        <f>IF(ISERROR(VLOOKUP('Salidas Pacientes'!$M587,Inventario!$A$2:$M$21,4,FALSE)),"",VLOOKUP('Salidas Pacientes'!$M587,Inventario!$A$2:$M$21,4,FALSE))</f>
        <v>Cobo Medical</v>
      </c>
      <c r="Q587" s="100" t="str">
        <f>IF(ISERROR(VLOOKUP('Salidas Pacientes'!$M587,Inventario!$A$2:$M$21,5,FALSE)),"",VLOOKUP('Salidas Pacientes'!$M587,Inventario!$A$2:$M$21,5,FALSE))</f>
        <v>Pfizer</v>
      </c>
      <c r="R587" s="17" t="str">
        <f>IF(ISERROR(VLOOKUP('Salidas Pacientes'!$M587,Inventario!$A$2:$M$21,6,FALSE)),"",VLOOKUP('Salidas Pacientes'!$M587,Inventario!$A$2:$M$21,6,FALSE))</f>
        <v>2156</v>
      </c>
      <c r="S587" s="101" t="s">
        <v>192</v>
      </c>
      <c r="T587" s="102">
        <f>IF(ISERROR(VLOOKUP('Salidas Pacientes'!$S587,Entradas!$H$1:$I$412,2,FALSE)),"",VLOOKUP('Salidas Pacientes'!$S587,Entradas!$H$1:$I$412,2,FALSE))</f>
        <v>45199</v>
      </c>
      <c r="U587" s="98"/>
      <c r="V587" s="98">
        <v>1</v>
      </c>
      <c r="W587" s="105"/>
    </row>
    <row r="588" spans="1:23" ht="15.75" hidden="1" customHeight="1" outlineLevel="1">
      <c r="A588" s="95">
        <v>44692</v>
      </c>
      <c r="B588" s="95" t="s">
        <v>276</v>
      </c>
      <c r="C588" s="98">
        <v>1232819436</v>
      </c>
      <c r="D588" s="17" t="str">
        <f>IF(ISERROR(VLOOKUP('Salidas Pacientes'!$C588,'BD Pacientes'!$A:I,2,FALSE)),"",VLOOKUP('Salidas Pacientes'!$C588,'BD Pacientes'!$A:I,2,FALSE))</f>
        <v>RC</v>
      </c>
      <c r="E588" s="16" t="str">
        <f>IF(ISERROR(VLOOKUP('Salidas Pacientes'!$C588,'BD Pacientes'!$A:I,3,FALSE)),"",VLOOKUP('Salidas Pacientes'!$C588,'BD Pacientes'!$A:I,3,FALSE))</f>
        <v>ANA LUCIA PEREIRA RIVERA</v>
      </c>
      <c r="F588" s="17" t="str">
        <f>IF(ISERROR(VLOOKUP('Salidas Pacientes'!$C588,'BD Pacientes'!$A:I,4,FALSE)),"",VLOOKUP('Salidas Pacientes'!$C588,'BD Pacientes'!$A:I,4,FALSE))</f>
        <v>F</v>
      </c>
      <c r="G588" s="95">
        <f>IF(ISERROR(VLOOKUP('Salidas Pacientes'!$C588,'BD Pacientes'!$A:I,5,FALSE)),"",VLOOKUP('Salidas Pacientes'!$C588,'BD Pacientes'!$A:I,5,FALSE))</f>
        <v>44631</v>
      </c>
      <c r="H588" s="95" t="str">
        <f t="shared" ca="1" si="0"/>
        <v>1 año, 5 mes</v>
      </c>
      <c r="I588" s="97" t="str">
        <f>IF(ISERROR(VLOOKUP('Salidas Pacientes'!$C588,'BD Pacientes'!$A:$I,6,FALSE)),"",VLOOKUP('Salidas Pacientes'!$C588,'BD Pacientes'!$A:$I,6,FALSE))</f>
        <v>CALLE 15A # 67-35</v>
      </c>
      <c r="J588" s="98">
        <f>IF(ISERROR(VLOOKUP('Salidas Pacientes'!$C588,'BD Pacientes'!$A:$I,7,FALSE)),"",VLOOKUP('Salidas Pacientes'!$C588,'BD Pacientes'!$A:$I,7,FALSE))</f>
        <v>1144067275</v>
      </c>
      <c r="K588" s="99" t="str">
        <f>IF(ISERROR(VLOOKUP('Salidas Pacientes'!$C588,'BD Pacientes'!$A:$I,8,FALSE)),"",VLOOKUP('Salidas Pacientes'!$C588,'BD Pacientes'!$A:$I,8,FALSE))</f>
        <v>ENITH RIVERA</v>
      </c>
      <c r="L588" s="17">
        <f>IF(ISERROR(VLOOKUP('Salidas Pacientes'!$C588,'BD Pacientes'!$A:$I,9,FALSE)),"",VLOOKUP('Salidas Pacientes'!$C588,'BD Pacientes'!$A:$I,9,FALSE))</f>
        <v>3166195143</v>
      </c>
      <c r="M588" s="17" t="s">
        <v>96</v>
      </c>
      <c r="N588" s="16" t="str">
        <f>IF(ISERROR(VLOOKUP('Salidas Pacientes'!$M588,Inventario!$A$2:$M$21,2,FALSE)),"",VLOOKUP('Salidas Pacientes'!$M588,Inventario!$A$2:$M$21,2,FALSE))</f>
        <v>Rotateq</v>
      </c>
      <c r="O588" s="16" t="str">
        <f>IF(ISERROR(VLOOKUP('Salidas Pacientes'!$M588,Inventario!$A$2:$M$21,3,FALSE)),"",VLOOKUP('Salidas Pacientes'!$M588,Inventario!$A$2:$M$21,3,FALSE))</f>
        <v>Rotavirus Vivo Atenuado</v>
      </c>
      <c r="P588" s="100" t="str">
        <f>IF(ISERROR(VLOOKUP('Salidas Pacientes'!$M588,Inventario!$A$2:$M$21,4,FALSE)),"",VLOOKUP('Salidas Pacientes'!$M588,Inventario!$A$2:$M$21,4,FALSE))</f>
        <v>IPS FARALLONES</v>
      </c>
      <c r="Q588" s="100" t="str">
        <f>IF(ISERROR(VLOOKUP('Salidas Pacientes'!$M588,Inventario!$A$2:$M$21,5,FALSE)),"",VLOOKUP('Salidas Pacientes'!$M588,Inventario!$A$2:$M$21,5,FALSE))</f>
        <v>Merck</v>
      </c>
      <c r="R588" s="17" t="str">
        <f>IF(ISERROR(VLOOKUP('Salidas Pacientes'!$M588,Inventario!$A$2:$M$21,6,FALSE)),"",VLOOKUP('Salidas Pacientes'!$M588,Inventario!$A$2:$M$21,6,FALSE))</f>
        <v>1800</v>
      </c>
      <c r="S588" s="101" t="s">
        <v>194</v>
      </c>
      <c r="T588" s="102">
        <f>IF(ISERROR(VLOOKUP('Salidas Pacientes'!$S588,Entradas!$H$1:$I$412,2,FALSE)),"",VLOOKUP('Salidas Pacientes'!$S588,Entradas!$H$1:$I$412,2,FALSE))</f>
        <v>45060</v>
      </c>
      <c r="U588" s="98"/>
      <c r="V588" s="98">
        <v>1</v>
      </c>
      <c r="W588" s="105"/>
    </row>
    <row r="589" spans="1:23" ht="15.75" hidden="1" customHeight="1" outlineLevel="1">
      <c r="A589" s="95">
        <v>44693</v>
      </c>
      <c r="B589" s="95" t="s">
        <v>276</v>
      </c>
      <c r="C589" s="98">
        <v>1232813041</v>
      </c>
      <c r="D589" s="17" t="str">
        <f>IF(ISERROR(VLOOKUP('Salidas Pacientes'!$C589,'BD Pacientes'!$A:I,2,FALSE)),"",VLOOKUP('Salidas Pacientes'!$C589,'BD Pacientes'!$A:I,2,FALSE))</f>
        <v>RC</v>
      </c>
      <c r="E589" s="16" t="str">
        <f>IF(ISERROR(VLOOKUP('Salidas Pacientes'!$C589,'BD Pacientes'!$A:I,3,FALSE)),"",VLOOKUP('Salidas Pacientes'!$C589,'BD Pacientes'!$A:I,3,FALSE))</f>
        <v>JOAQUIN VEJARANO CANDADO</v>
      </c>
      <c r="F589" s="17" t="str">
        <f>IF(ISERROR(VLOOKUP('Salidas Pacientes'!$C589,'BD Pacientes'!$A:I,4,FALSE)),"",VLOOKUP('Salidas Pacientes'!$C589,'BD Pacientes'!$A:I,4,FALSE))</f>
        <v>M</v>
      </c>
      <c r="G589" s="95">
        <f>IF(ISERROR(VLOOKUP('Salidas Pacientes'!$C589,'BD Pacientes'!$A:I,5,FALSE)),"",VLOOKUP('Salidas Pacientes'!$C589,'BD Pacientes'!$A:I,5,FALSE))</f>
        <v>0</v>
      </c>
      <c r="H589" s="95" t="str">
        <f t="shared" ca="1" si="0"/>
        <v>123 año, 7 mes</v>
      </c>
      <c r="I589" s="97" t="str">
        <f>IF(ISERROR(VLOOKUP('Salidas Pacientes'!$C589,'BD Pacientes'!$A:$I,6,FALSE)),"",VLOOKUP('Salidas Pacientes'!$C589,'BD Pacientes'!$A:$I,6,FALSE))</f>
        <v>CRA 1121 #48-92</v>
      </c>
      <c r="J589" s="98">
        <f>IF(ISERROR(VLOOKUP('Salidas Pacientes'!$C589,'BD Pacientes'!$A:$I,7,FALSE)),"",VLOOKUP('Salidas Pacientes'!$C589,'BD Pacientes'!$A:$I,7,FALSE))</f>
        <v>0</v>
      </c>
      <c r="K589" s="99">
        <f>IF(ISERROR(VLOOKUP('Salidas Pacientes'!$C589,'BD Pacientes'!$A:$I,8,FALSE)),"",VLOOKUP('Salidas Pacientes'!$C589,'BD Pacientes'!$A:$I,8,FALSE))</f>
        <v>0</v>
      </c>
      <c r="L589" s="17">
        <f>IF(ISERROR(VLOOKUP('Salidas Pacientes'!$C589,'BD Pacientes'!$A:$I,9,FALSE)),"",VLOOKUP('Salidas Pacientes'!$C589,'BD Pacientes'!$A:$I,9,FALSE))</f>
        <v>0</v>
      </c>
      <c r="M589" s="17" t="s">
        <v>54</v>
      </c>
      <c r="N589" s="16" t="str">
        <f>IF(ISERROR(VLOOKUP('Salidas Pacientes'!$M589,Inventario!$A$2:$M$21,2,FALSE)),"",VLOOKUP('Salidas Pacientes'!$M589,Inventario!$A$2:$M$21,2,FALSE))</f>
        <v>Prevenar</v>
      </c>
      <c r="O589" s="16" t="str">
        <f>IF(ISERROR(VLOOKUP('Salidas Pacientes'!$M589,Inventario!$A$2:$M$21,3,FALSE)),"",VLOOKUP('Salidas Pacientes'!$M589,Inventario!$A$2:$M$21,3,FALSE))</f>
        <v>Neumococo 13V</v>
      </c>
      <c r="P589" s="100" t="str">
        <f>IF(ISERROR(VLOOKUP('Salidas Pacientes'!$M589,Inventario!$A$2:$M$21,4,FALSE)),"",VLOOKUP('Salidas Pacientes'!$M589,Inventario!$A$2:$M$21,4,FALSE))</f>
        <v>Cobo Medical</v>
      </c>
      <c r="Q589" s="100" t="str">
        <f>IF(ISERROR(VLOOKUP('Salidas Pacientes'!$M589,Inventario!$A$2:$M$21,5,FALSE)),"",VLOOKUP('Salidas Pacientes'!$M589,Inventario!$A$2:$M$21,5,FALSE))</f>
        <v>Pfizer</v>
      </c>
      <c r="R589" s="17" t="str">
        <f>IF(ISERROR(VLOOKUP('Salidas Pacientes'!$M589,Inventario!$A$2:$M$21,6,FALSE)),"",VLOOKUP('Salidas Pacientes'!$M589,Inventario!$A$2:$M$21,6,FALSE))</f>
        <v>2156</v>
      </c>
      <c r="S589" s="101" t="s">
        <v>192</v>
      </c>
      <c r="T589" s="102">
        <f>IF(ISERROR(VLOOKUP('Salidas Pacientes'!$S589,Entradas!$H$1:$I$412,2,FALSE)),"",VLOOKUP('Salidas Pacientes'!$S589,Entradas!$H$1:$I$412,2,FALSE))</f>
        <v>45199</v>
      </c>
      <c r="U589" s="98"/>
      <c r="V589" s="98">
        <v>1</v>
      </c>
      <c r="W589" s="105"/>
    </row>
    <row r="590" spans="1:23" ht="15.75" hidden="1" customHeight="1" outlineLevel="1">
      <c r="A590" s="95">
        <v>44693</v>
      </c>
      <c r="B590" s="95" t="s">
        <v>276</v>
      </c>
      <c r="C590" s="98">
        <v>1232813041</v>
      </c>
      <c r="D590" s="17" t="str">
        <f>IF(ISERROR(VLOOKUP('Salidas Pacientes'!$C590,'BD Pacientes'!$A:I,2,FALSE)),"",VLOOKUP('Salidas Pacientes'!$C590,'BD Pacientes'!$A:I,2,FALSE))</f>
        <v>RC</v>
      </c>
      <c r="E590" s="16" t="str">
        <f>IF(ISERROR(VLOOKUP('Salidas Pacientes'!$C590,'BD Pacientes'!$A:I,3,FALSE)),"",VLOOKUP('Salidas Pacientes'!$C590,'BD Pacientes'!$A:I,3,FALSE))</f>
        <v>JOAQUIN VEJARANO CANDADO</v>
      </c>
      <c r="F590" s="17" t="str">
        <f>IF(ISERROR(VLOOKUP('Salidas Pacientes'!$C590,'BD Pacientes'!$A:I,4,FALSE)),"",VLOOKUP('Salidas Pacientes'!$C590,'BD Pacientes'!$A:I,4,FALSE))</f>
        <v>M</v>
      </c>
      <c r="G590" s="95">
        <f>IF(ISERROR(VLOOKUP('Salidas Pacientes'!$C590,'BD Pacientes'!$A:I,5,FALSE)),"",VLOOKUP('Salidas Pacientes'!$C590,'BD Pacientes'!$A:I,5,FALSE))</f>
        <v>0</v>
      </c>
      <c r="H590" s="95" t="str">
        <f t="shared" ca="1" si="0"/>
        <v>123 año, 7 mes</v>
      </c>
      <c r="I590" s="97" t="str">
        <f>IF(ISERROR(VLOOKUP('Salidas Pacientes'!$C590,'BD Pacientes'!$A:$I,6,FALSE)),"",VLOOKUP('Salidas Pacientes'!$C590,'BD Pacientes'!$A:$I,6,FALSE))</f>
        <v>CRA 1121 #48-92</v>
      </c>
      <c r="J590" s="98">
        <f>IF(ISERROR(VLOOKUP('Salidas Pacientes'!$C590,'BD Pacientes'!$A:$I,7,FALSE)),"",VLOOKUP('Salidas Pacientes'!$C590,'BD Pacientes'!$A:$I,7,FALSE))</f>
        <v>0</v>
      </c>
      <c r="K590" s="99">
        <f>IF(ISERROR(VLOOKUP('Salidas Pacientes'!$C590,'BD Pacientes'!$A:$I,8,FALSE)),"",VLOOKUP('Salidas Pacientes'!$C590,'BD Pacientes'!$A:$I,8,FALSE))</f>
        <v>0</v>
      </c>
      <c r="L590" s="17">
        <f>IF(ISERROR(VLOOKUP('Salidas Pacientes'!$C590,'BD Pacientes'!$A:$I,9,FALSE)),"",VLOOKUP('Salidas Pacientes'!$C590,'BD Pacientes'!$A:$I,9,FALSE))</f>
        <v>0</v>
      </c>
      <c r="M590" s="17" t="s">
        <v>89</v>
      </c>
      <c r="N590" s="16" t="str">
        <f>IF(ISERROR(VLOOKUP('Salidas Pacientes'!$M590,Inventario!$A$2:$M$21,2,FALSE)),"",VLOOKUP('Salidas Pacientes'!$M590,Inventario!$A$2:$M$21,2,FALSE))</f>
        <v>Fluquadri</v>
      </c>
      <c r="O590" s="16" t="str">
        <f>IF(ISERROR(VLOOKUP('Salidas Pacientes'!$M590,Inventario!$A$2:$M$21,3,FALSE)),"",VLOOKUP('Salidas Pacientes'!$M590,Inventario!$A$2:$M$21,3,FALSE))</f>
        <v>Influenza</v>
      </c>
      <c r="P590" s="100" t="str">
        <f>IF(ISERROR(VLOOKUP('Salidas Pacientes'!$M590,Inventario!$A$2:$M$21,4,FALSE)),"",VLOOKUP('Salidas Pacientes'!$M590,Inventario!$A$2:$M$21,4,FALSE))</f>
        <v>IPS FARALLONES</v>
      </c>
      <c r="Q590" s="100" t="str">
        <f>IF(ISERROR(VLOOKUP('Salidas Pacientes'!$M590,Inventario!$A$2:$M$21,5,FALSE)),"",VLOOKUP('Salidas Pacientes'!$M590,Inventario!$A$2:$M$21,5,FALSE))</f>
        <v>Sanofi</v>
      </c>
      <c r="R590" s="17" t="str">
        <f>IF(ISERROR(VLOOKUP('Salidas Pacientes'!$M590,Inventario!$A$2:$M$21,6,FALSE)),"",VLOOKUP('Salidas Pacientes'!$M590,Inventario!$A$2:$M$21,6,FALSE))</f>
        <v>164992</v>
      </c>
      <c r="S590" s="101" t="s">
        <v>292</v>
      </c>
      <c r="T590" s="102" t="str">
        <f>IF(ISERROR(VLOOKUP('Salidas Pacientes'!$S590,Entradas!$H$1:$I$412,2,FALSE)),"",VLOOKUP('Salidas Pacientes'!$S590,Entradas!$H$1:$I$412,2,FALSE))</f>
        <v/>
      </c>
      <c r="U590" s="98"/>
      <c r="V590" s="98">
        <v>1</v>
      </c>
      <c r="W590" s="105"/>
    </row>
    <row r="591" spans="1:23" ht="15.75" hidden="1" customHeight="1" outlineLevel="1">
      <c r="A591" s="95">
        <v>44693</v>
      </c>
      <c r="B591" s="95" t="s">
        <v>276</v>
      </c>
      <c r="C591" s="98">
        <v>1232813041</v>
      </c>
      <c r="D591" s="17" t="str">
        <f>IF(ISERROR(VLOOKUP('Salidas Pacientes'!$C591,'BD Pacientes'!$A:I,2,FALSE)),"",VLOOKUP('Salidas Pacientes'!$C591,'BD Pacientes'!$A:I,2,FALSE))</f>
        <v>RC</v>
      </c>
      <c r="E591" s="16" t="str">
        <f>IF(ISERROR(VLOOKUP('Salidas Pacientes'!$C591,'BD Pacientes'!$A:I,3,FALSE)),"",VLOOKUP('Salidas Pacientes'!$C591,'BD Pacientes'!$A:I,3,FALSE))</f>
        <v>JOAQUIN VEJARANO CANDADO</v>
      </c>
      <c r="F591" s="17" t="str">
        <f>IF(ISERROR(VLOOKUP('Salidas Pacientes'!$C591,'BD Pacientes'!$A:I,4,FALSE)),"",VLOOKUP('Salidas Pacientes'!$C591,'BD Pacientes'!$A:I,4,FALSE))</f>
        <v>M</v>
      </c>
      <c r="G591" s="95">
        <f>IF(ISERROR(VLOOKUP('Salidas Pacientes'!$C591,'BD Pacientes'!$A:I,5,FALSE)),"",VLOOKUP('Salidas Pacientes'!$C591,'BD Pacientes'!$A:I,5,FALSE))</f>
        <v>0</v>
      </c>
      <c r="H591" s="95" t="str">
        <f t="shared" ca="1" si="0"/>
        <v>123 año, 7 mes</v>
      </c>
      <c r="I591" s="97" t="str">
        <f>IF(ISERROR(VLOOKUP('Salidas Pacientes'!$C591,'BD Pacientes'!$A:$I,6,FALSE)),"",VLOOKUP('Salidas Pacientes'!$C591,'BD Pacientes'!$A:$I,6,FALSE))</f>
        <v>CRA 1121 #48-92</v>
      </c>
      <c r="J591" s="98">
        <f>IF(ISERROR(VLOOKUP('Salidas Pacientes'!$C591,'BD Pacientes'!$A:$I,7,FALSE)),"",VLOOKUP('Salidas Pacientes'!$C591,'BD Pacientes'!$A:$I,7,FALSE))</f>
        <v>0</v>
      </c>
      <c r="K591" s="99">
        <f>IF(ISERROR(VLOOKUP('Salidas Pacientes'!$C591,'BD Pacientes'!$A:$I,8,FALSE)),"",VLOOKUP('Salidas Pacientes'!$C591,'BD Pacientes'!$A:$I,8,FALSE))</f>
        <v>0</v>
      </c>
      <c r="L591" s="17">
        <f>IF(ISERROR(VLOOKUP('Salidas Pacientes'!$C591,'BD Pacientes'!$A:$I,9,FALSE)),"",VLOOKUP('Salidas Pacientes'!$C591,'BD Pacientes'!$A:$I,9,FALSE))</f>
        <v>0</v>
      </c>
      <c r="M591" s="17" t="s">
        <v>85</v>
      </c>
      <c r="N591" s="16" t="str">
        <f>IF(ISERROR(VLOOKUP('Salidas Pacientes'!$M591,Inventario!$A$2:$M$21,2,FALSE)),"",VLOOKUP('Salidas Pacientes'!$M591,Inventario!$A$2:$M$21,2,FALSE))</f>
        <v xml:space="preserve">Avaxim 80 </v>
      </c>
      <c r="O591" s="16" t="str">
        <f>IF(ISERROR(VLOOKUP('Salidas Pacientes'!$M591,Inventario!$A$2:$M$21,3,FALSE)),"",VLOOKUP('Salidas Pacientes'!$M591,Inventario!$A$2:$M$21,3,FALSE))</f>
        <v>Hepatitis A niño</v>
      </c>
      <c r="P591" s="100" t="str">
        <f>IF(ISERROR(VLOOKUP('Salidas Pacientes'!$M591,Inventario!$A$2:$M$21,4,FALSE)),"",VLOOKUP('Salidas Pacientes'!$M591,Inventario!$A$2:$M$21,4,FALSE))</f>
        <v>IPS FARALLONES</v>
      </c>
      <c r="Q591" s="100" t="str">
        <f>IF(ISERROR(VLOOKUP('Salidas Pacientes'!$M591,Inventario!$A$2:$M$21,5,FALSE)),"",VLOOKUP('Salidas Pacientes'!$M591,Inventario!$A$2:$M$21,5,FALSE))</f>
        <v>Sanofi</v>
      </c>
      <c r="R591" s="17" t="str">
        <f>IF(ISERROR(VLOOKUP('Salidas Pacientes'!$M591,Inventario!$A$2:$M$21,6,FALSE)),"",VLOOKUP('Salidas Pacientes'!$M591,Inventario!$A$2:$M$21,6,FALSE))</f>
        <v>2500</v>
      </c>
      <c r="S591" s="101" t="s">
        <v>183</v>
      </c>
      <c r="T591" s="102">
        <f>IF(ISERROR(VLOOKUP('Salidas Pacientes'!$S591,Entradas!$H$1:$I$412,2,FALSE)),"",VLOOKUP('Salidas Pacientes'!$S591,Entradas!$H$1:$I$412,2,FALSE))</f>
        <v>44957</v>
      </c>
      <c r="U591" s="98"/>
      <c r="V591" s="98">
        <v>1</v>
      </c>
      <c r="W591" s="105"/>
    </row>
    <row r="592" spans="1:23" ht="15.75" hidden="1" customHeight="1" outlineLevel="1">
      <c r="A592" s="95">
        <v>44693</v>
      </c>
      <c r="B592" s="95" t="s">
        <v>276</v>
      </c>
      <c r="C592" s="98">
        <v>1232813041</v>
      </c>
      <c r="D592" s="17" t="str">
        <f>IF(ISERROR(VLOOKUP('Salidas Pacientes'!$C592,'BD Pacientes'!$A:I,2,FALSE)),"",VLOOKUP('Salidas Pacientes'!$C592,'BD Pacientes'!$A:I,2,FALSE))</f>
        <v>RC</v>
      </c>
      <c r="E592" s="16" t="str">
        <f>IF(ISERROR(VLOOKUP('Salidas Pacientes'!$C592,'BD Pacientes'!$A:I,3,FALSE)),"",VLOOKUP('Salidas Pacientes'!$C592,'BD Pacientes'!$A:I,3,FALSE))</f>
        <v>JOAQUIN VEJARANO CANDADO</v>
      </c>
      <c r="F592" s="17" t="str">
        <f>IF(ISERROR(VLOOKUP('Salidas Pacientes'!$C592,'BD Pacientes'!$A:I,4,FALSE)),"",VLOOKUP('Salidas Pacientes'!$C592,'BD Pacientes'!$A:I,4,FALSE))</f>
        <v>M</v>
      </c>
      <c r="G592" s="95">
        <f>IF(ISERROR(VLOOKUP('Salidas Pacientes'!$C592,'BD Pacientes'!$A:I,5,FALSE)),"",VLOOKUP('Salidas Pacientes'!$C592,'BD Pacientes'!$A:I,5,FALSE))</f>
        <v>0</v>
      </c>
      <c r="H592" s="95" t="str">
        <f t="shared" ca="1" si="0"/>
        <v>123 año, 7 mes</v>
      </c>
      <c r="I592" s="97" t="str">
        <f>IF(ISERROR(VLOOKUP('Salidas Pacientes'!$C592,'BD Pacientes'!$A:$I,6,FALSE)),"",VLOOKUP('Salidas Pacientes'!$C592,'BD Pacientes'!$A:$I,6,FALSE))</f>
        <v>CRA 1121 #48-92</v>
      </c>
      <c r="J592" s="98">
        <f>IF(ISERROR(VLOOKUP('Salidas Pacientes'!$C592,'BD Pacientes'!$A:$I,7,FALSE)),"",VLOOKUP('Salidas Pacientes'!$C592,'BD Pacientes'!$A:$I,7,FALSE))</f>
        <v>0</v>
      </c>
      <c r="K592" s="99">
        <f>IF(ISERROR(VLOOKUP('Salidas Pacientes'!$C592,'BD Pacientes'!$A:$I,8,FALSE)),"",VLOOKUP('Salidas Pacientes'!$C592,'BD Pacientes'!$A:$I,8,FALSE))</f>
        <v>0</v>
      </c>
      <c r="L592" s="17">
        <f>IF(ISERROR(VLOOKUP('Salidas Pacientes'!$C592,'BD Pacientes'!$A:$I,9,FALSE)),"",VLOOKUP('Salidas Pacientes'!$C592,'BD Pacientes'!$A:$I,9,FALSE))</f>
        <v>0</v>
      </c>
      <c r="M592" s="17" t="s">
        <v>54</v>
      </c>
      <c r="N592" s="16" t="str">
        <f>IF(ISERROR(VLOOKUP('Salidas Pacientes'!$M592,Inventario!$A$2:$M$21,2,FALSE)),"",VLOOKUP('Salidas Pacientes'!$M592,Inventario!$A$2:$M$21,2,FALSE))</f>
        <v>Prevenar</v>
      </c>
      <c r="O592" s="16" t="str">
        <f>IF(ISERROR(VLOOKUP('Salidas Pacientes'!$M592,Inventario!$A$2:$M$21,3,FALSE)),"",VLOOKUP('Salidas Pacientes'!$M592,Inventario!$A$2:$M$21,3,FALSE))</f>
        <v>Neumococo 13V</v>
      </c>
      <c r="P592" s="100" t="str">
        <f>IF(ISERROR(VLOOKUP('Salidas Pacientes'!$M592,Inventario!$A$2:$M$21,4,FALSE)),"",VLOOKUP('Salidas Pacientes'!$M592,Inventario!$A$2:$M$21,4,FALSE))</f>
        <v>Cobo Medical</v>
      </c>
      <c r="Q592" s="100" t="str">
        <f>IF(ISERROR(VLOOKUP('Salidas Pacientes'!$M592,Inventario!$A$2:$M$21,5,FALSE)),"",VLOOKUP('Salidas Pacientes'!$M592,Inventario!$A$2:$M$21,5,FALSE))</f>
        <v>Pfizer</v>
      </c>
      <c r="R592" s="17" t="str">
        <f>IF(ISERROR(VLOOKUP('Salidas Pacientes'!$M592,Inventario!$A$2:$M$21,6,FALSE)),"",VLOOKUP('Salidas Pacientes'!$M592,Inventario!$A$2:$M$21,6,FALSE))</f>
        <v>2156</v>
      </c>
      <c r="S592" s="101" t="s">
        <v>192</v>
      </c>
      <c r="T592" s="102">
        <f>IF(ISERROR(VLOOKUP('Salidas Pacientes'!$S592,Entradas!$H$1:$I$412,2,FALSE)),"",VLOOKUP('Salidas Pacientes'!$S592,Entradas!$H$1:$I$412,2,FALSE))</f>
        <v>45199</v>
      </c>
      <c r="U592" s="98"/>
      <c r="V592" s="98">
        <v>1</v>
      </c>
      <c r="W592" s="105"/>
    </row>
    <row r="593" spans="1:23" ht="15.75" hidden="1" customHeight="1" outlineLevel="1">
      <c r="A593" s="95">
        <v>44693</v>
      </c>
      <c r="B593" s="95" t="s">
        <v>276</v>
      </c>
      <c r="C593" s="98">
        <v>1232813041</v>
      </c>
      <c r="D593" s="17" t="str">
        <f>IF(ISERROR(VLOOKUP('Salidas Pacientes'!$C593,'BD Pacientes'!$A:I,2,FALSE)),"",VLOOKUP('Salidas Pacientes'!$C593,'BD Pacientes'!$A:I,2,FALSE))</f>
        <v>RC</v>
      </c>
      <c r="E593" s="16" t="str">
        <f>IF(ISERROR(VLOOKUP('Salidas Pacientes'!$C593,'BD Pacientes'!$A:I,3,FALSE)),"",VLOOKUP('Salidas Pacientes'!$C593,'BD Pacientes'!$A:I,3,FALSE))</f>
        <v>JOAQUIN VEJARANO CANDADO</v>
      </c>
      <c r="F593" s="17" t="str">
        <f>IF(ISERROR(VLOOKUP('Salidas Pacientes'!$C593,'BD Pacientes'!$A:I,4,FALSE)),"",VLOOKUP('Salidas Pacientes'!$C593,'BD Pacientes'!$A:I,4,FALSE))</f>
        <v>M</v>
      </c>
      <c r="G593" s="95">
        <f>IF(ISERROR(VLOOKUP('Salidas Pacientes'!$C593,'BD Pacientes'!$A:I,5,FALSE)),"",VLOOKUP('Salidas Pacientes'!$C593,'BD Pacientes'!$A:I,5,FALSE))</f>
        <v>0</v>
      </c>
      <c r="H593" s="95" t="str">
        <f t="shared" ca="1" si="0"/>
        <v>123 año, 7 mes</v>
      </c>
      <c r="I593" s="97" t="str">
        <f>IF(ISERROR(VLOOKUP('Salidas Pacientes'!$C593,'BD Pacientes'!$A:$I,6,FALSE)),"",VLOOKUP('Salidas Pacientes'!$C593,'BD Pacientes'!$A:$I,6,FALSE))</f>
        <v>CRA 1121 #48-92</v>
      </c>
      <c r="J593" s="98">
        <f>IF(ISERROR(VLOOKUP('Salidas Pacientes'!$C593,'BD Pacientes'!$A:$I,7,FALSE)),"",VLOOKUP('Salidas Pacientes'!$C593,'BD Pacientes'!$A:$I,7,FALSE))</f>
        <v>0</v>
      </c>
      <c r="K593" s="99">
        <f>IF(ISERROR(VLOOKUP('Salidas Pacientes'!$C593,'BD Pacientes'!$A:$I,8,FALSE)),"",VLOOKUP('Salidas Pacientes'!$C593,'BD Pacientes'!$A:$I,8,FALSE))</f>
        <v>0</v>
      </c>
      <c r="L593" s="17">
        <f>IF(ISERROR(VLOOKUP('Salidas Pacientes'!$C593,'BD Pacientes'!$A:$I,9,FALSE)),"",VLOOKUP('Salidas Pacientes'!$C593,'BD Pacientes'!$A:$I,9,FALSE))</f>
        <v>0</v>
      </c>
      <c r="M593" s="17" t="s">
        <v>89</v>
      </c>
      <c r="N593" s="16" t="str">
        <f>IF(ISERROR(VLOOKUP('Salidas Pacientes'!$M593,Inventario!$A$2:$M$21,2,FALSE)),"",VLOOKUP('Salidas Pacientes'!$M593,Inventario!$A$2:$M$21,2,FALSE))</f>
        <v>Fluquadri</v>
      </c>
      <c r="O593" s="16" t="str">
        <f>IF(ISERROR(VLOOKUP('Salidas Pacientes'!$M593,Inventario!$A$2:$M$21,3,FALSE)),"",VLOOKUP('Salidas Pacientes'!$M593,Inventario!$A$2:$M$21,3,FALSE))</f>
        <v>Influenza</v>
      </c>
      <c r="P593" s="100" t="str">
        <f>IF(ISERROR(VLOOKUP('Salidas Pacientes'!$M593,Inventario!$A$2:$M$21,4,FALSE)),"",VLOOKUP('Salidas Pacientes'!$M593,Inventario!$A$2:$M$21,4,FALSE))</f>
        <v>IPS FARALLONES</v>
      </c>
      <c r="Q593" s="100" t="str">
        <f>IF(ISERROR(VLOOKUP('Salidas Pacientes'!$M593,Inventario!$A$2:$M$21,5,FALSE)),"",VLOOKUP('Salidas Pacientes'!$M593,Inventario!$A$2:$M$21,5,FALSE))</f>
        <v>Sanofi</v>
      </c>
      <c r="R593" s="17" t="str">
        <f>IF(ISERROR(VLOOKUP('Salidas Pacientes'!$M593,Inventario!$A$2:$M$21,6,FALSE)),"",VLOOKUP('Salidas Pacientes'!$M593,Inventario!$A$2:$M$21,6,FALSE))</f>
        <v>164992</v>
      </c>
      <c r="S593" s="101" t="s">
        <v>292</v>
      </c>
      <c r="T593" s="102" t="str">
        <f>IF(ISERROR(VLOOKUP('Salidas Pacientes'!$S593,Entradas!$H$1:$I$412,2,FALSE)),"",VLOOKUP('Salidas Pacientes'!$S593,Entradas!$H$1:$I$412,2,FALSE))</f>
        <v/>
      </c>
      <c r="U593" s="98"/>
      <c r="V593" s="98">
        <v>1</v>
      </c>
      <c r="W593" s="105"/>
    </row>
    <row r="594" spans="1:23" ht="15.75" hidden="1" customHeight="1" outlineLevel="1">
      <c r="A594" s="95">
        <v>44693</v>
      </c>
      <c r="B594" s="95" t="s">
        <v>276</v>
      </c>
      <c r="C594" s="98">
        <v>1232813041</v>
      </c>
      <c r="D594" s="17" t="str">
        <f>IF(ISERROR(VLOOKUP('Salidas Pacientes'!$C594,'BD Pacientes'!$A:I,2,FALSE)),"",VLOOKUP('Salidas Pacientes'!$C594,'BD Pacientes'!$A:I,2,FALSE))</f>
        <v>RC</v>
      </c>
      <c r="E594" s="16" t="str">
        <f>IF(ISERROR(VLOOKUP('Salidas Pacientes'!$C594,'BD Pacientes'!$A:I,3,FALSE)),"",VLOOKUP('Salidas Pacientes'!$C594,'BD Pacientes'!$A:I,3,FALSE))</f>
        <v>JOAQUIN VEJARANO CANDADO</v>
      </c>
      <c r="F594" s="17" t="str">
        <f>IF(ISERROR(VLOOKUP('Salidas Pacientes'!$C594,'BD Pacientes'!$A:I,4,FALSE)),"",VLOOKUP('Salidas Pacientes'!$C594,'BD Pacientes'!$A:I,4,FALSE))</f>
        <v>M</v>
      </c>
      <c r="G594" s="95">
        <f>IF(ISERROR(VLOOKUP('Salidas Pacientes'!$C594,'BD Pacientes'!$A:I,5,FALSE)),"",VLOOKUP('Salidas Pacientes'!$C594,'BD Pacientes'!$A:I,5,FALSE))</f>
        <v>0</v>
      </c>
      <c r="H594" s="95" t="str">
        <f t="shared" ca="1" si="0"/>
        <v>123 año, 7 mes</v>
      </c>
      <c r="I594" s="97" t="str">
        <f>IF(ISERROR(VLOOKUP('Salidas Pacientes'!$C594,'BD Pacientes'!$A:$I,6,FALSE)),"",VLOOKUP('Salidas Pacientes'!$C594,'BD Pacientes'!$A:$I,6,FALSE))</f>
        <v>CRA 1121 #48-92</v>
      </c>
      <c r="J594" s="98">
        <f>IF(ISERROR(VLOOKUP('Salidas Pacientes'!$C594,'BD Pacientes'!$A:$I,7,FALSE)),"",VLOOKUP('Salidas Pacientes'!$C594,'BD Pacientes'!$A:$I,7,FALSE))</f>
        <v>0</v>
      </c>
      <c r="K594" s="99">
        <f>IF(ISERROR(VLOOKUP('Salidas Pacientes'!$C594,'BD Pacientes'!$A:$I,8,FALSE)),"",VLOOKUP('Salidas Pacientes'!$C594,'BD Pacientes'!$A:$I,8,FALSE))</f>
        <v>0</v>
      </c>
      <c r="L594" s="17">
        <f>IF(ISERROR(VLOOKUP('Salidas Pacientes'!$C594,'BD Pacientes'!$A:$I,9,FALSE)),"",VLOOKUP('Salidas Pacientes'!$C594,'BD Pacientes'!$A:$I,9,FALSE))</f>
        <v>0</v>
      </c>
      <c r="M594" s="17" t="s">
        <v>85</v>
      </c>
      <c r="N594" s="16" t="str">
        <f>IF(ISERROR(VLOOKUP('Salidas Pacientes'!$M594,Inventario!$A$2:$M$21,2,FALSE)),"",VLOOKUP('Salidas Pacientes'!$M594,Inventario!$A$2:$M$21,2,FALSE))</f>
        <v xml:space="preserve">Avaxim 80 </v>
      </c>
      <c r="O594" s="16" t="str">
        <f>IF(ISERROR(VLOOKUP('Salidas Pacientes'!$M594,Inventario!$A$2:$M$21,3,FALSE)),"",VLOOKUP('Salidas Pacientes'!$M594,Inventario!$A$2:$M$21,3,FALSE))</f>
        <v>Hepatitis A niño</v>
      </c>
      <c r="P594" s="100" t="str">
        <f>IF(ISERROR(VLOOKUP('Salidas Pacientes'!$M594,Inventario!$A$2:$M$21,4,FALSE)),"",VLOOKUP('Salidas Pacientes'!$M594,Inventario!$A$2:$M$21,4,FALSE))</f>
        <v>IPS FARALLONES</v>
      </c>
      <c r="Q594" s="100" t="str">
        <f>IF(ISERROR(VLOOKUP('Salidas Pacientes'!$M594,Inventario!$A$2:$M$21,5,FALSE)),"",VLOOKUP('Salidas Pacientes'!$M594,Inventario!$A$2:$M$21,5,FALSE))</f>
        <v>Sanofi</v>
      </c>
      <c r="R594" s="17" t="str">
        <f>IF(ISERROR(VLOOKUP('Salidas Pacientes'!$M594,Inventario!$A$2:$M$21,6,FALSE)),"",VLOOKUP('Salidas Pacientes'!$M594,Inventario!$A$2:$M$21,6,FALSE))</f>
        <v>2500</v>
      </c>
      <c r="S594" s="101" t="s">
        <v>183</v>
      </c>
      <c r="T594" s="102">
        <f>IF(ISERROR(VLOOKUP('Salidas Pacientes'!$S594,Entradas!$H$1:$I$412,2,FALSE)),"",VLOOKUP('Salidas Pacientes'!$S594,Entradas!$H$1:$I$412,2,FALSE))</f>
        <v>44957</v>
      </c>
      <c r="U594" s="98"/>
      <c r="V594" s="98">
        <v>1</v>
      </c>
      <c r="W594" s="105"/>
    </row>
    <row r="595" spans="1:23" ht="15.75" hidden="1" customHeight="1" outlineLevel="1">
      <c r="A595" s="95">
        <v>44693</v>
      </c>
      <c r="B595" s="95" t="s">
        <v>276</v>
      </c>
      <c r="C595" s="98">
        <v>1107870878</v>
      </c>
      <c r="D595" s="17" t="str">
        <f>IF(ISERROR(VLOOKUP('Salidas Pacientes'!$C595,'BD Pacientes'!$A:I,2,FALSE)),"",VLOOKUP('Salidas Pacientes'!$C595,'BD Pacientes'!$A:I,2,FALSE))</f>
        <v>RC</v>
      </c>
      <c r="E595" s="16" t="str">
        <f>IF(ISERROR(VLOOKUP('Salidas Pacientes'!$C595,'BD Pacientes'!$A:I,3,FALSE)),"",VLOOKUP('Salidas Pacientes'!$C595,'BD Pacientes'!$A:I,3,FALSE))</f>
        <v>GABRIELA BAENA BRIEÑEZ</v>
      </c>
      <c r="F595" s="17" t="str">
        <f>IF(ISERROR(VLOOKUP('Salidas Pacientes'!$C595,'BD Pacientes'!$A:I,4,FALSE)),"",VLOOKUP('Salidas Pacientes'!$C595,'BD Pacientes'!$A:I,4,FALSE))</f>
        <v>F</v>
      </c>
      <c r="G595" s="95">
        <f>IF(ISERROR(VLOOKUP('Salidas Pacientes'!$C595,'BD Pacientes'!$A:I,5,FALSE)),"",VLOOKUP('Salidas Pacientes'!$C595,'BD Pacientes'!$A:I,5,FALSE))</f>
        <v>0</v>
      </c>
      <c r="H595" s="95" t="str">
        <f t="shared" ca="1" si="0"/>
        <v>123 año, 7 mes</v>
      </c>
      <c r="I595" s="97" t="str">
        <f>IF(ISERROR(VLOOKUP('Salidas Pacientes'!$C595,'BD Pacientes'!$A:$I,6,FALSE)),"",VLOOKUP('Salidas Pacientes'!$C595,'BD Pacientes'!$A:$I,6,FALSE))</f>
        <v>CRA 98 #60-96</v>
      </c>
      <c r="J595" s="98">
        <f>IF(ISERROR(VLOOKUP('Salidas Pacientes'!$C595,'BD Pacientes'!$A:$I,7,FALSE)),"",VLOOKUP('Salidas Pacientes'!$C595,'BD Pacientes'!$A:$I,7,FALSE))</f>
        <v>0</v>
      </c>
      <c r="K595" s="99">
        <f>IF(ISERROR(VLOOKUP('Salidas Pacientes'!$C595,'BD Pacientes'!$A:$I,8,FALSE)),"",VLOOKUP('Salidas Pacientes'!$C595,'BD Pacientes'!$A:$I,8,FALSE))</f>
        <v>0</v>
      </c>
      <c r="L595" s="17">
        <f>IF(ISERROR(VLOOKUP('Salidas Pacientes'!$C595,'BD Pacientes'!$A:$I,9,FALSE)),"",VLOOKUP('Salidas Pacientes'!$C595,'BD Pacientes'!$A:$I,9,FALSE))</f>
        <v>0</v>
      </c>
      <c r="M595" s="17" t="s">
        <v>47</v>
      </c>
      <c r="N595" s="16" t="str">
        <f>IF(ISERROR(VLOOKUP('Salidas Pacientes'!$M595,Inventario!$A$2:$M$21,2,FALSE)),"",VLOOKUP('Salidas Pacientes'!$M595,Inventario!$A$2:$M$21,2,FALSE))</f>
        <v>Nimenrix</v>
      </c>
      <c r="O595" s="16" t="str">
        <f>IF(ISERROR(VLOOKUP('Salidas Pacientes'!$M595,Inventario!$A$2:$M$21,3,FALSE)),"",VLOOKUP('Salidas Pacientes'!$M595,Inventario!$A$2:$M$21,3,FALSE))</f>
        <v>Meningococo</v>
      </c>
      <c r="P595" s="100" t="str">
        <f>IF(ISERROR(VLOOKUP('Salidas Pacientes'!$M595,Inventario!$A$2:$M$21,4,FALSE)),"",VLOOKUP('Salidas Pacientes'!$M595,Inventario!$A$2:$M$21,4,FALSE))</f>
        <v>Cobo Medical</v>
      </c>
      <c r="Q595" s="100" t="str">
        <f>IF(ISERROR(VLOOKUP('Salidas Pacientes'!$M595,Inventario!$A$2:$M$21,5,FALSE)),"",VLOOKUP('Salidas Pacientes'!$M595,Inventario!$A$2:$M$21,5,FALSE))</f>
        <v>Pfizer</v>
      </c>
      <c r="R595" s="17" t="str">
        <f>IF(ISERROR(VLOOKUP('Salidas Pacientes'!$M595,Inventario!$A$2:$M$21,6,FALSE)),"",VLOOKUP('Salidas Pacientes'!$M595,Inventario!$A$2:$M$21,6,FALSE))</f>
        <v>3904</v>
      </c>
      <c r="S595" s="101" t="s">
        <v>173</v>
      </c>
      <c r="T595" s="102">
        <f>IF(ISERROR(VLOOKUP('Salidas Pacientes'!$S595,Entradas!$H$1:$I$412,2,FALSE)),"",VLOOKUP('Salidas Pacientes'!$S595,Entradas!$H$1:$I$412,2,FALSE))</f>
        <v>45077</v>
      </c>
      <c r="U595" s="98"/>
      <c r="V595" s="98">
        <v>1</v>
      </c>
      <c r="W595" s="105"/>
    </row>
    <row r="596" spans="1:23" ht="15.75" hidden="1" customHeight="1" outlineLevel="1">
      <c r="A596" s="95">
        <v>44693</v>
      </c>
      <c r="B596" s="95" t="s">
        <v>276</v>
      </c>
      <c r="C596" s="98">
        <v>1107870878</v>
      </c>
      <c r="D596" s="17" t="str">
        <f>IF(ISERROR(VLOOKUP('Salidas Pacientes'!$C596,'BD Pacientes'!$A:I,2,FALSE)),"",VLOOKUP('Salidas Pacientes'!$C596,'BD Pacientes'!$A:I,2,FALSE))</f>
        <v>RC</v>
      </c>
      <c r="E596" s="16" t="str">
        <f>IF(ISERROR(VLOOKUP('Salidas Pacientes'!$C596,'BD Pacientes'!$A:I,3,FALSE)),"",VLOOKUP('Salidas Pacientes'!$C596,'BD Pacientes'!$A:I,3,FALSE))</f>
        <v>GABRIELA BAENA BRIEÑEZ</v>
      </c>
      <c r="F596" s="17" t="str">
        <f>IF(ISERROR(VLOOKUP('Salidas Pacientes'!$C596,'BD Pacientes'!$A:I,4,FALSE)),"",VLOOKUP('Salidas Pacientes'!$C596,'BD Pacientes'!$A:I,4,FALSE))</f>
        <v>F</v>
      </c>
      <c r="G596" s="95">
        <f>IF(ISERROR(VLOOKUP('Salidas Pacientes'!$C596,'BD Pacientes'!$A:I,5,FALSE)),"",VLOOKUP('Salidas Pacientes'!$C596,'BD Pacientes'!$A:I,5,FALSE))</f>
        <v>0</v>
      </c>
      <c r="H596" s="95" t="str">
        <f t="shared" ca="1" si="0"/>
        <v>123 año, 7 mes</v>
      </c>
      <c r="I596" s="97" t="str">
        <f>IF(ISERROR(VLOOKUP('Salidas Pacientes'!$C596,'BD Pacientes'!$A:$I,6,FALSE)),"",VLOOKUP('Salidas Pacientes'!$C596,'BD Pacientes'!$A:$I,6,FALSE))</f>
        <v>CRA 98 #60-96</v>
      </c>
      <c r="J596" s="98">
        <f>IF(ISERROR(VLOOKUP('Salidas Pacientes'!$C596,'BD Pacientes'!$A:$I,7,FALSE)),"",VLOOKUP('Salidas Pacientes'!$C596,'BD Pacientes'!$A:$I,7,FALSE))</f>
        <v>0</v>
      </c>
      <c r="K596" s="99">
        <f>IF(ISERROR(VLOOKUP('Salidas Pacientes'!$C596,'BD Pacientes'!$A:$I,8,FALSE)),"",VLOOKUP('Salidas Pacientes'!$C596,'BD Pacientes'!$A:$I,8,FALSE))</f>
        <v>0</v>
      </c>
      <c r="L596" s="17">
        <f>IF(ISERROR(VLOOKUP('Salidas Pacientes'!$C596,'BD Pacientes'!$A:$I,9,FALSE)),"",VLOOKUP('Salidas Pacientes'!$C596,'BD Pacientes'!$A:$I,9,FALSE))</f>
        <v>0</v>
      </c>
      <c r="M596" s="17" t="s">
        <v>47</v>
      </c>
      <c r="N596" s="16" t="str">
        <f>IF(ISERROR(VLOOKUP('Salidas Pacientes'!$M596,Inventario!$A$2:$M$21,2,FALSE)),"",VLOOKUP('Salidas Pacientes'!$M596,Inventario!$A$2:$M$21,2,FALSE))</f>
        <v>Nimenrix</v>
      </c>
      <c r="O596" s="16" t="str">
        <f>IF(ISERROR(VLOOKUP('Salidas Pacientes'!$M596,Inventario!$A$2:$M$21,3,FALSE)),"",VLOOKUP('Salidas Pacientes'!$M596,Inventario!$A$2:$M$21,3,FALSE))</f>
        <v>Meningococo</v>
      </c>
      <c r="P596" s="100" t="str">
        <f>IF(ISERROR(VLOOKUP('Salidas Pacientes'!$M596,Inventario!$A$2:$M$21,4,FALSE)),"",VLOOKUP('Salidas Pacientes'!$M596,Inventario!$A$2:$M$21,4,FALSE))</f>
        <v>Cobo Medical</v>
      </c>
      <c r="Q596" s="100" t="str">
        <f>IF(ISERROR(VLOOKUP('Salidas Pacientes'!$M596,Inventario!$A$2:$M$21,5,FALSE)),"",VLOOKUP('Salidas Pacientes'!$M596,Inventario!$A$2:$M$21,5,FALSE))</f>
        <v>Pfizer</v>
      </c>
      <c r="R596" s="17" t="str">
        <f>IF(ISERROR(VLOOKUP('Salidas Pacientes'!$M596,Inventario!$A$2:$M$21,6,FALSE)),"",VLOOKUP('Salidas Pacientes'!$M596,Inventario!$A$2:$M$21,6,FALSE))</f>
        <v>3904</v>
      </c>
      <c r="S596" s="101" t="s">
        <v>173</v>
      </c>
      <c r="T596" s="102">
        <f>IF(ISERROR(VLOOKUP('Salidas Pacientes'!$S596,Entradas!$H$1:$I$412,2,FALSE)),"",VLOOKUP('Salidas Pacientes'!$S596,Entradas!$H$1:$I$412,2,FALSE))</f>
        <v>45077</v>
      </c>
      <c r="U596" s="98"/>
      <c r="V596" s="98">
        <v>1</v>
      </c>
      <c r="W596" s="105"/>
    </row>
    <row r="597" spans="1:23" ht="15.75" hidden="1" customHeight="1" outlineLevel="1">
      <c r="A597" s="95">
        <v>44693</v>
      </c>
      <c r="B597" s="95" t="s">
        <v>276</v>
      </c>
      <c r="C597" s="98">
        <v>1112053053</v>
      </c>
      <c r="D597" s="17" t="str">
        <f>IF(ISERROR(VLOOKUP('Salidas Pacientes'!$C597,'BD Pacientes'!$A:I,2,FALSE)),"",VLOOKUP('Salidas Pacientes'!$C597,'BD Pacientes'!$A:I,2,FALSE))</f>
        <v>RC</v>
      </c>
      <c r="E597" s="16" t="str">
        <f>IF(ISERROR(VLOOKUP('Salidas Pacientes'!$C597,'BD Pacientes'!$A:I,3,FALSE)),"",VLOOKUP('Salidas Pacientes'!$C597,'BD Pacientes'!$A:I,3,FALSE))</f>
        <v>EMANUEL SARRIA CRUZ</v>
      </c>
      <c r="F597" s="17" t="str">
        <f>IF(ISERROR(VLOOKUP('Salidas Pacientes'!$C597,'BD Pacientes'!$A:I,4,FALSE)),"",VLOOKUP('Salidas Pacientes'!$C597,'BD Pacientes'!$A:I,4,FALSE))</f>
        <v>M</v>
      </c>
      <c r="G597" s="95">
        <f>IF(ISERROR(VLOOKUP('Salidas Pacientes'!$C597,'BD Pacientes'!$A:I,5,FALSE)),"",VLOOKUP('Salidas Pacientes'!$C597,'BD Pacientes'!$A:I,5,FALSE))</f>
        <v>0</v>
      </c>
      <c r="H597" s="95" t="str">
        <f t="shared" ca="1" si="0"/>
        <v>123 año, 7 mes</v>
      </c>
      <c r="I597" s="97" t="str">
        <f>IF(ISERROR(VLOOKUP('Salidas Pacientes'!$C597,'BD Pacientes'!$A:$I,6,FALSE)),"",VLOOKUP('Salidas Pacientes'!$C597,'BD Pacientes'!$A:$I,6,FALSE))</f>
        <v>CALLE 32AN #2-165</v>
      </c>
      <c r="J597" s="98">
        <f>IF(ISERROR(VLOOKUP('Salidas Pacientes'!$C597,'BD Pacientes'!$A:$I,7,FALSE)),"",VLOOKUP('Salidas Pacientes'!$C597,'BD Pacientes'!$A:$I,7,FALSE))</f>
        <v>0</v>
      </c>
      <c r="K597" s="99">
        <f>IF(ISERROR(VLOOKUP('Salidas Pacientes'!$C597,'BD Pacientes'!$A:$I,8,FALSE)),"",VLOOKUP('Salidas Pacientes'!$C597,'BD Pacientes'!$A:$I,8,FALSE))</f>
        <v>0</v>
      </c>
      <c r="L597" s="17">
        <f>IF(ISERROR(VLOOKUP('Salidas Pacientes'!$C597,'BD Pacientes'!$A:$I,9,FALSE)),"",VLOOKUP('Salidas Pacientes'!$C597,'BD Pacientes'!$A:$I,9,FALSE))</f>
        <v>0</v>
      </c>
      <c r="M597" s="17" t="s">
        <v>89</v>
      </c>
      <c r="N597" s="16" t="str">
        <f>IF(ISERROR(VLOOKUP('Salidas Pacientes'!$M597,Inventario!$A$2:$M$21,2,FALSE)),"",VLOOKUP('Salidas Pacientes'!$M597,Inventario!$A$2:$M$21,2,FALSE))</f>
        <v>Fluquadri</v>
      </c>
      <c r="O597" s="16" t="str">
        <f>IF(ISERROR(VLOOKUP('Salidas Pacientes'!$M597,Inventario!$A$2:$M$21,3,FALSE)),"",VLOOKUP('Salidas Pacientes'!$M597,Inventario!$A$2:$M$21,3,FALSE))</f>
        <v>Influenza</v>
      </c>
      <c r="P597" s="100" t="str">
        <f>IF(ISERROR(VLOOKUP('Salidas Pacientes'!$M597,Inventario!$A$2:$M$21,4,FALSE)),"",VLOOKUP('Salidas Pacientes'!$M597,Inventario!$A$2:$M$21,4,FALSE))</f>
        <v>IPS FARALLONES</v>
      </c>
      <c r="Q597" s="100" t="str">
        <f>IF(ISERROR(VLOOKUP('Salidas Pacientes'!$M597,Inventario!$A$2:$M$21,5,FALSE)),"",VLOOKUP('Salidas Pacientes'!$M597,Inventario!$A$2:$M$21,5,FALSE))</f>
        <v>Sanofi</v>
      </c>
      <c r="R597" s="17" t="str">
        <f>IF(ISERROR(VLOOKUP('Salidas Pacientes'!$M597,Inventario!$A$2:$M$21,6,FALSE)),"",VLOOKUP('Salidas Pacientes'!$M597,Inventario!$A$2:$M$21,6,FALSE))</f>
        <v>164992</v>
      </c>
      <c r="S597" s="101" t="s">
        <v>292</v>
      </c>
      <c r="T597" s="102" t="str">
        <f>IF(ISERROR(VLOOKUP('Salidas Pacientes'!$S597,Entradas!$H$1:$I$412,2,FALSE)),"",VLOOKUP('Salidas Pacientes'!$S597,Entradas!$H$1:$I$412,2,FALSE))</f>
        <v/>
      </c>
      <c r="U597" s="98"/>
      <c r="V597" s="98">
        <v>1</v>
      </c>
      <c r="W597" s="105"/>
    </row>
    <row r="598" spans="1:23" ht="15.75" hidden="1" customHeight="1" outlineLevel="1">
      <c r="A598" s="95">
        <v>44693</v>
      </c>
      <c r="B598" s="95" t="s">
        <v>276</v>
      </c>
      <c r="C598" s="98">
        <v>1112053053</v>
      </c>
      <c r="D598" s="17" t="str">
        <f>IF(ISERROR(VLOOKUP('Salidas Pacientes'!$C598,'BD Pacientes'!$A:I,2,FALSE)),"",VLOOKUP('Salidas Pacientes'!$C598,'BD Pacientes'!$A:I,2,FALSE))</f>
        <v>RC</v>
      </c>
      <c r="E598" s="16" t="str">
        <f>IF(ISERROR(VLOOKUP('Salidas Pacientes'!$C598,'BD Pacientes'!$A:I,3,FALSE)),"",VLOOKUP('Salidas Pacientes'!$C598,'BD Pacientes'!$A:I,3,FALSE))</f>
        <v>EMANUEL SARRIA CRUZ</v>
      </c>
      <c r="F598" s="17" t="str">
        <f>IF(ISERROR(VLOOKUP('Salidas Pacientes'!$C598,'BD Pacientes'!$A:I,4,FALSE)),"",VLOOKUP('Salidas Pacientes'!$C598,'BD Pacientes'!$A:I,4,FALSE))</f>
        <v>M</v>
      </c>
      <c r="G598" s="95">
        <f>IF(ISERROR(VLOOKUP('Salidas Pacientes'!$C598,'BD Pacientes'!$A:I,5,FALSE)),"",VLOOKUP('Salidas Pacientes'!$C598,'BD Pacientes'!$A:I,5,FALSE))</f>
        <v>0</v>
      </c>
      <c r="H598" s="95" t="str">
        <f t="shared" ca="1" si="0"/>
        <v>123 año, 7 mes</v>
      </c>
      <c r="I598" s="97" t="str">
        <f>IF(ISERROR(VLOOKUP('Salidas Pacientes'!$C598,'BD Pacientes'!$A:$I,6,FALSE)),"",VLOOKUP('Salidas Pacientes'!$C598,'BD Pacientes'!$A:$I,6,FALSE))</f>
        <v>CALLE 32AN #2-165</v>
      </c>
      <c r="J598" s="98">
        <f>IF(ISERROR(VLOOKUP('Salidas Pacientes'!$C598,'BD Pacientes'!$A:$I,7,FALSE)),"",VLOOKUP('Salidas Pacientes'!$C598,'BD Pacientes'!$A:$I,7,FALSE))</f>
        <v>0</v>
      </c>
      <c r="K598" s="99">
        <f>IF(ISERROR(VLOOKUP('Salidas Pacientes'!$C598,'BD Pacientes'!$A:$I,8,FALSE)),"",VLOOKUP('Salidas Pacientes'!$C598,'BD Pacientes'!$A:$I,8,FALSE))</f>
        <v>0</v>
      </c>
      <c r="L598" s="17">
        <f>IF(ISERROR(VLOOKUP('Salidas Pacientes'!$C598,'BD Pacientes'!$A:$I,9,FALSE)),"",VLOOKUP('Salidas Pacientes'!$C598,'BD Pacientes'!$A:$I,9,FALSE))</f>
        <v>0</v>
      </c>
      <c r="M598" s="17" t="s">
        <v>89</v>
      </c>
      <c r="N598" s="16" t="str">
        <f>IF(ISERROR(VLOOKUP('Salidas Pacientes'!$M598,Inventario!$A$2:$M$21,2,FALSE)),"",VLOOKUP('Salidas Pacientes'!$M598,Inventario!$A$2:$M$21,2,FALSE))</f>
        <v>Fluquadri</v>
      </c>
      <c r="O598" s="16" t="str">
        <f>IF(ISERROR(VLOOKUP('Salidas Pacientes'!$M598,Inventario!$A$2:$M$21,3,FALSE)),"",VLOOKUP('Salidas Pacientes'!$M598,Inventario!$A$2:$M$21,3,FALSE))</f>
        <v>Influenza</v>
      </c>
      <c r="P598" s="100" t="str">
        <f>IF(ISERROR(VLOOKUP('Salidas Pacientes'!$M598,Inventario!$A$2:$M$21,4,FALSE)),"",VLOOKUP('Salidas Pacientes'!$M598,Inventario!$A$2:$M$21,4,FALSE))</f>
        <v>IPS FARALLONES</v>
      </c>
      <c r="Q598" s="100" t="str">
        <f>IF(ISERROR(VLOOKUP('Salidas Pacientes'!$M598,Inventario!$A$2:$M$21,5,FALSE)),"",VLOOKUP('Salidas Pacientes'!$M598,Inventario!$A$2:$M$21,5,FALSE))</f>
        <v>Sanofi</v>
      </c>
      <c r="R598" s="17" t="str">
        <f>IF(ISERROR(VLOOKUP('Salidas Pacientes'!$M598,Inventario!$A$2:$M$21,6,FALSE)),"",VLOOKUP('Salidas Pacientes'!$M598,Inventario!$A$2:$M$21,6,FALSE))</f>
        <v>164992</v>
      </c>
      <c r="S598" s="101" t="s">
        <v>292</v>
      </c>
      <c r="T598" s="102" t="str">
        <f>IF(ISERROR(VLOOKUP('Salidas Pacientes'!$S598,Entradas!$H$1:$I$412,2,FALSE)),"",VLOOKUP('Salidas Pacientes'!$S598,Entradas!$H$1:$I$412,2,FALSE))</f>
        <v/>
      </c>
      <c r="U598" s="98"/>
      <c r="V598" s="98">
        <v>1</v>
      </c>
      <c r="W598" s="105"/>
    </row>
    <row r="599" spans="1:23" ht="15.75" hidden="1" customHeight="1" outlineLevel="1">
      <c r="A599" s="95">
        <v>44693</v>
      </c>
      <c r="B599" s="95" t="s">
        <v>276</v>
      </c>
      <c r="C599" s="98">
        <v>1089392159</v>
      </c>
      <c r="D599" s="17" t="str">
        <f>IF(ISERROR(VLOOKUP('Salidas Pacientes'!$C599,'BD Pacientes'!$A:I,2,FALSE)),"",VLOOKUP('Salidas Pacientes'!$C599,'BD Pacientes'!$A:I,2,FALSE))</f>
        <v>RC</v>
      </c>
      <c r="E599" s="16" t="str">
        <f>IF(ISERROR(VLOOKUP('Salidas Pacientes'!$C599,'BD Pacientes'!$A:I,3,FALSE)),"",VLOOKUP('Salidas Pacientes'!$C599,'BD Pacientes'!$A:I,3,FALSE))</f>
        <v>ALAIA CARDONA CARVAJAL</v>
      </c>
      <c r="F599" s="17" t="str">
        <f>IF(ISERROR(VLOOKUP('Salidas Pacientes'!$C599,'BD Pacientes'!$A:I,4,FALSE)),"",VLOOKUP('Salidas Pacientes'!$C599,'BD Pacientes'!$A:I,4,FALSE))</f>
        <v>F</v>
      </c>
      <c r="G599" s="95">
        <f>IF(ISERROR(VLOOKUP('Salidas Pacientes'!$C599,'BD Pacientes'!$A:I,5,FALSE)),"",VLOOKUP('Salidas Pacientes'!$C599,'BD Pacientes'!$A:I,5,FALSE))</f>
        <v>0</v>
      </c>
      <c r="H599" s="95" t="str">
        <f t="shared" ca="1" si="0"/>
        <v>123 año, 7 mes</v>
      </c>
      <c r="I599" s="97" t="str">
        <f>IF(ISERROR(VLOOKUP('Salidas Pacientes'!$C599,'BD Pacientes'!$A:$I,6,FALSE)),"",VLOOKUP('Salidas Pacientes'!$C599,'BD Pacientes'!$A:$I,6,FALSE))</f>
        <v>CALLE 65 #18-104 PALMIRA</v>
      </c>
      <c r="J599" s="98">
        <f>IF(ISERROR(VLOOKUP('Salidas Pacientes'!$C599,'BD Pacientes'!$A:$I,7,FALSE)),"",VLOOKUP('Salidas Pacientes'!$C599,'BD Pacientes'!$A:$I,7,FALSE))</f>
        <v>0</v>
      </c>
      <c r="K599" s="99">
        <f>IF(ISERROR(VLOOKUP('Salidas Pacientes'!$C599,'BD Pacientes'!$A:$I,8,FALSE)),"",VLOOKUP('Salidas Pacientes'!$C599,'BD Pacientes'!$A:$I,8,FALSE))</f>
        <v>0</v>
      </c>
      <c r="L599" s="17">
        <f>IF(ISERROR(VLOOKUP('Salidas Pacientes'!$C599,'BD Pacientes'!$A:$I,9,FALSE)),"",VLOOKUP('Salidas Pacientes'!$C599,'BD Pacientes'!$A:$I,9,FALSE))</f>
        <v>0</v>
      </c>
      <c r="M599" s="17" t="s">
        <v>89</v>
      </c>
      <c r="N599" s="16" t="str">
        <f>IF(ISERROR(VLOOKUP('Salidas Pacientes'!$M599,Inventario!$A$2:$M$21,2,FALSE)),"",VLOOKUP('Salidas Pacientes'!$M599,Inventario!$A$2:$M$21,2,FALSE))</f>
        <v>Fluquadri</v>
      </c>
      <c r="O599" s="16" t="str">
        <f>IF(ISERROR(VLOOKUP('Salidas Pacientes'!$M599,Inventario!$A$2:$M$21,3,FALSE)),"",VLOOKUP('Salidas Pacientes'!$M599,Inventario!$A$2:$M$21,3,FALSE))</f>
        <v>Influenza</v>
      </c>
      <c r="P599" s="100" t="str">
        <f>IF(ISERROR(VLOOKUP('Salidas Pacientes'!$M599,Inventario!$A$2:$M$21,4,FALSE)),"",VLOOKUP('Salidas Pacientes'!$M599,Inventario!$A$2:$M$21,4,FALSE))</f>
        <v>IPS FARALLONES</v>
      </c>
      <c r="Q599" s="100" t="str">
        <f>IF(ISERROR(VLOOKUP('Salidas Pacientes'!$M599,Inventario!$A$2:$M$21,5,FALSE)),"",VLOOKUP('Salidas Pacientes'!$M599,Inventario!$A$2:$M$21,5,FALSE))</f>
        <v>Sanofi</v>
      </c>
      <c r="R599" s="17" t="str">
        <f>IF(ISERROR(VLOOKUP('Salidas Pacientes'!$M599,Inventario!$A$2:$M$21,6,FALSE)),"",VLOOKUP('Salidas Pacientes'!$M599,Inventario!$A$2:$M$21,6,FALSE))</f>
        <v>164992</v>
      </c>
      <c r="S599" s="101" t="s">
        <v>292</v>
      </c>
      <c r="T599" s="102" t="str">
        <f>IF(ISERROR(VLOOKUP('Salidas Pacientes'!$S599,Entradas!$H$1:$I$412,2,FALSE)),"",VLOOKUP('Salidas Pacientes'!$S599,Entradas!$H$1:$I$412,2,FALSE))</f>
        <v/>
      </c>
      <c r="U599" s="98"/>
      <c r="V599" s="98">
        <v>1</v>
      </c>
      <c r="W599" s="105"/>
    </row>
    <row r="600" spans="1:23" ht="15.75" hidden="1" customHeight="1" outlineLevel="1">
      <c r="A600" s="95">
        <v>44693</v>
      </c>
      <c r="B600" s="95" t="s">
        <v>276</v>
      </c>
      <c r="C600" s="98">
        <v>1089392159</v>
      </c>
      <c r="D600" s="17" t="str">
        <f>IF(ISERROR(VLOOKUP('Salidas Pacientes'!$C600,'BD Pacientes'!$A:I,2,FALSE)),"",VLOOKUP('Salidas Pacientes'!$C600,'BD Pacientes'!$A:I,2,FALSE))</f>
        <v>RC</v>
      </c>
      <c r="E600" s="16" t="str">
        <f>IF(ISERROR(VLOOKUP('Salidas Pacientes'!$C600,'BD Pacientes'!$A:I,3,FALSE)),"",VLOOKUP('Salidas Pacientes'!$C600,'BD Pacientes'!$A:I,3,FALSE))</f>
        <v>ALAIA CARDONA CARVAJAL</v>
      </c>
      <c r="F600" s="17" t="str">
        <f>IF(ISERROR(VLOOKUP('Salidas Pacientes'!$C600,'BD Pacientes'!$A:I,4,FALSE)),"",VLOOKUP('Salidas Pacientes'!$C600,'BD Pacientes'!$A:I,4,FALSE))</f>
        <v>F</v>
      </c>
      <c r="G600" s="95">
        <f>IF(ISERROR(VLOOKUP('Salidas Pacientes'!$C600,'BD Pacientes'!$A:I,5,FALSE)),"",VLOOKUP('Salidas Pacientes'!$C600,'BD Pacientes'!$A:I,5,FALSE))</f>
        <v>0</v>
      </c>
      <c r="H600" s="95" t="str">
        <f t="shared" ca="1" si="0"/>
        <v>123 año, 7 mes</v>
      </c>
      <c r="I600" s="97" t="str">
        <f>IF(ISERROR(VLOOKUP('Salidas Pacientes'!$C600,'BD Pacientes'!$A:$I,6,FALSE)),"",VLOOKUP('Salidas Pacientes'!$C600,'BD Pacientes'!$A:$I,6,FALSE))</f>
        <v>CALLE 65 #18-104 PALMIRA</v>
      </c>
      <c r="J600" s="98">
        <f>IF(ISERROR(VLOOKUP('Salidas Pacientes'!$C600,'BD Pacientes'!$A:$I,7,FALSE)),"",VLOOKUP('Salidas Pacientes'!$C600,'BD Pacientes'!$A:$I,7,FALSE))</f>
        <v>0</v>
      </c>
      <c r="K600" s="99">
        <f>IF(ISERROR(VLOOKUP('Salidas Pacientes'!$C600,'BD Pacientes'!$A:$I,8,FALSE)),"",VLOOKUP('Salidas Pacientes'!$C600,'BD Pacientes'!$A:$I,8,FALSE))</f>
        <v>0</v>
      </c>
      <c r="L600" s="17">
        <f>IF(ISERROR(VLOOKUP('Salidas Pacientes'!$C600,'BD Pacientes'!$A:$I,9,FALSE)),"",VLOOKUP('Salidas Pacientes'!$C600,'BD Pacientes'!$A:$I,9,FALSE))</f>
        <v>0</v>
      </c>
      <c r="M600" s="17" t="s">
        <v>85</v>
      </c>
      <c r="N600" s="16" t="str">
        <f>IF(ISERROR(VLOOKUP('Salidas Pacientes'!$M600,Inventario!$A$2:$M$21,2,FALSE)),"",VLOOKUP('Salidas Pacientes'!$M600,Inventario!$A$2:$M$21,2,FALSE))</f>
        <v xml:space="preserve">Avaxim 80 </v>
      </c>
      <c r="O600" s="16" t="str">
        <f>IF(ISERROR(VLOOKUP('Salidas Pacientes'!$M600,Inventario!$A$2:$M$21,3,FALSE)),"",VLOOKUP('Salidas Pacientes'!$M600,Inventario!$A$2:$M$21,3,FALSE))</f>
        <v>Hepatitis A niño</v>
      </c>
      <c r="P600" s="100" t="str">
        <f>IF(ISERROR(VLOOKUP('Salidas Pacientes'!$M600,Inventario!$A$2:$M$21,4,FALSE)),"",VLOOKUP('Salidas Pacientes'!$M600,Inventario!$A$2:$M$21,4,FALSE))</f>
        <v>IPS FARALLONES</v>
      </c>
      <c r="Q600" s="100" t="str">
        <f>IF(ISERROR(VLOOKUP('Salidas Pacientes'!$M600,Inventario!$A$2:$M$21,5,FALSE)),"",VLOOKUP('Salidas Pacientes'!$M600,Inventario!$A$2:$M$21,5,FALSE))</f>
        <v>Sanofi</v>
      </c>
      <c r="R600" s="17" t="str">
        <f>IF(ISERROR(VLOOKUP('Salidas Pacientes'!$M600,Inventario!$A$2:$M$21,6,FALSE)),"",VLOOKUP('Salidas Pacientes'!$M600,Inventario!$A$2:$M$21,6,FALSE))</f>
        <v>2500</v>
      </c>
      <c r="S600" s="101" t="s">
        <v>183</v>
      </c>
      <c r="T600" s="102">
        <f>IF(ISERROR(VLOOKUP('Salidas Pacientes'!$S600,Entradas!$H$1:$I$412,2,FALSE)),"",VLOOKUP('Salidas Pacientes'!$S600,Entradas!$H$1:$I$412,2,FALSE))</f>
        <v>44957</v>
      </c>
      <c r="U600" s="98"/>
      <c r="V600" s="98">
        <v>1</v>
      </c>
      <c r="W600" s="105"/>
    </row>
    <row r="601" spans="1:23" ht="15.75" hidden="1" customHeight="1" outlineLevel="1">
      <c r="A601" s="95">
        <v>44693</v>
      </c>
      <c r="B601" s="95" t="s">
        <v>276</v>
      </c>
      <c r="C601" s="98">
        <v>1089392159</v>
      </c>
      <c r="D601" s="17" t="str">
        <f>IF(ISERROR(VLOOKUP('Salidas Pacientes'!$C601,'BD Pacientes'!$A:I,2,FALSE)),"",VLOOKUP('Salidas Pacientes'!$C601,'BD Pacientes'!$A:I,2,FALSE))</f>
        <v>RC</v>
      </c>
      <c r="E601" s="16" t="str">
        <f>IF(ISERROR(VLOOKUP('Salidas Pacientes'!$C601,'BD Pacientes'!$A:I,3,FALSE)),"",VLOOKUP('Salidas Pacientes'!$C601,'BD Pacientes'!$A:I,3,FALSE))</f>
        <v>ALAIA CARDONA CARVAJAL</v>
      </c>
      <c r="F601" s="17" t="str">
        <f>IF(ISERROR(VLOOKUP('Salidas Pacientes'!$C601,'BD Pacientes'!$A:I,4,FALSE)),"",VLOOKUP('Salidas Pacientes'!$C601,'BD Pacientes'!$A:I,4,FALSE))</f>
        <v>F</v>
      </c>
      <c r="G601" s="95">
        <f>IF(ISERROR(VLOOKUP('Salidas Pacientes'!$C601,'BD Pacientes'!$A:I,5,FALSE)),"",VLOOKUP('Salidas Pacientes'!$C601,'BD Pacientes'!$A:I,5,FALSE))</f>
        <v>0</v>
      </c>
      <c r="H601" s="95" t="str">
        <f t="shared" ca="1" si="0"/>
        <v>123 año, 7 mes</v>
      </c>
      <c r="I601" s="97" t="str">
        <f>IF(ISERROR(VLOOKUP('Salidas Pacientes'!$C601,'BD Pacientes'!$A:$I,6,FALSE)),"",VLOOKUP('Salidas Pacientes'!$C601,'BD Pacientes'!$A:$I,6,FALSE))</f>
        <v>CALLE 65 #18-104 PALMIRA</v>
      </c>
      <c r="J601" s="98">
        <f>IF(ISERROR(VLOOKUP('Salidas Pacientes'!$C601,'BD Pacientes'!$A:$I,7,FALSE)),"",VLOOKUP('Salidas Pacientes'!$C601,'BD Pacientes'!$A:$I,7,FALSE))</f>
        <v>0</v>
      </c>
      <c r="K601" s="99">
        <f>IF(ISERROR(VLOOKUP('Salidas Pacientes'!$C601,'BD Pacientes'!$A:$I,8,FALSE)),"",VLOOKUP('Salidas Pacientes'!$C601,'BD Pacientes'!$A:$I,8,FALSE))</f>
        <v>0</v>
      </c>
      <c r="L601" s="17">
        <f>IF(ISERROR(VLOOKUP('Salidas Pacientes'!$C601,'BD Pacientes'!$A:$I,9,FALSE)),"",VLOOKUP('Salidas Pacientes'!$C601,'BD Pacientes'!$A:$I,9,FALSE))</f>
        <v>0</v>
      </c>
      <c r="M601" s="17" t="s">
        <v>89</v>
      </c>
      <c r="N601" s="16" t="str">
        <f>IF(ISERROR(VLOOKUP('Salidas Pacientes'!$M601,Inventario!$A$2:$M$21,2,FALSE)),"",VLOOKUP('Salidas Pacientes'!$M601,Inventario!$A$2:$M$21,2,FALSE))</f>
        <v>Fluquadri</v>
      </c>
      <c r="O601" s="16" t="str">
        <f>IF(ISERROR(VLOOKUP('Salidas Pacientes'!$M601,Inventario!$A$2:$M$21,3,FALSE)),"",VLOOKUP('Salidas Pacientes'!$M601,Inventario!$A$2:$M$21,3,FALSE))</f>
        <v>Influenza</v>
      </c>
      <c r="P601" s="100" t="str">
        <f>IF(ISERROR(VLOOKUP('Salidas Pacientes'!$M601,Inventario!$A$2:$M$21,4,FALSE)),"",VLOOKUP('Salidas Pacientes'!$M601,Inventario!$A$2:$M$21,4,FALSE))</f>
        <v>IPS FARALLONES</v>
      </c>
      <c r="Q601" s="100" t="str">
        <f>IF(ISERROR(VLOOKUP('Salidas Pacientes'!$M601,Inventario!$A$2:$M$21,5,FALSE)),"",VLOOKUP('Salidas Pacientes'!$M601,Inventario!$A$2:$M$21,5,FALSE))</f>
        <v>Sanofi</v>
      </c>
      <c r="R601" s="17" t="str">
        <f>IF(ISERROR(VLOOKUP('Salidas Pacientes'!$M601,Inventario!$A$2:$M$21,6,FALSE)),"",VLOOKUP('Salidas Pacientes'!$M601,Inventario!$A$2:$M$21,6,FALSE))</f>
        <v>164992</v>
      </c>
      <c r="S601" s="101" t="s">
        <v>292</v>
      </c>
      <c r="T601" s="102" t="str">
        <f>IF(ISERROR(VLOOKUP('Salidas Pacientes'!$S601,Entradas!$H$1:$I$412,2,FALSE)),"",VLOOKUP('Salidas Pacientes'!$S601,Entradas!$H$1:$I$412,2,FALSE))</f>
        <v/>
      </c>
      <c r="U601" s="98"/>
      <c r="V601" s="98">
        <v>1</v>
      </c>
      <c r="W601" s="105"/>
    </row>
    <row r="602" spans="1:23" ht="15.75" hidden="1" customHeight="1" outlineLevel="1">
      <c r="A602" s="95">
        <v>44693</v>
      </c>
      <c r="B602" s="95" t="s">
        <v>276</v>
      </c>
      <c r="C602" s="98">
        <v>1089392159</v>
      </c>
      <c r="D602" s="17" t="str">
        <f>IF(ISERROR(VLOOKUP('Salidas Pacientes'!$C602,'BD Pacientes'!$A:I,2,FALSE)),"",VLOOKUP('Salidas Pacientes'!$C602,'BD Pacientes'!$A:I,2,FALSE))</f>
        <v>RC</v>
      </c>
      <c r="E602" s="16" t="str">
        <f>IF(ISERROR(VLOOKUP('Salidas Pacientes'!$C602,'BD Pacientes'!$A:I,3,FALSE)),"",VLOOKUP('Salidas Pacientes'!$C602,'BD Pacientes'!$A:I,3,FALSE))</f>
        <v>ALAIA CARDONA CARVAJAL</v>
      </c>
      <c r="F602" s="17" t="str">
        <f>IF(ISERROR(VLOOKUP('Salidas Pacientes'!$C602,'BD Pacientes'!$A:I,4,FALSE)),"",VLOOKUP('Salidas Pacientes'!$C602,'BD Pacientes'!$A:I,4,FALSE))</f>
        <v>F</v>
      </c>
      <c r="G602" s="95">
        <f>IF(ISERROR(VLOOKUP('Salidas Pacientes'!$C602,'BD Pacientes'!$A:I,5,FALSE)),"",VLOOKUP('Salidas Pacientes'!$C602,'BD Pacientes'!$A:I,5,FALSE))</f>
        <v>0</v>
      </c>
      <c r="H602" s="95" t="str">
        <f t="shared" ca="1" si="0"/>
        <v>123 año, 7 mes</v>
      </c>
      <c r="I602" s="97" t="str">
        <f>IF(ISERROR(VLOOKUP('Salidas Pacientes'!$C602,'BD Pacientes'!$A:$I,6,FALSE)),"",VLOOKUP('Salidas Pacientes'!$C602,'BD Pacientes'!$A:$I,6,FALSE))</f>
        <v>CALLE 65 #18-104 PALMIRA</v>
      </c>
      <c r="J602" s="98">
        <f>IF(ISERROR(VLOOKUP('Salidas Pacientes'!$C602,'BD Pacientes'!$A:$I,7,FALSE)),"",VLOOKUP('Salidas Pacientes'!$C602,'BD Pacientes'!$A:$I,7,FALSE))</f>
        <v>0</v>
      </c>
      <c r="K602" s="99">
        <f>IF(ISERROR(VLOOKUP('Salidas Pacientes'!$C602,'BD Pacientes'!$A:$I,8,FALSE)),"",VLOOKUP('Salidas Pacientes'!$C602,'BD Pacientes'!$A:$I,8,FALSE))</f>
        <v>0</v>
      </c>
      <c r="L602" s="17">
        <f>IF(ISERROR(VLOOKUP('Salidas Pacientes'!$C602,'BD Pacientes'!$A:$I,9,FALSE)),"",VLOOKUP('Salidas Pacientes'!$C602,'BD Pacientes'!$A:$I,9,FALSE))</f>
        <v>0</v>
      </c>
      <c r="M602" s="17" t="s">
        <v>85</v>
      </c>
      <c r="N602" s="16" t="str">
        <f>IF(ISERROR(VLOOKUP('Salidas Pacientes'!$M602,Inventario!$A$2:$M$21,2,FALSE)),"",VLOOKUP('Salidas Pacientes'!$M602,Inventario!$A$2:$M$21,2,FALSE))</f>
        <v xml:space="preserve">Avaxim 80 </v>
      </c>
      <c r="O602" s="16" t="str">
        <f>IF(ISERROR(VLOOKUP('Salidas Pacientes'!$M602,Inventario!$A$2:$M$21,3,FALSE)),"",VLOOKUP('Salidas Pacientes'!$M602,Inventario!$A$2:$M$21,3,FALSE))</f>
        <v>Hepatitis A niño</v>
      </c>
      <c r="P602" s="100" t="str">
        <f>IF(ISERROR(VLOOKUP('Salidas Pacientes'!$M602,Inventario!$A$2:$M$21,4,FALSE)),"",VLOOKUP('Salidas Pacientes'!$M602,Inventario!$A$2:$M$21,4,FALSE))</f>
        <v>IPS FARALLONES</v>
      </c>
      <c r="Q602" s="100" t="str">
        <f>IF(ISERROR(VLOOKUP('Salidas Pacientes'!$M602,Inventario!$A$2:$M$21,5,FALSE)),"",VLOOKUP('Salidas Pacientes'!$M602,Inventario!$A$2:$M$21,5,FALSE))</f>
        <v>Sanofi</v>
      </c>
      <c r="R602" s="17" t="str">
        <f>IF(ISERROR(VLOOKUP('Salidas Pacientes'!$M602,Inventario!$A$2:$M$21,6,FALSE)),"",VLOOKUP('Salidas Pacientes'!$M602,Inventario!$A$2:$M$21,6,FALSE))</f>
        <v>2500</v>
      </c>
      <c r="S602" s="101" t="s">
        <v>183</v>
      </c>
      <c r="T602" s="102">
        <f>IF(ISERROR(VLOOKUP('Salidas Pacientes'!$S602,Entradas!$H$1:$I$412,2,FALSE)),"",VLOOKUP('Salidas Pacientes'!$S602,Entradas!$H$1:$I$412,2,FALSE))</f>
        <v>44957</v>
      </c>
      <c r="U602" s="98"/>
      <c r="V602" s="98">
        <v>1</v>
      </c>
      <c r="W602" s="105"/>
    </row>
    <row r="603" spans="1:23" ht="15.75" hidden="1" customHeight="1" outlineLevel="1">
      <c r="A603" s="95">
        <v>44694</v>
      </c>
      <c r="B603" s="95" t="s">
        <v>276</v>
      </c>
      <c r="C603" s="98">
        <v>1234100191</v>
      </c>
      <c r="D603" s="17" t="str">
        <f>IF(ISERROR(VLOOKUP('Salidas Pacientes'!$C603,'BD Pacientes'!$A:I,2,FALSE)),"",VLOOKUP('Salidas Pacientes'!$C603,'BD Pacientes'!$A:I,2,FALSE))</f>
        <v>RC</v>
      </c>
      <c r="E603" s="16" t="str">
        <f>IF(ISERROR(VLOOKUP('Salidas Pacientes'!$C603,'BD Pacientes'!$A:I,3,FALSE)),"",VLOOKUP('Salidas Pacientes'!$C603,'BD Pacientes'!$A:I,3,FALSE))</f>
        <v>GERARD GAMEZ DAVID</v>
      </c>
      <c r="F603" s="17" t="str">
        <f>IF(ISERROR(VLOOKUP('Salidas Pacientes'!$C603,'BD Pacientes'!$A:I,4,FALSE)),"",VLOOKUP('Salidas Pacientes'!$C603,'BD Pacientes'!$A:I,4,FALSE))</f>
        <v>M</v>
      </c>
      <c r="G603" s="95">
        <f>IF(ISERROR(VLOOKUP('Salidas Pacientes'!$C603,'BD Pacientes'!$A:I,5,FALSE)),"",VLOOKUP('Salidas Pacientes'!$C603,'BD Pacientes'!$A:I,5,FALSE))</f>
        <v>0</v>
      </c>
      <c r="H603" s="95" t="str">
        <f t="shared" ca="1" si="0"/>
        <v>123 año, 7 mes</v>
      </c>
      <c r="I603" s="97" t="str">
        <f>IF(ISERROR(VLOOKUP('Salidas Pacientes'!$C603,'BD Pacientes'!$A:$I,6,FALSE)),"",VLOOKUP('Salidas Pacientes'!$C603,'BD Pacientes'!$A:$I,6,FALSE))</f>
        <v>CALLE 5 #83-00</v>
      </c>
      <c r="J603" s="98">
        <f>IF(ISERROR(VLOOKUP('Salidas Pacientes'!$C603,'BD Pacientes'!$A:$I,7,FALSE)),"",VLOOKUP('Salidas Pacientes'!$C603,'BD Pacientes'!$A:$I,7,FALSE))</f>
        <v>0</v>
      </c>
      <c r="K603" s="99">
        <f>IF(ISERROR(VLOOKUP('Salidas Pacientes'!$C603,'BD Pacientes'!$A:$I,8,FALSE)),"",VLOOKUP('Salidas Pacientes'!$C603,'BD Pacientes'!$A:$I,8,FALSE))</f>
        <v>0</v>
      </c>
      <c r="L603" s="17">
        <f>IF(ISERROR(VLOOKUP('Salidas Pacientes'!$C603,'BD Pacientes'!$A:$I,9,FALSE)),"",VLOOKUP('Salidas Pacientes'!$C603,'BD Pacientes'!$A:$I,9,FALSE))</f>
        <v>0</v>
      </c>
      <c r="M603" s="17" t="s">
        <v>47</v>
      </c>
      <c r="N603" s="16" t="str">
        <f>IF(ISERROR(VLOOKUP('Salidas Pacientes'!$M603,Inventario!$A$2:$M$21,2,FALSE)),"",VLOOKUP('Salidas Pacientes'!$M603,Inventario!$A$2:$M$21,2,FALSE))</f>
        <v>Nimenrix</v>
      </c>
      <c r="O603" s="16" t="str">
        <f>IF(ISERROR(VLOOKUP('Salidas Pacientes'!$M603,Inventario!$A$2:$M$21,3,FALSE)),"",VLOOKUP('Salidas Pacientes'!$M603,Inventario!$A$2:$M$21,3,FALSE))</f>
        <v>Meningococo</v>
      </c>
      <c r="P603" s="100" t="str">
        <f>IF(ISERROR(VLOOKUP('Salidas Pacientes'!$M603,Inventario!$A$2:$M$21,4,FALSE)),"",VLOOKUP('Salidas Pacientes'!$M603,Inventario!$A$2:$M$21,4,FALSE))</f>
        <v>Cobo Medical</v>
      </c>
      <c r="Q603" s="100" t="str">
        <f>IF(ISERROR(VLOOKUP('Salidas Pacientes'!$M603,Inventario!$A$2:$M$21,5,FALSE)),"",VLOOKUP('Salidas Pacientes'!$M603,Inventario!$A$2:$M$21,5,FALSE))</f>
        <v>Pfizer</v>
      </c>
      <c r="R603" s="17" t="str">
        <f>IF(ISERROR(VLOOKUP('Salidas Pacientes'!$M603,Inventario!$A$2:$M$21,6,FALSE)),"",VLOOKUP('Salidas Pacientes'!$M603,Inventario!$A$2:$M$21,6,FALSE))</f>
        <v>3904</v>
      </c>
      <c r="S603" s="101" t="s">
        <v>173</v>
      </c>
      <c r="T603" s="102">
        <f>IF(ISERROR(VLOOKUP('Salidas Pacientes'!$S603,Entradas!$H$1:$I$412,2,FALSE)),"",VLOOKUP('Salidas Pacientes'!$S603,Entradas!$H$1:$I$412,2,FALSE))</f>
        <v>45077</v>
      </c>
      <c r="U603" s="98"/>
      <c r="V603" s="98">
        <v>1</v>
      </c>
      <c r="W603" s="105"/>
    </row>
    <row r="604" spans="1:23" ht="15.75" hidden="1" customHeight="1" outlineLevel="1">
      <c r="A604" s="95">
        <v>44694</v>
      </c>
      <c r="B604" s="95" t="s">
        <v>276</v>
      </c>
      <c r="C604" s="98">
        <v>1234100191</v>
      </c>
      <c r="D604" s="17" t="str">
        <f>IF(ISERROR(VLOOKUP('Salidas Pacientes'!$C604,'BD Pacientes'!$A:I,2,FALSE)),"",VLOOKUP('Salidas Pacientes'!$C604,'BD Pacientes'!$A:I,2,FALSE))</f>
        <v>RC</v>
      </c>
      <c r="E604" s="16" t="str">
        <f>IF(ISERROR(VLOOKUP('Salidas Pacientes'!$C604,'BD Pacientes'!$A:I,3,FALSE)),"",VLOOKUP('Salidas Pacientes'!$C604,'BD Pacientes'!$A:I,3,FALSE))</f>
        <v>GERARD GAMEZ DAVID</v>
      </c>
      <c r="F604" s="17" t="str">
        <f>IF(ISERROR(VLOOKUP('Salidas Pacientes'!$C604,'BD Pacientes'!$A:I,4,FALSE)),"",VLOOKUP('Salidas Pacientes'!$C604,'BD Pacientes'!$A:I,4,FALSE))</f>
        <v>M</v>
      </c>
      <c r="G604" s="95">
        <f>IF(ISERROR(VLOOKUP('Salidas Pacientes'!$C604,'BD Pacientes'!$A:I,5,FALSE)),"",VLOOKUP('Salidas Pacientes'!$C604,'BD Pacientes'!$A:I,5,FALSE))</f>
        <v>0</v>
      </c>
      <c r="H604" s="95" t="str">
        <f t="shared" ca="1" si="0"/>
        <v>123 año, 7 mes</v>
      </c>
      <c r="I604" s="97" t="str">
        <f>IF(ISERROR(VLOOKUP('Salidas Pacientes'!$C604,'BD Pacientes'!$A:$I,6,FALSE)),"",VLOOKUP('Salidas Pacientes'!$C604,'BD Pacientes'!$A:$I,6,FALSE))</f>
        <v>CALLE 5 #83-00</v>
      </c>
      <c r="J604" s="98">
        <f>IF(ISERROR(VLOOKUP('Salidas Pacientes'!$C604,'BD Pacientes'!$A:$I,7,FALSE)),"",VLOOKUP('Salidas Pacientes'!$C604,'BD Pacientes'!$A:$I,7,FALSE))</f>
        <v>0</v>
      </c>
      <c r="K604" s="99">
        <f>IF(ISERROR(VLOOKUP('Salidas Pacientes'!$C604,'BD Pacientes'!$A:$I,8,FALSE)),"",VLOOKUP('Salidas Pacientes'!$C604,'BD Pacientes'!$A:$I,8,FALSE))</f>
        <v>0</v>
      </c>
      <c r="L604" s="17">
        <f>IF(ISERROR(VLOOKUP('Salidas Pacientes'!$C604,'BD Pacientes'!$A:$I,9,FALSE)),"",VLOOKUP('Salidas Pacientes'!$C604,'BD Pacientes'!$A:$I,9,FALSE))</f>
        <v>0</v>
      </c>
      <c r="M604" s="17" t="s">
        <v>47</v>
      </c>
      <c r="N604" s="16" t="str">
        <f>IF(ISERROR(VLOOKUP('Salidas Pacientes'!$M604,Inventario!$A$2:$M$21,2,FALSE)),"",VLOOKUP('Salidas Pacientes'!$M604,Inventario!$A$2:$M$21,2,FALSE))</f>
        <v>Nimenrix</v>
      </c>
      <c r="O604" s="16" t="str">
        <f>IF(ISERROR(VLOOKUP('Salidas Pacientes'!$M604,Inventario!$A$2:$M$21,3,FALSE)),"",VLOOKUP('Salidas Pacientes'!$M604,Inventario!$A$2:$M$21,3,FALSE))</f>
        <v>Meningococo</v>
      </c>
      <c r="P604" s="100" t="str">
        <f>IF(ISERROR(VLOOKUP('Salidas Pacientes'!$M604,Inventario!$A$2:$M$21,4,FALSE)),"",VLOOKUP('Salidas Pacientes'!$M604,Inventario!$A$2:$M$21,4,FALSE))</f>
        <v>Cobo Medical</v>
      </c>
      <c r="Q604" s="100" t="str">
        <f>IF(ISERROR(VLOOKUP('Salidas Pacientes'!$M604,Inventario!$A$2:$M$21,5,FALSE)),"",VLOOKUP('Salidas Pacientes'!$M604,Inventario!$A$2:$M$21,5,FALSE))</f>
        <v>Pfizer</v>
      </c>
      <c r="R604" s="17" t="str">
        <f>IF(ISERROR(VLOOKUP('Salidas Pacientes'!$M604,Inventario!$A$2:$M$21,6,FALSE)),"",VLOOKUP('Salidas Pacientes'!$M604,Inventario!$A$2:$M$21,6,FALSE))</f>
        <v>3904</v>
      </c>
      <c r="S604" s="101" t="s">
        <v>173</v>
      </c>
      <c r="T604" s="102">
        <f>IF(ISERROR(VLOOKUP('Salidas Pacientes'!$S604,Entradas!$H$1:$I$412,2,FALSE)),"",VLOOKUP('Salidas Pacientes'!$S604,Entradas!$H$1:$I$412,2,FALSE))</f>
        <v>45077</v>
      </c>
      <c r="U604" s="98"/>
      <c r="V604" s="98">
        <v>1</v>
      </c>
      <c r="W604" s="105"/>
    </row>
    <row r="605" spans="1:23" ht="15.75" hidden="1" customHeight="1" outlineLevel="1">
      <c r="A605" s="95">
        <v>44694</v>
      </c>
      <c r="B605" s="95" t="s">
        <v>276</v>
      </c>
      <c r="C605" s="98">
        <v>1112069103</v>
      </c>
      <c r="D605" s="17" t="str">
        <f>IF(ISERROR(VLOOKUP('Salidas Pacientes'!$C605,'BD Pacientes'!$A:I,2,FALSE)),"",VLOOKUP('Salidas Pacientes'!$C605,'BD Pacientes'!$A:I,2,FALSE))</f>
        <v>RC</v>
      </c>
      <c r="E605" s="16" t="str">
        <f>IF(ISERROR(VLOOKUP('Salidas Pacientes'!$C605,'BD Pacientes'!$A:I,3,FALSE)),"",VLOOKUP('Salidas Pacientes'!$C605,'BD Pacientes'!$A:I,3,FALSE))</f>
        <v>GABRIELA ESCOBAR ROJAS</v>
      </c>
      <c r="F605" s="17" t="str">
        <f>IF(ISERROR(VLOOKUP('Salidas Pacientes'!$C605,'BD Pacientes'!$A:I,4,FALSE)),"",VLOOKUP('Salidas Pacientes'!$C605,'BD Pacientes'!$A:I,4,FALSE))</f>
        <v>F</v>
      </c>
      <c r="G605" s="95">
        <f>IF(ISERROR(VLOOKUP('Salidas Pacientes'!$C605,'BD Pacientes'!$A:I,5,FALSE)),"",VLOOKUP('Salidas Pacientes'!$C605,'BD Pacientes'!$A:I,5,FALSE))</f>
        <v>0</v>
      </c>
      <c r="H605" s="95" t="str">
        <f t="shared" ca="1" si="0"/>
        <v>123 año, 7 mes</v>
      </c>
      <c r="I605" s="97" t="str">
        <f>IF(ISERROR(VLOOKUP('Salidas Pacientes'!$C605,'BD Pacientes'!$A:$I,6,FALSE)),"",VLOOKUP('Salidas Pacientes'!$C605,'BD Pacientes'!$A:$I,6,FALSE))</f>
        <v>CRA 83A #48-24</v>
      </c>
      <c r="J605" s="98">
        <f>IF(ISERROR(VLOOKUP('Salidas Pacientes'!$C605,'BD Pacientes'!$A:$I,7,FALSE)),"",VLOOKUP('Salidas Pacientes'!$C605,'BD Pacientes'!$A:$I,7,FALSE))</f>
        <v>0</v>
      </c>
      <c r="K605" s="99">
        <f>IF(ISERROR(VLOOKUP('Salidas Pacientes'!$C605,'BD Pacientes'!$A:$I,8,FALSE)),"",VLOOKUP('Salidas Pacientes'!$C605,'BD Pacientes'!$A:$I,8,FALSE))</f>
        <v>0</v>
      </c>
      <c r="L605" s="17">
        <f>IF(ISERROR(VLOOKUP('Salidas Pacientes'!$C605,'BD Pacientes'!$A:$I,9,FALSE)),"",VLOOKUP('Salidas Pacientes'!$C605,'BD Pacientes'!$A:$I,9,FALSE))</f>
        <v>0</v>
      </c>
      <c r="M605" s="17" t="s">
        <v>47</v>
      </c>
      <c r="N605" s="16" t="str">
        <f>IF(ISERROR(VLOOKUP('Salidas Pacientes'!$M605,Inventario!$A$2:$M$21,2,FALSE)),"",VLOOKUP('Salidas Pacientes'!$M605,Inventario!$A$2:$M$21,2,FALSE))</f>
        <v>Nimenrix</v>
      </c>
      <c r="O605" s="16" t="str">
        <f>IF(ISERROR(VLOOKUP('Salidas Pacientes'!$M605,Inventario!$A$2:$M$21,3,FALSE)),"",VLOOKUP('Salidas Pacientes'!$M605,Inventario!$A$2:$M$21,3,FALSE))</f>
        <v>Meningococo</v>
      </c>
      <c r="P605" s="100" t="str">
        <f>IF(ISERROR(VLOOKUP('Salidas Pacientes'!$M605,Inventario!$A$2:$M$21,4,FALSE)),"",VLOOKUP('Salidas Pacientes'!$M605,Inventario!$A$2:$M$21,4,FALSE))</f>
        <v>Cobo Medical</v>
      </c>
      <c r="Q605" s="100" t="str">
        <f>IF(ISERROR(VLOOKUP('Salidas Pacientes'!$M605,Inventario!$A$2:$M$21,5,FALSE)),"",VLOOKUP('Salidas Pacientes'!$M605,Inventario!$A$2:$M$21,5,FALSE))</f>
        <v>Pfizer</v>
      </c>
      <c r="R605" s="17" t="str">
        <f>IF(ISERROR(VLOOKUP('Salidas Pacientes'!$M605,Inventario!$A$2:$M$21,6,FALSE)),"",VLOOKUP('Salidas Pacientes'!$M605,Inventario!$A$2:$M$21,6,FALSE))</f>
        <v>3904</v>
      </c>
      <c r="S605" s="101" t="s">
        <v>173</v>
      </c>
      <c r="T605" s="102">
        <f>IF(ISERROR(VLOOKUP('Salidas Pacientes'!$S605,Entradas!$H$1:$I$412,2,FALSE)),"",VLOOKUP('Salidas Pacientes'!$S605,Entradas!$H$1:$I$412,2,FALSE))</f>
        <v>45077</v>
      </c>
      <c r="U605" s="98"/>
      <c r="V605" s="98">
        <v>1</v>
      </c>
      <c r="W605" s="105"/>
    </row>
    <row r="606" spans="1:23" ht="15.75" hidden="1" customHeight="1" outlineLevel="1">
      <c r="A606" s="95">
        <v>44694</v>
      </c>
      <c r="B606" s="95" t="s">
        <v>276</v>
      </c>
      <c r="C606" s="98">
        <v>1112069103</v>
      </c>
      <c r="D606" s="17" t="str">
        <f>IF(ISERROR(VLOOKUP('Salidas Pacientes'!$C606,'BD Pacientes'!$A:I,2,FALSE)),"",VLOOKUP('Salidas Pacientes'!$C606,'BD Pacientes'!$A:I,2,FALSE))</f>
        <v>RC</v>
      </c>
      <c r="E606" s="16" t="str">
        <f>IF(ISERROR(VLOOKUP('Salidas Pacientes'!$C606,'BD Pacientes'!$A:I,3,FALSE)),"",VLOOKUP('Salidas Pacientes'!$C606,'BD Pacientes'!$A:I,3,FALSE))</f>
        <v>GABRIELA ESCOBAR ROJAS</v>
      </c>
      <c r="F606" s="17" t="str">
        <f>IF(ISERROR(VLOOKUP('Salidas Pacientes'!$C606,'BD Pacientes'!$A:I,4,FALSE)),"",VLOOKUP('Salidas Pacientes'!$C606,'BD Pacientes'!$A:I,4,FALSE))</f>
        <v>F</v>
      </c>
      <c r="G606" s="95">
        <f>IF(ISERROR(VLOOKUP('Salidas Pacientes'!$C606,'BD Pacientes'!$A:I,5,FALSE)),"",VLOOKUP('Salidas Pacientes'!$C606,'BD Pacientes'!$A:I,5,FALSE))</f>
        <v>0</v>
      </c>
      <c r="H606" s="95" t="str">
        <f t="shared" ca="1" si="0"/>
        <v>123 año, 7 mes</v>
      </c>
      <c r="I606" s="97" t="str">
        <f>IF(ISERROR(VLOOKUP('Salidas Pacientes'!$C606,'BD Pacientes'!$A:$I,6,FALSE)),"",VLOOKUP('Salidas Pacientes'!$C606,'BD Pacientes'!$A:$I,6,FALSE))</f>
        <v>CRA 83A #48-24</v>
      </c>
      <c r="J606" s="98">
        <f>IF(ISERROR(VLOOKUP('Salidas Pacientes'!$C606,'BD Pacientes'!$A:$I,7,FALSE)),"",VLOOKUP('Salidas Pacientes'!$C606,'BD Pacientes'!$A:$I,7,FALSE))</f>
        <v>0</v>
      </c>
      <c r="K606" s="99">
        <f>IF(ISERROR(VLOOKUP('Salidas Pacientes'!$C606,'BD Pacientes'!$A:$I,8,FALSE)),"",VLOOKUP('Salidas Pacientes'!$C606,'BD Pacientes'!$A:$I,8,FALSE))</f>
        <v>0</v>
      </c>
      <c r="L606" s="17">
        <f>IF(ISERROR(VLOOKUP('Salidas Pacientes'!$C606,'BD Pacientes'!$A:$I,9,FALSE)),"",VLOOKUP('Salidas Pacientes'!$C606,'BD Pacientes'!$A:$I,9,FALSE))</f>
        <v>0</v>
      </c>
      <c r="M606" s="17" t="s">
        <v>47</v>
      </c>
      <c r="N606" s="16" t="str">
        <f>IF(ISERROR(VLOOKUP('Salidas Pacientes'!$M606,Inventario!$A$2:$M$21,2,FALSE)),"",VLOOKUP('Salidas Pacientes'!$M606,Inventario!$A$2:$M$21,2,FALSE))</f>
        <v>Nimenrix</v>
      </c>
      <c r="O606" s="16" t="str">
        <f>IF(ISERROR(VLOOKUP('Salidas Pacientes'!$M606,Inventario!$A$2:$M$21,3,FALSE)),"",VLOOKUP('Salidas Pacientes'!$M606,Inventario!$A$2:$M$21,3,FALSE))</f>
        <v>Meningococo</v>
      </c>
      <c r="P606" s="100" t="str">
        <f>IF(ISERROR(VLOOKUP('Salidas Pacientes'!$M606,Inventario!$A$2:$M$21,4,FALSE)),"",VLOOKUP('Salidas Pacientes'!$M606,Inventario!$A$2:$M$21,4,FALSE))</f>
        <v>Cobo Medical</v>
      </c>
      <c r="Q606" s="100" t="str">
        <f>IF(ISERROR(VLOOKUP('Salidas Pacientes'!$M606,Inventario!$A$2:$M$21,5,FALSE)),"",VLOOKUP('Salidas Pacientes'!$M606,Inventario!$A$2:$M$21,5,FALSE))</f>
        <v>Pfizer</v>
      </c>
      <c r="R606" s="17" t="str">
        <f>IF(ISERROR(VLOOKUP('Salidas Pacientes'!$M606,Inventario!$A$2:$M$21,6,FALSE)),"",VLOOKUP('Salidas Pacientes'!$M606,Inventario!$A$2:$M$21,6,FALSE))</f>
        <v>3904</v>
      </c>
      <c r="S606" s="101" t="s">
        <v>173</v>
      </c>
      <c r="T606" s="102">
        <f>IF(ISERROR(VLOOKUP('Salidas Pacientes'!$S606,Entradas!$H$1:$I$412,2,FALSE)),"",VLOOKUP('Salidas Pacientes'!$S606,Entradas!$H$1:$I$412,2,FALSE))</f>
        <v>45077</v>
      </c>
      <c r="U606" s="98"/>
      <c r="V606" s="98">
        <v>1</v>
      </c>
      <c r="W606" s="105"/>
    </row>
    <row r="607" spans="1:23" ht="15.75" hidden="1" customHeight="1" outlineLevel="1">
      <c r="A607" s="95">
        <v>44694</v>
      </c>
      <c r="B607" s="95" t="s">
        <v>276</v>
      </c>
      <c r="C607" s="98">
        <v>1109573675</v>
      </c>
      <c r="D607" s="17" t="str">
        <f>IF(ISERROR(VLOOKUP('Salidas Pacientes'!$C607,'BD Pacientes'!$A:I,2,FALSE)),"",VLOOKUP('Salidas Pacientes'!$C607,'BD Pacientes'!$A:I,2,FALSE))</f>
        <v>RC</v>
      </c>
      <c r="E607" s="16" t="str">
        <f>IF(ISERROR(VLOOKUP('Salidas Pacientes'!$C607,'BD Pacientes'!$A:I,3,FALSE)),"",VLOOKUP('Salidas Pacientes'!$C607,'BD Pacientes'!$A:I,3,FALSE))</f>
        <v>EMANUL RICO GOMEZ</v>
      </c>
      <c r="F607" s="17" t="str">
        <f>IF(ISERROR(VLOOKUP('Salidas Pacientes'!$C607,'BD Pacientes'!$A:I,4,FALSE)),"",VLOOKUP('Salidas Pacientes'!$C607,'BD Pacientes'!$A:I,4,FALSE))</f>
        <v>M</v>
      </c>
      <c r="G607" s="95">
        <f>IF(ISERROR(VLOOKUP('Salidas Pacientes'!$C607,'BD Pacientes'!$A:I,5,FALSE)),"",VLOOKUP('Salidas Pacientes'!$C607,'BD Pacientes'!$A:I,5,FALSE))</f>
        <v>0</v>
      </c>
      <c r="H607" s="95" t="str">
        <f t="shared" ca="1" si="0"/>
        <v>123 año, 7 mes</v>
      </c>
      <c r="I607" s="97" t="str">
        <f>IF(ISERROR(VLOOKUP('Salidas Pacientes'!$C607,'BD Pacientes'!$A:$I,6,FALSE)),"",VLOOKUP('Salidas Pacientes'!$C607,'BD Pacientes'!$A:$I,6,FALSE))</f>
        <v>CRA 14 #52-43</v>
      </c>
      <c r="J607" s="98">
        <f>IF(ISERROR(VLOOKUP('Salidas Pacientes'!$C607,'BD Pacientes'!$A:$I,7,FALSE)),"",VLOOKUP('Salidas Pacientes'!$C607,'BD Pacientes'!$A:$I,7,FALSE))</f>
        <v>0</v>
      </c>
      <c r="K607" s="99">
        <f>IF(ISERROR(VLOOKUP('Salidas Pacientes'!$C607,'BD Pacientes'!$A:$I,8,FALSE)),"",VLOOKUP('Salidas Pacientes'!$C607,'BD Pacientes'!$A:$I,8,FALSE))</f>
        <v>0</v>
      </c>
      <c r="L607" s="17">
        <f>IF(ISERROR(VLOOKUP('Salidas Pacientes'!$C607,'BD Pacientes'!$A:$I,9,FALSE)),"",VLOOKUP('Salidas Pacientes'!$C607,'BD Pacientes'!$A:$I,9,FALSE))</f>
        <v>0</v>
      </c>
      <c r="M607" s="17" t="s">
        <v>47</v>
      </c>
      <c r="N607" s="16" t="str">
        <f>IF(ISERROR(VLOOKUP('Salidas Pacientes'!$M607,Inventario!$A$2:$M$21,2,FALSE)),"",VLOOKUP('Salidas Pacientes'!$M607,Inventario!$A$2:$M$21,2,FALSE))</f>
        <v>Nimenrix</v>
      </c>
      <c r="O607" s="16" t="str">
        <f>IF(ISERROR(VLOOKUP('Salidas Pacientes'!$M607,Inventario!$A$2:$M$21,3,FALSE)),"",VLOOKUP('Salidas Pacientes'!$M607,Inventario!$A$2:$M$21,3,FALSE))</f>
        <v>Meningococo</v>
      </c>
      <c r="P607" s="100" t="str">
        <f>IF(ISERROR(VLOOKUP('Salidas Pacientes'!$M607,Inventario!$A$2:$M$21,4,FALSE)),"",VLOOKUP('Salidas Pacientes'!$M607,Inventario!$A$2:$M$21,4,FALSE))</f>
        <v>Cobo Medical</v>
      </c>
      <c r="Q607" s="100" t="str">
        <f>IF(ISERROR(VLOOKUP('Salidas Pacientes'!$M607,Inventario!$A$2:$M$21,5,FALSE)),"",VLOOKUP('Salidas Pacientes'!$M607,Inventario!$A$2:$M$21,5,FALSE))</f>
        <v>Pfizer</v>
      </c>
      <c r="R607" s="17" t="str">
        <f>IF(ISERROR(VLOOKUP('Salidas Pacientes'!$M607,Inventario!$A$2:$M$21,6,FALSE)),"",VLOOKUP('Salidas Pacientes'!$M607,Inventario!$A$2:$M$21,6,FALSE))</f>
        <v>3904</v>
      </c>
      <c r="S607" s="101" t="s">
        <v>173</v>
      </c>
      <c r="T607" s="102">
        <f>IF(ISERROR(VLOOKUP('Salidas Pacientes'!$S607,Entradas!$H$1:$I$412,2,FALSE)),"",VLOOKUP('Salidas Pacientes'!$S607,Entradas!$H$1:$I$412,2,FALSE))</f>
        <v>45077</v>
      </c>
      <c r="U607" s="98"/>
      <c r="V607" s="98">
        <v>1</v>
      </c>
      <c r="W607" s="105"/>
    </row>
    <row r="608" spans="1:23" ht="15.75" hidden="1" customHeight="1" outlineLevel="1">
      <c r="A608" s="95">
        <v>44694</v>
      </c>
      <c r="B608" s="95" t="s">
        <v>276</v>
      </c>
      <c r="C608" s="98">
        <v>1109573675</v>
      </c>
      <c r="D608" s="17" t="str">
        <f>IF(ISERROR(VLOOKUP('Salidas Pacientes'!$C608,'BD Pacientes'!$A:I,2,FALSE)),"",VLOOKUP('Salidas Pacientes'!$C608,'BD Pacientes'!$A:I,2,FALSE))</f>
        <v>RC</v>
      </c>
      <c r="E608" s="16" t="str">
        <f>IF(ISERROR(VLOOKUP('Salidas Pacientes'!$C608,'BD Pacientes'!$A:I,3,FALSE)),"",VLOOKUP('Salidas Pacientes'!$C608,'BD Pacientes'!$A:I,3,FALSE))</f>
        <v>EMANUL RICO GOMEZ</v>
      </c>
      <c r="F608" s="17" t="str">
        <f>IF(ISERROR(VLOOKUP('Salidas Pacientes'!$C608,'BD Pacientes'!$A:I,4,FALSE)),"",VLOOKUP('Salidas Pacientes'!$C608,'BD Pacientes'!$A:I,4,FALSE))</f>
        <v>M</v>
      </c>
      <c r="G608" s="95">
        <f>IF(ISERROR(VLOOKUP('Salidas Pacientes'!$C608,'BD Pacientes'!$A:I,5,FALSE)),"",VLOOKUP('Salidas Pacientes'!$C608,'BD Pacientes'!$A:I,5,FALSE))</f>
        <v>0</v>
      </c>
      <c r="H608" s="95" t="str">
        <f t="shared" ca="1" si="0"/>
        <v>123 año, 7 mes</v>
      </c>
      <c r="I608" s="97" t="str">
        <f>IF(ISERROR(VLOOKUP('Salidas Pacientes'!$C608,'BD Pacientes'!$A:$I,6,FALSE)),"",VLOOKUP('Salidas Pacientes'!$C608,'BD Pacientes'!$A:$I,6,FALSE))</f>
        <v>CRA 14 #52-43</v>
      </c>
      <c r="J608" s="98">
        <f>IF(ISERROR(VLOOKUP('Salidas Pacientes'!$C608,'BD Pacientes'!$A:$I,7,FALSE)),"",VLOOKUP('Salidas Pacientes'!$C608,'BD Pacientes'!$A:$I,7,FALSE))</f>
        <v>0</v>
      </c>
      <c r="K608" s="99">
        <f>IF(ISERROR(VLOOKUP('Salidas Pacientes'!$C608,'BD Pacientes'!$A:$I,8,FALSE)),"",VLOOKUP('Salidas Pacientes'!$C608,'BD Pacientes'!$A:$I,8,FALSE))</f>
        <v>0</v>
      </c>
      <c r="L608" s="17">
        <f>IF(ISERROR(VLOOKUP('Salidas Pacientes'!$C608,'BD Pacientes'!$A:$I,9,FALSE)),"",VLOOKUP('Salidas Pacientes'!$C608,'BD Pacientes'!$A:$I,9,FALSE))</f>
        <v>0</v>
      </c>
      <c r="M608" s="17" t="s">
        <v>47</v>
      </c>
      <c r="N608" s="16" t="str">
        <f>IF(ISERROR(VLOOKUP('Salidas Pacientes'!$M608,Inventario!$A$2:$M$21,2,FALSE)),"",VLOOKUP('Salidas Pacientes'!$M608,Inventario!$A$2:$M$21,2,FALSE))</f>
        <v>Nimenrix</v>
      </c>
      <c r="O608" s="16" t="str">
        <f>IF(ISERROR(VLOOKUP('Salidas Pacientes'!$M608,Inventario!$A$2:$M$21,3,FALSE)),"",VLOOKUP('Salidas Pacientes'!$M608,Inventario!$A$2:$M$21,3,FALSE))</f>
        <v>Meningococo</v>
      </c>
      <c r="P608" s="100" t="str">
        <f>IF(ISERROR(VLOOKUP('Salidas Pacientes'!$M608,Inventario!$A$2:$M$21,4,FALSE)),"",VLOOKUP('Salidas Pacientes'!$M608,Inventario!$A$2:$M$21,4,FALSE))</f>
        <v>Cobo Medical</v>
      </c>
      <c r="Q608" s="100" t="str">
        <f>IF(ISERROR(VLOOKUP('Salidas Pacientes'!$M608,Inventario!$A$2:$M$21,5,FALSE)),"",VLOOKUP('Salidas Pacientes'!$M608,Inventario!$A$2:$M$21,5,FALSE))</f>
        <v>Pfizer</v>
      </c>
      <c r="R608" s="17" t="str">
        <f>IF(ISERROR(VLOOKUP('Salidas Pacientes'!$M608,Inventario!$A$2:$M$21,6,FALSE)),"",VLOOKUP('Salidas Pacientes'!$M608,Inventario!$A$2:$M$21,6,FALSE))</f>
        <v>3904</v>
      </c>
      <c r="S608" s="101" t="s">
        <v>173</v>
      </c>
      <c r="T608" s="102">
        <f>IF(ISERROR(VLOOKUP('Salidas Pacientes'!$S608,Entradas!$H$1:$I$412,2,FALSE)),"",VLOOKUP('Salidas Pacientes'!$S608,Entradas!$H$1:$I$412,2,FALSE))</f>
        <v>45077</v>
      </c>
      <c r="U608" s="98"/>
      <c r="V608" s="98">
        <v>1</v>
      </c>
      <c r="W608" s="105"/>
    </row>
    <row r="609" spans="1:23" ht="15.75" hidden="1" customHeight="1" outlineLevel="1">
      <c r="A609" s="95">
        <v>44695</v>
      </c>
      <c r="B609" s="95" t="s">
        <v>276</v>
      </c>
      <c r="C609" s="98">
        <v>1110304397</v>
      </c>
      <c r="D609" s="17" t="str">
        <f>IF(ISERROR(VLOOKUP('Salidas Pacientes'!$C609,'BD Pacientes'!$A:I,2,FALSE)),"",VLOOKUP('Salidas Pacientes'!$C609,'BD Pacientes'!$A:I,2,FALSE))</f>
        <v>RC</v>
      </c>
      <c r="E609" s="16" t="str">
        <f>IF(ISERROR(VLOOKUP('Salidas Pacientes'!$C609,'BD Pacientes'!$A:I,3,FALSE)),"",VLOOKUP('Salidas Pacientes'!$C609,'BD Pacientes'!$A:I,3,FALSE))</f>
        <v>MARIANA HENAO MONTOYA</v>
      </c>
      <c r="F609" s="17" t="str">
        <f>IF(ISERROR(VLOOKUP('Salidas Pacientes'!$C609,'BD Pacientes'!$A:I,4,FALSE)),"",VLOOKUP('Salidas Pacientes'!$C609,'BD Pacientes'!$A:I,4,FALSE))</f>
        <v>F</v>
      </c>
      <c r="G609" s="95">
        <f>IF(ISERROR(VLOOKUP('Salidas Pacientes'!$C609,'BD Pacientes'!$A:I,5,FALSE)),"",VLOOKUP('Salidas Pacientes'!$C609,'BD Pacientes'!$A:I,5,FALSE))</f>
        <v>0</v>
      </c>
      <c r="H609" s="95" t="str">
        <f t="shared" ca="1" si="0"/>
        <v>123 año, 7 mes</v>
      </c>
      <c r="I609" s="97" t="str">
        <f>IF(ISERROR(VLOOKUP('Salidas Pacientes'!$C609,'BD Pacientes'!$A:$I,6,FALSE)),"",VLOOKUP('Salidas Pacientes'!$C609,'BD Pacientes'!$A:$I,6,FALSE))</f>
        <v>CRA 32 DIAG 62A-47 PALMIRA</v>
      </c>
      <c r="J609" s="98">
        <f>IF(ISERROR(VLOOKUP('Salidas Pacientes'!$C609,'BD Pacientes'!$A:$I,7,FALSE)),"",VLOOKUP('Salidas Pacientes'!$C609,'BD Pacientes'!$A:$I,7,FALSE))</f>
        <v>0</v>
      </c>
      <c r="K609" s="99">
        <f>IF(ISERROR(VLOOKUP('Salidas Pacientes'!$C609,'BD Pacientes'!$A:$I,8,FALSE)),"",VLOOKUP('Salidas Pacientes'!$C609,'BD Pacientes'!$A:$I,8,FALSE))</f>
        <v>0</v>
      </c>
      <c r="L609" s="17">
        <f>IF(ISERROR(VLOOKUP('Salidas Pacientes'!$C609,'BD Pacientes'!$A:$I,9,FALSE)),"",VLOOKUP('Salidas Pacientes'!$C609,'BD Pacientes'!$A:$I,9,FALSE))</f>
        <v>0</v>
      </c>
      <c r="M609" s="17" t="s">
        <v>89</v>
      </c>
      <c r="N609" s="16" t="str">
        <f>IF(ISERROR(VLOOKUP('Salidas Pacientes'!$M609,Inventario!$A$2:$M$21,2,FALSE)),"",VLOOKUP('Salidas Pacientes'!$M609,Inventario!$A$2:$M$21,2,FALSE))</f>
        <v>Fluquadri</v>
      </c>
      <c r="O609" s="16" t="str">
        <f>IF(ISERROR(VLOOKUP('Salidas Pacientes'!$M609,Inventario!$A$2:$M$21,3,FALSE)),"",VLOOKUP('Salidas Pacientes'!$M609,Inventario!$A$2:$M$21,3,FALSE))</f>
        <v>Influenza</v>
      </c>
      <c r="P609" s="100" t="str">
        <f>IF(ISERROR(VLOOKUP('Salidas Pacientes'!$M609,Inventario!$A$2:$M$21,4,FALSE)),"",VLOOKUP('Salidas Pacientes'!$M609,Inventario!$A$2:$M$21,4,FALSE))</f>
        <v>IPS FARALLONES</v>
      </c>
      <c r="Q609" s="100" t="str">
        <f>IF(ISERROR(VLOOKUP('Salidas Pacientes'!$M609,Inventario!$A$2:$M$21,5,FALSE)),"",VLOOKUP('Salidas Pacientes'!$M609,Inventario!$A$2:$M$21,5,FALSE))</f>
        <v>Sanofi</v>
      </c>
      <c r="R609" s="17" t="str">
        <f>IF(ISERROR(VLOOKUP('Salidas Pacientes'!$M609,Inventario!$A$2:$M$21,6,FALSE)),"",VLOOKUP('Salidas Pacientes'!$M609,Inventario!$A$2:$M$21,6,FALSE))</f>
        <v>164992</v>
      </c>
      <c r="S609" s="101" t="s">
        <v>292</v>
      </c>
      <c r="T609" s="102" t="str">
        <f>IF(ISERROR(VLOOKUP('Salidas Pacientes'!$S609,Entradas!$H$1:$I$412,2,FALSE)),"",VLOOKUP('Salidas Pacientes'!$S609,Entradas!$H$1:$I$412,2,FALSE))</f>
        <v/>
      </c>
      <c r="U609" s="98"/>
      <c r="V609" s="98">
        <v>1</v>
      </c>
      <c r="W609" s="105"/>
    </row>
    <row r="610" spans="1:23" ht="15.75" hidden="1" customHeight="1" outlineLevel="1">
      <c r="A610" s="95">
        <v>44695</v>
      </c>
      <c r="B610" s="95" t="s">
        <v>276</v>
      </c>
      <c r="C610" s="98">
        <v>1110304397</v>
      </c>
      <c r="D610" s="17" t="str">
        <f>IF(ISERROR(VLOOKUP('Salidas Pacientes'!$C610,'BD Pacientes'!$A:I,2,FALSE)),"",VLOOKUP('Salidas Pacientes'!$C610,'BD Pacientes'!$A:I,2,FALSE))</f>
        <v>RC</v>
      </c>
      <c r="E610" s="16" t="str">
        <f>IF(ISERROR(VLOOKUP('Salidas Pacientes'!$C610,'BD Pacientes'!$A:I,3,FALSE)),"",VLOOKUP('Salidas Pacientes'!$C610,'BD Pacientes'!$A:I,3,FALSE))</f>
        <v>MARIANA HENAO MONTOYA</v>
      </c>
      <c r="F610" s="17" t="str">
        <f>IF(ISERROR(VLOOKUP('Salidas Pacientes'!$C610,'BD Pacientes'!$A:I,4,FALSE)),"",VLOOKUP('Salidas Pacientes'!$C610,'BD Pacientes'!$A:I,4,FALSE))</f>
        <v>F</v>
      </c>
      <c r="G610" s="95">
        <f>IF(ISERROR(VLOOKUP('Salidas Pacientes'!$C610,'BD Pacientes'!$A:I,5,FALSE)),"",VLOOKUP('Salidas Pacientes'!$C610,'BD Pacientes'!$A:I,5,FALSE))</f>
        <v>0</v>
      </c>
      <c r="H610" s="95" t="str">
        <f t="shared" ca="1" si="0"/>
        <v>123 año, 7 mes</v>
      </c>
      <c r="I610" s="97" t="str">
        <f>IF(ISERROR(VLOOKUP('Salidas Pacientes'!$C610,'BD Pacientes'!$A:$I,6,FALSE)),"",VLOOKUP('Salidas Pacientes'!$C610,'BD Pacientes'!$A:$I,6,FALSE))</f>
        <v>CRA 32 DIAG 62A-47 PALMIRA</v>
      </c>
      <c r="J610" s="98">
        <f>IF(ISERROR(VLOOKUP('Salidas Pacientes'!$C610,'BD Pacientes'!$A:$I,7,FALSE)),"",VLOOKUP('Salidas Pacientes'!$C610,'BD Pacientes'!$A:$I,7,FALSE))</f>
        <v>0</v>
      </c>
      <c r="K610" s="99">
        <f>IF(ISERROR(VLOOKUP('Salidas Pacientes'!$C610,'BD Pacientes'!$A:$I,8,FALSE)),"",VLOOKUP('Salidas Pacientes'!$C610,'BD Pacientes'!$A:$I,8,FALSE))</f>
        <v>0</v>
      </c>
      <c r="L610" s="17">
        <f>IF(ISERROR(VLOOKUP('Salidas Pacientes'!$C610,'BD Pacientes'!$A:$I,9,FALSE)),"",VLOOKUP('Salidas Pacientes'!$C610,'BD Pacientes'!$A:$I,9,FALSE))</f>
        <v>0</v>
      </c>
      <c r="M610" s="17" t="s">
        <v>89</v>
      </c>
      <c r="N610" s="16" t="str">
        <f>IF(ISERROR(VLOOKUP('Salidas Pacientes'!$M610,Inventario!$A$2:$M$21,2,FALSE)),"",VLOOKUP('Salidas Pacientes'!$M610,Inventario!$A$2:$M$21,2,FALSE))</f>
        <v>Fluquadri</v>
      </c>
      <c r="O610" s="16" t="str">
        <f>IF(ISERROR(VLOOKUP('Salidas Pacientes'!$M610,Inventario!$A$2:$M$21,3,FALSE)),"",VLOOKUP('Salidas Pacientes'!$M610,Inventario!$A$2:$M$21,3,FALSE))</f>
        <v>Influenza</v>
      </c>
      <c r="P610" s="100" t="str">
        <f>IF(ISERROR(VLOOKUP('Salidas Pacientes'!$M610,Inventario!$A$2:$M$21,4,FALSE)),"",VLOOKUP('Salidas Pacientes'!$M610,Inventario!$A$2:$M$21,4,FALSE))</f>
        <v>IPS FARALLONES</v>
      </c>
      <c r="Q610" s="100" t="str">
        <f>IF(ISERROR(VLOOKUP('Salidas Pacientes'!$M610,Inventario!$A$2:$M$21,5,FALSE)),"",VLOOKUP('Salidas Pacientes'!$M610,Inventario!$A$2:$M$21,5,FALSE))</f>
        <v>Sanofi</v>
      </c>
      <c r="R610" s="17" t="str">
        <f>IF(ISERROR(VLOOKUP('Salidas Pacientes'!$M610,Inventario!$A$2:$M$21,6,FALSE)),"",VLOOKUP('Salidas Pacientes'!$M610,Inventario!$A$2:$M$21,6,FALSE))</f>
        <v>164992</v>
      </c>
      <c r="S610" s="101" t="s">
        <v>292</v>
      </c>
      <c r="T610" s="102" t="str">
        <f>IF(ISERROR(VLOOKUP('Salidas Pacientes'!$S610,Entradas!$H$1:$I$412,2,FALSE)),"",VLOOKUP('Salidas Pacientes'!$S610,Entradas!$H$1:$I$412,2,FALSE))</f>
        <v/>
      </c>
      <c r="U610" s="98"/>
      <c r="V610" s="98">
        <v>1</v>
      </c>
      <c r="W610" s="105"/>
    </row>
    <row r="611" spans="1:23" ht="15.75" hidden="1" customHeight="1" outlineLevel="1">
      <c r="A611" s="95">
        <v>44695</v>
      </c>
      <c r="B611" s="95" t="s">
        <v>276</v>
      </c>
      <c r="C611" s="98">
        <v>1114249477</v>
      </c>
      <c r="D611" s="17" t="str">
        <f>IF(ISERROR(VLOOKUP('Salidas Pacientes'!$C611,'BD Pacientes'!$A:I,2,FALSE)),"",VLOOKUP('Salidas Pacientes'!$C611,'BD Pacientes'!$A:I,2,FALSE))</f>
        <v>RC</v>
      </c>
      <c r="E611" s="16" t="str">
        <f>IF(ISERROR(VLOOKUP('Salidas Pacientes'!$C611,'BD Pacientes'!$A:I,3,FALSE)),"",VLOOKUP('Salidas Pacientes'!$C611,'BD Pacientes'!$A:I,3,FALSE))</f>
        <v>JUAN MARTIN ORDOÑEZ AMAYA</v>
      </c>
      <c r="F611" s="17" t="str">
        <f>IF(ISERROR(VLOOKUP('Salidas Pacientes'!$C611,'BD Pacientes'!$A:I,4,FALSE)),"",VLOOKUP('Salidas Pacientes'!$C611,'BD Pacientes'!$A:I,4,FALSE))</f>
        <v>M</v>
      </c>
      <c r="G611" s="95">
        <f>IF(ISERROR(VLOOKUP('Salidas Pacientes'!$C611,'BD Pacientes'!$A:I,5,FALSE)),"",VLOOKUP('Salidas Pacientes'!$C611,'BD Pacientes'!$A:I,5,FALSE))</f>
        <v>0</v>
      </c>
      <c r="H611" s="95" t="str">
        <f t="shared" ca="1" si="0"/>
        <v>123 año, 7 mes</v>
      </c>
      <c r="I611" s="97" t="str">
        <f>IF(ISERROR(VLOOKUP('Salidas Pacientes'!$C611,'BD Pacientes'!$A:$I,6,FALSE)),"",VLOOKUP('Salidas Pacientes'!$C611,'BD Pacientes'!$A:$I,6,FALSE))</f>
        <v>CALLE 40 A #42-33 PALMIRA</v>
      </c>
      <c r="J611" s="98">
        <f>IF(ISERROR(VLOOKUP('Salidas Pacientes'!$C611,'BD Pacientes'!$A:$I,7,FALSE)),"",VLOOKUP('Salidas Pacientes'!$C611,'BD Pacientes'!$A:$I,7,FALSE))</f>
        <v>0</v>
      </c>
      <c r="K611" s="99">
        <f>IF(ISERROR(VLOOKUP('Salidas Pacientes'!$C611,'BD Pacientes'!$A:$I,8,FALSE)),"",VLOOKUP('Salidas Pacientes'!$C611,'BD Pacientes'!$A:$I,8,FALSE))</f>
        <v>0</v>
      </c>
      <c r="L611" s="17">
        <f>IF(ISERROR(VLOOKUP('Salidas Pacientes'!$C611,'BD Pacientes'!$A:$I,9,FALSE)),"",VLOOKUP('Salidas Pacientes'!$C611,'BD Pacientes'!$A:$I,9,FALSE))</f>
        <v>0</v>
      </c>
      <c r="M611" s="17" t="s">
        <v>54</v>
      </c>
      <c r="N611" s="16" t="str">
        <f>IF(ISERROR(VLOOKUP('Salidas Pacientes'!$M611,Inventario!$A$2:$M$21,2,FALSE)),"",VLOOKUP('Salidas Pacientes'!$M611,Inventario!$A$2:$M$21,2,FALSE))</f>
        <v>Prevenar</v>
      </c>
      <c r="O611" s="16" t="str">
        <f>IF(ISERROR(VLOOKUP('Salidas Pacientes'!$M611,Inventario!$A$2:$M$21,3,FALSE)),"",VLOOKUP('Salidas Pacientes'!$M611,Inventario!$A$2:$M$21,3,FALSE))</f>
        <v>Neumococo 13V</v>
      </c>
      <c r="P611" s="100" t="str">
        <f>IF(ISERROR(VLOOKUP('Salidas Pacientes'!$M611,Inventario!$A$2:$M$21,4,FALSE)),"",VLOOKUP('Salidas Pacientes'!$M611,Inventario!$A$2:$M$21,4,FALSE))</f>
        <v>Cobo Medical</v>
      </c>
      <c r="Q611" s="100" t="str">
        <f>IF(ISERROR(VLOOKUP('Salidas Pacientes'!$M611,Inventario!$A$2:$M$21,5,FALSE)),"",VLOOKUP('Salidas Pacientes'!$M611,Inventario!$A$2:$M$21,5,FALSE))</f>
        <v>Pfizer</v>
      </c>
      <c r="R611" s="17" t="str">
        <f>IF(ISERROR(VLOOKUP('Salidas Pacientes'!$M611,Inventario!$A$2:$M$21,6,FALSE)),"",VLOOKUP('Salidas Pacientes'!$M611,Inventario!$A$2:$M$21,6,FALSE))</f>
        <v>2156</v>
      </c>
      <c r="S611" s="101" t="s">
        <v>192</v>
      </c>
      <c r="T611" s="102">
        <f>IF(ISERROR(VLOOKUP('Salidas Pacientes'!$S611,Entradas!$H$1:$I$412,2,FALSE)),"",VLOOKUP('Salidas Pacientes'!$S611,Entradas!$H$1:$I$412,2,FALSE))</f>
        <v>45199</v>
      </c>
      <c r="U611" s="98"/>
      <c r="V611" s="98">
        <v>1</v>
      </c>
      <c r="W611" s="105"/>
    </row>
    <row r="612" spans="1:23" ht="15.75" hidden="1" customHeight="1" outlineLevel="1">
      <c r="A612" s="95">
        <v>44695</v>
      </c>
      <c r="B612" s="95" t="s">
        <v>276</v>
      </c>
      <c r="C612" s="98">
        <v>1114249477</v>
      </c>
      <c r="D612" s="17" t="str">
        <f>IF(ISERROR(VLOOKUP('Salidas Pacientes'!$C612,'BD Pacientes'!$A:I,2,FALSE)),"",VLOOKUP('Salidas Pacientes'!$C612,'BD Pacientes'!$A:I,2,FALSE))</f>
        <v>RC</v>
      </c>
      <c r="E612" s="16" t="str">
        <f>IF(ISERROR(VLOOKUP('Salidas Pacientes'!$C612,'BD Pacientes'!$A:I,3,FALSE)),"",VLOOKUP('Salidas Pacientes'!$C612,'BD Pacientes'!$A:I,3,FALSE))</f>
        <v>JUAN MARTIN ORDOÑEZ AMAYA</v>
      </c>
      <c r="F612" s="17" t="str">
        <f>IF(ISERROR(VLOOKUP('Salidas Pacientes'!$C612,'BD Pacientes'!$A:I,4,FALSE)),"",VLOOKUP('Salidas Pacientes'!$C612,'BD Pacientes'!$A:I,4,FALSE))</f>
        <v>M</v>
      </c>
      <c r="G612" s="95">
        <f>IF(ISERROR(VLOOKUP('Salidas Pacientes'!$C612,'BD Pacientes'!$A:I,5,FALSE)),"",VLOOKUP('Salidas Pacientes'!$C612,'BD Pacientes'!$A:I,5,FALSE))</f>
        <v>0</v>
      </c>
      <c r="H612" s="95" t="str">
        <f t="shared" ca="1" si="0"/>
        <v>123 año, 7 mes</v>
      </c>
      <c r="I612" s="97" t="str">
        <f>IF(ISERROR(VLOOKUP('Salidas Pacientes'!$C612,'BD Pacientes'!$A:$I,6,FALSE)),"",VLOOKUP('Salidas Pacientes'!$C612,'BD Pacientes'!$A:$I,6,FALSE))</f>
        <v>CALLE 40 A #42-33 PALMIRA</v>
      </c>
      <c r="J612" s="98">
        <f>IF(ISERROR(VLOOKUP('Salidas Pacientes'!$C612,'BD Pacientes'!$A:$I,7,FALSE)),"",VLOOKUP('Salidas Pacientes'!$C612,'BD Pacientes'!$A:$I,7,FALSE))</f>
        <v>0</v>
      </c>
      <c r="K612" s="99">
        <f>IF(ISERROR(VLOOKUP('Salidas Pacientes'!$C612,'BD Pacientes'!$A:$I,8,FALSE)),"",VLOOKUP('Salidas Pacientes'!$C612,'BD Pacientes'!$A:$I,8,FALSE))</f>
        <v>0</v>
      </c>
      <c r="L612" s="17">
        <f>IF(ISERROR(VLOOKUP('Salidas Pacientes'!$C612,'BD Pacientes'!$A:$I,9,FALSE)),"",VLOOKUP('Salidas Pacientes'!$C612,'BD Pacientes'!$A:$I,9,FALSE))</f>
        <v>0</v>
      </c>
      <c r="M612" s="17" t="s">
        <v>54</v>
      </c>
      <c r="N612" s="16" t="str">
        <f>IF(ISERROR(VLOOKUP('Salidas Pacientes'!$M612,Inventario!$A$2:$M$21,2,FALSE)),"",VLOOKUP('Salidas Pacientes'!$M612,Inventario!$A$2:$M$21,2,FALSE))</f>
        <v>Prevenar</v>
      </c>
      <c r="O612" s="16" t="str">
        <f>IF(ISERROR(VLOOKUP('Salidas Pacientes'!$M612,Inventario!$A$2:$M$21,3,FALSE)),"",VLOOKUP('Salidas Pacientes'!$M612,Inventario!$A$2:$M$21,3,FALSE))</f>
        <v>Neumococo 13V</v>
      </c>
      <c r="P612" s="100" t="str">
        <f>IF(ISERROR(VLOOKUP('Salidas Pacientes'!$M612,Inventario!$A$2:$M$21,4,FALSE)),"",VLOOKUP('Salidas Pacientes'!$M612,Inventario!$A$2:$M$21,4,FALSE))</f>
        <v>Cobo Medical</v>
      </c>
      <c r="Q612" s="100" t="str">
        <f>IF(ISERROR(VLOOKUP('Salidas Pacientes'!$M612,Inventario!$A$2:$M$21,5,FALSE)),"",VLOOKUP('Salidas Pacientes'!$M612,Inventario!$A$2:$M$21,5,FALSE))</f>
        <v>Pfizer</v>
      </c>
      <c r="R612" s="17" t="str">
        <f>IF(ISERROR(VLOOKUP('Salidas Pacientes'!$M612,Inventario!$A$2:$M$21,6,FALSE)),"",VLOOKUP('Salidas Pacientes'!$M612,Inventario!$A$2:$M$21,6,FALSE))</f>
        <v>2156</v>
      </c>
      <c r="S612" s="101" t="s">
        <v>192</v>
      </c>
      <c r="T612" s="102">
        <f>IF(ISERROR(VLOOKUP('Salidas Pacientes'!$S612,Entradas!$H$1:$I$412,2,FALSE)),"",VLOOKUP('Salidas Pacientes'!$S612,Entradas!$H$1:$I$412,2,FALSE))</f>
        <v>45199</v>
      </c>
      <c r="U612" s="98"/>
      <c r="V612" s="98">
        <v>1</v>
      </c>
      <c r="W612" s="105"/>
    </row>
    <row r="613" spans="1:23" ht="15.75" hidden="1" customHeight="1" outlineLevel="1">
      <c r="A613" s="95">
        <v>44695</v>
      </c>
      <c r="B613" s="95" t="s">
        <v>276</v>
      </c>
      <c r="C613" s="98">
        <v>1232799224</v>
      </c>
      <c r="D613" s="17" t="str">
        <f>IF(ISERROR(VLOOKUP('Salidas Pacientes'!$C613,'BD Pacientes'!$A:I,2,FALSE)),"",VLOOKUP('Salidas Pacientes'!$C613,'BD Pacientes'!$A:I,2,FALSE))</f>
        <v>RC</v>
      </c>
      <c r="E613" s="16" t="str">
        <f>IF(ISERROR(VLOOKUP('Salidas Pacientes'!$C613,'BD Pacientes'!$A:I,3,FALSE)),"",VLOOKUP('Salidas Pacientes'!$C613,'BD Pacientes'!$A:I,3,FALSE))</f>
        <v>JUAN DIEGO LONDOÑO CARMONA</v>
      </c>
      <c r="F613" s="17" t="str">
        <f>IF(ISERROR(VLOOKUP('Salidas Pacientes'!$C613,'BD Pacientes'!$A:I,4,FALSE)),"",VLOOKUP('Salidas Pacientes'!$C613,'BD Pacientes'!$A:I,4,FALSE))</f>
        <v>M</v>
      </c>
      <c r="G613" s="95">
        <f>IF(ISERROR(VLOOKUP('Salidas Pacientes'!$C613,'BD Pacientes'!$A:I,5,FALSE)),"",VLOOKUP('Salidas Pacientes'!$C613,'BD Pacientes'!$A:I,5,FALSE))</f>
        <v>0</v>
      </c>
      <c r="H613" s="95" t="str">
        <f t="shared" ca="1" si="0"/>
        <v>123 año, 7 mes</v>
      </c>
      <c r="I613" s="97" t="str">
        <f>IF(ISERROR(VLOOKUP('Salidas Pacientes'!$C613,'BD Pacientes'!$A:$I,6,FALSE)),"",VLOOKUP('Salidas Pacientes'!$C613,'BD Pacientes'!$A:$I,6,FALSE))</f>
        <v>CRA 68 #13B-61</v>
      </c>
      <c r="J613" s="98">
        <f>IF(ISERROR(VLOOKUP('Salidas Pacientes'!$C613,'BD Pacientes'!$A:$I,7,FALSE)),"",VLOOKUP('Salidas Pacientes'!$C613,'BD Pacientes'!$A:$I,7,FALSE))</f>
        <v>0</v>
      </c>
      <c r="K613" s="99">
        <f>IF(ISERROR(VLOOKUP('Salidas Pacientes'!$C613,'BD Pacientes'!$A:$I,8,FALSE)),"",VLOOKUP('Salidas Pacientes'!$C613,'BD Pacientes'!$A:$I,8,FALSE))</f>
        <v>0</v>
      </c>
      <c r="L613" s="17">
        <f>IF(ISERROR(VLOOKUP('Salidas Pacientes'!$C613,'BD Pacientes'!$A:$I,9,FALSE)),"",VLOOKUP('Salidas Pacientes'!$C613,'BD Pacientes'!$A:$I,9,FALSE))</f>
        <v>0</v>
      </c>
      <c r="M613" s="17" t="s">
        <v>148</v>
      </c>
      <c r="N613" s="16" t="str">
        <f>IF(ISERROR(VLOOKUP('Salidas Pacientes'!$M613,Inventario!$A$2:$M$21,2,FALSE)),"",VLOOKUP('Salidas Pacientes'!$M613,Inventario!$A$2:$M$21,2,FALSE))</f>
        <v xml:space="preserve">Tetraxim </v>
      </c>
      <c r="O613" s="16" t="str">
        <f>IF(ISERROR(VLOOKUP('Salidas Pacientes'!$M613,Inventario!$A$2:$M$21,3,FALSE)),"",VLOOKUP('Salidas Pacientes'!$M613,Inventario!$A$2:$M$21,3,FALSE))</f>
        <v>Difteria-Tosferina, tetano DPT</v>
      </c>
      <c r="P613" s="100" t="str">
        <f>IF(ISERROR(VLOOKUP('Salidas Pacientes'!$M613,Inventario!$A$2:$M$21,4,FALSE)),"",VLOOKUP('Salidas Pacientes'!$M613,Inventario!$A$2:$M$21,4,FALSE))</f>
        <v>IPS FARALLONES</v>
      </c>
      <c r="Q613" s="100" t="str">
        <f>IF(ISERROR(VLOOKUP('Salidas Pacientes'!$M613,Inventario!$A$2:$M$21,5,FALSE)),"",VLOOKUP('Salidas Pacientes'!$M613,Inventario!$A$2:$M$21,5,FALSE))</f>
        <v>Sanofi</v>
      </c>
      <c r="R613" s="17" t="str">
        <f>IF(ISERROR(VLOOKUP('Salidas Pacientes'!$M613,Inventario!$A$2:$M$21,6,FALSE)),"",VLOOKUP('Salidas Pacientes'!$M613,Inventario!$A$2:$M$21,6,FALSE))</f>
        <v>3300</v>
      </c>
      <c r="S613" s="101" t="s">
        <v>187</v>
      </c>
      <c r="T613" s="102">
        <f>IF(ISERROR(VLOOKUP('Salidas Pacientes'!$S613,Entradas!$H$1:$I$412,2,FALSE)),"",VLOOKUP('Salidas Pacientes'!$S613,Entradas!$H$1:$I$412,2,FALSE))</f>
        <v>44985</v>
      </c>
      <c r="U613" s="98"/>
      <c r="V613" s="98">
        <v>1</v>
      </c>
      <c r="W613" s="105"/>
    </row>
    <row r="614" spans="1:23" ht="15.75" hidden="1" customHeight="1" outlineLevel="1">
      <c r="A614" s="95">
        <v>44695</v>
      </c>
      <c r="B614" s="95" t="s">
        <v>276</v>
      </c>
      <c r="C614" s="98">
        <v>1232799224</v>
      </c>
      <c r="D614" s="17" t="str">
        <f>IF(ISERROR(VLOOKUP('Salidas Pacientes'!$C614,'BD Pacientes'!$A:I,2,FALSE)),"",VLOOKUP('Salidas Pacientes'!$C614,'BD Pacientes'!$A:I,2,FALSE))</f>
        <v>RC</v>
      </c>
      <c r="E614" s="16" t="str">
        <f>IF(ISERROR(VLOOKUP('Salidas Pacientes'!$C614,'BD Pacientes'!$A:I,3,FALSE)),"",VLOOKUP('Salidas Pacientes'!$C614,'BD Pacientes'!$A:I,3,FALSE))</f>
        <v>JUAN DIEGO LONDOÑO CARMONA</v>
      </c>
      <c r="F614" s="17" t="str">
        <f>IF(ISERROR(VLOOKUP('Salidas Pacientes'!$C614,'BD Pacientes'!$A:I,4,FALSE)),"",VLOOKUP('Salidas Pacientes'!$C614,'BD Pacientes'!$A:I,4,FALSE))</f>
        <v>M</v>
      </c>
      <c r="G614" s="95">
        <f>IF(ISERROR(VLOOKUP('Salidas Pacientes'!$C614,'BD Pacientes'!$A:I,5,FALSE)),"",VLOOKUP('Salidas Pacientes'!$C614,'BD Pacientes'!$A:I,5,FALSE))</f>
        <v>0</v>
      </c>
      <c r="H614" s="95" t="str">
        <f t="shared" ca="1" si="0"/>
        <v>123 año, 7 mes</v>
      </c>
      <c r="I614" s="97" t="str">
        <f>IF(ISERROR(VLOOKUP('Salidas Pacientes'!$C614,'BD Pacientes'!$A:$I,6,FALSE)),"",VLOOKUP('Salidas Pacientes'!$C614,'BD Pacientes'!$A:$I,6,FALSE))</f>
        <v>CRA 68 #13B-61</v>
      </c>
      <c r="J614" s="98">
        <f>IF(ISERROR(VLOOKUP('Salidas Pacientes'!$C614,'BD Pacientes'!$A:$I,7,FALSE)),"",VLOOKUP('Salidas Pacientes'!$C614,'BD Pacientes'!$A:$I,7,FALSE))</f>
        <v>0</v>
      </c>
      <c r="K614" s="99">
        <f>IF(ISERROR(VLOOKUP('Salidas Pacientes'!$C614,'BD Pacientes'!$A:$I,8,FALSE)),"",VLOOKUP('Salidas Pacientes'!$C614,'BD Pacientes'!$A:$I,8,FALSE))</f>
        <v>0</v>
      </c>
      <c r="L614" s="17">
        <f>IF(ISERROR(VLOOKUP('Salidas Pacientes'!$C614,'BD Pacientes'!$A:$I,9,FALSE)),"",VLOOKUP('Salidas Pacientes'!$C614,'BD Pacientes'!$A:$I,9,FALSE))</f>
        <v>0</v>
      </c>
      <c r="M614" s="17" t="s">
        <v>58</v>
      </c>
      <c r="N614" s="16" t="str">
        <f>IF(ISERROR(VLOOKUP('Salidas Pacientes'!$M614,Inventario!$A$2:$M$21,2,FALSE)),"",VLOOKUP('Salidas Pacientes'!$M614,Inventario!$A$2:$M$21,2,FALSE))</f>
        <v>Proquad</v>
      </c>
      <c r="O614" s="16" t="str">
        <f>IF(ISERROR(VLOOKUP('Salidas Pacientes'!$M614,Inventario!$A$2:$M$21,3,FALSE)),"",VLOOKUP('Salidas Pacientes'!$M614,Inventario!$A$2:$M$21,3,FALSE))</f>
        <v>Sarampion + Rubeola + parotiditis + varicela</v>
      </c>
      <c r="P614" s="100" t="str">
        <f>IF(ISERROR(VLOOKUP('Salidas Pacientes'!$M614,Inventario!$A$2:$M$21,4,FALSE)),"",VLOOKUP('Salidas Pacientes'!$M614,Inventario!$A$2:$M$21,4,FALSE))</f>
        <v>IPS FARALLONES</v>
      </c>
      <c r="Q614" s="100" t="str">
        <f>IF(ISERROR(VLOOKUP('Salidas Pacientes'!$M614,Inventario!$A$2:$M$21,5,FALSE)),"",VLOOKUP('Salidas Pacientes'!$M614,Inventario!$A$2:$M$21,5,FALSE))</f>
        <v>Merck</v>
      </c>
      <c r="R614" s="17" t="str">
        <f>IF(ISERROR(VLOOKUP('Salidas Pacientes'!$M614,Inventario!$A$2:$M$21,6,FALSE)),"",VLOOKUP('Salidas Pacientes'!$M614,Inventario!$A$2:$M$21,6,FALSE))</f>
        <v>4200</v>
      </c>
      <c r="S614" s="101" t="s">
        <v>190</v>
      </c>
      <c r="T614" s="102">
        <f>IF(ISERROR(VLOOKUP('Salidas Pacientes'!$S614,Entradas!$H$1:$I$412,2,FALSE)),"",VLOOKUP('Salidas Pacientes'!$S614,Entradas!$H$1:$I$412,2,FALSE))</f>
        <v>44957</v>
      </c>
      <c r="U614" s="98"/>
      <c r="V614" s="98">
        <v>1</v>
      </c>
      <c r="W614" s="105"/>
    </row>
    <row r="615" spans="1:23" ht="15.75" hidden="1" customHeight="1" outlineLevel="1">
      <c r="A615" s="95">
        <v>44695</v>
      </c>
      <c r="B615" s="95" t="s">
        <v>276</v>
      </c>
      <c r="C615" s="98">
        <v>1232799224</v>
      </c>
      <c r="D615" s="17" t="str">
        <f>IF(ISERROR(VLOOKUP('Salidas Pacientes'!$C615,'BD Pacientes'!$A:I,2,FALSE)),"",VLOOKUP('Salidas Pacientes'!$C615,'BD Pacientes'!$A:I,2,FALSE))</f>
        <v>RC</v>
      </c>
      <c r="E615" s="16" t="str">
        <f>IF(ISERROR(VLOOKUP('Salidas Pacientes'!$C615,'BD Pacientes'!$A:I,3,FALSE)),"",VLOOKUP('Salidas Pacientes'!$C615,'BD Pacientes'!$A:I,3,FALSE))</f>
        <v>JUAN DIEGO LONDOÑO CARMONA</v>
      </c>
      <c r="F615" s="17" t="str">
        <f>IF(ISERROR(VLOOKUP('Salidas Pacientes'!$C615,'BD Pacientes'!$A:I,4,FALSE)),"",VLOOKUP('Salidas Pacientes'!$C615,'BD Pacientes'!$A:I,4,FALSE))</f>
        <v>M</v>
      </c>
      <c r="G615" s="95">
        <f>IF(ISERROR(VLOOKUP('Salidas Pacientes'!$C615,'BD Pacientes'!$A:I,5,FALSE)),"",VLOOKUP('Salidas Pacientes'!$C615,'BD Pacientes'!$A:I,5,FALSE))</f>
        <v>0</v>
      </c>
      <c r="H615" s="95" t="str">
        <f t="shared" ca="1" si="0"/>
        <v>123 año, 7 mes</v>
      </c>
      <c r="I615" s="97" t="str">
        <f>IF(ISERROR(VLOOKUP('Salidas Pacientes'!$C615,'BD Pacientes'!$A:$I,6,FALSE)),"",VLOOKUP('Salidas Pacientes'!$C615,'BD Pacientes'!$A:$I,6,FALSE))</f>
        <v>CRA 68 #13B-61</v>
      </c>
      <c r="J615" s="98">
        <f>IF(ISERROR(VLOOKUP('Salidas Pacientes'!$C615,'BD Pacientes'!$A:$I,7,FALSE)),"",VLOOKUP('Salidas Pacientes'!$C615,'BD Pacientes'!$A:$I,7,FALSE))</f>
        <v>0</v>
      </c>
      <c r="K615" s="99">
        <f>IF(ISERROR(VLOOKUP('Salidas Pacientes'!$C615,'BD Pacientes'!$A:$I,8,FALSE)),"",VLOOKUP('Salidas Pacientes'!$C615,'BD Pacientes'!$A:$I,8,FALSE))</f>
        <v>0</v>
      </c>
      <c r="L615" s="17">
        <f>IF(ISERROR(VLOOKUP('Salidas Pacientes'!$C615,'BD Pacientes'!$A:$I,9,FALSE)),"",VLOOKUP('Salidas Pacientes'!$C615,'BD Pacientes'!$A:$I,9,FALSE))</f>
        <v>0</v>
      </c>
      <c r="M615" s="17" t="s">
        <v>148</v>
      </c>
      <c r="N615" s="16" t="str">
        <f>IF(ISERROR(VLOOKUP('Salidas Pacientes'!$M615,Inventario!$A$2:$M$21,2,FALSE)),"",VLOOKUP('Salidas Pacientes'!$M615,Inventario!$A$2:$M$21,2,FALSE))</f>
        <v xml:space="preserve">Tetraxim </v>
      </c>
      <c r="O615" s="16" t="str">
        <f>IF(ISERROR(VLOOKUP('Salidas Pacientes'!$M615,Inventario!$A$2:$M$21,3,FALSE)),"",VLOOKUP('Salidas Pacientes'!$M615,Inventario!$A$2:$M$21,3,FALSE))</f>
        <v>Difteria-Tosferina, tetano DPT</v>
      </c>
      <c r="P615" s="100" t="str">
        <f>IF(ISERROR(VLOOKUP('Salidas Pacientes'!$M615,Inventario!$A$2:$M$21,4,FALSE)),"",VLOOKUP('Salidas Pacientes'!$M615,Inventario!$A$2:$M$21,4,FALSE))</f>
        <v>IPS FARALLONES</v>
      </c>
      <c r="Q615" s="100" t="str">
        <f>IF(ISERROR(VLOOKUP('Salidas Pacientes'!$M615,Inventario!$A$2:$M$21,5,FALSE)),"",VLOOKUP('Salidas Pacientes'!$M615,Inventario!$A$2:$M$21,5,FALSE))</f>
        <v>Sanofi</v>
      </c>
      <c r="R615" s="17" t="str">
        <f>IF(ISERROR(VLOOKUP('Salidas Pacientes'!$M615,Inventario!$A$2:$M$21,6,FALSE)),"",VLOOKUP('Salidas Pacientes'!$M615,Inventario!$A$2:$M$21,6,FALSE))</f>
        <v>3300</v>
      </c>
      <c r="S615" s="101" t="s">
        <v>187</v>
      </c>
      <c r="T615" s="102">
        <f>IF(ISERROR(VLOOKUP('Salidas Pacientes'!$S615,Entradas!$H$1:$I$412,2,FALSE)),"",VLOOKUP('Salidas Pacientes'!$S615,Entradas!$H$1:$I$412,2,FALSE))</f>
        <v>44985</v>
      </c>
      <c r="U615" s="98"/>
      <c r="V615" s="98">
        <v>1</v>
      </c>
      <c r="W615" s="105"/>
    </row>
    <row r="616" spans="1:23" ht="15.75" hidden="1" customHeight="1" outlineLevel="1">
      <c r="A616" s="95">
        <v>44695</v>
      </c>
      <c r="B616" s="95" t="s">
        <v>276</v>
      </c>
      <c r="C616" s="98">
        <v>1232799224</v>
      </c>
      <c r="D616" s="17" t="str">
        <f>IF(ISERROR(VLOOKUP('Salidas Pacientes'!$C616,'BD Pacientes'!$A:I,2,FALSE)),"",VLOOKUP('Salidas Pacientes'!$C616,'BD Pacientes'!$A:I,2,FALSE))</f>
        <v>RC</v>
      </c>
      <c r="E616" s="16" t="str">
        <f>IF(ISERROR(VLOOKUP('Salidas Pacientes'!$C616,'BD Pacientes'!$A:I,3,FALSE)),"",VLOOKUP('Salidas Pacientes'!$C616,'BD Pacientes'!$A:I,3,FALSE))</f>
        <v>JUAN DIEGO LONDOÑO CARMONA</v>
      </c>
      <c r="F616" s="17" t="str">
        <f>IF(ISERROR(VLOOKUP('Salidas Pacientes'!$C616,'BD Pacientes'!$A:I,4,FALSE)),"",VLOOKUP('Salidas Pacientes'!$C616,'BD Pacientes'!$A:I,4,FALSE))</f>
        <v>M</v>
      </c>
      <c r="G616" s="95">
        <f>IF(ISERROR(VLOOKUP('Salidas Pacientes'!$C616,'BD Pacientes'!$A:I,5,FALSE)),"",VLOOKUP('Salidas Pacientes'!$C616,'BD Pacientes'!$A:I,5,FALSE))</f>
        <v>0</v>
      </c>
      <c r="H616" s="95" t="str">
        <f t="shared" ca="1" si="0"/>
        <v>123 año, 7 mes</v>
      </c>
      <c r="I616" s="97" t="str">
        <f>IF(ISERROR(VLOOKUP('Salidas Pacientes'!$C616,'BD Pacientes'!$A:$I,6,FALSE)),"",VLOOKUP('Salidas Pacientes'!$C616,'BD Pacientes'!$A:$I,6,FALSE))</f>
        <v>CRA 68 #13B-61</v>
      </c>
      <c r="J616" s="98">
        <f>IF(ISERROR(VLOOKUP('Salidas Pacientes'!$C616,'BD Pacientes'!$A:$I,7,FALSE)),"",VLOOKUP('Salidas Pacientes'!$C616,'BD Pacientes'!$A:$I,7,FALSE))</f>
        <v>0</v>
      </c>
      <c r="K616" s="99">
        <f>IF(ISERROR(VLOOKUP('Salidas Pacientes'!$C616,'BD Pacientes'!$A:$I,8,FALSE)),"",VLOOKUP('Salidas Pacientes'!$C616,'BD Pacientes'!$A:$I,8,FALSE))</f>
        <v>0</v>
      </c>
      <c r="L616" s="17">
        <f>IF(ISERROR(VLOOKUP('Salidas Pacientes'!$C616,'BD Pacientes'!$A:$I,9,FALSE)),"",VLOOKUP('Salidas Pacientes'!$C616,'BD Pacientes'!$A:$I,9,FALSE))</f>
        <v>0</v>
      </c>
      <c r="M616" s="17" t="s">
        <v>58</v>
      </c>
      <c r="N616" s="16" t="str">
        <f>IF(ISERROR(VLOOKUP('Salidas Pacientes'!$M616,Inventario!$A$2:$M$21,2,FALSE)),"",VLOOKUP('Salidas Pacientes'!$M616,Inventario!$A$2:$M$21,2,FALSE))</f>
        <v>Proquad</v>
      </c>
      <c r="O616" s="16" t="str">
        <f>IF(ISERROR(VLOOKUP('Salidas Pacientes'!$M616,Inventario!$A$2:$M$21,3,FALSE)),"",VLOOKUP('Salidas Pacientes'!$M616,Inventario!$A$2:$M$21,3,FALSE))</f>
        <v>Sarampion + Rubeola + parotiditis + varicela</v>
      </c>
      <c r="P616" s="100" t="str">
        <f>IF(ISERROR(VLOOKUP('Salidas Pacientes'!$M616,Inventario!$A$2:$M$21,4,FALSE)),"",VLOOKUP('Salidas Pacientes'!$M616,Inventario!$A$2:$M$21,4,FALSE))</f>
        <v>IPS FARALLONES</v>
      </c>
      <c r="Q616" s="100" t="str">
        <f>IF(ISERROR(VLOOKUP('Salidas Pacientes'!$M616,Inventario!$A$2:$M$21,5,FALSE)),"",VLOOKUP('Salidas Pacientes'!$M616,Inventario!$A$2:$M$21,5,FALSE))</f>
        <v>Merck</v>
      </c>
      <c r="R616" s="17" t="str">
        <f>IF(ISERROR(VLOOKUP('Salidas Pacientes'!$M616,Inventario!$A$2:$M$21,6,FALSE)),"",VLOOKUP('Salidas Pacientes'!$M616,Inventario!$A$2:$M$21,6,FALSE))</f>
        <v>4200</v>
      </c>
      <c r="S616" s="101" t="s">
        <v>190</v>
      </c>
      <c r="T616" s="102">
        <f>IF(ISERROR(VLOOKUP('Salidas Pacientes'!$S616,Entradas!$H$1:$I$412,2,FALSE)),"",VLOOKUP('Salidas Pacientes'!$S616,Entradas!$H$1:$I$412,2,FALSE))</f>
        <v>44957</v>
      </c>
      <c r="U616" s="98"/>
      <c r="V616" s="98">
        <v>1</v>
      </c>
      <c r="W616" s="105"/>
    </row>
    <row r="617" spans="1:23" ht="15.75" hidden="1" customHeight="1" outlineLevel="1">
      <c r="A617" s="95">
        <v>44695</v>
      </c>
      <c r="B617" s="95" t="s">
        <v>276</v>
      </c>
      <c r="C617" s="98">
        <v>1150696481</v>
      </c>
      <c r="D617" s="17" t="str">
        <f>IF(ISERROR(VLOOKUP('Salidas Pacientes'!$C617,'BD Pacientes'!$A:I,2,FALSE)),"",VLOOKUP('Salidas Pacientes'!$C617,'BD Pacientes'!$A:I,2,FALSE))</f>
        <v>RC</v>
      </c>
      <c r="E617" s="16" t="str">
        <f>IF(ISERROR(VLOOKUP('Salidas Pacientes'!$C617,'BD Pacientes'!$A:I,3,FALSE)),"",VLOOKUP('Salidas Pacientes'!$C617,'BD Pacientes'!$A:I,3,FALSE))</f>
        <v>BENJAMIN PORTILLA CALDERON</v>
      </c>
      <c r="F617" s="17" t="str">
        <f>IF(ISERROR(VLOOKUP('Salidas Pacientes'!$C617,'BD Pacientes'!$A:I,4,FALSE)),"",VLOOKUP('Salidas Pacientes'!$C617,'BD Pacientes'!$A:I,4,FALSE))</f>
        <v>M</v>
      </c>
      <c r="G617" s="95">
        <f>IF(ISERROR(VLOOKUP('Salidas Pacientes'!$C617,'BD Pacientes'!$A:I,5,FALSE)),"",VLOOKUP('Salidas Pacientes'!$C617,'BD Pacientes'!$A:I,5,FALSE))</f>
        <v>0</v>
      </c>
      <c r="H617" s="95" t="str">
        <f t="shared" ca="1" si="0"/>
        <v>123 año, 7 mes</v>
      </c>
      <c r="I617" s="97" t="str">
        <f>IF(ISERROR(VLOOKUP('Salidas Pacientes'!$C617,'BD Pacientes'!$A:$I,6,FALSE)),"",VLOOKUP('Salidas Pacientes'!$C617,'BD Pacientes'!$A:$I,6,FALSE))</f>
        <v>CALLE 49 #120-52</v>
      </c>
      <c r="J617" s="98">
        <f>IF(ISERROR(VLOOKUP('Salidas Pacientes'!$C617,'BD Pacientes'!$A:$I,7,FALSE)),"",VLOOKUP('Salidas Pacientes'!$C617,'BD Pacientes'!$A:$I,7,FALSE))</f>
        <v>0</v>
      </c>
      <c r="K617" s="99">
        <f>IF(ISERROR(VLOOKUP('Salidas Pacientes'!$C617,'BD Pacientes'!$A:$I,8,FALSE)),"",VLOOKUP('Salidas Pacientes'!$C617,'BD Pacientes'!$A:$I,8,FALSE))</f>
        <v>0</v>
      </c>
      <c r="L617" s="17">
        <f>IF(ISERROR(VLOOKUP('Salidas Pacientes'!$C617,'BD Pacientes'!$A:$I,9,FALSE)),"",VLOOKUP('Salidas Pacientes'!$C617,'BD Pacientes'!$A:$I,9,FALSE))</f>
        <v>0</v>
      </c>
      <c r="M617" s="17" t="s">
        <v>47</v>
      </c>
      <c r="N617" s="16" t="str">
        <f>IF(ISERROR(VLOOKUP('Salidas Pacientes'!$M617,Inventario!$A$2:$M$21,2,FALSE)),"",VLOOKUP('Salidas Pacientes'!$M617,Inventario!$A$2:$M$21,2,FALSE))</f>
        <v>Nimenrix</v>
      </c>
      <c r="O617" s="16" t="str">
        <f>IF(ISERROR(VLOOKUP('Salidas Pacientes'!$M617,Inventario!$A$2:$M$21,3,FALSE)),"",VLOOKUP('Salidas Pacientes'!$M617,Inventario!$A$2:$M$21,3,FALSE))</f>
        <v>Meningococo</v>
      </c>
      <c r="P617" s="100" t="str">
        <f>IF(ISERROR(VLOOKUP('Salidas Pacientes'!$M617,Inventario!$A$2:$M$21,4,FALSE)),"",VLOOKUP('Salidas Pacientes'!$M617,Inventario!$A$2:$M$21,4,FALSE))</f>
        <v>Cobo Medical</v>
      </c>
      <c r="Q617" s="100" t="str">
        <f>IF(ISERROR(VLOOKUP('Salidas Pacientes'!$M617,Inventario!$A$2:$M$21,5,FALSE)),"",VLOOKUP('Salidas Pacientes'!$M617,Inventario!$A$2:$M$21,5,FALSE))</f>
        <v>Pfizer</v>
      </c>
      <c r="R617" s="17" t="str">
        <f>IF(ISERROR(VLOOKUP('Salidas Pacientes'!$M617,Inventario!$A$2:$M$21,6,FALSE)),"",VLOOKUP('Salidas Pacientes'!$M617,Inventario!$A$2:$M$21,6,FALSE))</f>
        <v>3904</v>
      </c>
      <c r="S617" s="101" t="s">
        <v>173</v>
      </c>
      <c r="T617" s="102">
        <f>IF(ISERROR(VLOOKUP('Salidas Pacientes'!$S617,Entradas!$H$1:$I$412,2,FALSE)),"",VLOOKUP('Salidas Pacientes'!$S617,Entradas!$H$1:$I$412,2,FALSE))</f>
        <v>45077</v>
      </c>
      <c r="U617" s="98"/>
      <c r="V617" s="98">
        <v>1</v>
      </c>
      <c r="W617" s="105"/>
    </row>
    <row r="618" spans="1:23" ht="15.75" hidden="1" customHeight="1" outlineLevel="1">
      <c r="A618" s="95">
        <v>44695</v>
      </c>
      <c r="B618" s="95" t="s">
        <v>276</v>
      </c>
      <c r="C618" s="98">
        <v>1150696481</v>
      </c>
      <c r="D618" s="17" t="str">
        <f>IF(ISERROR(VLOOKUP('Salidas Pacientes'!$C618,'BD Pacientes'!$A:I,2,FALSE)),"",VLOOKUP('Salidas Pacientes'!$C618,'BD Pacientes'!$A:I,2,FALSE))</f>
        <v>RC</v>
      </c>
      <c r="E618" s="16" t="str">
        <f>IF(ISERROR(VLOOKUP('Salidas Pacientes'!$C618,'BD Pacientes'!$A:I,3,FALSE)),"",VLOOKUP('Salidas Pacientes'!$C618,'BD Pacientes'!$A:I,3,FALSE))</f>
        <v>BENJAMIN PORTILLA CALDERON</v>
      </c>
      <c r="F618" s="17" t="str">
        <f>IF(ISERROR(VLOOKUP('Salidas Pacientes'!$C618,'BD Pacientes'!$A:I,4,FALSE)),"",VLOOKUP('Salidas Pacientes'!$C618,'BD Pacientes'!$A:I,4,FALSE))</f>
        <v>M</v>
      </c>
      <c r="G618" s="95">
        <f>IF(ISERROR(VLOOKUP('Salidas Pacientes'!$C618,'BD Pacientes'!$A:I,5,FALSE)),"",VLOOKUP('Salidas Pacientes'!$C618,'BD Pacientes'!$A:I,5,FALSE))</f>
        <v>0</v>
      </c>
      <c r="H618" s="95" t="str">
        <f t="shared" ca="1" si="0"/>
        <v>123 año, 7 mes</v>
      </c>
      <c r="I618" s="97" t="str">
        <f>IF(ISERROR(VLOOKUP('Salidas Pacientes'!$C618,'BD Pacientes'!$A:$I,6,FALSE)),"",VLOOKUP('Salidas Pacientes'!$C618,'BD Pacientes'!$A:$I,6,FALSE))</f>
        <v>CALLE 49 #120-52</v>
      </c>
      <c r="J618" s="98">
        <f>IF(ISERROR(VLOOKUP('Salidas Pacientes'!$C618,'BD Pacientes'!$A:$I,7,FALSE)),"",VLOOKUP('Salidas Pacientes'!$C618,'BD Pacientes'!$A:$I,7,FALSE))</f>
        <v>0</v>
      </c>
      <c r="K618" s="99">
        <f>IF(ISERROR(VLOOKUP('Salidas Pacientes'!$C618,'BD Pacientes'!$A:$I,8,FALSE)),"",VLOOKUP('Salidas Pacientes'!$C618,'BD Pacientes'!$A:$I,8,FALSE))</f>
        <v>0</v>
      </c>
      <c r="L618" s="17">
        <f>IF(ISERROR(VLOOKUP('Salidas Pacientes'!$C618,'BD Pacientes'!$A:$I,9,FALSE)),"",VLOOKUP('Salidas Pacientes'!$C618,'BD Pacientes'!$A:$I,9,FALSE))</f>
        <v>0</v>
      </c>
      <c r="M618" s="17" t="s">
        <v>47</v>
      </c>
      <c r="N618" s="16" t="str">
        <f>IF(ISERROR(VLOOKUP('Salidas Pacientes'!$M618,Inventario!$A$2:$M$21,2,FALSE)),"",VLOOKUP('Salidas Pacientes'!$M618,Inventario!$A$2:$M$21,2,FALSE))</f>
        <v>Nimenrix</v>
      </c>
      <c r="O618" s="16" t="str">
        <f>IF(ISERROR(VLOOKUP('Salidas Pacientes'!$M618,Inventario!$A$2:$M$21,3,FALSE)),"",VLOOKUP('Salidas Pacientes'!$M618,Inventario!$A$2:$M$21,3,FALSE))</f>
        <v>Meningococo</v>
      </c>
      <c r="P618" s="100" t="str">
        <f>IF(ISERROR(VLOOKUP('Salidas Pacientes'!$M618,Inventario!$A$2:$M$21,4,FALSE)),"",VLOOKUP('Salidas Pacientes'!$M618,Inventario!$A$2:$M$21,4,FALSE))</f>
        <v>Cobo Medical</v>
      </c>
      <c r="Q618" s="100" t="str">
        <f>IF(ISERROR(VLOOKUP('Salidas Pacientes'!$M618,Inventario!$A$2:$M$21,5,FALSE)),"",VLOOKUP('Salidas Pacientes'!$M618,Inventario!$A$2:$M$21,5,FALSE))</f>
        <v>Pfizer</v>
      </c>
      <c r="R618" s="17" t="str">
        <f>IF(ISERROR(VLOOKUP('Salidas Pacientes'!$M618,Inventario!$A$2:$M$21,6,FALSE)),"",VLOOKUP('Salidas Pacientes'!$M618,Inventario!$A$2:$M$21,6,FALSE))</f>
        <v>3904</v>
      </c>
      <c r="S618" s="101" t="s">
        <v>173</v>
      </c>
      <c r="T618" s="102">
        <f>IF(ISERROR(VLOOKUP('Salidas Pacientes'!$S618,Entradas!$H$1:$I$412,2,FALSE)),"",VLOOKUP('Salidas Pacientes'!$S618,Entradas!$H$1:$I$412,2,FALSE))</f>
        <v>45077</v>
      </c>
      <c r="U618" s="98"/>
      <c r="V618" s="98">
        <v>1</v>
      </c>
      <c r="W618" s="105"/>
    </row>
    <row r="619" spans="1:23" ht="15.75" hidden="1" customHeight="1" outlineLevel="1">
      <c r="A619" s="95">
        <v>44697</v>
      </c>
      <c r="B619" s="95" t="s">
        <v>276</v>
      </c>
      <c r="C619" s="98">
        <v>1110377361</v>
      </c>
      <c r="D619" s="17" t="str">
        <f>IF(ISERROR(VLOOKUP('Salidas Pacientes'!$C619,'BD Pacientes'!$A:I,2,FALSE)),"",VLOOKUP('Salidas Pacientes'!$C619,'BD Pacientes'!$A:I,2,FALSE))</f>
        <v>RC</v>
      </c>
      <c r="E619" s="16" t="str">
        <f>IF(ISERROR(VLOOKUP('Salidas Pacientes'!$C619,'BD Pacientes'!$A:I,3,FALSE)),"",VLOOKUP('Salidas Pacientes'!$C619,'BD Pacientes'!$A:I,3,FALSE))</f>
        <v>MONTSERRAT GOMEZ GAMEZ</v>
      </c>
      <c r="F619" s="17" t="str">
        <f>IF(ISERROR(VLOOKUP('Salidas Pacientes'!$C619,'BD Pacientes'!$A:I,4,FALSE)),"",VLOOKUP('Salidas Pacientes'!$C619,'BD Pacientes'!$A:I,4,FALSE))</f>
        <v>F</v>
      </c>
      <c r="G619" s="95">
        <f>IF(ISERROR(VLOOKUP('Salidas Pacientes'!$C619,'BD Pacientes'!$A:I,5,FALSE)),"",VLOOKUP('Salidas Pacientes'!$C619,'BD Pacientes'!$A:I,5,FALSE))</f>
        <v>0</v>
      </c>
      <c r="H619" s="95" t="str">
        <f t="shared" ca="1" si="0"/>
        <v>123 año, 7 mes</v>
      </c>
      <c r="I619" s="97" t="str">
        <f>IF(ISERROR(VLOOKUP('Salidas Pacientes'!$C619,'BD Pacientes'!$A:$I,6,FALSE)),"",VLOOKUP('Salidas Pacientes'!$C619,'BD Pacientes'!$A:$I,6,FALSE))</f>
        <v>CALLE 16B #125-111 CASA 66</v>
      </c>
      <c r="J619" s="98">
        <f>IF(ISERROR(VLOOKUP('Salidas Pacientes'!$C619,'BD Pacientes'!$A:$I,7,FALSE)),"",VLOOKUP('Salidas Pacientes'!$C619,'BD Pacientes'!$A:$I,7,FALSE))</f>
        <v>0</v>
      </c>
      <c r="K619" s="99">
        <f>IF(ISERROR(VLOOKUP('Salidas Pacientes'!$C619,'BD Pacientes'!$A:$I,8,FALSE)),"",VLOOKUP('Salidas Pacientes'!$C619,'BD Pacientes'!$A:$I,8,FALSE))</f>
        <v>0</v>
      </c>
      <c r="L619" s="17">
        <f>IF(ISERROR(VLOOKUP('Salidas Pacientes'!$C619,'BD Pacientes'!$A:$I,9,FALSE)),"",VLOOKUP('Salidas Pacientes'!$C619,'BD Pacientes'!$A:$I,9,FALSE))</f>
        <v>0</v>
      </c>
      <c r="M619" s="17" t="s">
        <v>148</v>
      </c>
      <c r="N619" s="16" t="str">
        <f>IF(ISERROR(VLOOKUP('Salidas Pacientes'!$M619,Inventario!$A$2:$M$21,2,FALSE)),"",VLOOKUP('Salidas Pacientes'!$M619,Inventario!$A$2:$M$21,2,FALSE))</f>
        <v xml:space="preserve">Tetraxim </v>
      </c>
      <c r="O619" s="16" t="str">
        <f>IF(ISERROR(VLOOKUP('Salidas Pacientes'!$M619,Inventario!$A$2:$M$21,3,FALSE)),"",VLOOKUP('Salidas Pacientes'!$M619,Inventario!$A$2:$M$21,3,FALSE))</f>
        <v>Difteria-Tosferina, tetano DPT</v>
      </c>
      <c r="P619" s="100" t="str">
        <f>IF(ISERROR(VLOOKUP('Salidas Pacientes'!$M619,Inventario!$A$2:$M$21,4,FALSE)),"",VLOOKUP('Salidas Pacientes'!$M619,Inventario!$A$2:$M$21,4,FALSE))</f>
        <v>IPS FARALLONES</v>
      </c>
      <c r="Q619" s="100" t="str">
        <f>IF(ISERROR(VLOOKUP('Salidas Pacientes'!$M619,Inventario!$A$2:$M$21,5,FALSE)),"",VLOOKUP('Salidas Pacientes'!$M619,Inventario!$A$2:$M$21,5,FALSE))</f>
        <v>Sanofi</v>
      </c>
      <c r="R619" s="17" t="str">
        <f>IF(ISERROR(VLOOKUP('Salidas Pacientes'!$M619,Inventario!$A$2:$M$21,6,FALSE)),"",VLOOKUP('Salidas Pacientes'!$M619,Inventario!$A$2:$M$21,6,FALSE))</f>
        <v>3300</v>
      </c>
      <c r="S619" s="101" t="s">
        <v>187</v>
      </c>
      <c r="T619" s="102">
        <f>IF(ISERROR(VLOOKUP('Salidas Pacientes'!$S619,Entradas!$H$1:$I$412,2,FALSE)),"",VLOOKUP('Salidas Pacientes'!$S619,Entradas!$H$1:$I$412,2,FALSE))</f>
        <v>44985</v>
      </c>
      <c r="U619" s="98"/>
      <c r="V619" s="98">
        <v>1</v>
      </c>
      <c r="W619" s="105"/>
    </row>
    <row r="620" spans="1:23" ht="15.75" hidden="1" customHeight="1" outlineLevel="1">
      <c r="A620" s="95">
        <v>44697</v>
      </c>
      <c r="B620" s="95" t="s">
        <v>276</v>
      </c>
      <c r="C620" s="98">
        <v>1110377361</v>
      </c>
      <c r="D620" s="17" t="str">
        <f>IF(ISERROR(VLOOKUP('Salidas Pacientes'!$C620,'BD Pacientes'!$A:I,2,FALSE)),"",VLOOKUP('Salidas Pacientes'!$C620,'BD Pacientes'!$A:I,2,FALSE))</f>
        <v>RC</v>
      </c>
      <c r="E620" s="16" t="str">
        <f>IF(ISERROR(VLOOKUP('Salidas Pacientes'!$C620,'BD Pacientes'!$A:I,3,FALSE)),"",VLOOKUP('Salidas Pacientes'!$C620,'BD Pacientes'!$A:I,3,FALSE))</f>
        <v>MONTSERRAT GOMEZ GAMEZ</v>
      </c>
      <c r="F620" s="17" t="str">
        <f>IF(ISERROR(VLOOKUP('Salidas Pacientes'!$C620,'BD Pacientes'!$A:I,4,FALSE)),"",VLOOKUP('Salidas Pacientes'!$C620,'BD Pacientes'!$A:I,4,FALSE))</f>
        <v>F</v>
      </c>
      <c r="G620" s="95">
        <f>IF(ISERROR(VLOOKUP('Salidas Pacientes'!$C620,'BD Pacientes'!$A:I,5,FALSE)),"",VLOOKUP('Salidas Pacientes'!$C620,'BD Pacientes'!$A:I,5,FALSE))</f>
        <v>0</v>
      </c>
      <c r="H620" s="95" t="str">
        <f t="shared" ca="1" si="0"/>
        <v>123 año, 7 mes</v>
      </c>
      <c r="I620" s="97" t="str">
        <f>IF(ISERROR(VLOOKUP('Salidas Pacientes'!$C620,'BD Pacientes'!$A:$I,6,FALSE)),"",VLOOKUP('Salidas Pacientes'!$C620,'BD Pacientes'!$A:$I,6,FALSE))</f>
        <v>CALLE 16B #125-111 CASA 66</v>
      </c>
      <c r="J620" s="98">
        <f>IF(ISERROR(VLOOKUP('Salidas Pacientes'!$C620,'BD Pacientes'!$A:$I,7,FALSE)),"",VLOOKUP('Salidas Pacientes'!$C620,'BD Pacientes'!$A:$I,7,FALSE))</f>
        <v>0</v>
      </c>
      <c r="K620" s="99">
        <f>IF(ISERROR(VLOOKUP('Salidas Pacientes'!$C620,'BD Pacientes'!$A:$I,8,FALSE)),"",VLOOKUP('Salidas Pacientes'!$C620,'BD Pacientes'!$A:$I,8,FALSE))</f>
        <v>0</v>
      </c>
      <c r="L620" s="17">
        <f>IF(ISERROR(VLOOKUP('Salidas Pacientes'!$C620,'BD Pacientes'!$A:$I,9,FALSE)),"",VLOOKUP('Salidas Pacientes'!$C620,'BD Pacientes'!$A:$I,9,FALSE))</f>
        <v>0</v>
      </c>
      <c r="M620" s="17" t="s">
        <v>58</v>
      </c>
      <c r="N620" s="16" t="str">
        <f>IF(ISERROR(VLOOKUP('Salidas Pacientes'!$M620,Inventario!$A$2:$M$21,2,FALSE)),"",VLOOKUP('Salidas Pacientes'!$M620,Inventario!$A$2:$M$21,2,FALSE))</f>
        <v>Proquad</v>
      </c>
      <c r="O620" s="16" t="str">
        <f>IF(ISERROR(VLOOKUP('Salidas Pacientes'!$M620,Inventario!$A$2:$M$21,3,FALSE)),"",VLOOKUP('Salidas Pacientes'!$M620,Inventario!$A$2:$M$21,3,FALSE))</f>
        <v>Sarampion + Rubeola + parotiditis + varicela</v>
      </c>
      <c r="P620" s="100" t="str">
        <f>IF(ISERROR(VLOOKUP('Salidas Pacientes'!$M620,Inventario!$A$2:$M$21,4,FALSE)),"",VLOOKUP('Salidas Pacientes'!$M620,Inventario!$A$2:$M$21,4,FALSE))</f>
        <v>IPS FARALLONES</v>
      </c>
      <c r="Q620" s="100" t="str">
        <f>IF(ISERROR(VLOOKUP('Salidas Pacientes'!$M620,Inventario!$A$2:$M$21,5,FALSE)),"",VLOOKUP('Salidas Pacientes'!$M620,Inventario!$A$2:$M$21,5,FALSE))</f>
        <v>Merck</v>
      </c>
      <c r="R620" s="17" t="str">
        <f>IF(ISERROR(VLOOKUP('Salidas Pacientes'!$M620,Inventario!$A$2:$M$21,6,FALSE)),"",VLOOKUP('Salidas Pacientes'!$M620,Inventario!$A$2:$M$21,6,FALSE))</f>
        <v>4200</v>
      </c>
      <c r="S620" s="101" t="s">
        <v>190</v>
      </c>
      <c r="T620" s="102">
        <f>IF(ISERROR(VLOOKUP('Salidas Pacientes'!$S620,Entradas!$H$1:$I$412,2,FALSE)),"",VLOOKUP('Salidas Pacientes'!$S620,Entradas!$H$1:$I$412,2,FALSE))</f>
        <v>44957</v>
      </c>
      <c r="U620" s="98"/>
      <c r="V620" s="98">
        <v>1</v>
      </c>
      <c r="W620" s="105"/>
    </row>
    <row r="621" spans="1:23" ht="15.75" hidden="1" customHeight="1" outlineLevel="1">
      <c r="A621" s="95">
        <v>44697</v>
      </c>
      <c r="B621" s="95" t="s">
        <v>276</v>
      </c>
      <c r="C621" s="98">
        <v>1110377361</v>
      </c>
      <c r="D621" s="17" t="str">
        <f>IF(ISERROR(VLOOKUP('Salidas Pacientes'!$C621,'BD Pacientes'!$A:I,2,FALSE)),"",VLOOKUP('Salidas Pacientes'!$C621,'BD Pacientes'!$A:I,2,FALSE))</f>
        <v>RC</v>
      </c>
      <c r="E621" s="16" t="str">
        <f>IF(ISERROR(VLOOKUP('Salidas Pacientes'!$C621,'BD Pacientes'!$A:I,3,FALSE)),"",VLOOKUP('Salidas Pacientes'!$C621,'BD Pacientes'!$A:I,3,FALSE))</f>
        <v>MONTSERRAT GOMEZ GAMEZ</v>
      </c>
      <c r="F621" s="17" t="str">
        <f>IF(ISERROR(VLOOKUP('Salidas Pacientes'!$C621,'BD Pacientes'!$A:I,4,FALSE)),"",VLOOKUP('Salidas Pacientes'!$C621,'BD Pacientes'!$A:I,4,FALSE))</f>
        <v>F</v>
      </c>
      <c r="G621" s="95">
        <f>IF(ISERROR(VLOOKUP('Salidas Pacientes'!$C621,'BD Pacientes'!$A:I,5,FALSE)),"",VLOOKUP('Salidas Pacientes'!$C621,'BD Pacientes'!$A:I,5,FALSE))</f>
        <v>0</v>
      </c>
      <c r="H621" s="95" t="str">
        <f t="shared" ca="1" si="0"/>
        <v>123 año, 7 mes</v>
      </c>
      <c r="I621" s="97" t="str">
        <f>IF(ISERROR(VLOOKUP('Salidas Pacientes'!$C621,'BD Pacientes'!$A:$I,6,FALSE)),"",VLOOKUP('Salidas Pacientes'!$C621,'BD Pacientes'!$A:$I,6,FALSE))</f>
        <v>CALLE 16B #125-111 CASA 66</v>
      </c>
      <c r="J621" s="98">
        <f>IF(ISERROR(VLOOKUP('Salidas Pacientes'!$C621,'BD Pacientes'!$A:$I,7,FALSE)),"",VLOOKUP('Salidas Pacientes'!$C621,'BD Pacientes'!$A:$I,7,FALSE))</f>
        <v>0</v>
      </c>
      <c r="K621" s="99">
        <f>IF(ISERROR(VLOOKUP('Salidas Pacientes'!$C621,'BD Pacientes'!$A:$I,8,FALSE)),"",VLOOKUP('Salidas Pacientes'!$C621,'BD Pacientes'!$A:$I,8,FALSE))</f>
        <v>0</v>
      </c>
      <c r="L621" s="17">
        <f>IF(ISERROR(VLOOKUP('Salidas Pacientes'!$C621,'BD Pacientes'!$A:$I,9,FALSE)),"",VLOOKUP('Salidas Pacientes'!$C621,'BD Pacientes'!$A:$I,9,FALSE))</f>
        <v>0</v>
      </c>
      <c r="M621" s="17" t="s">
        <v>89</v>
      </c>
      <c r="N621" s="16" t="str">
        <f>IF(ISERROR(VLOOKUP('Salidas Pacientes'!$M621,Inventario!$A$2:$M$21,2,FALSE)),"",VLOOKUP('Salidas Pacientes'!$M621,Inventario!$A$2:$M$21,2,FALSE))</f>
        <v>Fluquadri</v>
      </c>
      <c r="O621" s="16" t="str">
        <f>IF(ISERROR(VLOOKUP('Salidas Pacientes'!$M621,Inventario!$A$2:$M$21,3,FALSE)),"",VLOOKUP('Salidas Pacientes'!$M621,Inventario!$A$2:$M$21,3,FALSE))</f>
        <v>Influenza</v>
      </c>
      <c r="P621" s="100" t="str">
        <f>IF(ISERROR(VLOOKUP('Salidas Pacientes'!$M621,Inventario!$A$2:$M$21,4,FALSE)),"",VLOOKUP('Salidas Pacientes'!$M621,Inventario!$A$2:$M$21,4,FALSE))</f>
        <v>IPS FARALLONES</v>
      </c>
      <c r="Q621" s="100" t="str">
        <f>IF(ISERROR(VLOOKUP('Salidas Pacientes'!$M621,Inventario!$A$2:$M$21,5,FALSE)),"",VLOOKUP('Salidas Pacientes'!$M621,Inventario!$A$2:$M$21,5,FALSE))</f>
        <v>Sanofi</v>
      </c>
      <c r="R621" s="17" t="str">
        <f>IF(ISERROR(VLOOKUP('Salidas Pacientes'!$M621,Inventario!$A$2:$M$21,6,FALSE)),"",VLOOKUP('Salidas Pacientes'!$M621,Inventario!$A$2:$M$21,6,FALSE))</f>
        <v>164992</v>
      </c>
      <c r="S621" s="101" t="s">
        <v>292</v>
      </c>
      <c r="T621" s="102" t="str">
        <f>IF(ISERROR(VLOOKUP('Salidas Pacientes'!$S621,Entradas!$H$1:$I$412,2,FALSE)),"",VLOOKUP('Salidas Pacientes'!$S621,Entradas!$H$1:$I$412,2,FALSE))</f>
        <v/>
      </c>
      <c r="U621" s="98"/>
      <c r="V621" s="98">
        <v>1</v>
      </c>
      <c r="W621" s="105"/>
    </row>
    <row r="622" spans="1:23" ht="15.75" hidden="1" customHeight="1" outlineLevel="1">
      <c r="A622" s="95">
        <v>44697</v>
      </c>
      <c r="B622" s="95" t="s">
        <v>276</v>
      </c>
      <c r="C622" s="98">
        <v>1110377361</v>
      </c>
      <c r="D622" s="17" t="str">
        <f>IF(ISERROR(VLOOKUP('Salidas Pacientes'!$C622,'BD Pacientes'!$A:I,2,FALSE)),"",VLOOKUP('Salidas Pacientes'!$C622,'BD Pacientes'!$A:I,2,FALSE))</f>
        <v>RC</v>
      </c>
      <c r="E622" s="16" t="str">
        <f>IF(ISERROR(VLOOKUP('Salidas Pacientes'!$C622,'BD Pacientes'!$A:I,3,FALSE)),"",VLOOKUP('Salidas Pacientes'!$C622,'BD Pacientes'!$A:I,3,FALSE))</f>
        <v>MONTSERRAT GOMEZ GAMEZ</v>
      </c>
      <c r="F622" s="17" t="str">
        <f>IF(ISERROR(VLOOKUP('Salidas Pacientes'!$C622,'BD Pacientes'!$A:I,4,FALSE)),"",VLOOKUP('Salidas Pacientes'!$C622,'BD Pacientes'!$A:I,4,FALSE))</f>
        <v>F</v>
      </c>
      <c r="G622" s="95">
        <f>IF(ISERROR(VLOOKUP('Salidas Pacientes'!$C622,'BD Pacientes'!$A:I,5,FALSE)),"",VLOOKUP('Salidas Pacientes'!$C622,'BD Pacientes'!$A:I,5,FALSE))</f>
        <v>0</v>
      </c>
      <c r="H622" s="95" t="str">
        <f t="shared" ca="1" si="0"/>
        <v>123 año, 7 mes</v>
      </c>
      <c r="I622" s="97" t="str">
        <f>IF(ISERROR(VLOOKUP('Salidas Pacientes'!$C622,'BD Pacientes'!$A:$I,6,FALSE)),"",VLOOKUP('Salidas Pacientes'!$C622,'BD Pacientes'!$A:$I,6,FALSE))</f>
        <v>CALLE 16B #125-111 CASA 66</v>
      </c>
      <c r="J622" s="98">
        <f>IF(ISERROR(VLOOKUP('Salidas Pacientes'!$C622,'BD Pacientes'!$A:$I,7,FALSE)),"",VLOOKUP('Salidas Pacientes'!$C622,'BD Pacientes'!$A:$I,7,FALSE))</f>
        <v>0</v>
      </c>
      <c r="K622" s="99">
        <f>IF(ISERROR(VLOOKUP('Salidas Pacientes'!$C622,'BD Pacientes'!$A:$I,8,FALSE)),"",VLOOKUP('Salidas Pacientes'!$C622,'BD Pacientes'!$A:$I,8,FALSE))</f>
        <v>0</v>
      </c>
      <c r="L622" s="17">
        <f>IF(ISERROR(VLOOKUP('Salidas Pacientes'!$C622,'BD Pacientes'!$A:$I,9,FALSE)),"",VLOOKUP('Salidas Pacientes'!$C622,'BD Pacientes'!$A:$I,9,FALSE))</f>
        <v>0</v>
      </c>
      <c r="M622" s="17" t="s">
        <v>148</v>
      </c>
      <c r="N622" s="16" t="str">
        <f>IF(ISERROR(VLOOKUP('Salidas Pacientes'!$M622,Inventario!$A$2:$M$21,2,FALSE)),"",VLOOKUP('Salidas Pacientes'!$M622,Inventario!$A$2:$M$21,2,FALSE))</f>
        <v xml:space="preserve">Tetraxim </v>
      </c>
      <c r="O622" s="16" t="str">
        <f>IF(ISERROR(VLOOKUP('Salidas Pacientes'!$M622,Inventario!$A$2:$M$21,3,FALSE)),"",VLOOKUP('Salidas Pacientes'!$M622,Inventario!$A$2:$M$21,3,FALSE))</f>
        <v>Difteria-Tosferina, tetano DPT</v>
      </c>
      <c r="P622" s="100" t="str">
        <f>IF(ISERROR(VLOOKUP('Salidas Pacientes'!$M622,Inventario!$A$2:$M$21,4,FALSE)),"",VLOOKUP('Salidas Pacientes'!$M622,Inventario!$A$2:$M$21,4,FALSE))</f>
        <v>IPS FARALLONES</v>
      </c>
      <c r="Q622" s="100" t="str">
        <f>IF(ISERROR(VLOOKUP('Salidas Pacientes'!$M622,Inventario!$A$2:$M$21,5,FALSE)),"",VLOOKUP('Salidas Pacientes'!$M622,Inventario!$A$2:$M$21,5,FALSE))</f>
        <v>Sanofi</v>
      </c>
      <c r="R622" s="17" t="str">
        <f>IF(ISERROR(VLOOKUP('Salidas Pacientes'!$M622,Inventario!$A$2:$M$21,6,FALSE)),"",VLOOKUP('Salidas Pacientes'!$M622,Inventario!$A$2:$M$21,6,FALSE))</f>
        <v>3300</v>
      </c>
      <c r="S622" s="101" t="s">
        <v>187</v>
      </c>
      <c r="T622" s="102">
        <f>IF(ISERROR(VLOOKUP('Salidas Pacientes'!$S622,Entradas!$H$1:$I$412,2,FALSE)),"",VLOOKUP('Salidas Pacientes'!$S622,Entradas!$H$1:$I$412,2,FALSE))</f>
        <v>44985</v>
      </c>
      <c r="U622" s="98"/>
      <c r="V622" s="98">
        <v>1</v>
      </c>
      <c r="W622" s="105"/>
    </row>
    <row r="623" spans="1:23" ht="15.75" hidden="1" customHeight="1" outlineLevel="1">
      <c r="A623" s="95">
        <v>44697</v>
      </c>
      <c r="B623" s="95" t="s">
        <v>276</v>
      </c>
      <c r="C623" s="98">
        <v>1110377361</v>
      </c>
      <c r="D623" s="17" t="str">
        <f>IF(ISERROR(VLOOKUP('Salidas Pacientes'!$C623,'BD Pacientes'!$A:I,2,FALSE)),"",VLOOKUP('Salidas Pacientes'!$C623,'BD Pacientes'!$A:I,2,FALSE))</f>
        <v>RC</v>
      </c>
      <c r="E623" s="16" t="str">
        <f>IF(ISERROR(VLOOKUP('Salidas Pacientes'!$C623,'BD Pacientes'!$A:I,3,FALSE)),"",VLOOKUP('Salidas Pacientes'!$C623,'BD Pacientes'!$A:I,3,FALSE))</f>
        <v>MONTSERRAT GOMEZ GAMEZ</v>
      </c>
      <c r="F623" s="17" t="str">
        <f>IF(ISERROR(VLOOKUP('Salidas Pacientes'!$C623,'BD Pacientes'!$A:I,4,FALSE)),"",VLOOKUP('Salidas Pacientes'!$C623,'BD Pacientes'!$A:I,4,FALSE))</f>
        <v>F</v>
      </c>
      <c r="G623" s="95">
        <f>IF(ISERROR(VLOOKUP('Salidas Pacientes'!$C623,'BD Pacientes'!$A:I,5,FALSE)),"",VLOOKUP('Salidas Pacientes'!$C623,'BD Pacientes'!$A:I,5,FALSE))</f>
        <v>0</v>
      </c>
      <c r="H623" s="95" t="str">
        <f t="shared" ca="1" si="0"/>
        <v>123 año, 7 mes</v>
      </c>
      <c r="I623" s="97" t="str">
        <f>IF(ISERROR(VLOOKUP('Salidas Pacientes'!$C623,'BD Pacientes'!$A:$I,6,FALSE)),"",VLOOKUP('Salidas Pacientes'!$C623,'BD Pacientes'!$A:$I,6,FALSE))</f>
        <v>CALLE 16B #125-111 CASA 66</v>
      </c>
      <c r="J623" s="98">
        <f>IF(ISERROR(VLOOKUP('Salidas Pacientes'!$C623,'BD Pacientes'!$A:$I,7,FALSE)),"",VLOOKUP('Salidas Pacientes'!$C623,'BD Pacientes'!$A:$I,7,FALSE))</f>
        <v>0</v>
      </c>
      <c r="K623" s="99">
        <f>IF(ISERROR(VLOOKUP('Salidas Pacientes'!$C623,'BD Pacientes'!$A:$I,8,FALSE)),"",VLOOKUP('Salidas Pacientes'!$C623,'BD Pacientes'!$A:$I,8,FALSE))</f>
        <v>0</v>
      </c>
      <c r="L623" s="17">
        <f>IF(ISERROR(VLOOKUP('Salidas Pacientes'!$C623,'BD Pacientes'!$A:$I,9,FALSE)),"",VLOOKUP('Salidas Pacientes'!$C623,'BD Pacientes'!$A:$I,9,FALSE))</f>
        <v>0</v>
      </c>
      <c r="M623" s="17" t="s">
        <v>58</v>
      </c>
      <c r="N623" s="16" t="str">
        <f>IF(ISERROR(VLOOKUP('Salidas Pacientes'!$M623,Inventario!$A$2:$M$21,2,FALSE)),"",VLOOKUP('Salidas Pacientes'!$M623,Inventario!$A$2:$M$21,2,FALSE))</f>
        <v>Proquad</v>
      </c>
      <c r="O623" s="16" t="str">
        <f>IF(ISERROR(VLOOKUP('Salidas Pacientes'!$M623,Inventario!$A$2:$M$21,3,FALSE)),"",VLOOKUP('Salidas Pacientes'!$M623,Inventario!$A$2:$M$21,3,FALSE))</f>
        <v>Sarampion + Rubeola + parotiditis + varicela</v>
      </c>
      <c r="P623" s="100" t="str">
        <f>IF(ISERROR(VLOOKUP('Salidas Pacientes'!$M623,Inventario!$A$2:$M$21,4,FALSE)),"",VLOOKUP('Salidas Pacientes'!$M623,Inventario!$A$2:$M$21,4,FALSE))</f>
        <v>IPS FARALLONES</v>
      </c>
      <c r="Q623" s="100" t="str">
        <f>IF(ISERROR(VLOOKUP('Salidas Pacientes'!$M623,Inventario!$A$2:$M$21,5,FALSE)),"",VLOOKUP('Salidas Pacientes'!$M623,Inventario!$A$2:$M$21,5,FALSE))</f>
        <v>Merck</v>
      </c>
      <c r="R623" s="17" t="str">
        <f>IF(ISERROR(VLOOKUP('Salidas Pacientes'!$M623,Inventario!$A$2:$M$21,6,FALSE)),"",VLOOKUP('Salidas Pacientes'!$M623,Inventario!$A$2:$M$21,6,FALSE))</f>
        <v>4200</v>
      </c>
      <c r="S623" s="101" t="s">
        <v>190</v>
      </c>
      <c r="T623" s="102">
        <f>IF(ISERROR(VLOOKUP('Salidas Pacientes'!$S623,Entradas!$H$1:$I$412,2,FALSE)),"",VLOOKUP('Salidas Pacientes'!$S623,Entradas!$H$1:$I$412,2,FALSE))</f>
        <v>44957</v>
      </c>
      <c r="U623" s="98"/>
      <c r="V623" s="98">
        <v>1</v>
      </c>
      <c r="W623" s="105"/>
    </row>
    <row r="624" spans="1:23" ht="15.75" hidden="1" customHeight="1" outlineLevel="1">
      <c r="A624" s="95">
        <v>44697</v>
      </c>
      <c r="B624" s="95" t="s">
        <v>276</v>
      </c>
      <c r="C624" s="98">
        <v>1110377361</v>
      </c>
      <c r="D624" s="17" t="str">
        <f>IF(ISERROR(VLOOKUP('Salidas Pacientes'!$C624,'BD Pacientes'!$A:I,2,FALSE)),"",VLOOKUP('Salidas Pacientes'!$C624,'BD Pacientes'!$A:I,2,FALSE))</f>
        <v>RC</v>
      </c>
      <c r="E624" s="16" t="str">
        <f>IF(ISERROR(VLOOKUP('Salidas Pacientes'!$C624,'BD Pacientes'!$A:I,3,FALSE)),"",VLOOKUP('Salidas Pacientes'!$C624,'BD Pacientes'!$A:I,3,FALSE))</f>
        <v>MONTSERRAT GOMEZ GAMEZ</v>
      </c>
      <c r="F624" s="17" t="str">
        <f>IF(ISERROR(VLOOKUP('Salidas Pacientes'!$C624,'BD Pacientes'!$A:I,4,FALSE)),"",VLOOKUP('Salidas Pacientes'!$C624,'BD Pacientes'!$A:I,4,FALSE))</f>
        <v>F</v>
      </c>
      <c r="G624" s="95">
        <f>IF(ISERROR(VLOOKUP('Salidas Pacientes'!$C624,'BD Pacientes'!$A:I,5,FALSE)),"",VLOOKUP('Salidas Pacientes'!$C624,'BD Pacientes'!$A:I,5,FALSE))</f>
        <v>0</v>
      </c>
      <c r="H624" s="95" t="str">
        <f t="shared" ca="1" si="0"/>
        <v>123 año, 7 mes</v>
      </c>
      <c r="I624" s="97" t="str">
        <f>IF(ISERROR(VLOOKUP('Salidas Pacientes'!$C624,'BD Pacientes'!$A:$I,6,FALSE)),"",VLOOKUP('Salidas Pacientes'!$C624,'BD Pacientes'!$A:$I,6,FALSE))</f>
        <v>CALLE 16B #125-111 CASA 66</v>
      </c>
      <c r="J624" s="98">
        <f>IF(ISERROR(VLOOKUP('Salidas Pacientes'!$C624,'BD Pacientes'!$A:$I,7,FALSE)),"",VLOOKUP('Salidas Pacientes'!$C624,'BD Pacientes'!$A:$I,7,FALSE))</f>
        <v>0</v>
      </c>
      <c r="K624" s="99">
        <f>IF(ISERROR(VLOOKUP('Salidas Pacientes'!$C624,'BD Pacientes'!$A:$I,8,FALSE)),"",VLOOKUP('Salidas Pacientes'!$C624,'BD Pacientes'!$A:$I,8,FALSE))</f>
        <v>0</v>
      </c>
      <c r="L624" s="17">
        <f>IF(ISERROR(VLOOKUP('Salidas Pacientes'!$C624,'BD Pacientes'!$A:$I,9,FALSE)),"",VLOOKUP('Salidas Pacientes'!$C624,'BD Pacientes'!$A:$I,9,FALSE))</f>
        <v>0</v>
      </c>
      <c r="M624" s="17" t="s">
        <v>89</v>
      </c>
      <c r="N624" s="16" t="str">
        <f>IF(ISERROR(VLOOKUP('Salidas Pacientes'!$M624,Inventario!$A$2:$M$21,2,FALSE)),"",VLOOKUP('Salidas Pacientes'!$M624,Inventario!$A$2:$M$21,2,FALSE))</f>
        <v>Fluquadri</v>
      </c>
      <c r="O624" s="16" t="str">
        <f>IF(ISERROR(VLOOKUP('Salidas Pacientes'!$M624,Inventario!$A$2:$M$21,3,FALSE)),"",VLOOKUP('Salidas Pacientes'!$M624,Inventario!$A$2:$M$21,3,FALSE))</f>
        <v>Influenza</v>
      </c>
      <c r="P624" s="100" t="str">
        <f>IF(ISERROR(VLOOKUP('Salidas Pacientes'!$M624,Inventario!$A$2:$M$21,4,FALSE)),"",VLOOKUP('Salidas Pacientes'!$M624,Inventario!$A$2:$M$21,4,FALSE))</f>
        <v>IPS FARALLONES</v>
      </c>
      <c r="Q624" s="100" t="str">
        <f>IF(ISERROR(VLOOKUP('Salidas Pacientes'!$M624,Inventario!$A$2:$M$21,5,FALSE)),"",VLOOKUP('Salidas Pacientes'!$M624,Inventario!$A$2:$M$21,5,FALSE))</f>
        <v>Sanofi</v>
      </c>
      <c r="R624" s="17" t="str">
        <f>IF(ISERROR(VLOOKUP('Salidas Pacientes'!$M624,Inventario!$A$2:$M$21,6,FALSE)),"",VLOOKUP('Salidas Pacientes'!$M624,Inventario!$A$2:$M$21,6,FALSE))</f>
        <v>164992</v>
      </c>
      <c r="S624" s="101" t="s">
        <v>292</v>
      </c>
      <c r="T624" s="102" t="str">
        <f>IF(ISERROR(VLOOKUP('Salidas Pacientes'!$S624,Entradas!$H$1:$I$412,2,FALSE)),"",VLOOKUP('Salidas Pacientes'!$S624,Entradas!$H$1:$I$412,2,FALSE))</f>
        <v/>
      </c>
      <c r="U624" s="98"/>
      <c r="V624" s="98">
        <v>1</v>
      </c>
      <c r="W624" s="105"/>
    </row>
    <row r="625" spans="1:23" ht="15.75" hidden="1" customHeight="1" outlineLevel="1">
      <c r="A625" s="95">
        <v>44697</v>
      </c>
      <c r="B625" s="95" t="s">
        <v>276</v>
      </c>
      <c r="C625" s="98">
        <v>1109569982</v>
      </c>
      <c r="D625" s="17" t="str">
        <f>IF(ISERROR(VLOOKUP('Salidas Pacientes'!$C625,'BD Pacientes'!$A:I,2,FALSE)),"",VLOOKUP('Salidas Pacientes'!$C625,'BD Pacientes'!$A:I,2,FALSE))</f>
        <v>RC</v>
      </c>
      <c r="E625" s="16" t="str">
        <f>IF(ISERROR(VLOOKUP('Salidas Pacientes'!$C625,'BD Pacientes'!$A:I,3,FALSE)),"",VLOOKUP('Salidas Pacientes'!$C625,'BD Pacientes'!$A:I,3,FALSE))</f>
        <v>MARIANA CALLE PEÑA</v>
      </c>
      <c r="F625" s="17" t="str">
        <f>IF(ISERROR(VLOOKUP('Salidas Pacientes'!$C625,'BD Pacientes'!$A:I,4,FALSE)),"",VLOOKUP('Salidas Pacientes'!$C625,'BD Pacientes'!$A:I,4,FALSE))</f>
        <v>F</v>
      </c>
      <c r="G625" s="95">
        <f>IF(ISERROR(VLOOKUP('Salidas Pacientes'!$C625,'BD Pacientes'!$A:I,5,FALSE)),"",VLOOKUP('Salidas Pacientes'!$C625,'BD Pacientes'!$A:I,5,FALSE))</f>
        <v>44032</v>
      </c>
      <c r="H625" s="95" t="str">
        <f t="shared" ca="1" si="0"/>
        <v>3 año, 1 mes</v>
      </c>
      <c r="I625" s="97" t="str">
        <f>IF(ISERROR(VLOOKUP('Salidas Pacientes'!$C625,'BD Pacientes'!$A:$I,6,FALSE)),"",VLOOKUP('Salidas Pacientes'!$C625,'BD Pacientes'!$A:$I,6,FALSE))</f>
        <v>CRA 98B # 45-200</v>
      </c>
      <c r="J625" s="98">
        <f>IF(ISERROR(VLOOKUP('Salidas Pacientes'!$C625,'BD Pacientes'!$A:$I,7,FALSE)),"",VLOOKUP('Salidas Pacientes'!$C625,'BD Pacientes'!$A:$I,7,FALSE))</f>
        <v>0</v>
      </c>
      <c r="K625" s="99">
        <f>IF(ISERROR(VLOOKUP('Salidas Pacientes'!$C625,'BD Pacientes'!$A:$I,8,FALSE)),"",VLOOKUP('Salidas Pacientes'!$C625,'BD Pacientes'!$A:$I,8,FALSE))</f>
        <v>0</v>
      </c>
      <c r="L625" s="17">
        <f>IF(ISERROR(VLOOKUP('Salidas Pacientes'!$C625,'BD Pacientes'!$A:$I,9,FALSE)),"",VLOOKUP('Salidas Pacientes'!$C625,'BD Pacientes'!$A:$I,9,FALSE))</f>
        <v>0</v>
      </c>
      <c r="M625" s="17" t="s">
        <v>73</v>
      </c>
      <c r="N625" s="16" t="str">
        <f>IF(ISERROR(VLOOKUP('Salidas Pacientes'!$M625,Inventario!$A$2:$M$21,2,FALSE)),"",VLOOKUP('Salidas Pacientes'!$M625,Inventario!$A$2:$M$21,2,FALSE))</f>
        <v>Pentaxim</v>
      </c>
      <c r="O625" s="16" t="str">
        <f>IF(ISERROR(VLOOKUP('Salidas Pacientes'!$M625,Inventario!$A$2:$M$21,3,FALSE)),"",VLOOKUP('Salidas Pacientes'!$M625,Inventario!$A$2:$M$21,3,FALSE))</f>
        <v>Difteria-Tosferina, tetano, polio, haemophilus</v>
      </c>
      <c r="P625" s="100" t="str">
        <f>IF(ISERROR(VLOOKUP('Salidas Pacientes'!$M625,Inventario!$A$2:$M$21,4,FALSE)),"",VLOOKUP('Salidas Pacientes'!$M625,Inventario!$A$2:$M$21,4,FALSE))</f>
        <v>IPS FARALLONES</v>
      </c>
      <c r="Q625" s="100" t="str">
        <f>IF(ISERROR(VLOOKUP('Salidas Pacientes'!$M625,Inventario!$A$2:$M$21,5,FALSE)),"",VLOOKUP('Salidas Pacientes'!$M625,Inventario!$A$2:$M$21,5,FALSE))</f>
        <v>Sanofi</v>
      </c>
      <c r="R625" s="17" t="str">
        <f>IF(ISERROR(VLOOKUP('Salidas Pacientes'!$M625,Inventario!$A$2:$M$21,6,FALSE)),"",VLOOKUP('Salidas Pacientes'!$M625,Inventario!$A$2:$M$21,6,FALSE))</f>
        <v>2800</v>
      </c>
      <c r="S625" s="101" t="s">
        <v>197</v>
      </c>
      <c r="T625" s="102">
        <f>IF(ISERROR(VLOOKUP('Salidas Pacientes'!$S625,Entradas!$H$1:$I$412,2,FALSE)),"",VLOOKUP('Salidas Pacientes'!$S625,Entradas!$H$1:$I$412,2,FALSE))</f>
        <v>44957</v>
      </c>
      <c r="U625" s="98"/>
      <c r="V625" s="98">
        <v>1</v>
      </c>
      <c r="W625" s="105"/>
    </row>
    <row r="626" spans="1:23" ht="15.75" hidden="1" customHeight="1" outlineLevel="1">
      <c r="A626" s="95">
        <v>44697</v>
      </c>
      <c r="B626" s="95" t="s">
        <v>276</v>
      </c>
      <c r="C626" s="98">
        <v>1109569982</v>
      </c>
      <c r="D626" s="17" t="str">
        <f>IF(ISERROR(VLOOKUP('Salidas Pacientes'!$C626,'BD Pacientes'!$A:I,2,FALSE)),"",VLOOKUP('Salidas Pacientes'!$C626,'BD Pacientes'!$A:I,2,FALSE))</f>
        <v>RC</v>
      </c>
      <c r="E626" s="16" t="str">
        <f>IF(ISERROR(VLOOKUP('Salidas Pacientes'!$C626,'BD Pacientes'!$A:I,3,FALSE)),"",VLOOKUP('Salidas Pacientes'!$C626,'BD Pacientes'!$A:I,3,FALSE))</f>
        <v>MARIANA CALLE PEÑA</v>
      </c>
      <c r="F626" s="17" t="str">
        <f>IF(ISERROR(VLOOKUP('Salidas Pacientes'!$C626,'BD Pacientes'!$A:I,4,FALSE)),"",VLOOKUP('Salidas Pacientes'!$C626,'BD Pacientes'!$A:I,4,FALSE))</f>
        <v>F</v>
      </c>
      <c r="G626" s="95">
        <f>IF(ISERROR(VLOOKUP('Salidas Pacientes'!$C626,'BD Pacientes'!$A:I,5,FALSE)),"",VLOOKUP('Salidas Pacientes'!$C626,'BD Pacientes'!$A:I,5,FALSE))</f>
        <v>44032</v>
      </c>
      <c r="H626" s="95" t="str">
        <f t="shared" ca="1" si="0"/>
        <v>3 año, 1 mes</v>
      </c>
      <c r="I626" s="97" t="str">
        <f>IF(ISERROR(VLOOKUP('Salidas Pacientes'!$C626,'BD Pacientes'!$A:$I,6,FALSE)),"",VLOOKUP('Salidas Pacientes'!$C626,'BD Pacientes'!$A:$I,6,FALSE))</f>
        <v>CRA 98B # 45-200</v>
      </c>
      <c r="J626" s="98">
        <f>IF(ISERROR(VLOOKUP('Salidas Pacientes'!$C626,'BD Pacientes'!$A:$I,7,FALSE)),"",VLOOKUP('Salidas Pacientes'!$C626,'BD Pacientes'!$A:$I,7,FALSE))</f>
        <v>0</v>
      </c>
      <c r="K626" s="99">
        <f>IF(ISERROR(VLOOKUP('Salidas Pacientes'!$C626,'BD Pacientes'!$A:$I,8,FALSE)),"",VLOOKUP('Salidas Pacientes'!$C626,'BD Pacientes'!$A:$I,8,FALSE))</f>
        <v>0</v>
      </c>
      <c r="L626" s="17">
        <f>IF(ISERROR(VLOOKUP('Salidas Pacientes'!$C626,'BD Pacientes'!$A:$I,9,FALSE)),"",VLOOKUP('Salidas Pacientes'!$C626,'BD Pacientes'!$A:$I,9,FALSE))</f>
        <v>0</v>
      </c>
      <c r="M626" s="17" t="s">
        <v>85</v>
      </c>
      <c r="N626" s="16" t="str">
        <f>IF(ISERROR(VLOOKUP('Salidas Pacientes'!$M626,Inventario!$A$2:$M$21,2,FALSE)),"",VLOOKUP('Salidas Pacientes'!$M626,Inventario!$A$2:$M$21,2,FALSE))</f>
        <v xml:space="preserve">Avaxim 80 </v>
      </c>
      <c r="O626" s="16" t="str">
        <f>IF(ISERROR(VLOOKUP('Salidas Pacientes'!$M626,Inventario!$A$2:$M$21,3,FALSE)),"",VLOOKUP('Salidas Pacientes'!$M626,Inventario!$A$2:$M$21,3,FALSE))</f>
        <v>Hepatitis A niño</v>
      </c>
      <c r="P626" s="100" t="str">
        <f>IF(ISERROR(VLOOKUP('Salidas Pacientes'!$M626,Inventario!$A$2:$M$21,4,FALSE)),"",VLOOKUP('Salidas Pacientes'!$M626,Inventario!$A$2:$M$21,4,FALSE))</f>
        <v>IPS FARALLONES</v>
      </c>
      <c r="Q626" s="100" t="str">
        <f>IF(ISERROR(VLOOKUP('Salidas Pacientes'!$M626,Inventario!$A$2:$M$21,5,FALSE)),"",VLOOKUP('Salidas Pacientes'!$M626,Inventario!$A$2:$M$21,5,FALSE))</f>
        <v>Sanofi</v>
      </c>
      <c r="R626" s="17" t="str">
        <f>IF(ISERROR(VLOOKUP('Salidas Pacientes'!$M626,Inventario!$A$2:$M$21,6,FALSE)),"",VLOOKUP('Salidas Pacientes'!$M626,Inventario!$A$2:$M$21,6,FALSE))</f>
        <v>2500</v>
      </c>
      <c r="S626" s="101" t="s">
        <v>183</v>
      </c>
      <c r="T626" s="102">
        <f>IF(ISERROR(VLOOKUP('Salidas Pacientes'!$S626,Entradas!$H$1:$I$412,2,FALSE)),"",VLOOKUP('Salidas Pacientes'!$S626,Entradas!$H$1:$I$412,2,FALSE))</f>
        <v>44957</v>
      </c>
      <c r="U626" s="98"/>
      <c r="V626" s="98">
        <v>1</v>
      </c>
      <c r="W626" s="105"/>
    </row>
    <row r="627" spans="1:23" ht="15.75" hidden="1" customHeight="1" outlineLevel="1">
      <c r="A627" s="95">
        <v>44697</v>
      </c>
      <c r="B627" s="95" t="s">
        <v>276</v>
      </c>
      <c r="C627" s="98">
        <v>1109569982</v>
      </c>
      <c r="D627" s="17" t="str">
        <f>IF(ISERROR(VLOOKUP('Salidas Pacientes'!$C627,'BD Pacientes'!$A:I,2,FALSE)),"",VLOOKUP('Salidas Pacientes'!$C627,'BD Pacientes'!$A:I,2,FALSE))</f>
        <v>RC</v>
      </c>
      <c r="E627" s="16" t="str">
        <f>IF(ISERROR(VLOOKUP('Salidas Pacientes'!$C627,'BD Pacientes'!$A:I,3,FALSE)),"",VLOOKUP('Salidas Pacientes'!$C627,'BD Pacientes'!$A:I,3,FALSE))</f>
        <v>MARIANA CALLE PEÑA</v>
      </c>
      <c r="F627" s="17" t="str">
        <f>IF(ISERROR(VLOOKUP('Salidas Pacientes'!$C627,'BD Pacientes'!$A:I,4,FALSE)),"",VLOOKUP('Salidas Pacientes'!$C627,'BD Pacientes'!$A:I,4,FALSE))</f>
        <v>F</v>
      </c>
      <c r="G627" s="95">
        <f>IF(ISERROR(VLOOKUP('Salidas Pacientes'!$C627,'BD Pacientes'!$A:I,5,FALSE)),"",VLOOKUP('Salidas Pacientes'!$C627,'BD Pacientes'!$A:I,5,FALSE))</f>
        <v>44032</v>
      </c>
      <c r="H627" s="95" t="str">
        <f t="shared" ca="1" si="0"/>
        <v>3 año, 1 mes</v>
      </c>
      <c r="I627" s="97" t="str">
        <f>IF(ISERROR(VLOOKUP('Salidas Pacientes'!$C627,'BD Pacientes'!$A:$I,6,FALSE)),"",VLOOKUP('Salidas Pacientes'!$C627,'BD Pacientes'!$A:$I,6,FALSE))</f>
        <v>CRA 98B # 45-200</v>
      </c>
      <c r="J627" s="98">
        <f>IF(ISERROR(VLOOKUP('Salidas Pacientes'!$C627,'BD Pacientes'!$A:$I,7,FALSE)),"",VLOOKUP('Salidas Pacientes'!$C627,'BD Pacientes'!$A:$I,7,FALSE))</f>
        <v>0</v>
      </c>
      <c r="K627" s="99">
        <f>IF(ISERROR(VLOOKUP('Salidas Pacientes'!$C627,'BD Pacientes'!$A:$I,8,FALSE)),"",VLOOKUP('Salidas Pacientes'!$C627,'BD Pacientes'!$A:$I,8,FALSE))</f>
        <v>0</v>
      </c>
      <c r="L627" s="17">
        <f>IF(ISERROR(VLOOKUP('Salidas Pacientes'!$C627,'BD Pacientes'!$A:$I,9,FALSE)),"",VLOOKUP('Salidas Pacientes'!$C627,'BD Pacientes'!$A:$I,9,FALSE))</f>
        <v>0</v>
      </c>
      <c r="M627" s="17" t="s">
        <v>81</v>
      </c>
      <c r="N627" s="16" t="str">
        <f>IF(ISERROR(VLOOKUP('Salidas Pacientes'!$M627,Inventario!$A$2:$M$21,2,FALSE)),"",VLOOKUP('Salidas Pacientes'!$M627,Inventario!$A$2:$M$21,2,FALSE))</f>
        <v>Stamaril</v>
      </c>
      <c r="O627" s="16" t="str">
        <f>IF(ISERROR(VLOOKUP('Salidas Pacientes'!$M627,Inventario!$A$2:$M$21,3,FALSE)),"",VLOOKUP('Salidas Pacientes'!$M627,Inventario!$A$2:$M$21,3,FALSE))</f>
        <v>Fiebre amarilla</v>
      </c>
      <c r="P627" s="100" t="str">
        <f>IF(ISERROR(VLOOKUP('Salidas Pacientes'!$M627,Inventario!$A$2:$M$21,4,FALSE)),"",VLOOKUP('Salidas Pacientes'!$M627,Inventario!$A$2:$M$21,4,FALSE))</f>
        <v>IPS FARALLONES</v>
      </c>
      <c r="Q627" s="100" t="str">
        <f>IF(ISERROR(VLOOKUP('Salidas Pacientes'!$M627,Inventario!$A$2:$M$21,5,FALSE)),"",VLOOKUP('Salidas Pacientes'!$M627,Inventario!$A$2:$M$21,5,FALSE))</f>
        <v>Sanofi</v>
      </c>
      <c r="R627" s="17" t="str">
        <f>IF(ISERROR(VLOOKUP('Salidas Pacientes'!$M627,Inventario!$A$2:$M$21,6,FALSE)),"",VLOOKUP('Salidas Pacientes'!$M627,Inventario!$A$2:$M$21,6,FALSE))</f>
        <v>3000</v>
      </c>
      <c r="S627" s="101" t="s">
        <v>205</v>
      </c>
      <c r="T627" s="102">
        <f>IF(ISERROR(VLOOKUP('Salidas Pacientes'!$S627,Entradas!$H$1:$I$412,2,FALSE)),"",VLOOKUP('Salidas Pacientes'!$S627,Entradas!$H$1:$I$412,2,FALSE))</f>
        <v>45351</v>
      </c>
      <c r="U627" s="98"/>
      <c r="V627" s="98">
        <v>1</v>
      </c>
      <c r="W627" s="105"/>
    </row>
    <row r="628" spans="1:23" ht="15.75" hidden="1" customHeight="1" outlineLevel="1">
      <c r="A628" s="95">
        <v>44697</v>
      </c>
      <c r="B628" s="95" t="s">
        <v>276</v>
      </c>
      <c r="C628" s="98">
        <v>1109569982</v>
      </c>
      <c r="D628" s="17" t="str">
        <f>IF(ISERROR(VLOOKUP('Salidas Pacientes'!$C628,'BD Pacientes'!$A:I,2,FALSE)),"",VLOOKUP('Salidas Pacientes'!$C628,'BD Pacientes'!$A:I,2,FALSE))</f>
        <v>RC</v>
      </c>
      <c r="E628" s="16" t="str">
        <f>IF(ISERROR(VLOOKUP('Salidas Pacientes'!$C628,'BD Pacientes'!$A:I,3,FALSE)),"",VLOOKUP('Salidas Pacientes'!$C628,'BD Pacientes'!$A:I,3,FALSE))</f>
        <v>MARIANA CALLE PEÑA</v>
      </c>
      <c r="F628" s="17" t="str">
        <f>IF(ISERROR(VLOOKUP('Salidas Pacientes'!$C628,'BD Pacientes'!$A:I,4,FALSE)),"",VLOOKUP('Salidas Pacientes'!$C628,'BD Pacientes'!$A:I,4,FALSE))</f>
        <v>F</v>
      </c>
      <c r="G628" s="95">
        <f>IF(ISERROR(VLOOKUP('Salidas Pacientes'!$C628,'BD Pacientes'!$A:I,5,FALSE)),"",VLOOKUP('Salidas Pacientes'!$C628,'BD Pacientes'!$A:I,5,FALSE))</f>
        <v>44032</v>
      </c>
      <c r="H628" s="95" t="str">
        <f t="shared" ca="1" si="0"/>
        <v>3 año, 1 mes</v>
      </c>
      <c r="I628" s="97" t="str">
        <f>IF(ISERROR(VLOOKUP('Salidas Pacientes'!$C628,'BD Pacientes'!$A:$I,6,FALSE)),"",VLOOKUP('Salidas Pacientes'!$C628,'BD Pacientes'!$A:$I,6,FALSE))</f>
        <v>CRA 98B # 45-200</v>
      </c>
      <c r="J628" s="98">
        <f>IF(ISERROR(VLOOKUP('Salidas Pacientes'!$C628,'BD Pacientes'!$A:$I,7,FALSE)),"",VLOOKUP('Salidas Pacientes'!$C628,'BD Pacientes'!$A:$I,7,FALSE))</f>
        <v>0</v>
      </c>
      <c r="K628" s="99">
        <f>IF(ISERROR(VLOOKUP('Salidas Pacientes'!$C628,'BD Pacientes'!$A:$I,8,FALSE)),"",VLOOKUP('Salidas Pacientes'!$C628,'BD Pacientes'!$A:$I,8,FALSE))</f>
        <v>0</v>
      </c>
      <c r="L628" s="17">
        <f>IF(ISERROR(VLOOKUP('Salidas Pacientes'!$C628,'BD Pacientes'!$A:$I,9,FALSE)),"",VLOOKUP('Salidas Pacientes'!$C628,'BD Pacientes'!$A:$I,9,FALSE))</f>
        <v>0</v>
      </c>
      <c r="M628" s="17" t="s">
        <v>73</v>
      </c>
      <c r="N628" s="16" t="str">
        <f>IF(ISERROR(VLOOKUP('Salidas Pacientes'!$M628,Inventario!$A$2:$M$21,2,FALSE)),"",VLOOKUP('Salidas Pacientes'!$M628,Inventario!$A$2:$M$21,2,FALSE))</f>
        <v>Pentaxim</v>
      </c>
      <c r="O628" s="16" t="str">
        <f>IF(ISERROR(VLOOKUP('Salidas Pacientes'!$M628,Inventario!$A$2:$M$21,3,FALSE)),"",VLOOKUP('Salidas Pacientes'!$M628,Inventario!$A$2:$M$21,3,FALSE))</f>
        <v>Difteria-Tosferina, tetano, polio, haemophilus</v>
      </c>
      <c r="P628" s="100" t="str">
        <f>IF(ISERROR(VLOOKUP('Salidas Pacientes'!$M628,Inventario!$A$2:$M$21,4,FALSE)),"",VLOOKUP('Salidas Pacientes'!$M628,Inventario!$A$2:$M$21,4,FALSE))</f>
        <v>IPS FARALLONES</v>
      </c>
      <c r="Q628" s="100" t="str">
        <f>IF(ISERROR(VLOOKUP('Salidas Pacientes'!$M628,Inventario!$A$2:$M$21,5,FALSE)),"",VLOOKUP('Salidas Pacientes'!$M628,Inventario!$A$2:$M$21,5,FALSE))</f>
        <v>Sanofi</v>
      </c>
      <c r="R628" s="17" t="str">
        <f>IF(ISERROR(VLOOKUP('Salidas Pacientes'!$M628,Inventario!$A$2:$M$21,6,FALSE)),"",VLOOKUP('Salidas Pacientes'!$M628,Inventario!$A$2:$M$21,6,FALSE))</f>
        <v>2800</v>
      </c>
      <c r="S628" s="101" t="s">
        <v>197</v>
      </c>
      <c r="T628" s="102">
        <f>IF(ISERROR(VLOOKUP('Salidas Pacientes'!$S628,Entradas!$H$1:$I$412,2,FALSE)),"",VLOOKUP('Salidas Pacientes'!$S628,Entradas!$H$1:$I$412,2,FALSE))</f>
        <v>44957</v>
      </c>
      <c r="U628" s="98"/>
      <c r="V628" s="98">
        <v>1</v>
      </c>
      <c r="W628" s="105"/>
    </row>
    <row r="629" spans="1:23" ht="15.75" hidden="1" customHeight="1" outlineLevel="1">
      <c r="A629" s="95">
        <v>44697</v>
      </c>
      <c r="B629" s="95" t="s">
        <v>276</v>
      </c>
      <c r="C629" s="98">
        <v>1109569982</v>
      </c>
      <c r="D629" s="17" t="str">
        <f>IF(ISERROR(VLOOKUP('Salidas Pacientes'!$C629,'BD Pacientes'!$A:I,2,FALSE)),"",VLOOKUP('Salidas Pacientes'!$C629,'BD Pacientes'!$A:I,2,FALSE))</f>
        <v>RC</v>
      </c>
      <c r="E629" s="16" t="str">
        <f>IF(ISERROR(VLOOKUP('Salidas Pacientes'!$C629,'BD Pacientes'!$A:I,3,FALSE)),"",VLOOKUP('Salidas Pacientes'!$C629,'BD Pacientes'!$A:I,3,FALSE))</f>
        <v>MARIANA CALLE PEÑA</v>
      </c>
      <c r="F629" s="17" t="str">
        <f>IF(ISERROR(VLOOKUP('Salidas Pacientes'!$C629,'BD Pacientes'!$A:I,4,FALSE)),"",VLOOKUP('Salidas Pacientes'!$C629,'BD Pacientes'!$A:I,4,FALSE))</f>
        <v>F</v>
      </c>
      <c r="G629" s="95">
        <f>IF(ISERROR(VLOOKUP('Salidas Pacientes'!$C629,'BD Pacientes'!$A:I,5,FALSE)),"",VLOOKUP('Salidas Pacientes'!$C629,'BD Pacientes'!$A:I,5,FALSE))</f>
        <v>44032</v>
      </c>
      <c r="H629" s="95" t="str">
        <f t="shared" ca="1" si="0"/>
        <v>3 año, 1 mes</v>
      </c>
      <c r="I629" s="97" t="str">
        <f>IF(ISERROR(VLOOKUP('Salidas Pacientes'!$C629,'BD Pacientes'!$A:$I,6,FALSE)),"",VLOOKUP('Salidas Pacientes'!$C629,'BD Pacientes'!$A:$I,6,FALSE))</f>
        <v>CRA 98B # 45-200</v>
      </c>
      <c r="J629" s="98">
        <f>IF(ISERROR(VLOOKUP('Salidas Pacientes'!$C629,'BD Pacientes'!$A:$I,7,FALSE)),"",VLOOKUP('Salidas Pacientes'!$C629,'BD Pacientes'!$A:$I,7,FALSE))</f>
        <v>0</v>
      </c>
      <c r="K629" s="99">
        <f>IF(ISERROR(VLOOKUP('Salidas Pacientes'!$C629,'BD Pacientes'!$A:$I,8,FALSE)),"",VLOOKUP('Salidas Pacientes'!$C629,'BD Pacientes'!$A:$I,8,FALSE))</f>
        <v>0</v>
      </c>
      <c r="L629" s="17">
        <f>IF(ISERROR(VLOOKUP('Salidas Pacientes'!$C629,'BD Pacientes'!$A:$I,9,FALSE)),"",VLOOKUP('Salidas Pacientes'!$C629,'BD Pacientes'!$A:$I,9,FALSE))</f>
        <v>0</v>
      </c>
      <c r="M629" s="17" t="s">
        <v>85</v>
      </c>
      <c r="N629" s="16" t="str">
        <f>IF(ISERROR(VLOOKUP('Salidas Pacientes'!$M629,Inventario!$A$2:$M$21,2,FALSE)),"",VLOOKUP('Salidas Pacientes'!$M629,Inventario!$A$2:$M$21,2,FALSE))</f>
        <v xml:space="preserve">Avaxim 80 </v>
      </c>
      <c r="O629" s="16" t="str">
        <f>IF(ISERROR(VLOOKUP('Salidas Pacientes'!$M629,Inventario!$A$2:$M$21,3,FALSE)),"",VLOOKUP('Salidas Pacientes'!$M629,Inventario!$A$2:$M$21,3,FALSE))</f>
        <v>Hepatitis A niño</v>
      </c>
      <c r="P629" s="100" t="str">
        <f>IF(ISERROR(VLOOKUP('Salidas Pacientes'!$M629,Inventario!$A$2:$M$21,4,FALSE)),"",VLOOKUP('Salidas Pacientes'!$M629,Inventario!$A$2:$M$21,4,FALSE))</f>
        <v>IPS FARALLONES</v>
      </c>
      <c r="Q629" s="100" t="str">
        <f>IF(ISERROR(VLOOKUP('Salidas Pacientes'!$M629,Inventario!$A$2:$M$21,5,FALSE)),"",VLOOKUP('Salidas Pacientes'!$M629,Inventario!$A$2:$M$21,5,FALSE))</f>
        <v>Sanofi</v>
      </c>
      <c r="R629" s="17" t="str">
        <f>IF(ISERROR(VLOOKUP('Salidas Pacientes'!$M629,Inventario!$A$2:$M$21,6,FALSE)),"",VLOOKUP('Salidas Pacientes'!$M629,Inventario!$A$2:$M$21,6,FALSE))</f>
        <v>2500</v>
      </c>
      <c r="S629" s="101" t="s">
        <v>183</v>
      </c>
      <c r="T629" s="102">
        <f>IF(ISERROR(VLOOKUP('Salidas Pacientes'!$S629,Entradas!$H$1:$I$412,2,FALSE)),"",VLOOKUP('Salidas Pacientes'!$S629,Entradas!$H$1:$I$412,2,FALSE))</f>
        <v>44957</v>
      </c>
      <c r="U629" s="98"/>
      <c r="V629" s="98">
        <v>1</v>
      </c>
      <c r="W629" s="105"/>
    </row>
    <row r="630" spans="1:23" ht="15.75" hidden="1" customHeight="1" outlineLevel="1">
      <c r="A630" s="95">
        <v>44697</v>
      </c>
      <c r="B630" s="95" t="s">
        <v>276</v>
      </c>
      <c r="C630" s="98">
        <v>1109569982</v>
      </c>
      <c r="D630" s="17" t="str">
        <f>IF(ISERROR(VLOOKUP('Salidas Pacientes'!$C630,'BD Pacientes'!$A:I,2,FALSE)),"",VLOOKUP('Salidas Pacientes'!$C630,'BD Pacientes'!$A:I,2,FALSE))</f>
        <v>RC</v>
      </c>
      <c r="E630" s="16" t="str">
        <f>IF(ISERROR(VLOOKUP('Salidas Pacientes'!$C630,'BD Pacientes'!$A:I,3,FALSE)),"",VLOOKUP('Salidas Pacientes'!$C630,'BD Pacientes'!$A:I,3,FALSE))</f>
        <v>MARIANA CALLE PEÑA</v>
      </c>
      <c r="F630" s="17" t="str">
        <f>IF(ISERROR(VLOOKUP('Salidas Pacientes'!$C630,'BD Pacientes'!$A:I,4,FALSE)),"",VLOOKUP('Salidas Pacientes'!$C630,'BD Pacientes'!$A:I,4,FALSE))</f>
        <v>F</v>
      </c>
      <c r="G630" s="95">
        <f>IF(ISERROR(VLOOKUP('Salidas Pacientes'!$C630,'BD Pacientes'!$A:I,5,FALSE)),"",VLOOKUP('Salidas Pacientes'!$C630,'BD Pacientes'!$A:I,5,FALSE))</f>
        <v>44032</v>
      </c>
      <c r="H630" s="95" t="str">
        <f t="shared" ca="1" si="0"/>
        <v>3 año, 1 mes</v>
      </c>
      <c r="I630" s="97" t="str">
        <f>IF(ISERROR(VLOOKUP('Salidas Pacientes'!$C630,'BD Pacientes'!$A:$I,6,FALSE)),"",VLOOKUP('Salidas Pacientes'!$C630,'BD Pacientes'!$A:$I,6,FALSE))</f>
        <v>CRA 98B # 45-200</v>
      </c>
      <c r="J630" s="98">
        <f>IF(ISERROR(VLOOKUP('Salidas Pacientes'!$C630,'BD Pacientes'!$A:$I,7,FALSE)),"",VLOOKUP('Salidas Pacientes'!$C630,'BD Pacientes'!$A:$I,7,FALSE))</f>
        <v>0</v>
      </c>
      <c r="K630" s="99">
        <f>IF(ISERROR(VLOOKUP('Salidas Pacientes'!$C630,'BD Pacientes'!$A:$I,8,FALSE)),"",VLOOKUP('Salidas Pacientes'!$C630,'BD Pacientes'!$A:$I,8,FALSE))</f>
        <v>0</v>
      </c>
      <c r="L630" s="17">
        <f>IF(ISERROR(VLOOKUP('Salidas Pacientes'!$C630,'BD Pacientes'!$A:$I,9,FALSE)),"",VLOOKUP('Salidas Pacientes'!$C630,'BD Pacientes'!$A:$I,9,FALSE))</f>
        <v>0</v>
      </c>
      <c r="M630" s="17" t="s">
        <v>81</v>
      </c>
      <c r="N630" s="16" t="str">
        <f>IF(ISERROR(VLOOKUP('Salidas Pacientes'!$M630,Inventario!$A$2:$M$21,2,FALSE)),"",VLOOKUP('Salidas Pacientes'!$M630,Inventario!$A$2:$M$21,2,FALSE))</f>
        <v>Stamaril</v>
      </c>
      <c r="O630" s="16" t="str">
        <f>IF(ISERROR(VLOOKUP('Salidas Pacientes'!$M630,Inventario!$A$2:$M$21,3,FALSE)),"",VLOOKUP('Salidas Pacientes'!$M630,Inventario!$A$2:$M$21,3,FALSE))</f>
        <v>Fiebre amarilla</v>
      </c>
      <c r="P630" s="100" t="str">
        <f>IF(ISERROR(VLOOKUP('Salidas Pacientes'!$M630,Inventario!$A$2:$M$21,4,FALSE)),"",VLOOKUP('Salidas Pacientes'!$M630,Inventario!$A$2:$M$21,4,FALSE))</f>
        <v>IPS FARALLONES</v>
      </c>
      <c r="Q630" s="100" t="str">
        <f>IF(ISERROR(VLOOKUP('Salidas Pacientes'!$M630,Inventario!$A$2:$M$21,5,FALSE)),"",VLOOKUP('Salidas Pacientes'!$M630,Inventario!$A$2:$M$21,5,FALSE))</f>
        <v>Sanofi</v>
      </c>
      <c r="R630" s="17" t="str">
        <f>IF(ISERROR(VLOOKUP('Salidas Pacientes'!$M630,Inventario!$A$2:$M$21,6,FALSE)),"",VLOOKUP('Salidas Pacientes'!$M630,Inventario!$A$2:$M$21,6,FALSE))</f>
        <v>3000</v>
      </c>
      <c r="S630" s="101" t="s">
        <v>205</v>
      </c>
      <c r="T630" s="102">
        <f>IF(ISERROR(VLOOKUP('Salidas Pacientes'!$S630,Entradas!$H$1:$I$412,2,FALSE)),"",VLOOKUP('Salidas Pacientes'!$S630,Entradas!$H$1:$I$412,2,FALSE))</f>
        <v>45351</v>
      </c>
      <c r="U630" s="98"/>
      <c r="V630" s="98">
        <v>1</v>
      </c>
      <c r="W630" s="105"/>
    </row>
    <row r="631" spans="1:23" ht="15.75" hidden="1" customHeight="1" outlineLevel="1">
      <c r="A631" s="95">
        <v>44697</v>
      </c>
      <c r="B631" s="95" t="s">
        <v>276</v>
      </c>
      <c r="C631" s="98">
        <v>1232818228</v>
      </c>
      <c r="D631" s="17" t="str">
        <f>IF(ISERROR(VLOOKUP('Salidas Pacientes'!$C631,'BD Pacientes'!$A:I,2,FALSE)),"",VLOOKUP('Salidas Pacientes'!$C631,'BD Pacientes'!$A:I,2,FALSE))</f>
        <v>RC</v>
      </c>
      <c r="E631" s="16" t="str">
        <f>IF(ISERROR(VLOOKUP('Salidas Pacientes'!$C631,'BD Pacientes'!$A:I,3,FALSE)),"",VLOOKUP('Salidas Pacientes'!$C631,'BD Pacientes'!$A:I,3,FALSE))</f>
        <v>DANNA SOFIA SANCHEZ BOLAÑOS</v>
      </c>
      <c r="F631" s="17" t="str">
        <f>IF(ISERROR(VLOOKUP('Salidas Pacientes'!$C631,'BD Pacientes'!$A:I,4,FALSE)),"",VLOOKUP('Salidas Pacientes'!$C631,'BD Pacientes'!$A:I,4,FALSE))</f>
        <v>F</v>
      </c>
      <c r="G631" s="95">
        <f>IF(ISERROR(VLOOKUP('Salidas Pacientes'!$C631,'BD Pacientes'!$A:I,5,FALSE)),"",VLOOKUP('Salidas Pacientes'!$C631,'BD Pacientes'!$A:I,5,FALSE))</f>
        <v>44515</v>
      </c>
      <c r="H631" s="95" t="str">
        <f t="shared" ca="1" si="0"/>
        <v>1 año, 9 mes</v>
      </c>
      <c r="I631" s="97" t="str">
        <f>IF(ISERROR(VLOOKUP('Salidas Pacientes'!$C631,'BD Pacientes'!$A:$I,6,FALSE)),"",VLOOKUP('Salidas Pacientes'!$C631,'BD Pacientes'!$A:$I,6,FALSE))</f>
        <v>CALLE 16 # 53-100 APTO 404G</v>
      </c>
      <c r="J631" s="98">
        <f>IF(ISERROR(VLOOKUP('Salidas Pacientes'!$C631,'BD Pacientes'!$A:$I,7,FALSE)),"",VLOOKUP('Salidas Pacientes'!$C631,'BD Pacientes'!$A:$I,7,FALSE))</f>
        <v>29314548</v>
      </c>
      <c r="K631" s="99" t="str">
        <f>IF(ISERROR(VLOOKUP('Salidas Pacientes'!$C631,'BD Pacientes'!$A:$I,8,FALSE)),"",VLOOKUP('Salidas Pacientes'!$C631,'BD Pacientes'!$A:$I,8,FALSE))</f>
        <v>LINA VIVIANA BOLAÑOS</v>
      </c>
      <c r="L631" s="17">
        <f>IF(ISERROR(VLOOKUP('Salidas Pacientes'!$C631,'BD Pacientes'!$A:$I,9,FALSE)),"",VLOOKUP('Salidas Pacientes'!$C631,'BD Pacientes'!$A:$I,9,FALSE))</f>
        <v>3207200262</v>
      </c>
      <c r="M631" s="17" t="s">
        <v>77</v>
      </c>
      <c r="N631" s="16" t="str">
        <f>IF(ISERROR(VLOOKUP('Salidas Pacientes'!$M631,Inventario!$A$2:$M$21,2,FALSE)),"",VLOOKUP('Salidas Pacientes'!$M631,Inventario!$A$2:$M$21,2,FALSE))</f>
        <v>Hexaxim</v>
      </c>
      <c r="O631" s="16" t="str">
        <f>IF(ISERROR(VLOOKUP('Salidas Pacientes'!$M631,Inventario!$A$2:$M$21,3,FALSE)),"",VLOOKUP('Salidas Pacientes'!$M631,Inventario!$A$2:$M$21,3,FALSE))</f>
        <v>DPAT + VPI + HIB + HB</v>
      </c>
      <c r="P631" s="100" t="str">
        <f>IF(ISERROR(VLOOKUP('Salidas Pacientes'!$M631,Inventario!$A$2:$M$21,4,FALSE)),"",VLOOKUP('Salidas Pacientes'!$M631,Inventario!$A$2:$M$21,4,FALSE))</f>
        <v>IPS FARALLONES</v>
      </c>
      <c r="Q631" s="100" t="str">
        <f>IF(ISERROR(VLOOKUP('Salidas Pacientes'!$M631,Inventario!$A$2:$M$21,5,FALSE)),"",VLOOKUP('Salidas Pacientes'!$M631,Inventario!$A$2:$M$21,5,FALSE))</f>
        <v>Sanofi</v>
      </c>
      <c r="R631" s="17" t="str">
        <f>IF(ISERROR(VLOOKUP('Salidas Pacientes'!$M631,Inventario!$A$2:$M$21,6,FALSE)),"",VLOOKUP('Salidas Pacientes'!$M631,Inventario!$A$2:$M$21,6,FALSE))</f>
        <v>3800</v>
      </c>
      <c r="S631" s="101" t="s">
        <v>198</v>
      </c>
      <c r="T631" s="102">
        <f>IF(ISERROR(VLOOKUP('Salidas Pacientes'!$S631,Entradas!$H$1:$I$412,2,FALSE)),"",VLOOKUP('Salidas Pacientes'!$S631,Entradas!$H$1:$I$412,2,FALSE))</f>
        <v>45130</v>
      </c>
      <c r="U631" s="98"/>
      <c r="V631" s="98">
        <v>1</v>
      </c>
      <c r="W631" s="105"/>
    </row>
    <row r="632" spans="1:23" ht="15.75" hidden="1" customHeight="1" outlineLevel="1">
      <c r="A632" s="95">
        <v>44697</v>
      </c>
      <c r="B632" s="95" t="s">
        <v>276</v>
      </c>
      <c r="C632" s="98">
        <v>1232818228</v>
      </c>
      <c r="D632" s="17" t="str">
        <f>IF(ISERROR(VLOOKUP('Salidas Pacientes'!$C632,'BD Pacientes'!$A:I,2,FALSE)),"",VLOOKUP('Salidas Pacientes'!$C632,'BD Pacientes'!$A:I,2,FALSE))</f>
        <v>RC</v>
      </c>
      <c r="E632" s="16" t="str">
        <f>IF(ISERROR(VLOOKUP('Salidas Pacientes'!$C632,'BD Pacientes'!$A:I,3,FALSE)),"",VLOOKUP('Salidas Pacientes'!$C632,'BD Pacientes'!$A:I,3,FALSE))</f>
        <v>DANNA SOFIA SANCHEZ BOLAÑOS</v>
      </c>
      <c r="F632" s="17" t="str">
        <f>IF(ISERROR(VLOOKUP('Salidas Pacientes'!$C632,'BD Pacientes'!$A:I,4,FALSE)),"",VLOOKUP('Salidas Pacientes'!$C632,'BD Pacientes'!$A:I,4,FALSE))</f>
        <v>F</v>
      </c>
      <c r="G632" s="95">
        <f>IF(ISERROR(VLOOKUP('Salidas Pacientes'!$C632,'BD Pacientes'!$A:I,5,FALSE)),"",VLOOKUP('Salidas Pacientes'!$C632,'BD Pacientes'!$A:I,5,FALSE))</f>
        <v>44515</v>
      </c>
      <c r="H632" s="95" t="str">
        <f t="shared" ca="1" si="0"/>
        <v>1 año, 9 mes</v>
      </c>
      <c r="I632" s="97" t="str">
        <f>IF(ISERROR(VLOOKUP('Salidas Pacientes'!$C632,'BD Pacientes'!$A:$I,6,FALSE)),"",VLOOKUP('Salidas Pacientes'!$C632,'BD Pacientes'!$A:$I,6,FALSE))</f>
        <v>CALLE 16 # 53-100 APTO 404G</v>
      </c>
      <c r="J632" s="98">
        <f>IF(ISERROR(VLOOKUP('Salidas Pacientes'!$C632,'BD Pacientes'!$A:$I,7,FALSE)),"",VLOOKUP('Salidas Pacientes'!$C632,'BD Pacientes'!$A:$I,7,FALSE))</f>
        <v>29314548</v>
      </c>
      <c r="K632" s="99" t="str">
        <f>IF(ISERROR(VLOOKUP('Salidas Pacientes'!$C632,'BD Pacientes'!$A:$I,8,FALSE)),"",VLOOKUP('Salidas Pacientes'!$C632,'BD Pacientes'!$A:$I,8,FALSE))</f>
        <v>LINA VIVIANA BOLAÑOS</v>
      </c>
      <c r="L632" s="17">
        <f>IF(ISERROR(VLOOKUP('Salidas Pacientes'!$C632,'BD Pacientes'!$A:$I,9,FALSE)),"",VLOOKUP('Salidas Pacientes'!$C632,'BD Pacientes'!$A:$I,9,FALSE))</f>
        <v>3207200262</v>
      </c>
      <c r="M632" s="17" t="s">
        <v>89</v>
      </c>
      <c r="N632" s="16" t="str">
        <f>IF(ISERROR(VLOOKUP('Salidas Pacientes'!$M632,Inventario!$A$2:$M$21,2,FALSE)),"",VLOOKUP('Salidas Pacientes'!$M632,Inventario!$A$2:$M$21,2,FALSE))</f>
        <v>Fluquadri</v>
      </c>
      <c r="O632" s="16" t="str">
        <f>IF(ISERROR(VLOOKUP('Salidas Pacientes'!$M632,Inventario!$A$2:$M$21,3,FALSE)),"",VLOOKUP('Salidas Pacientes'!$M632,Inventario!$A$2:$M$21,3,FALSE))</f>
        <v>Influenza</v>
      </c>
      <c r="P632" s="100" t="str">
        <f>IF(ISERROR(VLOOKUP('Salidas Pacientes'!$M632,Inventario!$A$2:$M$21,4,FALSE)),"",VLOOKUP('Salidas Pacientes'!$M632,Inventario!$A$2:$M$21,4,FALSE))</f>
        <v>IPS FARALLONES</v>
      </c>
      <c r="Q632" s="100" t="str">
        <f>IF(ISERROR(VLOOKUP('Salidas Pacientes'!$M632,Inventario!$A$2:$M$21,5,FALSE)),"",VLOOKUP('Salidas Pacientes'!$M632,Inventario!$A$2:$M$21,5,FALSE))</f>
        <v>Sanofi</v>
      </c>
      <c r="R632" s="17" t="str">
        <f>IF(ISERROR(VLOOKUP('Salidas Pacientes'!$M632,Inventario!$A$2:$M$21,6,FALSE)),"",VLOOKUP('Salidas Pacientes'!$M632,Inventario!$A$2:$M$21,6,FALSE))</f>
        <v>164992</v>
      </c>
      <c r="S632" s="101" t="s">
        <v>292</v>
      </c>
      <c r="T632" s="102" t="str">
        <f>IF(ISERROR(VLOOKUP('Salidas Pacientes'!$S632,Entradas!$H$1:$I$412,2,FALSE)),"",VLOOKUP('Salidas Pacientes'!$S632,Entradas!$H$1:$I$412,2,FALSE))</f>
        <v/>
      </c>
      <c r="U632" s="98"/>
      <c r="V632" s="98">
        <v>1</v>
      </c>
      <c r="W632" s="105"/>
    </row>
    <row r="633" spans="1:23" ht="15.75" hidden="1" customHeight="1" outlineLevel="1">
      <c r="A633" s="95">
        <v>44697</v>
      </c>
      <c r="B633" s="95" t="s">
        <v>276</v>
      </c>
      <c r="C633" s="98">
        <v>1232818228</v>
      </c>
      <c r="D633" s="17" t="str">
        <f>IF(ISERROR(VLOOKUP('Salidas Pacientes'!$C633,'BD Pacientes'!$A:I,2,FALSE)),"",VLOOKUP('Salidas Pacientes'!$C633,'BD Pacientes'!$A:I,2,FALSE))</f>
        <v>RC</v>
      </c>
      <c r="E633" s="16" t="str">
        <f>IF(ISERROR(VLOOKUP('Salidas Pacientes'!$C633,'BD Pacientes'!$A:I,3,FALSE)),"",VLOOKUP('Salidas Pacientes'!$C633,'BD Pacientes'!$A:I,3,FALSE))</f>
        <v>DANNA SOFIA SANCHEZ BOLAÑOS</v>
      </c>
      <c r="F633" s="17" t="str">
        <f>IF(ISERROR(VLOOKUP('Salidas Pacientes'!$C633,'BD Pacientes'!$A:I,4,FALSE)),"",VLOOKUP('Salidas Pacientes'!$C633,'BD Pacientes'!$A:I,4,FALSE))</f>
        <v>F</v>
      </c>
      <c r="G633" s="95">
        <f>IF(ISERROR(VLOOKUP('Salidas Pacientes'!$C633,'BD Pacientes'!$A:I,5,FALSE)),"",VLOOKUP('Salidas Pacientes'!$C633,'BD Pacientes'!$A:I,5,FALSE))</f>
        <v>44515</v>
      </c>
      <c r="H633" s="95" t="str">
        <f t="shared" ca="1" si="0"/>
        <v>1 año, 9 mes</v>
      </c>
      <c r="I633" s="97" t="str">
        <f>IF(ISERROR(VLOOKUP('Salidas Pacientes'!$C633,'BD Pacientes'!$A:$I,6,FALSE)),"",VLOOKUP('Salidas Pacientes'!$C633,'BD Pacientes'!$A:$I,6,FALSE))</f>
        <v>CALLE 16 # 53-100 APTO 404G</v>
      </c>
      <c r="J633" s="98">
        <f>IF(ISERROR(VLOOKUP('Salidas Pacientes'!$C633,'BD Pacientes'!$A:$I,7,FALSE)),"",VLOOKUP('Salidas Pacientes'!$C633,'BD Pacientes'!$A:$I,7,FALSE))</f>
        <v>29314548</v>
      </c>
      <c r="K633" s="99" t="str">
        <f>IF(ISERROR(VLOOKUP('Salidas Pacientes'!$C633,'BD Pacientes'!$A:$I,8,FALSE)),"",VLOOKUP('Salidas Pacientes'!$C633,'BD Pacientes'!$A:$I,8,FALSE))</f>
        <v>LINA VIVIANA BOLAÑOS</v>
      </c>
      <c r="L633" s="17">
        <f>IF(ISERROR(VLOOKUP('Salidas Pacientes'!$C633,'BD Pacientes'!$A:$I,9,FALSE)),"",VLOOKUP('Salidas Pacientes'!$C633,'BD Pacientes'!$A:$I,9,FALSE))</f>
        <v>3207200262</v>
      </c>
      <c r="M633" s="17" t="s">
        <v>77</v>
      </c>
      <c r="N633" s="16" t="str">
        <f>IF(ISERROR(VLOOKUP('Salidas Pacientes'!$M633,Inventario!$A$2:$M$21,2,FALSE)),"",VLOOKUP('Salidas Pacientes'!$M633,Inventario!$A$2:$M$21,2,FALSE))</f>
        <v>Hexaxim</v>
      </c>
      <c r="O633" s="16" t="str">
        <f>IF(ISERROR(VLOOKUP('Salidas Pacientes'!$M633,Inventario!$A$2:$M$21,3,FALSE)),"",VLOOKUP('Salidas Pacientes'!$M633,Inventario!$A$2:$M$21,3,FALSE))</f>
        <v>DPAT + VPI + HIB + HB</v>
      </c>
      <c r="P633" s="100" t="str">
        <f>IF(ISERROR(VLOOKUP('Salidas Pacientes'!$M633,Inventario!$A$2:$M$21,4,FALSE)),"",VLOOKUP('Salidas Pacientes'!$M633,Inventario!$A$2:$M$21,4,FALSE))</f>
        <v>IPS FARALLONES</v>
      </c>
      <c r="Q633" s="100" t="str">
        <f>IF(ISERROR(VLOOKUP('Salidas Pacientes'!$M633,Inventario!$A$2:$M$21,5,FALSE)),"",VLOOKUP('Salidas Pacientes'!$M633,Inventario!$A$2:$M$21,5,FALSE))</f>
        <v>Sanofi</v>
      </c>
      <c r="R633" s="17" t="str">
        <f>IF(ISERROR(VLOOKUP('Salidas Pacientes'!$M633,Inventario!$A$2:$M$21,6,FALSE)),"",VLOOKUP('Salidas Pacientes'!$M633,Inventario!$A$2:$M$21,6,FALSE))</f>
        <v>3800</v>
      </c>
      <c r="S633" s="101" t="s">
        <v>198</v>
      </c>
      <c r="T633" s="102">
        <f>IF(ISERROR(VLOOKUP('Salidas Pacientes'!$S633,Entradas!$H$1:$I$412,2,FALSE)),"",VLOOKUP('Salidas Pacientes'!$S633,Entradas!$H$1:$I$412,2,FALSE))</f>
        <v>45130</v>
      </c>
      <c r="U633" s="98"/>
      <c r="V633" s="98">
        <v>1</v>
      </c>
      <c r="W633" s="105"/>
    </row>
    <row r="634" spans="1:23" ht="15.75" hidden="1" customHeight="1" outlineLevel="1">
      <c r="A634" s="95">
        <v>44697</v>
      </c>
      <c r="B634" s="95" t="s">
        <v>276</v>
      </c>
      <c r="C634" s="98">
        <v>1232818228</v>
      </c>
      <c r="D634" s="17" t="str">
        <f>IF(ISERROR(VLOOKUP('Salidas Pacientes'!$C634,'BD Pacientes'!$A:I,2,FALSE)),"",VLOOKUP('Salidas Pacientes'!$C634,'BD Pacientes'!$A:I,2,FALSE))</f>
        <v>RC</v>
      </c>
      <c r="E634" s="16" t="str">
        <f>IF(ISERROR(VLOOKUP('Salidas Pacientes'!$C634,'BD Pacientes'!$A:I,3,FALSE)),"",VLOOKUP('Salidas Pacientes'!$C634,'BD Pacientes'!$A:I,3,FALSE))</f>
        <v>DANNA SOFIA SANCHEZ BOLAÑOS</v>
      </c>
      <c r="F634" s="17" t="str">
        <f>IF(ISERROR(VLOOKUP('Salidas Pacientes'!$C634,'BD Pacientes'!$A:I,4,FALSE)),"",VLOOKUP('Salidas Pacientes'!$C634,'BD Pacientes'!$A:I,4,FALSE))</f>
        <v>F</v>
      </c>
      <c r="G634" s="95">
        <f>IF(ISERROR(VLOOKUP('Salidas Pacientes'!$C634,'BD Pacientes'!$A:I,5,FALSE)),"",VLOOKUP('Salidas Pacientes'!$C634,'BD Pacientes'!$A:I,5,FALSE))</f>
        <v>44515</v>
      </c>
      <c r="H634" s="95" t="str">
        <f t="shared" ca="1" si="0"/>
        <v>1 año, 9 mes</v>
      </c>
      <c r="I634" s="97" t="str">
        <f>IF(ISERROR(VLOOKUP('Salidas Pacientes'!$C634,'BD Pacientes'!$A:$I,6,FALSE)),"",VLOOKUP('Salidas Pacientes'!$C634,'BD Pacientes'!$A:$I,6,FALSE))</f>
        <v>CALLE 16 # 53-100 APTO 404G</v>
      </c>
      <c r="J634" s="98">
        <f>IF(ISERROR(VLOOKUP('Salidas Pacientes'!$C634,'BD Pacientes'!$A:$I,7,FALSE)),"",VLOOKUP('Salidas Pacientes'!$C634,'BD Pacientes'!$A:$I,7,FALSE))</f>
        <v>29314548</v>
      </c>
      <c r="K634" s="99" t="str">
        <f>IF(ISERROR(VLOOKUP('Salidas Pacientes'!$C634,'BD Pacientes'!$A:$I,8,FALSE)),"",VLOOKUP('Salidas Pacientes'!$C634,'BD Pacientes'!$A:$I,8,FALSE))</f>
        <v>LINA VIVIANA BOLAÑOS</v>
      </c>
      <c r="L634" s="17">
        <f>IF(ISERROR(VLOOKUP('Salidas Pacientes'!$C634,'BD Pacientes'!$A:$I,9,FALSE)),"",VLOOKUP('Salidas Pacientes'!$C634,'BD Pacientes'!$A:$I,9,FALSE))</f>
        <v>3207200262</v>
      </c>
      <c r="M634" s="17" t="s">
        <v>89</v>
      </c>
      <c r="N634" s="16" t="str">
        <f>IF(ISERROR(VLOOKUP('Salidas Pacientes'!$M634,Inventario!$A$2:$M$21,2,FALSE)),"",VLOOKUP('Salidas Pacientes'!$M634,Inventario!$A$2:$M$21,2,FALSE))</f>
        <v>Fluquadri</v>
      </c>
      <c r="O634" s="16" t="str">
        <f>IF(ISERROR(VLOOKUP('Salidas Pacientes'!$M634,Inventario!$A$2:$M$21,3,FALSE)),"",VLOOKUP('Salidas Pacientes'!$M634,Inventario!$A$2:$M$21,3,FALSE))</f>
        <v>Influenza</v>
      </c>
      <c r="P634" s="100" t="str">
        <f>IF(ISERROR(VLOOKUP('Salidas Pacientes'!$M634,Inventario!$A$2:$M$21,4,FALSE)),"",VLOOKUP('Salidas Pacientes'!$M634,Inventario!$A$2:$M$21,4,FALSE))</f>
        <v>IPS FARALLONES</v>
      </c>
      <c r="Q634" s="100" t="str">
        <f>IF(ISERROR(VLOOKUP('Salidas Pacientes'!$M634,Inventario!$A$2:$M$21,5,FALSE)),"",VLOOKUP('Salidas Pacientes'!$M634,Inventario!$A$2:$M$21,5,FALSE))</f>
        <v>Sanofi</v>
      </c>
      <c r="R634" s="17" t="str">
        <f>IF(ISERROR(VLOOKUP('Salidas Pacientes'!$M634,Inventario!$A$2:$M$21,6,FALSE)),"",VLOOKUP('Salidas Pacientes'!$M634,Inventario!$A$2:$M$21,6,FALSE))</f>
        <v>164992</v>
      </c>
      <c r="S634" s="101" t="s">
        <v>292</v>
      </c>
      <c r="T634" s="102" t="str">
        <f>IF(ISERROR(VLOOKUP('Salidas Pacientes'!$S634,Entradas!$H$1:$I$412,2,FALSE)),"",VLOOKUP('Salidas Pacientes'!$S634,Entradas!$H$1:$I$412,2,FALSE))</f>
        <v/>
      </c>
      <c r="U634" s="98"/>
      <c r="V634" s="98">
        <v>1</v>
      </c>
      <c r="W634" s="105"/>
    </row>
    <row r="635" spans="1:23" ht="15.75" hidden="1" customHeight="1" outlineLevel="1">
      <c r="A635" s="95">
        <v>44698</v>
      </c>
      <c r="B635" s="95" t="s">
        <v>276</v>
      </c>
      <c r="C635" s="98">
        <v>1232812228</v>
      </c>
      <c r="D635" s="17" t="str">
        <f>IF(ISERROR(VLOOKUP('Salidas Pacientes'!$C635,'BD Pacientes'!$A:I,2,FALSE)),"",VLOOKUP('Salidas Pacientes'!$C635,'BD Pacientes'!$A:I,2,FALSE))</f>
        <v>RC</v>
      </c>
      <c r="E635" s="16" t="str">
        <f>IF(ISERROR(VLOOKUP('Salidas Pacientes'!$C635,'BD Pacientes'!$A:I,3,FALSE)),"",VLOOKUP('Salidas Pacientes'!$C635,'BD Pacientes'!$A:I,3,FALSE))</f>
        <v>SAMUEL ORDOÑEZ MUÑOZ</v>
      </c>
      <c r="F635" s="17" t="str">
        <f>IF(ISERROR(VLOOKUP('Salidas Pacientes'!$C635,'BD Pacientes'!$A:I,4,FALSE)),"",VLOOKUP('Salidas Pacientes'!$C635,'BD Pacientes'!$A:I,4,FALSE))</f>
        <v>M</v>
      </c>
      <c r="G635" s="95">
        <f>IF(ISERROR(VLOOKUP('Salidas Pacientes'!$C635,'BD Pacientes'!$A:I,5,FALSE)),"",VLOOKUP('Salidas Pacientes'!$C635,'BD Pacientes'!$A:I,5,FALSE))</f>
        <v>0</v>
      </c>
      <c r="H635" s="95" t="str">
        <f t="shared" ca="1" si="0"/>
        <v>123 año, 7 mes</v>
      </c>
      <c r="I635" s="97" t="str">
        <f>IF(ISERROR(VLOOKUP('Salidas Pacientes'!$C635,'BD Pacientes'!$A:$I,6,FALSE)),"",VLOOKUP('Salidas Pacientes'!$C635,'BD Pacientes'!$A:$I,6,FALSE))</f>
        <v>CALLE 36 # 17-10</v>
      </c>
      <c r="J635" s="98">
        <f>IF(ISERROR(VLOOKUP('Salidas Pacientes'!$C635,'BD Pacientes'!$A:$I,7,FALSE)),"",VLOOKUP('Salidas Pacientes'!$C635,'BD Pacientes'!$A:$I,7,FALSE))</f>
        <v>0</v>
      </c>
      <c r="K635" s="99">
        <f>IF(ISERROR(VLOOKUP('Salidas Pacientes'!$C635,'BD Pacientes'!$A:$I,8,FALSE)),"",VLOOKUP('Salidas Pacientes'!$C635,'BD Pacientes'!$A:$I,8,FALSE))</f>
        <v>0</v>
      </c>
      <c r="L635" s="17">
        <f>IF(ISERROR(VLOOKUP('Salidas Pacientes'!$C635,'BD Pacientes'!$A:$I,9,FALSE)),"",VLOOKUP('Salidas Pacientes'!$C635,'BD Pacientes'!$A:$I,9,FALSE))</f>
        <v>0</v>
      </c>
      <c r="M635" s="17" t="s">
        <v>47</v>
      </c>
      <c r="N635" s="16" t="str">
        <f>IF(ISERROR(VLOOKUP('Salidas Pacientes'!$M635,Inventario!$A$2:$M$21,2,FALSE)),"",VLOOKUP('Salidas Pacientes'!$M635,Inventario!$A$2:$M$21,2,FALSE))</f>
        <v>Nimenrix</v>
      </c>
      <c r="O635" s="16" t="str">
        <f>IF(ISERROR(VLOOKUP('Salidas Pacientes'!$M635,Inventario!$A$2:$M$21,3,FALSE)),"",VLOOKUP('Salidas Pacientes'!$M635,Inventario!$A$2:$M$21,3,FALSE))</f>
        <v>Meningococo</v>
      </c>
      <c r="P635" s="100" t="str">
        <f>IF(ISERROR(VLOOKUP('Salidas Pacientes'!$M635,Inventario!$A$2:$M$21,4,FALSE)),"",VLOOKUP('Salidas Pacientes'!$M635,Inventario!$A$2:$M$21,4,FALSE))</f>
        <v>Cobo Medical</v>
      </c>
      <c r="Q635" s="100" t="str">
        <f>IF(ISERROR(VLOOKUP('Salidas Pacientes'!$M635,Inventario!$A$2:$M$21,5,FALSE)),"",VLOOKUP('Salidas Pacientes'!$M635,Inventario!$A$2:$M$21,5,FALSE))</f>
        <v>Pfizer</v>
      </c>
      <c r="R635" s="17" t="str">
        <f>IF(ISERROR(VLOOKUP('Salidas Pacientes'!$M635,Inventario!$A$2:$M$21,6,FALSE)),"",VLOOKUP('Salidas Pacientes'!$M635,Inventario!$A$2:$M$21,6,FALSE))</f>
        <v>3904</v>
      </c>
      <c r="S635" s="101" t="s">
        <v>173</v>
      </c>
      <c r="T635" s="102">
        <f>IF(ISERROR(VLOOKUP('Salidas Pacientes'!$S635,Entradas!$H$1:$I$412,2,FALSE)),"",VLOOKUP('Salidas Pacientes'!$S635,Entradas!$H$1:$I$412,2,FALSE))</f>
        <v>45077</v>
      </c>
      <c r="U635" s="98"/>
      <c r="V635" s="98">
        <v>1</v>
      </c>
      <c r="W635" s="105"/>
    </row>
    <row r="636" spans="1:23" ht="15.75" hidden="1" customHeight="1" outlineLevel="1">
      <c r="A636" s="95">
        <v>44698</v>
      </c>
      <c r="B636" s="95" t="s">
        <v>276</v>
      </c>
      <c r="C636" s="98">
        <v>1232812228</v>
      </c>
      <c r="D636" s="17" t="str">
        <f>IF(ISERROR(VLOOKUP('Salidas Pacientes'!$C636,'BD Pacientes'!$A:I,2,FALSE)),"",VLOOKUP('Salidas Pacientes'!$C636,'BD Pacientes'!$A:I,2,FALSE))</f>
        <v>RC</v>
      </c>
      <c r="E636" s="16" t="str">
        <f>IF(ISERROR(VLOOKUP('Salidas Pacientes'!$C636,'BD Pacientes'!$A:I,3,FALSE)),"",VLOOKUP('Salidas Pacientes'!$C636,'BD Pacientes'!$A:I,3,FALSE))</f>
        <v>SAMUEL ORDOÑEZ MUÑOZ</v>
      </c>
      <c r="F636" s="17" t="str">
        <f>IF(ISERROR(VLOOKUP('Salidas Pacientes'!$C636,'BD Pacientes'!$A:I,4,FALSE)),"",VLOOKUP('Salidas Pacientes'!$C636,'BD Pacientes'!$A:I,4,FALSE))</f>
        <v>M</v>
      </c>
      <c r="G636" s="95">
        <f>IF(ISERROR(VLOOKUP('Salidas Pacientes'!$C636,'BD Pacientes'!$A:I,5,FALSE)),"",VLOOKUP('Salidas Pacientes'!$C636,'BD Pacientes'!$A:I,5,FALSE))</f>
        <v>0</v>
      </c>
      <c r="H636" s="95" t="str">
        <f t="shared" ca="1" si="0"/>
        <v>123 año, 7 mes</v>
      </c>
      <c r="I636" s="97" t="str">
        <f>IF(ISERROR(VLOOKUP('Salidas Pacientes'!$C636,'BD Pacientes'!$A:$I,6,FALSE)),"",VLOOKUP('Salidas Pacientes'!$C636,'BD Pacientes'!$A:$I,6,FALSE))</f>
        <v>CALLE 36 # 17-10</v>
      </c>
      <c r="J636" s="98">
        <f>IF(ISERROR(VLOOKUP('Salidas Pacientes'!$C636,'BD Pacientes'!$A:$I,7,FALSE)),"",VLOOKUP('Salidas Pacientes'!$C636,'BD Pacientes'!$A:$I,7,FALSE))</f>
        <v>0</v>
      </c>
      <c r="K636" s="99">
        <f>IF(ISERROR(VLOOKUP('Salidas Pacientes'!$C636,'BD Pacientes'!$A:$I,8,FALSE)),"",VLOOKUP('Salidas Pacientes'!$C636,'BD Pacientes'!$A:$I,8,FALSE))</f>
        <v>0</v>
      </c>
      <c r="L636" s="17">
        <f>IF(ISERROR(VLOOKUP('Salidas Pacientes'!$C636,'BD Pacientes'!$A:$I,9,FALSE)),"",VLOOKUP('Salidas Pacientes'!$C636,'BD Pacientes'!$A:$I,9,FALSE))</f>
        <v>0</v>
      </c>
      <c r="M636" s="17" t="s">
        <v>85</v>
      </c>
      <c r="N636" s="16" t="str">
        <f>IF(ISERROR(VLOOKUP('Salidas Pacientes'!$M636,Inventario!$A$2:$M$21,2,FALSE)),"",VLOOKUP('Salidas Pacientes'!$M636,Inventario!$A$2:$M$21,2,FALSE))</f>
        <v xml:space="preserve">Avaxim 80 </v>
      </c>
      <c r="O636" s="16" t="str">
        <f>IF(ISERROR(VLOOKUP('Salidas Pacientes'!$M636,Inventario!$A$2:$M$21,3,FALSE)),"",VLOOKUP('Salidas Pacientes'!$M636,Inventario!$A$2:$M$21,3,FALSE))</f>
        <v>Hepatitis A niño</v>
      </c>
      <c r="P636" s="100" t="str">
        <f>IF(ISERROR(VLOOKUP('Salidas Pacientes'!$M636,Inventario!$A$2:$M$21,4,FALSE)),"",VLOOKUP('Salidas Pacientes'!$M636,Inventario!$A$2:$M$21,4,FALSE))</f>
        <v>IPS FARALLONES</v>
      </c>
      <c r="Q636" s="100" t="str">
        <f>IF(ISERROR(VLOOKUP('Salidas Pacientes'!$M636,Inventario!$A$2:$M$21,5,FALSE)),"",VLOOKUP('Salidas Pacientes'!$M636,Inventario!$A$2:$M$21,5,FALSE))</f>
        <v>Sanofi</v>
      </c>
      <c r="R636" s="17" t="str">
        <f>IF(ISERROR(VLOOKUP('Salidas Pacientes'!$M636,Inventario!$A$2:$M$21,6,FALSE)),"",VLOOKUP('Salidas Pacientes'!$M636,Inventario!$A$2:$M$21,6,FALSE))</f>
        <v>2500</v>
      </c>
      <c r="S636" s="101" t="s">
        <v>183</v>
      </c>
      <c r="T636" s="102">
        <f>IF(ISERROR(VLOOKUP('Salidas Pacientes'!$S636,Entradas!$H$1:$I$412,2,FALSE)),"",VLOOKUP('Salidas Pacientes'!$S636,Entradas!$H$1:$I$412,2,FALSE))</f>
        <v>44957</v>
      </c>
      <c r="U636" s="98"/>
      <c r="V636" s="98">
        <v>1</v>
      </c>
      <c r="W636" s="105"/>
    </row>
    <row r="637" spans="1:23" ht="15.75" hidden="1" customHeight="1" outlineLevel="1">
      <c r="A637" s="95">
        <v>44698</v>
      </c>
      <c r="B637" s="95" t="s">
        <v>276</v>
      </c>
      <c r="C637" s="98">
        <v>1232812228</v>
      </c>
      <c r="D637" s="17" t="str">
        <f>IF(ISERROR(VLOOKUP('Salidas Pacientes'!$C637,'BD Pacientes'!$A:I,2,FALSE)),"",VLOOKUP('Salidas Pacientes'!$C637,'BD Pacientes'!$A:I,2,FALSE))</f>
        <v>RC</v>
      </c>
      <c r="E637" s="16" t="str">
        <f>IF(ISERROR(VLOOKUP('Salidas Pacientes'!$C637,'BD Pacientes'!$A:I,3,FALSE)),"",VLOOKUP('Salidas Pacientes'!$C637,'BD Pacientes'!$A:I,3,FALSE))</f>
        <v>SAMUEL ORDOÑEZ MUÑOZ</v>
      </c>
      <c r="F637" s="17" t="str">
        <f>IF(ISERROR(VLOOKUP('Salidas Pacientes'!$C637,'BD Pacientes'!$A:I,4,FALSE)),"",VLOOKUP('Salidas Pacientes'!$C637,'BD Pacientes'!$A:I,4,FALSE))</f>
        <v>M</v>
      </c>
      <c r="G637" s="95">
        <f>IF(ISERROR(VLOOKUP('Salidas Pacientes'!$C637,'BD Pacientes'!$A:I,5,FALSE)),"",VLOOKUP('Salidas Pacientes'!$C637,'BD Pacientes'!$A:I,5,FALSE))</f>
        <v>0</v>
      </c>
      <c r="H637" s="95" t="str">
        <f t="shared" ca="1" si="0"/>
        <v>123 año, 7 mes</v>
      </c>
      <c r="I637" s="97" t="str">
        <f>IF(ISERROR(VLOOKUP('Salidas Pacientes'!$C637,'BD Pacientes'!$A:$I,6,FALSE)),"",VLOOKUP('Salidas Pacientes'!$C637,'BD Pacientes'!$A:$I,6,FALSE))</f>
        <v>CALLE 36 # 17-10</v>
      </c>
      <c r="J637" s="98">
        <f>IF(ISERROR(VLOOKUP('Salidas Pacientes'!$C637,'BD Pacientes'!$A:$I,7,FALSE)),"",VLOOKUP('Salidas Pacientes'!$C637,'BD Pacientes'!$A:$I,7,FALSE))</f>
        <v>0</v>
      </c>
      <c r="K637" s="99">
        <f>IF(ISERROR(VLOOKUP('Salidas Pacientes'!$C637,'BD Pacientes'!$A:$I,8,FALSE)),"",VLOOKUP('Salidas Pacientes'!$C637,'BD Pacientes'!$A:$I,8,FALSE))</f>
        <v>0</v>
      </c>
      <c r="L637" s="17">
        <f>IF(ISERROR(VLOOKUP('Salidas Pacientes'!$C637,'BD Pacientes'!$A:$I,9,FALSE)),"",VLOOKUP('Salidas Pacientes'!$C637,'BD Pacientes'!$A:$I,9,FALSE))</f>
        <v>0</v>
      </c>
      <c r="M637" s="17" t="s">
        <v>47</v>
      </c>
      <c r="N637" s="16" t="str">
        <f>IF(ISERROR(VLOOKUP('Salidas Pacientes'!$M637,Inventario!$A$2:$M$21,2,FALSE)),"",VLOOKUP('Salidas Pacientes'!$M637,Inventario!$A$2:$M$21,2,FALSE))</f>
        <v>Nimenrix</v>
      </c>
      <c r="O637" s="16" t="str">
        <f>IF(ISERROR(VLOOKUP('Salidas Pacientes'!$M637,Inventario!$A$2:$M$21,3,FALSE)),"",VLOOKUP('Salidas Pacientes'!$M637,Inventario!$A$2:$M$21,3,FALSE))</f>
        <v>Meningococo</v>
      </c>
      <c r="P637" s="100" t="str">
        <f>IF(ISERROR(VLOOKUP('Salidas Pacientes'!$M637,Inventario!$A$2:$M$21,4,FALSE)),"",VLOOKUP('Salidas Pacientes'!$M637,Inventario!$A$2:$M$21,4,FALSE))</f>
        <v>Cobo Medical</v>
      </c>
      <c r="Q637" s="100" t="str">
        <f>IF(ISERROR(VLOOKUP('Salidas Pacientes'!$M637,Inventario!$A$2:$M$21,5,FALSE)),"",VLOOKUP('Salidas Pacientes'!$M637,Inventario!$A$2:$M$21,5,FALSE))</f>
        <v>Pfizer</v>
      </c>
      <c r="R637" s="17" t="str">
        <f>IF(ISERROR(VLOOKUP('Salidas Pacientes'!$M637,Inventario!$A$2:$M$21,6,FALSE)),"",VLOOKUP('Salidas Pacientes'!$M637,Inventario!$A$2:$M$21,6,FALSE))</f>
        <v>3904</v>
      </c>
      <c r="S637" s="101" t="s">
        <v>173</v>
      </c>
      <c r="T637" s="102">
        <f>IF(ISERROR(VLOOKUP('Salidas Pacientes'!$S637,Entradas!$H$1:$I$412,2,FALSE)),"",VLOOKUP('Salidas Pacientes'!$S637,Entradas!$H$1:$I$412,2,FALSE))</f>
        <v>45077</v>
      </c>
      <c r="U637" s="98"/>
      <c r="V637" s="98">
        <v>1</v>
      </c>
      <c r="W637" s="105"/>
    </row>
    <row r="638" spans="1:23" ht="15.75" hidden="1" customHeight="1" outlineLevel="1">
      <c r="A638" s="95">
        <v>44698</v>
      </c>
      <c r="B638" s="95" t="s">
        <v>276</v>
      </c>
      <c r="C638" s="98">
        <v>1232812228</v>
      </c>
      <c r="D638" s="17" t="str">
        <f>IF(ISERROR(VLOOKUP('Salidas Pacientes'!$C638,'BD Pacientes'!$A:I,2,FALSE)),"",VLOOKUP('Salidas Pacientes'!$C638,'BD Pacientes'!$A:I,2,FALSE))</f>
        <v>RC</v>
      </c>
      <c r="E638" s="16" t="str">
        <f>IF(ISERROR(VLOOKUP('Salidas Pacientes'!$C638,'BD Pacientes'!$A:I,3,FALSE)),"",VLOOKUP('Salidas Pacientes'!$C638,'BD Pacientes'!$A:I,3,FALSE))</f>
        <v>SAMUEL ORDOÑEZ MUÑOZ</v>
      </c>
      <c r="F638" s="17" t="str">
        <f>IF(ISERROR(VLOOKUP('Salidas Pacientes'!$C638,'BD Pacientes'!$A:I,4,FALSE)),"",VLOOKUP('Salidas Pacientes'!$C638,'BD Pacientes'!$A:I,4,FALSE))</f>
        <v>M</v>
      </c>
      <c r="G638" s="95">
        <f>IF(ISERROR(VLOOKUP('Salidas Pacientes'!$C638,'BD Pacientes'!$A:I,5,FALSE)),"",VLOOKUP('Salidas Pacientes'!$C638,'BD Pacientes'!$A:I,5,FALSE))</f>
        <v>0</v>
      </c>
      <c r="H638" s="95" t="str">
        <f t="shared" ca="1" si="0"/>
        <v>123 año, 7 mes</v>
      </c>
      <c r="I638" s="97" t="str">
        <f>IF(ISERROR(VLOOKUP('Salidas Pacientes'!$C638,'BD Pacientes'!$A:$I,6,FALSE)),"",VLOOKUP('Salidas Pacientes'!$C638,'BD Pacientes'!$A:$I,6,FALSE))</f>
        <v>CALLE 36 # 17-10</v>
      </c>
      <c r="J638" s="98">
        <f>IF(ISERROR(VLOOKUP('Salidas Pacientes'!$C638,'BD Pacientes'!$A:$I,7,FALSE)),"",VLOOKUP('Salidas Pacientes'!$C638,'BD Pacientes'!$A:$I,7,FALSE))</f>
        <v>0</v>
      </c>
      <c r="K638" s="99">
        <f>IF(ISERROR(VLOOKUP('Salidas Pacientes'!$C638,'BD Pacientes'!$A:$I,8,FALSE)),"",VLOOKUP('Salidas Pacientes'!$C638,'BD Pacientes'!$A:$I,8,FALSE))</f>
        <v>0</v>
      </c>
      <c r="L638" s="17">
        <f>IF(ISERROR(VLOOKUP('Salidas Pacientes'!$C638,'BD Pacientes'!$A:$I,9,FALSE)),"",VLOOKUP('Salidas Pacientes'!$C638,'BD Pacientes'!$A:$I,9,FALSE))</f>
        <v>0</v>
      </c>
      <c r="M638" s="17" t="s">
        <v>85</v>
      </c>
      <c r="N638" s="16" t="str">
        <f>IF(ISERROR(VLOOKUP('Salidas Pacientes'!$M638,Inventario!$A$2:$M$21,2,FALSE)),"",VLOOKUP('Salidas Pacientes'!$M638,Inventario!$A$2:$M$21,2,FALSE))</f>
        <v xml:space="preserve">Avaxim 80 </v>
      </c>
      <c r="O638" s="16" t="str">
        <f>IF(ISERROR(VLOOKUP('Salidas Pacientes'!$M638,Inventario!$A$2:$M$21,3,FALSE)),"",VLOOKUP('Salidas Pacientes'!$M638,Inventario!$A$2:$M$21,3,FALSE))</f>
        <v>Hepatitis A niño</v>
      </c>
      <c r="P638" s="100" t="str">
        <f>IF(ISERROR(VLOOKUP('Salidas Pacientes'!$M638,Inventario!$A$2:$M$21,4,FALSE)),"",VLOOKUP('Salidas Pacientes'!$M638,Inventario!$A$2:$M$21,4,FALSE))</f>
        <v>IPS FARALLONES</v>
      </c>
      <c r="Q638" s="100" t="str">
        <f>IF(ISERROR(VLOOKUP('Salidas Pacientes'!$M638,Inventario!$A$2:$M$21,5,FALSE)),"",VLOOKUP('Salidas Pacientes'!$M638,Inventario!$A$2:$M$21,5,FALSE))</f>
        <v>Sanofi</v>
      </c>
      <c r="R638" s="17" t="str">
        <f>IF(ISERROR(VLOOKUP('Salidas Pacientes'!$M638,Inventario!$A$2:$M$21,6,FALSE)),"",VLOOKUP('Salidas Pacientes'!$M638,Inventario!$A$2:$M$21,6,FALSE))</f>
        <v>2500</v>
      </c>
      <c r="S638" s="101" t="s">
        <v>183</v>
      </c>
      <c r="T638" s="102">
        <f>IF(ISERROR(VLOOKUP('Salidas Pacientes'!$S638,Entradas!$H$1:$I$412,2,FALSE)),"",VLOOKUP('Salidas Pacientes'!$S638,Entradas!$H$1:$I$412,2,FALSE))</f>
        <v>44957</v>
      </c>
      <c r="U638" s="98"/>
      <c r="V638" s="98">
        <v>1</v>
      </c>
      <c r="W638" s="105"/>
    </row>
    <row r="639" spans="1:23" ht="15.75" hidden="1" customHeight="1" outlineLevel="1">
      <c r="A639" s="95">
        <v>44698</v>
      </c>
      <c r="B639" s="95" t="s">
        <v>276</v>
      </c>
      <c r="C639" s="98">
        <v>1232809400</v>
      </c>
      <c r="D639" s="17" t="str">
        <f>IF(ISERROR(VLOOKUP('Salidas Pacientes'!$C639,'BD Pacientes'!$A:I,2,FALSE)),"",VLOOKUP('Salidas Pacientes'!$C639,'BD Pacientes'!$A:I,2,FALSE))</f>
        <v>RC</v>
      </c>
      <c r="E639" s="16" t="str">
        <f>IF(ISERROR(VLOOKUP('Salidas Pacientes'!$C639,'BD Pacientes'!$A:I,3,FALSE)),"",VLOOKUP('Salidas Pacientes'!$C639,'BD Pacientes'!$A:I,3,FALSE))</f>
        <v>GABRIELA CAICEDO ABADIA</v>
      </c>
      <c r="F639" s="17" t="str">
        <f>IF(ISERROR(VLOOKUP('Salidas Pacientes'!$C639,'BD Pacientes'!$A:I,4,FALSE)),"",VLOOKUP('Salidas Pacientes'!$C639,'BD Pacientes'!$A:I,4,FALSE))</f>
        <v>F</v>
      </c>
      <c r="G639" s="95">
        <f>IF(ISERROR(VLOOKUP('Salidas Pacientes'!$C639,'BD Pacientes'!$A:I,5,FALSE)),"",VLOOKUP('Salidas Pacientes'!$C639,'BD Pacientes'!$A:I,5,FALSE))</f>
        <v>0</v>
      </c>
      <c r="H639" s="95" t="str">
        <f t="shared" ca="1" si="0"/>
        <v>123 año, 7 mes</v>
      </c>
      <c r="I639" s="97" t="str">
        <f>IF(ISERROR(VLOOKUP('Salidas Pacientes'!$C639,'BD Pacientes'!$A:$I,6,FALSE)),"",VLOOKUP('Salidas Pacientes'!$C639,'BD Pacientes'!$A:$I,6,FALSE))</f>
        <v>CRA  53 # 11A-71</v>
      </c>
      <c r="J639" s="98">
        <f>IF(ISERROR(VLOOKUP('Salidas Pacientes'!$C639,'BD Pacientes'!$A:$I,7,FALSE)),"",VLOOKUP('Salidas Pacientes'!$C639,'BD Pacientes'!$A:$I,7,FALSE))</f>
        <v>0</v>
      </c>
      <c r="K639" s="99">
        <f>IF(ISERROR(VLOOKUP('Salidas Pacientes'!$C639,'BD Pacientes'!$A:$I,8,FALSE)),"",VLOOKUP('Salidas Pacientes'!$C639,'BD Pacientes'!$A:$I,8,FALSE))</f>
        <v>0</v>
      </c>
      <c r="L639" s="17">
        <f>IF(ISERROR(VLOOKUP('Salidas Pacientes'!$C639,'BD Pacientes'!$A:$I,9,FALSE)),"",VLOOKUP('Salidas Pacientes'!$C639,'BD Pacientes'!$A:$I,9,FALSE))</f>
        <v>0</v>
      </c>
      <c r="M639" s="17" t="s">
        <v>89</v>
      </c>
      <c r="N639" s="16" t="str">
        <f>IF(ISERROR(VLOOKUP('Salidas Pacientes'!$M639,Inventario!$A$2:$M$21,2,FALSE)),"",VLOOKUP('Salidas Pacientes'!$M639,Inventario!$A$2:$M$21,2,FALSE))</f>
        <v>Fluquadri</v>
      </c>
      <c r="O639" s="16" t="str">
        <f>IF(ISERROR(VLOOKUP('Salidas Pacientes'!$M639,Inventario!$A$2:$M$21,3,FALSE)),"",VLOOKUP('Salidas Pacientes'!$M639,Inventario!$A$2:$M$21,3,FALSE))</f>
        <v>Influenza</v>
      </c>
      <c r="P639" s="100" t="str">
        <f>IF(ISERROR(VLOOKUP('Salidas Pacientes'!$M639,Inventario!$A$2:$M$21,4,FALSE)),"",VLOOKUP('Salidas Pacientes'!$M639,Inventario!$A$2:$M$21,4,FALSE))</f>
        <v>IPS FARALLONES</v>
      </c>
      <c r="Q639" s="100" t="str">
        <f>IF(ISERROR(VLOOKUP('Salidas Pacientes'!$M639,Inventario!$A$2:$M$21,5,FALSE)),"",VLOOKUP('Salidas Pacientes'!$M639,Inventario!$A$2:$M$21,5,FALSE))</f>
        <v>Sanofi</v>
      </c>
      <c r="R639" s="17" t="str">
        <f>IF(ISERROR(VLOOKUP('Salidas Pacientes'!$M639,Inventario!$A$2:$M$21,6,FALSE)),"",VLOOKUP('Salidas Pacientes'!$M639,Inventario!$A$2:$M$21,6,FALSE))</f>
        <v>164992</v>
      </c>
      <c r="S639" s="101" t="s">
        <v>292</v>
      </c>
      <c r="T639" s="102" t="str">
        <f>IF(ISERROR(VLOOKUP('Salidas Pacientes'!$S639,Entradas!$H$1:$I$412,2,FALSE)),"",VLOOKUP('Salidas Pacientes'!$S639,Entradas!$H$1:$I$412,2,FALSE))</f>
        <v/>
      </c>
      <c r="U639" s="98"/>
      <c r="V639" s="98">
        <v>1</v>
      </c>
      <c r="W639" s="105"/>
    </row>
    <row r="640" spans="1:23" ht="15.75" hidden="1" customHeight="1" outlineLevel="1">
      <c r="A640" s="95">
        <v>44698</v>
      </c>
      <c r="B640" s="95" t="s">
        <v>276</v>
      </c>
      <c r="C640" s="98">
        <v>1232809400</v>
      </c>
      <c r="D640" s="17" t="str">
        <f>IF(ISERROR(VLOOKUP('Salidas Pacientes'!$C640,'BD Pacientes'!$A:I,2,FALSE)),"",VLOOKUP('Salidas Pacientes'!$C640,'BD Pacientes'!$A:I,2,FALSE))</f>
        <v>RC</v>
      </c>
      <c r="E640" s="16" t="str">
        <f>IF(ISERROR(VLOOKUP('Salidas Pacientes'!$C640,'BD Pacientes'!$A:I,3,FALSE)),"",VLOOKUP('Salidas Pacientes'!$C640,'BD Pacientes'!$A:I,3,FALSE))</f>
        <v>GABRIELA CAICEDO ABADIA</v>
      </c>
      <c r="F640" s="17" t="str">
        <f>IF(ISERROR(VLOOKUP('Salidas Pacientes'!$C640,'BD Pacientes'!$A:I,4,FALSE)),"",VLOOKUP('Salidas Pacientes'!$C640,'BD Pacientes'!$A:I,4,FALSE))</f>
        <v>F</v>
      </c>
      <c r="G640" s="95">
        <f>IF(ISERROR(VLOOKUP('Salidas Pacientes'!$C640,'BD Pacientes'!$A:I,5,FALSE)),"",VLOOKUP('Salidas Pacientes'!$C640,'BD Pacientes'!$A:I,5,FALSE))</f>
        <v>0</v>
      </c>
      <c r="H640" s="95" t="str">
        <f t="shared" ca="1" si="0"/>
        <v>123 año, 7 mes</v>
      </c>
      <c r="I640" s="97" t="str">
        <f>IF(ISERROR(VLOOKUP('Salidas Pacientes'!$C640,'BD Pacientes'!$A:$I,6,FALSE)),"",VLOOKUP('Salidas Pacientes'!$C640,'BD Pacientes'!$A:$I,6,FALSE))</f>
        <v>CRA  53 # 11A-71</v>
      </c>
      <c r="J640" s="98">
        <f>IF(ISERROR(VLOOKUP('Salidas Pacientes'!$C640,'BD Pacientes'!$A:$I,7,FALSE)),"",VLOOKUP('Salidas Pacientes'!$C640,'BD Pacientes'!$A:$I,7,FALSE))</f>
        <v>0</v>
      </c>
      <c r="K640" s="99">
        <f>IF(ISERROR(VLOOKUP('Salidas Pacientes'!$C640,'BD Pacientes'!$A:$I,8,FALSE)),"",VLOOKUP('Salidas Pacientes'!$C640,'BD Pacientes'!$A:$I,8,FALSE))</f>
        <v>0</v>
      </c>
      <c r="L640" s="17">
        <f>IF(ISERROR(VLOOKUP('Salidas Pacientes'!$C640,'BD Pacientes'!$A:$I,9,FALSE)),"",VLOOKUP('Salidas Pacientes'!$C640,'BD Pacientes'!$A:$I,9,FALSE))</f>
        <v>0</v>
      </c>
      <c r="M640" s="17" t="s">
        <v>89</v>
      </c>
      <c r="N640" s="16" t="str">
        <f>IF(ISERROR(VLOOKUP('Salidas Pacientes'!$M640,Inventario!$A$2:$M$21,2,FALSE)),"",VLOOKUP('Salidas Pacientes'!$M640,Inventario!$A$2:$M$21,2,FALSE))</f>
        <v>Fluquadri</v>
      </c>
      <c r="O640" s="16" t="str">
        <f>IF(ISERROR(VLOOKUP('Salidas Pacientes'!$M640,Inventario!$A$2:$M$21,3,FALSE)),"",VLOOKUP('Salidas Pacientes'!$M640,Inventario!$A$2:$M$21,3,FALSE))</f>
        <v>Influenza</v>
      </c>
      <c r="P640" s="100" t="str">
        <f>IF(ISERROR(VLOOKUP('Salidas Pacientes'!$M640,Inventario!$A$2:$M$21,4,FALSE)),"",VLOOKUP('Salidas Pacientes'!$M640,Inventario!$A$2:$M$21,4,FALSE))</f>
        <v>IPS FARALLONES</v>
      </c>
      <c r="Q640" s="100" t="str">
        <f>IF(ISERROR(VLOOKUP('Salidas Pacientes'!$M640,Inventario!$A$2:$M$21,5,FALSE)),"",VLOOKUP('Salidas Pacientes'!$M640,Inventario!$A$2:$M$21,5,FALSE))</f>
        <v>Sanofi</v>
      </c>
      <c r="R640" s="17" t="str">
        <f>IF(ISERROR(VLOOKUP('Salidas Pacientes'!$M640,Inventario!$A$2:$M$21,6,FALSE)),"",VLOOKUP('Salidas Pacientes'!$M640,Inventario!$A$2:$M$21,6,FALSE))</f>
        <v>164992</v>
      </c>
      <c r="S640" s="101" t="s">
        <v>292</v>
      </c>
      <c r="T640" s="102" t="str">
        <f>IF(ISERROR(VLOOKUP('Salidas Pacientes'!$S640,Entradas!$H$1:$I$412,2,FALSE)),"",VLOOKUP('Salidas Pacientes'!$S640,Entradas!$H$1:$I$412,2,FALSE))</f>
        <v/>
      </c>
      <c r="U640" s="98"/>
      <c r="V640" s="98">
        <v>1</v>
      </c>
      <c r="W640" s="105"/>
    </row>
    <row r="641" spans="1:23" ht="15.75" hidden="1" customHeight="1" outlineLevel="1">
      <c r="A641" s="95">
        <v>44699</v>
      </c>
      <c r="B641" s="95" t="s">
        <v>276</v>
      </c>
      <c r="C641" s="98">
        <v>1232814788</v>
      </c>
      <c r="D641" s="17" t="str">
        <f>IF(ISERROR(VLOOKUP('Salidas Pacientes'!$C641,'BD Pacientes'!$A:I,2,FALSE)),"",VLOOKUP('Salidas Pacientes'!$C641,'BD Pacientes'!$A:I,2,FALSE))</f>
        <v>RC</v>
      </c>
      <c r="E641" s="16" t="str">
        <f>IF(ISERROR(VLOOKUP('Salidas Pacientes'!$C641,'BD Pacientes'!$A:I,3,FALSE)),"",VLOOKUP('Salidas Pacientes'!$C641,'BD Pacientes'!$A:I,3,FALSE))</f>
        <v>JUAN ANDRES MONTES DE OCA BEDOYA</v>
      </c>
      <c r="F641" s="17" t="str">
        <f>IF(ISERROR(VLOOKUP('Salidas Pacientes'!$C641,'BD Pacientes'!$A:I,4,FALSE)),"",VLOOKUP('Salidas Pacientes'!$C641,'BD Pacientes'!$A:I,4,FALSE))</f>
        <v>M</v>
      </c>
      <c r="G641" s="95">
        <f>IF(ISERROR(VLOOKUP('Salidas Pacientes'!$C641,'BD Pacientes'!$A:I,5,FALSE)),"",VLOOKUP('Salidas Pacientes'!$C641,'BD Pacientes'!$A:I,5,FALSE))</f>
        <v>44188</v>
      </c>
      <c r="H641" s="95" t="str">
        <f t="shared" ca="1" si="0"/>
        <v>2 año, 8 mes</v>
      </c>
      <c r="I641" s="97" t="str">
        <f>IF(ISERROR(VLOOKUP('Salidas Pacientes'!$C641,'BD Pacientes'!$A:$I,6,FALSE)),"",VLOOKUP('Salidas Pacientes'!$C641,'BD Pacientes'!$A:$I,6,FALSE))</f>
        <v>AV 2N # 4N-06</v>
      </c>
      <c r="J641" s="98">
        <f>IF(ISERROR(VLOOKUP('Salidas Pacientes'!$C641,'BD Pacientes'!$A:$I,7,FALSE)),"",VLOOKUP('Salidas Pacientes'!$C641,'BD Pacientes'!$A:$I,7,FALSE))</f>
        <v>1130604380</v>
      </c>
      <c r="K641" s="99" t="str">
        <f>IF(ISERROR(VLOOKUP('Salidas Pacientes'!$C641,'BD Pacientes'!$A:$I,8,FALSE)),"",VLOOKUP('Salidas Pacientes'!$C641,'BD Pacientes'!$A:$I,8,FALSE))</f>
        <v>MARIA JIMENA BEDOYA</v>
      </c>
      <c r="L641" s="17">
        <f>IF(ISERROR(VLOOKUP('Salidas Pacientes'!$C641,'BD Pacientes'!$A:$I,9,FALSE)),"",VLOOKUP('Salidas Pacientes'!$C641,'BD Pacientes'!$A:$I,9,FALSE))</f>
        <v>3113677538</v>
      </c>
      <c r="M641" s="17" t="s">
        <v>54</v>
      </c>
      <c r="N641" s="16" t="str">
        <f>IF(ISERROR(VLOOKUP('Salidas Pacientes'!$M641,Inventario!$A$2:$M$21,2,FALSE)),"",VLOOKUP('Salidas Pacientes'!$M641,Inventario!$A$2:$M$21,2,FALSE))</f>
        <v>Prevenar</v>
      </c>
      <c r="O641" s="16" t="str">
        <f>IF(ISERROR(VLOOKUP('Salidas Pacientes'!$M641,Inventario!$A$2:$M$21,3,FALSE)),"",VLOOKUP('Salidas Pacientes'!$M641,Inventario!$A$2:$M$21,3,FALSE))</f>
        <v>Neumococo 13V</v>
      </c>
      <c r="P641" s="100" t="str">
        <f>IF(ISERROR(VLOOKUP('Salidas Pacientes'!$M641,Inventario!$A$2:$M$21,4,FALSE)),"",VLOOKUP('Salidas Pacientes'!$M641,Inventario!$A$2:$M$21,4,FALSE))</f>
        <v>Cobo Medical</v>
      </c>
      <c r="Q641" s="100" t="str">
        <f>IF(ISERROR(VLOOKUP('Salidas Pacientes'!$M641,Inventario!$A$2:$M$21,5,FALSE)),"",VLOOKUP('Salidas Pacientes'!$M641,Inventario!$A$2:$M$21,5,FALSE))</f>
        <v>Pfizer</v>
      </c>
      <c r="R641" s="17" t="str">
        <f>IF(ISERROR(VLOOKUP('Salidas Pacientes'!$M641,Inventario!$A$2:$M$21,6,FALSE)),"",VLOOKUP('Salidas Pacientes'!$M641,Inventario!$A$2:$M$21,6,FALSE))</f>
        <v>2156</v>
      </c>
      <c r="S641" s="101" t="s">
        <v>192</v>
      </c>
      <c r="T641" s="102">
        <f>IF(ISERROR(VLOOKUP('Salidas Pacientes'!$S641,Entradas!$H$1:$I$412,2,FALSE)),"",VLOOKUP('Salidas Pacientes'!$S641,Entradas!$H$1:$I$412,2,FALSE))</f>
        <v>45199</v>
      </c>
      <c r="U641" s="98"/>
      <c r="V641" s="98">
        <v>1</v>
      </c>
      <c r="W641" s="105"/>
    </row>
    <row r="642" spans="1:23" ht="15.75" hidden="1" customHeight="1" outlineLevel="1">
      <c r="A642" s="95">
        <v>44699</v>
      </c>
      <c r="B642" s="95" t="s">
        <v>276</v>
      </c>
      <c r="C642" s="98">
        <v>1232814788</v>
      </c>
      <c r="D642" s="17" t="str">
        <f>IF(ISERROR(VLOOKUP('Salidas Pacientes'!$C642,'BD Pacientes'!$A:I,2,FALSE)),"",VLOOKUP('Salidas Pacientes'!$C642,'BD Pacientes'!$A:I,2,FALSE))</f>
        <v>RC</v>
      </c>
      <c r="E642" s="16" t="str">
        <f>IF(ISERROR(VLOOKUP('Salidas Pacientes'!$C642,'BD Pacientes'!$A:I,3,FALSE)),"",VLOOKUP('Salidas Pacientes'!$C642,'BD Pacientes'!$A:I,3,FALSE))</f>
        <v>JUAN ANDRES MONTES DE OCA BEDOYA</v>
      </c>
      <c r="F642" s="17" t="str">
        <f>IF(ISERROR(VLOOKUP('Salidas Pacientes'!$C642,'BD Pacientes'!$A:I,4,FALSE)),"",VLOOKUP('Salidas Pacientes'!$C642,'BD Pacientes'!$A:I,4,FALSE))</f>
        <v>M</v>
      </c>
      <c r="G642" s="95">
        <f>IF(ISERROR(VLOOKUP('Salidas Pacientes'!$C642,'BD Pacientes'!$A:I,5,FALSE)),"",VLOOKUP('Salidas Pacientes'!$C642,'BD Pacientes'!$A:I,5,FALSE))</f>
        <v>44188</v>
      </c>
      <c r="H642" s="95" t="str">
        <f t="shared" ca="1" si="0"/>
        <v>2 año, 8 mes</v>
      </c>
      <c r="I642" s="97" t="str">
        <f>IF(ISERROR(VLOOKUP('Salidas Pacientes'!$C642,'BD Pacientes'!$A:$I,6,FALSE)),"",VLOOKUP('Salidas Pacientes'!$C642,'BD Pacientes'!$A:$I,6,FALSE))</f>
        <v>AV 2N # 4N-06</v>
      </c>
      <c r="J642" s="98">
        <f>IF(ISERROR(VLOOKUP('Salidas Pacientes'!$C642,'BD Pacientes'!$A:$I,7,FALSE)),"",VLOOKUP('Salidas Pacientes'!$C642,'BD Pacientes'!$A:$I,7,FALSE))</f>
        <v>1130604380</v>
      </c>
      <c r="K642" s="99" t="str">
        <f>IF(ISERROR(VLOOKUP('Salidas Pacientes'!$C642,'BD Pacientes'!$A:$I,8,FALSE)),"",VLOOKUP('Salidas Pacientes'!$C642,'BD Pacientes'!$A:$I,8,FALSE))</f>
        <v>MARIA JIMENA BEDOYA</v>
      </c>
      <c r="L642" s="17">
        <f>IF(ISERROR(VLOOKUP('Salidas Pacientes'!$C642,'BD Pacientes'!$A:$I,9,FALSE)),"",VLOOKUP('Salidas Pacientes'!$C642,'BD Pacientes'!$A:$I,9,FALSE))</f>
        <v>3113677538</v>
      </c>
      <c r="M642" s="17" t="s">
        <v>89</v>
      </c>
      <c r="N642" s="16" t="str">
        <f>IF(ISERROR(VLOOKUP('Salidas Pacientes'!$M642,Inventario!$A$2:$M$21,2,FALSE)),"",VLOOKUP('Salidas Pacientes'!$M642,Inventario!$A$2:$M$21,2,FALSE))</f>
        <v>Fluquadri</v>
      </c>
      <c r="O642" s="16" t="str">
        <f>IF(ISERROR(VLOOKUP('Salidas Pacientes'!$M642,Inventario!$A$2:$M$21,3,FALSE)),"",VLOOKUP('Salidas Pacientes'!$M642,Inventario!$A$2:$M$21,3,FALSE))</f>
        <v>Influenza</v>
      </c>
      <c r="P642" s="100" t="str">
        <f>IF(ISERROR(VLOOKUP('Salidas Pacientes'!$M642,Inventario!$A$2:$M$21,4,FALSE)),"",VLOOKUP('Salidas Pacientes'!$M642,Inventario!$A$2:$M$21,4,FALSE))</f>
        <v>IPS FARALLONES</v>
      </c>
      <c r="Q642" s="100" t="str">
        <f>IF(ISERROR(VLOOKUP('Salidas Pacientes'!$M642,Inventario!$A$2:$M$21,5,FALSE)),"",VLOOKUP('Salidas Pacientes'!$M642,Inventario!$A$2:$M$21,5,FALSE))</f>
        <v>Sanofi</v>
      </c>
      <c r="R642" s="17" t="str">
        <f>IF(ISERROR(VLOOKUP('Salidas Pacientes'!$M642,Inventario!$A$2:$M$21,6,FALSE)),"",VLOOKUP('Salidas Pacientes'!$M642,Inventario!$A$2:$M$21,6,FALSE))</f>
        <v>164992</v>
      </c>
      <c r="S642" s="101" t="s">
        <v>292</v>
      </c>
      <c r="T642" s="102" t="str">
        <f>IF(ISERROR(VLOOKUP('Salidas Pacientes'!$S642,Entradas!$H$1:$I$412,2,FALSE)),"",VLOOKUP('Salidas Pacientes'!$S642,Entradas!$H$1:$I$412,2,FALSE))</f>
        <v/>
      </c>
      <c r="U642" s="98"/>
      <c r="V642" s="98">
        <v>1</v>
      </c>
      <c r="W642" s="105"/>
    </row>
    <row r="643" spans="1:23" ht="15.75" hidden="1" customHeight="1" outlineLevel="1">
      <c r="A643" s="95">
        <v>44699</v>
      </c>
      <c r="B643" s="95" t="s">
        <v>276</v>
      </c>
      <c r="C643" s="98">
        <v>1232814788</v>
      </c>
      <c r="D643" s="17" t="str">
        <f>IF(ISERROR(VLOOKUP('Salidas Pacientes'!$C643,'BD Pacientes'!$A:I,2,FALSE)),"",VLOOKUP('Salidas Pacientes'!$C643,'BD Pacientes'!$A:I,2,FALSE))</f>
        <v>RC</v>
      </c>
      <c r="E643" s="16" t="str">
        <f>IF(ISERROR(VLOOKUP('Salidas Pacientes'!$C643,'BD Pacientes'!$A:I,3,FALSE)),"",VLOOKUP('Salidas Pacientes'!$C643,'BD Pacientes'!$A:I,3,FALSE))</f>
        <v>JUAN ANDRES MONTES DE OCA BEDOYA</v>
      </c>
      <c r="F643" s="17" t="str">
        <f>IF(ISERROR(VLOOKUP('Salidas Pacientes'!$C643,'BD Pacientes'!$A:I,4,FALSE)),"",VLOOKUP('Salidas Pacientes'!$C643,'BD Pacientes'!$A:I,4,FALSE))</f>
        <v>M</v>
      </c>
      <c r="G643" s="95">
        <f>IF(ISERROR(VLOOKUP('Salidas Pacientes'!$C643,'BD Pacientes'!$A:I,5,FALSE)),"",VLOOKUP('Salidas Pacientes'!$C643,'BD Pacientes'!$A:I,5,FALSE))</f>
        <v>44188</v>
      </c>
      <c r="H643" s="95" t="str">
        <f t="shared" ca="1" si="0"/>
        <v>2 año, 8 mes</v>
      </c>
      <c r="I643" s="97" t="str">
        <f>IF(ISERROR(VLOOKUP('Salidas Pacientes'!$C643,'BD Pacientes'!$A:$I,6,FALSE)),"",VLOOKUP('Salidas Pacientes'!$C643,'BD Pacientes'!$A:$I,6,FALSE))</f>
        <v>AV 2N # 4N-06</v>
      </c>
      <c r="J643" s="98">
        <f>IF(ISERROR(VLOOKUP('Salidas Pacientes'!$C643,'BD Pacientes'!$A:$I,7,FALSE)),"",VLOOKUP('Salidas Pacientes'!$C643,'BD Pacientes'!$A:$I,7,FALSE))</f>
        <v>1130604380</v>
      </c>
      <c r="K643" s="99" t="str">
        <f>IF(ISERROR(VLOOKUP('Salidas Pacientes'!$C643,'BD Pacientes'!$A:$I,8,FALSE)),"",VLOOKUP('Salidas Pacientes'!$C643,'BD Pacientes'!$A:$I,8,FALSE))</f>
        <v>MARIA JIMENA BEDOYA</v>
      </c>
      <c r="L643" s="17">
        <f>IF(ISERROR(VLOOKUP('Salidas Pacientes'!$C643,'BD Pacientes'!$A:$I,9,FALSE)),"",VLOOKUP('Salidas Pacientes'!$C643,'BD Pacientes'!$A:$I,9,FALSE))</f>
        <v>3113677538</v>
      </c>
      <c r="M643" s="17" t="s">
        <v>54</v>
      </c>
      <c r="N643" s="16" t="str">
        <f>IF(ISERROR(VLOOKUP('Salidas Pacientes'!$M643,Inventario!$A$2:$M$21,2,FALSE)),"",VLOOKUP('Salidas Pacientes'!$M643,Inventario!$A$2:$M$21,2,FALSE))</f>
        <v>Prevenar</v>
      </c>
      <c r="O643" s="16" t="str">
        <f>IF(ISERROR(VLOOKUP('Salidas Pacientes'!$M643,Inventario!$A$2:$M$21,3,FALSE)),"",VLOOKUP('Salidas Pacientes'!$M643,Inventario!$A$2:$M$21,3,FALSE))</f>
        <v>Neumococo 13V</v>
      </c>
      <c r="P643" s="100" t="str">
        <f>IF(ISERROR(VLOOKUP('Salidas Pacientes'!$M643,Inventario!$A$2:$M$21,4,FALSE)),"",VLOOKUP('Salidas Pacientes'!$M643,Inventario!$A$2:$M$21,4,FALSE))</f>
        <v>Cobo Medical</v>
      </c>
      <c r="Q643" s="100" t="str">
        <f>IF(ISERROR(VLOOKUP('Salidas Pacientes'!$M643,Inventario!$A$2:$M$21,5,FALSE)),"",VLOOKUP('Salidas Pacientes'!$M643,Inventario!$A$2:$M$21,5,FALSE))</f>
        <v>Pfizer</v>
      </c>
      <c r="R643" s="17" t="str">
        <f>IF(ISERROR(VLOOKUP('Salidas Pacientes'!$M643,Inventario!$A$2:$M$21,6,FALSE)),"",VLOOKUP('Salidas Pacientes'!$M643,Inventario!$A$2:$M$21,6,FALSE))</f>
        <v>2156</v>
      </c>
      <c r="S643" s="101" t="s">
        <v>192</v>
      </c>
      <c r="T643" s="102">
        <f>IF(ISERROR(VLOOKUP('Salidas Pacientes'!$S643,Entradas!$H$1:$I$412,2,FALSE)),"",VLOOKUP('Salidas Pacientes'!$S643,Entradas!$H$1:$I$412,2,FALSE))</f>
        <v>45199</v>
      </c>
      <c r="U643" s="98"/>
      <c r="V643" s="98">
        <v>1</v>
      </c>
      <c r="W643" s="105"/>
    </row>
    <row r="644" spans="1:23" ht="15.75" hidden="1" customHeight="1" outlineLevel="1">
      <c r="A644" s="95">
        <v>44699</v>
      </c>
      <c r="B644" s="95" t="s">
        <v>276</v>
      </c>
      <c r="C644" s="98">
        <v>1232814788</v>
      </c>
      <c r="D644" s="17" t="str">
        <f>IF(ISERROR(VLOOKUP('Salidas Pacientes'!$C644,'BD Pacientes'!$A:I,2,FALSE)),"",VLOOKUP('Salidas Pacientes'!$C644,'BD Pacientes'!$A:I,2,FALSE))</f>
        <v>RC</v>
      </c>
      <c r="E644" s="16" t="str">
        <f>IF(ISERROR(VLOOKUP('Salidas Pacientes'!$C644,'BD Pacientes'!$A:I,3,FALSE)),"",VLOOKUP('Salidas Pacientes'!$C644,'BD Pacientes'!$A:I,3,FALSE))</f>
        <v>JUAN ANDRES MONTES DE OCA BEDOYA</v>
      </c>
      <c r="F644" s="17" t="str">
        <f>IF(ISERROR(VLOOKUP('Salidas Pacientes'!$C644,'BD Pacientes'!$A:I,4,FALSE)),"",VLOOKUP('Salidas Pacientes'!$C644,'BD Pacientes'!$A:I,4,FALSE))</f>
        <v>M</v>
      </c>
      <c r="G644" s="95">
        <f>IF(ISERROR(VLOOKUP('Salidas Pacientes'!$C644,'BD Pacientes'!$A:I,5,FALSE)),"",VLOOKUP('Salidas Pacientes'!$C644,'BD Pacientes'!$A:I,5,FALSE))</f>
        <v>44188</v>
      </c>
      <c r="H644" s="95" t="str">
        <f t="shared" ca="1" si="0"/>
        <v>2 año, 8 mes</v>
      </c>
      <c r="I644" s="97" t="str">
        <f>IF(ISERROR(VLOOKUP('Salidas Pacientes'!$C644,'BD Pacientes'!$A:$I,6,FALSE)),"",VLOOKUP('Salidas Pacientes'!$C644,'BD Pacientes'!$A:$I,6,FALSE))</f>
        <v>AV 2N # 4N-06</v>
      </c>
      <c r="J644" s="98">
        <f>IF(ISERROR(VLOOKUP('Salidas Pacientes'!$C644,'BD Pacientes'!$A:$I,7,FALSE)),"",VLOOKUP('Salidas Pacientes'!$C644,'BD Pacientes'!$A:$I,7,FALSE))</f>
        <v>1130604380</v>
      </c>
      <c r="K644" s="99" t="str">
        <f>IF(ISERROR(VLOOKUP('Salidas Pacientes'!$C644,'BD Pacientes'!$A:$I,8,FALSE)),"",VLOOKUP('Salidas Pacientes'!$C644,'BD Pacientes'!$A:$I,8,FALSE))</f>
        <v>MARIA JIMENA BEDOYA</v>
      </c>
      <c r="L644" s="17">
        <f>IF(ISERROR(VLOOKUP('Salidas Pacientes'!$C644,'BD Pacientes'!$A:$I,9,FALSE)),"",VLOOKUP('Salidas Pacientes'!$C644,'BD Pacientes'!$A:$I,9,FALSE))</f>
        <v>3113677538</v>
      </c>
      <c r="M644" s="17" t="s">
        <v>89</v>
      </c>
      <c r="N644" s="16" t="str">
        <f>IF(ISERROR(VLOOKUP('Salidas Pacientes'!$M644,Inventario!$A$2:$M$21,2,FALSE)),"",VLOOKUP('Salidas Pacientes'!$M644,Inventario!$A$2:$M$21,2,FALSE))</f>
        <v>Fluquadri</v>
      </c>
      <c r="O644" s="16" t="str">
        <f>IF(ISERROR(VLOOKUP('Salidas Pacientes'!$M644,Inventario!$A$2:$M$21,3,FALSE)),"",VLOOKUP('Salidas Pacientes'!$M644,Inventario!$A$2:$M$21,3,FALSE))</f>
        <v>Influenza</v>
      </c>
      <c r="P644" s="100" t="str">
        <f>IF(ISERROR(VLOOKUP('Salidas Pacientes'!$M644,Inventario!$A$2:$M$21,4,FALSE)),"",VLOOKUP('Salidas Pacientes'!$M644,Inventario!$A$2:$M$21,4,FALSE))</f>
        <v>IPS FARALLONES</v>
      </c>
      <c r="Q644" s="100" t="str">
        <f>IF(ISERROR(VLOOKUP('Salidas Pacientes'!$M644,Inventario!$A$2:$M$21,5,FALSE)),"",VLOOKUP('Salidas Pacientes'!$M644,Inventario!$A$2:$M$21,5,FALSE))</f>
        <v>Sanofi</v>
      </c>
      <c r="R644" s="17" t="str">
        <f>IF(ISERROR(VLOOKUP('Salidas Pacientes'!$M644,Inventario!$A$2:$M$21,6,FALSE)),"",VLOOKUP('Salidas Pacientes'!$M644,Inventario!$A$2:$M$21,6,FALSE))</f>
        <v>164992</v>
      </c>
      <c r="S644" s="101" t="s">
        <v>292</v>
      </c>
      <c r="T644" s="102" t="str">
        <f>IF(ISERROR(VLOOKUP('Salidas Pacientes'!$S644,Entradas!$H$1:$I$412,2,FALSE)),"",VLOOKUP('Salidas Pacientes'!$S644,Entradas!$H$1:$I$412,2,FALSE))</f>
        <v/>
      </c>
      <c r="U644" s="98"/>
      <c r="V644" s="98">
        <v>1</v>
      </c>
      <c r="W644" s="105"/>
    </row>
    <row r="645" spans="1:23" ht="15.75" hidden="1" customHeight="1" outlineLevel="1">
      <c r="A645" s="95">
        <v>44699</v>
      </c>
      <c r="B645" s="95" t="s">
        <v>276</v>
      </c>
      <c r="C645" s="98">
        <v>1109572995</v>
      </c>
      <c r="D645" s="17" t="str">
        <f>IF(ISERROR(VLOOKUP('Salidas Pacientes'!$C645,'BD Pacientes'!$A:I,2,FALSE)),"",VLOOKUP('Salidas Pacientes'!$C645,'BD Pacientes'!$A:I,2,FALSE))</f>
        <v>RC</v>
      </c>
      <c r="E645" s="16" t="str">
        <f>IF(ISERROR(VLOOKUP('Salidas Pacientes'!$C645,'BD Pacientes'!$A:I,3,FALSE)),"",VLOOKUP('Salidas Pacientes'!$C645,'BD Pacientes'!$A:I,3,FALSE))</f>
        <v>GAEL CORREDOR BOTIA</v>
      </c>
      <c r="F645" s="17" t="str">
        <f>IF(ISERROR(VLOOKUP('Salidas Pacientes'!$C645,'BD Pacientes'!$A:I,4,FALSE)),"",VLOOKUP('Salidas Pacientes'!$C645,'BD Pacientes'!$A:I,4,FALSE))</f>
        <v>M</v>
      </c>
      <c r="G645" s="95">
        <f>IF(ISERROR(VLOOKUP('Salidas Pacientes'!$C645,'BD Pacientes'!$A:I,5,FALSE)),"",VLOOKUP('Salidas Pacientes'!$C645,'BD Pacientes'!$A:I,5,FALSE))</f>
        <v>44482</v>
      </c>
      <c r="H645" s="95" t="str">
        <f t="shared" ca="1" si="0"/>
        <v>1 año, 10 mes</v>
      </c>
      <c r="I645" s="97" t="str">
        <f>IF(ISERROR(VLOOKUP('Salidas Pacientes'!$C645,'BD Pacientes'!$A:$I,6,FALSE)),"",VLOOKUP('Salidas Pacientes'!$C645,'BD Pacientes'!$A:$I,6,FALSE))</f>
        <v>CRA 86 # 17-35</v>
      </c>
      <c r="J645" s="98">
        <f>IF(ISERROR(VLOOKUP('Salidas Pacientes'!$C645,'BD Pacientes'!$A:$I,7,FALSE)),"",VLOOKUP('Salidas Pacientes'!$C645,'BD Pacientes'!$A:$I,7,FALSE))</f>
        <v>1144028603</v>
      </c>
      <c r="K645" s="99" t="str">
        <f>IF(ISERROR(VLOOKUP('Salidas Pacientes'!$C645,'BD Pacientes'!$A:$I,8,FALSE)),"",VLOOKUP('Salidas Pacientes'!$C645,'BD Pacientes'!$A:$I,8,FALSE))</f>
        <v>LINA BOTIA</v>
      </c>
      <c r="L645" s="17">
        <f>IF(ISERROR(VLOOKUP('Salidas Pacientes'!$C645,'BD Pacientes'!$A:$I,9,FALSE)),"",VLOOKUP('Salidas Pacientes'!$C645,'BD Pacientes'!$A:$I,9,FALSE))</f>
        <v>3183977753</v>
      </c>
      <c r="M645" s="17" t="s">
        <v>89</v>
      </c>
      <c r="N645" s="16" t="str">
        <f>IF(ISERROR(VLOOKUP('Salidas Pacientes'!$M645,Inventario!$A$2:$M$21,2,FALSE)),"",VLOOKUP('Salidas Pacientes'!$M645,Inventario!$A$2:$M$21,2,FALSE))</f>
        <v>Fluquadri</v>
      </c>
      <c r="O645" s="16" t="str">
        <f>IF(ISERROR(VLOOKUP('Salidas Pacientes'!$M645,Inventario!$A$2:$M$21,3,FALSE)),"",VLOOKUP('Salidas Pacientes'!$M645,Inventario!$A$2:$M$21,3,FALSE))</f>
        <v>Influenza</v>
      </c>
      <c r="P645" s="100" t="str">
        <f>IF(ISERROR(VLOOKUP('Salidas Pacientes'!$M645,Inventario!$A$2:$M$21,4,FALSE)),"",VLOOKUP('Salidas Pacientes'!$M645,Inventario!$A$2:$M$21,4,FALSE))</f>
        <v>IPS FARALLONES</v>
      </c>
      <c r="Q645" s="100" t="str">
        <f>IF(ISERROR(VLOOKUP('Salidas Pacientes'!$M645,Inventario!$A$2:$M$21,5,FALSE)),"",VLOOKUP('Salidas Pacientes'!$M645,Inventario!$A$2:$M$21,5,FALSE))</f>
        <v>Sanofi</v>
      </c>
      <c r="R645" s="17" t="str">
        <f>IF(ISERROR(VLOOKUP('Salidas Pacientes'!$M645,Inventario!$A$2:$M$21,6,FALSE)),"",VLOOKUP('Salidas Pacientes'!$M645,Inventario!$A$2:$M$21,6,FALSE))</f>
        <v>164992</v>
      </c>
      <c r="S645" s="101" t="s">
        <v>201</v>
      </c>
      <c r="T645" s="102">
        <f>IF(ISERROR(VLOOKUP('Salidas Pacientes'!$S645,Entradas!$H$1:$I$412,2,FALSE)),"",VLOOKUP('Salidas Pacientes'!$S645,Entradas!$H$1:$I$412,2,FALSE))</f>
        <v>44926</v>
      </c>
      <c r="U645" s="98"/>
      <c r="V645" s="98">
        <v>1</v>
      </c>
      <c r="W645" s="105"/>
    </row>
    <row r="646" spans="1:23" ht="15.75" hidden="1" customHeight="1" outlineLevel="1">
      <c r="A646" s="95">
        <v>44699</v>
      </c>
      <c r="B646" s="95" t="s">
        <v>276</v>
      </c>
      <c r="C646" s="98">
        <v>1109572995</v>
      </c>
      <c r="D646" s="17" t="str">
        <f>IF(ISERROR(VLOOKUP('Salidas Pacientes'!$C646,'BD Pacientes'!$A:I,2,FALSE)),"",VLOOKUP('Salidas Pacientes'!$C646,'BD Pacientes'!$A:I,2,FALSE))</f>
        <v>RC</v>
      </c>
      <c r="E646" s="16" t="str">
        <f>IF(ISERROR(VLOOKUP('Salidas Pacientes'!$C646,'BD Pacientes'!$A:I,3,FALSE)),"",VLOOKUP('Salidas Pacientes'!$C646,'BD Pacientes'!$A:I,3,FALSE))</f>
        <v>GAEL CORREDOR BOTIA</v>
      </c>
      <c r="F646" s="17" t="str">
        <f>IF(ISERROR(VLOOKUP('Salidas Pacientes'!$C646,'BD Pacientes'!$A:I,4,FALSE)),"",VLOOKUP('Salidas Pacientes'!$C646,'BD Pacientes'!$A:I,4,FALSE))</f>
        <v>M</v>
      </c>
      <c r="G646" s="95">
        <f>IF(ISERROR(VLOOKUP('Salidas Pacientes'!$C646,'BD Pacientes'!$A:I,5,FALSE)),"",VLOOKUP('Salidas Pacientes'!$C646,'BD Pacientes'!$A:I,5,FALSE))</f>
        <v>44482</v>
      </c>
      <c r="H646" s="95" t="str">
        <f t="shared" ca="1" si="0"/>
        <v>1 año, 10 mes</v>
      </c>
      <c r="I646" s="97" t="str">
        <f>IF(ISERROR(VLOOKUP('Salidas Pacientes'!$C646,'BD Pacientes'!$A:$I,6,FALSE)),"",VLOOKUP('Salidas Pacientes'!$C646,'BD Pacientes'!$A:$I,6,FALSE))</f>
        <v>CRA 86 # 17-35</v>
      </c>
      <c r="J646" s="98">
        <f>IF(ISERROR(VLOOKUP('Salidas Pacientes'!$C646,'BD Pacientes'!$A:$I,7,FALSE)),"",VLOOKUP('Salidas Pacientes'!$C646,'BD Pacientes'!$A:$I,7,FALSE))</f>
        <v>1144028603</v>
      </c>
      <c r="K646" s="99" t="str">
        <f>IF(ISERROR(VLOOKUP('Salidas Pacientes'!$C646,'BD Pacientes'!$A:$I,8,FALSE)),"",VLOOKUP('Salidas Pacientes'!$C646,'BD Pacientes'!$A:$I,8,FALSE))</f>
        <v>LINA BOTIA</v>
      </c>
      <c r="L646" s="17">
        <f>IF(ISERROR(VLOOKUP('Salidas Pacientes'!$C646,'BD Pacientes'!$A:$I,9,FALSE)),"",VLOOKUP('Salidas Pacientes'!$C646,'BD Pacientes'!$A:$I,9,FALSE))</f>
        <v>3183977753</v>
      </c>
      <c r="M646" s="17" t="s">
        <v>47</v>
      </c>
      <c r="N646" s="16" t="str">
        <f>IF(ISERROR(VLOOKUP('Salidas Pacientes'!$M646,Inventario!$A$2:$M$21,2,FALSE)),"",VLOOKUP('Salidas Pacientes'!$M646,Inventario!$A$2:$M$21,2,FALSE))</f>
        <v>Nimenrix</v>
      </c>
      <c r="O646" s="16" t="str">
        <f>IF(ISERROR(VLOOKUP('Salidas Pacientes'!$M646,Inventario!$A$2:$M$21,3,FALSE)),"",VLOOKUP('Salidas Pacientes'!$M646,Inventario!$A$2:$M$21,3,FALSE))</f>
        <v>Meningococo</v>
      </c>
      <c r="P646" s="100" t="str">
        <f>IF(ISERROR(VLOOKUP('Salidas Pacientes'!$M646,Inventario!$A$2:$M$21,4,FALSE)),"",VLOOKUP('Salidas Pacientes'!$M646,Inventario!$A$2:$M$21,4,FALSE))</f>
        <v>Cobo Medical</v>
      </c>
      <c r="Q646" s="100" t="str">
        <f>IF(ISERROR(VLOOKUP('Salidas Pacientes'!$M646,Inventario!$A$2:$M$21,5,FALSE)),"",VLOOKUP('Salidas Pacientes'!$M646,Inventario!$A$2:$M$21,5,FALSE))</f>
        <v>Pfizer</v>
      </c>
      <c r="R646" s="17" t="str">
        <f>IF(ISERROR(VLOOKUP('Salidas Pacientes'!$M646,Inventario!$A$2:$M$21,6,FALSE)),"",VLOOKUP('Salidas Pacientes'!$M646,Inventario!$A$2:$M$21,6,FALSE))</f>
        <v>3904</v>
      </c>
      <c r="S646" s="101" t="s">
        <v>173</v>
      </c>
      <c r="T646" s="102">
        <f>IF(ISERROR(VLOOKUP('Salidas Pacientes'!$S646,Entradas!$H$1:$I$412,2,FALSE)),"",VLOOKUP('Salidas Pacientes'!$S646,Entradas!$H$1:$I$412,2,FALSE))</f>
        <v>45077</v>
      </c>
      <c r="U646" s="98"/>
      <c r="V646" s="98">
        <v>1</v>
      </c>
      <c r="W646" s="105"/>
    </row>
    <row r="647" spans="1:23" ht="15.75" hidden="1" customHeight="1" outlineLevel="1">
      <c r="A647" s="95">
        <v>44699</v>
      </c>
      <c r="B647" s="95" t="s">
        <v>276</v>
      </c>
      <c r="C647" s="98">
        <v>1109572995</v>
      </c>
      <c r="D647" s="17" t="str">
        <f>IF(ISERROR(VLOOKUP('Salidas Pacientes'!$C647,'BD Pacientes'!$A:I,2,FALSE)),"",VLOOKUP('Salidas Pacientes'!$C647,'BD Pacientes'!$A:I,2,FALSE))</f>
        <v>RC</v>
      </c>
      <c r="E647" s="16" t="str">
        <f>IF(ISERROR(VLOOKUP('Salidas Pacientes'!$C647,'BD Pacientes'!$A:I,3,FALSE)),"",VLOOKUP('Salidas Pacientes'!$C647,'BD Pacientes'!$A:I,3,FALSE))</f>
        <v>GAEL CORREDOR BOTIA</v>
      </c>
      <c r="F647" s="17" t="str">
        <f>IF(ISERROR(VLOOKUP('Salidas Pacientes'!$C647,'BD Pacientes'!$A:I,4,FALSE)),"",VLOOKUP('Salidas Pacientes'!$C647,'BD Pacientes'!$A:I,4,FALSE))</f>
        <v>M</v>
      </c>
      <c r="G647" s="95">
        <f>IF(ISERROR(VLOOKUP('Salidas Pacientes'!$C647,'BD Pacientes'!$A:I,5,FALSE)),"",VLOOKUP('Salidas Pacientes'!$C647,'BD Pacientes'!$A:I,5,FALSE))</f>
        <v>44482</v>
      </c>
      <c r="H647" s="95" t="str">
        <f t="shared" ca="1" si="0"/>
        <v>1 año, 10 mes</v>
      </c>
      <c r="I647" s="97" t="str">
        <f>IF(ISERROR(VLOOKUP('Salidas Pacientes'!$C647,'BD Pacientes'!$A:$I,6,FALSE)),"",VLOOKUP('Salidas Pacientes'!$C647,'BD Pacientes'!$A:$I,6,FALSE))</f>
        <v>CRA 86 # 17-35</v>
      </c>
      <c r="J647" s="98">
        <f>IF(ISERROR(VLOOKUP('Salidas Pacientes'!$C647,'BD Pacientes'!$A:$I,7,FALSE)),"",VLOOKUP('Salidas Pacientes'!$C647,'BD Pacientes'!$A:$I,7,FALSE))</f>
        <v>1144028603</v>
      </c>
      <c r="K647" s="99" t="str">
        <f>IF(ISERROR(VLOOKUP('Salidas Pacientes'!$C647,'BD Pacientes'!$A:$I,8,FALSE)),"",VLOOKUP('Salidas Pacientes'!$C647,'BD Pacientes'!$A:$I,8,FALSE))</f>
        <v>LINA BOTIA</v>
      </c>
      <c r="L647" s="17">
        <f>IF(ISERROR(VLOOKUP('Salidas Pacientes'!$C647,'BD Pacientes'!$A:$I,9,FALSE)),"",VLOOKUP('Salidas Pacientes'!$C647,'BD Pacientes'!$A:$I,9,FALSE))</f>
        <v>3183977753</v>
      </c>
      <c r="M647" s="17" t="s">
        <v>89</v>
      </c>
      <c r="N647" s="16" t="str">
        <f>IF(ISERROR(VLOOKUP('Salidas Pacientes'!$M647,Inventario!$A$2:$M$21,2,FALSE)),"",VLOOKUP('Salidas Pacientes'!$M647,Inventario!$A$2:$M$21,2,FALSE))</f>
        <v>Fluquadri</v>
      </c>
      <c r="O647" s="16" t="str">
        <f>IF(ISERROR(VLOOKUP('Salidas Pacientes'!$M647,Inventario!$A$2:$M$21,3,FALSE)),"",VLOOKUP('Salidas Pacientes'!$M647,Inventario!$A$2:$M$21,3,FALSE))</f>
        <v>Influenza</v>
      </c>
      <c r="P647" s="100" t="str">
        <f>IF(ISERROR(VLOOKUP('Salidas Pacientes'!$M647,Inventario!$A$2:$M$21,4,FALSE)),"",VLOOKUP('Salidas Pacientes'!$M647,Inventario!$A$2:$M$21,4,FALSE))</f>
        <v>IPS FARALLONES</v>
      </c>
      <c r="Q647" s="100" t="str">
        <f>IF(ISERROR(VLOOKUP('Salidas Pacientes'!$M647,Inventario!$A$2:$M$21,5,FALSE)),"",VLOOKUP('Salidas Pacientes'!$M647,Inventario!$A$2:$M$21,5,FALSE))</f>
        <v>Sanofi</v>
      </c>
      <c r="R647" s="17" t="str">
        <f>IF(ISERROR(VLOOKUP('Salidas Pacientes'!$M647,Inventario!$A$2:$M$21,6,FALSE)),"",VLOOKUP('Salidas Pacientes'!$M647,Inventario!$A$2:$M$21,6,FALSE))</f>
        <v>164992</v>
      </c>
      <c r="S647" s="101" t="s">
        <v>201</v>
      </c>
      <c r="T647" s="102">
        <f>IF(ISERROR(VLOOKUP('Salidas Pacientes'!$S647,Entradas!$H$1:$I$412,2,FALSE)),"",VLOOKUP('Salidas Pacientes'!$S647,Entradas!$H$1:$I$412,2,FALSE))</f>
        <v>44926</v>
      </c>
      <c r="U647" s="98"/>
      <c r="V647" s="98">
        <v>1</v>
      </c>
      <c r="W647" s="105"/>
    </row>
    <row r="648" spans="1:23" ht="15.75" hidden="1" customHeight="1" outlineLevel="1">
      <c r="A648" s="95">
        <v>44699</v>
      </c>
      <c r="B648" s="95" t="s">
        <v>276</v>
      </c>
      <c r="C648" s="98">
        <v>1109572995</v>
      </c>
      <c r="D648" s="17" t="str">
        <f>IF(ISERROR(VLOOKUP('Salidas Pacientes'!$C648,'BD Pacientes'!$A:I,2,FALSE)),"",VLOOKUP('Salidas Pacientes'!$C648,'BD Pacientes'!$A:I,2,FALSE))</f>
        <v>RC</v>
      </c>
      <c r="E648" s="16" t="str">
        <f>IF(ISERROR(VLOOKUP('Salidas Pacientes'!$C648,'BD Pacientes'!$A:I,3,FALSE)),"",VLOOKUP('Salidas Pacientes'!$C648,'BD Pacientes'!$A:I,3,FALSE))</f>
        <v>GAEL CORREDOR BOTIA</v>
      </c>
      <c r="F648" s="17" t="str">
        <f>IF(ISERROR(VLOOKUP('Salidas Pacientes'!$C648,'BD Pacientes'!$A:I,4,FALSE)),"",VLOOKUP('Salidas Pacientes'!$C648,'BD Pacientes'!$A:I,4,FALSE))</f>
        <v>M</v>
      </c>
      <c r="G648" s="95">
        <f>IF(ISERROR(VLOOKUP('Salidas Pacientes'!$C648,'BD Pacientes'!$A:I,5,FALSE)),"",VLOOKUP('Salidas Pacientes'!$C648,'BD Pacientes'!$A:I,5,FALSE))</f>
        <v>44482</v>
      </c>
      <c r="H648" s="95" t="str">
        <f t="shared" ca="1" si="0"/>
        <v>1 año, 10 mes</v>
      </c>
      <c r="I648" s="97" t="str">
        <f>IF(ISERROR(VLOOKUP('Salidas Pacientes'!$C648,'BD Pacientes'!$A:$I,6,FALSE)),"",VLOOKUP('Salidas Pacientes'!$C648,'BD Pacientes'!$A:$I,6,FALSE))</f>
        <v>CRA 86 # 17-35</v>
      </c>
      <c r="J648" s="98">
        <f>IF(ISERROR(VLOOKUP('Salidas Pacientes'!$C648,'BD Pacientes'!$A:$I,7,FALSE)),"",VLOOKUP('Salidas Pacientes'!$C648,'BD Pacientes'!$A:$I,7,FALSE))</f>
        <v>1144028603</v>
      </c>
      <c r="K648" s="99" t="str">
        <f>IF(ISERROR(VLOOKUP('Salidas Pacientes'!$C648,'BD Pacientes'!$A:$I,8,FALSE)),"",VLOOKUP('Salidas Pacientes'!$C648,'BD Pacientes'!$A:$I,8,FALSE))</f>
        <v>LINA BOTIA</v>
      </c>
      <c r="L648" s="17">
        <f>IF(ISERROR(VLOOKUP('Salidas Pacientes'!$C648,'BD Pacientes'!$A:$I,9,FALSE)),"",VLOOKUP('Salidas Pacientes'!$C648,'BD Pacientes'!$A:$I,9,FALSE))</f>
        <v>3183977753</v>
      </c>
      <c r="M648" s="17" t="s">
        <v>47</v>
      </c>
      <c r="N648" s="16" t="str">
        <f>IF(ISERROR(VLOOKUP('Salidas Pacientes'!$M648,Inventario!$A$2:$M$21,2,FALSE)),"",VLOOKUP('Salidas Pacientes'!$M648,Inventario!$A$2:$M$21,2,FALSE))</f>
        <v>Nimenrix</v>
      </c>
      <c r="O648" s="16" t="str">
        <f>IF(ISERROR(VLOOKUP('Salidas Pacientes'!$M648,Inventario!$A$2:$M$21,3,FALSE)),"",VLOOKUP('Salidas Pacientes'!$M648,Inventario!$A$2:$M$21,3,FALSE))</f>
        <v>Meningococo</v>
      </c>
      <c r="P648" s="100" t="str">
        <f>IF(ISERROR(VLOOKUP('Salidas Pacientes'!$M648,Inventario!$A$2:$M$21,4,FALSE)),"",VLOOKUP('Salidas Pacientes'!$M648,Inventario!$A$2:$M$21,4,FALSE))</f>
        <v>Cobo Medical</v>
      </c>
      <c r="Q648" s="100" t="str">
        <f>IF(ISERROR(VLOOKUP('Salidas Pacientes'!$M648,Inventario!$A$2:$M$21,5,FALSE)),"",VLOOKUP('Salidas Pacientes'!$M648,Inventario!$A$2:$M$21,5,FALSE))</f>
        <v>Pfizer</v>
      </c>
      <c r="R648" s="17" t="str">
        <f>IF(ISERROR(VLOOKUP('Salidas Pacientes'!$M648,Inventario!$A$2:$M$21,6,FALSE)),"",VLOOKUP('Salidas Pacientes'!$M648,Inventario!$A$2:$M$21,6,FALSE))</f>
        <v>3904</v>
      </c>
      <c r="S648" s="101" t="s">
        <v>173</v>
      </c>
      <c r="T648" s="102">
        <f>IF(ISERROR(VLOOKUP('Salidas Pacientes'!$S648,Entradas!$H$1:$I$412,2,FALSE)),"",VLOOKUP('Salidas Pacientes'!$S648,Entradas!$H$1:$I$412,2,FALSE))</f>
        <v>45077</v>
      </c>
      <c r="U648" s="98"/>
      <c r="V648" s="98">
        <v>1</v>
      </c>
      <c r="W648" s="105"/>
    </row>
    <row r="649" spans="1:23" ht="15.75" hidden="1" customHeight="1" outlineLevel="1">
      <c r="A649" s="95">
        <v>44699</v>
      </c>
      <c r="B649" s="95" t="s">
        <v>276</v>
      </c>
      <c r="C649" s="98">
        <v>1232818852</v>
      </c>
      <c r="D649" s="17" t="str">
        <f>IF(ISERROR(VLOOKUP('Salidas Pacientes'!$C649,'BD Pacientes'!$A:I,2,FALSE)),"",VLOOKUP('Salidas Pacientes'!$C649,'BD Pacientes'!$A:I,2,FALSE))</f>
        <v>RC</v>
      </c>
      <c r="E649" s="16" t="str">
        <f>IF(ISERROR(VLOOKUP('Salidas Pacientes'!$C649,'BD Pacientes'!$A:I,3,FALSE)),"",VLOOKUP('Salidas Pacientes'!$C649,'BD Pacientes'!$A:I,3,FALSE))</f>
        <v>EMMANUEL FRANCISCO HERNANDEZ BETANCOURT</v>
      </c>
      <c r="F649" s="17" t="str">
        <f>IF(ISERROR(VLOOKUP('Salidas Pacientes'!$C649,'BD Pacientes'!$A:I,4,FALSE)),"",VLOOKUP('Salidas Pacientes'!$C649,'BD Pacientes'!$A:I,4,FALSE))</f>
        <v>M</v>
      </c>
      <c r="G649" s="95">
        <f>IF(ISERROR(VLOOKUP('Salidas Pacientes'!$C649,'BD Pacientes'!$A:I,5,FALSE)),"",VLOOKUP('Salidas Pacientes'!$C649,'BD Pacientes'!$A:I,5,FALSE))</f>
        <v>44576</v>
      </c>
      <c r="H649" s="95" t="str">
        <f t="shared" ca="1" si="0"/>
        <v>1 año, 7 mes</v>
      </c>
      <c r="I649" s="97" t="str">
        <f>IF(ISERROR(VLOOKUP('Salidas Pacientes'!$C649,'BD Pacientes'!$A:$I,6,FALSE)),"",VLOOKUP('Salidas Pacientes'!$C649,'BD Pacientes'!$A:$I,6,FALSE))</f>
        <v>CALLE 3 # 63-34 B5 301</v>
      </c>
      <c r="J649" s="98">
        <f>IF(ISERROR(VLOOKUP('Salidas Pacientes'!$C649,'BD Pacientes'!$A:$I,7,FALSE)),"",VLOOKUP('Salidas Pacientes'!$C649,'BD Pacientes'!$A:$I,7,FALSE))</f>
        <v>1088313152</v>
      </c>
      <c r="K649" s="99" t="str">
        <f>IF(ISERROR(VLOOKUP('Salidas Pacientes'!$C649,'BD Pacientes'!$A:$I,8,FALSE)),"",VLOOKUP('Salidas Pacientes'!$C649,'BD Pacientes'!$A:$I,8,FALSE))</f>
        <v>JULIANA BETANCOURT</v>
      </c>
      <c r="L649" s="17">
        <f>IF(ISERROR(VLOOKUP('Salidas Pacientes'!$C649,'BD Pacientes'!$A:$I,9,FALSE)),"",VLOOKUP('Salidas Pacientes'!$C649,'BD Pacientes'!$A:$I,9,FALSE))</f>
        <v>3137052443</v>
      </c>
      <c r="M649" s="17" t="s">
        <v>89</v>
      </c>
      <c r="N649" s="16" t="str">
        <f>IF(ISERROR(VLOOKUP('Salidas Pacientes'!$M649,Inventario!$A$2:$M$21,2,FALSE)),"",VLOOKUP('Salidas Pacientes'!$M649,Inventario!$A$2:$M$21,2,FALSE))</f>
        <v>Fluquadri</v>
      </c>
      <c r="O649" s="16" t="str">
        <f>IF(ISERROR(VLOOKUP('Salidas Pacientes'!$M649,Inventario!$A$2:$M$21,3,FALSE)),"",VLOOKUP('Salidas Pacientes'!$M649,Inventario!$A$2:$M$21,3,FALSE))</f>
        <v>Influenza</v>
      </c>
      <c r="P649" s="100" t="str">
        <f>IF(ISERROR(VLOOKUP('Salidas Pacientes'!$M649,Inventario!$A$2:$M$21,4,FALSE)),"",VLOOKUP('Salidas Pacientes'!$M649,Inventario!$A$2:$M$21,4,FALSE))</f>
        <v>IPS FARALLONES</v>
      </c>
      <c r="Q649" s="100" t="str">
        <f>IF(ISERROR(VLOOKUP('Salidas Pacientes'!$M649,Inventario!$A$2:$M$21,5,FALSE)),"",VLOOKUP('Salidas Pacientes'!$M649,Inventario!$A$2:$M$21,5,FALSE))</f>
        <v>Sanofi</v>
      </c>
      <c r="R649" s="17" t="str">
        <f>IF(ISERROR(VLOOKUP('Salidas Pacientes'!$M649,Inventario!$A$2:$M$21,6,FALSE)),"",VLOOKUP('Salidas Pacientes'!$M649,Inventario!$A$2:$M$21,6,FALSE))</f>
        <v>164992</v>
      </c>
      <c r="S649" s="101" t="s">
        <v>204</v>
      </c>
      <c r="T649" s="102">
        <f>IF(ISERROR(VLOOKUP('Salidas Pacientes'!$S649,Entradas!$H$1:$I$412,2,FALSE)),"",VLOOKUP('Salidas Pacientes'!$S649,Entradas!$H$1:$I$412,2,FALSE))</f>
        <v>45382</v>
      </c>
      <c r="U649" s="98"/>
      <c r="V649" s="98">
        <v>1</v>
      </c>
      <c r="W649" s="105"/>
    </row>
    <row r="650" spans="1:23" ht="15.75" hidden="1" customHeight="1" outlineLevel="1">
      <c r="A650" s="95">
        <v>44699</v>
      </c>
      <c r="B650" s="95" t="s">
        <v>276</v>
      </c>
      <c r="C650" s="98">
        <v>1232818852</v>
      </c>
      <c r="D650" s="17" t="str">
        <f>IF(ISERROR(VLOOKUP('Salidas Pacientes'!$C650,'BD Pacientes'!$A:I,2,FALSE)),"",VLOOKUP('Salidas Pacientes'!$C650,'BD Pacientes'!$A:I,2,FALSE))</f>
        <v>RC</v>
      </c>
      <c r="E650" s="16" t="str">
        <f>IF(ISERROR(VLOOKUP('Salidas Pacientes'!$C650,'BD Pacientes'!$A:I,3,FALSE)),"",VLOOKUP('Salidas Pacientes'!$C650,'BD Pacientes'!$A:I,3,FALSE))</f>
        <v>EMMANUEL FRANCISCO HERNANDEZ BETANCOURT</v>
      </c>
      <c r="F650" s="17" t="str">
        <f>IF(ISERROR(VLOOKUP('Salidas Pacientes'!$C650,'BD Pacientes'!$A:I,4,FALSE)),"",VLOOKUP('Salidas Pacientes'!$C650,'BD Pacientes'!$A:I,4,FALSE))</f>
        <v>M</v>
      </c>
      <c r="G650" s="95">
        <f>IF(ISERROR(VLOOKUP('Salidas Pacientes'!$C650,'BD Pacientes'!$A:I,5,FALSE)),"",VLOOKUP('Salidas Pacientes'!$C650,'BD Pacientes'!$A:I,5,FALSE))</f>
        <v>44576</v>
      </c>
      <c r="H650" s="95" t="str">
        <f t="shared" ca="1" si="0"/>
        <v>1 año, 7 mes</v>
      </c>
      <c r="I650" s="97" t="str">
        <f>IF(ISERROR(VLOOKUP('Salidas Pacientes'!$C650,'BD Pacientes'!$A:$I,6,FALSE)),"",VLOOKUP('Salidas Pacientes'!$C650,'BD Pacientes'!$A:$I,6,FALSE))</f>
        <v>CALLE 3 # 63-34 B5 301</v>
      </c>
      <c r="J650" s="98">
        <f>IF(ISERROR(VLOOKUP('Salidas Pacientes'!$C650,'BD Pacientes'!$A:$I,7,FALSE)),"",VLOOKUP('Salidas Pacientes'!$C650,'BD Pacientes'!$A:$I,7,FALSE))</f>
        <v>1088313152</v>
      </c>
      <c r="K650" s="99" t="str">
        <f>IF(ISERROR(VLOOKUP('Salidas Pacientes'!$C650,'BD Pacientes'!$A:$I,8,FALSE)),"",VLOOKUP('Salidas Pacientes'!$C650,'BD Pacientes'!$A:$I,8,FALSE))</f>
        <v>JULIANA BETANCOURT</v>
      </c>
      <c r="L650" s="17">
        <f>IF(ISERROR(VLOOKUP('Salidas Pacientes'!$C650,'BD Pacientes'!$A:$I,9,FALSE)),"",VLOOKUP('Salidas Pacientes'!$C650,'BD Pacientes'!$A:$I,9,FALSE))</f>
        <v>3137052443</v>
      </c>
      <c r="M650" s="17" t="s">
        <v>96</v>
      </c>
      <c r="N650" s="16" t="str">
        <f>IF(ISERROR(VLOOKUP('Salidas Pacientes'!$M650,Inventario!$A$2:$M$21,2,FALSE)),"",VLOOKUP('Salidas Pacientes'!$M650,Inventario!$A$2:$M$21,2,FALSE))</f>
        <v>Rotateq</v>
      </c>
      <c r="O650" s="16" t="str">
        <f>IF(ISERROR(VLOOKUP('Salidas Pacientes'!$M650,Inventario!$A$2:$M$21,3,FALSE)),"",VLOOKUP('Salidas Pacientes'!$M650,Inventario!$A$2:$M$21,3,FALSE))</f>
        <v>Rotavirus Vivo Atenuado</v>
      </c>
      <c r="P650" s="100" t="str">
        <f>IF(ISERROR(VLOOKUP('Salidas Pacientes'!$M650,Inventario!$A$2:$M$21,4,FALSE)),"",VLOOKUP('Salidas Pacientes'!$M650,Inventario!$A$2:$M$21,4,FALSE))</f>
        <v>IPS FARALLONES</v>
      </c>
      <c r="Q650" s="100" t="str">
        <f>IF(ISERROR(VLOOKUP('Salidas Pacientes'!$M650,Inventario!$A$2:$M$21,5,FALSE)),"",VLOOKUP('Salidas Pacientes'!$M650,Inventario!$A$2:$M$21,5,FALSE))</f>
        <v>Merck</v>
      </c>
      <c r="R650" s="17" t="str">
        <f>IF(ISERROR(VLOOKUP('Salidas Pacientes'!$M650,Inventario!$A$2:$M$21,6,FALSE)),"",VLOOKUP('Salidas Pacientes'!$M650,Inventario!$A$2:$M$21,6,FALSE))</f>
        <v>1800</v>
      </c>
      <c r="S650" s="101" t="s">
        <v>194</v>
      </c>
      <c r="T650" s="102">
        <f>IF(ISERROR(VLOOKUP('Salidas Pacientes'!$S650,Entradas!$H$1:$I$412,2,FALSE)),"",VLOOKUP('Salidas Pacientes'!$S650,Entradas!$H$1:$I$412,2,FALSE))</f>
        <v>45060</v>
      </c>
      <c r="U650" s="98"/>
      <c r="V650" s="98">
        <v>1</v>
      </c>
      <c r="W650" s="105"/>
    </row>
    <row r="651" spans="1:23" ht="15.75" hidden="1" customHeight="1" outlineLevel="1">
      <c r="A651" s="95">
        <v>44699</v>
      </c>
      <c r="B651" s="95" t="s">
        <v>276</v>
      </c>
      <c r="C651" s="98">
        <v>1232818852</v>
      </c>
      <c r="D651" s="17" t="str">
        <f>IF(ISERROR(VLOOKUP('Salidas Pacientes'!$C651,'BD Pacientes'!$A:I,2,FALSE)),"",VLOOKUP('Salidas Pacientes'!$C651,'BD Pacientes'!$A:I,2,FALSE))</f>
        <v>RC</v>
      </c>
      <c r="E651" s="16" t="str">
        <f>IF(ISERROR(VLOOKUP('Salidas Pacientes'!$C651,'BD Pacientes'!$A:I,3,FALSE)),"",VLOOKUP('Salidas Pacientes'!$C651,'BD Pacientes'!$A:I,3,FALSE))</f>
        <v>EMMANUEL FRANCISCO HERNANDEZ BETANCOURT</v>
      </c>
      <c r="F651" s="17" t="str">
        <f>IF(ISERROR(VLOOKUP('Salidas Pacientes'!$C651,'BD Pacientes'!$A:I,4,FALSE)),"",VLOOKUP('Salidas Pacientes'!$C651,'BD Pacientes'!$A:I,4,FALSE))</f>
        <v>M</v>
      </c>
      <c r="G651" s="95">
        <f>IF(ISERROR(VLOOKUP('Salidas Pacientes'!$C651,'BD Pacientes'!$A:I,5,FALSE)),"",VLOOKUP('Salidas Pacientes'!$C651,'BD Pacientes'!$A:I,5,FALSE))</f>
        <v>44576</v>
      </c>
      <c r="H651" s="95" t="str">
        <f t="shared" ca="1" si="0"/>
        <v>1 año, 7 mes</v>
      </c>
      <c r="I651" s="97" t="str">
        <f>IF(ISERROR(VLOOKUP('Salidas Pacientes'!$C651,'BD Pacientes'!$A:$I,6,FALSE)),"",VLOOKUP('Salidas Pacientes'!$C651,'BD Pacientes'!$A:$I,6,FALSE))</f>
        <v>CALLE 3 # 63-34 B5 301</v>
      </c>
      <c r="J651" s="98">
        <f>IF(ISERROR(VLOOKUP('Salidas Pacientes'!$C651,'BD Pacientes'!$A:$I,7,FALSE)),"",VLOOKUP('Salidas Pacientes'!$C651,'BD Pacientes'!$A:$I,7,FALSE))</f>
        <v>1088313152</v>
      </c>
      <c r="K651" s="99" t="str">
        <f>IF(ISERROR(VLOOKUP('Salidas Pacientes'!$C651,'BD Pacientes'!$A:$I,8,FALSE)),"",VLOOKUP('Salidas Pacientes'!$C651,'BD Pacientes'!$A:$I,8,FALSE))</f>
        <v>JULIANA BETANCOURT</v>
      </c>
      <c r="L651" s="17">
        <f>IF(ISERROR(VLOOKUP('Salidas Pacientes'!$C651,'BD Pacientes'!$A:$I,9,FALSE)),"",VLOOKUP('Salidas Pacientes'!$C651,'BD Pacientes'!$A:$I,9,FALSE))</f>
        <v>3137052443</v>
      </c>
      <c r="M651" s="17" t="s">
        <v>54</v>
      </c>
      <c r="N651" s="16" t="str">
        <f>IF(ISERROR(VLOOKUP('Salidas Pacientes'!$M651,Inventario!$A$2:$M$21,2,FALSE)),"",VLOOKUP('Salidas Pacientes'!$M651,Inventario!$A$2:$M$21,2,FALSE))</f>
        <v>Prevenar</v>
      </c>
      <c r="O651" s="16" t="str">
        <f>IF(ISERROR(VLOOKUP('Salidas Pacientes'!$M651,Inventario!$A$2:$M$21,3,FALSE)),"",VLOOKUP('Salidas Pacientes'!$M651,Inventario!$A$2:$M$21,3,FALSE))</f>
        <v>Neumococo 13V</v>
      </c>
      <c r="P651" s="100" t="str">
        <f>IF(ISERROR(VLOOKUP('Salidas Pacientes'!$M651,Inventario!$A$2:$M$21,4,FALSE)),"",VLOOKUP('Salidas Pacientes'!$M651,Inventario!$A$2:$M$21,4,FALSE))</f>
        <v>Cobo Medical</v>
      </c>
      <c r="Q651" s="100" t="str">
        <f>IF(ISERROR(VLOOKUP('Salidas Pacientes'!$M651,Inventario!$A$2:$M$21,5,FALSE)),"",VLOOKUP('Salidas Pacientes'!$M651,Inventario!$A$2:$M$21,5,FALSE))</f>
        <v>Pfizer</v>
      </c>
      <c r="R651" s="17" t="str">
        <f>IF(ISERROR(VLOOKUP('Salidas Pacientes'!$M651,Inventario!$A$2:$M$21,6,FALSE)),"",VLOOKUP('Salidas Pacientes'!$M651,Inventario!$A$2:$M$21,6,FALSE))</f>
        <v>2156</v>
      </c>
      <c r="S651" s="101" t="s">
        <v>192</v>
      </c>
      <c r="T651" s="102">
        <f>IF(ISERROR(VLOOKUP('Salidas Pacientes'!$S651,Entradas!$H$1:$I$412,2,FALSE)),"",VLOOKUP('Salidas Pacientes'!$S651,Entradas!$H$1:$I$412,2,FALSE))</f>
        <v>45199</v>
      </c>
      <c r="U651" s="98"/>
      <c r="V651" s="98">
        <v>1</v>
      </c>
      <c r="W651" s="105"/>
    </row>
    <row r="652" spans="1:23" ht="15.75" hidden="1" customHeight="1" outlineLevel="1">
      <c r="A652" s="95">
        <v>44699</v>
      </c>
      <c r="B652" s="95" t="s">
        <v>276</v>
      </c>
      <c r="C652" s="98">
        <v>1232818852</v>
      </c>
      <c r="D652" s="17" t="str">
        <f>IF(ISERROR(VLOOKUP('Salidas Pacientes'!$C652,'BD Pacientes'!$A:I,2,FALSE)),"",VLOOKUP('Salidas Pacientes'!$C652,'BD Pacientes'!$A:I,2,FALSE))</f>
        <v>RC</v>
      </c>
      <c r="E652" s="16" t="str">
        <f>IF(ISERROR(VLOOKUP('Salidas Pacientes'!$C652,'BD Pacientes'!$A:I,3,FALSE)),"",VLOOKUP('Salidas Pacientes'!$C652,'BD Pacientes'!$A:I,3,FALSE))</f>
        <v>EMMANUEL FRANCISCO HERNANDEZ BETANCOURT</v>
      </c>
      <c r="F652" s="17" t="str">
        <f>IF(ISERROR(VLOOKUP('Salidas Pacientes'!$C652,'BD Pacientes'!$A:I,4,FALSE)),"",VLOOKUP('Salidas Pacientes'!$C652,'BD Pacientes'!$A:I,4,FALSE))</f>
        <v>M</v>
      </c>
      <c r="G652" s="95">
        <f>IF(ISERROR(VLOOKUP('Salidas Pacientes'!$C652,'BD Pacientes'!$A:I,5,FALSE)),"",VLOOKUP('Salidas Pacientes'!$C652,'BD Pacientes'!$A:I,5,FALSE))</f>
        <v>44576</v>
      </c>
      <c r="H652" s="95" t="str">
        <f t="shared" ca="1" si="0"/>
        <v>1 año, 7 mes</v>
      </c>
      <c r="I652" s="97" t="str">
        <f>IF(ISERROR(VLOOKUP('Salidas Pacientes'!$C652,'BD Pacientes'!$A:$I,6,FALSE)),"",VLOOKUP('Salidas Pacientes'!$C652,'BD Pacientes'!$A:$I,6,FALSE))</f>
        <v>CALLE 3 # 63-34 B5 301</v>
      </c>
      <c r="J652" s="98">
        <f>IF(ISERROR(VLOOKUP('Salidas Pacientes'!$C652,'BD Pacientes'!$A:$I,7,FALSE)),"",VLOOKUP('Salidas Pacientes'!$C652,'BD Pacientes'!$A:$I,7,FALSE))</f>
        <v>1088313152</v>
      </c>
      <c r="K652" s="99" t="str">
        <f>IF(ISERROR(VLOOKUP('Salidas Pacientes'!$C652,'BD Pacientes'!$A:$I,8,FALSE)),"",VLOOKUP('Salidas Pacientes'!$C652,'BD Pacientes'!$A:$I,8,FALSE))</f>
        <v>JULIANA BETANCOURT</v>
      </c>
      <c r="L652" s="17">
        <f>IF(ISERROR(VLOOKUP('Salidas Pacientes'!$C652,'BD Pacientes'!$A:$I,9,FALSE)),"",VLOOKUP('Salidas Pacientes'!$C652,'BD Pacientes'!$A:$I,9,FALSE))</f>
        <v>3137052443</v>
      </c>
      <c r="M652" s="17" t="s">
        <v>89</v>
      </c>
      <c r="N652" s="16" t="str">
        <f>IF(ISERROR(VLOOKUP('Salidas Pacientes'!$M652,Inventario!$A$2:$M$21,2,FALSE)),"",VLOOKUP('Salidas Pacientes'!$M652,Inventario!$A$2:$M$21,2,FALSE))</f>
        <v>Fluquadri</v>
      </c>
      <c r="O652" s="16" t="str">
        <f>IF(ISERROR(VLOOKUP('Salidas Pacientes'!$M652,Inventario!$A$2:$M$21,3,FALSE)),"",VLOOKUP('Salidas Pacientes'!$M652,Inventario!$A$2:$M$21,3,FALSE))</f>
        <v>Influenza</v>
      </c>
      <c r="P652" s="100" t="str">
        <f>IF(ISERROR(VLOOKUP('Salidas Pacientes'!$M652,Inventario!$A$2:$M$21,4,FALSE)),"",VLOOKUP('Salidas Pacientes'!$M652,Inventario!$A$2:$M$21,4,FALSE))</f>
        <v>IPS FARALLONES</v>
      </c>
      <c r="Q652" s="100" t="str">
        <f>IF(ISERROR(VLOOKUP('Salidas Pacientes'!$M652,Inventario!$A$2:$M$21,5,FALSE)),"",VLOOKUP('Salidas Pacientes'!$M652,Inventario!$A$2:$M$21,5,FALSE))</f>
        <v>Sanofi</v>
      </c>
      <c r="R652" s="17" t="str">
        <f>IF(ISERROR(VLOOKUP('Salidas Pacientes'!$M652,Inventario!$A$2:$M$21,6,FALSE)),"",VLOOKUP('Salidas Pacientes'!$M652,Inventario!$A$2:$M$21,6,FALSE))</f>
        <v>164992</v>
      </c>
      <c r="S652" s="101" t="s">
        <v>204</v>
      </c>
      <c r="T652" s="102">
        <f>IF(ISERROR(VLOOKUP('Salidas Pacientes'!$S652,Entradas!$H$1:$I$412,2,FALSE)),"",VLOOKUP('Salidas Pacientes'!$S652,Entradas!$H$1:$I$412,2,FALSE))</f>
        <v>45382</v>
      </c>
      <c r="U652" s="98"/>
      <c r="V652" s="98">
        <v>1</v>
      </c>
      <c r="W652" s="105"/>
    </row>
    <row r="653" spans="1:23" ht="15.75" hidden="1" customHeight="1" outlineLevel="1">
      <c r="A653" s="95">
        <v>44699</v>
      </c>
      <c r="B653" s="95" t="s">
        <v>276</v>
      </c>
      <c r="C653" s="98">
        <v>1232818852</v>
      </c>
      <c r="D653" s="17" t="str">
        <f>IF(ISERROR(VLOOKUP('Salidas Pacientes'!$C653,'BD Pacientes'!$A:I,2,FALSE)),"",VLOOKUP('Salidas Pacientes'!$C653,'BD Pacientes'!$A:I,2,FALSE))</f>
        <v>RC</v>
      </c>
      <c r="E653" s="16" t="str">
        <f>IF(ISERROR(VLOOKUP('Salidas Pacientes'!$C653,'BD Pacientes'!$A:I,3,FALSE)),"",VLOOKUP('Salidas Pacientes'!$C653,'BD Pacientes'!$A:I,3,FALSE))</f>
        <v>EMMANUEL FRANCISCO HERNANDEZ BETANCOURT</v>
      </c>
      <c r="F653" s="17" t="str">
        <f>IF(ISERROR(VLOOKUP('Salidas Pacientes'!$C653,'BD Pacientes'!$A:I,4,FALSE)),"",VLOOKUP('Salidas Pacientes'!$C653,'BD Pacientes'!$A:I,4,FALSE))</f>
        <v>M</v>
      </c>
      <c r="G653" s="95">
        <f>IF(ISERROR(VLOOKUP('Salidas Pacientes'!$C653,'BD Pacientes'!$A:I,5,FALSE)),"",VLOOKUP('Salidas Pacientes'!$C653,'BD Pacientes'!$A:I,5,FALSE))</f>
        <v>44576</v>
      </c>
      <c r="H653" s="95" t="str">
        <f t="shared" ca="1" si="0"/>
        <v>1 año, 7 mes</v>
      </c>
      <c r="I653" s="97" t="str">
        <f>IF(ISERROR(VLOOKUP('Salidas Pacientes'!$C653,'BD Pacientes'!$A:$I,6,FALSE)),"",VLOOKUP('Salidas Pacientes'!$C653,'BD Pacientes'!$A:$I,6,FALSE))</f>
        <v>CALLE 3 # 63-34 B5 301</v>
      </c>
      <c r="J653" s="98">
        <f>IF(ISERROR(VLOOKUP('Salidas Pacientes'!$C653,'BD Pacientes'!$A:$I,7,FALSE)),"",VLOOKUP('Salidas Pacientes'!$C653,'BD Pacientes'!$A:$I,7,FALSE))</f>
        <v>1088313152</v>
      </c>
      <c r="K653" s="99" t="str">
        <f>IF(ISERROR(VLOOKUP('Salidas Pacientes'!$C653,'BD Pacientes'!$A:$I,8,FALSE)),"",VLOOKUP('Salidas Pacientes'!$C653,'BD Pacientes'!$A:$I,8,FALSE))</f>
        <v>JULIANA BETANCOURT</v>
      </c>
      <c r="L653" s="17">
        <f>IF(ISERROR(VLOOKUP('Salidas Pacientes'!$C653,'BD Pacientes'!$A:$I,9,FALSE)),"",VLOOKUP('Salidas Pacientes'!$C653,'BD Pacientes'!$A:$I,9,FALSE))</f>
        <v>3137052443</v>
      </c>
      <c r="M653" s="17" t="s">
        <v>96</v>
      </c>
      <c r="N653" s="16" t="str">
        <f>IF(ISERROR(VLOOKUP('Salidas Pacientes'!$M653,Inventario!$A$2:$M$21,2,FALSE)),"",VLOOKUP('Salidas Pacientes'!$M653,Inventario!$A$2:$M$21,2,FALSE))</f>
        <v>Rotateq</v>
      </c>
      <c r="O653" s="16" t="str">
        <f>IF(ISERROR(VLOOKUP('Salidas Pacientes'!$M653,Inventario!$A$2:$M$21,3,FALSE)),"",VLOOKUP('Salidas Pacientes'!$M653,Inventario!$A$2:$M$21,3,FALSE))</f>
        <v>Rotavirus Vivo Atenuado</v>
      </c>
      <c r="P653" s="100" t="str">
        <f>IF(ISERROR(VLOOKUP('Salidas Pacientes'!$M653,Inventario!$A$2:$M$21,4,FALSE)),"",VLOOKUP('Salidas Pacientes'!$M653,Inventario!$A$2:$M$21,4,FALSE))</f>
        <v>IPS FARALLONES</v>
      </c>
      <c r="Q653" s="100" t="str">
        <f>IF(ISERROR(VLOOKUP('Salidas Pacientes'!$M653,Inventario!$A$2:$M$21,5,FALSE)),"",VLOOKUP('Salidas Pacientes'!$M653,Inventario!$A$2:$M$21,5,FALSE))</f>
        <v>Merck</v>
      </c>
      <c r="R653" s="17" t="str">
        <f>IF(ISERROR(VLOOKUP('Salidas Pacientes'!$M653,Inventario!$A$2:$M$21,6,FALSE)),"",VLOOKUP('Salidas Pacientes'!$M653,Inventario!$A$2:$M$21,6,FALSE))</f>
        <v>1800</v>
      </c>
      <c r="S653" s="101" t="s">
        <v>194</v>
      </c>
      <c r="T653" s="102">
        <f>IF(ISERROR(VLOOKUP('Salidas Pacientes'!$S653,Entradas!$H$1:$I$412,2,FALSE)),"",VLOOKUP('Salidas Pacientes'!$S653,Entradas!$H$1:$I$412,2,FALSE))</f>
        <v>45060</v>
      </c>
      <c r="U653" s="98"/>
      <c r="V653" s="98">
        <v>1</v>
      </c>
      <c r="W653" s="105"/>
    </row>
    <row r="654" spans="1:23" ht="15.75" hidden="1" customHeight="1" outlineLevel="1">
      <c r="A654" s="95">
        <v>44699</v>
      </c>
      <c r="B654" s="95" t="s">
        <v>276</v>
      </c>
      <c r="C654" s="98">
        <v>1232818852</v>
      </c>
      <c r="D654" s="17" t="str">
        <f>IF(ISERROR(VLOOKUP('Salidas Pacientes'!$C654,'BD Pacientes'!$A:I,2,FALSE)),"",VLOOKUP('Salidas Pacientes'!$C654,'BD Pacientes'!$A:I,2,FALSE))</f>
        <v>RC</v>
      </c>
      <c r="E654" s="16" t="str">
        <f>IF(ISERROR(VLOOKUP('Salidas Pacientes'!$C654,'BD Pacientes'!$A:I,3,FALSE)),"",VLOOKUP('Salidas Pacientes'!$C654,'BD Pacientes'!$A:I,3,FALSE))</f>
        <v>EMMANUEL FRANCISCO HERNANDEZ BETANCOURT</v>
      </c>
      <c r="F654" s="17" t="str">
        <f>IF(ISERROR(VLOOKUP('Salidas Pacientes'!$C654,'BD Pacientes'!$A:I,4,FALSE)),"",VLOOKUP('Salidas Pacientes'!$C654,'BD Pacientes'!$A:I,4,FALSE))</f>
        <v>M</v>
      </c>
      <c r="G654" s="95">
        <f>IF(ISERROR(VLOOKUP('Salidas Pacientes'!$C654,'BD Pacientes'!$A:I,5,FALSE)),"",VLOOKUP('Salidas Pacientes'!$C654,'BD Pacientes'!$A:I,5,FALSE))</f>
        <v>44576</v>
      </c>
      <c r="H654" s="95" t="str">
        <f t="shared" ca="1" si="0"/>
        <v>1 año, 7 mes</v>
      </c>
      <c r="I654" s="97" t="str">
        <f>IF(ISERROR(VLOOKUP('Salidas Pacientes'!$C654,'BD Pacientes'!$A:$I,6,FALSE)),"",VLOOKUP('Salidas Pacientes'!$C654,'BD Pacientes'!$A:$I,6,FALSE))</f>
        <v>CALLE 3 # 63-34 B5 301</v>
      </c>
      <c r="J654" s="98">
        <f>IF(ISERROR(VLOOKUP('Salidas Pacientes'!$C654,'BD Pacientes'!$A:$I,7,FALSE)),"",VLOOKUP('Salidas Pacientes'!$C654,'BD Pacientes'!$A:$I,7,FALSE))</f>
        <v>1088313152</v>
      </c>
      <c r="K654" s="99" t="str">
        <f>IF(ISERROR(VLOOKUP('Salidas Pacientes'!$C654,'BD Pacientes'!$A:$I,8,FALSE)),"",VLOOKUP('Salidas Pacientes'!$C654,'BD Pacientes'!$A:$I,8,FALSE))</f>
        <v>JULIANA BETANCOURT</v>
      </c>
      <c r="L654" s="17">
        <f>IF(ISERROR(VLOOKUP('Salidas Pacientes'!$C654,'BD Pacientes'!$A:$I,9,FALSE)),"",VLOOKUP('Salidas Pacientes'!$C654,'BD Pacientes'!$A:$I,9,FALSE))</f>
        <v>3137052443</v>
      </c>
      <c r="M654" s="17" t="s">
        <v>54</v>
      </c>
      <c r="N654" s="16" t="str">
        <f>IF(ISERROR(VLOOKUP('Salidas Pacientes'!$M654,Inventario!$A$2:$M$21,2,FALSE)),"",VLOOKUP('Salidas Pacientes'!$M654,Inventario!$A$2:$M$21,2,FALSE))</f>
        <v>Prevenar</v>
      </c>
      <c r="O654" s="16" t="str">
        <f>IF(ISERROR(VLOOKUP('Salidas Pacientes'!$M654,Inventario!$A$2:$M$21,3,FALSE)),"",VLOOKUP('Salidas Pacientes'!$M654,Inventario!$A$2:$M$21,3,FALSE))</f>
        <v>Neumococo 13V</v>
      </c>
      <c r="P654" s="100" t="str">
        <f>IF(ISERROR(VLOOKUP('Salidas Pacientes'!$M654,Inventario!$A$2:$M$21,4,FALSE)),"",VLOOKUP('Salidas Pacientes'!$M654,Inventario!$A$2:$M$21,4,FALSE))</f>
        <v>Cobo Medical</v>
      </c>
      <c r="Q654" s="100" t="str">
        <f>IF(ISERROR(VLOOKUP('Salidas Pacientes'!$M654,Inventario!$A$2:$M$21,5,FALSE)),"",VLOOKUP('Salidas Pacientes'!$M654,Inventario!$A$2:$M$21,5,FALSE))</f>
        <v>Pfizer</v>
      </c>
      <c r="R654" s="17" t="str">
        <f>IF(ISERROR(VLOOKUP('Salidas Pacientes'!$M654,Inventario!$A$2:$M$21,6,FALSE)),"",VLOOKUP('Salidas Pacientes'!$M654,Inventario!$A$2:$M$21,6,FALSE))</f>
        <v>2156</v>
      </c>
      <c r="S654" s="101" t="s">
        <v>192</v>
      </c>
      <c r="T654" s="102">
        <f>IF(ISERROR(VLOOKUP('Salidas Pacientes'!$S654,Entradas!$H$1:$I$412,2,FALSE)),"",VLOOKUP('Salidas Pacientes'!$S654,Entradas!$H$1:$I$412,2,FALSE))</f>
        <v>45199</v>
      </c>
      <c r="U654" s="98"/>
      <c r="V654" s="98">
        <v>1</v>
      </c>
      <c r="W654" s="105"/>
    </row>
    <row r="655" spans="1:23" ht="15.75" hidden="1" customHeight="1" outlineLevel="1">
      <c r="A655" s="95">
        <v>44700</v>
      </c>
      <c r="B655" s="95" t="s">
        <v>276</v>
      </c>
      <c r="C655" s="98">
        <v>1232814937</v>
      </c>
      <c r="D655" s="17" t="str">
        <f>IF(ISERROR(VLOOKUP('Salidas Pacientes'!$C655,'BD Pacientes'!$A:I,2,FALSE)),"",VLOOKUP('Salidas Pacientes'!$C655,'BD Pacientes'!$A:I,2,FALSE))</f>
        <v>RC</v>
      </c>
      <c r="E655" s="16" t="str">
        <f>IF(ISERROR(VLOOKUP('Salidas Pacientes'!$C655,'BD Pacientes'!$A:I,3,FALSE)),"",VLOOKUP('Salidas Pacientes'!$C655,'BD Pacientes'!$A:I,3,FALSE))</f>
        <v>SAMANTHA ARIAS AGUDELO</v>
      </c>
      <c r="F655" s="17" t="str">
        <f>IF(ISERROR(VLOOKUP('Salidas Pacientes'!$C655,'BD Pacientes'!$A:I,4,FALSE)),"",VLOOKUP('Salidas Pacientes'!$C655,'BD Pacientes'!$A:I,4,FALSE))</f>
        <v>F</v>
      </c>
      <c r="G655" s="95">
        <f>IF(ISERROR(VLOOKUP('Salidas Pacientes'!$C655,'BD Pacientes'!$A:I,5,FALSE)),"",VLOOKUP('Salidas Pacientes'!$C655,'BD Pacientes'!$A:I,5,FALSE))</f>
        <v>0</v>
      </c>
      <c r="H655" s="95" t="str">
        <f t="shared" ca="1" si="0"/>
        <v>123 año, 7 mes</v>
      </c>
      <c r="I655" s="97" t="str">
        <f>IF(ISERROR(VLOOKUP('Salidas Pacientes'!$C655,'BD Pacientes'!$A:$I,6,FALSE)),"",VLOOKUP('Salidas Pacientes'!$C655,'BD Pacientes'!$A:$I,6,FALSE))</f>
        <v>CALLE 18 # 69-100 APTO 303E</v>
      </c>
      <c r="J655" s="98">
        <f>IF(ISERROR(VLOOKUP('Salidas Pacientes'!$C655,'BD Pacientes'!$A:$I,7,FALSE)),"",VLOOKUP('Salidas Pacientes'!$C655,'BD Pacientes'!$A:$I,7,FALSE))</f>
        <v>0</v>
      </c>
      <c r="K655" s="99">
        <f>IF(ISERROR(VLOOKUP('Salidas Pacientes'!$C655,'BD Pacientes'!$A:$I,8,FALSE)),"",VLOOKUP('Salidas Pacientes'!$C655,'BD Pacientes'!$A:$I,8,FALSE))</f>
        <v>0</v>
      </c>
      <c r="L655" s="17">
        <f>IF(ISERROR(VLOOKUP('Salidas Pacientes'!$C655,'BD Pacientes'!$A:$I,9,FALSE)),"",VLOOKUP('Salidas Pacientes'!$C655,'BD Pacientes'!$A:$I,9,FALSE))</f>
        <v>0</v>
      </c>
      <c r="M655" s="17" t="s">
        <v>54</v>
      </c>
      <c r="N655" s="16" t="str">
        <f>IF(ISERROR(VLOOKUP('Salidas Pacientes'!$M655,Inventario!$A$2:$M$21,2,FALSE)),"",VLOOKUP('Salidas Pacientes'!$M655,Inventario!$A$2:$M$21,2,FALSE))</f>
        <v>Prevenar</v>
      </c>
      <c r="O655" s="16" t="str">
        <f>IF(ISERROR(VLOOKUP('Salidas Pacientes'!$M655,Inventario!$A$2:$M$21,3,FALSE)),"",VLOOKUP('Salidas Pacientes'!$M655,Inventario!$A$2:$M$21,3,FALSE))</f>
        <v>Neumococo 13V</v>
      </c>
      <c r="P655" s="100" t="str">
        <f>IF(ISERROR(VLOOKUP('Salidas Pacientes'!$M655,Inventario!$A$2:$M$21,4,FALSE)),"",VLOOKUP('Salidas Pacientes'!$M655,Inventario!$A$2:$M$21,4,FALSE))</f>
        <v>Cobo Medical</v>
      </c>
      <c r="Q655" s="100" t="str">
        <f>IF(ISERROR(VLOOKUP('Salidas Pacientes'!$M655,Inventario!$A$2:$M$21,5,FALSE)),"",VLOOKUP('Salidas Pacientes'!$M655,Inventario!$A$2:$M$21,5,FALSE))</f>
        <v>Pfizer</v>
      </c>
      <c r="R655" s="17" t="str">
        <f>IF(ISERROR(VLOOKUP('Salidas Pacientes'!$M655,Inventario!$A$2:$M$21,6,FALSE)),"",VLOOKUP('Salidas Pacientes'!$M655,Inventario!$A$2:$M$21,6,FALSE))</f>
        <v>2156</v>
      </c>
      <c r="S655" s="101" t="s">
        <v>192</v>
      </c>
      <c r="T655" s="102">
        <f>IF(ISERROR(VLOOKUP('Salidas Pacientes'!$S655,Entradas!$H$1:$I$412,2,FALSE)),"",VLOOKUP('Salidas Pacientes'!$S655,Entradas!$H$1:$I$412,2,FALSE))</f>
        <v>45199</v>
      </c>
      <c r="U655" s="98"/>
      <c r="V655" s="98">
        <v>1</v>
      </c>
      <c r="W655" s="105"/>
    </row>
    <row r="656" spans="1:23" ht="15.75" hidden="1" customHeight="1" outlineLevel="1">
      <c r="A656" s="95">
        <v>44700</v>
      </c>
      <c r="B656" s="95" t="s">
        <v>276</v>
      </c>
      <c r="C656" s="98">
        <v>1232814937</v>
      </c>
      <c r="D656" s="17" t="str">
        <f>IF(ISERROR(VLOOKUP('Salidas Pacientes'!$C656,'BD Pacientes'!$A:I,2,FALSE)),"",VLOOKUP('Salidas Pacientes'!$C656,'BD Pacientes'!$A:I,2,FALSE))</f>
        <v>RC</v>
      </c>
      <c r="E656" s="16" t="str">
        <f>IF(ISERROR(VLOOKUP('Salidas Pacientes'!$C656,'BD Pacientes'!$A:I,3,FALSE)),"",VLOOKUP('Salidas Pacientes'!$C656,'BD Pacientes'!$A:I,3,FALSE))</f>
        <v>SAMANTHA ARIAS AGUDELO</v>
      </c>
      <c r="F656" s="17" t="str">
        <f>IF(ISERROR(VLOOKUP('Salidas Pacientes'!$C656,'BD Pacientes'!$A:I,4,FALSE)),"",VLOOKUP('Salidas Pacientes'!$C656,'BD Pacientes'!$A:I,4,FALSE))</f>
        <v>F</v>
      </c>
      <c r="G656" s="95">
        <f>IF(ISERROR(VLOOKUP('Salidas Pacientes'!$C656,'BD Pacientes'!$A:I,5,FALSE)),"",VLOOKUP('Salidas Pacientes'!$C656,'BD Pacientes'!$A:I,5,FALSE))</f>
        <v>0</v>
      </c>
      <c r="H656" s="95" t="str">
        <f t="shared" ca="1" si="0"/>
        <v>123 año, 7 mes</v>
      </c>
      <c r="I656" s="97" t="str">
        <f>IF(ISERROR(VLOOKUP('Salidas Pacientes'!$C656,'BD Pacientes'!$A:$I,6,FALSE)),"",VLOOKUP('Salidas Pacientes'!$C656,'BD Pacientes'!$A:$I,6,FALSE))</f>
        <v>CALLE 18 # 69-100 APTO 303E</v>
      </c>
      <c r="J656" s="98">
        <f>IF(ISERROR(VLOOKUP('Salidas Pacientes'!$C656,'BD Pacientes'!$A:$I,7,FALSE)),"",VLOOKUP('Salidas Pacientes'!$C656,'BD Pacientes'!$A:$I,7,FALSE))</f>
        <v>0</v>
      </c>
      <c r="K656" s="99">
        <f>IF(ISERROR(VLOOKUP('Salidas Pacientes'!$C656,'BD Pacientes'!$A:$I,8,FALSE)),"",VLOOKUP('Salidas Pacientes'!$C656,'BD Pacientes'!$A:$I,8,FALSE))</f>
        <v>0</v>
      </c>
      <c r="L656" s="17">
        <f>IF(ISERROR(VLOOKUP('Salidas Pacientes'!$C656,'BD Pacientes'!$A:$I,9,FALSE)),"",VLOOKUP('Salidas Pacientes'!$C656,'BD Pacientes'!$A:$I,9,FALSE))</f>
        <v>0</v>
      </c>
      <c r="M656" s="17" t="s">
        <v>89</v>
      </c>
      <c r="N656" s="16" t="str">
        <f>IF(ISERROR(VLOOKUP('Salidas Pacientes'!$M656,Inventario!$A$2:$M$21,2,FALSE)),"",VLOOKUP('Salidas Pacientes'!$M656,Inventario!$A$2:$M$21,2,FALSE))</f>
        <v>Fluquadri</v>
      </c>
      <c r="O656" s="16" t="str">
        <f>IF(ISERROR(VLOOKUP('Salidas Pacientes'!$M656,Inventario!$A$2:$M$21,3,FALSE)),"",VLOOKUP('Salidas Pacientes'!$M656,Inventario!$A$2:$M$21,3,FALSE))</f>
        <v>Influenza</v>
      </c>
      <c r="P656" s="100" t="str">
        <f>IF(ISERROR(VLOOKUP('Salidas Pacientes'!$M656,Inventario!$A$2:$M$21,4,FALSE)),"",VLOOKUP('Salidas Pacientes'!$M656,Inventario!$A$2:$M$21,4,FALSE))</f>
        <v>IPS FARALLONES</v>
      </c>
      <c r="Q656" s="100" t="str">
        <f>IF(ISERROR(VLOOKUP('Salidas Pacientes'!$M656,Inventario!$A$2:$M$21,5,FALSE)),"",VLOOKUP('Salidas Pacientes'!$M656,Inventario!$A$2:$M$21,5,FALSE))</f>
        <v>Sanofi</v>
      </c>
      <c r="R656" s="17" t="str">
        <f>IF(ISERROR(VLOOKUP('Salidas Pacientes'!$M656,Inventario!$A$2:$M$21,6,FALSE)),"",VLOOKUP('Salidas Pacientes'!$M656,Inventario!$A$2:$M$21,6,FALSE))</f>
        <v>164992</v>
      </c>
      <c r="S656" s="101" t="s">
        <v>292</v>
      </c>
      <c r="T656" s="102" t="str">
        <f>IF(ISERROR(VLOOKUP('Salidas Pacientes'!$S656,Entradas!$H$1:$I$412,2,FALSE)),"",VLOOKUP('Salidas Pacientes'!$S656,Entradas!$H$1:$I$412,2,FALSE))</f>
        <v/>
      </c>
      <c r="U656" s="98"/>
      <c r="V656" s="98">
        <v>1</v>
      </c>
      <c r="W656" s="105"/>
    </row>
    <row r="657" spans="1:23" ht="15.75" hidden="1" customHeight="1" outlineLevel="1">
      <c r="A657" s="95">
        <v>44700</v>
      </c>
      <c r="B657" s="95" t="s">
        <v>276</v>
      </c>
      <c r="C657" s="98">
        <v>1232814937</v>
      </c>
      <c r="D657" s="17" t="str">
        <f>IF(ISERROR(VLOOKUP('Salidas Pacientes'!$C657,'BD Pacientes'!$A:I,2,FALSE)),"",VLOOKUP('Salidas Pacientes'!$C657,'BD Pacientes'!$A:I,2,FALSE))</f>
        <v>RC</v>
      </c>
      <c r="E657" s="16" t="str">
        <f>IF(ISERROR(VLOOKUP('Salidas Pacientes'!$C657,'BD Pacientes'!$A:I,3,FALSE)),"",VLOOKUP('Salidas Pacientes'!$C657,'BD Pacientes'!$A:I,3,FALSE))</f>
        <v>SAMANTHA ARIAS AGUDELO</v>
      </c>
      <c r="F657" s="17" t="str">
        <f>IF(ISERROR(VLOOKUP('Salidas Pacientes'!$C657,'BD Pacientes'!$A:I,4,FALSE)),"",VLOOKUP('Salidas Pacientes'!$C657,'BD Pacientes'!$A:I,4,FALSE))</f>
        <v>F</v>
      </c>
      <c r="G657" s="95">
        <f>IF(ISERROR(VLOOKUP('Salidas Pacientes'!$C657,'BD Pacientes'!$A:I,5,FALSE)),"",VLOOKUP('Salidas Pacientes'!$C657,'BD Pacientes'!$A:I,5,FALSE))</f>
        <v>0</v>
      </c>
      <c r="H657" s="95" t="str">
        <f t="shared" ca="1" si="0"/>
        <v>123 año, 7 mes</v>
      </c>
      <c r="I657" s="97" t="str">
        <f>IF(ISERROR(VLOOKUP('Salidas Pacientes'!$C657,'BD Pacientes'!$A:$I,6,FALSE)),"",VLOOKUP('Salidas Pacientes'!$C657,'BD Pacientes'!$A:$I,6,FALSE))</f>
        <v>CALLE 18 # 69-100 APTO 303E</v>
      </c>
      <c r="J657" s="98">
        <f>IF(ISERROR(VLOOKUP('Salidas Pacientes'!$C657,'BD Pacientes'!$A:$I,7,FALSE)),"",VLOOKUP('Salidas Pacientes'!$C657,'BD Pacientes'!$A:$I,7,FALSE))</f>
        <v>0</v>
      </c>
      <c r="K657" s="99">
        <f>IF(ISERROR(VLOOKUP('Salidas Pacientes'!$C657,'BD Pacientes'!$A:$I,8,FALSE)),"",VLOOKUP('Salidas Pacientes'!$C657,'BD Pacientes'!$A:$I,8,FALSE))</f>
        <v>0</v>
      </c>
      <c r="L657" s="17">
        <f>IF(ISERROR(VLOOKUP('Salidas Pacientes'!$C657,'BD Pacientes'!$A:$I,9,FALSE)),"",VLOOKUP('Salidas Pacientes'!$C657,'BD Pacientes'!$A:$I,9,FALSE))</f>
        <v>0</v>
      </c>
      <c r="M657" s="17" t="s">
        <v>54</v>
      </c>
      <c r="N657" s="16" t="str">
        <f>IF(ISERROR(VLOOKUP('Salidas Pacientes'!$M657,Inventario!$A$2:$M$21,2,FALSE)),"",VLOOKUP('Salidas Pacientes'!$M657,Inventario!$A$2:$M$21,2,FALSE))</f>
        <v>Prevenar</v>
      </c>
      <c r="O657" s="16" t="str">
        <f>IF(ISERROR(VLOOKUP('Salidas Pacientes'!$M657,Inventario!$A$2:$M$21,3,FALSE)),"",VLOOKUP('Salidas Pacientes'!$M657,Inventario!$A$2:$M$21,3,FALSE))</f>
        <v>Neumococo 13V</v>
      </c>
      <c r="P657" s="100" t="str">
        <f>IF(ISERROR(VLOOKUP('Salidas Pacientes'!$M657,Inventario!$A$2:$M$21,4,FALSE)),"",VLOOKUP('Salidas Pacientes'!$M657,Inventario!$A$2:$M$21,4,FALSE))</f>
        <v>Cobo Medical</v>
      </c>
      <c r="Q657" s="100" t="str">
        <f>IF(ISERROR(VLOOKUP('Salidas Pacientes'!$M657,Inventario!$A$2:$M$21,5,FALSE)),"",VLOOKUP('Salidas Pacientes'!$M657,Inventario!$A$2:$M$21,5,FALSE))</f>
        <v>Pfizer</v>
      </c>
      <c r="R657" s="17" t="str">
        <f>IF(ISERROR(VLOOKUP('Salidas Pacientes'!$M657,Inventario!$A$2:$M$21,6,FALSE)),"",VLOOKUP('Salidas Pacientes'!$M657,Inventario!$A$2:$M$21,6,FALSE))</f>
        <v>2156</v>
      </c>
      <c r="S657" s="101" t="s">
        <v>192</v>
      </c>
      <c r="T657" s="102">
        <f>IF(ISERROR(VLOOKUP('Salidas Pacientes'!$S657,Entradas!$H$1:$I$412,2,FALSE)),"",VLOOKUP('Salidas Pacientes'!$S657,Entradas!$H$1:$I$412,2,FALSE))</f>
        <v>45199</v>
      </c>
      <c r="U657" s="98"/>
      <c r="V657" s="98">
        <v>1</v>
      </c>
      <c r="W657" s="105"/>
    </row>
    <row r="658" spans="1:23" ht="15.75" hidden="1" customHeight="1" outlineLevel="1">
      <c r="A658" s="95">
        <v>44700</v>
      </c>
      <c r="B658" s="95" t="s">
        <v>276</v>
      </c>
      <c r="C658" s="98">
        <v>1232814937</v>
      </c>
      <c r="D658" s="17" t="str">
        <f>IF(ISERROR(VLOOKUP('Salidas Pacientes'!$C658,'BD Pacientes'!$A:I,2,FALSE)),"",VLOOKUP('Salidas Pacientes'!$C658,'BD Pacientes'!$A:I,2,FALSE))</f>
        <v>RC</v>
      </c>
      <c r="E658" s="16" t="str">
        <f>IF(ISERROR(VLOOKUP('Salidas Pacientes'!$C658,'BD Pacientes'!$A:I,3,FALSE)),"",VLOOKUP('Salidas Pacientes'!$C658,'BD Pacientes'!$A:I,3,FALSE))</f>
        <v>SAMANTHA ARIAS AGUDELO</v>
      </c>
      <c r="F658" s="17" t="str">
        <f>IF(ISERROR(VLOOKUP('Salidas Pacientes'!$C658,'BD Pacientes'!$A:I,4,FALSE)),"",VLOOKUP('Salidas Pacientes'!$C658,'BD Pacientes'!$A:I,4,FALSE))</f>
        <v>F</v>
      </c>
      <c r="G658" s="95">
        <f>IF(ISERROR(VLOOKUP('Salidas Pacientes'!$C658,'BD Pacientes'!$A:I,5,FALSE)),"",VLOOKUP('Salidas Pacientes'!$C658,'BD Pacientes'!$A:I,5,FALSE))</f>
        <v>0</v>
      </c>
      <c r="H658" s="95" t="str">
        <f t="shared" ca="1" si="0"/>
        <v>123 año, 7 mes</v>
      </c>
      <c r="I658" s="97" t="str">
        <f>IF(ISERROR(VLOOKUP('Salidas Pacientes'!$C658,'BD Pacientes'!$A:$I,6,FALSE)),"",VLOOKUP('Salidas Pacientes'!$C658,'BD Pacientes'!$A:$I,6,FALSE))</f>
        <v>CALLE 18 # 69-100 APTO 303E</v>
      </c>
      <c r="J658" s="98">
        <f>IF(ISERROR(VLOOKUP('Salidas Pacientes'!$C658,'BD Pacientes'!$A:$I,7,FALSE)),"",VLOOKUP('Salidas Pacientes'!$C658,'BD Pacientes'!$A:$I,7,FALSE))</f>
        <v>0</v>
      </c>
      <c r="K658" s="99">
        <f>IF(ISERROR(VLOOKUP('Salidas Pacientes'!$C658,'BD Pacientes'!$A:$I,8,FALSE)),"",VLOOKUP('Salidas Pacientes'!$C658,'BD Pacientes'!$A:$I,8,FALSE))</f>
        <v>0</v>
      </c>
      <c r="L658" s="17">
        <f>IF(ISERROR(VLOOKUP('Salidas Pacientes'!$C658,'BD Pacientes'!$A:$I,9,FALSE)),"",VLOOKUP('Salidas Pacientes'!$C658,'BD Pacientes'!$A:$I,9,FALSE))</f>
        <v>0</v>
      </c>
      <c r="M658" s="17" t="s">
        <v>89</v>
      </c>
      <c r="N658" s="16" t="str">
        <f>IF(ISERROR(VLOOKUP('Salidas Pacientes'!$M658,Inventario!$A$2:$M$21,2,FALSE)),"",VLOOKUP('Salidas Pacientes'!$M658,Inventario!$A$2:$M$21,2,FALSE))</f>
        <v>Fluquadri</v>
      </c>
      <c r="O658" s="16" t="str">
        <f>IF(ISERROR(VLOOKUP('Salidas Pacientes'!$M658,Inventario!$A$2:$M$21,3,FALSE)),"",VLOOKUP('Salidas Pacientes'!$M658,Inventario!$A$2:$M$21,3,FALSE))</f>
        <v>Influenza</v>
      </c>
      <c r="P658" s="100" t="str">
        <f>IF(ISERROR(VLOOKUP('Salidas Pacientes'!$M658,Inventario!$A$2:$M$21,4,FALSE)),"",VLOOKUP('Salidas Pacientes'!$M658,Inventario!$A$2:$M$21,4,FALSE))</f>
        <v>IPS FARALLONES</v>
      </c>
      <c r="Q658" s="100" t="str">
        <f>IF(ISERROR(VLOOKUP('Salidas Pacientes'!$M658,Inventario!$A$2:$M$21,5,FALSE)),"",VLOOKUP('Salidas Pacientes'!$M658,Inventario!$A$2:$M$21,5,FALSE))</f>
        <v>Sanofi</v>
      </c>
      <c r="R658" s="17" t="str">
        <f>IF(ISERROR(VLOOKUP('Salidas Pacientes'!$M658,Inventario!$A$2:$M$21,6,FALSE)),"",VLOOKUP('Salidas Pacientes'!$M658,Inventario!$A$2:$M$21,6,FALSE))</f>
        <v>164992</v>
      </c>
      <c r="S658" s="101" t="s">
        <v>292</v>
      </c>
      <c r="T658" s="102" t="str">
        <f>IF(ISERROR(VLOOKUP('Salidas Pacientes'!$S658,Entradas!$H$1:$I$412,2,FALSE)),"",VLOOKUP('Salidas Pacientes'!$S658,Entradas!$H$1:$I$412,2,FALSE))</f>
        <v/>
      </c>
      <c r="U658" s="98"/>
      <c r="V658" s="98">
        <v>1</v>
      </c>
      <c r="W658" s="105"/>
    </row>
    <row r="659" spans="1:23" ht="15.75" hidden="1" customHeight="1" outlineLevel="1">
      <c r="A659" s="95">
        <v>44700</v>
      </c>
      <c r="B659" s="95" t="s">
        <v>276</v>
      </c>
      <c r="C659" s="98">
        <v>1232818155</v>
      </c>
      <c r="D659" s="17" t="str">
        <f>IF(ISERROR(VLOOKUP('Salidas Pacientes'!$C659,'BD Pacientes'!$A:I,2,FALSE)),"",VLOOKUP('Salidas Pacientes'!$C659,'BD Pacientes'!$A:I,2,FALSE))</f>
        <v>RC</v>
      </c>
      <c r="E659" s="16" t="str">
        <f>IF(ISERROR(VLOOKUP('Salidas Pacientes'!$C659,'BD Pacientes'!$A:I,3,FALSE)),"",VLOOKUP('Salidas Pacientes'!$C659,'BD Pacientes'!$A:I,3,FALSE))</f>
        <v>JERONIMO GOMEZ GONZALEZ</v>
      </c>
      <c r="F659" s="17" t="str">
        <f>IF(ISERROR(VLOOKUP('Salidas Pacientes'!$C659,'BD Pacientes'!$A:I,4,FALSE)),"",VLOOKUP('Salidas Pacientes'!$C659,'BD Pacientes'!$A:I,4,FALSE))</f>
        <v>M</v>
      </c>
      <c r="G659" s="95">
        <f>IF(ISERROR(VLOOKUP('Salidas Pacientes'!$C659,'BD Pacientes'!$A:I,5,FALSE)),"",VLOOKUP('Salidas Pacientes'!$C659,'BD Pacientes'!$A:I,5,FALSE))</f>
        <v>44508</v>
      </c>
      <c r="H659" s="95" t="str">
        <f t="shared" ca="1" si="0"/>
        <v>1 año, 9 mes</v>
      </c>
      <c r="I659" s="97" t="str">
        <f>IF(ISERROR(VLOOKUP('Salidas Pacientes'!$C659,'BD Pacientes'!$A:$I,6,FALSE)),"",VLOOKUP('Salidas Pacientes'!$C659,'BD Pacientes'!$A:$I,6,FALSE))</f>
        <v>CRA 98B # 60-115</v>
      </c>
      <c r="J659" s="98">
        <f>IF(ISERROR(VLOOKUP('Salidas Pacientes'!$C659,'BD Pacientes'!$A:$I,7,FALSE)),"",VLOOKUP('Salidas Pacientes'!$C659,'BD Pacientes'!$A:$I,7,FALSE))</f>
        <v>1144093004</v>
      </c>
      <c r="K659" s="99" t="str">
        <f>IF(ISERROR(VLOOKUP('Salidas Pacientes'!$C659,'BD Pacientes'!$A:$I,8,FALSE)),"",VLOOKUP('Salidas Pacientes'!$C659,'BD Pacientes'!$A:$I,8,FALSE))</f>
        <v>DAYANA GONZALEZ</v>
      </c>
      <c r="L659" s="17">
        <f>IF(ISERROR(VLOOKUP('Salidas Pacientes'!$C659,'BD Pacientes'!$A:$I,9,FALSE)),"",VLOOKUP('Salidas Pacientes'!$C659,'BD Pacientes'!$A:$I,9,FALSE))</f>
        <v>3165388953</v>
      </c>
      <c r="M659" s="17" t="s">
        <v>77</v>
      </c>
      <c r="N659" s="16" t="str">
        <f>IF(ISERROR(VLOOKUP('Salidas Pacientes'!$M659,Inventario!$A$2:$M$21,2,FALSE)),"",VLOOKUP('Salidas Pacientes'!$M659,Inventario!$A$2:$M$21,2,FALSE))</f>
        <v>Hexaxim</v>
      </c>
      <c r="O659" s="16" t="str">
        <f>IF(ISERROR(VLOOKUP('Salidas Pacientes'!$M659,Inventario!$A$2:$M$21,3,FALSE)),"",VLOOKUP('Salidas Pacientes'!$M659,Inventario!$A$2:$M$21,3,FALSE))</f>
        <v>DPAT + VPI + HIB + HB</v>
      </c>
      <c r="P659" s="100" t="str">
        <f>IF(ISERROR(VLOOKUP('Salidas Pacientes'!$M659,Inventario!$A$2:$M$21,4,FALSE)),"",VLOOKUP('Salidas Pacientes'!$M659,Inventario!$A$2:$M$21,4,FALSE))</f>
        <v>IPS FARALLONES</v>
      </c>
      <c r="Q659" s="100" t="str">
        <f>IF(ISERROR(VLOOKUP('Salidas Pacientes'!$M659,Inventario!$A$2:$M$21,5,FALSE)),"",VLOOKUP('Salidas Pacientes'!$M659,Inventario!$A$2:$M$21,5,FALSE))</f>
        <v>Sanofi</v>
      </c>
      <c r="R659" s="17" t="str">
        <f>IF(ISERROR(VLOOKUP('Salidas Pacientes'!$M659,Inventario!$A$2:$M$21,6,FALSE)),"",VLOOKUP('Salidas Pacientes'!$M659,Inventario!$A$2:$M$21,6,FALSE))</f>
        <v>3800</v>
      </c>
      <c r="S659" s="101" t="s">
        <v>198</v>
      </c>
      <c r="T659" s="102">
        <f>IF(ISERROR(VLOOKUP('Salidas Pacientes'!$S659,Entradas!$H$1:$I$412,2,FALSE)),"",VLOOKUP('Salidas Pacientes'!$S659,Entradas!$H$1:$I$412,2,FALSE))</f>
        <v>45130</v>
      </c>
      <c r="U659" s="98"/>
      <c r="V659" s="98">
        <v>1</v>
      </c>
      <c r="W659" s="105"/>
    </row>
    <row r="660" spans="1:23" ht="15.75" hidden="1" customHeight="1" outlineLevel="1">
      <c r="A660" s="95">
        <v>44700</v>
      </c>
      <c r="B660" s="95" t="s">
        <v>276</v>
      </c>
      <c r="C660" s="98">
        <v>1232818155</v>
      </c>
      <c r="D660" s="17" t="str">
        <f>IF(ISERROR(VLOOKUP('Salidas Pacientes'!$C660,'BD Pacientes'!$A:I,2,FALSE)),"",VLOOKUP('Salidas Pacientes'!$C660,'BD Pacientes'!$A:I,2,FALSE))</f>
        <v>RC</v>
      </c>
      <c r="E660" s="16" t="str">
        <f>IF(ISERROR(VLOOKUP('Salidas Pacientes'!$C660,'BD Pacientes'!$A:I,3,FALSE)),"",VLOOKUP('Salidas Pacientes'!$C660,'BD Pacientes'!$A:I,3,FALSE))</f>
        <v>JERONIMO GOMEZ GONZALEZ</v>
      </c>
      <c r="F660" s="17" t="str">
        <f>IF(ISERROR(VLOOKUP('Salidas Pacientes'!$C660,'BD Pacientes'!$A:I,4,FALSE)),"",VLOOKUP('Salidas Pacientes'!$C660,'BD Pacientes'!$A:I,4,FALSE))</f>
        <v>M</v>
      </c>
      <c r="G660" s="95">
        <f>IF(ISERROR(VLOOKUP('Salidas Pacientes'!$C660,'BD Pacientes'!$A:I,5,FALSE)),"",VLOOKUP('Salidas Pacientes'!$C660,'BD Pacientes'!$A:I,5,FALSE))</f>
        <v>44508</v>
      </c>
      <c r="H660" s="95" t="str">
        <f t="shared" ca="1" si="0"/>
        <v>1 año, 9 mes</v>
      </c>
      <c r="I660" s="97" t="str">
        <f>IF(ISERROR(VLOOKUP('Salidas Pacientes'!$C660,'BD Pacientes'!$A:$I,6,FALSE)),"",VLOOKUP('Salidas Pacientes'!$C660,'BD Pacientes'!$A:$I,6,FALSE))</f>
        <v>CRA 98B # 60-115</v>
      </c>
      <c r="J660" s="98">
        <f>IF(ISERROR(VLOOKUP('Salidas Pacientes'!$C660,'BD Pacientes'!$A:$I,7,FALSE)),"",VLOOKUP('Salidas Pacientes'!$C660,'BD Pacientes'!$A:$I,7,FALSE))</f>
        <v>1144093004</v>
      </c>
      <c r="K660" s="99" t="str">
        <f>IF(ISERROR(VLOOKUP('Salidas Pacientes'!$C660,'BD Pacientes'!$A:$I,8,FALSE)),"",VLOOKUP('Salidas Pacientes'!$C660,'BD Pacientes'!$A:$I,8,FALSE))</f>
        <v>DAYANA GONZALEZ</v>
      </c>
      <c r="L660" s="17">
        <f>IF(ISERROR(VLOOKUP('Salidas Pacientes'!$C660,'BD Pacientes'!$A:$I,9,FALSE)),"",VLOOKUP('Salidas Pacientes'!$C660,'BD Pacientes'!$A:$I,9,FALSE))</f>
        <v>3165388953</v>
      </c>
      <c r="M660" s="17" t="s">
        <v>54</v>
      </c>
      <c r="N660" s="16" t="str">
        <f>IF(ISERROR(VLOOKUP('Salidas Pacientes'!$M660,Inventario!$A$2:$M$21,2,FALSE)),"",VLOOKUP('Salidas Pacientes'!$M660,Inventario!$A$2:$M$21,2,FALSE))</f>
        <v>Prevenar</v>
      </c>
      <c r="O660" s="16" t="str">
        <f>IF(ISERROR(VLOOKUP('Salidas Pacientes'!$M660,Inventario!$A$2:$M$21,3,FALSE)),"",VLOOKUP('Salidas Pacientes'!$M660,Inventario!$A$2:$M$21,3,FALSE))</f>
        <v>Neumococo 13V</v>
      </c>
      <c r="P660" s="100" t="str">
        <f>IF(ISERROR(VLOOKUP('Salidas Pacientes'!$M660,Inventario!$A$2:$M$21,4,FALSE)),"",VLOOKUP('Salidas Pacientes'!$M660,Inventario!$A$2:$M$21,4,FALSE))</f>
        <v>Cobo Medical</v>
      </c>
      <c r="Q660" s="100" t="str">
        <f>IF(ISERROR(VLOOKUP('Salidas Pacientes'!$M660,Inventario!$A$2:$M$21,5,FALSE)),"",VLOOKUP('Salidas Pacientes'!$M660,Inventario!$A$2:$M$21,5,FALSE))</f>
        <v>Pfizer</v>
      </c>
      <c r="R660" s="17" t="str">
        <f>IF(ISERROR(VLOOKUP('Salidas Pacientes'!$M660,Inventario!$A$2:$M$21,6,FALSE)),"",VLOOKUP('Salidas Pacientes'!$M660,Inventario!$A$2:$M$21,6,FALSE))</f>
        <v>2156</v>
      </c>
      <c r="S660" s="101" t="s">
        <v>192</v>
      </c>
      <c r="T660" s="102">
        <f>IF(ISERROR(VLOOKUP('Salidas Pacientes'!$S660,Entradas!$H$1:$I$412,2,FALSE)),"",VLOOKUP('Salidas Pacientes'!$S660,Entradas!$H$1:$I$412,2,FALSE))</f>
        <v>45199</v>
      </c>
      <c r="U660" s="98"/>
      <c r="V660" s="98">
        <v>1</v>
      </c>
      <c r="W660" s="105"/>
    </row>
    <row r="661" spans="1:23" ht="15.75" hidden="1" customHeight="1" outlineLevel="1">
      <c r="A661" s="95">
        <v>44700</v>
      </c>
      <c r="B661" s="95" t="s">
        <v>276</v>
      </c>
      <c r="C661" s="98">
        <v>1232818155</v>
      </c>
      <c r="D661" s="17" t="str">
        <f>IF(ISERROR(VLOOKUP('Salidas Pacientes'!$C661,'BD Pacientes'!$A:I,2,FALSE)),"",VLOOKUP('Salidas Pacientes'!$C661,'BD Pacientes'!$A:I,2,FALSE))</f>
        <v>RC</v>
      </c>
      <c r="E661" s="16" t="str">
        <f>IF(ISERROR(VLOOKUP('Salidas Pacientes'!$C661,'BD Pacientes'!$A:I,3,FALSE)),"",VLOOKUP('Salidas Pacientes'!$C661,'BD Pacientes'!$A:I,3,FALSE))</f>
        <v>JERONIMO GOMEZ GONZALEZ</v>
      </c>
      <c r="F661" s="17" t="str">
        <f>IF(ISERROR(VLOOKUP('Salidas Pacientes'!$C661,'BD Pacientes'!$A:I,4,FALSE)),"",VLOOKUP('Salidas Pacientes'!$C661,'BD Pacientes'!$A:I,4,FALSE))</f>
        <v>M</v>
      </c>
      <c r="G661" s="95">
        <f>IF(ISERROR(VLOOKUP('Salidas Pacientes'!$C661,'BD Pacientes'!$A:I,5,FALSE)),"",VLOOKUP('Salidas Pacientes'!$C661,'BD Pacientes'!$A:I,5,FALSE))</f>
        <v>44508</v>
      </c>
      <c r="H661" s="95" t="str">
        <f t="shared" ca="1" si="0"/>
        <v>1 año, 9 mes</v>
      </c>
      <c r="I661" s="97" t="str">
        <f>IF(ISERROR(VLOOKUP('Salidas Pacientes'!$C661,'BD Pacientes'!$A:$I,6,FALSE)),"",VLOOKUP('Salidas Pacientes'!$C661,'BD Pacientes'!$A:$I,6,FALSE))</f>
        <v>CRA 98B # 60-115</v>
      </c>
      <c r="J661" s="98">
        <f>IF(ISERROR(VLOOKUP('Salidas Pacientes'!$C661,'BD Pacientes'!$A:$I,7,FALSE)),"",VLOOKUP('Salidas Pacientes'!$C661,'BD Pacientes'!$A:$I,7,FALSE))</f>
        <v>1144093004</v>
      </c>
      <c r="K661" s="99" t="str">
        <f>IF(ISERROR(VLOOKUP('Salidas Pacientes'!$C661,'BD Pacientes'!$A:$I,8,FALSE)),"",VLOOKUP('Salidas Pacientes'!$C661,'BD Pacientes'!$A:$I,8,FALSE))</f>
        <v>DAYANA GONZALEZ</v>
      </c>
      <c r="L661" s="17">
        <f>IF(ISERROR(VLOOKUP('Salidas Pacientes'!$C661,'BD Pacientes'!$A:$I,9,FALSE)),"",VLOOKUP('Salidas Pacientes'!$C661,'BD Pacientes'!$A:$I,9,FALSE))</f>
        <v>3165388953</v>
      </c>
      <c r="M661" s="17" t="s">
        <v>96</v>
      </c>
      <c r="N661" s="16" t="str">
        <f>IF(ISERROR(VLOOKUP('Salidas Pacientes'!$M661,Inventario!$A$2:$M$21,2,FALSE)),"",VLOOKUP('Salidas Pacientes'!$M661,Inventario!$A$2:$M$21,2,FALSE))</f>
        <v>Rotateq</v>
      </c>
      <c r="O661" s="16" t="str">
        <f>IF(ISERROR(VLOOKUP('Salidas Pacientes'!$M661,Inventario!$A$2:$M$21,3,FALSE)),"",VLOOKUP('Salidas Pacientes'!$M661,Inventario!$A$2:$M$21,3,FALSE))</f>
        <v>Rotavirus Vivo Atenuado</v>
      </c>
      <c r="P661" s="100" t="str">
        <f>IF(ISERROR(VLOOKUP('Salidas Pacientes'!$M661,Inventario!$A$2:$M$21,4,FALSE)),"",VLOOKUP('Salidas Pacientes'!$M661,Inventario!$A$2:$M$21,4,FALSE))</f>
        <v>IPS FARALLONES</v>
      </c>
      <c r="Q661" s="100" t="str">
        <f>IF(ISERROR(VLOOKUP('Salidas Pacientes'!$M661,Inventario!$A$2:$M$21,5,FALSE)),"",VLOOKUP('Salidas Pacientes'!$M661,Inventario!$A$2:$M$21,5,FALSE))</f>
        <v>Merck</v>
      </c>
      <c r="R661" s="17" t="str">
        <f>IF(ISERROR(VLOOKUP('Salidas Pacientes'!$M661,Inventario!$A$2:$M$21,6,FALSE)),"",VLOOKUP('Salidas Pacientes'!$M661,Inventario!$A$2:$M$21,6,FALSE))</f>
        <v>1800</v>
      </c>
      <c r="S661" s="101" t="s">
        <v>194</v>
      </c>
      <c r="T661" s="102">
        <f>IF(ISERROR(VLOOKUP('Salidas Pacientes'!$S661,Entradas!$H$1:$I$412,2,FALSE)),"",VLOOKUP('Salidas Pacientes'!$S661,Entradas!$H$1:$I$412,2,FALSE))</f>
        <v>45060</v>
      </c>
      <c r="U661" s="98"/>
      <c r="V661" s="98">
        <v>1</v>
      </c>
      <c r="W661" s="105"/>
    </row>
    <row r="662" spans="1:23" ht="15.75" hidden="1" customHeight="1" outlineLevel="1">
      <c r="A662" s="95">
        <v>44700</v>
      </c>
      <c r="B662" s="95" t="s">
        <v>276</v>
      </c>
      <c r="C662" s="98">
        <v>1232818155</v>
      </c>
      <c r="D662" s="17" t="str">
        <f>IF(ISERROR(VLOOKUP('Salidas Pacientes'!$C662,'BD Pacientes'!$A:I,2,FALSE)),"",VLOOKUP('Salidas Pacientes'!$C662,'BD Pacientes'!$A:I,2,FALSE))</f>
        <v>RC</v>
      </c>
      <c r="E662" s="16" t="str">
        <f>IF(ISERROR(VLOOKUP('Salidas Pacientes'!$C662,'BD Pacientes'!$A:I,3,FALSE)),"",VLOOKUP('Salidas Pacientes'!$C662,'BD Pacientes'!$A:I,3,FALSE))</f>
        <v>JERONIMO GOMEZ GONZALEZ</v>
      </c>
      <c r="F662" s="17" t="str">
        <f>IF(ISERROR(VLOOKUP('Salidas Pacientes'!$C662,'BD Pacientes'!$A:I,4,FALSE)),"",VLOOKUP('Salidas Pacientes'!$C662,'BD Pacientes'!$A:I,4,FALSE))</f>
        <v>M</v>
      </c>
      <c r="G662" s="95">
        <f>IF(ISERROR(VLOOKUP('Salidas Pacientes'!$C662,'BD Pacientes'!$A:I,5,FALSE)),"",VLOOKUP('Salidas Pacientes'!$C662,'BD Pacientes'!$A:I,5,FALSE))</f>
        <v>44508</v>
      </c>
      <c r="H662" s="95" t="str">
        <f t="shared" ca="1" si="0"/>
        <v>1 año, 9 mes</v>
      </c>
      <c r="I662" s="97" t="str">
        <f>IF(ISERROR(VLOOKUP('Salidas Pacientes'!$C662,'BD Pacientes'!$A:$I,6,FALSE)),"",VLOOKUP('Salidas Pacientes'!$C662,'BD Pacientes'!$A:$I,6,FALSE))</f>
        <v>CRA 98B # 60-115</v>
      </c>
      <c r="J662" s="98">
        <f>IF(ISERROR(VLOOKUP('Salidas Pacientes'!$C662,'BD Pacientes'!$A:$I,7,FALSE)),"",VLOOKUP('Salidas Pacientes'!$C662,'BD Pacientes'!$A:$I,7,FALSE))</f>
        <v>1144093004</v>
      </c>
      <c r="K662" s="99" t="str">
        <f>IF(ISERROR(VLOOKUP('Salidas Pacientes'!$C662,'BD Pacientes'!$A:$I,8,FALSE)),"",VLOOKUP('Salidas Pacientes'!$C662,'BD Pacientes'!$A:$I,8,FALSE))</f>
        <v>DAYANA GONZALEZ</v>
      </c>
      <c r="L662" s="17">
        <f>IF(ISERROR(VLOOKUP('Salidas Pacientes'!$C662,'BD Pacientes'!$A:$I,9,FALSE)),"",VLOOKUP('Salidas Pacientes'!$C662,'BD Pacientes'!$A:$I,9,FALSE))</f>
        <v>3165388953</v>
      </c>
      <c r="M662" s="17" t="s">
        <v>89</v>
      </c>
      <c r="N662" s="16" t="str">
        <f>IF(ISERROR(VLOOKUP('Salidas Pacientes'!$M662,Inventario!$A$2:$M$21,2,FALSE)),"",VLOOKUP('Salidas Pacientes'!$M662,Inventario!$A$2:$M$21,2,FALSE))</f>
        <v>Fluquadri</v>
      </c>
      <c r="O662" s="16" t="str">
        <f>IF(ISERROR(VLOOKUP('Salidas Pacientes'!$M662,Inventario!$A$2:$M$21,3,FALSE)),"",VLOOKUP('Salidas Pacientes'!$M662,Inventario!$A$2:$M$21,3,FALSE))</f>
        <v>Influenza</v>
      </c>
      <c r="P662" s="100" t="str">
        <f>IF(ISERROR(VLOOKUP('Salidas Pacientes'!$M662,Inventario!$A$2:$M$21,4,FALSE)),"",VLOOKUP('Salidas Pacientes'!$M662,Inventario!$A$2:$M$21,4,FALSE))</f>
        <v>IPS FARALLONES</v>
      </c>
      <c r="Q662" s="100" t="str">
        <f>IF(ISERROR(VLOOKUP('Salidas Pacientes'!$M662,Inventario!$A$2:$M$21,5,FALSE)),"",VLOOKUP('Salidas Pacientes'!$M662,Inventario!$A$2:$M$21,5,FALSE))</f>
        <v>Sanofi</v>
      </c>
      <c r="R662" s="17" t="str">
        <f>IF(ISERROR(VLOOKUP('Salidas Pacientes'!$M662,Inventario!$A$2:$M$21,6,FALSE)),"",VLOOKUP('Salidas Pacientes'!$M662,Inventario!$A$2:$M$21,6,FALSE))</f>
        <v>164992</v>
      </c>
      <c r="S662" s="101" t="s">
        <v>292</v>
      </c>
      <c r="T662" s="102" t="str">
        <f>IF(ISERROR(VLOOKUP('Salidas Pacientes'!$S662,Entradas!$H$1:$I$412,2,FALSE)),"",VLOOKUP('Salidas Pacientes'!$S662,Entradas!$H$1:$I$412,2,FALSE))</f>
        <v/>
      </c>
      <c r="U662" s="98"/>
      <c r="V662" s="98">
        <v>1</v>
      </c>
      <c r="W662" s="105"/>
    </row>
    <row r="663" spans="1:23" ht="15.75" hidden="1" customHeight="1" outlineLevel="1">
      <c r="A663" s="95">
        <v>44700</v>
      </c>
      <c r="B663" s="95" t="s">
        <v>276</v>
      </c>
      <c r="C663" s="98">
        <v>1232818155</v>
      </c>
      <c r="D663" s="17" t="str">
        <f>IF(ISERROR(VLOOKUP('Salidas Pacientes'!$C663,'BD Pacientes'!$A:I,2,FALSE)),"",VLOOKUP('Salidas Pacientes'!$C663,'BD Pacientes'!$A:I,2,FALSE))</f>
        <v>RC</v>
      </c>
      <c r="E663" s="16" t="str">
        <f>IF(ISERROR(VLOOKUP('Salidas Pacientes'!$C663,'BD Pacientes'!$A:I,3,FALSE)),"",VLOOKUP('Salidas Pacientes'!$C663,'BD Pacientes'!$A:I,3,FALSE))</f>
        <v>JERONIMO GOMEZ GONZALEZ</v>
      </c>
      <c r="F663" s="17" t="str">
        <f>IF(ISERROR(VLOOKUP('Salidas Pacientes'!$C663,'BD Pacientes'!$A:I,4,FALSE)),"",VLOOKUP('Salidas Pacientes'!$C663,'BD Pacientes'!$A:I,4,FALSE))</f>
        <v>M</v>
      </c>
      <c r="G663" s="95">
        <f>IF(ISERROR(VLOOKUP('Salidas Pacientes'!$C663,'BD Pacientes'!$A:I,5,FALSE)),"",VLOOKUP('Salidas Pacientes'!$C663,'BD Pacientes'!$A:I,5,FALSE))</f>
        <v>44508</v>
      </c>
      <c r="H663" s="95" t="str">
        <f t="shared" ca="1" si="0"/>
        <v>1 año, 9 mes</v>
      </c>
      <c r="I663" s="97" t="str">
        <f>IF(ISERROR(VLOOKUP('Salidas Pacientes'!$C663,'BD Pacientes'!$A:$I,6,FALSE)),"",VLOOKUP('Salidas Pacientes'!$C663,'BD Pacientes'!$A:$I,6,FALSE))</f>
        <v>CRA 98B # 60-115</v>
      </c>
      <c r="J663" s="98">
        <f>IF(ISERROR(VLOOKUP('Salidas Pacientes'!$C663,'BD Pacientes'!$A:$I,7,FALSE)),"",VLOOKUP('Salidas Pacientes'!$C663,'BD Pacientes'!$A:$I,7,FALSE))</f>
        <v>1144093004</v>
      </c>
      <c r="K663" s="99" t="str">
        <f>IF(ISERROR(VLOOKUP('Salidas Pacientes'!$C663,'BD Pacientes'!$A:$I,8,FALSE)),"",VLOOKUP('Salidas Pacientes'!$C663,'BD Pacientes'!$A:$I,8,FALSE))</f>
        <v>DAYANA GONZALEZ</v>
      </c>
      <c r="L663" s="17">
        <f>IF(ISERROR(VLOOKUP('Salidas Pacientes'!$C663,'BD Pacientes'!$A:$I,9,FALSE)),"",VLOOKUP('Salidas Pacientes'!$C663,'BD Pacientes'!$A:$I,9,FALSE))</f>
        <v>3165388953</v>
      </c>
      <c r="M663" s="17" t="s">
        <v>77</v>
      </c>
      <c r="N663" s="16" t="str">
        <f>IF(ISERROR(VLOOKUP('Salidas Pacientes'!$M663,Inventario!$A$2:$M$21,2,FALSE)),"",VLOOKUP('Salidas Pacientes'!$M663,Inventario!$A$2:$M$21,2,FALSE))</f>
        <v>Hexaxim</v>
      </c>
      <c r="O663" s="16" t="str">
        <f>IF(ISERROR(VLOOKUP('Salidas Pacientes'!$M663,Inventario!$A$2:$M$21,3,FALSE)),"",VLOOKUP('Salidas Pacientes'!$M663,Inventario!$A$2:$M$21,3,FALSE))</f>
        <v>DPAT + VPI + HIB + HB</v>
      </c>
      <c r="P663" s="100" t="str">
        <f>IF(ISERROR(VLOOKUP('Salidas Pacientes'!$M663,Inventario!$A$2:$M$21,4,FALSE)),"",VLOOKUP('Salidas Pacientes'!$M663,Inventario!$A$2:$M$21,4,FALSE))</f>
        <v>IPS FARALLONES</v>
      </c>
      <c r="Q663" s="100" t="str">
        <f>IF(ISERROR(VLOOKUP('Salidas Pacientes'!$M663,Inventario!$A$2:$M$21,5,FALSE)),"",VLOOKUP('Salidas Pacientes'!$M663,Inventario!$A$2:$M$21,5,FALSE))</f>
        <v>Sanofi</v>
      </c>
      <c r="R663" s="17" t="str">
        <f>IF(ISERROR(VLOOKUP('Salidas Pacientes'!$M663,Inventario!$A$2:$M$21,6,FALSE)),"",VLOOKUP('Salidas Pacientes'!$M663,Inventario!$A$2:$M$21,6,FALSE))</f>
        <v>3800</v>
      </c>
      <c r="S663" s="101" t="s">
        <v>198</v>
      </c>
      <c r="T663" s="102">
        <f>IF(ISERROR(VLOOKUP('Salidas Pacientes'!$S663,Entradas!$H$1:$I$412,2,FALSE)),"",VLOOKUP('Salidas Pacientes'!$S663,Entradas!$H$1:$I$412,2,FALSE))</f>
        <v>45130</v>
      </c>
      <c r="U663" s="98"/>
      <c r="V663" s="98">
        <v>1</v>
      </c>
      <c r="W663" s="105"/>
    </row>
    <row r="664" spans="1:23" ht="15.75" hidden="1" customHeight="1" outlineLevel="1">
      <c r="A664" s="95">
        <v>44700</v>
      </c>
      <c r="B664" s="95" t="s">
        <v>276</v>
      </c>
      <c r="C664" s="98">
        <v>1232818155</v>
      </c>
      <c r="D664" s="17" t="str">
        <f>IF(ISERROR(VLOOKUP('Salidas Pacientes'!$C664,'BD Pacientes'!$A:I,2,FALSE)),"",VLOOKUP('Salidas Pacientes'!$C664,'BD Pacientes'!$A:I,2,FALSE))</f>
        <v>RC</v>
      </c>
      <c r="E664" s="16" t="str">
        <f>IF(ISERROR(VLOOKUP('Salidas Pacientes'!$C664,'BD Pacientes'!$A:I,3,FALSE)),"",VLOOKUP('Salidas Pacientes'!$C664,'BD Pacientes'!$A:I,3,FALSE))</f>
        <v>JERONIMO GOMEZ GONZALEZ</v>
      </c>
      <c r="F664" s="17" t="str">
        <f>IF(ISERROR(VLOOKUP('Salidas Pacientes'!$C664,'BD Pacientes'!$A:I,4,FALSE)),"",VLOOKUP('Salidas Pacientes'!$C664,'BD Pacientes'!$A:I,4,FALSE))</f>
        <v>M</v>
      </c>
      <c r="G664" s="95">
        <f>IF(ISERROR(VLOOKUP('Salidas Pacientes'!$C664,'BD Pacientes'!$A:I,5,FALSE)),"",VLOOKUP('Salidas Pacientes'!$C664,'BD Pacientes'!$A:I,5,FALSE))</f>
        <v>44508</v>
      </c>
      <c r="H664" s="95" t="str">
        <f t="shared" ca="1" si="0"/>
        <v>1 año, 9 mes</v>
      </c>
      <c r="I664" s="97" t="str">
        <f>IF(ISERROR(VLOOKUP('Salidas Pacientes'!$C664,'BD Pacientes'!$A:$I,6,FALSE)),"",VLOOKUP('Salidas Pacientes'!$C664,'BD Pacientes'!$A:$I,6,FALSE))</f>
        <v>CRA 98B # 60-115</v>
      </c>
      <c r="J664" s="98">
        <f>IF(ISERROR(VLOOKUP('Salidas Pacientes'!$C664,'BD Pacientes'!$A:$I,7,FALSE)),"",VLOOKUP('Salidas Pacientes'!$C664,'BD Pacientes'!$A:$I,7,FALSE))</f>
        <v>1144093004</v>
      </c>
      <c r="K664" s="99" t="str">
        <f>IF(ISERROR(VLOOKUP('Salidas Pacientes'!$C664,'BD Pacientes'!$A:$I,8,FALSE)),"",VLOOKUP('Salidas Pacientes'!$C664,'BD Pacientes'!$A:$I,8,FALSE))</f>
        <v>DAYANA GONZALEZ</v>
      </c>
      <c r="L664" s="17">
        <f>IF(ISERROR(VLOOKUP('Salidas Pacientes'!$C664,'BD Pacientes'!$A:$I,9,FALSE)),"",VLOOKUP('Salidas Pacientes'!$C664,'BD Pacientes'!$A:$I,9,FALSE))</f>
        <v>3165388953</v>
      </c>
      <c r="M664" s="17" t="s">
        <v>54</v>
      </c>
      <c r="N664" s="16" t="str">
        <f>IF(ISERROR(VLOOKUP('Salidas Pacientes'!$M664,Inventario!$A$2:$M$21,2,FALSE)),"",VLOOKUP('Salidas Pacientes'!$M664,Inventario!$A$2:$M$21,2,FALSE))</f>
        <v>Prevenar</v>
      </c>
      <c r="O664" s="16" t="str">
        <f>IF(ISERROR(VLOOKUP('Salidas Pacientes'!$M664,Inventario!$A$2:$M$21,3,FALSE)),"",VLOOKUP('Salidas Pacientes'!$M664,Inventario!$A$2:$M$21,3,FALSE))</f>
        <v>Neumococo 13V</v>
      </c>
      <c r="P664" s="100" t="str">
        <f>IF(ISERROR(VLOOKUP('Salidas Pacientes'!$M664,Inventario!$A$2:$M$21,4,FALSE)),"",VLOOKUP('Salidas Pacientes'!$M664,Inventario!$A$2:$M$21,4,FALSE))</f>
        <v>Cobo Medical</v>
      </c>
      <c r="Q664" s="100" t="str">
        <f>IF(ISERROR(VLOOKUP('Salidas Pacientes'!$M664,Inventario!$A$2:$M$21,5,FALSE)),"",VLOOKUP('Salidas Pacientes'!$M664,Inventario!$A$2:$M$21,5,FALSE))</f>
        <v>Pfizer</v>
      </c>
      <c r="R664" s="17" t="str">
        <f>IF(ISERROR(VLOOKUP('Salidas Pacientes'!$M664,Inventario!$A$2:$M$21,6,FALSE)),"",VLOOKUP('Salidas Pacientes'!$M664,Inventario!$A$2:$M$21,6,FALSE))</f>
        <v>2156</v>
      </c>
      <c r="S664" s="101" t="s">
        <v>192</v>
      </c>
      <c r="T664" s="102">
        <f>IF(ISERROR(VLOOKUP('Salidas Pacientes'!$S664,Entradas!$H$1:$I$412,2,FALSE)),"",VLOOKUP('Salidas Pacientes'!$S664,Entradas!$H$1:$I$412,2,FALSE))</f>
        <v>45199</v>
      </c>
      <c r="U664" s="98"/>
      <c r="V664" s="98">
        <v>1</v>
      </c>
      <c r="W664" s="105"/>
    </row>
    <row r="665" spans="1:23" ht="15.75" hidden="1" customHeight="1" outlineLevel="1">
      <c r="A665" s="95">
        <v>44700</v>
      </c>
      <c r="B665" s="95" t="s">
        <v>276</v>
      </c>
      <c r="C665" s="98">
        <v>1232818155</v>
      </c>
      <c r="D665" s="17" t="str">
        <f>IF(ISERROR(VLOOKUP('Salidas Pacientes'!$C665,'BD Pacientes'!$A:I,2,FALSE)),"",VLOOKUP('Salidas Pacientes'!$C665,'BD Pacientes'!$A:I,2,FALSE))</f>
        <v>RC</v>
      </c>
      <c r="E665" s="16" t="str">
        <f>IF(ISERROR(VLOOKUP('Salidas Pacientes'!$C665,'BD Pacientes'!$A:I,3,FALSE)),"",VLOOKUP('Salidas Pacientes'!$C665,'BD Pacientes'!$A:I,3,FALSE))</f>
        <v>JERONIMO GOMEZ GONZALEZ</v>
      </c>
      <c r="F665" s="17" t="str">
        <f>IF(ISERROR(VLOOKUP('Salidas Pacientes'!$C665,'BD Pacientes'!$A:I,4,FALSE)),"",VLOOKUP('Salidas Pacientes'!$C665,'BD Pacientes'!$A:I,4,FALSE))</f>
        <v>M</v>
      </c>
      <c r="G665" s="95">
        <f>IF(ISERROR(VLOOKUP('Salidas Pacientes'!$C665,'BD Pacientes'!$A:I,5,FALSE)),"",VLOOKUP('Salidas Pacientes'!$C665,'BD Pacientes'!$A:I,5,FALSE))</f>
        <v>44508</v>
      </c>
      <c r="H665" s="95" t="str">
        <f t="shared" ca="1" si="0"/>
        <v>1 año, 9 mes</v>
      </c>
      <c r="I665" s="97" t="str">
        <f>IF(ISERROR(VLOOKUP('Salidas Pacientes'!$C665,'BD Pacientes'!$A:$I,6,FALSE)),"",VLOOKUP('Salidas Pacientes'!$C665,'BD Pacientes'!$A:$I,6,FALSE))</f>
        <v>CRA 98B # 60-115</v>
      </c>
      <c r="J665" s="98">
        <f>IF(ISERROR(VLOOKUP('Salidas Pacientes'!$C665,'BD Pacientes'!$A:$I,7,FALSE)),"",VLOOKUP('Salidas Pacientes'!$C665,'BD Pacientes'!$A:$I,7,FALSE))</f>
        <v>1144093004</v>
      </c>
      <c r="K665" s="99" t="str">
        <f>IF(ISERROR(VLOOKUP('Salidas Pacientes'!$C665,'BD Pacientes'!$A:$I,8,FALSE)),"",VLOOKUP('Salidas Pacientes'!$C665,'BD Pacientes'!$A:$I,8,FALSE))</f>
        <v>DAYANA GONZALEZ</v>
      </c>
      <c r="L665" s="17">
        <f>IF(ISERROR(VLOOKUP('Salidas Pacientes'!$C665,'BD Pacientes'!$A:$I,9,FALSE)),"",VLOOKUP('Salidas Pacientes'!$C665,'BD Pacientes'!$A:$I,9,FALSE))</f>
        <v>3165388953</v>
      </c>
      <c r="M665" s="17" t="s">
        <v>96</v>
      </c>
      <c r="N665" s="16" t="str">
        <f>IF(ISERROR(VLOOKUP('Salidas Pacientes'!$M665,Inventario!$A$2:$M$21,2,FALSE)),"",VLOOKUP('Salidas Pacientes'!$M665,Inventario!$A$2:$M$21,2,FALSE))</f>
        <v>Rotateq</v>
      </c>
      <c r="O665" s="16" t="str">
        <f>IF(ISERROR(VLOOKUP('Salidas Pacientes'!$M665,Inventario!$A$2:$M$21,3,FALSE)),"",VLOOKUP('Salidas Pacientes'!$M665,Inventario!$A$2:$M$21,3,FALSE))</f>
        <v>Rotavirus Vivo Atenuado</v>
      </c>
      <c r="P665" s="100" t="str">
        <f>IF(ISERROR(VLOOKUP('Salidas Pacientes'!$M665,Inventario!$A$2:$M$21,4,FALSE)),"",VLOOKUP('Salidas Pacientes'!$M665,Inventario!$A$2:$M$21,4,FALSE))</f>
        <v>IPS FARALLONES</v>
      </c>
      <c r="Q665" s="100" t="str">
        <f>IF(ISERROR(VLOOKUP('Salidas Pacientes'!$M665,Inventario!$A$2:$M$21,5,FALSE)),"",VLOOKUP('Salidas Pacientes'!$M665,Inventario!$A$2:$M$21,5,FALSE))</f>
        <v>Merck</v>
      </c>
      <c r="R665" s="17" t="str">
        <f>IF(ISERROR(VLOOKUP('Salidas Pacientes'!$M665,Inventario!$A$2:$M$21,6,FALSE)),"",VLOOKUP('Salidas Pacientes'!$M665,Inventario!$A$2:$M$21,6,FALSE))</f>
        <v>1800</v>
      </c>
      <c r="S665" s="101" t="s">
        <v>194</v>
      </c>
      <c r="T665" s="102">
        <f>IF(ISERROR(VLOOKUP('Salidas Pacientes'!$S665,Entradas!$H$1:$I$412,2,FALSE)),"",VLOOKUP('Salidas Pacientes'!$S665,Entradas!$H$1:$I$412,2,FALSE))</f>
        <v>45060</v>
      </c>
      <c r="U665" s="98"/>
      <c r="V665" s="98">
        <v>1</v>
      </c>
      <c r="W665" s="105"/>
    </row>
    <row r="666" spans="1:23" ht="15.75" hidden="1" customHeight="1" outlineLevel="1">
      <c r="A666" s="95">
        <v>44700</v>
      </c>
      <c r="B666" s="95" t="s">
        <v>276</v>
      </c>
      <c r="C666" s="98">
        <v>1232818155</v>
      </c>
      <c r="D666" s="17" t="str">
        <f>IF(ISERROR(VLOOKUP('Salidas Pacientes'!$C666,'BD Pacientes'!$A:I,2,FALSE)),"",VLOOKUP('Salidas Pacientes'!$C666,'BD Pacientes'!$A:I,2,FALSE))</f>
        <v>RC</v>
      </c>
      <c r="E666" s="16" t="str">
        <f>IF(ISERROR(VLOOKUP('Salidas Pacientes'!$C666,'BD Pacientes'!$A:I,3,FALSE)),"",VLOOKUP('Salidas Pacientes'!$C666,'BD Pacientes'!$A:I,3,FALSE))</f>
        <v>JERONIMO GOMEZ GONZALEZ</v>
      </c>
      <c r="F666" s="17" t="str">
        <f>IF(ISERROR(VLOOKUP('Salidas Pacientes'!$C666,'BD Pacientes'!$A:I,4,FALSE)),"",VLOOKUP('Salidas Pacientes'!$C666,'BD Pacientes'!$A:I,4,FALSE))</f>
        <v>M</v>
      </c>
      <c r="G666" s="95">
        <f>IF(ISERROR(VLOOKUP('Salidas Pacientes'!$C666,'BD Pacientes'!$A:I,5,FALSE)),"",VLOOKUP('Salidas Pacientes'!$C666,'BD Pacientes'!$A:I,5,FALSE))</f>
        <v>44508</v>
      </c>
      <c r="H666" s="95" t="str">
        <f t="shared" ca="1" si="0"/>
        <v>1 año, 9 mes</v>
      </c>
      <c r="I666" s="97" t="str">
        <f>IF(ISERROR(VLOOKUP('Salidas Pacientes'!$C666,'BD Pacientes'!$A:$I,6,FALSE)),"",VLOOKUP('Salidas Pacientes'!$C666,'BD Pacientes'!$A:$I,6,FALSE))</f>
        <v>CRA 98B # 60-115</v>
      </c>
      <c r="J666" s="98">
        <f>IF(ISERROR(VLOOKUP('Salidas Pacientes'!$C666,'BD Pacientes'!$A:$I,7,FALSE)),"",VLOOKUP('Salidas Pacientes'!$C666,'BD Pacientes'!$A:$I,7,FALSE))</f>
        <v>1144093004</v>
      </c>
      <c r="K666" s="99" t="str">
        <f>IF(ISERROR(VLOOKUP('Salidas Pacientes'!$C666,'BD Pacientes'!$A:$I,8,FALSE)),"",VLOOKUP('Salidas Pacientes'!$C666,'BD Pacientes'!$A:$I,8,FALSE))</f>
        <v>DAYANA GONZALEZ</v>
      </c>
      <c r="L666" s="17">
        <f>IF(ISERROR(VLOOKUP('Salidas Pacientes'!$C666,'BD Pacientes'!$A:$I,9,FALSE)),"",VLOOKUP('Salidas Pacientes'!$C666,'BD Pacientes'!$A:$I,9,FALSE))</f>
        <v>3165388953</v>
      </c>
      <c r="M666" s="17" t="s">
        <v>89</v>
      </c>
      <c r="N666" s="16" t="str">
        <f>IF(ISERROR(VLOOKUP('Salidas Pacientes'!$M666,Inventario!$A$2:$M$21,2,FALSE)),"",VLOOKUP('Salidas Pacientes'!$M666,Inventario!$A$2:$M$21,2,FALSE))</f>
        <v>Fluquadri</v>
      </c>
      <c r="O666" s="16" t="str">
        <f>IF(ISERROR(VLOOKUP('Salidas Pacientes'!$M666,Inventario!$A$2:$M$21,3,FALSE)),"",VLOOKUP('Salidas Pacientes'!$M666,Inventario!$A$2:$M$21,3,FALSE))</f>
        <v>Influenza</v>
      </c>
      <c r="P666" s="100" t="str">
        <f>IF(ISERROR(VLOOKUP('Salidas Pacientes'!$M666,Inventario!$A$2:$M$21,4,FALSE)),"",VLOOKUP('Salidas Pacientes'!$M666,Inventario!$A$2:$M$21,4,FALSE))</f>
        <v>IPS FARALLONES</v>
      </c>
      <c r="Q666" s="100" t="str">
        <f>IF(ISERROR(VLOOKUP('Salidas Pacientes'!$M666,Inventario!$A$2:$M$21,5,FALSE)),"",VLOOKUP('Salidas Pacientes'!$M666,Inventario!$A$2:$M$21,5,FALSE))</f>
        <v>Sanofi</v>
      </c>
      <c r="R666" s="17" t="str">
        <f>IF(ISERROR(VLOOKUP('Salidas Pacientes'!$M666,Inventario!$A$2:$M$21,6,FALSE)),"",VLOOKUP('Salidas Pacientes'!$M666,Inventario!$A$2:$M$21,6,FALSE))</f>
        <v>164992</v>
      </c>
      <c r="S666" s="101" t="s">
        <v>292</v>
      </c>
      <c r="T666" s="102" t="str">
        <f>IF(ISERROR(VLOOKUP('Salidas Pacientes'!$S666,Entradas!$H$1:$I$412,2,FALSE)),"",VLOOKUP('Salidas Pacientes'!$S666,Entradas!$H$1:$I$412,2,FALSE))</f>
        <v/>
      </c>
      <c r="U666" s="98"/>
      <c r="V666" s="98">
        <v>1</v>
      </c>
      <c r="W666" s="105"/>
    </row>
    <row r="667" spans="1:23" ht="15.75" hidden="1" customHeight="1" outlineLevel="1">
      <c r="A667" s="95">
        <v>44700</v>
      </c>
      <c r="B667" s="95" t="s">
        <v>276</v>
      </c>
      <c r="C667" s="98">
        <v>1109572882</v>
      </c>
      <c r="D667" s="17" t="str">
        <f>IF(ISERROR(VLOOKUP('Salidas Pacientes'!$C667,'BD Pacientes'!$A:I,2,FALSE)),"",VLOOKUP('Salidas Pacientes'!$C667,'BD Pacientes'!$A:I,2,FALSE))</f>
        <v>RC</v>
      </c>
      <c r="E667" s="16" t="str">
        <f>IF(ISERROR(VLOOKUP('Salidas Pacientes'!$C667,'BD Pacientes'!$A:I,3,FALSE)),"",VLOOKUP('Salidas Pacientes'!$C667,'BD Pacientes'!$A:I,3,FALSE))</f>
        <v>EMMA LOZANO CEBALLOS</v>
      </c>
      <c r="F667" s="17" t="str">
        <f>IF(ISERROR(VLOOKUP('Salidas Pacientes'!$C667,'BD Pacientes'!$A:I,4,FALSE)),"",VLOOKUP('Salidas Pacientes'!$C667,'BD Pacientes'!$A:I,4,FALSE))</f>
        <v>F</v>
      </c>
      <c r="G667" s="95">
        <f>IF(ISERROR(VLOOKUP('Salidas Pacientes'!$C667,'BD Pacientes'!$A:I,5,FALSE)),"",VLOOKUP('Salidas Pacientes'!$C667,'BD Pacientes'!$A:I,5,FALSE))</f>
        <v>44469</v>
      </c>
      <c r="H667" s="95" t="str">
        <f t="shared" ca="1" si="0"/>
        <v>1 año, 10 mes</v>
      </c>
      <c r="I667" s="97" t="str">
        <f>IF(ISERROR(VLOOKUP('Salidas Pacientes'!$C667,'BD Pacientes'!$A:$I,6,FALSE)),"",VLOOKUP('Salidas Pacientes'!$C667,'BD Pacientes'!$A:$I,6,FALSE))</f>
        <v>CRA 43A # 53-16</v>
      </c>
      <c r="J667" s="98">
        <f>IF(ISERROR(VLOOKUP('Salidas Pacientes'!$C667,'BD Pacientes'!$A:$I,7,FALSE)),"",VLOOKUP('Salidas Pacientes'!$C667,'BD Pacientes'!$A:$I,7,FALSE))</f>
        <v>0</v>
      </c>
      <c r="K667" s="99" t="str">
        <f>IF(ISERROR(VLOOKUP('Salidas Pacientes'!$C667,'BD Pacientes'!$A:$I,8,FALSE)),"",VLOOKUP('Salidas Pacientes'!$C667,'BD Pacientes'!$A:$I,8,FALSE))</f>
        <v>GABRIELA CEBALLOS</v>
      </c>
      <c r="L667" s="17">
        <f>IF(ISERROR(VLOOKUP('Salidas Pacientes'!$C667,'BD Pacientes'!$A:$I,9,FALSE)),"",VLOOKUP('Salidas Pacientes'!$C667,'BD Pacientes'!$A:$I,9,FALSE))</f>
        <v>3206199472</v>
      </c>
      <c r="M667" s="17" t="s">
        <v>47</v>
      </c>
      <c r="N667" s="16" t="str">
        <f>IF(ISERROR(VLOOKUP('Salidas Pacientes'!$M667,Inventario!$A$2:$M$21,2,FALSE)),"",VLOOKUP('Salidas Pacientes'!$M667,Inventario!$A$2:$M$21,2,FALSE))</f>
        <v>Nimenrix</v>
      </c>
      <c r="O667" s="16" t="str">
        <f>IF(ISERROR(VLOOKUP('Salidas Pacientes'!$M667,Inventario!$A$2:$M$21,3,FALSE)),"",VLOOKUP('Salidas Pacientes'!$M667,Inventario!$A$2:$M$21,3,FALSE))</f>
        <v>Meningococo</v>
      </c>
      <c r="P667" s="100" t="str">
        <f>IF(ISERROR(VLOOKUP('Salidas Pacientes'!$M667,Inventario!$A$2:$M$21,4,FALSE)),"",VLOOKUP('Salidas Pacientes'!$M667,Inventario!$A$2:$M$21,4,FALSE))</f>
        <v>Cobo Medical</v>
      </c>
      <c r="Q667" s="100" t="str">
        <f>IF(ISERROR(VLOOKUP('Salidas Pacientes'!$M667,Inventario!$A$2:$M$21,5,FALSE)),"",VLOOKUP('Salidas Pacientes'!$M667,Inventario!$A$2:$M$21,5,FALSE))</f>
        <v>Pfizer</v>
      </c>
      <c r="R667" s="17" t="str">
        <f>IF(ISERROR(VLOOKUP('Salidas Pacientes'!$M667,Inventario!$A$2:$M$21,6,FALSE)),"",VLOOKUP('Salidas Pacientes'!$M667,Inventario!$A$2:$M$21,6,FALSE))</f>
        <v>3904</v>
      </c>
      <c r="S667" s="101" t="s">
        <v>173</v>
      </c>
      <c r="T667" s="102">
        <f>IF(ISERROR(VLOOKUP('Salidas Pacientes'!$S667,Entradas!$H$1:$I$412,2,FALSE)),"",VLOOKUP('Salidas Pacientes'!$S667,Entradas!$H$1:$I$412,2,FALSE))</f>
        <v>45077</v>
      </c>
      <c r="U667" s="98"/>
      <c r="V667" s="98">
        <v>1</v>
      </c>
      <c r="W667" s="105"/>
    </row>
    <row r="668" spans="1:23" ht="15.75" hidden="1" customHeight="1" outlineLevel="1">
      <c r="A668" s="95">
        <v>44700</v>
      </c>
      <c r="B668" s="95" t="s">
        <v>276</v>
      </c>
      <c r="C668" s="98">
        <v>1109572882</v>
      </c>
      <c r="D668" s="17" t="str">
        <f>IF(ISERROR(VLOOKUP('Salidas Pacientes'!$C668,'BD Pacientes'!$A:I,2,FALSE)),"",VLOOKUP('Salidas Pacientes'!$C668,'BD Pacientes'!$A:I,2,FALSE))</f>
        <v>RC</v>
      </c>
      <c r="E668" s="16" t="str">
        <f>IF(ISERROR(VLOOKUP('Salidas Pacientes'!$C668,'BD Pacientes'!$A:I,3,FALSE)),"",VLOOKUP('Salidas Pacientes'!$C668,'BD Pacientes'!$A:I,3,FALSE))</f>
        <v>EMMA LOZANO CEBALLOS</v>
      </c>
      <c r="F668" s="17" t="str">
        <f>IF(ISERROR(VLOOKUP('Salidas Pacientes'!$C668,'BD Pacientes'!$A:I,4,FALSE)),"",VLOOKUP('Salidas Pacientes'!$C668,'BD Pacientes'!$A:I,4,FALSE))</f>
        <v>F</v>
      </c>
      <c r="G668" s="95">
        <f>IF(ISERROR(VLOOKUP('Salidas Pacientes'!$C668,'BD Pacientes'!$A:I,5,FALSE)),"",VLOOKUP('Salidas Pacientes'!$C668,'BD Pacientes'!$A:I,5,FALSE))</f>
        <v>44469</v>
      </c>
      <c r="H668" s="95" t="str">
        <f t="shared" ca="1" si="0"/>
        <v>1 año, 10 mes</v>
      </c>
      <c r="I668" s="97" t="str">
        <f>IF(ISERROR(VLOOKUP('Salidas Pacientes'!$C668,'BD Pacientes'!$A:$I,6,FALSE)),"",VLOOKUP('Salidas Pacientes'!$C668,'BD Pacientes'!$A:$I,6,FALSE))</f>
        <v>CRA 43A # 53-16</v>
      </c>
      <c r="J668" s="98">
        <f>IF(ISERROR(VLOOKUP('Salidas Pacientes'!$C668,'BD Pacientes'!$A:$I,7,FALSE)),"",VLOOKUP('Salidas Pacientes'!$C668,'BD Pacientes'!$A:$I,7,FALSE))</f>
        <v>0</v>
      </c>
      <c r="K668" s="99" t="str">
        <f>IF(ISERROR(VLOOKUP('Salidas Pacientes'!$C668,'BD Pacientes'!$A:$I,8,FALSE)),"",VLOOKUP('Salidas Pacientes'!$C668,'BD Pacientes'!$A:$I,8,FALSE))</f>
        <v>GABRIELA CEBALLOS</v>
      </c>
      <c r="L668" s="17">
        <f>IF(ISERROR(VLOOKUP('Salidas Pacientes'!$C668,'BD Pacientes'!$A:$I,9,FALSE)),"",VLOOKUP('Salidas Pacientes'!$C668,'BD Pacientes'!$A:$I,9,FALSE))</f>
        <v>3206199472</v>
      </c>
      <c r="M668" s="17" t="s">
        <v>47</v>
      </c>
      <c r="N668" s="16" t="str">
        <f>IF(ISERROR(VLOOKUP('Salidas Pacientes'!$M668,Inventario!$A$2:$M$21,2,FALSE)),"",VLOOKUP('Salidas Pacientes'!$M668,Inventario!$A$2:$M$21,2,FALSE))</f>
        <v>Nimenrix</v>
      </c>
      <c r="O668" s="16" t="str">
        <f>IF(ISERROR(VLOOKUP('Salidas Pacientes'!$M668,Inventario!$A$2:$M$21,3,FALSE)),"",VLOOKUP('Salidas Pacientes'!$M668,Inventario!$A$2:$M$21,3,FALSE))</f>
        <v>Meningococo</v>
      </c>
      <c r="P668" s="100" t="str">
        <f>IF(ISERROR(VLOOKUP('Salidas Pacientes'!$M668,Inventario!$A$2:$M$21,4,FALSE)),"",VLOOKUP('Salidas Pacientes'!$M668,Inventario!$A$2:$M$21,4,FALSE))</f>
        <v>Cobo Medical</v>
      </c>
      <c r="Q668" s="100" t="str">
        <f>IF(ISERROR(VLOOKUP('Salidas Pacientes'!$M668,Inventario!$A$2:$M$21,5,FALSE)),"",VLOOKUP('Salidas Pacientes'!$M668,Inventario!$A$2:$M$21,5,FALSE))</f>
        <v>Pfizer</v>
      </c>
      <c r="R668" s="17" t="str">
        <f>IF(ISERROR(VLOOKUP('Salidas Pacientes'!$M668,Inventario!$A$2:$M$21,6,FALSE)),"",VLOOKUP('Salidas Pacientes'!$M668,Inventario!$A$2:$M$21,6,FALSE))</f>
        <v>3904</v>
      </c>
      <c r="S668" s="101" t="s">
        <v>173</v>
      </c>
      <c r="T668" s="102">
        <f>IF(ISERROR(VLOOKUP('Salidas Pacientes'!$S668,Entradas!$H$1:$I$412,2,FALSE)),"",VLOOKUP('Salidas Pacientes'!$S668,Entradas!$H$1:$I$412,2,FALSE))</f>
        <v>45077</v>
      </c>
      <c r="U668" s="98"/>
      <c r="V668" s="98">
        <v>1</v>
      </c>
      <c r="W668" s="105"/>
    </row>
    <row r="669" spans="1:23" ht="15.75" hidden="1" customHeight="1" outlineLevel="1">
      <c r="A669" s="95">
        <v>44701</v>
      </c>
      <c r="B669" s="95" t="s">
        <v>276</v>
      </c>
      <c r="C669" s="98">
        <v>1013015788</v>
      </c>
      <c r="D669" s="17" t="str">
        <f>IF(ISERROR(VLOOKUP('Salidas Pacientes'!$C669,'BD Pacientes'!$A:I,2,FALSE)),"",VLOOKUP('Salidas Pacientes'!$C669,'BD Pacientes'!$A:I,2,FALSE))</f>
        <v>TI</v>
      </c>
      <c r="E669" s="16" t="str">
        <f>IF(ISERROR(VLOOKUP('Salidas Pacientes'!$C669,'BD Pacientes'!$A:I,3,FALSE)),"",VLOOKUP('Salidas Pacientes'!$C669,'BD Pacientes'!$A:I,3,FALSE))</f>
        <v>MARIANA MOLINA TORRES</v>
      </c>
      <c r="F669" s="17" t="str">
        <f>IF(ISERROR(VLOOKUP('Salidas Pacientes'!$C669,'BD Pacientes'!$A:I,4,FALSE)),"",VLOOKUP('Salidas Pacientes'!$C669,'BD Pacientes'!$A:I,4,FALSE))</f>
        <v>F</v>
      </c>
      <c r="G669" s="95">
        <f>IF(ISERROR(VLOOKUP('Salidas Pacientes'!$C669,'BD Pacientes'!$A:I,5,FALSE)),"",VLOOKUP('Salidas Pacientes'!$C669,'BD Pacientes'!$A:I,5,FALSE))</f>
        <v>0</v>
      </c>
      <c r="H669" s="95" t="str">
        <f t="shared" ca="1" si="0"/>
        <v>123 año, 7 mes</v>
      </c>
      <c r="I669" s="97" t="str">
        <f>IF(ISERROR(VLOOKUP('Salidas Pacientes'!$C669,'BD Pacientes'!$A:$I,6,FALSE)),"",VLOOKUP('Salidas Pacientes'!$C669,'BD Pacientes'!$A:$I,6,FALSE))</f>
        <v>CALLE 45 #98B-65 T10 404</v>
      </c>
      <c r="J669" s="98">
        <f>IF(ISERROR(VLOOKUP('Salidas Pacientes'!$C669,'BD Pacientes'!$A:$I,7,FALSE)),"",VLOOKUP('Salidas Pacientes'!$C669,'BD Pacientes'!$A:$I,7,FALSE))</f>
        <v>0</v>
      </c>
      <c r="K669" s="99">
        <f>IF(ISERROR(VLOOKUP('Salidas Pacientes'!$C669,'BD Pacientes'!$A:$I,8,FALSE)),"",VLOOKUP('Salidas Pacientes'!$C669,'BD Pacientes'!$A:$I,8,FALSE))</f>
        <v>0</v>
      </c>
      <c r="L669" s="17">
        <f>IF(ISERROR(VLOOKUP('Salidas Pacientes'!$C669,'BD Pacientes'!$A:$I,9,FALSE)),"",VLOOKUP('Salidas Pacientes'!$C669,'BD Pacientes'!$A:$I,9,FALSE))</f>
        <v>0</v>
      </c>
      <c r="M669" s="17" t="s">
        <v>89</v>
      </c>
      <c r="N669" s="16" t="str">
        <f>IF(ISERROR(VLOOKUP('Salidas Pacientes'!$M669,Inventario!$A$2:$M$21,2,FALSE)),"",VLOOKUP('Salidas Pacientes'!$M669,Inventario!$A$2:$M$21,2,FALSE))</f>
        <v>Fluquadri</v>
      </c>
      <c r="O669" s="16" t="str">
        <f>IF(ISERROR(VLOOKUP('Salidas Pacientes'!$M669,Inventario!$A$2:$M$21,3,FALSE)),"",VLOOKUP('Salidas Pacientes'!$M669,Inventario!$A$2:$M$21,3,FALSE))</f>
        <v>Influenza</v>
      </c>
      <c r="P669" s="100" t="str">
        <f>IF(ISERROR(VLOOKUP('Salidas Pacientes'!$M669,Inventario!$A$2:$M$21,4,FALSE)),"",VLOOKUP('Salidas Pacientes'!$M669,Inventario!$A$2:$M$21,4,FALSE))</f>
        <v>IPS FARALLONES</v>
      </c>
      <c r="Q669" s="100" t="str">
        <f>IF(ISERROR(VLOOKUP('Salidas Pacientes'!$M669,Inventario!$A$2:$M$21,5,FALSE)),"",VLOOKUP('Salidas Pacientes'!$M669,Inventario!$A$2:$M$21,5,FALSE))</f>
        <v>Sanofi</v>
      </c>
      <c r="R669" s="17" t="str">
        <f>IF(ISERROR(VLOOKUP('Salidas Pacientes'!$M669,Inventario!$A$2:$M$21,6,FALSE)),"",VLOOKUP('Salidas Pacientes'!$M669,Inventario!$A$2:$M$21,6,FALSE))</f>
        <v>164992</v>
      </c>
      <c r="S669" s="101" t="s">
        <v>292</v>
      </c>
      <c r="T669" s="102" t="str">
        <f>IF(ISERROR(VLOOKUP('Salidas Pacientes'!$S669,Entradas!$H$1:$I$412,2,FALSE)),"",VLOOKUP('Salidas Pacientes'!$S669,Entradas!$H$1:$I$412,2,FALSE))</f>
        <v/>
      </c>
      <c r="U669" s="98"/>
      <c r="V669" s="98">
        <v>1</v>
      </c>
      <c r="W669" s="105"/>
    </row>
    <row r="670" spans="1:23" ht="15.75" hidden="1" customHeight="1" outlineLevel="1">
      <c r="A670" s="95">
        <v>44701</v>
      </c>
      <c r="B670" s="95" t="s">
        <v>276</v>
      </c>
      <c r="C670" s="98">
        <v>1013015788</v>
      </c>
      <c r="D670" s="17" t="str">
        <f>IF(ISERROR(VLOOKUP('Salidas Pacientes'!$C670,'BD Pacientes'!$A:I,2,FALSE)),"",VLOOKUP('Salidas Pacientes'!$C670,'BD Pacientes'!$A:I,2,FALSE))</f>
        <v>TI</v>
      </c>
      <c r="E670" s="16" t="str">
        <f>IF(ISERROR(VLOOKUP('Salidas Pacientes'!$C670,'BD Pacientes'!$A:I,3,FALSE)),"",VLOOKUP('Salidas Pacientes'!$C670,'BD Pacientes'!$A:I,3,FALSE))</f>
        <v>MARIANA MOLINA TORRES</v>
      </c>
      <c r="F670" s="17" t="str">
        <f>IF(ISERROR(VLOOKUP('Salidas Pacientes'!$C670,'BD Pacientes'!$A:I,4,FALSE)),"",VLOOKUP('Salidas Pacientes'!$C670,'BD Pacientes'!$A:I,4,FALSE))</f>
        <v>F</v>
      </c>
      <c r="G670" s="95">
        <f>IF(ISERROR(VLOOKUP('Salidas Pacientes'!$C670,'BD Pacientes'!$A:I,5,FALSE)),"",VLOOKUP('Salidas Pacientes'!$C670,'BD Pacientes'!$A:I,5,FALSE))</f>
        <v>0</v>
      </c>
      <c r="H670" s="95" t="str">
        <f t="shared" ca="1" si="0"/>
        <v>123 año, 7 mes</v>
      </c>
      <c r="I670" s="97" t="str">
        <f>IF(ISERROR(VLOOKUP('Salidas Pacientes'!$C670,'BD Pacientes'!$A:$I,6,FALSE)),"",VLOOKUP('Salidas Pacientes'!$C670,'BD Pacientes'!$A:$I,6,FALSE))</f>
        <v>CALLE 45 #98B-65 T10 404</v>
      </c>
      <c r="J670" s="98">
        <f>IF(ISERROR(VLOOKUP('Salidas Pacientes'!$C670,'BD Pacientes'!$A:$I,7,FALSE)),"",VLOOKUP('Salidas Pacientes'!$C670,'BD Pacientes'!$A:$I,7,FALSE))</f>
        <v>0</v>
      </c>
      <c r="K670" s="99">
        <f>IF(ISERROR(VLOOKUP('Salidas Pacientes'!$C670,'BD Pacientes'!$A:$I,8,FALSE)),"",VLOOKUP('Salidas Pacientes'!$C670,'BD Pacientes'!$A:$I,8,FALSE))</f>
        <v>0</v>
      </c>
      <c r="L670" s="17">
        <f>IF(ISERROR(VLOOKUP('Salidas Pacientes'!$C670,'BD Pacientes'!$A:$I,9,FALSE)),"",VLOOKUP('Salidas Pacientes'!$C670,'BD Pacientes'!$A:$I,9,FALSE))</f>
        <v>0</v>
      </c>
      <c r="M670" s="17" t="s">
        <v>89</v>
      </c>
      <c r="N670" s="16" t="str">
        <f>IF(ISERROR(VLOOKUP('Salidas Pacientes'!$M670,Inventario!$A$2:$M$21,2,FALSE)),"",VLOOKUP('Salidas Pacientes'!$M670,Inventario!$A$2:$M$21,2,FALSE))</f>
        <v>Fluquadri</v>
      </c>
      <c r="O670" s="16" t="str">
        <f>IF(ISERROR(VLOOKUP('Salidas Pacientes'!$M670,Inventario!$A$2:$M$21,3,FALSE)),"",VLOOKUP('Salidas Pacientes'!$M670,Inventario!$A$2:$M$21,3,FALSE))</f>
        <v>Influenza</v>
      </c>
      <c r="P670" s="100" t="str">
        <f>IF(ISERROR(VLOOKUP('Salidas Pacientes'!$M670,Inventario!$A$2:$M$21,4,FALSE)),"",VLOOKUP('Salidas Pacientes'!$M670,Inventario!$A$2:$M$21,4,FALSE))</f>
        <v>IPS FARALLONES</v>
      </c>
      <c r="Q670" s="100" t="str">
        <f>IF(ISERROR(VLOOKUP('Salidas Pacientes'!$M670,Inventario!$A$2:$M$21,5,FALSE)),"",VLOOKUP('Salidas Pacientes'!$M670,Inventario!$A$2:$M$21,5,FALSE))</f>
        <v>Sanofi</v>
      </c>
      <c r="R670" s="17" t="str">
        <f>IF(ISERROR(VLOOKUP('Salidas Pacientes'!$M670,Inventario!$A$2:$M$21,6,FALSE)),"",VLOOKUP('Salidas Pacientes'!$M670,Inventario!$A$2:$M$21,6,FALSE))</f>
        <v>164992</v>
      </c>
      <c r="S670" s="101" t="s">
        <v>292</v>
      </c>
      <c r="T670" s="102" t="str">
        <f>IF(ISERROR(VLOOKUP('Salidas Pacientes'!$S670,Entradas!$H$1:$I$412,2,FALSE)),"",VLOOKUP('Salidas Pacientes'!$S670,Entradas!$H$1:$I$412,2,FALSE))</f>
        <v/>
      </c>
      <c r="U670" s="98"/>
      <c r="V670" s="98">
        <v>1</v>
      </c>
      <c r="W670" s="105"/>
    </row>
    <row r="671" spans="1:23" ht="15.75" hidden="1" customHeight="1" outlineLevel="1">
      <c r="A671" s="95">
        <v>44701</v>
      </c>
      <c r="B671" s="95" t="s">
        <v>276</v>
      </c>
      <c r="C671" s="98">
        <v>1116073786</v>
      </c>
      <c r="D671" s="17" t="str">
        <f>IF(ISERROR(VLOOKUP('Salidas Pacientes'!$C671,'BD Pacientes'!$A:I,2,FALSE)),"",VLOOKUP('Salidas Pacientes'!$C671,'BD Pacientes'!$A:I,2,FALSE))</f>
        <v>TI</v>
      </c>
      <c r="E671" s="16" t="str">
        <f>IF(ISERROR(VLOOKUP('Salidas Pacientes'!$C671,'BD Pacientes'!$A:I,3,FALSE)),"",VLOOKUP('Salidas Pacientes'!$C671,'BD Pacientes'!$A:I,3,FALSE))</f>
        <v>MARIANA BORRERO JARAMILLO</v>
      </c>
      <c r="F671" s="17" t="str">
        <f>IF(ISERROR(VLOOKUP('Salidas Pacientes'!$C671,'BD Pacientes'!$A:I,4,FALSE)),"",VLOOKUP('Salidas Pacientes'!$C671,'BD Pacientes'!$A:I,4,FALSE))</f>
        <v>F</v>
      </c>
      <c r="G671" s="95">
        <f>IF(ISERROR(VLOOKUP('Salidas Pacientes'!$C671,'BD Pacientes'!$A:I,5,FALSE)),"",VLOOKUP('Salidas Pacientes'!$C671,'BD Pacientes'!$A:I,5,FALSE))</f>
        <v>0</v>
      </c>
      <c r="H671" s="95" t="str">
        <f t="shared" ca="1" si="0"/>
        <v>123 año, 7 mes</v>
      </c>
      <c r="I671" s="97" t="str">
        <f>IF(ISERROR(VLOOKUP('Salidas Pacientes'!$C671,'BD Pacientes'!$A:$I,6,FALSE)),"",VLOOKUP('Salidas Pacientes'!$C671,'BD Pacientes'!$A:$I,6,FALSE))</f>
        <v>CRA 115 #18-43</v>
      </c>
      <c r="J671" s="98">
        <f>IF(ISERROR(VLOOKUP('Salidas Pacientes'!$C671,'BD Pacientes'!$A:$I,7,FALSE)),"",VLOOKUP('Salidas Pacientes'!$C671,'BD Pacientes'!$A:$I,7,FALSE))</f>
        <v>0</v>
      </c>
      <c r="K671" s="99">
        <f>IF(ISERROR(VLOOKUP('Salidas Pacientes'!$C671,'BD Pacientes'!$A:$I,8,FALSE)),"",VLOOKUP('Salidas Pacientes'!$C671,'BD Pacientes'!$A:$I,8,FALSE))</f>
        <v>0</v>
      </c>
      <c r="L671" s="17">
        <f>IF(ISERROR(VLOOKUP('Salidas Pacientes'!$C671,'BD Pacientes'!$A:$I,9,FALSE)),"",VLOOKUP('Salidas Pacientes'!$C671,'BD Pacientes'!$A:$I,9,FALSE))</f>
        <v>0</v>
      </c>
      <c r="M671" s="17" t="s">
        <v>89</v>
      </c>
      <c r="N671" s="16" t="str">
        <f>IF(ISERROR(VLOOKUP('Salidas Pacientes'!$M671,Inventario!$A$2:$M$21,2,FALSE)),"",VLOOKUP('Salidas Pacientes'!$M671,Inventario!$A$2:$M$21,2,FALSE))</f>
        <v>Fluquadri</v>
      </c>
      <c r="O671" s="16" t="str">
        <f>IF(ISERROR(VLOOKUP('Salidas Pacientes'!$M671,Inventario!$A$2:$M$21,3,FALSE)),"",VLOOKUP('Salidas Pacientes'!$M671,Inventario!$A$2:$M$21,3,FALSE))</f>
        <v>Influenza</v>
      </c>
      <c r="P671" s="100" t="str">
        <f>IF(ISERROR(VLOOKUP('Salidas Pacientes'!$M671,Inventario!$A$2:$M$21,4,FALSE)),"",VLOOKUP('Salidas Pacientes'!$M671,Inventario!$A$2:$M$21,4,FALSE))</f>
        <v>IPS FARALLONES</v>
      </c>
      <c r="Q671" s="100" t="str">
        <f>IF(ISERROR(VLOOKUP('Salidas Pacientes'!$M671,Inventario!$A$2:$M$21,5,FALSE)),"",VLOOKUP('Salidas Pacientes'!$M671,Inventario!$A$2:$M$21,5,FALSE))</f>
        <v>Sanofi</v>
      </c>
      <c r="R671" s="17" t="str">
        <f>IF(ISERROR(VLOOKUP('Salidas Pacientes'!$M671,Inventario!$A$2:$M$21,6,FALSE)),"",VLOOKUP('Salidas Pacientes'!$M671,Inventario!$A$2:$M$21,6,FALSE))</f>
        <v>164992</v>
      </c>
      <c r="S671" s="101" t="s">
        <v>292</v>
      </c>
      <c r="T671" s="102" t="str">
        <f>IF(ISERROR(VLOOKUP('Salidas Pacientes'!$S671,Entradas!$H$1:$I$412,2,FALSE)),"",VLOOKUP('Salidas Pacientes'!$S671,Entradas!$H$1:$I$412,2,FALSE))</f>
        <v/>
      </c>
      <c r="U671" s="98"/>
      <c r="V671" s="98">
        <v>1</v>
      </c>
      <c r="W671" s="105"/>
    </row>
    <row r="672" spans="1:23" ht="15.75" hidden="1" customHeight="1" outlineLevel="1">
      <c r="A672" s="95">
        <v>44701</v>
      </c>
      <c r="B672" s="95" t="s">
        <v>276</v>
      </c>
      <c r="C672" s="98">
        <v>1116073786</v>
      </c>
      <c r="D672" s="17" t="str">
        <f>IF(ISERROR(VLOOKUP('Salidas Pacientes'!$C672,'BD Pacientes'!$A:I,2,FALSE)),"",VLOOKUP('Salidas Pacientes'!$C672,'BD Pacientes'!$A:I,2,FALSE))</f>
        <v>TI</v>
      </c>
      <c r="E672" s="16" t="str">
        <f>IF(ISERROR(VLOOKUP('Salidas Pacientes'!$C672,'BD Pacientes'!$A:I,3,FALSE)),"",VLOOKUP('Salidas Pacientes'!$C672,'BD Pacientes'!$A:I,3,FALSE))</f>
        <v>MARIANA BORRERO JARAMILLO</v>
      </c>
      <c r="F672" s="17" t="str">
        <f>IF(ISERROR(VLOOKUP('Salidas Pacientes'!$C672,'BD Pacientes'!$A:I,4,FALSE)),"",VLOOKUP('Salidas Pacientes'!$C672,'BD Pacientes'!$A:I,4,FALSE))</f>
        <v>F</v>
      </c>
      <c r="G672" s="95">
        <f>IF(ISERROR(VLOOKUP('Salidas Pacientes'!$C672,'BD Pacientes'!$A:I,5,FALSE)),"",VLOOKUP('Salidas Pacientes'!$C672,'BD Pacientes'!$A:I,5,FALSE))</f>
        <v>0</v>
      </c>
      <c r="H672" s="95" t="str">
        <f t="shared" ca="1" si="0"/>
        <v>123 año, 7 mes</v>
      </c>
      <c r="I672" s="97" t="str">
        <f>IF(ISERROR(VLOOKUP('Salidas Pacientes'!$C672,'BD Pacientes'!$A:$I,6,FALSE)),"",VLOOKUP('Salidas Pacientes'!$C672,'BD Pacientes'!$A:$I,6,FALSE))</f>
        <v>CRA 115 #18-43</v>
      </c>
      <c r="J672" s="98">
        <f>IF(ISERROR(VLOOKUP('Salidas Pacientes'!$C672,'BD Pacientes'!$A:$I,7,FALSE)),"",VLOOKUP('Salidas Pacientes'!$C672,'BD Pacientes'!$A:$I,7,FALSE))</f>
        <v>0</v>
      </c>
      <c r="K672" s="99">
        <f>IF(ISERROR(VLOOKUP('Salidas Pacientes'!$C672,'BD Pacientes'!$A:$I,8,FALSE)),"",VLOOKUP('Salidas Pacientes'!$C672,'BD Pacientes'!$A:$I,8,FALSE))</f>
        <v>0</v>
      </c>
      <c r="L672" s="17">
        <f>IF(ISERROR(VLOOKUP('Salidas Pacientes'!$C672,'BD Pacientes'!$A:$I,9,FALSE)),"",VLOOKUP('Salidas Pacientes'!$C672,'BD Pacientes'!$A:$I,9,FALSE))</f>
        <v>0</v>
      </c>
      <c r="M672" s="17" t="s">
        <v>62</v>
      </c>
      <c r="N672" s="16" t="str">
        <f>IF(ISERROR(VLOOKUP('Salidas Pacientes'!$M672,Inventario!$A$2:$M$21,2,FALSE)),"",VLOOKUP('Salidas Pacientes'!$M672,Inventario!$A$2:$M$21,2,FALSE))</f>
        <v xml:space="preserve">Gardasil </v>
      </c>
      <c r="O672" s="16" t="str">
        <f>IF(ISERROR(VLOOKUP('Salidas Pacientes'!$M672,Inventario!$A$2:$M$21,3,FALSE)),"",VLOOKUP('Salidas Pacientes'!$M672,Inventario!$A$2:$M$21,3,FALSE))</f>
        <v>VPH</v>
      </c>
      <c r="P672" s="100" t="str">
        <f>IF(ISERROR(VLOOKUP('Salidas Pacientes'!$M672,Inventario!$A$2:$M$21,4,FALSE)),"",VLOOKUP('Salidas Pacientes'!$M672,Inventario!$A$2:$M$21,4,FALSE))</f>
        <v>IPS FARALLONES</v>
      </c>
      <c r="Q672" s="100" t="str">
        <f>IF(ISERROR(VLOOKUP('Salidas Pacientes'!$M672,Inventario!$A$2:$M$21,5,FALSE)),"",VLOOKUP('Salidas Pacientes'!$M672,Inventario!$A$2:$M$21,5,FALSE))</f>
        <v>Merck</v>
      </c>
      <c r="R672" s="17" t="str">
        <f>IF(ISERROR(VLOOKUP('Salidas Pacientes'!$M672,Inventario!$A$2:$M$21,6,FALSE)),"",VLOOKUP('Salidas Pacientes'!$M672,Inventario!$A$2:$M$21,6,FALSE))</f>
        <v>1600</v>
      </c>
      <c r="S672" s="101" t="s">
        <v>199</v>
      </c>
      <c r="T672" s="102">
        <f>IF(ISERROR(VLOOKUP('Salidas Pacientes'!$S672,Entradas!$H$1:$I$412,2,FALSE)),"",VLOOKUP('Salidas Pacientes'!$S672,Entradas!$H$1:$I$412,2,FALSE))</f>
        <v>45382</v>
      </c>
      <c r="U672" s="98"/>
      <c r="V672" s="98">
        <v>1</v>
      </c>
      <c r="W672" s="105"/>
    </row>
    <row r="673" spans="1:23" ht="15.75" hidden="1" customHeight="1" outlineLevel="1">
      <c r="A673" s="95">
        <v>44701</v>
      </c>
      <c r="B673" s="95" t="s">
        <v>276</v>
      </c>
      <c r="C673" s="98">
        <v>1116073786</v>
      </c>
      <c r="D673" s="17" t="str">
        <f>IF(ISERROR(VLOOKUP('Salidas Pacientes'!$C673,'BD Pacientes'!$A:I,2,FALSE)),"",VLOOKUP('Salidas Pacientes'!$C673,'BD Pacientes'!$A:I,2,FALSE))</f>
        <v>TI</v>
      </c>
      <c r="E673" s="16" t="str">
        <f>IF(ISERROR(VLOOKUP('Salidas Pacientes'!$C673,'BD Pacientes'!$A:I,3,FALSE)),"",VLOOKUP('Salidas Pacientes'!$C673,'BD Pacientes'!$A:I,3,FALSE))</f>
        <v>MARIANA BORRERO JARAMILLO</v>
      </c>
      <c r="F673" s="17" t="str">
        <f>IF(ISERROR(VLOOKUP('Salidas Pacientes'!$C673,'BD Pacientes'!$A:I,4,FALSE)),"",VLOOKUP('Salidas Pacientes'!$C673,'BD Pacientes'!$A:I,4,FALSE))</f>
        <v>F</v>
      </c>
      <c r="G673" s="95">
        <f>IF(ISERROR(VLOOKUP('Salidas Pacientes'!$C673,'BD Pacientes'!$A:I,5,FALSE)),"",VLOOKUP('Salidas Pacientes'!$C673,'BD Pacientes'!$A:I,5,FALSE))</f>
        <v>0</v>
      </c>
      <c r="H673" s="95" t="str">
        <f t="shared" ca="1" si="0"/>
        <v>123 año, 7 mes</v>
      </c>
      <c r="I673" s="97" t="str">
        <f>IF(ISERROR(VLOOKUP('Salidas Pacientes'!$C673,'BD Pacientes'!$A:$I,6,FALSE)),"",VLOOKUP('Salidas Pacientes'!$C673,'BD Pacientes'!$A:$I,6,FALSE))</f>
        <v>CRA 115 #18-43</v>
      </c>
      <c r="J673" s="98">
        <f>IF(ISERROR(VLOOKUP('Salidas Pacientes'!$C673,'BD Pacientes'!$A:$I,7,FALSE)),"",VLOOKUP('Salidas Pacientes'!$C673,'BD Pacientes'!$A:$I,7,FALSE))</f>
        <v>0</v>
      </c>
      <c r="K673" s="99">
        <f>IF(ISERROR(VLOOKUP('Salidas Pacientes'!$C673,'BD Pacientes'!$A:$I,8,FALSE)),"",VLOOKUP('Salidas Pacientes'!$C673,'BD Pacientes'!$A:$I,8,FALSE))</f>
        <v>0</v>
      </c>
      <c r="L673" s="17">
        <f>IF(ISERROR(VLOOKUP('Salidas Pacientes'!$C673,'BD Pacientes'!$A:$I,9,FALSE)),"",VLOOKUP('Salidas Pacientes'!$C673,'BD Pacientes'!$A:$I,9,FALSE))</f>
        <v>0</v>
      </c>
      <c r="M673" s="17" t="s">
        <v>89</v>
      </c>
      <c r="N673" s="16" t="str">
        <f>IF(ISERROR(VLOOKUP('Salidas Pacientes'!$M673,Inventario!$A$2:$M$21,2,FALSE)),"",VLOOKUP('Salidas Pacientes'!$M673,Inventario!$A$2:$M$21,2,FALSE))</f>
        <v>Fluquadri</v>
      </c>
      <c r="O673" s="16" t="str">
        <f>IF(ISERROR(VLOOKUP('Salidas Pacientes'!$M673,Inventario!$A$2:$M$21,3,FALSE)),"",VLOOKUP('Salidas Pacientes'!$M673,Inventario!$A$2:$M$21,3,FALSE))</f>
        <v>Influenza</v>
      </c>
      <c r="P673" s="100" t="str">
        <f>IF(ISERROR(VLOOKUP('Salidas Pacientes'!$M673,Inventario!$A$2:$M$21,4,FALSE)),"",VLOOKUP('Salidas Pacientes'!$M673,Inventario!$A$2:$M$21,4,FALSE))</f>
        <v>IPS FARALLONES</v>
      </c>
      <c r="Q673" s="100" t="str">
        <f>IF(ISERROR(VLOOKUP('Salidas Pacientes'!$M673,Inventario!$A$2:$M$21,5,FALSE)),"",VLOOKUP('Salidas Pacientes'!$M673,Inventario!$A$2:$M$21,5,FALSE))</f>
        <v>Sanofi</v>
      </c>
      <c r="R673" s="17" t="str">
        <f>IF(ISERROR(VLOOKUP('Salidas Pacientes'!$M673,Inventario!$A$2:$M$21,6,FALSE)),"",VLOOKUP('Salidas Pacientes'!$M673,Inventario!$A$2:$M$21,6,FALSE))</f>
        <v>164992</v>
      </c>
      <c r="S673" s="101" t="s">
        <v>292</v>
      </c>
      <c r="T673" s="102" t="str">
        <f>IF(ISERROR(VLOOKUP('Salidas Pacientes'!$S673,Entradas!$H$1:$I$412,2,FALSE)),"",VLOOKUP('Salidas Pacientes'!$S673,Entradas!$H$1:$I$412,2,FALSE))</f>
        <v/>
      </c>
      <c r="U673" s="98"/>
      <c r="V673" s="98">
        <v>1</v>
      </c>
      <c r="W673" s="105"/>
    </row>
    <row r="674" spans="1:23" ht="15.75" hidden="1" customHeight="1" outlineLevel="1">
      <c r="A674" s="95">
        <v>44701</v>
      </c>
      <c r="B674" s="95" t="s">
        <v>276</v>
      </c>
      <c r="C674" s="98">
        <v>1116073786</v>
      </c>
      <c r="D674" s="17" t="str">
        <f>IF(ISERROR(VLOOKUP('Salidas Pacientes'!$C674,'BD Pacientes'!$A:I,2,FALSE)),"",VLOOKUP('Salidas Pacientes'!$C674,'BD Pacientes'!$A:I,2,FALSE))</f>
        <v>TI</v>
      </c>
      <c r="E674" s="16" t="str">
        <f>IF(ISERROR(VLOOKUP('Salidas Pacientes'!$C674,'BD Pacientes'!$A:I,3,FALSE)),"",VLOOKUP('Salidas Pacientes'!$C674,'BD Pacientes'!$A:I,3,FALSE))</f>
        <v>MARIANA BORRERO JARAMILLO</v>
      </c>
      <c r="F674" s="17" t="str">
        <f>IF(ISERROR(VLOOKUP('Salidas Pacientes'!$C674,'BD Pacientes'!$A:I,4,FALSE)),"",VLOOKUP('Salidas Pacientes'!$C674,'BD Pacientes'!$A:I,4,FALSE))</f>
        <v>F</v>
      </c>
      <c r="G674" s="95">
        <f>IF(ISERROR(VLOOKUP('Salidas Pacientes'!$C674,'BD Pacientes'!$A:I,5,FALSE)),"",VLOOKUP('Salidas Pacientes'!$C674,'BD Pacientes'!$A:I,5,FALSE))</f>
        <v>0</v>
      </c>
      <c r="H674" s="95" t="str">
        <f t="shared" ca="1" si="0"/>
        <v>123 año, 7 mes</v>
      </c>
      <c r="I674" s="97" t="str">
        <f>IF(ISERROR(VLOOKUP('Salidas Pacientes'!$C674,'BD Pacientes'!$A:$I,6,FALSE)),"",VLOOKUP('Salidas Pacientes'!$C674,'BD Pacientes'!$A:$I,6,FALSE))</f>
        <v>CRA 115 #18-43</v>
      </c>
      <c r="J674" s="98">
        <f>IF(ISERROR(VLOOKUP('Salidas Pacientes'!$C674,'BD Pacientes'!$A:$I,7,FALSE)),"",VLOOKUP('Salidas Pacientes'!$C674,'BD Pacientes'!$A:$I,7,FALSE))</f>
        <v>0</v>
      </c>
      <c r="K674" s="99">
        <f>IF(ISERROR(VLOOKUP('Salidas Pacientes'!$C674,'BD Pacientes'!$A:$I,8,FALSE)),"",VLOOKUP('Salidas Pacientes'!$C674,'BD Pacientes'!$A:$I,8,FALSE))</f>
        <v>0</v>
      </c>
      <c r="L674" s="17">
        <f>IF(ISERROR(VLOOKUP('Salidas Pacientes'!$C674,'BD Pacientes'!$A:$I,9,FALSE)),"",VLOOKUP('Salidas Pacientes'!$C674,'BD Pacientes'!$A:$I,9,FALSE))</f>
        <v>0</v>
      </c>
      <c r="M674" s="17" t="s">
        <v>62</v>
      </c>
      <c r="N674" s="16" t="str">
        <f>IF(ISERROR(VLOOKUP('Salidas Pacientes'!$M674,Inventario!$A$2:$M$21,2,FALSE)),"",VLOOKUP('Salidas Pacientes'!$M674,Inventario!$A$2:$M$21,2,FALSE))</f>
        <v xml:space="preserve">Gardasil </v>
      </c>
      <c r="O674" s="16" t="str">
        <f>IF(ISERROR(VLOOKUP('Salidas Pacientes'!$M674,Inventario!$A$2:$M$21,3,FALSE)),"",VLOOKUP('Salidas Pacientes'!$M674,Inventario!$A$2:$M$21,3,FALSE))</f>
        <v>VPH</v>
      </c>
      <c r="P674" s="100" t="str">
        <f>IF(ISERROR(VLOOKUP('Salidas Pacientes'!$M674,Inventario!$A$2:$M$21,4,FALSE)),"",VLOOKUP('Salidas Pacientes'!$M674,Inventario!$A$2:$M$21,4,FALSE))</f>
        <v>IPS FARALLONES</v>
      </c>
      <c r="Q674" s="100" t="str">
        <f>IF(ISERROR(VLOOKUP('Salidas Pacientes'!$M674,Inventario!$A$2:$M$21,5,FALSE)),"",VLOOKUP('Salidas Pacientes'!$M674,Inventario!$A$2:$M$21,5,FALSE))</f>
        <v>Merck</v>
      </c>
      <c r="R674" s="17" t="str">
        <f>IF(ISERROR(VLOOKUP('Salidas Pacientes'!$M674,Inventario!$A$2:$M$21,6,FALSE)),"",VLOOKUP('Salidas Pacientes'!$M674,Inventario!$A$2:$M$21,6,FALSE))</f>
        <v>1600</v>
      </c>
      <c r="S674" s="101" t="s">
        <v>199</v>
      </c>
      <c r="T674" s="102">
        <f>IF(ISERROR(VLOOKUP('Salidas Pacientes'!$S674,Entradas!$H$1:$I$412,2,FALSE)),"",VLOOKUP('Salidas Pacientes'!$S674,Entradas!$H$1:$I$412,2,FALSE))</f>
        <v>45382</v>
      </c>
      <c r="U674" s="98"/>
      <c r="V674" s="98">
        <v>1</v>
      </c>
      <c r="W674" s="105"/>
    </row>
    <row r="675" spans="1:23" ht="15.75" hidden="1" customHeight="1" outlineLevel="1">
      <c r="A675" s="95">
        <v>44704</v>
      </c>
      <c r="B675" s="95" t="s">
        <v>276</v>
      </c>
      <c r="C675" s="98">
        <v>1232812221</v>
      </c>
      <c r="D675" s="17" t="str">
        <f>IF(ISERROR(VLOOKUP('Salidas Pacientes'!$C675,'BD Pacientes'!$A:I,2,FALSE)),"",VLOOKUP('Salidas Pacientes'!$C675,'BD Pacientes'!$A:I,2,FALSE))</f>
        <v>RC</v>
      </c>
      <c r="E675" s="16" t="str">
        <f>IF(ISERROR(VLOOKUP('Salidas Pacientes'!$C675,'BD Pacientes'!$A:I,3,FALSE)),"",VLOOKUP('Salidas Pacientes'!$C675,'BD Pacientes'!$A:I,3,FALSE))</f>
        <v>SIRIO MORENO BURBANO</v>
      </c>
      <c r="F675" s="17" t="str">
        <f>IF(ISERROR(VLOOKUP('Salidas Pacientes'!$C675,'BD Pacientes'!$A:I,4,FALSE)),"",VLOOKUP('Salidas Pacientes'!$C675,'BD Pacientes'!$A:I,4,FALSE))</f>
        <v>M</v>
      </c>
      <c r="G675" s="95">
        <f>IF(ISERROR(VLOOKUP('Salidas Pacientes'!$C675,'BD Pacientes'!$A:I,5,FALSE)),"",VLOOKUP('Salidas Pacientes'!$C675,'BD Pacientes'!$A:I,5,FALSE))</f>
        <v>43966</v>
      </c>
      <c r="H675" s="95" t="str">
        <f t="shared" ca="1" si="0"/>
        <v>3 año, 3 mes</v>
      </c>
      <c r="I675" s="97" t="str">
        <f>IF(ISERROR(VLOOKUP('Salidas Pacientes'!$C675,'BD Pacientes'!$A:$I,6,FALSE)),"",VLOOKUP('Salidas Pacientes'!$C675,'BD Pacientes'!$A:$I,6,FALSE))</f>
        <v>AV 7B OESTE # 14-06</v>
      </c>
      <c r="J675" s="98">
        <f>IF(ISERROR(VLOOKUP('Salidas Pacientes'!$C675,'BD Pacientes'!$A:$I,7,FALSE)),"",VLOOKUP('Salidas Pacientes'!$C675,'BD Pacientes'!$A:$I,7,FALSE))</f>
        <v>0</v>
      </c>
      <c r="K675" s="99">
        <f>IF(ISERROR(VLOOKUP('Salidas Pacientes'!$C675,'BD Pacientes'!$A:$I,8,FALSE)),"",VLOOKUP('Salidas Pacientes'!$C675,'BD Pacientes'!$A:$I,8,FALSE))</f>
        <v>0</v>
      </c>
      <c r="L675" s="17">
        <f>IF(ISERROR(VLOOKUP('Salidas Pacientes'!$C675,'BD Pacientes'!$A:$I,9,FALSE)),"",VLOOKUP('Salidas Pacientes'!$C675,'BD Pacientes'!$A:$I,9,FALSE))</f>
        <v>0</v>
      </c>
      <c r="M675" s="17" t="s">
        <v>73</v>
      </c>
      <c r="N675" s="16" t="str">
        <f>IF(ISERROR(VLOOKUP('Salidas Pacientes'!$M675,Inventario!$A$2:$M$21,2,FALSE)),"",VLOOKUP('Salidas Pacientes'!$M675,Inventario!$A$2:$M$21,2,FALSE))</f>
        <v>Pentaxim</v>
      </c>
      <c r="O675" s="16" t="str">
        <f>IF(ISERROR(VLOOKUP('Salidas Pacientes'!$M675,Inventario!$A$2:$M$21,3,FALSE)),"",VLOOKUP('Salidas Pacientes'!$M675,Inventario!$A$2:$M$21,3,FALSE))</f>
        <v>Difteria-Tosferina, tetano, polio, haemophilus</v>
      </c>
      <c r="P675" s="100" t="str">
        <f>IF(ISERROR(VLOOKUP('Salidas Pacientes'!$M675,Inventario!$A$2:$M$21,4,FALSE)),"",VLOOKUP('Salidas Pacientes'!$M675,Inventario!$A$2:$M$21,4,FALSE))</f>
        <v>IPS FARALLONES</v>
      </c>
      <c r="Q675" s="100" t="str">
        <f>IF(ISERROR(VLOOKUP('Salidas Pacientes'!$M675,Inventario!$A$2:$M$21,5,FALSE)),"",VLOOKUP('Salidas Pacientes'!$M675,Inventario!$A$2:$M$21,5,FALSE))</f>
        <v>Sanofi</v>
      </c>
      <c r="R675" s="17" t="str">
        <f>IF(ISERROR(VLOOKUP('Salidas Pacientes'!$M675,Inventario!$A$2:$M$21,6,FALSE)),"",VLOOKUP('Salidas Pacientes'!$M675,Inventario!$A$2:$M$21,6,FALSE))</f>
        <v>2800</v>
      </c>
      <c r="S675" s="101" t="s">
        <v>160</v>
      </c>
      <c r="T675" s="102">
        <f>IF(ISERROR(VLOOKUP('Salidas Pacientes'!$S675,Entradas!$H$1:$I$412,2,FALSE)),"",VLOOKUP('Salidas Pacientes'!$S675,Entradas!$H$1:$I$412,2,FALSE))</f>
        <v>44803</v>
      </c>
      <c r="U675" s="98"/>
      <c r="V675" s="98">
        <v>1</v>
      </c>
      <c r="W675" s="105"/>
    </row>
    <row r="676" spans="1:23" ht="15.75" hidden="1" customHeight="1" outlineLevel="1">
      <c r="A676" s="95">
        <v>44704</v>
      </c>
      <c r="B676" s="95" t="s">
        <v>276</v>
      </c>
      <c r="C676" s="98">
        <v>1232812221</v>
      </c>
      <c r="D676" s="17" t="str">
        <f>IF(ISERROR(VLOOKUP('Salidas Pacientes'!$C676,'BD Pacientes'!$A:I,2,FALSE)),"",VLOOKUP('Salidas Pacientes'!$C676,'BD Pacientes'!$A:I,2,FALSE))</f>
        <v>RC</v>
      </c>
      <c r="E676" s="16" t="str">
        <f>IF(ISERROR(VLOOKUP('Salidas Pacientes'!$C676,'BD Pacientes'!$A:I,3,FALSE)),"",VLOOKUP('Salidas Pacientes'!$C676,'BD Pacientes'!$A:I,3,FALSE))</f>
        <v>SIRIO MORENO BURBANO</v>
      </c>
      <c r="F676" s="17" t="str">
        <f>IF(ISERROR(VLOOKUP('Salidas Pacientes'!$C676,'BD Pacientes'!$A:I,4,FALSE)),"",VLOOKUP('Salidas Pacientes'!$C676,'BD Pacientes'!$A:I,4,FALSE))</f>
        <v>M</v>
      </c>
      <c r="G676" s="95">
        <f>IF(ISERROR(VLOOKUP('Salidas Pacientes'!$C676,'BD Pacientes'!$A:I,5,FALSE)),"",VLOOKUP('Salidas Pacientes'!$C676,'BD Pacientes'!$A:I,5,FALSE))</f>
        <v>43966</v>
      </c>
      <c r="H676" s="95" t="str">
        <f t="shared" ca="1" si="0"/>
        <v>3 año, 3 mes</v>
      </c>
      <c r="I676" s="97" t="str">
        <f>IF(ISERROR(VLOOKUP('Salidas Pacientes'!$C676,'BD Pacientes'!$A:$I,6,FALSE)),"",VLOOKUP('Salidas Pacientes'!$C676,'BD Pacientes'!$A:$I,6,FALSE))</f>
        <v>AV 7B OESTE # 14-06</v>
      </c>
      <c r="J676" s="98">
        <f>IF(ISERROR(VLOOKUP('Salidas Pacientes'!$C676,'BD Pacientes'!$A:$I,7,FALSE)),"",VLOOKUP('Salidas Pacientes'!$C676,'BD Pacientes'!$A:$I,7,FALSE))</f>
        <v>0</v>
      </c>
      <c r="K676" s="99">
        <f>IF(ISERROR(VLOOKUP('Salidas Pacientes'!$C676,'BD Pacientes'!$A:$I,8,FALSE)),"",VLOOKUP('Salidas Pacientes'!$C676,'BD Pacientes'!$A:$I,8,FALSE))</f>
        <v>0</v>
      </c>
      <c r="L676" s="17">
        <f>IF(ISERROR(VLOOKUP('Salidas Pacientes'!$C676,'BD Pacientes'!$A:$I,9,FALSE)),"",VLOOKUP('Salidas Pacientes'!$C676,'BD Pacientes'!$A:$I,9,FALSE))</f>
        <v>0</v>
      </c>
      <c r="M676" s="17" t="s">
        <v>85</v>
      </c>
      <c r="N676" s="16" t="str">
        <f>IF(ISERROR(VLOOKUP('Salidas Pacientes'!$M676,Inventario!$A$2:$M$21,2,FALSE)),"",VLOOKUP('Salidas Pacientes'!$M676,Inventario!$A$2:$M$21,2,FALSE))</f>
        <v xml:space="preserve">Avaxim 80 </v>
      </c>
      <c r="O676" s="16" t="str">
        <f>IF(ISERROR(VLOOKUP('Salidas Pacientes'!$M676,Inventario!$A$2:$M$21,3,FALSE)),"",VLOOKUP('Salidas Pacientes'!$M676,Inventario!$A$2:$M$21,3,FALSE))</f>
        <v>Hepatitis A niño</v>
      </c>
      <c r="P676" s="100" t="str">
        <f>IF(ISERROR(VLOOKUP('Salidas Pacientes'!$M676,Inventario!$A$2:$M$21,4,FALSE)),"",VLOOKUP('Salidas Pacientes'!$M676,Inventario!$A$2:$M$21,4,FALSE))</f>
        <v>IPS FARALLONES</v>
      </c>
      <c r="Q676" s="100" t="str">
        <f>IF(ISERROR(VLOOKUP('Salidas Pacientes'!$M676,Inventario!$A$2:$M$21,5,FALSE)),"",VLOOKUP('Salidas Pacientes'!$M676,Inventario!$A$2:$M$21,5,FALSE))</f>
        <v>Sanofi</v>
      </c>
      <c r="R676" s="17" t="str">
        <f>IF(ISERROR(VLOOKUP('Salidas Pacientes'!$M676,Inventario!$A$2:$M$21,6,FALSE)),"",VLOOKUP('Salidas Pacientes'!$M676,Inventario!$A$2:$M$21,6,FALSE))</f>
        <v>2500</v>
      </c>
      <c r="S676" s="101" t="s">
        <v>183</v>
      </c>
      <c r="T676" s="102">
        <f>IF(ISERROR(VLOOKUP('Salidas Pacientes'!$S676,Entradas!$H$1:$I$412,2,FALSE)),"",VLOOKUP('Salidas Pacientes'!$S676,Entradas!$H$1:$I$412,2,FALSE))</f>
        <v>44957</v>
      </c>
      <c r="U676" s="98"/>
      <c r="V676" s="98">
        <v>1</v>
      </c>
      <c r="W676" s="105"/>
    </row>
    <row r="677" spans="1:23" ht="15.75" hidden="1" customHeight="1" outlineLevel="1">
      <c r="A677" s="95">
        <v>44704</v>
      </c>
      <c r="B677" s="95" t="s">
        <v>276</v>
      </c>
      <c r="C677" s="98">
        <v>1232812221</v>
      </c>
      <c r="D677" s="17" t="str">
        <f>IF(ISERROR(VLOOKUP('Salidas Pacientes'!$C677,'BD Pacientes'!$A:I,2,FALSE)),"",VLOOKUP('Salidas Pacientes'!$C677,'BD Pacientes'!$A:I,2,FALSE))</f>
        <v>RC</v>
      </c>
      <c r="E677" s="16" t="str">
        <f>IF(ISERROR(VLOOKUP('Salidas Pacientes'!$C677,'BD Pacientes'!$A:I,3,FALSE)),"",VLOOKUP('Salidas Pacientes'!$C677,'BD Pacientes'!$A:I,3,FALSE))</f>
        <v>SIRIO MORENO BURBANO</v>
      </c>
      <c r="F677" s="17" t="str">
        <f>IF(ISERROR(VLOOKUP('Salidas Pacientes'!$C677,'BD Pacientes'!$A:I,4,FALSE)),"",VLOOKUP('Salidas Pacientes'!$C677,'BD Pacientes'!$A:I,4,FALSE))</f>
        <v>M</v>
      </c>
      <c r="G677" s="95">
        <f>IF(ISERROR(VLOOKUP('Salidas Pacientes'!$C677,'BD Pacientes'!$A:I,5,FALSE)),"",VLOOKUP('Salidas Pacientes'!$C677,'BD Pacientes'!$A:I,5,FALSE))</f>
        <v>43966</v>
      </c>
      <c r="H677" s="95" t="str">
        <f t="shared" ca="1" si="0"/>
        <v>3 año, 3 mes</v>
      </c>
      <c r="I677" s="97" t="str">
        <f>IF(ISERROR(VLOOKUP('Salidas Pacientes'!$C677,'BD Pacientes'!$A:$I,6,FALSE)),"",VLOOKUP('Salidas Pacientes'!$C677,'BD Pacientes'!$A:$I,6,FALSE))</f>
        <v>AV 7B OESTE # 14-06</v>
      </c>
      <c r="J677" s="98">
        <f>IF(ISERROR(VLOOKUP('Salidas Pacientes'!$C677,'BD Pacientes'!$A:$I,7,FALSE)),"",VLOOKUP('Salidas Pacientes'!$C677,'BD Pacientes'!$A:$I,7,FALSE))</f>
        <v>0</v>
      </c>
      <c r="K677" s="99">
        <f>IF(ISERROR(VLOOKUP('Salidas Pacientes'!$C677,'BD Pacientes'!$A:$I,8,FALSE)),"",VLOOKUP('Salidas Pacientes'!$C677,'BD Pacientes'!$A:$I,8,FALSE))</f>
        <v>0</v>
      </c>
      <c r="L677" s="17">
        <f>IF(ISERROR(VLOOKUP('Salidas Pacientes'!$C677,'BD Pacientes'!$A:$I,9,FALSE)),"",VLOOKUP('Salidas Pacientes'!$C677,'BD Pacientes'!$A:$I,9,FALSE))</f>
        <v>0</v>
      </c>
      <c r="M677" s="17" t="s">
        <v>81</v>
      </c>
      <c r="N677" s="16" t="str">
        <f>IF(ISERROR(VLOOKUP('Salidas Pacientes'!$M677,Inventario!$A$2:$M$21,2,FALSE)),"",VLOOKUP('Salidas Pacientes'!$M677,Inventario!$A$2:$M$21,2,FALSE))</f>
        <v>Stamaril</v>
      </c>
      <c r="O677" s="16" t="str">
        <f>IF(ISERROR(VLOOKUP('Salidas Pacientes'!$M677,Inventario!$A$2:$M$21,3,FALSE)),"",VLOOKUP('Salidas Pacientes'!$M677,Inventario!$A$2:$M$21,3,FALSE))</f>
        <v>Fiebre amarilla</v>
      </c>
      <c r="P677" s="100" t="str">
        <f>IF(ISERROR(VLOOKUP('Salidas Pacientes'!$M677,Inventario!$A$2:$M$21,4,FALSE)),"",VLOOKUP('Salidas Pacientes'!$M677,Inventario!$A$2:$M$21,4,FALSE))</f>
        <v>IPS FARALLONES</v>
      </c>
      <c r="Q677" s="100" t="str">
        <f>IF(ISERROR(VLOOKUP('Salidas Pacientes'!$M677,Inventario!$A$2:$M$21,5,FALSE)),"",VLOOKUP('Salidas Pacientes'!$M677,Inventario!$A$2:$M$21,5,FALSE))</f>
        <v>Sanofi</v>
      </c>
      <c r="R677" s="17" t="str">
        <f>IF(ISERROR(VLOOKUP('Salidas Pacientes'!$M677,Inventario!$A$2:$M$21,6,FALSE)),"",VLOOKUP('Salidas Pacientes'!$M677,Inventario!$A$2:$M$21,6,FALSE))</f>
        <v>3000</v>
      </c>
      <c r="S677" s="101" t="s">
        <v>180</v>
      </c>
      <c r="T677" s="102">
        <f>IF(ISERROR(VLOOKUP('Salidas Pacientes'!$S677,Entradas!$H$1:$I$412,2,FALSE)),"",VLOOKUP('Salidas Pacientes'!$S677,Entradas!$H$1:$I$412,2,FALSE))</f>
        <v>44804</v>
      </c>
      <c r="U677" s="98"/>
      <c r="V677" s="98">
        <v>1</v>
      </c>
      <c r="W677" s="105"/>
    </row>
    <row r="678" spans="1:23" ht="15.75" hidden="1" customHeight="1" outlineLevel="1">
      <c r="A678" s="95">
        <v>44704</v>
      </c>
      <c r="B678" s="95" t="s">
        <v>276</v>
      </c>
      <c r="C678" s="98">
        <v>1232812221</v>
      </c>
      <c r="D678" s="17" t="str">
        <f>IF(ISERROR(VLOOKUP('Salidas Pacientes'!$C678,'BD Pacientes'!$A:I,2,FALSE)),"",VLOOKUP('Salidas Pacientes'!$C678,'BD Pacientes'!$A:I,2,FALSE))</f>
        <v>RC</v>
      </c>
      <c r="E678" s="16" t="str">
        <f>IF(ISERROR(VLOOKUP('Salidas Pacientes'!$C678,'BD Pacientes'!$A:I,3,FALSE)),"",VLOOKUP('Salidas Pacientes'!$C678,'BD Pacientes'!$A:I,3,FALSE))</f>
        <v>SIRIO MORENO BURBANO</v>
      </c>
      <c r="F678" s="17" t="str">
        <f>IF(ISERROR(VLOOKUP('Salidas Pacientes'!$C678,'BD Pacientes'!$A:I,4,FALSE)),"",VLOOKUP('Salidas Pacientes'!$C678,'BD Pacientes'!$A:I,4,FALSE))</f>
        <v>M</v>
      </c>
      <c r="G678" s="95">
        <f>IF(ISERROR(VLOOKUP('Salidas Pacientes'!$C678,'BD Pacientes'!$A:I,5,FALSE)),"",VLOOKUP('Salidas Pacientes'!$C678,'BD Pacientes'!$A:I,5,FALSE))</f>
        <v>43966</v>
      </c>
      <c r="H678" s="95" t="str">
        <f t="shared" ca="1" si="0"/>
        <v>3 año, 3 mes</v>
      </c>
      <c r="I678" s="97" t="str">
        <f>IF(ISERROR(VLOOKUP('Salidas Pacientes'!$C678,'BD Pacientes'!$A:$I,6,FALSE)),"",VLOOKUP('Salidas Pacientes'!$C678,'BD Pacientes'!$A:$I,6,FALSE))</f>
        <v>AV 7B OESTE # 14-06</v>
      </c>
      <c r="J678" s="98">
        <f>IF(ISERROR(VLOOKUP('Salidas Pacientes'!$C678,'BD Pacientes'!$A:$I,7,FALSE)),"",VLOOKUP('Salidas Pacientes'!$C678,'BD Pacientes'!$A:$I,7,FALSE))</f>
        <v>0</v>
      </c>
      <c r="K678" s="99">
        <f>IF(ISERROR(VLOOKUP('Salidas Pacientes'!$C678,'BD Pacientes'!$A:$I,8,FALSE)),"",VLOOKUP('Salidas Pacientes'!$C678,'BD Pacientes'!$A:$I,8,FALSE))</f>
        <v>0</v>
      </c>
      <c r="L678" s="17">
        <f>IF(ISERROR(VLOOKUP('Salidas Pacientes'!$C678,'BD Pacientes'!$A:$I,9,FALSE)),"",VLOOKUP('Salidas Pacientes'!$C678,'BD Pacientes'!$A:$I,9,FALSE))</f>
        <v>0</v>
      </c>
      <c r="M678" s="17" t="s">
        <v>73</v>
      </c>
      <c r="N678" s="16" t="str">
        <f>IF(ISERROR(VLOOKUP('Salidas Pacientes'!$M678,Inventario!$A$2:$M$21,2,FALSE)),"",VLOOKUP('Salidas Pacientes'!$M678,Inventario!$A$2:$M$21,2,FALSE))</f>
        <v>Pentaxim</v>
      </c>
      <c r="O678" s="16" t="str">
        <f>IF(ISERROR(VLOOKUP('Salidas Pacientes'!$M678,Inventario!$A$2:$M$21,3,FALSE)),"",VLOOKUP('Salidas Pacientes'!$M678,Inventario!$A$2:$M$21,3,FALSE))</f>
        <v>Difteria-Tosferina, tetano, polio, haemophilus</v>
      </c>
      <c r="P678" s="100" t="str">
        <f>IF(ISERROR(VLOOKUP('Salidas Pacientes'!$M678,Inventario!$A$2:$M$21,4,FALSE)),"",VLOOKUP('Salidas Pacientes'!$M678,Inventario!$A$2:$M$21,4,FALSE))</f>
        <v>IPS FARALLONES</v>
      </c>
      <c r="Q678" s="100" t="str">
        <f>IF(ISERROR(VLOOKUP('Salidas Pacientes'!$M678,Inventario!$A$2:$M$21,5,FALSE)),"",VLOOKUP('Salidas Pacientes'!$M678,Inventario!$A$2:$M$21,5,FALSE))</f>
        <v>Sanofi</v>
      </c>
      <c r="R678" s="17" t="str">
        <f>IF(ISERROR(VLOOKUP('Salidas Pacientes'!$M678,Inventario!$A$2:$M$21,6,FALSE)),"",VLOOKUP('Salidas Pacientes'!$M678,Inventario!$A$2:$M$21,6,FALSE))</f>
        <v>2800</v>
      </c>
      <c r="S678" s="101" t="s">
        <v>160</v>
      </c>
      <c r="T678" s="102">
        <f>IF(ISERROR(VLOOKUP('Salidas Pacientes'!$S678,Entradas!$H$1:$I$412,2,FALSE)),"",VLOOKUP('Salidas Pacientes'!$S678,Entradas!$H$1:$I$412,2,FALSE))</f>
        <v>44803</v>
      </c>
      <c r="U678" s="98"/>
      <c r="V678" s="98">
        <v>1</v>
      </c>
      <c r="W678" s="105"/>
    </row>
    <row r="679" spans="1:23" ht="15.75" hidden="1" customHeight="1" outlineLevel="1">
      <c r="A679" s="95">
        <v>44704</v>
      </c>
      <c r="B679" s="95" t="s">
        <v>276</v>
      </c>
      <c r="C679" s="98">
        <v>1232812221</v>
      </c>
      <c r="D679" s="17" t="str">
        <f>IF(ISERROR(VLOOKUP('Salidas Pacientes'!$C679,'BD Pacientes'!$A:I,2,FALSE)),"",VLOOKUP('Salidas Pacientes'!$C679,'BD Pacientes'!$A:I,2,FALSE))</f>
        <v>RC</v>
      </c>
      <c r="E679" s="16" t="str">
        <f>IF(ISERROR(VLOOKUP('Salidas Pacientes'!$C679,'BD Pacientes'!$A:I,3,FALSE)),"",VLOOKUP('Salidas Pacientes'!$C679,'BD Pacientes'!$A:I,3,FALSE))</f>
        <v>SIRIO MORENO BURBANO</v>
      </c>
      <c r="F679" s="17" t="str">
        <f>IF(ISERROR(VLOOKUP('Salidas Pacientes'!$C679,'BD Pacientes'!$A:I,4,FALSE)),"",VLOOKUP('Salidas Pacientes'!$C679,'BD Pacientes'!$A:I,4,FALSE))</f>
        <v>M</v>
      </c>
      <c r="G679" s="95">
        <f>IF(ISERROR(VLOOKUP('Salidas Pacientes'!$C679,'BD Pacientes'!$A:I,5,FALSE)),"",VLOOKUP('Salidas Pacientes'!$C679,'BD Pacientes'!$A:I,5,FALSE))</f>
        <v>43966</v>
      </c>
      <c r="H679" s="95" t="str">
        <f t="shared" ca="1" si="0"/>
        <v>3 año, 3 mes</v>
      </c>
      <c r="I679" s="97" t="str">
        <f>IF(ISERROR(VLOOKUP('Salidas Pacientes'!$C679,'BD Pacientes'!$A:$I,6,FALSE)),"",VLOOKUP('Salidas Pacientes'!$C679,'BD Pacientes'!$A:$I,6,FALSE))</f>
        <v>AV 7B OESTE # 14-06</v>
      </c>
      <c r="J679" s="98">
        <f>IF(ISERROR(VLOOKUP('Salidas Pacientes'!$C679,'BD Pacientes'!$A:$I,7,FALSE)),"",VLOOKUP('Salidas Pacientes'!$C679,'BD Pacientes'!$A:$I,7,FALSE))</f>
        <v>0</v>
      </c>
      <c r="K679" s="99">
        <f>IF(ISERROR(VLOOKUP('Salidas Pacientes'!$C679,'BD Pacientes'!$A:$I,8,FALSE)),"",VLOOKUP('Salidas Pacientes'!$C679,'BD Pacientes'!$A:$I,8,FALSE))</f>
        <v>0</v>
      </c>
      <c r="L679" s="17">
        <f>IF(ISERROR(VLOOKUP('Salidas Pacientes'!$C679,'BD Pacientes'!$A:$I,9,FALSE)),"",VLOOKUP('Salidas Pacientes'!$C679,'BD Pacientes'!$A:$I,9,FALSE))</f>
        <v>0</v>
      </c>
      <c r="M679" s="17" t="s">
        <v>85</v>
      </c>
      <c r="N679" s="16" t="str">
        <f>IF(ISERROR(VLOOKUP('Salidas Pacientes'!$M679,Inventario!$A$2:$M$21,2,FALSE)),"",VLOOKUP('Salidas Pacientes'!$M679,Inventario!$A$2:$M$21,2,FALSE))</f>
        <v xml:space="preserve">Avaxim 80 </v>
      </c>
      <c r="O679" s="16" t="str">
        <f>IF(ISERROR(VLOOKUP('Salidas Pacientes'!$M679,Inventario!$A$2:$M$21,3,FALSE)),"",VLOOKUP('Salidas Pacientes'!$M679,Inventario!$A$2:$M$21,3,FALSE))</f>
        <v>Hepatitis A niño</v>
      </c>
      <c r="P679" s="100" t="str">
        <f>IF(ISERROR(VLOOKUP('Salidas Pacientes'!$M679,Inventario!$A$2:$M$21,4,FALSE)),"",VLOOKUP('Salidas Pacientes'!$M679,Inventario!$A$2:$M$21,4,FALSE))</f>
        <v>IPS FARALLONES</v>
      </c>
      <c r="Q679" s="100" t="str">
        <f>IF(ISERROR(VLOOKUP('Salidas Pacientes'!$M679,Inventario!$A$2:$M$21,5,FALSE)),"",VLOOKUP('Salidas Pacientes'!$M679,Inventario!$A$2:$M$21,5,FALSE))</f>
        <v>Sanofi</v>
      </c>
      <c r="R679" s="17" t="str">
        <f>IF(ISERROR(VLOOKUP('Salidas Pacientes'!$M679,Inventario!$A$2:$M$21,6,FALSE)),"",VLOOKUP('Salidas Pacientes'!$M679,Inventario!$A$2:$M$21,6,FALSE))</f>
        <v>2500</v>
      </c>
      <c r="S679" s="101" t="s">
        <v>183</v>
      </c>
      <c r="T679" s="102">
        <f>IF(ISERROR(VLOOKUP('Salidas Pacientes'!$S679,Entradas!$H$1:$I$412,2,FALSE)),"",VLOOKUP('Salidas Pacientes'!$S679,Entradas!$H$1:$I$412,2,FALSE))</f>
        <v>44957</v>
      </c>
      <c r="U679" s="98"/>
      <c r="V679" s="98">
        <v>1</v>
      </c>
      <c r="W679" s="105"/>
    </row>
    <row r="680" spans="1:23" ht="15.75" hidden="1" customHeight="1" outlineLevel="1">
      <c r="A680" s="95">
        <v>44704</v>
      </c>
      <c r="B680" s="95" t="s">
        <v>276</v>
      </c>
      <c r="C680" s="98">
        <v>1232812221</v>
      </c>
      <c r="D680" s="17" t="str">
        <f>IF(ISERROR(VLOOKUP('Salidas Pacientes'!$C680,'BD Pacientes'!$A:I,2,FALSE)),"",VLOOKUP('Salidas Pacientes'!$C680,'BD Pacientes'!$A:I,2,FALSE))</f>
        <v>RC</v>
      </c>
      <c r="E680" s="16" t="str">
        <f>IF(ISERROR(VLOOKUP('Salidas Pacientes'!$C680,'BD Pacientes'!$A:I,3,FALSE)),"",VLOOKUP('Salidas Pacientes'!$C680,'BD Pacientes'!$A:I,3,FALSE))</f>
        <v>SIRIO MORENO BURBANO</v>
      </c>
      <c r="F680" s="17" t="str">
        <f>IF(ISERROR(VLOOKUP('Salidas Pacientes'!$C680,'BD Pacientes'!$A:I,4,FALSE)),"",VLOOKUP('Salidas Pacientes'!$C680,'BD Pacientes'!$A:I,4,FALSE))</f>
        <v>M</v>
      </c>
      <c r="G680" s="95">
        <f>IF(ISERROR(VLOOKUP('Salidas Pacientes'!$C680,'BD Pacientes'!$A:I,5,FALSE)),"",VLOOKUP('Salidas Pacientes'!$C680,'BD Pacientes'!$A:I,5,FALSE))</f>
        <v>43966</v>
      </c>
      <c r="H680" s="95" t="str">
        <f t="shared" ca="1" si="0"/>
        <v>3 año, 3 mes</v>
      </c>
      <c r="I680" s="97" t="str">
        <f>IF(ISERROR(VLOOKUP('Salidas Pacientes'!$C680,'BD Pacientes'!$A:$I,6,FALSE)),"",VLOOKUP('Salidas Pacientes'!$C680,'BD Pacientes'!$A:$I,6,FALSE))</f>
        <v>AV 7B OESTE # 14-06</v>
      </c>
      <c r="J680" s="98">
        <f>IF(ISERROR(VLOOKUP('Salidas Pacientes'!$C680,'BD Pacientes'!$A:$I,7,FALSE)),"",VLOOKUP('Salidas Pacientes'!$C680,'BD Pacientes'!$A:$I,7,FALSE))</f>
        <v>0</v>
      </c>
      <c r="K680" s="99">
        <f>IF(ISERROR(VLOOKUP('Salidas Pacientes'!$C680,'BD Pacientes'!$A:$I,8,FALSE)),"",VLOOKUP('Salidas Pacientes'!$C680,'BD Pacientes'!$A:$I,8,FALSE))</f>
        <v>0</v>
      </c>
      <c r="L680" s="17">
        <f>IF(ISERROR(VLOOKUP('Salidas Pacientes'!$C680,'BD Pacientes'!$A:$I,9,FALSE)),"",VLOOKUP('Salidas Pacientes'!$C680,'BD Pacientes'!$A:$I,9,FALSE))</f>
        <v>0</v>
      </c>
      <c r="M680" s="17" t="s">
        <v>81</v>
      </c>
      <c r="N680" s="16" t="str">
        <f>IF(ISERROR(VLOOKUP('Salidas Pacientes'!$M680,Inventario!$A$2:$M$21,2,FALSE)),"",VLOOKUP('Salidas Pacientes'!$M680,Inventario!$A$2:$M$21,2,FALSE))</f>
        <v>Stamaril</v>
      </c>
      <c r="O680" s="16" t="str">
        <f>IF(ISERROR(VLOOKUP('Salidas Pacientes'!$M680,Inventario!$A$2:$M$21,3,FALSE)),"",VLOOKUP('Salidas Pacientes'!$M680,Inventario!$A$2:$M$21,3,FALSE))</f>
        <v>Fiebre amarilla</v>
      </c>
      <c r="P680" s="100" t="str">
        <f>IF(ISERROR(VLOOKUP('Salidas Pacientes'!$M680,Inventario!$A$2:$M$21,4,FALSE)),"",VLOOKUP('Salidas Pacientes'!$M680,Inventario!$A$2:$M$21,4,FALSE))</f>
        <v>IPS FARALLONES</v>
      </c>
      <c r="Q680" s="100" t="str">
        <f>IF(ISERROR(VLOOKUP('Salidas Pacientes'!$M680,Inventario!$A$2:$M$21,5,FALSE)),"",VLOOKUP('Salidas Pacientes'!$M680,Inventario!$A$2:$M$21,5,FALSE))</f>
        <v>Sanofi</v>
      </c>
      <c r="R680" s="17" t="str">
        <f>IF(ISERROR(VLOOKUP('Salidas Pacientes'!$M680,Inventario!$A$2:$M$21,6,FALSE)),"",VLOOKUP('Salidas Pacientes'!$M680,Inventario!$A$2:$M$21,6,FALSE))</f>
        <v>3000</v>
      </c>
      <c r="S680" s="101" t="s">
        <v>180</v>
      </c>
      <c r="T680" s="102">
        <f>IF(ISERROR(VLOOKUP('Salidas Pacientes'!$S680,Entradas!$H$1:$I$412,2,FALSE)),"",VLOOKUP('Salidas Pacientes'!$S680,Entradas!$H$1:$I$412,2,FALSE))</f>
        <v>44804</v>
      </c>
      <c r="U680" s="98"/>
      <c r="V680" s="98">
        <v>1</v>
      </c>
      <c r="W680" s="105"/>
    </row>
    <row r="681" spans="1:23" ht="15.75" hidden="1" customHeight="1" outlineLevel="1">
      <c r="A681" s="95">
        <v>44704</v>
      </c>
      <c r="B681" s="95" t="s">
        <v>276</v>
      </c>
      <c r="C681" s="98">
        <v>1232816176</v>
      </c>
      <c r="D681" s="17" t="str">
        <f>IF(ISERROR(VLOOKUP('Salidas Pacientes'!$C681,'BD Pacientes'!$A:I,2,FALSE)),"",VLOOKUP('Salidas Pacientes'!$C681,'BD Pacientes'!$A:I,2,FALSE))</f>
        <v>RC</v>
      </c>
      <c r="E681" s="16" t="str">
        <f>IF(ISERROR(VLOOKUP('Salidas Pacientes'!$C681,'BD Pacientes'!$A:I,3,FALSE)),"",VLOOKUP('Salidas Pacientes'!$C681,'BD Pacientes'!$A:I,3,FALSE))</f>
        <v>ANTONELLA SALAZAR ROMAN</v>
      </c>
      <c r="F681" s="17" t="str">
        <f>IF(ISERROR(VLOOKUP('Salidas Pacientes'!$C681,'BD Pacientes'!$A:I,4,FALSE)),"",VLOOKUP('Salidas Pacientes'!$C681,'BD Pacientes'!$A:I,4,FALSE))</f>
        <v>F</v>
      </c>
      <c r="G681" s="95">
        <f>IF(ISERROR(VLOOKUP('Salidas Pacientes'!$C681,'BD Pacientes'!$A:I,5,FALSE)),"",VLOOKUP('Salidas Pacientes'!$C681,'BD Pacientes'!$A:I,5,FALSE))</f>
        <v>44336</v>
      </c>
      <c r="H681" s="95" t="str">
        <f t="shared" ca="1" si="0"/>
        <v>2 año, 3 mes</v>
      </c>
      <c r="I681" s="97" t="str">
        <f>IF(ISERROR(VLOOKUP('Salidas Pacientes'!$C681,'BD Pacientes'!$A:$I,6,FALSE)),"",VLOOKUP('Salidas Pacientes'!$C681,'BD Pacientes'!$A:$I,6,FALSE))</f>
        <v>CRA 2B1 # 46B-39</v>
      </c>
      <c r="J681" s="98">
        <f>IF(ISERROR(VLOOKUP('Salidas Pacientes'!$C681,'BD Pacientes'!$A:$I,7,FALSE)),"",VLOOKUP('Salidas Pacientes'!$C681,'BD Pacientes'!$A:$I,7,FALSE))</f>
        <v>1143957497</v>
      </c>
      <c r="K681" s="99" t="str">
        <f>IF(ISERROR(VLOOKUP('Salidas Pacientes'!$C681,'BD Pacientes'!$A:$I,8,FALSE)),"",VLOOKUP('Salidas Pacientes'!$C681,'BD Pacientes'!$A:$I,8,FALSE))</f>
        <v xml:space="preserve">MARILADY ROMAN </v>
      </c>
      <c r="L681" s="17">
        <f>IF(ISERROR(VLOOKUP('Salidas Pacientes'!$C681,'BD Pacientes'!$A:$I,9,FALSE)),"",VLOOKUP('Salidas Pacientes'!$C681,'BD Pacientes'!$A:$I,9,FALSE))</f>
        <v>3156507007</v>
      </c>
      <c r="M681" s="17" t="s">
        <v>58</v>
      </c>
      <c r="N681" s="16" t="str">
        <f>IF(ISERROR(VLOOKUP('Salidas Pacientes'!$M681,Inventario!$A$2:$M$21,2,FALSE)),"",VLOOKUP('Salidas Pacientes'!$M681,Inventario!$A$2:$M$21,2,FALSE))</f>
        <v>Proquad</v>
      </c>
      <c r="O681" s="16" t="str">
        <f>IF(ISERROR(VLOOKUP('Salidas Pacientes'!$M681,Inventario!$A$2:$M$21,3,FALSE)),"",VLOOKUP('Salidas Pacientes'!$M681,Inventario!$A$2:$M$21,3,FALSE))</f>
        <v>Sarampion + Rubeola + parotiditis + varicela</v>
      </c>
      <c r="P681" s="100" t="str">
        <f>IF(ISERROR(VLOOKUP('Salidas Pacientes'!$M681,Inventario!$A$2:$M$21,4,FALSE)),"",VLOOKUP('Salidas Pacientes'!$M681,Inventario!$A$2:$M$21,4,FALSE))</f>
        <v>IPS FARALLONES</v>
      </c>
      <c r="Q681" s="100" t="str">
        <f>IF(ISERROR(VLOOKUP('Salidas Pacientes'!$M681,Inventario!$A$2:$M$21,5,FALSE)),"",VLOOKUP('Salidas Pacientes'!$M681,Inventario!$A$2:$M$21,5,FALSE))</f>
        <v>Merck</v>
      </c>
      <c r="R681" s="17" t="str">
        <f>IF(ISERROR(VLOOKUP('Salidas Pacientes'!$M681,Inventario!$A$2:$M$21,6,FALSE)),"",VLOOKUP('Salidas Pacientes'!$M681,Inventario!$A$2:$M$21,6,FALSE))</f>
        <v>4200</v>
      </c>
      <c r="S681" s="101" t="s">
        <v>190</v>
      </c>
      <c r="T681" s="102">
        <f>IF(ISERROR(VLOOKUP('Salidas Pacientes'!$S681,Entradas!$H$1:$I$412,2,FALSE)),"",VLOOKUP('Salidas Pacientes'!$S681,Entradas!$H$1:$I$412,2,FALSE))</f>
        <v>44957</v>
      </c>
      <c r="U681" s="98"/>
      <c r="V681" s="98">
        <v>1</v>
      </c>
      <c r="W681" s="105"/>
    </row>
    <row r="682" spans="1:23" ht="15.75" hidden="1" customHeight="1" outlineLevel="1">
      <c r="A682" s="95">
        <v>44704</v>
      </c>
      <c r="B682" s="95" t="s">
        <v>276</v>
      </c>
      <c r="C682" s="98">
        <v>1232816176</v>
      </c>
      <c r="D682" s="17" t="str">
        <f>IF(ISERROR(VLOOKUP('Salidas Pacientes'!$C682,'BD Pacientes'!$A:I,2,FALSE)),"",VLOOKUP('Salidas Pacientes'!$C682,'BD Pacientes'!$A:I,2,FALSE))</f>
        <v>RC</v>
      </c>
      <c r="E682" s="16" t="str">
        <f>IF(ISERROR(VLOOKUP('Salidas Pacientes'!$C682,'BD Pacientes'!$A:I,3,FALSE)),"",VLOOKUP('Salidas Pacientes'!$C682,'BD Pacientes'!$A:I,3,FALSE))</f>
        <v>ANTONELLA SALAZAR ROMAN</v>
      </c>
      <c r="F682" s="17" t="str">
        <f>IF(ISERROR(VLOOKUP('Salidas Pacientes'!$C682,'BD Pacientes'!$A:I,4,FALSE)),"",VLOOKUP('Salidas Pacientes'!$C682,'BD Pacientes'!$A:I,4,FALSE))</f>
        <v>F</v>
      </c>
      <c r="G682" s="95">
        <f>IF(ISERROR(VLOOKUP('Salidas Pacientes'!$C682,'BD Pacientes'!$A:I,5,FALSE)),"",VLOOKUP('Salidas Pacientes'!$C682,'BD Pacientes'!$A:I,5,FALSE))</f>
        <v>44336</v>
      </c>
      <c r="H682" s="95" t="str">
        <f t="shared" ca="1" si="0"/>
        <v>2 año, 3 mes</v>
      </c>
      <c r="I682" s="97" t="str">
        <f>IF(ISERROR(VLOOKUP('Salidas Pacientes'!$C682,'BD Pacientes'!$A:$I,6,FALSE)),"",VLOOKUP('Salidas Pacientes'!$C682,'BD Pacientes'!$A:$I,6,FALSE))</f>
        <v>CRA 2B1 # 46B-39</v>
      </c>
      <c r="J682" s="98">
        <f>IF(ISERROR(VLOOKUP('Salidas Pacientes'!$C682,'BD Pacientes'!$A:$I,7,FALSE)),"",VLOOKUP('Salidas Pacientes'!$C682,'BD Pacientes'!$A:$I,7,FALSE))</f>
        <v>1143957497</v>
      </c>
      <c r="K682" s="99" t="str">
        <f>IF(ISERROR(VLOOKUP('Salidas Pacientes'!$C682,'BD Pacientes'!$A:$I,8,FALSE)),"",VLOOKUP('Salidas Pacientes'!$C682,'BD Pacientes'!$A:$I,8,FALSE))</f>
        <v xml:space="preserve">MARILADY ROMAN </v>
      </c>
      <c r="L682" s="17">
        <f>IF(ISERROR(VLOOKUP('Salidas Pacientes'!$C682,'BD Pacientes'!$A:$I,9,FALSE)),"",VLOOKUP('Salidas Pacientes'!$C682,'BD Pacientes'!$A:$I,9,FALSE))</f>
        <v>3156507007</v>
      </c>
      <c r="M682" s="17" t="s">
        <v>85</v>
      </c>
      <c r="N682" s="16" t="str">
        <f>IF(ISERROR(VLOOKUP('Salidas Pacientes'!$M682,Inventario!$A$2:$M$21,2,FALSE)),"",VLOOKUP('Salidas Pacientes'!$M682,Inventario!$A$2:$M$21,2,FALSE))</f>
        <v xml:space="preserve">Avaxim 80 </v>
      </c>
      <c r="O682" s="16" t="str">
        <f>IF(ISERROR(VLOOKUP('Salidas Pacientes'!$M682,Inventario!$A$2:$M$21,3,FALSE)),"",VLOOKUP('Salidas Pacientes'!$M682,Inventario!$A$2:$M$21,3,FALSE))</f>
        <v>Hepatitis A niño</v>
      </c>
      <c r="P682" s="100" t="str">
        <f>IF(ISERROR(VLOOKUP('Salidas Pacientes'!$M682,Inventario!$A$2:$M$21,4,FALSE)),"",VLOOKUP('Salidas Pacientes'!$M682,Inventario!$A$2:$M$21,4,FALSE))</f>
        <v>IPS FARALLONES</v>
      </c>
      <c r="Q682" s="100" t="str">
        <f>IF(ISERROR(VLOOKUP('Salidas Pacientes'!$M682,Inventario!$A$2:$M$21,5,FALSE)),"",VLOOKUP('Salidas Pacientes'!$M682,Inventario!$A$2:$M$21,5,FALSE))</f>
        <v>Sanofi</v>
      </c>
      <c r="R682" s="17" t="str">
        <f>IF(ISERROR(VLOOKUP('Salidas Pacientes'!$M682,Inventario!$A$2:$M$21,6,FALSE)),"",VLOOKUP('Salidas Pacientes'!$M682,Inventario!$A$2:$M$21,6,FALSE))</f>
        <v>2500</v>
      </c>
      <c r="S682" s="101" t="s">
        <v>183</v>
      </c>
      <c r="T682" s="102">
        <f>IF(ISERROR(VLOOKUP('Salidas Pacientes'!$S682,Entradas!$H$1:$I$412,2,FALSE)),"",VLOOKUP('Salidas Pacientes'!$S682,Entradas!$H$1:$I$412,2,FALSE))</f>
        <v>44957</v>
      </c>
      <c r="U682" s="98"/>
      <c r="V682" s="98">
        <v>1</v>
      </c>
      <c r="W682" s="105"/>
    </row>
    <row r="683" spans="1:23" ht="15.75" hidden="1" customHeight="1" outlineLevel="1">
      <c r="A683" s="95">
        <v>44704</v>
      </c>
      <c r="B683" s="95" t="s">
        <v>276</v>
      </c>
      <c r="C683" s="98">
        <v>1232816176</v>
      </c>
      <c r="D683" s="17" t="str">
        <f>IF(ISERROR(VLOOKUP('Salidas Pacientes'!$C683,'BD Pacientes'!$A:I,2,FALSE)),"",VLOOKUP('Salidas Pacientes'!$C683,'BD Pacientes'!$A:I,2,FALSE))</f>
        <v>RC</v>
      </c>
      <c r="E683" s="16" t="str">
        <f>IF(ISERROR(VLOOKUP('Salidas Pacientes'!$C683,'BD Pacientes'!$A:I,3,FALSE)),"",VLOOKUP('Salidas Pacientes'!$C683,'BD Pacientes'!$A:I,3,FALSE))</f>
        <v>ANTONELLA SALAZAR ROMAN</v>
      </c>
      <c r="F683" s="17" t="str">
        <f>IF(ISERROR(VLOOKUP('Salidas Pacientes'!$C683,'BD Pacientes'!$A:I,4,FALSE)),"",VLOOKUP('Salidas Pacientes'!$C683,'BD Pacientes'!$A:I,4,FALSE))</f>
        <v>F</v>
      </c>
      <c r="G683" s="95">
        <f>IF(ISERROR(VLOOKUP('Salidas Pacientes'!$C683,'BD Pacientes'!$A:I,5,FALSE)),"",VLOOKUP('Salidas Pacientes'!$C683,'BD Pacientes'!$A:I,5,FALSE))</f>
        <v>44336</v>
      </c>
      <c r="H683" s="95" t="str">
        <f t="shared" ca="1" si="0"/>
        <v>2 año, 3 mes</v>
      </c>
      <c r="I683" s="97" t="str">
        <f>IF(ISERROR(VLOOKUP('Salidas Pacientes'!$C683,'BD Pacientes'!$A:$I,6,FALSE)),"",VLOOKUP('Salidas Pacientes'!$C683,'BD Pacientes'!$A:$I,6,FALSE))</f>
        <v>CRA 2B1 # 46B-39</v>
      </c>
      <c r="J683" s="98">
        <f>IF(ISERROR(VLOOKUP('Salidas Pacientes'!$C683,'BD Pacientes'!$A:$I,7,FALSE)),"",VLOOKUP('Salidas Pacientes'!$C683,'BD Pacientes'!$A:$I,7,FALSE))</f>
        <v>1143957497</v>
      </c>
      <c r="K683" s="99" t="str">
        <f>IF(ISERROR(VLOOKUP('Salidas Pacientes'!$C683,'BD Pacientes'!$A:$I,8,FALSE)),"",VLOOKUP('Salidas Pacientes'!$C683,'BD Pacientes'!$A:$I,8,FALSE))</f>
        <v xml:space="preserve">MARILADY ROMAN </v>
      </c>
      <c r="L683" s="17">
        <f>IF(ISERROR(VLOOKUP('Salidas Pacientes'!$C683,'BD Pacientes'!$A:$I,9,FALSE)),"",VLOOKUP('Salidas Pacientes'!$C683,'BD Pacientes'!$A:$I,9,FALSE))</f>
        <v>3156507007</v>
      </c>
      <c r="M683" s="17" t="s">
        <v>54</v>
      </c>
      <c r="N683" s="16" t="str">
        <f>IF(ISERROR(VLOOKUP('Salidas Pacientes'!$M683,Inventario!$A$2:$M$21,2,FALSE)),"",VLOOKUP('Salidas Pacientes'!$M683,Inventario!$A$2:$M$21,2,FALSE))</f>
        <v>Prevenar</v>
      </c>
      <c r="O683" s="16" t="str">
        <f>IF(ISERROR(VLOOKUP('Salidas Pacientes'!$M683,Inventario!$A$2:$M$21,3,FALSE)),"",VLOOKUP('Salidas Pacientes'!$M683,Inventario!$A$2:$M$21,3,FALSE))</f>
        <v>Neumococo 13V</v>
      </c>
      <c r="P683" s="100" t="str">
        <f>IF(ISERROR(VLOOKUP('Salidas Pacientes'!$M683,Inventario!$A$2:$M$21,4,FALSE)),"",VLOOKUP('Salidas Pacientes'!$M683,Inventario!$A$2:$M$21,4,FALSE))</f>
        <v>Cobo Medical</v>
      </c>
      <c r="Q683" s="100" t="str">
        <f>IF(ISERROR(VLOOKUP('Salidas Pacientes'!$M683,Inventario!$A$2:$M$21,5,FALSE)),"",VLOOKUP('Salidas Pacientes'!$M683,Inventario!$A$2:$M$21,5,FALSE))</f>
        <v>Pfizer</v>
      </c>
      <c r="R683" s="17" t="str">
        <f>IF(ISERROR(VLOOKUP('Salidas Pacientes'!$M683,Inventario!$A$2:$M$21,6,FALSE)),"",VLOOKUP('Salidas Pacientes'!$M683,Inventario!$A$2:$M$21,6,FALSE))</f>
        <v>2156</v>
      </c>
      <c r="S683" s="101" t="s">
        <v>192</v>
      </c>
      <c r="T683" s="102">
        <f>IF(ISERROR(VLOOKUP('Salidas Pacientes'!$S683,Entradas!$H$1:$I$412,2,FALSE)),"",VLOOKUP('Salidas Pacientes'!$S683,Entradas!$H$1:$I$412,2,FALSE))</f>
        <v>45199</v>
      </c>
      <c r="U683" s="98"/>
      <c r="V683" s="98">
        <v>1</v>
      </c>
      <c r="W683" s="105"/>
    </row>
    <row r="684" spans="1:23" ht="15.75" hidden="1" customHeight="1" outlineLevel="1">
      <c r="A684" s="95">
        <v>44704</v>
      </c>
      <c r="B684" s="95" t="s">
        <v>276</v>
      </c>
      <c r="C684" s="98">
        <v>1232816176</v>
      </c>
      <c r="D684" s="17" t="str">
        <f>IF(ISERROR(VLOOKUP('Salidas Pacientes'!$C684,'BD Pacientes'!$A:I,2,FALSE)),"",VLOOKUP('Salidas Pacientes'!$C684,'BD Pacientes'!$A:I,2,FALSE))</f>
        <v>RC</v>
      </c>
      <c r="E684" s="16" t="str">
        <f>IF(ISERROR(VLOOKUP('Salidas Pacientes'!$C684,'BD Pacientes'!$A:I,3,FALSE)),"",VLOOKUP('Salidas Pacientes'!$C684,'BD Pacientes'!$A:I,3,FALSE))</f>
        <v>ANTONELLA SALAZAR ROMAN</v>
      </c>
      <c r="F684" s="17" t="str">
        <f>IF(ISERROR(VLOOKUP('Salidas Pacientes'!$C684,'BD Pacientes'!$A:I,4,FALSE)),"",VLOOKUP('Salidas Pacientes'!$C684,'BD Pacientes'!$A:I,4,FALSE))</f>
        <v>F</v>
      </c>
      <c r="G684" s="95">
        <f>IF(ISERROR(VLOOKUP('Salidas Pacientes'!$C684,'BD Pacientes'!$A:I,5,FALSE)),"",VLOOKUP('Salidas Pacientes'!$C684,'BD Pacientes'!$A:I,5,FALSE))</f>
        <v>44336</v>
      </c>
      <c r="H684" s="95" t="str">
        <f t="shared" ca="1" si="0"/>
        <v>2 año, 3 mes</v>
      </c>
      <c r="I684" s="97" t="str">
        <f>IF(ISERROR(VLOOKUP('Salidas Pacientes'!$C684,'BD Pacientes'!$A:$I,6,FALSE)),"",VLOOKUP('Salidas Pacientes'!$C684,'BD Pacientes'!$A:$I,6,FALSE))</f>
        <v>CRA 2B1 # 46B-39</v>
      </c>
      <c r="J684" s="98">
        <f>IF(ISERROR(VLOOKUP('Salidas Pacientes'!$C684,'BD Pacientes'!$A:$I,7,FALSE)),"",VLOOKUP('Salidas Pacientes'!$C684,'BD Pacientes'!$A:$I,7,FALSE))</f>
        <v>1143957497</v>
      </c>
      <c r="K684" s="99" t="str">
        <f>IF(ISERROR(VLOOKUP('Salidas Pacientes'!$C684,'BD Pacientes'!$A:$I,8,FALSE)),"",VLOOKUP('Salidas Pacientes'!$C684,'BD Pacientes'!$A:$I,8,FALSE))</f>
        <v xml:space="preserve">MARILADY ROMAN </v>
      </c>
      <c r="L684" s="17">
        <f>IF(ISERROR(VLOOKUP('Salidas Pacientes'!$C684,'BD Pacientes'!$A:$I,9,FALSE)),"",VLOOKUP('Salidas Pacientes'!$C684,'BD Pacientes'!$A:$I,9,FALSE))</f>
        <v>3156507007</v>
      </c>
      <c r="M684" s="17" t="s">
        <v>89</v>
      </c>
      <c r="N684" s="16" t="str">
        <f>IF(ISERROR(VLOOKUP('Salidas Pacientes'!$M684,Inventario!$A$2:$M$21,2,FALSE)),"",VLOOKUP('Salidas Pacientes'!$M684,Inventario!$A$2:$M$21,2,FALSE))</f>
        <v>Fluquadri</v>
      </c>
      <c r="O684" s="16" t="str">
        <f>IF(ISERROR(VLOOKUP('Salidas Pacientes'!$M684,Inventario!$A$2:$M$21,3,FALSE)),"",VLOOKUP('Salidas Pacientes'!$M684,Inventario!$A$2:$M$21,3,FALSE))</f>
        <v>Influenza</v>
      </c>
      <c r="P684" s="100" t="str">
        <f>IF(ISERROR(VLOOKUP('Salidas Pacientes'!$M684,Inventario!$A$2:$M$21,4,FALSE)),"",VLOOKUP('Salidas Pacientes'!$M684,Inventario!$A$2:$M$21,4,FALSE))</f>
        <v>IPS FARALLONES</v>
      </c>
      <c r="Q684" s="100" t="str">
        <f>IF(ISERROR(VLOOKUP('Salidas Pacientes'!$M684,Inventario!$A$2:$M$21,5,FALSE)),"",VLOOKUP('Salidas Pacientes'!$M684,Inventario!$A$2:$M$21,5,FALSE))</f>
        <v>Sanofi</v>
      </c>
      <c r="R684" s="17" t="str">
        <f>IF(ISERROR(VLOOKUP('Salidas Pacientes'!$M684,Inventario!$A$2:$M$21,6,FALSE)),"",VLOOKUP('Salidas Pacientes'!$M684,Inventario!$A$2:$M$21,6,FALSE))</f>
        <v>164992</v>
      </c>
      <c r="S684" s="101" t="s">
        <v>292</v>
      </c>
      <c r="T684" s="102" t="str">
        <f>IF(ISERROR(VLOOKUP('Salidas Pacientes'!$S684,Entradas!$H$1:$I$412,2,FALSE)),"",VLOOKUP('Salidas Pacientes'!$S684,Entradas!$H$1:$I$412,2,FALSE))</f>
        <v/>
      </c>
      <c r="U684" s="98"/>
      <c r="V684" s="98">
        <v>1</v>
      </c>
      <c r="W684" s="105"/>
    </row>
    <row r="685" spans="1:23" ht="15.75" hidden="1" customHeight="1" outlineLevel="1">
      <c r="A685" s="95">
        <v>44704</v>
      </c>
      <c r="B685" s="95" t="s">
        <v>276</v>
      </c>
      <c r="C685" s="98">
        <v>1232816176</v>
      </c>
      <c r="D685" s="17" t="str">
        <f>IF(ISERROR(VLOOKUP('Salidas Pacientes'!$C685,'BD Pacientes'!$A:I,2,FALSE)),"",VLOOKUP('Salidas Pacientes'!$C685,'BD Pacientes'!$A:I,2,FALSE))</f>
        <v>RC</v>
      </c>
      <c r="E685" s="16" t="str">
        <f>IF(ISERROR(VLOOKUP('Salidas Pacientes'!$C685,'BD Pacientes'!$A:I,3,FALSE)),"",VLOOKUP('Salidas Pacientes'!$C685,'BD Pacientes'!$A:I,3,FALSE))</f>
        <v>ANTONELLA SALAZAR ROMAN</v>
      </c>
      <c r="F685" s="17" t="str">
        <f>IF(ISERROR(VLOOKUP('Salidas Pacientes'!$C685,'BD Pacientes'!$A:I,4,FALSE)),"",VLOOKUP('Salidas Pacientes'!$C685,'BD Pacientes'!$A:I,4,FALSE))</f>
        <v>F</v>
      </c>
      <c r="G685" s="95">
        <f>IF(ISERROR(VLOOKUP('Salidas Pacientes'!$C685,'BD Pacientes'!$A:I,5,FALSE)),"",VLOOKUP('Salidas Pacientes'!$C685,'BD Pacientes'!$A:I,5,FALSE))</f>
        <v>44336</v>
      </c>
      <c r="H685" s="95" t="str">
        <f t="shared" ca="1" si="0"/>
        <v>2 año, 3 mes</v>
      </c>
      <c r="I685" s="97" t="str">
        <f>IF(ISERROR(VLOOKUP('Salidas Pacientes'!$C685,'BD Pacientes'!$A:$I,6,FALSE)),"",VLOOKUP('Salidas Pacientes'!$C685,'BD Pacientes'!$A:$I,6,FALSE))</f>
        <v>CRA 2B1 # 46B-39</v>
      </c>
      <c r="J685" s="98">
        <f>IF(ISERROR(VLOOKUP('Salidas Pacientes'!$C685,'BD Pacientes'!$A:$I,7,FALSE)),"",VLOOKUP('Salidas Pacientes'!$C685,'BD Pacientes'!$A:$I,7,FALSE))</f>
        <v>1143957497</v>
      </c>
      <c r="K685" s="99" t="str">
        <f>IF(ISERROR(VLOOKUP('Salidas Pacientes'!$C685,'BD Pacientes'!$A:$I,8,FALSE)),"",VLOOKUP('Salidas Pacientes'!$C685,'BD Pacientes'!$A:$I,8,FALSE))</f>
        <v xml:space="preserve">MARILADY ROMAN </v>
      </c>
      <c r="L685" s="17">
        <f>IF(ISERROR(VLOOKUP('Salidas Pacientes'!$C685,'BD Pacientes'!$A:$I,9,FALSE)),"",VLOOKUP('Salidas Pacientes'!$C685,'BD Pacientes'!$A:$I,9,FALSE))</f>
        <v>3156507007</v>
      </c>
      <c r="M685" s="17" t="s">
        <v>58</v>
      </c>
      <c r="N685" s="16" t="str">
        <f>IF(ISERROR(VLOOKUP('Salidas Pacientes'!$M685,Inventario!$A$2:$M$21,2,FALSE)),"",VLOOKUP('Salidas Pacientes'!$M685,Inventario!$A$2:$M$21,2,FALSE))</f>
        <v>Proquad</v>
      </c>
      <c r="O685" s="16" t="str">
        <f>IF(ISERROR(VLOOKUP('Salidas Pacientes'!$M685,Inventario!$A$2:$M$21,3,FALSE)),"",VLOOKUP('Salidas Pacientes'!$M685,Inventario!$A$2:$M$21,3,FALSE))</f>
        <v>Sarampion + Rubeola + parotiditis + varicela</v>
      </c>
      <c r="P685" s="100" t="str">
        <f>IF(ISERROR(VLOOKUP('Salidas Pacientes'!$M685,Inventario!$A$2:$M$21,4,FALSE)),"",VLOOKUP('Salidas Pacientes'!$M685,Inventario!$A$2:$M$21,4,FALSE))</f>
        <v>IPS FARALLONES</v>
      </c>
      <c r="Q685" s="100" t="str">
        <f>IF(ISERROR(VLOOKUP('Salidas Pacientes'!$M685,Inventario!$A$2:$M$21,5,FALSE)),"",VLOOKUP('Salidas Pacientes'!$M685,Inventario!$A$2:$M$21,5,FALSE))</f>
        <v>Merck</v>
      </c>
      <c r="R685" s="17" t="str">
        <f>IF(ISERROR(VLOOKUP('Salidas Pacientes'!$M685,Inventario!$A$2:$M$21,6,FALSE)),"",VLOOKUP('Salidas Pacientes'!$M685,Inventario!$A$2:$M$21,6,FALSE))</f>
        <v>4200</v>
      </c>
      <c r="S685" s="101" t="s">
        <v>190</v>
      </c>
      <c r="T685" s="102">
        <f>IF(ISERROR(VLOOKUP('Salidas Pacientes'!$S685,Entradas!$H$1:$I$412,2,FALSE)),"",VLOOKUP('Salidas Pacientes'!$S685,Entradas!$H$1:$I$412,2,FALSE))</f>
        <v>44957</v>
      </c>
      <c r="U685" s="98"/>
      <c r="V685" s="98">
        <v>1</v>
      </c>
      <c r="W685" s="105"/>
    </row>
    <row r="686" spans="1:23" ht="15.75" hidden="1" customHeight="1" outlineLevel="1">
      <c r="A686" s="95">
        <v>44704</v>
      </c>
      <c r="B686" s="95" t="s">
        <v>276</v>
      </c>
      <c r="C686" s="98">
        <v>1232816176</v>
      </c>
      <c r="D686" s="17" t="str">
        <f>IF(ISERROR(VLOOKUP('Salidas Pacientes'!$C686,'BD Pacientes'!$A:I,2,FALSE)),"",VLOOKUP('Salidas Pacientes'!$C686,'BD Pacientes'!$A:I,2,FALSE))</f>
        <v>RC</v>
      </c>
      <c r="E686" s="16" t="str">
        <f>IF(ISERROR(VLOOKUP('Salidas Pacientes'!$C686,'BD Pacientes'!$A:I,3,FALSE)),"",VLOOKUP('Salidas Pacientes'!$C686,'BD Pacientes'!$A:I,3,FALSE))</f>
        <v>ANTONELLA SALAZAR ROMAN</v>
      </c>
      <c r="F686" s="17" t="str">
        <f>IF(ISERROR(VLOOKUP('Salidas Pacientes'!$C686,'BD Pacientes'!$A:I,4,FALSE)),"",VLOOKUP('Salidas Pacientes'!$C686,'BD Pacientes'!$A:I,4,FALSE))</f>
        <v>F</v>
      </c>
      <c r="G686" s="95">
        <f>IF(ISERROR(VLOOKUP('Salidas Pacientes'!$C686,'BD Pacientes'!$A:I,5,FALSE)),"",VLOOKUP('Salidas Pacientes'!$C686,'BD Pacientes'!$A:I,5,FALSE))</f>
        <v>44336</v>
      </c>
      <c r="H686" s="95" t="str">
        <f t="shared" ca="1" si="0"/>
        <v>2 año, 3 mes</v>
      </c>
      <c r="I686" s="97" t="str">
        <f>IF(ISERROR(VLOOKUP('Salidas Pacientes'!$C686,'BD Pacientes'!$A:$I,6,FALSE)),"",VLOOKUP('Salidas Pacientes'!$C686,'BD Pacientes'!$A:$I,6,FALSE))</f>
        <v>CRA 2B1 # 46B-39</v>
      </c>
      <c r="J686" s="98">
        <f>IF(ISERROR(VLOOKUP('Salidas Pacientes'!$C686,'BD Pacientes'!$A:$I,7,FALSE)),"",VLOOKUP('Salidas Pacientes'!$C686,'BD Pacientes'!$A:$I,7,FALSE))</f>
        <v>1143957497</v>
      </c>
      <c r="K686" s="99" t="str">
        <f>IF(ISERROR(VLOOKUP('Salidas Pacientes'!$C686,'BD Pacientes'!$A:$I,8,FALSE)),"",VLOOKUP('Salidas Pacientes'!$C686,'BD Pacientes'!$A:$I,8,FALSE))</f>
        <v xml:space="preserve">MARILADY ROMAN </v>
      </c>
      <c r="L686" s="17">
        <f>IF(ISERROR(VLOOKUP('Salidas Pacientes'!$C686,'BD Pacientes'!$A:$I,9,FALSE)),"",VLOOKUP('Salidas Pacientes'!$C686,'BD Pacientes'!$A:$I,9,FALSE))</f>
        <v>3156507007</v>
      </c>
      <c r="M686" s="17" t="s">
        <v>85</v>
      </c>
      <c r="N686" s="16" t="str">
        <f>IF(ISERROR(VLOOKUP('Salidas Pacientes'!$M686,Inventario!$A$2:$M$21,2,FALSE)),"",VLOOKUP('Salidas Pacientes'!$M686,Inventario!$A$2:$M$21,2,FALSE))</f>
        <v xml:space="preserve">Avaxim 80 </v>
      </c>
      <c r="O686" s="16" t="str">
        <f>IF(ISERROR(VLOOKUP('Salidas Pacientes'!$M686,Inventario!$A$2:$M$21,3,FALSE)),"",VLOOKUP('Salidas Pacientes'!$M686,Inventario!$A$2:$M$21,3,FALSE))</f>
        <v>Hepatitis A niño</v>
      </c>
      <c r="P686" s="100" t="str">
        <f>IF(ISERROR(VLOOKUP('Salidas Pacientes'!$M686,Inventario!$A$2:$M$21,4,FALSE)),"",VLOOKUP('Salidas Pacientes'!$M686,Inventario!$A$2:$M$21,4,FALSE))</f>
        <v>IPS FARALLONES</v>
      </c>
      <c r="Q686" s="100" t="str">
        <f>IF(ISERROR(VLOOKUP('Salidas Pacientes'!$M686,Inventario!$A$2:$M$21,5,FALSE)),"",VLOOKUP('Salidas Pacientes'!$M686,Inventario!$A$2:$M$21,5,FALSE))</f>
        <v>Sanofi</v>
      </c>
      <c r="R686" s="17" t="str">
        <f>IF(ISERROR(VLOOKUP('Salidas Pacientes'!$M686,Inventario!$A$2:$M$21,6,FALSE)),"",VLOOKUP('Salidas Pacientes'!$M686,Inventario!$A$2:$M$21,6,FALSE))</f>
        <v>2500</v>
      </c>
      <c r="S686" s="101" t="s">
        <v>183</v>
      </c>
      <c r="T686" s="102">
        <f>IF(ISERROR(VLOOKUP('Salidas Pacientes'!$S686,Entradas!$H$1:$I$412,2,FALSE)),"",VLOOKUP('Salidas Pacientes'!$S686,Entradas!$H$1:$I$412,2,FALSE))</f>
        <v>44957</v>
      </c>
      <c r="U686" s="98"/>
      <c r="V686" s="98">
        <v>1</v>
      </c>
      <c r="W686" s="105"/>
    </row>
    <row r="687" spans="1:23" ht="15.75" hidden="1" customHeight="1" outlineLevel="1">
      <c r="A687" s="95">
        <v>44704</v>
      </c>
      <c r="B687" s="95" t="s">
        <v>276</v>
      </c>
      <c r="C687" s="98">
        <v>1232816176</v>
      </c>
      <c r="D687" s="17" t="str">
        <f>IF(ISERROR(VLOOKUP('Salidas Pacientes'!$C687,'BD Pacientes'!$A:I,2,FALSE)),"",VLOOKUP('Salidas Pacientes'!$C687,'BD Pacientes'!$A:I,2,FALSE))</f>
        <v>RC</v>
      </c>
      <c r="E687" s="16" t="str">
        <f>IF(ISERROR(VLOOKUP('Salidas Pacientes'!$C687,'BD Pacientes'!$A:I,3,FALSE)),"",VLOOKUP('Salidas Pacientes'!$C687,'BD Pacientes'!$A:I,3,FALSE))</f>
        <v>ANTONELLA SALAZAR ROMAN</v>
      </c>
      <c r="F687" s="17" t="str">
        <f>IF(ISERROR(VLOOKUP('Salidas Pacientes'!$C687,'BD Pacientes'!$A:I,4,FALSE)),"",VLOOKUP('Salidas Pacientes'!$C687,'BD Pacientes'!$A:I,4,FALSE))</f>
        <v>F</v>
      </c>
      <c r="G687" s="95">
        <f>IF(ISERROR(VLOOKUP('Salidas Pacientes'!$C687,'BD Pacientes'!$A:I,5,FALSE)),"",VLOOKUP('Salidas Pacientes'!$C687,'BD Pacientes'!$A:I,5,FALSE))</f>
        <v>44336</v>
      </c>
      <c r="H687" s="95" t="str">
        <f t="shared" ca="1" si="0"/>
        <v>2 año, 3 mes</v>
      </c>
      <c r="I687" s="97" t="str">
        <f>IF(ISERROR(VLOOKUP('Salidas Pacientes'!$C687,'BD Pacientes'!$A:$I,6,FALSE)),"",VLOOKUP('Salidas Pacientes'!$C687,'BD Pacientes'!$A:$I,6,FALSE))</f>
        <v>CRA 2B1 # 46B-39</v>
      </c>
      <c r="J687" s="98">
        <f>IF(ISERROR(VLOOKUP('Salidas Pacientes'!$C687,'BD Pacientes'!$A:$I,7,FALSE)),"",VLOOKUP('Salidas Pacientes'!$C687,'BD Pacientes'!$A:$I,7,FALSE))</f>
        <v>1143957497</v>
      </c>
      <c r="K687" s="99" t="str">
        <f>IF(ISERROR(VLOOKUP('Salidas Pacientes'!$C687,'BD Pacientes'!$A:$I,8,FALSE)),"",VLOOKUP('Salidas Pacientes'!$C687,'BD Pacientes'!$A:$I,8,FALSE))</f>
        <v xml:space="preserve">MARILADY ROMAN </v>
      </c>
      <c r="L687" s="17">
        <f>IF(ISERROR(VLOOKUP('Salidas Pacientes'!$C687,'BD Pacientes'!$A:$I,9,FALSE)),"",VLOOKUP('Salidas Pacientes'!$C687,'BD Pacientes'!$A:$I,9,FALSE))</f>
        <v>3156507007</v>
      </c>
      <c r="M687" s="17" t="s">
        <v>54</v>
      </c>
      <c r="N687" s="16" t="str">
        <f>IF(ISERROR(VLOOKUP('Salidas Pacientes'!$M687,Inventario!$A$2:$M$21,2,FALSE)),"",VLOOKUP('Salidas Pacientes'!$M687,Inventario!$A$2:$M$21,2,FALSE))</f>
        <v>Prevenar</v>
      </c>
      <c r="O687" s="16" t="str">
        <f>IF(ISERROR(VLOOKUP('Salidas Pacientes'!$M687,Inventario!$A$2:$M$21,3,FALSE)),"",VLOOKUP('Salidas Pacientes'!$M687,Inventario!$A$2:$M$21,3,FALSE))</f>
        <v>Neumococo 13V</v>
      </c>
      <c r="P687" s="100" t="str">
        <f>IF(ISERROR(VLOOKUP('Salidas Pacientes'!$M687,Inventario!$A$2:$M$21,4,FALSE)),"",VLOOKUP('Salidas Pacientes'!$M687,Inventario!$A$2:$M$21,4,FALSE))</f>
        <v>Cobo Medical</v>
      </c>
      <c r="Q687" s="100" t="str">
        <f>IF(ISERROR(VLOOKUP('Salidas Pacientes'!$M687,Inventario!$A$2:$M$21,5,FALSE)),"",VLOOKUP('Salidas Pacientes'!$M687,Inventario!$A$2:$M$21,5,FALSE))</f>
        <v>Pfizer</v>
      </c>
      <c r="R687" s="17" t="str">
        <f>IF(ISERROR(VLOOKUP('Salidas Pacientes'!$M687,Inventario!$A$2:$M$21,6,FALSE)),"",VLOOKUP('Salidas Pacientes'!$M687,Inventario!$A$2:$M$21,6,FALSE))</f>
        <v>2156</v>
      </c>
      <c r="S687" s="101" t="s">
        <v>192</v>
      </c>
      <c r="T687" s="102">
        <f>IF(ISERROR(VLOOKUP('Salidas Pacientes'!$S687,Entradas!$H$1:$I$412,2,FALSE)),"",VLOOKUP('Salidas Pacientes'!$S687,Entradas!$H$1:$I$412,2,FALSE))</f>
        <v>45199</v>
      </c>
      <c r="U687" s="98"/>
      <c r="V687" s="98">
        <v>1</v>
      </c>
      <c r="W687" s="105"/>
    </row>
    <row r="688" spans="1:23" ht="15.75" hidden="1" customHeight="1" outlineLevel="1">
      <c r="A688" s="95">
        <v>44704</v>
      </c>
      <c r="B688" s="95" t="s">
        <v>276</v>
      </c>
      <c r="C688" s="98">
        <v>1232816176</v>
      </c>
      <c r="D688" s="17" t="str">
        <f>IF(ISERROR(VLOOKUP('Salidas Pacientes'!$C688,'BD Pacientes'!$A:I,2,FALSE)),"",VLOOKUP('Salidas Pacientes'!$C688,'BD Pacientes'!$A:I,2,FALSE))</f>
        <v>RC</v>
      </c>
      <c r="E688" s="16" t="str">
        <f>IF(ISERROR(VLOOKUP('Salidas Pacientes'!$C688,'BD Pacientes'!$A:I,3,FALSE)),"",VLOOKUP('Salidas Pacientes'!$C688,'BD Pacientes'!$A:I,3,FALSE))</f>
        <v>ANTONELLA SALAZAR ROMAN</v>
      </c>
      <c r="F688" s="17" t="str">
        <f>IF(ISERROR(VLOOKUP('Salidas Pacientes'!$C688,'BD Pacientes'!$A:I,4,FALSE)),"",VLOOKUP('Salidas Pacientes'!$C688,'BD Pacientes'!$A:I,4,FALSE))</f>
        <v>F</v>
      </c>
      <c r="G688" s="95">
        <f>IF(ISERROR(VLOOKUP('Salidas Pacientes'!$C688,'BD Pacientes'!$A:I,5,FALSE)),"",VLOOKUP('Salidas Pacientes'!$C688,'BD Pacientes'!$A:I,5,FALSE))</f>
        <v>44336</v>
      </c>
      <c r="H688" s="95" t="str">
        <f t="shared" ca="1" si="0"/>
        <v>2 año, 3 mes</v>
      </c>
      <c r="I688" s="97" t="str">
        <f>IF(ISERROR(VLOOKUP('Salidas Pacientes'!$C688,'BD Pacientes'!$A:$I,6,FALSE)),"",VLOOKUP('Salidas Pacientes'!$C688,'BD Pacientes'!$A:$I,6,FALSE))</f>
        <v>CRA 2B1 # 46B-39</v>
      </c>
      <c r="J688" s="98">
        <f>IF(ISERROR(VLOOKUP('Salidas Pacientes'!$C688,'BD Pacientes'!$A:$I,7,FALSE)),"",VLOOKUP('Salidas Pacientes'!$C688,'BD Pacientes'!$A:$I,7,FALSE))</f>
        <v>1143957497</v>
      </c>
      <c r="K688" s="99" t="str">
        <f>IF(ISERROR(VLOOKUP('Salidas Pacientes'!$C688,'BD Pacientes'!$A:$I,8,FALSE)),"",VLOOKUP('Salidas Pacientes'!$C688,'BD Pacientes'!$A:$I,8,FALSE))</f>
        <v xml:space="preserve">MARILADY ROMAN </v>
      </c>
      <c r="L688" s="17">
        <f>IF(ISERROR(VLOOKUP('Salidas Pacientes'!$C688,'BD Pacientes'!$A:$I,9,FALSE)),"",VLOOKUP('Salidas Pacientes'!$C688,'BD Pacientes'!$A:$I,9,FALSE))</f>
        <v>3156507007</v>
      </c>
      <c r="M688" s="17" t="s">
        <v>89</v>
      </c>
      <c r="N688" s="16" t="str">
        <f>IF(ISERROR(VLOOKUP('Salidas Pacientes'!$M688,Inventario!$A$2:$M$21,2,FALSE)),"",VLOOKUP('Salidas Pacientes'!$M688,Inventario!$A$2:$M$21,2,FALSE))</f>
        <v>Fluquadri</v>
      </c>
      <c r="O688" s="16" t="str">
        <f>IF(ISERROR(VLOOKUP('Salidas Pacientes'!$M688,Inventario!$A$2:$M$21,3,FALSE)),"",VLOOKUP('Salidas Pacientes'!$M688,Inventario!$A$2:$M$21,3,FALSE))</f>
        <v>Influenza</v>
      </c>
      <c r="P688" s="100" t="str">
        <f>IF(ISERROR(VLOOKUP('Salidas Pacientes'!$M688,Inventario!$A$2:$M$21,4,FALSE)),"",VLOOKUP('Salidas Pacientes'!$M688,Inventario!$A$2:$M$21,4,FALSE))</f>
        <v>IPS FARALLONES</v>
      </c>
      <c r="Q688" s="100" t="str">
        <f>IF(ISERROR(VLOOKUP('Salidas Pacientes'!$M688,Inventario!$A$2:$M$21,5,FALSE)),"",VLOOKUP('Salidas Pacientes'!$M688,Inventario!$A$2:$M$21,5,FALSE))</f>
        <v>Sanofi</v>
      </c>
      <c r="R688" s="17" t="str">
        <f>IF(ISERROR(VLOOKUP('Salidas Pacientes'!$M688,Inventario!$A$2:$M$21,6,FALSE)),"",VLOOKUP('Salidas Pacientes'!$M688,Inventario!$A$2:$M$21,6,FALSE))</f>
        <v>164992</v>
      </c>
      <c r="S688" s="101" t="s">
        <v>292</v>
      </c>
      <c r="T688" s="102" t="str">
        <f>IF(ISERROR(VLOOKUP('Salidas Pacientes'!$S688,Entradas!$H$1:$I$412,2,FALSE)),"",VLOOKUP('Salidas Pacientes'!$S688,Entradas!$H$1:$I$412,2,FALSE))</f>
        <v/>
      </c>
      <c r="U688" s="98"/>
      <c r="V688" s="98">
        <v>1</v>
      </c>
      <c r="W688" s="105"/>
    </row>
    <row r="689" spans="1:23" ht="15.75" hidden="1" customHeight="1" outlineLevel="1">
      <c r="A689" s="95">
        <v>44705</v>
      </c>
      <c r="B689" s="95" t="s">
        <v>276</v>
      </c>
      <c r="C689" s="98">
        <v>1232817944</v>
      </c>
      <c r="D689" s="17" t="str">
        <f>IF(ISERROR(VLOOKUP('Salidas Pacientes'!$C689,'BD Pacientes'!$A:I,2,FALSE)),"",VLOOKUP('Salidas Pacientes'!$C689,'BD Pacientes'!$A:I,2,FALSE))</f>
        <v>RC</v>
      </c>
      <c r="E689" s="16" t="str">
        <f>IF(ISERROR(VLOOKUP('Salidas Pacientes'!$C689,'BD Pacientes'!$A:I,3,FALSE)),"",VLOOKUP('Salidas Pacientes'!$C689,'BD Pacientes'!$A:I,3,FALSE))</f>
        <v>MARIANGEL ZULUAGA SERNA</v>
      </c>
      <c r="F689" s="17" t="str">
        <f>IF(ISERROR(VLOOKUP('Salidas Pacientes'!$C689,'BD Pacientes'!$A:I,4,FALSE)),"",VLOOKUP('Salidas Pacientes'!$C689,'BD Pacientes'!$A:I,4,FALSE))</f>
        <v>F</v>
      </c>
      <c r="G689" s="95">
        <f>IF(ISERROR(VLOOKUP('Salidas Pacientes'!$C689,'BD Pacientes'!$A:I,5,FALSE)),"",VLOOKUP('Salidas Pacientes'!$C689,'BD Pacientes'!$A:I,5,FALSE))</f>
        <v>0</v>
      </c>
      <c r="H689" s="95" t="str">
        <f t="shared" ca="1" si="0"/>
        <v>123 año, 7 mes</v>
      </c>
      <c r="I689" s="97" t="str">
        <f>IF(ISERROR(VLOOKUP('Salidas Pacientes'!$C689,'BD Pacientes'!$A:$I,6,FALSE)),"",VLOOKUP('Salidas Pacientes'!$C689,'BD Pacientes'!$A:$I,6,FALSE))</f>
        <v>CRA 65 # 15-10</v>
      </c>
      <c r="J689" s="98">
        <f>IF(ISERROR(VLOOKUP('Salidas Pacientes'!$C689,'BD Pacientes'!$A:$I,7,FALSE)),"",VLOOKUP('Salidas Pacientes'!$C689,'BD Pacientes'!$A:$I,7,FALSE))</f>
        <v>0</v>
      </c>
      <c r="K689" s="99">
        <f>IF(ISERROR(VLOOKUP('Salidas Pacientes'!$C689,'BD Pacientes'!$A:$I,8,FALSE)),"",VLOOKUP('Salidas Pacientes'!$C689,'BD Pacientes'!$A:$I,8,FALSE))</f>
        <v>0</v>
      </c>
      <c r="L689" s="17">
        <f>IF(ISERROR(VLOOKUP('Salidas Pacientes'!$C689,'BD Pacientes'!$A:$I,9,FALSE)),"",VLOOKUP('Salidas Pacientes'!$C689,'BD Pacientes'!$A:$I,9,FALSE))</f>
        <v>0</v>
      </c>
      <c r="M689" s="17" t="s">
        <v>47</v>
      </c>
      <c r="N689" s="16" t="str">
        <f>IF(ISERROR(VLOOKUP('Salidas Pacientes'!$M689,Inventario!$A$2:$M$21,2,FALSE)),"",VLOOKUP('Salidas Pacientes'!$M689,Inventario!$A$2:$M$21,2,FALSE))</f>
        <v>Nimenrix</v>
      </c>
      <c r="O689" s="16" t="str">
        <f>IF(ISERROR(VLOOKUP('Salidas Pacientes'!$M689,Inventario!$A$2:$M$21,3,FALSE)),"",VLOOKUP('Salidas Pacientes'!$M689,Inventario!$A$2:$M$21,3,FALSE))</f>
        <v>Meningococo</v>
      </c>
      <c r="P689" s="100" t="str">
        <f>IF(ISERROR(VLOOKUP('Salidas Pacientes'!$M689,Inventario!$A$2:$M$21,4,FALSE)),"",VLOOKUP('Salidas Pacientes'!$M689,Inventario!$A$2:$M$21,4,FALSE))</f>
        <v>Cobo Medical</v>
      </c>
      <c r="Q689" s="100" t="str">
        <f>IF(ISERROR(VLOOKUP('Salidas Pacientes'!$M689,Inventario!$A$2:$M$21,5,FALSE)),"",VLOOKUP('Salidas Pacientes'!$M689,Inventario!$A$2:$M$21,5,FALSE))</f>
        <v>Pfizer</v>
      </c>
      <c r="R689" s="17" t="str">
        <f>IF(ISERROR(VLOOKUP('Salidas Pacientes'!$M689,Inventario!$A$2:$M$21,6,FALSE)),"",VLOOKUP('Salidas Pacientes'!$M689,Inventario!$A$2:$M$21,6,FALSE))</f>
        <v>3904</v>
      </c>
      <c r="S689" s="101" t="s">
        <v>173</v>
      </c>
      <c r="T689" s="102">
        <f>IF(ISERROR(VLOOKUP('Salidas Pacientes'!$S689,Entradas!$H$1:$I$412,2,FALSE)),"",VLOOKUP('Salidas Pacientes'!$S689,Entradas!$H$1:$I$412,2,FALSE))</f>
        <v>45077</v>
      </c>
      <c r="U689" s="98"/>
      <c r="V689" s="98">
        <v>1</v>
      </c>
      <c r="W689" s="105"/>
    </row>
    <row r="690" spans="1:23" ht="15.75" hidden="1" customHeight="1" outlineLevel="1">
      <c r="A690" s="95">
        <v>44705</v>
      </c>
      <c r="B690" s="95" t="s">
        <v>276</v>
      </c>
      <c r="C690" s="98">
        <v>1232817944</v>
      </c>
      <c r="D690" s="17" t="str">
        <f>IF(ISERROR(VLOOKUP('Salidas Pacientes'!$C690,'BD Pacientes'!$A:I,2,FALSE)),"",VLOOKUP('Salidas Pacientes'!$C690,'BD Pacientes'!$A:I,2,FALSE))</f>
        <v>RC</v>
      </c>
      <c r="E690" s="16" t="str">
        <f>IF(ISERROR(VLOOKUP('Salidas Pacientes'!$C690,'BD Pacientes'!$A:I,3,FALSE)),"",VLOOKUP('Salidas Pacientes'!$C690,'BD Pacientes'!$A:I,3,FALSE))</f>
        <v>MARIANGEL ZULUAGA SERNA</v>
      </c>
      <c r="F690" s="17" t="str">
        <f>IF(ISERROR(VLOOKUP('Salidas Pacientes'!$C690,'BD Pacientes'!$A:I,4,FALSE)),"",VLOOKUP('Salidas Pacientes'!$C690,'BD Pacientes'!$A:I,4,FALSE))</f>
        <v>F</v>
      </c>
      <c r="G690" s="95">
        <f>IF(ISERROR(VLOOKUP('Salidas Pacientes'!$C690,'BD Pacientes'!$A:I,5,FALSE)),"",VLOOKUP('Salidas Pacientes'!$C690,'BD Pacientes'!$A:I,5,FALSE))</f>
        <v>0</v>
      </c>
      <c r="H690" s="95" t="str">
        <f t="shared" ca="1" si="0"/>
        <v>123 año, 7 mes</v>
      </c>
      <c r="I690" s="97" t="str">
        <f>IF(ISERROR(VLOOKUP('Salidas Pacientes'!$C690,'BD Pacientes'!$A:$I,6,FALSE)),"",VLOOKUP('Salidas Pacientes'!$C690,'BD Pacientes'!$A:$I,6,FALSE))</f>
        <v>CRA 65 # 15-10</v>
      </c>
      <c r="J690" s="98">
        <f>IF(ISERROR(VLOOKUP('Salidas Pacientes'!$C690,'BD Pacientes'!$A:$I,7,FALSE)),"",VLOOKUP('Salidas Pacientes'!$C690,'BD Pacientes'!$A:$I,7,FALSE))</f>
        <v>0</v>
      </c>
      <c r="K690" s="99">
        <f>IF(ISERROR(VLOOKUP('Salidas Pacientes'!$C690,'BD Pacientes'!$A:$I,8,FALSE)),"",VLOOKUP('Salidas Pacientes'!$C690,'BD Pacientes'!$A:$I,8,FALSE))</f>
        <v>0</v>
      </c>
      <c r="L690" s="17">
        <f>IF(ISERROR(VLOOKUP('Salidas Pacientes'!$C690,'BD Pacientes'!$A:$I,9,FALSE)),"",VLOOKUP('Salidas Pacientes'!$C690,'BD Pacientes'!$A:$I,9,FALSE))</f>
        <v>0</v>
      </c>
      <c r="M690" s="17" t="s">
        <v>89</v>
      </c>
      <c r="N690" s="16" t="str">
        <f>IF(ISERROR(VLOOKUP('Salidas Pacientes'!$M690,Inventario!$A$2:$M$21,2,FALSE)),"",VLOOKUP('Salidas Pacientes'!$M690,Inventario!$A$2:$M$21,2,FALSE))</f>
        <v>Fluquadri</v>
      </c>
      <c r="O690" s="16" t="str">
        <f>IF(ISERROR(VLOOKUP('Salidas Pacientes'!$M690,Inventario!$A$2:$M$21,3,FALSE)),"",VLOOKUP('Salidas Pacientes'!$M690,Inventario!$A$2:$M$21,3,FALSE))</f>
        <v>Influenza</v>
      </c>
      <c r="P690" s="100" t="str">
        <f>IF(ISERROR(VLOOKUP('Salidas Pacientes'!$M690,Inventario!$A$2:$M$21,4,FALSE)),"",VLOOKUP('Salidas Pacientes'!$M690,Inventario!$A$2:$M$21,4,FALSE))</f>
        <v>IPS FARALLONES</v>
      </c>
      <c r="Q690" s="100" t="str">
        <f>IF(ISERROR(VLOOKUP('Salidas Pacientes'!$M690,Inventario!$A$2:$M$21,5,FALSE)),"",VLOOKUP('Salidas Pacientes'!$M690,Inventario!$A$2:$M$21,5,FALSE))</f>
        <v>Sanofi</v>
      </c>
      <c r="R690" s="17" t="str">
        <f>IF(ISERROR(VLOOKUP('Salidas Pacientes'!$M690,Inventario!$A$2:$M$21,6,FALSE)),"",VLOOKUP('Salidas Pacientes'!$M690,Inventario!$A$2:$M$21,6,FALSE))</f>
        <v>164992</v>
      </c>
      <c r="S690" s="101" t="s">
        <v>292</v>
      </c>
      <c r="T690" s="102" t="str">
        <f>IF(ISERROR(VLOOKUP('Salidas Pacientes'!$S690,Entradas!$H$1:$I$412,2,FALSE)),"",VLOOKUP('Salidas Pacientes'!$S690,Entradas!$H$1:$I$412,2,FALSE))</f>
        <v/>
      </c>
      <c r="U690" s="98"/>
      <c r="V690" s="98">
        <v>1</v>
      </c>
      <c r="W690" s="105"/>
    </row>
    <row r="691" spans="1:23" ht="15.75" hidden="1" customHeight="1" outlineLevel="1">
      <c r="A691" s="95">
        <v>44705</v>
      </c>
      <c r="B691" s="95" t="s">
        <v>276</v>
      </c>
      <c r="C691" s="98">
        <v>1232817944</v>
      </c>
      <c r="D691" s="17" t="str">
        <f>IF(ISERROR(VLOOKUP('Salidas Pacientes'!$C691,'BD Pacientes'!$A:I,2,FALSE)),"",VLOOKUP('Salidas Pacientes'!$C691,'BD Pacientes'!$A:I,2,FALSE))</f>
        <v>RC</v>
      </c>
      <c r="E691" s="16" t="str">
        <f>IF(ISERROR(VLOOKUP('Salidas Pacientes'!$C691,'BD Pacientes'!$A:I,3,FALSE)),"",VLOOKUP('Salidas Pacientes'!$C691,'BD Pacientes'!$A:I,3,FALSE))</f>
        <v>MARIANGEL ZULUAGA SERNA</v>
      </c>
      <c r="F691" s="17" t="str">
        <f>IF(ISERROR(VLOOKUP('Salidas Pacientes'!$C691,'BD Pacientes'!$A:I,4,FALSE)),"",VLOOKUP('Salidas Pacientes'!$C691,'BD Pacientes'!$A:I,4,FALSE))</f>
        <v>F</v>
      </c>
      <c r="G691" s="95">
        <f>IF(ISERROR(VLOOKUP('Salidas Pacientes'!$C691,'BD Pacientes'!$A:I,5,FALSE)),"",VLOOKUP('Salidas Pacientes'!$C691,'BD Pacientes'!$A:I,5,FALSE))</f>
        <v>0</v>
      </c>
      <c r="H691" s="95" t="str">
        <f t="shared" ca="1" si="0"/>
        <v>123 año, 7 mes</v>
      </c>
      <c r="I691" s="97" t="str">
        <f>IF(ISERROR(VLOOKUP('Salidas Pacientes'!$C691,'BD Pacientes'!$A:$I,6,FALSE)),"",VLOOKUP('Salidas Pacientes'!$C691,'BD Pacientes'!$A:$I,6,FALSE))</f>
        <v>CRA 65 # 15-10</v>
      </c>
      <c r="J691" s="98">
        <f>IF(ISERROR(VLOOKUP('Salidas Pacientes'!$C691,'BD Pacientes'!$A:$I,7,FALSE)),"",VLOOKUP('Salidas Pacientes'!$C691,'BD Pacientes'!$A:$I,7,FALSE))</f>
        <v>0</v>
      </c>
      <c r="K691" s="99">
        <f>IF(ISERROR(VLOOKUP('Salidas Pacientes'!$C691,'BD Pacientes'!$A:$I,8,FALSE)),"",VLOOKUP('Salidas Pacientes'!$C691,'BD Pacientes'!$A:$I,8,FALSE))</f>
        <v>0</v>
      </c>
      <c r="L691" s="17">
        <f>IF(ISERROR(VLOOKUP('Salidas Pacientes'!$C691,'BD Pacientes'!$A:$I,9,FALSE)),"",VLOOKUP('Salidas Pacientes'!$C691,'BD Pacientes'!$A:$I,9,FALSE))</f>
        <v>0</v>
      </c>
      <c r="M691" s="17" t="s">
        <v>47</v>
      </c>
      <c r="N691" s="16" t="str">
        <f>IF(ISERROR(VLOOKUP('Salidas Pacientes'!$M691,Inventario!$A$2:$M$21,2,FALSE)),"",VLOOKUP('Salidas Pacientes'!$M691,Inventario!$A$2:$M$21,2,FALSE))</f>
        <v>Nimenrix</v>
      </c>
      <c r="O691" s="16" t="str">
        <f>IF(ISERROR(VLOOKUP('Salidas Pacientes'!$M691,Inventario!$A$2:$M$21,3,FALSE)),"",VLOOKUP('Salidas Pacientes'!$M691,Inventario!$A$2:$M$21,3,FALSE))</f>
        <v>Meningococo</v>
      </c>
      <c r="P691" s="100" t="str">
        <f>IF(ISERROR(VLOOKUP('Salidas Pacientes'!$M691,Inventario!$A$2:$M$21,4,FALSE)),"",VLOOKUP('Salidas Pacientes'!$M691,Inventario!$A$2:$M$21,4,FALSE))</f>
        <v>Cobo Medical</v>
      </c>
      <c r="Q691" s="100" t="str">
        <f>IF(ISERROR(VLOOKUP('Salidas Pacientes'!$M691,Inventario!$A$2:$M$21,5,FALSE)),"",VLOOKUP('Salidas Pacientes'!$M691,Inventario!$A$2:$M$21,5,FALSE))</f>
        <v>Pfizer</v>
      </c>
      <c r="R691" s="17" t="str">
        <f>IF(ISERROR(VLOOKUP('Salidas Pacientes'!$M691,Inventario!$A$2:$M$21,6,FALSE)),"",VLOOKUP('Salidas Pacientes'!$M691,Inventario!$A$2:$M$21,6,FALSE))</f>
        <v>3904</v>
      </c>
      <c r="S691" s="101" t="s">
        <v>173</v>
      </c>
      <c r="T691" s="102">
        <f>IF(ISERROR(VLOOKUP('Salidas Pacientes'!$S691,Entradas!$H$1:$I$412,2,FALSE)),"",VLOOKUP('Salidas Pacientes'!$S691,Entradas!$H$1:$I$412,2,FALSE))</f>
        <v>45077</v>
      </c>
      <c r="U691" s="98"/>
      <c r="V691" s="98">
        <v>1</v>
      </c>
      <c r="W691" s="105"/>
    </row>
    <row r="692" spans="1:23" ht="15.75" hidden="1" customHeight="1" outlineLevel="1">
      <c r="A692" s="95">
        <v>44705</v>
      </c>
      <c r="B692" s="95" t="s">
        <v>276</v>
      </c>
      <c r="C692" s="98">
        <v>1232817944</v>
      </c>
      <c r="D692" s="17" t="str">
        <f>IF(ISERROR(VLOOKUP('Salidas Pacientes'!$C692,'BD Pacientes'!$A:I,2,FALSE)),"",VLOOKUP('Salidas Pacientes'!$C692,'BD Pacientes'!$A:I,2,FALSE))</f>
        <v>RC</v>
      </c>
      <c r="E692" s="16" t="str">
        <f>IF(ISERROR(VLOOKUP('Salidas Pacientes'!$C692,'BD Pacientes'!$A:I,3,FALSE)),"",VLOOKUP('Salidas Pacientes'!$C692,'BD Pacientes'!$A:I,3,FALSE))</f>
        <v>MARIANGEL ZULUAGA SERNA</v>
      </c>
      <c r="F692" s="17" t="str">
        <f>IF(ISERROR(VLOOKUP('Salidas Pacientes'!$C692,'BD Pacientes'!$A:I,4,FALSE)),"",VLOOKUP('Salidas Pacientes'!$C692,'BD Pacientes'!$A:I,4,FALSE))</f>
        <v>F</v>
      </c>
      <c r="G692" s="95">
        <f>IF(ISERROR(VLOOKUP('Salidas Pacientes'!$C692,'BD Pacientes'!$A:I,5,FALSE)),"",VLOOKUP('Salidas Pacientes'!$C692,'BD Pacientes'!$A:I,5,FALSE))</f>
        <v>0</v>
      </c>
      <c r="H692" s="95" t="str">
        <f t="shared" ca="1" si="0"/>
        <v>123 año, 7 mes</v>
      </c>
      <c r="I692" s="97" t="str">
        <f>IF(ISERROR(VLOOKUP('Salidas Pacientes'!$C692,'BD Pacientes'!$A:$I,6,FALSE)),"",VLOOKUP('Salidas Pacientes'!$C692,'BD Pacientes'!$A:$I,6,FALSE))</f>
        <v>CRA 65 # 15-10</v>
      </c>
      <c r="J692" s="98">
        <f>IF(ISERROR(VLOOKUP('Salidas Pacientes'!$C692,'BD Pacientes'!$A:$I,7,FALSE)),"",VLOOKUP('Salidas Pacientes'!$C692,'BD Pacientes'!$A:$I,7,FALSE))</f>
        <v>0</v>
      </c>
      <c r="K692" s="99">
        <f>IF(ISERROR(VLOOKUP('Salidas Pacientes'!$C692,'BD Pacientes'!$A:$I,8,FALSE)),"",VLOOKUP('Salidas Pacientes'!$C692,'BD Pacientes'!$A:$I,8,FALSE))</f>
        <v>0</v>
      </c>
      <c r="L692" s="17">
        <f>IF(ISERROR(VLOOKUP('Salidas Pacientes'!$C692,'BD Pacientes'!$A:$I,9,FALSE)),"",VLOOKUP('Salidas Pacientes'!$C692,'BD Pacientes'!$A:$I,9,FALSE))</f>
        <v>0</v>
      </c>
      <c r="M692" s="17" t="s">
        <v>89</v>
      </c>
      <c r="N692" s="16" t="str">
        <f>IF(ISERROR(VLOOKUP('Salidas Pacientes'!$M692,Inventario!$A$2:$M$21,2,FALSE)),"",VLOOKUP('Salidas Pacientes'!$M692,Inventario!$A$2:$M$21,2,FALSE))</f>
        <v>Fluquadri</v>
      </c>
      <c r="O692" s="16" t="str">
        <f>IF(ISERROR(VLOOKUP('Salidas Pacientes'!$M692,Inventario!$A$2:$M$21,3,FALSE)),"",VLOOKUP('Salidas Pacientes'!$M692,Inventario!$A$2:$M$21,3,FALSE))</f>
        <v>Influenza</v>
      </c>
      <c r="P692" s="100" t="str">
        <f>IF(ISERROR(VLOOKUP('Salidas Pacientes'!$M692,Inventario!$A$2:$M$21,4,FALSE)),"",VLOOKUP('Salidas Pacientes'!$M692,Inventario!$A$2:$M$21,4,FALSE))</f>
        <v>IPS FARALLONES</v>
      </c>
      <c r="Q692" s="100" t="str">
        <f>IF(ISERROR(VLOOKUP('Salidas Pacientes'!$M692,Inventario!$A$2:$M$21,5,FALSE)),"",VLOOKUP('Salidas Pacientes'!$M692,Inventario!$A$2:$M$21,5,FALSE))</f>
        <v>Sanofi</v>
      </c>
      <c r="R692" s="17" t="str">
        <f>IF(ISERROR(VLOOKUP('Salidas Pacientes'!$M692,Inventario!$A$2:$M$21,6,FALSE)),"",VLOOKUP('Salidas Pacientes'!$M692,Inventario!$A$2:$M$21,6,FALSE))</f>
        <v>164992</v>
      </c>
      <c r="S692" s="101" t="s">
        <v>292</v>
      </c>
      <c r="T692" s="102" t="str">
        <f>IF(ISERROR(VLOOKUP('Salidas Pacientes'!$S692,Entradas!$H$1:$I$412,2,FALSE)),"",VLOOKUP('Salidas Pacientes'!$S692,Entradas!$H$1:$I$412,2,FALSE))</f>
        <v/>
      </c>
      <c r="U692" s="98"/>
      <c r="V692" s="98">
        <v>1</v>
      </c>
      <c r="W692" s="105"/>
    </row>
    <row r="693" spans="1:23" ht="15.75" hidden="1" customHeight="1" outlineLevel="1">
      <c r="A693" s="95">
        <v>44705</v>
      </c>
      <c r="B693" s="95" t="s">
        <v>276</v>
      </c>
      <c r="C693" s="98">
        <v>1232817550</v>
      </c>
      <c r="D693" s="17" t="str">
        <f>IF(ISERROR(VLOOKUP('Salidas Pacientes'!$C693,'BD Pacientes'!$A:I,2,FALSE)),"",VLOOKUP('Salidas Pacientes'!$C693,'BD Pacientes'!$A:I,2,FALSE))</f>
        <v>RC</v>
      </c>
      <c r="E693" s="16" t="str">
        <f>IF(ISERROR(VLOOKUP('Salidas Pacientes'!$C693,'BD Pacientes'!$A:I,3,FALSE)),"",VLOOKUP('Salidas Pacientes'!$C693,'BD Pacientes'!$A:I,3,FALSE))</f>
        <v>EMMA SOFIA ARENAS ROMERO</v>
      </c>
      <c r="F693" s="17" t="str">
        <f>IF(ISERROR(VLOOKUP('Salidas Pacientes'!$C693,'BD Pacientes'!$A:I,4,FALSE)),"",VLOOKUP('Salidas Pacientes'!$C693,'BD Pacientes'!$A:I,4,FALSE))</f>
        <v>F</v>
      </c>
      <c r="G693" s="95">
        <f>IF(ISERROR(VLOOKUP('Salidas Pacientes'!$C693,'BD Pacientes'!$A:I,5,FALSE)),"",VLOOKUP('Salidas Pacientes'!$C693,'BD Pacientes'!$A:I,5,FALSE))</f>
        <v>0</v>
      </c>
      <c r="H693" s="95" t="str">
        <f t="shared" ca="1" si="0"/>
        <v>123 año, 7 mes</v>
      </c>
      <c r="I693" s="97" t="str">
        <f>IF(ISERROR(VLOOKUP('Salidas Pacientes'!$C693,'BD Pacientes'!$A:$I,6,FALSE)),"",VLOOKUP('Salidas Pacientes'!$C693,'BD Pacientes'!$A:$I,6,FALSE))</f>
        <v>CALLE 46 # 111-59</v>
      </c>
      <c r="J693" s="98">
        <f>IF(ISERROR(VLOOKUP('Salidas Pacientes'!$C693,'BD Pacientes'!$A:$I,7,FALSE)),"",VLOOKUP('Salidas Pacientes'!$C693,'BD Pacientes'!$A:$I,7,FALSE))</f>
        <v>0</v>
      </c>
      <c r="K693" s="99">
        <f>IF(ISERROR(VLOOKUP('Salidas Pacientes'!$C693,'BD Pacientes'!$A:$I,8,FALSE)),"",VLOOKUP('Salidas Pacientes'!$C693,'BD Pacientes'!$A:$I,8,FALSE))</f>
        <v>0</v>
      </c>
      <c r="L693" s="17">
        <f>IF(ISERROR(VLOOKUP('Salidas Pacientes'!$C693,'BD Pacientes'!$A:$I,9,FALSE)),"",VLOOKUP('Salidas Pacientes'!$C693,'BD Pacientes'!$A:$I,9,FALSE))</f>
        <v>0</v>
      </c>
      <c r="M693" s="17" t="s">
        <v>89</v>
      </c>
      <c r="N693" s="16" t="str">
        <f>IF(ISERROR(VLOOKUP('Salidas Pacientes'!$M693,Inventario!$A$2:$M$21,2,FALSE)),"",VLOOKUP('Salidas Pacientes'!$M693,Inventario!$A$2:$M$21,2,FALSE))</f>
        <v>Fluquadri</v>
      </c>
      <c r="O693" s="16" t="str">
        <f>IF(ISERROR(VLOOKUP('Salidas Pacientes'!$M693,Inventario!$A$2:$M$21,3,FALSE)),"",VLOOKUP('Salidas Pacientes'!$M693,Inventario!$A$2:$M$21,3,FALSE))</f>
        <v>Influenza</v>
      </c>
      <c r="P693" s="100" t="str">
        <f>IF(ISERROR(VLOOKUP('Salidas Pacientes'!$M693,Inventario!$A$2:$M$21,4,FALSE)),"",VLOOKUP('Salidas Pacientes'!$M693,Inventario!$A$2:$M$21,4,FALSE))</f>
        <v>IPS FARALLONES</v>
      </c>
      <c r="Q693" s="100" t="str">
        <f>IF(ISERROR(VLOOKUP('Salidas Pacientes'!$M693,Inventario!$A$2:$M$21,5,FALSE)),"",VLOOKUP('Salidas Pacientes'!$M693,Inventario!$A$2:$M$21,5,FALSE))</f>
        <v>Sanofi</v>
      </c>
      <c r="R693" s="17" t="str">
        <f>IF(ISERROR(VLOOKUP('Salidas Pacientes'!$M693,Inventario!$A$2:$M$21,6,FALSE)),"",VLOOKUP('Salidas Pacientes'!$M693,Inventario!$A$2:$M$21,6,FALSE))</f>
        <v>164992</v>
      </c>
      <c r="S693" s="101" t="s">
        <v>292</v>
      </c>
      <c r="T693" s="102" t="str">
        <f>IF(ISERROR(VLOOKUP('Salidas Pacientes'!$S693,Entradas!$H$1:$I$412,2,FALSE)),"",VLOOKUP('Salidas Pacientes'!$S693,Entradas!$H$1:$I$412,2,FALSE))</f>
        <v/>
      </c>
      <c r="U693" s="98"/>
      <c r="V693" s="98">
        <v>1</v>
      </c>
      <c r="W693" s="105"/>
    </row>
    <row r="694" spans="1:23" ht="15.75" hidden="1" customHeight="1" outlineLevel="1">
      <c r="A694" s="95">
        <v>44705</v>
      </c>
      <c r="B694" s="95" t="s">
        <v>276</v>
      </c>
      <c r="C694" s="98">
        <v>1232817550</v>
      </c>
      <c r="D694" s="17" t="str">
        <f>IF(ISERROR(VLOOKUP('Salidas Pacientes'!$C694,'BD Pacientes'!$A:I,2,FALSE)),"",VLOOKUP('Salidas Pacientes'!$C694,'BD Pacientes'!$A:I,2,FALSE))</f>
        <v>RC</v>
      </c>
      <c r="E694" s="16" t="str">
        <f>IF(ISERROR(VLOOKUP('Salidas Pacientes'!$C694,'BD Pacientes'!$A:I,3,FALSE)),"",VLOOKUP('Salidas Pacientes'!$C694,'BD Pacientes'!$A:I,3,FALSE))</f>
        <v>EMMA SOFIA ARENAS ROMERO</v>
      </c>
      <c r="F694" s="17" t="str">
        <f>IF(ISERROR(VLOOKUP('Salidas Pacientes'!$C694,'BD Pacientes'!$A:I,4,FALSE)),"",VLOOKUP('Salidas Pacientes'!$C694,'BD Pacientes'!$A:I,4,FALSE))</f>
        <v>F</v>
      </c>
      <c r="G694" s="95">
        <f>IF(ISERROR(VLOOKUP('Salidas Pacientes'!$C694,'BD Pacientes'!$A:I,5,FALSE)),"",VLOOKUP('Salidas Pacientes'!$C694,'BD Pacientes'!$A:I,5,FALSE))</f>
        <v>0</v>
      </c>
      <c r="H694" s="95" t="str">
        <f t="shared" ca="1" si="0"/>
        <v>123 año, 7 mes</v>
      </c>
      <c r="I694" s="97" t="str">
        <f>IF(ISERROR(VLOOKUP('Salidas Pacientes'!$C694,'BD Pacientes'!$A:$I,6,FALSE)),"",VLOOKUP('Salidas Pacientes'!$C694,'BD Pacientes'!$A:$I,6,FALSE))</f>
        <v>CALLE 46 # 111-59</v>
      </c>
      <c r="J694" s="98">
        <f>IF(ISERROR(VLOOKUP('Salidas Pacientes'!$C694,'BD Pacientes'!$A:$I,7,FALSE)),"",VLOOKUP('Salidas Pacientes'!$C694,'BD Pacientes'!$A:$I,7,FALSE))</f>
        <v>0</v>
      </c>
      <c r="K694" s="99">
        <f>IF(ISERROR(VLOOKUP('Salidas Pacientes'!$C694,'BD Pacientes'!$A:$I,8,FALSE)),"",VLOOKUP('Salidas Pacientes'!$C694,'BD Pacientes'!$A:$I,8,FALSE))</f>
        <v>0</v>
      </c>
      <c r="L694" s="17">
        <f>IF(ISERROR(VLOOKUP('Salidas Pacientes'!$C694,'BD Pacientes'!$A:$I,9,FALSE)),"",VLOOKUP('Salidas Pacientes'!$C694,'BD Pacientes'!$A:$I,9,FALSE))</f>
        <v>0</v>
      </c>
      <c r="M694" s="17" t="s">
        <v>89</v>
      </c>
      <c r="N694" s="16" t="str">
        <f>IF(ISERROR(VLOOKUP('Salidas Pacientes'!$M694,Inventario!$A$2:$M$21,2,FALSE)),"",VLOOKUP('Salidas Pacientes'!$M694,Inventario!$A$2:$M$21,2,FALSE))</f>
        <v>Fluquadri</v>
      </c>
      <c r="O694" s="16" t="str">
        <f>IF(ISERROR(VLOOKUP('Salidas Pacientes'!$M694,Inventario!$A$2:$M$21,3,FALSE)),"",VLOOKUP('Salidas Pacientes'!$M694,Inventario!$A$2:$M$21,3,FALSE))</f>
        <v>Influenza</v>
      </c>
      <c r="P694" s="100" t="str">
        <f>IF(ISERROR(VLOOKUP('Salidas Pacientes'!$M694,Inventario!$A$2:$M$21,4,FALSE)),"",VLOOKUP('Salidas Pacientes'!$M694,Inventario!$A$2:$M$21,4,FALSE))</f>
        <v>IPS FARALLONES</v>
      </c>
      <c r="Q694" s="100" t="str">
        <f>IF(ISERROR(VLOOKUP('Salidas Pacientes'!$M694,Inventario!$A$2:$M$21,5,FALSE)),"",VLOOKUP('Salidas Pacientes'!$M694,Inventario!$A$2:$M$21,5,FALSE))</f>
        <v>Sanofi</v>
      </c>
      <c r="R694" s="17" t="str">
        <f>IF(ISERROR(VLOOKUP('Salidas Pacientes'!$M694,Inventario!$A$2:$M$21,6,FALSE)),"",VLOOKUP('Salidas Pacientes'!$M694,Inventario!$A$2:$M$21,6,FALSE))</f>
        <v>164992</v>
      </c>
      <c r="S694" s="101" t="s">
        <v>292</v>
      </c>
      <c r="T694" s="102" t="str">
        <f>IF(ISERROR(VLOOKUP('Salidas Pacientes'!$S694,Entradas!$H$1:$I$412,2,FALSE)),"",VLOOKUP('Salidas Pacientes'!$S694,Entradas!$H$1:$I$412,2,FALSE))</f>
        <v/>
      </c>
      <c r="U694" s="98"/>
      <c r="V694" s="98">
        <v>1</v>
      </c>
      <c r="W694" s="105"/>
    </row>
    <row r="695" spans="1:23" ht="15.75" hidden="1" customHeight="1" outlineLevel="1">
      <c r="A695" s="95">
        <v>44706</v>
      </c>
      <c r="B695" s="95" t="s">
        <v>276</v>
      </c>
      <c r="C695" s="98">
        <v>1232818025</v>
      </c>
      <c r="D695" s="17" t="str">
        <f>IF(ISERROR(VLOOKUP('Salidas Pacientes'!$C695,'BD Pacientes'!$A:I,2,FALSE)),"",VLOOKUP('Salidas Pacientes'!$C695,'BD Pacientes'!$A:I,2,FALSE))</f>
        <v>RC</v>
      </c>
      <c r="E695" s="16" t="str">
        <f>IF(ISERROR(VLOOKUP('Salidas Pacientes'!$C695,'BD Pacientes'!$A:I,3,FALSE)),"",VLOOKUP('Salidas Pacientes'!$C695,'BD Pacientes'!$A:I,3,FALSE))</f>
        <v>MAXIMILIANO LEDESMA BEDOYA</v>
      </c>
      <c r="F695" s="17" t="str">
        <f>IF(ISERROR(VLOOKUP('Salidas Pacientes'!$C695,'BD Pacientes'!$A:I,4,FALSE)),"",VLOOKUP('Salidas Pacientes'!$C695,'BD Pacientes'!$A:I,4,FALSE))</f>
        <v>M</v>
      </c>
      <c r="G695" s="95">
        <f>IF(ISERROR(VLOOKUP('Salidas Pacientes'!$C695,'BD Pacientes'!$A:I,5,FALSE)),"",VLOOKUP('Salidas Pacientes'!$C695,'BD Pacientes'!$A:I,5,FALSE))</f>
        <v>44495</v>
      </c>
      <c r="H695" s="95" t="str">
        <f t="shared" ca="1" si="0"/>
        <v>1 año, 9 mes</v>
      </c>
      <c r="I695" s="97" t="str">
        <f>IF(ISERROR(VLOOKUP('Salidas Pacientes'!$C695,'BD Pacientes'!$A:$I,6,FALSE)),"",VLOOKUP('Salidas Pacientes'!$C695,'BD Pacientes'!$A:$I,6,FALSE))</f>
        <v>CRA 2A SUR # 7-41 JAMUNDI</v>
      </c>
      <c r="J695" s="98">
        <f>IF(ISERROR(VLOOKUP('Salidas Pacientes'!$C695,'BD Pacientes'!$A:$I,7,FALSE)),"",VLOOKUP('Salidas Pacientes'!$C695,'BD Pacientes'!$A:$I,7,FALSE))</f>
        <v>1144143594</v>
      </c>
      <c r="K695" s="99" t="str">
        <f>IF(ISERROR(VLOOKUP('Salidas Pacientes'!$C695,'BD Pacientes'!$A:$I,8,FALSE)),"",VLOOKUP('Salidas Pacientes'!$C695,'BD Pacientes'!$A:$I,8,FALSE))</f>
        <v>JOHANA BEDOYA</v>
      </c>
      <c r="L695" s="17">
        <f>IF(ISERROR(VLOOKUP('Salidas Pacientes'!$C695,'BD Pacientes'!$A:$I,9,FALSE)),"",VLOOKUP('Salidas Pacientes'!$C695,'BD Pacientes'!$A:$I,9,FALSE))</f>
        <v>3156568286</v>
      </c>
      <c r="M695" s="17" t="s">
        <v>96</v>
      </c>
      <c r="N695" s="16" t="str">
        <f>IF(ISERROR(VLOOKUP('Salidas Pacientes'!$M695,Inventario!$A$2:$M$21,2,FALSE)),"",VLOOKUP('Salidas Pacientes'!$M695,Inventario!$A$2:$M$21,2,FALSE))</f>
        <v>Rotateq</v>
      </c>
      <c r="O695" s="16" t="str">
        <f>IF(ISERROR(VLOOKUP('Salidas Pacientes'!$M695,Inventario!$A$2:$M$21,3,FALSE)),"",VLOOKUP('Salidas Pacientes'!$M695,Inventario!$A$2:$M$21,3,FALSE))</f>
        <v>Rotavirus Vivo Atenuado</v>
      </c>
      <c r="P695" s="100" t="str">
        <f>IF(ISERROR(VLOOKUP('Salidas Pacientes'!$M695,Inventario!$A$2:$M$21,4,FALSE)),"",VLOOKUP('Salidas Pacientes'!$M695,Inventario!$A$2:$M$21,4,FALSE))</f>
        <v>IPS FARALLONES</v>
      </c>
      <c r="Q695" s="100" t="str">
        <f>IF(ISERROR(VLOOKUP('Salidas Pacientes'!$M695,Inventario!$A$2:$M$21,5,FALSE)),"",VLOOKUP('Salidas Pacientes'!$M695,Inventario!$A$2:$M$21,5,FALSE))</f>
        <v>Merck</v>
      </c>
      <c r="R695" s="17" t="str">
        <f>IF(ISERROR(VLOOKUP('Salidas Pacientes'!$M695,Inventario!$A$2:$M$21,6,FALSE)),"",VLOOKUP('Salidas Pacientes'!$M695,Inventario!$A$2:$M$21,6,FALSE))</f>
        <v>1800</v>
      </c>
      <c r="S695" s="101" t="s">
        <v>194</v>
      </c>
      <c r="T695" s="102">
        <f>IF(ISERROR(VLOOKUP('Salidas Pacientes'!$S695,Entradas!$H$1:$I$412,2,FALSE)),"",VLOOKUP('Salidas Pacientes'!$S695,Entradas!$H$1:$I$412,2,FALSE))</f>
        <v>45060</v>
      </c>
      <c r="U695" s="98"/>
      <c r="V695" s="98">
        <v>1</v>
      </c>
      <c r="W695" s="105"/>
    </row>
    <row r="696" spans="1:23" ht="15.75" hidden="1" customHeight="1" outlineLevel="1">
      <c r="A696" s="95">
        <v>44706</v>
      </c>
      <c r="B696" s="95" t="s">
        <v>276</v>
      </c>
      <c r="C696" s="98">
        <v>1232818025</v>
      </c>
      <c r="D696" s="17" t="str">
        <f>IF(ISERROR(VLOOKUP('Salidas Pacientes'!$C696,'BD Pacientes'!$A:I,2,FALSE)),"",VLOOKUP('Salidas Pacientes'!$C696,'BD Pacientes'!$A:I,2,FALSE))</f>
        <v>RC</v>
      </c>
      <c r="E696" s="16" t="str">
        <f>IF(ISERROR(VLOOKUP('Salidas Pacientes'!$C696,'BD Pacientes'!$A:I,3,FALSE)),"",VLOOKUP('Salidas Pacientes'!$C696,'BD Pacientes'!$A:I,3,FALSE))</f>
        <v>MAXIMILIANO LEDESMA BEDOYA</v>
      </c>
      <c r="F696" s="17" t="str">
        <f>IF(ISERROR(VLOOKUP('Salidas Pacientes'!$C696,'BD Pacientes'!$A:I,4,FALSE)),"",VLOOKUP('Salidas Pacientes'!$C696,'BD Pacientes'!$A:I,4,FALSE))</f>
        <v>M</v>
      </c>
      <c r="G696" s="95">
        <f>IF(ISERROR(VLOOKUP('Salidas Pacientes'!$C696,'BD Pacientes'!$A:I,5,FALSE)),"",VLOOKUP('Salidas Pacientes'!$C696,'BD Pacientes'!$A:I,5,FALSE))</f>
        <v>44495</v>
      </c>
      <c r="H696" s="95" t="str">
        <f t="shared" ca="1" si="0"/>
        <v>1 año, 9 mes</v>
      </c>
      <c r="I696" s="97" t="str">
        <f>IF(ISERROR(VLOOKUP('Salidas Pacientes'!$C696,'BD Pacientes'!$A:$I,6,FALSE)),"",VLOOKUP('Salidas Pacientes'!$C696,'BD Pacientes'!$A:$I,6,FALSE))</f>
        <v>CRA 2A SUR # 7-41 JAMUNDI</v>
      </c>
      <c r="J696" s="98">
        <f>IF(ISERROR(VLOOKUP('Salidas Pacientes'!$C696,'BD Pacientes'!$A:$I,7,FALSE)),"",VLOOKUP('Salidas Pacientes'!$C696,'BD Pacientes'!$A:$I,7,FALSE))</f>
        <v>1144143594</v>
      </c>
      <c r="K696" s="99" t="str">
        <f>IF(ISERROR(VLOOKUP('Salidas Pacientes'!$C696,'BD Pacientes'!$A:$I,8,FALSE)),"",VLOOKUP('Salidas Pacientes'!$C696,'BD Pacientes'!$A:$I,8,FALSE))</f>
        <v>JOHANA BEDOYA</v>
      </c>
      <c r="L696" s="17">
        <f>IF(ISERROR(VLOOKUP('Salidas Pacientes'!$C696,'BD Pacientes'!$A:$I,9,FALSE)),"",VLOOKUP('Salidas Pacientes'!$C696,'BD Pacientes'!$A:$I,9,FALSE))</f>
        <v>3156568286</v>
      </c>
      <c r="M696" s="17" t="s">
        <v>96</v>
      </c>
      <c r="N696" s="16" t="str">
        <f>IF(ISERROR(VLOOKUP('Salidas Pacientes'!$M696,Inventario!$A$2:$M$21,2,FALSE)),"",VLOOKUP('Salidas Pacientes'!$M696,Inventario!$A$2:$M$21,2,FALSE))</f>
        <v>Rotateq</v>
      </c>
      <c r="O696" s="16" t="str">
        <f>IF(ISERROR(VLOOKUP('Salidas Pacientes'!$M696,Inventario!$A$2:$M$21,3,FALSE)),"",VLOOKUP('Salidas Pacientes'!$M696,Inventario!$A$2:$M$21,3,FALSE))</f>
        <v>Rotavirus Vivo Atenuado</v>
      </c>
      <c r="P696" s="100" t="str">
        <f>IF(ISERROR(VLOOKUP('Salidas Pacientes'!$M696,Inventario!$A$2:$M$21,4,FALSE)),"",VLOOKUP('Salidas Pacientes'!$M696,Inventario!$A$2:$M$21,4,FALSE))</f>
        <v>IPS FARALLONES</v>
      </c>
      <c r="Q696" s="100" t="str">
        <f>IF(ISERROR(VLOOKUP('Salidas Pacientes'!$M696,Inventario!$A$2:$M$21,5,FALSE)),"",VLOOKUP('Salidas Pacientes'!$M696,Inventario!$A$2:$M$21,5,FALSE))</f>
        <v>Merck</v>
      </c>
      <c r="R696" s="17" t="str">
        <f>IF(ISERROR(VLOOKUP('Salidas Pacientes'!$M696,Inventario!$A$2:$M$21,6,FALSE)),"",VLOOKUP('Salidas Pacientes'!$M696,Inventario!$A$2:$M$21,6,FALSE))</f>
        <v>1800</v>
      </c>
      <c r="S696" s="101" t="s">
        <v>194</v>
      </c>
      <c r="T696" s="102">
        <f>IF(ISERROR(VLOOKUP('Salidas Pacientes'!$S696,Entradas!$H$1:$I$412,2,FALSE)),"",VLOOKUP('Salidas Pacientes'!$S696,Entradas!$H$1:$I$412,2,FALSE))</f>
        <v>45060</v>
      </c>
      <c r="U696" s="98"/>
      <c r="V696" s="98">
        <v>1</v>
      </c>
      <c r="W696" s="105"/>
    </row>
    <row r="697" spans="1:23" ht="15.75" hidden="1" customHeight="1" outlineLevel="1">
      <c r="A697" s="95">
        <v>44706</v>
      </c>
      <c r="B697" s="95" t="s">
        <v>276</v>
      </c>
      <c r="C697" s="98">
        <v>1150696261</v>
      </c>
      <c r="D697" s="17" t="str">
        <f>IF(ISERROR(VLOOKUP('Salidas Pacientes'!$C697,'BD Pacientes'!$A:I,2,FALSE)),"",VLOOKUP('Salidas Pacientes'!$C697,'BD Pacientes'!$A:I,2,FALSE))</f>
        <v>RC</v>
      </c>
      <c r="E697" s="16" t="str">
        <f>IF(ISERROR(VLOOKUP('Salidas Pacientes'!$C697,'BD Pacientes'!$A:I,3,FALSE)),"",VLOOKUP('Salidas Pacientes'!$C697,'BD Pacientes'!$A:I,3,FALSE))</f>
        <v>LUCIANO TORRES VALDES</v>
      </c>
      <c r="F697" s="17" t="str">
        <f>IF(ISERROR(VLOOKUP('Salidas Pacientes'!$C697,'BD Pacientes'!$A:I,4,FALSE)),"",VLOOKUP('Salidas Pacientes'!$C697,'BD Pacientes'!$A:I,4,FALSE))</f>
        <v>M</v>
      </c>
      <c r="G697" s="95">
        <f>IF(ISERROR(VLOOKUP('Salidas Pacientes'!$C697,'BD Pacientes'!$A:I,5,FALSE)),"",VLOOKUP('Salidas Pacientes'!$C697,'BD Pacientes'!$A:I,5,FALSE))</f>
        <v>0</v>
      </c>
      <c r="H697" s="95" t="str">
        <f t="shared" ca="1" si="0"/>
        <v>123 año, 7 mes</v>
      </c>
      <c r="I697" s="97" t="str">
        <f>IF(ISERROR(VLOOKUP('Salidas Pacientes'!$C697,'BD Pacientes'!$A:$I,6,FALSE)),"",VLOOKUP('Salidas Pacientes'!$C697,'BD Pacientes'!$A:$I,6,FALSE))</f>
        <v>CRA 96 #59-95</v>
      </c>
      <c r="J697" s="98">
        <f>IF(ISERROR(VLOOKUP('Salidas Pacientes'!$C697,'BD Pacientes'!$A:$I,7,FALSE)),"",VLOOKUP('Salidas Pacientes'!$C697,'BD Pacientes'!$A:$I,7,FALSE))</f>
        <v>0</v>
      </c>
      <c r="K697" s="99">
        <f>IF(ISERROR(VLOOKUP('Salidas Pacientes'!$C697,'BD Pacientes'!$A:$I,8,FALSE)),"",VLOOKUP('Salidas Pacientes'!$C697,'BD Pacientes'!$A:$I,8,FALSE))</f>
        <v>0</v>
      </c>
      <c r="L697" s="17">
        <f>IF(ISERROR(VLOOKUP('Salidas Pacientes'!$C697,'BD Pacientes'!$A:$I,9,FALSE)),"",VLOOKUP('Salidas Pacientes'!$C697,'BD Pacientes'!$A:$I,9,FALSE))</f>
        <v>0</v>
      </c>
      <c r="M697" s="17" t="s">
        <v>47</v>
      </c>
      <c r="N697" s="16" t="str">
        <f>IF(ISERROR(VLOOKUP('Salidas Pacientes'!$M697,Inventario!$A$2:$M$21,2,FALSE)),"",VLOOKUP('Salidas Pacientes'!$M697,Inventario!$A$2:$M$21,2,FALSE))</f>
        <v>Nimenrix</v>
      </c>
      <c r="O697" s="16" t="str">
        <f>IF(ISERROR(VLOOKUP('Salidas Pacientes'!$M697,Inventario!$A$2:$M$21,3,FALSE)),"",VLOOKUP('Salidas Pacientes'!$M697,Inventario!$A$2:$M$21,3,FALSE))</f>
        <v>Meningococo</v>
      </c>
      <c r="P697" s="100" t="str">
        <f>IF(ISERROR(VLOOKUP('Salidas Pacientes'!$M697,Inventario!$A$2:$M$21,4,FALSE)),"",VLOOKUP('Salidas Pacientes'!$M697,Inventario!$A$2:$M$21,4,FALSE))</f>
        <v>Cobo Medical</v>
      </c>
      <c r="Q697" s="100" t="str">
        <f>IF(ISERROR(VLOOKUP('Salidas Pacientes'!$M697,Inventario!$A$2:$M$21,5,FALSE)),"",VLOOKUP('Salidas Pacientes'!$M697,Inventario!$A$2:$M$21,5,FALSE))</f>
        <v>Pfizer</v>
      </c>
      <c r="R697" s="17" t="str">
        <f>IF(ISERROR(VLOOKUP('Salidas Pacientes'!$M697,Inventario!$A$2:$M$21,6,FALSE)),"",VLOOKUP('Salidas Pacientes'!$M697,Inventario!$A$2:$M$21,6,FALSE))</f>
        <v>3904</v>
      </c>
      <c r="S697" s="101" t="s">
        <v>173</v>
      </c>
      <c r="T697" s="102">
        <f>IF(ISERROR(VLOOKUP('Salidas Pacientes'!$S697,Entradas!$H$1:$I$412,2,FALSE)),"",VLOOKUP('Salidas Pacientes'!$S697,Entradas!$H$1:$I$412,2,FALSE))</f>
        <v>45077</v>
      </c>
      <c r="U697" s="98"/>
      <c r="V697" s="98">
        <v>1</v>
      </c>
      <c r="W697" s="105"/>
    </row>
    <row r="698" spans="1:23" ht="15.75" hidden="1" customHeight="1" outlineLevel="1">
      <c r="A698" s="95">
        <v>44706</v>
      </c>
      <c r="B698" s="95" t="s">
        <v>276</v>
      </c>
      <c r="C698" s="98">
        <v>1150696261</v>
      </c>
      <c r="D698" s="17" t="str">
        <f>IF(ISERROR(VLOOKUP('Salidas Pacientes'!$C698,'BD Pacientes'!$A:I,2,FALSE)),"",VLOOKUP('Salidas Pacientes'!$C698,'BD Pacientes'!$A:I,2,FALSE))</f>
        <v>RC</v>
      </c>
      <c r="E698" s="16" t="str">
        <f>IF(ISERROR(VLOOKUP('Salidas Pacientes'!$C698,'BD Pacientes'!$A:I,3,FALSE)),"",VLOOKUP('Salidas Pacientes'!$C698,'BD Pacientes'!$A:I,3,FALSE))</f>
        <v>LUCIANO TORRES VALDES</v>
      </c>
      <c r="F698" s="17" t="str">
        <f>IF(ISERROR(VLOOKUP('Salidas Pacientes'!$C698,'BD Pacientes'!$A:I,4,FALSE)),"",VLOOKUP('Salidas Pacientes'!$C698,'BD Pacientes'!$A:I,4,FALSE))</f>
        <v>M</v>
      </c>
      <c r="G698" s="95">
        <f>IF(ISERROR(VLOOKUP('Salidas Pacientes'!$C698,'BD Pacientes'!$A:I,5,FALSE)),"",VLOOKUP('Salidas Pacientes'!$C698,'BD Pacientes'!$A:I,5,FALSE))</f>
        <v>0</v>
      </c>
      <c r="H698" s="95" t="str">
        <f t="shared" ca="1" si="0"/>
        <v>123 año, 7 mes</v>
      </c>
      <c r="I698" s="97" t="str">
        <f>IF(ISERROR(VLOOKUP('Salidas Pacientes'!$C698,'BD Pacientes'!$A:$I,6,FALSE)),"",VLOOKUP('Salidas Pacientes'!$C698,'BD Pacientes'!$A:$I,6,FALSE))</f>
        <v>CRA 96 #59-95</v>
      </c>
      <c r="J698" s="98">
        <f>IF(ISERROR(VLOOKUP('Salidas Pacientes'!$C698,'BD Pacientes'!$A:$I,7,FALSE)),"",VLOOKUP('Salidas Pacientes'!$C698,'BD Pacientes'!$A:$I,7,FALSE))</f>
        <v>0</v>
      </c>
      <c r="K698" s="99">
        <f>IF(ISERROR(VLOOKUP('Salidas Pacientes'!$C698,'BD Pacientes'!$A:$I,8,FALSE)),"",VLOOKUP('Salidas Pacientes'!$C698,'BD Pacientes'!$A:$I,8,FALSE))</f>
        <v>0</v>
      </c>
      <c r="L698" s="17">
        <f>IF(ISERROR(VLOOKUP('Salidas Pacientes'!$C698,'BD Pacientes'!$A:$I,9,FALSE)),"",VLOOKUP('Salidas Pacientes'!$C698,'BD Pacientes'!$A:$I,9,FALSE))</f>
        <v>0</v>
      </c>
      <c r="M698" s="17" t="s">
        <v>89</v>
      </c>
      <c r="N698" s="16" t="str">
        <f>IF(ISERROR(VLOOKUP('Salidas Pacientes'!$M698,Inventario!$A$2:$M$21,2,FALSE)),"",VLOOKUP('Salidas Pacientes'!$M698,Inventario!$A$2:$M$21,2,FALSE))</f>
        <v>Fluquadri</v>
      </c>
      <c r="O698" s="16" t="str">
        <f>IF(ISERROR(VLOOKUP('Salidas Pacientes'!$M698,Inventario!$A$2:$M$21,3,FALSE)),"",VLOOKUP('Salidas Pacientes'!$M698,Inventario!$A$2:$M$21,3,FALSE))</f>
        <v>Influenza</v>
      </c>
      <c r="P698" s="100" t="str">
        <f>IF(ISERROR(VLOOKUP('Salidas Pacientes'!$M698,Inventario!$A$2:$M$21,4,FALSE)),"",VLOOKUP('Salidas Pacientes'!$M698,Inventario!$A$2:$M$21,4,FALSE))</f>
        <v>IPS FARALLONES</v>
      </c>
      <c r="Q698" s="100" t="str">
        <f>IF(ISERROR(VLOOKUP('Salidas Pacientes'!$M698,Inventario!$A$2:$M$21,5,FALSE)),"",VLOOKUP('Salidas Pacientes'!$M698,Inventario!$A$2:$M$21,5,FALSE))</f>
        <v>Sanofi</v>
      </c>
      <c r="R698" s="17" t="str">
        <f>IF(ISERROR(VLOOKUP('Salidas Pacientes'!$M698,Inventario!$A$2:$M$21,6,FALSE)),"",VLOOKUP('Salidas Pacientes'!$M698,Inventario!$A$2:$M$21,6,FALSE))</f>
        <v>164992</v>
      </c>
      <c r="S698" s="101" t="s">
        <v>292</v>
      </c>
      <c r="T698" s="102" t="str">
        <f>IF(ISERROR(VLOOKUP('Salidas Pacientes'!$S698,Entradas!$H$1:$I$412,2,FALSE)),"",VLOOKUP('Salidas Pacientes'!$S698,Entradas!$H$1:$I$412,2,FALSE))</f>
        <v/>
      </c>
      <c r="U698" s="98"/>
      <c r="V698" s="98">
        <v>1</v>
      </c>
      <c r="W698" s="105"/>
    </row>
    <row r="699" spans="1:23" ht="15.75" hidden="1" customHeight="1" outlineLevel="1">
      <c r="A699" s="95">
        <v>44706</v>
      </c>
      <c r="B699" s="95" t="s">
        <v>276</v>
      </c>
      <c r="C699" s="98">
        <v>1150696261</v>
      </c>
      <c r="D699" s="17" t="str">
        <f>IF(ISERROR(VLOOKUP('Salidas Pacientes'!$C699,'BD Pacientes'!$A:I,2,FALSE)),"",VLOOKUP('Salidas Pacientes'!$C699,'BD Pacientes'!$A:I,2,FALSE))</f>
        <v>RC</v>
      </c>
      <c r="E699" s="16" t="str">
        <f>IF(ISERROR(VLOOKUP('Salidas Pacientes'!$C699,'BD Pacientes'!$A:I,3,FALSE)),"",VLOOKUP('Salidas Pacientes'!$C699,'BD Pacientes'!$A:I,3,FALSE))</f>
        <v>LUCIANO TORRES VALDES</v>
      </c>
      <c r="F699" s="17" t="str">
        <f>IF(ISERROR(VLOOKUP('Salidas Pacientes'!$C699,'BD Pacientes'!$A:I,4,FALSE)),"",VLOOKUP('Salidas Pacientes'!$C699,'BD Pacientes'!$A:I,4,FALSE))</f>
        <v>M</v>
      </c>
      <c r="G699" s="95">
        <f>IF(ISERROR(VLOOKUP('Salidas Pacientes'!$C699,'BD Pacientes'!$A:I,5,FALSE)),"",VLOOKUP('Salidas Pacientes'!$C699,'BD Pacientes'!$A:I,5,FALSE))</f>
        <v>0</v>
      </c>
      <c r="H699" s="95" t="str">
        <f t="shared" ca="1" si="0"/>
        <v>123 año, 7 mes</v>
      </c>
      <c r="I699" s="97" t="str">
        <f>IF(ISERROR(VLOOKUP('Salidas Pacientes'!$C699,'BD Pacientes'!$A:$I,6,FALSE)),"",VLOOKUP('Salidas Pacientes'!$C699,'BD Pacientes'!$A:$I,6,FALSE))</f>
        <v>CRA 96 #59-95</v>
      </c>
      <c r="J699" s="98">
        <f>IF(ISERROR(VLOOKUP('Salidas Pacientes'!$C699,'BD Pacientes'!$A:$I,7,FALSE)),"",VLOOKUP('Salidas Pacientes'!$C699,'BD Pacientes'!$A:$I,7,FALSE))</f>
        <v>0</v>
      </c>
      <c r="K699" s="99">
        <f>IF(ISERROR(VLOOKUP('Salidas Pacientes'!$C699,'BD Pacientes'!$A:$I,8,FALSE)),"",VLOOKUP('Salidas Pacientes'!$C699,'BD Pacientes'!$A:$I,8,FALSE))</f>
        <v>0</v>
      </c>
      <c r="L699" s="17">
        <f>IF(ISERROR(VLOOKUP('Salidas Pacientes'!$C699,'BD Pacientes'!$A:$I,9,FALSE)),"",VLOOKUP('Salidas Pacientes'!$C699,'BD Pacientes'!$A:$I,9,FALSE))</f>
        <v>0</v>
      </c>
      <c r="M699" s="17" t="s">
        <v>47</v>
      </c>
      <c r="N699" s="16" t="str">
        <f>IF(ISERROR(VLOOKUP('Salidas Pacientes'!$M699,Inventario!$A$2:$M$21,2,FALSE)),"",VLOOKUP('Salidas Pacientes'!$M699,Inventario!$A$2:$M$21,2,FALSE))</f>
        <v>Nimenrix</v>
      </c>
      <c r="O699" s="16" t="str">
        <f>IF(ISERROR(VLOOKUP('Salidas Pacientes'!$M699,Inventario!$A$2:$M$21,3,FALSE)),"",VLOOKUP('Salidas Pacientes'!$M699,Inventario!$A$2:$M$21,3,FALSE))</f>
        <v>Meningococo</v>
      </c>
      <c r="P699" s="100" t="str">
        <f>IF(ISERROR(VLOOKUP('Salidas Pacientes'!$M699,Inventario!$A$2:$M$21,4,FALSE)),"",VLOOKUP('Salidas Pacientes'!$M699,Inventario!$A$2:$M$21,4,FALSE))</f>
        <v>Cobo Medical</v>
      </c>
      <c r="Q699" s="100" t="str">
        <f>IF(ISERROR(VLOOKUP('Salidas Pacientes'!$M699,Inventario!$A$2:$M$21,5,FALSE)),"",VLOOKUP('Salidas Pacientes'!$M699,Inventario!$A$2:$M$21,5,FALSE))</f>
        <v>Pfizer</v>
      </c>
      <c r="R699" s="17" t="str">
        <f>IF(ISERROR(VLOOKUP('Salidas Pacientes'!$M699,Inventario!$A$2:$M$21,6,FALSE)),"",VLOOKUP('Salidas Pacientes'!$M699,Inventario!$A$2:$M$21,6,FALSE))</f>
        <v>3904</v>
      </c>
      <c r="S699" s="101" t="s">
        <v>173</v>
      </c>
      <c r="T699" s="102">
        <f>IF(ISERROR(VLOOKUP('Salidas Pacientes'!$S699,Entradas!$H$1:$I$412,2,FALSE)),"",VLOOKUP('Salidas Pacientes'!$S699,Entradas!$H$1:$I$412,2,FALSE))</f>
        <v>45077</v>
      </c>
      <c r="U699" s="98"/>
      <c r="V699" s="98">
        <v>1</v>
      </c>
      <c r="W699" s="105"/>
    </row>
    <row r="700" spans="1:23" ht="15.75" hidden="1" customHeight="1" outlineLevel="1">
      <c r="A700" s="95">
        <v>44706</v>
      </c>
      <c r="B700" s="95" t="s">
        <v>276</v>
      </c>
      <c r="C700" s="98">
        <v>1150696261</v>
      </c>
      <c r="D700" s="17" t="str">
        <f>IF(ISERROR(VLOOKUP('Salidas Pacientes'!$C700,'BD Pacientes'!$A:I,2,FALSE)),"",VLOOKUP('Salidas Pacientes'!$C700,'BD Pacientes'!$A:I,2,FALSE))</f>
        <v>RC</v>
      </c>
      <c r="E700" s="16" t="str">
        <f>IF(ISERROR(VLOOKUP('Salidas Pacientes'!$C700,'BD Pacientes'!$A:I,3,FALSE)),"",VLOOKUP('Salidas Pacientes'!$C700,'BD Pacientes'!$A:I,3,FALSE))</f>
        <v>LUCIANO TORRES VALDES</v>
      </c>
      <c r="F700" s="17" t="str">
        <f>IF(ISERROR(VLOOKUP('Salidas Pacientes'!$C700,'BD Pacientes'!$A:I,4,FALSE)),"",VLOOKUP('Salidas Pacientes'!$C700,'BD Pacientes'!$A:I,4,FALSE))</f>
        <v>M</v>
      </c>
      <c r="G700" s="95">
        <f>IF(ISERROR(VLOOKUP('Salidas Pacientes'!$C700,'BD Pacientes'!$A:I,5,FALSE)),"",VLOOKUP('Salidas Pacientes'!$C700,'BD Pacientes'!$A:I,5,FALSE))</f>
        <v>0</v>
      </c>
      <c r="H700" s="95" t="str">
        <f t="shared" ca="1" si="0"/>
        <v>123 año, 7 mes</v>
      </c>
      <c r="I700" s="97" t="str">
        <f>IF(ISERROR(VLOOKUP('Salidas Pacientes'!$C700,'BD Pacientes'!$A:$I,6,FALSE)),"",VLOOKUP('Salidas Pacientes'!$C700,'BD Pacientes'!$A:$I,6,FALSE))</f>
        <v>CRA 96 #59-95</v>
      </c>
      <c r="J700" s="98">
        <f>IF(ISERROR(VLOOKUP('Salidas Pacientes'!$C700,'BD Pacientes'!$A:$I,7,FALSE)),"",VLOOKUP('Salidas Pacientes'!$C700,'BD Pacientes'!$A:$I,7,FALSE))</f>
        <v>0</v>
      </c>
      <c r="K700" s="99">
        <f>IF(ISERROR(VLOOKUP('Salidas Pacientes'!$C700,'BD Pacientes'!$A:$I,8,FALSE)),"",VLOOKUP('Salidas Pacientes'!$C700,'BD Pacientes'!$A:$I,8,FALSE))</f>
        <v>0</v>
      </c>
      <c r="L700" s="17">
        <f>IF(ISERROR(VLOOKUP('Salidas Pacientes'!$C700,'BD Pacientes'!$A:$I,9,FALSE)),"",VLOOKUP('Salidas Pacientes'!$C700,'BD Pacientes'!$A:$I,9,FALSE))</f>
        <v>0</v>
      </c>
      <c r="M700" s="17" t="s">
        <v>89</v>
      </c>
      <c r="N700" s="16" t="str">
        <f>IF(ISERROR(VLOOKUP('Salidas Pacientes'!$M700,Inventario!$A$2:$M$21,2,FALSE)),"",VLOOKUP('Salidas Pacientes'!$M700,Inventario!$A$2:$M$21,2,FALSE))</f>
        <v>Fluquadri</v>
      </c>
      <c r="O700" s="16" t="str">
        <f>IF(ISERROR(VLOOKUP('Salidas Pacientes'!$M700,Inventario!$A$2:$M$21,3,FALSE)),"",VLOOKUP('Salidas Pacientes'!$M700,Inventario!$A$2:$M$21,3,FALSE))</f>
        <v>Influenza</v>
      </c>
      <c r="P700" s="100" t="str">
        <f>IF(ISERROR(VLOOKUP('Salidas Pacientes'!$M700,Inventario!$A$2:$M$21,4,FALSE)),"",VLOOKUP('Salidas Pacientes'!$M700,Inventario!$A$2:$M$21,4,FALSE))</f>
        <v>IPS FARALLONES</v>
      </c>
      <c r="Q700" s="100" t="str">
        <f>IF(ISERROR(VLOOKUP('Salidas Pacientes'!$M700,Inventario!$A$2:$M$21,5,FALSE)),"",VLOOKUP('Salidas Pacientes'!$M700,Inventario!$A$2:$M$21,5,FALSE))</f>
        <v>Sanofi</v>
      </c>
      <c r="R700" s="17" t="str">
        <f>IF(ISERROR(VLOOKUP('Salidas Pacientes'!$M700,Inventario!$A$2:$M$21,6,FALSE)),"",VLOOKUP('Salidas Pacientes'!$M700,Inventario!$A$2:$M$21,6,FALSE))</f>
        <v>164992</v>
      </c>
      <c r="S700" s="101" t="s">
        <v>292</v>
      </c>
      <c r="T700" s="102" t="str">
        <f>IF(ISERROR(VLOOKUP('Salidas Pacientes'!$S700,Entradas!$H$1:$I$412,2,FALSE)),"",VLOOKUP('Salidas Pacientes'!$S700,Entradas!$H$1:$I$412,2,FALSE))</f>
        <v/>
      </c>
      <c r="U700" s="98"/>
      <c r="V700" s="98">
        <v>1</v>
      </c>
      <c r="W700" s="105"/>
    </row>
    <row r="701" spans="1:23" ht="15.75" hidden="1" customHeight="1" outlineLevel="1">
      <c r="A701" s="95">
        <v>44706</v>
      </c>
      <c r="B701" s="95" t="s">
        <v>276</v>
      </c>
      <c r="C701" s="98">
        <v>1112069636</v>
      </c>
      <c r="D701" s="17" t="str">
        <f>IF(ISERROR(VLOOKUP('Salidas Pacientes'!$C701,'BD Pacientes'!$A:I,2,FALSE)),"",VLOOKUP('Salidas Pacientes'!$C701,'BD Pacientes'!$A:I,2,FALSE))</f>
        <v>RC</v>
      </c>
      <c r="E701" s="16" t="str">
        <f>IF(ISERROR(VLOOKUP('Salidas Pacientes'!$C701,'BD Pacientes'!$A:I,3,FALSE)),"",VLOOKUP('Salidas Pacientes'!$C701,'BD Pacientes'!$A:I,3,FALSE))</f>
        <v>DANIEL CORTEZ MARULANDA</v>
      </c>
      <c r="F701" s="17" t="str">
        <f>IF(ISERROR(VLOOKUP('Salidas Pacientes'!$C701,'BD Pacientes'!$A:I,4,FALSE)),"",VLOOKUP('Salidas Pacientes'!$C701,'BD Pacientes'!$A:I,4,FALSE))</f>
        <v>M</v>
      </c>
      <c r="G701" s="95">
        <f>IF(ISERROR(VLOOKUP('Salidas Pacientes'!$C701,'BD Pacientes'!$A:I,5,FALSE)),"",VLOOKUP('Salidas Pacientes'!$C701,'BD Pacientes'!$A:I,5,FALSE))</f>
        <v>0</v>
      </c>
      <c r="H701" s="95" t="str">
        <f t="shared" ca="1" si="0"/>
        <v>123 año, 7 mes</v>
      </c>
      <c r="I701" s="97" t="str">
        <f>IF(ISERROR(VLOOKUP('Salidas Pacientes'!$C701,'BD Pacientes'!$A:$I,6,FALSE)),"",VLOOKUP('Salidas Pacientes'!$C701,'BD Pacientes'!$A:$I,6,FALSE))</f>
        <v>CRA 119A # 60-56</v>
      </c>
      <c r="J701" s="98">
        <f>IF(ISERROR(VLOOKUP('Salidas Pacientes'!$C701,'BD Pacientes'!$A:$I,7,FALSE)),"",VLOOKUP('Salidas Pacientes'!$C701,'BD Pacientes'!$A:$I,7,FALSE))</f>
        <v>0</v>
      </c>
      <c r="K701" s="99">
        <f>IF(ISERROR(VLOOKUP('Salidas Pacientes'!$C701,'BD Pacientes'!$A:$I,8,FALSE)),"",VLOOKUP('Salidas Pacientes'!$C701,'BD Pacientes'!$A:$I,8,FALSE))</f>
        <v>0</v>
      </c>
      <c r="L701" s="17">
        <f>IF(ISERROR(VLOOKUP('Salidas Pacientes'!$C701,'BD Pacientes'!$A:$I,9,FALSE)),"",VLOOKUP('Salidas Pacientes'!$C701,'BD Pacientes'!$A:$I,9,FALSE))</f>
        <v>0</v>
      </c>
      <c r="M701" s="17" t="s">
        <v>89</v>
      </c>
      <c r="N701" s="16" t="str">
        <f>IF(ISERROR(VLOOKUP('Salidas Pacientes'!$M701,Inventario!$A$2:$M$21,2,FALSE)),"",VLOOKUP('Salidas Pacientes'!$M701,Inventario!$A$2:$M$21,2,FALSE))</f>
        <v>Fluquadri</v>
      </c>
      <c r="O701" s="16" t="str">
        <f>IF(ISERROR(VLOOKUP('Salidas Pacientes'!$M701,Inventario!$A$2:$M$21,3,FALSE)),"",VLOOKUP('Salidas Pacientes'!$M701,Inventario!$A$2:$M$21,3,FALSE))</f>
        <v>Influenza</v>
      </c>
      <c r="P701" s="100" t="str">
        <f>IF(ISERROR(VLOOKUP('Salidas Pacientes'!$M701,Inventario!$A$2:$M$21,4,FALSE)),"",VLOOKUP('Salidas Pacientes'!$M701,Inventario!$A$2:$M$21,4,FALSE))</f>
        <v>IPS FARALLONES</v>
      </c>
      <c r="Q701" s="100" t="str">
        <f>IF(ISERROR(VLOOKUP('Salidas Pacientes'!$M701,Inventario!$A$2:$M$21,5,FALSE)),"",VLOOKUP('Salidas Pacientes'!$M701,Inventario!$A$2:$M$21,5,FALSE))</f>
        <v>Sanofi</v>
      </c>
      <c r="R701" s="17" t="str">
        <f>IF(ISERROR(VLOOKUP('Salidas Pacientes'!$M701,Inventario!$A$2:$M$21,6,FALSE)),"",VLOOKUP('Salidas Pacientes'!$M701,Inventario!$A$2:$M$21,6,FALSE))</f>
        <v>164992</v>
      </c>
      <c r="S701" s="101" t="s">
        <v>292</v>
      </c>
      <c r="T701" s="102" t="str">
        <f>IF(ISERROR(VLOOKUP('Salidas Pacientes'!$S701,Entradas!$H$1:$I$412,2,FALSE)),"",VLOOKUP('Salidas Pacientes'!$S701,Entradas!$H$1:$I$412,2,FALSE))</f>
        <v/>
      </c>
      <c r="U701" s="98"/>
      <c r="V701" s="98">
        <v>1</v>
      </c>
      <c r="W701" s="105"/>
    </row>
    <row r="702" spans="1:23" ht="15.75" hidden="1" customHeight="1" outlineLevel="1">
      <c r="A702" s="95">
        <v>44706</v>
      </c>
      <c r="B702" s="95" t="s">
        <v>276</v>
      </c>
      <c r="C702" s="98">
        <v>1112069636</v>
      </c>
      <c r="D702" s="17" t="str">
        <f>IF(ISERROR(VLOOKUP('Salidas Pacientes'!$C702,'BD Pacientes'!$A:I,2,FALSE)),"",VLOOKUP('Salidas Pacientes'!$C702,'BD Pacientes'!$A:I,2,FALSE))</f>
        <v>RC</v>
      </c>
      <c r="E702" s="16" t="str">
        <f>IF(ISERROR(VLOOKUP('Salidas Pacientes'!$C702,'BD Pacientes'!$A:I,3,FALSE)),"",VLOOKUP('Salidas Pacientes'!$C702,'BD Pacientes'!$A:I,3,FALSE))</f>
        <v>DANIEL CORTEZ MARULANDA</v>
      </c>
      <c r="F702" s="17" t="str">
        <f>IF(ISERROR(VLOOKUP('Salidas Pacientes'!$C702,'BD Pacientes'!$A:I,4,FALSE)),"",VLOOKUP('Salidas Pacientes'!$C702,'BD Pacientes'!$A:I,4,FALSE))</f>
        <v>M</v>
      </c>
      <c r="G702" s="95">
        <f>IF(ISERROR(VLOOKUP('Salidas Pacientes'!$C702,'BD Pacientes'!$A:I,5,FALSE)),"",VLOOKUP('Salidas Pacientes'!$C702,'BD Pacientes'!$A:I,5,FALSE))</f>
        <v>0</v>
      </c>
      <c r="H702" s="95" t="str">
        <f t="shared" ca="1" si="0"/>
        <v>123 año, 7 mes</v>
      </c>
      <c r="I702" s="97" t="str">
        <f>IF(ISERROR(VLOOKUP('Salidas Pacientes'!$C702,'BD Pacientes'!$A:$I,6,FALSE)),"",VLOOKUP('Salidas Pacientes'!$C702,'BD Pacientes'!$A:$I,6,FALSE))</f>
        <v>CRA 119A # 60-56</v>
      </c>
      <c r="J702" s="98">
        <f>IF(ISERROR(VLOOKUP('Salidas Pacientes'!$C702,'BD Pacientes'!$A:$I,7,FALSE)),"",VLOOKUP('Salidas Pacientes'!$C702,'BD Pacientes'!$A:$I,7,FALSE))</f>
        <v>0</v>
      </c>
      <c r="K702" s="99">
        <f>IF(ISERROR(VLOOKUP('Salidas Pacientes'!$C702,'BD Pacientes'!$A:$I,8,FALSE)),"",VLOOKUP('Salidas Pacientes'!$C702,'BD Pacientes'!$A:$I,8,FALSE))</f>
        <v>0</v>
      </c>
      <c r="L702" s="17">
        <f>IF(ISERROR(VLOOKUP('Salidas Pacientes'!$C702,'BD Pacientes'!$A:$I,9,FALSE)),"",VLOOKUP('Salidas Pacientes'!$C702,'BD Pacientes'!$A:$I,9,FALSE))</f>
        <v>0</v>
      </c>
      <c r="M702" s="17" t="s">
        <v>89</v>
      </c>
      <c r="N702" s="16" t="str">
        <f>IF(ISERROR(VLOOKUP('Salidas Pacientes'!$M702,Inventario!$A$2:$M$21,2,FALSE)),"",VLOOKUP('Salidas Pacientes'!$M702,Inventario!$A$2:$M$21,2,FALSE))</f>
        <v>Fluquadri</v>
      </c>
      <c r="O702" s="16" t="str">
        <f>IF(ISERROR(VLOOKUP('Salidas Pacientes'!$M702,Inventario!$A$2:$M$21,3,FALSE)),"",VLOOKUP('Salidas Pacientes'!$M702,Inventario!$A$2:$M$21,3,FALSE))</f>
        <v>Influenza</v>
      </c>
      <c r="P702" s="100" t="str">
        <f>IF(ISERROR(VLOOKUP('Salidas Pacientes'!$M702,Inventario!$A$2:$M$21,4,FALSE)),"",VLOOKUP('Salidas Pacientes'!$M702,Inventario!$A$2:$M$21,4,FALSE))</f>
        <v>IPS FARALLONES</v>
      </c>
      <c r="Q702" s="100" t="str">
        <f>IF(ISERROR(VLOOKUP('Salidas Pacientes'!$M702,Inventario!$A$2:$M$21,5,FALSE)),"",VLOOKUP('Salidas Pacientes'!$M702,Inventario!$A$2:$M$21,5,FALSE))</f>
        <v>Sanofi</v>
      </c>
      <c r="R702" s="17" t="str">
        <f>IF(ISERROR(VLOOKUP('Salidas Pacientes'!$M702,Inventario!$A$2:$M$21,6,FALSE)),"",VLOOKUP('Salidas Pacientes'!$M702,Inventario!$A$2:$M$21,6,FALSE))</f>
        <v>164992</v>
      </c>
      <c r="S702" s="101" t="s">
        <v>292</v>
      </c>
      <c r="T702" s="102" t="str">
        <f>IF(ISERROR(VLOOKUP('Salidas Pacientes'!$S702,Entradas!$H$1:$I$412,2,FALSE)),"",VLOOKUP('Salidas Pacientes'!$S702,Entradas!$H$1:$I$412,2,FALSE))</f>
        <v/>
      </c>
      <c r="U702" s="98"/>
      <c r="V702" s="98">
        <v>1</v>
      </c>
      <c r="W702" s="105"/>
    </row>
    <row r="703" spans="1:23" ht="15.75" hidden="1" customHeight="1" outlineLevel="1">
      <c r="A703" s="95">
        <v>44707</v>
      </c>
      <c r="B703" s="95" t="s">
        <v>276</v>
      </c>
      <c r="C703" s="98">
        <v>1234200888</v>
      </c>
      <c r="D703" s="17" t="str">
        <f>IF(ISERROR(VLOOKUP('Salidas Pacientes'!$C703,'BD Pacientes'!$A:I,2,FALSE)),"",VLOOKUP('Salidas Pacientes'!$C703,'BD Pacientes'!$A:I,2,FALSE))</f>
        <v>RC</v>
      </c>
      <c r="E703" s="16" t="str">
        <f>IF(ISERROR(VLOOKUP('Salidas Pacientes'!$C703,'BD Pacientes'!$A:I,3,FALSE)),"",VLOOKUP('Salidas Pacientes'!$C703,'BD Pacientes'!$A:I,3,FALSE))</f>
        <v>EMMA LUCIANA VELASCO ROJAS</v>
      </c>
      <c r="F703" s="17" t="str">
        <f>IF(ISERROR(VLOOKUP('Salidas Pacientes'!$C703,'BD Pacientes'!$A:I,4,FALSE)),"",VLOOKUP('Salidas Pacientes'!$C703,'BD Pacientes'!$A:I,4,FALSE))</f>
        <v>F</v>
      </c>
      <c r="G703" s="95">
        <f>IF(ISERROR(VLOOKUP('Salidas Pacientes'!$C703,'BD Pacientes'!$A:I,5,FALSE)),"",VLOOKUP('Salidas Pacientes'!$C703,'BD Pacientes'!$A:I,5,FALSE))</f>
        <v>0</v>
      </c>
      <c r="H703" s="95" t="str">
        <f t="shared" ca="1" si="0"/>
        <v>123 año, 7 mes</v>
      </c>
      <c r="I703" s="97" t="str">
        <f>IF(ISERROR(VLOOKUP('Salidas Pacientes'!$C703,'BD Pacientes'!$A:$I,6,FALSE)),"",VLOOKUP('Salidas Pacientes'!$C703,'BD Pacientes'!$A:$I,6,FALSE))</f>
        <v>CRA 43A # 48-35</v>
      </c>
      <c r="J703" s="98">
        <f>IF(ISERROR(VLOOKUP('Salidas Pacientes'!$C703,'BD Pacientes'!$A:$I,7,FALSE)),"",VLOOKUP('Salidas Pacientes'!$C703,'BD Pacientes'!$A:$I,7,FALSE))</f>
        <v>0</v>
      </c>
      <c r="K703" s="99">
        <f>IF(ISERROR(VLOOKUP('Salidas Pacientes'!$C703,'BD Pacientes'!$A:$I,8,FALSE)),"",VLOOKUP('Salidas Pacientes'!$C703,'BD Pacientes'!$A:$I,8,FALSE))</f>
        <v>0</v>
      </c>
      <c r="L703" s="17">
        <f>IF(ISERROR(VLOOKUP('Salidas Pacientes'!$C703,'BD Pacientes'!$A:$I,9,FALSE)),"",VLOOKUP('Salidas Pacientes'!$C703,'BD Pacientes'!$A:$I,9,FALSE))</f>
        <v>0</v>
      </c>
      <c r="M703" s="17" t="s">
        <v>89</v>
      </c>
      <c r="N703" s="16" t="str">
        <f>IF(ISERROR(VLOOKUP('Salidas Pacientes'!$M703,Inventario!$A$2:$M$21,2,FALSE)),"",VLOOKUP('Salidas Pacientes'!$M703,Inventario!$A$2:$M$21,2,FALSE))</f>
        <v>Fluquadri</v>
      </c>
      <c r="O703" s="16" t="str">
        <f>IF(ISERROR(VLOOKUP('Salidas Pacientes'!$M703,Inventario!$A$2:$M$21,3,FALSE)),"",VLOOKUP('Salidas Pacientes'!$M703,Inventario!$A$2:$M$21,3,FALSE))</f>
        <v>Influenza</v>
      </c>
      <c r="P703" s="100" t="str">
        <f>IF(ISERROR(VLOOKUP('Salidas Pacientes'!$M703,Inventario!$A$2:$M$21,4,FALSE)),"",VLOOKUP('Salidas Pacientes'!$M703,Inventario!$A$2:$M$21,4,FALSE))</f>
        <v>IPS FARALLONES</v>
      </c>
      <c r="Q703" s="100" t="str">
        <f>IF(ISERROR(VLOOKUP('Salidas Pacientes'!$M703,Inventario!$A$2:$M$21,5,FALSE)),"",VLOOKUP('Salidas Pacientes'!$M703,Inventario!$A$2:$M$21,5,FALSE))</f>
        <v>Sanofi</v>
      </c>
      <c r="R703" s="17" t="str">
        <f>IF(ISERROR(VLOOKUP('Salidas Pacientes'!$M703,Inventario!$A$2:$M$21,6,FALSE)),"",VLOOKUP('Salidas Pacientes'!$M703,Inventario!$A$2:$M$21,6,FALSE))</f>
        <v>164992</v>
      </c>
      <c r="S703" s="101" t="s">
        <v>292</v>
      </c>
      <c r="T703" s="102" t="str">
        <f>IF(ISERROR(VLOOKUP('Salidas Pacientes'!$S703,Entradas!$H$1:$I$412,2,FALSE)),"",VLOOKUP('Salidas Pacientes'!$S703,Entradas!$H$1:$I$412,2,FALSE))</f>
        <v/>
      </c>
      <c r="U703" s="98"/>
      <c r="V703" s="98">
        <v>1</v>
      </c>
      <c r="W703" s="105"/>
    </row>
    <row r="704" spans="1:23" ht="15.75" hidden="1" customHeight="1" outlineLevel="1">
      <c r="A704" s="95">
        <v>44707</v>
      </c>
      <c r="B704" s="95" t="s">
        <v>276</v>
      </c>
      <c r="C704" s="98">
        <v>1234200888</v>
      </c>
      <c r="D704" s="17" t="str">
        <f>IF(ISERROR(VLOOKUP('Salidas Pacientes'!$C704,'BD Pacientes'!$A:I,2,FALSE)),"",VLOOKUP('Salidas Pacientes'!$C704,'BD Pacientes'!$A:I,2,FALSE))</f>
        <v>RC</v>
      </c>
      <c r="E704" s="16" t="str">
        <f>IF(ISERROR(VLOOKUP('Salidas Pacientes'!$C704,'BD Pacientes'!$A:I,3,FALSE)),"",VLOOKUP('Salidas Pacientes'!$C704,'BD Pacientes'!$A:I,3,FALSE))</f>
        <v>EMMA LUCIANA VELASCO ROJAS</v>
      </c>
      <c r="F704" s="17" t="str">
        <f>IF(ISERROR(VLOOKUP('Salidas Pacientes'!$C704,'BD Pacientes'!$A:I,4,FALSE)),"",VLOOKUP('Salidas Pacientes'!$C704,'BD Pacientes'!$A:I,4,FALSE))</f>
        <v>F</v>
      </c>
      <c r="G704" s="95">
        <f>IF(ISERROR(VLOOKUP('Salidas Pacientes'!$C704,'BD Pacientes'!$A:I,5,FALSE)),"",VLOOKUP('Salidas Pacientes'!$C704,'BD Pacientes'!$A:I,5,FALSE))</f>
        <v>0</v>
      </c>
      <c r="H704" s="95" t="str">
        <f t="shared" ca="1" si="0"/>
        <v>123 año, 7 mes</v>
      </c>
      <c r="I704" s="97" t="str">
        <f>IF(ISERROR(VLOOKUP('Salidas Pacientes'!$C704,'BD Pacientes'!$A:$I,6,FALSE)),"",VLOOKUP('Salidas Pacientes'!$C704,'BD Pacientes'!$A:$I,6,FALSE))</f>
        <v>CRA 43A # 48-35</v>
      </c>
      <c r="J704" s="98">
        <f>IF(ISERROR(VLOOKUP('Salidas Pacientes'!$C704,'BD Pacientes'!$A:$I,7,FALSE)),"",VLOOKUP('Salidas Pacientes'!$C704,'BD Pacientes'!$A:$I,7,FALSE))</f>
        <v>0</v>
      </c>
      <c r="K704" s="99">
        <f>IF(ISERROR(VLOOKUP('Salidas Pacientes'!$C704,'BD Pacientes'!$A:$I,8,FALSE)),"",VLOOKUP('Salidas Pacientes'!$C704,'BD Pacientes'!$A:$I,8,FALSE))</f>
        <v>0</v>
      </c>
      <c r="L704" s="17">
        <f>IF(ISERROR(VLOOKUP('Salidas Pacientes'!$C704,'BD Pacientes'!$A:$I,9,FALSE)),"",VLOOKUP('Salidas Pacientes'!$C704,'BD Pacientes'!$A:$I,9,FALSE))</f>
        <v>0</v>
      </c>
      <c r="M704" s="17" t="s">
        <v>89</v>
      </c>
      <c r="N704" s="16" t="str">
        <f>IF(ISERROR(VLOOKUP('Salidas Pacientes'!$M704,Inventario!$A$2:$M$21,2,FALSE)),"",VLOOKUP('Salidas Pacientes'!$M704,Inventario!$A$2:$M$21,2,FALSE))</f>
        <v>Fluquadri</v>
      </c>
      <c r="O704" s="16" t="str">
        <f>IF(ISERROR(VLOOKUP('Salidas Pacientes'!$M704,Inventario!$A$2:$M$21,3,FALSE)),"",VLOOKUP('Salidas Pacientes'!$M704,Inventario!$A$2:$M$21,3,FALSE))</f>
        <v>Influenza</v>
      </c>
      <c r="P704" s="100" t="str">
        <f>IF(ISERROR(VLOOKUP('Salidas Pacientes'!$M704,Inventario!$A$2:$M$21,4,FALSE)),"",VLOOKUP('Salidas Pacientes'!$M704,Inventario!$A$2:$M$21,4,FALSE))</f>
        <v>IPS FARALLONES</v>
      </c>
      <c r="Q704" s="100" t="str">
        <f>IF(ISERROR(VLOOKUP('Salidas Pacientes'!$M704,Inventario!$A$2:$M$21,5,FALSE)),"",VLOOKUP('Salidas Pacientes'!$M704,Inventario!$A$2:$M$21,5,FALSE))</f>
        <v>Sanofi</v>
      </c>
      <c r="R704" s="17" t="str">
        <f>IF(ISERROR(VLOOKUP('Salidas Pacientes'!$M704,Inventario!$A$2:$M$21,6,FALSE)),"",VLOOKUP('Salidas Pacientes'!$M704,Inventario!$A$2:$M$21,6,FALSE))</f>
        <v>164992</v>
      </c>
      <c r="S704" s="101" t="s">
        <v>292</v>
      </c>
      <c r="T704" s="102" t="str">
        <f>IF(ISERROR(VLOOKUP('Salidas Pacientes'!$S704,Entradas!$H$1:$I$412,2,FALSE)),"",VLOOKUP('Salidas Pacientes'!$S704,Entradas!$H$1:$I$412,2,FALSE))</f>
        <v/>
      </c>
      <c r="U704" s="98"/>
      <c r="V704" s="98">
        <v>1</v>
      </c>
      <c r="W704" s="105"/>
    </row>
    <row r="705" spans="1:23" ht="15.75" hidden="1" customHeight="1" outlineLevel="1">
      <c r="A705" s="95">
        <v>44708</v>
      </c>
      <c r="B705" s="95" t="s">
        <v>276</v>
      </c>
      <c r="C705" s="98">
        <v>1109570555</v>
      </c>
      <c r="D705" s="17" t="str">
        <f>IF(ISERROR(VLOOKUP('Salidas Pacientes'!$C705,'BD Pacientes'!$A:I,2,FALSE)),"",VLOOKUP('Salidas Pacientes'!$C705,'BD Pacientes'!$A:I,2,FALSE))</f>
        <v>RC</v>
      </c>
      <c r="E705" s="16" t="str">
        <f>IF(ISERROR(VLOOKUP('Salidas Pacientes'!$C705,'BD Pacientes'!$A:I,3,FALSE)),"",VLOOKUP('Salidas Pacientes'!$C705,'BD Pacientes'!$A:I,3,FALSE))</f>
        <v>VIOLETA SANCHEZ ZAPATA</v>
      </c>
      <c r="F705" s="17" t="str">
        <f>IF(ISERROR(VLOOKUP('Salidas Pacientes'!$C705,'BD Pacientes'!$A:I,4,FALSE)),"",VLOOKUP('Salidas Pacientes'!$C705,'BD Pacientes'!$A:I,4,FALSE))</f>
        <v>F</v>
      </c>
      <c r="G705" s="95">
        <f>IF(ISERROR(VLOOKUP('Salidas Pacientes'!$C705,'BD Pacientes'!$A:I,5,FALSE)),"",VLOOKUP('Salidas Pacientes'!$C705,'BD Pacientes'!$A:I,5,FALSE))</f>
        <v>0</v>
      </c>
      <c r="H705" s="95" t="str">
        <f t="shared" ca="1" si="0"/>
        <v>123 año, 7 mes</v>
      </c>
      <c r="I705" s="97" t="str">
        <f>IF(ISERROR(VLOOKUP('Salidas Pacientes'!$C705,'BD Pacientes'!$A:$I,6,FALSE)),"",VLOOKUP('Salidas Pacientes'!$C705,'BD Pacientes'!$A:$I,6,FALSE))</f>
        <v>CRA 41E # 41-63</v>
      </c>
      <c r="J705" s="98">
        <f>IF(ISERROR(VLOOKUP('Salidas Pacientes'!$C705,'BD Pacientes'!$A:$I,7,FALSE)),"",VLOOKUP('Salidas Pacientes'!$C705,'BD Pacientes'!$A:$I,7,FALSE))</f>
        <v>0</v>
      </c>
      <c r="K705" s="99">
        <f>IF(ISERROR(VLOOKUP('Salidas Pacientes'!$C705,'BD Pacientes'!$A:$I,8,FALSE)),"",VLOOKUP('Salidas Pacientes'!$C705,'BD Pacientes'!$A:$I,8,FALSE))</f>
        <v>0</v>
      </c>
      <c r="L705" s="17">
        <f>IF(ISERROR(VLOOKUP('Salidas Pacientes'!$C705,'BD Pacientes'!$A:$I,9,FALSE)),"",VLOOKUP('Salidas Pacientes'!$C705,'BD Pacientes'!$A:$I,9,FALSE))</f>
        <v>0</v>
      </c>
      <c r="M705" s="17" t="s">
        <v>85</v>
      </c>
      <c r="N705" s="16" t="str">
        <f>IF(ISERROR(VLOOKUP('Salidas Pacientes'!$M705,Inventario!$A$2:$M$21,2,FALSE)),"",VLOOKUP('Salidas Pacientes'!$M705,Inventario!$A$2:$M$21,2,FALSE))</f>
        <v xml:space="preserve">Avaxim 80 </v>
      </c>
      <c r="O705" s="16" t="str">
        <f>IF(ISERROR(VLOOKUP('Salidas Pacientes'!$M705,Inventario!$A$2:$M$21,3,FALSE)),"",VLOOKUP('Salidas Pacientes'!$M705,Inventario!$A$2:$M$21,3,FALSE))</f>
        <v>Hepatitis A niño</v>
      </c>
      <c r="P705" s="100" t="str">
        <f>IF(ISERROR(VLOOKUP('Salidas Pacientes'!$M705,Inventario!$A$2:$M$21,4,FALSE)),"",VLOOKUP('Salidas Pacientes'!$M705,Inventario!$A$2:$M$21,4,FALSE))</f>
        <v>IPS FARALLONES</v>
      </c>
      <c r="Q705" s="100" t="str">
        <f>IF(ISERROR(VLOOKUP('Salidas Pacientes'!$M705,Inventario!$A$2:$M$21,5,FALSE)),"",VLOOKUP('Salidas Pacientes'!$M705,Inventario!$A$2:$M$21,5,FALSE))</f>
        <v>Sanofi</v>
      </c>
      <c r="R705" s="17" t="str">
        <f>IF(ISERROR(VLOOKUP('Salidas Pacientes'!$M705,Inventario!$A$2:$M$21,6,FALSE)),"",VLOOKUP('Salidas Pacientes'!$M705,Inventario!$A$2:$M$21,6,FALSE))</f>
        <v>2500</v>
      </c>
      <c r="S705" s="101" t="s">
        <v>183</v>
      </c>
      <c r="T705" s="102">
        <f>IF(ISERROR(VLOOKUP('Salidas Pacientes'!$S705,Entradas!$H$1:$I$412,2,FALSE)),"",VLOOKUP('Salidas Pacientes'!$S705,Entradas!$H$1:$I$412,2,FALSE))</f>
        <v>44957</v>
      </c>
      <c r="U705" s="98"/>
      <c r="V705" s="98">
        <v>1</v>
      </c>
      <c r="W705" s="105"/>
    </row>
    <row r="706" spans="1:23" ht="15.75" hidden="1" customHeight="1" outlineLevel="1">
      <c r="A706" s="95">
        <v>44708</v>
      </c>
      <c r="B706" s="95" t="s">
        <v>276</v>
      </c>
      <c r="C706" s="98">
        <v>1109570555</v>
      </c>
      <c r="D706" s="17" t="str">
        <f>IF(ISERROR(VLOOKUP('Salidas Pacientes'!$C706,'BD Pacientes'!$A:I,2,FALSE)),"",VLOOKUP('Salidas Pacientes'!$C706,'BD Pacientes'!$A:I,2,FALSE))</f>
        <v>RC</v>
      </c>
      <c r="E706" s="16" t="str">
        <f>IF(ISERROR(VLOOKUP('Salidas Pacientes'!$C706,'BD Pacientes'!$A:I,3,FALSE)),"",VLOOKUP('Salidas Pacientes'!$C706,'BD Pacientes'!$A:I,3,FALSE))</f>
        <v>VIOLETA SANCHEZ ZAPATA</v>
      </c>
      <c r="F706" s="17" t="str">
        <f>IF(ISERROR(VLOOKUP('Salidas Pacientes'!$C706,'BD Pacientes'!$A:I,4,FALSE)),"",VLOOKUP('Salidas Pacientes'!$C706,'BD Pacientes'!$A:I,4,FALSE))</f>
        <v>F</v>
      </c>
      <c r="G706" s="95">
        <f>IF(ISERROR(VLOOKUP('Salidas Pacientes'!$C706,'BD Pacientes'!$A:I,5,FALSE)),"",VLOOKUP('Salidas Pacientes'!$C706,'BD Pacientes'!$A:I,5,FALSE))</f>
        <v>0</v>
      </c>
      <c r="H706" s="95" t="str">
        <f t="shared" ca="1" si="0"/>
        <v>123 año, 7 mes</v>
      </c>
      <c r="I706" s="97" t="str">
        <f>IF(ISERROR(VLOOKUP('Salidas Pacientes'!$C706,'BD Pacientes'!$A:$I,6,FALSE)),"",VLOOKUP('Salidas Pacientes'!$C706,'BD Pacientes'!$A:$I,6,FALSE))</f>
        <v>CRA 41E # 41-63</v>
      </c>
      <c r="J706" s="98">
        <f>IF(ISERROR(VLOOKUP('Salidas Pacientes'!$C706,'BD Pacientes'!$A:$I,7,FALSE)),"",VLOOKUP('Salidas Pacientes'!$C706,'BD Pacientes'!$A:$I,7,FALSE))</f>
        <v>0</v>
      </c>
      <c r="K706" s="99">
        <f>IF(ISERROR(VLOOKUP('Salidas Pacientes'!$C706,'BD Pacientes'!$A:$I,8,FALSE)),"",VLOOKUP('Salidas Pacientes'!$C706,'BD Pacientes'!$A:$I,8,FALSE))</f>
        <v>0</v>
      </c>
      <c r="L706" s="17">
        <f>IF(ISERROR(VLOOKUP('Salidas Pacientes'!$C706,'BD Pacientes'!$A:$I,9,FALSE)),"",VLOOKUP('Salidas Pacientes'!$C706,'BD Pacientes'!$A:$I,9,FALSE))</f>
        <v>0</v>
      </c>
      <c r="M706" s="17" t="s">
        <v>89</v>
      </c>
      <c r="N706" s="16" t="str">
        <f>IF(ISERROR(VLOOKUP('Salidas Pacientes'!$M706,Inventario!$A$2:$M$21,2,FALSE)),"",VLOOKUP('Salidas Pacientes'!$M706,Inventario!$A$2:$M$21,2,FALSE))</f>
        <v>Fluquadri</v>
      </c>
      <c r="O706" s="16" t="str">
        <f>IF(ISERROR(VLOOKUP('Salidas Pacientes'!$M706,Inventario!$A$2:$M$21,3,FALSE)),"",VLOOKUP('Salidas Pacientes'!$M706,Inventario!$A$2:$M$21,3,FALSE))</f>
        <v>Influenza</v>
      </c>
      <c r="P706" s="100" t="str">
        <f>IF(ISERROR(VLOOKUP('Salidas Pacientes'!$M706,Inventario!$A$2:$M$21,4,FALSE)),"",VLOOKUP('Salidas Pacientes'!$M706,Inventario!$A$2:$M$21,4,FALSE))</f>
        <v>IPS FARALLONES</v>
      </c>
      <c r="Q706" s="100" t="str">
        <f>IF(ISERROR(VLOOKUP('Salidas Pacientes'!$M706,Inventario!$A$2:$M$21,5,FALSE)),"",VLOOKUP('Salidas Pacientes'!$M706,Inventario!$A$2:$M$21,5,FALSE))</f>
        <v>Sanofi</v>
      </c>
      <c r="R706" s="17" t="str">
        <f>IF(ISERROR(VLOOKUP('Salidas Pacientes'!$M706,Inventario!$A$2:$M$21,6,FALSE)),"",VLOOKUP('Salidas Pacientes'!$M706,Inventario!$A$2:$M$21,6,FALSE))</f>
        <v>164992</v>
      </c>
      <c r="S706" s="101" t="s">
        <v>292</v>
      </c>
      <c r="T706" s="102" t="str">
        <f>IF(ISERROR(VLOOKUP('Salidas Pacientes'!$S706,Entradas!$H$1:$I$412,2,FALSE)),"",VLOOKUP('Salidas Pacientes'!$S706,Entradas!$H$1:$I$412,2,FALSE))</f>
        <v/>
      </c>
      <c r="U706" s="98"/>
      <c r="V706" s="98">
        <v>1</v>
      </c>
      <c r="W706" s="105"/>
    </row>
    <row r="707" spans="1:23" ht="15.75" hidden="1" customHeight="1" outlineLevel="1">
      <c r="A707" s="95">
        <v>44708</v>
      </c>
      <c r="B707" s="95" t="s">
        <v>276</v>
      </c>
      <c r="C707" s="98">
        <v>1109570555</v>
      </c>
      <c r="D707" s="17" t="str">
        <f>IF(ISERROR(VLOOKUP('Salidas Pacientes'!$C707,'BD Pacientes'!$A:I,2,FALSE)),"",VLOOKUP('Salidas Pacientes'!$C707,'BD Pacientes'!$A:I,2,FALSE))</f>
        <v>RC</v>
      </c>
      <c r="E707" s="16" t="str">
        <f>IF(ISERROR(VLOOKUP('Salidas Pacientes'!$C707,'BD Pacientes'!$A:I,3,FALSE)),"",VLOOKUP('Salidas Pacientes'!$C707,'BD Pacientes'!$A:I,3,FALSE))</f>
        <v>VIOLETA SANCHEZ ZAPATA</v>
      </c>
      <c r="F707" s="17" t="str">
        <f>IF(ISERROR(VLOOKUP('Salidas Pacientes'!$C707,'BD Pacientes'!$A:I,4,FALSE)),"",VLOOKUP('Salidas Pacientes'!$C707,'BD Pacientes'!$A:I,4,FALSE))</f>
        <v>F</v>
      </c>
      <c r="G707" s="95">
        <f>IF(ISERROR(VLOOKUP('Salidas Pacientes'!$C707,'BD Pacientes'!$A:I,5,FALSE)),"",VLOOKUP('Salidas Pacientes'!$C707,'BD Pacientes'!$A:I,5,FALSE))</f>
        <v>0</v>
      </c>
      <c r="H707" s="95" t="str">
        <f t="shared" ca="1" si="0"/>
        <v>123 año, 7 mes</v>
      </c>
      <c r="I707" s="97" t="str">
        <f>IF(ISERROR(VLOOKUP('Salidas Pacientes'!$C707,'BD Pacientes'!$A:$I,6,FALSE)),"",VLOOKUP('Salidas Pacientes'!$C707,'BD Pacientes'!$A:$I,6,FALSE))</f>
        <v>CRA 41E # 41-63</v>
      </c>
      <c r="J707" s="98">
        <f>IF(ISERROR(VLOOKUP('Salidas Pacientes'!$C707,'BD Pacientes'!$A:$I,7,FALSE)),"",VLOOKUP('Salidas Pacientes'!$C707,'BD Pacientes'!$A:$I,7,FALSE))</f>
        <v>0</v>
      </c>
      <c r="K707" s="99">
        <f>IF(ISERROR(VLOOKUP('Salidas Pacientes'!$C707,'BD Pacientes'!$A:$I,8,FALSE)),"",VLOOKUP('Salidas Pacientes'!$C707,'BD Pacientes'!$A:$I,8,FALSE))</f>
        <v>0</v>
      </c>
      <c r="L707" s="17">
        <f>IF(ISERROR(VLOOKUP('Salidas Pacientes'!$C707,'BD Pacientes'!$A:$I,9,FALSE)),"",VLOOKUP('Salidas Pacientes'!$C707,'BD Pacientes'!$A:$I,9,FALSE))</f>
        <v>0</v>
      </c>
      <c r="M707" s="17" t="s">
        <v>85</v>
      </c>
      <c r="N707" s="16" t="str">
        <f>IF(ISERROR(VLOOKUP('Salidas Pacientes'!$M707,Inventario!$A$2:$M$21,2,FALSE)),"",VLOOKUP('Salidas Pacientes'!$M707,Inventario!$A$2:$M$21,2,FALSE))</f>
        <v xml:space="preserve">Avaxim 80 </v>
      </c>
      <c r="O707" s="16" t="str">
        <f>IF(ISERROR(VLOOKUP('Salidas Pacientes'!$M707,Inventario!$A$2:$M$21,3,FALSE)),"",VLOOKUP('Salidas Pacientes'!$M707,Inventario!$A$2:$M$21,3,FALSE))</f>
        <v>Hepatitis A niño</v>
      </c>
      <c r="P707" s="100" t="str">
        <f>IF(ISERROR(VLOOKUP('Salidas Pacientes'!$M707,Inventario!$A$2:$M$21,4,FALSE)),"",VLOOKUP('Salidas Pacientes'!$M707,Inventario!$A$2:$M$21,4,FALSE))</f>
        <v>IPS FARALLONES</v>
      </c>
      <c r="Q707" s="100" t="str">
        <f>IF(ISERROR(VLOOKUP('Salidas Pacientes'!$M707,Inventario!$A$2:$M$21,5,FALSE)),"",VLOOKUP('Salidas Pacientes'!$M707,Inventario!$A$2:$M$21,5,FALSE))</f>
        <v>Sanofi</v>
      </c>
      <c r="R707" s="17" t="str">
        <f>IF(ISERROR(VLOOKUP('Salidas Pacientes'!$M707,Inventario!$A$2:$M$21,6,FALSE)),"",VLOOKUP('Salidas Pacientes'!$M707,Inventario!$A$2:$M$21,6,FALSE))</f>
        <v>2500</v>
      </c>
      <c r="S707" s="101" t="s">
        <v>183</v>
      </c>
      <c r="T707" s="102">
        <f>IF(ISERROR(VLOOKUP('Salidas Pacientes'!$S707,Entradas!$H$1:$I$412,2,FALSE)),"",VLOOKUP('Salidas Pacientes'!$S707,Entradas!$H$1:$I$412,2,FALSE))</f>
        <v>44957</v>
      </c>
      <c r="U707" s="98"/>
      <c r="V707" s="98">
        <v>1</v>
      </c>
      <c r="W707" s="105"/>
    </row>
    <row r="708" spans="1:23" ht="15.75" hidden="1" customHeight="1" outlineLevel="1">
      <c r="A708" s="95">
        <v>44708</v>
      </c>
      <c r="B708" s="95" t="s">
        <v>276</v>
      </c>
      <c r="C708" s="98">
        <v>1109570555</v>
      </c>
      <c r="D708" s="17" t="str">
        <f>IF(ISERROR(VLOOKUP('Salidas Pacientes'!$C708,'BD Pacientes'!$A:I,2,FALSE)),"",VLOOKUP('Salidas Pacientes'!$C708,'BD Pacientes'!$A:I,2,FALSE))</f>
        <v>RC</v>
      </c>
      <c r="E708" s="16" t="str">
        <f>IF(ISERROR(VLOOKUP('Salidas Pacientes'!$C708,'BD Pacientes'!$A:I,3,FALSE)),"",VLOOKUP('Salidas Pacientes'!$C708,'BD Pacientes'!$A:I,3,FALSE))</f>
        <v>VIOLETA SANCHEZ ZAPATA</v>
      </c>
      <c r="F708" s="17" t="str">
        <f>IF(ISERROR(VLOOKUP('Salidas Pacientes'!$C708,'BD Pacientes'!$A:I,4,FALSE)),"",VLOOKUP('Salidas Pacientes'!$C708,'BD Pacientes'!$A:I,4,FALSE))</f>
        <v>F</v>
      </c>
      <c r="G708" s="95">
        <f>IF(ISERROR(VLOOKUP('Salidas Pacientes'!$C708,'BD Pacientes'!$A:I,5,FALSE)),"",VLOOKUP('Salidas Pacientes'!$C708,'BD Pacientes'!$A:I,5,FALSE))</f>
        <v>0</v>
      </c>
      <c r="H708" s="95" t="str">
        <f t="shared" ca="1" si="0"/>
        <v>123 año, 7 mes</v>
      </c>
      <c r="I708" s="97" t="str">
        <f>IF(ISERROR(VLOOKUP('Salidas Pacientes'!$C708,'BD Pacientes'!$A:$I,6,FALSE)),"",VLOOKUP('Salidas Pacientes'!$C708,'BD Pacientes'!$A:$I,6,FALSE))</f>
        <v>CRA 41E # 41-63</v>
      </c>
      <c r="J708" s="98">
        <f>IF(ISERROR(VLOOKUP('Salidas Pacientes'!$C708,'BD Pacientes'!$A:$I,7,FALSE)),"",VLOOKUP('Salidas Pacientes'!$C708,'BD Pacientes'!$A:$I,7,FALSE))</f>
        <v>0</v>
      </c>
      <c r="K708" s="99">
        <f>IF(ISERROR(VLOOKUP('Salidas Pacientes'!$C708,'BD Pacientes'!$A:$I,8,FALSE)),"",VLOOKUP('Salidas Pacientes'!$C708,'BD Pacientes'!$A:$I,8,FALSE))</f>
        <v>0</v>
      </c>
      <c r="L708" s="17">
        <f>IF(ISERROR(VLOOKUP('Salidas Pacientes'!$C708,'BD Pacientes'!$A:$I,9,FALSE)),"",VLOOKUP('Salidas Pacientes'!$C708,'BD Pacientes'!$A:$I,9,FALSE))</f>
        <v>0</v>
      </c>
      <c r="M708" s="17" t="s">
        <v>89</v>
      </c>
      <c r="N708" s="16" t="str">
        <f>IF(ISERROR(VLOOKUP('Salidas Pacientes'!$M708,Inventario!$A$2:$M$21,2,FALSE)),"",VLOOKUP('Salidas Pacientes'!$M708,Inventario!$A$2:$M$21,2,FALSE))</f>
        <v>Fluquadri</v>
      </c>
      <c r="O708" s="16" t="str">
        <f>IF(ISERROR(VLOOKUP('Salidas Pacientes'!$M708,Inventario!$A$2:$M$21,3,FALSE)),"",VLOOKUP('Salidas Pacientes'!$M708,Inventario!$A$2:$M$21,3,FALSE))</f>
        <v>Influenza</v>
      </c>
      <c r="P708" s="100" t="str">
        <f>IF(ISERROR(VLOOKUP('Salidas Pacientes'!$M708,Inventario!$A$2:$M$21,4,FALSE)),"",VLOOKUP('Salidas Pacientes'!$M708,Inventario!$A$2:$M$21,4,FALSE))</f>
        <v>IPS FARALLONES</v>
      </c>
      <c r="Q708" s="100" t="str">
        <f>IF(ISERROR(VLOOKUP('Salidas Pacientes'!$M708,Inventario!$A$2:$M$21,5,FALSE)),"",VLOOKUP('Salidas Pacientes'!$M708,Inventario!$A$2:$M$21,5,FALSE))</f>
        <v>Sanofi</v>
      </c>
      <c r="R708" s="17" t="str">
        <f>IF(ISERROR(VLOOKUP('Salidas Pacientes'!$M708,Inventario!$A$2:$M$21,6,FALSE)),"",VLOOKUP('Salidas Pacientes'!$M708,Inventario!$A$2:$M$21,6,FALSE))</f>
        <v>164992</v>
      </c>
      <c r="S708" s="101" t="s">
        <v>292</v>
      </c>
      <c r="T708" s="102" t="str">
        <f>IF(ISERROR(VLOOKUP('Salidas Pacientes'!$S708,Entradas!$H$1:$I$412,2,FALSE)),"",VLOOKUP('Salidas Pacientes'!$S708,Entradas!$H$1:$I$412,2,FALSE))</f>
        <v/>
      </c>
      <c r="U708" s="98"/>
      <c r="V708" s="98">
        <v>1</v>
      </c>
      <c r="W708" s="105"/>
    </row>
    <row r="709" spans="1:23" ht="15.75" hidden="1" customHeight="1" outlineLevel="1">
      <c r="A709" s="95">
        <v>44708</v>
      </c>
      <c r="B709" s="95" t="s">
        <v>276</v>
      </c>
      <c r="C709" s="98">
        <v>1232813887</v>
      </c>
      <c r="D709" s="17" t="str">
        <f>IF(ISERROR(VLOOKUP('Salidas Pacientes'!$C709,'BD Pacientes'!$A:I,2,FALSE)),"",VLOOKUP('Salidas Pacientes'!$C709,'BD Pacientes'!$A:I,2,FALSE))</f>
        <v>RC</v>
      </c>
      <c r="E709" s="16" t="str">
        <f>IF(ISERROR(VLOOKUP('Salidas Pacientes'!$C709,'BD Pacientes'!$A:I,3,FALSE)),"",VLOOKUP('Salidas Pacientes'!$C709,'BD Pacientes'!$A:I,3,FALSE))</f>
        <v>SANTIAGO GIRALDO NORIEGA</v>
      </c>
      <c r="F709" s="17" t="str">
        <f>IF(ISERROR(VLOOKUP('Salidas Pacientes'!$C709,'BD Pacientes'!$A:I,4,FALSE)),"",VLOOKUP('Salidas Pacientes'!$C709,'BD Pacientes'!$A:I,4,FALSE))</f>
        <v>M</v>
      </c>
      <c r="G709" s="95">
        <f>IF(ISERROR(VLOOKUP('Salidas Pacientes'!$C709,'BD Pacientes'!$A:I,5,FALSE)),"",VLOOKUP('Salidas Pacientes'!$C709,'BD Pacientes'!$A:I,5,FALSE))</f>
        <v>0</v>
      </c>
      <c r="H709" s="95" t="str">
        <f t="shared" ca="1" si="0"/>
        <v>123 año, 7 mes</v>
      </c>
      <c r="I709" s="97" t="str">
        <f>IF(ISERROR(VLOOKUP('Salidas Pacientes'!$C709,'BD Pacientes'!$A:$I,6,FALSE)),"",VLOOKUP('Salidas Pacientes'!$C709,'BD Pacientes'!$A:$I,6,FALSE))</f>
        <v>CALLE 21 OESTE  #6-12</v>
      </c>
      <c r="J709" s="98">
        <f>IF(ISERROR(VLOOKUP('Salidas Pacientes'!$C709,'BD Pacientes'!$A:$I,7,FALSE)),"",VLOOKUP('Salidas Pacientes'!$C709,'BD Pacientes'!$A:$I,7,FALSE))</f>
        <v>0</v>
      </c>
      <c r="K709" s="99">
        <f>IF(ISERROR(VLOOKUP('Salidas Pacientes'!$C709,'BD Pacientes'!$A:$I,8,FALSE)),"",VLOOKUP('Salidas Pacientes'!$C709,'BD Pacientes'!$A:$I,8,FALSE))</f>
        <v>0</v>
      </c>
      <c r="L709" s="17">
        <f>IF(ISERROR(VLOOKUP('Salidas Pacientes'!$C709,'BD Pacientes'!$A:$I,9,FALSE)),"",VLOOKUP('Salidas Pacientes'!$C709,'BD Pacientes'!$A:$I,9,FALSE))</f>
        <v>0</v>
      </c>
      <c r="M709" s="17" t="s">
        <v>54</v>
      </c>
      <c r="N709" s="16" t="str">
        <f>IF(ISERROR(VLOOKUP('Salidas Pacientes'!$M709,Inventario!$A$2:$M$21,2,FALSE)),"",VLOOKUP('Salidas Pacientes'!$M709,Inventario!$A$2:$M$21,2,FALSE))</f>
        <v>Prevenar</v>
      </c>
      <c r="O709" s="16" t="str">
        <f>IF(ISERROR(VLOOKUP('Salidas Pacientes'!$M709,Inventario!$A$2:$M$21,3,FALSE)),"",VLOOKUP('Salidas Pacientes'!$M709,Inventario!$A$2:$M$21,3,FALSE))</f>
        <v>Neumococo 13V</v>
      </c>
      <c r="P709" s="100" t="str">
        <f>IF(ISERROR(VLOOKUP('Salidas Pacientes'!$M709,Inventario!$A$2:$M$21,4,FALSE)),"",VLOOKUP('Salidas Pacientes'!$M709,Inventario!$A$2:$M$21,4,FALSE))</f>
        <v>Cobo Medical</v>
      </c>
      <c r="Q709" s="100" t="str">
        <f>IF(ISERROR(VLOOKUP('Salidas Pacientes'!$M709,Inventario!$A$2:$M$21,5,FALSE)),"",VLOOKUP('Salidas Pacientes'!$M709,Inventario!$A$2:$M$21,5,FALSE))</f>
        <v>Pfizer</v>
      </c>
      <c r="R709" s="17" t="str">
        <f>IF(ISERROR(VLOOKUP('Salidas Pacientes'!$M709,Inventario!$A$2:$M$21,6,FALSE)),"",VLOOKUP('Salidas Pacientes'!$M709,Inventario!$A$2:$M$21,6,FALSE))</f>
        <v>2156</v>
      </c>
      <c r="S709" s="101" t="s">
        <v>192</v>
      </c>
      <c r="T709" s="102">
        <f>IF(ISERROR(VLOOKUP('Salidas Pacientes'!$S709,Entradas!$H$1:$I$412,2,FALSE)),"",VLOOKUP('Salidas Pacientes'!$S709,Entradas!$H$1:$I$412,2,FALSE))</f>
        <v>45199</v>
      </c>
      <c r="U709" s="98"/>
      <c r="V709" s="98">
        <v>1</v>
      </c>
      <c r="W709" s="105"/>
    </row>
    <row r="710" spans="1:23" ht="15.75" hidden="1" customHeight="1" outlineLevel="1">
      <c r="A710" s="95">
        <v>44708</v>
      </c>
      <c r="B710" s="95" t="s">
        <v>276</v>
      </c>
      <c r="C710" s="98">
        <v>1232813887</v>
      </c>
      <c r="D710" s="17" t="str">
        <f>IF(ISERROR(VLOOKUP('Salidas Pacientes'!$C710,'BD Pacientes'!$A:I,2,FALSE)),"",VLOOKUP('Salidas Pacientes'!$C710,'BD Pacientes'!$A:I,2,FALSE))</f>
        <v>RC</v>
      </c>
      <c r="E710" s="16" t="str">
        <f>IF(ISERROR(VLOOKUP('Salidas Pacientes'!$C710,'BD Pacientes'!$A:I,3,FALSE)),"",VLOOKUP('Salidas Pacientes'!$C710,'BD Pacientes'!$A:I,3,FALSE))</f>
        <v>SANTIAGO GIRALDO NORIEGA</v>
      </c>
      <c r="F710" s="17" t="str">
        <f>IF(ISERROR(VLOOKUP('Salidas Pacientes'!$C710,'BD Pacientes'!$A:I,4,FALSE)),"",VLOOKUP('Salidas Pacientes'!$C710,'BD Pacientes'!$A:I,4,FALSE))</f>
        <v>M</v>
      </c>
      <c r="G710" s="95">
        <f>IF(ISERROR(VLOOKUP('Salidas Pacientes'!$C710,'BD Pacientes'!$A:I,5,FALSE)),"",VLOOKUP('Salidas Pacientes'!$C710,'BD Pacientes'!$A:I,5,FALSE))</f>
        <v>0</v>
      </c>
      <c r="H710" s="95" t="str">
        <f t="shared" ca="1" si="0"/>
        <v>123 año, 7 mes</v>
      </c>
      <c r="I710" s="97" t="str">
        <f>IF(ISERROR(VLOOKUP('Salidas Pacientes'!$C710,'BD Pacientes'!$A:$I,6,FALSE)),"",VLOOKUP('Salidas Pacientes'!$C710,'BD Pacientes'!$A:$I,6,FALSE))</f>
        <v>CALLE 21 OESTE  #6-12</v>
      </c>
      <c r="J710" s="98">
        <f>IF(ISERROR(VLOOKUP('Salidas Pacientes'!$C710,'BD Pacientes'!$A:$I,7,FALSE)),"",VLOOKUP('Salidas Pacientes'!$C710,'BD Pacientes'!$A:$I,7,FALSE))</f>
        <v>0</v>
      </c>
      <c r="K710" s="99">
        <f>IF(ISERROR(VLOOKUP('Salidas Pacientes'!$C710,'BD Pacientes'!$A:$I,8,FALSE)),"",VLOOKUP('Salidas Pacientes'!$C710,'BD Pacientes'!$A:$I,8,FALSE))</f>
        <v>0</v>
      </c>
      <c r="L710" s="17">
        <f>IF(ISERROR(VLOOKUP('Salidas Pacientes'!$C710,'BD Pacientes'!$A:$I,9,FALSE)),"",VLOOKUP('Salidas Pacientes'!$C710,'BD Pacientes'!$A:$I,9,FALSE))</f>
        <v>0</v>
      </c>
      <c r="M710" s="17" t="s">
        <v>89</v>
      </c>
      <c r="N710" s="16" t="str">
        <f>IF(ISERROR(VLOOKUP('Salidas Pacientes'!$M710,Inventario!$A$2:$M$21,2,FALSE)),"",VLOOKUP('Salidas Pacientes'!$M710,Inventario!$A$2:$M$21,2,FALSE))</f>
        <v>Fluquadri</v>
      </c>
      <c r="O710" s="16" t="str">
        <f>IF(ISERROR(VLOOKUP('Salidas Pacientes'!$M710,Inventario!$A$2:$M$21,3,FALSE)),"",VLOOKUP('Salidas Pacientes'!$M710,Inventario!$A$2:$M$21,3,FALSE))</f>
        <v>Influenza</v>
      </c>
      <c r="P710" s="100" t="str">
        <f>IF(ISERROR(VLOOKUP('Salidas Pacientes'!$M710,Inventario!$A$2:$M$21,4,FALSE)),"",VLOOKUP('Salidas Pacientes'!$M710,Inventario!$A$2:$M$21,4,FALSE))</f>
        <v>IPS FARALLONES</v>
      </c>
      <c r="Q710" s="100" t="str">
        <f>IF(ISERROR(VLOOKUP('Salidas Pacientes'!$M710,Inventario!$A$2:$M$21,5,FALSE)),"",VLOOKUP('Salidas Pacientes'!$M710,Inventario!$A$2:$M$21,5,FALSE))</f>
        <v>Sanofi</v>
      </c>
      <c r="R710" s="17" t="str">
        <f>IF(ISERROR(VLOOKUP('Salidas Pacientes'!$M710,Inventario!$A$2:$M$21,6,FALSE)),"",VLOOKUP('Salidas Pacientes'!$M710,Inventario!$A$2:$M$21,6,FALSE))</f>
        <v>164992</v>
      </c>
      <c r="S710" s="101" t="s">
        <v>292</v>
      </c>
      <c r="T710" s="102" t="str">
        <f>IF(ISERROR(VLOOKUP('Salidas Pacientes'!$S710,Entradas!$H$1:$I$412,2,FALSE)),"",VLOOKUP('Salidas Pacientes'!$S710,Entradas!$H$1:$I$412,2,FALSE))</f>
        <v/>
      </c>
      <c r="U710" s="98"/>
      <c r="V710" s="98">
        <v>1</v>
      </c>
      <c r="W710" s="105"/>
    </row>
    <row r="711" spans="1:23" ht="15.75" hidden="1" customHeight="1" outlineLevel="1">
      <c r="A711" s="95">
        <v>44708</v>
      </c>
      <c r="B711" s="95" t="s">
        <v>276</v>
      </c>
      <c r="C711" s="98">
        <v>1232813887</v>
      </c>
      <c r="D711" s="17" t="str">
        <f>IF(ISERROR(VLOOKUP('Salidas Pacientes'!$C711,'BD Pacientes'!$A:I,2,FALSE)),"",VLOOKUP('Salidas Pacientes'!$C711,'BD Pacientes'!$A:I,2,FALSE))</f>
        <v>RC</v>
      </c>
      <c r="E711" s="16" t="str">
        <f>IF(ISERROR(VLOOKUP('Salidas Pacientes'!$C711,'BD Pacientes'!$A:I,3,FALSE)),"",VLOOKUP('Salidas Pacientes'!$C711,'BD Pacientes'!$A:I,3,FALSE))</f>
        <v>SANTIAGO GIRALDO NORIEGA</v>
      </c>
      <c r="F711" s="17" t="str">
        <f>IF(ISERROR(VLOOKUP('Salidas Pacientes'!$C711,'BD Pacientes'!$A:I,4,FALSE)),"",VLOOKUP('Salidas Pacientes'!$C711,'BD Pacientes'!$A:I,4,FALSE))</f>
        <v>M</v>
      </c>
      <c r="G711" s="95">
        <f>IF(ISERROR(VLOOKUP('Salidas Pacientes'!$C711,'BD Pacientes'!$A:I,5,FALSE)),"",VLOOKUP('Salidas Pacientes'!$C711,'BD Pacientes'!$A:I,5,FALSE))</f>
        <v>0</v>
      </c>
      <c r="H711" s="95" t="str">
        <f t="shared" ca="1" si="0"/>
        <v>123 año, 7 mes</v>
      </c>
      <c r="I711" s="97" t="str">
        <f>IF(ISERROR(VLOOKUP('Salidas Pacientes'!$C711,'BD Pacientes'!$A:$I,6,FALSE)),"",VLOOKUP('Salidas Pacientes'!$C711,'BD Pacientes'!$A:$I,6,FALSE))</f>
        <v>CALLE 21 OESTE  #6-12</v>
      </c>
      <c r="J711" s="98">
        <f>IF(ISERROR(VLOOKUP('Salidas Pacientes'!$C711,'BD Pacientes'!$A:$I,7,FALSE)),"",VLOOKUP('Salidas Pacientes'!$C711,'BD Pacientes'!$A:$I,7,FALSE))</f>
        <v>0</v>
      </c>
      <c r="K711" s="99">
        <f>IF(ISERROR(VLOOKUP('Salidas Pacientes'!$C711,'BD Pacientes'!$A:$I,8,FALSE)),"",VLOOKUP('Salidas Pacientes'!$C711,'BD Pacientes'!$A:$I,8,FALSE))</f>
        <v>0</v>
      </c>
      <c r="L711" s="17">
        <f>IF(ISERROR(VLOOKUP('Salidas Pacientes'!$C711,'BD Pacientes'!$A:$I,9,FALSE)),"",VLOOKUP('Salidas Pacientes'!$C711,'BD Pacientes'!$A:$I,9,FALSE))</f>
        <v>0</v>
      </c>
      <c r="M711" s="17" t="s">
        <v>54</v>
      </c>
      <c r="N711" s="16" t="str">
        <f>IF(ISERROR(VLOOKUP('Salidas Pacientes'!$M711,Inventario!$A$2:$M$21,2,FALSE)),"",VLOOKUP('Salidas Pacientes'!$M711,Inventario!$A$2:$M$21,2,FALSE))</f>
        <v>Prevenar</v>
      </c>
      <c r="O711" s="16" t="str">
        <f>IF(ISERROR(VLOOKUP('Salidas Pacientes'!$M711,Inventario!$A$2:$M$21,3,FALSE)),"",VLOOKUP('Salidas Pacientes'!$M711,Inventario!$A$2:$M$21,3,FALSE))</f>
        <v>Neumococo 13V</v>
      </c>
      <c r="P711" s="100" t="str">
        <f>IF(ISERROR(VLOOKUP('Salidas Pacientes'!$M711,Inventario!$A$2:$M$21,4,FALSE)),"",VLOOKUP('Salidas Pacientes'!$M711,Inventario!$A$2:$M$21,4,FALSE))</f>
        <v>Cobo Medical</v>
      </c>
      <c r="Q711" s="100" t="str">
        <f>IF(ISERROR(VLOOKUP('Salidas Pacientes'!$M711,Inventario!$A$2:$M$21,5,FALSE)),"",VLOOKUP('Salidas Pacientes'!$M711,Inventario!$A$2:$M$21,5,FALSE))</f>
        <v>Pfizer</v>
      </c>
      <c r="R711" s="17" t="str">
        <f>IF(ISERROR(VLOOKUP('Salidas Pacientes'!$M711,Inventario!$A$2:$M$21,6,FALSE)),"",VLOOKUP('Salidas Pacientes'!$M711,Inventario!$A$2:$M$21,6,FALSE))</f>
        <v>2156</v>
      </c>
      <c r="S711" s="101" t="s">
        <v>192</v>
      </c>
      <c r="T711" s="102">
        <f>IF(ISERROR(VLOOKUP('Salidas Pacientes'!$S711,Entradas!$H$1:$I$412,2,FALSE)),"",VLOOKUP('Salidas Pacientes'!$S711,Entradas!$H$1:$I$412,2,FALSE))</f>
        <v>45199</v>
      </c>
      <c r="U711" s="98"/>
      <c r="V711" s="98">
        <v>1</v>
      </c>
      <c r="W711" s="105"/>
    </row>
    <row r="712" spans="1:23" ht="15.75" hidden="1" customHeight="1" outlineLevel="1">
      <c r="A712" s="95">
        <v>44708</v>
      </c>
      <c r="B712" s="95" t="s">
        <v>276</v>
      </c>
      <c r="C712" s="98">
        <v>1232813887</v>
      </c>
      <c r="D712" s="17" t="str">
        <f>IF(ISERROR(VLOOKUP('Salidas Pacientes'!$C712,'BD Pacientes'!$A:I,2,FALSE)),"",VLOOKUP('Salidas Pacientes'!$C712,'BD Pacientes'!$A:I,2,FALSE))</f>
        <v>RC</v>
      </c>
      <c r="E712" s="16" t="str">
        <f>IF(ISERROR(VLOOKUP('Salidas Pacientes'!$C712,'BD Pacientes'!$A:I,3,FALSE)),"",VLOOKUP('Salidas Pacientes'!$C712,'BD Pacientes'!$A:I,3,FALSE))</f>
        <v>SANTIAGO GIRALDO NORIEGA</v>
      </c>
      <c r="F712" s="17" t="str">
        <f>IF(ISERROR(VLOOKUP('Salidas Pacientes'!$C712,'BD Pacientes'!$A:I,4,FALSE)),"",VLOOKUP('Salidas Pacientes'!$C712,'BD Pacientes'!$A:I,4,FALSE))</f>
        <v>M</v>
      </c>
      <c r="G712" s="95">
        <f>IF(ISERROR(VLOOKUP('Salidas Pacientes'!$C712,'BD Pacientes'!$A:I,5,FALSE)),"",VLOOKUP('Salidas Pacientes'!$C712,'BD Pacientes'!$A:I,5,FALSE))</f>
        <v>0</v>
      </c>
      <c r="H712" s="95" t="str">
        <f t="shared" ca="1" si="0"/>
        <v>123 año, 7 mes</v>
      </c>
      <c r="I712" s="97" t="str">
        <f>IF(ISERROR(VLOOKUP('Salidas Pacientes'!$C712,'BD Pacientes'!$A:$I,6,FALSE)),"",VLOOKUP('Salidas Pacientes'!$C712,'BD Pacientes'!$A:$I,6,FALSE))</f>
        <v>CALLE 21 OESTE  #6-12</v>
      </c>
      <c r="J712" s="98">
        <f>IF(ISERROR(VLOOKUP('Salidas Pacientes'!$C712,'BD Pacientes'!$A:$I,7,FALSE)),"",VLOOKUP('Salidas Pacientes'!$C712,'BD Pacientes'!$A:$I,7,FALSE))</f>
        <v>0</v>
      </c>
      <c r="K712" s="99">
        <f>IF(ISERROR(VLOOKUP('Salidas Pacientes'!$C712,'BD Pacientes'!$A:$I,8,FALSE)),"",VLOOKUP('Salidas Pacientes'!$C712,'BD Pacientes'!$A:$I,8,FALSE))</f>
        <v>0</v>
      </c>
      <c r="L712" s="17">
        <f>IF(ISERROR(VLOOKUP('Salidas Pacientes'!$C712,'BD Pacientes'!$A:$I,9,FALSE)),"",VLOOKUP('Salidas Pacientes'!$C712,'BD Pacientes'!$A:$I,9,FALSE))</f>
        <v>0</v>
      </c>
      <c r="M712" s="17" t="s">
        <v>89</v>
      </c>
      <c r="N712" s="16" t="str">
        <f>IF(ISERROR(VLOOKUP('Salidas Pacientes'!$M712,Inventario!$A$2:$M$21,2,FALSE)),"",VLOOKUP('Salidas Pacientes'!$M712,Inventario!$A$2:$M$21,2,FALSE))</f>
        <v>Fluquadri</v>
      </c>
      <c r="O712" s="16" t="str">
        <f>IF(ISERROR(VLOOKUP('Salidas Pacientes'!$M712,Inventario!$A$2:$M$21,3,FALSE)),"",VLOOKUP('Salidas Pacientes'!$M712,Inventario!$A$2:$M$21,3,FALSE))</f>
        <v>Influenza</v>
      </c>
      <c r="P712" s="100" t="str">
        <f>IF(ISERROR(VLOOKUP('Salidas Pacientes'!$M712,Inventario!$A$2:$M$21,4,FALSE)),"",VLOOKUP('Salidas Pacientes'!$M712,Inventario!$A$2:$M$21,4,FALSE))</f>
        <v>IPS FARALLONES</v>
      </c>
      <c r="Q712" s="100" t="str">
        <f>IF(ISERROR(VLOOKUP('Salidas Pacientes'!$M712,Inventario!$A$2:$M$21,5,FALSE)),"",VLOOKUP('Salidas Pacientes'!$M712,Inventario!$A$2:$M$21,5,FALSE))</f>
        <v>Sanofi</v>
      </c>
      <c r="R712" s="17" t="str">
        <f>IF(ISERROR(VLOOKUP('Salidas Pacientes'!$M712,Inventario!$A$2:$M$21,6,FALSE)),"",VLOOKUP('Salidas Pacientes'!$M712,Inventario!$A$2:$M$21,6,FALSE))</f>
        <v>164992</v>
      </c>
      <c r="S712" s="101" t="s">
        <v>292</v>
      </c>
      <c r="T712" s="102" t="str">
        <f>IF(ISERROR(VLOOKUP('Salidas Pacientes'!$S712,Entradas!$H$1:$I$412,2,FALSE)),"",VLOOKUP('Salidas Pacientes'!$S712,Entradas!$H$1:$I$412,2,FALSE))</f>
        <v/>
      </c>
      <c r="U712" s="98"/>
      <c r="V712" s="98">
        <v>1</v>
      </c>
      <c r="W712" s="105"/>
    </row>
    <row r="713" spans="1:23" ht="15.75" hidden="1" customHeight="1" outlineLevel="1">
      <c r="A713" s="95">
        <v>44708</v>
      </c>
      <c r="B713" s="95" t="s">
        <v>276</v>
      </c>
      <c r="C713" s="98">
        <v>1109569738</v>
      </c>
      <c r="D713" s="17" t="str">
        <f>IF(ISERROR(VLOOKUP('Salidas Pacientes'!$C713,'BD Pacientes'!$A:I,2,FALSE)),"",VLOOKUP('Salidas Pacientes'!$C713,'BD Pacientes'!$A:I,2,FALSE))</f>
        <v>RC</v>
      </c>
      <c r="E713" s="16" t="str">
        <f>IF(ISERROR(VLOOKUP('Salidas Pacientes'!$C713,'BD Pacientes'!$A:I,3,FALSE)),"",VLOOKUP('Salidas Pacientes'!$C713,'BD Pacientes'!$A:I,3,FALSE))</f>
        <v>EMMA ORTIZ MUÑOZ</v>
      </c>
      <c r="F713" s="17" t="str">
        <f>IF(ISERROR(VLOOKUP('Salidas Pacientes'!$C713,'BD Pacientes'!$A:I,4,FALSE)),"",VLOOKUP('Salidas Pacientes'!$C713,'BD Pacientes'!$A:I,4,FALSE))</f>
        <v>F</v>
      </c>
      <c r="G713" s="95">
        <f>IF(ISERROR(VLOOKUP('Salidas Pacientes'!$C713,'BD Pacientes'!$A:I,5,FALSE)),"",VLOOKUP('Salidas Pacientes'!$C713,'BD Pacientes'!$A:I,5,FALSE))</f>
        <v>0</v>
      </c>
      <c r="H713" s="95" t="str">
        <f t="shared" ca="1" si="0"/>
        <v>123 año, 7 mes</v>
      </c>
      <c r="I713" s="97" t="str">
        <f>IF(ISERROR(VLOOKUP('Salidas Pacientes'!$C713,'BD Pacientes'!$A:$I,6,FALSE)),"",VLOOKUP('Salidas Pacientes'!$C713,'BD Pacientes'!$A:$I,6,FALSE))</f>
        <v>CALLE 45 # 10-54</v>
      </c>
      <c r="J713" s="98">
        <f>IF(ISERROR(VLOOKUP('Salidas Pacientes'!$C713,'BD Pacientes'!$A:$I,7,FALSE)),"",VLOOKUP('Salidas Pacientes'!$C713,'BD Pacientes'!$A:$I,7,FALSE))</f>
        <v>0</v>
      </c>
      <c r="K713" s="99">
        <f>IF(ISERROR(VLOOKUP('Salidas Pacientes'!$C713,'BD Pacientes'!$A:$I,8,FALSE)),"",VLOOKUP('Salidas Pacientes'!$C713,'BD Pacientes'!$A:$I,8,FALSE))</f>
        <v>0</v>
      </c>
      <c r="L713" s="17">
        <f>IF(ISERROR(VLOOKUP('Salidas Pacientes'!$C713,'BD Pacientes'!$A:$I,9,FALSE)),"",VLOOKUP('Salidas Pacientes'!$C713,'BD Pacientes'!$A:$I,9,FALSE))</f>
        <v>0</v>
      </c>
      <c r="M713" s="17" t="s">
        <v>54</v>
      </c>
      <c r="N713" s="16" t="str">
        <f>IF(ISERROR(VLOOKUP('Salidas Pacientes'!$M713,Inventario!$A$2:$M$21,2,FALSE)),"",VLOOKUP('Salidas Pacientes'!$M713,Inventario!$A$2:$M$21,2,FALSE))</f>
        <v>Prevenar</v>
      </c>
      <c r="O713" s="16" t="str">
        <f>IF(ISERROR(VLOOKUP('Salidas Pacientes'!$M713,Inventario!$A$2:$M$21,3,FALSE)),"",VLOOKUP('Salidas Pacientes'!$M713,Inventario!$A$2:$M$21,3,FALSE))</f>
        <v>Neumococo 13V</v>
      </c>
      <c r="P713" s="100" t="str">
        <f>IF(ISERROR(VLOOKUP('Salidas Pacientes'!$M713,Inventario!$A$2:$M$21,4,FALSE)),"",VLOOKUP('Salidas Pacientes'!$M713,Inventario!$A$2:$M$21,4,FALSE))</f>
        <v>Cobo Medical</v>
      </c>
      <c r="Q713" s="100" t="str">
        <f>IF(ISERROR(VLOOKUP('Salidas Pacientes'!$M713,Inventario!$A$2:$M$21,5,FALSE)),"",VLOOKUP('Salidas Pacientes'!$M713,Inventario!$A$2:$M$21,5,FALSE))</f>
        <v>Pfizer</v>
      </c>
      <c r="R713" s="17" t="str">
        <f>IF(ISERROR(VLOOKUP('Salidas Pacientes'!$M713,Inventario!$A$2:$M$21,6,FALSE)),"",VLOOKUP('Salidas Pacientes'!$M713,Inventario!$A$2:$M$21,6,FALSE))</f>
        <v>2156</v>
      </c>
      <c r="S713" s="101" t="s">
        <v>192</v>
      </c>
      <c r="T713" s="102">
        <f>IF(ISERROR(VLOOKUP('Salidas Pacientes'!$S713,Entradas!$H$1:$I$412,2,FALSE)),"",VLOOKUP('Salidas Pacientes'!$S713,Entradas!$H$1:$I$412,2,FALSE))</f>
        <v>45199</v>
      </c>
      <c r="U713" s="98"/>
      <c r="V713" s="98">
        <v>1</v>
      </c>
      <c r="W713" s="105"/>
    </row>
    <row r="714" spans="1:23" ht="15.75" hidden="1" customHeight="1" outlineLevel="1">
      <c r="A714" s="95">
        <v>44708</v>
      </c>
      <c r="B714" s="95" t="s">
        <v>276</v>
      </c>
      <c r="C714" s="98">
        <v>1109569738</v>
      </c>
      <c r="D714" s="17" t="str">
        <f>IF(ISERROR(VLOOKUP('Salidas Pacientes'!$C714,'BD Pacientes'!$A:I,2,FALSE)),"",VLOOKUP('Salidas Pacientes'!$C714,'BD Pacientes'!$A:I,2,FALSE))</f>
        <v>RC</v>
      </c>
      <c r="E714" s="16" t="str">
        <f>IF(ISERROR(VLOOKUP('Salidas Pacientes'!$C714,'BD Pacientes'!$A:I,3,FALSE)),"",VLOOKUP('Salidas Pacientes'!$C714,'BD Pacientes'!$A:I,3,FALSE))</f>
        <v>EMMA ORTIZ MUÑOZ</v>
      </c>
      <c r="F714" s="17" t="str">
        <f>IF(ISERROR(VLOOKUP('Salidas Pacientes'!$C714,'BD Pacientes'!$A:I,4,FALSE)),"",VLOOKUP('Salidas Pacientes'!$C714,'BD Pacientes'!$A:I,4,FALSE))</f>
        <v>F</v>
      </c>
      <c r="G714" s="95">
        <f>IF(ISERROR(VLOOKUP('Salidas Pacientes'!$C714,'BD Pacientes'!$A:I,5,FALSE)),"",VLOOKUP('Salidas Pacientes'!$C714,'BD Pacientes'!$A:I,5,FALSE))</f>
        <v>0</v>
      </c>
      <c r="H714" s="95" t="str">
        <f t="shared" ca="1" si="0"/>
        <v>123 año, 7 mes</v>
      </c>
      <c r="I714" s="97" t="str">
        <f>IF(ISERROR(VLOOKUP('Salidas Pacientes'!$C714,'BD Pacientes'!$A:$I,6,FALSE)),"",VLOOKUP('Salidas Pacientes'!$C714,'BD Pacientes'!$A:$I,6,FALSE))</f>
        <v>CALLE 45 # 10-54</v>
      </c>
      <c r="J714" s="98">
        <f>IF(ISERROR(VLOOKUP('Salidas Pacientes'!$C714,'BD Pacientes'!$A:$I,7,FALSE)),"",VLOOKUP('Salidas Pacientes'!$C714,'BD Pacientes'!$A:$I,7,FALSE))</f>
        <v>0</v>
      </c>
      <c r="K714" s="99">
        <f>IF(ISERROR(VLOOKUP('Salidas Pacientes'!$C714,'BD Pacientes'!$A:$I,8,FALSE)),"",VLOOKUP('Salidas Pacientes'!$C714,'BD Pacientes'!$A:$I,8,FALSE))</f>
        <v>0</v>
      </c>
      <c r="L714" s="17">
        <f>IF(ISERROR(VLOOKUP('Salidas Pacientes'!$C714,'BD Pacientes'!$A:$I,9,FALSE)),"",VLOOKUP('Salidas Pacientes'!$C714,'BD Pacientes'!$A:$I,9,FALSE))</f>
        <v>0</v>
      </c>
      <c r="M714" s="17" t="s">
        <v>89</v>
      </c>
      <c r="N714" s="16" t="str">
        <f>IF(ISERROR(VLOOKUP('Salidas Pacientes'!$M714,Inventario!$A$2:$M$21,2,FALSE)),"",VLOOKUP('Salidas Pacientes'!$M714,Inventario!$A$2:$M$21,2,FALSE))</f>
        <v>Fluquadri</v>
      </c>
      <c r="O714" s="16" t="str">
        <f>IF(ISERROR(VLOOKUP('Salidas Pacientes'!$M714,Inventario!$A$2:$M$21,3,FALSE)),"",VLOOKUP('Salidas Pacientes'!$M714,Inventario!$A$2:$M$21,3,FALSE))</f>
        <v>Influenza</v>
      </c>
      <c r="P714" s="100" t="str">
        <f>IF(ISERROR(VLOOKUP('Salidas Pacientes'!$M714,Inventario!$A$2:$M$21,4,FALSE)),"",VLOOKUP('Salidas Pacientes'!$M714,Inventario!$A$2:$M$21,4,FALSE))</f>
        <v>IPS FARALLONES</v>
      </c>
      <c r="Q714" s="100" t="str">
        <f>IF(ISERROR(VLOOKUP('Salidas Pacientes'!$M714,Inventario!$A$2:$M$21,5,FALSE)),"",VLOOKUP('Salidas Pacientes'!$M714,Inventario!$A$2:$M$21,5,FALSE))</f>
        <v>Sanofi</v>
      </c>
      <c r="R714" s="17" t="str">
        <f>IF(ISERROR(VLOOKUP('Salidas Pacientes'!$M714,Inventario!$A$2:$M$21,6,FALSE)),"",VLOOKUP('Salidas Pacientes'!$M714,Inventario!$A$2:$M$21,6,FALSE))</f>
        <v>164992</v>
      </c>
      <c r="S714" s="101" t="s">
        <v>292</v>
      </c>
      <c r="T714" s="102" t="str">
        <f>IF(ISERROR(VLOOKUP('Salidas Pacientes'!$S714,Entradas!$H$1:$I$412,2,FALSE)),"",VLOOKUP('Salidas Pacientes'!$S714,Entradas!$H$1:$I$412,2,FALSE))</f>
        <v/>
      </c>
      <c r="U714" s="98"/>
      <c r="V714" s="98">
        <v>1</v>
      </c>
      <c r="W714" s="105"/>
    </row>
    <row r="715" spans="1:23" ht="15.75" hidden="1" customHeight="1" outlineLevel="1">
      <c r="A715" s="95">
        <v>44708</v>
      </c>
      <c r="B715" s="95" t="s">
        <v>276</v>
      </c>
      <c r="C715" s="98">
        <v>1109569738</v>
      </c>
      <c r="D715" s="17" t="str">
        <f>IF(ISERROR(VLOOKUP('Salidas Pacientes'!$C715,'BD Pacientes'!$A:I,2,FALSE)),"",VLOOKUP('Salidas Pacientes'!$C715,'BD Pacientes'!$A:I,2,FALSE))</f>
        <v>RC</v>
      </c>
      <c r="E715" s="16" t="str">
        <f>IF(ISERROR(VLOOKUP('Salidas Pacientes'!$C715,'BD Pacientes'!$A:I,3,FALSE)),"",VLOOKUP('Salidas Pacientes'!$C715,'BD Pacientes'!$A:I,3,FALSE))</f>
        <v>EMMA ORTIZ MUÑOZ</v>
      </c>
      <c r="F715" s="17" t="str">
        <f>IF(ISERROR(VLOOKUP('Salidas Pacientes'!$C715,'BD Pacientes'!$A:I,4,FALSE)),"",VLOOKUP('Salidas Pacientes'!$C715,'BD Pacientes'!$A:I,4,FALSE))</f>
        <v>F</v>
      </c>
      <c r="G715" s="95">
        <f>IF(ISERROR(VLOOKUP('Salidas Pacientes'!$C715,'BD Pacientes'!$A:I,5,FALSE)),"",VLOOKUP('Salidas Pacientes'!$C715,'BD Pacientes'!$A:I,5,FALSE))</f>
        <v>0</v>
      </c>
      <c r="H715" s="95" t="str">
        <f t="shared" ca="1" si="0"/>
        <v>123 año, 7 mes</v>
      </c>
      <c r="I715" s="97" t="str">
        <f>IF(ISERROR(VLOOKUP('Salidas Pacientes'!$C715,'BD Pacientes'!$A:$I,6,FALSE)),"",VLOOKUP('Salidas Pacientes'!$C715,'BD Pacientes'!$A:$I,6,FALSE))</f>
        <v>CALLE 45 # 10-54</v>
      </c>
      <c r="J715" s="98">
        <f>IF(ISERROR(VLOOKUP('Salidas Pacientes'!$C715,'BD Pacientes'!$A:$I,7,FALSE)),"",VLOOKUP('Salidas Pacientes'!$C715,'BD Pacientes'!$A:$I,7,FALSE))</f>
        <v>0</v>
      </c>
      <c r="K715" s="99">
        <f>IF(ISERROR(VLOOKUP('Salidas Pacientes'!$C715,'BD Pacientes'!$A:$I,8,FALSE)),"",VLOOKUP('Salidas Pacientes'!$C715,'BD Pacientes'!$A:$I,8,FALSE))</f>
        <v>0</v>
      </c>
      <c r="L715" s="17">
        <f>IF(ISERROR(VLOOKUP('Salidas Pacientes'!$C715,'BD Pacientes'!$A:$I,9,FALSE)),"",VLOOKUP('Salidas Pacientes'!$C715,'BD Pacientes'!$A:$I,9,FALSE))</f>
        <v>0</v>
      </c>
      <c r="M715" s="17" t="s">
        <v>54</v>
      </c>
      <c r="N715" s="16" t="str">
        <f>IF(ISERROR(VLOOKUP('Salidas Pacientes'!$M715,Inventario!$A$2:$M$21,2,FALSE)),"",VLOOKUP('Salidas Pacientes'!$M715,Inventario!$A$2:$M$21,2,FALSE))</f>
        <v>Prevenar</v>
      </c>
      <c r="O715" s="16" t="str">
        <f>IF(ISERROR(VLOOKUP('Salidas Pacientes'!$M715,Inventario!$A$2:$M$21,3,FALSE)),"",VLOOKUP('Salidas Pacientes'!$M715,Inventario!$A$2:$M$21,3,FALSE))</f>
        <v>Neumococo 13V</v>
      </c>
      <c r="P715" s="100" t="str">
        <f>IF(ISERROR(VLOOKUP('Salidas Pacientes'!$M715,Inventario!$A$2:$M$21,4,FALSE)),"",VLOOKUP('Salidas Pacientes'!$M715,Inventario!$A$2:$M$21,4,FALSE))</f>
        <v>Cobo Medical</v>
      </c>
      <c r="Q715" s="100" t="str">
        <f>IF(ISERROR(VLOOKUP('Salidas Pacientes'!$M715,Inventario!$A$2:$M$21,5,FALSE)),"",VLOOKUP('Salidas Pacientes'!$M715,Inventario!$A$2:$M$21,5,FALSE))</f>
        <v>Pfizer</v>
      </c>
      <c r="R715" s="17" t="str">
        <f>IF(ISERROR(VLOOKUP('Salidas Pacientes'!$M715,Inventario!$A$2:$M$21,6,FALSE)),"",VLOOKUP('Salidas Pacientes'!$M715,Inventario!$A$2:$M$21,6,FALSE))</f>
        <v>2156</v>
      </c>
      <c r="S715" s="101" t="s">
        <v>192</v>
      </c>
      <c r="T715" s="102">
        <f>IF(ISERROR(VLOOKUP('Salidas Pacientes'!$S715,Entradas!$H$1:$I$412,2,FALSE)),"",VLOOKUP('Salidas Pacientes'!$S715,Entradas!$H$1:$I$412,2,FALSE))</f>
        <v>45199</v>
      </c>
      <c r="U715" s="98"/>
      <c r="V715" s="98">
        <v>1</v>
      </c>
      <c r="W715" s="105"/>
    </row>
    <row r="716" spans="1:23" ht="15.75" hidden="1" customHeight="1" outlineLevel="1">
      <c r="A716" s="95">
        <v>44708</v>
      </c>
      <c r="B716" s="95" t="s">
        <v>276</v>
      </c>
      <c r="C716" s="98">
        <v>1109569738</v>
      </c>
      <c r="D716" s="17" t="str">
        <f>IF(ISERROR(VLOOKUP('Salidas Pacientes'!$C716,'BD Pacientes'!$A:I,2,FALSE)),"",VLOOKUP('Salidas Pacientes'!$C716,'BD Pacientes'!$A:I,2,FALSE))</f>
        <v>RC</v>
      </c>
      <c r="E716" s="16" t="str">
        <f>IF(ISERROR(VLOOKUP('Salidas Pacientes'!$C716,'BD Pacientes'!$A:I,3,FALSE)),"",VLOOKUP('Salidas Pacientes'!$C716,'BD Pacientes'!$A:I,3,FALSE))</f>
        <v>EMMA ORTIZ MUÑOZ</v>
      </c>
      <c r="F716" s="17" t="str">
        <f>IF(ISERROR(VLOOKUP('Salidas Pacientes'!$C716,'BD Pacientes'!$A:I,4,FALSE)),"",VLOOKUP('Salidas Pacientes'!$C716,'BD Pacientes'!$A:I,4,FALSE))</f>
        <v>F</v>
      </c>
      <c r="G716" s="95">
        <f>IF(ISERROR(VLOOKUP('Salidas Pacientes'!$C716,'BD Pacientes'!$A:I,5,FALSE)),"",VLOOKUP('Salidas Pacientes'!$C716,'BD Pacientes'!$A:I,5,FALSE))</f>
        <v>0</v>
      </c>
      <c r="H716" s="95" t="str">
        <f t="shared" ca="1" si="0"/>
        <v>123 año, 7 mes</v>
      </c>
      <c r="I716" s="97" t="str">
        <f>IF(ISERROR(VLOOKUP('Salidas Pacientes'!$C716,'BD Pacientes'!$A:$I,6,FALSE)),"",VLOOKUP('Salidas Pacientes'!$C716,'BD Pacientes'!$A:$I,6,FALSE))</f>
        <v>CALLE 45 # 10-54</v>
      </c>
      <c r="J716" s="98">
        <f>IF(ISERROR(VLOOKUP('Salidas Pacientes'!$C716,'BD Pacientes'!$A:$I,7,FALSE)),"",VLOOKUP('Salidas Pacientes'!$C716,'BD Pacientes'!$A:$I,7,FALSE))</f>
        <v>0</v>
      </c>
      <c r="K716" s="99">
        <f>IF(ISERROR(VLOOKUP('Salidas Pacientes'!$C716,'BD Pacientes'!$A:$I,8,FALSE)),"",VLOOKUP('Salidas Pacientes'!$C716,'BD Pacientes'!$A:$I,8,FALSE))</f>
        <v>0</v>
      </c>
      <c r="L716" s="17">
        <f>IF(ISERROR(VLOOKUP('Salidas Pacientes'!$C716,'BD Pacientes'!$A:$I,9,FALSE)),"",VLOOKUP('Salidas Pacientes'!$C716,'BD Pacientes'!$A:$I,9,FALSE))</f>
        <v>0</v>
      </c>
      <c r="M716" s="17" t="s">
        <v>89</v>
      </c>
      <c r="N716" s="16" t="str">
        <f>IF(ISERROR(VLOOKUP('Salidas Pacientes'!$M716,Inventario!$A$2:$M$21,2,FALSE)),"",VLOOKUP('Salidas Pacientes'!$M716,Inventario!$A$2:$M$21,2,FALSE))</f>
        <v>Fluquadri</v>
      </c>
      <c r="O716" s="16" t="str">
        <f>IF(ISERROR(VLOOKUP('Salidas Pacientes'!$M716,Inventario!$A$2:$M$21,3,FALSE)),"",VLOOKUP('Salidas Pacientes'!$M716,Inventario!$A$2:$M$21,3,FALSE))</f>
        <v>Influenza</v>
      </c>
      <c r="P716" s="100" t="str">
        <f>IF(ISERROR(VLOOKUP('Salidas Pacientes'!$M716,Inventario!$A$2:$M$21,4,FALSE)),"",VLOOKUP('Salidas Pacientes'!$M716,Inventario!$A$2:$M$21,4,FALSE))</f>
        <v>IPS FARALLONES</v>
      </c>
      <c r="Q716" s="100" t="str">
        <f>IF(ISERROR(VLOOKUP('Salidas Pacientes'!$M716,Inventario!$A$2:$M$21,5,FALSE)),"",VLOOKUP('Salidas Pacientes'!$M716,Inventario!$A$2:$M$21,5,FALSE))</f>
        <v>Sanofi</v>
      </c>
      <c r="R716" s="17" t="str">
        <f>IF(ISERROR(VLOOKUP('Salidas Pacientes'!$M716,Inventario!$A$2:$M$21,6,FALSE)),"",VLOOKUP('Salidas Pacientes'!$M716,Inventario!$A$2:$M$21,6,FALSE))</f>
        <v>164992</v>
      </c>
      <c r="S716" s="101" t="s">
        <v>292</v>
      </c>
      <c r="T716" s="102" t="str">
        <f>IF(ISERROR(VLOOKUP('Salidas Pacientes'!$S716,Entradas!$H$1:$I$412,2,FALSE)),"",VLOOKUP('Salidas Pacientes'!$S716,Entradas!$H$1:$I$412,2,FALSE))</f>
        <v/>
      </c>
      <c r="U716" s="98"/>
      <c r="V716" s="98">
        <v>1</v>
      </c>
      <c r="W716" s="105"/>
    </row>
    <row r="717" spans="1:23" ht="15.75" hidden="1" customHeight="1" outlineLevel="1">
      <c r="A717" s="95">
        <v>44709</v>
      </c>
      <c r="B717" s="95" t="s">
        <v>276</v>
      </c>
      <c r="C717" s="98">
        <v>1107870560</v>
      </c>
      <c r="D717" s="17" t="str">
        <f>IF(ISERROR(VLOOKUP('Salidas Pacientes'!$C717,'BD Pacientes'!$A:I,2,FALSE)),"",VLOOKUP('Salidas Pacientes'!$C717,'BD Pacientes'!$A:I,2,FALSE))</f>
        <v>RC</v>
      </c>
      <c r="E717" s="16" t="str">
        <f>IF(ISERROR(VLOOKUP('Salidas Pacientes'!$C717,'BD Pacientes'!$A:I,3,FALSE)),"",VLOOKUP('Salidas Pacientes'!$C717,'BD Pacientes'!$A:I,3,FALSE))</f>
        <v>THOMAS HERNANDEZ TENGANAN</v>
      </c>
      <c r="F717" s="17" t="str">
        <f>IF(ISERROR(VLOOKUP('Salidas Pacientes'!$C717,'BD Pacientes'!$A:I,4,FALSE)),"",VLOOKUP('Salidas Pacientes'!$C717,'BD Pacientes'!$A:I,4,FALSE))</f>
        <v>M</v>
      </c>
      <c r="G717" s="95">
        <f>IF(ISERROR(VLOOKUP('Salidas Pacientes'!$C717,'BD Pacientes'!$A:I,5,FALSE)),"",VLOOKUP('Salidas Pacientes'!$C717,'BD Pacientes'!$A:I,5,FALSE))</f>
        <v>44091</v>
      </c>
      <c r="H717" s="95" t="str">
        <f t="shared" ca="1" si="0"/>
        <v>2 año, 11 mes</v>
      </c>
      <c r="I717" s="97" t="str">
        <f>IF(ISERROR(VLOOKUP('Salidas Pacientes'!$C717,'BD Pacientes'!$A:$I,6,FALSE)),"",VLOOKUP('Salidas Pacientes'!$C717,'BD Pacientes'!$A:$I,6,FALSE))</f>
        <v>CALLE 30 OESTE # 6-39</v>
      </c>
      <c r="J717" s="98">
        <f>IF(ISERROR(VLOOKUP('Salidas Pacientes'!$C717,'BD Pacientes'!$A:$I,7,FALSE)),"",VLOOKUP('Salidas Pacientes'!$C717,'BD Pacientes'!$A:$I,7,FALSE))</f>
        <v>1151943663</v>
      </c>
      <c r="K717" s="99" t="str">
        <f>IF(ISERROR(VLOOKUP('Salidas Pacientes'!$C717,'BD Pacientes'!$A:$I,8,FALSE)),"",VLOOKUP('Salidas Pacientes'!$C717,'BD Pacientes'!$A:$I,8,FALSE))</f>
        <v>KARINA TENGANAN</v>
      </c>
      <c r="L717" s="17">
        <f>IF(ISERROR(VLOOKUP('Salidas Pacientes'!$C717,'BD Pacientes'!$A:$I,9,FALSE)),"",VLOOKUP('Salidas Pacientes'!$C717,'BD Pacientes'!$A:$I,9,FALSE))</f>
        <v>3186601831</v>
      </c>
      <c r="M717" s="17" t="s">
        <v>89</v>
      </c>
      <c r="N717" s="16" t="str">
        <f>IF(ISERROR(VLOOKUP('Salidas Pacientes'!$M717,Inventario!$A$2:$M$21,2,FALSE)),"",VLOOKUP('Salidas Pacientes'!$M717,Inventario!$A$2:$M$21,2,FALSE))</f>
        <v>Fluquadri</v>
      </c>
      <c r="O717" s="16" t="str">
        <f>IF(ISERROR(VLOOKUP('Salidas Pacientes'!$M717,Inventario!$A$2:$M$21,3,FALSE)),"",VLOOKUP('Salidas Pacientes'!$M717,Inventario!$A$2:$M$21,3,FALSE))</f>
        <v>Influenza</v>
      </c>
      <c r="P717" s="100" t="str">
        <f>IF(ISERROR(VLOOKUP('Salidas Pacientes'!$M717,Inventario!$A$2:$M$21,4,FALSE)),"",VLOOKUP('Salidas Pacientes'!$M717,Inventario!$A$2:$M$21,4,FALSE))</f>
        <v>IPS FARALLONES</v>
      </c>
      <c r="Q717" s="100" t="str">
        <f>IF(ISERROR(VLOOKUP('Salidas Pacientes'!$M717,Inventario!$A$2:$M$21,5,FALSE)),"",VLOOKUP('Salidas Pacientes'!$M717,Inventario!$A$2:$M$21,5,FALSE))</f>
        <v>Sanofi</v>
      </c>
      <c r="R717" s="17" t="str">
        <f>IF(ISERROR(VLOOKUP('Salidas Pacientes'!$M717,Inventario!$A$2:$M$21,6,FALSE)),"",VLOOKUP('Salidas Pacientes'!$M717,Inventario!$A$2:$M$21,6,FALSE))</f>
        <v>164992</v>
      </c>
      <c r="S717" s="101" t="s">
        <v>292</v>
      </c>
      <c r="T717" s="102" t="str">
        <f>IF(ISERROR(VLOOKUP('Salidas Pacientes'!$S717,Entradas!$H$1:$I$412,2,FALSE)),"",VLOOKUP('Salidas Pacientes'!$S717,Entradas!$H$1:$I$412,2,FALSE))</f>
        <v/>
      </c>
      <c r="U717" s="98"/>
      <c r="V717" s="98">
        <v>1</v>
      </c>
      <c r="W717" s="105"/>
    </row>
    <row r="718" spans="1:23" ht="15.75" hidden="1" customHeight="1" outlineLevel="1">
      <c r="A718" s="95">
        <v>44709</v>
      </c>
      <c r="B718" s="95" t="s">
        <v>276</v>
      </c>
      <c r="C718" s="98">
        <v>1107870560</v>
      </c>
      <c r="D718" s="17" t="str">
        <f>IF(ISERROR(VLOOKUP('Salidas Pacientes'!$C718,'BD Pacientes'!$A:I,2,FALSE)),"",VLOOKUP('Salidas Pacientes'!$C718,'BD Pacientes'!$A:I,2,FALSE))</f>
        <v>RC</v>
      </c>
      <c r="E718" s="16" t="str">
        <f>IF(ISERROR(VLOOKUP('Salidas Pacientes'!$C718,'BD Pacientes'!$A:I,3,FALSE)),"",VLOOKUP('Salidas Pacientes'!$C718,'BD Pacientes'!$A:I,3,FALSE))</f>
        <v>THOMAS HERNANDEZ TENGANAN</v>
      </c>
      <c r="F718" s="17" t="str">
        <f>IF(ISERROR(VLOOKUP('Salidas Pacientes'!$C718,'BD Pacientes'!$A:I,4,FALSE)),"",VLOOKUP('Salidas Pacientes'!$C718,'BD Pacientes'!$A:I,4,FALSE))</f>
        <v>M</v>
      </c>
      <c r="G718" s="95">
        <f>IF(ISERROR(VLOOKUP('Salidas Pacientes'!$C718,'BD Pacientes'!$A:I,5,FALSE)),"",VLOOKUP('Salidas Pacientes'!$C718,'BD Pacientes'!$A:I,5,FALSE))</f>
        <v>44091</v>
      </c>
      <c r="H718" s="95" t="str">
        <f t="shared" ca="1" si="0"/>
        <v>2 año, 11 mes</v>
      </c>
      <c r="I718" s="97" t="str">
        <f>IF(ISERROR(VLOOKUP('Salidas Pacientes'!$C718,'BD Pacientes'!$A:$I,6,FALSE)),"",VLOOKUP('Salidas Pacientes'!$C718,'BD Pacientes'!$A:$I,6,FALSE))</f>
        <v>CALLE 30 OESTE # 6-39</v>
      </c>
      <c r="J718" s="98">
        <f>IF(ISERROR(VLOOKUP('Salidas Pacientes'!$C718,'BD Pacientes'!$A:$I,7,FALSE)),"",VLOOKUP('Salidas Pacientes'!$C718,'BD Pacientes'!$A:$I,7,FALSE))</f>
        <v>1151943663</v>
      </c>
      <c r="K718" s="99" t="str">
        <f>IF(ISERROR(VLOOKUP('Salidas Pacientes'!$C718,'BD Pacientes'!$A:$I,8,FALSE)),"",VLOOKUP('Salidas Pacientes'!$C718,'BD Pacientes'!$A:$I,8,FALSE))</f>
        <v>KARINA TENGANAN</v>
      </c>
      <c r="L718" s="17">
        <f>IF(ISERROR(VLOOKUP('Salidas Pacientes'!$C718,'BD Pacientes'!$A:$I,9,FALSE)),"",VLOOKUP('Salidas Pacientes'!$C718,'BD Pacientes'!$A:$I,9,FALSE))</f>
        <v>3186601831</v>
      </c>
      <c r="M718" s="17" t="s">
        <v>89</v>
      </c>
      <c r="N718" s="16" t="str">
        <f>IF(ISERROR(VLOOKUP('Salidas Pacientes'!$M718,Inventario!$A$2:$M$21,2,FALSE)),"",VLOOKUP('Salidas Pacientes'!$M718,Inventario!$A$2:$M$21,2,FALSE))</f>
        <v>Fluquadri</v>
      </c>
      <c r="O718" s="16" t="str">
        <f>IF(ISERROR(VLOOKUP('Salidas Pacientes'!$M718,Inventario!$A$2:$M$21,3,FALSE)),"",VLOOKUP('Salidas Pacientes'!$M718,Inventario!$A$2:$M$21,3,FALSE))</f>
        <v>Influenza</v>
      </c>
      <c r="P718" s="100" t="str">
        <f>IF(ISERROR(VLOOKUP('Salidas Pacientes'!$M718,Inventario!$A$2:$M$21,4,FALSE)),"",VLOOKUP('Salidas Pacientes'!$M718,Inventario!$A$2:$M$21,4,FALSE))</f>
        <v>IPS FARALLONES</v>
      </c>
      <c r="Q718" s="100" t="str">
        <f>IF(ISERROR(VLOOKUP('Salidas Pacientes'!$M718,Inventario!$A$2:$M$21,5,FALSE)),"",VLOOKUP('Salidas Pacientes'!$M718,Inventario!$A$2:$M$21,5,FALSE))</f>
        <v>Sanofi</v>
      </c>
      <c r="R718" s="17" t="str">
        <f>IF(ISERROR(VLOOKUP('Salidas Pacientes'!$M718,Inventario!$A$2:$M$21,6,FALSE)),"",VLOOKUP('Salidas Pacientes'!$M718,Inventario!$A$2:$M$21,6,FALSE))</f>
        <v>164992</v>
      </c>
      <c r="S718" s="101" t="s">
        <v>292</v>
      </c>
      <c r="T718" s="102" t="str">
        <f>IF(ISERROR(VLOOKUP('Salidas Pacientes'!$S718,Entradas!$H$1:$I$412,2,FALSE)),"",VLOOKUP('Salidas Pacientes'!$S718,Entradas!$H$1:$I$412,2,FALSE))</f>
        <v/>
      </c>
      <c r="U718" s="98"/>
      <c r="V718" s="98">
        <v>1</v>
      </c>
      <c r="W718" s="105"/>
    </row>
    <row r="719" spans="1:23" ht="15.75" hidden="1" customHeight="1" outlineLevel="1">
      <c r="A719" s="95">
        <v>44709</v>
      </c>
      <c r="B719" s="95" t="s">
        <v>276</v>
      </c>
      <c r="C719" s="98">
        <v>1150695611</v>
      </c>
      <c r="D719" s="17" t="str">
        <f>IF(ISERROR(VLOOKUP('Salidas Pacientes'!$C719,'BD Pacientes'!$A:I,2,FALSE)),"",VLOOKUP('Salidas Pacientes'!$C719,'BD Pacientes'!$A:I,2,FALSE))</f>
        <v>RC</v>
      </c>
      <c r="E719" s="16" t="str">
        <f>IF(ISERROR(VLOOKUP('Salidas Pacientes'!$C719,'BD Pacientes'!$A:I,3,FALSE)),"",VLOOKUP('Salidas Pacientes'!$C719,'BD Pacientes'!$A:I,3,FALSE))</f>
        <v>LIAM GUZMAN CAMACHO</v>
      </c>
      <c r="F719" s="17" t="str">
        <f>IF(ISERROR(VLOOKUP('Salidas Pacientes'!$C719,'BD Pacientes'!$A:I,4,FALSE)),"",VLOOKUP('Salidas Pacientes'!$C719,'BD Pacientes'!$A:I,4,FALSE))</f>
        <v>M</v>
      </c>
      <c r="G719" s="95">
        <f>IF(ISERROR(VLOOKUP('Salidas Pacientes'!$C719,'BD Pacientes'!$A:I,5,FALSE)),"",VLOOKUP('Salidas Pacientes'!$C719,'BD Pacientes'!$A:I,5,FALSE))</f>
        <v>0</v>
      </c>
      <c r="H719" s="95" t="str">
        <f t="shared" ca="1" si="0"/>
        <v>123 año, 7 mes</v>
      </c>
      <c r="I719" s="97" t="str">
        <f>IF(ISERROR(VLOOKUP('Salidas Pacientes'!$C719,'BD Pacientes'!$A:$I,6,FALSE)),"",VLOOKUP('Salidas Pacientes'!$C719,'BD Pacientes'!$A:$I,6,FALSE))</f>
        <v>VEREDA CALOTEÑO</v>
      </c>
      <c r="J719" s="98">
        <f>IF(ISERROR(VLOOKUP('Salidas Pacientes'!$C719,'BD Pacientes'!$A:$I,7,FALSE)),"",VLOOKUP('Salidas Pacientes'!$C719,'BD Pacientes'!$A:$I,7,FALSE))</f>
        <v>0</v>
      </c>
      <c r="K719" s="99">
        <f>IF(ISERROR(VLOOKUP('Salidas Pacientes'!$C719,'BD Pacientes'!$A:$I,8,FALSE)),"",VLOOKUP('Salidas Pacientes'!$C719,'BD Pacientes'!$A:$I,8,FALSE))</f>
        <v>0</v>
      </c>
      <c r="L719" s="17">
        <f>IF(ISERROR(VLOOKUP('Salidas Pacientes'!$C719,'BD Pacientes'!$A:$I,9,FALSE)),"",VLOOKUP('Salidas Pacientes'!$C719,'BD Pacientes'!$A:$I,9,FALSE))</f>
        <v>0</v>
      </c>
      <c r="M719" s="17" t="s">
        <v>89</v>
      </c>
      <c r="N719" s="16" t="str">
        <f>IF(ISERROR(VLOOKUP('Salidas Pacientes'!$M719,Inventario!$A$2:$M$21,2,FALSE)),"",VLOOKUP('Salidas Pacientes'!$M719,Inventario!$A$2:$M$21,2,FALSE))</f>
        <v>Fluquadri</v>
      </c>
      <c r="O719" s="16" t="str">
        <f>IF(ISERROR(VLOOKUP('Salidas Pacientes'!$M719,Inventario!$A$2:$M$21,3,FALSE)),"",VLOOKUP('Salidas Pacientes'!$M719,Inventario!$A$2:$M$21,3,FALSE))</f>
        <v>Influenza</v>
      </c>
      <c r="P719" s="100" t="str">
        <f>IF(ISERROR(VLOOKUP('Salidas Pacientes'!$M719,Inventario!$A$2:$M$21,4,FALSE)),"",VLOOKUP('Salidas Pacientes'!$M719,Inventario!$A$2:$M$21,4,FALSE))</f>
        <v>IPS FARALLONES</v>
      </c>
      <c r="Q719" s="100" t="str">
        <f>IF(ISERROR(VLOOKUP('Salidas Pacientes'!$M719,Inventario!$A$2:$M$21,5,FALSE)),"",VLOOKUP('Salidas Pacientes'!$M719,Inventario!$A$2:$M$21,5,FALSE))</f>
        <v>Sanofi</v>
      </c>
      <c r="R719" s="17" t="str">
        <f>IF(ISERROR(VLOOKUP('Salidas Pacientes'!$M719,Inventario!$A$2:$M$21,6,FALSE)),"",VLOOKUP('Salidas Pacientes'!$M719,Inventario!$A$2:$M$21,6,FALSE))</f>
        <v>164992</v>
      </c>
      <c r="S719" s="101" t="s">
        <v>292</v>
      </c>
      <c r="T719" s="102" t="str">
        <f>IF(ISERROR(VLOOKUP('Salidas Pacientes'!$S719,Entradas!$H$1:$I$412,2,FALSE)),"",VLOOKUP('Salidas Pacientes'!$S719,Entradas!$H$1:$I$412,2,FALSE))</f>
        <v/>
      </c>
      <c r="U719" s="98"/>
      <c r="V719" s="98">
        <v>1</v>
      </c>
      <c r="W719" s="105"/>
    </row>
    <row r="720" spans="1:23" ht="15.75" hidden="1" customHeight="1" outlineLevel="1">
      <c r="A720" s="95">
        <v>44709</v>
      </c>
      <c r="B720" s="95" t="s">
        <v>276</v>
      </c>
      <c r="C720" s="98">
        <v>1150695611</v>
      </c>
      <c r="D720" s="17" t="str">
        <f>IF(ISERROR(VLOOKUP('Salidas Pacientes'!$C720,'BD Pacientes'!$A:I,2,FALSE)),"",VLOOKUP('Salidas Pacientes'!$C720,'BD Pacientes'!$A:I,2,FALSE))</f>
        <v>RC</v>
      </c>
      <c r="E720" s="16" t="str">
        <f>IF(ISERROR(VLOOKUP('Salidas Pacientes'!$C720,'BD Pacientes'!$A:I,3,FALSE)),"",VLOOKUP('Salidas Pacientes'!$C720,'BD Pacientes'!$A:I,3,FALSE))</f>
        <v>LIAM GUZMAN CAMACHO</v>
      </c>
      <c r="F720" s="17" t="str">
        <f>IF(ISERROR(VLOOKUP('Salidas Pacientes'!$C720,'BD Pacientes'!$A:I,4,FALSE)),"",VLOOKUP('Salidas Pacientes'!$C720,'BD Pacientes'!$A:I,4,FALSE))</f>
        <v>M</v>
      </c>
      <c r="G720" s="95">
        <f>IF(ISERROR(VLOOKUP('Salidas Pacientes'!$C720,'BD Pacientes'!$A:I,5,FALSE)),"",VLOOKUP('Salidas Pacientes'!$C720,'BD Pacientes'!$A:I,5,FALSE))</f>
        <v>0</v>
      </c>
      <c r="H720" s="95" t="str">
        <f t="shared" ca="1" si="0"/>
        <v>123 año, 7 mes</v>
      </c>
      <c r="I720" s="97" t="str">
        <f>IF(ISERROR(VLOOKUP('Salidas Pacientes'!$C720,'BD Pacientes'!$A:$I,6,FALSE)),"",VLOOKUP('Salidas Pacientes'!$C720,'BD Pacientes'!$A:$I,6,FALSE))</f>
        <v>VEREDA CALOTEÑO</v>
      </c>
      <c r="J720" s="98">
        <f>IF(ISERROR(VLOOKUP('Salidas Pacientes'!$C720,'BD Pacientes'!$A:$I,7,FALSE)),"",VLOOKUP('Salidas Pacientes'!$C720,'BD Pacientes'!$A:$I,7,FALSE))</f>
        <v>0</v>
      </c>
      <c r="K720" s="99">
        <f>IF(ISERROR(VLOOKUP('Salidas Pacientes'!$C720,'BD Pacientes'!$A:$I,8,FALSE)),"",VLOOKUP('Salidas Pacientes'!$C720,'BD Pacientes'!$A:$I,8,FALSE))</f>
        <v>0</v>
      </c>
      <c r="L720" s="17">
        <f>IF(ISERROR(VLOOKUP('Salidas Pacientes'!$C720,'BD Pacientes'!$A:$I,9,FALSE)),"",VLOOKUP('Salidas Pacientes'!$C720,'BD Pacientes'!$A:$I,9,FALSE))</f>
        <v>0</v>
      </c>
      <c r="M720" s="17" t="s">
        <v>89</v>
      </c>
      <c r="N720" s="16" t="str">
        <f>IF(ISERROR(VLOOKUP('Salidas Pacientes'!$M720,Inventario!$A$2:$M$21,2,FALSE)),"",VLOOKUP('Salidas Pacientes'!$M720,Inventario!$A$2:$M$21,2,FALSE))</f>
        <v>Fluquadri</v>
      </c>
      <c r="O720" s="16" t="str">
        <f>IF(ISERROR(VLOOKUP('Salidas Pacientes'!$M720,Inventario!$A$2:$M$21,3,FALSE)),"",VLOOKUP('Salidas Pacientes'!$M720,Inventario!$A$2:$M$21,3,FALSE))</f>
        <v>Influenza</v>
      </c>
      <c r="P720" s="100" t="str">
        <f>IF(ISERROR(VLOOKUP('Salidas Pacientes'!$M720,Inventario!$A$2:$M$21,4,FALSE)),"",VLOOKUP('Salidas Pacientes'!$M720,Inventario!$A$2:$M$21,4,FALSE))</f>
        <v>IPS FARALLONES</v>
      </c>
      <c r="Q720" s="100" t="str">
        <f>IF(ISERROR(VLOOKUP('Salidas Pacientes'!$M720,Inventario!$A$2:$M$21,5,FALSE)),"",VLOOKUP('Salidas Pacientes'!$M720,Inventario!$A$2:$M$21,5,FALSE))</f>
        <v>Sanofi</v>
      </c>
      <c r="R720" s="17" t="str">
        <f>IF(ISERROR(VLOOKUP('Salidas Pacientes'!$M720,Inventario!$A$2:$M$21,6,FALSE)),"",VLOOKUP('Salidas Pacientes'!$M720,Inventario!$A$2:$M$21,6,FALSE))</f>
        <v>164992</v>
      </c>
      <c r="S720" s="101" t="s">
        <v>292</v>
      </c>
      <c r="T720" s="102" t="str">
        <f>IF(ISERROR(VLOOKUP('Salidas Pacientes'!$S720,Entradas!$H$1:$I$412,2,FALSE)),"",VLOOKUP('Salidas Pacientes'!$S720,Entradas!$H$1:$I$412,2,FALSE))</f>
        <v/>
      </c>
      <c r="U720" s="98"/>
      <c r="V720" s="98">
        <v>1</v>
      </c>
      <c r="W720" s="105"/>
    </row>
    <row r="721" spans="1:23" ht="15.75" hidden="1" customHeight="1" outlineLevel="1">
      <c r="A721" s="95">
        <v>44712</v>
      </c>
      <c r="B721" s="95" t="s">
        <v>276</v>
      </c>
      <c r="C721" s="98">
        <v>1107846670</v>
      </c>
      <c r="D721" s="17" t="str">
        <f>IF(ISERROR(VLOOKUP('Salidas Pacientes'!$C721,'BD Pacientes'!$A:I,2,FALSE)),"",VLOOKUP('Salidas Pacientes'!$C721,'BD Pacientes'!$A:I,2,FALSE))</f>
        <v>TI</v>
      </c>
      <c r="E721" s="16" t="str">
        <f>IF(ISERROR(VLOOKUP('Salidas Pacientes'!$C721,'BD Pacientes'!$A:I,3,FALSE)),"",VLOOKUP('Salidas Pacientes'!$C721,'BD Pacientes'!$A:I,3,FALSE))</f>
        <v>SALOME LOMBANA JARAMILLO</v>
      </c>
      <c r="F721" s="17" t="str">
        <f>IF(ISERROR(VLOOKUP('Salidas Pacientes'!$C721,'BD Pacientes'!$A:I,4,FALSE)),"",VLOOKUP('Salidas Pacientes'!$C721,'BD Pacientes'!$A:I,4,FALSE))</f>
        <v>F</v>
      </c>
      <c r="G721" s="95">
        <f>IF(ISERROR(VLOOKUP('Salidas Pacientes'!$C721,'BD Pacientes'!$A:I,5,FALSE)),"",VLOOKUP('Salidas Pacientes'!$C721,'BD Pacientes'!$A:I,5,FALSE))</f>
        <v>0</v>
      </c>
      <c r="H721" s="95" t="str">
        <f t="shared" ca="1" si="0"/>
        <v>123 año, 7 mes</v>
      </c>
      <c r="I721" s="97" t="str">
        <f>IF(ISERROR(VLOOKUP('Salidas Pacientes'!$C721,'BD Pacientes'!$A:$I,6,FALSE)),"",VLOOKUP('Salidas Pacientes'!$C721,'BD Pacientes'!$A:$I,6,FALSE))</f>
        <v>KM 14 CIUDAD COUNTRY TUCAN CASA 144</v>
      </c>
      <c r="J721" s="98">
        <f>IF(ISERROR(VLOOKUP('Salidas Pacientes'!$C721,'BD Pacientes'!$A:$I,7,FALSE)),"",VLOOKUP('Salidas Pacientes'!$C721,'BD Pacientes'!$A:$I,7,FALSE))</f>
        <v>0</v>
      </c>
      <c r="K721" s="99">
        <f>IF(ISERROR(VLOOKUP('Salidas Pacientes'!$C721,'BD Pacientes'!$A:$I,8,FALSE)),"",VLOOKUP('Salidas Pacientes'!$C721,'BD Pacientes'!$A:$I,8,FALSE))</f>
        <v>0</v>
      </c>
      <c r="L721" s="17">
        <f>IF(ISERROR(VLOOKUP('Salidas Pacientes'!$C721,'BD Pacientes'!$A:$I,9,FALSE)),"",VLOOKUP('Salidas Pacientes'!$C721,'BD Pacientes'!$A:$I,9,FALSE))</f>
        <v>0</v>
      </c>
      <c r="M721" s="17" t="s">
        <v>118</v>
      </c>
      <c r="N721" s="16" t="str">
        <f>IF(ISERROR(VLOOKUP('Salidas Pacientes'!$M721,Inventario!$A$2:$M$21,2,FALSE)),"",VLOOKUP('Salidas Pacientes'!$M721,Inventario!$A$2:$M$21,2,FALSE))</f>
        <v>Varivax</v>
      </c>
      <c r="O721" s="16" t="str">
        <f>IF(ISERROR(VLOOKUP('Salidas Pacientes'!$M721,Inventario!$A$2:$M$21,3,FALSE)),"",VLOOKUP('Salidas Pacientes'!$M721,Inventario!$A$2:$M$21,3,FALSE))</f>
        <v>Varicela</v>
      </c>
      <c r="P721" s="100" t="str">
        <f>IF(ISERROR(VLOOKUP('Salidas Pacientes'!$M721,Inventario!$A$2:$M$21,4,FALSE)),"",VLOOKUP('Salidas Pacientes'!$M721,Inventario!$A$2:$M$21,4,FALSE))</f>
        <v>IPS FARALLONES</v>
      </c>
      <c r="Q721" s="100" t="str">
        <f>IF(ISERROR(VLOOKUP('Salidas Pacientes'!$M721,Inventario!$A$2:$M$21,5,FALSE)),"",VLOOKUP('Salidas Pacientes'!$M721,Inventario!$A$2:$M$21,5,FALSE))</f>
        <v>Merck</v>
      </c>
      <c r="R721" s="17" t="str">
        <f>IF(ISERROR(VLOOKUP('Salidas Pacientes'!$M721,Inventario!$A$2:$M$21,6,FALSE)),"",VLOOKUP('Salidas Pacientes'!$M721,Inventario!$A$2:$M$21,6,FALSE))</f>
        <v>4500</v>
      </c>
      <c r="S721" s="101" t="s">
        <v>186</v>
      </c>
      <c r="T721" s="102">
        <f>IF(ISERROR(VLOOKUP('Salidas Pacientes'!$S721,Entradas!$H$1:$I$412,2,FALSE)),"",VLOOKUP('Salidas Pacientes'!$S721,Entradas!$H$1:$I$412,2,FALSE))</f>
        <v>45169</v>
      </c>
      <c r="U721" s="98"/>
      <c r="V721" s="98">
        <v>1</v>
      </c>
      <c r="W721" s="105"/>
    </row>
    <row r="722" spans="1:23" ht="15.75" hidden="1" customHeight="1" outlineLevel="1">
      <c r="A722" s="95">
        <v>44712</v>
      </c>
      <c r="B722" s="95" t="s">
        <v>276</v>
      </c>
      <c r="C722" s="98">
        <v>1107846670</v>
      </c>
      <c r="D722" s="17" t="str">
        <f>IF(ISERROR(VLOOKUP('Salidas Pacientes'!$C722,'BD Pacientes'!$A:I,2,FALSE)),"",VLOOKUP('Salidas Pacientes'!$C722,'BD Pacientes'!$A:I,2,FALSE))</f>
        <v>TI</v>
      </c>
      <c r="E722" s="16" t="str">
        <f>IF(ISERROR(VLOOKUP('Salidas Pacientes'!$C722,'BD Pacientes'!$A:I,3,FALSE)),"",VLOOKUP('Salidas Pacientes'!$C722,'BD Pacientes'!$A:I,3,FALSE))</f>
        <v>SALOME LOMBANA JARAMILLO</v>
      </c>
      <c r="F722" s="17" t="str">
        <f>IF(ISERROR(VLOOKUP('Salidas Pacientes'!$C722,'BD Pacientes'!$A:I,4,FALSE)),"",VLOOKUP('Salidas Pacientes'!$C722,'BD Pacientes'!$A:I,4,FALSE))</f>
        <v>F</v>
      </c>
      <c r="G722" s="95">
        <f>IF(ISERROR(VLOOKUP('Salidas Pacientes'!$C722,'BD Pacientes'!$A:I,5,FALSE)),"",VLOOKUP('Salidas Pacientes'!$C722,'BD Pacientes'!$A:I,5,FALSE))</f>
        <v>0</v>
      </c>
      <c r="H722" s="95" t="str">
        <f t="shared" ca="1" si="0"/>
        <v>123 año, 7 mes</v>
      </c>
      <c r="I722" s="97" t="str">
        <f>IF(ISERROR(VLOOKUP('Salidas Pacientes'!$C722,'BD Pacientes'!$A:$I,6,FALSE)),"",VLOOKUP('Salidas Pacientes'!$C722,'BD Pacientes'!$A:$I,6,FALSE))</f>
        <v>KM 14 CIUDAD COUNTRY TUCAN CASA 144</v>
      </c>
      <c r="J722" s="98">
        <f>IF(ISERROR(VLOOKUP('Salidas Pacientes'!$C722,'BD Pacientes'!$A:$I,7,FALSE)),"",VLOOKUP('Salidas Pacientes'!$C722,'BD Pacientes'!$A:$I,7,FALSE))</f>
        <v>0</v>
      </c>
      <c r="K722" s="99">
        <f>IF(ISERROR(VLOOKUP('Salidas Pacientes'!$C722,'BD Pacientes'!$A:$I,8,FALSE)),"",VLOOKUP('Salidas Pacientes'!$C722,'BD Pacientes'!$A:$I,8,FALSE))</f>
        <v>0</v>
      </c>
      <c r="L722" s="17">
        <f>IF(ISERROR(VLOOKUP('Salidas Pacientes'!$C722,'BD Pacientes'!$A:$I,9,FALSE)),"",VLOOKUP('Salidas Pacientes'!$C722,'BD Pacientes'!$A:$I,9,FALSE))</f>
        <v>0</v>
      </c>
      <c r="M722" s="17" t="s">
        <v>118</v>
      </c>
      <c r="N722" s="16" t="str">
        <f>IF(ISERROR(VLOOKUP('Salidas Pacientes'!$M722,Inventario!$A$2:$M$21,2,FALSE)),"",VLOOKUP('Salidas Pacientes'!$M722,Inventario!$A$2:$M$21,2,FALSE))</f>
        <v>Varivax</v>
      </c>
      <c r="O722" s="16" t="str">
        <f>IF(ISERROR(VLOOKUP('Salidas Pacientes'!$M722,Inventario!$A$2:$M$21,3,FALSE)),"",VLOOKUP('Salidas Pacientes'!$M722,Inventario!$A$2:$M$21,3,FALSE))</f>
        <v>Varicela</v>
      </c>
      <c r="P722" s="100" t="str">
        <f>IF(ISERROR(VLOOKUP('Salidas Pacientes'!$M722,Inventario!$A$2:$M$21,4,FALSE)),"",VLOOKUP('Salidas Pacientes'!$M722,Inventario!$A$2:$M$21,4,FALSE))</f>
        <v>IPS FARALLONES</v>
      </c>
      <c r="Q722" s="100" t="str">
        <f>IF(ISERROR(VLOOKUP('Salidas Pacientes'!$M722,Inventario!$A$2:$M$21,5,FALSE)),"",VLOOKUP('Salidas Pacientes'!$M722,Inventario!$A$2:$M$21,5,FALSE))</f>
        <v>Merck</v>
      </c>
      <c r="R722" s="17" t="str">
        <f>IF(ISERROR(VLOOKUP('Salidas Pacientes'!$M722,Inventario!$A$2:$M$21,6,FALSE)),"",VLOOKUP('Salidas Pacientes'!$M722,Inventario!$A$2:$M$21,6,FALSE))</f>
        <v>4500</v>
      </c>
      <c r="S722" s="101" t="s">
        <v>186</v>
      </c>
      <c r="T722" s="102">
        <f>IF(ISERROR(VLOOKUP('Salidas Pacientes'!$S722,Entradas!$H$1:$I$412,2,FALSE)),"",VLOOKUP('Salidas Pacientes'!$S722,Entradas!$H$1:$I$412,2,FALSE))</f>
        <v>45169</v>
      </c>
      <c r="U722" s="98"/>
      <c r="V722" s="98">
        <v>1</v>
      </c>
      <c r="W722" s="105"/>
    </row>
    <row r="723" spans="1:23" ht="15.75" hidden="1" customHeight="1" outlineLevel="1">
      <c r="A723" s="95">
        <v>44712</v>
      </c>
      <c r="B723" s="95" t="s">
        <v>276</v>
      </c>
      <c r="C723" s="98">
        <v>1232818020</v>
      </c>
      <c r="D723" s="17" t="str">
        <f>IF(ISERROR(VLOOKUP('Salidas Pacientes'!$C723,'BD Pacientes'!$A:I,2,FALSE)),"",VLOOKUP('Salidas Pacientes'!$C723,'BD Pacientes'!$A:I,2,FALSE))</f>
        <v>RC</v>
      </c>
      <c r="E723" s="16" t="str">
        <f>IF(ISERROR(VLOOKUP('Salidas Pacientes'!$C723,'BD Pacientes'!$A:I,3,FALSE)),"",VLOOKUP('Salidas Pacientes'!$C723,'BD Pacientes'!$A:I,3,FALSE))</f>
        <v>ROMAN ARIAS CARDONA</v>
      </c>
      <c r="F723" s="17" t="str">
        <f>IF(ISERROR(VLOOKUP('Salidas Pacientes'!$C723,'BD Pacientes'!$A:I,4,FALSE)),"",VLOOKUP('Salidas Pacientes'!$C723,'BD Pacientes'!$A:I,4,FALSE))</f>
        <v>M</v>
      </c>
      <c r="G723" s="95">
        <f>IF(ISERROR(VLOOKUP('Salidas Pacientes'!$C723,'BD Pacientes'!$A:I,5,FALSE)),"",VLOOKUP('Salidas Pacientes'!$C723,'BD Pacientes'!$A:I,5,FALSE))</f>
        <v>44494</v>
      </c>
      <c r="H723" s="95" t="str">
        <f t="shared" ca="1" si="0"/>
        <v>1 año, 9 mes</v>
      </c>
      <c r="I723" s="97" t="str">
        <f>IF(ISERROR(VLOOKUP('Salidas Pacientes'!$C723,'BD Pacientes'!$A:$I,6,FALSE)),"",VLOOKUP('Salidas Pacientes'!$C723,'BD Pacientes'!$A:$I,6,FALSE))</f>
        <v>CRA 98B # 60-115</v>
      </c>
      <c r="J723" s="98">
        <f>IF(ISERROR(VLOOKUP('Salidas Pacientes'!$C723,'BD Pacientes'!$A:$I,7,FALSE)),"",VLOOKUP('Salidas Pacientes'!$C723,'BD Pacientes'!$A:$I,7,FALSE))</f>
        <v>1143976145</v>
      </c>
      <c r="K723" s="99" t="str">
        <f>IF(ISERROR(VLOOKUP('Salidas Pacientes'!$C723,'BD Pacientes'!$A:$I,8,FALSE)),"",VLOOKUP('Salidas Pacientes'!$C723,'BD Pacientes'!$A:$I,8,FALSE))</f>
        <v>LIZZY CARDONA</v>
      </c>
      <c r="L723" s="17">
        <f>IF(ISERROR(VLOOKUP('Salidas Pacientes'!$C723,'BD Pacientes'!$A:$I,9,FALSE)),"",VLOOKUP('Salidas Pacientes'!$C723,'BD Pacientes'!$A:$I,9,FALSE))</f>
        <v>3057681127</v>
      </c>
      <c r="M723" s="17" t="s">
        <v>89</v>
      </c>
      <c r="N723" s="16" t="str">
        <f>IF(ISERROR(VLOOKUP('Salidas Pacientes'!$M723,Inventario!$A$2:$M$21,2,FALSE)),"",VLOOKUP('Salidas Pacientes'!$M723,Inventario!$A$2:$M$21,2,FALSE))</f>
        <v>Fluquadri</v>
      </c>
      <c r="O723" s="16" t="str">
        <f>IF(ISERROR(VLOOKUP('Salidas Pacientes'!$M723,Inventario!$A$2:$M$21,3,FALSE)),"",VLOOKUP('Salidas Pacientes'!$M723,Inventario!$A$2:$M$21,3,FALSE))</f>
        <v>Influenza</v>
      </c>
      <c r="P723" s="100" t="str">
        <f>IF(ISERROR(VLOOKUP('Salidas Pacientes'!$M723,Inventario!$A$2:$M$21,4,FALSE)),"",VLOOKUP('Salidas Pacientes'!$M723,Inventario!$A$2:$M$21,4,FALSE))</f>
        <v>IPS FARALLONES</v>
      </c>
      <c r="Q723" s="100" t="str">
        <f>IF(ISERROR(VLOOKUP('Salidas Pacientes'!$M723,Inventario!$A$2:$M$21,5,FALSE)),"",VLOOKUP('Salidas Pacientes'!$M723,Inventario!$A$2:$M$21,5,FALSE))</f>
        <v>Sanofi</v>
      </c>
      <c r="R723" s="17" t="str">
        <f>IF(ISERROR(VLOOKUP('Salidas Pacientes'!$M723,Inventario!$A$2:$M$21,6,FALSE)),"",VLOOKUP('Salidas Pacientes'!$M723,Inventario!$A$2:$M$21,6,FALSE))</f>
        <v>164992</v>
      </c>
      <c r="S723" s="101" t="s">
        <v>292</v>
      </c>
      <c r="T723" s="102" t="str">
        <f>IF(ISERROR(VLOOKUP('Salidas Pacientes'!$S723,Entradas!$H$1:$I$412,2,FALSE)),"",VLOOKUP('Salidas Pacientes'!$S723,Entradas!$H$1:$I$412,2,FALSE))</f>
        <v/>
      </c>
      <c r="U723" s="98"/>
      <c r="V723" s="98">
        <v>1</v>
      </c>
      <c r="W723" s="105"/>
    </row>
    <row r="724" spans="1:23" ht="15.75" hidden="1" customHeight="1" outlineLevel="1">
      <c r="A724" s="95">
        <v>44712</v>
      </c>
      <c r="B724" s="95" t="s">
        <v>276</v>
      </c>
      <c r="C724" s="98">
        <v>1232818020</v>
      </c>
      <c r="D724" s="17" t="str">
        <f>IF(ISERROR(VLOOKUP('Salidas Pacientes'!$C724,'BD Pacientes'!$A:I,2,FALSE)),"",VLOOKUP('Salidas Pacientes'!$C724,'BD Pacientes'!$A:I,2,FALSE))</f>
        <v>RC</v>
      </c>
      <c r="E724" s="16" t="str">
        <f>IF(ISERROR(VLOOKUP('Salidas Pacientes'!$C724,'BD Pacientes'!$A:I,3,FALSE)),"",VLOOKUP('Salidas Pacientes'!$C724,'BD Pacientes'!$A:I,3,FALSE))</f>
        <v>ROMAN ARIAS CARDONA</v>
      </c>
      <c r="F724" s="17" t="str">
        <f>IF(ISERROR(VLOOKUP('Salidas Pacientes'!$C724,'BD Pacientes'!$A:I,4,FALSE)),"",VLOOKUP('Salidas Pacientes'!$C724,'BD Pacientes'!$A:I,4,FALSE))</f>
        <v>M</v>
      </c>
      <c r="G724" s="95">
        <f>IF(ISERROR(VLOOKUP('Salidas Pacientes'!$C724,'BD Pacientes'!$A:I,5,FALSE)),"",VLOOKUP('Salidas Pacientes'!$C724,'BD Pacientes'!$A:I,5,FALSE))</f>
        <v>44494</v>
      </c>
      <c r="H724" s="95" t="str">
        <f t="shared" ca="1" si="0"/>
        <v>1 año, 9 mes</v>
      </c>
      <c r="I724" s="97" t="str">
        <f>IF(ISERROR(VLOOKUP('Salidas Pacientes'!$C724,'BD Pacientes'!$A:$I,6,FALSE)),"",VLOOKUP('Salidas Pacientes'!$C724,'BD Pacientes'!$A:$I,6,FALSE))</f>
        <v>CRA 98B # 60-115</v>
      </c>
      <c r="J724" s="98">
        <f>IF(ISERROR(VLOOKUP('Salidas Pacientes'!$C724,'BD Pacientes'!$A:$I,7,FALSE)),"",VLOOKUP('Salidas Pacientes'!$C724,'BD Pacientes'!$A:$I,7,FALSE))</f>
        <v>1143976145</v>
      </c>
      <c r="K724" s="99" t="str">
        <f>IF(ISERROR(VLOOKUP('Salidas Pacientes'!$C724,'BD Pacientes'!$A:$I,8,FALSE)),"",VLOOKUP('Salidas Pacientes'!$C724,'BD Pacientes'!$A:$I,8,FALSE))</f>
        <v>LIZZY CARDONA</v>
      </c>
      <c r="L724" s="17">
        <f>IF(ISERROR(VLOOKUP('Salidas Pacientes'!$C724,'BD Pacientes'!$A:$I,9,FALSE)),"",VLOOKUP('Salidas Pacientes'!$C724,'BD Pacientes'!$A:$I,9,FALSE))</f>
        <v>3057681127</v>
      </c>
      <c r="M724" s="17" t="s">
        <v>89</v>
      </c>
      <c r="N724" s="16" t="str">
        <f>IF(ISERROR(VLOOKUP('Salidas Pacientes'!$M724,Inventario!$A$2:$M$21,2,FALSE)),"",VLOOKUP('Salidas Pacientes'!$M724,Inventario!$A$2:$M$21,2,FALSE))</f>
        <v>Fluquadri</v>
      </c>
      <c r="O724" s="16" t="str">
        <f>IF(ISERROR(VLOOKUP('Salidas Pacientes'!$M724,Inventario!$A$2:$M$21,3,FALSE)),"",VLOOKUP('Salidas Pacientes'!$M724,Inventario!$A$2:$M$21,3,FALSE))</f>
        <v>Influenza</v>
      </c>
      <c r="P724" s="100" t="str">
        <f>IF(ISERROR(VLOOKUP('Salidas Pacientes'!$M724,Inventario!$A$2:$M$21,4,FALSE)),"",VLOOKUP('Salidas Pacientes'!$M724,Inventario!$A$2:$M$21,4,FALSE))</f>
        <v>IPS FARALLONES</v>
      </c>
      <c r="Q724" s="100" t="str">
        <f>IF(ISERROR(VLOOKUP('Salidas Pacientes'!$M724,Inventario!$A$2:$M$21,5,FALSE)),"",VLOOKUP('Salidas Pacientes'!$M724,Inventario!$A$2:$M$21,5,FALSE))</f>
        <v>Sanofi</v>
      </c>
      <c r="R724" s="17" t="str">
        <f>IF(ISERROR(VLOOKUP('Salidas Pacientes'!$M724,Inventario!$A$2:$M$21,6,FALSE)),"",VLOOKUP('Salidas Pacientes'!$M724,Inventario!$A$2:$M$21,6,FALSE))</f>
        <v>164992</v>
      </c>
      <c r="S724" s="101" t="s">
        <v>292</v>
      </c>
      <c r="T724" s="102" t="str">
        <f>IF(ISERROR(VLOOKUP('Salidas Pacientes'!$S724,Entradas!$H$1:$I$412,2,FALSE)),"",VLOOKUP('Salidas Pacientes'!$S724,Entradas!$H$1:$I$412,2,FALSE))</f>
        <v/>
      </c>
      <c r="U724" s="98"/>
      <c r="V724" s="98">
        <v>1</v>
      </c>
      <c r="W724" s="105"/>
    </row>
    <row r="725" spans="1:23" ht="15.75" hidden="1" customHeight="1" outlineLevel="1">
      <c r="A725" s="95">
        <v>44712</v>
      </c>
      <c r="B725" s="95" t="s">
        <v>276</v>
      </c>
      <c r="C725" s="98">
        <v>1232818701</v>
      </c>
      <c r="D725" s="17" t="str">
        <f>IF(ISERROR(VLOOKUP('Salidas Pacientes'!$C725,'BD Pacientes'!$A:I,2,FALSE)),"",VLOOKUP('Salidas Pacientes'!$C725,'BD Pacientes'!$A:I,2,FALSE))</f>
        <v>RC</v>
      </c>
      <c r="E725" s="16" t="str">
        <f>IF(ISERROR(VLOOKUP('Salidas Pacientes'!$C725,'BD Pacientes'!$A:I,3,FALSE)),"",VLOOKUP('Salidas Pacientes'!$C725,'BD Pacientes'!$A:I,3,FALSE))</f>
        <v>ISAAC IBRAHIM CANCALVACHE</v>
      </c>
      <c r="F725" s="17" t="str">
        <f>IF(ISERROR(VLOOKUP('Salidas Pacientes'!$C725,'BD Pacientes'!$A:I,4,FALSE)),"",VLOOKUP('Salidas Pacientes'!$C725,'BD Pacientes'!$A:I,4,FALSE))</f>
        <v>M</v>
      </c>
      <c r="G725" s="95">
        <f>IF(ISERROR(VLOOKUP('Salidas Pacientes'!$C725,'BD Pacientes'!$A:I,5,FALSE)),"",VLOOKUP('Salidas Pacientes'!$C725,'BD Pacientes'!$A:I,5,FALSE))</f>
        <v>44563</v>
      </c>
      <c r="H725" s="95" t="str">
        <f t="shared" ca="1" si="0"/>
        <v>1 año, 7 mes</v>
      </c>
      <c r="I725" s="97" t="str">
        <f>IF(ISERROR(VLOOKUP('Salidas Pacientes'!$C725,'BD Pacientes'!$A:$I,6,FALSE)),"",VLOOKUP('Salidas Pacientes'!$C725,'BD Pacientes'!$A:$I,6,FALSE))</f>
        <v>CRA 26Q # 122-71</v>
      </c>
      <c r="J725" s="98">
        <f>IF(ISERROR(VLOOKUP('Salidas Pacientes'!$C725,'BD Pacientes'!$A:$I,7,FALSE)),"",VLOOKUP('Salidas Pacientes'!$C725,'BD Pacientes'!$A:$I,7,FALSE))</f>
        <v>1143957902</v>
      </c>
      <c r="K725" s="99" t="str">
        <f>IF(ISERROR(VLOOKUP('Salidas Pacientes'!$C725,'BD Pacientes'!$A:$I,8,FALSE)),"",VLOOKUP('Salidas Pacientes'!$C725,'BD Pacientes'!$A:$I,8,FALSE))</f>
        <v>KAREN CANCALVACHE</v>
      </c>
      <c r="L725" s="17">
        <f>IF(ISERROR(VLOOKUP('Salidas Pacientes'!$C725,'BD Pacientes'!$A:$I,9,FALSE)),"",VLOOKUP('Salidas Pacientes'!$C725,'BD Pacientes'!$A:$I,9,FALSE))</f>
        <v>3103566056</v>
      </c>
      <c r="M725" s="17" t="s">
        <v>77</v>
      </c>
      <c r="N725" s="16" t="str">
        <f>IF(ISERROR(VLOOKUP('Salidas Pacientes'!$M725,Inventario!$A$2:$M$21,2,FALSE)),"",VLOOKUP('Salidas Pacientes'!$M725,Inventario!$A$2:$M$21,2,FALSE))</f>
        <v>Hexaxim</v>
      </c>
      <c r="O725" s="16" t="str">
        <f>IF(ISERROR(VLOOKUP('Salidas Pacientes'!$M725,Inventario!$A$2:$M$21,3,FALSE)),"",VLOOKUP('Salidas Pacientes'!$M725,Inventario!$A$2:$M$21,3,FALSE))</f>
        <v>DPAT + VPI + HIB + HB</v>
      </c>
      <c r="P725" s="100" t="str">
        <f>IF(ISERROR(VLOOKUP('Salidas Pacientes'!$M725,Inventario!$A$2:$M$21,4,FALSE)),"",VLOOKUP('Salidas Pacientes'!$M725,Inventario!$A$2:$M$21,4,FALSE))</f>
        <v>IPS FARALLONES</v>
      </c>
      <c r="Q725" s="100" t="str">
        <f>IF(ISERROR(VLOOKUP('Salidas Pacientes'!$M725,Inventario!$A$2:$M$21,5,FALSE)),"",VLOOKUP('Salidas Pacientes'!$M725,Inventario!$A$2:$M$21,5,FALSE))</f>
        <v>Sanofi</v>
      </c>
      <c r="R725" s="17" t="str">
        <f>IF(ISERROR(VLOOKUP('Salidas Pacientes'!$M725,Inventario!$A$2:$M$21,6,FALSE)),"",VLOOKUP('Salidas Pacientes'!$M725,Inventario!$A$2:$M$21,6,FALSE))</f>
        <v>3800</v>
      </c>
      <c r="S725" s="101" t="s">
        <v>198</v>
      </c>
      <c r="T725" s="102">
        <f>IF(ISERROR(VLOOKUP('Salidas Pacientes'!$S725,Entradas!$H$1:$I$412,2,FALSE)),"",VLOOKUP('Salidas Pacientes'!$S725,Entradas!$H$1:$I$412,2,FALSE))</f>
        <v>45130</v>
      </c>
      <c r="U725" s="98"/>
      <c r="V725" s="98">
        <v>1</v>
      </c>
      <c r="W725" s="105"/>
    </row>
    <row r="726" spans="1:23" ht="15.75" hidden="1" customHeight="1" outlineLevel="1">
      <c r="A726" s="95">
        <v>44712</v>
      </c>
      <c r="B726" s="95" t="s">
        <v>276</v>
      </c>
      <c r="C726" s="98">
        <v>1232818701</v>
      </c>
      <c r="D726" s="17" t="str">
        <f>IF(ISERROR(VLOOKUP('Salidas Pacientes'!$C726,'BD Pacientes'!$A:I,2,FALSE)),"",VLOOKUP('Salidas Pacientes'!$C726,'BD Pacientes'!$A:I,2,FALSE))</f>
        <v>RC</v>
      </c>
      <c r="E726" s="16" t="str">
        <f>IF(ISERROR(VLOOKUP('Salidas Pacientes'!$C726,'BD Pacientes'!$A:I,3,FALSE)),"",VLOOKUP('Salidas Pacientes'!$C726,'BD Pacientes'!$A:I,3,FALSE))</f>
        <v>ISAAC IBRAHIM CANCALVACHE</v>
      </c>
      <c r="F726" s="17" t="str">
        <f>IF(ISERROR(VLOOKUP('Salidas Pacientes'!$C726,'BD Pacientes'!$A:I,4,FALSE)),"",VLOOKUP('Salidas Pacientes'!$C726,'BD Pacientes'!$A:I,4,FALSE))</f>
        <v>M</v>
      </c>
      <c r="G726" s="95">
        <f>IF(ISERROR(VLOOKUP('Salidas Pacientes'!$C726,'BD Pacientes'!$A:I,5,FALSE)),"",VLOOKUP('Salidas Pacientes'!$C726,'BD Pacientes'!$A:I,5,FALSE))</f>
        <v>44563</v>
      </c>
      <c r="H726" s="95" t="str">
        <f t="shared" ca="1" si="0"/>
        <v>1 año, 7 mes</v>
      </c>
      <c r="I726" s="97" t="str">
        <f>IF(ISERROR(VLOOKUP('Salidas Pacientes'!$C726,'BD Pacientes'!$A:$I,6,FALSE)),"",VLOOKUP('Salidas Pacientes'!$C726,'BD Pacientes'!$A:$I,6,FALSE))</f>
        <v>CRA 26Q # 122-71</v>
      </c>
      <c r="J726" s="98">
        <f>IF(ISERROR(VLOOKUP('Salidas Pacientes'!$C726,'BD Pacientes'!$A:$I,7,FALSE)),"",VLOOKUP('Salidas Pacientes'!$C726,'BD Pacientes'!$A:$I,7,FALSE))</f>
        <v>1143957902</v>
      </c>
      <c r="K726" s="99" t="str">
        <f>IF(ISERROR(VLOOKUP('Salidas Pacientes'!$C726,'BD Pacientes'!$A:$I,8,FALSE)),"",VLOOKUP('Salidas Pacientes'!$C726,'BD Pacientes'!$A:$I,8,FALSE))</f>
        <v>KAREN CANCALVACHE</v>
      </c>
      <c r="L726" s="17">
        <f>IF(ISERROR(VLOOKUP('Salidas Pacientes'!$C726,'BD Pacientes'!$A:$I,9,FALSE)),"",VLOOKUP('Salidas Pacientes'!$C726,'BD Pacientes'!$A:$I,9,FALSE))</f>
        <v>3103566056</v>
      </c>
      <c r="M726" s="17" t="s">
        <v>54</v>
      </c>
      <c r="N726" s="16" t="str">
        <f>IF(ISERROR(VLOOKUP('Salidas Pacientes'!$M726,Inventario!$A$2:$M$21,2,FALSE)),"",VLOOKUP('Salidas Pacientes'!$M726,Inventario!$A$2:$M$21,2,FALSE))</f>
        <v>Prevenar</v>
      </c>
      <c r="O726" s="16" t="str">
        <f>IF(ISERROR(VLOOKUP('Salidas Pacientes'!$M726,Inventario!$A$2:$M$21,3,FALSE)),"",VLOOKUP('Salidas Pacientes'!$M726,Inventario!$A$2:$M$21,3,FALSE))</f>
        <v>Neumococo 13V</v>
      </c>
      <c r="P726" s="100" t="str">
        <f>IF(ISERROR(VLOOKUP('Salidas Pacientes'!$M726,Inventario!$A$2:$M$21,4,FALSE)),"",VLOOKUP('Salidas Pacientes'!$M726,Inventario!$A$2:$M$21,4,FALSE))</f>
        <v>Cobo Medical</v>
      </c>
      <c r="Q726" s="100" t="str">
        <f>IF(ISERROR(VLOOKUP('Salidas Pacientes'!$M726,Inventario!$A$2:$M$21,5,FALSE)),"",VLOOKUP('Salidas Pacientes'!$M726,Inventario!$A$2:$M$21,5,FALSE))</f>
        <v>Pfizer</v>
      </c>
      <c r="R726" s="17" t="str">
        <f>IF(ISERROR(VLOOKUP('Salidas Pacientes'!$M726,Inventario!$A$2:$M$21,6,FALSE)),"",VLOOKUP('Salidas Pacientes'!$M726,Inventario!$A$2:$M$21,6,FALSE))</f>
        <v>2156</v>
      </c>
      <c r="S726" s="101" t="s">
        <v>192</v>
      </c>
      <c r="T726" s="102">
        <f>IF(ISERROR(VLOOKUP('Salidas Pacientes'!$S726,Entradas!$H$1:$I$412,2,FALSE)),"",VLOOKUP('Salidas Pacientes'!$S726,Entradas!$H$1:$I$412,2,FALSE))</f>
        <v>45199</v>
      </c>
      <c r="U726" s="98"/>
      <c r="V726" s="98">
        <v>1</v>
      </c>
      <c r="W726" s="105"/>
    </row>
    <row r="727" spans="1:23" ht="15.75" hidden="1" customHeight="1" outlineLevel="1">
      <c r="A727" s="95">
        <v>44712</v>
      </c>
      <c r="B727" s="95" t="s">
        <v>276</v>
      </c>
      <c r="C727" s="98">
        <v>1232818701</v>
      </c>
      <c r="D727" s="17" t="str">
        <f>IF(ISERROR(VLOOKUP('Salidas Pacientes'!$C727,'BD Pacientes'!$A:I,2,FALSE)),"",VLOOKUP('Salidas Pacientes'!$C727,'BD Pacientes'!$A:I,2,FALSE))</f>
        <v>RC</v>
      </c>
      <c r="E727" s="16" t="str">
        <f>IF(ISERROR(VLOOKUP('Salidas Pacientes'!$C727,'BD Pacientes'!$A:I,3,FALSE)),"",VLOOKUP('Salidas Pacientes'!$C727,'BD Pacientes'!$A:I,3,FALSE))</f>
        <v>ISAAC IBRAHIM CANCALVACHE</v>
      </c>
      <c r="F727" s="17" t="str">
        <f>IF(ISERROR(VLOOKUP('Salidas Pacientes'!$C727,'BD Pacientes'!$A:I,4,FALSE)),"",VLOOKUP('Salidas Pacientes'!$C727,'BD Pacientes'!$A:I,4,FALSE))</f>
        <v>M</v>
      </c>
      <c r="G727" s="95">
        <f>IF(ISERROR(VLOOKUP('Salidas Pacientes'!$C727,'BD Pacientes'!$A:I,5,FALSE)),"",VLOOKUP('Salidas Pacientes'!$C727,'BD Pacientes'!$A:I,5,FALSE))</f>
        <v>44563</v>
      </c>
      <c r="H727" s="95" t="str">
        <f t="shared" ca="1" si="0"/>
        <v>1 año, 7 mes</v>
      </c>
      <c r="I727" s="97" t="str">
        <f>IF(ISERROR(VLOOKUP('Salidas Pacientes'!$C727,'BD Pacientes'!$A:$I,6,FALSE)),"",VLOOKUP('Salidas Pacientes'!$C727,'BD Pacientes'!$A:$I,6,FALSE))</f>
        <v>CRA 26Q # 122-71</v>
      </c>
      <c r="J727" s="98">
        <f>IF(ISERROR(VLOOKUP('Salidas Pacientes'!$C727,'BD Pacientes'!$A:$I,7,FALSE)),"",VLOOKUP('Salidas Pacientes'!$C727,'BD Pacientes'!$A:$I,7,FALSE))</f>
        <v>1143957902</v>
      </c>
      <c r="K727" s="99" t="str">
        <f>IF(ISERROR(VLOOKUP('Salidas Pacientes'!$C727,'BD Pacientes'!$A:$I,8,FALSE)),"",VLOOKUP('Salidas Pacientes'!$C727,'BD Pacientes'!$A:$I,8,FALSE))</f>
        <v>KAREN CANCALVACHE</v>
      </c>
      <c r="L727" s="17">
        <f>IF(ISERROR(VLOOKUP('Salidas Pacientes'!$C727,'BD Pacientes'!$A:$I,9,FALSE)),"",VLOOKUP('Salidas Pacientes'!$C727,'BD Pacientes'!$A:$I,9,FALSE))</f>
        <v>3103566056</v>
      </c>
      <c r="M727" s="17" t="s">
        <v>96</v>
      </c>
      <c r="N727" s="16" t="str">
        <f>IF(ISERROR(VLOOKUP('Salidas Pacientes'!$M727,Inventario!$A$2:$M$21,2,FALSE)),"",VLOOKUP('Salidas Pacientes'!$M727,Inventario!$A$2:$M$21,2,FALSE))</f>
        <v>Rotateq</v>
      </c>
      <c r="O727" s="16" t="str">
        <f>IF(ISERROR(VLOOKUP('Salidas Pacientes'!$M727,Inventario!$A$2:$M$21,3,FALSE)),"",VLOOKUP('Salidas Pacientes'!$M727,Inventario!$A$2:$M$21,3,FALSE))</f>
        <v>Rotavirus Vivo Atenuado</v>
      </c>
      <c r="P727" s="100" t="str">
        <f>IF(ISERROR(VLOOKUP('Salidas Pacientes'!$M727,Inventario!$A$2:$M$21,4,FALSE)),"",VLOOKUP('Salidas Pacientes'!$M727,Inventario!$A$2:$M$21,4,FALSE))</f>
        <v>IPS FARALLONES</v>
      </c>
      <c r="Q727" s="100" t="str">
        <f>IF(ISERROR(VLOOKUP('Salidas Pacientes'!$M727,Inventario!$A$2:$M$21,5,FALSE)),"",VLOOKUP('Salidas Pacientes'!$M727,Inventario!$A$2:$M$21,5,FALSE))</f>
        <v>Merck</v>
      </c>
      <c r="R727" s="17" t="str">
        <f>IF(ISERROR(VLOOKUP('Salidas Pacientes'!$M727,Inventario!$A$2:$M$21,6,FALSE)),"",VLOOKUP('Salidas Pacientes'!$M727,Inventario!$A$2:$M$21,6,FALSE))</f>
        <v>1800</v>
      </c>
      <c r="S727" s="101" t="s">
        <v>194</v>
      </c>
      <c r="T727" s="102">
        <f>IF(ISERROR(VLOOKUP('Salidas Pacientes'!$S727,Entradas!$H$1:$I$412,2,FALSE)),"",VLOOKUP('Salidas Pacientes'!$S727,Entradas!$H$1:$I$412,2,FALSE))</f>
        <v>45060</v>
      </c>
      <c r="U727" s="98"/>
      <c r="V727" s="98">
        <v>1</v>
      </c>
      <c r="W727" s="105"/>
    </row>
    <row r="728" spans="1:23" ht="15.75" hidden="1" customHeight="1" outlineLevel="1">
      <c r="A728" s="95">
        <v>44712</v>
      </c>
      <c r="B728" s="95" t="s">
        <v>276</v>
      </c>
      <c r="C728" s="98">
        <v>1232818701</v>
      </c>
      <c r="D728" s="17" t="str">
        <f>IF(ISERROR(VLOOKUP('Salidas Pacientes'!$C728,'BD Pacientes'!$A:I,2,FALSE)),"",VLOOKUP('Salidas Pacientes'!$C728,'BD Pacientes'!$A:I,2,FALSE))</f>
        <v>RC</v>
      </c>
      <c r="E728" s="16" t="str">
        <f>IF(ISERROR(VLOOKUP('Salidas Pacientes'!$C728,'BD Pacientes'!$A:I,3,FALSE)),"",VLOOKUP('Salidas Pacientes'!$C728,'BD Pacientes'!$A:I,3,FALSE))</f>
        <v>ISAAC IBRAHIM CANCALVACHE</v>
      </c>
      <c r="F728" s="17" t="str">
        <f>IF(ISERROR(VLOOKUP('Salidas Pacientes'!$C728,'BD Pacientes'!$A:I,4,FALSE)),"",VLOOKUP('Salidas Pacientes'!$C728,'BD Pacientes'!$A:I,4,FALSE))</f>
        <v>M</v>
      </c>
      <c r="G728" s="95">
        <f>IF(ISERROR(VLOOKUP('Salidas Pacientes'!$C728,'BD Pacientes'!$A:I,5,FALSE)),"",VLOOKUP('Salidas Pacientes'!$C728,'BD Pacientes'!$A:I,5,FALSE))</f>
        <v>44563</v>
      </c>
      <c r="H728" s="95" t="str">
        <f t="shared" ca="1" si="0"/>
        <v>1 año, 7 mes</v>
      </c>
      <c r="I728" s="97" t="str">
        <f>IF(ISERROR(VLOOKUP('Salidas Pacientes'!$C728,'BD Pacientes'!$A:$I,6,FALSE)),"",VLOOKUP('Salidas Pacientes'!$C728,'BD Pacientes'!$A:$I,6,FALSE))</f>
        <v>CRA 26Q # 122-71</v>
      </c>
      <c r="J728" s="98">
        <f>IF(ISERROR(VLOOKUP('Salidas Pacientes'!$C728,'BD Pacientes'!$A:$I,7,FALSE)),"",VLOOKUP('Salidas Pacientes'!$C728,'BD Pacientes'!$A:$I,7,FALSE))</f>
        <v>1143957902</v>
      </c>
      <c r="K728" s="99" t="str">
        <f>IF(ISERROR(VLOOKUP('Salidas Pacientes'!$C728,'BD Pacientes'!$A:$I,8,FALSE)),"",VLOOKUP('Salidas Pacientes'!$C728,'BD Pacientes'!$A:$I,8,FALSE))</f>
        <v>KAREN CANCALVACHE</v>
      </c>
      <c r="L728" s="17">
        <f>IF(ISERROR(VLOOKUP('Salidas Pacientes'!$C728,'BD Pacientes'!$A:$I,9,FALSE)),"",VLOOKUP('Salidas Pacientes'!$C728,'BD Pacientes'!$A:$I,9,FALSE))</f>
        <v>3103566056</v>
      </c>
      <c r="M728" s="17" t="s">
        <v>77</v>
      </c>
      <c r="N728" s="16" t="str">
        <f>IF(ISERROR(VLOOKUP('Salidas Pacientes'!$M728,Inventario!$A$2:$M$21,2,FALSE)),"",VLOOKUP('Salidas Pacientes'!$M728,Inventario!$A$2:$M$21,2,FALSE))</f>
        <v>Hexaxim</v>
      </c>
      <c r="O728" s="16" t="str">
        <f>IF(ISERROR(VLOOKUP('Salidas Pacientes'!$M728,Inventario!$A$2:$M$21,3,FALSE)),"",VLOOKUP('Salidas Pacientes'!$M728,Inventario!$A$2:$M$21,3,FALSE))</f>
        <v>DPAT + VPI + HIB + HB</v>
      </c>
      <c r="P728" s="100" t="str">
        <f>IF(ISERROR(VLOOKUP('Salidas Pacientes'!$M728,Inventario!$A$2:$M$21,4,FALSE)),"",VLOOKUP('Salidas Pacientes'!$M728,Inventario!$A$2:$M$21,4,FALSE))</f>
        <v>IPS FARALLONES</v>
      </c>
      <c r="Q728" s="100" t="str">
        <f>IF(ISERROR(VLOOKUP('Salidas Pacientes'!$M728,Inventario!$A$2:$M$21,5,FALSE)),"",VLOOKUP('Salidas Pacientes'!$M728,Inventario!$A$2:$M$21,5,FALSE))</f>
        <v>Sanofi</v>
      </c>
      <c r="R728" s="17" t="str">
        <f>IF(ISERROR(VLOOKUP('Salidas Pacientes'!$M728,Inventario!$A$2:$M$21,6,FALSE)),"",VLOOKUP('Salidas Pacientes'!$M728,Inventario!$A$2:$M$21,6,FALSE))</f>
        <v>3800</v>
      </c>
      <c r="S728" s="101" t="s">
        <v>198</v>
      </c>
      <c r="T728" s="102">
        <f>IF(ISERROR(VLOOKUP('Salidas Pacientes'!$S728,Entradas!$H$1:$I$412,2,FALSE)),"",VLOOKUP('Salidas Pacientes'!$S728,Entradas!$H$1:$I$412,2,FALSE))</f>
        <v>45130</v>
      </c>
      <c r="U728" s="98"/>
      <c r="V728" s="98">
        <v>1</v>
      </c>
      <c r="W728" s="105"/>
    </row>
    <row r="729" spans="1:23" ht="15.75" hidden="1" customHeight="1" outlineLevel="1">
      <c r="A729" s="95">
        <v>44712</v>
      </c>
      <c r="B729" s="95" t="s">
        <v>276</v>
      </c>
      <c r="C729" s="98">
        <v>1232818701</v>
      </c>
      <c r="D729" s="17" t="str">
        <f>IF(ISERROR(VLOOKUP('Salidas Pacientes'!$C729,'BD Pacientes'!$A:I,2,FALSE)),"",VLOOKUP('Salidas Pacientes'!$C729,'BD Pacientes'!$A:I,2,FALSE))</f>
        <v>RC</v>
      </c>
      <c r="E729" s="16" t="str">
        <f>IF(ISERROR(VLOOKUP('Salidas Pacientes'!$C729,'BD Pacientes'!$A:I,3,FALSE)),"",VLOOKUP('Salidas Pacientes'!$C729,'BD Pacientes'!$A:I,3,FALSE))</f>
        <v>ISAAC IBRAHIM CANCALVACHE</v>
      </c>
      <c r="F729" s="17" t="str">
        <f>IF(ISERROR(VLOOKUP('Salidas Pacientes'!$C729,'BD Pacientes'!$A:I,4,FALSE)),"",VLOOKUP('Salidas Pacientes'!$C729,'BD Pacientes'!$A:I,4,FALSE))</f>
        <v>M</v>
      </c>
      <c r="G729" s="95">
        <f>IF(ISERROR(VLOOKUP('Salidas Pacientes'!$C729,'BD Pacientes'!$A:I,5,FALSE)),"",VLOOKUP('Salidas Pacientes'!$C729,'BD Pacientes'!$A:I,5,FALSE))</f>
        <v>44563</v>
      </c>
      <c r="H729" s="95" t="str">
        <f t="shared" ca="1" si="0"/>
        <v>1 año, 7 mes</v>
      </c>
      <c r="I729" s="97" t="str">
        <f>IF(ISERROR(VLOOKUP('Salidas Pacientes'!$C729,'BD Pacientes'!$A:$I,6,FALSE)),"",VLOOKUP('Salidas Pacientes'!$C729,'BD Pacientes'!$A:$I,6,FALSE))</f>
        <v>CRA 26Q # 122-71</v>
      </c>
      <c r="J729" s="98">
        <f>IF(ISERROR(VLOOKUP('Salidas Pacientes'!$C729,'BD Pacientes'!$A:$I,7,FALSE)),"",VLOOKUP('Salidas Pacientes'!$C729,'BD Pacientes'!$A:$I,7,FALSE))</f>
        <v>1143957902</v>
      </c>
      <c r="K729" s="99" t="str">
        <f>IF(ISERROR(VLOOKUP('Salidas Pacientes'!$C729,'BD Pacientes'!$A:$I,8,FALSE)),"",VLOOKUP('Salidas Pacientes'!$C729,'BD Pacientes'!$A:$I,8,FALSE))</f>
        <v>KAREN CANCALVACHE</v>
      </c>
      <c r="L729" s="17">
        <f>IF(ISERROR(VLOOKUP('Salidas Pacientes'!$C729,'BD Pacientes'!$A:$I,9,FALSE)),"",VLOOKUP('Salidas Pacientes'!$C729,'BD Pacientes'!$A:$I,9,FALSE))</f>
        <v>3103566056</v>
      </c>
      <c r="M729" s="17" t="s">
        <v>54</v>
      </c>
      <c r="N729" s="16" t="str">
        <f>IF(ISERROR(VLOOKUP('Salidas Pacientes'!$M729,Inventario!$A$2:$M$21,2,FALSE)),"",VLOOKUP('Salidas Pacientes'!$M729,Inventario!$A$2:$M$21,2,FALSE))</f>
        <v>Prevenar</v>
      </c>
      <c r="O729" s="16" t="str">
        <f>IF(ISERROR(VLOOKUP('Salidas Pacientes'!$M729,Inventario!$A$2:$M$21,3,FALSE)),"",VLOOKUP('Salidas Pacientes'!$M729,Inventario!$A$2:$M$21,3,FALSE))</f>
        <v>Neumococo 13V</v>
      </c>
      <c r="P729" s="100" t="str">
        <f>IF(ISERROR(VLOOKUP('Salidas Pacientes'!$M729,Inventario!$A$2:$M$21,4,FALSE)),"",VLOOKUP('Salidas Pacientes'!$M729,Inventario!$A$2:$M$21,4,FALSE))</f>
        <v>Cobo Medical</v>
      </c>
      <c r="Q729" s="100" t="str">
        <f>IF(ISERROR(VLOOKUP('Salidas Pacientes'!$M729,Inventario!$A$2:$M$21,5,FALSE)),"",VLOOKUP('Salidas Pacientes'!$M729,Inventario!$A$2:$M$21,5,FALSE))</f>
        <v>Pfizer</v>
      </c>
      <c r="R729" s="17" t="str">
        <f>IF(ISERROR(VLOOKUP('Salidas Pacientes'!$M729,Inventario!$A$2:$M$21,6,FALSE)),"",VLOOKUP('Salidas Pacientes'!$M729,Inventario!$A$2:$M$21,6,FALSE))</f>
        <v>2156</v>
      </c>
      <c r="S729" s="101" t="s">
        <v>192</v>
      </c>
      <c r="T729" s="102">
        <f>IF(ISERROR(VLOOKUP('Salidas Pacientes'!$S729,Entradas!$H$1:$I$412,2,FALSE)),"",VLOOKUP('Salidas Pacientes'!$S729,Entradas!$H$1:$I$412,2,FALSE))</f>
        <v>45199</v>
      </c>
      <c r="U729" s="98"/>
      <c r="V729" s="98">
        <v>1</v>
      </c>
      <c r="W729" s="105"/>
    </row>
    <row r="730" spans="1:23" ht="15.75" hidden="1" customHeight="1" outlineLevel="1">
      <c r="A730" s="95">
        <v>44712</v>
      </c>
      <c r="B730" s="95" t="s">
        <v>276</v>
      </c>
      <c r="C730" s="98">
        <v>1232818701</v>
      </c>
      <c r="D730" s="17" t="str">
        <f>IF(ISERROR(VLOOKUP('Salidas Pacientes'!$C730,'BD Pacientes'!$A:I,2,FALSE)),"",VLOOKUP('Salidas Pacientes'!$C730,'BD Pacientes'!$A:I,2,FALSE))</f>
        <v>RC</v>
      </c>
      <c r="E730" s="16" t="str">
        <f>IF(ISERROR(VLOOKUP('Salidas Pacientes'!$C730,'BD Pacientes'!$A:I,3,FALSE)),"",VLOOKUP('Salidas Pacientes'!$C730,'BD Pacientes'!$A:I,3,FALSE))</f>
        <v>ISAAC IBRAHIM CANCALVACHE</v>
      </c>
      <c r="F730" s="17" t="str">
        <f>IF(ISERROR(VLOOKUP('Salidas Pacientes'!$C730,'BD Pacientes'!$A:I,4,FALSE)),"",VLOOKUP('Salidas Pacientes'!$C730,'BD Pacientes'!$A:I,4,FALSE))</f>
        <v>M</v>
      </c>
      <c r="G730" s="95">
        <f>IF(ISERROR(VLOOKUP('Salidas Pacientes'!$C730,'BD Pacientes'!$A:I,5,FALSE)),"",VLOOKUP('Salidas Pacientes'!$C730,'BD Pacientes'!$A:I,5,FALSE))</f>
        <v>44563</v>
      </c>
      <c r="H730" s="95" t="str">
        <f t="shared" ca="1" si="0"/>
        <v>1 año, 7 mes</v>
      </c>
      <c r="I730" s="97" t="str">
        <f>IF(ISERROR(VLOOKUP('Salidas Pacientes'!$C730,'BD Pacientes'!$A:$I,6,FALSE)),"",VLOOKUP('Salidas Pacientes'!$C730,'BD Pacientes'!$A:$I,6,FALSE))</f>
        <v>CRA 26Q # 122-71</v>
      </c>
      <c r="J730" s="98">
        <f>IF(ISERROR(VLOOKUP('Salidas Pacientes'!$C730,'BD Pacientes'!$A:$I,7,FALSE)),"",VLOOKUP('Salidas Pacientes'!$C730,'BD Pacientes'!$A:$I,7,FALSE))</f>
        <v>1143957902</v>
      </c>
      <c r="K730" s="99" t="str">
        <f>IF(ISERROR(VLOOKUP('Salidas Pacientes'!$C730,'BD Pacientes'!$A:$I,8,FALSE)),"",VLOOKUP('Salidas Pacientes'!$C730,'BD Pacientes'!$A:$I,8,FALSE))</f>
        <v>KAREN CANCALVACHE</v>
      </c>
      <c r="L730" s="17">
        <f>IF(ISERROR(VLOOKUP('Salidas Pacientes'!$C730,'BD Pacientes'!$A:$I,9,FALSE)),"",VLOOKUP('Salidas Pacientes'!$C730,'BD Pacientes'!$A:$I,9,FALSE))</f>
        <v>3103566056</v>
      </c>
      <c r="M730" s="17" t="s">
        <v>96</v>
      </c>
      <c r="N730" s="16" t="str">
        <f>IF(ISERROR(VLOOKUP('Salidas Pacientes'!$M730,Inventario!$A$2:$M$21,2,FALSE)),"",VLOOKUP('Salidas Pacientes'!$M730,Inventario!$A$2:$M$21,2,FALSE))</f>
        <v>Rotateq</v>
      </c>
      <c r="O730" s="16" t="str">
        <f>IF(ISERROR(VLOOKUP('Salidas Pacientes'!$M730,Inventario!$A$2:$M$21,3,FALSE)),"",VLOOKUP('Salidas Pacientes'!$M730,Inventario!$A$2:$M$21,3,FALSE))</f>
        <v>Rotavirus Vivo Atenuado</v>
      </c>
      <c r="P730" s="100" t="str">
        <f>IF(ISERROR(VLOOKUP('Salidas Pacientes'!$M730,Inventario!$A$2:$M$21,4,FALSE)),"",VLOOKUP('Salidas Pacientes'!$M730,Inventario!$A$2:$M$21,4,FALSE))</f>
        <v>IPS FARALLONES</v>
      </c>
      <c r="Q730" s="100" t="str">
        <f>IF(ISERROR(VLOOKUP('Salidas Pacientes'!$M730,Inventario!$A$2:$M$21,5,FALSE)),"",VLOOKUP('Salidas Pacientes'!$M730,Inventario!$A$2:$M$21,5,FALSE))</f>
        <v>Merck</v>
      </c>
      <c r="R730" s="17" t="str">
        <f>IF(ISERROR(VLOOKUP('Salidas Pacientes'!$M730,Inventario!$A$2:$M$21,6,FALSE)),"",VLOOKUP('Salidas Pacientes'!$M730,Inventario!$A$2:$M$21,6,FALSE))</f>
        <v>1800</v>
      </c>
      <c r="S730" s="101" t="s">
        <v>194</v>
      </c>
      <c r="T730" s="102">
        <f>IF(ISERROR(VLOOKUP('Salidas Pacientes'!$S730,Entradas!$H$1:$I$412,2,FALSE)),"",VLOOKUP('Salidas Pacientes'!$S730,Entradas!$H$1:$I$412,2,FALSE))</f>
        <v>45060</v>
      </c>
      <c r="U730" s="98"/>
      <c r="V730" s="98">
        <v>1</v>
      </c>
      <c r="W730" s="105"/>
    </row>
    <row r="731" spans="1:23" ht="15.75" hidden="1" customHeight="1" outlineLevel="1">
      <c r="A731" s="95">
        <v>44712</v>
      </c>
      <c r="B731" s="95" t="s">
        <v>276</v>
      </c>
      <c r="C731" s="98">
        <v>1232818492</v>
      </c>
      <c r="D731" s="17" t="str">
        <f>IF(ISERROR(VLOOKUP('Salidas Pacientes'!$C731,'BD Pacientes'!$A:I,2,FALSE)),"",VLOOKUP('Salidas Pacientes'!$C731,'BD Pacientes'!$A:I,2,FALSE))</f>
        <v>RC</v>
      </c>
      <c r="E731" s="16" t="str">
        <f>IF(ISERROR(VLOOKUP('Salidas Pacientes'!$C731,'BD Pacientes'!$A:I,3,FALSE)),"",VLOOKUP('Salidas Pacientes'!$C731,'BD Pacientes'!$A:I,3,FALSE))</f>
        <v>GAEL RODRIGUEZ DIAZ</v>
      </c>
      <c r="F731" s="17" t="str">
        <f>IF(ISERROR(VLOOKUP('Salidas Pacientes'!$C731,'BD Pacientes'!$A:I,4,FALSE)),"",VLOOKUP('Salidas Pacientes'!$C731,'BD Pacientes'!$A:I,4,FALSE))</f>
        <v>M</v>
      </c>
      <c r="G731" s="95">
        <f>IF(ISERROR(VLOOKUP('Salidas Pacientes'!$C731,'BD Pacientes'!$A:I,5,FALSE)),"",VLOOKUP('Salidas Pacientes'!$C731,'BD Pacientes'!$A:I,5,FALSE))</f>
        <v>1232818492</v>
      </c>
      <c r="H731" s="95" t="str">
        <f t="shared" ca="1" si="0"/>
        <v/>
      </c>
      <c r="I731" s="97" t="str">
        <f>IF(ISERROR(VLOOKUP('Salidas Pacientes'!$C731,'BD Pacientes'!$A:$I,6,FALSE)),"",VLOOKUP('Salidas Pacientes'!$C731,'BD Pacientes'!$A:$I,6,FALSE))</f>
        <v>CALLE 11A # 50-45 CASA 45</v>
      </c>
      <c r="J731" s="98">
        <f>IF(ISERROR(VLOOKUP('Salidas Pacientes'!$C731,'BD Pacientes'!$A:$I,7,FALSE)),"",VLOOKUP('Salidas Pacientes'!$C731,'BD Pacientes'!$A:$I,7,FALSE))</f>
        <v>67025737</v>
      </c>
      <c r="K731" s="99" t="str">
        <f>IF(ISERROR(VLOOKUP('Salidas Pacientes'!$C731,'BD Pacientes'!$A:$I,8,FALSE)),"",VLOOKUP('Salidas Pacientes'!$C731,'BD Pacientes'!$A:$I,8,FALSE))</f>
        <v>LEIDY DIAZ</v>
      </c>
      <c r="L731" s="17">
        <f>IF(ISERROR(VLOOKUP('Salidas Pacientes'!$C731,'BD Pacientes'!$A:$I,9,FALSE)),"",VLOOKUP('Salidas Pacientes'!$C731,'BD Pacientes'!$A:$I,9,FALSE))</f>
        <v>3173734749</v>
      </c>
      <c r="M731" s="17" t="s">
        <v>47</v>
      </c>
      <c r="N731" s="16" t="str">
        <f>IF(ISERROR(VLOOKUP('Salidas Pacientes'!$M731,Inventario!$A$2:$M$21,2,FALSE)),"",VLOOKUP('Salidas Pacientes'!$M731,Inventario!$A$2:$M$21,2,FALSE))</f>
        <v>Nimenrix</v>
      </c>
      <c r="O731" s="16" t="str">
        <f>IF(ISERROR(VLOOKUP('Salidas Pacientes'!$M731,Inventario!$A$2:$M$21,3,FALSE)),"",VLOOKUP('Salidas Pacientes'!$M731,Inventario!$A$2:$M$21,3,FALSE))</f>
        <v>Meningococo</v>
      </c>
      <c r="P731" s="100" t="str">
        <f>IF(ISERROR(VLOOKUP('Salidas Pacientes'!$M731,Inventario!$A$2:$M$21,4,FALSE)),"",VLOOKUP('Salidas Pacientes'!$M731,Inventario!$A$2:$M$21,4,FALSE))</f>
        <v>Cobo Medical</v>
      </c>
      <c r="Q731" s="100" t="str">
        <f>IF(ISERROR(VLOOKUP('Salidas Pacientes'!$M731,Inventario!$A$2:$M$21,5,FALSE)),"",VLOOKUP('Salidas Pacientes'!$M731,Inventario!$A$2:$M$21,5,FALSE))</f>
        <v>Pfizer</v>
      </c>
      <c r="R731" s="17" t="str">
        <f>IF(ISERROR(VLOOKUP('Salidas Pacientes'!$M731,Inventario!$A$2:$M$21,6,FALSE)),"",VLOOKUP('Salidas Pacientes'!$M731,Inventario!$A$2:$M$21,6,FALSE))</f>
        <v>3904</v>
      </c>
      <c r="S731" s="101" t="s">
        <v>173</v>
      </c>
      <c r="T731" s="102">
        <f>IF(ISERROR(VLOOKUP('Salidas Pacientes'!$S731,Entradas!$H$1:$I$412,2,FALSE)),"",VLOOKUP('Salidas Pacientes'!$S731,Entradas!$H$1:$I$412,2,FALSE))</f>
        <v>45077</v>
      </c>
      <c r="U731" s="98"/>
      <c r="V731" s="98">
        <v>1</v>
      </c>
      <c r="W731" s="105"/>
    </row>
    <row r="732" spans="1:23" ht="15.75" hidden="1" customHeight="1" outlineLevel="1">
      <c r="A732" s="95">
        <v>44712</v>
      </c>
      <c r="B732" s="95" t="s">
        <v>276</v>
      </c>
      <c r="C732" s="98">
        <v>1232818492</v>
      </c>
      <c r="D732" s="17" t="str">
        <f>IF(ISERROR(VLOOKUP('Salidas Pacientes'!$C732,'BD Pacientes'!$A:I,2,FALSE)),"",VLOOKUP('Salidas Pacientes'!$C732,'BD Pacientes'!$A:I,2,FALSE))</f>
        <v>RC</v>
      </c>
      <c r="E732" s="16" t="str">
        <f>IF(ISERROR(VLOOKUP('Salidas Pacientes'!$C732,'BD Pacientes'!$A:I,3,FALSE)),"",VLOOKUP('Salidas Pacientes'!$C732,'BD Pacientes'!$A:I,3,FALSE))</f>
        <v>GAEL RODRIGUEZ DIAZ</v>
      </c>
      <c r="F732" s="17" t="str">
        <f>IF(ISERROR(VLOOKUP('Salidas Pacientes'!$C732,'BD Pacientes'!$A:I,4,FALSE)),"",VLOOKUP('Salidas Pacientes'!$C732,'BD Pacientes'!$A:I,4,FALSE))</f>
        <v>M</v>
      </c>
      <c r="G732" s="95">
        <f>IF(ISERROR(VLOOKUP('Salidas Pacientes'!$C732,'BD Pacientes'!$A:I,5,FALSE)),"",VLOOKUP('Salidas Pacientes'!$C732,'BD Pacientes'!$A:I,5,FALSE))</f>
        <v>1232818492</v>
      </c>
      <c r="H732" s="95" t="str">
        <f t="shared" ca="1" si="0"/>
        <v/>
      </c>
      <c r="I732" s="97" t="str">
        <f>IF(ISERROR(VLOOKUP('Salidas Pacientes'!$C732,'BD Pacientes'!$A:$I,6,FALSE)),"",VLOOKUP('Salidas Pacientes'!$C732,'BD Pacientes'!$A:$I,6,FALSE))</f>
        <v>CALLE 11A # 50-45 CASA 45</v>
      </c>
      <c r="J732" s="98">
        <f>IF(ISERROR(VLOOKUP('Salidas Pacientes'!$C732,'BD Pacientes'!$A:$I,7,FALSE)),"",VLOOKUP('Salidas Pacientes'!$C732,'BD Pacientes'!$A:$I,7,FALSE))</f>
        <v>67025737</v>
      </c>
      <c r="K732" s="99" t="str">
        <f>IF(ISERROR(VLOOKUP('Salidas Pacientes'!$C732,'BD Pacientes'!$A:$I,8,FALSE)),"",VLOOKUP('Salidas Pacientes'!$C732,'BD Pacientes'!$A:$I,8,FALSE))</f>
        <v>LEIDY DIAZ</v>
      </c>
      <c r="L732" s="17">
        <f>IF(ISERROR(VLOOKUP('Salidas Pacientes'!$C732,'BD Pacientes'!$A:$I,9,FALSE)),"",VLOOKUP('Salidas Pacientes'!$C732,'BD Pacientes'!$A:$I,9,FALSE))</f>
        <v>3173734749</v>
      </c>
      <c r="M732" s="17" t="s">
        <v>47</v>
      </c>
      <c r="N732" s="16" t="str">
        <f>IF(ISERROR(VLOOKUP('Salidas Pacientes'!$M732,Inventario!$A$2:$M$21,2,FALSE)),"",VLOOKUP('Salidas Pacientes'!$M732,Inventario!$A$2:$M$21,2,FALSE))</f>
        <v>Nimenrix</v>
      </c>
      <c r="O732" s="16" t="str">
        <f>IF(ISERROR(VLOOKUP('Salidas Pacientes'!$M732,Inventario!$A$2:$M$21,3,FALSE)),"",VLOOKUP('Salidas Pacientes'!$M732,Inventario!$A$2:$M$21,3,FALSE))</f>
        <v>Meningococo</v>
      </c>
      <c r="P732" s="100" t="str">
        <f>IF(ISERROR(VLOOKUP('Salidas Pacientes'!$M732,Inventario!$A$2:$M$21,4,FALSE)),"",VLOOKUP('Salidas Pacientes'!$M732,Inventario!$A$2:$M$21,4,FALSE))</f>
        <v>Cobo Medical</v>
      </c>
      <c r="Q732" s="100" t="str">
        <f>IF(ISERROR(VLOOKUP('Salidas Pacientes'!$M732,Inventario!$A$2:$M$21,5,FALSE)),"",VLOOKUP('Salidas Pacientes'!$M732,Inventario!$A$2:$M$21,5,FALSE))</f>
        <v>Pfizer</v>
      </c>
      <c r="R732" s="17" t="str">
        <f>IF(ISERROR(VLOOKUP('Salidas Pacientes'!$M732,Inventario!$A$2:$M$21,6,FALSE)),"",VLOOKUP('Salidas Pacientes'!$M732,Inventario!$A$2:$M$21,6,FALSE))</f>
        <v>3904</v>
      </c>
      <c r="S732" s="101" t="s">
        <v>173</v>
      </c>
      <c r="T732" s="102">
        <f>IF(ISERROR(VLOOKUP('Salidas Pacientes'!$S732,Entradas!$H$1:$I$412,2,FALSE)),"",VLOOKUP('Salidas Pacientes'!$S732,Entradas!$H$1:$I$412,2,FALSE))</f>
        <v>45077</v>
      </c>
      <c r="U732" s="98"/>
      <c r="V732" s="98">
        <v>1</v>
      </c>
      <c r="W732" s="105"/>
    </row>
    <row r="733" spans="1:23" ht="15.75" hidden="1" customHeight="1" outlineLevel="1">
      <c r="A733" s="95">
        <v>44712</v>
      </c>
      <c r="B733" s="95" t="s">
        <v>276</v>
      </c>
      <c r="C733" s="98">
        <v>1109571746</v>
      </c>
      <c r="D733" s="17" t="str">
        <f>IF(ISERROR(VLOOKUP('Salidas Pacientes'!$C733,'BD Pacientes'!$A:I,2,FALSE)),"",VLOOKUP('Salidas Pacientes'!$C733,'BD Pacientes'!$A:I,2,FALSE))</f>
        <v>RC</v>
      </c>
      <c r="E733" s="16" t="str">
        <f>IF(ISERROR(VLOOKUP('Salidas Pacientes'!$C733,'BD Pacientes'!$A:I,3,FALSE)),"",VLOOKUP('Salidas Pacientes'!$C733,'BD Pacientes'!$A:I,3,FALSE))</f>
        <v>EMILIANO PEREZ ROMERO</v>
      </c>
      <c r="F733" s="17" t="str">
        <f>IF(ISERROR(VLOOKUP('Salidas Pacientes'!$C733,'BD Pacientes'!$A:I,4,FALSE)),"",VLOOKUP('Salidas Pacientes'!$C733,'BD Pacientes'!$A:I,4,FALSE))</f>
        <v>M</v>
      </c>
      <c r="G733" s="95">
        <f>IF(ISERROR(VLOOKUP('Salidas Pacientes'!$C733,'BD Pacientes'!$A:I,5,FALSE)),"",VLOOKUP('Salidas Pacientes'!$C733,'BD Pacientes'!$A:I,5,FALSE))</f>
        <v>0</v>
      </c>
      <c r="H733" s="95" t="str">
        <f t="shared" ca="1" si="0"/>
        <v>123 año, 7 mes</v>
      </c>
      <c r="I733" s="97" t="str">
        <f>IF(ISERROR(VLOOKUP('Salidas Pacientes'!$C733,'BD Pacientes'!$A:$I,6,FALSE)),"",VLOOKUP('Salidas Pacientes'!$C733,'BD Pacientes'!$A:$I,6,FALSE))</f>
        <v>CALLE 53 # 1-126 APTO 502F</v>
      </c>
      <c r="J733" s="98">
        <f>IF(ISERROR(VLOOKUP('Salidas Pacientes'!$C733,'BD Pacientes'!$A:$I,7,FALSE)),"",VLOOKUP('Salidas Pacientes'!$C733,'BD Pacientes'!$A:$I,7,FALSE))</f>
        <v>0</v>
      </c>
      <c r="K733" s="99">
        <f>IF(ISERROR(VLOOKUP('Salidas Pacientes'!$C733,'BD Pacientes'!$A:$I,8,FALSE)),"",VLOOKUP('Salidas Pacientes'!$C733,'BD Pacientes'!$A:$I,8,FALSE))</f>
        <v>0</v>
      </c>
      <c r="L733" s="17">
        <f>IF(ISERROR(VLOOKUP('Salidas Pacientes'!$C733,'BD Pacientes'!$A:$I,9,FALSE)),"",VLOOKUP('Salidas Pacientes'!$C733,'BD Pacientes'!$A:$I,9,FALSE))</f>
        <v>0</v>
      </c>
      <c r="M733" s="17" t="s">
        <v>47</v>
      </c>
      <c r="N733" s="16" t="str">
        <f>IF(ISERROR(VLOOKUP('Salidas Pacientes'!$M733,Inventario!$A$2:$M$21,2,FALSE)),"",VLOOKUP('Salidas Pacientes'!$M733,Inventario!$A$2:$M$21,2,FALSE))</f>
        <v>Nimenrix</v>
      </c>
      <c r="O733" s="16" t="str">
        <f>IF(ISERROR(VLOOKUP('Salidas Pacientes'!$M733,Inventario!$A$2:$M$21,3,FALSE)),"",VLOOKUP('Salidas Pacientes'!$M733,Inventario!$A$2:$M$21,3,FALSE))</f>
        <v>Meningococo</v>
      </c>
      <c r="P733" s="100" t="str">
        <f>IF(ISERROR(VLOOKUP('Salidas Pacientes'!$M733,Inventario!$A$2:$M$21,4,FALSE)),"",VLOOKUP('Salidas Pacientes'!$M733,Inventario!$A$2:$M$21,4,FALSE))</f>
        <v>Cobo Medical</v>
      </c>
      <c r="Q733" s="100" t="str">
        <f>IF(ISERROR(VLOOKUP('Salidas Pacientes'!$M733,Inventario!$A$2:$M$21,5,FALSE)),"",VLOOKUP('Salidas Pacientes'!$M733,Inventario!$A$2:$M$21,5,FALSE))</f>
        <v>Pfizer</v>
      </c>
      <c r="R733" s="17" t="str">
        <f>IF(ISERROR(VLOOKUP('Salidas Pacientes'!$M733,Inventario!$A$2:$M$21,6,FALSE)),"",VLOOKUP('Salidas Pacientes'!$M733,Inventario!$A$2:$M$21,6,FALSE))</f>
        <v>3904</v>
      </c>
      <c r="S733" s="101" t="s">
        <v>173</v>
      </c>
      <c r="T733" s="102">
        <f>IF(ISERROR(VLOOKUP('Salidas Pacientes'!$S733,Entradas!$H$1:$I$412,2,FALSE)),"",VLOOKUP('Salidas Pacientes'!$S733,Entradas!$H$1:$I$412,2,FALSE))</f>
        <v>45077</v>
      </c>
      <c r="U733" s="98"/>
      <c r="V733" s="98">
        <v>1</v>
      </c>
      <c r="W733" s="105"/>
    </row>
    <row r="734" spans="1:23" ht="15.75" hidden="1" customHeight="1" outlineLevel="1">
      <c r="A734" s="95">
        <v>44712</v>
      </c>
      <c r="B734" s="95" t="s">
        <v>276</v>
      </c>
      <c r="C734" s="98">
        <v>1109571746</v>
      </c>
      <c r="D734" s="17" t="str">
        <f>IF(ISERROR(VLOOKUP('Salidas Pacientes'!$C734,'BD Pacientes'!$A:I,2,FALSE)),"",VLOOKUP('Salidas Pacientes'!$C734,'BD Pacientes'!$A:I,2,FALSE))</f>
        <v>RC</v>
      </c>
      <c r="E734" s="16" t="str">
        <f>IF(ISERROR(VLOOKUP('Salidas Pacientes'!$C734,'BD Pacientes'!$A:I,3,FALSE)),"",VLOOKUP('Salidas Pacientes'!$C734,'BD Pacientes'!$A:I,3,FALSE))</f>
        <v>EMILIANO PEREZ ROMERO</v>
      </c>
      <c r="F734" s="17" t="str">
        <f>IF(ISERROR(VLOOKUP('Salidas Pacientes'!$C734,'BD Pacientes'!$A:I,4,FALSE)),"",VLOOKUP('Salidas Pacientes'!$C734,'BD Pacientes'!$A:I,4,FALSE))</f>
        <v>M</v>
      </c>
      <c r="G734" s="95">
        <f>IF(ISERROR(VLOOKUP('Salidas Pacientes'!$C734,'BD Pacientes'!$A:I,5,FALSE)),"",VLOOKUP('Salidas Pacientes'!$C734,'BD Pacientes'!$A:I,5,FALSE))</f>
        <v>0</v>
      </c>
      <c r="H734" s="95" t="str">
        <f t="shared" ca="1" si="0"/>
        <v>123 año, 7 mes</v>
      </c>
      <c r="I734" s="97" t="str">
        <f>IF(ISERROR(VLOOKUP('Salidas Pacientes'!$C734,'BD Pacientes'!$A:$I,6,FALSE)),"",VLOOKUP('Salidas Pacientes'!$C734,'BD Pacientes'!$A:$I,6,FALSE))</f>
        <v>CALLE 53 # 1-126 APTO 502F</v>
      </c>
      <c r="J734" s="98">
        <f>IF(ISERROR(VLOOKUP('Salidas Pacientes'!$C734,'BD Pacientes'!$A:$I,7,FALSE)),"",VLOOKUP('Salidas Pacientes'!$C734,'BD Pacientes'!$A:$I,7,FALSE))</f>
        <v>0</v>
      </c>
      <c r="K734" s="99">
        <f>IF(ISERROR(VLOOKUP('Salidas Pacientes'!$C734,'BD Pacientes'!$A:$I,8,FALSE)),"",VLOOKUP('Salidas Pacientes'!$C734,'BD Pacientes'!$A:$I,8,FALSE))</f>
        <v>0</v>
      </c>
      <c r="L734" s="17">
        <f>IF(ISERROR(VLOOKUP('Salidas Pacientes'!$C734,'BD Pacientes'!$A:$I,9,FALSE)),"",VLOOKUP('Salidas Pacientes'!$C734,'BD Pacientes'!$A:$I,9,FALSE))</f>
        <v>0</v>
      </c>
      <c r="M734" s="17" t="s">
        <v>47</v>
      </c>
      <c r="N734" s="16" t="str">
        <f>IF(ISERROR(VLOOKUP('Salidas Pacientes'!$M734,Inventario!$A$2:$M$21,2,FALSE)),"",VLOOKUP('Salidas Pacientes'!$M734,Inventario!$A$2:$M$21,2,FALSE))</f>
        <v>Nimenrix</v>
      </c>
      <c r="O734" s="16" t="str">
        <f>IF(ISERROR(VLOOKUP('Salidas Pacientes'!$M734,Inventario!$A$2:$M$21,3,FALSE)),"",VLOOKUP('Salidas Pacientes'!$M734,Inventario!$A$2:$M$21,3,FALSE))</f>
        <v>Meningococo</v>
      </c>
      <c r="P734" s="100" t="str">
        <f>IF(ISERROR(VLOOKUP('Salidas Pacientes'!$M734,Inventario!$A$2:$M$21,4,FALSE)),"",VLOOKUP('Salidas Pacientes'!$M734,Inventario!$A$2:$M$21,4,FALSE))</f>
        <v>Cobo Medical</v>
      </c>
      <c r="Q734" s="100" t="str">
        <f>IF(ISERROR(VLOOKUP('Salidas Pacientes'!$M734,Inventario!$A$2:$M$21,5,FALSE)),"",VLOOKUP('Salidas Pacientes'!$M734,Inventario!$A$2:$M$21,5,FALSE))</f>
        <v>Pfizer</v>
      </c>
      <c r="R734" s="17" t="str">
        <f>IF(ISERROR(VLOOKUP('Salidas Pacientes'!$M734,Inventario!$A$2:$M$21,6,FALSE)),"",VLOOKUP('Salidas Pacientes'!$M734,Inventario!$A$2:$M$21,6,FALSE))</f>
        <v>3904</v>
      </c>
      <c r="S734" s="101" t="s">
        <v>173</v>
      </c>
      <c r="T734" s="102">
        <f>IF(ISERROR(VLOOKUP('Salidas Pacientes'!$S734,Entradas!$H$1:$I$412,2,FALSE)),"",VLOOKUP('Salidas Pacientes'!$S734,Entradas!$H$1:$I$412,2,FALSE))</f>
        <v>45077</v>
      </c>
      <c r="U734" s="98"/>
      <c r="V734" s="98">
        <v>1</v>
      </c>
      <c r="W734" s="105"/>
    </row>
    <row r="735" spans="1:23" ht="15.75" hidden="1" customHeight="1" outlineLevel="1">
      <c r="A735" s="95">
        <v>44712</v>
      </c>
      <c r="B735" s="95" t="s">
        <v>276</v>
      </c>
      <c r="C735" s="98">
        <v>1232800723</v>
      </c>
      <c r="D735" s="17" t="str">
        <f>IF(ISERROR(VLOOKUP('Salidas Pacientes'!$C735,'BD Pacientes'!$A:I,2,FALSE)),"",VLOOKUP('Salidas Pacientes'!$C735,'BD Pacientes'!$A:I,2,FALSE))</f>
        <v>RC</v>
      </c>
      <c r="E735" s="16" t="str">
        <f>IF(ISERROR(VLOOKUP('Salidas Pacientes'!$C735,'BD Pacientes'!$A:I,3,FALSE)),"",VLOOKUP('Salidas Pacientes'!$C735,'BD Pacientes'!$A:I,3,FALSE))</f>
        <v>ANTONIA RODRIGUEZ DIAZ</v>
      </c>
      <c r="F735" s="17" t="str">
        <f>IF(ISERROR(VLOOKUP('Salidas Pacientes'!$C735,'BD Pacientes'!$A:I,4,FALSE)),"",VLOOKUP('Salidas Pacientes'!$C735,'BD Pacientes'!$A:I,4,FALSE))</f>
        <v>F</v>
      </c>
      <c r="G735" s="95">
        <f>IF(ISERROR(VLOOKUP('Salidas Pacientes'!$C735,'BD Pacientes'!$A:I,5,FALSE)),"",VLOOKUP('Salidas Pacientes'!$C735,'BD Pacientes'!$A:I,5,FALSE))</f>
        <v>0</v>
      </c>
      <c r="H735" s="95" t="str">
        <f t="shared" ca="1" si="0"/>
        <v>123 año, 7 mes</v>
      </c>
      <c r="I735" s="97" t="str">
        <f>IF(ISERROR(VLOOKUP('Salidas Pacientes'!$C735,'BD Pacientes'!$A:$I,6,FALSE)),"",VLOOKUP('Salidas Pacientes'!$C735,'BD Pacientes'!$A:$I,6,FALSE))</f>
        <v>CALLE 11A #50-45</v>
      </c>
      <c r="J735" s="98">
        <f>IF(ISERROR(VLOOKUP('Salidas Pacientes'!$C735,'BD Pacientes'!$A:$I,7,FALSE)),"",VLOOKUP('Salidas Pacientes'!$C735,'BD Pacientes'!$A:$I,7,FALSE))</f>
        <v>0</v>
      </c>
      <c r="K735" s="99">
        <f>IF(ISERROR(VLOOKUP('Salidas Pacientes'!$C735,'BD Pacientes'!$A:$I,8,FALSE)),"",VLOOKUP('Salidas Pacientes'!$C735,'BD Pacientes'!$A:$I,8,FALSE))</f>
        <v>0</v>
      </c>
      <c r="L735" s="17">
        <f>IF(ISERROR(VLOOKUP('Salidas Pacientes'!$C735,'BD Pacientes'!$A:$I,9,FALSE)),"",VLOOKUP('Salidas Pacientes'!$C735,'BD Pacientes'!$A:$I,9,FALSE))</f>
        <v>0</v>
      </c>
      <c r="M735" s="17" t="s">
        <v>58</v>
      </c>
      <c r="N735" s="16" t="str">
        <f>IF(ISERROR(VLOOKUP('Salidas Pacientes'!$M735,Inventario!$A$2:$M$21,2,FALSE)),"",VLOOKUP('Salidas Pacientes'!$M735,Inventario!$A$2:$M$21,2,FALSE))</f>
        <v>Proquad</v>
      </c>
      <c r="O735" s="16" t="str">
        <f>IF(ISERROR(VLOOKUP('Salidas Pacientes'!$M735,Inventario!$A$2:$M$21,3,FALSE)),"",VLOOKUP('Salidas Pacientes'!$M735,Inventario!$A$2:$M$21,3,FALSE))</f>
        <v>Sarampion + Rubeola + parotiditis + varicela</v>
      </c>
      <c r="P735" s="100" t="str">
        <f>IF(ISERROR(VLOOKUP('Salidas Pacientes'!$M735,Inventario!$A$2:$M$21,4,FALSE)),"",VLOOKUP('Salidas Pacientes'!$M735,Inventario!$A$2:$M$21,4,FALSE))</f>
        <v>IPS FARALLONES</v>
      </c>
      <c r="Q735" s="100" t="str">
        <f>IF(ISERROR(VLOOKUP('Salidas Pacientes'!$M735,Inventario!$A$2:$M$21,5,FALSE)),"",VLOOKUP('Salidas Pacientes'!$M735,Inventario!$A$2:$M$21,5,FALSE))</f>
        <v>Merck</v>
      </c>
      <c r="R735" s="17" t="str">
        <f>IF(ISERROR(VLOOKUP('Salidas Pacientes'!$M735,Inventario!$A$2:$M$21,6,FALSE)),"",VLOOKUP('Salidas Pacientes'!$M735,Inventario!$A$2:$M$21,6,FALSE))</f>
        <v>4200</v>
      </c>
      <c r="S735" s="101" t="s">
        <v>190</v>
      </c>
      <c r="T735" s="102">
        <f>IF(ISERROR(VLOOKUP('Salidas Pacientes'!$S735,Entradas!$H$1:$I$412,2,FALSE)),"",VLOOKUP('Salidas Pacientes'!$S735,Entradas!$H$1:$I$412,2,FALSE))</f>
        <v>44957</v>
      </c>
      <c r="U735" s="98"/>
      <c r="V735" s="98">
        <v>1</v>
      </c>
      <c r="W735" s="105"/>
    </row>
    <row r="736" spans="1:23" ht="15.75" hidden="1" customHeight="1" outlineLevel="1">
      <c r="A736" s="95">
        <v>44712</v>
      </c>
      <c r="B736" s="95" t="s">
        <v>276</v>
      </c>
      <c r="C736" s="98">
        <v>1232800723</v>
      </c>
      <c r="D736" s="17" t="str">
        <f>IF(ISERROR(VLOOKUP('Salidas Pacientes'!$C736,'BD Pacientes'!$A:I,2,FALSE)),"",VLOOKUP('Salidas Pacientes'!$C736,'BD Pacientes'!$A:I,2,FALSE))</f>
        <v>RC</v>
      </c>
      <c r="E736" s="16" t="str">
        <f>IF(ISERROR(VLOOKUP('Salidas Pacientes'!$C736,'BD Pacientes'!$A:I,3,FALSE)),"",VLOOKUP('Salidas Pacientes'!$C736,'BD Pacientes'!$A:I,3,FALSE))</f>
        <v>ANTONIA RODRIGUEZ DIAZ</v>
      </c>
      <c r="F736" s="17" t="str">
        <f>IF(ISERROR(VLOOKUP('Salidas Pacientes'!$C736,'BD Pacientes'!$A:I,4,FALSE)),"",VLOOKUP('Salidas Pacientes'!$C736,'BD Pacientes'!$A:I,4,FALSE))</f>
        <v>F</v>
      </c>
      <c r="G736" s="95">
        <f>IF(ISERROR(VLOOKUP('Salidas Pacientes'!$C736,'BD Pacientes'!$A:I,5,FALSE)),"",VLOOKUP('Salidas Pacientes'!$C736,'BD Pacientes'!$A:I,5,FALSE))</f>
        <v>0</v>
      </c>
      <c r="H736" s="95" t="str">
        <f t="shared" ca="1" si="0"/>
        <v>123 año, 7 mes</v>
      </c>
      <c r="I736" s="97" t="str">
        <f>IF(ISERROR(VLOOKUP('Salidas Pacientes'!$C736,'BD Pacientes'!$A:$I,6,FALSE)),"",VLOOKUP('Salidas Pacientes'!$C736,'BD Pacientes'!$A:$I,6,FALSE))</f>
        <v>CALLE 11A #50-45</v>
      </c>
      <c r="J736" s="98">
        <f>IF(ISERROR(VLOOKUP('Salidas Pacientes'!$C736,'BD Pacientes'!$A:$I,7,FALSE)),"",VLOOKUP('Salidas Pacientes'!$C736,'BD Pacientes'!$A:$I,7,FALSE))</f>
        <v>0</v>
      </c>
      <c r="K736" s="99">
        <f>IF(ISERROR(VLOOKUP('Salidas Pacientes'!$C736,'BD Pacientes'!$A:$I,8,FALSE)),"",VLOOKUP('Salidas Pacientes'!$C736,'BD Pacientes'!$A:$I,8,FALSE))</f>
        <v>0</v>
      </c>
      <c r="L736" s="17">
        <f>IF(ISERROR(VLOOKUP('Salidas Pacientes'!$C736,'BD Pacientes'!$A:$I,9,FALSE)),"",VLOOKUP('Salidas Pacientes'!$C736,'BD Pacientes'!$A:$I,9,FALSE))</f>
        <v>0</v>
      </c>
      <c r="M736" s="17" t="s">
        <v>148</v>
      </c>
      <c r="N736" s="16" t="str">
        <f>IF(ISERROR(VLOOKUP('Salidas Pacientes'!$M736,Inventario!$A$2:$M$21,2,FALSE)),"",VLOOKUP('Salidas Pacientes'!$M736,Inventario!$A$2:$M$21,2,FALSE))</f>
        <v xml:space="preserve">Tetraxim </v>
      </c>
      <c r="O736" s="16" t="str">
        <f>IF(ISERROR(VLOOKUP('Salidas Pacientes'!$M736,Inventario!$A$2:$M$21,3,FALSE)),"",VLOOKUP('Salidas Pacientes'!$M736,Inventario!$A$2:$M$21,3,FALSE))</f>
        <v>Difteria-Tosferina, tetano DPT</v>
      </c>
      <c r="P736" s="100" t="str">
        <f>IF(ISERROR(VLOOKUP('Salidas Pacientes'!$M736,Inventario!$A$2:$M$21,4,FALSE)),"",VLOOKUP('Salidas Pacientes'!$M736,Inventario!$A$2:$M$21,4,FALSE))</f>
        <v>IPS FARALLONES</v>
      </c>
      <c r="Q736" s="100" t="str">
        <f>IF(ISERROR(VLOOKUP('Salidas Pacientes'!$M736,Inventario!$A$2:$M$21,5,FALSE)),"",VLOOKUP('Salidas Pacientes'!$M736,Inventario!$A$2:$M$21,5,FALSE))</f>
        <v>Sanofi</v>
      </c>
      <c r="R736" s="17" t="str">
        <f>IF(ISERROR(VLOOKUP('Salidas Pacientes'!$M736,Inventario!$A$2:$M$21,6,FALSE)),"",VLOOKUP('Salidas Pacientes'!$M736,Inventario!$A$2:$M$21,6,FALSE))</f>
        <v>3300</v>
      </c>
      <c r="S736" s="101" t="s">
        <v>187</v>
      </c>
      <c r="T736" s="102">
        <f>IF(ISERROR(VLOOKUP('Salidas Pacientes'!$S736,Entradas!$H$1:$I$412,2,FALSE)),"",VLOOKUP('Salidas Pacientes'!$S736,Entradas!$H$1:$I$412,2,FALSE))</f>
        <v>44985</v>
      </c>
      <c r="U736" s="98"/>
      <c r="V736" s="98">
        <v>1</v>
      </c>
      <c r="W736" s="105"/>
    </row>
    <row r="737" spans="1:23" ht="15.75" hidden="1" customHeight="1" outlineLevel="1">
      <c r="A737" s="95">
        <v>44712</v>
      </c>
      <c r="B737" s="95" t="s">
        <v>276</v>
      </c>
      <c r="C737" s="98">
        <v>1232800723</v>
      </c>
      <c r="D737" s="17" t="str">
        <f>IF(ISERROR(VLOOKUP('Salidas Pacientes'!$C737,'BD Pacientes'!$A:I,2,FALSE)),"",VLOOKUP('Salidas Pacientes'!$C737,'BD Pacientes'!$A:I,2,FALSE))</f>
        <v>RC</v>
      </c>
      <c r="E737" s="16" t="str">
        <f>IF(ISERROR(VLOOKUP('Salidas Pacientes'!$C737,'BD Pacientes'!$A:I,3,FALSE)),"",VLOOKUP('Salidas Pacientes'!$C737,'BD Pacientes'!$A:I,3,FALSE))</f>
        <v>ANTONIA RODRIGUEZ DIAZ</v>
      </c>
      <c r="F737" s="17" t="str">
        <f>IF(ISERROR(VLOOKUP('Salidas Pacientes'!$C737,'BD Pacientes'!$A:I,4,FALSE)),"",VLOOKUP('Salidas Pacientes'!$C737,'BD Pacientes'!$A:I,4,FALSE))</f>
        <v>F</v>
      </c>
      <c r="G737" s="95">
        <f>IF(ISERROR(VLOOKUP('Salidas Pacientes'!$C737,'BD Pacientes'!$A:I,5,FALSE)),"",VLOOKUP('Salidas Pacientes'!$C737,'BD Pacientes'!$A:I,5,FALSE))</f>
        <v>0</v>
      </c>
      <c r="H737" s="95" t="str">
        <f t="shared" ca="1" si="0"/>
        <v>123 año, 7 mes</v>
      </c>
      <c r="I737" s="97" t="str">
        <f>IF(ISERROR(VLOOKUP('Salidas Pacientes'!$C737,'BD Pacientes'!$A:$I,6,FALSE)),"",VLOOKUP('Salidas Pacientes'!$C737,'BD Pacientes'!$A:$I,6,FALSE))</f>
        <v>CALLE 11A #50-45</v>
      </c>
      <c r="J737" s="98">
        <f>IF(ISERROR(VLOOKUP('Salidas Pacientes'!$C737,'BD Pacientes'!$A:$I,7,FALSE)),"",VLOOKUP('Salidas Pacientes'!$C737,'BD Pacientes'!$A:$I,7,FALSE))</f>
        <v>0</v>
      </c>
      <c r="K737" s="99">
        <f>IF(ISERROR(VLOOKUP('Salidas Pacientes'!$C737,'BD Pacientes'!$A:$I,8,FALSE)),"",VLOOKUP('Salidas Pacientes'!$C737,'BD Pacientes'!$A:$I,8,FALSE))</f>
        <v>0</v>
      </c>
      <c r="L737" s="17">
        <f>IF(ISERROR(VLOOKUP('Salidas Pacientes'!$C737,'BD Pacientes'!$A:$I,9,FALSE)),"",VLOOKUP('Salidas Pacientes'!$C737,'BD Pacientes'!$A:$I,9,FALSE))</f>
        <v>0</v>
      </c>
      <c r="M737" s="17" t="s">
        <v>58</v>
      </c>
      <c r="N737" s="16" t="str">
        <f>IF(ISERROR(VLOOKUP('Salidas Pacientes'!$M737,Inventario!$A$2:$M$21,2,FALSE)),"",VLOOKUP('Salidas Pacientes'!$M737,Inventario!$A$2:$M$21,2,FALSE))</f>
        <v>Proquad</v>
      </c>
      <c r="O737" s="16" t="str">
        <f>IF(ISERROR(VLOOKUP('Salidas Pacientes'!$M737,Inventario!$A$2:$M$21,3,FALSE)),"",VLOOKUP('Salidas Pacientes'!$M737,Inventario!$A$2:$M$21,3,FALSE))</f>
        <v>Sarampion + Rubeola + parotiditis + varicela</v>
      </c>
      <c r="P737" s="100" t="str">
        <f>IF(ISERROR(VLOOKUP('Salidas Pacientes'!$M737,Inventario!$A$2:$M$21,4,FALSE)),"",VLOOKUP('Salidas Pacientes'!$M737,Inventario!$A$2:$M$21,4,FALSE))</f>
        <v>IPS FARALLONES</v>
      </c>
      <c r="Q737" s="100" t="str">
        <f>IF(ISERROR(VLOOKUP('Salidas Pacientes'!$M737,Inventario!$A$2:$M$21,5,FALSE)),"",VLOOKUP('Salidas Pacientes'!$M737,Inventario!$A$2:$M$21,5,FALSE))</f>
        <v>Merck</v>
      </c>
      <c r="R737" s="17" t="str">
        <f>IF(ISERROR(VLOOKUP('Salidas Pacientes'!$M737,Inventario!$A$2:$M$21,6,FALSE)),"",VLOOKUP('Salidas Pacientes'!$M737,Inventario!$A$2:$M$21,6,FALSE))</f>
        <v>4200</v>
      </c>
      <c r="S737" s="101" t="s">
        <v>190</v>
      </c>
      <c r="T737" s="102">
        <f>IF(ISERROR(VLOOKUP('Salidas Pacientes'!$S737,Entradas!$H$1:$I$412,2,FALSE)),"",VLOOKUP('Salidas Pacientes'!$S737,Entradas!$H$1:$I$412,2,FALSE))</f>
        <v>44957</v>
      </c>
      <c r="U737" s="98"/>
      <c r="V737" s="98">
        <v>1</v>
      </c>
      <c r="W737" s="105"/>
    </row>
    <row r="738" spans="1:23" ht="15.75" hidden="1" customHeight="1" outlineLevel="1">
      <c r="A738" s="95">
        <v>44712</v>
      </c>
      <c r="B738" s="95" t="s">
        <v>276</v>
      </c>
      <c r="C738" s="98">
        <v>1232800723</v>
      </c>
      <c r="D738" s="17" t="str">
        <f>IF(ISERROR(VLOOKUP('Salidas Pacientes'!$C738,'BD Pacientes'!$A:I,2,FALSE)),"",VLOOKUP('Salidas Pacientes'!$C738,'BD Pacientes'!$A:I,2,FALSE))</f>
        <v>RC</v>
      </c>
      <c r="E738" s="16" t="str">
        <f>IF(ISERROR(VLOOKUP('Salidas Pacientes'!$C738,'BD Pacientes'!$A:I,3,FALSE)),"",VLOOKUP('Salidas Pacientes'!$C738,'BD Pacientes'!$A:I,3,FALSE))</f>
        <v>ANTONIA RODRIGUEZ DIAZ</v>
      </c>
      <c r="F738" s="17" t="str">
        <f>IF(ISERROR(VLOOKUP('Salidas Pacientes'!$C738,'BD Pacientes'!$A:I,4,FALSE)),"",VLOOKUP('Salidas Pacientes'!$C738,'BD Pacientes'!$A:I,4,FALSE))</f>
        <v>F</v>
      </c>
      <c r="G738" s="95">
        <f>IF(ISERROR(VLOOKUP('Salidas Pacientes'!$C738,'BD Pacientes'!$A:I,5,FALSE)),"",VLOOKUP('Salidas Pacientes'!$C738,'BD Pacientes'!$A:I,5,FALSE))</f>
        <v>0</v>
      </c>
      <c r="H738" s="95" t="str">
        <f t="shared" ca="1" si="0"/>
        <v>123 año, 7 mes</v>
      </c>
      <c r="I738" s="97" t="str">
        <f>IF(ISERROR(VLOOKUP('Salidas Pacientes'!$C738,'BD Pacientes'!$A:$I,6,FALSE)),"",VLOOKUP('Salidas Pacientes'!$C738,'BD Pacientes'!$A:$I,6,FALSE))</f>
        <v>CALLE 11A #50-45</v>
      </c>
      <c r="J738" s="98">
        <f>IF(ISERROR(VLOOKUP('Salidas Pacientes'!$C738,'BD Pacientes'!$A:$I,7,FALSE)),"",VLOOKUP('Salidas Pacientes'!$C738,'BD Pacientes'!$A:$I,7,FALSE))</f>
        <v>0</v>
      </c>
      <c r="K738" s="99">
        <f>IF(ISERROR(VLOOKUP('Salidas Pacientes'!$C738,'BD Pacientes'!$A:$I,8,FALSE)),"",VLOOKUP('Salidas Pacientes'!$C738,'BD Pacientes'!$A:$I,8,FALSE))</f>
        <v>0</v>
      </c>
      <c r="L738" s="17">
        <f>IF(ISERROR(VLOOKUP('Salidas Pacientes'!$C738,'BD Pacientes'!$A:$I,9,FALSE)),"",VLOOKUP('Salidas Pacientes'!$C738,'BD Pacientes'!$A:$I,9,FALSE))</f>
        <v>0</v>
      </c>
      <c r="M738" s="17" t="s">
        <v>148</v>
      </c>
      <c r="N738" s="16" t="str">
        <f>IF(ISERROR(VLOOKUP('Salidas Pacientes'!$M738,Inventario!$A$2:$M$21,2,FALSE)),"",VLOOKUP('Salidas Pacientes'!$M738,Inventario!$A$2:$M$21,2,FALSE))</f>
        <v xml:space="preserve">Tetraxim </v>
      </c>
      <c r="O738" s="16" t="str">
        <f>IF(ISERROR(VLOOKUP('Salidas Pacientes'!$M738,Inventario!$A$2:$M$21,3,FALSE)),"",VLOOKUP('Salidas Pacientes'!$M738,Inventario!$A$2:$M$21,3,FALSE))</f>
        <v>Difteria-Tosferina, tetano DPT</v>
      </c>
      <c r="P738" s="100" t="str">
        <f>IF(ISERROR(VLOOKUP('Salidas Pacientes'!$M738,Inventario!$A$2:$M$21,4,FALSE)),"",VLOOKUP('Salidas Pacientes'!$M738,Inventario!$A$2:$M$21,4,FALSE))</f>
        <v>IPS FARALLONES</v>
      </c>
      <c r="Q738" s="100" t="str">
        <f>IF(ISERROR(VLOOKUP('Salidas Pacientes'!$M738,Inventario!$A$2:$M$21,5,FALSE)),"",VLOOKUP('Salidas Pacientes'!$M738,Inventario!$A$2:$M$21,5,FALSE))</f>
        <v>Sanofi</v>
      </c>
      <c r="R738" s="17" t="str">
        <f>IF(ISERROR(VLOOKUP('Salidas Pacientes'!$M738,Inventario!$A$2:$M$21,6,FALSE)),"",VLOOKUP('Salidas Pacientes'!$M738,Inventario!$A$2:$M$21,6,FALSE))</f>
        <v>3300</v>
      </c>
      <c r="S738" s="101" t="s">
        <v>187</v>
      </c>
      <c r="T738" s="102">
        <f>IF(ISERROR(VLOOKUP('Salidas Pacientes'!$S738,Entradas!$H$1:$I$412,2,FALSE)),"",VLOOKUP('Salidas Pacientes'!$S738,Entradas!$H$1:$I$412,2,FALSE))</f>
        <v>44985</v>
      </c>
      <c r="U738" s="98"/>
      <c r="V738" s="98">
        <v>1</v>
      </c>
      <c r="W738" s="105"/>
    </row>
    <row r="739" spans="1:23" ht="15.75" hidden="1" customHeight="1" outlineLevel="1">
      <c r="A739" s="95">
        <v>44738</v>
      </c>
      <c r="B739" s="95" t="s">
        <v>276</v>
      </c>
      <c r="C739" s="98">
        <v>1109572310</v>
      </c>
      <c r="D739" s="17" t="str">
        <f>IF(ISERROR(VLOOKUP('Salidas Pacientes'!$C739,'BD Pacientes'!$A:I,2,FALSE)),"",VLOOKUP('Salidas Pacientes'!$C739,'BD Pacientes'!$A:I,2,FALSE))</f>
        <v>RC</v>
      </c>
      <c r="E739" s="16" t="str">
        <f>IF(ISERROR(VLOOKUP('Salidas Pacientes'!$C739,'BD Pacientes'!$A:I,3,FALSE)),"",VLOOKUP('Salidas Pacientes'!$C739,'BD Pacientes'!$A:I,3,FALSE))</f>
        <v>ZOE HURTADO SANCHEZ</v>
      </c>
      <c r="F739" s="17" t="str">
        <f>IF(ISERROR(VLOOKUP('Salidas Pacientes'!$C739,'BD Pacientes'!$A:I,4,FALSE)),"",VLOOKUP('Salidas Pacientes'!$C739,'BD Pacientes'!$A:I,4,FALSE))</f>
        <v>F</v>
      </c>
      <c r="G739" s="95">
        <f>IF(ISERROR(VLOOKUP('Salidas Pacientes'!$C739,'BD Pacientes'!$A:I,5,FALSE)),"",VLOOKUP('Salidas Pacientes'!$C739,'BD Pacientes'!$A:I,5,FALSE))</f>
        <v>0</v>
      </c>
      <c r="H739" s="95" t="str">
        <f t="shared" ca="1" si="0"/>
        <v>123 año, 7 mes</v>
      </c>
      <c r="I739" s="97" t="str">
        <f>IF(ISERROR(VLOOKUP('Salidas Pacientes'!$C739,'BD Pacientes'!$A:$I,6,FALSE)),"",VLOOKUP('Salidas Pacientes'!$C739,'BD Pacientes'!$A:$I,6,FALSE))</f>
        <v>CALLE 60 #98F-33 601T 7</v>
      </c>
      <c r="J739" s="98">
        <f>IF(ISERROR(VLOOKUP('Salidas Pacientes'!$C739,'BD Pacientes'!$A:$I,7,FALSE)),"",VLOOKUP('Salidas Pacientes'!$C739,'BD Pacientes'!$A:$I,7,FALSE))</f>
        <v>0</v>
      </c>
      <c r="K739" s="99">
        <f>IF(ISERROR(VLOOKUP('Salidas Pacientes'!$C739,'BD Pacientes'!$A:$I,8,FALSE)),"",VLOOKUP('Salidas Pacientes'!$C739,'BD Pacientes'!$A:$I,8,FALSE))</f>
        <v>0</v>
      </c>
      <c r="L739" s="17">
        <f>IF(ISERROR(VLOOKUP('Salidas Pacientes'!$C739,'BD Pacientes'!$A:$I,9,FALSE)),"",VLOOKUP('Salidas Pacientes'!$C739,'BD Pacientes'!$A:$I,9,FALSE))</f>
        <v>0</v>
      </c>
      <c r="M739" s="17" t="s">
        <v>47</v>
      </c>
      <c r="N739" s="16" t="str">
        <f>IF(ISERROR(VLOOKUP('Salidas Pacientes'!$M739,Inventario!$A$2:$M$21,2,FALSE)),"",VLOOKUP('Salidas Pacientes'!$M739,Inventario!$A$2:$M$21,2,FALSE))</f>
        <v>Nimenrix</v>
      </c>
      <c r="O739" s="16" t="str">
        <f>IF(ISERROR(VLOOKUP('Salidas Pacientes'!$M739,Inventario!$A$2:$M$21,3,FALSE)),"",VLOOKUP('Salidas Pacientes'!$M739,Inventario!$A$2:$M$21,3,FALSE))</f>
        <v>Meningococo</v>
      </c>
      <c r="P739" s="100" t="str">
        <f>IF(ISERROR(VLOOKUP('Salidas Pacientes'!$M739,Inventario!$A$2:$M$21,4,FALSE)),"",VLOOKUP('Salidas Pacientes'!$M739,Inventario!$A$2:$M$21,4,FALSE))</f>
        <v>Cobo Medical</v>
      </c>
      <c r="Q739" s="100" t="str">
        <f>IF(ISERROR(VLOOKUP('Salidas Pacientes'!$M739,Inventario!$A$2:$M$21,5,FALSE)),"",VLOOKUP('Salidas Pacientes'!$M739,Inventario!$A$2:$M$21,5,FALSE))</f>
        <v>Pfizer</v>
      </c>
      <c r="R739" s="17" t="str">
        <f>IF(ISERROR(VLOOKUP('Salidas Pacientes'!$M739,Inventario!$A$2:$M$21,6,FALSE)),"",VLOOKUP('Salidas Pacientes'!$M739,Inventario!$A$2:$M$21,6,FALSE))</f>
        <v>3904</v>
      </c>
      <c r="S739" s="101" t="s">
        <v>173</v>
      </c>
      <c r="T739" s="102">
        <f>IF(ISERROR(VLOOKUP('Salidas Pacientes'!$S739,Entradas!$H$1:$I$412,2,FALSE)),"",VLOOKUP('Salidas Pacientes'!$S739,Entradas!$H$1:$I$412,2,FALSE))</f>
        <v>45077</v>
      </c>
      <c r="U739" s="98"/>
      <c r="V739" s="98">
        <v>1</v>
      </c>
      <c r="W739" s="105"/>
    </row>
    <row r="740" spans="1:23" ht="15.75" hidden="1" customHeight="1" outlineLevel="1">
      <c r="A740" s="95">
        <v>44738</v>
      </c>
      <c r="B740" s="95" t="s">
        <v>276</v>
      </c>
      <c r="C740" s="98">
        <v>1056143700</v>
      </c>
      <c r="D740" s="17" t="str">
        <f>IF(ISERROR(VLOOKUP('Salidas Pacientes'!$C740,'BD Pacientes'!$A:I,2,FALSE)),"",VLOOKUP('Salidas Pacientes'!$C740,'BD Pacientes'!$A:I,2,FALSE))</f>
        <v>RC</v>
      </c>
      <c r="E740" s="16" t="str">
        <f>IF(ISERROR(VLOOKUP('Salidas Pacientes'!$C740,'BD Pacientes'!$A:I,3,FALSE)),"",VLOOKUP('Salidas Pacientes'!$C740,'BD Pacientes'!$A:I,3,FALSE))</f>
        <v>SAUL TOBAR ESCOLAR</v>
      </c>
      <c r="F740" s="17" t="str">
        <f>IF(ISERROR(VLOOKUP('Salidas Pacientes'!$C740,'BD Pacientes'!$A:I,4,FALSE)),"",VLOOKUP('Salidas Pacientes'!$C740,'BD Pacientes'!$A:I,4,FALSE))</f>
        <v>M</v>
      </c>
      <c r="G740" s="95">
        <f>IF(ISERROR(VLOOKUP('Salidas Pacientes'!$C740,'BD Pacientes'!$A:I,5,FALSE)),"",VLOOKUP('Salidas Pacientes'!$C740,'BD Pacientes'!$A:I,5,FALSE))</f>
        <v>0</v>
      </c>
      <c r="H740" s="95" t="str">
        <f t="shared" ca="1" si="0"/>
        <v>123 año, 7 mes</v>
      </c>
      <c r="I740" s="97" t="str">
        <f>IF(ISERROR(VLOOKUP('Salidas Pacientes'!$C740,'BD Pacientes'!$A:$I,6,FALSE)),"",VLOOKUP('Salidas Pacientes'!$C740,'BD Pacientes'!$A:$I,6,FALSE))</f>
        <v>CRA 54A # 1S-122</v>
      </c>
      <c r="J740" s="98">
        <f>IF(ISERROR(VLOOKUP('Salidas Pacientes'!$C740,'BD Pacientes'!$A:$I,7,FALSE)),"",VLOOKUP('Salidas Pacientes'!$C740,'BD Pacientes'!$A:$I,7,FALSE))</f>
        <v>0</v>
      </c>
      <c r="K740" s="99">
        <f>IF(ISERROR(VLOOKUP('Salidas Pacientes'!$C740,'BD Pacientes'!$A:$I,8,FALSE)),"",VLOOKUP('Salidas Pacientes'!$C740,'BD Pacientes'!$A:$I,8,FALSE))</f>
        <v>0</v>
      </c>
      <c r="L740" s="17">
        <f>IF(ISERROR(VLOOKUP('Salidas Pacientes'!$C740,'BD Pacientes'!$A:$I,9,FALSE)),"",VLOOKUP('Salidas Pacientes'!$C740,'BD Pacientes'!$A:$I,9,FALSE))</f>
        <v>0</v>
      </c>
      <c r="M740" s="17" t="s">
        <v>85</v>
      </c>
      <c r="N740" s="16" t="str">
        <f>IF(ISERROR(VLOOKUP('Salidas Pacientes'!$M740,Inventario!$A$2:$M$21,2,FALSE)),"",VLOOKUP('Salidas Pacientes'!$M740,Inventario!$A$2:$M$21,2,FALSE))</f>
        <v xml:space="preserve">Avaxim 80 </v>
      </c>
      <c r="O740" s="16" t="str">
        <f>IF(ISERROR(VLOOKUP('Salidas Pacientes'!$M740,Inventario!$A$2:$M$21,3,FALSE)),"",VLOOKUP('Salidas Pacientes'!$M740,Inventario!$A$2:$M$21,3,FALSE))</f>
        <v>Hepatitis A niño</v>
      </c>
      <c r="P740" s="100" t="str">
        <f>IF(ISERROR(VLOOKUP('Salidas Pacientes'!$M740,Inventario!$A$2:$M$21,4,FALSE)),"",VLOOKUP('Salidas Pacientes'!$M740,Inventario!$A$2:$M$21,4,FALSE))</f>
        <v>IPS FARALLONES</v>
      </c>
      <c r="Q740" s="100" t="str">
        <f>IF(ISERROR(VLOOKUP('Salidas Pacientes'!$M740,Inventario!$A$2:$M$21,5,FALSE)),"",VLOOKUP('Salidas Pacientes'!$M740,Inventario!$A$2:$M$21,5,FALSE))</f>
        <v>Sanofi</v>
      </c>
      <c r="R740" s="17" t="str">
        <f>IF(ISERROR(VLOOKUP('Salidas Pacientes'!$M740,Inventario!$A$2:$M$21,6,FALSE)),"",VLOOKUP('Salidas Pacientes'!$M740,Inventario!$A$2:$M$21,6,FALSE))</f>
        <v>2500</v>
      </c>
      <c r="S740" s="101" t="s">
        <v>183</v>
      </c>
      <c r="T740" s="102">
        <f>IF(ISERROR(VLOOKUP('Salidas Pacientes'!$S740,Entradas!$H$1:$I$412,2,FALSE)),"",VLOOKUP('Salidas Pacientes'!$S740,Entradas!$H$1:$I$412,2,FALSE))</f>
        <v>44957</v>
      </c>
      <c r="U740" s="98"/>
      <c r="V740" s="98">
        <v>1</v>
      </c>
      <c r="W740" s="105"/>
    </row>
    <row r="741" spans="1:23" ht="15.75" hidden="1" customHeight="1" outlineLevel="1">
      <c r="A741" s="95">
        <v>44738</v>
      </c>
      <c r="B741" s="95" t="s">
        <v>276</v>
      </c>
      <c r="C741" s="98">
        <v>1232815418</v>
      </c>
      <c r="D741" s="17" t="str">
        <f>IF(ISERROR(VLOOKUP('Salidas Pacientes'!$C741,'BD Pacientes'!$A:I,2,FALSE)),"",VLOOKUP('Salidas Pacientes'!$C741,'BD Pacientes'!$A:I,2,FALSE))</f>
        <v>RC</v>
      </c>
      <c r="E741" s="16" t="str">
        <f>IF(ISERROR(VLOOKUP('Salidas Pacientes'!$C741,'BD Pacientes'!$A:I,3,FALSE)),"",VLOOKUP('Salidas Pacientes'!$C741,'BD Pacientes'!$A:I,3,FALSE))</f>
        <v>MARTIN PEREZ OSPITIA</v>
      </c>
      <c r="F741" s="17" t="str">
        <f>IF(ISERROR(VLOOKUP('Salidas Pacientes'!$C741,'BD Pacientes'!$A:I,4,FALSE)),"",VLOOKUP('Salidas Pacientes'!$C741,'BD Pacientes'!$A:I,4,FALSE))</f>
        <v>M</v>
      </c>
      <c r="G741" s="95">
        <f>IF(ISERROR(VLOOKUP('Salidas Pacientes'!$C741,'BD Pacientes'!$A:I,5,FALSE)),"",VLOOKUP('Salidas Pacientes'!$C741,'BD Pacientes'!$A:I,5,FALSE))</f>
        <v>44264</v>
      </c>
      <c r="H741" s="95" t="str">
        <f t="shared" ca="1" si="0"/>
        <v>2 año, 5 mes</v>
      </c>
      <c r="I741" s="97" t="str">
        <f>IF(ISERROR(VLOOKUP('Salidas Pacientes'!$C741,'BD Pacientes'!$A:$I,6,FALSE)),"",VLOOKUP('Salidas Pacientes'!$C741,'BD Pacientes'!$A:$I,6,FALSE))</f>
        <v>CALLE 1 # 87-30</v>
      </c>
      <c r="J741" s="98">
        <f>IF(ISERROR(VLOOKUP('Salidas Pacientes'!$C741,'BD Pacientes'!$A:$I,7,FALSE)),"",VLOOKUP('Salidas Pacientes'!$C741,'BD Pacientes'!$A:$I,7,FALSE))</f>
        <v>1020726788</v>
      </c>
      <c r="K741" s="99" t="str">
        <f>IF(ISERROR(VLOOKUP('Salidas Pacientes'!$C741,'BD Pacientes'!$A:$I,8,FALSE)),"",VLOOKUP('Salidas Pacientes'!$C741,'BD Pacientes'!$A:$I,8,FALSE))</f>
        <v>PAULA OSPITIA</v>
      </c>
      <c r="L741" s="17">
        <f>IF(ISERROR(VLOOKUP('Salidas Pacientes'!$C741,'BD Pacientes'!$A:$I,9,FALSE)),"",VLOOKUP('Salidas Pacientes'!$C741,'BD Pacientes'!$A:$I,9,FALSE))</f>
        <v>3195122685</v>
      </c>
      <c r="M741" s="17" t="s">
        <v>108</v>
      </c>
      <c r="N741" s="16" t="str">
        <f>IF(ISERROR(VLOOKUP('Salidas Pacientes'!$M741,Inventario!$A$2:$M$21,2,FALSE)),"",VLOOKUP('Salidas Pacientes'!$M741,Inventario!$A$2:$M$21,2,FALSE))</f>
        <v>Priorix</v>
      </c>
      <c r="O741" s="16" t="str">
        <f>IF(ISERROR(VLOOKUP('Salidas Pacientes'!$M741,Inventario!$A$2:$M$21,3,FALSE)),"",VLOOKUP('Salidas Pacientes'!$M741,Inventario!$A$2:$M$21,3,FALSE))</f>
        <v>Rubeola, Sarampion, Paperas</v>
      </c>
      <c r="P741" s="100" t="str">
        <f>IF(ISERROR(VLOOKUP('Salidas Pacientes'!$M741,Inventario!$A$2:$M$21,4,FALSE)),"",VLOOKUP('Salidas Pacientes'!$M741,Inventario!$A$2:$M$21,4,FALSE))</f>
        <v>IPS FARALLONES</v>
      </c>
      <c r="Q741" s="100" t="str">
        <f>IF(ISERROR(VLOOKUP('Salidas Pacientes'!$M741,Inventario!$A$2:$M$21,5,FALSE)),"",VLOOKUP('Salidas Pacientes'!$M741,Inventario!$A$2:$M$21,5,FALSE))</f>
        <v>Glaxo</v>
      </c>
      <c r="R741" s="17" t="str">
        <f>IF(ISERROR(VLOOKUP('Salidas Pacientes'!$M741,Inventario!$A$2:$M$21,6,FALSE)),"",VLOOKUP('Salidas Pacientes'!$M741,Inventario!$A$2:$M$21,6,FALSE))</f>
        <v>1000</v>
      </c>
      <c r="S741" s="101" t="s">
        <v>189</v>
      </c>
      <c r="T741" s="102">
        <f>IF(ISERROR(VLOOKUP('Salidas Pacientes'!$S741,Entradas!$H$1:$I$412,2,FALSE)),"",VLOOKUP('Salidas Pacientes'!$S741,Entradas!$H$1:$I$412,2,FALSE))</f>
        <v>45199</v>
      </c>
      <c r="U741" s="98"/>
      <c r="V741" s="98">
        <v>1</v>
      </c>
      <c r="W741" s="105"/>
    </row>
    <row r="742" spans="1:23" ht="15.75" hidden="1" customHeight="1" outlineLevel="1">
      <c r="A742" s="95">
        <v>44738</v>
      </c>
      <c r="B742" s="95" t="s">
        <v>276</v>
      </c>
      <c r="C742" s="98">
        <v>1232815418</v>
      </c>
      <c r="D742" s="17" t="str">
        <f>IF(ISERROR(VLOOKUP('Salidas Pacientes'!$C742,'BD Pacientes'!$A:I,2,FALSE)),"",VLOOKUP('Salidas Pacientes'!$C742,'BD Pacientes'!$A:I,2,FALSE))</f>
        <v>RC</v>
      </c>
      <c r="E742" s="16" t="str">
        <f>IF(ISERROR(VLOOKUP('Salidas Pacientes'!$C742,'BD Pacientes'!$A:I,3,FALSE)),"",VLOOKUP('Salidas Pacientes'!$C742,'BD Pacientes'!$A:I,3,FALSE))</f>
        <v>MARTIN PEREZ OSPITIA</v>
      </c>
      <c r="F742" s="17" t="str">
        <f>IF(ISERROR(VLOOKUP('Salidas Pacientes'!$C742,'BD Pacientes'!$A:I,4,FALSE)),"",VLOOKUP('Salidas Pacientes'!$C742,'BD Pacientes'!$A:I,4,FALSE))</f>
        <v>M</v>
      </c>
      <c r="G742" s="95">
        <f>IF(ISERROR(VLOOKUP('Salidas Pacientes'!$C742,'BD Pacientes'!$A:I,5,FALSE)),"",VLOOKUP('Salidas Pacientes'!$C742,'BD Pacientes'!$A:I,5,FALSE))</f>
        <v>44264</v>
      </c>
      <c r="H742" s="95" t="str">
        <f t="shared" ca="1" si="0"/>
        <v>2 año, 5 mes</v>
      </c>
      <c r="I742" s="97" t="str">
        <f>IF(ISERROR(VLOOKUP('Salidas Pacientes'!$C742,'BD Pacientes'!$A:$I,6,FALSE)),"",VLOOKUP('Salidas Pacientes'!$C742,'BD Pacientes'!$A:$I,6,FALSE))</f>
        <v>CALLE 1 # 87-30</v>
      </c>
      <c r="J742" s="98">
        <f>IF(ISERROR(VLOOKUP('Salidas Pacientes'!$C742,'BD Pacientes'!$A:$I,7,FALSE)),"",VLOOKUP('Salidas Pacientes'!$C742,'BD Pacientes'!$A:$I,7,FALSE))</f>
        <v>1020726788</v>
      </c>
      <c r="K742" s="99" t="str">
        <f>IF(ISERROR(VLOOKUP('Salidas Pacientes'!$C742,'BD Pacientes'!$A:$I,8,FALSE)),"",VLOOKUP('Salidas Pacientes'!$C742,'BD Pacientes'!$A:$I,8,FALSE))</f>
        <v>PAULA OSPITIA</v>
      </c>
      <c r="L742" s="17">
        <f>IF(ISERROR(VLOOKUP('Salidas Pacientes'!$C742,'BD Pacientes'!$A:$I,9,FALSE)),"",VLOOKUP('Salidas Pacientes'!$C742,'BD Pacientes'!$A:$I,9,FALSE))</f>
        <v>3195122685</v>
      </c>
      <c r="M742" s="17" t="s">
        <v>118</v>
      </c>
      <c r="N742" s="16" t="str">
        <f>IF(ISERROR(VLOOKUP('Salidas Pacientes'!$M742,Inventario!$A$2:$M$21,2,FALSE)),"",VLOOKUP('Salidas Pacientes'!$M742,Inventario!$A$2:$M$21,2,FALSE))</f>
        <v>Varivax</v>
      </c>
      <c r="O742" s="16" t="str">
        <f>IF(ISERROR(VLOOKUP('Salidas Pacientes'!$M742,Inventario!$A$2:$M$21,3,FALSE)),"",VLOOKUP('Salidas Pacientes'!$M742,Inventario!$A$2:$M$21,3,FALSE))</f>
        <v>Varicela</v>
      </c>
      <c r="P742" s="100" t="str">
        <f>IF(ISERROR(VLOOKUP('Salidas Pacientes'!$M742,Inventario!$A$2:$M$21,4,FALSE)),"",VLOOKUP('Salidas Pacientes'!$M742,Inventario!$A$2:$M$21,4,FALSE))</f>
        <v>IPS FARALLONES</v>
      </c>
      <c r="Q742" s="100" t="str">
        <f>IF(ISERROR(VLOOKUP('Salidas Pacientes'!$M742,Inventario!$A$2:$M$21,5,FALSE)),"",VLOOKUP('Salidas Pacientes'!$M742,Inventario!$A$2:$M$21,5,FALSE))</f>
        <v>Merck</v>
      </c>
      <c r="R742" s="17" t="str">
        <f>IF(ISERROR(VLOOKUP('Salidas Pacientes'!$M742,Inventario!$A$2:$M$21,6,FALSE)),"",VLOOKUP('Salidas Pacientes'!$M742,Inventario!$A$2:$M$21,6,FALSE))</f>
        <v>4500</v>
      </c>
      <c r="S742" s="101" t="s">
        <v>186</v>
      </c>
      <c r="T742" s="102">
        <f>IF(ISERROR(VLOOKUP('Salidas Pacientes'!$S742,Entradas!$H$1:$I$412,2,FALSE)),"",VLOOKUP('Salidas Pacientes'!$S742,Entradas!$H$1:$I$412,2,FALSE))</f>
        <v>45169</v>
      </c>
      <c r="U742" s="98"/>
      <c r="V742" s="98">
        <v>1</v>
      </c>
      <c r="W742" s="105"/>
    </row>
    <row r="743" spans="1:23" ht="15.75" hidden="1" customHeight="1" outlineLevel="1">
      <c r="A743" s="95">
        <v>44738</v>
      </c>
      <c r="B743" s="95" t="s">
        <v>276</v>
      </c>
      <c r="C743" s="98">
        <v>1232815418</v>
      </c>
      <c r="D743" s="17" t="str">
        <f>IF(ISERROR(VLOOKUP('Salidas Pacientes'!$C743,'BD Pacientes'!$A:I,2,FALSE)),"",VLOOKUP('Salidas Pacientes'!$C743,'BD Pacientes'!$A:I,2,FALSE))</f>
        <v>RC</v>
      </c>
      <c r="E743" s="16" t="str">
        <f>IF(ISERROR(VLOOKUP('Salidas Pacientes'!$C743,'BD Pacientes'!$A:I,3,FALSE)),"",VLOOKUP('Salidas Pacientes'!$C743,'BD Pacientes'!$A:I,3,FALSE))</f>
        <v>MARTIN PEREZ OSPITIA</v>
      </c>
      <c r="F743" s="17" t="str">
        <f>IF(ISERROR(VLOOKUP('Salidas Pacientes'!$C743,'BD Pacientes'!$A:I,4,FALSE)),"",VLOOKUP('Salidas Pacientes'!$C743,'BD Pacientes'!$A:I,4,FALSE))</f>
        <v>M</v>
      </c>
      <c r="G743" s="95">
        <f>IF(ISERROR(VLOOKUP('Salidas Pacientes'!$C743,'BD Pacientes'!$A:I,5,FALSE)),"",VLOOKUP('Salidas Pacientes'!$C743,'BD Pacientes'!$A:I,5,FALSE))</f>
        <v>44264</v>
      </c>
      <c r="H743" s="95" t="str">
        <f t="shared" ca="1" si="0"/>
        <v>2 año, 5 mes</v>
      </c>
      <c r="I743" s="97" t="str">
        <f>IF(ISERROR(VLOOKUP('Salidas Pacientes'!$C743,'BD Pacientes'!$A:$I,6,FALSE)),"",VLOOKUP('Salidas Pacientes'!$C743,'BD Pacientes'!$A:$I,6,FALSE))</f>
        <v>CALLE 1 # 87-30</v>
      </c>
      <c r="J743" s="98">
        <f>IF(ISERROR(VLOOKUP('Salidas Pacientes'!$C743,'BD Pacientes'!$A:$I,7,FALSE)),"",VLOOKUP('Salidas Pacientes'!$C743,'BD Pacientes'!$A:$I,7,FALSE))</f>
        <v>1020726788</v>
      </c>
      <c r="K743" s="99" t="str">
        <f>IF(ISERROR(VLOOKUP('Salidas Pacientes'!$C743,'BD Pacientes'!$A:$I,8,FALSE)),"",VLOOKUP('Salidas Pacientes'!$C743,'BD Pacientes'!$A:$I,8,FALSE))</f>
        <v>PAULA OSPITIA</v>
      </c>
      <c r="L743" s="17">
        <f>IF(ISERROR(VLOOKUP('Salidas Pacientes'!$C743,'BD Pacientes'!$A:$I,9,FALSE)),"",VLOOKUP('Salidas Pacientes'!$C743,'BD Pacientes'!$A:$I,9,FALSE))</f>
        <v>3195122685</v>
      </c>
      <c r="M743" s="17" t="s">
        <v>85</v>
      </c>
      <c r="N743" s="16" t="str">
        <f>IF(ISERROR(VLOOKUP('Salidas Pacientes'!$M743,Inventario!$A$2:$M$21,2,FALSE)),"",VLOOKUP('Salidas Pacientes'!$M743,Inventario!$A$2:$M$21,2,FALSE))</f>
        <v xml:space="preserve">Avaxim 80 </v>
      </c>
      <c r="O743" s="16" t="str">
        <f>IF(ISERROR(VLOOKUP('Salidas Pacientes'!$M743,Inventario!$A$2:$M$21,3,FALSE)),"",VLOOKUP('Salidas Pacientes'!$M743,Inventario!$A$2:$M$21,3,FALSE))</f>
        <v>Hepatitis A niño</v>
      </c>
      <c r="P743" s="100" t="str">
        <f>IF(ISERROR(VLOOKUP('Salidas Pacientes'!$M743,Inventario!$A$2:$M$21,4,FALSE)),"",VLOOKUP('Salidas Pacientes'!$M743,Inventario!$A$2:$M$21,4,FALSE))</f>
        <v>IPS FARALLONES</v>
      </c>
      <c r="Q743" s="100" t="str">
        <f>IF(ISERROR(VLOOKUP('Salidas Pacientes'!$M743,Inventario!$A$2:$M$21,5,FALSE)),"",VLOOKUP('Salidas Pacientes'!$M743,Inventario!$A$2:$M$21,5,FALSE))</f>
        <v>Sanofi</v>
      </c>
      <c r="R743" s="17" t="str">
        <f>IF(ISERROR(VLOOKUP('Salidas Pacientes'!$M743,Inventario!$A$2:$M$21,6,FALSE)),"",VLOOKUP('Salidas Pacientes'!$M743,Inventario!$A$2:$M$21,6,FALSE))</f>
        <v>2500</v>
      </c>
      <c r="S743" s="101" t="s">
        <v>183</v>
      </c>
      <c r="T743" s="102">
        <f>IF(ISERROR(VLOOKUP('Salidas Pacientes'!$S743,Entradas!$H$1:$I$412,2,FALSE)),"",VLOOKUP('Salidas Pacientes'!$S743,Entradas!$H$1:$I$412,2,FALSE))</f>
        <v>44957</v>
      </c>
      <c r="U743" s="98"/>
      <c r="V743" s="98">
        <v>1</v>
      </c>
      <c r="W743" s="105"/>
    </row>
    <row r="744" spans="1:23" ht="15.75" hidden="1" customHeight="1" outlineLevel="1">
      <c r="A744" s="95">
        <v>44738</v>
      </c>
      <c r="B744" s="95" t="s">
        <v>276</v>
      </c>
      <c r="C744" s="98">
        <v>1150696079</v>
      </c>
      <c r="D744" s="17" t="str">
        <f>IF(ISERROR(VLOOKUP('Salidas Pacientes'!$C744,'BD Pacientes'!$A:I,2,FALSE)),"",VLOOKUP('Salidas Pacientes'!$C744,'BD Pacientes'!$A:I,2,FALSE))</f>
        <v>RC</v>
      </c>
      <c r="E744" s="16" t="str">
        <f>IF(ISERROR(VLOOKUP('Salidas Pacientes'!$C744,'BD Pacientes'!$A:I,3,FALSE)),"",VLOOKUP('Salidas Pacientes'!$C744,'BD Pacientes'!$A:I,3,FALSE))</f>
        <v>MARIANA DURAN GONZALEZ</v>
      </c>
      <c r="F744" s="17" t="str">
        <f>IF(ISERROR(VLOOKUP('Salidas Pacientes'!$C744,'BD Pacientes'!$A:I,4,FALSE)),"",VLOOKUP('Salidas Pacientes'!$C744,'BD Pacientes'!$A:I,4,FALSE))</f>
        <v>F</v>
      </c>
      <c r="G744" s="95">
        <f>IF(ISERROR(VLOOKUP('Salidas Pacientes'!$C744,'BD Pacientes'!$A:I,5,FALSE)),"",VLOOKUP('Salidas Pacientes'!$C744,'BD Pacientes'!$A:I,5,FALSE))</f>
        <v>0</v>
      </c>
      <c r="H744" s="95" t="str">
        <f t="shared" ca="1" si="0"/>
        <v>123 año, 7 mes</v>
      </c>
      <c r="I744" s="97" t="str">
        <f>IF(ISERROR(VLOOKUP('Salidas Pacientes'!$C744,'BD Pacientes'!$A:$I,6,FALSE)),"",VLOOKUP('Salidas Pacientes'!$C744,'BD Pacientes'!$A:$I,6,FALSE))</f>
        <v>CALLE 13A #48-37</v>
      </c>
      <c r="J744" s="98">
        <f>IF(ISERROR(VLOOKUP('Salidas Pacientes'!$C744,'BD Pacientes'!$A:$I,7,FALSE)),"",VLOOKUP('Salidas Pacientes'!$C744,'BD Pacientes'!$A:$I,7,FALSE))</f>
        <v>0</v>
      </c>
      <c r="K744" s="99">
        <f>IF(ISERROR(VLOOKUP('Salidas Pacientes'!$C744,'BD Pacientes'!$A:$I,8,FALSE)),"",VLOOKUP('Salidas Pacientes'!$C744,'BD Pacientes'!$A:$I,8,FALSE))</f>
        <v>0</v>
      </c>
      <c r="L744" s="17">
        <f>IF(ISERROR(VLOOKUP('Salidas Pacientes'!$C744,'BD Pacientes'!$A:$I,9,FALSE)),"",VLOOKUP('Salidas Pacientes'!$C744,'BD Pacientes'!$A:$I,9,FALSE))</f>
        <v>0</v>
      </c>
      <c r="M744" s="17" t="s">
        <v>47</v>
      </c>
      <c r="N744" s="16" t="str">
        <f>IF(ISERROR(VLOOKUP('Salidas Pacientes'!$M744,Inventario!$A$2:$M$21,2,FALSE)),"",VLOOKUP('Salidas Pacientes'!$M744,Inventario!$A$2:$M$21,2,FALSE))</f>
        <v>Nimenrix</v>
      </c>
      <c r="O744" s="16" t="str">
        <f>IF(ISERROR(VLOOKUP('Salidas Pacientes'!$M744,Inventario!$A$2:$M$21,3,FALSE)),"",VLOOKUP('Salidas Pacientes'!$M744,Inventario!$A$2:$M$21,3,FALSE))</f>
        <v>Meningococo</v>
      </c>
      <c r="P744" s="100" t="str">
        <f>IF(ISERROR(VLOOKUP('Salidas Pacientes'!$M744,Inventario!$A$2:$M$21,4,FALSE)),"",VLOOKUP('Salidas Pacientes'!$M744,Inventario!$A$2:$M$21,4,FALSE))</f>
        <v>Cobo Medical</v>
      </c>
      <c r="Q744" s="100" t="str">
        <f>IF(ISERROR(VLOOKUP('Salidas Pacientes'!$M744,Inventario!$A$2:$M$21,5,FALSE)),"",VLOOKUP('Salidas Pacientes'!$M744,Inventario!$A$2:$M$21,5,FALSE))</f>
        <v>Pfizer</v>
      </c>
      <c r="R744" s="17" t="str">
        <f>IF(ISERROR(VLOOKUP('Salidas Pacientes'!$M744,Inventario!$A$2:$M$21,6,FALSE)),"",VLOOKUP('Salidas Pacientes'!$M744,Inventario!$A$2:$M$21,6,FALSE))</f>
        <v>3904</v>
      </c>
      <c r="S744" s="101" t="s">
        <v>173</v>
      </c>
      <c r="T744" s="102">
        <f>IF(ISERROR(VLOOKUP('Salidas Pacientes'!$S744,Entradas!$H$1:$I$412,2,FALSE)),"",VLOOKUP('Salidas Pacientes'!$S744,Entradas!$H$1:$I$412,2,FALSE))</f>
        <v>45077</v>
      </c>
      <c r="U744" s="98"/>
      <c r="V744" s="98">
        <v>1</v>
      </c>
      <c r="W744" s="105"/>
    </row>
    <row r="745" spans="1:23" ht="15.75" hidden="1" customHeight="1" outlineLevel="1">
      <c r="A745" s="95">
        <v>44747</v>
      </c>
      <c r="B745" s="95" t="s">
        <v>276</v>
      </c>
      <c r="C745" s="98">
        <v>1109571512</v>
      </c>
      <c r="D745" s="17" t="str">
        <f>IF(ISERROR(VLOOKUP('Salidas Pacientes'!$C745,'BD Pacientes'!$A:I,2,FALSE)),"",VLOOKUP('Salidas Pacientes'!$C745,'BD Pacientes'!$A:I,2,FALSE))</f>
        <v>RC</v>
      </c>
      <c r="E745" s="16" t="str">
        <f>IF(ISERROR(VLOOKUP('Salidas Pacientes'!$C745,'BD Pacientes'!$A:I,3,FALSE)),"",VLOOKUP('Salidas Pacientes'!$C745,'BD Pacientes'!$A:I,3,FALSE))</f>
        <v>MAXIMILIANO BURITICA HOYOS</v>
      </c>
      <c r="F745" s="17" t="str">
        <f>IF(ISERROR(VLOOKUP('Salidas Pacientes'!$C745,'BD Pacientes'!$A:I,4,FALSE)),"",VLOOKUP('Salidas Pacientes'!$C745,'BD Pacientes'!$A:I,4,FALSE))</f>
        <v>M</v>
      </c>
      <c r="G745" s="95">
        <f>IF(ISERROR(VLOOKUP('Salidas Pacientes'!$C745,'BD Pacientes'!$A:I,5,FALSE)),"",VLOOKUP('Salidas Pacientes'!$C745,'BD Pacientes'!$A:I,5,FALSE))</f>
        <v>0</v>
      </c>
      <c r="H745" s="95" t="str">
        <f t="shared" ca="1" si="0"/>
        <v>123 año, 7 mes</v>
      </c>
      <c r="I745" s="97" t="str">
        <f>IF(ISERROR(VLOOKUP('Salidas Pacientes'!$C745,'BD Pacientes'!$A:$I,6,FALSE)),"",VLOOKUP('Salidas Pacientes'!$C745,'BD Pacientes'!$A:$I,6,FALSE))</f>
        <v>CALLE 60 # 97BIS -46</v>
      </c>
      <c r="J745" s="98">
        <f>IF(ISERROR(VLOOKUP('Salidas Pacientes'!$C745,'BD Pacientes'!$A:$I,7,FALSE)),"",VLOOKUP('Salidas Pacientes'!$C745,'BD Pacientes'!$A:$I,7,FALSE))</f>
        <v>0</v>
      </c>
      <c r="K745" s="99">
        <f>IF(ISERROR(VLOOKUP('Salidas Pacientes'!$C745,'BD Pacientes'!$A:$I,8,FALSE)),"",VLOOKUP('Salidas Pacientes'!$C745,'BD Pacientes'!$A:$I,8,FALSE))</f>
        <v>0</v>
      </c>
      <c r="L745" s="17">
        <f>IF(ISERROR(VLOOKUP('Salidas Pacientes'!$C745,'BD Pacientes'!$A:$I,9,FALSE)),"",VLOOKUP('Salidas Pacientes'!$C745,'BD Pacientes'!$A:$I,9,FALSE))</f>
        <v>0</v>
      </c>
      <c r="M745" s="17" t="s">
        <v>54</v>
      </c>
      <c r="N745" s="16" t="str">
        <f>IF(ISERROR(VLOOKUP('Salidas Pacientes'!$M745,Inventario!$A$2:$M$21,2,FALSE)),"",VLOOKUP('Salidas Pacientes'!$M745,Inventario!$A$2:$M$21,2,FALSE))</f>
        <v>Prevenar</v>
      </c>
      <c r="O745" s="16" t="str">
        <f>IF(ISERROR(VLOOKUP('Salidas Pacientes'!$M745,Inventario!$A$2:$M$21,3,FALSE)),"",VLOOKUP('Salidas Pacientes'!$M745,Inventario!$A$2:$M$21,3,FALSE))</f>
        <v>Neumococo 13V</v>
      </c>
      <c r="P745" s="100" t="str">
        <f>IF(ISERROR(VLOOKUP('Salidas Pacientes'!$M745,Inventario!$A$2:$M$21,4,FALSE)),"",VLOOKUP('Salidas Pacientes'!$M745,Inventario!$A$2:$M$21,4,FALSE))</f>
        <v>Cobo Medical</v>
      </c>
      <c r="Q745" s="100" t="str">
        <f>IF(ISERROR(VLOOKUP('Salidas Pacientes'!$M745,Inventario!$A$2:$M$21,5,FALSE)),"",VLOOKUP('Salidas Pacientes'!$M745,Inventario!$A$2:$M$21,5,FALSE))</f>
        <v>Pfizer</v>
      </c>
      <c r="R745" s="17" t="str">
        <f>IF(ISERROR(VLOOKUP('Salidas Pacientes'!$M745,Inventario!$A$2:$M$21,6,FALSE)),"",VLOOKUP('Salidas Pacientes'!$M745,Inventario!$A$2:$M$21,6,FALSE))</f>
        <v>2156</v>
      </c>
      <c r="S745" s="101" t="s">
        <v>192</v>
      </c>
      <c r="T745" s="102">
        <f>IF(ISERROR(VLOOKUP('Salidas Pacientes'!$S745,Entradas!$H$1:$I$412,2,FALSE)),"",VLOOKUP('Salidas Pacientes'!$S745,Entradas!$H$1:$I$412,2,FALSE))</f>
        <v>45199</v>
      </c>
      <c r="U745" s="98"/>
      <c r="V745" s="98">
        <v>1</v>
      </c>
      <c r="W745" s="105"/>
    </row>
    <row r="746" spans="1:23" ht="15.75" hidden="1" customHeight="1" outlineLevel="1">
      <c r="A746" s="95">
        <v>44747</v>
      </c>
      <c r="B746" s="95" t="s">
        <v>276</v>
      </c>
      <c r="C746" s="98">
        <v>1109571512</v>
      </c>
      <c r="D746" s="17" t="str">
        <f>IF(ISERROR(VLOOKUP('Salidas Pacientes'!$C746,'BD Pacientes'!$A:I,2,FALSE)),"",VLOOKUP('Salidas Pacientes'!$C746,'BD Pacientes'!$A:I,2,FALSE))</f>
        <v>RC</v>
      </c>
      <c r="E746" s="16" t="str">
        <f>IF(ISERROR(VLOOKUP('Salidas Pacientes'!$C746,'BD Pacientes'!$A:I,3,FALSE)),"",VLOOKUP('Salidas Pacientes'!$C746,'BD Pacientes'!$A:I,3,FALSE))</f>
        <v>MAXIMILIANO BURITICA HOYOS</v>
      </c>
      <c r="F746" s="17" t="str">
        <f>IF(ISERROR(VLOOKUP('Salidas Pacientes'!$C746,'BD Pacientes'!$A:I,4,FALSE)),"",VLOOKUP('Salidas Pacientes'!$C746,'BD Pacientes'!$A:I,4,FALSE))</f>
        <v>M</v>
      </c>
      <c r="G746" s="95">
        <f>IF(ISERROR(VLOOKUP('Salidas Pacientes'!$C746,'BD Pacientes'!$A:I,5,FALSE)),"",VLOOKUP('Salidas Pacientes'!$C746,'BD Pacientes'!$A:I,5,FALSE))</f>
        <v>0</v>
      </c>
      <c r="H746" s="95" t="str">
        <f t="shared" ca="1" si="0"/>
        <v>123 año, 7 mes</v>
      </c>
      <c r="I746" s="97" t="str">
        <f>IF(ISERROR(VLOOKUP('Salidas Pacientes'!$C746,'BD Pacientes'!$A:$I,6,FALSE)),"",VLOOKUP('Salidas Pacientes'!$C746,'BD Pacientes'!$A:$I,6,FALSE))</f>
        <v>CALLE 60 # 97BIS -46</v>
      </c>
      <c r="J746" s="98">
        <f>IF(ISERROR(VLOOKUP('Salidas Pacientes'!$C746,'BD Pacientes'!$A:$I,7,FALSE)),"",VLOOKUP('Salidas Pacientes'!$C746,'BD Pacientes'!$A:$I,7,FALSE))</f>
        <v>0</v>
      </c>
      <c r="K746" s="99">
        <f>IF(ISERROR(VLOOKUP('Salidas Pacientes'!$C746,'BD Pacientes'!$A:$I,8,FALSE)),"",VLOOKUP('Salidas Pacientes'!$C746,'BD Pacientes'!$A:$I,8,FALSE))</f>
        <v>0</v>
      </c>
      <c r="L746" s="17">
        <f>IF(ISERROR(VLOOKUP('Salidas Pacientes'!$C746,'BD Pacientes'!$A:$I,9,FALSE)),"",VLOOKUP('Salidas Pacientes'!$C746,'BD Pacientes'!$A:$I,9,FALSE))</f>
        <v>0</v>
      </c>
      <c r="M746" s="17" t="s">
        <v>89</v>
      </c>
      <c r="N746" s="16" t="str">
        <f>IF(ISERROR(VLOOKUP('Salidas Pacientes'!$M746,Inventario!$A$2:$M$21,2,FALSE)),"",VLOOKUP('Salidas Pacientes'!$M746,Inventario!$A$2:$M$21,2,FALSE))</f>
        <v>Fluquadri</v>
      </c>
      <c r="O746" s="16" t="str">
        <f>IF(ISERROR(VLOOKUP('Salidas Pacientes'!$M746,Inventario!$A$2:$M$21,3,FALSE)),"",VLOOKUP('Salidas Pacientes'!$M746,Inventario!$A$2:$M$21,3,FALSE))</f>
        <v>Influenza</v>
      </c>
      <c r="P746" s="100" t="str">
        <f>IF(ISERROR(VLOOKUP('Salidas Pacientes'!$M746,Inventario!$A$2:$M$21,4,FALSE)),"",VLOOKUP('Salidas Pacientes'!$M746,Inventario!$A$2:$M$21,4,FALSE))</f>
        <v>IPS FARALLONES</v>
      </c>
      <c r="Q746" s="100" t="str">
        <f>IF(ISERROR(VLOOKUP('Salidas Pacientes'!$M746,Inventario!$A$2:$M$21,5,FALSE)),"",VLOOKUP('Salidas Pacientes'!$M746,Inventario!$A$2:$M$21,5,FALSE))</f>
        <v>Sanofi</v>
      </c>
      <c r="R746" s="17" t="str">
        <f>IF(ISERROR(VLOOKUP('Salidas Pacientes'!$M746,Inventario!$A$2:$M$21,6,FALSE)),"",VLOOKUP('Salidas Pacientes'!$M746,Inventario!$A$2:$M$21,6,FALSE))</f>
        <v>164992</v>
      </c>
      <c r="S746" s="101" t="s">
        <v>292</v>
      </c>
      <c r="T746" s="102" t="str">
        <f>IF(ISERROR(VLOOKUP('Salidas Pacientes'!$S746,Entradas!$H$1:$I$412,2,FALSE)),"",VLOOKUP('Salidas Pacientes'!$S746,Entradas!$H$1:$I$412,2,FALSE))</f>
        <v/>
      </c>
      <c r="U746" s="98"/>
      <c r="V746" s="98">
        <v>1</v>
      </c>
      <c r="W746" s="105"/>
    </row>
    <row r="747" spans="1:23" ht="15.75" hidden="1" customHeight="1" outlineLevel="1">
      <c r="A747" s="95">
        <v>44747</v>
      </c>
      <c r="B747" s="95" t="s">
        <v>276</v>
      </c>
      <c r="C747" s="98">
        <v>1232816211</v>
      </c>
      <c r="D747" s="17" t="str">
        <f>IF(ISERROR(VLOOKUP('Salidas Pacientes'!$C747,'BD Pacientes'!$A:I,2,FALSE)),"",VLOOKUP('Salidas Pacientes'!$C747,'BD Pacientes'!$A:I,2,FALSE))</f>
        <v>RC</v>
      </c>
      <c r="E747" s="16" t="str">
        <f>IF(ISERROR(VLOOKUP('Salidas Pacientes'!$C747,'BD Pacientes'!$A:I,3,FALSE)),"",VLOOKUP('Salidas Pacientes'!$C747,'BD Pacientes'!$A:I,3,FALSE))</f>
        <v>DANIEL ENCIZO PALACIO</v>
      </c>
      <c r="F747" s="17" t="str">
        <f>IF(ISERROR(VLOOKUP('Salidas Pacientes'!$C747,'BD Pacientes'!$A:I,4,FALSE)),"",VLOOKUP('Salidas Pacientes'!$C747,'BD Pacientes'!$A:I,4,FALSE))</f>
        <v>M</v>
      </c>
      <c r="G747" s="95">
        <f>IF(ISERROR(VLOOKUP('Salidas Pacientes'!$C747,'BD Pacientes'!$A:I,5,FALSE)),"",VLOOKUP('Salidas Pacientes'!$C747,'BD Pacientes'!$A:I,5,FALSE))</f>
        <v>44340</v>
      </c>
      <c r="H747" s="95" t="str">
        <f t="shared" ca="1" si="0"/>
        <v>2 año, 3 mes</v>
      </c>
      <c r="I747" s="97" t="str">
        <f>IF(ISERROR(VLOOKUP('Salidas Pacientes'!$C747,'BD Pacientes'!$A:$I,6,FALSE)),"",VLOOKUP('Salidas Pacientes'!$C747,'BD Pacientes'!$A:$I,6,FALSE))</f>
        <v>CALLE 58N # 3HN-119 CASA 22</v>
      </c>
      <c r="J747" s="98">
        <f>IF(ISERROR(VLOOKUP('Salidas Pacientes'!$C747,'BD Pacientes'!$A:$I,7,FALSE)),"",VLOOKUP('Salidas Pacientes'!$C747,'BD Pacientes'!$A:$I,7,FALSE))</f>
        <v>0</v>
      </c>
      <c r="K747" s="99">
        <f>IF(ISERROR(VLOOKUP('Salidas Pacientes'!$C747,'BD Pacientes'!$A:$I,8,FALSE)),"",VLOOKUP('Salidas Pacientes'!$C747,'BD Pacientes'!$A:$I,8,FALSE))</f>
        <v>0</v>
      </c>
      <c r="L747" s="17">
        <f>IF(ISERROR(VLOOKUP('Salidas Pacientes'!$C747,'BD Pacientes'!$A:$I,9,FALSE)),"",VLOOKUP('Salidas Pacientes'!$C747,'BD Pacientes'!$A:$I,9,FALSE))</f>
        <v>0</v>
      </c>
      <c r="M747" s="17" t="s">
        <v>47</v>
      </c>
      <c r="N747" s="16" t="str">
        <f>IF(ISERROR(VLOOKUP('Salidas Pacientes'!$M747,Inventario!$A$2:$M$21,2,FALSE)),"",VLOOKUP('Salidas Pacientes'!$M747,Inventario!$A$2:$M$21,2,FALSE))</f>
        <v>Nimenrix</v>
      </c>
      <c r="O747" s="16" t="str">
        <f>IF(ISERROR(VLOOKUP('Salidas Pacientes'!$M747,Inventario!$A$2:$M$21,3,FALSE)),"",VLOOKUP('Salidas Pacientes'!$M747,Inventario!$A$2:$M$21,3,FALSE))</f>
        <v>Meningococo</v>
      </c>
      <c r="P747" s="100" t="str">
        <f>IF(ISERROR(VLOOKUP('Salidas Pacientes'!$M747,Inventario!$A$2:$M$21,4,FALSE)),"",VLOOKUP('Salidas Pacientes'!$M747,Inventario!$A$2:$M$21,4,FALSE))</f>
        <v>Cobo Medical</v>
      </c>
      <c r="Q747" s="100" t="str">
        <f>IF(ISERROR(VLOOKUP('Salidas Pacientes'!$M747,Inventario!$A$2:$M$21,5,FALSE)),"",VLOOKUP('Salidas Pacientes'!$M747,Inventario!$A$2:$M$21,5,FALSE))</f>
        <v>Pfizer</v>
      </c>
      <c r="R747" s="17" t="str">
        <f>IF(ISERROR(VLOOKUP('Salidas Pacientes'!$M747,Inventario!$A$2:$M$21,6,FALSE)),"",VLOOKUP('Salidas Pacientes'!$M747,Inventario!$A$2:$M$21,6,FALSE))</f>
        <v>3904</v>
      </c>
      <c r="S747" s="101" t="s">
        <v>173</v>
      </c>
      <c r="T747" s="102">
        <f>IF(ISERROR(VLOOKUP('Salidas Pacientes'!$S747,Entradas!$H$1:$I$412,2,FALSE)),"",VLOOKUP('Salidas Pacientes'!$S747,Entradas!$H$1:$I$412,2,FALSE))</f>
        <v>45077</v>
      </c>
      <c r="U747" s="98"/>
      <c r="V747" s="98">
        <v>1</v>
      </c>
      <c r="W747" s="105"/>
    </row>
    <row r="748" spans="1:23" ht="15.75" hidden="1" customHeight="1" outlineLevel="1">
      <c r="A748" s="95">
        <v>44747</v>
      </c>
      <c r="B748" s="95" t="s">
        <v>276</v>
      </c>
      <c r="C748" s="98">
        <v>1232812098</v>
      </c>
      <c r="D748" s="17" t="str">
        <f>IF(ISERROR(VLOOKUP('Salidas Pacientes'!$C748,'BD Pacientes'!$A:I,2,FALSE)),"",VLOOKUP('Salidas Pacientes'!$C748,'BD Pacientes'!$A:I,2,FALSE))</f>
        <v>RC</v>
      </c>
      <c r="E748" s="16" t="str">
        <f>IF(ISERROR(VLOOKUP('Salidas Pacientes'!$C748,'BD Pacientes'!$A:I,3,FALSE)),"",VLOOKUP('Salidas Pacientes'!$C748,'BD Pacientes'!$A:I,3,FALSE))</f>
        <v>CELESTE DOLDER MORENO</v>
      </c>
      <c r="F748" s="17" t="str">
        <f>IF(ISERROR(VLOOKUP('Salidas Pacientes'!$C748,'BD Pacientes'!$A:I,4,FALSE)),"",VLOOKUP('Salidas Pacientes'!$C748,'BD Pacientes'!$A:I,4,FALSE))</f>
        <v>F</v>
      </c>
      <c r="G748" s="95">
        <f>IF(ISERROR(VLOOKUP('Salidas Pacientes'!$C748,'BD Pacientes'!$A:I,5,FALSE)),"",VLOOKUP('Salidas Pacientes'!$C748,'BD Pacientes'!$A:I,5,FALSE))</f>
        <v>0</v>
      </c>
      <c r="H748" s="95" t="str">
        <f t="shared" ca="1" si="0"/>
        <v>123 año, 7 mes</v>
      </c>
      <c r="I748" s="97" t="str">
        <f>IF(ISERROR(VLOOKUP('Salidas Pacientes'!$C748,'BD Pacientes'!$A:$I,6,FALSE)),"",VLOOKUP('Salidas Pacientes'!$C748,'BD Pacientes'!$A:$I,6,FALSE))</f>
        <v>CALLE 11 #87-109 AP 411</v>
      </c>
      <c r="J748" s="98">
        <f>IF(ISERROR(VLOOKUP('Salidas Pacientes'!$C748,'BD Pacientes'!$A:$I,7,FALSE)),"",VLOOKUP('Salidas Pacientes'!$C748,'BD Pacientes'!$A:$I,7,FALSE))</f>
        <v>0</v>
      </c>
      <c r="K748" s="99">
        <f>IF(ISERROR(VLOOKUP('Salidas Pacientes'!$C748,'BD Pacientes'!$A:$I,8,FALSE)),"",VLOOKUP('Salidas Pacientes'!$C748,'BD Pacientes'!$A:$I,8,FALSE))</f>
        <v>0</v>
      </c>
      <c r="L748" s="17">
        <f>IF(ISERROR(VLOOKUP('Salidas Pacientes'!$C748,'BD Pacientes'!$A:$I,9,FALSE)),"",VLOOKUP('Salidas Pacientes'!$C748,'BD Pacientes'!$A:$I,9,FALSE))</f>
        <v>0</v>
      </c>
      <c r="M748" s="17" t="s">
        <v>47</v>
      </c>
      <c r="N748" s="16" t="str">
        <f>IF(ISERROR(VLOOKUP('Salidas Pacientes'!$M748,Inventario!$A$2:$M$21,2,FALSE)),"",VLOOKUP('Salidas Pacientes'!$M748,Inventario!$A$2:$M$21,2,FALSE))</f>
        <v>Nimenrix</v>
      </c>
      <c r="O748" s="16" t="str">
        <f>IF(ISERROR(VLOOKUP('Salidas Pacientes'!$M748,Inventario!$A$2:$M$21,3,FALSE)),"",VLOOKUP('Salidas Pacientes'!$M748,Inventario!$A$2:$M$21,3,FALSE))</f>
        <v>Meningococo</v>
      </c>
      <c r="P748" s="100" t="str">
        <f>IF(ISERROR(VLOOKUP('Salidas Pacientes'!$M748,Inventario!$A$2:$M$21,4,FALSE)),"",VLOOKUP('Salidas Pacientes'!$M748,Inventario!$A$2:$M$21,4,FALSE))</f>
        <v>Cobo Medical</v>
      </c>
      <c r="Q748" s="100" t="str">
        <f>IF(ISERROR(VLOOKUP('Salidas Pacientes'!$M748,Inventario!$A$2:$M$21,5,FALSE)),"",VLOOKUP('Salidas Pacientes'!$M748,Inventario!$A$2:$M$21,5,FALSE))</f>
        <v>Pfizer</v>
      </c>
      <c r="R748" s="17" t="str">
        <f>IF(ISERROR(VLOOKUP('Salidas Pacientes'!$M748,Inventario!$A$2:$M$21,6,FALSE)),"",VLOOKUP('Salidas Pacientes'!$M748,Inventario!$A$2:$M$21,6,FALSE))</f>
        <v>3904</v>
      </c>
      <c r="S748" s="101" t="s">
        <v>173</v>
      </c>
      <c r="T748" s="102">
        <f>IF(ISERROR(VLOOKUP('Salidas Pacientes'!$S748,Entradas!$H$1:$I$412,2,FALSE)),"",VLOOKUP('Salidas Pacientes'!$S748,Entradas!$H$1:$I$412,2,FALSE))</f>
        <v>45077</v>
      </c>
      <c r="U748" s="98"/>
      <c r="V748" s="98">
        <v>1</v>
      </c>
      <c r="W748" s="105"/>
    </row>
    <row r="749" spans="1:23" ht="15.75" hidden="1" customHeight="1" outlineLevel="1">
      <c r="A749" s="95">
        <v>44748</v>
      </c>
      <c r="B749" s="95" t="s">
        <v>276</v>
      </c>
      <c r="C749" s="98">
        <v>1109573739</v>
      </c>
      <c r="D749" s="17" t="str">
        <f>IF(ISERROR(VLOOKUP('Salidas Pacientes'!$C749,'BD Pacientes'!$A:I,2,FALSE)),"",VLOOKUP('Salidas Pacientes'!$C749,'BD Pacientes'!$A:I,2,FALSE))</f>
        <v>RC</v>
      </c>
      <c r="E749" s="16" t="str">
        <f>IF(ISERROR(VLOOKUP('Salidas Pacientes'!$C749,'BD Pacientes'!$A:I,3,FALSE)),"",VLOOKUP('Salidas Pacientes'!$C749,'BD Pacientes'!$A:I,3,FALSE))</f>
        <v>LUIS MANUEL ESPINOSA GALINDO</v>
      </c>
      <c r="F749" s="17" t="str">
        <f>IF(ISERROR(VLOOKUP('Salidas Pacientes'!$C749,'BD Pacientes'!$A:I,4,FALSE)),"",VLOOKUP('Salidas Pacientes'!$C749,'BD Pacientes'!$A:I,4,FALSE))</f>
        <v>M</v>
      </c>
      <c r="G749" s="95">
        <f>IF(ISERROR(VLOOKUP('Salidas Pacientes'!$C749,'BD Pacientes'!$A:I,5,FALSE)),"",VLOOKUP('Salidas Pacientes'!$C749,'BD Pacientes'!$A:I,5,FALSE))</f>
        <v>44596</v>
      </c>
      <c r="H749" s="95" t="str">
        <f t="shared" ca="1" si="0"/>
        <v>1 año, 6 mes</v>
      </c>
      <c r="I749" s="97" t="str">
        <f>IF(ISERROR(VLOOKUP('Salidas Pacientes'!$C749,'BD Pacientes'!$A:$I,6,FALSE)),"",VLOOKUP('Salidas Pacientes'!$C749,'BD Pacientes'!$A:$I,6,FALSE))</f>
        <v>CALLE 3 # 71-05</v>
      </c>
      <c r="J749" s="98">
        <f>IF(ISERROR(VLOOKUP('Salidas Pacientes'!$C749,'BD Pacientes'!$A:$I,7,FALSE)),"",VLOOKUP('Salidas Pacientes'!$C749,'BD Pacientes'!$A:$I,7,FALSE))</f>
        <v>1144028853</v>
      </c>
      <c r="K749" s="99" t="str">
        <f>IF(ISERROR(VLOOKUP('Salidas Pacientes'!$C749,'BD Pacientes'!$A:$I,8,FALSE)),"",VLOOKUP('Salidas Pacientes'!$C749,'BD Pacientes'!$A:$I,8,FALSE))</f>
        <v>VANESSA GALINDO</v>
      </c>
      <c r="L749" s="17">
        <f>IF(ISERROR(VLOOKUP('Salidas Pacientes'!$C749,'BD Pacientes'!$A:$I,9,FALSE)),"",VLOOKUP('Salidas Pacientes'!$C749,'BD Pacientes'!$A:$I,9,FALSE))</f>
        <v>3176525687</v>
      </c>
      <c r="M749" s="17" t="s">
        <v>47</v>
      </c>
      <c r="N749" s="16" t="str">
        <f>IF(ISERROR(VLOOKUP('Salidas Pacientes'!$M749,Inventario!$A$2:$M$21,2,FALSE)),"",VLOOKUP('Salidas Pacientes'!$M749,Inventario!$A$2:$M$21,2,FALSE))</f>
        <v>Nimenrix</v>
      </c>
      <c r="O749" s="16" t="str">
        <f>IF(ISERROR(VLOOKUP('Salidas Pacientes'!$M749,Inventario!$A$2:$M$21,3,FALSE)),"",VLOOKUP('Salidas Pacientes'!$M749,Inventario!$A$2:$M$21,3,FALSE))</f>
        <v>Meningococo</v>
      </c>
      <c r="P749" s="100" t="str">
        <f>IF(ISERROR(VLOOKUP('Salidas Pacientes'!$M749,Inventario!$A$2:$M$21,4,FALSE)),"",VLOOKUP('Salidas Pacientes'!$M749,Inventario!$A$2:$M$21,4,FALSE))</f>
        <v>Cobo Medical</v>
      </c>
      <c r="Q749" s="100" t="str">
        <f>IF(ISERROR(VLOOKUP('Salidas Pacientes'!$M749,Inventario!$A$2:$M$21,5,FALSE)),"",VLOOKUP('Salidas Pacientes'!$M749,Inventario!$A$2:$M$21,5,FALSE))</f>
        <v>Pfizer</v>
      </c>
      <c r="R749" s="17" t="str">
        <f>IF(ISERROR(VLOOKUP('Salidas Pacientes'!$M749,Inventario!$A$2:$M$21,6,FALSE)),"",VLOOKUP('Salidas Pacientes'!$M749,Inventario!$A$2:$M$21,6,FALSE))</f>
        <v>3904</v>
      </c>
      <c r="S749" s="101" t="s">
        <v>173</v>
      </c>
      <c r="T749" s="102">
        <f>IF(ISERROR(VLOOKUP('Salidas Pacientes'!$S749,Entradas!$H$1:$I$412,2,FALSE)),"",VLOOKUP('Salidas Pacientes'!$S749,Entradas!$H$1:$I$412,2,FALSE))</f>
        <v>45077</v>
      </c>
      <c r="U749" s="98"/>
      <c r="V749" s="98">
        <v>1</v>
      </c>
      <c r="W749" s="105"/>
    </row>
    <row r="750" spans="1:23" ht="15.75" hidden="1" customHeight="1" outlineLevel="1">
      <c r="A750" s="95">
        <v>44748</v>
      </c>
      <c r="B750" s="95" t="s">
        <v>276</v>
      </c>
      <c r="C750" s="98">
        <v>1109574514</v>
      </c>
      <c r="D750" s="17" t="str">
        <f>IF(ISERROR(VLOOKUP('Salidas Pacientes'!$C750,'BD Pacientes'!$A:I,2,FALSE)),"",VLOOKUP('Salidas Pacientes'!$C750,'BD Pacientes'!$A:I,2,FALSE))</f>
        <v>RC</v>
      </c>
      <c r="E750" s="16" t="str">
        <f>IF(ISERROR(VLOOKUP('Salidas Pacientes'!$C750,'BD Pacientes'!$A:I,3,FALSE)),"",VLOOKUP('Salidas Pacientes'!$C750,'BD Pacientes'!$A:I,3,FALSE))</f>
        <v>LIAM CASTRILLON ZUÑIGA</v>
      </c>
      <c r="F750" s="17" t="str">
        <f>IF(ISERROR(VLOOKUP('Salidas Pacientes'!$C750,'BD Pacientes'!$A:I,4,FALSE)),"",VLOOKUP('Salidas Pacientes'!$C750,'BD Pacientes'!$A:I,4,FALSE))</f>
        <v>M</v>
      </c>
      <c r="G750" s="95">
        <f>IF(ISERROR(VLOOKUP('Salidas Pacientes'!$C750,'BD Pacientes'!$A:I,5,FALSE)),"",VLOOKUP('Salidas Pacientes'!$C750,'BD Pacientes'!$A:I,5,FALSE))</f>
        <v>44684</v>
      </c>
      <c r="H750" s="95" t="str">
        <f t="shared" ca="1" si="0"/>
        <v>1 año, 3 mes</v>
      </c>
      <c r="I750" s="97" t="str">
        <f>IF(ISERROR(VLOOKUP('Salidas Pacientes'!$C750,'BD Pacientes'!$A:$I,6,FALSE)),"",VLOOKUP('Salidas Pacientes'!$C750,'BD Pacientes'!$A:$I,6,FALSE))</f>
        <v>CALLE 28 # 96-34</v>
      </c>
      <c r="J750" s="98">
        <f>IF(ISERROR(VLOOKUP('Salidas Pacientes'!$C750,'BD Pacientes'!$A:$I,7,FALSE)),"",VLOOKUP('Salidas Pacientes'!$C750,'BD Pacientes'!$A:$I,7,FALSE))</f>
        <v>1144043840</v>
      </c>
      <c r="K750" s="99" t="str">
        <f>IF(ISERROR(VLOOKUP('Salidas Pacientes'!$C750,'BD Pacientes'!$A:$I,8,FALSE)),"",VLOOKUP('Salidas Pacientes'!$C750,'BD Pacientes'!$A:$I,8,FALSE))</f>
        <v>LIZETH ZUÑIGA</v>
      </c>
      <c r="L750" s="17">
        <f>IF(ISERROR(VLOOKUP('Salidas Pacientes'!$C750,'BD Pacientes'!$A:$I,9,FALSE)),"",VLOOKUP('Salidas Pacientes'!$C750,'BD Pacientes'!$A:$I,9,FALSE))</f>
        <v>3104922815</v>
      </c>
      <c r="M750" s="17" t="s">
        <v>77</v>
      </c>
      <c r="N750" s="16" t="str">
        <f>IF(ISERROR(VLOOKUP('Salidas Pacientes'!$M750,Inventario!$A$2:$M$21,2,FALSE)),"",VLOOKUP('Salidas Pacientes'!$M750,Inventario!$A$2:$M$21,2,FALSE))</f>
        <v>Hexaxim</v>
      </c>
      <c r="O750" s="16" t="str">
        <f>IF(ISERROR(VLOOKUP('Salidas Pacientes'!$M750,Inventario!$A$2:$M$21,3,FALSE)),"",VLOOKUP('Salidas Pacientes'!$M750,Inventario!$A$2:$M$21,3,FALSE))</f>
        <v>DPAT + VPI + HIB + HB</v>
      </c>
      <c r="P750" s="100" t="str">
        <f>IF(ISERROR(VLOOKUP('Salidas Pacientes'!$M750,Inventario!$A$2:$M$21,4,FALSE)),"",VLOOKUP('Salidas Pacientes'!$M750,Inventario!$A$2:$M$21,4,FALSE))</f>
        <v>IPS FARALLONES</v>
      </c>
      <c r="Q750" s="100" t="str">
        <f>IF(ISERROR(VLOOKUP('Salidas Pacientes'!$M750,Inventario!$A$2:$M$21,5,FALSE)),"",VLOOKUP('Salidas Pacientes'!$M750,Inventario!$A$2:$M$21,5,FALSE))</f>
        <v>Sanofi</v>
      </c>
      <c r="R750" s="17" t="str">
        <f>IF(ISERROR(VLOOKUP('Salidas Pacientes'!$M750,Inventario!$A$2:$M$21,6,FALSE)),"",VLOOKUP('Salidas Pacientes'!$M750,Inventario!$A$2:$M$21,6,FALSE))</f>
        <v>3800</v>
      </c>
      <c r="S750" s="101" t="s">
        <v>198</v>
      </c>
      <c r="T750" s="102">
        <f>IF(ISERROR(VLOOKUP('Salidas Pacientes'!$S750,Entradas!$H$1:$I$412,2,FALSE)),"",VLOOKUP('Salidas Pacientes'!$S750,Entradas!$H$1:$I$412,2,FALSE))</f>
        <v>45130</v>
      </c>
      <c r="U750" s="98"/>
      <c r="V750" s="98">
        <v>1</v>
      </c>
      <c r="W750" s="105"/>
    </row>
    <row r="751" spans="1:23" ht="15.75" hidden="1" customHeight="1" outlineLevel="1">
      <c r="A751" s="95">
        <v>44748</v>
      </c>
      <c r="B751" s="95" t="s">
        <v>276</v>
      </c>
      <c r="C751" s="98">
        <v>1109574514</v>
      </c>
      <c r="D751" s="17" t="str">
        <f>IF(ISERROR(VLOOKUP('Salidas Pacientes'!$C751,'BD Pacientes'!$A:I,2,FALSE)),"",VLOOKUP('Salidas Pacientes'!$C751,'BD Pacientes'!$A:I,2,FALSE))</f>
        <v>RC</v>
      </c>
      <c r="E751" s="16" t="str">
        <f>IF(ISERROR(VLOOKUP('Salidas Pacientes'!$C751,'BD Pacientes'!$A:I,3,FALSE)),"",VLOOKUP('Salidas Pacientes'!$C751,'BD Pacientes'!$A:I,3,FALSE))</f>
        <v>LIAM CASTRILLON ZUÑIGA</v>
      </c>
      <c r="F751" s="17" t="str">
        <f>IF(ISERROR(VLOOKUP('Salidas Pacientes'!$C751,'BD Pacientes'!$A:I,4,FALSE)),"",VLOOKUP('Salidas Pacientes'!$C751,'BD Pacientes'!$A:I,4,FALSE))</f>
        <v>M</v>
      </c>
      <c r="G751" s="95">
        <f>IF(ISERROR(VLOOKUP('Salidas Pacientes'!$C751,'BD Pacientes'!$A:I,5,FALSE)),"",VLOOKUP('Salidas Pacientes'!$C751,'BD Pacientes'!$A:I,5,FALSE))</f>
        <v>44684</v>
      </c>
      <c r="H751" s="95" t="str">
        <f t="shared" ca="1" si="0"/>
        <v>1 año, 3 mes</v>
      </c>
      <c r="I751" s="97" t="str">
        <f>IF(ISERROR(VLOOKUP('Salidas Pacientes'!$C751,'BD Pacientes'!$A:$I,6,FALSE)),"",VLOOKUP('Salidas Pacientes'!$C751,'BD Pacientes'!$A:$I,6,FALSE))</f>
        <v>CALLE 28 # 96-34</v>
      </c>
      <c r="J751" s="98">
        <f>IF(ISERROR(VLOOKUP('Salidas Pacientes'!$C751,'BD Pacientes'!$A:$I,7,FALSE)),"",VLOOKUP('Salidas Pacientes'!$C751,'BD Pacientes'!$A:$I,7,FALSE))</f>
        <v>1144043840</v>
      </c>
      <c r="K751" s="99" t="str">
        <f>IF(ISERROR(VLOOKUP('Salidas Pacientes'!$C751,'BD Pacientes'!$A:$I,8,FALSE)),"",VLOOKUP('Salidas Pacientes'!$C751,'BD Pacientes'!$A:$I,8,FALSE))</f>
        <v>LIZETH ZUÑIGA</v>
      </c>
      <c r="L751" s="17">
        <f>IF(ISERROR(VLOOKUP('Salidas Pacientes'!$C751,'BD Pacientes'!$A:$I,9,FALSE)),"",VLOOKUP('Salidas Pacientes'!$C751,'BD Pacientes'!$A:$I,9,FALSE))</f>
        <v>3104922815</v>
      </c>
      <c r="M751" s="17" t="s">
        <v>54</v>
      </c>
      <c r="N751" s="16" t="str">
        <f>IF(ISERROR(VLOOKUP('Salidas Pacientes'!$M751,Inventario!$A$2:$M$21,2,FALSE)),"",VLOOKUP('Salidas Pacientes'!$M751,Inventario!$A$2:$M$21,2,FALSE))</f>
        <v>Prevenar</v>
      </c>
      <c r="O751" s="16" t="str">
        <f>IF(ISERROR(VLOOKUP('Salidas Pacientes'!$M751,Inventario!$A$2:$M$21,3,FALSE)),"",VLOOKUP('Salidas Pacientes'!$M751,Inventario!$A$2:$M$21,3,FALSE))</f>
        <v>Neumococo 13V</v>
      </c>
      <c r="P751" s="100" t="str">
        <f>IF(ISERROR(VLOOKUP('Salidas Pacientes'!$M751,Inventario!$A$2:$M$21,4,FALSE)),"",VLOOKUP('Salidas Pacientes'!$M751,Inventario!$A$2:$M$21,4,FALSE))</f>
        <v>Cobo Medical</v>
      </c>
      <c r="Q751" s="100" t="str">
        <f>IF(ISERROR(VLOOKUP('Salidas Pacientes'!$M751,Inventario!$A$2:$M$21,5,FALSE)),"",VLOOKUP('Salidas Pacientes'!$M751,Inventario!$A$2:$M$21,5,FALSE))</f>
        <v>Pfizer</v>
      </c>
      <c r="R751" s="17" t="str">
        <f>IF(ISERROR(VLOOKUP('Salidas Pacientes'!$M751,Inventario!$A$2:$M$21,6,FALSE)),"",VLOOKUP('Salidas Pacientes'!$M751,Inventario!$A$2:$M$21,6,FALSE))</f>
        <v>2156</v>
      </c>
      <c r="S751" s="101" t="s">
        <v>192</v>
      </c>
      <c r="T751" s="102">
        <f>IF(ISERROR(VLOOKUP('Salidas Pacientes'!$S751,Entradas!$H$1:$I$412,2,FALSE)),"",VLOOKUP('Salidas Pacientes'!$S751,Entradas!$H$1:$I$412,2,FALSE))</f>
        <v>45199</v>
      </c>
      <c r="U751" s="98"/>
      <c r="V751" s="98">
        <v>1</v>
      </c>
      <c r="W751" s="105"/>
    </row>
    <row r="752" spans="1:23" ht="15.75" hidden="1" customHeight="1" outlineLevel="1">
      <c r="A752" s="95">
        <v>44748</v>
      </c>
      <c r="B752" s="95" t="s">
        <v>276</v>
      </c>
      <c r="C752" s="98">
        <v>1109574514</v>
      </c>
      <c r="D752" s="17" t="str">
        <f>IF(ISERROR(VLOOKUP('Salidas Pacientes'!$C752,'BD Pacientes'!$A:I,2,FALSE)),"",VLOOKUP('Salidas Pacientes'!$C752,'BD Pacientes'!$A:I,2,FALSE))</f>
        <v>RC</v>
      </c>
      <c r="E752" s="16" t="str">
        <f>IF(ISERROR(VLOOKUP('Salidas Pacientes'!$C752,'BD Pacientes'!$A:I,3,FALSE)),"",VLOOKUP('Salidas Pacientes'!$C752,'BD Pacientes'!$A:I,3,FALSE))</f>
        <v>LIAM CASTRILLON ZUÑIGA</v>
      </c>
      <c r="F752" s="17" t="str">
        <f>IF(ISERROR(VLOOKUP('Salidas Pacientes'!$C752,'BD Pacientes'!$A:I,4,FALSE)),"",VLOOKUP('Salidas Pacientes'!$C752,'BD Pacientes'!$A:I,4,FALSE))</f>
        <v>M</v>
      </c>
      <c r="G752" s="95">
        <f>IF(ISERROR(VLOOKUP('Salidas Pacientes'!$C752,'BD Pacientes'!$A:I,5,FALSE)),"",VLOOKUP('Salidas Pacientes'!$C752,'BD Pacientes'!$A:I,5,FALSE))</f>
        <v>44684</v>
      </c>
      <c r="H752" s="95" t="str">
        <f t="shared" ca="1" si="0"/>
        <v>1 año, 3 mes</v>
      </c>
      <c r="I752" s="97" t="str">
        <f>IF(ISERROR(VLOOKUP('Salidas Pacientes'!$C752,'BD Pacientes'!$A:$I,6,FALSE)),"",VLOOKUP('Salidas Pacientes'!$C752,'BD Pacientes'!$A:$I,6,FALSE))</f>
        <v>CALLE 28 # 96-34</v>
      </c>
      <c r="J752" s="98">
        <f>IF(ISERROR(VLOOKUP('Salidas Pacientes'!$C752,'BD Pacientes'!$A:$I,7,FALSE)),"",VLOOKUP('Salidas Pacientes'!$C752,'BD Pacientes'!$A:$I,7,FALSE))</f>
        <v>1144043840</v>
      </c>
      <c r="K752" s="99" t="str">
        <f>IF(ISERROR(VLOOKUP('Salidas Pacientes'!$C752,'BD Pacientes'!$A:$I,8,FALSE)),"",VLOOKUP('Salidas Pacientes'!$C752,'BD Pacientes'!$A:$I,8,FALSE))</f>
        <v>LIZETH ZUÑIGA</v>
      </c>
      <c r="L752" s="17">
        <f>IF(ISERROR(VLOOKUP('Salidas Pacientes'!$C752,'BD Pacientes'!$A:$I,9,FALSE)),"",VLOOKUP('Salidas Pacientes'!$C752,'BD Pacientes'!$A:$I,9,FALSE))</f>
        <v>3104922815</v>
      </c>
      <c r="M752" s="17" t="s">
        <v>96</v>
      </c>
      <c r="N752" s="16" t="str">
        <f>IF(ISERROR(VLOOKUP('Salidas Pacientes'!$M752,Inventario!$A$2:$M$21,2,FALSE)),"",VLOOKUP('Salidas Pacientes'!$M752,Inventario!$A$2:$M$21,2,FALSE))</f>
        <v>Rotateq</v>
      </c>
      <c r="O752" s="16" t="str">
        <f>IF(ISERROR(VLOOKUP('Salidas Pacientes'!$M752,Inventario!$A$2:$M$21,3,FALSE)),"",VLOOKUP('Salidas Pacientes'!$M752,Inventario!$A$2:$M$21,3,FALSE))</f>
        <v>Rotavirus Vivo Atenuado</v>
      </c>
      <c r="P752" s="100" t="str">
        <f>IF(ISERROR(VLOOKUP('Salidas Pacientes'!$M752,Inventario!$A$2:$M$21,4,FALSE)),"",VLOOKUP('Salidas Pacientes'!$M752,Inventario!$A$2:$M$21,4,FALSE))</f>
        <v>IPS FARALLONES</v>
      </c>
      <c r="Q752" s="100" t="str">
        <f>IF(ISERROR(VLOOKUP('Salidas Pacientes'!$M752,Inventario!$A$2:$M$21,5,FALSE)),"",VLOOKUP('Salidas Pacientes'!$M752,Inventario!$A$2:$M$21,5,FALSE))</f>
        <v>Merck</v>
      </c>
      <c r="R752" s="17" t="str">
        <f>IF(ISERROR(VLOOKUP('Salidas Pacientes'!$M752,Inventario!$A$2:$M$21,6,FALSE)),"",VLOOKUP('Salidas Pacientes'!$M752,Inventario!$A$2:$M$21,6,FALSE))</f>
        <v>1800</v>
      </c>
      <c r="S752" s="101" t="s">
        <v>194</v>
      </c>
      <c r="T752" s="102">
        <f>IF(ISERROR(VLOOKUP('Salidas Pacientes'!$S752,Entradas!$H$1:$I$412,2,FALSE)),"",VLOOKUP('Salidas Pacientes'!$S752,Entradas!$H$1:$I$412,2,FALSE))</f>
        <v>45060</v>
      </c>
      <c r="U752" s="98"/>
      <c r="V752" s="98">
        <v>1</v>
      </c>
      <c r="W752" s="105"/>
    </row>
    <row r="753" spans="1:23" ht="15.75" hidden="1" customHeight="1" outlineLevel="1">
      <c r="A753" s="95">
        <v>44748</v>
      </c>
      <c r="B753" s="95" t="s">
        <v>276</v>
      </c>
      <c r="C753" s="98">
        <v>1109573943</v>
      </c>
      <c r="D753" s="17" t="str">
        <f>IF(ISERROR(VLOOKUP('Salidas Pacientes'!$C753,'BD Pacientes'!$A:I,2,FALSE)),"",VLOOKUP('Salidas Pacientes'!$C753,'BD Pacientes'!$A:I,2,FALSE))</f>
        <v>RC</v>
      </c>
      <c r="E753" s="16" t="str">
        <f>IF(ISERROR(VLOOKUP('Salidas Pacientes'!$C753,'BD Pacientes'!$A:I,3,FALSE)),"",VLOOKUP('Salidas Pacientes'!$C753,'BD Pacientes'!$A:I,3,FALSE))</f>
        <v>ANTONELLA HERRERA MOSQUERA</v>
      </c>
      <c r="F753" s="17" t="str">
        <f>IF(ISERROR(VLOOKUP('Salidas Pacientes'!$C753,'BD Pacientes'!$A:I,4,FALSE)),"",VLOOKUP('Salidas Pacientes'!$C753,'BD Pacientes'!$A:I,4,FALSE))</f>
        <v>F</v>
      </c>
      <c r="G753" s="95">
        <f>IF(ISERROR(VLOOKUP('Salidas Pacientes'!$C753,'BD Pacientes'!$A:I,5,FALSE)),"",VLOOKUP('Salidas Pacientes'!$C753,'BD Pacientes'!$A:I,5,FALSE))</f>
        <v>44622</v>
      </c>
      <c r="H753" s="95" t="str">
        <f t="shared" ca="1" si="0"/>
        <v>1 año, 5 mes</v>
      </c>
      <c r="I753" s="97" t="str">
        <f>IF(ISERROR(VLOOKUP('Salidas Pacientes'!$C753,'BD Pacientes'!$A:$I,6,FALSE)),"",VLOOKUP('Salidas Pacientes'!$C753,'BD Pacientes'!$A:$I,6,FALSE))</f>
        <v>CRA 98C # 53-112 APTO 504D</v>
      </c>
      <c r="J753" s="98">
        <f>IF(ISERROR(VLOOKUP('Salidas Pacientes'!$C753,'BD Pacientes'!$A:$I,7,FALSE)),"",VLOOKUP('Salidas Pacientes'!$C753,'BD Pacientes'!$A:$I,7,FALSE))</f>
        <v>1130591559</v>
      </c>
      <c r="K753" s="99" t="str">
        <f>IF(ISERROR(VLOOKUP('Salidas Pacientes'!$C753,'BD Pacientes'!$A:$I,8,FALSE)),"",VLOOKUP('Salidas Pacientes'!$C753,'BD Pacientes'!$A:$I,8,FALSE))</f>
        <v>VANESA MOSQUERA</v>
      </c>
      <c r="L753" s="17">
        <f>IF(ISERROR(VLOOKUP('Salidas Pacientes'!$C753,'BD Pacientes'!$A:$I,9,FALSE)),"",VLOOKUP('Salidas Pacientes'!$C753,'BD Pacientes'!$A:$I,9,FALSE))</f>
        <v>3168329542</v>
      </c>
      <c r="M753" s="17" t="s">
        <v>77</v>
      </c>
      <c r="N753" s="16" t="str">
        <f>IF(ISERROR(VLOOKUP('Salidas Pacientes'!$M753,Inventario!$A$2:$M$21,2,FALSE)),"",VLOOKUP('Salidas Pacientes'!$M753,Inventario!$A$2:$M$21,2,FALSE))</f>
        <v>Hexaxim</v>
      </c>
      <c r="O753" s="16" t="str">
        <f>IF(ISERROR(VLOOKUP('Salidas Pacientes'!$M753,Inventario!$A$2:$M$21,3,FALSE)),"",VLOOKUP('Salidas Pacientes'!$M753,Inventario!$A$2:$M$21,3,FALSE))</f>
        <v>DPAT + VPI + HIB + HB</v>
      </c>
      <c r="P753" s="100" t="str">
        <f>IF(ISERROR(VLOOKUP('Salidas Pacientes'!$M753,Inventario!$A$2:$M$21,4,FALSE)),"",VLOOKUP('Salidas Pacientes'!$M753,Inventario!$A$2:$M$21,4,FALSE))</f>
        <v>IPS FARALLONES</v>
      </c>
      <c r="Q753" s="100" t="str">
        <f>IF(ISERROR(VLOOKUP('Salidas Pacientes'!$M753,Inventario!$A$2:$M$21,5,FALSE)),"",VLOOKUP('Salidas Pacientes'!$M753,Inventario!$A$2:$M$21,5,FALSE))</f>
        <v>Sanofi</v>
      </c>
      <c r="R753" s="17" t="str">
        <f>IF(ISERROR(VLOOKUP('Salidas Pacientes'!$M753,Inventario!$A$2:$M$21,6,FALSE)),"",VLOOKUP('Salidas Pacientes'!$M753,Inventario!$A$2:$M$21,6,FALSE))</f>
        <v>3800</v>
      </c>
      <c r="S753" s="101" t="s">
        <v>198</v>
      </c>
      <c r="T753" s="102">
        <f>IF(ISERROR(VLOOKUP('Salidas Pacientes'!$S753,Entradas!$H$1:$I$412,2,FALSE)),"",VLOOKUP('Salidas Pacientes'!$S753,Entradas!$H$1:$I$412,2,FALSE))</f>
        <v>45130</v>
      </c>
      <c r="U753" s="98"/>
      <c r="V753" s="98">
        <v>1</v>
      </c>
      <c r="W753" s="105"/>
    </row>
    <row r="754" spans="1:23" ht="15.75" hidden="1" customHeight="1" outlineLevel="1">
      <c r="A754" s="95">
        <v>44748</v>
      </c>
      <c r="B754" s="95" t="s">
        <v>276</v>
      </c>
      <c r="C754" s="98">
        <v>1109573943</v>
      </c>
      <c r="D754" s="17" t="str">
        <f>IF(ISERROR(VLOOKUP('Salidas Pacientes'!$C754,'BD Pacientes'!$A:I,2,FALSE)),"",VLOOKUP('Salidas Pacientes'!$C754,'BD Pacientes'!$A:I,2,FALSE))</f>
        <v>RC</v>
      </c>
      <c r="E754" s="16" t="str">
        <f>IF(ISERROR(VLOOKUP('Salidas Pacientes'!$C754,'BD Pacientes'!$A:I,3,FALSE)),"",VLOOKUP('Salidas Pacientes'!$C754,'BD Pacientes'!$A:I,3,FALSE))</f>
        <v>ANTONELLA HERRERA MOSQUERA</v>
      </c>
      <c r="F754" s="17" t="str">
        <f>IF(ISERROR(VLOOKUP('Salidas Pacientes'!$C754,'BD Pacientes'!$A:I,4,FALSE)),"",VLOOKUP('Salidas Pacientes'!$C754,'BD Pacientes'!$A:I,4,FALSE))</f>
        <v>F</v>
      </c>
      <c r="G754" s="95">
        <f>IF(ISERROR(VLOOKUP('Salidas Pacientes'!$C754,'BD Pacientes'!$A:I,5,FALSE)),"",VLOOKUP('Salidas Pacientes'!$C754,'BD Pacientes'!$A:I,5,FALSE))</f>
        <v>44622</v>
      </c>
      <c r="H754" s="95" t="str">
        <f t="shared" ca="1" si="0"/>
        <v>1 año, 5 mes</v>
      </c>
      <c r="I754" s="97" t="str">
        <f>IF(ISERROR(VLOOKUP('Salidas Pacientes'!$C754,'BD Pacientes'!$A:$I,6,FALSE)),"",VLOOKUP('Salidas Pacientes'!$C754,'BD Pacientes'!$A:$I,6,FALSE))</f>
        <v>CRA 98C # 53-112 APTO 504D</v>
      </c>
      <c r="J754" s="98">
        <f>IF(ISERROR(VLOOKUP('Salidas Pacientes'!$C754,'BD Pacientes'!$A:$I,7,FALSE)),"",VLOOKUP('Salidas Pacientes'!$C754,'BD Pacientes'!$A:$I,7,FALSE))</f>
        <v>1130591559</v>
      </c>
      <c r="K754" s="99" t="str">
        <f>IF(ISERROR(VLOOKUP('Salidas Pacientes'!$C754,'BD Pacientes'!$A:$I,8,FALSE)),"",VLOOKUP('Salidas Pacientes'!$C754,'BD Pacientes'!$A:$I,8,FALSE))</f>
        <v>VANESA MOSQUERA</v>
      </c>
      <c r="L754" s="17">
        <f>IF(ISERROR(VLOOKUP('Salidas Pacientes'!$C754,'BD Pacientes'!$A:$I,9,FALSE)),"",VLOOKUP('Salidas Pacientes'!$C754,'BD Pacientes'!$A:$I,9,FALSE))</f>
        <v>3168329542</v>
      </c>
      <c r="M754" s="17" t="s">
        <v>54</v>
      </c>
      <c r="N754" s="16" t="str">
        <f>IF(ISERROR(VLOOKUP('Salidas Pacientes'!$M754,Inventario!$A$2:$M$21,2,FALSE)),"",VLOOKUP('Salidas Pacientes'!$M754,Inventario!$A$2:$M$21,2,FALSE))</f>
        <v>Prevenar</v>
      </c>
      <c r="O754" s="16" t="str">
        <f>IF(ISERROR(VLOOKUP('Salidas Pacientes'!$M754,Inventario!$A$2:$M$21,3,FALSE)),"",VLOOKUP('Salidas Pacientes'!$M754,Inventario!$A$2:$M$21,3,FALSE))</f>
        <v>Neumococo 13V</v>
      </c>
      <c r="P754" s="100" t="str">
        <f>IF(ISERROR(VLOOKUP('Salidas Pacientes'!$M754,Inventario!$A$2:$M$21,4,FALSE)),"",VLOOKUP('Salidas Pacientes'!$M754,Inventario!$A$2:$M$21,4,FALSE))</f>
        <v>Cobo Medical</v>
      </c>
      <c r="Q754" s="100" t="str">
        <f>IF(ISERROR(VLOOKUP('Salidas Pacientes'!$M754,Inventario!$A$2:$M$21,5,FALSE)),"",VLOOKUP('Salidas Pacientes'!$M754,Inventario!$A$2:$M$21,5,FALSE))</f>
        <v>Pfizer</v>
      </c>
      <c r="R754" s="17" t="str">
        <f>IF(ISERROR(VLOOKUP('Salidas Pacientes'!$M754,Inventario!$A$2:$M$21,6,FALSE)),"",VLOOKUP('Salidas Pacientes'!$M754,Inventario!$A$2:$M$21,6,FALSE))</f>
        <v>2156</v>
      </c>
      <c r="S754" s="101" t="s">
        <v>192</v>
      </c>
      <c r="T754" s="102">
        <f>IF(ISERROR(VLOOKUP('Salidas Pacientes'!$S754,Entradas!$H$1:$I$412,2,FALSE)),"",VLOOKUP('Salidas Pacientes'!$S754,Entradas!$H$1:$I$412,2,FALSE))</f>
        <v>45199</v>
      </c>
      <c r="U754" s="98"/>
      <c r="V754" s="98">
        <v>1</v>
      </c>
      <c r="W754" s="105"/>
    </row>
    <row r="755" spans="1:23" ht="15.75" hidden="1" customHeight="1" outlineLevel="1">
      <c r="A755" s="95">
        <v>44748</v>
      </c>
      <c r="B755" s="95" t="s">
        <v>276</v>
      </c>
      <c r="C755" s="98">
        <v>1109573943</v>
      </c>
      <c r="D755" s="17" t="str">
        <f>IF(ISERROR(VLOOKUP('Salidas Pacientes'!$C755,'BD Pacientes'!$A:I,2,FALSE)),"",VLOOKUP('Salidas Pacientes'!$C755,'BD Pacientes'!$A:I,2,FALSE))</f>
        <v>RC</v>
      </c>
      <c r="E755" s="16" t="str">
        <f>IF(ISERROR(VLOOKUP('Salidas Pacientes'!$C755,'BD Pacientes'!$A:I,3,FALSE)),"",VLOOKUP('Salidas Pacientes'!$C755,'BD Pacientes'!$A:I,3,FALSE))</f>
        <v>ANTONELLA HERRERA MOSQUERA</v>
      </c>
      <c r="F755" s="17" t="str">
        <f>IF(ISERROR(VLOOKUP('Salidas Pacientes'!$C755,'BD Pacientes'!$A:I,4,FALSE)),"",VLOOKUP('Salidas Pacientes'!$C755,'BD Pacientes'!$A:I,4,FALSE))</f>
        <v>F</v>
      </c>
      <c r="G755" s="95">
        <f>IF(ISERROR(VLOOKUP('Salidas Pacientes'!$C755,'BD Pacientes'!$A:I,5,FALSE)),"",VLOOKUP('Salidas Pacientes'!$C755,'BD Pacientes'!$A:I,5,FALSE))</f>
        <v>44622</v>
      </c>
      <c r="H755" s="95" t="str">
        <f t="shared" ca="1" si="0"/>
        <v>1 año, 5 mes</v>
      </c>
      <c r="I755" s="97" t="str">
        <f>IF(ISERROR(VLOOKUP('Salidas Pacientes'!$C755,'BD Pacientes'!$A:$I,6,FALSE)),"",VLOOKUP('Salidas Pacientes'!$C755,'BD Pacientes'!$A:$I,6,FALSE))</f>
        <v>CRA 98C # 53-112 APTO 504D</v>
      </c>
      <c r="J755" s="98">
        <f>IF(ISERROR(VLOOKUP('Salidas Pacientes'!$C755,'BD Pacientes'!$A:$I,7,FALSE)),"",VLOOKUP('Salidas Pacientes'!$C755,'BD Pacientes'!$A:$I,7,FALSE))</f>
        <v>1130591559</v>
      </c>
      <c r="K755" s="99" t="str">
        <f>IF(ISERROR(VLOOKUP('Salidas Pacientes'!$C755,'BD Pacientes'!$A:$I,8,FALSE)),"",VLOOKUP('Salidas Pacientes'!$C755,'BD Pacientes'!$A:$I,8,FALSE))</f>
        <v>VANESA MOSQUERA</v>
      </c>
      <c r="L755" s="17">
        <f>IF(ISERROR(VLOOKUP('Salidas Pacientes'!$C755,'BD Pacientes'!$A:$I,9,FALSE)),"",VLOOKUP('Salidas Pacientes'!$C755,'BD Pacientes'!$A:$I,9,FALSE))</f>
        <v>3168329542</v>
      </c>
      <c r="M755" s="17" t="s">
        <v>96</v>
      </c>
      <c r="N755" s="16" t="str">
        <f>IF(ISERROR(VLOOKUP('Salidas Pacientes'!$M755,Inventario!$A$2:$M$21,2,FALSE)),"",VLOOKUP('Salidas Pacientes'!$M755,Inventario!$A$2:$M$21,2,FALSE))</f>
        <v>Rotateq</v>
      </c>
      <c r="O755" s="16" t="str">
        <f>IF(ISERROR(VLOOKUP('Salidas Pacientes'!$M755,Inventario!$A$2:$M$21,3,FALSE)),"",VLOOKUP('Salidas Pacientes'!$M755,Inventario!$A$2:$M$21,3,FALSE))</f>
        <v>Rotavirus Vivo Atenuado</v>
      </c>
      <c r="P755" s="100" t="str">
        <f>IF(ISERROR(VLOOKUP('Salidas Pacientes'!$M755,Inventario!$A$2:$M$21,4,FALSE)),"",VLOOKUP('Salidas Pacientes'!$M755,Inventario!$A$2:$M$21,4,FALSE))</f>
        <v>IPS FARALLONES</v>
      </c>
      <c r="Q755" s="100" t="str">
        <f>IF(ISERROR(VLOOKUP('Salidas Pacientes'!$M755,Inventario!$A$2:$M$21,5,FALSE)),"",VLOOKUP('Salidas Pacientes'!$M755,Inventario!$A$2:$M$21,5,FALSE))</f>
        <v>Merck</v>
      </c>
      <c r="R755" s="17" t="str">
        <f>IF(ISERROR(VLOOKUP('Salidas Pacientes'!$M755,Inventario!$A$2:$M$21,6,FALSE)),"",VLOOKUP('Salidas Pacientes'!$M755,Inventario!$A$2:$M$21,6,FALSE))</f>
        <v>1800</v>
      </c>
      <c r="S755" s="101" t="s">
        <v>194</v>
      </c>
      <c r="T755" s="102">
        <f>IF(ISERROR(VLOOKUP('Salidas Pacientes'!$S755,Entradas!$H$1:$I$412,2,FALSE)),"",VLOOKUP('Salidas Pacientes'!$S755,Entradas!$H$1:$I$412,2,FALSE))</f>
        <v>45060</v>
      </c>
      <c r="U755" s="98"/>
      <c r="V755" s="98">
        <v>1</v>
      </c>
      <c r="W755" s="105"/>
    </row>
    <row r="756" spans="1:23" ht="15.75" hidden="1" customHeight="1" outlineLevel="1">
      <c r="A756" s="95">
        <v>44749</v>
      </c>
      <c r="B756" s="95" t="s">
        <v>276</v>
      </c>
      <c r="C756" s="98">
        <v>1144112057</v>
      </c>
      <c r="D756" s="17" t="str">
        <f>IF(ISERROR(VLOOKUP('Salidas Pacientes'!$C756,'BD Pacientes'!$A:I,2,FALSE)),"",VLOOKUP('Salidas Pacientes'!$C756,'BD Pacientes'!$A:I,2,FALSE))</f>
        <v>RC</v>
      </c>
      <c r="E756" s="16" t="str">
        <f>IF(ISERROR(VLOOKUP('Salidas Pacientes'!$C756,'BD Pacientes'!$A:I,3,FALSE)),"",VLOOKUP('Salidas Pacientes'!$C756,'BD Pacientes'!$A:I,3,FALSE))</f>
        <v>RAFAELLA SOLANO OROZCO</v>
      </c>
      <c r="F756" s="17" t="str">
        <f>IF(ISERROR(VLOOKUP('Salidas Pacientes'!$C756,'BD Pacientes'!$A:I,4,FALSE)),"",VLOOKUP('Salidas Pacientes'!$C756,'BD Pacientes'!$A:I,4,FALSE))</f>
        <v>F</v>
      </c>
      <c r="G756" s="95">
        <f>IF(ISERROR(VLOOKUP('Salidas Pacientes'!$C756,'BD Pacientes'!$A:I,5,FALSE)),"",VLOOKUP('Salidas Pacientes'!$C756,'BD Pacientes'!$A:I,5,FALSE))</f>
        <v>44353</v>
      </c>
      <c r="H756" s="95" t="str">
        <f t="shared" ca="1" si="0"/>
        <v>2 año, 2 mes</v>
      </c>
      <c r="I756" s="97" t="str">
        <f>IF(ISERROR(VLOOKUP('Salidas Pacientes'!$C756,'BD Pacientes'!$A:$I,6,FALSE)),"",VLOOKUP('Salidas Pacientes'!$C756,'BD Pacientes'!$A:$I,6,FALSE))</f>
        <v>CALLE 8C # 46-61</v>
      </c>
      <c r="J756" s="98">
        <f>IF(ISERROR(VLOOKUP('Salidas Pacientes'!$C756,'BD Pacientes'!$A:$I,7,FALSE)),"",VLOOKUP('Salidas Pacientes'!$C756,'BD Pacientes'!$A:$I,7,FALSE))</f>
        <v>1144057093</v>
      </c>
      <c r="K756" s="99" t="str">
        <f>IF(ISERROR(VLOOKUP('Salidas Pacientes'!$C756,'BD Pacientes'!$A:$I,8,FALSE)),"",VLOOKUP('Salidas Pacientes'!$C756,'BD Pacientes'!$A:$I,8,FALSE))</f>
        <v>KAREN OROZCO</v>
      </c>
      <c r="L756" s="17">
        <f>IF(ISERROR(VLOOKUP('Salidas Pacientes'!$C756,'BD Pacientes'!$A:$I,9,FALSE)),"",VLOOKUP('Salidas Pacientes'!$C756,'BD Pacientes'!$A:$I,9,FALSE))</f>
        <v>3183627327</v>
      </c>
      <c r="M756" s="17" t="s">
        <v>47</v>
      </c>
      <c r="N756" s="16" t="str">
        <f>IF(ISERROR(VLOOKUP('Salidas Pacientes'!$M756,Inventario!$A$2:$M$21,2,FALSE)),"",VLOOKUP('Salidas Pacientes'!$M756,Inventario!$A$2:$M$21,2,FALSE))</f>
        <v>Nimenrix</v>
      </c>
      <c r="O756" s="16" t="str">
        <f>IF(ISERROR(VLOOKUP('Salidas Pacientes'!$M756,Inventario!$A$2:$M$21,3,FALSE)),"",VLOOKUP('Salidas Pacientes'!$M756,Inventario!$A$2:$M$21,3,FALSE))</f>
        <v>Meningococo</v>
      </c>
      <c r="P756" s="100" t="str">
        <f>IF(ISERROR(VLOOKUP('Salidas Pacientes'!$M756,Inventario!$A$2:$M$21,4,FALSE)),"",VLOOKUP('Salidas Pacientes'!$M756,Inventario!$A$2:$M$21,4,FALSE))</f>
        <v>Cobo Medical</v>
      </c>
      <c r="Q756" s="100" t="str">
        <f>IF(ISERROR(VLOOKUP('Salidas Pacientes'!$M756,Inventario!$A$2:$M$21,5,FALSE)),"",VLOOKUP('Salidas Pacientes'!$M756,Inventario!$A$2:$M$21,5,FALSE))</f>
        <v>Pfizer</v>
      </c>
      <c r="R756" s="17" t="str">
        <f>IF(ISERROR(VLOOKUP('Salidas Pacientes'!$M756,Inventario!$A$2:$M$21,6,FALSE)),"",VLOOKUP('Salidas Pacientes'!$M756,Inventario!$A$2:$M$21,6,FALSE))</f>
        <v>3904</v>
      </c>
      <c r="S756" s="101" t="s">
        <v>173</v>
      </c>
      <c r="T756" s="102">
        <f>IF(ISERROR(VLOOKUP('Salidas Pacientes'!$S756,Entradas!$H$1:$I$412,2,FALSE)),"",VLOOKUP('Salidas Pacientes'!$S756,Entradas!$H$1:$I$412,2,FALSE))</f>
        <v>45077</v>
      </c>
      <c r="U756" s="98"/>
      <c r="V756" s="98">
        <v>1</v>
      </c>
      <c r="W756" s="105"/>
    </row>
    <row r="757" spans="1:23" ht="15.75" hidden="1" customHeight="1" outlineLevel="1">
      <c r="A757" s="95">
        <v>44749</v>
      </c>
      <c r="B757" s="95" t="s">
        <v>276</v>
      </c>
      <c r="C757" s="98">
        <v>1126828189</v>
      </c>
      <c r="D757" s="17" t="str">
        <f>IF(ISERROR(VLOOKUP('Salidas Pacientes'!$C757,'BD Pacientes'!$A:I,2,FALSE)),"",VLOOKUP('Salidas Pacientes'!$C757,'BD Pacientes'!$A:I,2,FALSE))</f>
        <v>RC</v>
      </c>
      <c r="E757" s="16" t="str">
        <f>IF(ISERROR(VLOOKUP('Salidas Pacientes'!$C757,'BD Pacientes'!$A:I,3,FALSE)),"",VLOOKUP('Salidas Pacientes'!$C757,'BD Pacientes'!$A:I,3,FALSE))</f>
        <v>JESUS JERONIMO ORTEGA</v>
      </c>
      <c r="F757" s="17" t="str">
        <f>IF(ISERROR(VLOOKUP('Salidas Pacientes'!$C757,'BD Pacientes'!$A:I,4,FALSE)),"",VLOOKUP('Salidas Pacientes'!$C757,'BD Pacientes'!$A:I,4,FALSE))</f>
        <v>M</v>
      </c>
      <c r="G757" s="95">
        <f>IF(ISERROR(VLOOKUP('Salidas Pacientes'!$C757,'BD Pacientes'!$A:I,5,FALSE)),"",VLOOKUP('Salidas Pacientes'!$C757,'BD Pacientes'!$A:I,5,FALSE))</f>
        <v>44371</v>
      </c>
      <c r="H757" s="95" t="str">
        <f t="shared" ca="1" si="0"/>
        <v>2 año, 2 mes</v>
      </c>
      <c r="I757" s="97" t="str">
        <f>IF(ISERROR(VLOOKUP('Salidas Pacientes'!$C757,'BD Pacientes'!$A:$I,6,FALSE)),"",VLOOKUP('Salidas Pacientes'!$C757,'BD Pacientes'!$A:$I,6,FALSE))</f>
        <v>CRA 125A # 12-196</v>
      </c>
      <c r="J757" s="98">
        <f>IF(ISERROR(VLOOKUP('Salidas Pacientes'!$C757,'BD Pacientes'!$A:$I,7,FALSE)),"",VLOOKUP('Salidas Pacientes'!$C757,'BD Pacientes'!$A:$I,7,FALSE))</f>
        <v>29786054</v>
      </c>
      <c r="K757" s="99" t="str">
        <f>IF(ISERROR(VLOOKUP('Salidas Pacientes'!$C757,'BD Pacientes'!$A:$I,8,FALSE)),"",VLOOKUP('Salidas Pacientes'!$C757,'BD Pacientes'!$A:$I,8,FALSE))</f>
        <v>DIANA SORAYA RENDON CEBALLOS</v>
      </c>
      <c r="L757" s="17">
        <f>IF(ISERROR(VLOOKUP('Salidas Pacientes'!$C757,'BD Pacientes'!$A:$I,9,FALSE)),"",VLOOKUP('Salidas Pacientes'!$C757,'BD Pacientes'!$A:$I,9,FALSE))</f>
        <v>3117707190</v>
      </c>
      <c r="M757" s="17" t="s">
        <v>58</v>
      </c>
      <c r="N757" s="16" t="str">
        <f>IF(ISERROR(VLOOKUP('Salidas Pacientes'!$M757,Inventario!$A$2:$M$21,2,FALSE)),"",VLOOKUP('Salidas Pacientes'!$M757,Inventario!$A$2:$M$21,2,FALSE))</f>
        <v>Proquad</v>
      </c>
      <c r="O757" s="16" t="str">
        <f>IF(ISERROR(VLOOKUP('Salidas Pacientes'!$M757,Inventario!$A$2:$M$21,3,FALSE)),"",VLOOKUP('Salidas Pacientes'!$M757,Inventario!$A$2:$M$21,3,FALSE))</f>
        <v>Sarampion + Rubeola + parotiditis + varicela</v>
      </c>
      <c r="P757" s="100" t="str">
        <f>IF(ISERROR(VLOOKUP('Salidas Pacientes'!$M757,Inventario!$A$2:$M$21,4,FALSE)),"",VLOOKUP('Salidas Pacientes'!$M757,Inventario!$A$2:$M$21,4,FALSE))</f>
        <v>IPS FARALLONES</v>
      </c>
      <c r="Q757" s="100" t="str">
        <f>IF(ISERROR(VLOOKUP('Salidas Pacientes'!$M757,Inventario!$A$2:$M$21,5,FALSE)),"",VLOOKUP('Salidas Pacientes'!$M757,Inventario!$A$2:$M$21,5,FALSE))</f>
        <v>Merck</v>
      </c>
      <c r="R757" s="17" t="str">
        <f>IF(ISERROR(VLOOKUP('Salidas Pacientes'!$M757,Inventario!$A$2:$M$21,6,FALSE)),"",VLOOKUP('Salidas Pacientes'!$M757,Inventario!$A$2:$M$21,6,FALSE))</f>
        <v>4200</v>
      </c>
      <c r="S757" s="101" t="s">
        <v>190</v>
      </c>
      <c r="T757" s="102">
        <f>IF(ISERROR(VLOOKUP('Salidas Pacientes'!$S757,Entradas!$H$1:$I$412,2,FALSE)),"",VLOOKUP('Salidas Pacientes'!$S757,Entradas!$H$1:$I$412,2,FALSE))</f>
        <v>44957</v>
      </c>
      <c r="U757" s="98"/>
      <c r="V757" s="98">
        <v>1</v>
      </c>
      <c r="W757" s="105"/>
    </row>
    <row r="758" spans="1:23" ht="15.75" hidden="1" customHeight="1" outlineLevel="1">
      <c r="A758" s="95">
        <v>44749</v>
      </c>
      <c r="B758" s="95" t="s">
        <v>276</v>
      </c>
      <c r="C758" s="98">
        <v>1126828189</v>
      </c>
      <c r="D758" s="17" t="str">
        <f>IF(ISERROR(VLOOKUP('Salidas Pacientes'!$C758,'BD Pacientes'!$A:I,2,FALSE)),"",VLOOKUP('Salidas Pacientes'!$C758,'BD Pacientes'!$A:I,2,FALSE))</f>
        <v>RC</v>
      </c>
      <c r="E758" s="16" t="str">
        <f>IF(ISERROR(VLOOKUP('Salidas Pacientes'!$C758,'BD Pacientes'!$A:I,3,FALSE)),"",VLOOKUP('Salidas Pacientes'!$C758,'BD Pacientes'!$A:I,3,FALSE))</f>
        <v>JESUS JERONIMO ORTEGA</v>
      </c>
      <c r="F758" s="17" t="str">
        <f>IF(ISERROR(VLOOKUP('Salidas Pacientes'!$C758,'BD Pacientes'!$A:I,4,FALSE)),"",VLOOKUP('Salidas Pacientes'!$C758,'BD Pacientes'!$A:I,4,FALSE))</f>
        <v>M</v>
      </c>
      <c r="G758" s="95">
        <f>IF(ISERROR(VLOOKUP('Salidas Pacientes'!$C758,'BD Pacientes'!$A:I,5,FALSE)),"",VLOOKUP('Salidas Pacientes'!$C758,'BD Pacientes'!$A:I,5,FALSE))</f>
        <v>44371</v>
      </c>
      <c r="H758" s="95" t="str">
        <f t="shared" ca="1" si="0"/>
        <v>2 año, 2 mes</v>
      </c>
      <c r="I758" s="97" t="str">
        <f>IF(ISERROR(VLOOKUP('Salidas Pacientes'!$C758,'BD Pacientes'!$A:$I,6,FALSE)),"",VLOOKUP('Salidas Pacientes'!$C758,'BD Pacientes'!$A:$I,6,FALSE))</f>
        <v>CRA 125A # 12-196</v>
      </c>
      <c r="J758" s="98">
        <f>IF(ISERROR(VLOOKUP('Salidas Pacientes'!$C758,'BD Pacientes'!$A:$I,7,FALSE)),"",VLOOKUP('Salidas Pacientes'!$C758,'BD Pacientes'!$A:$I,7,FALSE))</f>
        <v>29786054</v>
      </c>
      <c r="K758" s="99" t="str">
        <f>IF(ISERROR(VLOOKUP('Salidas Pacientes'!$C758,'BD Pacientes'!$A:$I,8,FALSE)),"",VLOOKUP('Salidas Pacientes'!$C758,'BD Pacientes'!$A:$I,8,FALSE))</f>
        <v>DIANA SORAYA RENDON CEBALLOS</v>
      </c>
      <c r="L758" s="17">
        <f>IF(ISERROR(VLOOKUP('Salidas Pacientes'!$C758,'BD Pacientes'!$A:$I,9,FALSE)),"",VLOOKUP('Salidas Pacientes'!$C758,'BD Pacientes'!$A:$I,9,FALSE))</f>
        <v>3117707190</v>
      </c>
      <c r="M758" s="17" t="s">
        <v>85</v>
      </c>
      <c r="N758" s="16" t="str">
        <f>IF(ISERROR(VLOOKUP('Salidas Pacientes'!$M758,Inventario!$A$2:$M$21,2,FALSE)),"",VLOOKUP('Salidas Pacientes'!$M758,Inventario!$A$2:$M$21,2,FALSE))</f>
        <v xml:space="preserve">Avaxim 80 </v>
      </c>
      <c r="O758" s="16" t="str">
        <f>IF(ISERROR(VLOOKUP('Salidas Pacientes'!$M758,Inventario!$A$2:$M$21,3,FALSE)),"",VLOOKUP('Salidas Pacientes'!$M758,Inventario!$A$2:$M$21,3,FALSE))</f>
        <v>Hepatitis A niño</v>
      </c>
      <c r="P758" s="100" t="str">
        <f>IF(ISERROR(VLOOKUP('Salidas Pacientes'!$M758,Inventario!$A$2:$M$21,4,FALSE)),"",VLOOKUP('Salidas Pacientes'!$M758,Inventario!$A$2:$M$21,4,FALSE))</f>
        <v>IPS FARALLONES</v>
      </c>
      <c r="Q758" s="100" t="str">
        <f>IF(ISERROR(VLOOKUP('Salidas Pacientes'!$M758,Inventario!$A$2:$M$21,5,FALSE)),"",VLOOKUP('Salidas Pacientes'!$M758,Inventario!$A$2:$M$21,5,FALSE))</f>
        <v>Sanofi</v>
      </c>
      <c r="R758" s="17" t="str">
        <f>IF(ISERROR(VLOOKUP('Salidas Pacientes'!$M758,Inventario!$A$2:$M$21,6,FALSE)),"",VLOOKUP('Salidas Pacientes'!$M758,Inventario!$A$2:$M$21,6,FALSE))</f>
        <v>2500</v>
      </c>
      <c r="S758" s="101" t="s">
        <v>208</v>
      </c>
      <c r="T758" s="102">
        <f>IF(ISERROR(VLOOKUP('Salidas Pacientes'!$S758,Entradas!$H$1:$I$412,2,FALSE)),"",VLOOKUP('Salidas Pacientes'!$S758,Entradas!$H$1:$I$412,2,FALSE))</f>
        <v>45169</v>
      </c>
      <c r="U758" s="98"/>
      <c r="V758" s="98">
        <v>1</v>
      </c>
      <c r="W758" s="105"/>
    </row>
    <row r="759" spans="1:23" ht="15.75" hidden="1" customHeight="1" outlineLevel="1">
      <c r="A759" s="95">
        <v>44749</v>
      </c>
      <c r="B759" s="95" t="s">
        <v>276</v>
      </c>
      <c r="C759" s="98">
        <v>1126828189</v>
      </c>
      <c r="D759" s="17" t="str">
        <f>IF(ISERROR(VLOOKUP('Salidas Pacientes'!$C759,'BD Pacientes'!$A:I,2,FALSE)),"",VLOOKUP('Salidas Pacientes'!$C759,'BD Pacientes'!$A:I,2,FALSE))</f>
        <v>RC</v>
      </c>
      <c r="E759" s="16" t="str">
        <f>IF(ISERROR(VLOOKUP('Salidas Pacientes'!$C759,'BD Pacientes'!$A:I,3,FALSE)),"",VLOOKUP('Salidas Pacientes'!$C759,'BD Pacientes'!$A:I,3,FALSE))</f>
        <v>JESUS JERONIMO ORTEGA</v>
      </c>
      <c r="F759" s="17" t="str">
        <f>IF(ISERROR(VLOOKUP('Salidas Pacientes'!$C759,'BD Pacientes'!$A:I,4,FALSE)),"",VLOOKUP('Salidas Pacientes'!$C759,'BD Pacientes'!$A:I,4,FALSE))</f>
        <v>M</v>
      </c>
      <c r="G759" s="95">
        <f>IF(ISERROR(VLOOKUP('Salidas Pacientes'!$C759,'BD Pacientes'!$A:I,5,FALSE)),"",VLOOKUP('Salidas Pacientes'!$C759,'BD Pacientes'!$A:I,5,FALSE))</f>
        <v>44371</v>
      </c>
      <c r="H759" s="95" t="str">
        <f t="shared" ca="1" si="0"/>
        <v>2 año, 2 mes</v>
      </c>
      <c r="I759" s="97" t="str">
        <f>IF(ISERROR(VLOOKUP('Salidas Pacientes'!$C759,'BD Pacientes'!$A:$I,6,FALSE)),"",VLOOKUP('Salidas Pacientes'!$C759,'BD Pacientes'!$A:$I,6,FALSE))</f>
        <v>CRA 125A # 12-196</v>
      </c>
      <c r="J759" s="98">
        <f>IF(ISERROR(VLOOKUP('Salidas Pacientes'!$C759,'BD Pacientes'!$A:$I,7,FALSE)),"",VLOOKUP('Salidas Pacientes'!$C759,'BD Pacientes'!$A:$I,7,FALSE))</f>
        <v>29786054</v>
      </c>
      <c r="K759" s="99" t="str">
        <f>IF(ISERROR(VLOOKUP('Salidas Pacientes'!$C759,'BD Pacientes'!$A:$I,8,FALSE)),"",VLOOKUP('Salidas Pacientes'!$C759,'BD Pacientes'!$A:$I,8,FALSE))</f>
        <v>DIANA SORAYA RENDON CEBALLOS</v>
      </c>
      <c r="L759" s="17">
        <f>IF(ISERROR(VLOOKUP('Salidas Pacientes'!$C759,'BD Pacientes'!$A:$I,9,FALSE)),"",VLOOKUP('Salidas Pacientes'!$C759,'BD Pacientes'!$A:$I,9,FALSE))</f>
        <v>3117707190</v>
      </c>
      <c r="M759" s="17" t="s">
        <v>89</v>
      </c>
      <c r="N759" s="16" t="str">
        <f>IF(ISERROR(VLOOKUP('Salidas Pacientes'!$M759,Inventario!$A$2:$M$21,2,FALSE)),"",VLOOKUP('Salidas Pacientes'!$M759,Inventario!$A$2:$M$21,2,FALSE))</f>
        <v>Fluquadri</v>
      </c>
      <c r="O759" s="16" t="str">
        <f>IF(ISERROR(VLOOKUP('Salidas Pacientes'!$M759,Inventario!$A$2:$M$21,3,FALSE)),"",VLOOKUP('Salidas Pacientes'!$M759,Inventario!$A$2:$M$21,3,FALSE))</f>
        <v>Influenza</v>
      </c>
      <c r="P759" s="100" t="str">
        <f>IF(ISERROR(VLOOKUP('Salidas Pacientes'!$M759,Inventario!$A$2:$M$21,4,FALSE)),"",VLOOKUP('Salidas Pacientes'!$M759,Inventario!$A$2:$M$21,4,FALSE))</f>
        <v>IPS FARALLONES</v>
      </c>
      <c r="Q759" s="100" t="str">
        <f>IF(ISERROR(VLOOKUP('Salidas Pacientes'!$M759,Inventario!$A$2:$M$21,5,FALSE)),"",VLOOKUP('Salidas Pacientes'!$M759,Inventario!$A$2:$M$21,5,FALSE))</f>
        <v>Sanofi</v>
      </c>
      <c r="R759" s="17" t="str">
        <f>IF(ISERROR(VLOOKUP('Salidas Pacientes'!$M759,Inventario!$A$2:$M$21,6,FALSE)),"",VLOOKUP('Salidas Pacientes'!$M759,Inventario!$A$2:$M$21,6,FALSE))</f>
        <v>164992</v>
      </c>
      <c r="S759" s="101" t="s">
        <v>292</v>
      </c>
      <c r="T759" s="102" t="str">
        <f>IF(ISERROR(VLOOKUP('Salidas Pacientes'!$S759,Entradas!$H$1:$I$412,2,FALSE)),"",VLOOKUP('Salidas Pacientes'!$S759,Entradas!$H$1:$I$412,2,FALSE))</f>
        <v/>
      </c>
      <c r="U759" s="98"/>
      <c r="V759" s="98">
        <v>1</v>
      </c>
      <c r="W759" s="105"/>
    </row>
    <row r="760" spans="1:23" ht="15.75" hidden="1" customHeight="1" outlineLevel="1">
      <c r="A760" s="95">
        <v>44749</v>
      </c>
      <c r="B760" s="95" t="s">
        <v>276</v>
      </c>
      <c r="C760" s="98">
        <v>1141376398</v>
      </c>
      <c r="D760" s="17" t="str">
        <f>IF(ISERROR(VLOOKUP('Salidas Pacientes'!$C760,'BD Pacientes'!$A:I,2,FALSE)),"",VLOOKUP('Salidas Pacientes'!$C760,'BD Pacientes'!$A:I,2,FALSE))</f>
        <v>RC</v>
      </c>
      <c r="E760" s="16" t="str">
        <f>IF(ISERROR(VLOOKUP('Salidas Pacientes'!$C760,'BD Pacientes'!$A:I,3,FALSE)),"",VLOOKUP('Salidas Pacientes'!$C760,'BD Pacientes'!$A:I,3,FALSE))</f>
        <v>HANNA SUAREZ MURCIA</v>
      </c>
      <c r="F760" s="17" t="str">
        <f>IF(ISERROR(VLOOKUP('Salidas Pacientes'!$C760,'BD Pacientes'!$A:I,4,FALSE)),"",VLOOKUP('Salidas Pacientes'!$C760,'BD Pacientes'!$A:I,4,FALSE))</f>
        <v>F</v>
      </c>
      <c r="G760" s="95">
        <f>IF(ISERROR(VLOOKUP('Salidas Pacientes'!$C760,'BD Pacientes'!$A:I,5,FALSE)),"",VLOOKUP('Salidas Pacientes'!$C760,'BD Pacientes'!$A:I,5,FALSE))</f>
        <v>44404</v>
      </c>
      <c r="H760" s="95" t="str">
        <f t="shared" ca="1" si="0"/>
        <v>2 año, 0 mes</v>
      </c>
      <c r="I760" s="97" t="str">
        <f>IF(ISERROR(VLOOKUP('Salidas Pacientes'!$C760,'BD Pacientes'!$A:$I,6,FALSE)),"",VLOOKUP('Salidas Pacientes'!$C760,'BD Pacientes'!$A:$I,6,FALSE))</f>
        <v>AV 3EN #7 5N-15</v>
      </c>
      <c r="J760" s="98">
        <f>IF(ISERROR(VLOOKUP('Salidas Pacientes'!$C760,'BD Pacientes'!$A:$I,7,FALSE)),"",VLOOKUP('Salidas Pacientes'!$C760,'BD Pacientes'!$A:$I,7,FALSE))</f>
        <v>1030573450</v>
      </c>
      <c r="K760" s="99" t="str">
        <f>IF(ISERROR(VLOOKUP('Salidas Pacientes'!$C760,'BD Pacientes'!$A:$I,8,FALSE)),"",VLOOKUP('Salidas Pacientes'!$C760,'BD Pacientes'!$A:$I,8,FALSE))</f>
        <v>ESPERANZA MURCIA</v>
      </c>
      <c r="L760" s="17">
        <f>IF(ISERROR(VLOOKUP('Salidas Pacientes'!$C760,'BD Pacientes'!$A:$I,9,FALSE)),"",VLOOKUP('Salidas Pacientes'!$C760,'BD Pacientes'!$A:$I,9,FALSE))</f>
        <v>3143307711</v>
      </c>
      <c r="M760" s="17" t="s">
        <v>89</v>
      </c>
      <c r="N760" s="16" t="str">
        <f>IF(ISERROR(VLOOKUP('Salidas Pacientes'!$M760,Inventario!$A$2:$M$21,2,FALSE)),"",VLOOKUP('Salidas Pacientes'!$M760,Inventario!$A$2:$M$21,2,FALSE))</f>
        <v>Fluquadri</v>
      </c>
      <c r="O760" s="16" t="str">
        <f>IF(ISERROR(VLOOKUP('Salidas Pacientes'!$M760,Inventario!$A$2:$M$21,3,FALSE)),"",VLOOKUP('Salidas Pacientes'!$M760,Inventario!$A$2:$M$21,3,FALSE))</f>
        <v>Influenza</v>
      </c>
      <c r="P760" s="100" t="str">
        <f>IF(ISERROR(VLOOKUP('Salidas Pacientes'!$M760,Inventario!$A$2:$M$21,4,FALSE)),"",VLOOKUP('Salidas Pacientes'!$M760,Inventario!$A$2:$M$21,4,FALSE))</f>
        <v>IPS FARALLONES</v>
      </c>
      <c r="Q760" s="100" t="str">
        <f>IF(ISERROR(VLOOKUP('Salidas Pacientes'!$M760,Inventario!$A$2:$M$21,5,FALSE)),"",VLOOKUP('Salidas Pacientes'!$M760,Inventario!$A$2:$M$21,5,FALSE))</f>
        <v>Sanofi</v>
      </c>
      <c r="R760" s="17" t="str">
        <f>IF(ISERROR(VLOOKUP('Salidas Pacientes'!$M760,Inventario!$A$2:$M$21,6,FALSE)),"",VLOOKUP('Salidas Pacientes'!$M760,Inventario!$A$2:$M$21,6,FALSE))</f>
        <v>164992</v>
      </c>
      <c r="S760" s="101" t="s">
        <v>292</v>
      </c>
      <c r="T760" s="102" t="str">
        <f>IF(ISERROR(VLOOKUP('Salidas Pacientes'!$S760,Entradas!$H$1:$I$412,2,FALSE)),"",VLOOKUP('Salidas Pacientes'!$S760,Entradas!$H$1:$I$412,2,FALSE))</f>
        <v/>
      </c>
      <c r="U760" s="98"/>
      <c r="V760" s="98">
        <v>1</v>
      </c>
      <c r="W760" s="105"/>
    </row>
    <row r="761" spans="1:23" ht="15.75" hidden="1" customHeight="1" outlineLevel="1">
      <c r="A761" s="95">
        <v>44749</v>
      </c>
      <c r="B761" s="95" t="s">
        <v>276</v>
      </c>
      <c r="C761" s="98">
        <v>1232819042</v>
      </c>
      <c r="D761" s="17" t="str">
        <f>IF(ISERROR(VLOOKUP('Salidas Pacientes'!$C761,'BD Pacientes'!$A:I,2,FALSE)),"",VLOOKUP('Salidas Pacientes'!$C761,'BD Pacientes'!$A:I,2,FALSE))</f>
        <v>RC</v>
      </c>
      <c r="E761" s="16" t="str">
        <f>IF(ISERROR(VLOOKUP('Salidas Pacientes'!$C761,'BD Pacientes'!$A:I,3,FALSE)),"",VLOOKUP('Salidas Pacientes'!$C761,'BD Pacientes'!$A:I,3,FALSE))</f>
        <v>EMMA OCAMPO GRANADA</v>
      </c>
      <c r="F761" s="17" t="str">
        <f>IF(ISERROR(VLOOKUP('Salidas Pacientes'!$C761,'BD Pacientes'!$A:I,4,FALSE)),"",VLOOKUP('Salidas Pacientes'!$C761,'BD Pacientes'!$A:I,4,FALSE))</f>
        <v>F</v>
      </c>
      <c r="G761" s="95">
        <f>IF(ISERROR(VLOOKUP('Salidas Pacientes'!$C761,'BD Pacientes'!$A:I,5,FALSE)),"",VLOOKUP('Salidas Pacientes'!$C761,'BD Pacientes'!$A:I,5,FALSE))</f>
        <v>44595</v>
      </c>
      <c r="H761" s="95" t="str">
        <f t="shared" ca="1" si="0"/>
        <v>1 año, 6 mes</v>
      </c>
      <c r="I761" s="97" t="str">
        <f>IF(ISERROR(VLOOKUP('Salidas Pacientes'!$C761,'BD Pacientes'!$A:$I,6,FALSE)),"",VLOOKUP('Salidas Pacientes'!$C761,'BD Pacientes'!$A:$I,6,FALSE))</f>
        <v>CALLE 13 # 50-133</v>
      </c>
      <c r="J761" s="98">
        <f>IF(ISERROR(VLOOKUP('Salidas Pacientes'!$C761,'BD Pacientes'!$A:$I,7,FALSE)),"",VLOOKUP('Salidas Pacientes'!$C761,'BD Pacientes'!$A:$I,7,FALSE))</f>
        <v>1130621472</v>
      </c>
      <c r="K761" s="99" t="str">
        <f>IF(ISERROR(VLOOKUP('Salidas Pacientes'!$C761,'BD Pacientes'!$A:$I,8,FALSE)),"",VLOOKUP('Salidas Pacientes'!$C761,'BD Pacientes'!$A:$I,8,FALSE))</f>
        <v>STEPHANY GRANADA</v>
      </c>
      <c r="L761" s="17">
        <f>IF(ISERROR(VLOOKUP('Salidas Pacientes'!$C761,'BD Pacientes'!$A:$I,9,FALSE)),"",VLOOKUP('Salidas Pacientes'!$C761,'BD Pacientes'!$A:$I,9,FALSE))</f>
        <v>3146163433</v>
      </c>
      <c r="M761" s="17" t="s">
        <v>47</v>
      </c>
      <c r="N761" s="16" t="str">
        <f>IF(ISERROR(VLOOKUP('Salidas Pacientes'!$M761,Inventario!$A$2:$M$21,2,FALSE)),"",VLOOKUP('Salidas Pacientes'!$M761,Inventario!$A$2:$M$21,2,FALSE))</f>
        <v>Nimenrix</v>
      </c>
      <c r="O761" s="16" t="str">
        <f>IF(ISERROR(VLOOKUP('Salidas Pacientes'!$M761,Inventario!$A$2:$M$21,3,FALSE)),"",VLOOKUP('Salidas Pacientes'!$M761,Inventario!$A$2:$M$21,3,FALSE))</f>
        <v>Meningococo</v>
      </c>
      <c r="P761" s="100" t="str">
        <f>IF(ISERROR(VLOOKUP('Salidas Pacientes'!$M761,Inventario!$A$2:$M$21,4,FALSE)),"",VLOOKUP('Salidas Pacientes'!$M761,Inventario!$A$2:$M$21,4,FALSE))</f>
        <v>Cobo Medical</v>
      </c>
      <c r="Q761" s="100" t="str">
        <f>IF(ISERROR(VLOOKUP('Salidas Pacientes'!$M761,Inventario!$A$2:$M$21,5,FALSE)),"",VLOOKUP('Salidas Pacientes'!$M761,Inventario!$A$2:$M$21,5,FALSE))</f>
        <v>Pfizer</v>
      </c>
      <c r="R761" s="17" t="str">
        <f>IF(ISERROR(VLOOKUP('Salidas Pacientes'!$M761,Inventario!$A$2:$M$21,6,FALSE)),"",VLOOKUP('Salidas Pacientes'!$M761,Inventario!$A$2:$M$21,6,FALSE))</f>
        <v>3904</v>
      </c>
      <c r="S761" s="101" t="s">
        <v>173</v>
      </c>
      <c r="T761" s="102">
        <f>IF(ISERROR(VLOOKUP('Salidas Pacientes'!$S761,Entradas!$H$1:$I$412,2,FALSE)),"",VLOOKUP('Salidas Pacientes'!$S761,Entradas!$H$1:$I$412,2,FALSE))</f>
        <v>45077</v>
      </c>
      <c r="U761" s="98"/>
      <c r="V761" s="98">
        <v>1</v>
      </c>
      <c r="W761" s="105"/>
    </row>
    <row r="762" spans="1:23" ht="15.75" hidden="1" customHeight="1" outlineLevel="1">
      <c r="A762" s="95">
        <v>44749</v>
      </c>
      <c r="B762" s="95" t="s">
        <v>276</v>
      </c>
      <c r="C762" s="98">
        <v>1043337288</v>
      </c>
      <c r="D762" s="17" t="str">
        <f>IF(ISERROR(VLOOKUP('Salidas Pacientes'!$C762,'BD Pacientes'!$A:I,2,FALSE)),"",VLOOKUP('Salidas Pacientes'!$C762,'BD Pacientes'!$A:I,2,FALSE))</f>
        <v>RC</v>
      </c>
      <c r="E762" s="16" t="str">
        <f>IF(ISERROR(VLOOKUP('Salidas Pacientes'!$C762,'BD Pacientes'!$A:I,3,FALSE)),"",VLOOKUP('Salidas Pacientes'!$C762,'BD Pacientes'!$A:I,3,FALSE))</f>
        <v>ANDRES FELIPE OCAMPO</v>
      </c>
      <c r="F762" s="17" t="str">
        <f>IF(ISERROR(VLOOKUP('Salidas Pacientes'!$C762,'BD Pacientes'!$A:I,4,FALSE)),"",VLOOKUP('Salidas Pacientes'!$C762,'BD Pacientes'!$A:I,4,FALSE))</f>
        <v>M</v>
      </c>
      <c r="G762" s="95">
        <f>IF(ISERROR(VLOOKUP('Salidas Pacientes'!$C762,'BD Pacientes'!$A:I,5,FALSE)),"",VLOOKUP('Salidas Pacientes'!$C762,'BD Pacientes'!$A:I,5,FALSE))</f>
        <v>0</v>
      </c>
      <c r="H762" s="95" t="str">
        <f t="shared" ca="1" si="0"/>
        <v>123 año, 7 mes</v>
      </c>
      <c r="I762" s="97" t="str">
        <f>IF(ISERROR(VLOOKUP('Salidas Pacientes'!$C762,'BD Pacientes'!$A:$I,6,FALSE)),"",VLOOKUP('Salidas Pacientes'!$C762,'BD Pacientes'!$A:$I,6,FALSE))</f>
        <v>CALLE 58N #3C-86</v>
      </c>
      <c r="J762" s="98">
        <f>IF(ISERROR(VLOOKUP('Salidas Pacientes'!$C762,'BD Pacientes'!$A:$I,7,FALSE)),"",VLOOKUP('Salidas Pacientes'!$C762,'BD Pacientes'!$A:$I,7,FALSE))</f>
        <v>0</v>
      </c>
      <c r="K762" s="99">
        <f>IF(ISERROR(VLOOKUP('Salidas Pacientes'!$C762,'BD Pacientes'!$A:$I,8,FALSE)),"",VLOOKUP('Salidas Pacientes'!$C762,'BD Pacientes'!$A:$I,8,FALSE))</f>
        <v>0</v>
      </c>
      <c r="L762" s="17">
        <f>IF(ISERROR(VLOOKUP('Salidas Pacientes'!$C762,'BD Pacientes'!$A:$I,9,FALSE)),"",VLOOKUP('Salidas Pacientes'!$C762,'BD Pacientes'!$A:$I,9,FALSE))</f>
        <v>0</v>
      </c>
      <c r="M762" s="17" t="s">
        <v>89</v>
      </c>
      <c r="N762" s="16" t="str">
        <f>IF(ISERROR(VLOOKUP('Salidas Pacientes'!$M762,Inventario!$A$2:$M$21,2,FALSE)),"",VLOOKUP('Salidas Pacientes'!$M762,Inventario!$A$2:$M$21,2,FALSE))</f>
        <v>Fluquadri</v>
      </c>
      <c r="O762" s="16" t="str">
        <f>IF(ISERROR(VLOOKUP('Salidas Pacientes'!$M762,Inventario!$A$2:$M$21,3,FALSE)),"",VLOOKUP('Salidas Pacientes'!$M762,Inventario!$A$2:$M$21,3,FALSE))</f>
        <v>Influenza</v>
      </c>
      <c r="P762" s="100" t="str">
        <f>IF(ISERROR(VLOOKUP('Salidas Pacientes'!$M762,Inventario!$A$2:$M$21,4,FALSE)),"",VLOOKUP('Salidas Pacientes'!$M762,Inventario!$A$2:$M$21,4,FALSE))</f>
        <v>IPS FARALLONES</v>
      </c>
      <c r="Q762" s="100" t="str">
        <f>IF(ISERROR(VLOOKUP('Salidas Pacientes'!$M762,Inventario!$A$2:$M$21,5,FALSE)),"",VLOOKUP('Salidas Pacientes'!$M762,Inventario!$A$2:$M$21,5,FALSE))</f>
        <v>Sanofi</v>
      </c>
      <c r="R762" s="17" t="str">
        <f>IF(ISERROR(VLOOKUP('Salidas Pacientes'!$M762,Inventario!$A$2:$M$21,6,FALSE)),"",VLOOKUP('Salidas Pacientes'!$M762,Inventario!$A$2:$M$21,6,FALSE))</f>
        <v>164992</v>
      </c>
      <c r="S762" s="101" t="s">
        <v>292</v>
      </c>
      <c r="T762" s="102" t="str">
        <f>IF(ISERROR(VLOOKUP('Salidas Pacientes'!$S762,Entradas!$H$1:$I$412,2,FALSE)),"",VLOOKUP('Salidas Pacientes'!$S762,Entradas!$H$1:$I$412,2,FALSE))</f>
        <v/>
      </c>
      <c r="U762" s="98"/>
      <c r="V762" s="98">
        <v>1</v>
      </c>
      <c r="W762" s="105"/>
    </row>
    <row r="763" spans="1:23" ht="15.75" hidden="1" customHeight="1" outlineLevel="1">
      <c r="A763" s="95">
        <v>44750</v>
      </c>
      <c r="B763" s="95" t="s">
        <v>276</v>
      </c>
      <c r="C763" s="98">
        <v>1232810850</v>
      </c>
      <c r="D763" s="17" t="str">
        <f>IF(ISERROR(VLOOKUP('Salidas Pacientes'!$C763,'BD Pacientes'!$A:I,2,FALSE)),"",VLOOKUP('Salidas Pacientes'!$C763,'BD Pacientes'!$A:I,2,FALSE))</f>
        <v>RC</v>
      </c>
      <c r="E763" s="16" t="str">
        <f>IF(ISERROR(VLOOKUP('Salidas Pacientes'!$C763,'BD Pacientes'!$A:I,3,FALSE)),"",VLOOKUP('Salidas Pacientes'!$C763,'BD Pacientes'!$A:I,3,FALSE))</f>
        <v>VICTORIA JAMES VELEZ</v>
      </c>
      <c r="F763" s="17" t="str">
        <f>IF(ISERROR(VLOOKUP('Salidas Pacientes'!$C763,'BD Pacientes'!$A:I,4,FALSE)),"",VLOOKUP('Salidas Pacientes'!$C763,'BD Pacientes'!$A:I,4,FALSE))</f>
        <v>F</v>
      </c>
      <c r="G763" s="95">
        <f>IF(ISERROR(VLOOKUP('Salidas Pacientes'!$C763,'BD Pacientes'!$A:I,5,FALSE)),"",VLOOKUP('Salidas Pacientes'!$C763,'BD Pacientes'!$A:I,5,FALSE))</f>
        <v>43836</v>
      </c>
      <c r="H763" s="95" t="str">
        <f t="shared" ca="1" si="0"/>
        <v>3 año, 7 mes</v>
      </c>
      <c r="I763" s="97" t="str">
        <f>IF(ISERROR(VLOOKUP('Salidas Pacientes'!$C763,'BD Pacientes'!$A:$I,6,FALSE)),"",VLOOKUP('Salidas Pacientes'!$C763,'BD Pacientes'!$A:$I,6,FALSE))</f>
        <v>CRA 53 #1A-50 AP 316 T 4</v>
      </c>
      <c r="J763" s="98">
        <f>IF(ISERROR(VLOOKUP('Salidas Pacientes'!$C763,'BD Pacientes'!$A:$I,7,FALSE)),"",VLOOKUP('Salidas Pacientes'!$C763,'BD Pacientes'!$A:$I,7,FALSE))</f>
        <v>1097389711</v>
      </c>
      <c r="K763" s="99" t="str">
        <f>IF(ISERROR(VLOOKUP('Salidas Pacientes'!$C763,'BD Pacientes'!$A:$I,8,FALSE)),"",VLOOKUP('Salidas Pacientes'!$C763,'BD Pacientes'!$A:$I,8,FALSE))</f>
        <v>LINA MARCELA VELEZ SANCHEZ</v>
      </c>
      <c r="L763" s="17">
        <f>IF(ISERROR(VLOOKUP('Salidas Pacientes'!$C763,'BD Pacientes'!$A:$I,9,FALSE)),"",VLOOKUP('Salidas Pacientes'!$C763,'BD Pacientes'!$A:$I,9,FALSE))</f>
        <v>3163653991</v>
      </c>
      <c r="M763" s="17" t="s">
        <v>89</v>
      </c>
      <c r="N763" s="16" t="str">
        <f>IF(ISERROR(VLOOKUP('Salidas Pacientes'!$M763,Inventario!$A$2:$M$21,2,FALSE)),"",VLOOKUP('Salidas Pacientes'!$M763,Inventario!$A$2:$M$21,2,FALSE))</f>
        <v>Fluquadri</v>
      </c>
      <c r="O763" s="16" t="str">
        <f>IF(ISERROR(VLOOKUP('Salidas Pacientes'!$M763,Inventario!$A$2:$M$21,3,FALSE)),"",VLOOKUP('Salidas Pacientes'!$M763,Inventario!$A$2:$M$21,3,FALSE))</f>
        <v>Influenza</v>
      </c>
      <c r="P763" s="100" t="str">
        <f>IF(ISERROR(VLOOKUP('Salidas Pacientes'!$M763,Inventario!$A$2:$M$21,4,FALSE)),"",VLOOKUP('Salidas Pacientes'!$M763,Inventario!$A$2:$M$21,4,FALSE))</f>
        <v>IPS FARALLONES</v>
      </c>
      <c r="Q763" s="100" t="str">
        <f>IF(ISERROR(VLOOKUP('Salidas Pacientes'!$M763,Inventario!$A$2:$M$21,5,FALSE)),"",VLOOKUP('Salidas Pacientes'!$M763,Inventario!$A$2:$M$21,5,FALSE))</f>
        <v>Sanofi</v>
      </c>
      <c r="R763" s="17" t="str">
        <f>IF(ISERROR(VLOOKUP('Salidas Pacientes'!$M763,Inventario!$A$2:$M$21,6,FALSE)),"",VLOOKUP('Salidas Pacientes'!$M763,Inventario!$A$2:$M$21,6,FALSE))</f>
        <v>164992</v>
      </c>
      <c r="S763" s="101" t="s">
        <v>292</v>
      </c>
      <c r="T763" s="102" t="str">
        <f>IF(ISERROR(VLOOKUP('Salidas Pacientes'!$S763,Entradas!$H$1:$I$412,2,FALSE)),"",VLOOKUP('Salidas Pacientes'!$S763,Entradas!$H$1:$I$412,2,FALSE))</f>
        <v/>
      </c>
      <c r="U763" s="98"/>
      <c r="V763" s="98">
        <v>1</v>
      </c>
      <c r="W763" s="105"/>
    </row>
    <row r="764" spans="1:23" ht="15.75" hidden="1" customHeight="1" outlineLevel="1">
      <c r="A764" s="95">
        <v>44750</v>
      </c>
      <c r="B764" s="95" t="s">
        <v>276</v>
      </c>
      <c r="C764" s="98">
        <v>1112069023</v>
      </c>
      <c r="D764" s="17" t="str">
        <f>IF(ISERROR(VLOOKUP('Salidas Pacientes'!$C764,'BD Pacientes'!$A:I,2,FALSE)),"",VLOOKUP('Salidas Pacientes'!$C764,'BD Pacientes'!$A:I,2,FALSE))</f>
        <v>RC</v>
      </c>
      <c r="E764" s="16" t="str">
        <f>IF(ISERROR(VLOOKUP('Salidas Pacientes'!$C764,'BD Pacientes'!$A:I,3,FALSE)),"",VLOOKUP('Salidas Pacientes'!$C764,'BD Pacientes'!$A:I,3,FALSE))</f>
        <v>FELIPE MEJIA RAMIREZ</v>
      </c>
      <c r="F764" s="17" t="str">
        <f>IF(ISERROR(VLOOKUP('Salidas Pacientes'!$C764,'BD Pacientes'!$A:I,4,FALSE)),"",VLOOKUP('Salidas Pacientes'!$C764,'BD Pacientes'!$A:I,4,FALSE))</f>
        <v>M</v>
      </c>
      <c r="G764" s="95">
        <f>IF(ISERROR(VLOOKUP('Salidas Pacientes'!$C764,'BD Pacientes'!$A:I,5,FALSE)),"",VLOOKUP('Salidas Pacientes'!$C764,'BD Pacientes'!$A:I,5,FALSE))</f>
        <v>0</v>
      </c>
      <c r="H764" s="95" t="str">
        <f t="shared" ca="1" si="0"/>
        <v>123 año, 7 mes</v>
      </c>
      <c r="I764" s="97" t="str">
        <f>IF(ISERROR(VLOOKUP('Salidas Pacientes'!$C764,'BD Pacientes'!$A:$I,6,FALSE)),"",VLOOKUP('Salidas Pacientes'!$C764,'BD Pacientes'!$A:$I,6,FALSE))</f>
        <v>CALLE 16 # 61-24 APTO 137J</v>
      </c>
      <c r="J764" s="98">
        <f>IF(ISERROR(VLOOKUP('Salidas Pacientes'!$C764,'BD Pacientes'!$A:$I,7,FALSE)),"",VLOOKUP('Salidas Pacientes'!$C764,'BD Pacientes'!$A:$I,7,FALSE))</f>
        <v>0</v>
      </c>
      <c r="K764" s="99">
        <f>IF(ISERROR(VLOOKUP('Salidas Pacientes'!$C764,'BD Pacientes'!$A:$I,8,FALSE)),"",VLOOKUP('Salidas Pacientes'!$C764,'BD Pacientes'!$A:$I,8,FALSE))</f>
        <v>0</v>
      </c>
      <c r="L764" s="17">
        <f>IF(ISERROR(VLOOKUP('Salidas Pacientes'!$C764,'BD Pacientes'!$A:$I,9,FALSE)),"",VLOOKUP('Salidas Pacientes'!$C764,'BD Pacientes'!$A:$I,9,FALSE))</f>
        <v>0</v>
      </c>
      <c r="M764" s="17" t="s">
        <v>73</v>
      </c>
      <c r="N764" s="16" t="str">
        <f>IF(ISERROR(VLOOKUP('Salidas Pacientes'!$M764,Inventario!$A$2:$M$21,2,FALSE)),"",VLOOKUP('Salidas Pacientes'!$M764,Inventario!$A$2:$M$21,2,FALSE))</f>
        <v>Pentaxim</v>
      </c>
      <c r="O764" s="16" t="str">
        <f>IF(ISERROR(VLOOKUP('Salidas Pacientes'!$M764,Inventario!$A$2:$M$21,3,FALSE)),"",VLOOKUP('Salidas Pacientes'!$M764,Inventario!$A$2:$M$21,3,FALSE))</f>
        <v>Difteria-Tosferina, tetano, polio, haemophilus</v>
      </c>
      <c r="P764" s="100" t="str">
        <f>IF(ISERROR(VLOOKUP('Salidas Pacientes'!$M764,Inventario!$A$2:$M$21,4,FALSE)),"",VLOOKUP('Salidas Pacientes'!$M764,Inventario!$A$2:$M$21,4,FALSE))</f>
        <v>IPS FARALLONES</v>
      </c>
      <c r="Q764" s="100" t="str">
        <f>IF(ISERROR(VLOOKUP('Salidas Pacientes'!$M764,Inventario!$A$2:$M$21,5,FALSE)),"",VLOOKUP('Salidas Pacientes'!$M764,Inventario!$A$2:$M$21,5,FALSE))</f>
        <v>Sanofi</v>
      </c>
      <c r="R764" s="17" t="str">
        <f>IF(ISERROR(VLOOKUP('Salidas Pacientes'!$M764,Inventario!$A$2:$M$21,6,FALSE)),"",VLOOKUP('Salidas Pacientes'!$M764,Inventario!$A$2:$M$21,6,FALSE))</f>
        <v>2800</v>
      </c>
      <c r="S764" s="101" t="s">
        <v>209</v>
      </c>
      <c r="T764" s="102">
        <f>IF(ISERROR(VLOOKUP('Salidas Pacientes'!$S764,Entradas!$H$1:$I$412,2,FALSE)),"",VLOOKUP('Salidas Pacientes'!$S764,Entradas!$H$1:$I$412,2,FALSE))</f>
        <v>44957</v>
      </c>
      <c r="U764" s="98"/>
      <c r="V764" s="98">
        <v>1</v>
      </c>
      <c r="W764" s="105"/>
    </row>
    <row r="765" spans="1:23" ht="15.75" hidden="1" customHeight="1" outlineLevel="1">
      <c r="A765" s="95">
        <v>44750</v>
      </c>
      <c r="B765" s="95" t="s">
        <v>276</v>
      </c>
      <c r="C765" s="98">
        <v>1109569876</v>
      </c>
      <c r="D765" s="17" t="str">
        <f>IF(ISERROR(VLOOKUP('Salidas Pacientes'!$C765,'BD Pacientes'!$A:I,2,FALSE)),"",VLOOKUP('Salidas Pacientes'!$C765,'BD Pacientes'!$A:I,2,FALSE))</f>
        <v>RC</v>
      </c>
      <c r="E765" s="16" t="str">
        <f>IF(ISERROR(VLOOKUP('Salidas Pacientes'!$C765,'BD Pacientes'!$A:I,3,FALSE)),"",VLOOKUP('Salidas Pacientes'!$C765,'BD Pacientes'!$A:I,3,FALSE))</f>
        <v>EMELLY OBREGON SALINAS</v>
      </c>
      <c r="F765" s="17" t="str">
        <f>IF(ISERROR(VLOOKUP('Salidas Pacientes'!$C765,'BD Pacientes'!$A:I,4,FALSE)),"",VLOOKUP('Salidas Pacientes'!$C765,'BD Pacientes'!$A:I,4,FALSE))</f>
        <v>F</v>
      </c>
      <c r="G765" s="95">
        <f>IF(ISERROR(VLOOKUP('Salidas Pacientes'!$C765,'BD Pacientes'!$A:I,5,FALSE)),"",VLOOKUP('Salidas Pacientes'!$C765,'BD Pacientes'!$A:I,5,FALSE))</f>
        <v>43893</v>
      </c>
      <c r="H765" s="95" t="str">
        <f t="shared" ca="1" si="0"/>
        <v>3 año, 5 mes</v>
      </c>
      <c r="I765" s="97" t="str">
        <f>IF(ISERROR(VLOOKUP('Salidas Pacientes'!$C765,'BD Pacientes'!$A:$I,6,FALSE)),"",VLOOKUP('Salidas Pacientes'!$C765,'BD Pacientes'!$A:$I,6,FALSE))</f>
        <v>CRA 41C # 43-05</v>
      </c>
      <c r="J765" s="98">
        <f>IF(ISERROR(VLOOKUP('Salidas Pacientes'!$C765,'BD Pacientes'!$A:$I,7,FALSE)),"",VLOOKUP('Salidas Pacientes'!$C765,'BD Pacientes'!$A:$I,7,FALSE))</f>
        <v>94550481</v>
      </c>
      <c r="K765" s="99" t="str">
        <f>IF(ISERROR(VLOOKUP('Salidas Pacientes'!$C765,'BD Pacientes'!$A:$I,8,FALSE)),"",VLOOKUP('Salidas Pacientes'!$C765,'BD Pacientes'!$A:$I,8,FALSE))</f>
        <v>JOSE CORDOBA</v>
      </c>
      <c r="L765" s="17">
        <f>IF(ISERROR(VLOOKUP('Salidas Pacientes'!$C765,'BD Pacientes'!$A:$I,9,FALSE)),"",VLOOKUP('Salidas Pacientes'!$C765,'BD Pacientes'!$A:$I,9,FALSE))</f>
        <v>3163479045</v>
      </c>
      <c r="M765" s="17" t="s">
        <v>89</v>
      </c>
      <c r="N765" s="16" t="str">
        <f>IF(ISERROR(VLOOKUP('Salidas Pacientes'!$M765,Inventario!$A$2:$M$21,2,FALSE)),"",VLOOKUP('Salidas Pacientes'!$M765,Inventario!$A$2:$M$21,2,FALSE))</f>
        <v>Fluquadri</v>
      </c>
      <c r="O765" s="16" t="str">
        <f>IF(ISERROR(VLOOKUP('Salidas Pacientes'!$M765,Inventario!$A$2:$M$21,3,FALSE)),"",VLOOKUP('Salidas Pacientes'!$M765,Inventario!$A$2:$M$21,3,FALSE))</f>
        <v>Influenza</v>
      </c>
      <c r="P765" s="100" t="str">
        <f>IF(ISERROR(VLOOKUP('Salidas Pacientes'!$M765,Inventario!$A$2:$M$21,4,FALSE)),"",VLOOKUP('Salidas Pacientes'!$M765,Inventario!$A$2:$M$21,4,FALSE))</f>
        <v>IPS FARALLONES</v>
      </c>
      <c r="Q765" s="100" t="str">
        <f>IF(ISERROR(VLOOKUP('Salidas Pacientes'!$M765,Inventario!$A$2:$M$21,5,FALSE)),"",VLOOKUP('Salidas Pacientes'!$M765,Inventario!$A$2:$M$21,5,FALSE))</f>
        <v>Sanofi</v>
      </c>
      <c r="R765" s="17" t="str">
        <f>IF(ISERROR(VLOOKUP('Salidas Pacientes'!$M765,Inventario!$A$2:$M$21,6,FALSE)),"",VLOOKUP('Salidas Pacientes'!$M765,Inventario!$A$2:$M$21,6,FALSE))</f>
        <v>164992</v>
      </c>
      <c r="S765" s="101" t="s">
        <v>295</v>
      </c>
      <c r="T765" s="102" t="str">
        <f>IF(ISERROR(VLOOKUP('Salidas Pacientes'!$S765,Entradas!$H$1:$I$412,2,FALSE)),"",VLOOKUP('Salidas Pacientes'!$S765,Entradas!$H$1:$I$412,2,FALSE))</f>
        <v/>
      </c>
      <c r="U765" s="98"/>
      <c r="V765" s="98">
        <v>1</v>
      </c>
      <c r="W765" s="105"/>
    </row>
    <row r="766" spans="1:23" ht="15.75" hidden="1" customHeight="1" outlineLevel="1">
      <c r="A766" s="95">
        <v>44751</v>
      </c>
      <c r="B766" s="95" t="s">
        <v>276</v>
      </c>
      <c r="C766" s="98">
        <v>1088972038</v>
      </c>
      <c r="D766" s="17" t="str">
        <f>IF(ISERROR(VLOOKUP('Salidas Pacientes'!$C766,'BD Pacientes'!$A:I,2,FALSE)),"",VLOOKUP('Salidas Pacientes'!$C766,'BD Pacientes'!$A:I,2,FALSE))</f>
        <v>CC</v>
      </c>
      <c r="E766" s="16" t="str">
        <f>IF(ISERROR(VLOOKUP('Salidas Pacientes'!$C766,'BD Pacientes'!$A:I,3,FALSE)),"",VLOOKUP('Salidas Pacientes'!$C766,'BD Pacientes'!$A:I,3,FALSE))</f>
        <v>YANCY ANDREA MUÑOZ</v>
      </c>
      <c r="F766" s="17" t="str">
        <f>IF(ISERROR(VLOOKUP('Salidas Pacientes'!$C766,'BD Pacientes'!$A:I,4,FALSE)),"",VLOOKUP('Salidas Pacientes'!$C766,'BD Pacientes'!$A:I,4,FALSE))</f>
        <v>F</v>
      </c>
      <c r="G766" s="95">
        <f>IF(ISERROR(VLOOKUP('Salidas Pacientes'!$C766,'BD Pacientes'!$A:I,5,FALSE)),"",VLOOKUP('Salidas Pacientes'!$C766,'BD Pacientes'!$A:I,5,FALSE))</f>
        <v>0</v>
      </c>
      <c r="H766" s="95" t="str">
        <f t="shared" ca="1" si="0"/>
        <v>123 año, 7 mes</v>
      </c>
      <c r="I766" s="97" t="str">
        <f>IF(ISERROR(VLOOKUP('Salidas Pacientes'!$C766,'BD Pacientes'!$A:$I,6,FALSE)),"",VLOOKUP('Salidas Pacientes'!$C766,'BD Pacientes'!$A:$I,6,FALSE))</f>
        <v>CALLE 43 #109-78</v>
      </c>
      <c r="J766" s="98">
        <f>IF(ISERROR(VLOOKUP('Salidas Pacientes'!$C766,'BD Pacientes'!$A:$I,7,FALSE)),"",VLOOKUP('Salidas Pacientes'!$C766,'BD Pacientes'!$A:$I,7,FALSE))</f>
        <v>0</v>
      </c>
      <c r="K766" s="99">
        <f>IF(ISERROR(VLOOKUP('Salidas Pacientes'!$C766,'BD Pacientes'!$A:$I,8,FALSE)),"",VLOOKUP('Salidas Pacientes'!$C766,'BD Pacientes'!$A:$I,8,FALSE))</f>
        <v>0</v>
      </c>
      <c r="L766" s="17">
        <f>IF(ISERROR(VLOOKUP('Salidas Pacientes'!$C766,'BD Pacientes'!$A:$I,9,FALSE)),"",VLOOKUP('Salidas Pacientes'!$C766,'BD Pacientes'!$A:$I,9,FALSE))</f>
        <v>0</v>
      </c>
      <c r="M766" s="17" t="s">
        <v>89</v>
      </c>
      <c r="N766" s="16" t="str">
        <f>IF(ISERROR(VLOOKUP('Salidas Pacientes'!$M766,Inventario!$A$2:$M$21,2,FALSE)),"",VLOOKUP('Salidas Pacientes'!$M766,Inventario!$A$2:$M$21,2,FALSE))</f>
        <v>Fluquadri</v>
      </c>
      <c r="O766" s="16" t="str">
        <f>IF(ISERROR(VLOOKUP('Salidas Pacientes'!$M766,Inventario!$A$2:$M$21,3,FALSE)),"",VLOOKUP('Salidas Pacientes'!$M766,Inventario!$A$2:$M$21,3,FALSE))</f>
        <v>Influenza</v>
      </c>
      <c r="P766" s="100" t="str">
        <f>IF(ISERROR(VLOOKUP('Salidas Pacientes'!$M766,Inventario!$A$2:$M$21,4,FALSE)),"",VLOOKUP('Salidas Pacientes'!$M766,Inventario!$A$2:$M$21,4,FALSE))</f>
        <v>IPS FARALLONES</v>
      </c>
      <c r="Q766" s="100" t="str">
        <f>IF(ISERROR(VLOOKUP('Salidas Pacientes'!$M766,Inventario!$A$2:$M$21,5,FALSE)),"",VLOOKUP('Salidas Pacientes'!$M766,Inventario!$A$2:$M$21,5,FALSE))</f>
        <v>Sanofi</v>
      </c>
      <c r="R766" s="17" t="str">
        <f>IF(ISERROR(VLOOKUP('Salidas Pacientes'!$M766,Inventario!$A$2:$M$21,6,FALSE)),"",VLOOKUP('Salidas Pacientes'!$M766,Inventario!$A$2:$M$21,6,FALSE))</f>
        <v>164992</v>
      </c>
      <c r="S766" s="101" t="s">
        <v>295</v>
      </c>
      <c r="T766" s="102" t="str">
        <f>IF(ISERROR(VLOOKUP('Salidas Pacientes'!$S766,Entradas!$H$1:$I$412,2,FALSE)),"",VLOOKUP('Salidas Pacientes'!$S766,Entradas!$H$1:$I$412,2,FALSE))</f>
        <v/>
      </c>
      <c r="U766" s="98"/>
      <c r="V766" s="98">
        <v>1</v>
      </c>
      <c r="W766" s="105"/>
    </row>
    <row r="767" spans="1:23" ht="15.75" hidden="1" customHeight="1" outlineLevel="1">
      <c r="A767" s="95">
        <v>44751</v>
      </c>
      <c r="B767" s="95" t="s">
        <v>276</v>
      </c>
      <c r="C767" s="98">
        <v>1232818955</v>
      </c>
      <c r="D767" s="17" t="str">
        <f>IF(ISERROR(VLOOKUP('Salidas Pacientes'!$C767,'BD Pacientes'!$A:I,2,FALSE)),"",VLOOKUP('Salidas Pacientes'!$C767,'BD Pacientes'!$A:I,2,FALSE))</f>
        <v>RC</v>
      </c>
      <c r="E767" s="16" t="str">
        <f>IF(ISERROR(VLOOKUP('Salidas Pacientes'!$C767,'BD Pacientes'!$A:I,3,FALSE)),"",VLOOKUP('Salidas Pacientes'!$C767,'BD Pacientes'!$A:I,3,FALSE))</f>
        <v>MATEO PULGARIN GRAJALES</v>
      </c>
      <c r="F767" s="17" t="str">
        <f>IF(ISERROR(VLOOKUP('Salidas Pacientes'!$C767,'BD Pacientes'!$A:I,4,FALSE)),"",VLOOKUP('Salidas Pacientes'!$C767,'BD Pacientes'!$A:I,4,FALSE))</f>
        <v>M</v>
      </c>
      <c r="G767" s="95">
        <f>IF(ISERROR(VLOOKUP('Salidas Pacientes'!$C767,'BD Pacientes'!$A:I,5,FALSE)),"",VLOOKUP('Salidas Pacientes'!$C767,'BD Pacientes'!$A:I,5,FALSE))</f>
        <v>44583</v>
      </c>
      <c r="H767" s="95" t="str">
        <f t="shared" ca="1" si="0"/>
        <v>1 año, 7 mes</v>
      </c>
      <c r="I767" s="97" t="str">
        <f>IF(ISERROR(VLOOKUP('Salidas Pacientes'!$C767,'BD Pacientes'!$A:$I,6,FALSE)),"",VLOOKUP('Salidas Pacientes'!$C767,'BD Pacientes'!$A:$I,6,FALSE))</f>
        <v>CALLE 4 # 4-41</v>
      </c>
      <c r="J767" s="98">
        <f>IF(ISERROR(VLOOKUP('Salidas Pacientes'!$C767,'BD Pacientes'!$A:$I,7,FALSE)),"",VLOOKUP('Salidas Pacientes'!$C767,'BD Pacientes'!$A:$I,7,FALSE))</f>
        <v>1144152552</v>
      </c>
      <c r="K767" s="99" t="str">
        <f>IF(ISERROR(VLOOKUP('Salidas Pacientes'!$C767,'BD Pacientes'!$A:$I,8,FALSE)),"",VLOOKUP('Salidas Pacientes'!$C767,'BD Pacientes'!$A:$I,8,FALSE))</f>
        <v>MYRENA GRAJALES</v>
      </c>
      <c r="L767" s="17">
        <f>IF(ISERROR(VLOOKUP('Salidas Pacientes'!$C767,'BD Pacientes'!$A:$I,9,FALSE)),"",VLOOKUP('Salidas Pacientes'!$C767,'BD Pacientes'!$A:$I,9,FALSE))</f>
        <v>3185092025</v>
      </c>
      <c r="M767" s="17" t="s">
        <v>47</v>
      </c>
      <c r="N767" s="16" t="str">
        <f>IF(ISERROR(VLOOKUP('Salidas Pacientes'!$M767,Inventario!$A$2:$M$21,2,FALSE)),"",VLOOKUP('Salidas Pacientes'!$M767,Inventario!$A$2:$M$21,2,FALSE))</f>
        <v>Nimenrix</v>
      </c>
      <c r="O767" s="16" t="str">
        <f>IF(ISERROR(VLOOKUP('Salidas Pacientes'!$M767,Inventario!$A$2:$M$21,3,FALSE)),"",VLOOKUP('Salidas Pacientes'!$M767,Inventario!$A$2:$M$21,3,FALSE))</f>
        <v>Meningococo</v>
      </c>
      <c r="P767" s="100" t="str">
        <f>IF(ISERROR(VLOOKUP('Salidas Pacientes'!$M767,Inventario!$A$2:$M$21,4,FALSE)),"",VLOOKUP('Salidas Pacientes'!$M767,Inventario!$A$2:$M$21,4,FALSE))</f>
        <v>Cobo Medical</v>
      </c>
      <c r="Q767" s="100" t="str">
        <f>IF(ISERROR(VLOOKUP('Salidas Pacientes'!$M767,Inventario!$A$2:$M$21,5,FALSE)),"",VLOOKUP('Salidas Pacientes'!$M767,Inventario!$A$2:$M$21,5,FALSE))</f>
        <v>Pfizer</v>
      </c>
      <c r="R767" s="17" t="str">
        <f>IF(ISERROR(VLOOKUP('Salidas Pacientes'!$M767,Inventario!$A$2:$M$21,6,FALSE)),"",VLOOKUP('Salidas Pacientes'!$M767,Inventario!$A$2:$M$21,6,FALSE))</f>
        <v>3904</v>
      </c>
      <c r="S767" s="101" t="s">
        <v>173</v>
      </c>
      <c r="T767" s="102">
        <f>IF(ISERROR(VLOOKUP('Salidas Pacientes'!$S767,Entradas!$H$1:$I$412,2,FALSE)),"",VLOOKUP('Salidas Pacientes'!$S767,Entradas!$H$1:$I$412,2,FALSE))</f>
        <v>45077</v>
      </c>
      <c r="U767" s="98"/>
      <c r="V767" s="98">
        <v>1</v>
      </c>
      <c r="W767" s="105"/>
    </row>
    <row r="768" spans="1:23" ht="15.75" hidden="1" customHeight="1" outlineLevel="1">
      <c r="A768" s="95">
        <v>44751</v>
      </c>
      <c r="B768" s="95" t="s">
        <v>276</v>
      </c>
      <c r="C768" s="98">
        <v>1109572960</v>
      </c>
      <c r="D768" s="17" t="str">
        <f>IF(ISERROR(VLOOKUP('Salidas Pacientes'!$C768,'BD Pacientes'!$A:I,2,FALSE)),"",VLOOKUP('Salidas Pacientes'!$C768,'BD Pacientes'!$A:I,2,FALSE))</f>
        <v>RC</v>
      </c>
      <c r="E768" s="16" t="str">
        <f>IF(ISERROR(VLOOKUP('Salidas Pacientes'!$C768,'BD Pacientes'!$A:I,3,FALSE)),"",VLOOKUP('Salidas Pacientes'!$C768,'BD Pacientes'!$A:I,3,FALSE))</f>
        <v>MATEO BOLAÑOS MUÑOZ</v>
      </c>
      <c r="F768" s="17" t="str">
        <f>IF(ISERROR(VLOOKUP('Salidas Pacientes'!$C768,'BD Pacientes'!$A:I,4,FALSE)),"",VLOOKUP('Salidas Pacientes'!$C768,'BD Pacientes'!$A:I,4,FALSE))</f>
        <v>M</v>
      </c>
      <c r="G768" s="95">
        <f>IF(ISERROR(VLOOKUP('Salidas Pacientes'!$C768,'BD Pacientes'!$A:I,5,FALSE)),"",VLOOKUP('Salidas Pacientes'!$C768,'BD Pacientes'!$A:I,5,FALSE))</f>
        <v>44479</v>
      </c>
      <c r="H768" s="95" t="str">
        <f t="shared" ca="1" si="0"/>
        <v>1 año, 10 mes</v>
      </c>
      <c r="I768" s="97" t="str">
        <f>IF(ISERROR(VLOOKUP('Salidas Pacientes'!$C768,'BD Pacientes'!$A:$I,6,FALSE)),"",VLOOKUP('Salidas Pacientes'!$C768,'BD Pacientes'!$A:$I,6,FALSE))</f>
        <v>CRA 108 # 60A-26</v>
      </c>
      <c r="J768" s="98">
        <f>IF(ISERROR(VLOOKUP('Salidas Pacientes'!$C768,'BD Pacientes'!$A:$I,7,FALSE)),"",VLOOKUP('Salidas Pacientes'!$C768,'BD Pacientes'!$A:$I,7,FALSE))</f>
        <v>1088972038</v>
      </c>
      <c r="K768" s="99" t="str">
        <f>IF(ISERROR(VLOOKUP('Salidas Pacientes'!$C768,'BD Pacientes'!$A:$I,8,FALSE)),"",VLOOKUP('Salidas Pacientes'!$C768,'BD Pacientes'!$A:$I,8,FALSE))</f>
        <v xml:space="preserve">YANCY ANDREA MUÑOZ </v>
      </c>
      <c r="L768" s="17">
        <f>IF(ISERROR(VLOOKUP('Salidas Pacientes'!$C768,'BD Pacientes'!$A:$I,9,FALSE)),"",VLOOKUP('Salidas Pacientes'!$C768,'BD Pacientes'!$A:$I,9,FALSE))</f>
        <v>3113264783</v>
      </c>
      <c r="M768" s="17" t="s">
        <v>89</v>
      </c>
      <c r="N768" s="16" t="str">
        <f>IF(ISERROR(VLOOKUP('Salidas Pacientes'!$M768,Inventario!$A$2:$M$21,2,FALSE)),"",VLOOKUP('Salidas Pacientes'!$M768,Inventario!$A$2:$M$21,2,FALSE))</f>
        <v>Fluquadri</v>
      </c>
      <c r="O768" s="16" t="str">
        <f>IF(ISERROR(VLOOKUP('Salidas Pacientes'!$M768,Inventario!$A$2:$M$21,3,FALSE)),"",VLOOKUP('Salidas Pacientes'!$M768,Inventario!$A$2:$M$21,3,FALSE))</f>
        <v>Influenza</v>
      </c>
      <c r="P768" s="100" t="str">
        <f>IF(ISERROR(VLOOKUP('Salidas Pacientes'!$M768,Inventario!$A$2:$M$21,4,FALSE)),"",VLOOKUP('Salidas Pacientes'!$M768,Inventario!$A$2:$M$21,4,FALSE))</f>
        <v>IPS FARALLONES</v>
      </c>
      <c r="Q768" s="100" t="str">
        <f>IF(ISERROR(VLOOKUP('Salidas Pacientes'!$M768,Inventario!$A$2:$M$21,5,FALSE)),"",VLOOKUP('Salidas Pacientes'!$M768,Inventario!$A$2:$M$21,5,FALSE))</f>
        <v>Sanofi</v>
      </c>
      <c r="R768" s="17" t="str">
        <f>IF(ISERROR(VLOOKUP('Salidas Pacientes'!$M768,Inventario!$A$2:$M$21,6,FALSE)),"",VLOOKUP('Salidas Pacientes'!$M768,Inventario!$A$2:$M$21,6,FALSE))</f>
        <v>164992</v>
      </c>
      <c r="S768" s="101" t="s">
        <v>295</v>
      </c>
      <c r="T768" s="102" t="str">
        <f>IF(ISERROR(VLOOKUP('Salidas Pacientes'!$S768,Entradas!$H$1:$I$412,2,FALSE)),"",VLOOKUP('Salidas Pacientes'!$S768,Entradas!$H$1:$I$412,2,FALSE))</f>
        <v/>
      </c>
      <c r="U768" s="98"/>
      <c r="V768" s="98">
        <v>1</v>
      </c>
      <c r="W768" s="105"/>
    </row>
    <row r="769" spans="1:23" ht="15.75" hidden="1" customHeight="1" outlineLevel="1">
      <c r="A769" s="95">
        <v>44751</v>
      </c>
      <c r="B769" s="95" t="s">
        <v>276</v>
      </c>
      <c r="C769" s="98">
        <v>1109572687</v>
      </c>
      <c r="D769" s="17" t="str">
        <f>IF(ISERROR(VLOOKUP('Salidas Pacientes'!$C769,'BD Pacientes'!$A:I,2,FALSE)),"",VLOOKUP('Salidas Pacientes'!$C769,'BD Pacientes'!$A:I,2,FALSE))</f>
        <v>RC</v>
      </c>
      <c r="E769" s="16" t="str">
        <f>IF(ISERROR(VLOOKUP('Salidas Pacientes'!$C769,'BD Pacientes'!$A:I,3,FALSE)),"",VLOOKUP('Salidas Pacientes'!$C769,'BD Pacientes'!$A:I,3,FALSE))</f>
        <v>LUCIANA GARCIA MARTINEZ</v>
      </c>
      <c r="F769" s="17" t="str">
        <f>IF(ISERROR(VLOOKUP('Salidas Pacientes'!$C769,'BD Pacientes'!$A:I,4,FALSE)),"",VLOOKUP('Salidas Pacientes'!$C769,'BD Pacientes'!$A:I,4,FALSE))</f>
        <v>F</v>
      </c>
      <c r="G769" s="95">
        <f>IF(ISERROR(VLOOKUP('Salidas Pacientes'!$C769,'BD Pacientes'!$A:I,5,FALSE)),"",VLOOKUP('Salidas Pacientes'!$C769,'BD Pacientes'!$A:I,5,FALSE))</f>
        <v>0</v>
      </c>
      <c r="H769" s="95" t="str">
        <f t="shared" ca="1" si="0"/>
        <v>123 año, 7 mes</v>
      </c>
      <c r="I769" s="97" t="str">
        <f>IF(ISERROR(VLOOKUP('Salidas Pacientes'!$C769,'BD Pacientes'!$A:$I,6,FALSE)),"",VLOOKUP('Salidas Pacientes'!$C769,'BD Pacientes'!$A:$I,6,FALSE))</f>
        <v>CRA 82B # 48A-95</v>
      </c>
      <c r="J769" s="98">
        <f>IF(ISERROR(VLOOKUP('Salidas Pacientes'!$C769,'BD Pacientes'!$A:$I,7,FALSE)),"",VLOOKUP('Salidas Pacientes'!$C769,'BD Pacientes'!$A:$I,7,FALSE))</f>
        <v>0</v>
      </c>
      <c r="K769" s="99">
        <f>IF(ISERROR(VLOOKUP('Salidas Pacientes'!$C769,'BD Pacientes'!$A:$I,8,FALSE)),"",VLOOKUP('Salidas Pacientes'!$C769,'BD Pacientes'!$A:$I,8,FALSE))</f>
        <v>0</v>
      </c>
      <c r="L769" s="17">
        <f>IF(ISERROR(VLOOKUP('Salidas Pacientes'!$C769,'BD Pacientes'!$A:$I,9,FALSE)),"",VLOOKUP('Salidas Pacientes'!$C769,'BD Pacientes'!$A:$I,9,FALSE))</f>
        <v>0</v>
      </c>
      <c r="M769" s="17" t="s">
        <v>47</v>
      </c>
      <c r="N769" s="16" t="str">
        <f>IF(ISERROR(VLOOKUP('Salidas Pacientes'!$M769,Inventario!$A$2:$M$21,2,FALSE)),"",VLOOKUP('Salidas Pacientes'!$M769,Inventario!$A$2:$M$21,2,FALSE))</f>
        <v>Nimenrix</v>
      </c>
      <c r="O769" s="16" t="str">
        <f>IF(ISERROR(VLOOKUP('Salidas Pacientes'!$M769,Inventario!$A$2:$M$21,3,FALSE)),"",VLOOKUP('Salidas Pacientes'!$M769,Inventario!$A$2:$M$21,3,FALSE))</f>
        <v>Meningococo</v>
      </c>
      <c r="P769" s="100" t="str">
        <f>IF(ISERROR(VLOOKUP('Salidas Pacientes'!$M769,Inventario!$A$2:$M$21,4,FALSE)),"",VLOOKUP('Salidas Pacientes'!$M769,Inventario!$A$2:$M$21,4,FALSE))</f>
        <v>Cobo Medical</v>
      </c>
      <c r="Q769" s="100" t="str">
        <f>IF(ISERROR(VLOOKUP('Salidas Pacientes'!$M769,Inventario!$A$2:$M$21,5,FALSE)),"",VLOOKUP('Salidas Pacientes'!$M769,Inventario!$A$2:$M$21,5,FALSE))</f>
        <v>Pfizer</v>
      </c>
      <c r="R769" s="17" t="str">
        <f>IF(ISERROR(VLOOKUP('Salidas Pacientes'!$M769,Inventario!$A$2:$M$21,6,FALSE)),"",VLOOKUP('Salidas Pacientes'!$M769,Inventario!$A$2:$M$21,6,FALSE))</f>
        <v>3904</v>
      </c>
      <c r="S769" s="101" t="s">
        <v>173</v>
      </c>
      <c r="T769" s="102">
        <f>IF(ISERROR(VLOOKUP('Salidas Pacientes'!$S769,Entradas!$H$1:$I$412,2,FALSE)),"",VLOOKUP('Salidas Pacientes'!$S769,Entradas!$H$1:$I$412,2,FALSE))</f>
        <v>45077</v>
      </c>
      <c r="U769" s="98"/>
      <c r="V769" s="98">
        <v>1</v>
      </c>
      <c r="W769" s="105"/>
    </row>
    <row r="770" spans="1:23" ht="15.75" hidden="1" customHeight="1" outlineLevel="1">
      <c r="A770" s="95">
        <v>44751</v>
      </c>
      <c r="B770" s="95" t="s">
        <v>276</v>
      </c>
      <c r="C770" s="98">
        <v>87249505</v>
      </c>
      <c r="D770" s="17" t="str">
        <f>IF(ISERROR(VLOOKUP('Salidas Pacientes'!$C770,'BD Pacientes'!$A:I,2,FALSE)),"",VLOOKUP('Salidas Pacientes'!$C770,'BD Pacientes'!$A:I,2,FALSE))</f>
        <v>CC</v>
      </c>
      <c r="E770" s="16" t="str">
        <f>IF(ISERROR(VLOOKUP('Salidas Pacientes'!$C770,'BD Pacientes'!$A:I,3,FALSE)),"",VLOOKUP('Salidas Pacientes'!$C770,'BD Pacientes'!$A:I,3,FALSE))</f>
        <v>FABIAN BOLAÑOS</v>
      </c>
      <c r="F770" s="17" t="str">
        <f>IF(ISERROR(VLOOKUP('Salidas Pacientes'!$C770,'BD Pacientes'!$A:I,4,FALSE)),"",VLOOKUP('Salidas Pacientes'!$C770,'BD Pacientes'!$A:I,4,FALSE))</f>
        <v>M</v>
      </c>
      <c r="G770" s="95">
        <f>IF(ISERROR(VLOOKUP('Salidas Pacientes'!$C770,'BD Pacientes'!$A:I,5,FALSE)),"",VLOOKUP('Salidas Pacientes'!$C770,'BD Pacientes'!$A:I,5,FALSE))</f>
        <v>0</v>
      </c>
      <c r="H770" s="95" t="str">
        <f t="shared" ca="1" si="0"/>
        <v>123 año, 7 mes</v>
      </c>
      <c r="I770" s="97" t="str">
        <f>IF(ISERROR(VLOOKUP('Salidas Pacientes'!$C770,'BD Pacientes'!$A:$I,6,FALSE)),"",VLOOKUP('Salidas Pacientes'!$C770,'BD Pacientes'!$A:$I,6,FALSE))</f>
        <v>CALLE 43 # 109-78</v>
      </c>
      <c r="J770" s="98">
        <f>IF(ISERROR(VLOOKUP('Salidas Pacientes'!$C770,'BD Pacientes'!$A:$I,7,FALSE)),"",VLOOKUP('Salidas Pacientes'!$C770,'BD Pacientes'!$A:$I,7,FALSE))</f>
        <v>0</v>
      </c>
      <c r="K770" s="99">
        <f>IF(ISERROR(VLOOKUP('Salidas Pacientes'!$C770,'BD Pacientes'!$A:$I,8,FALSE)),"",VLOOKUP('Salidas Pacientes'!$C770,'BD Pacientes'!$A:$I,8,FALSE))</f>
        <v>0</v>
      </c>
      <c r="L770" s="17">
        <f>IF(ISERROR(VLOOKUP('Salidas Pacientes'!$C770,'BD Pacientes'!$A:$I,9,FALSE)),"",VLOOKUP('Salidas Pacientes'!$C770,'BD Pacientes'!$A:$I,9,FALSE))</f>
        <v>0</v>
      </c>
      <c r="M770" s="17" t="s">
        <v>89</v>
      </c>
      <c r="N770" s="16" t="str">
        <f>IF(ISERROR(VLOOKUP('Salidas Pacientes'!$M770,Inventario!$A$2:$M$21,2,FALSE)),"",VLOOKUP('Salidas Pacientes'!$M770,Inventario!$A$2:$M$21,2,FALSE))</f>
        <v>Fluquadri</v>
      </c>
      <c r="O770" s="16" t="str">
        <f>IF(ISERROR(VLOOKUP('Salidas Pacientes'!$M770,Inventario!$A$2:$M$21,3,FALSE)),"",VLOOKUP('Salidas Pacientes'!$M770,Inventario!$A$2:$M$21,3,FALSE))</f>
        <v>Influenza</v>
      </c>
      <c r="P770" s="100" t="str">
        <f>IF(ISERROR(VLOOKUP('Salidas Pacientes'!$M770,Inventario!$A$2:$M$21,4,FALSE)),"",VLOOKUP('Salidas Pacientes'!$M770,Inventario!$A$2:$M$21,4,FALSE))</f>
        <v>IPS FARALLONES</v>
      </c>
      <c r="Q770" s="100" t="str">
        <f>IF(ISERROR(VLOOKUP('Salidas Pacientes'!$M770,Inventario!$A$2:$M$21,5,FALSE)),"",VLOOKUP('Salidas Pacientes'!$M770,Inventario!$A$2:$M$21,5,FALSE))</f>
        <v>Sanofi</v>
      </c>
      <c r="R770" s="17" t="str">
        <f>IF(ISERROR(VLOOKUP('Salidas Pacientes'!$M770,Inventario!$A$2:$M$21,6,FALSE)),"",VLOOKUP('Salidas Pacientes'!$M770,Inventario!$A$2:$M$21,6,FALSE))</f>
        <v>164992</v>
      </c>
      <c r="S770" s="101" t="s">
        <v>295</v>
      </c>
      <c r="T770" s="102" t="str">
        <f>IF(ISERROR(VLOOKUP('Salidas Pacientes'!$S770,Entradas!$H$1:$I$412,2,FALSE)),"",VLOOKUP('Salidas Pacientes'!$S770,Entradas!$H$1:$I$412,2,FALSE))</f>
        <v/>
      </c>
      <c r="U770" s="98"/>
      <c r="V770" s="98">
        <v>1</v>
      </c>
      <c r="W770" s="105"/>
    </row>
    <row r="771" spans="1:23" ht="15.75" hidden="1" customHeight="1" outlineLevel="1">
      <c r="A771" s="95">
        <v>44753</v>
      </c>
      <c r="B771" s="95" t="s">
        <v>276</v>
      </c>
      <c r="C771" s="98">
        <v>29739209</v>
      </c>
      <c r="D771" s="17" t="str">
        <f>IF(ISERROR(VLOOKUP('Salidas Pacientes'!$C771,'BD Pacientes'!$A:I,2,FALSE)),"",VLOOKUP('Salidas Pacientes'!$C771,'BD Pacientes'!$A:I,2,FALSE))</f>
        <v>CC</v>
      </c>
      <c r="E771" s="16" t="str">
        <f>IF(ISERROR(VLOOKUP('Salidas Pacientes'!$C771,'BD Pacientes'!$A:I,3,FALSE)),"",VLOOKUP('Salidas Pacientes'!$C771,'BD Pacientes'!$A:I,3,FALSE))</f>
        <v>SOCORRO GIRALDO</v>
      </c>
      <c r="F771" s="17" t="str">
        <f>IF(ISERROR(VLOOKUP('Salidas Pacientes'!$C771,'BD Pacientes'!$A:I,4,FALSE)),"",VLOOKUP('Salidas Pacientes'!$C771,'BD Pacientes'!$A:I,4,FALSE))</f>
        <v>F</v>
      </c>
      <c r="G771" s="95">
        <f>IF(ISERROR(VLOOKUP('Salidas Pacientes'!$C771,'BD Pacientes'!$A:I,5,FALSE)),"",VLOOKUP('Salidas Pacientes'!$C771,'BD Pacientes'!$A:I,5,FALSE))</f>
        <v>22152</v>
      </c>
      <c r="H771" s="95" t="str">
        <f t="shared" ca="1" si="0"/>
        <v>63 año, 0 mes</v>
      </c>
      <c r="I771" s="97" t="str">
        <f>IF(ISERROR(VLOOKUP('Salidas Pacientes'!$C771,'BD Pacientes'!$A:$I,6,FALSE)),"",VLOOKUP('Salidas Pacientes'!$C771,'BD Pacientes'!$A:$I,6,FALSE))</f>
        <v>CRA 56 # 1B-81 APTO 502</v>
      </c>
      <c r="J771" s="98">
        <f>IF(ISERROR(VLOOKUP('Salidas Pacientes'!$C771,'BD Pacientes'!$A:$I,7,FALSE)),"",VLOOKUP('Salidas Pacientes'!$C771,'BD Pacientes'!$A:$I,7,FALSE))</f>
        <v>29739209</v>
      </c>
      <c r="K771" s="99" t="str">
        <f>IF(ISERROR(VLOOKUP('Salidas Pacientes'!$C771,'BD Pacientes'!$A:$I,8,FALSE)),"",VLOOKUP('Salidas Pacientes'!$C771,'BD Pacientes'!$A:$I,8,FALSE))</f>
        <v>SOCORRO GIRALDO</v>
      </c>
      <c r="L771" s="17">
        <f>IF(ISERROR(VLOOKUP('Salidas Pacientes'!$C771,'BD Pacientes'!$A:$I,9,FALSE)),"",VLOOKUP('Salidas Pacientes'!$C771,'BD Pacientes'!$A:$I,9,FALSE))</f>
        <v>3147993179</v>
      </c>
      <c r="M771" s="17" t="s">
        <v>89</v>
      </c>
      <c r="N771" s="16" t="str">
        <f>IF(ISERROR(VLOOKUP('Salidas Pacientes'!$M771,Inventario!$A$2:$M$21,2,FALSE)),"",VLOOKUP('Salidas Pacientes'!$M771,Inventario!$A$2:$M$21,2,FALSE))</f>
        <v>Fluquadri</v>
      </c>
      <c r="O771" s="16" t="str">
        <f>IF(ISERROR(VLOOKUP('Salidas Pacientes'!$M771,Inventario!$A$2:$M$21,3,FALSE)),"",VLOOKUP('Salidas Pacientes'!$M771,Inventario!$A$2:$M$21,3,FALSE))</f>
        <v>Influenza</v>
      </c>
      <c r="P771" s="100" t="str">
        <f>IF(ISERROR(VLOOKUP('Salidas Pacientes'!$M771,Inventario!$A$2:$M$21,4,FALSE)),"",VLOOKUP('Salidas Pacientes'!$M771,Inventario!$A$2:$M$21,4,FALSE))</f>
        <v>IPS FARALLONES</v>
      </c>
      <c r="Q771" s="100" t="str">
        <f>IF(ISERROR(VLOOKUP('Salidas Pacientes'!$M771,Inventario!$A$2:$M$21,5,FALSE)),"",VLOOKUP('Salidas Pacientes'!$M771,Inventario!$A$2:$M$21,5,FALSE))</f>
        <v>Sanofi</v>
      </c>
      <c r="R771" s="17" t="str">
        <f>IF(ISERROR(VLOOKUP('Salidas Pacientes'!$M771,Inventario!$A$2:$M$21,6,FALSE)),"",VLOOKUP('Salidas Pacientes'!$M771,Inventario!$A$2:$M$21,6,FALSE))</f>
        <v>164992</v>
      </c>
      <c r="S771" s="101" t="s">
        <v>295</v>
      </c>
      <c r="T771" s="102" t="str">
        <f>IF(ISERROR(VLOOKUP('Salidas Pacientes'!$S771,Entradas!$H$1:$I$412,2,FALSE)),"",VLOOKUP('Salidas Pacientes'!$S771,Entradas!$H$1:$I$412,2,FALSE))</f>
        <v/>
      </c>
      <c r="U771" s="98"/>
      <c r="V771" s="98">
        <v>1</v>
      </c>
      <c r="W771" s="105"/>
    </row>
    <row r="772" spans="1:23" ht="15.75" hidden="1" customHeight="1" outlineLevel="1">
      <c r="A772" s="95">
        <v>44753</v>
      </c>
      <c r="B772" s="95" t="s">
        <v>276</v>
      </c>
      <c r="C772" s="98">
        <v>1109573393</v>
      </c>
      <c r="D772" s="17" t="str">
        <f>IF(ISERROR(VLOOKUP('Salidas Pacientes'!$C772,'BD Pacientes'!$A:I,2,FALSE)),"",VLOOKUP('Salidas Pacientes'!$C772,'BD Pacientes'!$A:I,2,FALSE))</f>
        <v>RC</v>
      </c>
      <c r="E772" s="16" t="str">
        <f>IF(ISERROR(VLOOKUP('Salidas Pacientes'!$C772,'BD Pacientes'!$A:I,3,FALSE)),"",VLOOKUP('Salidas Pacientes'!$C772,'BD Pacientes'!$A:I,3,FALSE))</f>
        <v>SAMUEL OLAYA SERNA</v>
      </c>
      <c r="F772" s="17" t="str">
        <f>IF(ISERROR(VLOOKUP('Salidas Pacientes'!$C772,'BD Pacientes'!$A:I,4,FALSE)),"",VLOOKUP('Salidas Pacientes'!$C772,'BD Pacientes'!$A:I,4,FALSE))</f>
        <v>M</v>
      </c>
      <c r="G772" s="95">
        <f>IF(ISERROR(VLOOKUP('Salidas Pacientes'!$C772,'BD Pacientes'!$A:I,5,FALSE)),"",VLOOKUP('Salidas Pacientes'!$C772,'BD Pacientes'!$A:I,5,FALSE))</f>
        <v>44539</v>
      </c>
      <c r="H772" s="95" t="str">
        <f t="shared" ca="1" si="0"/>
        <v>1 año, 8 mes</v>
      </c>
      <c r="I772" s="97" t="str">
        <f>IF(ISERROR(VLOOKUP('Salidas Pacientes'!$C772,'BD Pacientes'!$A:$I,6,FALSE)),"",VLOOKUP('Salidas Pacientes'!$C772,'BD Pacientes'!$A:$I,6,FALSE))</f>
        <v>CRA 53A # 7-87</v>
      </c>
      <c r="J772" s="98">
        <f>IF(ISERROR(VLOOKUP('Salidas Pacientes'!$C772,'BD Pacientes'!$A:$I,7,FALSE)),"",VLOOKUP('Salidas Pacientes'!$C772,'BD Pacientes'!$A:$I,7,FALSE))</f>
        <v>1143875235</v>
      </c>
      <c r="K772" s="99" t="str">
        <f>IF(ISERROR(VLOOKUP('Salidas Pacientes'!$C772,'BD Pacientes'!$A:$I,8,FALSE)),"",VLOOKUP('Salidas Pacientes'!$C772,'BD Pacientes'!$A:$I,8,FALSE))</f>
        <v>MARIA CAMILIA SERNA</v>
      </c>
      <c r="L772" s="17">
        <f>IF(ISERROR(VLOOKUP('Salidas Pacientes'!$C772,'BD Pacientes'!$A:$I,9,FALSE)),"",VLOOKUP('Salidas Pacientes'!$C772,'BD Pacientes'!$A:$I,9,FALSE))</f>
        <v>3186238643</v>
      </c>
      <c r="M772" s="17" t="s">
        <v>89</v>
      </c>
      <c r="N772" s="16" t="str">
        <f>IF(ISERROR(VLOOKUP('Salidas Pacientes'!$M772,Inventario!$A$2:$M$21,2,FALSE)),"",VLOOKUP('Salidas Pacientes'!$M772,Inventario!$A$2:$M$21,2,FALSE))</f>
        <v>Fluquadri</v>
      </c>
      <c r="O772" s="16" t="str">
        <f>IF(ISERROR(VLOOKUP('Salidas Pacientes'!$M772,Inventario!$A$2:$M$21,3,FALSE)),"",VLOOKUP('Salidas Pacientes'!$M772,Inventario!$A$2:$M$21,3,FALSE))</f>
        <v>Influenza</v>
      </c>
      <c r="P772" s="100" t="str">
        <f>IF(ISERROR(VLOOKUP('Salidas Pacientes'!$M772,Inventario!$A$2:$M$21,4,FALSE)),"",VLOOKUP('Salidas Pacientes'!$M772,Inventario!$A$2:$M$21,4,FALSE))</f>
        <v>IPS FARALLONES</v>
      </c>
      <c r="Q772" s="100" t="str">
        <f>IF(ISERROR(VLOOKUP('Salidas Pacientes'!$M772,Inventario!$A$2:$M$21,5,FALSE)),"",VLOOKUP('Salidas Pacientes'!$M772,Inventario!$A$2:$M$21,5,FALSE))</f>
        <v>Sanofi</v>
      </c>
      <c r="R772" s="17" t="str">
        <f>IF(ISERROR(VLOOKUP('Salidas Pacientes'!$M772,Inventario!$A$2:$M$21,6,FALSE)),"",VLOOKUP('Salidas Pacientes'!$M772,Inventario!$A$2:$M$21,6,FALSE))</f>
        <v>164992</v>
      </c>
      <c r="S772" s="101" t="s">
        <v>295</v>
      </c>
      <c r="T772" s="102" t="str">
        <f>IF(ISERROR(VLOOKUP('Salidas Pacientes'!$S772,Entradas!$H$1:$I$412,2,FALSE)),"",VLOOKUP('Salidas Pacientes'!$S772,Entradas!$H$1:$I$412,2,FALSE))</f>
        <v/>
      </c>
      <c r="U772" s="98"/>
      <c r="V772" s="98">
        <v>1</v>
      </c>
      <c r="W772" s="105"/>
    </row>
    <row r="773" spans="1:23" ht="15.75" hidden="1" customHeight="1" outlineLevel="1">
      <c r="A773" s="95">
        <v>44753</v>
      </c>
      <c r="B773" s="95" t="s">
        <v>276</v>
      </c>
      <c r="C773" s="98">
        <v>1109572895</v>
      </c>
      <c r="D773" s="17" t="str">
        <f>IF(ISERROR(VLOOKUP('Salidas Pacientes'!$C773,'BD Pacientes'!$A:I,2,FALSE)),"",VLOOKUP('Salidas Pacientes'!$C773,'BD Pacientes'!$A:I,2,FALSE))</f>
        <v>RC</v>
      </c>
      <c r="E773" s="16" t="str">
        <f>IF(ISERROR(VLOOKUP('Salidas Pacientes'!$C773,'BD Pacientes'!$A:I,3,FALSE)),"",VLOOKUP('Salidas Pacientes'!$C773,'BD Pacientes'!$A:I,3,FALSE))</f>
        <v>RAFAELLA GALLEGO VILLAMIZAR</v>
      </c>
      <c r="F773" s="17" t="str">
        <f>IF(ISERROR(VLOOKUP('Salidas Pacientes'!$C773,'BD Pacientes'!$A:I,4,FALSE)),"",VLOOKUP('Salidas Pacientes'!$C773,'BD Pacientes'!$A:I,4,FALSE))</f>
        <v>F</v>
      </c>
      <c r="G773" s="95">
        <f>IF(ISERROR(VLOOKUP('Salidas Pacientes'!$C773,'BD Pacientes'!$A:I,5,FALSE)),"",VLOOKUP('Salidas Pacientes'!$C773,'BD Pacientes'!$A:I,5,FALSE))</f>
        <v>44470</v>
      </c>
      <c r="H773" s="95" t="str">
        <f t="shared" ca="1" si="0"/>
        <v>1 año, 10 mes</v>
      </c>
      <c r="I773" s="97" t="str">
        <f>IF(ISERROR(VLOOKUP('Salidas Pacientes'!$C773,'BD Pacientes'!$A:$I,6,FALSE)),"",VLOOKUP('Salidas Pacientes'!$C773,'BD Pacientes'!$A:$I,6,FALSE))</f>
        <v>CALLE 14B # 53-120 APT 904B</v>
      </c>
      <c r="J773" s="98">
        <f>IF(ISERROR(VLOOKUP('Salidas Pacientes'!$C773,'BD Pacientes'!$A:$I,7,FALSE)),"",VLOOKUP('Salidas Pacientes'!$C773,'BD Pacientes'!$A:$I,7,FALSE))</f>
        <v>53123732</v>
      </c>
      <c r="K773" s="99" t="str">
        <f>IF(ISERROR(VLOOKUP('Salidas Pacientes'!$C773,'BD Pacientes'!$A:$I,8,FALSE)),"",VLOOKUP('Salidas Pacientes'!$C773,'BD Pacientes'!$A:$I,8,FALSE))</f>
        <v>LINA VILLAMIZAR</v>
      </c>
      <c r="L773" s="17">
        <f>IF(ISERROR(VLOOKUP('Salidas Pacientes'!$C773,'BD Pacientes'!$A:$I,9,FALSE)),"",VLOOKUP('Salidas Pacientes'!$C773,'BD Pacientes'!$A:$I,9,FALSE))</f>
        <v>3175183779</v>
      </c>
      <c r="M773" s="17" t="s">
        <v>47</v>
      </c>
      <c r="N773" s="16" t="str">
        <f>IF(ISERROR(VLOOKUP('Salidas Pacientes'!$M773,Inventario!$A$2:$M$21,2,FALSE)),"",VLOOKUP('Salidas Pacientes'!$M773,Inventario!$A$2:$M$21,2,FALSE))</f>
        <v>Nimenrix</v>
      </c>
      <c r="O773" s="16" t="str">
        <f>IF(ISERROR(VLOOKUP('Salidas Pacientes'!$M773,Inventario!$A$2:$M$21,3,FALSE)),"",VLOOKUP('Salidas Pacientes'!$M773,Inventario!$A$2:$M$21,3,FALSE))</f>
        <v>Meningococo</v>
      </c>
      <c r="P773" s="100" t="str">
        <f>IF(ISERROR(VLOOKUP('Salidas Pacientes'!$M773,Inventario!$A$2:$M$21,4,FALSE)),"",VLOOKUP('Salidas Pacientes'!$M773,Inventario!$A$2:$M$21,4,FALSE))</f>
        <v>Cobo Medical</v>
      </c>
      <c r="Q773" s="100" t="str">
        <f>IF(ISERROR(VLOOKUP('Salidas Pacientes'!$M773,Inventario!$A$2:$M$21,5,FALSE)),"",VLOOKUP('Salidas Pacientes'!$M773,Inventario!$A$2:$M$21,5,FALSE))</f>
        <v>Pfizer</v>
      </c>
      <c r="R773" s="17" t="str">
        <f>IF(ISERROR(VLOOKUP('Salidas Pacientes'!$M773,Inventario!$A$2:$M$21,6,FALSE)),"",VLOOKUP('Salidas Pacientes'!$M773,Inventario!$A$2:$M$21,6,FALSE))</f>
        <v>3904</v>
      </c>
      <c r="S773" s="101" t="s">
        <v>173</v>
      </c>
      <c r="T773" s="102">
        <f>IF(ISERROR(VLOOKUP('Salidas Pacientes'!$S773,Entradas!$H$1:$I$412,2,FALSE)),"",VLOOKUP('Salidas Pacientes'!$S773,Entradas!$H$1:$I$412,2,FALSE))</f>
        <v>45077</v>
      </c>
      <c r="U773" s="98"/>
      <c r="V773" s="98">
        <v>1</v>
      </c>
      <c r="W773" s="105"/>
    </row>
    <row r="774" spans="1:23" ht="15.75" hidden="1" customHeight="1" outlineLevel="1">
      <c r="A774" s="95">
        <v>44753</v>
      </c>
      <c r="B774" s="95" t="s">
        <v>276</v>
      </c>
      <c r="C774" s="98">
        <v>1232815700</v>
      </c>
      <c r="D774" s="17" t="str">
        <f>IF(ISERROR(VLOOKUP('Salidas Pacientes'!$C774,'BD Pacientes'!$A:I,2,FALSE)),"",VLOOKUP('Salidas Pacientes'!$C774,'BD Pacientes'!$A:I,2,FALSE))</f>
        <v>RC</v>
      </c>
      <c r="E774" s="16" t="str">
        <f>IF(ISERROR(VLOOKUP('Salidas Pacientes'!$C774,'BD Pacientes'!$A:I,3,FALSE)),"",VLOOKUP('Salidas Pacientes'!$C774,'BD Pacientes'!$A:I,3,FALSE))</f>
        <v>MARTIN MEJIA PAZ</v>
      </c>
      <c r="F774" s="17" t="str">
        <f>IF(ISERROR(VLOOKUP('Salidas Pacientes'!$C774,'BD Pacientes'!$A:I,4,FALSE)),"",VLOOKUP('Salidas Pacientes'!$C774,'BD Pacientes'!$A:I,4,FALSE))</f>
        <v>M</v>
      </c>
      <c r="G774" s="95">
        <f>IF(ISERROR(VLOOKUP('Salidas Pacientes'!$C774,'BD Pacientes'!$A:I,5,FALSE)),"",VLOOKUP('Salidas Pacientes'!$C774,'BD Pacientes'!$A:I,5,FALSE))</f>
        <v>0</v>
      </c>
      <c r="H774" s="95" t="str">
        <f t="shared" ca="1" si="0"/>
        <v>123 año, 7 mes</v>
      </c>
      <c r="I774" s="97" t="str">
        <f>IF(ISERROR(VLOOKUP('Salidas Pacientes'!$C774,'BD Pacientes'!$A:$I,6,FALSE)),"",VLOOKUP('Salidas Pacientes'!$C774,'BD Pacientes'!$A:$I,6,FALSE))</f>
        <v>CALLE 15 #56-155</v>
      </c>
      <c r="J774" s="98">
        <f>IF(ISERROR(VLOOKUP('Salidas Pacientes'!$C774,'BD Pacientes'!$A:$I,7,FALSE)),"",VLOOKUP('Salidas Pacientes'!$C774,'BD Pacientes'!$A:$I,7,FALSE))</f>
        <v>0</v>
      </c>
      <c r="K774" s="99">
        <f>IF(ISERROR(VLOOKUP('Salidas Pacientes'!$C774,'BD Pacientes'!$A:$I,8,FALSE)),"",VLOOKUP('Salidas Pacientes'!$C774,'BD Pacientes'!$A:$I,8,FALSE))</f>
        <v>0</v>
      </c>
      <c r="L774" s="17">
        <f>IF(ISERROR(VLOOKUP('Salidas Pacientes'!$C774,'BD Pacientes'!$A:$I,9,FALSE)),"",VLOOKUP('Salidas Pacientes'!$C774,'BD Pacientes'!$A:$I,9,FALSE))</f>
        <v>0</v>
      </c>
      <c r="M774" s="17" t="s">
        <v>54</v>
      </c>
      <c r="N774" s="16" t="str">
        <f>IF(ISERROR(VLOOKUP('Salidas Pacientes'!$M774,Inventario!$A$2:$M$21,2,FALSE)),"",VLOOKUP('Salidas Pacientes'!$M774,Inventario!$A$2:$M$21,2,FALSE))</f>
        <v>Prevenar</v>
      </c>
      <c r="O774" s="16" t="str">
        <f>IF(ISERROR(VLOOKUP('Salidas Pacientes'!$M774,Inventario!$A$2:$M$21,3,FALSE)),"",VLOOKUP('Salidas Pacientes'!$M774,Inventario!$A$2:$M$21,3,FALSE))</f>
        <v>Neumococo 13V</v>
      </c>
      <c r="P774" s="100" t="str">
        <f>IF(ISERROR(VLOOKUP('Salidas Pacientes'!$M774,Inventario!$A$2:$M$21,4,FALSE)),"",VLOOKUP('Salidas Pacientes'!$M774,Inventario!$A$2:$M$21,4,FALSE))</f>
        <v>Cobo Medical</v>
      </c>
      <c r="Q774" s="100" t="str">
        <f>IF(ISERROR(VLOOKUP('Salidas Pacientes'!$M774,Inventario!$A$2:$M$21,5,FALSE)),"",VLOOKUP('Salidas Pacientes'!$M774,Inventario!$A$2:$M$21,5,FALSE))</f>
        <v>Pfizer</v>
      </c>
      <c r="R774" s="17" t="str">
        <f>IF(ISERROR(VLOOKUP('Salidas Pacientes'!$M774,Inventario!$A$2:$M$21,6,FALSE)),"",VLOOKUP('Salidas Pacientes'!$M774,Inventario!$A$2:$M$21,6,FALSE))</f>
        <v>2156</v>
      </c>
      <c r="S774" s="101" t="s">
        <v>192</v>
      </c>
      <c r="T774" s="102">
        <f>IF(ISERROR(VLOOKUP('Salidas Pacientes'!$S774,Entradas!$H$1:$I$412,2,FALSE)),"",VLOOKUP('Salidas Pacientes'!$S774,Entradas!$H$1:$I$412,2,FALSE))</f>
        <v>45199</v>
      </c>
      <c r="U774" s="98"/>
      <c r="V774" s="98">
        <v>1</v>
      </c>
      <c r="W774" s="105"/>
    </row>
    <row r="775" spans="1:23" ht="15.75" hidden="1" customHeight="1" outlineLevel="1">
      <c r="A775" s="95">
        <v>44753</v>
      </c>
      <c r="B775" s="95" t="s">
        <v>276</v>
      </c>
      <c r="C775" s="98">
        <v>1143875235</v>
      </c>
      <c r="D775" s="17" t="str">
        <f>IF(ISERROR(VLOOKUP('Salidas Pacientes'!$C775,'BD Pacientes'!$A:I,2,FALSE)),"",VLOOKUP('Salidas Pacientes'!$C775,'BD Pacientes'!$A:I,2,FALSE))</f>
        <v>CC</v>
      </c>
      <c r="E775" s="16" t="str">
        <f>IF(ISERROR(VLOOKUP('Salidas Pacientes'!$C775,'BD Pacientes'!$A:I,3,FALSE)),"",VLOOKUP('Salidas Pacientes'!$C775,'BD Pacientes'!$A:I,3,FALSE))</f>
        <v>MARIA CAMILA SERNA</v>
      </c>
      <c r="F775" s="17" t="str">
        <f>IF(ISERROR(VLOOKUP('Salidas Pacientes'!$C775,'BD Pacientes'!$A:I,4,FALSE)),"",VLOOKUP('Salidas Pacientes'!$C775,'BD Pacientes'!$A:I,4,FALSE))</f>
        <v>F</v>
      </c>
      <c r="G775" s="95">
        <f>IF(ISERROR(VLOOKUP('Salidas Pacientes'!$C775,'BD Pacientes'!$A:I,5,FALSE)),"",VLOOKUP('Salidas Pacientes'!$C775,'BD Pacientes'!$A:I,5,FALSE))</f>
        <v>0</v>
      </c>
      <c r="H775" s="95" t="str">
        <f t="shared" ca="1" si="0"/>
        <v>123 año, 7 mes</v>
      </c>
      <c r="I775" s="97" t="str">
        <f>IF(ISERROR(VLOOKUP('Salidas Pacientes'!$C775,'BD Pacientes'!$A:$I,6,FALSE)),"",VLOOKUP('Salidas Pacientes'!$C775,'BD Pacientes'!$A:$I,6,FALSE))</f>
        <v>CALLE 60 #98F-33</v>
      </c>
      <c r="J775" s="98">
        <f>IF(ISERROR(VLOOKUP('Salidas Pacientes'!$C775,'BD Pacientes'!$A:$I,7,FALSE)),"",VLOOKUP('Salidas Pacientes'!$C775,'BD Pacientes'!$A:$I,7,FALSE))</f>
        <v>0</v>
      </c>
      <c r="K775" s="99">
        <f>IF(ISERROR(VLOOKUP('Salidas Pacientes'!$C775,'BD Pacientes'!$A:$I,8,FALSE)),"",VLOOKUP('Salidas Pacientes'!$C775,'BD Pacientes'!$A:$I,8,FALSE))</f>
        <v>0</v>
      </c>
      <c r="L775" s="17">
        <f>IF(ISERROR(VLOOKUP('Salidas Pacientes'!$C775,'BD Pacientes'!$A:$I,9,FALSE)),"",VLOOKUP('Salidas Pacientes'!$C775,'BD Pacientes'!$A:$I,9,FALSE))</f>
        <v>0</v>
      </c>
      <c r="M775" s="17" t="s">
        <v>89</v>
      </c>
      <c r="N775" s="16" t="str">
        <f>IF(ISERROR(VLOOKUP('Salidas Pacientes'!$M775,Inventario!$A$2:$M$21,2,FALSE)),"",VLOOKUP('Salidas Pacientes'!$M775,Inventario!$A$2:$M$21,2,FALSE))</f>
        <v>Fluquadri</v>
      </c>
      <c r="O775" s="16" t="str">
        <f>IF(ISERROR(VLOOKUP('Salidas Pacientes'!$M775,Inventario!$A$2:$M$21,3,FALSE)),"",VLOOKUP('Salidas Pacientes'!$M775,Inventario!$A$2:$M$21,3,FALSE))</f>
        <v>Influenza</v>
      </c>
      <c r="P775" s="100" t="str">
        <f>IF(ISERROR(VLOOKUP('Salidas Pacientes'!$M775,Inventario!$A$2:$M$21,4,FALSE)),"",VLOOKUP('Salidas Pacientes'!$M775,Inventario!$A$2:$M$21,4,FALSE))</f>
        <v>IPS FARALLONES</v>
      </c>
      <c r="Q775" s="100" t="str">
        <f>IF(ISERROR(VLOOKUP('Salidas Pacientes'!$M775,Inventario!$A$2:$M$21,5,FALSE)),"",VLOOKUP('Salidas Pacientes'!$M775,Inventario!$A$2:$M$21,5,FALSE))</f>
        <v>Sanofi</v>
      </c>
      <c r="R775" s="17" t="str">
        <f>IF(ISERROR(VLOOKUP('Salidas Pacientes'!$M775,Inventario!$A$2:$M$21,6,FALSE)),"",VLOOKUP('Salidas Pacientes'!$M775,Inventario!$A$2:$M$21,6,FALSE))</f>
        <v>164992</v>
      </c>
      <c r="S775" s="101" t="s">
        <v>295</v>
      </c>
      <c r="T775" s="102" t="str">
        <f>IF(ISERROR(VLOOKUP('Salidas Pacientes'!$S775,Entradas!$H$1:$I$412,2,FALSE)),"",VLOOKUP('Salidas Pacientes'!$S775,Entradas!$H$1:$I$412,2,FALSE))</f>
        <v/>
      </c>
      <c r="U775" s="98"/>
      <c r="V775" s="98">
        <v>1</v>
      </c>
      <c r="W775" s="105"/>
    </row>
    <row r="776" spans="1:23" ht="15.75" hidden="1" customHeight="1" outlineLevel="1">
      <c r="A776" s="95">
        <v>44753</v>
      </c>
      <c r="B776" s="95" t="s">
        <v>276</v>
      </c>
      <c r="C776" s="98">
        <v>16608707</v>
      </c>
      <c r="D776" s="17" t="str">
        <f>IF(ISERROR(VLOOKUP('Salidas Pacientes'!$C776,'BD Pacientes'!$A:I,2,FALSE)),"",VLOOKUP('Salidas Pacientes'!$C776,'BD Pacientes'!$A:I,2,FALSE))</f>
        <v>CC</v>
      </c>
      <c r="E776" s="16" t="str">
        <f>IF(ISERROR(VLOOKUP('Salidas Pacientes'!$C776,'BD Pacientes'!$A:I,3,FALSE)),"",VLOOKUP('Salidas Pacientes'!$C776,'BD Pacientes'!$A:I,3,FALSE))</f>
        <v>JUAN GUILLERMO HENAO</v>
      </c>
      <c r="F776" s="17" t="str">
        <f>IF(ISERROR(VLOOKUP('Salidas Pacientes'!$C776,'BD Pacientes'!$A:I,4,FALSE)),"",VLOOKUP('Salidas Pacientes'!$C776,'BD Pacientes'!$A:I,4,FALSE))</f>
        <v>M</v>
      </c>
      <c r="G776" s="95">
        <f>IF(ISERROR(VLOOKUP('Salidas Pacientes'!$C776,'BD Pacientes'!$A:I,5,FALSE)),"",VLOOKUP('Salidas Pacientes'!$C776,'BD Pacientes'!$A:I,5,FALSE))</f>
        <v>0</v>
      </c>
      <c r="H776" s="95" t="str">
        <f t="shared" ca="1" si="0"/>
        <v>123 año, 7 mes</v>
      </c>
      <c r="I776" s="97" t="str">
        <f>IF(ISERROR(VLOOKUP('Salidas Pacientes'!$C776,'BD Pacientes'!$A:$I,6,FALSE)),"",VLOOKUP('Salidas Pacientes'!$C776,'BD Pacientes'!$A:$I,6,FALSE))</f>
        <v>CRA 56 # 1B-81 APTO 502</v>
      </c>
      <c r="J776" s="98">
        <f>IF(ISERROR(VLOOKUP('Salidas Pacientes'!$C776,'BD Pacientes'!$A:$I,7,FALSE)),"",VLOOKUP('Salidas Pacientes'!$C776,'BD Pacientes'!$A:$I,7,FALSE))</f>
        <v>0</v>
      </c>
      <c r="K776" s="99">
        <f>IF(ISERROR(VLOOKUP('Salidas Pacientes'!$C776,'BD Pacientes'!$A:$I,8,FALSE)),"",VLOOKUP('Salidas Pacientes'!$C776,'BD Pacientes'!$A:$I,8,FALSE))</f>
        <v>0</v>
      </c>
      <c r="L776" s="17">
        <f>IF(ISERROR(VLOOKUP('Salidas Pacientes'!$C776,'BD Pacientes'!$A:$I,9,FALSE)),"",VLOOKUP('Salidas Pacientes'!$C776,'BD Pacientes'!$A:$I,9,FALSE))</f>
        <v>0</v>
      </c>
      <c r="M776" s="17" t="s">
        <v>89</v>
      </c>
      <c r="N776" s="16" t="str">
        <f>IF(ISERROR(VLOOKUP('Salidas Pacientes'!$M776,Inventario!$A$2:$M$21,2,FALSE)),"",VLOOKUP('Salidas Pacientes'!$M776,Inventario!$A$2:$M$21,2,FALSE))</f>
        <v>Fluquadri</v>
      </c>
      <c r="O776" s="16" t="str">
        <f>IF(ISERROR(VLOOKUP('Salidas Pacientes'!$M776,Inventario!$A$2:$M$21,3,FALSE)),"",VLOOKUP('Salidas Pacientes'!$M776,Inventario!$A$2:$M$21,3,FALSE))</f>
        <v>Influenza</v>
      </c>
      <c r="P776" s="100" t="str">
        <f>IF(ISERROR(VLOOKUP('Salidas Pacientes'!$M776,Inventario!$A$2:$M$21,4,FALSE)),"",VLOOKUP('Salidas Pacientes'!$M776,Inventario!$A$2:$M$21,4,FALSE))</f>
        <v>IPS FARALLONES</v>
      </c>
      <c r="Q776" s="100" t="str">
        <f>IF(ISERROR(VLOOKUP('Salidas Pacientes'!$M776,Inventario!$A$2:$M$21,5,FALSE)),"",VLOOKUP('Salidas Pacientes'!$M776,Inventario!$A$2:$M$21,5,FALSE))</f>
        <v>Sanofi</v>
      </c>
      <c r="R776" s="17" t="str">
        <f>IF(ISERROR(VLOOKUP('Salidas Pacientes'!$M776,Inventario!$A$2:$M$21,6,FALSE)),"",VLOOKUP('Salidas Pacientes'!$M776,Inventario!$A$2:$M$21,6,FALSE))</f>
        <v>164992</v>
      </c>
      <c r="S776" s="101" t="s">
        <v>295</v>
      </c>
      <c r="T776" s="102" t="str">
        <f>IF(ISERROR(VLOOKUP('Salidas Pacientes'!$S776,Entradas!$H$1:$I$412,2,FALSE)),"",VLOOKUP('Salidas Pacientes'!$S776,Entradas!$H$1:$I$412,2,FALSE))</f>
        <v/>
      </c>
      <c r="U776" s="98"/>
      <c r="V776" s="98">
        <v>1</v>
      </c>
      <c r="W776" s="105"/>
    </row>
    <row r="777" spans="1:23" ht="15.75" hidden="1" customHeight="1" outlineLevel="1">
      <c r="A777" s="95">
        <v>44753</v>
      </c>
      <c r="B777" s="95" t="s">
        <v>276</v>
      </c>
      <c r="C777" s="98">
        <v>1109686860</v>
      </c>
      <c r="D777" s="17" t="str">
        <f>IF(ISERROR(VLOOKUP('Salidas Pacientes'!$C777,'BD Pacientes'!$A:I,2,FALSE)),"",VLOOKUP('Salidas Pacientes'!$C777,'BD Pacientes'!$A:I,2,FALSE))</f>
        <v>RC</v>
      </c>
      <c r="E777" s="16" t="str">
        <f>IF(ISERROR(VLOOKUP('Salidas Pacientes'!$C777,'BD Pacientes'!$A:I,3,FALSE)),"",VLOOKUP('Salidas Pacientes'!$C777,'BD Pacientes'!$A:I,3,FALSE))</f>
        <v>JUAN DIEGO MORIONES JIMENEZ</v>
      </c>
      <c r="F777" s="17" t="str">
        <f>IF(ISERROR(VLOOKUP('Salidas Pacientes'!$C777,'BD Pacientes'!$A:I,4,FALSE)),"",VLOOKUP('Salidas Pacientes'!$C777,'BD Pacientes'!$A:I,4,FALSE))</f>
        <v>M</v>
      </c>
      <c r="G777" s="95">
        <f>IF(ISERROR(VLOOKUP('Salidas Pacientes'!$C777,'BD Pacientes'!$A:I,5,FALSE)),"",VLOOKUP('Salidas Pacientes'!$C777,'BD Pacientes'!$A:I,5,FALSE))</f>
        <v>0</v>
      </c>
      <c r="H777" s="95" t="str">
        <f t="shared" ca="1" si="0"/>
        <v>123 año, 7 mes</v>
      </c>
      <c r="I777" s="97" t="str">
        <f>IF(ISERROR(VLOOKUP('Salidas Pacientes'!$C777,'BD Pacientes'!$A:$I,6,FALSE)),"",VLOOKUP('Salidas Pacientes'!$C777,'BD Pacientes'!$A:$I,6,FALSE))</f>
        <v>CRA 3 A #41-61</v>
      </c>
      <c r="J777" s="98">
        <f>IF(ISERROR(VLOOKUP('Salidas Pacientes'!$C777,'BD Pacientes'!$A:$I,7,FALSE)),"",VLOOKUP('Salidas Pacientes'!$C777,'BD Pacientes'!$A:$I,7,FALSE))</f>
        <v>0</v>
      </c>
      <c r="K777" s="99">
        <f>IF(ISERROR(VLOOKUP('Salidas Pacientes'!$C777,'BD Pacientes'!$A:$I,8,FALSE)),"",VLOOKUP('Salidas Pacientes'!$C777,'BD Pacientes'!$A:$I,8,FALSE))</f>
        <v>0</v>
      </c>
      <c r="L777" s="17">
        <f>IF(ISERROR(VLOOKUP('Salidas Pacientes'!$C777,'BD Pacientes'!$A:$I,9,FALSE)),"",VLOOKUP('Salidas Pacientes'!$C777,'BD Pacientes'!$A:$I,9,FALSE))</f>
        <v>0</v>
      </c>
      <c r="M777" s="17" t="s">
        <v>54</v>
      </c>
      <c r="N777" s="16" t="str">
        <f>IF(ISERROR(VLOOKUP('Salidas Pacientes'!$M777,Inventario!$A$2:$M$21,2,FALSE)),"",VLOOKUP('Salidas Pacientes'!$M777,Inventario!$A$2:$M$21,2,FALSE))</f>
        <v>Prevenar</v>
      </c>
      <c r="O777" s="16" t="str">
        <f>IF(ISERROR(VLOOKUP('Salidas Pacientes'!$M777,Inventario!$A$2:$M$21,3,FALSE)),"",VLOOKUP('Salidas Pacientes'!$M777,Inventario!$A$2:$M$21,3,FALSE))</f>
        <v>Neumococo 13V</v>
      </c>
      <c r="P777" s="100" t="str">
        <f>IF(ISERROR(VLOOKUP('Salidas Pacientes'!$M777,Inventario!$A$2:$M$21,4,FALSE)),"",VLOOKUP('Salidas Pacientes'!$M777,Inventario!$A$2:$M$21,4,FALSE))</f>
        <v>Cobo Medical</v>
      </c>
      <c r="Q777" s="100" t="str">
        <f>IF(ISERROR(VLOOKUP('Salidas Pacientes'!$M777,Inventario!$A$2:$M$21,5,FALSE)),"",VLOOKUP('Salidas Pacientes'!$M777,Inventario!$A$2:$M$21,5,FALSE))</f>
        <v>Pfizer</v>
      </c>
      <c r="R777" s="17" t="str">
        <f>IF(ISERROR(VLOOKUP('Salidas Pacientes'!$M777,Inventario!$A$2:$M$21,6,FALSE)),"",VLOOKUP('Salidas Pacientes'!$M777,Inventario!$A$2:$M$21,6,FALSE))</f>
        <v>2156</v>
      </c>
      <c r="S777" s="101" t="s">
        <v>192</v>
      </c>
      <c r="T777" s="102">
        <f>IF(ISERROR(VLOOKUP('Salidas Pacientes'!$S777,Entradas!$H$1:$I$412,2,FALSE)),"",VLOOKUP('Salidas Pacientes'!$S777,Entradas!$H$1:$I$412,2,FALSE))</f>
        <v>45199</v>
      </c>
      <c r="U777" s="98"/>
      <c r="V777" s="98">
        <v>1</v>
      </c>
      <c r="W777" s="105"/>
    </row>
    <row r="778" spans="1:23" ht="15.75" hidden="1" customHeight="1" outlineLevel="1">
      <c r="A778" s="95">
        <v>44753</v>
      </c>
      <c r="B778" s="95" t="s">
        <v>276</v>
      </c>
      <c r="C778" s="98">
        <v>1109686860</v>
      </c>
      <c r="D778" s="17" t="str">
        <f>IF(ISERROR(VLOOKUP('Salidas Pacientes'!$C778,'BD Pacientes'!$A:I,2,FALSE)),"",VLOOKUP('Salidas Pacientes'!$C778,'BD Pacientes'!$A:I,2,FALSE))</f>
        <v>RC</v>
      </c>
      <c r="E778" s="16" t="str">
        <f>IF(ISERROR(VLOOKUP('Salidas Pacientes'!$C778,'BD Pacientes'!$A:I,3,FALSE)),"",VLOOKUP('Salidas Pacientes'!$C778,'BD Pacientes'!$A:I,3,FALSE))</f>
        <v>JUAN DIEGO MORIONES JIMENEZ</v>
      </c>
      <c r="F778" s="17" t="str">
        <f>IF(ISERROR(VLOOKUP('Salidas Pacientes'!$C778,'BD Pacientes'!$A:I,4,FALSE)),"",VLOOKUP('Salidas Pacientes'!$C778,'BD Pacientes'!$A:I,4,FALSE))</f>
        <v>M</v>
      </c>
      <c r="G778" s="95">
        <f>IF(ISERROR(VLOOKUP('Salidas Pacientes'!$C778,'BD Pacientes'!$A:I,5,FALSE)),"",VLOOKUP('Salidas Pacientes'!$C778,'BD Pacientes'!$A:I,5,FALSE))</f>
        <v>0</v>
      </c>
      <c r="H778" s="95" t="str">
        <f t="shared" ca="1" si="0"/>
        <v>123 año, 7 mes</v>
      </c>
      <c r="I778" s="97" t="str">
        <f>IF(ISERROR(VLOOKUP('Salidas Pacientes'!$C778,'BD Pacientes'!$A:$I,6,FALSE)),"",VLOOKUP('Salidas Pacientes'!$C778,'BD Pacientes'!$A:$I,6,FALSE))</f>
        <v>CRA 3 A #41-61</v>
      </c>
      <c r="J778" s="98">
        <f>IF(ISERROR(VLOOKUP('Salidas Pacientes'!$C778,'BD Pacientes'!$A:$I,7,FALSE)),"",VLOOKUP('Salidas Pacientes'!$C778,'BD Pacientes'!$A:$I,7,FALSE))</f>
        <v>0</v>
      </c>
      <c r="K778" s="99">
        <f>IF(ISERROR(VLOOKUP('Salidas Pacientes'!$C778,'BD Pacientes'!$A:$I,8,FALSE)),"",VLOOKUP('Salidas Pacientes'!$C778,'BD Pacientes'!$A:$I,8,FALSE))</f>
        <v>0</v>
      </c>
      <c r="L778" s="17">
        <f>IF(ISERROR(VLOOKUP('Salidas Pacientes'!$C778,'BD Pacientes'!$A:$I,9,FALSE)),"",VLOOKUP('Salidas Pacientes'!$C778,'BD Pacientes'!$A:$I,9,FALSE))</f>
        <v>0</v>
      </c>
      <c r="M778" s="17" t="s">
        <v>89</v>
      </c>
      <c r="N778" s="16" t="str">
        <f>IF(ISERROR(VLOOKUP('Salidas Pacientes'!$M778,Inventario!$A$2:$M$21,2,FALSE)),"",VLOOKUP('Salidas Pacientes'!$M778,Inventario!$A$2:$M$21,2,FALSE))</f>
        <v>Fluquadri</v>
      </c>
      <c r="O778" s="16" t="str">
        <f>IF(ISERROR(VLOOKUP('Salidas Pacientes'!$M778,Inventario!$A$2:$M$21,3,FALSE)),"",VLOOKUP('Salidas Pacientes'!$M778,Inventario!$A$2:$M$21,3,FALSE))</f>
        <v>Influenza</v>
      </c>
      <c r="P778" s="100" t="str">
        <f>IF(ISERROR(VLOOKUP('Salidas Pacientes'!$M778,Inventario!$A$2:$M$21,4,FALSE)),"",VLOOKUP('Salidas Pacientes'!$M778,Inventario!$A$2:$M$21,4,FALSE))</f>
        <v>IPS FARALLONES</v>
      </c>
      <c r="Q778" s="100" t="str">
        <f>IF(ISERROR(VLOOKUP('Salidas Pacientes'!$M778,Inventario!$A$2:$M$21,5,FALSE)),"",VLOOKUP('Salidas Pacientes'!$M778,Inventario!$A$2:$M$21,5,FALSE))</f>
        <v>Sanofi</v>
      </c>
      <c r="R778" s="17" t="str">
        <f>IF(ISERROR(VLOOKUP('Salidas Pacientes'!$M778,Inventario!$A$2:$M$21,6,FALSE)),"",VLOOKUP('Salidas Pacientes'!$M778,Inventario!$A$2:$M$21,6,FALSE))</f>
        <v>164992</v>
      </c>
      <c r="S778" s="101" t="s">
        <v>295</v>
      </c>
      <c r="T778" s="102" t="str">
        <f>IF(ISERROR(VLOOKUP('Salidas Pacientes'!$S778,Entradas!$H$1:$I$412,2,FALSE)),"",VLOOKUP('Salidas Pacientes'!$S778,Entradas!$H$1:$I$412,2,FALSE))</f>
        <v/>
      </c>
      <c r="U778" s="98"/>
      <c r="V778" s="98">
        <v>1</v>
      </c>
      <c r="W778" s="105"/>
    </row>
    <row r="779" spans="1:23" ht="15.75" hidden="1" customHeight="1" outlineLevel="1">
      <c r="A779" s="95">
        <v>44753</v>
      </c>
      <c r="B779" s="95" t="s">
        <v>276</v>
      </c>
      <c r="C779" s="98">
        <v>1144060320</v>
      </c>
      <c r="D779" s="17" t="str">
        <f>IF(ISERROR(VLOOKUP('Salidas Pacientes'!$C779,'BD Pacientes'!$A:I,2,FALSE)),"",VLOOKUP('Salidas Pacientes'!$C779,'BD Pacientes'!$A:I,2,FALSE))</f>
        <v>CC</v>
      </c>
      <c r="E779" s="16" t="str">
        <f>IF(ISERROR(VLOOKUP('Salidas Pacientes'!$C779,'BD Pacientes'!$A:I,3,FALSE)),"",VLOOKUP('Salidas Pacientes'!$C779,'BD Pacientes'!$A:I,3,FALSE))</f>
        <v>DANIEL OLAYA RINCON</v>
      </c>
      <c r="F779" s="17" t="str">
        <f>IF(ISERROR(VLOOKUP('Salidas Pacientes'!$C779,'BD Pacientes'!$A:I,4,FALSE)),"",VLOOKUP('Salidas Pacientes'!$C779,'BD Pacientes'!$A:I,4,FALSE))</f>
        <v>M</v>
      </c>
      <c r="G779" s="95">
        <f>IF(ISERROR(VLOOKUP('Salidas Pacientes'!$C779,'BD Pacientes'!$A:I,5,FALSE)),"",VLOOKUP('Salidas Pacientes'!$C779,'BD Pacientes'!$A:I,5,FALSE))</f>
        <v>0</v>
      </c>
      <c r="H779" s="95" t="str">
        <f t="shared" ca="1" si="0"/>
        <v>123 año, 7 mes</v>
      </c>
      <c r="I779" s="97" t="str">
        <f>IF(ISERROR(VLOOKUP('Salidas Pacientes'!$C779,'BD Pacientes'!$A:$I,6,FALSE)),"",VLOOKUP('Salidas Pacientes'!$C779,'BD Pacientes'!$A:$I,6,FALSE))</f>
        <v>CALLE 60 #98F-33</v>
      </c>
      <c r="J779" s="98">
        <f>IF(ISERROR(VLOOKUP('Salidas Pacientes'!$C779,'BD Pacientes'!$A:$I,7,FALSE)),"",VLOOKUP('Salidas Pacientes'!$C779,'BD Pacientes'!$A:$I,7,FALSE))</f>
        <v>0</v>
      </c>
      <c r="K779" s="99">
        <f>IF(ISERROR(VLOOKUP('Salidas Pacientes'!$C779,'BD Pacientes'!$A:$I,8,FALSE)),"",VLOOKUP('Salidas Pacientes'!$C779,'BD Pacientes'!$A:$I,8,FALSE))</f>
        <v>0</v>
      </c>
      <c r="L779" s="17">
        <f>IF(ISERROR(VLOOKUP('Salidas Pacientes'!$C779,'BD Pacientes'!$A:$I,9,FALSE)),"",VLOOKUP('Salidas Pacientes'!$C779,'BD Pacientes'!$A:$I,9,FALSE))</f>
        <v>0</v>
      </c>
      <c r="M779" s="17" t="s">
        <v>89</v>
      </c>
      <c r="N779" s="16" t="str">
        <f>IF(ISERROR(VLOOKUP('Salidas Pacientes'!$M779,Inventario!$A$2:$M$21,2,FALSE)),"",VLOOKUP('Salidas Pacientes'!$M779,Inventario!$A$2:$M$21,2,FALSE))</f>
        <v>Fluquadri</v>
      </c>
      <c r="O779" s="16" t="str">
        <f>IF(ISERROR(VLOOKUP('Salidas Pacientes'!$M779,Inventario!$A$2:$M$21,3,FALSE)),"",VLOOKUP('Salidas Pacientes'!$M779,Inventario!$A$2:$M$21,3,FALSE))</f>
        <v>Influenza</v>
      </c>
      <c r="P779" s="100" t="str">
        <f>IF(ISERROR(VLOOKUP('Salidas Pacientes'!$M779,Inventario!$A$2:$M$21,4,FALSE)),"",VLOOKUP('Salidas Pacientes'!$M779,Inventario!$A$2:$M$21,4,FALSE))</f>
        <v>IPS FARALLONES</v>
      </c>
      <c r="Q779" s="100" t="str">
        <f>IF(ISERROR(VLOOKUP('Salidas Pacientes'!$M779,Inventario!$A$2:$M$21,5,FALSE)),"",VLOOKUP('Salidas Pacientes'!$M779,Inventario!$A$2:$M$21,5,FALSE))</f>
        <v>Sanofi</v>
      </c>
      <c r="R779" s="17" t="str">
        <f>IF(ISERROR(VLOOKUP('Salidas Pacientes'!$M779,Inventario!$A$2:$M$21,6,FALSE)),"",VLOOKUP('Salidas Pacientes'!$M779,Inventario!$A$2:$M$21,6,FALSE))</f>
        <v>164992</v>
      </c>
      <c r="S779" s="101" t="s">
        <v>295</v>
      </c>
      <c r="T779" s="102" t="str">
        <f>IF(ISERROR(VLOOKUP('Salidas Pacientes'!$S779,Entradas!$H$1:$I$412,2,FALSE)),"",VLOOKUP('Salidas Pacientes'!$S779,Entradas!$H$1:$I$412,2,FALSE))</f>
        <v/>
      </c>
      <c r="U779" s="98"/>
      <c r="V779" s="98">
        <v>1</v>
      </c>
      <c r="W779" s="105"/>
    </row>
    <row r="780" spans="1:23" ht="15.75" hidden="1" customHeight="1" outlineLevel="1">
      <c r="A780" s="95">
        <v>44753</v>
      </c>
      <c r="B780" s="95" t="s">
        <v>276</v>
      </c>
      <c r="C780" s="98">
        <v>1144052565</v>
      </c>
      <c r="D780" s="17" t="str">
        <f>IF(ISERROR(VLOOKUP('Salidas Pacientes'!$C780,'BD Pacientes'!$A:I,2,FALSE)),"",VLOOKUP('Salidas Pacientes'!$C780,'BD Pacientes'!$A:I,2,FALSE))</f>
        <v>CC</v>
      </c>
      <c r="E780" s="16" t="str">
        <f>IF(ISERROR(VLOOKUP('Salidas Pacientes'!$C780,'BD Pacientes'!$A:I,3,FALSE)),"",VLOOKUP('Salidas Pacientes'!$C780,'BD Pacientes'!$A:I,3,FALSE))</f>
        <v>CATALINA HENAO ESCOBAR</v>
      </c>
      <c r="F780" s="17" t="str">
        <f>IF(ISERROR(VLOOKUP('Salidas Pacientes'!$C780,'BD Pacientes'!$A:I,4,FALSE)),"",VLOOKUP('Salidas Pacientes'!$C780,'BD Pacientes'!$A:I,4,FALSE))</f>
        <v>F</v>
      </c>
      <c r="G780" s="95">
        <f>IF(ISERROR(VLOOKUP('Salidas Pacientes'!$C780,'BD Pacientes'!$A:I,5,FALSE)),"",VLOOKUP('Salidas Pacientes'!$C780,'BD Pacientes'!$A:I,5,FALSE))</f>
        <v>0</v>
      </c>
      <c r="H780" s="95" t="str">
        <f t="shared" ca="1" si="0"/>
        <v>123 año, 7 mes</v>
      </c>
      <c r="I780" s="97" t="str">
        <f>IF(ISERROR(VLOOKUP('Salidas Pacientes'!$C780,'BD Pacientes'!$A:$I,6,FALSE)),"",VLOOKUP('Salidas Pacientes'!$C780,'BD Pacientes'!$A:$I,6,FALSE))</f>
        <v>CRA 68 #13B-61</v>
      </c>
      <c r="J780" s="98">
        <f>IF(ISERROR(VLOOKUP('Salidas Pacientes'!$C780,'BD Pacientes'!$A:$I,7,FALSE)),"",VLOOKUP('Salidas Pacientes'!$C780,'BD Pacientes'!$A:$I,7,FALSE))</f>
        <v>0</v>
      </c>
      <c r="K780" s="99">
        <f>IF(ISERROR(VLOOKUP('Salidas Pacientes'!$C780,'BD Pacientes'!$A:$I,8,FALSE)),"",VLOOKUP('Salidas Pacientes'!$C780,'BD Pacientes'!$A:$I,8,FALSE))</f>
        <v>0</v>
      </c>
      <c r="L780" s="17">
        <f>IF(ISERROR(VLOOKUP('Salidas Pacientes'!$C780,'BD Pacientes'!$A:$I,9,FALSE)),"",VLOOKUP('Salidas Pacientes'!$C780,'BD Pacientes'!$A:$I,9,FALSE))</f>
        <v>0</v>
      </c>
      <c r="M780" s="17" t="s">
        <v>89</v>
      </c>
      <c r="N780" s="16" t="str">
        <f>IF(ISERROR(VLOOKUP('Salidas Pacientes'!$M780,Inventario!$A$2:$M$21,2,FALSE)),"",VLOOKUP('Salidas Pacientes'!$M780,Inventario!$A$2:$M$21,2,FALSE))</f>
        <v>Fluquadri</v>
      </c>
      <c r="O780" s="16" t="str">
        <f>IF(ISERROR(VLOOKUP('Salidas Pacientes'!$M780,Inventario!$A$2:$M$21,3,FALSE)),"",VLOOKUP('Salidas Pacientes'!$M780,Inventario!$A$2:$M$21,3,FALSE))</f>
        <v>Influenza</v>
      </c>
      <c r="P780" s="100" t="str">
        <f>IF(ISERROR(VLOOKUP('Salidas Pacientes'!$M780,Inventario!$A$2:$M$21,4,FALSE)),"",VLOOKUP('Salidas Pacientes'!$M780,Inventario!$A$2:$M$21,4,FALSE))</f>
        <v>IPS FARALLONES</v>
      </c>
      <c r="Q780" s="100" t="str">
        <f>IF(ISERROR(VLOOKUP('Salidas Pacientes'!$M780,Inventario!$A$2:$M$21,5,FALSE)),"",VLOOKUP('Salidas Pacientes'!$M780,Inventario!$A$2:$M$21,5,FALSE))</f>
        <v>Sanofi</v>
      </c>
      <c r="R780" s="17" t="str">
        <f>IF(ISERROR(VLOOKUP('Salidas Pacientes'!$M780,Inventario!$A$2:$M$21,6,FALSE)),"",VLOOKUP('Salidas Pacientes'!$M780,Inventario!$A$2:$M$21,6,FALSE))</f>
        <v>164992</v>
      </c>
      <c r="S780" s="101" t="s">
        <v>295</v>
      </c>
      <c r="T780" s="102" t="str">
        <f>IF(ISERROR(VLOOKUP('Salidas Pacientes'!$S780,Entradas!$H$1:$I$412,2,FALSE)),"",VLOOKUP('Salidas Pacientes'!$S780,Entradas!$H$1:$I$412,2,FALSE))</f>
        <v/>
      </c>
      <c r="U780" s="98"/>
      <c r="V780" s="98">
        <v>1</v>
      </c>
      <c r="W780" s="105"/>
    </row>
    <row r="781" spans="1:23" ht="15.75" hidden="1" customHeight="1" outlineLevel="1">
      <c r="A781" s="95">
        <v>44753</v>
      </c>
      <c r="B781" s="95" t="s">
        <v>276</v>
      </c>
      <c r="C781" s="98">
        <v>31838338</v>
      </c>
      <c r="D781" s="17" t="str">
        <f>IF(ISERROR(VLOOKUP('Salidas Pacientes'!$C781,'BD Pacientes'!$A:I,2,FALSE)),"",VLOOKUP('Salidas Pacientes'!$C781,'BD Pacientes'!$A:I,2,FALSE))</f>
        <v>CC</v>
      </c>
      <c r="E781" s="16" t="str">
        <f>IF(ISERROR(VLOOKUP('Salidas Pacientes'!$C781,'BD Pacientes'!$A:I,3,FALSE)),"",VLOOKUP('Salidas Pacientes'!$C781,'BD Pacientes'!$A:I,3,FALSE))</f>
        <v>CARMEN ELENA ESCOBAR</v>
      </c>
      <c r="F781" s="17" t="str">
        <f>IF(ISERROR(VLOOKUP('Salidas Pacientes'!$C781,'BD Pacientes'!$A:I,4,FALSE)),"",VLOOKUP('Salidas Pacientes'!$C781,'BD Pacientes'!$A:I,4,FALSE))</f>
        <v>F</v>
      </c>
      <c r="G781" s="95">
        <f>IF(ISERROR(VLOOKUP('Salidas Pacientes'!$C781,'BD Pacientes'!$A:I,5,FALSE)),"",VLOOKUP('Salidas Pacientes'!$C781,'BD Pacientes'!$A:I,5,FALSE))</f>
        <v>21891</v>
      </c>
      <c r="H781" s="95" t="str">
        <f t="shared" ca="1" si="0"/>
        <v>63 año, 8 mes</v>
      </c>
      <c r="I781" s="97" t="str">
        <f>IF(ISERROR(VLOOKUP('Salidas Pacientes'!$C781,'BD Pacientes'!$A:$I,6,FALSE)),"",VLOOKUP('Salidas Pacientes'!$C781,'BD Pacientes'!$A:$I,6,FALSE))</f>
        <v>CALLE 12A # 106-90</v>
      </c>
      <c r="J781" s="98">
        <f>IF(ISERROR(VLOOKUP('Salidas Pacientes'!$C781,'BD Pacientes'!$A:$I,7,FALSE)),"",VLOOKUP('Salidas Pacientes'!$C781,'BD Pacientes'!$A:$I,7,FALSE))</f>
        <v>0</v>
      </c>
      <c r="K781" s="99">
        <f>IF(ISERROR(VLOOKUP('Salidas Pacientes'!$C781,'BD Pacientes'!$A:$I,8,FALSE)),"",VLOOKUP('Salidas Pacientes'!$C781,'BD Pacientes'!$A:$I,8,FALSE))</f>
        <v>0</v>
      </c>
      <c r="L781" s="17">
        <f>IF(ISERROR(VLOOKUP('Salidas Pacientes'!$C781,'BD Pacientes'!$A:$I,9,FALSE)),"",VLOOKUP('Salidas Pacientes'!$C781,'BD Pacientes'!$A:$I,9,FALSE))</f>
        <v>0</v>
      </c>
      <c r="M781" s="17" t="s">
        <v>89</v>
      </c>
      <c r="N781" s="16" t="str">
        <f>IF(ISERROR(VLOOKUP('Salidas Pacientes'!$M781,Inventario!$A$2:$M$21,2,FALSE)),"",VLOOKUP('Salidas Pacientes'!$M781,Inventario!$A$2:$M$21,2,FALSE))</f>
        <v>Fluquadri</v>
      </c>
      <c r="O781" s="16" t="str">
        <f>IF(ISERROR(VLOOKUP('Salidas Pacientes'!$M781,Inventario!$A$2:$M$21,3,FALSE)),"",VLOOKUP('Salidas Pacientes'!$M781,Inventario!$A$2:$M$21,3,FALSE))</f>
        <v>Influenza</v>
      </c>
      <c r="P781" s="100" t="str">
        <f>IF(ISERROR(VLOOKUP('Salidas Pacientes'!$M781,Inventario!$A$2:$M$21,4,FALSE)),"",VLOOKUP('Salidas Pacientes'!$M781,Inventario!$A$2:$M$21,4,FALSE))</f>
        <v>IPS FARALLONES</v>
      </c>
      <c r="Q781" s="100" t="str">
        <f>IF(ISERROR(VLOOKUP('Salidas Pacientes'!$M781,Inventario!$A$2:$M$21,5,FALSE)),"",VLOOKUP('Salidas Pacientes'!$M781,Inventario!$A$2:$M$21,5,FALSE))</f>
        <v>Sanofi</v>
      </c>
      <c r="R781" s="17" t="str">
        <f>IF(ISERROR(VLOOKUP('Salidas Pacientes'!$M781,Inventario!$A$2:$M$21,6,FALSE)),"",VLOOKUP('Salidas Pacientes'!$M781,Inventario!$A$2:$M$21,6,FALSE))</f>
        <v>164992</v>
      </c>
      <c r="S781" s="101" t="s">
        <v>295</v>
      </c>
      <c r="T781" s="102" t="str">
        <f>IF(ISERROR(VLOOKUP('Salidas Pacientes'!$S781,Entradas!$H$1:$I$412,2,FALSE)),"",VLOOKUP('Salidas Pacientes'!$S781,Entradas!$H$1:$I$412,2,FALSE))</f>
        <v/>
      </c>
      <c r="U781" s="98"/>
      <c r="V781" s="98">
        <v>1</v>
      </c>
      <c r="W781" s="105"/>
    </row>
    <row r="782" spans="1:23" ht="15.75" hidden="1" customHeight="1" outlineLevel="1">
      <c r="A782" s="95">
        <v>44753</v>
      </c>
      <c r="B782" s="95" t="s">
        <v>276</v>
      </c>
      <c r="C782" s="98">
        <v>1232819436</v>
      </c>
      <c r="D782" s="17" t="str">
        <f>IF(ISERROR(VLOOKUP('Salidas Pacientes'!$C782,'BD Pacientes'!$A:I,2,FALSE)),"",VLOOKUP('Salidas Pacientes'!$C782,'BD Pacientes'!$A:I,2,FALSE))</f>
        <v>RC</v>
      </c>
      <c r="E782" s="16" t="str">
        <f>IF(ISERROR(VLOOKUP('Salidas Pacientes'!$C782,'BD Pacientes'!$A:I,3,FALSE)),"",VLOOKUP('Salidas Pacientes'!$C782,'BD Pacientes'!$A:I,3,FALSE))</f>
        <v>ANA LUCIA PEREIRA RIVERA</v>
      </c>
      <c r="F782" s="17" t="str">
        <f>IF(ISERROR(VLOOKUP('Salidas Pacientes'!$C782,'BD Pacientes'!$A:I,4,FALSE)),"",VLOOKUP('Salidas Pacientes'!$C782,'BD Pacientes'!$A:I,4,FALSE))</f>
        <v>F</v>
      </c>
      <c r="G782" s="95">
        <f>IF(ISERROR(VLOOKUP('Salidas Pacientes'!$C782,'BD Pacientes'!$A:I,5,FALSE)),"",VLOOKUP('Salidas Pacientes'!$C782,'BD Pacientes'!$A:I,5,FALSE))</f>
        <v>44631</v>
      </c>
      <c r="H782" s="95" t="str">
        <f t="shared" ca="1" si="0"/>
        <v>1 año, 5 mes</v>
      </c>
      <c r="I782" s="97" t="str">
        <f>IF(ISERROR(VLOOKUP('Salidas Pacientes'!$C782,'BD Pacientes'!$A:$I,6,FALSE)),"",VLOOKUP('Salidas Pacientes'!$C782,'BD Pacientes'!$A:$I,6,FALSE))</f>
        <v>CALLE 15A # 67-35</v>
      </c>
      <c r="J782" s="98">
        <f>IF(ISERROR(VLOOKUP('Salidas Pacientes'!$C782,'BD Pacientes'!$A:$I,7,FALSE)),"",VLOOKUP('Salidas Pacientes'!$C782,'BD Pacientes'!$A:$I,7,FALSE))</f>
        <v>1144067275</v>
      </c>
      <c r="K782" s="99" t="str">
        <f>IF(ISERROR(VLOOKUP('Salidas Pacientes'!$C782,'BD Pacientes'!$A:$I,8,FALSE)),"",VLOOKUP('Salidas Pacientes'!$C782,'BD Pacientes'!$A:$I,8,FALSE))</f>
        <v>ENITH RIVERA</v>
      </c>
      <c r="L782" s="17">
        <f>IF(ISERROR(VLOOKUP('Salidas Pacientes'!$C782,'BD Pacientes'!$A:$I,9,FALSE)),"",VLOOKUP('Salidas Pacientes'!$C782,'BD Pacientes'!$A:$I,9,FALSE))</f>
        <v>3166195143</v>
      </c>
      <c r="M782" s="17" t="s">
        <v>77</v>
      </c>
      <c r="N782" s="16" t="str">
        <f>IF(ISERROR(VLOOKUP('Salidas Pacientes'!$M782,Inventario!$A$2:$M$21,2,FALSE)),"",VLOOKUP('Salidas Pacientes'!$M782,Inventario!$A$2:$M$21,2,FALSE))</f>
        <v>Hexaxim</v>
      </c>
      <c r="O782" s="16" t="str">
        <f>IF(ISERROR(VLOOKUP('Salidas Pacientes'!$M782,Inventario!$A$2:$M$21,3,FALSE)),"",VLOOKUP('Salidas Pacientes'!$M782,Inventario!$A$2:$M$21,3,FALSE))</f>
        <v>DPAT + VPI + HIB + HB</v>
      </c>
      <c r="P782" s="100" t="str">
        <f>IF(ISERROR(VLOOKUP('Salidas Pacientes'!$M782,Inventario!$A$2:$M$21,4,FALSE)),"",VLOOKUP('Salidas Pacientes'!$M782,Inventario!$A$2:$M$21,4,FALSE))</f>
        <v>IPS FARALLONES</v>
      </c>
      <c r="Q782" s="100" t="str">
        <f>IF(ISERROR(VLOOKUP('Salidas Pacientes'!$M782,Inventario!$A$2:$M$21,5,FALSE)),"",VLOOKUP('Salidas Pacientes'!$M782,Inventario!$A$2:$M$21,5,FALSE))</f>
        <v>Sanofi</v>
      </c>
      <c r="R782" s="17" t="str">
        <f>IF(ISERROR(VLOOKUP('Salidas Pacientes'!$M782,Inventario!$A$2:$M$21,6,FALSE)),"",VLOOKUP('Salidas Pacientes'!$M782,Inventario!$A$2:$M$21,6,FALSE))</f>
        <v>3800</v>
      </c>
      <c r="S782" s="101" t="s">
        <v>198</v>
      </c>
      <c r="T782" s="102">
        <f>IF(ISERROR(VLOOKUP('Salidas Pacientes'!$S782,Entradas!$H$1:$I$412,2,FALSE)),"",VLOOKUP('Salidas Pacientes'!$S782,Entradas!$H$1:$I$412,2,FALSE))</f>
        <v>45130</v>
      </c>
      <c r="U782" s="98"/>
      <c r="V782" s="98">
        <v>1</v>
      </c>
      <c r="W782" s="105"/>
    </row>
    <row r="783" spans="1:23" ht="15.75" hidden="1" customHeight="1" outlineLevel="1">
      <c r="A783" s="95">
        <v>44753</v>
      </c>
      <c r="B783" s="95" t="s">
        <v>276</v>
      </c>
      <c r="C783" s="98">
        <v>1232819436</v>
      </c>
      <c r="D783" s="17" t="str">
        <f>IF(ISERROR(VLOOKUP('Salidas Pacientes'!$C783,'BD Pacientes'!$A:I,2,FALSE)),"",VLOOKUP('Salidas Pacientes'!$C783,'BD Pacientes'!$A:I,2,FALSE))</f>
        <v>RC</v>
      </c>
      <c r="E783" s="16" t="str">
        <f>IF(ISERROR(VLOOKUP('Salidas Pacientes'!$C783,'BD Pacientes'!$A:I,3,FALSE)),"",VLOOKUP('Salidas Pacientes'!$C783,'BD Pacientes'!$A:I,3,FALSE))</f>
        <v>ANA LUCIA PEREIRA RIVERA</v>
      </c>
      <c r="F783" s="17" t="str">
        <f>IF(ISERROR(VLOOKUP('Salidas Pacientes'!$C783,'BD Pacientes'!$A:I,4,FALSE)),"",VLOOKUP('Salidas Pacientes'!$C783,'BD Pacientes'!$A:I,4,FALSE))</f>
        <v>F</v>
      </c>
      <c r="G783" s="95">
        <f>IF(ISERROR(VLOOKUP('Salidas Pacientes'!$C783,'BD Pacientes'!$A:I,5,FALSE)),"",VLOOKUP('Salidas Pacientes'!$C783,'BD Pacientes'!$A:I,5,FALSE))</f>
        <v>44631</v>
      </c>
      <c r="H783" s="95" t="str">
        <f t="shared" ca="1" si="0"/>
        <v>1 año, 5 mes</v>
      </c>
      <c r="I783" s="97" t="str">
        <f>IF(ISERROR(VLOOKUP('Salidas Pacientes'!$C783,'BD Pacientes'!$A:$I,6,FALSE)),"",VLOOKUP('Salidas Pacientes'!$C783,'BD Pacientes'!$A:$I,6,FALSE))</f>
        <v>CALLE 15A # 67-35</v>
      </c>
      <c r="J783" s="98">
        <f>IF(ISERROR(VLOOKUP('Salidas Pacientes'!$C783,'BD Pacientes'!$A:$I,7,FALSE)),"",VLOOKUP('Salidas Pacientes'!$C783,'BD Pacientes'!$A:$I,7,FALSE))</f>
        <v>1144067275</v>
      </c>
      <c r="K783" s="99" t="str">
        <f>IF(ISERROR(VLOOKUP('Salidas Pacientes'!$C783,'BD Pacientes'!$A:$I,8,FALSE)),"",VLOOKUP('Salidas Pacientes'!$C783,'BD Pacientes'!$A:$I,8,FALSE))</f>
        <v>ENITH RIVERA</v>
      </c>
      <c r="L783" s="17">
        <f>IF(ISERROR(VLOOKUP('Salidas Pacientes'!$C783,'BD Pacientes'!$A:$I,9,FALSE)),"",VLOOKUP('Salidas Pacientes'!$C783,'BD Pacientes'!$A:$I,9,FALSE))</f>
        <v>3166195143</v>
      </c>
      <c r="M783" s="17" t="s">
        <v>54</v>
      </c>
      <c r="N783" s="16" t="str">
        <f>IF(ISERROR(VLOOKUP('Salidas Pacientes'!$M783,Inventario!$A$2:$M$21,2,FALSE)),"",VLOOKUP('Salidas Pacientes'!$M783,Inventario!$A$2:$M$21,2,FALSE))</f>
        <v>Prevenar</v>
      </c>
      <c r="O783" s="16" t="str">
        <f>IF(ISERROR(VLOOKUP('Salidas Pacientes'!$M783,Inventario!$A$2:$M$21,3,FALSE)),"",VLOOKUP('Salidas Pacientes'!$M783,Inventario!$A$2:$M$21,3,FALSE))</f>
        <v>Neumococo 13V</v>
      </c>
      <c r="P783" s="100" t="str">
        <f>IF(ISERROR(VLOOKUP('Salidas Pacientes'!$M783,Inventario!$A$2:$M$21,4,FALSE)),"",VLOOKUP('Salidas Pacientes'!$M783,Inventario!$A$2:$M$21,4,FALSE))</f>
        <v>Cobo Medical</v>
      </c>
      <c r="Q783" s="100" t="str">
        <f>IF(ISERROR(VLOOKUP('Salidas Pacientes'!$M783,Inventario!$A$2:$M$21,5,FALSE)),"",VLOOKUP('Salidas Pacientes'!$M783,Inventario!$A$2:$M$21,5,FALSE))</f>
        <v>Pfizer</v>
      </c>
      <c r="R783" s="17" t="str">
        <f>IF(ISERROR(VLOOKUP('Salidas Pacientes'!$M783,Inventario!$A$2:$M$21,6,FALSE)),"",VLOOKUP('Salidas Pacientes'!$M783,Inventario!$A$2:$M$21,6,FALSE))</f>
        <v>2156</v>
      </c>
      <c r="S783" s="101" t="s">
        <v>192</v>
      </c>
      <c r="T783" s="102">
        <f>IF(ISERROR(VLOOKUP('Salidas Pacientes'!$S783,Entradas!$H$1:$I$412,2,FALSE)),"",VLOOKUP('Salidas Pacientes'!$S783,Entradas!$H$1:$I$412,2,FALSE))</f>
        <v>45199</v>
      </c>
      <c r="U783" s="98"/>
      <c r="V783" s="98">
        <v>1</v>
      </c>
      <c r="W783" s="105"/>
    </row>
    <row r="784" spans="1:23" ht="15.75" hidden="1" customHeight="1" outlineLevel="1">
      <c r="A784" s="95">
        <v>44753</v>
      </c>
      <c r="B784" s="95" t="s">
        <v>276</v>
      </c>
      <c r="C784" s="98">
        <v>1232819436</v>
      </c>
      <c r="D784" s="17" t="str">
        <f>IF(ISERROR(VLOOKUP('Salidas Pacientes'!$C784,'BD Pacientes'!$A:I,2,FALSE)),"",VLOOKUP('Salidas Pacientes'!$C784,'BD Pacientes'!$A:I,2,FALSE))</f>
        <v>RC</v>
      </c>
      <c r="E784" s="16" t="str">
        <f>IF(ISERROR(VLOOKUP('Salidas Pacientes'!$C784,'BD Pacientes'!$A:I,3,FALSE)),"",VLOOKUP('Salidas Pacientes'!$C784,'BD Pacientes'!$A:I,3,FALSE))</f>
        <v>ANA LUCIA PEREIRA RIVERA</v>
      </c>
      <c r="F784" s="17" t="str">
        <f>IF(ISERROR(VLOOKUP('Salidas Pacientes'!$C784,'BD Pacientes'!$A:I,4,FALSE)),"",VLOOKUP('Salidas Pacientes'!$C784,'BD Pacientes'!$A:I,4,FALSE))</f>
        <v>F</v>
      </c>
      <c r="G784" s="95">
        <f>IF(ISERROR(VLOOKUP('Salidas Pacientes'!$C784,'BD Pacientes'!$A:I,5,FALSE)),"",VLOOKUP('Salidas Pacientes'!$C784,'BD Pacientes'!$A:I,5,FALSE))</f>
        <v>44631</v>
      </c>
      <c r="H784" s="95" t="str">
        <f t="shared" ca="1" si="0"/>
        <v>1 año, 5 mes</v>
      </c>
      <c r="I784" s="97" t="str">
        <f>IF(ISERROR(VLOOKUP('Salidas Pacientes'!$C784,'BD Pacientes'!$A:$I,6,FALSE)),"",VLOOKUP('Salidas Pacientes'!$C784,'BD Pacientes'!$A:$I,6,FALSE))</f>
        <v>CALLE 15A # 67-35</v>
      </c>
      <c r="J784" s="98">
        <f>IF(ISERROR(VLOOKUP('Salidas Pacientes'!$C784,'BD Pacientes'!$A:$I,7,FALSE)),"",VLOOKUP('Salidas Pacientes'!$C784,'BD Pacientes'!$A:$I,7,FALSE))</f>
        <v>1144067275</v>
      </c>
      <c r="K784" s="99" t="str">
        <f>IF(ISERROR(VLOOKUP('Salidas Pacientes'!$C784,'BD Pacientes'!$A:$I,8,FALSE)),"",VLOOKUP('Salidas Pacientes'!$C784,'BD Pacientes'!$A:$I,8,FALSE))</f>
        <v>ENITH RIVERA</v>
      </c>
      <c r="L784" s="17">
        <f>IF(ISERROR(VLOOKUP('Salidas Pacientes'!$C784,'BD Pacientes'!$A:$I,9,FALSE)),"",VLOOKUP('Salidas Pacientes'!$C784,'BD Pacientes'!$A:$I,9,FALSE))</f>
        <v>3166195143</v>
      </c>
      <c r="M784" s="17" t="s">
        <v>96</v>
      </c>
      <c r="N784" s="16" t="str">
        <f>IF(ISERROR(VLOOKUP('Salidas Pacientes'!$M784,Inventario!$A$2:$M$21,2,FALSE)),"",VLOOKUP('Salidas Pacientes'!$M784,Inventario!$A$2:$M$21,2,FALSE))</f>
        <v>Rotateq</v>
      </c>
      <c r="O784" s="16" t="str">
        <f>IF(ISERROR(VLOOKUP('Salidas Pacientes'!$M784,Inventario!$A$2:$M$21,3,FALSE)),"",VLOOKUP('Salidas Pacientes'!$M784,Inventario!$A$2:$M$21,3,FALSE))</f>
        <v>Rotavirus Vivo Atenuado</v>
      </c>
      <c r="P784" s="100" t="str">
        <f>IF(ISERROR(VLOOKUP('Salidas Pacientes'!$M784,Inventario!$A$2:$M$21,4,FALSE)),"",VLOOKUP('Salidas Pacientes'!$M784,Inventario!$A$2:$M$21,4,FALSE))</f>
        <v>IPS FARALLONES</v>
      </c>
      <c r="Q784" s="100" t="str">
        <f>IF(ISERROR(VLOOKUP('Salidas Pacientes'!$M784,Inventario!$A$2:$M$21,5,FALSE)),"",VLOOKUP('Salidas Pacientes'!$M784,Inventario!$A$2:$M$21,5,FALSE))</f>
        <v>Merck</v>
      </c>
      <c r="R784" s="17" t="str">
        <f>IF(ISERROR(VLOOKUP('Salidas Pacientes'!$M784,Inventario!$A$2:$M$21,6,FALSE)),"",VLOOKUP('Salidas Pacientes'!$M784,Inventario!$A$2:$M$21,6,FALSE))</f>
        <v>1800</v>
      </c>
      <c r="S784" s="101" t="s">
        <v>194</v>
      </c>
      <c r="T784" s="102">
        <f>IF(ISERROR(VLOOKUP('Salidas Pacientes'!$S784,Entradas!$H$1:$I$412,2,FALSE)),"",VLOOKUP('Salidas Pacientes'!$S784,Entradas!$H$1:$I$412,2,FALSE))</f>
        <v>45060</v>
      </c>
      <c r="U784" s="98"/>
      <c r="V784" s="98">
        <v>1</v>
      </c>
      <c r="W784" s="105"/>
    </row>
    <row r="785" spans="1:23" ht="15.75" hidden="1" customHeight="1" outlineLevel="1">
      <c r="A785" s="95">
        <v>44753</v>
      </c>
      <c r="B785" s="95" t="s">
        <v>276</v>
      </c>
      <c r="C785" s="98">
        <v>31899112</v>
      </c>
      <c r="D785" s="17" t="str">
        <f>IF(ISERROR(VLOOKUP('Salidas Pacientes'!$C785,'BD Pacientes'!$A:I,2,FALSE)),"",VLOOKUP('Salidas Pacientes'!$C785,'BD Pacientes'!$A:I,2,FALSE))</f>
        <v>CC</v>
      </c>
      <c r="E785" s="16" t="str">
        <f>IF(ISERROR(VLOOKUP('Salidas Pacientes'!$C785,'BD Pacientes'!$A:I,3,FALSE)),"",VLOOKUP('Salidas Pacientes'!$C785,'BD Pacientes'!$A:I,3,FALSE))</f>
        <v>ANA CECILIA ESCOBAR</v>
      </c>
      <c r="F785" s="17" t="str">
        <f>IF(ISERROR(VLOOKUP('Salidas Pacientes'!$C785,'BD Pacientes'!$A:I,4,FALSE)),"",VLOOKUP('Salidas Pacientes'!$C785,'BD Pacientes'!$A:I,4,FALSE))</f>
        <v>F</v>
      </c>
      <c r="G785" s="95">
        <f>IF(ISERROR(VLOOKUP('Salidas Pacientes'!$C785,'BD Pacientes'!$A:I,5,FALSE)),"",VLOOKUP('Salidas Pacientes'!$C785,'BD Pacientes'!$A:I,5,FALSE))</f>
        <v>0</v>
      </c>
      <c r="H785" s="95" t="str">
        <f t="shared" ca="1" si="0"/>
        <v>123 año, 7 mes</v>
      </c>
      <c r="I785" s="97" t="str">
        <f>IF(ISERROR(VLOOKUP('Salidas Pacientes'!$C785,'BD Pacientes'!$A:$I,6,FALSE)),"",VLOOKUP('Salidas Pacientes'!$C785,'BD Pacientes'!$A:$I,6,FALSE))</f>
        <v>CRA 68 # 13B-61</v>
      </c>
      <c r="J785" s="98">
        <f>IF(ISERROR(VLOOKUP('Salidas Pacientes'!$C785,'BD Pacientes'!$A:$I,7,FALSE)),"",VLOOKUP('Salidas Pacientes'!$C785,'BD Pacientes'!$A:$I,7,FALSE))</f>
        <v>0</v>
      </c>
      <c r="K785" s="99">
        <f>IF(ISERROR(VLOOKUP('Salidas Pacientes'!$C785,'BD Pacientes'!$A:$I,8,FALSE)),"",VLOOKUP('Salidas Pacientes'!$C785,'BD Pacientes'!$A:$I,8,FALSE))</f>
        <v>0</v>
      </c>
      <c r="L785" s="17">
        <f>IF(ISERROR(VLOOKUP('Salidas Pacientes'!$C785,'BD Pacientes'!$A:$I,9,FALSE)),"",VLOOKUP('Salidas Pacientes'!$C785,'BD Pacientes'!$A:$I,9,FALSE))</f>
        <v>0</v>
      </c>
      <c r="M785" s="17" t="s">
        <v>89</v>
      </c>
      <c r="N785" s="16" t="str">
        <f>IF(ISERROR(VLOOKUP('Salidas Pacientes'!$M785,Inventario!$A$2:$M$21,2,FALSE)),"",VLOOKUP('Salidas Pacientes'!$M785,Inventario!$A$2:$M$21,2,FALSE))</f>
        <v>Fluquadri</v>
      </c>
      <c r="O785" s="16" t="str">
        <f>IF(ISERROR(VLOOKUP('Salidas Pacientes'!$M785,Inventario!$A$2:$M$21,3,FALSE)),"",VLOOKUP('Salidas Pacientes'!$M785,Inventario!$A$2:$M$21,3,FALSE))</f>
        <v>Influenza</v>
      </c>
      <c r="P785" s="100" t="str">
        <f>IF(ISERROR(VLOOKUP('Salidas Pacientes'!$M785,Inventario!$A$2:$M$21,4,FALSE)),"",VLOOKUP('Salidas Pacientes'!$M785,Inventario!$A$2:$M$21,4,FALSE))</f>
        <v>IPS FARALLONES</v>
      </c>
      <c r="Q785" s="100" t="str">
        <f>IF(ISERROR(VLOOKUP('Salidas Pacientes'!$M785,Inventario!$A$2:$M$21,5,FALSE)),"",VLOOKUP('Salidas Pacientes'!$M785,Inventario!$A$2:$M$21,5,FALSE))</f>
        <v>Sanofi</v>
      </c>
      <c r="R785" s="17" t="str">
        <f>IF(ISERROR(VLOOKUP('Salidas Pacientes'!$M785,Inventario!$A$2:$M$21,6,FALSE)),"",VLOOKUP('Salidas Pacientes'!$M785,Inventario!$A$2:$M$21,6,FALSE))</f>
        <v>164992</v>
      </c>
      <c r="S785" s="101" t="s">
        <v>295</v>
      </c>
      <c r="T785" s="102" t="str">
        <f>IF(ISERROR(VLOOKUP('Salidas Pacientes'!$S785,Entradas!$H$1:$I$412,2,FALSE)),"",VLOOKUP('Salidas Pacientes'!$S785,Entradas!$H$1:$I$412,2,FALSE))</f>
        <v/>
      </c>
      <c r="U785" s="98"/>
      <c r="V785" s="98">
        <v>1</v>
      </c>
      <c r="W785" s="105"/>
    </row>
    <row r="786" spans="1:23" ht="15.75" hidden="1" customHeight="1" outlineLevel="1">
      <c r="A786" s="95">
        <v>44754</v>
      </c>
      <c r="B786" s="95" t="s">
        <v>276</v>
      </c>
      <c r="C786" s="98">
        <v>1232802071</v>
      </c>
      <c r="D786" s="17" t="str">
        <f>IF(ISERROR(VLOOKUP('Salidas Pacientes'!$C786,'BD Pacientes'!$A:I,2,FALSE)),"",VLOOKUP('Salidas Pacientes'!$C786,'BD Pacientes'!$A:I,2,FALSE))</f>
        <v>RC</v>
      </c>
      <c r="E786" s="16" t="str">
        <f>IF(ISERROR(VLOOKUP('Salidas Pacientes'!$C786,'BD Pacientes'!$A:I,3,FALSE)),"",VLOOKUP('Salidas Pacientes'!$C786,'BD Pacientes'!$A:I,3,FALSE))</f>
        <v>MARIA ANTONIA RIVERA MENA</v>
      </c>
      <c r="F786" s="17" t="str">
        <f>IF(ISERROR(VLOOKUP('Salidas Pacientes'!$C786,'BD Pacientes'!$A:I,4,FALSE)),"",VLOOKUP('Salidas Pacientes'!$C786,'BD Pacientes'!$A:I,4,FALSE))</f>
        <v>F</v>
      </c>
      <c r="G786" s="95">
        <f>IF(ISERROR(VLOOKUP('Salidas Pacientes'!$C786,'BD Pacientes'!$A:I,5,FALSE)),"",VLOOKUP('Salidas Pacientes'!$C786,'BD Pacientes'!$A:I,5,FALSE))</f>
        <v>0</v>
      </c>
      <c r="H786" s="95" t="str">
        <f t="shared" ca="1" si="0"/>
        <v>123 año, 7 mes</v>
      </c>
      <c r="I786" s="97" t="str">
        <f>IF(ISERROR(VLOOKUP('Salidas Pacientes'!$C786,'BD Pacientes'!$A:$I,6,FALSE)),"",VLOOKUP('Salidas Pacientes'!$C786,'BD Pacientes'!$A:$I,6,FALSE))</f>
        <v>EL CASTILLO</v>
      </c>
      <c r="J786" s="98">
        <f>IF(ISERROR(VLOOKUP('Salidas Pacientes'!$C786,'BD Pacientes'!$A:$I,7,FALSE)),"",VLOOKUP('Salidas Pacientes'!$C786,'BD Pacientes'!$A:$I,7,FALSE))</f>
        <v>0</v>
      </c>
      <c r="K786" s="99">
        <f>IF(ISERROR(VLOOKUP('Salidas Pacientes'!$C786,'BD Pacientes'!$A:$I,8,FALSE)),"",VLOOKUP('Salidas Pacientes'!$C786,'BD Pacientes'!$A:$I,8,FALSE))</f>
        <v>0</v>
      </c>
      <c r="L786" s="17">
        <f>IF(ISERROR(VLOOKUP('Salidas Pacientes'!$C786,'BD Pacientes'!$A:$I,9,FALSE)),"",VLOOKUP('Salidas Pacientes'!$C786,'BD Pacientes'!$A:$I,9,FALSE))</f>
        <v>0</v>
      </c>
      <c r="M786" s="17" t="s">
        <v>89</v>
      </c>
      <c r="N786" s="16" t="str">
        <f>IF(ISERROR(VLOOKUP('Salidas Pacientes'!$M786,Inventario!$A$2:$M$21,2,FALSE)),"",VLOOKUP('Salidas Pacientes'!$M786,Inventario!$A$2:$M$21,2,FALSE))</f>
        <v>Fluquadri</v>
      </c>
      <c r="O786" s="16" t="str">
        <f>IF(ISERROR(VLOOKUP('Salidas Pacientes'!$M786,Inventario!$A$2:$M$21,3,FALSE)),"",VLOOKUP('Salidas Pacientes'!$M786,Inventario!$A$2:$M$21,3,FALSE))</f>
        <v>Influenza</v>
      </c>
      <c r="P786" s="100" t="str">
        <f>IF(ISERROR(VLOOKUP('Salidas Pacientes'!$M786,Inventario!$A$2:$M$21,4,FALSE)),"",VLOOKUP('Salidas Pacientes'!$M786,Inventario!$A$2:$M$21,4,FALSE))</f>
        <v>IPS FARALLONES</v>
      </c>
      <c r="Q786" s="100" t="str">
        <f>IF(ISERROR(VLOOKUP('Salidas Pacientes'!$M786,Inventario!$A$2:$M$21,5,FALSE)),"",VLOOKUP('Salidas Pacientes'!$M786,Inventario!$A$2:$M$21,5,FALSE))</f>
        <v>Sanofi</v>
      </c>
      <c r="R786" s="17" t="str">
        <f>IF(ISERROR(VLOOKUP('Salidas Pacientes'!$M786,Inventario!$A$2:$M$21,6,FALSE)),"",VLOOKUP('Salidas Pacientes'!$M786,Inventario!$A$2:$M$21,6,FALSE))</f>
        <v>164992</v>
      </c>
      <c r="S786" s="101" t="s">
        <v>201</v>
      </c>
      <c r="T786" s="102">
        <f>IF(ISERROR(VLOOKUP('Salidas Pacientes'!$S786,Entradas!$H$1:$I$412,2,FALSE)),"",VLOOKUP('Salidas Pacientes'!$S786,Entradas!$H$1:$I$412,2,FALSE))</f>
        <v>44926</v>
      </c>
      <c r="U786" s="98"/>
      <c r="V786" s="98">
        <v>1</v>
      </c>
      <c r="W786" s="105"/>
    </row>
    <row r="787" spans="1:23" ht="15.75" hidden="1" customHeight="1" outlineLevel="1">
      <c r="A787" s="95">
        <v>44754</v>
      </c>
      <c r="B787" s="95" t="s">
        <v>276</v>
      </c>
      <c r="C787" s="98">
        <v>1106524348</v>
      </c>
      <c r="D787" s="17" t="str">
        <f>IF(ISERROR(VLOOKUP('Salidas Pacientes'!$C787,'BD Pacientes'!$A:I,2,FALSE)),"",VLOOKUP('Salidas Pacientes'!$C787,'BD Pacientes'!$A:I,2,FALSE))</f>
        <v>RC</v>
      </c>
      <c r="E787" s="16" t="str">
        <f>IF(ISERROR(VLOOKUP('Salidas Pacientes'!$C787,'BD Pacientes'!$A:I,3,FALSE)),"",VLOOKUP('Salidas Pacientes'!$C787,'BD Pacientes'!$A:I,3,FALSE))</f>
        <v>LUCIANA ARANDA SALAMANCA</v>
      </c>
      <c r="F787" s="17" t="str">
        <f>IF(ISERROR(VLOOKUP('Salidas Pacientes'!$C787,'BD Pacientes'!$A:I,4,FALSE)),"",VLOOKUP('Salidas Pacientes'!$C787,'BD Pacientes'!$A:I,4,FALSE))</f>
        <v>F</v>
      </c>
      <c r="G787" s="95">
        <f>IF(ISERROR(VLOOKUP('Salidas Pacientes'!$C787,'BD Pacientes'!$A:I,5,FALSE)),"",VLOOKUP('Salidas Pacientes'!$C787,'BD Pacientes'!$A:I,5,FALSE))</f>
        <v>0</v>
      </c>
      <c r="H787" s="95" t="str">
        <f t="shared" ca="1" si="0"/>
        <v>123 año, 7 mes</v>
      </c>
      <c r="I787" s="97" t="str">
        <f>IF(ISERROR(VLOOKUP('Salidas Pacientes'!$C787,'BD Pacientes'!$A:$I,6,FALSE)),"",VLOOKUP('Salidas Pacientes'!$C787,'BD Pacientes'!$A:$I,6,FALSE))</f>
        <v>KM 21 VIA CALI-JAMUNDI CEDRO CASTILLO CASA 34</v>
      </c>
      <c r="J787" s="98">
        <f>IF(ISERROR(VLOOKUP('Salidas Pacientes'!$C787,'BD Pacientes'!$A:$I,7,FALSE)),"",VLOOKUP('Salidas Pacientes'!$C787,'BD Pacientes'!$A:$I,7,FALSE))</f>
        <v>0</v>
      </c>
      <c r="K787" s="99">
        <f>IF(ISERROR(VLOOKUP('Salidas Pacientes'!$C787,'BD Pacientes'!$A:$I,8,FALSE)),"",VLOOKUP('Salidas Pacientes'!$C787,'BD Pacientes'!$A:$I,8,FALSE))</f>
        <v>0</v>
      </c>
      <c r="L787" s="17">
        <f>IF(ISERROR(VLOOKUP('Salidas Pacientes'!$C787,'BD Pacientes'!$A:$I,9,FALSE)),"",VLOOKUP('Salidas Pacientes'!$C787,'BD Pacientes'!$A:$I,9,FALSE))</f>
        <v>0</v>
      </c>
      <c r="M787" s="17" t="s">
        <v>89</v>
      </c>
      <c r="N787" s="16" t="str">
        <f>IF(ISERROR(VLOOKUP('Salidas Pacientes'!$M787,Inventario!$A$2:$M$21,2,FALSE)),"",VLOOKUP('Salidas Pacientes'!$M787,Inventario!$A$2:$M$21,2,FALSE))</f>
        <v>Fluquadri</v>
      </c>
      <c r="O787" s="16" t="str">
        <f>IF(ISERROR(VLOOKUP('Salidas Pacientes'!$M787,Inventario!$A$2:$M$21,3,FALSE)),"",VLOOKUP('Salidas Pacientes'!$M787,Inventario!$A$2:$M$21,3,FALSE))</f>
        <v>Influenza</v>
      </c>
      <c r="P787" s="100" t="str">
        <f>IF(ISERROR(VLOOKUP('Salidas Pacientes'!$M787,Inventario!$A$2:$M$21,4,FALSE)),"",VLOOKUP('Salidas Pacientes'!$M787,Inventario!$A$2:$M$21,4,FALSE))</f>
        <v>IPS FARALLONES</v>
      </c>
      <c r="Q787" s="100" t="str">
        <f>IF(ISERROR(VLOOKUP('Salidas Pacientes'!$M787,Inventario!$A$2:$M$21,5,FALSE)),"",VLOOKUP('Salidas Pacientes'!$M787,Inventario!$A$2:$M$21,5,FALSE))</f>
        <v>Sanofi</v>
      </c>
      <c r="R787" s="17" t="str">
        <f>IF(ISERROR(VLOOKUP('Salidas Pacientes'!$M787,Inventario!$A$2:$M$21,6,FALSE)),"",VLOOKUP('Salidas Pacientes'!$M787,Inventario!$A$2:$M$21,6,FALSE))</f>
        <v>164992</v>
      </c>
      <c r="S787" s="101" t="s">
        <v>295</v>
      </c>
      <c r="T787" s="102" t="str">
        <f>IF(ISERROR(VLOOKUP('Salidas Pacientes'!$S787,Entradas!$H$1:$I$412,2,FALSE)),"",VLOOKUP('Salidas Pacientes'!$S787,Entradas!$H$1:$I$412,2,FALSE))</f>
        <v/>
      </c>
      <c r="U787" s="98"/>
      <c r="V787" s="98">
        <v>1</v>
      </c>
      <c r="W787" s="105"/>
    </row>
    <row r="788" spans="1:23" ht="15.75" hidden="1" customHeight="1" outlineLevel="1">
      <c r="A788" s="95">
        <v>44754</v>
      </c>
      <c r="B788" s="95" t="s">
        <v>276</v>
      </c>
      <c r="C788" s="98">
        <v>1107870227</v>
      </c>
      <c r="D788" s="17" t="str">
        <f>IF(ISERROR(VLOOKUP('Salidas Pacientes'!$C788,'BD Pacientes'!$A:I,2,FALSE)),"",VLOOKUP('Salidas Pacientes'!$C788,'BD Pacientes'!$A:I,2,FALSE))</f>
        <v>RC</v>
      </c>
      <c r="E788" s="16" t="str">
        <f>IF(ISERROR(VLOOKUP('Salidas Pacientes'!$C788,'BD Pacientes'!$A:I,3,FALSE)),"",VLOOKUP('Salidas Pacientes'!$C788,'BD Pacientes'!$A:I,3,FALSE))</f>
        <v>LIAM PERICO LEON</v>
      </c>
      <c r="F788" s="17" t="str">
        <f>IF(ISERROR(VLOOKUP('Salidas Pacientes'!$C788,'BD Pacientes'!$A:I,4,FALSE)),"",VLOOKUP('Salidas Pacientes'!$C788,'BD Pacientes'!$A:I,4,FALSE))</f>
        <v>M</v>
      </c>
      <c r="G788" s="95">
        <f>IF(ISERROR(VLOOKUP('Salidas Pacientes'!$C788,'BD Pacientes'!$A:I,5,FALSE)),"",VLOOKUP('Salidas Pacientes'!$C788,'BD Pacientes'!$A:I,5,FALSE))</f>
        <v>0</v>
      </c>
      <c r="H788" s="95" t="str">
        <f t="shared" ca="1" si="0"/>
        <v>123 año, 7 mes</v>
      </c>
      <c r="I788" s="97" t="str">
        <f>IF(ISERROR(VLOOKUP('Salidas Pacientes'!$C788,'BD Pacientes'!$A:$I,6,FALSE)),"",VLOOKUP('Salidas Pacientes'!$C788,'BD Pacientes'!$A:$I,6,FALSE))</f>
        <v>CRA 121A #47A-46</v>
      </c>
      <c r="J788" s="98">
        <f>IF(ISERROR(VLOOKUP('Salidas Pacientes'!$C788,'BD Pacientes'!$A:$I,7,FALSE)),"",VLOOKUP('Salidas Pacientes'!$C788,'BD Pacientes'!$A:$I,7,FALSE))</f>
        <v>0</v>
      </c>
      <c r="K788" s="99">
        <f>IF(ISERROR(VLOOKUP('Salidas Pacientes'!$C788,'BD Pacientes'!$A:$I,8,FALSE)),"",VLOOKUP('Salidas Pacientes'!$C788,'BD Pacientes'!$A:$I,8,FALSE))</f>
        <v>0</v>
      </c>
      <c r="L788" s="17">
        <f>IF(ISERROR(VLOOKUP('Salidas Pacientes'!$C788,'BD Pacientes'!$A:$I,9,FALSE)),"",VLOOKUP('Salidas Pacientes'!$C788,'BD Pacientes'!$A:$I,9,FALSE))</f>
        <v>0</v>
      </c>
      <c r="M788" s="17" t="s">
        <v>89</v>
      </c>
      <c r="N788" s="16" t="str">
        <f>IF(ISERROR(VLOOKUP('Salidas Pacientes'!$M788,Inventario!$A$2:$M$21,2,FALSE)),"",VLOOKUP('Salidas Pacientes'!$M788,Inventario!$A$2:$M$21,2,FALSE))</f>
        <v>Fluquadri</v>
      </c>
      <c r="O788" s="16" t="str">
        <f>IF(ISERROR(VLOOKUP('Salidas Pacientes'!$M788,Inventario!$A$2:$M$21,3,FALSE)),"",VLOOKUP('Salidas Pacientes'!$M788,Inventario!$A$2:$M$21,3,FALSE))</f>
        <v>Influenza</v>
      </c>
      <c r="P788" s="100" t="str">
        <f>IF(ISERROR(VLOOKUP('Salidas Pacientes'!$M788,Inventario!$A$2:$M$21,4,FALSE)),"",VLOOKUP('Salidas Pacientes'!$M788,Inventario!$A$2:$M$21,4,FALSE))</f>
        <v>IPS FARALLONES</v>
      </c>
      <c r="Q788" s="100" t="str">
        <f>IF(ISERROR(VLOOKUP('Salidas Pacientes'!$M788,Inventario!$A$2:$M$21,5,FALSE)),"",VLOOKUP('Salidas Pacientes'!$M788,Inventario!$A$2:$M$21,5,FALSE))</f>
        <v>Sanofi</v>
      </c>
      <c r="R788" s="17" t="str">
        <f>IF(ISERROR(VLOOKUP('Salidas Pacientes'!$M788,Inventario!$A$2:$M$21,6,FALSE)),"",VLOOKUP('Salidas Pacientes'!$M788,Inventario!$A$2:$M$21,6,FALSE))</f>
        <v>164992</v>
      </c>
      <c r="S788" s="101" t="s">
        <v>295</v>
      </c>
      <c r="T788" s="102" t="str">
        <f>IF(ISERROR(VLOOKUP('Salidas Pacientes'!$S788,Entradas!$H$1:$I$412,2,FALSE)),"",VLOOKUP('Salidas Pacientes'!$S788,Entradas!$H$1:$I$412,2,FALSE))</f>
        <v/>
      </c>
      <c r="U788" s="98"/>
      <c r="V788" s="98">
        <v>1</v>
      </c>
      <c r="W788" s="105"/>
    </row>
    <row r="789" spans="1:23" ht="15.75" hidden="1" customHeight="1" outlineLevel="1">
      <c r="A789" s="95">
        <v>44754</v>
      </c>
      <c r="B789" s="95" t="s">
        <v>276</v>
      </c>
      <c r="C789" s="98">
        <v>1109571770</v>
      </c>
      <c r="D789" s="17" t="str">
        <f>IF(ISERROR(VLOOKUP('Salidas Pacientes'!$C789,'BD Pacientes'!$A:I,2,FALSE)),"",VLOOKUP('Salidas Pacientes'!$C789,'BD Pacientes'!$A:I,2,FALSE))</f>
        <v>RC</v>
      </c>
      <c r="E789" s="16" t="str">
        <f>IF(ISERROR(VLOOKUP('Salidas Pacientes'!$C789,'BD Pacientes'!$A:I,3,FALSE)),"",VLOOKUP('Salidas Pacientes'!$C789,'BD Pacientes'!$A:I,3,FALSE))</f>
        <v>IVANNA CORDOBA HURTADO</v>
      </c>
      <c r="F789" s="17" t="str">
        <f>IF(ISERROR(VLOOKUP('Salidas Pacientes'!$C789,'BD Pacientes'!$A:I,4,FALSE)),"",VLOOKUP('Salidas Pacientes'!$C789,'BD Pacientes'!$A:I,4,FALSE))</f>
        <v>F</v>
      </c>
      <c r="G789" s="95">
        <f>IF(ISERROR(VLOOKUP('Salidas Pacientes'!$C789,'BD Pacientes'!$A:I,5,FALSE)),"",VLOOKUP('Salidas Pacientes'!$C789,'BD Pacientes'!$A:I,5,FALSE))</f>
        <v>0</v>
      </c>
      <c r="H789" s="95" t="str">
        <f t="shared" ca="1" si="0"/>
        <v>123 año, 7 mes</v>
      </c>
      <c r="I789" s="97" t="str">
        <f>IF(ISERROR(VLOOKUP('Salidas Pacientes'!$C789,'BD Pacientes'!$A:$I,6,FALSE)),"",VLOOKUP('Salidas Pacientes'!$C789,'BD Pacientes'!$A:$I,6,FALSE))</f>
        <v>CALLE 15 #53-132</v>
      </c>
      <c r="J789" s="98">
        <f>IF(ISERROR(VLOOKUP('Salidas Pacientes'!$C789,'BD Pacientes'!$A:$I,7,FALSE)),"",VLOOKUP('Salidas Pacientes'!$C789,'BD Pacientes'!$A:$I,7,FALSE))</f>
        <v>0</v>
      </c>
      <c r="K789" s="99">
        <f>IF(ISERROR(VLOOKUP('Salidas Pacientes'!$C789,'BD Pacientes'!$A:$I,8,FALSE)),"",VLOOKUP('Salidas Pacientes'!$C789,'BD Pacientes'!$A:$I,8,FALSE))</f>
        <v>0</v>
      </c>
      <c r="L789" s="17">
        <f>IF(ISERROR(VLOOKUP('Salidas Pacientes'!$C789,'BD Pacientes'!$A:$I,9,FALSE)),"",VLOOKUP('Salidas Pacientes'!$C789,'BD Pacientes'!$A:$I,9,FALSE))</f>
        <v>0</v>
      </c>
      <c r="M789" s="17" t="s">
        <v>47</v>
      </c>
      <c r="N789" s="16" t="str">
        <f>IF(ISERROR(VLOOKUP('Salidas Pacientes'!$M789,Inventario!$A$2:$M$21,2,FALSE)),"",VLOOKUP('Salidas Pacientes'!$M789,Inventario!$A$2:$M$21,2,FALSE))</f>
        <v>Nimenrix</v>
      </c>
      <c r="O789" s="16" t="str">
        <f>IF(ISERROR(VLOOKUP('Salidas Pacientes'!$M789,Inventario!$A$2:$M$21,3,FALSE)),"",VLOOKUP('Salidas Pacientes'!$M789,Inventario!$A$2:$M$21,3,FALSE))</f>
        <v>Meningococo</v>
      </c>
      <c r="P789" s="100" t="str">
        <f>IF(ISERROR(VLOOKUP('Salidas Pacientes'!$M789,Inventario!$A$2:$M$21,4,FALSE)),"",VLOOKUP('Salidas Pacientes'!$M789,Inventario!$A$2:$M$21,4,FALSE))</f>
        <v>Cobo Medical</v>
      </c>
      <c r="Q789" s="100" t="str">
        <f>IF(ISERROR(VLOOKUP('Salidas Pacientes'!$M789,Inventario!$A$2:$M$21,5,FALSE)),"",VLOOKUP('Salidas Pacientes'!$M789,Inventario!$A$2:$M$21,5,FALSE))</f>
        <v>Pfizer</v>
      </c>
      <c r="R789" s="17" t="str">
        <f>IF(ISERROR(VLOOKUP('Salidas Pacientes'!$M789,Inventario!$A$2:$M$21,6,FALSE)),"",VLOOKUP('Salidas Pacientes'!$M789,Inventario!$A$2:$M$21,6,FALSE))</f>
        <v>3904</v>
      </c>
      <c r="S789" s="101" t="s">
        <v>173</v>
      </c>
      <c r="T789" s="102">
        <f>IF(ISERROR(VLOOKUP('Salidas Pacientes'!$S789,Entradas!$H$1:$I$412,2,FALSE)),"",VLOOKUP('Salidas Pacientes'!$S789,Entradas!$H$1:$I$412,2,FALSE))</f>
        <v>45077</v>
      </c>
      <c r="U789" s="98"/>
      <c r="V789" s="98">
        <v>1</v>
      </c>
      <c r="W789" s="105"/>
    </row>
    <row r="790" spans="1:23" ht="15.75" hidden="1" customHeight="1" outlineLevel="1">
      <c r="A790" s="95">
        <v>44754</v>
      </c>
      <c r="B790" s="95" t="s">
        <v>276</v>
      </c>
      <c r="C790" s="98">
        <v>1114904676</v>
      </c>
      <c r="D790" s="17" t="str">
        <f>IF(ISERROR(VLOOKUP('Salidas Pacientes'!$C790,'BD Pacientes'!$A:I,2,FALSE)),"",VLOOKUP('Salidas Pacientes'!$C790,'BD Pacientes'!$A:I,2,FALSE))</f>
        <v>RC</v>
      </c>
      <c r="E790" s="16" t="str">
        <f>IF(ISERROR(VLOOKUP('Salidas Pacientes'!$C790,'BD Pacientes'!$A:I,3,FALSE)),"",VLOOKUP('Salidas Pacientes'!$C790,'BD Pacientes'!$A:I,3,FALSE))</f>
        <v>EMILIANO ALVAREZ CARABALI</v>
      </c>
      <c r="F790" s="17" t="str">
        <f>IF(ISERROR(VLOOKUP('Salidas Pacientes'!$C790,'BD Pacientes'!$A:I,4,FALSE)),"",VLOOKUP('Salidas Pacientes'!$C790,'BD Pacientes'!$A:I,4,FALSE))</f>
        <v>M</v>
      </c>
      <c r="G790" s="95">
        <f>IF(ISERROR(VLOOKUP('Salidas Pacientes'!$C790,'BD Pacientes'!$A:I,5,FALSE)),"",VLOOKUP('Salidas Pacientes'!$C790,'BD Pacientes'!$A:I,5,FALSE))</f>
        <v>44309</v>
      </c>
      <c r="H790" s="95" t="str">
        <f t="shared" ca="1" si="0"/>
        <v>2 año, 4 mes</v>
      </c>
      <c r="I790" s="97" t="str">
        <f>IF(ISERROR(VLOOKUP('Salidas Pacientes'!$C790,'BD Pacientes'!$A:$I,6,FALSE)),"",VLOOKUP('Salidas Pacientes'!$C790,'BD Pacientes'!$A:$I,6,FALSE))</f>
        <v>CALLE 13 # 20-47</v>
      </c>
      <c r="J790" s="98">
        <f>IF(ISERROR(VLOOKUP('Salidas Pacientes'!$C790,'BD Pacientes'!$A:$I,7,FALSE)),"",VLOOKUP('Salidas Pacientes'!$C790,'BD Pacientes'!$A:$I,7,FALSE))</f>
        <v>0</v>
      </c>
      <c r="K790" s="99">
        <f>IF(ISERROR(VLOOKUP('Salidas Pacientes'!$C790,'BD Pacientes'!$A:$I,8,FALSE)),"",VLOOKUP('Salidas Pacientes'!$C790,'BD Pacientes'!$A:$I,8,FALSE))</f>
        <v>0</v>
      </c>
      <c r="L790" s="17">
        <f>IF(ISERROR(VLOOKUP('Salidas Pacientes'!$C790,'BD Pacientes'!$A:$I,9,FALSE)),"",VLOOKUP('Salidas Pacientes'!$C790,'BD Pacientes'!$A:$I,9,FALSE))</f>
        <v>0</v>
      </c>
      <c r="M790" s="17" t="s">
        <v>47</v>
      </c>
      <c r="N790" s="16" t="str">
        <f>IF(ISERROR(VLOOKUP('Salidas Pacientes'!$M790,Inventario!$A$2:$M$21,2,FALSE)),"",VLOOKUP('Salidas Pacientes'!$M790,Inventario!$A$2:$M$21,2,FALSE))</f>
        <v>Nimenrix</v>
      </c>
      <c r="O790" s="16" t="str">
        <f>IF(ISERROR(VLOOKUP('Salidas Pacientes'!$M790,Inventario!$A$2:$M$21,3,FALSE)),"",VLOOKUP('Salidas Pacientes'!$M790,Inventario!$A$2:$M$21,3,FALSE))</f>
        <v>Meningococo</v>
      </c>
      <c r="P790" s="100" t="str">
        <f>IF(ISERROR(VLOOKUP('Salidas Pacientes'!$M790,Inventario!$A$2:$M$21,4,FALSE)),"",VLOOKUP('Salidas Pacientes'!$M790,Inventario!$A$2:$M$21,4,FALSE))</f>
        <v>Cobo Medical</v>
      </c>
      <c r="Q790" s="100" t="str">
        <f>IF(ISERROR(VLOOKUP('Salidas Pacientes'!$M790,Inventario!$A$2:$M$21,5,FALSE)),"",VLOOKUP('Salidas Pacientes'!$M790,Inventario!$A$2:$M$21,5,FALSE))</f>
        <v>Pfizer</v>
      </c>
      <c r="R790" s="17" t="str">
        <f>IF(ISERROR(VLOOKUP('Salidas Pacientes'!$M790,Inventario!$A$2:$M$21,6,FALSE)),"",VLOOKUP('Salidas Pacientes'!$M790,Inventario!$A$2:$M$21,6,FALSE))</f>
        <v>3904</v>
      </c>
      <c r="S790" s="101" t="s">
        <v>173</v>
      </c>
      <c r="T790" s="102">
        <f>IF(ISERROR(VLOOKUP('Salidas Pacientes'!$S790,Entradas!$H$1:$I$412,2,FALSE)),"",VLOOKUP('Salidas Pacientes'!$S790,Entradas!$H$1:$I$412,2,FALSE))</f>
        <v>45077</v>
      </c>
      <c r="U790" s="98"/>
      <c r="V790" s="98">
        <v>1</v>
      </c>
      <c r="W790" s="105"/>
    </row>
    <row r="791" spans="1:23" ht="15.75" hidden="1" customHeight="1" outlineLevel="1">
      <c r="A791" s="95">
        <v>44754</v>
      </c>
      <c r="B791" s="95" t="s">
        <v>276</v>
      </c>
      <c r="C791" s="98">
        <v>1114904676</v>
      </c>
      <c r="D791" s="17" t="str">
        <f>IF(ISERROR(VLOOKUP('Salidas Pacientes'!$C791,'BD Pacientes'!$A:I,2,FALSE)),"",VLOOKUP('Salidas Pacientes'!$C791,'BD Pacientes'!$A:I,2,FALSE))</f>
        <v>RC</v>
      </c>
      <c r="E791" s="16" t="str">
        <f>IF(ISERROR(VLOOKUP('Salidas Pacientes'!$C791,'BD Pacientes'!$A:I,3,FALSE)),"",VLOOKUP('Salidas Pacientes'!$C791,'BD Pacientes'!$A:I,3,FALSE))</f>
        <v>EMILIANO ALVAREZ CARABALI</v>
      </c>
      <c r="F791" s="17" t="str">
        <f>IF(ISERROR(VLOOKUP('Salidas Pacientes'!$C791,'BD Pacientes'!$A:I,4,FALSE)),"",VLOOKUP('Salidas Pacientes'!$C791,'BD Pacientes'!$A:I,4,FALSE))</f>
        <v>M</v>
      </c>
      <c r="G791" s="95">
        <f>IF(ISERROR(VLOOKUP('Salidas Pacientes'!$C791,'BD Pacientes'!$A:I,5,FALSE)),"",VLOOKUP('Salidas Pacientes'!$C791,'BD Pacientes'!$A:I,5,FALSE))</f>
        <v>44309</v>
      </c>
      <c r="H791" s="95" t="str">
        <f t="shared" ca="1" si="0"/>
        <v>2 año, 4 mes</v>
      </c>
      <c r="I791" s="97" t="str">
        <f>IF(ISERROR(VLOOKUP('Salidas Pacientes'!$C791,'BD Pacientes'!$A:$I,6,FALSE)),"",VLOOKUP('Salidas Pacientes'!$C791,'BD Pacientes'!$A:$I,6,FALSE))</f>
        <v>CALLE 13 # 20-47</v>
      </c>
      <c r="J791" s="98">
        <f>IF(ISERROR(VLOOKUP('Salidas Pacientes'!$C791,'BD Pacientes'!$A:$I,7,FALSE)),"",VLOOKUP('Salidas Pacientes'!$C791,'BD Pacientes'!$A:$I,7,FALSE))</f>
        <v>0</v>
      </c>
      <c r="K791" s="99">
        <f>IF(ISERROR(VLOOKUP('Salidas Pacientes'!$C791,'BD Pacientes'!$A:$I,8,FALSE)),"",VLOOKUP('Salidas Pacientes'!$C791,'BD Pacientes'!$A:$I,8,FALSE))</f>
        <v>0</v>
      </c>
      <c r="L791" s="17">
        <f>IF(ISERROR(VLOOKUP('Salidas Pacientes'!$C791,'BD Pacientes'!$A:$I,9,FALSE)),"",VLOOKUP('Salidas Pacientes'!$C791,'BD Pacientes'!$A:$I,9,FALSE))</f>
        <v>0</v>
      </c>
      <c r="M791" s="17" t="s">
        <v>89</v>
      </c>
      <c r="N791" s="16" t="str">
        <f>IF(ISERROR(VLOOKUP('Salidas Pacientes'!$M791,Inventario!$A$2:$M$21,2,FALSE)),"",VLOOKUP('Salidas Pacientes'!$M791,Inventario!$A$2:$M$21,2,FALSE))</f>
        <v>Fluquadri</v>
      </c>
      <c r="O791" s="16" t="str">
        <f>IF(ISERROR(VLOOKUP('Salidas Pacientes'!$M791,Inventario!$A$2:$M$21,3,FALSE)),"",VLOOKUP('Salidas Pacientes'!$M791,Inventario!$A$2:$M$21,3,FALSE))</f>
        <v>Influenza</v>
      </c>
      <c r="P791" s="100" t="str">
        <f>IF(ISERROR(VLOOKUP('Salidas Pacientes'!$M791,Inventario!$A$2:$M$21,4,FALSE)),"",VLOOKUP('Salidas Pacientes'!$M791,Inventario!$A$2:$M$21,4,FALSE))</f>
        <v>IPS FARALLONES</v>
      </c>
      <c r="Q791" s="100" t="str">
        <f>IF(ISERROR(VLOOKUP('Salidas Pacientes'!$M791,Inventario!$A$2:$M$21,5,FALSE)),"",VLOOKUP('Salidas Pacientes'!$M791,Inventario!$A$2:$M$21,5,FALSE))</f>
        <v>Sanofi</v>
      </c>
      <c r="R791" s="17" t="str">
        <f>IF(ISERROR(VLOOKUP('Salidas Pacientes'!$M791,Inventario!$A$2:$M$21,6,FALSE)),"",VLOOKUP('Salidas Pacientes'!$M791,Inventario!$A$2:$M$21,6,FALSE))</f>
        <v>164992</v>
      </c>
      <c r="S791" s="101" t="s">
        <v>295</v>
      </c>
      <c r="T791" s="102" t="str">
        <f>IF(ISERROR(VLOOKUP('Salidas Pacientes'!$S791,Entradas!$H$1:$I$412,2,FALSE)),"",VLOOKUP('Salidas Pacientes'!$S791,Entradas!$H$1:$I$412,2,FALSE))</f>
        <v/>
      </c>
      <c r="U791" s="98"/>
      <c r="V791" s="98">
        <v>1</v>
      </c>
      <c r="W791" s="105"/>
    </row>
    <row r="792" spans="1:23" ht="15.75" hidden="1" customHeight="1" outlineLevel="1">
      <c r="A792" s="95">
        <v>44755</v>
      </c>
      <c r="B792" s="95" t="s">
        <v>276</v>
      </c>
      <c r="C792" s="98">
        <v>1130622882</v>
      </c>
      <c r="D792" s="17" t="str">
        <f>IF(ISERROR(VLOOKUP('Salidas Pacientes'!$C792,'BD Pacientes'!$A:I,2,FALSE)),"",VLOOKUP('Salidas Pacientes'!$C792,'BD Pacientes'!$A:I,2,FALSE))</f>
        <v>CC</v>
      </c>
      <c r="E792" s="16" t="str">
        <f>IF(ISERROR(VLOOKUP('Salidas Pacientes'!$C792,'BD Pacientes'!$A:I,3,FALSE)),"",VLOOKUP('Salidas Pacientes'!$C792,'BD Pacientes'!$A:I,3,FALSE))</f>
        <v>LINDA CARDONA SALAS</v>
      </c>
      <c r="F792" s="17" t="str">
        <f>IF(ISERROR(VLOOKUP('Salidas Pacientes'!$C792,'BD Pacientes'!$A:I,4,FALSE)),"",VLOOKUP('Salidas Pacientes'!$C792,'BD Pacientes'!$A:I,4,FALSE))</f>
        <v>F</v>
      </c>
      <c r="G792" s="95">
        <f>IF(ISERROR(VLOOKUP('Salidas Pacientes'!$C792,'BD Pacientes'!$A:I,5,FALSE)),"",VLOOKUP('Salidas Pacientes'!$C792,'BD Pacientes'!$A:I,5,FALSE))</f>
        <v>32460</v>
      </c>
      <c r="H792" s="95" t="str">
        <f t="shared" ca="1" si="0"/>
        <v>34 año, 9 mes</v>
      </c>
      <c r="I792" s="97" t="str">
        <f>IF(ISERROR(VLOOKUP('Salidas Pacientes'!$C792,'BD Pacientes'!$A:$I,6,FALSE)),"",VLOOKUP('Salidas Pacientes'!$C792,'BD Pacientes'!$A:$I,6,FALSE))</f>
        <v>CALLE 60 #98D-45 TORRE 6 AP 804</v>
      </c>
      <c r="J792" s="98">
        <f>IF(ISERROR(VLOOKUP('Salidas Pacientes'!$C792,'BD Pacientes'!$A:$I,7,FALSE)),"",VLOOKUP('Salidas Pacientes'!$C792,'BD Pacientes'!$A:$I,7,FALSE))</f>
        <v>1130622882</v>
      </c>
      <c r="K792" s="99" t="str">
        <f>IF(ISERROR(VLOOKUP('Salidas Pacientes'!$C792,'BD Pacientes'!$A:$I,8,FALSE)),"",VLOOKUP('Salidas Pacientes'!$C792,'BD Pacientes'!$A:$I,8,FALSE))</f>
        <v>LINDA CARDONA SALAS</v>
      </c>
      <c r="L792" s="17">
        <f>IF(ISERROR(VLOOKUP('Salidas Pacientes'!$C792,'BD Pacientes'!$A:$I,9,FALSE)),"",VLOOKUP('Salidas Pacientes'!$C792,'BD Pacientes'!$A:$I,9,FALSE))</f>
        <v>3205654888</v>
      </c>
      <c r="M792" s="17" t="s">
        <v>89</v>
      </c>
      <c r="N792" s="16" t="str">
        <f>IF(ISERROR(VLOOKUP('Salidas Pacientes'!$M792,Inventario!$A$2:$M$21,2,FALSE)),"",VLOOKUP('Salidas Pacientes'!$M792,Inventario!$A$2:$M$21,2,FALSE))</f>
        <v>Fluquadri</v>
      </c>
      <c r="O792" s="16" t="str">
        <f>IF(ISERROR(VLOOKUP('Salidas Pacientes'!$M792,Inventario!$A$2:$M$21,3,FALSE)),"",VLOOKUP('Salidas Pacientes'!$M792,Inventario!$A$2:$M$21,3,FALSE))</f>
        <v>Influenza</v>
      </c>
      <c r="P792" s="100" t="str">
        <f>IF(ISERROR(VLOOKUP('Salidas Pacientes'!$M792,Inventario!$A$2:$M$21,4,FALSE)),"",VLOOKUP('Salidas Pacientes'!$M792,Inventario!$A$2:$M$21,4,FALSE))</f>
        <v>IPS FARALLONES</v>
      </c>
      <c r="Q792" s="100" t="str">
        <f>IF(ISERROR(VLOOKUP('Salidas Pacientes'!$M792,Inventario!$A$2:$M$21,5,FALSE)),"",VLOOKUP('Salidas Pacientes'!$M792,Inventario!$A$2:$M$21,5,FALSE))</f>
        <v>Sanofi</v>
      </c>
      <c r="R792" s="17" t="str">
        <f>IF(ISERROR(VLOOKUP('Salidas Pacientes'!$M792,Inventario!$A$2:$M$21,6,FALSE)),"",VLOOKUP('Salidas Pacientes'!$M792,Inventario!$A$2:$M$21,6,FALSE))</f>
        <v>164992</v>
      </c>
      <c r="S792" s="101" t="s">
        <v>295</v>
      </c>
      <c r="T792" s="102" t="str">
        <f>IF(ISERROR(VLOOKUP('Salidas Pacientes'!$S792,Entradas!$H$1:$I$412,2,FALSE)),"",VLOOKUP('Salidas Pacientes'!$S792,Entradas!$H$1:$I$412,2,FALSE))</f>
        <v/>
      </c>
      <c r="U792" s="98"/>
      <c r="V792" s="98">
        <v>1</v>
      </c>
      <c r="W792" s="105"/>
    </row>
    <row r="793" spans="1:23" ht="15.75" hidden="1" customHeight="1" outlineLevel="1">
      <c r="A793" s="95">
        <v>44755</v>
      </c>
      <c r="B793" s="95" t="s">
        <v>276</v>
      </c>
      <c r="C793" s="98">
        <v>1130627537</v>
      </c>
      <c r="D793" s="17" t="str">
        <f>IF(ISERROR(VLOOKUP('Salidas Pacientes'!$C793,'BD Pacientes'!$A:I,2,FALSE)),"",VLOOKUP('Salidas Pacientes'!$C793,'BD Pacientes'!$A:I,2,FALSE))</f>
        <v>CC</v>
      </c>
      <c r="E793" s="16" t="str">
        <f>IF(ISERROR(VLOOKUP('Salidas Pacientes'!$C793,'BD Pacientes'!$A:I,3,FALSE)),"",VLOOKUP('Salidas Pacientes'!$C793,'BD Pacientes'!$A:I,3,FALSE))</f>
        <v>JORMAN VALENCIA</v>
      </c>
      <c r="F793" s="17" t="str">
        <f>IF(ISERROR(VLOOKUP('Salidas Pacientes'!$C793,'BD Pacientes'!$A:I,4,FALSE)),"",VLOOKUP('Salidas Pacientes'!$C793,'BD Pacientes'!$A:I,4,FALSE))</f>
        <v>M</v>
      </c>
      <c r="G793" s="95">
        <f>IF(ISERROR(VLOOKUP('Salidas Pacientes'!$C793,'BD Pacientes'!$A:I,5,FALSE)),"",VLOOKUP('Salidas Pacientes'!$C793,'BD Pacientes'!$A:I,5,FALSE))</f>
        <v>31467</v>
      </c>
      <c r="H793" s="95" t="str">
        <f t="shared" ca="1" si="0"/>
        <v>37 año, 6 mes</v>
      </c>
      <c r="I793" s="97" t="str">
        <f>IF(ISERROR(VLOOKUP('Salidas Pacientes'!$C793,'BD Pacientes'!$A:$I,6,FALSE)),"",VLOOKUP('Salidas Pacientes'!$C793,'BD Pacientes'!$A:$I,6,FALSE))</f>
        <v>CRA 97 48-33</v>
      </c>
      <c r="J793" s="98">
        <f>IF(ISERROR(VLOOKUP('Salidas Pacientes'!$C793,'BD Pacientes'!$A:$I,7,FALSE)),"",VLOOKUP('Salidas Pacientes'!$C793,'BD Pacientes'!$A:$I,7,FALSE))</f>
        <v>1130627537</v>
      </c>
      <c r="K793" s="99" t="str">
        <f>IF(ISERROR(VLOOKUP('Salidas Pacientes'!$C793,'BD Pacientes'!$A:$I,8,FALSE)),"",VLOOKUP('Salidas Pacientes'!$C793,'BD Pacientes'!$A:$I,8,FALSE))</f>
        <v>JORMAN VALENCIA</v>
      </c>
      <c r="L793" s="17">
        <f>IF(ISERROR(VLOOKUP('Salidas Pacientes'!$C793,'BD Pacientes'!$A:$I,9,FALSE)),"",VLOOKUP('Salidas Pacientes'!$C793,'BD Pacientes'!$A:$I,9,FALSE))</f>
        <v>3015759302</v>
      </c>
      <c r="M793" s="17" t="s">
        <v>89</v>
      </c>
      <c r="N793" s="16" t="str">
        <f>IF(ISERROR(VLOOKUP('Salidas Pacientes'!$M793,Inventario!$A$2:$M$21,2,FALSE)),"",VLOOKUP('Salidas Pacientes'!$M793,Inventario!$A$2:$M$21,2,FALSE))</f>
        <v>Fluquadri</v>
      </c>
      <c r="O793" s="16" t="str">
        <f>IF(ISERROR(VLOOKUP('Salidas Pacientes'!$M793,Inventario!$A$2:$M$21,3,FALSE)),"",VLOOKUP('Salidas Pacientes'!$M793,Inventario!$A$2:$M$21,3,FALSE))</f>
        <v>Influenza</v>
      </c>
      <c r="P793" s="100" t="str">
        <f>IF(ISERROR(VLOOKUP('Salidas Pacientes'!$M793,Inventario!$A$2:$M$21,4,FALSE)),"",VLOOKUP('Salidas Pacientes'!$M793,Inventario!$A$2:$M$21,4,FALSE))</f>
        <v>IPS FARALLONES</v>
      </c>
      <c r="Q793" s="100" t="str">
        <f>IF(ISERROR(VLOOKUP('Salidas Pacientes'!$M793,Inventario!$A$2:$M$21,5,FALSE)),"",VLOOKUP('Salidas Pacientes'!$M793,Inventario!$A$2:$M$21,5,FALSE))</f>
        <v>Sanofi</v>
      </c>
      <c r="R793" s="17" t="str">
        <f>IF(ISERROR(VLOOKUP('Salidas Pacientes'!$M793,Inventario!$A$2:$M$21,6,FALSE)),"",VLOOKUP('Salidas Pacientes'!$M793,Inventario!$A$2:$M$21,6,FALSE))</f>
        <v>164992</v>
      </c>
      <c r="S793" s="101" t="s">
        <v>295</v>
      </c>
      <c r="T793" s="102" t="str">
        <f>IF(ISERROR(VLOOKUP('Salidas Pacientes'!$S793,Entradas!$H$1:$I$412,2,FALSE)),"",VLOOKUP('Salidas Pacientes'!$S793,Entradas!$H$1:$I$412,2,FALSE))</f>
        <v/>
      </c>
      <c r="U793" s="98"/>
      <c r="V793" s="98">
        <v>1</v>
      </c>
      <c r="W793" s="105"/>
    </row>
    <row r="794" spans="1:23" ht="15.75" hidden="1" customHeight="1" outlineLevel="1">
      <c r="A794" s="95">
        <v>44755</v>
      </c>
      <c r="B794" s="95" t="s">
        <v>276</v>
      </c>
      <c r="C794" s="98">
        <v>1109574608</v>
      </c>
      <c r="D794" s="17" t="str">
        <f>IF(ISERROR(VLOOKUP('Salidas Pacientes'!$C794,'BD Pacientes'!$A:I,2,FALSE)),"",VLOOKUP('Salidas Pacientes'!$C794,'BD Pacientes'!$A:I,2,FALSE))</f>
        <v>RC</v>
      </c>
      <c r="E794" s="16" t="str">
        <f>IF(ISERROR(VLOOKUP('Salidas Pacientes'!$C794,'BD Pacientes'!$A:I,3,FALSE)),"",VLOOKUP('Salidas Pacientes'!$C794,'BD Pacientes'!$A:I,3,FALSE))</f>
        <v>GUADALUPE VALENCIA CARDONA</v>
      </c>
      <c r="F794" s="17" t="str">
        <f>IF(ISERROR(VLOOKUP('Salidas Pacientes'!$C794,'BD Pacientes'!$A:I,4,FALSE)),"",VLOOKUP('Salidas Pacientes'!$C794,'BD Pacientes'!$A:I,4,FALSE))</f>
        <v>F</v>
      </c>
      <c r="G794" s="95">
        <f>IF(ISERROR(VLOOKUP('Salidas Pacientes'!$C794,'BD Pacientes'!$A:I,5,FALSE)),"",VLOOKUP('Salidas Pacientes'!$C794,'BD Pacientes'!$A:I,5,FALSE))</f>
        <v>44690</v>
      </c>
      <c r="H794" s="95" t="str">
        <f t="shared" ca="1" si="0"/>
        <v>1 año, 3 mes</v>
      </c>
      <c r="I794" s="97" t="str">
        <f>IF(ISERROR(VLOOKUP('Salidas Pacientes'!$C794,'BD Pacientes'!$A:$I,6,FALSE)),"",VLOOKUP('Salidas Pacientes'!$C794,'BD Pacientes'!$A:$I,6,FALSE))</f>
        <v>CALLE 60 # 98D-45 TORRE 6 APTO 804</v>
      </c>
      <c r="J794" s="98">
        <f>IF(ISERROR(VLOOKUP('Salidas Pacientes'!$C794,'BD Pacientes'!$A:$I,7,FALSE)),"",VLOOKUP('Salidas Pacientes'!$C794,'BD Pacientes'!$A:$I,7,FALSE))</f>
        <v>1130622882</v>
      </c>
      <c r="K794" s="99" t="str">
        <f>IF(ISERROR(VLOOKUP('Salidas Pacientes'!$C794,'BD Pacientes'!$A:$I,8,FALSE)),"",VLOOKUP('Salidas Pacientes'!$C794,'BD Pacientes'!$A:$I,8,FALSE))</f>
        <v>LINDA CARDONA</v>
      </c>
      <c r="L794" s="17">
        <f>IF(ISERROR(VLOOKUP('Salidas Pacientes'!$C794,'BD Pacientes'!$A:$I,9,FALSE)),"",VLOOKUP('Salidas Pacientes'!$C794,'BD Pacientes'!$A:$I,9,FALSE))</f>
        <v>3205654888</v>
      </c>
      <c r="M794" s="17" t="s">
        <v>77</v>
      </c>
      <c r="N794" s="16" t="str">
        <f>IF(ISERROR(VLOOKUP('Salidas Pacientes'!$M794,Inventario!$A$2:$M$21,2,FALSE)),"",VLOOKUP('Salidas Pacientes'!$M794,Inventario!$A$2:$M$21,2,FALSE))</f>
        <v>Hexaxim</v>
      </c>
      <c r="O794" s="16" t="str">
        <f>IF(ISERROR(VLOOKUP('Salidas Pacientes'!$M794,Inventario!$A$2:$M$21,3,FALSE)),"",VLOOKUP('Salidas Pacientes'!$M794,Inventario!$A$2:$M$21,3,FALSE))</f>
        <v>DPAT + VPI + HIB + HB</v>
      </c>
      <c r="P794" s="100" t="str">
        <f>IF(ISERROR(VLOOKUP('Salidas Pacientes'!$M794,Inventario!$A$2:$M$21,4,FALSE)),"",VLOOKUP('Salidas Pacientes'!$M794,Inventario!$A$2:$M$21,4,FALSE))</f>
        <v>IPS FARALLONES</v>
      </c>
      <c r="Q794" s="100" t="str">
        <f>IF(ISERROR(VLOOKUP('Salidas Pacientes'!$M794,Inventario!$A$2:$M$21,5,FALSE)),"",VLOOKUP('Salidas Pacientes'!$M794,Inventario!$A$2:$M$21,5,FALSE))</f>
        <v>Sanofi</v>
      </c>
      <c r="R794" s="17" t="str">
        <f>IF(ISERROR(VLOOKUP('Salidas Pacientes'!$M794,Inventario!$A$2:$M$21,6,FALSE)),"",VLOOKUP('Salidas Pacientes'!$M794,Inventario!$A$2:$M$21,6,FALSE))</f>
        <v>3800</v>
      </c>
      <c r="S794" s="101" t="s">
        <v>198</v>
      </c>
      <c r="T794" s="102">
        <f>IF(ISERROR(VLOOKUP('Salidas Pacientes'!$S794,Entradas!$H$1:$I$412,2,FALSE)),"",VLOOKUP('Salidas Pacientes'!$S794,Entradas!$H$1:$I$412,2,FALSE))</f>
        <v>45130</v>
      </c>
      <c r="U794" s="98"/>
      <c r="V794" s="98">
        <v>1</v>
      </c>
      <c r="W794" s="105"/>
    </row>
    <row r="795" spans="1:23" ht="15.75" hidden="1" customHeight="1" outlineLevel="1">
      <c r="A795" s="95">
        <v>44755</v>
      </c>
      <c r="B795" s="95" t="s">
        <v>276</v>
      </c>
      <c r="C795" s="98">
        <v>1109574608</v>
      </c>
      <c r="D795" s="17" t="str">
        <f>IF(ISERROR(VLOOKUP('Salidas Pacientes'!$C795,'BD Pacientes'!$A:I,2,FALSE)),"",VLOOKUP('Salidas Pacientes'!$C795,'BD Pacientes'!$A:I,2,FALSE))</f>
        <v>RC</v>
      </c>
      <c r="E795" s="16" t="str">
        <f>IF(ISERROR(VLOOKUP('Salidas Pacientes'!$C795,'BD Pacientes'!$A:I,3,FALSE)),"",VLOOKUP('Salidas Pacientes'!$C795,'BD Pacientes'!$A:I,3,FALSE))</f>
        <v>GUADALUPE VALENCIA CARDONA</v>
      </c>
      <c r="F795" s="17" t="str">
        <f>IF(ISERROR(VLOOKUP('Salidas Pacientes'!$C795,'BD Pacientes'!$A:I,4,FALSE)),"",VLOOKUP('Salidas Pacientes'!$C795,'BD Pacientes'!$A:I,4,FALSE))</f>
        <v>F</v>
      </c>
      <c r="G795" s="95">
        <f>IF(ISERROR(VLOOKUP('Salidas Pacientes'!$C795,'BD Pacientes'!$A:I,5,FALSE)),"",VLOOKUP('Salidas Pacientes'!$C795,'BD Pacientes'!$A:I,5,FALSE))</f>
        <v>44690</v>
      </c>
      <c r="H795" s="95" t="str">
        <f t="shared" ca="1" si="0"/>
        <v>1 año, 3 mes</v>
      </c>
      <c r="I795" s="97" t="str">
        <f>IF(ISERROR(VLOOKUP('Salidas Pacientes'!$C795,'BD Pacientes'!$A:$I,6,FALSE)),"",VLOOKUP('Salidas Pacientes'!$C795,'BD Pacientes'!$A:$I,6,FALSE))</f>
        <v>CALLE 60 # 98D-45 TORRE 6 APTO 804</v>
      </c>
      <c r="J795" s="98">
        <f>IF(ISERROR(VLOOKUP('Salidas Pacientes'!$C795,'BD Pacientes'!$A:$I,7,FALSE)),"",VLOOKUP('Salidas Pacientes'!$C795,'BD Pacientes'!$A:$I,7,FALSE))</f>
        <v>1130622882</v>
      </c>
      <c r="K795" s="99" t="str">
        <f>IF(ISERROR(VLOOKUP('Salidas Pacientes'!$C795,'BD Pacientes'!$A:$I,8,FALSE)),"",VLOOKUP('Salidas Pacientes'!$C795,'BD Pacientes'!$A:$I,8,FALSE))</f>
        <v>LINDA CARDONA</v>
      </c>
      <c r="L795" s="17">
        <f>IF(ISERROR(VLOOKUP('Salidas Pacientes'!$C795,'BD Pacientes'!$A:$I,9,FALSE)),"",VLOOKUP('Salidas Pacientes'!$C795,'BD Pacientes'!$A:$I,9,FALSE))</f>
        <v>3205654888</v>
      </c>
      <c r="M795" s="17" t="s">
        <v>54</v>
      </c>
      <c r="N795" s="16" t="str">
        <f>IF(ISERROR(VLOOKUP('Salidas Pacientes'!$M795,Inventario!$A$2:$M$21,2,FALSE)),"",VLOOKUP('Salidas Pacientes'!$M795,Inventario!$A$2:$M$21,2,FALSE))</f>
        <v>Prevenar</v>
      </c>
      <c r="O795" s="16" t="str">
        <f>IF(ISERROR(VLOOKUP('Salidas Pacientes'!$M795,Inventario!$A$2:$M$21,3,FALSE)),"",VLOOKUP('Salidas Pacientes'!$M795,Inventario!$A$2:$M$21,3,FALSE))</f>
        <v>Neumococo 13V</v>
      </c>
      <c r="P795" s="100" t="str">
        <f>IF(ISERROR(VLOOKUP('Salidas Pacientes'!$M795,Inventario!$A$2:$M$21,4,FALSE)),"",VLOOKUP('Salidas Pacientes'!$M795,Inventario!$A$2:$M$21,4,FALSE))</f>
        <v>Cobo Medical</v>
      </c>
      <c r="Q795" s="100" t="str">
        <f>IF(ISERROR(VLOOKUP('Salidas Pacientes'!$M795,Inventario!$A$2:$M$21,5,FALSE)),"",VLOOKUP('Salidas Pacientes'!$M795,Inventario!$A$2:$M$21,5,FALSE))</f>
        <v>Pfizer</v>
      </c>
      <c r="R795" s="17" t="str">
        <f>IF(ISERROR(VLOOKUP('Salidas Pacientes'!$M795,Inventario!$A$2:$M$21,6,FALSE)),"",VLOOKUP('Salidas Pacientes'!$M795,Inventario!$A$2:$M$21,6,FALSE))</f>
        <v>2156</v>
      </c>
      <c r="S795" s="101" t="s">
        <v>192</v>
      </c>
      <c r="T795" s="102">
        <f>IF(ISERROR(VLOOKUP('Salidas Pacientes'!$S795,Entradas!$H$1:$I$412,2,FALSE)),"",VLOOKUP('Salidas Pacientes'!$S795,Entradas!$H$1:$I$412,2,FALSE))</f>
        <v>45199</v>
      </c>
      <c r="U795" s="98"/>
      <c r="V795" s="98">
        <v>1</v>
      </c>
      <c r="W795" s="105"/>
    </row>
    <row r="796" spans="1:23" ht="15.75" hidden="1" customHeight="1" outlineLevel="1">
      <c r="A796" s="95">
        <v>44755</v>
      </c>
      <c r="B796" s="95" t="s">
        <v>276</v>
      </c>
      <c r="C796" s="98">
        <v>1109574608</v>
      </c>
      <c r="D796" s="17" t="str">
        <f>IF(ISERROR(VLOOKUP('Salidas Pacientes'!$C796,'BD Pacientes'!$A:I,2,FALSE)),"",VLOOKUP('Salidas Pacientes'!$C796,'BD Pacientes'!$A:I,2,FALSE))</f>
        <v>RC</v>
      </c>
      <c r="E796" s="16" t="str">
        <f>IF(ISERROR(VLOOKUP('Salidas Pacientes'!$C796,'BD Pacientes'!$A:I,3,FALSE)),"",VLOOKUP('Salidas Pacientes'!$C796,'BD Pacientes'!$A:I,3,FALSE))</f>
        <v>GUADALUPE VALENCIA CARDONA</v>
      </c>
      <c r="F796" s="17" t="str">
        <f>IF(ISERROR(VLOOKUP('Salidas Pacientes'!$C796,'BD Pacientes'!$A:I,4,FALSE)),"",VLOOKUP('Salidas Pacientes'!$C796,'BD Pacientes'!$A:I,4,FALSE))</f>
        <v>F</v>
      </c>
      <c r="G796" s="95">
        <f>IF(ISERROR(VLOOKUP('Salidas Pacientes'!$C796,'BD Pacientes'!$A:I,5,FALSE)),"",VLOOKUP('Salidas Pacientes'!$C796,'BD Pacientes'!$A:I,5,FALSE))</f>
        <v>44690</v>
      </c>
      <c r="H796" s="95" t="str">
        <f t="shared" ca="1" si="0"/>
        <v>1 año, 3 mes</v>
      </c>
      <c r="I796" s="97" t="str">
        <f>IF(ISERROR(VLOOKUP('Salidas Pacientes'!$C796,'BD Pacientes'!$A:$I,6,FALSE)),"",VLOOKUP('Salidas Pacientes'!$C796,'BD Pacientes'!$A:$I,6,FALSE))</f>
        <v>CALLE 60 # 98D-45 TORRE 6 APTO 804</v>
      </c>
      <c r="J796" s="98">
        <f>IF(ISERROR(VLOOKUP('Salidas Pacientes'!$C796,'BD Pacientes'!$A:$I,7,FALSE)),"",VLOOKUP('Salidas Pacientes'!$C796,'BD Pacientes'!$A:$I,7,FALSE))</f>
        <v>1130622882</v>
      </c>
      <c r="K796" s="99" t="str">
        <f>IF(ISERROR(VLOOKUP('Salidas Pacientes'!$C796,'BD Pacientes'!$A:$I,8,FALSE)),"",VLOOKUP('Salidas Pacientes'!$C796,'BD Pacientes'!$A:$I,8,FALSE))</f>
        <v>LINDA CARDONA</v>
      </c>
      <c r="L796" s="17">
        <f>IF(ISERROR(VLOOKUP('Salidas Pacientes'!$C796,'BD Pacientes'!$A:$I,9,FALSE)),"",VLOOKUP('Salidas Pacientes'!$C796,'BD Pacientes'!$A:$I,9,FALSE))</f>
        <v>3205654888</v>
      </c>
      <c r="M796" s="17" t="s">
        <v>96</v>
      </c>
      <c r="N796" s="16" t="str">
        <f>IF(ISERROR(VLOOKUP('Salidas Pacientes'!$M796,Inventario!$A$2:$M$21,2,FALSE)),"",VLOOKUP('Salidas Pacientes'!$M796,Inventario!$A$2:$M$21,2,FALSE))</f>
        <v>Rotateq</v>
      </c>
      <c r="O796" s="16" t="str">
        <f>IF(ISERROR(VLOOKUP('Salidas Pacientes'!$M796,Inventario!$A$2:$M$21,3,FALSE)),"",VLOOKUP('Salidas Pacientes'!$M796,Inventario!$A$2:$M$21,3,FALSE))</f>
        <v>Rotavirus Vivo Atenuado</v>
      </c>
      <c r="P796" s="100" t="str">
        <f>IF(ISERROR(VLOOKUP('Salidas Pacientes'!$M796,Inventario!$A$2:$M$21,4,FALSE)),"",VLOOKUP('Salidas Pacientes'!$M796,Inventario!$A$2:$M$21,4,FALSE))</f>
        <v>IPS FARALLONES</v>
      </c>
      <c r="Q796" s="100" t="str">
        <f>IF(ISERROR(VLOOKUP('Salidas Pacientes'!$M796,Inventario!$A$2:$M$21,5,FALSE)),"",VLOOKUP('Salidas Pacientes'!$M796,Inventario!$A$2:$M$21,5,FALSE))</f>
        <v>Merck</v>
      </c>
      <c r="R796" s="17" t="str">
        <f>IF(ISERROR(VLOOKUP('Salidas Pacientes'!$M796,Inventario!$A$2:$M$21,6,FALSE)),"",VLOOKUP('Salidas Pacientes'!$M796,Inventario!$A$2:$M$21,6,FALSE))</f>
        <v>1800</v>
      </c>
      <c r="S796" s="101" t="s">
        <v>194</v>
      </c>
      <c r="T796" s="102">
        <f>IF(ISERROR(VLOOKUP('Salidas Pacientes'!$S796,Entradas!$H$1:$I$412,2,FALSE)),"",VLOOKUP('Salidas Pacientes'!$S796,Entradas!$H$1:$I$412,2,FALSE))</f>
        <v>45060</v>
      </c>
      <c r="U796" s="98"/>
      <c r="V796" s="98">
        <v>1</v>
      </c>
      <c r="W796" s="105"/>
    </row>
    <row r="797" spans="1:23" ht="15.75" hidden="1" customHeight="1" outlineLevel="1">
      <c r="A797" s="95">
        <v>44755</v>
      </c>
      <c r="B797" s="95" t="s">
        <v>276</v>
      </c>
      <c r="C797" s="98">
        <v>1232819675</v>
      </c>
      <c r="D797" s="17" t="str">
        <f>IF(ISERROR(VLOOKUP('Salidas Pacientes'!$C797,'BD Pacientes'!$A:I,2,FALSE)),"",VLOOKUP('Salidas Pacientes'!$C797,'BD Pacientes'!$A:I,2,FALSE))</f>
        <v>RC</v>
      </c>
      <c r="E797" s="16" t="str">
        <f>IF(ISERROR(VLOOKUP('Salidas Pacientes'!$C797,'BD Pacientes'!$A:I,3,FALSE)),"",VLOOKUP('Salidas Pacientes'!$C797,'BD Pacientes'!$A:I,3,FALSE))</f>
        <v>GUADALUPE ARANGO GARCIA</v>
      </c>
      <c r="F797" s="17" t="str">
        <f>IF(ISERROR(VLOOKUP('Salidas Pacientes'!$C797,'BD Pacientes'!$A:I,4,FALSE)),"",VLOOKUP('Salidas Pacientes'!$C797,'BD Pacientes'!$A:I,4,FALSE))</f>
        <v>F</v>
      </c>
      <c r="G797" s="95">
        <f>IF(ISERROR(VLOOKUP('Salidas Pacientes'!$C797,'BD Pacientes'!$A:I,5,FALSE)),"",VLOOKUP('Salidas Pacientes'!$C797,'BD Pacientes'!$A:I,5,FALSE))</f>
        <v>44661</v>
      </c>
      <c r="H797" s="95" t="str">
        <f t="shared" ca="1" si="0"/>
        <v>1 año, 4 mes</v>
      </c>
      <c r="I797" s="97" t="str">
        <f>IF(ISERROR(VLOOKUP('Salidas Pacientes'!$C797,'BD Pacientes'!$A:$I,6,FALSE)),"",VLOOKUP('Salidas Pacientes'!$C797,'BD Pacientes'!$A:$I,6,FALSE))</f>
        <v>CALLE 31A # 29B-33</v>
      </c>
      <c r="J797" s="98">
        <f>IF(ISERROR(VLOOKUP('Salidas Pacientes'!$C797,'BD Pacientes'!$A:$I,7,FALSE)),"",VLOOKUP('Salidas Pacientes'!$C797,'BD Pacientes'!$A:$I,7,FALSE))</f>
        <v>1144083211</v>
      </c>
      <c r="K797" s="99" t="str">
        <f>IF(ISERROR(VLOOKUP('Salidas Pacientes'!$C797,'BD Pacientes'!$A:$I,8,FALSE)),"",VLOOKUP('Salidas Pacientes'!$C797,'BD Pacientes'!$A:$I,8,FALSE))</f>
        <v>LINA GARCIA</v>
      </c>
      <c r="L797" s="17">
        <f>IF(ISERROR(VLOOKUP('Salidas Pacientes'!$C797,'BD Pacientes'!$A:$I,9,FALSE)),"",VLOOKUP('Salidas Pacientes'!$C797,'BD Pacientes'!$A:$I,9,FALSE))</f>
        <v>3136227149</v>
      </c>
      <c r="M797" s="17" t="s">
        <v>47</v>
      </c>
      <c r="N797" s="16" t="str">
        <f>IF(ISERROR(VLOOKUP('Salidas Pacientes'!$M797,Inventario!$A$2:$M$21,2,FALSE)),"",VLOOKUP('Salidas Pacientes'!$M797,Inventario!$A$2:$M$21,2,FALSE))</f>
        <v>Nimenrix</v>
      </c>
      <c r="O797" s="16" t="str">
        <f>IF(ISERROR(VLOOKUP('Salidas Pacientes'!$M797,Inventario!$A$2:$M$21,3,FALSE)),"",VLOOKUP('Salidas Pacientes'!$M797,Inventario!$A$2:$M$21,3,FALSE))</f>
        <v>Meningococo</v>
      </c>
      <c r="P797" s="100" t="str">
        <f>IF(ISERROR(VLOOKUP('Salidas Pacientes'!$M797,Inventario!$A$2:$M$21,4,FALSE)),"",VLOOKUP('Salidas Pacientes'!$M797,Inventario!$A$2:$M$21,4,FALSE))</f>
        <v>Cobo Medical</v>
      </c>
      <c r="Q797" s="100" t="str">
        <f>IF(ISERROR(VLOOKUP('Salidas Pacientes'!$M797,Inventario!$A$2:$M$21,5,FALSE)),"",VLOOKUP('Salidas Pacientes'!$M797,Inventario!$A$2:$M$21,5,FALSE))</f>
        <v>Pfizer</v>
      </c>
      <c r="R797" s="17" t="str">
        <f>IF(ISERROR(VLOOKUP('Salidas Pacientes'!$M797,Inventario!$A$2:$M$21,6,FALSE)),"",VLOOKUP('Salidas Pacientes'!$M797,Inventario!$A$2:$M$21,6,FALSE))</f>
        <v>3904</v>
      </c>
      <c r="S797" s="101" t="s">
        <v>173</v>
      </c>
      <c r="T797" s="102">
        <f>IF(ISERROR(VLOOKUP('Salidas Pacientes'!$S797,Entradas!$H$1:$I$412,2,FALSE)),"",VLOOKUP('Salidas Pacientes'!$S797,Entradas!$H$1:$I$412,2,FALSE))</f>
        <v>45077</v>
      </c>
      <c r="U797" s="98"/>
      <c r="V797" s="98">
        <v>1</v>
      </c>
      <c r="W797" s="105"/>
    </row>
    <row r="798" spans="1:23" ht="15.75" hidden="1" customHeight="1" outlineLevel="1">
      <c r="A798" s="95">
        <v>44756</v>
      </c>
      <c r="B798" s="95" t="s">
        <v>276</v>
      </c>
      <c r="C798" s="98">
        <v>31284737</v>
      </c>
      <c r="D798" s="17" t="str">
        <f>IF(ISERROR(VLOOKUP('Salidas Pacientes'!$C798,'BD Pacientes'!$A:I,2,FALSE)),"",VLOOKUP('Salidas Pacientes'!$C798,'BD Pacientes'!$A:I,2,FALSE))</f>
        <v>CC</v>
      </c>
      <c r="E798" s="16" t="str">
        <f>IF(ISERROR(VLOOKUP('Salidas Pacientes'!$C798,'BD Pacientes'!$A:I,3,FALSE)),"",VLOOKUP('Salidas Pacientes'!$C798,'BD Pacientes'!$A:I,3,FALSE))</f>
        <v>LILIANA ESCOBAR</v>
      </c>
      <c r="F798" s="17" t="str">
        <f>IF(ISERROR(VLOOKUP('Salidas Pacientes'!$C798,'BD Pacientes'!$A:I,4,FALSE)),"",VLOOKUP('Salidas Pacientes'!$C798,'BD Pacientes'!$A:I,4,FALSE))</f>
        <v>F</v>
      </c>
      <c r="G798" s="95">
        <f>IF(ISERROR(VLOOKUP('Salidas Pacientes'!$C798,'BD Pacientes'!$A:I,5,FALSE)),"",VLOOKUP('Salidas Pacientes'!$C798,'BD Pacientes'!$A:I,5,FALSE))</f>
        <v>0</v>
      </c>
      <c r="H798" s="95" t="str">
        <f t="shared" ca="1" si="0"/>
        <v>123 año, 7 mes</v>
      </c>
      <c r="I798" s="97" t="str">
        <f>IF(ISERROR(VLOOKUP('Salidas Pacientes'!$C798,'BD Pacientes'!$A:$I,6,FALSE)),"",VLOOKUP('Salidas Pacientes'!$C798,'BD Pacientes'!$A:$I,6,FALSE))</f>
        <v>CRA 68 # 13b-61</v>
      </c>
      <c r="J798" s="98">
        <f>IF(ISERROR(VLOOKUP('Salidas Pacientes'!$C798,'BD Pacientes'!$A:$I,7,FALSE)),"",VLOOKUP('Salidas Pacientes'!$C798,'BD Pacientes'!$A:$I,7,FALSE))</f>
        <v>31284737</v>
      </c>
      <c r="K798" s="99" t="str">
        <f>IF(ISERROR(VLOOKUP('Salidas Pacientes'!$C798,'BD Pacientes'!$A:$I,8,FALSE)),"",VLOOKUP('Salidas Pacientes'!$C798,'BD Pacientes'!$A:$I,8,FALSE))</f>
        <v>LILIANA ESCOBAR</v>
      </c>
      <c r="L798" s="17">
        <f>IF(ISERROR(VLOOKUP('Salidas Pacientes'!$C798,'BD Pacientes'!$A:$I,9,FALSE)),"",VLOOKUP('Salidas Pacientes'!$C798,'BD Pacientes'!$A:$I,9,FALSE))</f>
        <v>3128942172</v>
      </c>
      <c r="M798" s="17" t="s">
        <v>89</v>
      </c>
      <c r="N798" s="16" t="str">
        <f>IF(ISERROR(VLOOKUP('Salidas Pacientes'!$M798,Inventario!$A$2:$M$21,2,FALSE)),"",VLOOKUP('Salidas Pacientes'!$M798,Inventario!$A$2:$M$21,2,FALSE))</f>
        <v>Fluquadri</v>
      </c>
      <c r="O798" s="16" t="str">
        <f>IF(ISERROR(VLOOKUP('Salidas Pacientes'!$M798,Inventario!$A$2:$M$21,3,FALSE)),"",VLOOKUP('Salidas Pacientes'!$M798,Inventario!$A$2:$M$21,3,FALSE))</f>
        <v>Influenza</v>
      </c>
      <c r="P798" s="100" t="str">
        <f>IF(ISERROR(VLOOKUP('Salidas Pacientes'!$M798,Inventario!$A$2:$M$21,4,FALSE)),"",VLOOKUP('Salidas Pacientes'!$M798,Inventario!$A$2:$M$21,4,FALSE))</f>
        <v>IPS FARALLONES</v>
      </c>
      <c r="Q798" s="100" t="str">
        <f>IF(ISERROR(VLOOKUP('Salidas Pacientes'!$M798,Inventario!$A$2:$M$21,5,FALSE)),"",VLOOKUP('Salidas Pacientes'!$M798,Inventario!$A$2:$M$21,5,FALSE))</f>
        <v>Sanofi</v>
      </c>
      <c r="R798" s="17" t="str">
        <f>IF(ISERROR(VLOOKUP('Salidas Pacientes'!$M798,Inventario!$A$2:$M$21,6,FALSE)),"",VLOOKUP('Salidas Pacientes'!$M798,Inventario!$A$2:$M$21,6,FALSE))</f>
        <v>164992</v>
      </c>
      <c r="S798" s="101" t="s">
        <v>295</v>
      </c>
      <c r="T798" s="102" t="str">
        <f>IF(ISERROR(VLOOKUP('Salidas Pacientes'!$S798,Entradas!$H$1:$I$412,2,FALSE)),"",VLOOKUP('Salidas Pacientes'!$S798,Entradas!$H$1:$I$412,2,FALSE))</f>
        <v/>
      </c>
      <c r="U798" s="98"/>
      <c r="V798" s="98">
        <v>1</v>
      </c>
      <c r="W798" s="105"/>
    </row>
    <row r="799" spans="1:23" ht="15.75" hidden="1" customHeight="1" outlineLevel="1">
      <c r="A799" s="95">
        <v>44756</v>
      </c>
      <c r="B799" s="95" t="s">
        <v>276</v>
      </c>
      <c r="C799" s="98">
        <v>1232814743</v>
      </c>
      <c r="D799" s="17" t="str">
        <f>IF(ISERROR(VLOOKUP('Salidas Pacientes'!$C799,'BD Pacientes'!$A:I,2,FALSE)),"",VLOOKUP('Salidas Pacientes'!$C799,'BD Pacientes'!$A:I,2,FALSE))</f>
        <v>RC</v>
      </c>
      <c r="E799" s="16" t="str">
        <f>IF(ISERROR(VLOOKUP('Salidas Pacientes'!$C799,'BD Pacientes'!$A:I,3,FALSE)),"",VLOOKUP('Salidas Pacientes'!$C799,'BD Pacientes'!$A:I,3,FALSE))</f>
        <v>ILAN HERRERA AGUDELO</v>
      </c>
      <c r="F799" s="17" t="str">
        <f>IF(ISERROR(VLOOKUP('Salidas Pacientes'!$C799,'BD Pacientes'!$A:I,4,FALSE)),"",VLOOKUP('Salidas Pacientes'!$C799,'BD Pacientes'!$A:I,4,FALSE))</f>
        <v>M</v>
      </c>
      <c r="G799" s="95">
        <f>IF(ISERROR(VLOOKUP('Salidas Pacientes'!$C799,'BD Pacientes'!$A:I,5,FALSE)),"",VLOOKUP('Salidas Pacientes'!$C799,'BD Pacientes'!$A:I,5,FALSE))</f>
        <v>0</v>
      </c>
      <c r="H799" s="95" t="str">
        <f t="shared" ca="1" si="0"/>
        <v>123 año, 7 mes</v>
      </c>
      <c r="I799" s="97" t="str">
        <f>IF(ISERROR(VLOOKUP('Salidas Pacientes'!$C799,'BD Pacientes'!$A:$I,6,FALSE)),"",VLOOKUP('Salidas Pacientes'!$C799,'BD Pacientes'!$A:$I,6,FALSE))</f>
        <v>CRA 38 #9A O -50</v>
      </c>
      <c r="J799" s="98">
        <f>IF(ISERROR(VLOOKUP('Salidas Pacientes'!$C799,'BD Pacientes'!$A:$I,7,FALSE)),"",VLOOKUP('Salidas Pacientes'!$C799,'BD Pacientes'!$A:$I,7,FALSE))</f>
        <v>0</v>
      </c>
      <c r="K799" s="99">
        <f>IF(ISERROR(VLOOKUP('Salidas Pacientes'!$C799,'BD Pacientes'!$A:$I,8,FALSE)),"",VLOOKUP('Salidas Pacientes'!$C799,'BD Pacientes'!$A:$I,8,FALSE))</f>
        <v>0</v>
      </c>
      <c r="L799" s="17">
        <f>IF(ISERROR(VLOOKUP('Salidas Pacientes'!$C799,'BD Pacientes'!$A:$I,9,FALSE)),"",VLOOKUP('Salidas Pacientes'!$C799,'BD Pacientes'!$A:$I,9,FALSE))</f>
        <v>0</v>
      </c>
      <c r="M799" s="17" t="s">
        <v>73</v>
      </c>
      <c r="N799" s="16" t="str">
        <f>IF(ISERROR(VLOOKUP('Salidas Pacientes'!$M799,Inventario!$A$2:$M$21,2,FALSE)),"",VLOOKUP('Salidas Pacientes'!$M799,Inventario!$A$2:$M$21,2,FALSE))</f>
        <v>Pentaxim</v>
      </c>
      <c r="O799" s="16" t="str">
        <f>IF(ISERROR(VLOOKUP('Salidas Pacientes'!$M799,Inventario!$A$2:$M$21,3,FALSE)),"",VLOOKUP('Salidas Pacientes'!$M799,Inventario!$A$2:$M$21,3,FALSE))</f>
        <v>Difteria-Tosferina, tetano, polio, haemophilus</v>
      </c>
      <c r="P799" s="100" t="str">
        <f>IF(ISERROR(VLOOKUP('Salidas Pacientes'!$M799,Inventario!$A$2:$M$21,4,FALSE)),"",VLOOKUP('Salidas Pacientes'!$M799,Inventario!$A$2:$M$21,4,FALSE))</f>
        <v>IPS FARALLONES</v>
      </c>
      <c r="Q799" s="100" t="str">
        <f>IF(ISERROR(VLOOKUP('Salidas Pacientes'!$M799,Inventario!$A$2:$M$21,5,FALSE)),"",VLOOKUP('Salidas Pacientes'!$M799,Inventario!$A$2:$M$21,5,FALSE))</f>
        <v>Sanofi</v>
      </c>
      <c r="R799" s="17" t="str">
        <f>IF(ISERROR(VLOOKUP('Salidas Pacientes'!$M799,Inventario!$A$2:$M$21,6,FALSE)),"",VLOOKUP('Salidas Pacientes'!$M799,Inventario!$A$2:$M$21,6,FALSE))</f>
        <v>2800</v>
      </c>
      <c r="S799" s="101" t="s">
        <v>209</v>
      </c>
      <c r="T799" s="102">
        <f>IF(ISERROR(VLOOKUP('Salidas Pacientes'!$S799,Entradas!$H$1:$I$412,2,FALSE)),"",VLOOKUP('Salidas Pacientes'!$S799,Entradas!$H$1:$I$412,2,FALSE))</f>
        <v>44957</v>
      </c>
      <c r="U799" s="98"/>
      <c r="V799" s="98">
        <v>1</v>
      </c>
      <c r="W799" s="105"/>
    </row>
    <row r="800" spans="1:23" ht="15.75" hidden="1" customHeight="1" outlineLevel="1">
      <c r="A800" s="95">
        <v>44756</v>
      </c>
      <c r="B800" s="95" t="s">
        <v>276</v>
      </c>
      <c r="C800" s="98">
        <v>1232814743</v>
      </c>
      <c r="D800" s="17" t="str">
        <f>IF(ISERROR(VLOOKUP('Salidas Pacientes'!$C800,'BD Pacientes'!$A:I,2,FALSE)),"",VLOOKUP('Salidas Pacientes'!$C800,'BD Pacientes'!$A:I,2,FALSE))</f>
        <v>RC</v>
      </c>
      <c r="E800" s="16" t="str">
        <f>IF(ISERROR(VLOOKUP('Salidas Pacientes'!$C800,'BD Pacientes'!$A:I,3,FALSE)),"",VLOOKUP('Salidas Pacientes'!$C800,'BD Pacientes'!$A:I,3,FALSE))</f>
        <v>ILAN HERRERA AGUDELO</v>
      </c>
      <c r="F800" s="17" t="str">
        <f>IF(ISERROR(VLOOKUP('Salidas Pacientes'!$C800,'BD Pacientes'!$A:I,4,FALSE)),"",VLOOKUP('Salidas Pacientes'!$C800,'BD Pacientes'!$A:I,4,FALSE))</f>
        <v>M</v>
      </c>
      <c r="G800" s="95">
        <f>IF(ISERROR(VLOOKUP('Salidas Pacientes'!$C800,'BD Pacientes'!$A:I,5,FALSE)),"",VLOOKUP('Salidas Pacientes'!$C800,'BD Pacientes'!$A:I,5,FALSE))</f>
        <v>0</v>
      </c>
      <c r="H800" s="95" t="str">
        <f t="shared" ca="1" si="0"/>
        <v>123 año, 7 mes</v>
      </c>
      <c r="I800" s="97" t="str">
        <f>IF(ISERROR(VLOOKUP('Salidas Pacientes'!$C800,'BD Pacientes'!$A:$I,6,FALSE)),"",VLOOKUP('Salidas Pacientes'!$C800,'BD Pacientes'!$A:$I,6,FALSE))</f>
        <v>CRA 38 #9A O -50</v>
      </c>
      <c r="J800" s="98">
        <f>IF(ISERROR(VLOOKUP('Salidas Pacientes'!$C800,'BD Pacientes'!$A:$I,7,FALSE)),"",VLOOKUP('Salidas Pacientes'!$C800,'BD Pacientes'!$A:$I,7,FALSE))</f>
        <v>0</v>
      </c>
      <c r="K800" s="99">
        <f>IF(ISERROR(VLOOKUP('Salidas Pacientes'!$C800,'BD Pacientes'!$A:$I,8,FALSE)),"",VLOOKUP('Salidas Pacientes'!$C800,'BD Pacientes'!$A:$I,8,FALSE))</f>
        <v>0</v>
      </c>
      <c r="L800" s="17">
        <f>IF(ISERROR(VLOOKUP('Salidas Pacientes'!$C800,'BD Pacientes'!$A:$I,9,FALSE)),"",VLOOKUP('Salidas Pacientes'!$C800,'BD Pacientes'!$A:$I,9,FALSE))</f>
        <v>0</v>
      </c>
      <c r="M800" s="17" t="s">
        <v>85</v>
      </c>
      <c r="N800" s="16" t="str">
        <f>IF(ISERROR(VLOOKUP('Salidas Pacientes'!$M800,Inventario!$A$2:$M$21,2,FALSE)),"",VLOOKUP('Salidas Pacientes'!$M800,Inventario!$A$2:$M$21,2,FALSE))</f>
        <v xml:space="preserve">Avaxim 80 </v>
      </c>
      <c r="O800" s="16" t="str">
        <f>IF(ISERROR(VLOOKUP('Salidas Pacientes'!$M800,Inventario!$A$2:$M$21,3,FALSE)),"",VLOOKUP('Salidas Pacientes'!$M800,Inventario!$A$2:$M$21,3,FALSE))</f>
        <v>Hepatitis A niño</v>
      </c>
      <c r="P800" s="100" t="str">
        <f>IF(ISERROR(VLOOKUP('Salidas Pacientes'!$M800,Inventario!$A$2:$M$21,4,FALSE)),"",VLOOKUP('Salidas Pacientes'!$M800,Inventario!$A$2:$M$21,4,FALSE))</f>
        <v>IPS FARALLONES</v>
      </c>
      <c r="Q800" s="100" t="str">
        <f>IF(ISERROR(VLOOKUP('Salidas Pacientes'!$M800,Inventario!$A$2:$M$21,5,FALSE)),"",VLOOKUP('Salidas Pacientes'!$M800,Inventario!$A$2:$M$21,5,FALSE))</f>
        <v>Sanofi</v>
      </c>
      <c r="R800" s="17" t="str">
        <f>IF(ISERROR(VLOOKUP('Salidas Pacientes'!$M800,Inventario!$A$2:$M$21,6,FALSE)),"",VLOOKUP('Salidas Pacientes'!$M800,Inventario!$A$2:$M$21,6,FALSE))</f>
        <v>2500</v>
      </c>
      <c r="S800" s="101" t="s">
        <v>208</v>
      </c>
      <c r="T800" s="102">
        <f>IF(ISERROR(VLOOKUP('Salidas Pacientes'!$S800,Entradas!$H$1:$I$412,2,FALSE)),"",VLOOKUP('Salidas Pacientes'!$S800,Entradas!$H$1:$I$412,2,FALSE))</f>
        <v>45169</v>
      </c>
      <c r="U800" s="98"/>
      <c r="V800" s="98">
        <v>1</v>
      </c>
      <c r="W800" s="105"/>
    </row>
    <row r="801" spans="1:23" ht="15.75" hidden="1" customHeight="1" outlineLevel="1">
      <c r="A801" s="95">
        <v>44756</v>
      </c>
      <c r="B801" s="95" t="s">
        <v>276</v>
      </c>
      <c r="C801" s="98">
        <v>1232814743</v>
      </c>
      <c r="D801" s="17" t="str">
        <f>IF(ISERROR(VLOOKUP('Salidas Pacientes'!$C801,'BD Pacientes'!$A:I,2,FALSE)),"",VLOOKUP('Salidas Pacientes'!$C801,'BD Pacientes'!$A:I,2,FALSE))</f>
        <v>RC</v>
      </c>
      <c r="E801" s="16" t="str">
        <f>IF(ISERROR(VLOOKUP('Salidas Pacientes'!$C801,'BD Pacientes'!$A:I,3,FALSE)),"",VLOOKUP('Salidas Pacientes'!$C801,'BD Pacientes'!$A:I,3,FALSE))</f>
        <v>ILAN HERRERA AGUDELO</v>
      </c>
      <c r="F801" s="17" t="str">
        <f>IF(ISERROR(VLOOKUP('Salidas Pacientes'!$C801,'BD Pacientes'!$A:I,4,FALSE)),"",VLOOKUP('Salidas Pacientes'!$C801,'BD Pacientes'!$A:I,4,FALSE))</f>
        <v>M</v>
      </c>
      <c r="G801" s="95">
        <f>IF(ISERROR(VLOOKUP('Salidas Pacientes'!$C801,'BD Pacientes'!$A:I,5,FALSE)),"",VLOOKUP('Salidas Pacientes'!$C801,'BD Pacientes'!$A:I,5,FALSE))</f>
        <v>0</v>
      </c>
      <c r="H801" s="95" t="str">
        <f t="shared" ca="1" si="0"/>
        <v>123 año, 7 mes</v>
      </c>
      <c r="I801" s="97" t="str">
        <f>IF(ISERROR(VLOOKUP('Salidas Pacientes'!$C801,'BD Pacientes'!$A:$I,6,FALSE)),"",VLOOKUP('Salidas Pacientes'!$C801,'BD Pacientes'!$A:$I,6,FALSE))</f>
        <v>CRA 38 #9A O -50</v>
      </c>
      <c r="J801" s="98">
        <f>IF(ISERROR(VLOOKUP('Salidas Pacientes'!$C801,'BD Pacientes'!$A:$I,7,FALSE)),"",VLOOKUP('Salidas Pacientes'!$C801,'BD Pacientes'!$A:$I,7,FALSE))</f>
        <v>0</v>
      </c>
      <c r="K801" s="99">
        <f>IF(ISERROR(VLOOKUP('Salidas Pacientes'!$C801,'BD Pacientes'!$A:$I,8,FALSE)),"",VLOOKUP('Salidas Pacientes'!$C801,'BD Pacientes'!$A:$I,8,FALSE))</f>
        <v>0</v>
      </c>
      <c r="L801" s="17">
        <f>IF(ISERROR(VLOOKUP('Salidas Pacientes'!$C801,'BD Pacientes'!$A:$I,9,FALSE)),"",VLOOKUP('Salidas Pacientes'!$C801,'BD Pacientes'!$A:$I,9,FALSE))</f>
        <v>0</v>
      </c>
      <c r="M801" s="17" t="s">
        <v>81</v>
      </c>
      <c r="N801" s="16" t="str">
        <f>IF(ISERROR(VLOOKUP('Salidas Pacientes'!$M801,Inventario!$A$2:$M$21,2,FALSE)),"",VLOOKUP('Salidas Pacientes'!$M801,Inventario!$A$2:$M$21,2,FALSE))</f>
        <v>Stamaril</v>
      </c>
      <c r="O801" s="16" t="str">
        <f>IF(ISERROR(VLOOKUP('Salidas Pacientes'!$M801,Inventario!$A$2:$M$21,3,FALSE)),"",VLOOKUP('Salidas Pacientes'!$M801,Inventario!$A$2:$M$21,3,FALSE))</f>
        <v>Fiebre amarilla</v>
      </c>
      <c r="P801" s="100" t="str">
        <f>IF(ISERROR(VLOOKUP('Salidas Pacientes'!$M801,Inventario!$A$2:$M$21,4,FALSE)),"",VLOOKUP('Salidas Pacientes'!$M801,Inventario!$A$2:$M$21,4,FALSE))</f>
        <v>IPS FARALLONES</v>
      </c>
      <c r="Q801" s="100" t="str">
        <f>IF(ISERROR(VLOOKUP('Salidas Pacientes'!$M801,Inventario!$A$2:$M$21,5,FALSE)),"",VLOOKUP('Salidas Pacientes'!$M801,Inventario!$A$2:$M$21,5,FALSE))</f>
        <v>Sanofi</v>
      </c>
      <c r="R801" s="17" t="str">
        <f>IF(ISERROR(VLOOKUP('Salidas Pacientes'!$M801,Inventario!$A$2:$M$21,6,FALSE)),"",VLOOKUP('Salidas Pacientes'!$M801,Inventario!$A$2:$M$21,6,FALSE))</f>
        <v>3000</v>
      </c>
      <c r="S801" s="101" t="s">
        <v>205</v>
      </c>
      <c r="T801" s="102">
        <f>IF(ISERROR(VLOOKUP('Salidas Pacientes'!$S801,Entradas!$H$1:$I$412,2,FALSE)),"",VLOOKUP('Salidas Pacientes'!$S801,Entradas!$H$1:$I$412,2,FALSE))</f>
        <v>45351</v>
      </c>
      <c r="U801" s="98"/>
      <c r="V801" s="98">
        <v>1</v>
      </c>
      <c r="W801" s="105"/>
    </row>
    <row r="802" spans="1:23" ht="15.75" hidden="1" customHeight="1" outlineLevel="1">
      <c r="A802" s="95">
        <v>44756</v>
      </c>
      <c r="B802" s="95" t="s">
        <v>276</v>
      </c>
      <c r="C802" s="98">
        <v>1232814743</v>
      </c>
      <c r="D802" s="17" t="str">
        <f>IF(ISERROR(VLOOKUP('Salidas Pacientes'!$C802,'BD Pacientes'!$A:I,2,FALSE)),"",VLOOKUP('Salidas Pacientes'!$C802,'BD Pacientes'!$A:I,2,FALSE))</f>
        <v>RC</v>
      </c>
      <c r="E802" s="16" t="str">
        <f>IF(ISERROR(VLOOKUP('Salidas Pacientes'!$C802,'BD Pacientes'!$A:I,3,FALSE)),"",VLOOKUP('Salidas Pacientes'!$C802,'BD Pacientes'!$A:I,3,FALSE))</f>
        <v>ILAN HERRERA AGUDELO</v>
      </c>
      <c r="F802" s="17" t="str">
        <f>IF(ISERROR(VLOOKUP('Salidas Pacientes'!$C802,'BD Pacientes'!$A:I,4,FALSE)),"",VLOOKUP('Salidas Pacientes'!$C802,'BD Pacientes'!$A:I,4,FALSE))</f>
        <v>M</v>
      </c>
      <c r="G802" s="95">
        <f>IF(ISERROR(VLOOKUP('Salidas Pacientes'!$C802,'BD Pacientes'!$A:I,5,FALSE)),"",VLOOKUP('Salidas Pacientes'!$C802,'BD Pacientes'!$A:I,5,FALSE))</f>
        <v>0</v>
      </c>
      <c r="H802" s="95" t="str">
        <f t="shared" ca="1" si="0"/>
        <v>123 año, 7 mes</v>
      </c>
      <c r="I802" s="97" t="str">
        <f>IF(ISERROR(VLOOKUP('Salidas Pacientes'!$C802,'BD Pacientes'!$A:$I,6,FALSE)),"",VLOOKUP('Salidas Pacientes'!$C802,'BD Pacientes'!$A:$I,6,FALSE))</f>
        <v>CRA 38 #9A O -50</v>
      </c>
      <c r="J802" s="98">
        <f>IF(ISERROR(VLOOKUP('Salidas Pacientes'!$C802,'BD Pacientes'!$A:$I,7,FALSE)),"",VLOOKUP('Salidas Pacientes'!$C802,'BD Pacientes'!$A:$I,7,FALSE))</f>
        <v>0</v>
      </c>
      <c r="K802" s="99">
        <f>IF(ISERROR(VLOOKUP('Salidas Pacientes'!$C802,'BD Pacientes'!$A:$I,8,FALSE)),"",VLOOKUP('Salidas Pacientes'!$C802,'BD Pacientes'!$A:$I,8,FALSE))</f>
        <v>0</v>
      </c>
      <c r="L802" s="17">
        <f>IF(ISERROR(VLOOKUP('Salidas Pacientes'!$C802,'BD Pacientes'!$A:$I,9,FALSE)),"",VLOOKUP('Salidas Pacientes'!$C802,'BD Pacientes'!$A:$I,9,FALSE))</f>
        <v>0</v>
      </c>
      <c r="M802" s="17" t="s">
        <v>89</v>
      </c>
      <c r="N802" s="16" t="str">
        <f>IF(ISERROR(VLOOKUP('Salidas Pacientes'!$M802,Inventario!$A$2:$M$21,2,FALSE)),"",VLOOKUP('Salidas Pacientes'!$M802,Inventario!$A$2:$M$21,2,FALSE))</f>
        <v>Fluquadri</v>
      </c>
      <c r="O802" s="16" t="str">
        <f>IF(ISERROR(VLOOKUP('Salidas Pacientes'!$M802,Inventario!$A$2:$M$21,3,FALSE)),"",VLOOKUP('Salidas Pacientes'!$M802,Inventario!$A$2:$M$21,3,FALSE))</f>
        <v>Influenza</v>
      </c>
      <c r="P802" s="100" t="str">
        <f>IF(ISERROR(VLOOKUP('Salidas Pacientes'!$M802,Inventario!$A$2:$M$21,4,FALSE)),"",VLOOKUP('Salidas Pacientes'!$M802,Inventario!$A$2:$M$21,4,FALSE))</f>
        <v>IPS FARALLONES</v>
      </c>
      <c r="Q802" s="100" t="str">
        <f>IF(ISERROR(VLOOKUP('Salidas Pacientes'!$M802,Inventario!$A$2:$M$21,5,FALSE)),"",VLOOKUP('Salidas Pacientes'!$M802,Inventario!$A$2:$M$21,5,FALSE))</f>
        <v>Sanofi</v>
      </c>
      <c r="R802" s="17" t="str">
        <f>IF(ISERROR(VLOOKUP('Salidas Pacientes'!$M802,Inventario!$A$2:$M$21,6,FALSE)),"",VLOOKUP('Salidas Pacientes'!$M802,Inventario!$A$2:$M$21,6,FALSE))</f>
        <v>164992</v>
      </c>
      <c r="S802" s="101" t="s">
        <v>295</v>
      </c>
      <c r="T802" s="102" t="str">
        <f>IF(ISERROR(VLOOKUP('Salidas Pacientes'!$S802,Entradas!$H$1:$I$412,2,FALSE)),"",VLOOKUP('Salidas Pacientes'!$S802,Entradas!$H$1:$I$412,2,FALSE))</f>
        <v/>
      </c>
      <c r="U802" s="98"/>
      <c r="V802" s="98">
        <v>1</v>
      </c>
      <c r="W802" s="105"/>
    </row>
    <row r="803" spans="1:23" ht="15.75" hidden="1" customHeight="1" outlineLevel="1">
      <c r="A803" s="95">
        <v>44756</v>
      </c>
      <c r="B803" s="95" t="s">
        <v>276</v>
      </c>
      <c r="C803" s="98">
        <v>1150696481</v>
      </c>
      <c r="D803" s="17" t="str">
        <f>IF(ISERROR(VLOOKUP('Salidas Pacientes'!$C803,'BD Pacientes'!$A:I,2,FALSE)),"",VLOOKUP('Salidas Pacientes'!$C803,'BD Pacientes'!$A:I,2,FALSE))</f>
        <v>RC</v>
      </c>
      <c r="E803" s="16" t="str">
        <f>IF(ISERROR(VLOOKUP('Salidas Pacientes'!$C803,'BD Pacientes'!$A:I,3,FALSE)),"",VLOOKUP('Salidas Pacientes'!$C803,'BD Pacientes'!$A:I,3,FALSE))</f>
        <v>BENJAMIN PORTILLA CALDERON</v>
      </c>
      <c r="F803" s="17" t="str">
        <f>IF(ISERROR(VLOOKUP('Salidas Pacientes'!$C803,'BD Pacientes'!$A:I,4,FALSE)),"",VLOOKUP('Salidas Pacientes'!$C803,'BD Pacientes'!$A:I,4,FALSE))</f>
        <v>M</v>
      </c>
      <c r="G803" s="95">
        <f>IF(ISERROR(VLOOKUP('Salidas Pacientes'!$C803,'BD Pacientes'!$A:I,5,FALSE)),"",VLOOKUP('Salidas Pacientes'!$C803,'BD Pacientes'!$A:I,5,FALSE))</f>
        <v>0</v>
      </c>
      <c r="H803" s="95" t="str">
        <f t="shared" ca="1" si="0"/>
        <v>123 año, 7 mes</v>
      </c>
      <c r="I803" s="97" t="str">
        <f>IF(ISERROR(VLOOKUP('Salidas Pacientes'!$C803,'BD Pacientes'!$A:$I,6,FALSE)),"",VLOOKUP('Salidas Pacientes'!$C803,'BD Pacientes'!$A:$I,6,FALSE))</f>
        <v>CALLE 49 #120-52</v>
      </c>
      <c r="J803" s="98">
        <f>IF(ISERROR(VLOOKUP('Salidas Pacientes'!$C803,'BD Pacientes'!$A:$I,7,FALSE)),"",VLOOKUP('Salidas Pacientes'!$C803,'BD Pacientes'!$A:$I,7,FALSE))</f>
        <v>0</v>
      </c>
      <c r="K803" s="99">
        <f>IF(ISERROR(VLOOKUP('Salidas Pacientes'!$C803,'BD Pacientes'!$A:$I,8,FALSE)),"",VLOOKUP('Salidas Pacientes'!$C803,'BD Pacientes'!$A:$I,8,FALSE))</f>
        <v>0</v>
      </c>
      <c r="L803" s="17">
        <f>IF(ISERROR(VLOOKUP('Salidas Pacientes'!$C803,'BD Pacientes'!$A:$I,9,FALSE)),"",VLOOKUP('Salidas Pacientes'!$C803,'BD Pacientes'!$A:$I,9,FALSE))</f>
        <v>0</v>
      </c>
      <c r="M803" s="17" t="s">
        <v>47</v>
      </c>
      <c r="N803" s="16" t="str">
        <f>IF(ISERROR(VLOOKUP('Salidas Pacientes'!$M803,Inventario!$A$2:$M$21,2,FALSE)),"",VLOOKUP('Salidas Pacientes'!$M803,Inventario!$A$2:$M$21,2,FALSE))</f>
        <v>Nimenrix</v>
      </c>
      <c r="O803" s="16" t="str">
        <f>IF(ISERROR(VLOOKUP('Salidas Pacientes'!$M803,Inventario!$A$2:$M$21,3,FALSE)),"",VLOOKUP('Salidas Pacientes'!$M803,Inventario!$A$2:$M$21,3,FALSE))</f>
        <v>Meningococo</v>
      </c>
      <c r="P803" s="100" t="str">
        <f>IF(ISERROR(VLOOKUP('Salidas Pacientes'!$M803,Inventario!$A$2:$M$21,4,FALSE)),"",VLOOKUP('Salidas Pacientes'!$M803,Inventario!$A$2:$M$21,4,FALSE))</f>
        <v>Cobo Medical</v>
      </c>
      <c r="Q803" s="100" t="str">
        <f>IF(ISERROR(VLOOKUP('Salidas Pacientes'!$M803,Inventario!$A$2:$M$21,5,FALSE)),"",VLOOKUP('Salidas Pacientes'!$M803,Inventario!$A$2:$M$21,5,FALSE))</f>
        <v>Pfizer</v>
      </c>
      <c r="R803" s="17" t="str">
        <f>IF(ISERROR(VLOOKUP('Salidas Pacientes'!$M803,Inventario!$A$2:$M$21,6,FALSE)),"",VLOOKUP('Salidas Pacientes'!$M803,Inventario!$A$2:$M$21,6,FALSE))</f>
        <v>3904</v>
      </c>
      <c r="S803" s="101" t="s">
        <v>173</v>
      </c>
      <c r="T803" s="102">
        <f>IF(ISERROR(VLOOKUP('Salidas Pacientes'!$S803,Entradas!$H$1:$I$412,2,FALSE)),"",VLOOKUP('Salidas Pacientes'!$S803,Entradas!$H$1:$I$412,2,FALSE))</f>
        <v>45077</v>
      </c>
      <c r="U803" s="98"/>
      <c r="V803" s="98">
        <v>1</v>
      </c>
      <c r="W803" s="105"/>
    </row>
    <row r="804" spans="1:23" ht="15.75" hidden="1" customHeight="1" outlineLevel="1">
      <c r="A804" s="95">
        <v>44757</v>
      </c>
      <c r="B804" s="95" t="s">
        <v>276</v>
      </c>
      <c r="C804" s="98">
        <v>1112061487</v>
      </c>
      <c r="D804" s="17" t="str">
        <f>IF(ISERROR(VLOOKUP('Salidas Pacientes'!$C804,'BD Pacientes'!$A:I,2,FALSE)),"",VLOOKUP('Salidas Pacientes'!$C804,'BD Pacientes'!$A:I,2,FALSE))</f>
        <v>RC</v>
      </c>
      <c r="E804" s="16" t="str">
        <f>IF(ISERROR(VLOOKUP('Salidas Pacientes'!$C804,'BD Pacientes'!$A:I,3,FALSE)),"",VLOOKUP('Salidas Pacientes'!$C804,'BD Pacientes'!$A:I,3,FALSE))</f>
        <v>THEO GARCIA SALAZAR</v>
      </c>
      <c r="F804" s="17" t="str">
        <f>IF(ISERROR(VLOOKUP('Salidas Pacientes'!$C804,'BD Pacientes'!$A:I,4,FALSE)),"",VLOOKUP('Salidas Pacientes'!$C804,'BD Pacientes'!$A:I,4,FALSE))</f>
        <v>M</v>
      </c>
      <c r="G804" s="95">
        <f>IF(ISERROR(VLOOKUP('Salidas Pacientes'!$C804,'BD Pacientes'!$A:I,5,FALSE)),"",VLOOKUP('Salidas Pacientes'!$C804,'BD Pacientes'!$A:I,5,FALSE))</f>
        <v>0</v>
      </c>
      <c r="H804" s="95" t="str">
        <f t="shared" ca="1" si="0"/>
        <v>123 año, 7 mes</v>
      </c>
      <c r="I804" s="97" t="str">
        <f>IF(ISERROR(VLOOKUP('Salidas Pacientes'!$C804,'BD Pacientes'!$A:$I,6,FALSE)),"",VLOOKUP('Salidas Pacientes'!$C804,'BD Pacientes'!$A:$I,6,FALSE))</f>
        <v>TRANS 2A #1C-140 202T7</v>
      </c>
      <c r="J804" s="98">
        <f>IF(ISERROR(VLOOKUP('Salidas Pacientes'!$C804,'BD Pacientes'!$A:$I,7,FALSE)),"",VLOOKUP('Salidas Pacientes'!$C804,'BD Pacientes'!$A:$I,7,FALSE))</f>
        <v>0</v>
      </c>
      <c r="K804" s="99">
        <f>IF(ISERROR(VLOOKUP('Salidas Pacientes'!$C804,'BD Pacientes'!$A:$I,8,FALSE)),"",VLOOKUP('Salidas Pacientes'!$C804,'BD Pacientes'!$A:$I,8,FALSE))</f>
        <v>0</v>
      </c>
      <c r="L804" s="17">
        <f>IF(ISERROR(VLOOKUP('Salidas Pacientes'!$C804,'BD Pacientes'!$A:$I,9,FALSE)),"",VLOOKUP('Salidas Pacientes'!$C804,'BD Pacientes'!$A:$I,9,FALSE))</f>
        <v>0</v>
      </c>
      <c r="M804" s="17" t="s">
        <v>89</v>
      </c>
      <c r="N804" s="16" t="str">
        <f>IF(ISERROR(VLOOKUP('Salidas Pacientes'!$M804,Inventario!$A$2:$M$21,2,FALSE)),"",VLOOKUP('Salidas Pacientes'!$M804,Inventario!$A$2:$M$21,2,FALSE))</f>
        <v>Fluquadri</v>
      </c>
      <c r="O804" s="16" t="str">
        <f>IF(ISERROR(VLOOKUP('Salidas Pacientes'!$M804,Inventario!$A$2:$M$21,3,FALSE)),"",VLOOKUP('Salidas Pacientes'!$M804,Inventario!$A$2:$M$21,3,FALSE))</f>
        <v>Influenza</v>
      </c>
      <c r="P804" s="100" t="str">
        <f>IF(ISERROR(VLOOKUP('Salidas Pacientes'!$M804,Inventario!$A$2:$M$21,4,FALSE)),"",VLOOKUP('Salidas Pacientes'!$M804,Inventario!$A$2:$M$21,4,FALSE))</f>
        <v>IPS FARALLONES</v>
      </c>
      <c r="Q804" s="100" t="str">
        <f>IF(ISERROR(VLOOKUP('Salidas Pacientes'!$M804,Inventario!$A$2:$M$21,5,FALSE)),"",VLOOKUP('Salidas Pacientes'!$M804,Inventario!$A$2:$M$21,5,FALSE))</f>
        <v>Sanofi</v>
      </c>
      <c r="R804" s="17" t="str">
        <f>IF(ISERROR(VLOOKUP('Salidas Pacientes'!$M804,Inventario!$A$2:$M$21,6,FALSE)),"",VLOOKUP('Salidas Pacientes'!$M804,Inventario!$A$2:$M$21,6,FALSE))</f>
        <v>164992</v>
      </c>
      <c r="S804" s="101" t="s">
        <v>295</v>
      </c>
      <c r="T804" s="102" t="str">
        <f>IF(ISERROR(VLOOKUP('Salidas Pacientes'!$S804,Entradas!$H$1:$I$412,2,FALSE)),"",VLOOKUP('Salidas Pacientes'!$S804,Entradas!$H$1:$I$412,2,FALSE))</f>
        <v/>
      </c>
      <c r="U804" s="98"/>
      <c r="V804" s="98">
        <v>1</v>
      </c>
      <c r="W804" s="105"/>
    </row>
    <row r="805" spans="1:23" ht="15.75" hidden="1" customHeight="1" outlineLevel="1">
      <c r="A805" s="95">
        <v>44757</v>
      </c>
      <c r="B805" s="95" t="s">
        <v>276</v>
      </c>
      <c r="C805" s="98">
        <v>1112059526</v>
      </c>
      <c r="D805" s="17" t="str">
        <f>IF(ISERROR(VLOOKUP('Salidas Pacientes'!$C805,'BD Pacientes'!$A:I,2,FALSE)),"",VLOOKUP('Salidas Pacientes'!$C805,'BD Pacientes'!$A:I,2,FALSE))</f>
        <v>TI</v>
      </c>
      <c r="E805" s="16" t="str">
        <f>IF(ISERROR(VLOOKUP('Salidas Pacientes'!$C805,'BD Pacientes'!$A:I,3,FALSE)),"",VLOOKUP('Salidas Pacientes'!$C805,'BD Pacientes'!$A:I,3,FALSE))</f>
        <v>NICOLE CHURTA OCHOA</v>
      </c>
      <c r="F805" s="17" t="str">
        <f>IF(ISERROR(VLOOKUP('Salidas Pacientes'!$C805,'BD Pacientes'!$A:I,4,FALSE)),"",VLOOKUP('Salidas Pacientes'!$C805,'BD Pacientes'!$A:I,4,FALSE))</f>
        <v>F</v>
      </c>
      <c r="G805" s="95">
        <f>IF(ISERROR(VLOOKUP('Salidas Pacientes'!$C805,'BD Pacientes'!$A:I,5,FALSE)),"",VLOOKUP('Salidas Pacientes'!$C805,'BD Pacientes'!$A:I,5,FALSE))</f>
        <v>0</v>
      </c>
      <c r="H805" s="95" t="str">
        <f t="shared" ca="1" si="0"/>
        <v>123 año, 7 mes</v>
      </c>
      <c r="I805" s="97" t="str">
        <f>IF(ISERROR(VLOOKUP('Salidas Pacientes'!$C805,'BD Pacientes'!$A:$I,6,FALSE)),"",VLOOKUP('Salidas Pacientes'!$C805,'BD Pacientes'!$A:$I,6,FALSE))</f>
        <v>CALLE 14C # 65-120</v>
      </c>
      <c r="J805" s="98">
        <f>IF(ISERROR(VLOOKUP('Salidas Pacientes'!$C805,'BD Pacientes'!$A:$I,7,FALSE)),"",VLOOKUP('Salidas Pacientes'!$C805,'BD Pacientes'!$A:$I,7,FALSE))</f>
        <v>0</v>
      </c>
      <c r="K805" s="99">
        <f>IF(ISERROR(VLOOKUP('Salidas Pacientes'!$C805,'BD Pacientes'!$A:$I,8,FALSE)),"",VLOOKUP('Salidas Pacientes'!$C805,'BD Pacientes'!$A:$I,8,FALSE))</f>
        <v>0</v>
      </c>
      <c r="L805" s="17">
        <f>IF(ISERROR(VLOOKUP('Salidas Pacientes'!$C805,'BD Pacientes'!$A:$I,9,FALSE)),"",VLOOKUP('Salidas Pacientes'!$C805,'BD Pacientes'!$A:$I,9,FALSE))</f>
        <v>0</v>
      </c>
      <c r="M805" s="17" t="s">
        <v>89</v>
      </c>
      <c r="N805" s="16" t="str">
        <f>IF(ISERROR(VLOOKUP('Salidas Pacientes'!$M805,Inventario!$A$2:$M$21,2,FALSE)),"",VLOOKUP('Salidas Pacientes'!$M805,Inventario!$A$2:$M$21,2,FALSE))</f>
        <v>Fluquadri</v>
      </c>
      <c r="O805" s="16" t="str">
        <f>IF(ISERROR(VLOOKUP('Salidas Pacientes'!$M805,Inventario!$A$2:$M$21,3,FALSE)),"",VLOOKUP('Salidas Pacientes'!$M805,Inventario!$A$2:$M$21,3,FALSE))</f>
        <v>Influenza</v>
      </c>
      <c r="P805" s="100" t="str">
        <f>IF(ISERROR(VLOOKUP('Salidas Pacientes'!$M805,Inventario!$A$2:$M$21,4,FALSE)),"",VLOOKUP('Salidas Pacientes'!$M805,Inventario!$A$2:$M$21,4,FALSE))</f>
        <v>IPS FARALLONES</v>
      </c>
      <c r="Q805" s="100" t="str">
        <f>IF(ISERROR(VLOOKUP('Salidas Pacientes'!$M805,Inventario!$A$2:$M$21,5,FALSE)),"",VLOOKUP('Salidas Pacientes'!$M805,Inventario!$A$2:$M$21,5,FALSE))</f>
        <v>Sanofi</v>
      </c>
      <c r="R805" s="17" t="str">
        <f>IF(ISERROR(VLOOKUP('Salidas Pacientes'!$M805,Inventario!$A$2:$M$21,6,FALSE)),"",VLOOKUP('Salidas Pacientes'!$M805,Inventario!$A$2:$M$21,6,FALSE))</f>
        <v>164992</v>
      </c>
      <c r="S805" s="101" t="s">
        <v>295</v>
      </c>
      <c r="T805" s="102" t="str">
        <f>IF(ISERROR(VLOOKUP('Salidas Pacientes'!$S805,Entradas!$H$1:$I$412,2,FALSE)),"",VLOOKUP('Salidas Pacientes'!$S805,Entradas!$H$1:$I$412,2,FALSE))</f>
        <v/>
      </c>
      <c r="U805" s="98"/>
      <c r="V805" s="98">
        <v>1</v>
      </c>
      <c r="W805" s="105"/>
    </row>
    <row r="806" spans="1:23" ht="15.75" hidden="1" customHeight="1" outlineLevel="1">
      <c r="A806" s="95">
        <v>44757</v>
      </c>
      <c r="B806" s="95" t="s">
        <v>276</v>
      </c>
      <c r="C806" s="98">
        <v>1232820037</v>
      </c>
      <c r="D806" s="17" t="str">
        <f>IF(ISERROR(VLOOKUP('Salidas Pacientes'!$C806,'BD Pacientes'!$A:I,2,FALSE)),"",VLOOKUP('Salidas Pacientes'!$C806,'BD Pacientes'!$A:I,2,FALSE))</f>
        <v>RC</v>
      </c>
      <c r="E806" s="16" t="str">
        <f>IF(ISERROR(VLOOKUP('Salidas Pacientes'!$C806,'BD Pacientes'!$A:I,3,FALSE)),"",VLOOKUP('Salidas Pacientes'!$C806,'BD Pacientes'!$A:I,3,FALSE))</f>
        <v>ISABELLA SANCLEMENTE VITALI</v>
      </c>
      <c r="F806" s="17" t="str">
        <f>IF(ISERROR(VLOOKUP('Salidas Pacientes'!$C806,'BD Pacientes'!$A:I,4,FALSE)),"",VLOOKUP('Salidas Pacientes'!$C806,'BD Pacientes'!$A:I,4,FALSE))</f>
        <v>F</v>
      </c>
      <c r="G806" s="95">
        <f>IF(ISERROR(VLOOKUP('Salidas Pacientes'!$C806,'BD Pacientes'!$A:I,5,FALSE)),"",VLOOKUP('Salidas Pacientes'!$C806,'BD Pacientes'!$A:I,5,FALSE))</f>
        <v>44695</v>
      </c>
      <c r="H806" s="95" t="str">
        <f t="shared" ca="1" si="0"/>
        <v>1 año, 3 mes</v>
      </c>
      <c r="I806" s="97" t="str">
        <f>IF(ISERROR(VLOOKUP('Salidas Pacientes'!$C806,'BD Pacientes'!$A:$I,6,FALSE)),"",VLOOKUP('Salidas Pacientes'!$C806,'BD Pacientes'!$A:$I,6,FALSE))</f>
        <v>AV LAGO CALLEJON NARANJOS CASA 109</v>
      </c>
      <c r="J806" s="98">
        <f>IF(ISERROR(VLOOKUP('Salidas Pacientes'!$C806,'BD Pacientes'!$A:$I,7,FALSE)),"",VLOOKUP('Salidas Pacientes'!$C806,'BD Pacientes'!$A:$I,7,FALSE))</f>
        <v>1143826076</v>
      </c>
      <c r="K806" s="99" t="str">
        <f>IF(ISERROR(VLOOKUP('Salidas Pacientes'!$C806,'BD Pacientes'!$A:$I,8,FALSE)),"",VLOOKUP('Salidas Pacientes'!$C806,'BD Pacientes'!$A:$I,8,FALSE))</f>
        <v>diana vitaly</v>
      </c>
      <c r="L806" s="17">
        <f>IF(ISERROR(VLOOKUP('Salidas Pacientes'!$C806,'BD Pacientes'!$A:$I,9,FALSE)),"",VLOOKUP('Salidas Pacientes'!$C806,'BD Pacientes'!$A:$I,9,FALSE))</f>
        <v>3165219794</v>
      </c>
      <c r="M806" s="17" t="s">
        <v>77</v>
      </c>
      <c r="N806" s="16" t="str">
        <f>IF(ISERROR(VLOOKUP('Salidas Pacientes'!$M806,Inventario!$A$2:$M$21,2,FALSE)),"",VLOOKUP('Salidas Pacientes'!$M806,Inventario!$A$2:$M$21,2,FALSE))</f>
        <v>Hexaxim</v>
      </c>
      <c r="O806" s="16" t="str">
        <f>IF(ISERROR(VLOOKUP('Salidas Pacientes'!$M806,Inventario!$A$2:$M$21,3,FALSE)),"",VLOOKUP('Salidas Pacientes'!$M806,Inventario!$A$2:$M$21,3,FALSE))</f>
        <v>DPAT + VPI + HIB + HB</v>
      </c>
      <c r="P806" s="100" t="str">
        <f>IF(ISERROR(VLOOKUP('Salidas Pacientes'!$M806,Inventario!$A$2:$M$21,4,FALSE)),"",VLOOKUP('Salidas Pacientes'!$M806,Inventario!$A$2:$M$21,4,FALSE))</f>
        <v>IPS FARALLONES</v>
      </c>
      <c r="Q806" s="100" t="str">
        <f>IF(ISERROR(VLOOKUP('Salidas Pacientes'!$M806,Inventario!$A$2:$M$21,5,FALSE)),"",VLOOKUP('Salidas Pacientes'!$M806,Inventario!$A$2:$M$21,5,FALSE))</f>
        <v>Sanofi</v>
      </c>
      <c r="R806" s="17" t="str">
        <f>IF(ISERROR(VLOOKUP('Salidas Pacientes'!$M806,Inventario!$A$2:$M$21,6,FALSE)),"",VLOOKUP('Salidas Pacientes'!$M806,Inventario!$A$2:$M$21,6,FALSE))</f>
        <v>3800</v>
      </c>
      <c r="S806" s="101" t="s">
        <v>212</v>
      </c>
      <c r="T806" s="102">
        <f>IF(ISERROR(VLOOKUP('Salidas Pacientes'!$S806,Entradas!$H$1:$I$412,2,FALSE)),"",VLOOKUP('Salidas Pacientes'!$S806,Entradas!$H$1:$I$412,2,FALSE))</f>
        <v>45382</v>
      </c>
      <c r="U806" s="98"/>
      <c r="V806" s="98">
        <v>1</v>
      </c>
      <c r="W806" s="105"/>
    </row>
    <row r="807" spans="1:23" ht="15.75" hidden="1" customHeight="1" outlineLevel="1">
      <c r="A807" s="95">
        <v>44757</v>
      </c>
      <c r="B807" s="95" t="s">
        <v>276</v>
      </c>
      <c r="C807" s="98">
        <v>1232820037</v>
      </c>
      <c r="D807" s="17" t="str">
        <f>IF(ISERROR(VLOOKUP('Salidas Pacientes'!$C807,'BD Pacientes'!$A:I,2,FALSE)),"",VLOOKUP('Salidas Pacientes'!$C807,'BD Pacientes'!$A:I,2,FALSE))</f>
        <v>RC</v>
      </c>
      <c r="E807" s="16" t="str">
        <f>IF(ISERROR(VLOOKUP('Salidas Pacientes'!$C807,'BD Pacientes'!$A:I,3,FALSE)),"",VLOOKUP('Salidas Pacientes'!$C807,'BD Pacientes'!$A:I,3,FALSE))</f>
        <v>ISABELLA SANCLEMENTE VITALI</v>
      </c>
      <c r="F807" s="17" t="str">
        <f>IF(ISERROR(VLOOKUP('Salidas Pacientes'!$C807,'BD Pacientes'!$A:I,4,FALSE)),"",VLOOKUP('Salidas Pacientes'!$C807,'BD Pacientes'!$A:I,4,FALSE))</f>
        <v>F</v>
      </c>
      <c r="G807" s="95">
        <f>IF(ISERROR(VLOOKUP('Salidas Pacientes'!$C807,'BD Pacientes'!$A:I,5,FALSE)),"",VLOOKUP('Salidas Pacientes'!$C807,'BD Pacientes'!$A:I,5,FALSE))</f>
        <v>44695</v>
      </c>
      <c r="H807" s="95" t="str">
        <f t="shared" ca="1" si="0"/>
        <v>1 año, 3 mes</v>
      </c>
      <c r="I807" s="97" t="str">
        <f>IF(ISERROR(VLOOKUP('Salidas Pacientes'!$C807,'BD Pacientes'!$A:$I,6,FALSE)),"",VLOOKUP('Salidas Pacientes'!$C807,'BD Pacientes'!$A:$I,6,FALSE))</f>
        <v>AV LAGO CALLEJON NARANJOS CASA 109</v>
      </c>
      <c r="J807" s="98">
        <f>IF(ISERROR(VLOOKUP('Salidas Pacientes'!$C807,'BD Pacientes'!$A:$I,7,FALSE)),"",VLOOKUP('Salidas Pacientes'!$C807,'BD Pacientes'!$A:$I,7,FALSE))</f>
        <v>1143826076</v>
      </c>
      <c r="K807" s="99" t="str">
        <f>IF(ISERROR(VLOOKUP('Salidas Pacientes'!$C807,'BD Pacientes'!$A:$I,8,FALSE)),"",VLOOKUP('Salidas Pacientes'!$C807,'BD Pacientes'!$A:$I,8,FALSE))</f>
        <v>diana vitaly</v>
      </c>
      <c r="L807" s="17">
        <f>IF(ISERROR(VLOOKUP('Salidas Pacientes'!$C807,'BD Pacientes'!$A:$I,9,FALSE)),"",VLOOKUP('Salidas Pacientes'!$C807,'BD Pacientes'!$A:$I,9,FALSE))</f>
        <v>3165219794</v>
      </c>
      <c r="M807" s="17" t="s">
        <v>54</v>
      </c>
      <c r="N807" s="16" t="str">
        <f>IF(ISERROR(VLOOKUP('Salidas Pacientes'!$M807,Inventario!$A$2:$M$21,2,FALSE)),"",VLOOKUP('Salidas Pacientes'!$M807,Inventario!$A$2:$M$21,2,FALSE))</f>
        <v>Prevenar</v>
      </c>
      <c r="O807" s="16" t="str">
        <f>IF(ISERROR(VLOOKUP('Salidas Pacientes'!$M807,Inventario!$A$2:$M$21,3,FALSE)),"",VLOOKUP('Salidas Pacientes'!$M807,Inventario!$A$2:$M$21,3,FALSE))</f>
        <v>Neumococo 13V</v>
      </c>
      <c r="P807" s="100" t="str">
        <f>IF(ISERROR(VLOOKUP('Salidas Pacientes'!$M807,Inventario!$A$2:$M$21,4,FALSE)),"",VLOOKUP('Salidas Pacientes'!$M807,Inventario!$A$2:$M$21,4,FALSE))</f>
        <v>Cobo Medical</v>
      </c>
      <c r="Q807" s="100" t="str">
        <f>IF(ISERROR(VLOOKUP('Salidas Pacientes'!$M807,Inventario!$A$2:$M$21,5,FALSE)),"",VLOOKUP('Salidas Pacientes'!$M807,Inventario!$A$2:$M$21,5,FALSE))</f>
        <v>Pfizer</v>
      </c>
      <c r="R807" s="17" t="str">
        <f>IF(ISERROR(VLOOKUP('Salidas Pacientes'!$M807,Inventario!$A$2:$M$21,6,FALSE)),"",VLOOKUP('Salidas Pacientes'!$M807,Inventario!$A$2:$M$21,6,FALSE))</f>
        <v>2156</v>
      </c>
      <c r="S807" s="101" t="s">
        <v>192</v>
      </c>
      <c r="T807" s="102">
        <f>IF(ISERROR(VLOOKUP('Salidas Pacientes'!$S807,Entradas!$H$1:$I$412,2,FALSE)),"",VLOOKUP('Salidas Pacientes'!$S807,Entradas!$H$1:$I$412,2,FALSE))</f>
        <v>45199</v>
      </c>
      <c r="U807" s="98"/>
      <c r="V807" s="98">
        <v>1</v>
      </c>
      <c r="W807" s="105"/>
    </row>
    <row r="808" spans="1:23" ht="15.75" hidden="1" customHeight="1" outlineLevel="1">
      <c r="A808" s="95">
        <v>44757</v>
      </c>
      <c r="B808" s="95" t="s">
        <v>276</v>
      </c>
      <c r="C808" s="98">
        <v>1232820037</v>
      </c>
      <c r="D808" s="17" t="str">
        <f>IF(ISERROR(VLOOKUP('Salidas Pacientes'!$C808,'BD Pacientes'!$A:I,2,FALSE)),"",VLOOKUP('Salidas Pacientes'!$C808,'BD Pacientes'!$A:I,2,FALSE))</f>
        <v>RC</v>
      </c>
      <c r="E808" s="16" t="str">
        <f>IF(ISERROR(VLOOKUP('Salidas Pacientes'!$C808,'BD Pacientes'!$A:I,3,FALSE)),"",VLOOKUP('Salidas Pacientes'!$C808,'BD Pacientes'!$A:I,3,FALSE))</f>
        <v>ISABELLA SANCLEMENTE VITALI</v>
      </c>
      <c r="F808" s="17" t="str">
        <f>IF(ISERROR(VLOOKUP('Salidas Pacientes'!$C808,'BD Pacientes'!$A:I,4,FALSE)),"",VLOOKUP('Salidas Pacientes'!$C808,'BD Pacientes'!$A:I,4,FALSE))</f>
        <v>F</v>
      </c>
      <c r="G808" s="95">
        <f>IF(ISERROR(VLOOKUP('Salidas Pacientes'!$C808,'BD Pacientes'!$A:I,5,FALSE)),"",VLOOKUP('Salidas Pacientes'!$C808,'BD Pacientes'!$A:I,5,FALSE))</f>
        <v>44695</v>
      </c>
      <c r="H808" s="95" t="str">
        <f t="shared" ca="1" si="0"/>
        <v>1 año, 3 mes</v>
      </c>
      <c r="I808" s="97" t="str">
        <f>IF(ISERROR(VLOOKUP('Salidas Pacientes'!$C808,'BD Pacientes'!$A:$I,6,FALSE)),"",VLOOKUP('Salidas Pacientes'!$C808,'BD Pacientes'!$A:$I,6,FALSE))</f>
        <v>AV LAGO CALLEJON NARANJOS CASA 109</v>
      </c>
      <c r="J808" s="98">
        <f>IF(ISERROR(VLOOKUP('Salidas Pacientes'!$C808,'BD Pacientes'!$A:$I,7,FALSE)),"",VLOOKUP('Salidas Pacientes'!$C808,'BD Pacientes'!$A:$I,7,FALSE))</f>
        <v>1143826076</v>
      </c>
      <c r="K808" s="99" t="str">
        <f>IF(ISERROR(VLOOKUP('Salidas Pacientes'!$C808,'BD Pacientes'!$A:$I,8,FALSE)),"",VLOOKUP('Salidas Pacientes'!$C808,'BD Pacientes'!$A:$I,8,FALSE))</f>
        <v>diana vitaly</v>
      </c>
      <c r="L808" s="17">
        <f>IF(ISERROR(VLOOKUP('Salidas Pacientes'!$C808,'BD Pacientes'!$A:$I,9,FALSE)),"",VLOOKUP('Salidas Pacientes'!$C808,'BD Pacientes'!$A:$I,9,FALSE))</f>
        <v>3165219794</v>
      </c>
      <c r="M808" s="17" t="s">
        <v>96</v>
      </c>
      <c r="N808" s="16" t="str">
        <f>IF(ISERROR(VLOOKUP('Salidas Pacientes'!$M808,Inventario!$A$2:$M$21,2,FALSE)),"",VLOOKUP('Salidas Pacientes'!$M808,Inventario!$A$2:$M$21,2,FALSE))</f>
        <v>Rotateq</v>
      </c>
      <c r="O808" s="16" t="str">
        <f>IF(ISERROR(VLOOKUP('Salidas Pacientes'!$M808,Inventario!$A$2:$M$21,3,FALSE)),"",VLOOKUP('Salidas Pacientes'!$M808,Inventario!$A$2:$M$21,3,FALSE))</f>
        <v>Rotavirus Vivo Atenuado</v>
      </c>
      <c r="P808" s="100" t="str">
        <f>IF(ISERROR(VLOOKUP('Salidas Pacientes'!$M808,Inventario!$A$2:$M$21,4,FALSE)),"",VLOOKUP('Salidas Pacientes'!$M808,Inventario!$A$2:$M$21,4,FALSE))</f>
        <v>IPS FARALLONES</v>
      </c>
      <c r="Q808" s="100" t="str">
        <f>IF(ISERROR(VLOOKUP('Salidas Pacientes'!$M808,Inventario!$A$2:$M$21,5,FALSE)),"",VLOOKUP('Salidas Pacientes'!$M808,Inventario!$A$2:$M$21,5,FALSE))</f>
        <v>Merck</v>
      </c>
      <c r="R808" s="17" t="str">
        <f>IF(ISERROR(VLOOKUP('Salidas Pacientes'!$M808,Inventario!$A$2:$M$21,6,FALSE)),"",VLOOKUP('Salidas Pacientes'!$M808,Inventario!$A$2:$M$21,6,FALSE))</f>
        <v>1800</v>
      </c>
      <c r="S808" s="101" t="s">
        <v>194</v>
      </c>
      <c r="T808" s="102">
        <f>IF(ISERROR(VLOOKUP('Salidas Pacientes'!$S808,Entradas!$H$1:$I$412,2,FALSE)),"",VLOOKUP('Salidas Pacientes'!$S808,Entradas!$H$1:$I$412,2,FALSE))</f>
        <v>45060</v>
      </c>
      <c r="U808" s="98"/>
      <c r="V808" s="98">
        <v>1</v>
      </c>
      <c r="W808" s="105"/>
    </row>
    <row r="809" spans="1:23" ht="15.75" hidden="1" customHeight="1" outlineLevel="1">
      <c r="A809" s="95">
        <v>44758</v>
      </c>
      <c r="B809" s="95" t="s">
        <v>276</v>
      </c>
      <c r="C809" s="98">
        <v>67026661</v>
      </c>
      <c r="D809" s="17" t="str">
        <f>IF(ISERROR(VLOOKUP('Salidas Pacientes'!$C809,'BD Pacientes'!$A:I,2,FALSE)),"",VLOOKUP('Salidas Pacientes'!$C809,'BD Pacientes'!$A:I,2,FALSE))</f>
        <v>CC</v>
      </c>
      <c r="E809" s="16" t="str">
        <f>IF(ISERROR(VLOOKUP('Salidas Pacientes'!$C809,'BD Pacientes'!$A:I,3,FALSE)),"",VLOOKUP('Salidas Pacientes'!$C809,'BD Pacientes'!$A:I,3,FALSE))</f>
        <v>TANNIA GOMEZ SEJNAUI</v>
      </c>
      <c r="F809" s="17" t="str">
        <f>IF(ISERROR(VLOOKUP('Salidas Pacientes'!$C809,'BD Pacientes'!$A:I,4,FALSE)),"",VLOOKUP('Salidas Pacientes'!$C809,'BD Pacientes'!$A:I,4,FALSE))</f>
        <v>F</v>
      </c>
      <c r="G809" s="95">
        <f>IF(ISERROR(VLOOKUP('Salidas Pacientes'!$C809,'BD Pacientes'!$A:I,5,FALSE)),"",VLOOKUP('Salidas Pacientes'!$C809,'BD Pacientes'!$A:I,5,FALSE))</f>
        <v>31212</v>
      </c>
      <c r="H809" s="95" t="str">
        <f t="shared" ca="1" si="0"/>
        <v>38 año, 2 mes</v>
      </c>
      <c r="I809" s="97" t="str">
        <f>IF(ISERROR(VLOOKUP('Salidas Pacientes'!$C809,'BD Pacientes'!$A:$I,6,FALSE)),"",VLOOKUP('Salidas Pacientes'!$C809,'BD Pacientes'!$A:$I,6,FALSE))</f>
        <v>CRA 54A # 5A-52</v>
      </c>
      <c r="J809" s="98">
        <f>IF(ISERROR(VLOOKUP('Salidas Pacientes'!$C809,'BD Pacientes'!$A:$I,7,FALSE)),"",VLOOKUP('Salidas Pacientes'!$C809,'BD Pacientes'!$A:$I,7,FALSE))</f>
        <v>67026661</v>
      </c>
      <c r="K809" s="99" t="str">
        <f>IF(ISERROR(VLOOKUP('Salidas Pacientes'!$C809,'BD Pacientes'!$A:$I,8,FALSE)),"",VLOOKUP('Salidas Pacientes'!$C809,'BD Pacientes'!$A:$I,8,FALSE))</f>
        <v>TANNIA GOMEZ SEJNAUI</v>
      </c>
      <c r="L809" s="17">
        <f>IF(ISERROR(VLOOKUP('Salidas Pacientes'!$C809,'BD Pacientes'!$A:$I,9,FALSE)),"",VLOOKUP('Salidas Pacientes'!$C809,'BD Pacientes'!$A:$I,9,FALSE))</f>
        <v>3155693899</v>
      </c>
      <c r="M809" s="17" t="s">
        <v>89</v>
      </c>
      <c r="N809" s="16" t="str">
        <f>IF(ISERROR(VLOOKUP('Salidas Pacientes'!$M809,Inventario!$A$2:$M$21,2,FALSE)),"",VLOOKUP('Salidas Pacientes'!$M809,Inventario!$A$2:$M$21,2,FALSE))</f>
        <v>Fluquadri</v>
      </c>
      <c r="O809" s="16" t="str">
        <f>IF(ISERROR(VLOOKUP('Salidas Pacientes'!$M809,Inventario!$A$2:$M$21,3,FALSE)),"",VLOOKUP('Salidas Pacientes'!$M809,Inventario!$A$2:$M$21,3,FALSE))</f>
        <v>Influenza</v>
      </c>
      <c r="P809" s="100" t="str">
        <f>IF(ISERROR(VLOOKUP('Salidas Pacientes'!$M809,Inventario!$A$2:$M$21,4,FALSE)),"",VLOOKUP('Salidas Pacientes'!$M809,Inventario!$A$2:$M$21,4,FALSE))</f>
        <v>IPS FARALLONES</v>
      </c>
      <c r="Q809" s="100" t="str">
        <f>IF(ISERROR(VLOOKUP('Salidas Pacientes'!$M809,Inventario!$A$2:$M$21,5,FALSE)),"",VLOOKUP('Salidas Pacientes'!$M809,Inventario!$A$2:$M$21,5,FALSE))</f>
        <v>Sanofi</v>
      </c>
      <c r="R809" s="17" t="str">
        <f>IF(ISERROR(VLOOKUP('Salidas Pacientes'!$M809,Inventario!$A$2:$M$21,6,FALSE)),"",VLOOKUP('Salidas Pacientes'!$M809,Inventario!$A$2:$M$21,6,FALSE))</f>
        <v>164992</v>
      </c>
      <c r="S809" s="101" t="s">
        <v>201</v>
      </c>
      <c r="T809" s="102">
        <f>IF(ISERROR(VLOOKUP('Salidas Pacientes'!$S809,Entradas!$H$1:$I$412,2,FALSE)),"",VLOOKUP('Salidas Pacientes'!$S809,Entradas!$H$1:$I$412,2,FALSE))</f>
        <v>44926</v>
      </c>
      <c r="U809" s="98"/>
      <c r="V809" s="98">
        <v>1</v>
      </c>
      <c r="W809" s="105"/>
    </row>
    <row r="810" spans="1:23" ht="15.75" hidden="1" customHeight="1" outlineLevel="1">
      <c r="A810" s="95">
        <v>44758</v>
      </c>
      <c r="B810" s="95" t="s">
        <v>276</v>
      </c>
      <c r="C810" s="98">
        <v>16941509</v>
      </c>
      <c r="D810" s="17" t="str">
        <f>IF(ISERROR(VLOOKUP('Salidas Pacientes'!$C810,'BD Pacientes'!$A:I,2,FALSE)),"",VLOOKUP('Salidas Pacientes'!$C810,'BD Pacientes'!$A:I,2,FALSE))</f>
        <v>CC</v>
      </c>
      <c r="E810" s="16" t="str">
        <f>IF(ISERROR(VLOOKUP('Salidas Pacientes'!$C810,'BD Pacientes'!$A:I,3,FALSE)),"",VLOOKUP('Salidas Pacientes'!$C810,'BD Pacientes'!$A:I,3,FALSE))</f>
        <v>SANTIAGO ECHEVERRI URDINOLA</v>
      </c>
      <c r="F810" s="17" t="str">
        <f>IF(ISERROR(VLOOKUP('Salidas Pacientes'!$C810,'BD Pacientes'!$A:I,4,FALSE)),"",VLOOKUP('Salidas Pacientes'!$C810,'BD Pacientes'!$A:I,4,FALSE))</f>
        <v>M</v>
      </c>
      <c r="G810" s="95">
        <f>IF(ISERROR(VLOOKUP('Salidas Pacientes'!$C810,'BD Pacientes'!$A:I,5,FALSE)),"",VLOOKUP('Salidas Pacientes'!$C810,'BD Pacientes'!$A:I,5,FALSE))</f>
        <v>29981</v>
      </c>
      <c r="H810" s="95" t="str">
        <f t="shared" ca="1" si="0"/>
        <v>41 año, 6 mes</v>
      </c>
      <c r="I810" s="97" t="str">
        <f>IF(ISERROR(VLOOKUP('Salidas Pacientes'!$C810,'BD Pacientes'!$A:$I,6,FALSE)),"",VLOOKUP('Salidas Pacientes'!$C810,'BD Pacientes'!$A:$I,6,FALSE))</f>
        <v>CRA 54A # 5A-52</v>
      </c>
      <c r="J810" s="98">
        <f>IF(ISERROR(VLOOKUP('Salidas Pacientes'!$C810,'BD Pacientes'!$A:$I,7,FALSE)),"",VLOOKUP('Salidas Pacientes'!$C810,'BD Pacientes'!$A:$I,7,FALSE))</f>
        <v>16941509</v>
      </c>
      <c r="K810" s="99" t="str">
        <f>IF(ISERROR(VLOOKUP('Salidas Pacientes'!$C810,'BD Pacientes'!$A:$I,8,FALSE)),"",VLOOKUP('Salidas Pacientes'!$C810,'BD Pacientes'!$A:$I,8,FALSE))</f>
        <v>SANTIAGO ECHEVERRI URDINOLA</v>
      </c>
      <c r="L810" s="17">
        <f>IF(ISERROR(VLOOKUP('Salidas Pacientes'!$C810,'BD Pacientes'!$A:$I,9,FALSE)),"",VLOOKUP('Salidas Pacientes'!$C810,'BD Pacientes'!$A:$I,9,FALSE))</f>
        <v>3155693899</v>
      </c>
      <c r="M810" s="17" t="s">
        <v>81</v>
      </c>
      <c r="N810" s="16" t="str">
        <f>IF(ISERROR(VLOOKUP('Salidas Pacientes'!$M810,Inventario!$A$2:$M$21,2,FALSE)),"",VLOOKUP('Salidas Pacientes'!$M810,Inventario!$A$2:$M$21,2,FALSE))</f>
        <v>Stamaril</v>
      </c>
      <c r="O810" s="16" t="str">
        <f>IF(ISERROR(VLOOKUP('Salidas Pacientes'!$M810,Inventario!$A$2:$M$21,3,FALSE)),"",VLOOKUP('Salidas Pacientes'!$M810,Inventario!$A$2:$M$21,3,FALSE))</f>
        <v>Fiebre amarilla</v>
      </c>
      <c r="P810" s="100" t="str">
        <f>IF(ISERROR(VLOOKUP('Salidas Pacientes'!$M810,Inventario!$A$2:$M$21,4,FALSE)),"",VLOOKUP('Salidas Pacientes'!$M810,Inventario!$A$2:$M$21,4,FALSE))</f>
        <v>IPS FARALLONES</v>
      </c>
      <c r="Q810" s="100" t="str">
        <f>IF(ISERROR(VLOOKUP('Salidas Pacientes'!$M810,Inventario!$A$2:$M$21,5,FALSE)),"",VLOOKUP('Salidas Pacientes'!$M810,Inventario!$A$2:$M$21,5,FALSE))</f>
        <v>Sanofi</v>
      </c>
      <c r="R810" s="17" t="str">
        <f>IF(ISERROR(VLOOKUP('Salidas Pacientes'!$M810,Inventario!$A$2:$M$21,6,FALSE)),"",VLOOKUP('Salidas Pacientes'!$M810,Inventario!$A$2:$M$21,6,FALSE))</f>
        <v>3000</v>
      </c>
      <c r="S810" s="101" t="s">
        <v>296</v>
      </c>
      <c r="T810" s="102" t="str">
        <f>IF(ISERROR(VLOOKUP('Salidas Pacientes'!$S810,Entradas!$H$1:$I$412,2,FALSE)),"",VLOOKUP('Salidas Pacientes'!$S810,Entradas!$H$1:$I$412,2,FALSE))</f>
        <v/>
      </c>
      <c r="U810" s="98"/>
      <c r="V810" s="98">
        <v>1</v>
      </c>
      <c r="W810" s="105"/>
    </row>
    <row r="811" spans="1:23" ht="15.75" hidden="1" customHeight="1" outlineLevel="1">
      <c r="A811" s="95">
        <v>44758</v>
      </c>
      <c r="B811" s="95" t="s">
        <v>276</v>
      </c>
      <c r="C811" s="98">
        <v>1232790409</v>
      </c>
      <c r="D811" s="17" t="str">
        <f>IF(ISERROR(VLOOKUP('Salidas Pacientes'!$C811,'BD Pacientes'!$A:I,2,FALSE)),"",VLOOKUP('Salidas Pacientes'!$C811,'BD Pacientes'!$A:I,2,FALSE))</f>
        <v>RC</v>
      </c>
      <c r="E811" s="16" t="str">
        <f>IF(ISERROR(VLOOKUP('Salidas Pacientes'!$C811,'BD Pacientes'!$A:I,3,FALSE)),"",VLOOKUP('Salidas Pacientes'!$C811,'BD Pacientes'!$A:I,3,FALSE))</f>
        <v>LUCIANA ECHEVERRI GOMEZ</v>
      </c>
      <c r="F811" s="17" t="str">
        <f>IF(ISERROR(VLOOKUP('Salidas Pacientes'!$C811,'BD Pacientes'!$A:I,4,FALSE)),"",VLOOKUP('Salidas Pacientes'!$C811,'BD Pacientes'!$A:I,4,FALSE))</f>
        <v>F</v>
      </c>
      <c r="G811" s="95">
        <f>IF(ISERROR(VLOOKUP('Salidas Pacientes'!$C811,'BD Pacientes'!$A:I,5,FALSE)),"",VLOOKUP('Salidas Pacientes'!$C811,'BD Pacientes'!$A:I,5,FALSE))</f>
        <v>41967</v>
      </c>
      <c r="H811" s="95" t="str">
        <f t="shared" ca="1" si="0"/>
        <v>8 año, 9 mes</v>
      </c>
      <c r="I811" s="97" t="str">
        <f>IF(ISERROR(VLOOKUP('Salidas Pacientes'!$C811,'BD Pacientes'!$A:$I,6,FALSE)),"",VLOOKUP('Salidas Pacientes'!$C811,'BD Pacientes'!$A:$I,6,FALSE))</f>
        <v>CRA 54A # 5A-52</v>
      </c>
      <c r="J811" s="98">
        <f>IF(ISERROR(VLOOKUP('Salidas Pacientes'!$C811,'BD Pacientes'!$A:$I,7,FALSE)),"",VLOOKUP('Salidas Pacientes'!$C811,'BD Pacientes'!$A:$I,7,FALSE))</f>
        <v>67026661</v>
      </c>
      <c r="K811" s="99" t="str">
        <f>IF(ISERROR(VLOOKUP('Salidas Pacientes'!$C811,'BD Pacientes'!$A:$I,8,FALSE)),"",VLOOKUP('Salidas Pacientes'!$C811,'BD Pacientes'!$A:$I,8,FALSE))</f>
        <v>TANNIA GOMEZ</v>
      </c>
      <c r="L811" s="17">
        <f>IF(ISERROR(VLOOKUP('Salidas Pacientes'!$C811,'BD Pacientes'!$A:$I,9,FALSE)),"",VLOOKUP('Salidas Pacientes'!$C811,'BD Pacientes'!$A:$I,9,FALSE))</f>
        <v>3155693899</v>
      </c>
      <c r="M811" s="17" t="s">
        <v>89</v>
      </c>
      <c r="N811" s="16" t="str">
        <f>IF(ISERROR(VLOOKUP('Salidas Pacientes'!$M811,Inventario!$A$2:$M$21,2,FALSE)),"",VLOOKUP('Salidas Pacientes'!$M811,Inventario!$A$2:$M$21,2,FALSE))</f>
        <v>Fluquadri</v>
      </c>
      <c r="O811" s="16" t="str">
        <f>IF(ISERROR(VLOOKUP('Salidas Pacientes'!$M811,Inventario!$A$2:$M$21,3,FALSE)),"",VLOOKUP('Salidas Pacientes'!$M811,Inventario!$A$2:$M$21,3,FALSE))</f>
        <v>Influenza</v>
      </c>
      <c r="P811" s="100" t="str">
        <f>IF(ISERROR(VLOOKUP('Salidas Pacientes'!$M811,Inventario!$A$2:$M$21,4,FALSE)),"",VLOOKUP('Salidas Pacientes'!$M811,Inventario!$A$2:$M$21,4,FALSE))</f>
        <v>IPS FARALLONES</v>
      </c>
      <c r="Q811" s="100" t="str">
        <f>IF(ISERROR(VLOOKUP('Salidas Pacientes'!$M811,Inventario!$A$2:$M$21,5,FALSE)),"",VLOOKUP('Salidas Pacientes'!$M811,Inventario!$A$2:$M$21,5,FALSE))</f>
        <v>Sanofi</v>
      </c>
      <c r="R811" s="17" t="str">
        <f>IF(ISERROR(VLOOKUP('Salidas Pacientes'!$M811,Inventario!$A$2:$M$21,6,FALSE)),"",VLOOKUP('Salidas Pacientes'!$M811,Inventario!$A$2:$M$21,6,FALSE))</f>
        <v>164992</v>
      </c>
      <c r="S811" s="101" t="s">
        <v>201</v>
      </c>
      <c r="T811" s="102">
        <f>IF(ISERROR(VLOOKUP('Salidas Pacientes'!$S811,Entradas!$H$1:$I$412,2,FALSE)),"",VLOOKUP('Salidas Pacientes'!$S811,Entradas!$H$1:$I$412,2,FALSE))</f>
        <v>44926</v>
      </c>
      <c r="U811" s="98"/>
      <c r="V811" s="98">
        <v>1</v>
      </c>
      <c r="W811" s="105"/>
    </row>
    <row r="812" spans="1:23" ht="15.75" hidden="1" customHeight="1" outlineLevel="1">
      <c r="A812" s="95">
        <v>44758</v>
      </c>
      <c r="B812" s="95" t="s">
        <v>276</v>
      </c>
      <c r="C812" s="98">
        <v>1232818678</v>
      </c>
      <c r="D812" s="17" t="str">
        <f>IF(ISERROR(VLOOKUP('Salidas Pacientes'!$C812,'BD Pacientes'!$A:I,2,FALSE)),"",VLOOKUP('Salidas Pacientes'!$C812,'BD Pacientes'!$A:I,2,FALSE))</f>
        <v>RC</v>
      </c>
      <c r="E812" s="16" t="str">
        <f>IF(ISERROR(VLOOKUP('Salidas Pacientes'!$C812,'BD Pacientes'!$A:I,3,FALSE)),"",VLOOKUP('Salidas Pacientes'!$C812,'BD Pacientes'!$A:I,3,FALSE))</f>
        <v>HIROSHI HAYASHI CARDOZO</v>
      </c>
      <c r="F812" s="17" t="str">
        <f>IF(ISERROR(VLOOKUP('Salidas Pacientes'!$C812,'BD Pacientes'!$A:I,4,FALSE)),"",VLOOKUP('Salidas Pacientes'!$C812,'BD Pacientes'!$A:I,4,FALSE))</f>
        <v>M</v>
      </c>
      <c r="G812" s="95">
        <f>IF(ISERROR(VLOOKUP('Salidas Pacientes'!$C812,'BD Pacientes'!$A:I,5,FALSE)),"",VLOOKUP('Salidas Pacientes'!$C812,'BD Pacientes'!$A:I,5,FALSE))</f>
        <v>44557</v>
      </c>
      <c r="H812" s="95" t="str">
        <f t="shared" ca="1" si="0"/>
        <v>1 año, 7 mes</v>
      </c>
      <c r="I812" s="97" t="str">
        <f>IF(ISERROR(VLOOKUP('Salidas Pacientes'!$C812,'BD Pacientes'!$A:$I,6,FALSE)),"",VLOOKUP('Salidas Pacientes'!$C812,'BD Pacientes'!$A:$I,6,FALSE))</f>
        <v>CRA 18E # 7-26</v>
      </c>
      <c r="J812" s="98">
        <f>IF(ISERROR(VLOOKUP('Salidas Pacientes'!$C812,'BD Pacientes'!$A:$I,7,FALSE)),"",VLOOKUP('Salidas Pacientes'!$C812,'BD Pacientes'!$A:$I,7,FALSE))</f>
        <v>0</v>
      </c>
      <c r="K812" s="99">
        <f>IF(ISERROR(VLOOKUP('Salidas Pacientes'!$C812,'BD Pacientes'!$A:$I,8,FALSE)),"",VLOOKUP('Salidas Pacientes'!$C812,'BD Pacientes'!$A:$I,8,FALSE))</f>
        <v>0</v>
      </c>
      <c r="L812" s="17">
        <f>IF(ISERROR(VLOOKUP('Salidas Pacientes'!$C812,'BD Pacientes'!$A:$I,9,FALSE)),"",VLOOKUP('Salidas Pacientes'!$C812,'BD Pacientes'!$A:$I,9,FALSE))</f>
        <v>0</v>
      </c>
      <c r="M812" s="17" t="s">
        <v>77</v>
      </c>
      <c r="N812" s="16" t="str">
        <f>IF(ISERROR(VLOOKUP('Salidas Pacientes'!$M812,Inventario!$A$2:$M$21,2,FALSE)),"",VLOOKUP('Salidas Pacientes'!$M812,Inventario!$A$2:$M$21,2,FALSE))</f>
        <v>Hexaxim</v>
      </c>
      <c r="O812" s="16" t="str">
        <f>IF(ISERROR(VLOOKUP('Salidas Pacientes'!$M812,Inventario!$A$2:$M$21,3,FALSE)),"",VLOOKUP('Salidas Pacientes'!$M812,Inventario!$A$2:$M$21,3,FALSE))</f>
        <v>DPAT + VPI + HIB + HB</v>
      </c>
      <c r="P812" s="100" t="str">
        <f>IF(ISERROR(VLOOKUP('Salidas Pacientes'!$M812,Inventario!$A$2:$M$21,4,FALSE)),"",VLOOKUP('Salidas Pacientes'!$M812,Inventario!$A$2:$M$21,4,FALSE))</f>
        <v>IPS FARALLONES</v>
      </c>
      <c r="Q812" s="100" t="str">
        <f>IF(ISERROR(VLOOKUP('Salidas Pacientes'!$M812,Inventario!$A$2:$M$21,5,FALSE)),"",VLOOKUP('Salidas Pacientes'!$M812,Inventario!$A$2:$M$21,5,FALSE))</f>
        <v>Sanofi</v>
      </c>
      <c r="R812" s="17" t="str">
        <f>IF(ISERROR(VLOOKUP('Salidas Pacientes'!$M812,Inventario!$A$2:$M$21,6,FALSE)),"",VLOOKUP('Salidas Pacientes'!$M812,Inventario!$A$2:$M$21,6,FALSE))</f>
        <v>3800</v>
      </c>
      <c r="S812" s="101" t="s">
        <v>198</v>
      </c>
      <c r="T812" s="102">
        <f>IF(ISERROR(VLOOKUP('Salidas Pacientes'!$S812,Entradas!$H$1:$I$412,2,FALSE)),"",VLOOKUP('Salidas Pacientes'!$S812,Entradas!$H$1:$I$412,2,FALSE))</f>
        <v>45130</v>
      </c>
      <c r="U812" s="98"/>
      <c r="V812" s="98">
        <v>1</v>
      </c>
      <c r="W812" s="105"/>
    </row>
    <row r="813" spans="1:23" ht="15.75" hidden="1" customHeight="1" outlineLevel="1">
      <c r="A813" s="95">
        <v>44758</v>
      </c>
      <c r="B813" s="95" t="s">
        <v>276</v>
      </c>
      <c r="C813" s="98">
        <v>1232818678</v>
      </c>
      <c r="D813" s="17" t="str">
        <f>IF(ISERROR(VLOOKUP('Salidas Pacientes'!$C813,'BD Pacientes'!$A:I,2,FALSE)),"",VLOOKUP('Salidas Pacientes'!$C813,'BD Pacientes'!$A:I,2,FALSE))</f>
        <v>RC</v>
      </c>
      <c r="E813" s="16" t="str">
        <f>IF(ISERROR(VLOOKUP('Salidas Pacientes'!$C813,'BD Pacientes'!$A:I,3,FALSE)),"",VLOOKUP('Salidas Pacientes'!$C813,'BD Pacientes'!$A:I,3,FALSE))</f>
        <v>HIROSHI HAYASHI CARDOZO</v>
      </c>
      <c r="F813" s="17" t="str">
        <f>IF(ISERROR(VLOOKUP('Salidas Pacientes'!$C813,'BD Pacientes'!$A:I,4,FALSE)),"",VLOOKUP('Salidas Pacientes'!$C813,'BD Pacientes'!$A:I,4,FALSE))</f>
        <v>M</v>
      </c>
      <c r="G813" s="95">
        <f>IF(ISERROR(VLOOKUP('Salidas Pacientes'!$C813,'BD Pacientes'!$A:I,5,FALSE)),"",VLOOKUP('Salidas Pacientes'!$C813,'BD Pacientes'!$A:I,5,FALSE))</f>
        <v>44557</v>
      </c>
      <c r="H813" s="95" t="str">
        <f t="shared" ca="1" si="0"/>
        <v>1 año, 7 mes</v>
      </c>
      <c r="I813" s="97" t="str">
        <f>IF(ISERROR(VLOOKUP('Salidas Pacientes'!$C813,'BD Pacientes'!$A:$I,6,FALSE)),"",VLOOKUP('Salidas Pacientes'!$C813,'BD Pacientes'!$A:$I,6,FALSE))</f>
        <v>CRA 18E # 7-26</v>
      </c>
      <c r="J813" s="98">
        <f>IF(ISERROR(VLOOKUP('Salidas Pacientes'!$C813,'BD Pacientes'!$A:$I,7,FALSE)),"",VLOOKUP('Salidas Pacientes'!$C813,'BD Pacientes'!$A:$I,7,FALSE))</f>
        <v>0</v>
      </c>
      <c r="K813" s="99">
        <f>IF(ISERROR(VLOOKUP('Salidas Pacientes'!$C813,'BD Pacientes'!$A:$I,8,FALSE)),"",VLOOKUP('Salidas Pacientes'!$C813,'BD Pacientes'!$A:$I,8,FALSE))</f>
        <v>0</v>
      </c>
      <c r="L813" s="17">
        <f>IF(ISERROR(VLOOKUP('Salidas Pacientes'!$C813,'BD Pacientes'!$A:$I,9,FALSE)),"",VLOOKUP('Salidas Pacientes'!$C813,'BD Pacientes'!$A:$I,9,FALSE))</f>
        <v>0</v>
      </c>
      <c r="M813" s="17" t="s">
        <v>54</v>
      </c>
      <c r="N813" s="16" t="str">
        <f>IF(ISERROR(VLOOKUP('Salidas Pacientes'!$M813,Inventario!$A$2:$M$21,2,FALSE)),"",VLOOKUP('Salidas Pacientes'!$M813,Inventario!$A$2:$M$21,2,FALSE))</f>
        <v>Prevenar</v>
      </c>
      <c r="O813" s="16" t="str">
        <f>IF(ISERROR(VLOOKUP('Salidas Pacientes'!$M813,Inventario!$A$2:$M$21,3,FALSE)),"",VLOOKUP('Salidas Pacientes'!$M813,Inventario!$A$2:$M$21,3,FALSE))</f>
        <v>Neumococo 13V</v>
      </c>
      <c r="P813" s="100" t="str">
        <f>IF(ISERROR(VLOOKUP('Salidas Pacientes'!$M813,Inventario!$A$2:$M$21,4,FALSE)),"",VLOOKUP('Salidas Pacientes'!$M813,Inventario!$A$2:$M$21,4,FALSE))</f>
        <v>Cobo Medical</v>
      </c>
      <c r="Q813" s="100" t="str">
        <f>IF(ISERROR(VLOOKUP('Salidas Pacientes'!$M813,Inventario!$A$2:$M$21,5,FALSE)),"",VLOOKUP('Salidas Pacientes'!$M813,Inventario!$A$2:$M$21,5,FALSE))</f>
        <v>Pfizer</v>
      </c>
      <c r="R813" s="17" t="str">
        <f>IF(ISERROR(VLOOKUP('Salidas Pacientes'!$M813,Inventario!$A$2:$M$21,6,FALSE)),"",VLOOKUP('Salidas Pacientes'!$M813,Inventario!$A$2:$M$21,6,FALSE))</f>
        <v>2156</v>
      </c>
      <c r="S813" s="101" t="s">
        <v>192</v>
      </c>
      <c r="T813" s="102">
        <f>IF(ISERROR(VLOOKUP('Salidas Pacientes'!$S813,Entradas!$H$1:$I$412,2,FALSE)),"",VLOOKUP('Salidas Pacientes'!$S813,Entradas!$H$1:$I$412,2,FALSE))</f>
        <v>45199</v>
      </c>
      <c r="U813" s="98"/>
      <c r="V813" s="98">
        <v>1</v>
      </c>
      <c r="W813" s="105"/>
    </row>
    <row r="814" spans="1:23" ht="15.75" hidden="1" customHeight="1" outlineLevel="1">
      <c r="A814" s="95">
        <v>44758</v>
      </c>
      <c r="B814" s="95" t="s">
        <v>276</v>
      </c>
      <c r="C814" s="98">
        <v>1232818678</v>
      </c>
      <c r="D814" s="17" t="str">
        <f>IF(ISERROR(VLOOKUP('Salidas Pacientes'!$C814,'BD Pacientes'!$A:I,2,FALSE)),"",VLOOKUP('Salidas Pacientes'!$C814,'BD Pacientes'!$A:I,2,FALSE))</f>
        <v>RC</v>
      </c>
      <c r="E814" s="16" t="str">
        <f>IF(ISERROR(VLOOKUP('Salidas Pacientes'!$C814,'BD Pacientes'!$A:I,3,FALSE)),"",VLOOKUP('Salidas Pacientes'!$C814,'BD Pacientes'!$A:I,3,FALSE))</f>
        <v>HIROSHI HAYASHI CARDOZO</v>
      </c>
      <c r="F814" s="17" t="str">
        <f>IF(ISERROR(VLOOKUP('Salidas Pacientes'!$C814,'BD Pacientes'!$A:I,4,FALSE)),"",VLOOKUP('Salidas Pacientes'!$C814,'BD Pacientes'!$A:I,4,FALSE))</f>
        <v>M</v>
      </c>
      <c r="G814" s="95">
        <f>IF(ISERROR(VLOOKUP('Salidas Pacientes'!$C814,'BD Pacientes'!$A:I,5,FALSE)),"",VLOOKUP('Salidas Pacientes'!$C814,'BD Pacientes'!$A:I,5,FALSE))</f>
        <v>44557</v>
      </c>
      <c r="H814" s="95" t="str">
        <f t="shared" ca="1" si="0"/>
        <v>1 año, 7 mes</v>
      </c>
      <c r="I814" s="97" t="str">
        <f>IF(ISERROR(VLOOKUP('Salidas Pacientes'!$C814,'BD Pacientes'!$A:$I,6,FALSE)),"",VLOOKUP('Salidas Pacientes'!$C814,'BD Pacientes'!$A:$I,6,FALSE))</f>
        <v>CRA 18E # 7-26</v>
      </c>
      <c r="J814" s="98">
        <f>IF(ISERROR(VLOOKUP('Salidas Pacientes'!$C814,'BD Pacientes'!$A:$I,7,FALSE)),"",VLOOKUP('Salidas Pacientes'!$C814,'BD Pacientes'!$A:$I,7,FALSE))</f>
        <v>0</v>
      </c>
      <c r="K814" s="99">
        <f>IF(ISERROR(VLOOKUP('Salidas Pacientes'!$C814,'BD Pacientes'!$A:$I,8,FALSE)),"",VLOOKUP('Salidas Pacientes'!$C814,'BD Pacientes'!$A:$I,8,FALSE))</f>
        <v>0</v>
      </c>
      <c r="L814" s="17">
        <f>IF(ISERROR(VLOOKUP('Salidas Pacientes'!$C814,'BD Pacientes'!$A:$I,9,FALSE)),"",VLOOKUP('Salidas Pacientes'!$C814,'BD Pacientes'!$A:$I,9,FALSE))</f>
        <v>0</v>
      </c>
      <c r="M814" s="17" t="s">
        <v>96</v>
      </c>
      <c r="N814" s="16" t="str">
        <f>IF(ISERROR(VLOOKUP('Salidas Pacientes'!$M814,Inventario!$A$2:$M$21,2,FALSE)),"",VLOOKUP('Salidas Pacientes'!$M814,Inventario!$A$2:$M$21,2,FALSE))</f>
        <v>Rotateq</v>
      </c>
      <c r="O814" s="16" t="str">
        <f>IF(ISERROR(VLOOKUP('Salidas Pacientes'!$M814,Inventario!$A$2:$M$21,3,FALSE)),"",VLOOKUP('Salidas Pacientes'!$M814,Inventario!$A$2:$M$21,3,FALSE))</f>
        <v>Rotavirus Vivo Atenuado</v>
      </c>
      <c r="P814" s="100" t="str">
        <f>IF(ISERROR(VLOOKUP('Salidas Pacientes'!$M814,Inventario!$A$2:$M$21,4,FALSE)),"",VLOOKUP('Salidas Pacientes'!$M814,Inventario!$A$2:$M$21,4,FALSE))</f>
        <v>IPS FARALLONES</v>
      </c>
      <c r="Q814" s="100" t="str">
        <f>IF(ISERROR(VLOOKUP('Salidas Pacientes'!$M814,Inventario!$A$2:$M$21,5,FALSE)),"",VLOOKUP('Salidas Pacientes'!$M814,Inventario!$A$2:$M$21,5,FALSE))</f>
        <v>Merck</v>
      </c>
      <c r="R814" s="17" t="str">
        <f>IF(ISERROR(VLOOKUP('Salidas Pacientes'!$M814,Inventario!$A$2:$M$21,6,FALSE)),"",VLOOKUP('Salidas Pacientes'!$M814,Inventario!$A$2:$M$21,6,FALSE))</f>
        <v>1800</v>
      </c>
      <c r="S814" s="101" t="s">
        <v>194</v>
      </c>
      <c r="T814" s="102">
        <f>IF(ISERROR(VLOOKUP('Salidas Pacientes'!$S814,Entradas!$H$1:$I$412,2,FALSE)),"",VLOOKUP('Salidas Pacientes'!$S814,Entradas!$H$1:$I$412,2,FALSE))</f>
        <v>45060</v>
      </c>
      <c r="U814" s="98"/>
      <c r="V814" s="98">
        <v>1</v>
      </c>
      <c r="W814" s="105"/>
    </row>
    <row r="815" spans="1:23" ht="15.75" hidden="1" customHeight="1" outlineLevel="1">
      <c r="A815" s="95">
        <v>44758</v>
      </c>
      <c r="B815" s="95" t="s">
        <v>276</v>
      </c>
      <c r="C815" s="98">
        <v>1232818678</v>
      </c>
      <c r="D815" s="17" t="str">
        <f>IF(ISERROR(VLOOKUP('Salidas Pacientes'!$C815,'BD Pacientes'!$A:I,2,FALSE)),"",VLOOKUP('Salidas Pacientes'!$C815,'BD Pacientes'!$A:I,2,FALSE))</f>
        <v>RC</v>
      </c>
      <c r="E815" s="16" t="str">
        <f>IF(ISERROR(VLOOKUP('Salidas Pacientes'!$C815,'BD Pacientes'!$A:I,3,FALSE)),"",VLOOKUP('Salidas Pacientes'!$C815,'BD Pacientes'!$A:I,3,FALSE))</f>
        <v>HIROSHI HAYASHI CARDOZO</v>
      </c>
      <c r="F815" s="17" t="str">
        <f>IF(ISERROR(VLOOKUP('Salidas Pacientes'!$C815,'BD Pacientes'!$A:I,4,FALSE)),"",VLOOKUP('Salidas Pacientes'!$C815,'BD Pacientes'!$A:I,4,FALSE))</f>
        <v>M</v>
      </c>
      <c r="G815" s="95">
        <f>IF(ISERROR(VLOOKUP('Salidas Pacientes'!$C815,'BD Pacientes'!$A:I,5,FALSE)),"",VLOOKUP('Salidas Pacientes'!$C815,'BD Pacientes'!$A:I,5,FALSE))</f>
        <v>44557</v>
      </c>
      <c r="H815" s="95" t="str">
        <f t="shared" ca="1" si="0"/>
        <v>1 año, 7 mes</v>
      </c>
      <c r="I815" s="97" t="str">
        <f>IF(ISERROR(VLOOKUP('Salidas Pacientes'!$C815,'BD Pacientes'!$A:$I,6,FALSE)),"",VLOOKUP('Salidas Pacientes'!$C815,'BD Pacientes'!$A:$I,6,FALSE))</f>
        <v>CRA 18E # 7-26</v>
      </c>
      <c r="J815" s="98">
        <f>IF(ISERROR(VLOOKUP('Salidas Pacientes'!$C815,'BD Pacientes'!$A:$I,7,FALSE)),"",VLOOKUP('Salidas Pacientes'!$C815,'BD Pacientes'!$A:$I,7,FALSE))</f>
        <v>0</v>
      </c>
      <c r="K815" s="99">
        <f>IF(ISERROR(VLOOKUP('Salidas Pacientes'!$C815,'BD Pacientes'!$A:$I,8,FALSE)),"",VLOOKUP('Salidas Pacientes'!$C815,'BD Pacientes'!$A:$I,8,FALSE))</f>
        <v>0</v>
      </c>
      <c r="L815" s="17">
        <f>IF(ISERROR(VLOOKUP('Salidas Pacientes'!$C815,'BD Pacientes'!$A:$I,9,FALSE)),"",VLOOKUP('Salidas Pacientes'!$C815,'BD Pacientes'!$A:$I,9,FALSE))</f>
        <v>0</v>
      </c>
      <c r="M815" s="17" t="s">
        <v>89</v>
      </c>
      <c r="N815" s="16" t="str">
        <f>IF(ISERROR(VLOOKUP('Salidas Pacientes'!$M815,Inventario!$A$2:$M$21,2,FALSE)),"",VLOOKUP('Salidas Pacientes'!$M815,Inventario!$A$2:$M$21,2,FALSE))</f>
        <v>Fluquadri</v>
      </c>
      <c r="O815" s="16" t="str">
        <f>IF(ISERROR(VLOOKUP('Salidas Pacientes'!$M815,Inventario!$A$2:$M$21,3,FALSE)),"",VLOOKUP('Salidas Pacientes'!$M815,Inventario!$A$2:$M$21,3,FALSE))</f>
        <v>Influenza</v>
      </c>
      <c r="P815" s="100" t="str">
        <f>IF(ISERROR(VLOOKUP('Salidas Pacientes'!$M815,Inventario!$A$2:$M$21,4,FALSE)),"",VLOOKUP('Salidas Pacientes'!$M815,Inventario!$A$2:$M$21,4,FALSE))</f>
        <v>IPS FARALLONES</v>
      </c>
      <c r="Q815" s="100" t="str">
        <f>IF(ISERROR(VLOOKUP('Salidas Pacientes'!$M815,Inventario!$A$2:$M$21,5,FALSE)),"",VLOOKUP('Salidas Pacientes'!$M815,Inventario!$A$2:$M$21,5,FALSE))</f>
        <v>Sanofi</v>
      </c>
      <c r="R815" s="17" t="str">
        <f>IF(ISERROR(VLOOKUP('Salidas Pacientes'!$M815,Inventario!$A$2:$M$21,6,FALSE)),"",VLOOKUP('Salidas Pacientes'!$M815,Inventario!$A$2:$M$21,6,FALSE))</f>
        <v>164992</v>
      </c>
      <c r="S815" s="101" t="s">
        <v>295</v>
      </c>
      <c r="T815" s="102" t="str">
        <f>IF(ISERROR(VLOOKUP('Salidas Pacientes'!$S815,Entradas!$H$1:$I$412,2,FALSE)),"",VLOOKUP('Salidas Pacientes'!$S815,Entradas!$H$1:$I$412,2,FALSE))</f>
        <v/>
      </c>
      <c r="U815" s="98"/>
      <c r="V815" s="98">
        <v>1</v>
      </c>
      <c r="W815" s="105"/>
    </row>
    <row r="816" spans="1:23" ht="15.75" hidden="1" customHeight="1" outlineLevel="1">
      <c r="A816" s="95">
        <v>44758</v>
      </c>
      <c r="B816" s="95" t="s">
        <v>276</v>
      </c>
      <c r="C816" s="98">
        <v>1232816464</v>
      </c>
      <c r="D816" s="17" t="str">
        <f>IF(ISERROR(VLOOKUP('Salidas Pacientes'!$C816,'BD Pacientes'!$A:I,2,FALSE)),"",VLOOKUP('Salidas Pacientes'!$C816,'BD Pacientes'!$A:I,2,FALSE))</f>
        <v>RC</v>
      </c>
      <c r="E816" s="16" t="str">
        <f>IF(ISERROR(VLOOKUP('Salidas Pacientes'!$C816,'BD Pacientes'!$A:I,3,FALSE)),"",VLOOKUP('Salidas Pacientes'!$C816,'BD Pacientes'!$A:I,3,FALSE))</f>
        <v>EMILIANO LUCIO RODRIGUEZ</v>
      </c>
      <c r="F816" s="17" t="str">
        <f>IF(ISERROR(VLOOKUP('Salidas Pacientes'!$C816,'BD Pacientes'!$A:I,4,FALSE)),"",VLOOKUP('Salidas Pacientes'!$C816,'BD Pacientes'!$A:I,4,FALSE))</f>
        <v>M</v>
      </c>
      <c r="G816" s="95">
        <f>IF(ISERROR(VLOOKUP('Salidas Pacientes'!$C816,'BD Pacientes'!$A:I,5,FALSE)),"",VLOOKUP('Salidas Pacientes'!$C816,'BD Pacientes'!$A:I,5,FALSE))</f>
        <v>44362</v>
      </c>
      <c r="H816" s="95" t="str">
        <f t="shared" ca="1" si="0"/>
        <v>2 año, 2 mes</v>
      </c>
      <c r="I816" s="97" t="str">
        <f>IF(ISERROR(VLOOKUP('Salidas Pacientes'!$C816,'BD Pacientes'!$A:$I,6,FALSE)),"",VLOOKUP('Salidas Pacientes'!$C816,'BD Pacientes'!$A:$I,6,FALSE))</f>
        <v>AV 5BN # 64N-80</v>
      </c>
      <c r="J816" s="98">
        <f>IF(ISERROR(VLOOKUP('Salidas Pacientes'!$C816,'BD Pacientes'!$A:$I,7,FALSE)),"",VLOOKUP('Salidas Pacientes'!$C816,'BD Pacientes'!$A:$I,7,FALSE))</f>
        <v>1143835116</v>
      </c>
      <c r="K816" s="99" t="str">
        <f>IF(ISERROR(VLOOKUP('Salidas Pacientes'!$C816,'BD Pacientes'!$A:$I,8,FALSE)),"",VLOOKUP('Salidas Pacientes'!$C816,'BD Pacientes'!$A:$I,8,FALSE))</f>
        <v>DIANA RODRIGUEZ</v>
      </c>
      <c r="L816" s="17">
        <f>IF(ISERROR(VLOOKUP('Salidas Pacientes'!$C816,'BD Pacientes'!$A:$I,9,FALSE)),"",VLOOKUP('Salidas Pacientes'!$C816,'BD Pacientes'!$A:$I,9,FALSE))</f>
        <v>3046685324</v>
      </c>
      <c r="M816" s="17" t="s">
        <v>47</v>
      </c>
      <c r="N816" s="16" t="str">
        <f>IF(ISERROR(VLOOKUP('Salidas Pacientes'!$M816,Inventario!$A$2:$M$21,2,FALSE)),"",VLOOKUP('Salidas Pacientes'!$M816,Inventario!$A$2:$M$21,2,FALSE))</f>
        <v>Nimenrix</v>
      </c>
      <c r="O816" s="16" t="str">
        <f>IF(ISERROR(VLOOKUP('Salidas Pacientes'!$M816,Inventario!$A$2:$M$21,3,FALSE)),"",VLOOKUP('Salidas Pacientes'!$M816,Inventario!$A$2:$M$21,3,FALSE))</f>
        <v>Meningococo</v>
      </c>
      <c r="P816" s="100" t="str">
        <f>IF(ISERROR(VLOOKUP('Salidas Pacientes'!$M816,Inventario!$A$2:$M$21,4,FALSE)),"",VLOOKUP('Salidas Pacientes'!$M816,Inventario!$A$2:$M$21,4,FALSE))</f>
        <v>Cobo Medical</v>
      </c>
      <c r="Q816" s="100" t="str">
        <f>IF(ISERROR(VLOOKUP('Salidas Pacientes'!$M816,Inventario!$A$2:$M$21,5,FALSE)),"",VLOOKUP('Salidas Pacientes'!$M816,Inventario!$A$2:$M$21,5,FALSE))</f>
        <v>Pfizer</v>
      </c>
      <c r="R816" s="17" t="str">
        <f>IF(ISERROR(VLOOKUP('Salidas Pacientes'!$M816,Inventario!$A$2:$M$21,6,FALSE)),"",VLOOKUP('Salidas Pacientes'!$M816,Inventario!$A$2:$M$21,6,FALSE))</f>
        <v>3904</v>
      </c>
      <c r="S816" s="101" t="s">
        <v>173</v>
      </c>
      <c r="T816" s="102">
        <f>IF(ISERROR(VLOOKUP('Salidas Pacientes'!$S816,Entradas!$H$1:$I$412,2,FALSE)),"",VLOOKUP('Salidas Pacientes'!$S816,Entradas!$H$1:$I$412,2,FALSE))</f>
        <v>45077</v>
      </c>
      <c r="U816" s="98"/>
      <c r="V816" s="98">
        <v>1</v>
      </c>
      <c r="W816" s="105"/>
    </row>
    <row r="817" spans="1:23" ht="15.75" hidden="1" customHeight="1" outlineLevel="1">
      <c r="A817" s="95">
        <v>44758</v>
      </c>
      <c r="B817" s="95" t="s">
        <v>276</v>
      </c>
      <c r="C817" s="98">
        <v>38604645</v>
      </c>
      <c r="D817" s="17" t="str">
        <f>IF(ISERROR(VLOOKUP('Salidas Pacientes'!$C817,'BD Pacientes'!$A:I,2,FALSE)),"",VLOOKUP('Salidas Pacientes'!$C817,'BD Pacientes'!$A:I,2,FALSE))</f>
        <v>CC</v>
      </c>
      <c r="E817" s="16" t="str">
        <f>IF(ISERROR(VLOOKUP('Salidas Pacientes'!$C817,'BD Pacientes'!$A:I,3,FALSE)),"",VLOOKUP('Salidas Pacientes'!$C817,'BD Pacientes'!$A:I,3,FALSE))</f>
        <v>CAROLINA ESCOBAR ARIAS</v>
      </c>
      <c r="F817" s="17" t="str">
        <f>IF(ISERROR(VLOOKUP('Salidas Pacientes'!$C817,'BD Pacientes'!$A:I,4,FALSE)),"",VLOOKUP('Salidas Pacientes'!$C817,'BD Pacientes'!$A:I,4,FALSE))</f>
        <v>F</v>
      </c>
      <c r="G817" s="95">
        <f>IF(ISERROR(VLOOKUP('Salidas Pacientes'!$C817,'BD Pacientes'!$A:I,5,FALSE)),"",VLOOKUP('Salidas Pacientes'!$C817,'BD Pacientes'!$A:I,5,FALSE))</f>
        <v>0</v>
      </c>
      <c r="H817" s="95" t="str">
        <f t="shared" ca="1" si="0"/>
        <v>123 año, 7 mes</v>
      </c>
      <c r="I817" s="97" t="str">
        <f>IF(ISERROR(VLOOKUP('Salidas Pacientes'!$C817,'BD Pacientes'!$A:$I,6,FALSE)),"",VLOOKUP('Salidas Pacientes'!$C817,'BD Pacientes'!$A:$I,6,FALSE))</f>
        <v>CALLE 20 # 121-234</v>
      </c>
      <c r="J817" s="98">
        <f>IF(ISERROR(VLOOKUP('Salidas Pacientes'!$C817,'BD Pacientes'!$A:$I,7,FALSE)),"",VLOOKUP('Salidas Pacientes'!$C817,'BD Pacientes'!$A:$I,7,FALSE))</f>
        <v>0</v>
      </c>
      <c r="K817" s="99">
        <f>IF(ISERROR(VLOOKUP('Salidas Pacientes'!$C817,'BD Pacientes'!$A:$I,8,FALSE)),"",VLOOKUP('Salidas Pacientes'!$C817,'BD Pacientes'!$A:$I,8,FALSE))</f>
        <v>0</v>
      </c>
      <c r="L817" s="17">
        <f>IF(ISERROR(VLOOKUP('Salidas Pacientes'!$C817,'BD Pacientes'!$A:$I,9,FALSE)),"",VLOOKUP('Salidas Pacientes'!$C817,'BD Pacientes'!$A:$I,9,FALSE))</f>
        <v>0</v>
      </c>
      <c r="M817" s="17" t="s">
        <v>89</v>
      </c>
      <c r="N817" s="16" t="str">
        <f>IF(ISERROR(VLOOKUP('Salidas Pacientes'!$M817,Inventario!$A$2:$M$21,2,FALSE)),"",VLOOKUP('Salidas Pacientes'!$M817,Inventario!$A$2:$M$21,2,FALSE))</f>
        <v>Fluquadri</v>
      </c>
      <c r="O817" s="16" t="str">
        <f>IF(ISERROR(VLOOKUP('Salidas Pacientes'!$M817,Inventario!$A$2:$M$21,3,FALSE)),"",VLOOKUP('Salidas Pacientes'!$M817,Inventario!$A$2:$M$21,3,FALSE))</f>
        <v>Influenza</v>
      </c>
      <c r="P817" s="100" t="str">
        <f>IF(ISERROR(VLOOKUP('Salidas Pacientes'!$M817,Inventario!$A$2:$M$21,4,FALSE)),"",VLOOKUP('Salidas Pacientes'!$M817,Inventario!$A$2:$M$21,4,FALSE))</f>
        <v>IPS FARALLONES</v>
      </c>
      <c r="Q817" s="100" t="str">
        <f>IF(ISERROR(VLOOKUP('Salidas Pacientes'!$M817,Inventario!$A$2:$M$21,5,FALSE)),"",VLOOKUP('Salidas Pacientes'!$M817,Inventario!$A$2:$M$21,5,FALSE))</f>
        <v>Sanofi</v>
      </c>
      <c r="R817" s="17" t="str">
        <f>IF(ISERROR(VLOOKUP('Salidas Pacientes'!$M817,Inventario!$A$2:$M$21,6,FALSE)),"",VLOOKUP('Salidas Pacientes'!$M817,Inventario!$A$2:$M$21,6,FALSE))</f>
        <v>164992</v>
      </c>
      <c r="S817" s="101" t="s">
        <v>295</v>
      </c>
      <c r="T817" s="102" t="str">
        <f>IF(ISERROR(VLOOKUP('Salidas Pacientes'!$S817,Entradas!$H$1:$I$412,2,FALSE)),"",VLOOKUP('Salidas Pacientes'!$S817,Entradas!$H$1:$I$412,2,FALSE))</f>
        <v/>
      </c>
      <c r="U817" s="98"/>
      <c r="V817" s="98">
        <v>1</v>
      </c>
      <c r="W817" s="105"/>
    </row>
    <row r="818" spans="1:23" ht="15.75" hidden="1" customHeight="1" outlineLevel="1">
      <c r="A818" s="95">
        <v>44758</v>
      </c>
      <c r="B818" s="95" t="s">
        <v>276</v>
      </c>
      <c r="C818" s="98">
        <v>1013019283</v>
      </c>
      <c r="D818" s="17" t="str">
        <f>IF(ISERROR(VLOOKUP('Salidas Pacientes'!$C818,'BD Pacientes'!$A:I,2,FALSE)),"",VLOOKUP('Salidas Pacientes'!$C818,'BD Pacientes'!$A:I,2,FALSE))</f>
        <v>TI</v>
      </c>
      <c r="E818" s="16" t="str">
        <f>IF(ISERROR(VLOOKUP('Salidas Pacientes'!$C818,'BD Pacientes'!$A:I,3,FALSE)),"",VLOOKUP('Salidas Pacientes'!$C818,'BD Pacientes'!$A:I,3,FALSE))</f>
        <v>ANA SOFIA LOPEZ ESCOBAR</v>
      </c>
      <c r="F818" s="17" t="str">
        <f>IF(ISERROR(VLOOKUP('Salidas Pacientes'!$C818,'BD Pacientes'!$A:I,4,FALSE)),"",VLOOKUP('Salidas Pacientes'!$C818,'BD Pacientes'!$A:I,4,FALSE))</f>
        <v>F</v>
      </c>
      <c r="G818" s="95">
        <f>IF(ISERROR(VLOOKUP('Salidas Pacientes'!$C818,'BD Pacientes'!$A:I,5,FALSE)),"",VLOOKUP('Salidas Pacientes'!$C818,'BD Pacientes'!$A:I,5,FALSE))</f>
        <v>0</v>
      </c>
      <c r="H818" s="95" t="str">
        <f t="shared" ca="1" si="0"/>
        <v>123 año, 7 mes</v>
      </c>
      <c r="I818" s="97" t="str">
        <f>IF(ISERROR(VLOOKUP('Salidas Pacientes'!$C818,'BD Pacientes'!$A:$I,6,FALSE)),"",VLOOKUP('Salidas Pacientes'!$C818,'BD Pacientes'!$A:$I,6,FALSE))</f>
        <v>CALLE 20 #121-234</v>
      </c>
      <c r="J818" s="98">
        <f>IF(ISERROR(VLOOKUP('Salidas Pacientes'!$C818,'BD Pacientes'!$A:$I,7,FALSE)),"",VLOOKUP('Salidas Pacientes'!$C818,'BD Pacientes'!$A:$I,7,FALSE))</f>
        <v>0</v>
      </c>
      <c r="K818" s="99">
        <f>IF(ISERROR(VLOOKUP('Salidas Pacientes'!$C818,'BD Pacientes'!$A:$I,8,FALSE)),"",VLOOKUP('Salidas Pacientes'!$C818,'BD Pacientes'!$A:$I,8,FALSE))</f>
        <v>0</v>
      </c>
      <c r="L818" s="17">
        <f>IF(ISERROR(VLOOKUP('Salidas Pacientes'!$C818,'BD Pacientes'!$A:$I,9,FALSE)),"",VLOOKUP('Salidas Pacientes'!$C818,'BD Pacientes'!$A:$I,9,FALSE))</f>
        <v>0</v>
      </c>
      <c r="M818" s="17" t="s">
        <v>89</v>
      </c>
      <c r="N818" s="16" t="str">
        <f>IF(ISERROR(VLOOKUP('Salidas Pacientes'!$M818,Inventario!$A$2:$M$21,2,FALSE)),"",VLOOKUP('Salidas Pacientes'!$M818,Inventario!$A$2:$M$21,2,FALSE))</f>
        <v>Fluquadri</v>
      </c>
      <c r="O818" s="16" t="str">
        <f>IF(ISERROR(VLOOKUP('Salidas Pacientes'!$M818,Inventario!$A$2:$M$21,3,FALSE)),"",VLOOKUP('Salidas Pacientes'!$M818,Inventario!$A$2:$M$21,3,FALSE))</f>
        <v>Influenza</v>
      </c>
      <c r="P818" s="100" t="str">
        <f>IF(ISERROR(VLOOKUP('Salidas Pacientes'!$M818,Inventario!$A$2:$M$21,4,FALSE)),"",VLOOKUP('Salidas Pacientes'!$M818,Inventario!$A$2:$M$21,4,FALSE))</f>
        <v>IPS FARALLONES</v>
      </c>
      <c r="Q818" s="100" t="str">
        <f>IF(ISERROR(VLOOKUP('Salidas Pacientes'!$M818,Inventario!$A$2:$M$21,5,FALSE)),"",VLOOKUP('Salidas Pacientes'!$M818,Inventario!$A$2:$M$21,5,FALSE))</f>
        <v>Sanofi</v>
      </c>
      <c r="R818" s="17" t="str">
        <f>IF(ISERROR(VLOOKUP('Salidas Pacientes'!$M818,Inventario!$A$2:$M$21,6,FALSE)),"",VLOOKUP('Salidas Pacientes'!$M818,Inventario!$A$2:$M$21,6,FALSE))</f>
        <v>164992</v>
      </c>
      <c r="S818" s="101" t="s">
        <v>295</v>
      </c>
      <c r="T818" s="102" t="str">
        <f>IF(ISERROR(VLOOKUP('Salidas Pacientes'!$S818,Entradas!$H$1:$I$412,2,FALSE)),"",VLOOKUP('Salidas Pacientes'!$S818,Entradas!$H$1:$I$412,2,FALSE))</f>
        <v/>
      </c>
      <c r="U818" s="98"/>
      <c r="V818" s="98">
        <v>1</v>
      </c>
      <c r="W818" s="105"/>
    </row>
    <row r="819" spans="1:23" ht="15.75" hidden="1" customHeight="1" outlineLevel="1">
      <c r="A819" s="95">
        <v>44758</v>
      </c>
      <c r="B819" s="95" t="s">
        <v>276</v>
      </c>
      <c r="C819" s="98">
        <v>1232804749</v>
      </c>
      <c r="D819" s="17" t="str">
        <f>IF(ISERROR(VLOOKUP('Salidas Pacientes'!$C819,'BD Pacientes'!$A:I,2,FALSE)),"",VLOOKUP('Salidas Pacientes'!$C819,'BD Pacientes'!$A:I,2,FALSE))</f>
        <v>RC</v>
      </c>
      <c r="E819" s="16" t="str">
        <f>IF(ISERROR(VLOOKUP('Salidas Pacientes'!$C819,'BD Pacientes'!$A:I,3,FALSE)),"",VLOOKUP('Salidas Pacientes'!$C819,'BD Pacientes'!$A:I,3,FALSE))</f>
        <v>AMALIA CARDONA DONNEYS</v>
      </c>
      <c r="F819" s="17" t="str">
        <f>IF(ISERROR(VLOOKUP('Salidas Pacientes'!$C819,'BD Pacientes'!$A:I,4,FALSE)),"",VLOOKUP('Salidas Pacientes'!$C819,'BD Pacientes'!$A:I,4,FALSE))</f>
        <v>F</v>
      </c>
      <c r="G819" s="95">
        <f>IF(ISERROR(VLOOKUP('Salidas Pacientes'!$C819,'BD Pacientes'!$A:I,5,FALSE)),"",VLOOKUP('Salidas Pacientes'!$C819,'BD Pacientes'!$A:I,5,FALSE))</f>
        <v>0</v>
      </c>
      <c r="H819" s="95" t="str">
        <f t="shared" ca="1" si="0"/>
        <v>123 año, 7 mes</v>
      </c>
      <c r="I819" s="97" t="str">
        <f>IF(ISERROR(VLOOKUP('Salidas Pacientes'!$C819,'BD Pacientes'!$A:$I,6,FALSE)),"",VLOOKUP('Salidas Pacientes'!$C819,'BD Pacientes'!$A:$I,6,FALSE))</f>
        <v>CRA 3 # 69-59</v>
      </c>
      <c r="J819" s="98">
        <f>IF(ISERROR(VLOOKUP('Salidas Pacientes'!$C819,'BD Pacientes'!$A:$I,7,FALSE)),"",VLOOKUP('Salidas Pacientes'!$C819,'BD Pacientes'!$A:$I,7,FALSE))</f>
        <v>0</v>
      </c>
      <c r="K819" s="99">
        <f>IF(ISERROR(VLOOKUP('Salidas Pacientes'!$C819,'BD Pacientes'!$A:$I,8,FALSE)),"",VLOOKUP('Salidas Pacientes'!$C819,'BD Pacientes'!$A:$I,8,FALSE))</f>
        <v>0</v>
      </c>
      <c r="L819" s="17">
        <f>IF(ISERROR(VLOOKUP('Salidas Pacientes'!$C819,'BD Pacientes'!$A:$I,9,FALSE)),"",VLOOKUP('Salidas Pacientes'!$C819,'BD Pacientes'!$A:$I,9,FALSE))</f>
        <v>0</v>
      </c>
      <c r="M819" s="17" t="s">
        <v>89</v>
      </c>
      <c r="N819" s="16" t="str">
        <f>IF(ISERROR(VLOOKUP('Salidas Pacientes'!$M819,Inventario!$A$2:$M$21,2,FALSE)),"",VLOOKUP('Salidas Pacientes'!$M819,Inventario!$A$2:$M$21,2,FALSE))</f>
        <v>Fluquadri</v>
      </c>
      <c r="O819" s="16" t="str">
        <f>IF(ISERROR(VLOOKUP('Salidas Pacientes'!$M819,Inventario!$A$2:$M$21,3,FALSE)),"",VLOOKUP('Salidas Pacientes'!$M819,Inventario!$A$2:$M$21,3,FALSE))</f>
        <v>Influenza</v>
      </c>
      <c r="P819" s="100" t="str">
        <f>IF(ISERROR(VLOOKUP('Salidas Pacientes'!$M819,Inventario!$A$2:$M$21,4,FALSE)),"",VLOOKUP('Salidas Pacientes'!$M819,Inventario!$A$2:$M$21,4,FALSE))</f>
        <v>IPS FARALLONES</v>
      </c>
      <c r="Q819" s="100" t="str">
        <f>IF(ISERROR(VLOOKUP('Salidas Pacientes'!$M819,Inventario!$A$2:$M$21,5,FALSE)),"",VLOOKUP('Salidas Pacientes'!$M819,Inventario!$A$2:$M$21,5,FALSE))</f>
        <v>Sanofi</v>
      </c>
      <c r="R819" s="17" t="str">
        <f>IF(ISERROR(VLOOKUP('Salidas Pacientes'!$M819,Inventario!$A$2:$M$21,6,FALSE)),"",VLOOKUP('Salidas Pacientes'!$M819,Inventario!$A$2:$M$21,6,FALSE))</f>
        <v>164992</v>
      </c>
      <c r="S819" s="101" t="s">
        <v>295</v>
      </c>
      <c r="T819" s="102" t="str">
        <f>IF(ISERROR(VLOOKUP('Salidas Pacientes'!$S819,Entradas!$H$1:$I$412,2,FALSE)),"",VLOOKUP('Salidas Pacientes'!$S819,Entradas!$H$1:$I$412,2,FALSE))</f>
        <v/>
      </c>
      <c r="U819" s="98"/>
      <c r="V819" s="98">
        <v>1</v>
      </c>
      <c r="W819" s="105"/>
    </row>
    <row r="820" spans="1:23" ht="15.75" hidden="1" customHeight="1" outlineLevel="1">
      <c r="A820" s="95">
        <v>44760</v>
      </c>
      <c r="B820" s="95" t="s">
        <v>276</v>
      </c>
      <c r="C820" s="98">
        <v>1232812838</v>
      </c>
      <c r="D820" s="17" t="str">
        <f>IF(ISERROR(VLOOKUP('Salidas Pacientes'!$C820,'BD Pacientes'!$A:I,2,FALSE)),"",VLOOKUP('Salidas Pacientes'!$C820,'BD Pacientes'!$A:I,2,FALSE))</f>
        <v>RC</v>
      </c>
      <c r="E820" s="16" t="str">
        <f>IF(ISERROR(VLOOKUP('Salidas Pacientes'!$C820,'BD Pacientes'!$A:I,3,FALSE)),"",VLOOKUP('Salidas Pacientes'!$C820,'BD Pacientes'!$A:I,3,FALSE))</f>
        <v>MATTIAS GUZMAN MEDINA</v>
      </c>
      <c r="F820" s="17" t="str">
        <f>IF(ISERROR(VLOOKUP('Salidas Pacientes'!$C820,'BD Pacientes'!$A:I,4,FALSE)),"",VLOOKUP('Salidas Pacientes'!$C820,'BD Pacientes'!$A:I,4,FALSE))</f>
        <v>M</v>
      </c>
      <c r="G820" s="95">
        <f>IF(ISERROR(VLOOKUP('Salidas Pacientes'!$C820,'BD Pacientes'!$A:I,5,FALSE)),"",VLOOKUP('Salidas Pacientes'!$C820,'BD Pacientes'!$A:I,5,FALSE))</f>
        <v>0</v>
      </c>
      <c r="H820" s="95" t="str">
        <f t="shared" ca="1" si="0"/>
        <v>123 año, 7 mes</v>
      </c>
      <c r="I820" s="97" t="str">
        <f>IF(ISERROR(VLOOKUP('Salidas Pacientes'!$C820,'BD Pacientes'!$A:$I,6,FALSE)),"",VLOOKUP('Salidas Pacientes'!$C820,'BD Pacientes'!$A:$I,6,FALSE))</f>
        <v>CRA 31 # 27-53</v>
      </c>
      <c r="J820" s="98">
        <f>IF(ISERROR(VLOOKUP('Salidas Pacientes'!$C820,'BD Pacientes'!$A:$I,7,FALSE)),"",VLOOKUP('Salidas Pacientes'!$C820,'BD Pacientes'!$A:$I,7,FALSE))</f>
        <v>0</v>
      </c>
      <c r="K820" s="99">
        <f>IF(ISERROR(VLOOKUP('Salidas Pacientes'!$C820,'BD Pacientes'!$A:$I,8,FALSE)),"",VLOOKUP('Salidas Pacientes'!$C820,'BD Pacientes'!$A:$I,8,FALSE))</f>
        <v>0</v>
      </c>
      <c r="L820" s="17">
        <f>IF(ISERROR(VLOOKUP('Salidas Pacientes'!$C820,'BD Pacientes'!$A:$I,9,FALSE)),"",VLOOKUP('Salidas Pacientes'!$C820,'BD Pacientes'!$A:$I,9,FALSE))</f>
        <v>0</v>
      </c>
      <c r="M820" s="17" t="s">
        <v>54</v>
      </c>
      <c r="N820" s="16" t="str">
        <f>IF(ISERROR(VLOOKUP('Salidas Pacientes'!$M820,Inventario!$A$2:$M$21,2,FALSE)),"",VLOOKUP('Salidas Pacientes'!$M820,Inventario!$A$2:$M$21,2,FALSE))</f>
        <v>Prevenar</v>
      </c>
      <c r="O820" s="16" t="str">
        <f>IF(ISERROR(VLOOKUP('Salidas Pacientes'!$M820,Inventario!$A$2:$M$21,3,FALSE)),"",VLOOKUP('Salidas Pacientes'!$M820,Inventario!$A$2:$M$21,3,FALSE))</f>
        <v>Neumococo 13V</v>
      </c>
      <c r="P820" s="100" t="str">
        <f>IF(ISERROR(VLOOKUP('Salidas Pacientes'!$M820,Inventario!$A$2:$M$21,4,FALSE)),"",VLOOKUP('Salidas Pacientes'!$M820,Inventario!$A$2:$M$21,4,FALSE))</f>
        <v>Cobo Medical</v>
      </c>
      <c r="Q820" s="100" t="str">
        <f>IF(ISERROR(VLOOKUP('Salidas Pacientes'!$M820,Inventario!$A$2:$M$21,5,FALSE)),"",VLOOKUP('Salidas Pacientes'!$M820,Inventario!$A$2:$M$21,5,FALSE))</f>
        <v>Pfizer</v>
      </c>
      <c r="R820" s="17" t="str">
        <f>IF(ISERROR(VLOOKUP('Salidas Pacientes'!$M820,Inventario!$A$2:$M$21,6,FALSE)),"",VLOOKUP('Salidas Pacientes'!$M820,Inventario!$A$2:$M$21,6,FALSE))</f>
        <v>2156</v>
      </c>
      <c r="S820" s="101" t="s">
        <v>192</v>
      </c>
      <c r="T820" s="102">
        <f>IF(ISERROR(VLOOKUP('Salidas Pacientes'!$S820,Entradas!$H$1:$I$412,2,FALSE)),"",VLOOKUP('Salidas Pacientes'!$S820,Entradas!$H$1:$I$412,2,FALSE))</f>
        <v>45199</v>
      </c>
      <c r="U820" s="98"/>
      <c r="V820" s="98">
        <v>1</v>
      </c>
      <c r="W820" s="105"/>
    </row>
    <row r="821" spans="1:23" ht="15.75" hidden="1" customHeight="1" outlineLevel="1">
      <c r="A821" s="95">
        <v>44760</v>
      </c>
      <c r="B821" s="95" t="s">
        <v>276</v>
      </c>
      <c r="C821" s="98">
        <v>1108572384</v>
      </c>
      <c r="D821" s="17" t="str">
        <f>IF(ISERROR(VLOOKUP('Salidas Pacientes'!$C821,'BD Pacientes'!$A:I,2,FALSE)),"",VLOOKUP('Salidas Pacientes'!$C821,'BD Pacientes'!$A:I,2,FALSE))</f>
        <v>RC</v>
      </c>
      <c r="E821" s="16" t="str">
        <f>IF(ISERROR(VLOOKUP('Salidas Pacientes'!$C821,'BD Pacientes'!$A:I,3,FALSE)),"",VLOOKUP('Salidas Pacientes'!$C821,'BD Pacientes'!$A:I,3,FALSE))</f>
        <v>EMMANUEL OREJUELA CORREA</v>
      </c>
      <c r="F821" s="17" t="str">
        <f>IF(ISERROR(VLOOKUP('Salidas Pacientes'!$C821,'BD Pacientes'!$A:I,4,FALSE)),"",VLOOKUP('Salidas Pacientes'!$C821,'BD Pacientes'!$A:I,4,FALSE))</f>
        <v>M</v>
      </c>
      <c r="G821" s="95">
        <f>IF(ISERROR(VLOOKUP('Salidas Pacientes'!$C821,'BD Pacientes'!$A:I,5,FALSE)),"",VLOOKUP('Salidas Pacientes'!$C821,'BD Pacientes'!$A:I,5,FALSE))</f>
        <v>44357</v>
      </c>
      <c r="H821" s="95" t="str">
        <f t="shared" ca="1" si="0"/>
        <v>2 año, 2 mes</v>
      </c>
      <c r="I821" s="97" t="str">
        <f>IF(ISERROR(VLOOKUP('Salidas Pacientes'!$C821,'BD Pacientes'!$A:$I,6,FALSE)),"",VLOOKUP('Salidas Pacientes'!$C821,'BD Pacientes'!$A:$I,6,FALSE))</f>
        <v>CRA 83E # 54-79</v>
      </c>
      <c r="J821" s="98">
        <f>IF(ISERROR(VLOOKUP('Salidas Pacientes'!$C821,'BD Pacientes'!$A:$I,7,FALSE)),"",VLOOKUP('Salidas Pacientes'!$C821,'BD Pacientes'!$A:$I,7,FALSE))</f>
        <v>1151941659</v>
      </c>
      <c r="K821" s="99" t="str">
        <f>IF(ISERROR(VLOOKUP('Salidas Pacientes'!$C821,'BD Pacientes'!$A:$I,8,FALSE)),"",VLOOKUP('Salidas Pacientes'!$C821,'BD Pacientes'!$A:$I,8,FALSE))</f>
        <v>CAROLINA CORREA</v>
      </c>
      <c r="L821" s="17">
        <f>IF(ISERROR(VLOOKUP('Salidas Pacientes'!$C821,'BD Pacientes'!$A:$I,9,FALSE)),"",VLOOKUP('Salidas Pacientes'!$C821,'BD Pacientes'!$A:$I,9,FALSE))</f>
        <v>3162382076</v>
      </c>
      <c r="M821" s="17" t="s">
        <v>47</v>
      </c>
      <c r="N821" s="16" t="str">
        <f>IF(ISERROR(VLOOKUP('Salidas Pacientes'!$M821,Inventario!$A$2:$M$21,2,FALSE)),"",VLOOKUP('Salidas Pacientes'!$M821,Inventario!$A$2:$M$21,2,FALSE))</f>
        <v>Nimenrix</v>
      </c>
      <c r="O821" s="16" t="str">
        <f>IF(ISERROR(VLOOKUP('Salidas Pacientes'!$M821,Inventario!$A$2:$M$21,3,FALSE)),"",VLOOKUP('Salidas Pacientes'!$M821,Inventario!$A$2:$M$21,3,FALSE))</f>
        <v>Meningococo</v>
      </c>
      <c r="P821" s="100" t="str">
        <f>IF(ISERROR(VLOOKUP('Salidas Pacientes'!$M821,Inventario!$A$2:$M$21,4,FALSE)),"",VLOOKUP('Salidas Pacientes'!$M821,Inventario!$A$2:$M$21,4,FALSE))</f>
        <v>Cobo Medical</v>
      </c>
      <c r="Q821" s="100" t="str">
        <f>IF(ISERROR(VLOOKUP('Salidas Pacientes'!$M821,Inventario!$A$2:$M$21,5,FALSE)),"",VLOOKUP('Salidas Pacientes'!$M821,Inventario!$A$2:$M$21,5,FALSE))</f>
        <v>Pfizer</v>
      </c>
      <c r="R821" s="17" t="str">
        <f>IF(ISERROR(VLOOKUP('Salidas Pacientes'!$M821,Inventario!$A$2:$M$21,6,FALSE)),"",VLOOKUP('Salidas Pacientes'!$M821,Inventario!$A$2:$M$21,6,FALSE))</f>
        <v>3904</v>
      </c>
      <c r="S821" s="101" t="s">
        <v>173</v>
      </c>
      <c r="T821" s="102">
        <f>IF(ISERROR(VLOOKUP('Salidas Pacientes'!$S821,Entradas!$H$1:$I$412,2,FALSE)),"",VLOOKUP('Salidas Pacientes'!$S821,Entradas!$H$1:$I$412,2,FALSE))</f>
        <v>45077</v>
      </c>
      <c r="U821" s="98"/>
      <c r="V821" s="98">
        <v>1</v>
      </c>
      <c r="W821" s="105"/>
    </row>
    <row r="822" spans="1:23" ht="15.75" hidden="1" customHeight="1" outlineLevel="1">
      <c r="A822" s="95">
        <v>44760</v>
      </c>
      <c r="B822" s="95" t="s">
        <v>276</v>
      </c>
      <c r="C822" s="98">
        <v>1232816176</v>
      </c>
      <c r="D822" s="17" t="str">
        <f>IF(ISERROR(VLOOKUP('Salidas Pacientes'!$C822,'BD Pacientes'!$A:I,2,FALSE)),"",VLOOKUP('Salidas Pacientes'!$C822,'BD Pacientes'!$A:I,2,FALSE))</f>
        <v>RC</v>
      </c>
      <c r="E822" s="16" t="str">
        <f>IF(ISERROR(VLOOKUP('Salidas Pacientes'!$C822,'BD Pacientes'!$A:I,3,FALSE)),"",VLOOKUP('Salidas Pacientes'!$C822,'BD Pacientes'!$A:I,3,FALSE))</f>
        <v>ANTONELLA SALAZAR ROMAN</v>
      </c>
      <c r="F822" s="17" t="str">
        <f>IF(ISERROR(VLOOKUP('Salidas Pacientes'!$C822,'BD Pacientes'!$A:I,4,FALSE)),"",VLOOKUP('Salidas Pacientes'!$C822,'BD Pacientes'!$A:I,4,FALSE))</f>
        <v>F</v>
      </c>
      <c r="G822" s="95">
        <f>IF(ISERROR(VLOOKUP('Salidas Pacientes'!$C822,'BD Pacientes'!$A:I,5,FALSE)),"",VLOOKUP('Salidas Pacientes'!$C822,'BD Pacientes'!$A:I,5,FALSE))</f>
        <v>44336</v>
      </c>
      <c r="H822" s="95" t="str">
        <f t="shared" ca="1" si="0"/>
        <v>2 año, 3 mes</v>
      </c>
      <c r="I822" s="97" t="str">
        <f>IF(ISERROR(VLOOKUP('Salidas Pacientes'!$C822,'BD Pacientes'!$A:$I,6,FALSE)),"",VLOOKUP('Salidas Pacientes'!$C822,'BD Pacientes'!$A:$I,6,FALSE))</f>
        <v>CRA 2B1 # 46B-39</v>
      </c>
      <c r="J822" s="98">
        <f>IF(ISERROR(VLOOKUP('Salidas Pacientes'!$C822,'BD Pacientes'!$A:$I,7,FALSE)),"",VLOOKUP('Salidas Pacientes'!$C822,'BD Pacientes'!$A:$I,7,FALSE))</f>
        <v>1143957497</v>
      </c>
      <c r="K822" s="99" t="str">
        <f>IF(ISERROR(VLOOKUP('Salidas Pacientes'!$C822,'BD Pacientes'!$A:$I,8,FALSE)),"",VLOOKUP('Salidas Pacientes'!$C822,'BD Pacientes'!$A:$I,8,FALSE))</f>
        <v xml:space="preserve">MARILADY ROMAN </v>
      </c>
      <c r="L822" s="17">
        <f>IF(ISERROR(VLOOKUP('Salidas Pacientes'!$C822,'BD Pacientes'!$A:$I,9,FALSE)),"",VLOOKUP('Salidas Pacientes'!$C822,'BD Pacientes'!$A:$I,9,FALSE))</f>
        <v>3156507007</v>
      </c>
      <c r="M822" s="17" t="s">
        <v>47</v>
      </c>
      <c r="N822" s="16" t="str">
        <f>IF(ISERROR(VLOOKUP('Salidas Pacientes'!$M822,Inventario!$A$2:$M$21,2,FALSE)),"",VLOOKUP('Salidas Pacientes'!$M822,Inventario!$A$2:$M$21,2,FALSE))</f>
        <v>Nimenrix</v>
      </c>
      <c r="O822" s="16" t="str">
        <f>IF(ISERROR(VLOOKUP('Salidas Pacientes'!$M822,Inventario!$A$2:$M$21,3,FALSE)),"",VLOOKUP('Salidas Pacientes'!$M822,Inventario!$A$2:$M$21,3,FALSE))</f>
        <v>Meningococo</v>
      </c>
      <c r="P822" s="100" t="str">
        <f>IF(ISERROR(VLOOKUP('Salidas Pacientes'!$M822,Inventario!$A$2:$M$21,4,FALSE)),"",VLOOKUP('Salidas Pacientes'!$M822,Inventario!$A$2:$M$21,4,FALSE))</f>
        <v>Cobo Medical</v>
      </c>
      <c r="Q822" s="100" t="str">
        <f>IF(ISERROR(VLOOKUP('Salidas Pacientes'!$M822,Inventario!$A$2:$M$21,5,FALSE)),"",VLOOKUP('Salidas Pacientes'!$M822,Inventario!$A$2:$M$21,5,FALSE))</f>
        <v>Pfizer</v>
      </c>
      <c r="R822" s="17" t="str">
        <f>IF(ISERROR(VLOOKUP('Salidas Pacientes'!$M822,Inventario!$A$2:$M$21,6,FALSE)),"",VLOOKUP('Salidas Pacientes'!$M822,Inventario!$A$2:$M$21,6,FALSE))</f>
        <v>3904</v>
      </c>
      <c r="S822" s="101" t="s">
        <v>173</v>
      </c>
      <c r="T822" s="102">
        <f>IF(ISERROR(VLOOKUP('Salidas Pacientes'!$S822,Entradas!$H$1:$I$412,2,FALSE)),"",VLOOKUP('Salidas Pacientes'!$S822,Entradas!$H$1:$I$412,2,FALSE))</f>
        <v>45077</v>
      </c>
      <c r="U822" s="98"/>
      <c r="V822" s="98">
        <v>1</v>
      </c>
      <c r="W822" s="105"/>
    </row>
    <row r="823" spans="1:23" ht="15.75" hidden="1" customHeight="1" outlineLevel="1">
      <c r="A823" s="95">
        <v>44761</v>
      </c>
      <c r="B823" s="95" t="s">
        <v>276</v>
      </c>
      <c r="C823" s="98">
        <v>1109574387</v>
      </c>
      <c r="D823" s="17" t="str">
        <f>IF(ISERROR(VLOOKUP('Salidas Pacientes'!$C823,'BD Pacientes'!$A:I,2,FALSE)),"",VLOOKUP('Salidas Pacientes'!$C823,'BD Pacientes'!$A:I,2,FALSE))</f>
        <v>RC</v>
      </c>
      <c r="E823" s="16" t="str">
        <f>IF(ISERROR(VLOOKUP('Salidas Pacientes'!$C823,'BD Pacientes'!$A:I,3,FALSE)),"",VLOOKUP('Salidas Pacientes'!$C823,'BD Pacientes'!$A:I,3,FALSE))</f>
        <v>SALOME IDARRAGA GARCIA</v>
      </c>
      <c r="F823" s="17" t="str">
        <f>IF(ISERROR(VLOOKUP('Salidas Pacientes'!$C823,'BD Pacientes'!$A:I,4,FALSE)),"",VLOOKUP('Salidas Pacientes'!$C823,'BD Pacientes'!$A:I,4,FALSE))</f>
        <v>F</v>
      </c>
      <c r="G823" s="95">
        <f>IF(ISERROR(VLOOKUP('Salidas Pacientes'!$C823,'BD Pacientes'!$A:I,5,FALSE)),"",VLOOKUP('Salidas Pacientes'!$C823,'BD Pacientes'!$A:I,5,FALSE))</f>
        <v>44669</v>
      </c>
      <c r="H823" s="95" t="str">
        <f t="shared" ca="1" si="0"/>
        <v>1 año, 4 mes</v>
      </c>
      <c r="I823" s="97" t="str">
        <f>IF(ISERROR(VLOOKUP('Salidas Pacientes'!$C823,'BD Pacientes'!$A:$I,6,FALSE)),"",VLOOKUP('Salidas Pacientes'!$C823,'BD Pacientes'!$A:$I,6,FALSE))</f>
        <v>CALLE 33E # 24D-41</v>
      </c>
      <c r="J823" s="98">
        <f>IF(ISERROR(VLOOKUP('Salidas Pacientes'!$C823,'BD Pacientes'!$A:$I,7,FALSE)),"",VLOOKUP('Salidas Pacientes'!$C823,'BD Pacientes'!$A:$I,7,FALSE))</f>
        <v>1144192424</v>
      </c>
      <c r="K823" s="99" t="str">
        <f>IF(ISERROR(VLOOKUP('Salidas Pacientes'!$C823,'BD Pacientes'!$A:$I,8,FALSE)),"",VLOOKUP('Salidas Pacientes'!$C823,'BD Pacientes'!$A:$I,8,FALSE))</f>
        <v>JESICA VANESA GARCIA</v>
      </c>
      <c r="L823" s="17">
        <f>IF(ISERROR(VLOOKUP('Salidas Pacientes'!$C823,'BD Pacientes'!$A:$I,9,FALSE)),"",VLOOKUP('Salidas Pacientes'!$C823,'BD Pacientes'!$A:$I,9,FALSE))</f>
        <v>3156492292</v>
      </c>
      <c r="M823" s="17" t="s">
        <v>47</v>
      </c>
      <c r="N823" s="16" t="str">
        <f>IF(ISERROR(VLOOKUP('Salidas Pacientes'!$M823,Inventario!$A$2:$M$21,2,FALSE)),"",VLOOKUP('Salidas Pacientes'!$M823,Inventario!$A$2:$M$21,2,FALSE))</f>
        <v>Nimenrix</v>
      </c>
      <c r="O823" s="16" t="str">
        <f>IF(ISERROR(VLOOKUP('Salidas Pacientes'!$M823,Inventario!$A$2:$M$21,3,FALSE)),"",VLOOKUP('Salidas Pacientes'!$M823,Inventario!$A$2:$M$21,3,FALSE))</f>
        <v>Meningococo</v>
      </c>
      <c r="P823" s="100" t="str">
        <f>IF(ISERROR(VLOOKUP('Salidas Pacientes'!$M823,Inventario!$A$2:$M$21,4,FALSE)),"",VLOOKUP('Salidas Pacientes'!$M823,Inventario!$A$2:$M$21,4,FALSE))</f>
        <v>Cobo Medical</v>
      </c>
      <c r="Q823" s="100" t="str">
        <f>IF(ISERROR(VLOOKUP('Salidas Pacientes'!$M823,Inventario!$A$2:$M$21,5,FALSE)),"",VLOOKUP('Salidas Pacientes'!$M823,Inventario!$A$2:$M$21,5,FALSE))</f>
        <v>Pfizer</v>
      </c>
      <c r="R823" s="17" t="str">
        <f>IF(ISERROR(VLOOKUP('Salidas Pacientes'!$M823,Inventario!$A$2:$M$21,6,FALSE)),"",VLOOKUP('Salidas Pacientes'!$M823,Inventario!$A$2:$M$21,6,FALSE))</f>
        <v>3904</v>
      </c>
      <c r="S823" s="101" t="s">
        <v>173</v>
      </c>
      <c r="T823" s="102">
        <f>IF(ISERROR(VLOOKUP('Salidas Pacientes'!$S823,Entradas!$H$1:$I$412,2,FALSE)),"",VLOOKUP('Salidas Pacientes'!$S823,Entradas!$H$1:$I$412,2,FALSE))</f>
        <v>45077</v>
      </c>
      <c r="U823" s="98"/>
      <c r="V823" s="98">
        <v>1</v>
      </c>
      <c r="W823" s="105"/>
    </row>
    <row r="824" spans="1:23" ht="15.75" hidden="1" customHeight="1" outlineLevel="1">
      <c r="A824" s="95">
        <v>44763</v>
      </c>
      <c r="B824" s="95" t="s">
        <v>276</v>
      </c>
      <c r="C824" s="98">
        <v>1232814937</v>
      </c>
      <c r="D824" s="17" t="str">
        <f>IF(ISERROR(VLOOKUP('Salidas Pacientes'!$C824,'BD Pacientes'!$A:I,2,FALSE)),"",VLOOKUP('Salidas Pacientes'!$C824,'BD Pacientes'!$A:I,2,FALSE))</f>
        <v>RC</v>
      </c>
      <c r="E824" s="16" t="str">
        <f>IF(ISERROR(VLOOKUP('Salidas Pacientes'!$C824,'BD Pacientes'!$A:I,3,FALSE)),"",VLOOKUP('Salidas Pacientes'!$C824,'BD Pacientes'!$A:I,3,FALSE))</f>
        <v>SAMANTHA ARIAS AGUDELO</v>
      </c>
      <c r="F824" s="17" t="str">
        <f>IF(ISERROR(VLOOKUP('Salidas Pacientes'!$C824,'BD Pacientes'!$A:I,4,FALSE)),"",VLOOKUP('Salidas Pacientes'!$C824,'BD Pacientes'!$A:I,4,FALSE))</f>
        <v>F</v>
      </c>
      <c r="G824" s="95">
        <f>IF(ISERROR(VLOOKUP('Salidas Pacientes'!$C824,'BD Pacientes'!$A:I,5,FALSE)),"",VLOOKUP('Salidas Pacientes'!$C824,'BD Pacientes'!$A:I,5,FALSE))</f>
        <v>0</v>
      </c>
      <c r="H824" s="95" t="str">
        <f t="shared" ca="1" si="0"/>
        <v>123 año, 7 mes</v>
      </c>
      <c r="I824" s="97" t="str">
        <f>IF(ISERROR(VLOOKUP('Salidas Pacientes'!$C824,'BD Pacientes'!$A:$I,6,FALSE)),"",VLOOKUP('Salidas Pacientes'!$C824,'BD Pacientes'!$A:$I,6,FALSE))</f>
        <v>CALLE 18 # 69-100 APTO 303E</v>
      </c>
      <c r="J824" s="98">
        <f>IF(ISERROR(VLOOKUP('Salidas Pacientes'!$C824,'BD Pacientes'!$A:$I,7,FALSE)),"",VLOOKUP('Salidas Pacientes'!$C824,'BD Pacientes'!$A:$I,7,FALSE))</f>
        <v>0</v>
      </c>
      <c r="K824" s="99">
        <f>IF(ISERROR(VLOOKUP('Salidas Pacientes'!$C824,'BD Pacientes'!$A:$I,8,FALSE)),"",VLOOKUP('Salidas Pacientes'!$C824,'BD Pacientes'!$A:$I,8,FALSE))</f>
        <v>0</v>
      </c>
      <c r="L824" s="17">
        <f>IF(ISERROR(VLOOKUP('Salidas Pacientes'!$C824,'BD Pacientes'!$A:$I,9,FALSE)),"",VLOOKUP('Salidas Pacientes'!$C824,'BD Pacientes'!$A:$I,9,FALSE))</f>
        <v>0</v>
      </c>
      <c r="M824" s="17" t="s">
        <v>73</v>
      </c>
      <c r="N824" s="16" t="str">
        <f>IF(ISERROR(VLOOKUP('Salidas Pacientes'!$M824,Inventario!$A$2:$M$21,2,FALSE)),"",VLOOKUP('Salidas Pacientes'!$M824,Inventario!$A$2:$M$21,2,FALSE))</f>
        <v>Pentaxim</v>
      </c>
      <c r="O824" s="16" t="str">
        <f>IF(ISERROR(VLOOKUP('Salidas Pacientes'!$M824,Inventario!$A$2:$M$21,3,FALSE)),"",VLOOKUP('Salidas Pacientes'!$M824,Inventario!$A$2:$M$21,3,FALSE))</f>
        <v>Difteria-Tosferina, tetano, polio, haemophilus</v>
      </c>
      <c r="P824" s="100" t="str">
        <f>IF(ISERROR(VLOOKUP('Salidas Pacientes'!$M824,Inventario!$A$2:$M$21,4,FALSE)),"",VLOOKUP('Salidas Pacientes'!$M824,Inventario!$A$2:$M$21,4,FALSE))</f>
        <v>IPS FARALLONES</v>
      </c>
      <c r="Q824" s="100" t="str">
        <f>IF(ISERROR(VLOOKUP('Salidas Pacientes'!$M824,Inventario!$A$2:$M$21,5,FALSE)),"",VLOOKUP('Salidas Pacientes'!$M824,Inventario!$A$2:$M$21,5,FALSE))</f>
        <v>Sanofi</v>
      </c>
      <c r="R824" s="17" t="str">
        <f>IF(ISERROR(VLOOKUP('Salidas Pacientes'!$M824,Inventario!$A$2:$M$21,6,FALSE)),"",VLOOKUP('Salidas Pacientes'!$M824,Inventario!$A$2:$M$21,6,FALSE))</f>
        <v>2800</v>
      </c>
      <c r="S824" s="101" t="s">
        <v>197</v>
      </c>
      <c r="T824" s="102">
        <f>IF(ISERROR(VLOOKUP('Salidas Pacientes'!$S824,Entradas!$H$1:$I$412,2,FALSE)),"",VLOOKUP('Salidas Pacientes'!$S824,Entradas!$H$1:$I$412,2,FALSE))</f>
        <v>44957</v>
      </c>
      <c r="U824" s="98"/>
      <c r="V824" s="98">
        <v>1</v>
      </c>
      <c r="W824" s="105"/>
    </row>
    <row r="825" spans="1:23" ht="15.75" hidden="1" customHeight="1" outlineLevel="1">
      <c r="A825" s="95">
        <v>44763</v>
      </c>
      <c r="B825" s="95" t="s">
        <v>276</v>
      </c>
      <c r="C825" s="98">
        <v>1232814937</v>
      </c>
      <c r="D825" s="17" t="str">
        <f>IF(ISERROR(VLOOKUP('Salidas Pacientes'!$C825,'BD Pacientes'!$A:I,2,FALSE)),"",VLOOKUP('Salidas Pacientes'!$C825,'BD Pacientes'!$A:I,2,FALSE))</f>
        <v>RC</v>
      </c>
      <c r="E825" s="16" t="str">
        <f>IF(ISERROR(VLOOKUP('Salidas Pacientes'!$C825,'BD Pacientes'!$A:I,3,FALSE)),"",VLOOKUP('Salidas Pacientes'!$C825,'BD Pacientes'!$A:I,3,FALSE))</f>
        <v>SAMANTHA ARIAS AGUDELO</v>
      </c>
      <c r="F825" s="17" t="str">
        <f>IF(ISERROR(VLOOKUP('Salidas Pacientes'!$C825,'BD Pacientes'!$A:I,4,FALSE)),"",VLOOKUP('Salidas Pacientes'!$C825,'BD Pacientes'!$A:I,4,FALSE))</f>
        <v>F</v>
      </c>
      <c r="G825" s="95">
        <f>IF(ISERROR(VLOOKUP('Salidas Pacientes'!$C825,'BD Pacientes'!$A:I,5,FALSE)),"",VLOOKUP('Salidas Pacientes'!$C825,'BD Pacientes'!$A:I,5,FALSE))</f>
        <v>0</v>
      </c>
      <c r="H825" s="95" t="str">
        <f t="shared" ca="1" si="0"/>
        <v>123 año, 7 mes</v>
      </c>
      <c r="I825" s="97" t="str">
        <f>IF(ISERROR(VLOOKUP('Salidas Pacientes'!$C825,'BD Pacientes'!$A:$I,6,FALSE)),"",VLOOKUP('Salidas Pacientes'!$C825,'BD Pacientes'!$A:$I,6,FALSE))</f>
        <v>CALLE 18 # 69-100 APTO 303E</v>
      </c>
      <c r="J825" s="98">
        <f>IF(ISERROR(VLOOKUP('Salidas Pacientes'!$C825,'BD Pacientes'!$A:$I,7,FALSE)),"",VLOOKUP('Salidas Pacientes'!$C825,'BD Pacientes'!$A:$I,7,FALSE))</f>
        <v>0</v>
      </c>
      <c r="K825" s="99">
        <f>IF(ISERROR(VLOOKUP('Salidas Pacientes'!$C825,'BD Pacientes'!$A:$I,8,FALSE)),"",VLOOKUP('Salidas Pacientes'!$C825,'BD Pacientes'!$A:$I,8,FALSE))</f>
        <v>0</v>
      </c>
      <c r="L825" s="17">
        <f>IF(ISERROR(VLOOKUP('Salidas Pacientes'!$C825,'BD Pacientes'!$A:$I,9,FALSE)),"",VLOOKUP('Salidas Pacientes'!$C825,'BD Pacientes'!$A:$I,9,FALSE))</f>
        <v>0</v>
      </c>
      <c r="M825" s="17" t="s">
        <v>85</v>
      </c>
      <c r="N825" s="16" t="str">
        <f>IF(ISERROR(VLOOKUP('Salidas Pacientes'!$M825,Inventario!$A$2:$M$21,2,FALSE)),"",VLOOKUP('Salidas Pacientes'!$M825,Inventario!$A$2:$M$21,2,FALSE))</f>
        <v xml:space="preserve">Avaxim 80 </v>
      </c>
      <c r="O825" s="16" t="str">
        <f>IF(ISERROR(VLOOKUP('Salidas Pacientes'!$M825,Inventario!$A$2:$M$21,3,FALSE)),"",VLOOKUP('Salidas Pacientes'!$M825,Inventario!$A$2:$M$21,3,FALSE))</f>
        <v>Hepatitis A niño</v>
      </c>
      <c r="P825" s="100" t="str">
        <f>IF(ISERROR(VLOOKUP('Salidas Pacientes'!$M825,Inventario!$A$2:$M$21,4,FALSE)),"",VLOOKUP('Salidas Pacientes'!$M825,Inventario!$A$2:$M$21,4,FALSE))</f>
        <v>IPS FARALLONES</v>
      </c>
      <c r="Q825" s="100" t="str">
        <f>IF(ISERROR(VLOOKUP('Salidas Pacientes'!$M825,Inventario!$A$2:$M$21,5,FALSE)),"",VLOOKUP('Salidas Pacientes'!$M825,Inventario!$A$2:$M$21,5,FALSE))</f>
        <v>Sanofi</v>
      </c>
      <c r="R825" s="17" t="str">
        <f>IF(ISERROR(VLOOKUP('Salidas Pacientes'!$M825,Inventario!$A$2:$M$21,6,FALSE)),"",VLOOKUP('Salidas Pacientes'!$M825,Inventario!$A$2:$M$21,6,FALSE))</f>
        <v>2500</v>
      </c>
      <c r="S825" s="101" t="s">
        <v>208</v>
      </c>
      <c r="T825" s="102">
        <f>IF(ISERROR(VLOOKUP('Salidas Pacientes'!$S825,Entradas!$H$1:$I$412,2,FALSE)),"",VLOOKUP('Salidas Pacientes'!$S825,Entradas!$H$1:$I$412,2,FALSE))</f>
        <v>45169</v>
      </c>
      <c r="U825" s="98"/>
      <c r="V825" s="98">
        <v>1</v>
      </c>
      <c r="W825" s="105"/>
    </row>
    <row r="826" spans="1:23" ht="15.75" hidden="1" customHeight="1" outlineLevel="1">
      <c r="A826" s="95">
        <v>44763</v>
      </c>
      <c r="B826" s="95" t="s">
        <v>276</v>
      </c>
      <c r="C826" s="98">
        <v>1232814937</v>
      </c>
      <c r="D826" s="17" t="str">
        <f>IF(ISERROR(VLOOKUP('Salidas Pacientes'!$C826,'BD Pacientes'!$A:I,2,FALSE)),"",VLOOKUP('Salidas Pacientes'!$C826,'BD Pacientes'!$A:I,2,FALSE))</f>
        <v>RC</v>
      </c>
      <c r="E826" s="16" t="str">
        <f>IF(ISERROR(VLOOKUP('Salidas Pacientes'!$C826,'BD Pacientes'!$A:I,3,FALSE)),"",VLOOKUP('Salidas Pacientes'!$C826,'BD Pacientes'!$A:I,3,FALSE))</f>
        <v>SAMANTHA ARIAS AGUDELO</v>
      </c>
      <c r="F826" s="17" t="str">
        <f>IF(ISERROR(VLOOKUP('Salidas Pacientes'!$C826,'BD Pacientes'!$A:I,4,FALSE)),"",VLOOKUP('Salidas Pacientes'!$C826,'BD Pacientes'!$A:I,4,FALSE))</f>
        <v>F</v>
      </c>
      <c r="G826" s="95">
        <f>IF(ISERROR(VLOOKUP('Salidas Pacientes'!$C826,'BD Pacientes'!$A:I,5,FALSE)),"",VLOOKUP('Salidas Pacientes'!$C826,'BD Pacientes'!$A:I,5,FALSE))</f>
        <v>0</v>
      </c>
      <c r="H826" s="95" t="str">
        <f t="shared" ca="1" si="0"/>
        <v>123 año, 7 mes</v>
      </c>
      <c r="I826" s="97" t="str">
        <f>IF(ISERROR(VLOOKUP('Salidas Pacientes'!$C826,'BD Pacientes'!$A:$I,6,FALSE)),"",VLOOKUP('Salidas Pacientes'!$C826,'BD Pacientes'!$A:$I,6,FALSE))</f>
        <v>CALLE 18 # 69-100 APTO 303E</v>
      </c>
      <c r="J826" s="98">
        <f>IF(ISERROR(VLOOKUP('Salidas Pacientes'!$C826,'BD Pacientes'!$A:$I,7,FALSE)),"",VLOOKUP('Salidas Pacientes'!$C826,'BD Pacientes'!$A:$I,7,FALSE))</f>
        <v>0</v>
      </c>
      <c r="K826" s="99">
        <f>IF(ISERROR(VLOOKUP('Salidas Pacientes'!$C826,'BD Pacientes'!$A:$I,8,FALSE)),"",VLOOKUP('Salidas Pacientes'!$C826,'BD Pacientes'!$A:$I,8,FALSE))</f>
        <v>0</v>
      </c>
      <c r="L826" s="17">
        <f>IF(ISERROR(VLOOKUP('Salidas Pacientes'!$C826,'BD Pacientes'!$A:$I,9,FALSE)),"",VLOOKUP('Salidas Pacientes'!$C826,'BD Pacientes'!$A:$I,9,FALSE))</f>
        <v>0</v>
      </c>
      <c r="M826" s="17" t="s">
        <v>81</v>
      </c>
      <c r="N826" s="16" t="str">
        <f>IF(ISERROR(VLOOKUP('Salidas Pacientes'!$M826,Inventario!$A$2:$M$21,2,FALSE)),"",VLOOKUP('Salidas Pacientes'!$M826,Inventario!$A$2:$M$21,2,FALSE))</f>
        <v>Stamaril</v>
      </c>
      <c r="O826" s="16" t="str">
        <f>IF(ISERROR(VLOOKUP('Salidas Pacientes'!$M826,Inventario!$A$2:$M$21,3,FALSE)),"",VLOOKUP('Salidas Pacientes'!$M826,Inventario!$A$2:$M$21,3,FALSE))</f>
        <v>Fiebre amarilla</v>
      </c>
      <c r="P826" s="100" t="str">
        <f>IF(ISERROR(VLOOKUP('Salidas Pacientes'!$M826,Inventario!$A$2:$M$21,4,FALSE)),"",VLOOKUP('Salidas Pacientes'!$M826,Inventario!$A$2:$M$21,4,FALSE))</f>
        <v>IPS FARALLONES</v>
      </c>
      <c r="Q826" s="100" t="str">
        <f>IF(ISERROR(VLOOKUP('Salidas Pacientes'!$M826,Inventario!$A$2:$M$21,5,FALSE)),"",VLOOKUP('Salidas Pacientes'!$M826,Inventario!$A$2:$M$21,5,FALSE))</f>
        <v>Sanofi</v>
      </c>
      <c r="R826" s="17" t="str">
        <f>IF(ISERROR(VLOOKUP('Salidas Pacientes'!$M826,Inventario!$A$2:$M$21,6,FALSE)),"",VLOOKUP('Salidas Pacientes'!$M826,Inventario!$A$2:$M$21,6,FALSE))</f>
        <v>3000</v>
      </c>
      <c r="S826" s="101" t="s">
        <v>213</v>
      </c>
      <c r="T826" s="102">
        <f>IF(ISERROR(VLOOKUP('Salidas Pacientes'!$S826,Entradas!$H$1:$I$412,2,FALSE)),"",VLOOKUP('Salidas Pacientes'!$S826,Entradas!$H$1:$I$412,2,FALSE))</f>
        <v>45565</v>
      </c>
      <c r="U826" s="98"/>
      <c r="V826" s="98">
        <v>1</v>
      </c>
      <c r="W826" s="105"/>
    </row>
    <row r="827" spans="1:23" ht="15.75" hidden="1" customHeight="1" outlineLevel="1">
      <c r="A827" s="95">
        <v>44763</v>
      </c>
      <c r="B827" s="95" t="s">
        <v>276</v>
      </c>
      <c r="C827" s="98">
        <v>1034298741</v>
      </c>
      <c r="D827" s="17" t="str">
        <f>IF(ISERROR(VLOOKUP('Salidas Pacientes'!$C827,'BD Pacientes'!$A:I,2,FALSE)),"",VLOOKUP('Salidas Pacientes'!$C827,'BD Pacientes'!$A:I,2,FALSE))</f>
        <v>TI</v>
      </c>
      <c r="E827" s="16" t="str">
        <f>IF(ISERROR(VLOOKUP('Salidas Pacientes'!$C827,'BD Pacientes'!$A:I,3,FALSE)),"",VLOOKUP('Salidas Pacientes'!$C827,'BD Pacientes'!$A:I,3,FALSE))</f>
        <v>EMILIO LOZANO MORA</v>
      </c>
      <c r="F827" s="17" t="str">
        <f>IF(ISERROR(VLOOKUP('Salidas Pacientes'!$C827,'BD Pacientes'!$A:I,4,FALSE)),"",VLOOKUP('Salidas Pacientes'!$C827,'BD Pacientes'!$A:I,4,FALSE))</f>
        <v>M</v>
      </c>
      <c r="G827" s="95">
        <f>IF(ISERROR(VLOOKUP('Salidas Pacientes'!$C827,'BD Pacientes'!$A:I,5,FALSE)),"",VLOOKUP('Salidas Pacientes'!$C827,'BD Pacientes'!$A:I,5,FALSE))</f>
        <v>0</v>
      </c>
      <c r="H827" s="95" t="str">
        <f t="shared" ca="1" si="0"/>
        <v>123 año, 7 mes</v>
      </c>
      <c r="I827" s="97" t="str">
        <f>IF(ISERROR(VLOOKUP('Salidas Pacientes'!$C827,'BD Pacientes'!$A:$I,6,FALSE)),"",VLOOKUP('Salidas Pacientes'!$C827,'BD Pacientes'!$A:$I,6,FALSE))</f>
        <v>CALLE 30 #1-160 CASA 92</v>
      </c>
      <c r="J827" s="98">
        <f>IF(ISERROR(VLOOKUP('Salidas Pacientes'!$C827,'BD Pacientes'!$A:$I,7,FALSE)),"",VLOOKUP('Salidas Pacientes'!$C827,'BD Pacientes'!$A:$I,7,FALSE))</f>
        <v>0</v>
      </c>
      <c r="K827" s="99">
        <f>IF(ISERROR(VLOOKUP('Salidas Pacientes'!$C827,'BD Pacientes'!$A:$I,8,FALSE)),"",VLOOKUP('Salidas Pacientes'!$C827,'BD Pacientes'!$A:$I,8,FALSE))</f>
        <v>0</v>
      </c>
      <c r="L827" s="17">
        <f>IF(ISERROR(VLOOKUP('Salidas Pacientes'!$C827,'BD Pacientes'!$A:$I,9,FALSE)),"",VLOOKUP('Salidas Pacientes'!$C827,'BD Pacientes'!$A:$I,9,FALSE))</f>
        <v>0</v>
      </c>
      <c r="M827" s="17" t="s">
        <v>62</v>
      </c>
      <c r="N827" s="16" t="str">
        <f>IF(ISERROR(VLOOKUP('Salidas Pacientes'!$M827,Inventario!$A$2:$M$21,2,FALSE)),"",VLOOKUP('Salidas Pacientes'!$M827,Inventario!$A$2:$M$21,2,FALSE))</f>
        <v xml:space="preserve">Gardasil </v>
      </c>
      <c r="O827" s="16" t="str">
        <f>IF(ISERROR(VLOOKUP('Salidas Pacientes'!$M827,Inventario!$A$2:$M$21,3,FALSE)),"",VLOOKUP('Salidas Pacientes'!$M827,Inventario!$A$2:$M$21,3,FALSE))</f>
        <v>VPH</v>
      </c>
      <c r="P827" s="100" t="str">
        <f>IF(ISERROR(VLOOKUP('Salidas Pacientes'!$M827,Inventario!$A$2:$M$21,4,FALSE)),"",VLOOKUP('Salidas Pacientes'!$M827,Inventario!$A$2:$M$21,4,FALSE))</f>
        <v>IPS FARALLONES</v>
      </c>
      <c r="Q827" s="100" t="str">
        <f>IF(ISERROR(VLOOKUP('Salidas Pacientes'!$M827,Inventario!$A$2:$M$21,5,FALSE)),"",VLOOKUP('Salidas Pacientes'!$M827,Inventario!$A$2:$M$21,5,FALSE))</f>
        <v>Merck</v>
      </c>
      <c r="R827" s="17" t="str">
        <f>IF(ISERROR(VLOOKUP('Salidas Pacientes'!$M827,Inventario!$A$2:$M$21,6,FALSE)),"",VLOOKUP('Salidas Pacientes'!$M827,Inventario!$A$2:$M$21,6,FALSE))</f>
        <v>1600</v>
      </c>
      <c r="S827" s="101" t="s">
        <v>199</v>
      </c>
      <c r="T827" s="102">
        <f>IF(ISERROR(VLOOKUP('Salidas Pacientes'!$S827,Entradas!$H$1:$I$412,2,FALSE)),"",VLOOKUP('Salidas Pacientes'!$S827,Entradas!$H$1:$I$412,2,FALSE))</f>
        <v>45382</v>
      </c>
      <c r="U827" s="98"/>
      <c r="V827" s="98">
        <v>1</v>
      </c>
      <c r="W827" s="105"/>
    </row>
    <row r="828" spans="1:23" ht="15.75" hidden="1" customHeight="1" outlineLevel="1">
      <c r="A828" s="95">
        <v>44763</v>
      </c>
      <c r="B828" s="95" t="s">
        <v>276</v>
      </c>
      <c r="C828" s="98">
        <v>1034298741</v>
      </c>
      <c r="D828" s="17" t="str">
        <f>IF(ISERROR(VLOOKUP('Salidas Pacientes'!$C828,'BD Pacientes'!$A:I,2,FALSE)),"",VLOOKUP('Salidas Pacientes'!$C828,'BD Pacientes'!$A:I,2,FALSE))</f>
        <v>TI</v>
      </c>
      <c r="E828" s="16" t="str">
        <f>IF(ISERROR(VLOOKUP('Salidas Pacientes'!$C828,'BD Pacientes'!$A:I,3,FALSE)),"",VLOOKUP('Salidas Pacientes'!$C828,'BD Pacientes'!$A:I,3,FALSE))</f>
        <v>EMILIO LOZANO MORA</v>
      </c>
      <c r="F828" s="17" t="str">
        <f>IF(ISERROR(VLOOKUP('Salidas Pacientes'!$C828,'BD Pacientes'!$A:I,4,FALSE)),"",VLOOKUP('Salidas Pacientes'!$C828,'BD Pacientes'!$A:I,4,FALSE))</f>
        <v>M</v>
      </c>
      <c r="G828" s="95">
        <f>IF(ISERROR(VLOOKUP('Salidas Pacientes'!$C828,'BD Pacientes'!$A:I,5,FALSE)),"",VLOOKUP('Salidas Pacientes'!$C828,'BD Pacientes'!$A:I,5,FALSE))</f>
        <v>0</v>
      </c>
      <c r="H828" s="95" t="str">
        <f t="shared" ca="1" si="0"/>
        <v>123 año, 7 mes</v>
      </c>
      <c r="I828" s="97" t="str">
        <f>IF(ISERROR(VLOOKUP('Salidas Pacientes'!$C828,'BD Pacientes'!$A:$I,6,FALSE)),"",VLOOKUP('Salidas Pacientes'!$C828,'BD Pacientes'!$A:$I,6,FALSE))</f>
        <v>CALLE 30 #1-160 CASA 92</v>
      </c>
      <c r="J828" s="98">
        <f>IF(ISERROR(VLOOKUP('Salidas Pacientes'!$C828,'BD Pacientes'!$A:$I,7,FALSE)),"",VLOOKUP('Salidas Pacientes'!$C828,'BD Pacientes'!$A:$I,7,FALSE))</f>
        <v>0</v>
      </c>
      <c r="K828" s="99">
        <f>IF(ISERROR(VLOOKUP('Salidas Pacientes'!$C828,'BD Pacientes'!$A:$I,8,FALSE)),"",VLOOKUP('Salidas Pacientes'!$C828,'BD Pacientes'!$A:$I,8,FALSE))</f>
        <v>0</v>
      </c>
      <c r="L828" s="17">
        <f>IF(ISERROR(VLOOKUP('Salidas Pacientes'!$C828,'BD Pacientes'!$A:$I,9,FALSE)),"",VLOOKUP('Salidas Pacientes'!$C828,'BD Pacientes'!$A:$I,9,FALSE))</f>
        <v>0</v>
      </c>
      <c r="M828" s="17" t="s">
        <v>89</v>
      </c>
      <c r="N828" s="16" t="str">
        <f>IF(ISERROR(VLOOKUP('Salidas Pacientes'!$M828,Inventario!$A$2:$M$21,2,FALSE)),"",VLOOKUP('Salidas Pacientes'!$M828,Inventario!$A$2:$M$21,2,FALSE))</f>
        <v>Fluquadri</v>
      </c>
      <c r="O828" s="16" t="str">
        <f>IF(ISERROR(VLOOKUP('Salidas Pacientes'!$M828,Inventario!$A$2:$M$21,3,FALSE)),"",VLOOKUP('Salidas Pacientes'!$M828,Inventario!$A$2:$M$21,3,FALSE))</f>
        <v>Influenza</v>
      </c>
      <c r="P828" s="100" t="str">
        <f>IF(ISERROR(VLOOKUP('Salidas Pacientes'!$M828,Inventario!$A$2:$M$21,4,FALSE)),"",VLOOKUP('Salidas Pacientes'!$M828,Inventario!$A$2:$M$21,4,FALSE))</f>
        <v>IPS FARALLONES</v>
      </c>
      <c r="Q828" s="100" t="str">
        <f>IF(ISERROR(VLOOKUP('Salidas Pacientes'!$M828,Inventario!$A$2:$M$21,5,FALSE)),"",VLOOKUP('Salidas Pacientes'!$M828,Inventario!$A$2:$M$21,5,FALSE))</f>
        <v>Sanofi</v>
      </c>
      <c r="R828" s="17" t="str">
        <f>IF(ISERROR(VLOOKUP('Salidas Pacientes'!$M828,Inventario!$A$2:$M$21,6,FALSE)),"",VLOOKUP('Salidas Pacientes'!$M828,Inventario!$A$2:$M$21,6,FALSE))</f>
        <v>164992</v>
      </c>
      <c r="S828" s="101" t="s">
        <v>295</v>
      </c>
      <c r="T828" s="102" t="str">
        <f>IF(ISERROR(VLOOKUP('Salidas Pacientes'!$S828,Entradas!$H$1:$I$412,2,FALSE)),"",VLOOKUP('Salidas Pacientes'!$S828,Entradas!$H$1:$I$412,2,FALSE))</f>
        <v/>
      </c>
      <c r="U828" s="98"/>
      <c r="V828" s="98">
        <v>1</v>
      </c>
      <c r="W828" s="105"/>
    </row>
    <row r="829" spans="1:23" ht="15.75" hidden="1" customHeight="1" outlineLevel="1">
      <c r="A829" s="95">
        <v>44763</v>
      </c>
      <c r="B829" s="95" t="s">
        <v>276</v>
      </c>
      <c r="C829" s="98">
        <v>10493655</v>
      </c>
      <c r="D829" s="17" t="str">
        <f>IF(ISERROR(VLOOKUP('Salidas Pacientes'!$C829,'BD Pacientes'!$A:I,2,FALSE)),"",VLOOKUP('Salidas Pacientes'!$C829,'BD Pacientes'!$A:I,2,FALSE))</f>
        <v>CC</v>
      </c>
      <c r="E829" s="16" t="str">
        <f>IF(ISERROR(VLOOKUP('Salidas Pacientes'!$C829,'BD Pacientes'!$A:I,3,FALSE)),"",VLOOKUP('Salidas Pacientes'!$C829,'BD Pacientes'!$A:I,3,FALSE))</f>
        <v>EDGAR ANDRES MERA GARCIA</v>
      </c>
      <c r="F829" s="17" t="str">
        <f>IF(ISERROR(VLOOKUP('Salidas Pacientes'!$C829,'BD Pacientes'!$A:I,4,FALSE)),"",VLOOKUP('Salidas Pacientes'!$C829,'BD Pacientes'!$A:I,4,FALSE))</f>
        <v>M</v>
      </c>
      <c r="G829" s="95">
        <f>IF(ISERROR(VLOOKUP('Salidas Pacientes'!$C829,'BD Pacientes'!$A:I,5,FALSE)),"",VLOOKUP('Salidas Pacientes'!$C829,'BD Pacientes'!$A:I,5,FALSE))</f>
        <v>0</v>
      </c>
      <c r="H829" s="95" t="str">
        <f t="shared" ca="1" si="0"/>
        <v>123 año, 7 mes</v>
      </c>
      <c r="I829" s="97" t="str">
        <f>IF(ISERROR(VLOOKUP('Salidas Pacientes'!$C829,'BD Pacientes'!$A:$I,6,FALSE)),"",VLOOKUP('Salidas Pacientes'!$C829,'BD Pacientes'!$A:$I,6,FALSE))</f>
        <v>CALLE 45 # 98B-65</v>
      </c>
      <c r="J829" s="98">
        <f>IF(ISERROR(VLOOKUP('Salidas Pacientes'!$C829,'BD Pacientes'!$A:$I,7,FALSE)),"",VLOOKUP('Salidas Pacientes'!$C829,'BD Pacientes'!$A:$I,7,FALSE))</f>
        <v>0</v>
      </c>
      <c r="K829" s="99">
        <f>IF(ISERROR(VLOOKUP('Salidas Pacientes'!$C829,'BD Pacientes'!$A:$I,8,FALSE)),"",VLOOKUP('Salidas Pacientes'!$C829,'BD Pacientes'!$A:$I,8,FALSE))</f>
        <v>0</v>
      </c>
      <c r="L829" s="17">
        <f>IF(ISERROR(VLOOKUP('Salidas Pacientes'!$C829,'BD Pacientes'!$A:$I,9,FALSE)),"",VLOOKUP('Salidas Pacientes'!$C829,'BD Pacientes'!$A:$I,9,FALSE))</f>
        <v>0</v>
      </c>
      <c r="M829" s="17" t="s">
        <v>104</v>
      </c>
      <c r="N829" s="16" t="str">
        <f>IF(ISERROR(VLOOKUP('Salidas Pacientes'!$M829,Inventario!$A$2:$M$21,2,FALSE)),"",VLOOKUP('Salidas Pacientes'!$M829,Inventario!$A$2:$M$21,2,FALSE))</f>
        <v>Boostrix</v>
      </c>
      <c r="O829" s="16" t="str">
        <f>IF(ISERROR(VLOOKUP('Salidas Pacientes'!$M829,Inventario!$A$2:$M$21,3,FALSE)),"",VLOOKUP('Salidas Pacientes'!$M829,Inventario!$A$2:$M$21,3,FALSE))</f>
        <v>DPT</v>
      </c>
      <c r="P829" s="100" t="str">
        <f>IF(ISERROR(VLOOKUP('Salidas Pacientes'!$M829,Inventario!$A$2:$M$21,4,FALSE)),"",VLOOKUP('Salidas Pacientes'!$M829,Inventario!$A$2:$M$21,4,FALSE))</f>
        <v>IPS FARALLONES</v>
      </c>
      <c r="Q829" s="100" t="str">
        <f>IF(ISERROR(VLOOKUP('Salidas Pacientes'!$M829,Inventario!$A$2:$M$21,5,FALSE)),"",VLOOKUP('Salidas Pacientes'!$M829,Inventario!$A$2:$M$21,5,FALSE))</f>
        <v>Glaxo</v>
      </c>
      <c r="R829" s="17" t="str">
        <f>IF(ISERROR(VLOOKUP('Salidas Pacientes'!$M829,Inventario!$A$2:$M$21,6,FALSE)),"",VLOOKUP('Salidas Pacientes'!$M829,Inventario!$A$2:$M$21,6,FALSE))</f>
        <v>300</v>
      </c>
      <c r="S829" s="101" t="s">
        <v>200</v>
      </c>
      <c r="T829" s="102">
        <f>IF(ISERROR(VLOOKUP('Salidas Pacientes'!$S829,Entradas!$H$1:$I$412,2,FALSE)),"",VLOOKUP('Salidas Pacientes'!$S829,Entradas!$H$1:$I$412,2,FALSE))</f>
        <v>45260</v>
      </c>
      <c r="U829" s="98"/>
      <c r="V829" s="98">
        <v>1</v>
      </c>
      <c r="W829" s="105"/>
    </row>
    <row r="830" spans="1:23" ht="15.75" hidden="1" customHeight="1" outlineLevel="1">
      <c r="A830" s="95">
        <v>44764</v>
      </c>
      <c r="B830" s="95" t="s">
        <v>276</v>
      </c>
      <c r="C830" s="98">
        <v>1109571123</v>
      </c>
      <c r="D830" s="17" t="str">
        <f>IF(ISERROR(VLOOKUP('Salidas Pacientes'!$C830,'BD Pacientes'!$A:I,2,FALSE)),"",VLOOKUP('Salidas Pacientes'!$C830,'BD Pacientes'!$A:I,2,FALSE))</f>
        <v>RC</v>
      </c>
      <c r="E830" s="16" t="str">
        <f>IF(ISERROR(VLOOKUP('Salidas Pacientes'!$C830,'BD Pacientes'!$A:I,3,FALSE)),"",VLOOKUP('Salidas Pacientes'!$C830,'BD Pacientes'!$A:I,3,FALSE))</f>
        <v>THIAGO MEJIA GONZALEZ</v>
      </c>
      <c r="F830" s="17" t="str">
        <f>IF(ISERROR(VLOOKUP('Salidas Pacientes'!$C830,'BD Pacientes'!$A:I,4,FALSE)),"",VLOOKUP('Salidas Pacientes'!$C830,'BD Pacientes'!$A:I,4,FALSE))</f>
        <v>M</v>
      </c>
      <c r="G830" s="95">
        <f>IF(ISERROR(VLOOKUP('Salidas Pacientes'!$C830,'BD Pacientes'!$A:I,5,FALSE)),"",VLOOKUP('Salidas Pacientes'!$C830,'BD Pacientes'!$A:I,5,FALSE))</f>
        <v>0</v>
      </c>
      <c r="H830" s="95" t="str">
        <f t="shared" ca="1" si="0"/>
        <v>123 año, 7 mes</v>
      </c>
      <c r="I830" s="97" t="str">
        <f>IF(ISERROR(VLOOKUP('Salidas Pacientes'!$C830,'BD Pacientes'!$A:$I,6,FALSE)),"",VLOOKUP('Salidas Pacientes'!$C830,'BD Pacientes'!$A:$I,6,FALSE))</f>
        <v>AV CIRCUNVALAR EL CASTILLO 252</v>
      </c>
      <c r="J830" s="98">
        <f>IF(ISERROR(VLOOKUP('Salidas Pacientes'!$C830,'BD Pacientes'!$A:$I,7,FALSE)),"",VLOOKUP('Salidas Pacientes'!$C830,'BD Pacientes'!$A:$I,7,FALSE))</f>
        <v>0</v>
      </c>
      <c r="K830" s="99">
        <f>IF(ISERROR(VLOOKUP('Salidas Pacientes'!$C830,'BD Pacientes'!$A:$I,8,FALSE)),"",VLOOKUP('Salidas Pacientes'!$C830,'BD Pacientes'!$A:$I,8,FALSE))</f>
        <v>0</v>
      </c>
      <c r="L830" s="17">
        <f>IF(ISERROR(VLOOKUP('Salidas Pacientes'!$C830,'BD Pacientes'!$A:$I,9,FALSE)),"",VLOOKUP('Salidas Pacientes'!$C830,'BD Pacientes'!$A:$I,9,FALSE))</f>
        <v>0</v>
      </c>
      <c r="M830" s="17" t="s">
        <v>73</v>
      </c>
      <c r="N830" s="16" t="str">
        <f>IF(ISERROR(VLOOKUP('Salidas Pacientes'!$M830,Inventario!$A$2:$M$21,2,FALSE)),"",VLOOKUP('Salidas Pacientes'!$M830,Inventario!$A$2:$M$21,2,FALSE))</f>
        <v>Pentaxim</v>
      </c>
      <c r="O830" s="16" t="str">
        <f>IF(ISERROR(VLOOKUP('Salidas Pacientes'!$M830,Inventario!$A$2:$M$21,3,FALSE)),"",VLOOKUP('Salidas Pacientes'!$M830,Inventario!$A$2:$M$21,3,FALSE))</f>
        <v>Difteria-Tosferina, tetano, polio, haemophilus</v>
      </c>
      <c r="P830" s="100" t="str">
        <f>IF(ISERROR(VLOOKUP('Salidas Pacientes'!$M830,Inventario!$A$2:$M$21,4,FALSE)),"",VLOOKUP('Salidas Pacientes'!$M830,Inventario!$A$2:$M$21,4,FALSE))</f>
        <v>IPS FARALLONES</v>
      </c>
      <c r="Q830" s="100" t="str">
        <f>IF(ISERROR(VLOOKUP('Salidas Pacientes'!$M830,Inventario!$A$2:$M$21,5,FALSE)),"",VLOOKUP('Salidas Pacientes'!$M830,Inventario!$A$2:$M$21,5,FALSE))</f>
        <v>Sanofi</v>
      </c>
      <c r="R830" s="17" t="str">
        <f>IF(ISERROR(VLOOKUP('Salidas Pacientes'!$M830,Inventario!$A$2:$M$21,6,FALSE)),"",VLOOKUP('Salidas Pacientes'!$M830,Inventario!$A$2:$M$21,6,FALSE))</f>
        <v>2800</v>
      </c>
      <c r="S830" s="101" t="s">
        <v>197</v>
      </c>
      <c r="T830" s="102">
        <f>IF(ISERROR(VLOOKUP('Salidas Pacientes'!$S830,Entradas!$H$1:$I$412,2,FALSE)),"",VLOOKUP('Salidas Pacientes'!$S830,Entradas!$H$1:$I$412,2,FALSE))</f>
        <v>44957</v>
      </c>
      <c r="U830" s="98"/>
      <c r="V830" s="98">
        <v>1</v>
      </c>
      <c r="W830" s="105"/>
    </row>
    <row r="831" spans="1:23" ht="15.75" hidden="1" customHeight="1" outlineLevel="1">
      <c r="A831" s="95">
        <v>44764</v>
      </c>
      <c r="B831" s="95" t="s">
        <v>276</v>
      </c>
      <c r="C831" s="98">
        <v>1109571123</v>
      </c>
      <c r="D831" s="17" t="str">
        <f>IF(ISERROR(VLOOKUP('Salidas Pacientes'!$C831,'BD Pacientes'!$A:I,2,FALSE)),"",VLOOKUP('Salidas Pacientes'!$C831,'BD Pacientes'!$A:I,2,FALSE))</f>
        <v>RC</v>
      </c>
      <c r="E831" s="16" t="str">
        <f>IF(ISERROR(VLOOKUP('Salidas Pacientes'!$C831,'BD Pacientes'!$A:I,3,FALSE)),"",VLOOKUP('Salidas Pacientes'!$C831,'BD Pacientes'!$A:I,3,FALSE))</f>
        <v>THIAGO MEJIA GONZALEZ</v>
      </c>
      <c r="F831" s="17" t="str">
        <f>IF(ISERROR(VLOOKUP('Salidas Pacientes'!$C831,'BD Pacientes'!$A:I,4,FALSE)),"",VLOOKUP('Salidas Pacientes'!$C831,'BD Pacientes'!$A:I,4,FALSE))</f>
        <v>M</v>
      </c>
      <c r="G831" s="95">
        <f>IF(ISERROR(VLOOKUP('Salidas Pacientes'!$C831,'BD Pacientes'!$A:I,5,FALSE)),"",VLOOKUP('Salidas Pacientes'!$C831,'BD Pacientes'!$A:I,5,FALSE))</f>
        <v>0</v>
      </c>
      <c r="H831" s="95" t="str">
        <f t="shared" ca="1" si="0"/>
        <v>123 año, 7 mes</v>
      </c>
      <c r="I831" s="97" t="str">
        <f>IF(ISERROR(VLOOKUP('Salidas Pacientes'!$C831,'BD Pacientes'!$A:$I,6,FALSE)),"",VLOOKUP('Salidas Pacientes'!$C831,'BD Pacientes'!$A:$I,6,FALSE))</f>
        <v>AV CIRCUNVALAR EL CASTILLO 252</v>
      </c>
      <c r="J831" s="98">
        <f>IF(ISERROR(VLOOKUP('Salidas Pacientes'!$C831,'BD Pacientes'!$A:$I,7,FALSE)),"",VLOOKUP('Salidas Pacientes'!$C831,'BD Pacientes'!$A:$I,7,FALSE))</f>
        <v>0</v>
      </c>
      <c r="K831" s="99">
        <f>IF(ISERROR(VLOOKUP('Salidas Pacientes'!$C831,'BD Pacientes'!$A:$I,8,FALSE)),"",VLOOKUP('Salidas Pacientes'!$C831,'BD Pacientes'!$A:$I,8,FALSE))</f>
        <v>0</v>
      </c>
      <c r="L831" s="17">
        <f>IF(ISERROR(VLOOKUP('Salidas Pacientes'!$C831,'BD Pacientes'!$A:$I,9,FALSE)),"",VLOOKUP('Salidas Pacientes'!$C831,'BD Pacientes'!$A:$I,9,FALSE))</f>
        <v>0</v>
      </c>
      <c r="M831" s="17" t="s">
        <v>85</v>
      </c>
      <c r="N831" s="16" t="str">
        <f>IF(ISERROR(VLOOKUP('Salidas Pacientes'!$M831,Inventario!$A$2:$M$21,2,FALSE)),"",VLOOKUP('Salidas Pacientes'!$M831,Inventario!$A$2:$M$21,2,FALSE))</f>
        <v xml:space="preserve">Avaxim 80 </v>
      </c>
      <c r="O831" s="16" t="str">
        <f>IF(ISERROR(VLOOKUP('Salidas Pacientes'!$M831,Inventario!$A$2:$M$21,3,FALSE)),"",VLOOKUP('Salidas Pacientes'!$M831,Inventario!$A$2:$M$21,3,FALSE))</f>
        <v>Hepatitis A niño</v>
      </c>
      <c r="P831" s="100" t="str">
        <f>IF(ISERROR(VLOOKUP('Salidas Pacientes'!$M831,Inventario!$A$2:$M$21,4,FALSE)),"",VLOOKUP('Salidas Pacientes'!$M831,Inventario!$A$2:$M$21,4,FALSE))</f>
        <v>IPS FARALLONES</v>
      </c>
      <c r="Q831" s="100" t="str">
        <f>IF(ISERROR(VLOOKUP('Salidas Pacientes'!$M831,Inventario!$A$2:$M$21,5,FALSE)),"",VLOOKUP('Salidas Pacientes'!$M831,Inventario!$A$2:$M$21,5,FALSE))</f>
        <v>Sanofi</v>
      </c>
      <c r="R831" s="17" t="str">
        <f>IF(ISERROR(VLOOKUP('Salidas Pacientes'!$M831,Inventario!$A$2:$M$21,6,FALSE)),"",VLOOKUP('Salidas Pacientes'!$M831,Inventario!$A$2:$M$21,6,FALSE))</f>
        <v>2500</v>
      </c>
      <c r="S831" s="101" t="s">
        <v>208</v>
      </c>
      <c r="T831" s="102">
        <f>IF(ISERROR(VLOOKUP('Salidas Pacientes'!$S831,Entradas!$H$1:$I$412,2,FALSE)),"",VLOOKUP('Salidas Pacientes'!$S831,Entradas!$H$1:$I$412,2,FALSE))</f>
        <v>45169</v>
      </c>
      <c r="U831" s="98"/>
      <c r="V831" s="98">
        <v>1</v>
      </c>
      <c r="W831" s="105"/>
    </row>
    <row r="832" spans="1:23" ht="15.75" hidden="1" customHeight="1" outlineLevel="1">
      <c r="A832" s="95">
        <v>44764</v>
      </c>
      <c r="B832" s="95" t="s">
        <v>276</v>
      </c>
      <c r="C832" s="98">
        <v>1109571123</v>
      </c>
      <c r="D832" s="17" t="str">
        <f>IF(ISERROR(VLOOKUP('Salidas Pacientes'!$C832,'BD Pacientes'!$A:I,2,FALSE)),"",VLOOKUP('Salidas Pacientes'!$C832,'BD Pacientes'!$A:I,2,FALSE))</f>
        <v>RC</v>
      </c>
      <c r="E832" s="16" t="str">
        <f>IF(ISERROR(VLOOKUP('Salidas Pacientes'!$C832,'BD Pacientes'!$A:I,3,FALSE)),"",VLOOKUP('Salidas Pacientes'!$C832,'BD Pacientes'!$A:I,3,FALSE))</f>
        <v>THIAGO MEJIA GONZALEZ</v>
      </c>
      <c r="F832" s="17" t="str">
        <f>IF(ISERROR(VLOOKUP('Salidas Pacientes'!$C832,'BD Pacientes'!$A:I,4,FALSE)),"",VLOOKUP('Salidas Pacientes'!$C832,'BD Pacientes'!$A:I,4,FALSE))</f>
        <v>M</v>
      </c>
      <c r="G832" s="95">
        <f>IF(ISERROR(VLOOKUP('Salidas Pacientes'!$C832,'BD Pacientes'!$A:I,5,FALSE)),"",VLOOKUP('Salidas Pacientes'!$C832,'BD Pacientes'!$A:I,5,FALSE))</f>
        <v>0</v>
      </c>
      <c r="H832" s="95" t="str">
        <f t="shared" ca="1" si="0"/>
        <v>123 año, 7 mes</v>
      </c>
      <c r="I832" s="97" t="str">
        <f>IF(ISERROR(VLOOKUP('Salidas Pacientes'!$C832,'BD Pacientes'!$A:$I,6,FALSE)),"",VLOOKUP('Salidas Pacientes'!$C832,'BD Pacientes'!$A:$I,6,FALSE))</f>
        <v>AV CIRCUNVALAR EL CASTILLO 252</v>
      </c>
      <c r="J832" s="98">
        <f>IF(ISERROR(VLOOKUP('Salidas Pacientes'!$C832,'BD Pacientes'!$A:$I,7,FALSE)),"",VLOOKUP('Salidas Pacientes'!$C832,'BD Pacientes'!$A:$I,7,FALSE))</f>
        <v>0</v>
      </c>
      <c r="K832" s="99">
        <f>IF(ISERROR(VLOOKUP('Salidas Pacientes'!$C832,'BD Pacientes'!$A:$I,8,FALSE)),"",VLOOKUP('Salidas Pacientes'!$C832,'BD Pacientes'!$A:$I,8,FALSE))</f>
        <v>0</v>
      </c>
      <c r="L832" s="17">
        <f>IF(ISERROR(VLOOKUP('Salidas Pacientes'!$C832,'BD Pacientes'!$A:$I,9,FALSE)),"",VLOOKUP('Salidas Pacientes'!$C832,'BD Pacientes'!$A:$I,9,FALSE))</f>
        <v>0</v>
      </c>
      <c r="M832" s="17" t="s">
        <v>81</v>
      </c>
      <c r="N832" s="16" t="str">
        <f>IF(ISERROR(VLOOKUP('Salidas Pacientes'!$M832,Inventario!$A$2:$M$21,2,FALSE)),"",VLOOKUP('Salidas Pacientes'!$M832,Inventario!$A$2:$M$21,2,FALSE))</f>
        <v>Stamaril</v>
      </c>
      <c r="O832" s="16" t="str">
        <f>IF(ISERROR(VLOOKUP('Salidas Pacientes'!$M832,Inventario!$A$2:$M$21,3,FALSE)),"",VLOOKUP('Salidas Pacientes'!$M832,Inventario!$A$2:$M$21,3,FALSE))</f>
        <v>Fiebre amarilla</v>
      </c>
      <c r="P832" s="100" t="str">
        <f>IF(ISERROR(VLOOKUP('Salidas Pacientes'!$M832,Inventario!$A$2:$M$21,4,FALSE)),"",VLOOKUP('Salidas Pacientes'!$M832,Inventario!$A$2:$M$21,4,FALSE))</f>
        <v>IPS FARALLONES</v>
      </c>
      <c r="Q832" s="100" t="str">
        <f>IF(ISERROR(VLOOKUP('Salidas Pacientes'!$M832,Inventario!$A$2:$M$21,5,FALSE)),"",VLOOKUP('Salidas Pacientes'!$M832,Inventario!$A$2:$M$21,5,FALSE))</f>
        <v>Sanofi</v>
      </c>
      <c r="R832" s="17" t="str">
        <f>IF(ISERROR(VLOOKUP('Salidas Pacientes'!$M832,Inventario!$A$2:$M$21,6,FALSE)),"",VLOOKUP('Salidas Pacientes'!$M832,Inventario!$A$2:$M$21,6,FALSE))</f>
        <v>3000</v>
      </c>
      <c r="S832" s="101" t="s">
        <v>213</v>
      </c>
      <c r="T832" s="102">
        <f>IF(ISERROR(VLOOKUP('Salidas Pacientes'!$S832,Entradas!$H$1:$I$412,2,FALSE)),"",VLOOKUP('Salidas Pacientes'!$S832,Entradas!$H$1:$I$412,2,FALSE))</f>
        <v>45565</v>
      </c>
      <c r="U832" s="98"/>
      <c r="V832" s="98">
        <v>1</v>
      </c>
      <c r="W832" s="105"/>
    </row>
    <row r="833" spans="1:23" ht="15.75" hidden="1" customHeight="1" outlineLevel="1">
      <c r="A833" s="95">
        <v>44764</v>
      </c>
      <c r="B833" s="95" t="s">
        <v>276</v>
      </c>
      <c r="C833" s="98">
        <v>1109571123</v>
      </c>
      <c r="D833" s="17" t="str">
        <f>IF(ISERROR(VLOOKUP('Salidas Pacientes'!$C833,'BD Pacientes'!$A:I,2,FALSE)),"",VLOOKUP('Salidas Pacientes'!$C833,'BD Pacientes'!$A:I,2,FALSE))</f>
        <v>RC</v>
      </c>
      <c r="E833" s="16" t="str">
        <f>IF(ISERROR(VLOOKUP('Salidas Pacientes'!$C833,'BD Pacientes'!$A:I,3,FALSE)),"",VLOOKUP('Salidas Pacientes'!$C833,'BD Pacientes'!$A:I,3,FALSE))</f>
        <v>THIAGO MEJIA GONZALEZ</v>
      </c>
      <c r="F833" s="17" t="str">
        <f>IF(ISERROR(VLOOKUP('Salidas Pacientes'!$C833,'BD Pacientes'!$A:I,4,FALSE)),"",VLOOKUP('Salidas Pacientes'!$C833,'BD Pacientes'!$A:I,4,FALSE))</f>
        <v>M</v>
      </c>
      <c r="G833" s="95">
        <f>IF(ISERROR(VLOOKUP('Salidas Pacientes'!$C833,'BD Pacientes'!$A:I,5,FALSE)),"",VLOOKUP('Salidas Pacientes'!$C833,'BD Pacientes'!$A:I,5,FALSE))</f>
        <v>0</v>
      </c>
      <c r="H833" s="95" t="str">
        <f t="shared" ca="1" si="0"/>
        <v>123 año, 7 mes</v>
      </c>
      <c r="I833" s="97" t="str">
        <f>IF(ISERROR(VLOOKUP('Salidas Pacientes'!$C833,'BD Pacientes'!$A:$I,6,FALSE)),"",VLOOKUP('Salidas Pacientes'!$C833,'BD Pacientes'!$A:$I,6,FALSE))</f>
        <v>AV CIRCUNVALAR EL CASTILLO 252</v>
      </c>
      <c r="J833" s="98">
        <f>IF(ISERROR(VLOOKUP('Salidas Pacientes'!$C833,'BD Pacientes'!$A:$I,7,FALSE)),"",VLOOKUP('Salidas Pacientes'!$C833,'BD Pacientes'!$A:$I,7,FALSE))</f>
        <v>0</v>
      </c>
      <c r="K833" s="99">
        <f>IF(ISERROR(VLOOKUP('Salidas Pacientes'!$C833,'BD Pacientes'!$A:$I,8,FALSE)),"",VLOOKUP('Salidas Pacientes'!$C833,'BD Pacientes'!$A:$I,8,FALSE))</f>
        <v>0</v>
      </c>
      <c r="L833" s="17">
        <f>IF(ISERROR(VLOOKUP('Salidas Pacientes'!$C833,'BD Pacientes'!$A:$I,9,FALSE)),"",VLOOKUP('Salidas Pacientes'!$C833,'BD Pacientes'!$A:$I,9,FALSE))</f>
        <v>0</v>
      </c>
      <c r="M833" s="17" t="s">
        <v>89</v>
      </c>
      <c r="N833" s="16" t="str">
        <f>IF(ISERROR(VLOOKUP('Salidas Pacientes'!$M833,Inventario!$A$2:$M$21,2,FALSE)),"",VLOOKUP('Salidas Pacientes'!$M833,Inventario!$A$2:$M$21,2,FALSE))</f>
        <v>Fluquadri</v>
      </c>
      <c r="O833" s="16" t="str">
        <f>IF(ISERROR(VLOOKUP('Salidas Pacientes'!$M833,Inventario!$A$2:$M$21,3,FALSE)),"",VLOOKUP('Salidas Pacientes'!$M833,Inventario!$A$2:$M$21,3,FALSE))</f>
        <v>Influenza</v>
      </c>
      <c r="P833" s="100" t="str">
        <f>IF(ISERROR(VLOOKUP('Salidas Pacientes'!$M833,Inventario!$A$2:$M$21,4,FALSE)),"",VLOOKUP('Salidas Pacientes'!$M833,Inventario!$A$2:$M$21,4,FALSE))</f>
        <v>IPS FARALLONES</v>
      </c>
      <c r="Q833" s="100" t="str">
        <f>IF(ISERROR(VLOOKUP('Salidas Pacientes'!$M833,Inventario!$A$2:$M$21,5,FALSE)),"",VLOOKUP('Salidas Pacientes'!$M833,Inventario!$A$2:$M$21,5,FALSE))</f>
        <v>Sanofi</v>
      </c>
      <c r="R833" s="17" t="str">
        <f>IF(ISERROR(VLOOKUP('Salidas Pacientes'!$M833,Inventario!$A$2:$M$21,6,FALSE)),"",VLOOKUP('Salidas Pacientes'!$M833,Inventario!$A$2:$M$21,6,FALSE))</f>
        <v>164992</v>
      </c>
      <c r="S833" s="101" t="s">
        <v>295</v>
      </c>
      <c r="T833" s="102" t="str">
        <f>IF(ISERROR(VLOOKUP('Salidas Pacientes'!$S833,Entradas!$H$1:$I$412,2,FALSE)),"",VLOOKUP('Salidas Pacientes'!$S833,Entradas!$H$1:$I$412,2,FALSE))</f>
        <v/>
      </c>
      <c r="U833" s="98"/>
      <c r="V833" s="98">
        <v>1</v>
      </c>
      <c r="W833" s="105"/>
    </row>
    <row r="834" spans="1:23" ht="15.75" hidden="1" customHeight="1" outlineLevel="1">
      <c r="A834" s="95">
        <v>44764</v>
      </c>
      <c r="B834" s="95" t="s">
        <v>276</v>
      </c>
      <c r="C834" s="98">
        <v>1232818619</v>
      </c>
      <c r="D834" s="17" t="str">
        <f>IF(ISERROR(VLOOKUP('Salidas Pacientes'!$C834,'BD Pacientes'!$A:I,2,FALSE)),"",VLOOKUP('Salidas Pacientes'!$C834,'BD Pacientes'!$A:I,2,FALSE))</f>
        <v>RC</v>
      </c>
      <c r="E834" s="16" t="str">
        <f>IF(ISERROR(VLOOKUP('Salidas Pacientes'!$C834,'BD Pacientes'!$A:I,3,FALSE)),"",VLOOKUP('Salidas Pacientes'!$C834,'BD Pacientes'!$A:I,3,FALSE))</f>
        <v>SALVADOR GONZALEZ REINA</v>
      </c>
      <c r="F834" s="17" t="str">
        <f>IF(ISERROR(VLOOKUP('Salidas Pacientes'!$C834,'BD Pacientes'!$A:I,4,FALSE)),"",VLOOKUP('Salidas Pacientes'!$C834,'BD Pacientes'!$A:I,4,FALSE))</f>
        <v>M</v>
      </c>
      <c r="G834" s="95">
        <f>IF(ISERROR(VLOOKUP('Salidas Pacientes'!$C834,'BD Pacientes'!$A:I,5,FALSE)),"",VLOOKUP('Salidas Pacientes'!$C834,'BD Pacientes'!$A:I,5,FALSE))</f>
        <v>44551</v>
      </c>
      <c r="H834" s="95" t="str">
        <f t="shared" ca="1" si="0"/>
        <v>1 año, 8 mes</v>
      </c>
      <c r="I834" s="97" t="str">
        <f>IF(ISERROR(VLOOKUP('Salidas Pacientes'!$C834,'BD Pacientes'!$A:$I,6,FALSE)),"",VLOOKUP('Salidas Pacientes'!$C834,'BD Pacientes'!$A:$I,6,FALSE))</f>
        <v>CRA 45 # 14E-04</v>
      </c>
      <c r="J834" s="98">
        <f>IF(ISERROR(VLOOKUP('Salidas Pacientes'!$C834,'BD Pacientes'!$A:$I,7,FALSE)),"",VLOOKUP('Salidas Pacientes'!$C834,'BD Pacientes'!$A:$I,7,FALSE))</f>
        <v>1143827709</v>
      </c>
      <c r="K834" s="99" t="str">
        <f>IF(ISERROR(VLOOKUP('Salidas Pacientes'!$C834,'BD Pacientes'!$A:$I,8,FALSE)),"",VLOOKUP('Salidas Pacientes'!$C834,'BD Pacientes'!$A:$I,8,FALSE))</f>
        <v>STEFANY REINA</v>
      </c>
      <c r="L834" s="17">
        <f>IF(ISERROR(VLOOKUP('Salidas Pacientes'!$C834,'BD Pacientes'!$A:$I,9,FALSE)),"",VLOOKUP('Salidas Pacientes'!$C834,'BD Pacientes'!$A:$I,9,FALSE))</f>
        <v>3153400281</v>
      </c>
      <c r="M834" s="17" t="s">
        <v>47</v>
      </c>
      <c r="N834" s="16" t="str">
        <f>IF(ISERROR(VLOOKUP('Salidas Pacientes'!$M834,Inventario!$A$2:$M$21,2,FALSE)),"",VLOOKUP('Salidas Pacientes'!$M834,Inventario!$A$2:$M$21,2,FALSE))</f>
        <v>Nimenrix</v>
      </c>
      <c r="O834" s="16" t="str">
        <f>IF(ISERROR(VLOOKUP('Salidas Pacientes'!$M834,Inventario!$A$2:$M$21,3,FALSE)),"",VLOOKUP('Salidas Pacientes'!$M834,Inventario!$A$2:$M$21,3,FALSE))</f>
        <v>Meningococo</v>
      </c>
      <c r="P834" s="100" t="str">
        <f>IF(ISERROR(VLOOKUP('Salidas Pacientes'!$M834,Inventario!$A$2:$M$21,4,FALSE)),"",VLOOKUP('Salidas Pacientes'!$M834,Inventario!$A$2:$M$21,4,FALSE))</f>
        <v>Cobo Medical</v>
      </c>
      <c r="Q834" s="100" t="str">
        <f>IF(ISERROR(VLOOKUP('Salidas Pacientes'!$M834,Inventario!$A$2:$M$21,5,FALSE)),"",VLOOKUP('Salidas Pacientes'!$M834,Inventario!$A$2:$M$21,5,FALSE))</f>
        <v>Pfizer</v>
      </c>
      <c r="R834" s="17" t="str">
        <f>IF(ISERROR(VLOOKUP('Salidas Pacientes'!$M834,Inventario!$A$2:$M$21,6,FALSE)),"",VLOOKUP('Salidas Pacientes'!$M834,Inventario!$A$2:$M$21,6,FALSE))</f>
        <v>3904</v>
      </c>
      <c r="S834" s="101" t="s">
        <v>173</v>
      </c>
      <c r="T834" s="102">
        <f>IF(ISERROR(VLOOKUP('Salidas Pacientes'!$S834,Entradas!$H$1:$I$412,2,FALSE)),"",VLOOKUP('Salidas Pacientes'!$S834,Entradas!$H$1:$I$412,2,FALSE))</f>
        <v>45077</v>
      </c>
      <c r="U834" s="98"/>
      <c r="V834" s="98">
        <v>1</v>
      </c>
      <c r="W834" s="105"/>
    </row>
    <row r="835" spans="1:23" ht="15.75" hidden="1" customHeight="1" outlineLevel="1">
      <c r="A835" s="95">
        <v>44764</v>
      </c>
      <c r="B835" s="95" t="s">
        <v>276</v>
      </c>
      <c r="C835" s="98">
        <v>1109922885</v>
      </c>
      <c r="D835" s="17" t="str">
        <f>IF(ISERROR(VLOOKUP('Salidas Pacientes'!$C835,'BD Pacientes'!$A:I,2,FALSE)),"",VLOOKUP('Salidas Pacientes'!$C835,'BD Pacientes'!$A:I,2,FALSE))</f>
        <v>TI</v>
      </c>
      <c r="E835" s="16" t="str">
        <f>IF(ISERROR(VLOOKUP('Salidas Pacientes'!$C835,'BD Pacientes'!$A:I,3,FALSE)),"",VLOOKUP('Salidas Pacientes'!$C835,'BD Pacientes'!$A:I,3,FALSE))</f>
        <v>SALOME RODRIGUEZ CUELLAR</v>
      </c>
      <c r="F835" s="17" t="str">
        <f>IF(ISERROR(VLOOKUP('Salidas Pacientes'!$C835,'BD Pacientes'!$A:I,4,FALSE)),"",VLOOKUP('Salidas Pacientes'!$C835,'BD Pacientes'!$A:I,4,FALSE))</f>
        <v>F</v>
      </c>
      <c r="G835" s="95">
        <f>IF(ISERROR(VLOOKUP('Salidas Pacientes'!$C835,'BD Pacientes'!$A:I,5,FALSE)),"",VLOOKUP('Salidas Pacientes'!$C835,'BD Pacientes'!$A:I,5,FALSE))</f>
        <v>0</v>
      </c>
      <c r="H835" s="95" t="str">
        <f t="shared" ca="1" si="0"/>
        <v>123 año, 7 mes</v>
      </c>
      <c r="I835" s="97" t="str">
        <f>IF(ISERROR(VLOOKUP('Salidas Pacientes'!$C835,'BD Pacientes'!$A:$I,6,FALSE)),"",VLOOKUP('Salidas Pacientes'!$C835,'BD Pacientes'!$A:$I,6,FALSE))</f>
        <v>CALLE 20 #11-30 403 T6</v>
      </c>
      <c r="J835" s="98">
        <f>IF(ISERROR(VLOOKUP('Salidas Pacientes'!$C835,'BD Pacientes'!$A:$I,7,FALSE)),"",VLOOKUP('Salidas Pacientes'!$C835,'BD Pacientes'!$A:$I,7,FALSE))</f>
        <v>0</v>
      </c>
      <c r="K835" s="99">
        <f>IF(ISERROR(VLOOKUP('Salidas Pacientes'!$C835,'BD Pacientes'!$A:$I,8,FALSE)),"",VLOOKUP('Salidas Pacientes'!$C835,'BD Pacientes'!$A:$I,8,FALSE))</f>
        <v>0</v>
      </c>
      <c r="L835" s="17">
        <f>IF(ISERROR(VLOOKUP('Salidas Pacientes'!$C835,'BD Pacientes'!$A:$I,9,FALSE)),"",VLOOKUP('Salidas Pacientes'!$C835,'BD Pacientes'!$A:$I,9,FALSE))</f>
        <v>0</v>
      </c>
      <c r="M835" s="17" t="s">
        <v>104</v>
      </c>
      <c r="N835" s="16" t="str">
        <f>IF(ISERROR(VLOOKUP('Salidas Pacientes'!$M835,Inventario!$A$2:$M$21,2,FALSE)),"",VLOOKUP('Salidas Pacientes'!$M835,Inventario!$A$2:$M$21,2,FALSE))</f>
        <v>Boostrix</v>
      </c>
      <c r="O835" s="16" t="str">
        <f>IF(ISERROR(VLOOKUP('Salidas Pacientes'!$M835,Inventario!$A$2:$M$21,3,FALSE)),"",VLOOKUP('Salidas Pacientes'!$M835,Inventario!$A$2:$M$21,3,FALSE))</f>
        <v>DPT</v>
      </c>
      <c r="P835" s="100" t="str">
        <f>IF(ISERROR(VLOOKUP('Salidas Pacientes'!$M835,Inventario!$A$2:$M$21,4,FALSE)),"",VLOOKUP('Salidas Pacientes'!$M835,Inventario!$A$2:$M$21,4,FALSE))</f>
        <v>IPS FARALLONES</v>
      </c>
      <c r="Q835" s="100" t="str">
        <f>IF(ISERROR(VLOOKUP('Salidas Pacientes'!$M835,Inventario!$A$2:$M$21,5,FALSE)),"",VLOOKUP('Salidas Pacientes'!$M835,Inventario!$A$2:$M$21,5,FALSE))</f>
        <v>Glaxo</v>
      </c>
      <c r="R835" s="17" t="str">
        <f>IF(ISERROR(VLOOKUP('Salidas Pacientes'!$M835,Inventario!$A$2:$M$21,6,FALSE)),"",VLOOKUP('Salidas Pacientes'!$M835,Inventario!$A$2:$M$21,6,FALSE))</f>
        <v>300</v>
      </c>
      <c r="S835" s="101" t="s">
        <v>200</v>
      </c>
      <c r="T835" s="102">
        <f>IF(ISERROR(VLOOKUP('Salidas Pacientes'!$S835,Entradas!$H$1:$I$412,2,FALSE)),"",VLOOKUP('Salidas Pacientes'!$S835,Entradas!$H$1:$I$412,2,FALSE))</f>
        <v>45260</v>
      </c>
      <c r="U835" s="98"/>
      <c r="V835" s="98">
        <v>1</v>
      </c>
      <c r="W835" s="105"/>
    </row>
    <row r="836" spans="1:23" ht="15.75" hidden="1" customHeight="1" outlineLevel="1">
      <c r="A836" s="95">
        <v>44764</v>
      </c>
      <c r="B836" s="95" t="s">
        <v>276</v>
      </c>
      <c r="C836" s="98">
        <v>1109922885</v>
      </c>
      <c r="D836" s="17" t="str">
        <f>IF(ISERROR(VLOOKUP('Salidas Pacientes'!$C836,'BD Pacientes'!$A:I,2,FALSE)),"",VLOOKUP('Salidas Pacientes'!$C836,'BD Pacientes'!$A:I,2,FALSE))</f>
        <v>TI</v>
      </c>
      <c r="E836" s="16" t="str">
        <f>IF(ISERROR(VLOOKUP('Salidas Pacientes'!$C836,'BD Pacientes'!$A:I,3,FALSE)),"",VLOOKUP('Salidas Pacientes'!$C836,'BD Pacientes'!$A:I,3,FALSE))</f>
        <v>SALOME RODRIGUEZ CUELLAR</v>
      </c>
      <c r="F836" s="17" t="str">
        <f>IF(ISERROR(VLOOKUP('Salidas Pacientes'!$C836,'BD Pacientes'!$A:I,4,FALSE)),"",VLOOKUP('Salidas Pacientes'!$C836,'BD Pacientes'!$A:I,4,FALSE))</f>
        <v>F</v>
      </c>
      <c r="G836" s="95">
        <f>IF(ISERROR(VLOOKUP('Salidas Pacientes'!$C836,'BD Pacientes'!$A:I,5,FALSE)),"",VLOOKUP('Salidas Pacientes'!$C836,'BD Pacientes'!$A:I,5,FALSE))</f>
        <v>0</v>
      </c>
      <c r="H836" s="95" t="str">
        <f t="shared" ca="1" si="0"/>
        <v>123 año, 7 mes</v>
      </c>
      <c r="I836" s="97" t="str">
        <f>IF(ISERROR(VLOOKUP('Salidas Pacientes'!$C836,'BD Pacientes'!$A:$I,6,FALSE)),"",VLOOKUP('Salidas Pacientes'!$C836,'BD Pacientes'!$A:$I,6,FALSE))</f>
        <v>CALLE 20 #11-30 403 T6</v>
      </c>
      <c r="J836" s="98">
        <f>IF(ISERROR(VLOOKUP('Salidas Pacientes'!$C836,'BD Pacientes'!$A:$I,7,FALSE)),"",VLOOKUP('Salidas Pacientes'!$C836,'BD Pacientes'!$A:$I,7,FALSE))</f>
        <v>0</v>
      </c>
      <c r="K836" s="99">
        <f>IF(ISERROR(VLOOKUP('Salidas Pacientes'!$C836,'BD Pacientes'!$A:$I,8,FALSE)),"",VLOOKUP('Salidas Pacientes'!$C836,'BD Pacientes'!$A:$I,8,FALSE))</f>
        <v>0</v>
      </c>
      <c r="L836" s="17">
        <f>IF(ISERROR(VLOOKUP('Salidas Pacientes'!$C836,'BD Pacientes'!$A:$I,9,FALSE)),"",VLOOKUP('Salidas Pacientes'!$C836,'BD Pacientes'!$A:$I,9,FALSE))</f>
        <v>0</v>
      </c>
      <c r="M836" s="17" t="s">
        <v>47</v>
      </c>
      <c r="N836" s="16" t="str">
        <f>IF(ISERROR(VLOOKUP('Salidas Pacientes'!$M836,Inventario!$A$2:$M$21,2,FALSE)),"",VLOOKUP('Salidas Pacientes'!$M836,Inventario!$A$2:$M$21,2,FALSE))</f>
        <v>Nimenrix</v>
      </c>
      <c r="O836" s="16" t="str">
        <f>IF(ISERROR(VLOOKUP('Salidas Pacientes'!$M836,Inventario!$A$2:$M$21,3,FALSE)),"",VLOOKUP('Salidas Pacientes'!$M836,Inventario!$A$2:$M$21,3,FALSE))</f>
        <v>Meningococo</v>
      </c>
      <c r="P836" s="100" t="str">
        <f>IF(ISERROR(VLOOKUP('Salidas Pacientes'!$M836,Inventario!$A$2:$M$21,4,FALSE)),"",VLOOKUP('Salidas Pacientes'!$M836,Inventario!$A$2:$M$21,4,FALSE))</f>
        <v>Cobo Medical</v>
      </c>
      <c r="Q836" s="100" t="str">
        <f>IF(ISERROR(VLOOKUP('Salidas Pacientes'!$M836,Inventario!$A$2:$M$21,5,FALSE)),"",VLOOKUP('Salidas Pacientes'!$M836,Inventario!$A$2:$M$21,5,FALSE))</f>
        <v>Pfizer</v>
      </c>
      <c r="R836" s="17" t="str">
        <f>IF(ISERROR(VLOOKUP('Salidas Pacientes'!$M836,Inventario!$A$2:$M$21,6,FALSE)),"",VLOOKUP('Salidas Pacientes'!$M836,Inventario!$A$2:$M$21,6,FALSE))</f>
        <v>3904</v>
      </c>
      <c r="S836" s="101" t="s">
        <v>173</v>
      </c>
      <c r="T836" s="102">
        <f>IF(ISERROR(VLOOKUP('Salidas Pacientes'!$S836,Entradas!$H$1:$I$412,2,FALSE)),"",VLOOKUP('Salidas Pacientes'!$S836,Entradas!$H$1:$I$412,2,FALSE))</f>
        <v>45077</v>
      </c>
      <c r="U836" s="98"/>
      <c r="V836" s="98">
        <v>1</v>
      </c>
      <c r="W836" s="105"/>
    </row>
    <row r="837" spans="1:23" ht="15.75" hidden="1" customHeight="1" outlineLevel="1">
      <c r="A837" s="95">
        <v>44764</v>
      </c>
      <c r="B837" s="95" t="s">
        <v>276</v>
      </c>
      <c r="C837" s="98">
        <v>1109922885</v>
      </c>
      <c r="D837" s="17" t="str">
        <f>IF(ISERROR(VLOOKUP('Salidas Pacientes'!$C837,'BD Pacientes'!$A:I,2,FALSE)),"",VLOOKUP('Salidas Pacientes'!$C837,'BD Pacientes'!$A:I,2,FALSE))</f>
        <v>TI</v>
      </c>
      <c r="E837" s="16" t="str">
        <f>IF(ISERROR(VLOOKUP('Salidas Pacientes'!$C837,'BD Pacientes'!$A:I,3,FALSE)),"",VLOOKUP('Salidas Pacientes'!$C837,'BD Pacientes'!$A:I,3,FALSE))</f>
        <v>SALOME RODRIGUEZ CUELLAR</v>
      </c>
      <c r="F837" s="17" t="str">
        <f>IF(ISERROR(VLOOKUP('Salidas Pacientes'!$C837,'BD Pacientes'!$A:I,4,FALSE)),"",VLOOKUP('Salidas Pacientes'!$C837,'BD Pacientes'!$A:I,4,FALSE))</f>
        <v>F</v>
      </c>
      <c r="G837" s="95">
        <f>IF(ISERROR(VLOOKUP('Salidas Pacientes'!$C837,'BD Pacientes'!$A:I,5,FALSE)),"",VLOOKUP('Salidas Pacientes'!$C837,'BD Pacientes'!$A:I,5,FALSE))</f>
        <v>0</v>
      </c>
      <c r="H837" s="95" t="str">
        <f t="shared" ca="1" si="0"/>
        <v>123 año, 7 mes</v>
      </c>
      <c r="I837" s="97" t="str">
        <f>IF(ISERROR(VLOOKUP('Salidas Pacientes'!$C837,'BD Pacientes'!$A:$I,6,FALSE)),"",VLOOKUP('Salidas Pacientes'!$C837,'BD Pacientes'!$A:$I,6,FALSE))</f>
        <v>CALLE 20 #11-30 403 T6</v>
      </c>
      <c r="J837" s="98">
        <f>IF(ISERROR(VLOOKUP('Salidas Pacientes'!$C837,'BD Pacientes'!$A:$I,7,FALSE)),"",VLOOKUP('Salidas Pacientes'!$C837,'BD Pacientes'!$A:$I,7,FALSE))</f>
        <v>0</v>
      </c>
      <c r="K837" s="99">
        <f>IF(ISERROR(VLOOKUP('Salidas Pacientes'!$C837,'BD Pacientes'!$A:$I,8,FALSE)),"",VLOOKUP('Salidas Pacientes'!$C837,'BD Pacientes'!$A:$I,8,FALSE))</f>
        <v>0</v>
      </c>
      <c r="L837" s="17">
        <f>IF(ISERROR(VLOOKUP('Salidas Pacientes'!$C837,'BD Pacientes'!$A:$I,9,FALSE)),"",VLOOKUP('Salidas Pacientes'!$C837,'BD Pacientes'!$A:$I,9,FALSE))</f>
        <v>0</v>
      </c>
      <c r="M837" s="17" t="s">
        <v>89</v>
      </c>
      <c r="N837" s="16" t="str">
        <f>IF(ISERROR(VLOOKUP('Salidas Pacientes'!$M837,Inventario!$A$2:$M$21,2,FALSE)),"",VLOOKUP('Salidas Pacientes'!$M837,Inventario!$A$2:$M$21,2,FALSE))</f>
        <v>Fluquadri</v>
      </c>
      <c r="O837" s="16" t="str">
        <f>IF(ISERROR(VLOOKUP('Salidas Pacientes'!$M837,Inventario!$A$2:$M$21,3,FALSE)),"",VLOOKUP('Salidas Pacientes'!$M837,Inventario!$A$2:$M$21,3,FALSE))</f>
        <v>Influenza</v>
      </c>
      <c r="P837" s="100" t="str">
        <f>IF(ISERROR(VLOOKUP('Salidas Pacientes'!$M837,Inventario!$A$2:$M$21,4,FALSE)),"",VLOOKUP('Salidas Pacientes'!$M837,Inventario!$A$2:$M$21,4,FALSE))</f>
        <v>IPS FARALLONES</v>
      </c>
      <c r="Q837" s="100" t="str">
        <f>IF(ISERROR(VLOOKUP('Salidas Pacientes'!$M837,Inventario!$A$2:$M$21,5,FALSE)),"",VLOOKUP('Salidas Pacientes'!$M837,Inventario!$A$2:$M$21,5,FALSE))</f>
        <v>Sanofi</v>
      </c>
      <c r="R837" s="17" t="str">
        <f>IF(ISERROR(VLOOKUP('Salidas Pacientes'!$M837,Inventario!$A$2:$M$21,6,FALSE)),"",VLOOKUP('Salidas Pacientes'!$M837,Inventario!$A$2:$M$21,6,FALSE))</f>
        <v>164992</v>
      </c>
      <c r="S837" s="101" t="s">
        <v>295</v>
      </c>
      <c r="T837" s="102" t="str">
        <f>IF(ISERROR(VLOOKUP('Salidas Pacientes'!$S837,Entradas!$H$1:$I$412,2,FALSE)),"",VLOOKUP('Salidas Pacientes'!$S837,Entradas!$H$1:$I$412,2,FALSE))</f>
        <v/>
      </c>
      <c r="U837" s="98"/>
      <c r="V837" s="98">
        <v>1</v>
      </c>
      <c r="W837" s="105"/>
    </row>
    <row r="838" spans="1:23" ht="15.75" hidden="1" customHeight="1" outlineLevel="1">
      <c r="A838" s="95">
        <v>44764</v>
      </c>
      <c r="B838" s="95" t="s">
        <v>276</v>
      </c>
      <c r="C838" s="98">
        <v>1109574221</v>
      </c>
      <c r="D838" s="17" t="str">
        <f>IF(ISERROR(VLOOKUP('Salidas Pacientes'!$C838,'BD Pacientes'!$A:I,2,FALSE)),"",VLOOKUP('Salidas Pacientes'!$C838,'BD Pacientes'!$A:I,2,FALSE))</f>
        <v>RC</v>
      </c>
      <c r="E838" s="16" t="str">
        <f>IF(ISERROR(VLOOKUP('Salidas Pacientes'!$C838,'BD Pacientes'!$A:I,3,FALSE)),"",VLOOKUP('Salidas Pacientes'!$C838,'BD Pacientes'!$A:I,3,FALSE))</f>
        <v>MARIA EMMA GUTIERREZ GIL</v>
      </c>
      <c r="F838" s="17" t="str">
        <f>IF(ISERROR(VLOOKUP('Salidas Pacientes'!$C838,'BD Pacientes'!$A:I,4,FALSE)),"",VLOOKUP('Salidas Pacientes'!$C838,'BD Pacientes'!$A:I,4,FALSE))</f>
        <v>F</v>
      </c>
      <c r="G838" s="95">
        <f>IF(ISERROR(VLOOKUP('Salidas Pacientes'!$C838,'BD Pacientes'!$A:I,5,FALSE)),"",VLOOKUP('Salidas Pacientes'!$C838,'BD Pacientes'!$A:I,5,FALSE))</f>
        <v>44652</v>
      </c>
      <c r="H838" s="95" t="str">
        <f t="shared" ca="1" si="0"/>
        <v>1 año, 4 mes</v>
      </c>
      <c r="I838" s="97" t="str">
        <f>IF(ISERROR(VLOOKUP('Salidas Pacientes'!$C838,'BD Pacientes'!$A:$I,6,FALSE)),"",VLOOKUP('Salidas Pacientes'!$C838,'BD Pacientes'!$A:$I,6,FALSE))</f>
        <v>CALLE 15A #67-35</v>
      </c>
      <c r="J838" s="98">
        <f>IF(ISERROR(VLOOKUP('Salidas Pacientes'!$C838,'BD Pacientes'!$A:$I,7,FALSE)),"",VLOOKUP('Salidas Pacientes'!$C838,'BD Pacientes'!$A:$I,7,FALSE))</f>
        <v>29544178</v>
      </c>
      <c r="K838" s="99" t="str">
        <f>IF(ISERROR(VLOOKUP('Salidas Pacientes'!$C838,'BD Pacientes'!$A:$I,8,FALSE)),"",VLOOKUP('Salidas Pacientes'!$C838,'BD Pacientes'!$A:$I,8,FALSE))</f>
        <v>MARIA DEL MAR GIL</v>
      </c>
      <c r="L838" s="17">
        <f>IF(ISERROR(VLOOKUP('Salidas Pacientes'!$C838,'BD Pacientes'!$A:$I,9,FALSE)),"",VLOOKUP('Salidas Pacientes'!$C838,'BD Pacientes'!$A:$I,9,FALSE))</f>
        <v>3188579574</v>
      </c>
      <c r="M838" s="17" t="s">
        <v>47</v>
      </c>
      <c r="N838" s="16" t="str">
        <f>IF(ISERROR(VLOOKUP('Salidas Pacientes'!$M838,Inventario!$A$2:$M$21,2,FALSE)),"",VLOOKUP('Salidas Pacientes'!$M838,Inventario!$A$2:$M$21,2,FALSE))</f>
        <v>Nimenrix</v>
      </c>
      <c r="O838" s="16" t="str">
        <f>IF(ISERROR(VLOOKUP('Salidas Pacientes'!$M838,Inventario!$A$2:$M$21,3,FALSE)),"",VLOOKUP('Salidas Pacientes'!$M838,Inventario!$A$2:$M$21,3,FALSE))</f>
        <v>Meningococo</v>
      </c>
      <c r="P838" s="100" t="str">
        <f>IF(ISERROR(VLOOKUP('Salidas Pacientes'!$M838,Inventario!$A$2:$M$21,4,FALSE)),"",VLOOKUP('Salidas Pacientes'!$M838,Inventario!$A$2:$M$21,4,FALSE))</f>
        <v>Cobo Medical</v>
      </c>
      <c r="Q838" s="100" t="str">
        <f>IF(ISERROR(VLOOKUP('Salidas Pacientes'!$M838,Inventario!$A$2:$M$21,5,FALSE)),"",VLOOKUP('Salidas Pacientes'!$M838,Inventario!$A$2:$M$21,5,FALSE))</f>
        <v>Pfizer</v>
      </c>
      <c r="R838" s="17" t="str">
        <f>IF(ISERROR(VLOOKUP('Salidas Pacientes'!$M838,Inventario!$A$2:$M$21,6,FALSE)),"",VLOOKUP('Salidas Pacientes'!$M838,Inventario!$A$2:$M$21,6,FALSE))</f>
        <v>3904</v>
      </c>
      <c r="S838" s="101" t="s">
        <v>173</v>
      </c>
      <c r="T838" s="102">
        <f>IF(ISERROR(VLOOKUP('Salidas Pacientes'!$S838,Entradas!$H$1:$I$412,2,FALSE)),"",VLOOKUP('Salidas Pacientes'!$S838,Entradas!$H$1:$I$412,2,FALSE))</f>
        <v>45077</v>
      </c>
      <c r="U838" s="98"/>
      <c r="V838" s="98">
        <v>1</v>
      </c>
      <c r="W838" s="105"/>
    </row>
    <row r="839" spans="1:23" ht="15.75" hidden="1" customHeight="1" outlineLevel="1">
      <c r="A839" s="95">
        <v>44764</v>
      </c>
      <c r="B839" s="95" t="s">
        <v>276</v>
      </c>
      <c r="C839" s="98">
        <v>1109569271</v>
      </c>
      <c r="D839" s="17" t="str">
        <f>IF(ISERROR(VLOOKUP('Salidas Pacientes'!$C839,'BD Pacientes'!$A:I,2,FALSE)),"",VLOOKUP('Salidas Pacientes'!$C839,'BD Pacientes'!$A:I,2,FALSE))</f>
        <v>RC</v>
      </c>
      <c r="E839" s="16" t="str">
        <f>IF(ISERROR(VLOOKUP('Salidas Pacientes'!$C839,'BD Pacientes'!$A:I,3,FALSE)),"",VLOOKUP('Salidas Pacientes'!$C839,'BD Pacientes'!$A:I,3,FALSE))</f>
        <v>JERONIMO RODRIGUEZ FRANCO</v>
      </c>
      <c r="F839" s="17" t="str">
        <f>IF(ISERROR(VLOOKUP('Salidas Pacientes'!$C839,'BD Pacientes'!$A:I,4,FALSE)),"",VLOOKUP('Salidas Pacientes'!$C839,'BD Pacientes'!$A:I,4,FALSE))</f>
        <v>M</v>
      </c>
      <c r="G839" s="95">
        <f>IF(ISERROR(VLOOKUP('Salidas Pacientes'!$C839,'BD Pacientes'!$A:I,5,FALSE)),"",VLOOKUP('Salidas Pacientes'!$C839,'BD Pacientes'!$A:I,5,FALSE))</f>
        <v>0</v>
      </c>
      <c r="H839" s="95" t="str">
        <f t="shared" ca="1" si="0"/>
        <v>123 año, 7 mes</v>
      </c>
      <c r="I839" s="97" t="str">
        <f>IF(ISERROR(VLOOKUP('Salidas Pacientes'!$C839,'BD Pacientes'!$A:$I,6,FALSE)),"",VLOOKUP('Salidas Pacientes'!$C839,'BD Pacientes'!$A:$I,6,FALSE))</f>
        <v>CALLE 9 #20A-144</v>
      </c>
      <c r="J839" s="98">
        <f>IF(ISERROR(VLOOKUP('Salidas Pacientes'!$C839,'BD Pacientes'!$A:$I,7,FALSE)),"",VLOOKUP('Salidas Pacientes'!$C839,'BD Pacientes'!$A:$I,7,FALSE))</f>
        <v>0</v>
      </c>
      <c r="K839" s="99">
        <f>IF(ISERROR(VLOOKUP('Salidas Pacientes'!$C839,'BD Pacientes'!$A:$I,8,FALSE)),"",VLOOKUP('Salidas Pacientes'!$C839,'BD Pacientes'!$A:$I,8,FALSE))</f>
        <v>0</v>
      </c>
      <c r="L839" s="17">
        <f>IF(ISERROR(VLOOKUP('Salidas Pacientes'!$C839,'BD Pacientes'!$A:$I,9,FALSE)),"",VLOOKUP('Salidas Pacientes'!$C839,'BD Pacientes'!$A:$I,9,FALSE))</f>
        <v>0</v>
      </c>
      <c r="M839" s="17" t="s">
        <v>89</v>
      </c>
      <c r="N839" s="16" t="str">
        <f>IF(ISERROR(VLOOKUP('Salidas Pacientes'!$M839,Inventario!$A$2:$M$21,2,FALSE)),"",VLOOKUP('Salidas Pacientes'!$M839,Inventario!$A$2:$M$21,2,FALSE))</f>
        <v>Fluquadri</v>
      </c>
      <c r="O839" s="16" t="str">
        <f>IF(ISERROR(VLOOKUP('Salidas Pacientes'!$M839,Inventario!$A$2:$M$21,3,FALSE)),"",VLOOKUP('Salidas Pacientes'!$M839,Inventario!$A$2:$M$21,3,FALSE))</f>
        <v>Influenza</v>
      </c>
      <c r="P839" s="100" t="str">
        <f>IF(ISERROR(VLOOKUP('Salidas Pacientes'!$M839,Inventario!$A$2:$M$21,4,FALSE)),"",VLOOKUP('Salidas Pacientes'!$M839,Inventario!$A$2:$M$21,4,FALSE))</f>
        <v>IPS FARALLONES</v>
      </c>
      <c r="Q839" s="100" t="str">
        <f>IF(ISERROR(VLOOKUP('Salidas Pacientes'!$M839,Inventario!$A$2:$M$21,5,FALSE)),"",VLOOKUP('Salidas Pacientes'!$M839,Inventario!$A$2:$M$21,5,FALSE))</f>
        <v>Sanofi</v>
      </c>
      <c r="R839" s="17" t="str">
        <f>IF(ISERROR(VLOOKUP('Salidas Pacientes'!$M839,Inventario!$A$2:$M$21,6,FALSE)),"",VLOOKUP('Salidas Pacientes'!$M839,Inventario!$A$2:$M$21,6,FALSE))</f>
        <v>164992</v>
      </c>
      <c r="S839" s="101" t="s">
        <v>295</v>
      </c>
      <c r="T839" s="102" t="str">
        <f>IF(ISERROR(VLOOKUP('Salidas Pacientes'!$S839,Entradas!$H$1:$I$412,2,FALSE)),"",VLOOKUP('Salidas Pacientes'!$S839,Entradas!$H$1:$I$412,2,FALSE))</f>
        <v/>
      </c>
      <c r="U839" s="98"/>
      <c r="V839" s="98">
        <v>1</v>
      </c>
      <c r="W839" s="105"/>
    </row>
    <row r="840" spans="1:23" ht="15.75" hidden="1" customHeight="1" outlineLevel="1">
      <c r="A840" s="95">
        <v>44764</v>
      </c>
      <c r="B840" s="95" t="s">
        <v>276</v>
      </c>
      <c r="C840" s="98">
        <v>1109935859</v>
      </c>
      <c r="D840" s="17" t="str">
        <f>IF(ISERROR(VLOOKUP('Salidas Pacientes'!$C840,'BD Pacientes'!$A:I,2,FALSE)),"",VLOOKUP('Salidas Pacientes'!$C840,'BD Pacientes'!$A:I,2,FALSE))</f>
        <v>RC</v>
      </c>
      <c r="E840" s="16" t="str">
        <f>IF(ISERROR(VLOOKUP('Salidas Pacientes'!$C840,'BD Pacientes'!$A:I,3,FALSE)),"",VLOOKUP('Salidas Pacientes'!$C840,'BD Pacientes'!$A:I,3,FALSE))</f>
        <v>IVANNA RODRIGUEZ CUELLAR</v>
      </c>
      <c r="F840" s="17" t="str">
        <f>IF(ISERROR(VLOOKUP('Salidas Pacientes'!$C840,'BD Pacientes'!$A:I,4,FALSE)),"",VLOOKUP('Salidas Pacientes'!$C840,'BD Pacientes'!$A:I,4,FALSE))</f>
        <v>F</v>
      </c>
      <c r="G840" s="95">
        <f>IF(ISERROR(VLOOKUP('Salidas Pacientes'!$C840,'BD Pacientes'!$A:I,5,FALSE)),"",VLOOKUP('Salidas Pacientes'!$C840,'BD Pacientes'!$A:I,5,FALSE))</f>
        <v>0</v>
      </c>
      <c r="H840" s="95" t="str">
        <f t="shared" ca="1" si="0"/>
        <v>123 año, 7 mes</v>
      </c>
      <c r="I840" s="97" t="str">
        <f>IF(ISERROR(VLOOKUP('Salidas Pacientes'!$C840,'BD Pacientes'!$A:$I,6,FALSE)),"",VLOOKUP('Salidas Pacientes'!$C840,'BD Pacientes'!$A:$I,6,FALSE))</f>
        <v>CALLE 20 # 11-30 APTO 403 T6</v>
      </c>
      <c r="J840" s="98">
        <f>IF(ISERROR(VLOOKUP('Salidas Pacientes'!$C840,'BD Pacientes'!$A:$I,7,FALSE)),"",VLOOKUP('Salidas Pacientes'!$C840,'BD Pacientes'!$A:$I,7,FALSE))</f>
        <v>0</v>
      </c>
      <c r="K840" s="99">
        <f>IF(ISERROR(VLOOKUP('Salidas Pacientes'!$C840,'BD Pacientes'!$A:$I,8,FALSE)),"",VLOOKUP('Salidas Pacientes'!$C840,'BD Pacientes'!$A:$I,8,FALSE))</f>
        <v>0</v>
      </c>
      <c r="L840" s="17">
        <f>IF(ISERROR(VLOOKUP('Salidas Pacientes'!$C840,'BD Pacientes'!$A:$I,9,FALSE)),"",VLOOKUP('Salidas Pacientes'!$C840,'BD Pacientes'!$A:$I,9,FALSE))</f>
        <v>0</v>
      </c>
      <c r="M840" s="17" t="s">
        <v>148</v>
      </c>
      <c r="N840" s="16" t="str">
        <f>IF(ISERROR(VLOOKUP('Salidas Pacientes'!$M840,Inventario!$A$2:$M$21,2,FALSE)),"",VLOOKUP('Salidas Pacientes'!$M840,Inventario!$A$2:$M$21,2,FALSE))</f>
        <v xml:space="preserve">Tetraxim </v>
      </c>
      <c r="O840" s="16" t="str">
        <f>IF(ISERROR(VLOOKUP('Salidas Pacientes'!$M840,Inventario!$A$2:$M$21,3,FALSE)),"",VLOOKUP('Salidas Pacientes'!$M840,Inventario!$A$2:$M$21,3,FALSE))</f>
        <v>Difteria-Tosferina, tetano DPT</v>
      </c>
      <c r="P840" s="100" t="str">
        <f>IF(ISERROR(VLOOKUP('Salidas Pacientes'!$M840,Inventario!$A$2:$M$21,4,FALSE)),"",VLOOKUP('Salidas Pacientes'!$M840,Inventario!$A$2:$M$21,4,FALSE))</f>
        <v>IPS FARALLONES</v>
      </c>
      <c r="Q840" s="100" t="str">
        <f>IF(ISERROR(VLOOKUP('Salidas Pacientes'!$M840,Inventario!$A$2:$M$21,5,FALSE)),"",VLOOKUP('Salidas Pacientes'!$M840,Inventario!$A$2:$M$21,5,FALSE))</f>
        <v>Sanofi</v>
      </c>
      <c r="R840" s="17" t="str">
        <f>IF(ISERROR(VLOOKUP('Salidas Pacientes'!$M840,Inventario!$A$2:$M$21,6,FALSE)),"",VLOOKUP('Salidas Pacientes'!$M840,Inventario!$A$2:$M$21,6,FALSE))</f>
        <v>3300</v>
      </c>
      <c r="S840" s="101" t="s">
        <v>207</v>
      </c>
      <c r="T840" s="102">
        <f>IF(ISERROR(VLOOKUP('Salidas Pacientes'!$S840,Entradas!$H$1:$I$412,2,FALSE)),"",VLOOKUP('Salidas Pacientes'!$S840,Entradas!$H$1:$I$412,2,FALSE))</f>
        <v>44985</v>
      </c>
      <c r="U840" s="98"/>
      <c r="V840" s="98">
        <v>1</v>
      </c>
      <c r="W840" s="105"/>
    </row>
    <row r="841" spans="1:23" ht="15.75" hidden="1" customHeight="1" outlineLevel="1">
      <c r="A841" s="95">
        <v>44764</v>
      </c>
      <c r="B841" s="95" t="s">
        <v>276</v>
      </c>
      <c r="C841" s="98">
        <v>1109935859</v>
      </c>
      <c r="D841" s="17" t="str">
        <f>IF(ISERROR(VLOOKUP('Salidas Pacientes'!$C841,'BD Pacientes'!$A:I,2,FALSE)),"",VLOOKUP('Salidas Pacientes'!$C841,'BD Pacientes'!$A:I,2,FALSE))</f>
        <v>RC</v>
      </c>
      <c r="E841" s="16" t="str">
        <f>IF(ISERROR(VLOOKUP('Salidas Pacientes'!$C841,'BD Pacientes'!$A:I,3,FALSE)),"",VLOOKUP('Salidas Pacientes'!$C841,'BD Pacientes'!$A:I,3,FALSE))</f>
        <v>IVANNA RODRIGUEZ CUELLAR</v>
      </c>
      <c r="F841" s="17" t="str">
        <f>IF(ISERROR(VLOOKUP('Salidas Pacientes'!$C841,'BD Pacientes'!$A:I,4,FALSE)),"",VLOOKUP('Salidas Pacientes'!$C841,'BD Pacientes'!$A:I,4,FALSE))</f>
        <v>F</v>
      </c>
      <c r="G841" s="95">
        <f>IF(ISERROR(VLOOKUP('Salidas Pacientes'!$C841,'BD Pacientes'!$A:I,5,FALSE)),"",VLOOKUP('Salidas Pacientes'!$C841,'BD Pacientes'!$A:I,5,FALSE))</f>
        <v>0</v>
      </c>
      <c r="H841" s="95" t="str">
        <f t="shared" ca="1" si="0"/>
        <v>123 año, 7 mes</v>
      </c>
      <c r="I841" s="97" t="str">
        <f>IF(ISERROR(VLOOKUP('Salidas Pacientes'!$C841,'BD Pacientes'!$A:$I,6,FALSE)),"",VLOOKUP('Salidas Pacientes'!$C841,'BD Pacientes'!$A:$I,6,FALSE))</f>
        <v>CALLE 20 # 11-30 APTO 403 T6</v>
      </c>
      <c r="J841" s="98">
        <f>IF(ISERROR(VLOOKUP('Salidas Pacientes'!$C841,'BD Pacientes'!$A:$I,7,FALSE)),"",VLOOKUP('Salidas Pacientes'!$C841,'BD Pacientes'!$A:$I,7,FALSE))</f>
        <v>0</v>
      </c>
      <c r="K841" s="99">
        <f>IF(ISERROR(VLOOKUP('Salidas Pacientes'!$C841,'BD Pacientes'!$A:$I,8,FALSE)),"",VLOOKUP('Salidas Pacientes'!$C841,'BD Pacientes'!$A:$I,8,FALSE))</f>
        <v>0</v>
      </c>
      <c r="L841" s="17">
        <f>IF(ISERROR(VLOOKUP('Salidas Pacientes'!$C841,'BD Pacientes'!$A:$I,9,FALSE)),"",VLOOKUP('Salidas Pacientes'!$C841,'BD Pacientes'!$A:$I,9,FALSE))</f>
        <v>0</v>
      </c>
      <c r="M841" s="17" t="s">
        <v>58</v>
      </c>
      <c r="N841" s="16" t="str">
        <f>IF(ISERROR(VLOOKUP('Salidas Pacientes'!$M841,Inventario!$A$2:$M$21,2,FALSE)),"",VLOOKUP('Salidas Pacientes'!$M841,Inventario!$A$2:$M$21,2,FALSE))</f>
        <v>Proquad</v>
      </c>
      <c r="O841" s="16" t="str">
        <f>IF(ISERROR(VLOOKUP('Salidas Pacientes'!$M841,Inventario!$A$2:$M$21,3,FALSE)),"",VLOOKUP('Salidas Pacientes'!$M841,Inventario!$A$2:$M$21,3,FALSE))</f>
        <v>Sarampion + Rubeola + parotiditis + varicela</v>
      </c>
      <c r="P841" s="100" t="str">
        <f>IF(ISERROR(VLOOKUP('Salidas Pacientes'!$M841,Inventario!$A$2:$M$21,4,FALSE)),"",VLOOKUP('Salidas Pacientes'!$M841,Inventario!$A$2:$M$21,4,FALSE))</f>
        <v>IPS FARALLONES</v>
      </c>
      <c r="Q841" s="100" t="str">
        <f>IF(ISERROR(VLOOKUP('Salidas Pacientes'!$M841,Inventario!$A$2:$M$21,5,FALSE)),"",VLOOKUP('Salidas Pacientes'!$M841,Inventario!$A$2:$M$21,5,FALSE))</f>
        <v>Merck</v>
      </c>
      <c r="R841" s="17" t="str">
        <f>IF(ISERROR(VLOOKUP('Salidas Pacientes'!$M841,Inventario!$A$2:$M$21,6,FALSE)),"",VLOOKUP('Salidas Pacientes'!$M841,Inventario!$A$2:$M$21,6,FALSE))</f>
        <v>4200</v>
      </c>
      <c r="S841" s="101" t="s">
        <v>190</v>
      </c>
      <c r="T841" s="102">
        <f>IF(ISERROR(VLOOKUP('Salidas Pacientes'!$S841,Entradas!$H$1:$I$412,2,FALSE)),"",VLOOKUP('Salidas Pacientes'!$S841,Entradas!$H$1:$I$412,2,FALSE))</f>
        <v>44957</v>
      </c>
      <c r="U841" s="98"/>
      <c r="V841" s="98">
        <v>1</v>
      </c>
      <c r="W841" s="105"/>
    </row>
    <row r="842" spans="1:23" ht="15.75" hidden="1" customHeight="1" outlineLevel="1">
      <c r="A842" s="95">
        <v>44764</v>
      </c>
      <c r="B842" s="95" t="s">
        <v>276</v>
      </c>
      <c r="C842" s="98">
        <v>1144149709</v>
      </c>
      <c r="D842" s="17" t="str">
        <f>IF(ISERROR(VLOOKUP('Salidas Pacientes'!$C842,'BD Pacientes'!$A:I,2,FALSE)),"",VLOOKUP('Salidas Pacientes'!$C842,'BD Pacientes'!$A:I,2,FALSE))</f>
        <v>CC</v>
      </c>
      <c r="E842" s="16" t="str">
        <f>IF(ISERROR(VLOOKUP('Salidas Pacientes'!$C842,'BD Pacientes'!$A:I,3,FALSE)),"",VLOOKUP('Salidas Pacientes'!$C842,'BD Pacientes'!$A:I,3,FALSE))</f>
        <v>DANIELA FRANCO HERRERA</v>
      </c>
      <c r="F842" s="17" t="str">
        <f>IF(ISERROR(VLOOKUP('Salidas Pacientes'!$C842,'BD Pacientes'!$A:I,4,FALSE)),"",VLOOKUP('Salidas Pacientes'!$C842,'BD Pacientes'!$A:I,4,FALSE))</f>
        <v>F</v>
      </c>
      <c r="G842" s="95">
        <f>IF(ISERROR(VLOOKUP('Salidas Pacientes'!$C842,'BD Pacientes'!$A:I,5,FALSE)),"",VLOOKUP('Salidas Pacientes'!$C842,'BD Pacientes'!$A:I,5,FALSE))</f>
        <v>0</v>
      </c>
      <c r="H842" s="95" t="str">
        <f t="shared" ca="1" si="0"/>
        <v>123 año, 7 mes</v>
      </c>
      <c r="I842" s="97" t="str">
        <f>IF(ISERROR(VLOOKUP('Salidas Pacientes'!$C842,'BD Pacientes'!$A:$I,6,FALSE)),"",VLOOKUP('Salidas Pacientes'!$C842,'BD Pacientes'!$A:$I,6,FALSE))</f>
        <v>CALLE 9 #20A-144</v>
      </c>
      <c r="J842" s="98">
        <f>IF(ISERROR(VLOOKUP('Salidas Pacientes'!$C842,'BD Pacientes'!$A:$I,7,FALSE)),"",VLOOKUP('Salidas Pacientes'!$C842,'BD Pacientes'!$A:$I,7,FALSE))</f>
        <v>0</v>
      </c>
      <c r="K842" s="99">
        <f>IF(ISERROR(VLOOKUP('Salidas Pacientes'!$C842,'BD Pacientes'!$A:$I,8,FALSE)),"",VLOOKUP('Salidas Pacientes'!$C842,'BD Pacientes'!$A:$I,8,FALSE))</f>
        <v>0</v>
      </c>
      <c r="L842" s="17">
        <f>IF(ISERROR(VLOOKUP('Salidas Pacientes'!$C842,'BD Pacientes'!$A:$I,9,FALSE)),"",VLOOKUP('Salidas Pacientes'!$C842,'BD Pacientes'!$A:$I,9,FALSE))</f>
        <v>0</v>
      </c>
      <c r="M842" s="17" t="s">
        <v>89</v>
      </c>
      <c r="N842" s="16" t="str">
        <f>IF(ISERROR(VLOOKUP('Salidas Pacientes'!$M842,Inventario!$A$2:$M$21,2,FALSE)),"",VLOOKUP('Salidas Pacientes'!$M842,Inventario!$A$2:$M$21,2,FALSE))</f>
        <v>Fluquadri</v>
      </c>
      <c r="O842" s="16" t="str">
        <f>IF(ISERROR(VLOOKUP('Salidas Pacientes'!$M842,Inventario!$A$2:$M$21,3,FALSE)),"",VLOOKUP('Salidas Pacientes'!$M842,Inventario!$A$2:$M$21,3,FALSE))</f>
        <v>Influenza</v>
      </c>
      <c r="P842" s="100" t="str">
        <f>IF(ISERROR(VLOOKUP('Salidas Pacientes'!$M842,Inventario!$A$2:$M$21,4,FALSE)),"",VLOOKUP('Salidas Pacientes'!$M842,Inventario!$A$2:$M$21,4,FALSE))</f>
        <v>IPS FARALLONES</v>
      </c>
      <c r="Q842" s="100" t="str">
        <f>IF(ISERROR(VLOOKUP('Salidas Pacientes'!$M842,Inventario!$A$2:$M$21,5,FALSE)),"",VLOOKUP('Salidas Pacientes'!$M842,Inventario!$A$2:$M$21,5,FALSE))</f>
        <v>Sanofi</v>
      </c>
      <c r="R842" s="17" t="str">
        <f>IF(ISERROR(VLOOKUP('Salidas Pacientes'!$M842,Inventario!$A$2:$M$21,6,FALSE)),"",VLOOKUP('Salidas Pacientes'!$M842,Inventario!$A$2:$M$21,6,FALSE))</f>
        <v>164992</v>
      </c>
      <c r="S842" s="101" t="s">
        <v>295</v>
      </c>
      <c r="T842" s="102" t="str">
        <f>IF(ISERROR(VLOOKUP('Salidas Pacientes'!$S842,Entradas!$H$1:$I$412,2,FALSE)),"",VLOOKUP('Salidas Pacientes'!$S842,Entradas!$H$1:$I$412,2,FALSE))</f>
        <v/>
      </c>
      <c r="U842" s="98"/>
      <c r="V842" s="98">
        <v>1</v>
      </c>
      <c r="W842" s="105"/>
    </row>
    <row r="843" spans="1:23" ht="15.75" hidden="1" customHeight="1" outlineLevel="1">
      <c r="A843" s="95">
        <v>44765</v>
      </c>
      <c r="B843" s="95" t="s">
        <v>276</v>
      </c>
      <c r="C843" s="98">
        <v>1232819707</v>
      </c>
      <c r="D843" s="17" t="str">
        <f>IF(ISERROR(VLOOKUP('Salidas Pacientes'!$C843,'BD Pacientes'!$A:I,2,FALSE)),"",VLOOKUP('Salidas Pacientes'!$C843,'BD Pacientes'!$A:I,2,FALSE))</f>
        <v>RC</v>
      </c>
      <c r="E843" s="16" t="str">
        <f>IF(ISERROR(VLOOKUP('Salidas Pacientes'!$C843,'BD Pacientes'!$A:I,3,FALSE)),"",VLOOKUP('Salidas Pacientes'!$C843,'BD Pacientes'!$A:I,3,FALSE))</f>
        <v>MIRANDA TIMARAN FERNANDEZ</v>
      </c>
      <c r="F843" s="17" t="str">
        <f>IF(ISERROR(VLOOKUP('Salidas Pacientes'!$C843,'BD Pacientes'!$A:I,4,FALSE)),"",VLOOKUP('Salidas Pacientes'!$C843,'BD Pacientes'!$A:I,4,FALSE))</f>
        <v>F</v>
      </c>
      <c r="G843" s="95">
        <f>IF(ISERROR(VLOOKUP('Salidas Pacientes'!$C843,'BD Pacientes'!$A:I,5,FALSE)),"",VLOOKUP('Salidas Pacientes'!$C843,'BD Pacientes'!$A:I,5,FALSE))</f>
        <v>0</v>
      </c>
      <c r="H843" s="95" t="str">
        <f t="shared" ca="1" si="0"/>
        <v>123 año, 7 mes</v>
      </c>
      <c r="I843" s="97" t="str">
        <f>IF(ISERROR(VLOOKUP('Salidas Pacientes'!$C843,'BD Pacientes'!$A:$I,6,FALSE)),"",VLOOKUP('Salidas Pacientes'!$C843,'BD Pacientes'!$A:$I,6,FALSE))</f>
        <v>CRA 83C # 18-30</v>
      </c>
      <c r="J843" s="98">
        <f>IF(ISERROR(VLOOKUP('Salidas Pacientes'!$C843,'BD Pacientes'!$A:$I,7,FALSE)),"",VLOOKUP('Salidas Pacientes'!$C843,'BD Pacientes'!$A:$I,7,FALSE))</f>
        <v>0</v>
      </c>
      <c r="K843" s="99">
        <f>IF(ISERROR(VLOOKUP('Salidas Pacientes'!$C843,'BD Pacientes'!$A:$I,8,FALSE)),"",VLOOKUP('Salidas Pacientes'!$C843,'BD Pacientes'!$A:$I,8,FALSE))</f>
        <v>0</v>
      </c>
      <c r="L843" s="17">
        <f>IF(ISERROR(VLOOKUP('Salidas Pacientes'!$C843,'BD Pacientes'!$A:$I,9,FALSE)),"",VLOOKUP('Salidas Pacientes'!$C843,'BD Pacientes'!$A:$I,9,FALSE))</f>
        <v>0</v>
      </c>
      <c r="M843" s="17" t="s">
        <v>47</v>
      </c>
      <c r="N843" s="16" t="str">
        <f>IF(ISERROR(VLOOKUP('Salidas Pacientes'!$M843,Inventario!$A$2:$M$21,2,FALSE)),"",VLOOKUP('Salidas Pacientes'!$M843,Inventario!$A$2:$M$21,2,FALSE))</f>
        <v>Nimenrix</v>
      </c>
      <c r="O843" s="16" t="str">
        <f>IF(ISERROR(VLOOKUP('Salidas Pacientes'!$M843,Inventario!$A$2:$M$21,3,FALSE)),"",VLOOKUP('Salidas Pacientes'!$M843,Inventario!$A$2:$M$21,3,FALSE))</f>
        <v>Meningococo</v>
      </c>
      <c r="P843" s="100" t="str">
        <f>IF(ISERROR(VLOOKUP('Salidas Pacientes'!$M843,Inventario!$A$2:$M$21,4,FALSE)),"",VLOOKUP('Salidas Pacientes'!$M843,Inventario!$A$2:$M$21,4,FALSE))</f>
        <v>Cobo Medical</v>
      </c>
      <c r="Q843" s="100" t="str">
        <f>IF(ISERROR(VLOOKUP('Salidas Pacientes'!$M843,Inventario!$A$2:$M$21,5,FALSE)),"",VLOOKUP('Salidas Pacientes'!$M843,Inventario!$A$2:$M$21,5,FALSE))</f>
        <v>Pfizer</v>
      </c>
      <c r="R843" s="17" t="str">
        <f>IF(ISERROR(VLOOKUP('Salidas Pacientes'!$M843,Inventario!$A$2:$M$21,6,FALSE)),"",VLOOKUP('Salidas Pacientes'!$M843,Inventario!$A$2:$M$21,6,FALSE))</f>
        <v>3904</v>
      </c>
      <c r="S843" s="101" t="s">
        <v>173</v>
      </c>
      <c r="T843" s="102">
        <f>IF(ISERROR(VLOOKUP('Salidas Pacientes'!$S843,Entradas!$H$1:$I$412,2,FALSE)),"",VLOOKUP('Salidas Pacientes'!$S843,Entradas!$H$1:$I$412,2,FALSE))</f>
        <v>45077</v>
      </c>
      <c r="U843" s="98"/>
      <c r="V843" s="98">
        <v>1</v>
      </c>
      <c r="W843" s="105"/>
    </row>
    <row r="844" spans="1:23" ht="15.75" hidden="1" customHeight="1" outlineLevel="1">
      <c r="A844" s="95">
        <v>44765</v>
      </c>
      <c r="B844" s="95" t="s">
        <v>276</v>
      </c>
      <c r="C844" s="98">
        <v>1109571633</v>
      </c>
      <c r="D844" s="17" t="str">
        <f>IF(ISERROR(VLOOKUP('Salidas Pacientes'!$C844,'BD Pacientes'!$A:I,2,FALSE)),"",VLOOKUP('Salidas Pacientes'!$C844,'BD Pacientes'!$A:I,2,FALSE))</f>
        <v>RC</v>
      </c>
      <c r="E844" s="16" t="str">
        <f>IF(ISERROR(VLOOKUP('Salidas Pacientes'!$C844,'BD Pacientes'!$A:I,3,FALSE)),"",VLOOKUP('Salidas Pacientes'!$C844,'BD Pacientes'!$A:I,3,FALSE))</f>
        <v>MATEO JIMENEZ ROMERO</v>
      </c>
      <c r="F844" s="17" t="str">
        <f>IF(ISERROR(VLOOKUP('Salidas Pacientes'!$C844,'BD Pacientes'!$A:I,4,FALSE)),"",VLOOKUP('Salidas Pacientes'!$C844,'BD Pacientes'!$A:I,4,FALSE))</f>
        <v>M</v>
      </c>
      <c r="G844" s="95">
        <f>IF(ISERROR(VLOOKUP('Salidas Pacientes'!$C844,'BD Pacientes'!$A:I,5,FALSE)),"",VLOOKUP('Salidas Pacientes'!$C844,'BD Pacientes'!$A:I,5,FALSE))</f>
        <v>0</v>
      </c>
      <c r="H844" s="95" t="str">
        <f t="shared" ca="1" si="0"/>
        <v>123 año, 7 mes</v>
      </c>
      <c r="I844" s="97" t="str">
        <f>IF(ISERROR(VLOOKUP('Salidas Pacientes'!$C844,'BD Pacientes'!$A:$I,6,FALSE)),"",VLOOKUP('Salidas Pacientes'!$C844,'BD Pacientes'!$A:$I,6,FALSE))</f>
        <v>CRA 36B #1O -75</v>
      </c>
      <c r="J844" s="98">
        <f>IF(ISERROR(VLOOKUP('Salidas Pacientes'!$C844,'BD Pacientes'!$A:$I,7,FALSE)),"",VLOOKUP('Salidas Pacientes'!$C844,'BD Pacientes'!$A:$I,7,FALSE))</f>
        <v>0</v>
      </c>
      <c r="K844" s="99">
        <f>IF(ISERROR(VLOOKUP('Salidas Pacientes'!$C844,'BD Pacientes'!$A:$I,8,FALSE)),"",VLOOKUP('Salidas Pacientes'!$C844,'BD Pacientes'!$A:$I,8,FALSE))</f>
        <v>0</v>
      </c>
      <c r="L844" s="17">
        <f>IF(ISERROR(VLOOKUP('Salidas Pacientes'!$C844,'BD Pacientes'!$A:$I,9,FALSE)),"",VLOOKUP('Salidas Pacientes'!$C844,'BD Pacientes'!$A:$I,9,FALSE))</f>
        <v>0</v>
      </c>
      <c r="M844" s="17" t="s">
        <v>89</v>
      </c>
      <c r="N844" s="16" t="str">
        <f>IF(ISERROR(VLOOKUP('Salidas Pacientes'!$M844,Inventario!$A$2:$M$21,2,FALSE)),"",VLOOKUP('Salidas Pacientes'!$M844,Inventario!$A$2:$M$21,2,FALSE))</f>
        <v>Fluquadri</v>
      </c>
      <c r="O844" s="16" t="str">
        <f>IF(ISERROR(VLOOKUP('Salidas Pacientes'!$M844,Inventario!$A$2:$M$21,3,FALSE)),"",VLOOKUP('Salidas Pacientes'!$M844,Inventario!$A$2:$M$21,3,FALSE))</f>
        <v>Influenza</v>
      </c>
      <c r="P844" s="100" t="str">
        <f>IF(ISERROR(VLOOKUP('Salidas Pacientes'!$M844,Inventario!$A$2:$M$21,4,FALSE)),"",VLOOKUP('Salidas Pacientes'!$M844,Inventario!$A$2:$M$21,4,FALSE))</f>
        <v>IPS FARALLONES</v>
      </c>
      <c r="Q844" s="100" t="str">
        <f>IF(ISERROR(VLOOKUP('Salidas Pacientes'!$M844,Inventario!$A$2:$M$21,5,FALSE)),"",VLOOKUP('Salidas Pacientes'!$M844,Inventario!$A$2:$M$21,5,FALSE))</f>
        <v>Sanofi</v>
      </c>
      <c r="R844" s="17" t="str">
        <f>IF(ISERROR(VLOOKUP('Salidas Pacientes'!$M844,Inventario!$A$2:$M$21,6,FALSE)),"",VLOOKUP('Salidas Pacientes'!$M844,Inventario!$A$2:$M$21,6,FALSE))</f>
        <v>164992</v>
      </c>
      <c r="S844" s="101" t="s">
        <v>295</v>
      </c>
      <c r="T844" s="102" t="str">
        <f>IF(ISERROR(VLOOKUP('Salidas Pacientes'!$S844,Entradas!$H$1:$I$412,2,FALSE)),"",VLOOKUP('Salidas Pacientes'!$S844,Entradas!$H$1:$I$412,2,FALSE))</f>
        <v/>
      </c>
      <c r="U844" s="98"/>
      <c r="V844" s="98">
        <v>1</v>
      </c>
      <c r="W844" s="105"/>
    </row>
    <row r="845" spans="1:23" ht="15.75" hidden="1" customHeight="1" outlineLevel="1">
      <c r="A845" s="95">
        <v>44765</v>
      </c>
      <c r="B845" s="95" t="s">
        <v>276</v>
      </c>
      <c r="C845" s="98">
        <v>1023561695</v>
      </c>
      <c r="D845" s="17" t="str">
        <f>IF(ISERROR(VLOOKUP('Salidas Pacientes'!$C845,'BD Pacientes'!$A:I,2,FALSE)),"",VLOOKUP('Salidas Pacientes'!$C845,'BD Pacientes'!$A:I,2,FALSE))</f>
        <v>RC</v>
      </c>
      <c r="E845" s="16" t="str">
        <f>IF(ISERROR(VLOOKUP('Salidas Pacientes'!$C845,'BD Pacientes'!$A:I,3,FALSE)),"",VLOOKUP('Salidas Pacientes'!$C845,'BD Pacientes'!$A:I,3,FALSE))</f>
        <v>GABRIELA SANCHEZ BENAVIDES</v>
      </c>
      <c r="F845" s="17" t="str">
        <f>IF(ISERROR(VLOOKUP('Salidas Pacientes'!$C845,'BD Pacientes'!$A:I,4,FALSE)),"",VLOOKUP('Salidas Pacientes'!$C845,'BD Pacientes'!$A:I,4,FALSE))</f>
        <v>F</v>
      </c>
      <c r="G845" s="95">
        <f>IF(ISERROR(VLOOKUP('Salidas Pacientes'!$C845,'BD Pacientes'!$A:I,5,FALSE)),"",VLOOKUP('Salidas Pacientes'!$C845,'BD Pacientes'!$A:I,5,FALSE))</f>
        <v>44267</v>
      </c>
      <c r="H845" s="95" t="str">
        <f t="shared" ca="1" si="0"/>
        <v>2 año, 5 mes</v>
      </c>
      <c r="I845" s="97" t="str">
        <f>IF(ISERROR(VLOOKUP('Salidas Pacientes'!$C845,'BD Pacientes'!$A:$I,6,FALSE)),"",VLOOKUP('Salidas Pacientes'!$C845,'BD Pacientes'!$A:$I,6,FALSE))</f>
        <v>CALLE 17B # 62-40</v>
      </c>
      <c r="J845" s="98">
        <f>IF(ISERROR(VLOOKUP('Salidas Pacientes'!$C845,'BD Pacientes'!$A:$I,7,FALSE)),"",VLOOKUP('Salidas Pacientes'!$C845,'BD Pacientes'!$A:$I,7,FALSE))</f>
        <v>0</v>
      </c>
      <c r="K845" s="99" t="str">
        <f>IF(ISERROR(VLOOKUP('Salidas Pacientes'!$C845,'BD Pacientes'!$A:$I,8,FALSE)),"",VLOOKUP('Salidas Pacientes'!$C845,'BD Pacientes'!$A:$I,8,FALSE))</f>
        <v>STEPHANY BENAVIDES</v>
      </c>
      <c r="L845" s="17">
        <f>IF(ISERROR(VLOOKUP('Salidas Pacientes'!$C845,'BD Pacientes'!$A:$I,9,FALSE)),"",VLOOKUP('Salidas Pacientes'!$C845,'BD Pacientes'!$A:$I,9,FALSE))</f>
        <v>3006154241</v>
      </c>
      <c r="M845" s="17" t="s">
        <v>54</v>
      </c>
      <c r="N845" s="16" t="str">
        <f>IF(ISERROR(VLOOKUP('Salidas Pacientes'!$M845,Inventario!$A$2:$M$21,2,FALSE)),"",VLOOKUP('Salidas Pacientes'!$M845,Inventario!$A$2:$M$21,2,FALSE))</f>
        <v>Prevenar</v>
      </c>
      <c r="O845" s="16" t="str">
        <f>IF(ISERROR(VLOOKUP('Salidas Pacientes'!$M845,Inventario!$A$2:$M$21,3,FALSE)),"",VLOOKUP('Salidas Pacientes'!$M845,Inventario!$A$2:$M$21,3,FALSE))</f>
        <v>Neumococo 13V</v>
      </c>
      <c r="P845" s="100" t="str">
        <f>IF(ISERROR(VLOOKUP('Salidas Pacientes'!$M845,Inventario!$A$2:$M$21,4,FALSE)),"",VLOOKUP('Salidas Pacientes'!$M845,Inventario!$A$2:$M$21,4,FALSE))</f>
        <v>Cobo Medical</v>
      </c>
      <c r="Q845" s="100" t="str">
        <f>IF(ISERROR(VLOOKUP('Salidas Pacientes'!$M845,Inventario!$A$2:$M$21,5,FALSE)),"",VLOOKUP('Salidas Pacientes'!$M845,Inventario!$A$2:$M$21,5,FALSE))</f>
        <v>Pfizer</v>
      </c>
      <c r="R845" s="17" t="str">
        <f>IF(ISERROR(VLOOKUP('Salidas Pacientes'!$M845,Inventario!$A$2:$M$21,6,FALSE)),"",VLOOKUP('Salidas Pacientes'!$M845,Inventario!$A$2:$M$21,6,FALSE))</f>
        <v>2156</v>
      </c>
      <c r="S845" s="101" t="s">
        <v>192</v>
      </c>
      <c r="T845" s="102">
        <f>IF(ISERROR(VLOOKUP('Salidas Pacientes'!$S845,Entradas!$H$1:$I$412,2,FALSE)),"",VLOOKUP('Salidas Pacientes'!$S845,Entradas!$H$1:$I$412,2,FALSE))</f>
        <v>45199</v>
      </c>
      <c r="U845" s="98"/>
      <c r="V845" s="98">
        <v>1</v>
      </c>
      <c r="W845" s="105"/>
    </row>
    <row r="846" spans="1:23" ht="15.75" hidden="1" customHeight="1" outlineLevel="1">
      <c r="A846" s="95">
        <v>44765</v>
      </c>
      <c r="B846" s="95" t="s">
        <v>276</v>
      </c>
      <c r="C846" s="98">
        <v>1114249857</v>
      </c>
      <c r="D846" s="17" t="str">
        <f>IF(ISERROR(VLOOKUP('Salidas Pacientes'!$C846,'BD Pacientes'!$A:I,2,FALSE)),"",VLOOKUP('Salidas Pacientes'!$C846,'BD Pacientes'!$A:I,2,FALSE))</f>
        <v>RC</v>
      </c>
      <c r="E846" s="16" t="str">
        <f>IF(ISERROR(VLOOKUP('Salidas Pacientes'!$C846,'BD Pacientes'!$A:I,3,FALSE)),"",VLOOKUP('Salidas Pacientes'!$C846,'BD Pacientes'!$A:I,3,FALSE))</f>
        <v>GABRIEL DAVID REINA ACOSTA</v>
      </c>
      <c r="F846" s="17" t="str">
        <f>IF(ISERROR(VLOOKUP('Salidas Pacientes'!$C846,'BD Pacientes'!$A:I,4,FALSE)),"",VLOOKUP('Salidas Pacientes'!$C846,'BD Pacientes'!$A:I,4,FALSE))</f>
        <v>M</v>
      </c>
      <c r="G846" s="95">
        <f>IF(ISERROR(VLOOKUP('Salidas Pacientes'!$C846,'BD Pacientes'!$A:I,5,FALSE)),"",VLOOKUP('Salidas Pacientes'!$C846,'BD Pacientes'!$A:I,5,FALSE))</f>
        <v>0</v>
      </c>
      <c r="H846" s="95" t="str">
        <f t="shared" ca="1" si="0"/>
        <v>123 año, 7 mes</v>
      </c>
      <c r="I846" s="97" t="str">
        <f>IF(ISERROR(VLOOKUP('Salidas Pacientes'!$C846,'BD Pacientes'!$A:$I,6,FALSE)),"",VLOOKUP('Salidas Pacientes'!$C846,'BD Pacientes'!$A:$I,6,FALSE))</f>
        <v>CRA 37B #51-45</v>
      </c>
      <c r="J846" s="98">
        <f>IF(ISERROR(VLOOKUP('Salidas Pacientes'!$C846,'BD Pacientes'!$A:$I,7,FALSE)),"",VLOOKUP('Salidas Pacientes'!$C846,'BD Pacientes'!$A:$I,7,FALSE))</f>
        <v>0</v>
      </c>
      <c r="K846" s="99">
        <f>IF(ISERROR(VLOOKUP('Salidas Pacientes'!$C846,'BD Pacientes'!$A:$I,8,FALSE)),"",VLOOKUP('Salidas Pacientes'!$C846,'BD Pacientes'!$A:$I,8,FALSE))</f>
        <v>0</v>
      </c>
      <c r="L846" s="17">
        <f>IF(ISERROR(VLOOKUP('Salidas Pacientes'!$C846,'BD Pacientes'!$A:$I,9,FALSE)),"",VLOOKUP('Salidas Pacientes'!$C846,'BD Pacientes'!$A:$I,9,FALSE))</f>
        <v>0</v>
      </c>
      <c r="M846" s="17" t="s">
        <v>47</v>
      </c>
      <c r="N846" s="16" t="str">
        <f>IF(ISERROR(VLOOKUP('Salidas Pacientes'!$M846,Inventario!$A$2:$M$21,2,FALSE)),"",VLOOKUP('Salidas Pacientes'!$M846,Inventario!$A$2:$M$21,2,FALSE))</f>
        <v>Nimenrix</v>
      </c>
      <c r="O846" s="16" t="str">
        <f>IF(ISERROR(VLOOKUP('Salidas Pacientes'!$M846,Inventario!$A$2:$M$21,3,FALSE)),"",VLOOKUP('Salidas Pacientes'!$M846,Inventario!$A$2:$M$21,3,FALSE))</f>
        <v>Meningococo</v>
      </c>
      <c r="P846" s="100" t="str">
        <f>IF(ISERROR(VLOOKUP('Salidas Pacientes'!$M846,Inventario!$A$2:$M$21,4,FALSE)),"",VLOOKUP('Salidas Pacientes'!$M846,Inventario!$A$2:$M$21,4,FALSE))</f>
        <v>Cobo Medical</v>
      </c>
      <c r="Q846" s="100" t="str">
        <f>IF(ISERROR(VLOOKUP('Salidas Pacientes'!$M846,Inventario!$A$2:$M$21,5,FALSE)),"",VLOOKUP('Salidas Pacientes'!$M846,Inventario!$A$2:$M$21,5,FALSE))</f>
        <v>Pfizer</v>
      </c>
      <c r="R846" s="17" t="str">
        <f>IF(ISERROR(VLOOKUP('Salidas Pacientes'!$M846,Inventario!$A$2:$M$21,6,FALSE)),"",VLOOKUP('Salidas Pacientes'!$M846,Inventario!$A$2:$M$21,6,FALSE))</f>
        <v>3904</v>
      </c>
      <c r="S846" s="101" t="s">
        <v>173</v>
      </c>
      <c r="T846" s="102">
        <f>IF(ISERROR(VLOOKUP('Salidas Pacientes'!$S846,Entradas!$H$1:$I$412,2,FALSE)),"",VLOOKUP('Salidas Pacientes'!$S846,Entradas!$H$1:$I$412,2,FALSE))</f>
        <v>45077</v>
      </c>
      <c r="U846" s="98"/>
      <c r="V846" s="98">
        <v>1</v>
      </c>
      <c r="W846" s="105"/>
    </row>
    <row r="847" spans="1:23" ht="15.75" hidden="1" customHeight="1" outlineLevel="1">
      <c r="A847" s="95">
        <v>44765</v>
      </c>
      <c r="B847" s="95" t="s">
        <v>276</v>
      </c>
      <c r="C847" s="98">
        <v>1232811016</v>
      </c>
      <c r="D847" s="17" t="str">
        <f>IF(ISERROR(VLOOKUP('Salidas Pacientes'!$C847,'BD Pacientes'!$A:I,2,FALSE)),"",VLOOKUP('Salidas Pacientes'!$C847,'BD Pacientes'!$A:I,2,FALSE))</f>
        <v>RC</v>
      </c>
      <c r="E847" s="16" t="str">
        <f>IF(ISERROR(VLOOKUP('Salidas Pacientes'!$C847,'BD Pacientes'!$A:I,3,FALSE)),"",VLOOKUP('Salidas Pacientes'!$C847,'BD Pacientes'!$A:I,3,FALSE))</f>
        <v>EMMA LUCIA ZAMBRANO MONTIEL</v>
      </c>
      <c r="F847" s="17" t="str">
        <f>IF(ISERROR(VLOOKUP('Salidas Pacientes'!$C847,'BD Pacientes'!$A:I,4,FALSE)),"",VLOOKUP('Salidas Pacientes'!$C847,'BD Pacientes'!$A:I,4,FALSE))</f>
        <v>F</v>
      </c>
      <c r="G847" s="95">
        <f>IF(ISERROR(VLOOKUP('Salidas Pacientes'!$C847,'BD Pacientes'!$A:I,5,FALSE)),"",VLOOKUP('Salidas Pacientes'!$C847,'BD Pacientes'!$A:I,5,FALSE))</f>
        <v>0</v>
      </c>
      <c r="H847" s="95" t="str">
        <f t="shared" ca="1" si="0"/>
        <v>123 año, 7 mes</v>
      </c>
      <c r="I847" s="97" t="str">
        <f>IF(ISERROR(VLOOKUP('Salidas Pacientes'!$C847,'BD Pacientes'!$A:$I,6,FALSE)),"",VLOOKUP('Salidas Pacientes'!$C847,'BD Pacientes'!$A:$I,6,FALSE))</f>
        <v>CALLE 70N # 3N-110</v>
      </c>
      <c r="J847" s="98">
        <f>IF(ISERROR(VLOOKUP('Salidas Pacientes'!$C847,'BD Pacientes'!$A:$I,7,FALSE)),"",VLOOKUP('Salidas Pacientes'!$C847,'BD Pacientes'!$A:$I,7,FALSE))</f>
        <v>0</v>
      </c>
      <c r="K847" s="99">
        <f>IF(ISERROR(VLOOKUP('Salidas Pacientes'!$C847,'BD Pacientes'!$A:$I,8,FALSE)),"",VLOOKUP('Salidas Pacientes'!$C847,'BD Pacientes'!$A:$I,8,FALSE))</f>
        <v>0</v>
      </c>
      <c r="L847" s="17">
        <f>IF(ISERROR(VLOOKUP('Salidas Pacientes'!$C847,'BD Pacientes'!$A:$I,9,FALSE)),"",VLOOKUP('Salidas Pacientes'!$C847,'BD Pacientes'!$A:$I,9,FALSE))</f>
        <v>0</v>
      </c>
      <c r="M847" s="17" t="s">
        <v>54</v>
      </c>
      <c r="N847" s="16" t="str">
        <f>IF(ISERROR(VLOOKUP('Salidas Pacientes'!$M847,Inventario!$A$2:$M$21,2,FALSE)),"",VLOOKUP('Salidas Pacientes'!$M847,Inventario!$A$2:$M$21,2,FALSE))</f>
        <v>Prevenar</v>
      </c>
      <c r="O847" s="16" t="str">
        <f>IF(ISERROR(VLOOKUP('Salidas Pacientes'!$M847,Inventario!$A$2:$M$21,3,FALSE)),"",VLOOKUP('Salidas Pacientes'!$M847,Inventario!$A$2:$M$21,3,FALSE))</f>
        <v>Neumococo 13V</v>
      </c>
      <c r="P847" s="100" t="str">
        <f>IF(ISERROR(VLOOKUP('Salidas Pacientes'!$M847,Inventario!$A$2:$M$21,4,FALSE)),"",VLOOKUP('Salidas Pacientes'!$M847,Inventario!$A$2:$M$21,4,FALSE))</f>
        <v>Cobo Medical</v>
      </c>
      <c r="Q847" s="100" t="str">
        <f>IF(ISERROR(VLOOKUP('Salidas Pacientes'!$M847,Inventario!$A$2:$M$21,5,FALSE)),"",VLOOKUP('Salidas Pacientes'!$M847,Inventario!$A$2:$M$21,5,FALSE))</f>
        <v>Pfizer</v>
      </c>
      <c r="R847" s="17" t="str">
        <f>IF(ISERROR(VLOOKUP('Salidas Pacientes'!$M847,Inventario!$A$2:$M$21,6,FALSE)),"",VLOOKUP('Salidas Pacientes'!$M847,Inventario!$A$2:$M$21,6,FALSE))</f>
        <v>2156</v>
      </c>
      <c r="S847" s="101" t="s">
        <v>192</v>
      </c>
      <c r="T847" s="102">
        <f>IF(ISERROR(VLOOKUP('Salidas Pacientes'!$S847,Entradas!$H$1:$I$412,2,FALSE)),"",VLOOKUP('Salidas Pacientes'!$S847,Entradas!$H$1:$I$412,2,FALSE))</f>
        <v>45199</v>
      </c>
      <c r="U847" s="98"/>
      <c r="V847" s="98">
        <v>1</v>
      </c>
      <c r="W847" s="105"/>
    </row>
    <row r="848" spans="1:23" ht="15.75" hidden="1" customHeight="1" outlineLevel="1">
      <c r="A848" s="95">
        <v>44767</v>
      </c>
      <c r="B848" s="95" t="s">
        <v>276</v>
      </c>
      <c r="C848" s="98">
        <v>1109564046</v>
      </c>
      <c r="D848" s="17" t="str">
        <f>IF(ISERROR(VLOOKUP('Salidas Pacientes'!$C848,'BD Pacientes'!$A:I,2,FALSE)),"",VLOOKUP('Salidas Pacientes'!$C848,'BD Pacientes'!$A:I,2,FALSE))</f>
        <v>RC</v>
      </c>
      <c r="E848" s="16" t="str">
        <f>IF(ISERROR(VLOOKUP('Salidas Pacientes'!$C848,'BD Pacientes'!$A:I,3,FALSE)),"",VLOOKUP('Salidas Pacientes'!$C848,'BD Pacientes'!$A:I,3,FALSE))</f>
        <v>LUCIANA PANTOJA SOLARTE</v>
      </c>
      <c r="F848" s="17" t="str">
        <f>IF(ISERROR(VLOOKUP('Salidas Pacientes'!$C848,'BD Pacientes'!$A:I,4,FALSE)),"",VLOOKUP('Salidas Pacientes'!$C848,'BD Pacientes'!$A:I,4,FALSE))</f>
        <v>F</v>
      </c>
      <c r="G848" s="95">
        <f>IF(ISERROR(VLOOKUP('Salidas Pacientes'!$C848,'BD Pacientes'!$A:I,5,FALSE)),"",VLOOKUP('Salidas Pacientes'!$C848,'BD Pacientes'!$A:I,5,FALSE))</f>
        <v>0</v>
      </c>
      <c r="H848" s="95" t="str">
        <f t="shared" ca="1" si="0"/>
        <v>123 año, 7 mes</v>
      </c>
      <c r="I848" s="97" t="str">
        <f>IF(ISERROR(VLOOKUP('Salidas Pacientes'!$C848,'BD Pacientes'!$A:$I,6,FALSE)),"",VLOOKUP('Salidas Pacientes'!$C848,'BD Pacientes'!$A:$I,6,FALSE))</f>
        <v>CRA 44A #37-63</v>
      </c>
      <c r="J848" s="98">
        <f>IF(ISERROR(VLOOKUP('Salidas Pacientes'!$C848,'BD Pacientes'!$A:$I,7,FALSE)),"",VLOOKUP('Salidas Pacientes'!$C848,'BD Pacientes'!$A:$I,7,FALSE))</f>
        <v>0</v>
      </c>
      <c r="K848" s="99">
        <f>IF(ISERROR(VLOOKUP('Salidas Pacientes'!$C848,'BD Pacientes'!$A:$I,8,FALSE)),"",VLOOKUP('Salidas Pacientes'!$C848,'BD Pacientes'!$A:$I,8,FALSE))</f>
        <v>0</v>
      </c>
      <c r="L848" s="17">
        <f>IF(ISERROR(VLOOKUP('Salidas Pacientes'!$C848,'BD Pacientes'!$A:$I,9,FALSE)),"",VLOOKUP('Salidas Pacientes'!$C848,'BD Pacientes'!$A:$I,9,FALSE))</f>
        <v>0</v>
      </c>
      <c r="M848" s="17" t="s">
        <v>89</v>
      </c>
      <c r="N848" s="16" t="str">
        <f>IF(ISERROR(VLOOKUP('Salidas Pacientes'!$M848,Inventario!$A$2:$M$21,2,FALSE)),"",VLOOKUP('Salidas Pacientes'!$M848,Inventario!$A$2:$M$21,2,FALSE))</f>
        <v>Fluquadri</v>
      </c>
      <c r="O848" s="16" t="str">
        <f>IF(ISERROR(VLOOKUP('Salidas Pacientes'!$M848,Inventario!$A$2:$M$21,3,FALSE)),"",VLOOKUP('Salidas Pacientes'!$M848,Inventario!$A$2:$M$21,3,FALSE))</f>
        <v>Influenza</v>
      </c>
      <c r="P848" s="100" t="str">
        <f>IF(ISERROR(VLOOKUP('Salidas Pacientes'!$M848,Inventario!$A$2:$M$21,4,FALSE)),"",VLOOKUP('Salidas Pacientes'!$M848,Inventario!$A$2:$M$21,4,FALSE))</f>
        <v>IPS FARALLONES</v>
      </c>
      <c r="Q848" s="100" t="str">
        <f>IF(ISERROR(VLOOKUP('Salidas Pacientes'!$M848,Inventario!$A$2:$M$21,5,FALSE)),"",VLOOKUP('Salidas Pacientes'!$M848,Inventario!$A$2:$M$21,5,FALSE))</f>
        <v>Sanofi</v>
      </c>
      <c r="R848" s="17" t="str">
        <f>IF(ISERROR(VLOOKUP('Salidas Pacientes'!$M848,Inventario!$A$2:$M$21,6,FALSE)),"",VLOOKUP('Salidas Pacientes'!$M848,Inventario!$A$2:$M$21,6,FALSE))</f>
        <v>164992</v>
      </c>
      <c r="S848" s="101" t="s">
        <v>295</v>
      </c>
      <c r="T848" s="102" t="str">
        <f>IF(ISERROR(VLOOKUP('Salidas Pacientes'!$S848,Entradas!$H$1:$I$412,2,FALSE)),"",VLOOKUP('Salidas Pacientes'!$S848,Entradas!$H$1:$I$412,2,FALSE))</f>
        <v/>
      </c>
      <c r="U848" s="98"/>
      <c r="V848" s="98">
        <v>1</v>
      </c>
      <c r="W848" s="105"/>
    </row>
    <row r="849" spans="1:23" ht="15.75" hidden="1" customHeight="1" outlineLevel="1">
      <c r="A849" s="95">
        <v>44767</v>
      </c>
      <c r="B849" s="95" t="s">
        <v>276</v>
      </c>
      <c r="C849" s="98">
        <v>1150694506</v>
      </c>
      <c r="D849" s="17" t="str">
        <f>IF(ISERROR(VLOOKUP('Salidas Pacientes'!$C849,'BD Pacientes'!$A:I,2,FALSE)),"",VLOOKUP('Salidas Pacientes'!$C849,'BD Pacientes'!$A:I,2,FALSE))</f>
        <v>RC</v>
      </c>
      <c r="E849" s="16" t="str">
        <f>IF(ISERROR(VLOOKUP('Salidas Pacientes'!$C849,'BD Pacientes'!$A:I,3,FALSE)),"",VLOOKUP('Salidas Pacientes'!$C849,'BD Pacientes'!$A:I,3,FALSE))</f>
        <v>ARIADNA RODRIGUEZ PEREZ</v>
      </c>
      <c r="F849" s="17" t="str">
        <f>IF(ISERROR(VLOOKUP('Salidas Pacientes'!$C849,'BD Pacientes'!$A:I,4,FALSE)),"",VLOOKUP('Salidas Pacientes'!$C849,'BD Pacientes'!$A:I,4,FALSE))</f>
        <v>F</v>
      </c>
      <c r="G849" s="95">
        <f>IF(ISERROR(VLOOKUP('Salidas Pacientes'!$C849,'BD Pacientes'!$A:I,5,FALSE)),"",VLOOKUP('Salidas Pacientes'!$C849,'BD Pacientes'!$A:I,5,FALSE))</f>
        <v>0</v>
      </c>
      <c r="H849" s="95" t="str">
        <f t="shared" ca="1" si="0"/>
        <v>123 año, 7 mes</v>
      </c>
      <c r="I849" s="97" t="str">
        <f>IF(ISERROR(VLOOKUP('Salidas Pacientes'!$C849,'BD Pacientes'!$A:$I,6,FALSE)),"",VLOOKUP('Salidas Pacientes'!$C849,'BD Pacientes'!$A:$I,6,FALSE))</f>
        <v>CALLE 43 #69-35</v>
      </c>
      <c r="J849" s="98">
        <f>IF(ISERROR(VLOOKUP('Salidas Pacientes'!$C849,'BD Pacientes'!$A:$I,7,FALSE)),"",VLOOKUP('Salidas Pacientes'!$C849,'BD Pacientes'!$A:$I,7,FALSE))</f>
        <v>0</v>
      </c>
      <c r="K849" s="99">
        <f>IF(ISERROR(VLOOKUP('Salidas Pacientes'!$C849,'BD Pacientes'!$A:$I,8,FALSE)),"",VLOOKUP('Salidas Pacientes'!$C849,'BD Pacientes'!$A:$I,8,FALSE))</f>
        <v>0</v>
      </c>
      <c r="L849" s="17">
        <f>IF(ISERROR(VLOOKUP('Salidas Pacientes'!$C849,'BD Pacientes'!$A:$I,9,FALSE)),"",VLOOKUP('Salidas Pacientes'!$C849,'BD Pacientes'!$A:$I,9,FALSE))</f>
        <v>0</v>
      </c>
      <c r="M849" s="17" t="s">
        <v>89</v>
      </c>
      <c r="N849" s="16" t="str">
        <f>IF(ISERROR(VLOOKUP('Salidas Pacientes'!$M849,Inventario!$A$2:$M$21,2,FALSE)),"",VLOOKUP('Salidas Pacientes'!$M849,Inventario!$A$2:$M$21,2,FALSE))</f>
        <v>Fluquadri</v>
      </c>
      <c r="O849" s="16" t="str">
        <f>IF(ISERROR(VLOOKUP('Salidas Pacientes'!$M849,Inventario!$A$2:$M$21,3,FALSE)),"",VLOOKUP('Salidas Pacientes'!$M849,Inventario!$A$2:$M$21,3,FALSE))</f>
        <v>Influenza</v>
      </c>
      <c r="P849" s="100" t="str">
        <f>IF(ISERROR(VLOOKUP('Salidas Pacientes'!$M849,Inventario!$A$2:$M$21,4,FALSE)),"",VLOOKUP('Salidas Pacientes'!$M849,Inventario!$A$2:$M$21,4,FALSE))</f>
        <v>IPS FARALLONES</v>
      </c>
      <c r="Q849" s="100" t="str">
        <f>IF(ISERROR(VLOOKUP('Salidas Pacientes'!$M849,Inventario!$A$2:$M$21,5,FALSE)),"",VLOOKUP('Salidas Pacientes'!$M849,Inventario!$A$2:$M$21,5,FALSE))</f>
        <v>Sanofi</v>
      </c>
      <c r="R849" s="17" t="str">
        <f>IF(ISERROR(VLOOKUP('Salidas Pacientes'!$M849,Inventario!$A$2:$M$21,6,FALSE)),"",VLOOKUP('Salidas Pacientes'!$M849,Inventario!$A$2:$M$21,6,FALSE))</f>
        <v>164992</v>
      </c>
      <c r="S849" s="101" t="s">
        <v>295</v>
      </c>
      <c r="T849" s="102" t="str">
        <f>IF(ISERROR(VLOOKUP('Salidas Pacientes'!$S849,Entradas!$H$1:$I$412,2,FALSE)),"",VLOOKUP('Salidas Pacientes'!$S849,Entradas!$H$1:$I$412,2,FALSE))</f>
        <v/>
      </c>
      <c r="U849" s="98"/>
      <c r="V849" s="98">
        <v>1</v>
      </c>
      <c r="W849" s="105"/>
    </row>
    <row r="850" spans="1:23" ht="15.75" hidden="1" customHeight="1" outlineLevel="1">
      <c r="A850" s="95">
        <v>44768</v>
      </c>
      <c r="B850" s="95" t="s">
        <v>276</v>
      </c>
      <c r="C850" s="98">
        <v>656127066</v>
      </c>
      <c r="D850" s="17" t="str">
        <f>IF(ISERROR(VLOOKUP('Salidas Pacientes'!$C850,'BD Pacientes'!$A:I,2,FALSE)),"",VLOOKUP('Salidas Pacientes'!$C850,'BD Pacientes'!$A:I,2,FALSE))</f>
        <v>PA</v>
      </c>
      <c r="E850" s="16" t="str">
        <f>IF(ISERROR(VLOOKUP('Salidas Pacientes'!$C850,'BD Pacientes'!$A:I,3,FALSE)),"",VLOOKUP('Salidas Pacientes'!$C850,'BD Pacientes'!$A:I,3,FALSE))</f>
        <v>SANTIAGO LOMBANA GIRON</v>
      </c>
      <c r="F850" s="17" t="str">
        <f>IF(ISERROR(VLOOKUP('Salidas Pacientes'!$C850,'BD Pacientes'!$A:I,4,FALSE)),"",VLOOKUP('Salidas Pacientes'!$C850,'BD Pacientes'!$A:I,4,FALSE))</f>
        <v>M</v>
      </c>
      <c r="G850" s="95">
        <f>IF(ISERROR(VLOOKUP('Salidas Pacientes'!$C850,'BD Pacientes'!$A:I,5,FALSE)),"",VLOOKUP('Salidas Pacientes'!$C850,'BD Pacientes'!$A:I,5,FALSE))</f>
        <v>44387</v>
      </c>
      <c r="H850" s="95" t="str">
        <f t="shared" ca="1" si="0"/>
        <v>2 año, 1 mes</v>
      </c>
      <c r="I850" s="97" t="str">
        <f>IF(ISERROR(VLOOKUP('Salidas Pacientes'!$C850,'BD Pacientes'!$A:$I,6,FALSE)),"",VLOOKUP('Salidas Pacientes'!$C850,'BD Pacientes'!$A:$I,6,FALSE))</f>
        <v>CALLE 9A OESTE # 38-120</v>
      </c>
      <c r="J850" s="98">
        <f>IF(ISERROR(VLOOKUP('Salidas Pacientes'!$C850,'BD Pacientes'!$A:$I,7,FALSE)),"",VLOOKUP('Salidas Pacientes'!$C850,'BD Pacientes'!$A:$I,7,FALSE))</f>
        <v>0</v>
      </c>
      <c r="K850" s="99">
        <f>IF(ISERROR(VLOOKUP('Salidas Pacientes'!$C850,'BD Pacientes'!$A:$I,8,FALSE)),"",VLOOKUP('Salidas Pacientes'!$C850,'BD Pacientes'!$A:$I,8,FALSE))</f>
        <v>0</v>
      </c>
      <c r="L850" s="17">
        <f>IF(ISERROR(VLOOKUP('Salidas Pacientes'!$C850,'BD Pacientes'!$A:$I,9,FALSE)),"",VLOOKUP('Salidas Pacientes'!$C850,'BD Pacientes'!$A:$I,9,FALSE))</f>
        <v>0</v>
      </c>
      <c r="M850" s="17" t="s">
        <v>58</v>
      </c>
      <c r="N850" s="16" t="str">
        <f>IF(ISERROR(VLOOKUP('Salidas Pacientes'!$M850,Inventario!$A$2:$M$21,2,FALSE)),"",VLOOKUP('Salidas Pacientes'!$M850,Inventario!$A$2:$M$21,2,FALSE))</f>
        <v>Proquad</v>
      </c>
      <c r="O850" s="16" t="str">
        <f>IF(ISERROR(VLOOKUP('Salidas Pacientes'!$M850,Inventario!$A$2:$M$21,3,FALSE)),"",VLOOKUP('Salidas Pacientes'!$M850,Inventario!$A$2:$M$21,3,FALSE))</f>
        <v>Sarampion + Rubeola + parotiditis + varicela</v>
      </c>
      <c r="P850" s="100" t="str">
        <f>IF(ISERROR(VLOOKUP('Salidas Pacientes'!$M850,Inventario!$A$2:$M$21,4,FALSE)),"",VLOOKUP('Salidas Pacientes'!$M850,Inventario!$A$2:$M$21,4,FALSE))</f>
        <v>IPS FARALLONES</v>
      </c>
      <c r="Q850" s="100" t="str">
        <f>IF(ISERROR(VLOOKUP('Salidas Pacientes'!$M850,Inventario!$A$2:$M$21,5,FALSE)),"",VLOOKUP('Salidas Pacientes'!$M850,Inventario!$A$2:$M$21,5,FALSE))</f>
        <v>Merck</v>
      </c>
      <c r="R850" s="17" t="str">
        <f>IF(ISERROR(VLOOKUP('Salidas Pacientes'!$M850,Inventario!$A$2:$M$21,6,FALSE)),"",VLOOKUP('Salidas Pacientes'!$M850,Inventario!$A$2:$M$21,6,FALSE))</f>
        <v>4200</v>
      </c>
      <c r="S850" s="101" t="s">
        <v>190</v>
      </c>
      <c r="T850" s="102">
        <f>IF(ISERROR(VLOOKUP('Salidas Pacientes'!$S850,Entradas!$H$1:$I$412,2,FALSE)),"",VLOOKUP('Salidas Pacientes'!$S850,Entradas!$H$1:$I$412,2,FALSE))</f>
        <v>44957</v>
      </c>
      <c r="U850" s="98"/>
      <c r="V850" s="98">
        <v>1</v>
      </c>
      <c r="W850" s="105"/>
    </row>
    <row r="851" spans="1:23" ht="15.75" hidden="1" customHeight="1" outlineLevel="1">
      <c r="A851" s="95">
        <v>44768</v>
      </c>
      <c r="B851" s="95" t="s">
        <v>276</v>
      </c>
      <c r="C851" s="98">
        <v>656127066</v>
      </c>
      <c r="D851" s="17" t="str">
        <f>IF(ISERROR(VLOOKUP('Salidas Pacientes'!$C851,'BD Pacientes'!$A:I,2,FALSE)),"",VLOOKUP('Salidas Pacientes'!$C851,'BD Pacientes'!$A:I,2,FALSE))</f>
        <v>PA</v>
      </c>
      <c r="E851" s="16" t="str">
        <f>IF(ISERROR(VLOOKUP('Salidas Pacientes'!$C851,'BD Pacientes'!$A:I,3,FALSE)),"",VLOOKUP('Salidas Pacientes'!$C851,'BD Pacientes'!$A:I,3,FALSE))</f>
        <v>SANTIAGO LOMBANA GIRON</v>
      </c>
      <c r="F851" s="17" t="str">
        <f>IF(ISERROR(VLOOKUP('Salidas Pacientes'!$C851,'BD Pacientes'!$A:I,4,FALSE)),"",VLOOKUP('Salidas Pacientes'!$C851,'BD Pacientes'!$A:I,4,FALSE))</f>
        <v>M</v>
      </c>
      <c r="G851" s="95">
        <f>IF(ISERROR(VLOOKUP('Salidas Pacientes'!$C851,'BD Pacientes'!$A:I,5,FALSE)),"",VLOOKUP('Salidas Pacientes'!$C851,'BD Pacientes'!$A:I,5,FALSE))</f>
        <v>44387</v>
      </c>
      <c r="H851" s="95" t="str">
        <f t="shared" ca="1" si="0"/>
        <v>2 año, 1 mes</v>
      </c>
      <c r="I851" s="97" t="str">
        <f>IF(ISERROR(VLOOKUP('Salidas Pacientes'!$C851,'BD Pacientes'!$A:$I,6,FALSE)),"",VLOOKUP('Salidas Pacientes'!$C851,'BD Pacientes'!$A:$I,6,FALSE))</f>
        <v>CALLE 9A OESTE # 38-120</v>
      </c>
      <c r="J851" s="98">
        <f>IF(ISERROR(VLOOKUP('Salidas Pacientes'!$C851,'BD Pacientes'!$A:$I,7,FALSE)),"",VLOOKUP('Salidas Pacientes'!$C851,'BD Pacientes'!$A:$I,7,FALSE))</f>
        <v>0</v>
      </c>
      <c r="K851" s="99">
        <f>IF(ISERROR(VLOOKUP('Salidas Pacientes'!$C851,'BD Pacientes'!$A:$I,8,FALSE)),"",VLOOKUP('Salidas Pacientes'!$C851,'BD Pacientes'!$A:$I,8,FALSE))</f>
        <v>0</v>
      </c>
      <c r="L851" s="17">
        <f>IF(ISERROR(VLOOKUP('Salidas Pacientes'!$C851,'BD Pacientes'!$A:$I,9,FALSE)),"",VLOOKUP('Salidas Pacientes'!$C851,'BD Pacientes'!$A:$I,9,FALSE))</f>
        <v>0</v>
      </c>
      <c r="M851" s="17" t="s">
        <v>85</v>
      </c>
      <c r="N851" s="16" t="str">
        <f>IF(ISERROR(VLOOKUP('Salidas Pacientes'!$M851,Inventario!$A$2:$M$21,2,FALSE)),"",VLOOKUP('Salidas Pacientes'!$M851,Inventario!$A$2:$M$21,2,FALSE))</f>
        <v xml:space="preserve">Avaxim 80 </v>
      </c>
      <c r="O851" s="16" t="str">
        <f>IF(ISERROR(VLOOKUP('Salidas Pacientes'!$M851,Inventario!$A$2:$M$21,3,FALSE)),"",VLOOKUP('Salidas Pacientes'!$M851,Inventario!$A$2:$M$21,3,FALSE))</f>
        <v>Hepatitis A niño</v>
      </c>
      <c r="P851" s="100" t="str">
        <f>IF(ISERROR(VLOOKUP('Salidas Pacientes'!$M851,Inventario!$A$2:$M$21,4,FALSE)),"",VLOOKUP('Salidas Pacientes'!$M851,Inventario!$A$2:$M$21,4,FALSE))</f>
        <v>IPS FARALLONES</v>
      </c>
      <c r="Q851" s="100" t="str">
        <f>IF(ISERROR(VLOOKUP('Salidas Pacientes'!$M851,Inventario!$A$2:$M$21,5,FALSE)),"",VLOOKUP('Salidas Pacientes'!$M851,Inventario!$A$2:$M$21,5,FALSE))</f>
        <v>Sanofi</v>
      </c>
      <c r="R851" s="17" t="str">
        <f>IF(ISERROR(VLOOKUP('Salidas Pacientes'!$M851,Inventario!$A$2:$M$21,6,FALSE)),"",VLOOKUP('Salidas Pacientes'!$M851,Inventario!$A$2:$M$21,6,FALSE))</f>
        <v>2500</v>
      </c>
      <c r="S851" s="101" t="s">
        <v>208</v>
      </c>
      <c r="T851" s="102">
        <f>IF(ISERROR(VLOOKUP('Salidas Pacientes'!$S851,Entradas!$H$1:$I$412,2,FALSE)),"",VLOOKUP('Salidas Pacientes'!$S851,Entradas!$H$1:$I$412,2,FALSE))</f>
        <v>45169</v>
      </c>
      <c r="U851" s="98"/>
      <c r="V851" s="98">
        <v>1</v>
      </c>
      <c r="W851" s="105"/>
    </row>
    <row r="852" spans="1:23" ht="15.75" hidden="1" customHeight="1" outlineLevel="1">
      <c r="A852" s="95">
        <v>44768</v>
      </c>
      <c r="B852" s="95" t="s">
        <v>276</v>
      </c>
      <c r="C852" s="98">
        <v>656127066</v>
      </c>
      <c r="D852" s="17" t="str">
        <f>IF(ISERROR(VLOOKUP('Salidas Pacientes'!$C852,'BD Pacientes'!$A:I,2,FALSE)),"",VLOOKUP('Salidas Pacientes'!$C852,'BD Pacientes'!$A:I,2,FALSE))</f>
        <v>PA</v>
      </c>
      <c r="E852" s="16" t="str">
        <f>IF(ISERROR(VLOOKUP('Salidas Pacientes'!$C852,'BD Pacientes'!$A:I,3,FALSE)),"",VLOOKUP('Salidas Pacientes'!$C852,'BD Pacientes'!$A:I,3,FALSE))</f>
        <v>SANTIAGO LOMBANA GIRON</v>
      </c>
      <c r="F852" s="17" t="str">
        <f>IF(ISERROR(VLOOKUP('Salidas Pacientes'!$C852,'BD Pacientes'!$A:I,4,FALSE)),"",VLOOKUP('Salidas Pacientes'!$C852,'BD Pacientes'!$A:I,4,FALSE))</f>
        <v>M</v>
      </c>
      <c r="G852" s="95">
        <f>IF(ISERROR(VLOOKUP('Salidas Pacientes'!$C852,'BD Pacientes'!$A:I,5,FALSE)),"",VLOOKUP('Salidas Pacientes'!$C852,'BD Pacientes'!$A:I,5,FALSE))</f>
        <v>44387</v>
      </c>
      <c r="H852" s="95" t="str">
        <f t="shared" ca="1" si="0"/>
        <v>2 año, 1 mes</v>
      </c>
      <c r="I852" s="97" t="str">
        <f>IF(ISERROR(VLOOKUP('Salidas Pacientes'!$C852,'BD Pacientes'!$A:$I,6,FALSE)),"",VLOOKUP('Salidas Pacientes'!$C852,'BD Pacientes'!$A:$I,6,FALSE))</f>
        <v>CALLE 9A OESTE # 38-120</v>
      </c>
      <c r="J852" s="98">
        <f>IF(ISERROR(VLOOKUP('Salidas Pacientes'!$C852,'BD Pacientes'!$A:$I,7,FALSE)),"",VLOOKUP('Salidas Pacientes'!$C852,'BD Pacientes'!$A:$I,7,FALSE))</f>
        <v>0</v>
      </c>
      <c r="K852" s="99">
        <f>IF(ISERROR(VLOOKUP('Salidas Pacientes'!$C852,'BD Pacientes'!$A:$I,8,FALSE)),"",VLOOKUP('Salidas Pacientes'!$C852,'BD Pacientes'!$A:$I,8,FALSE))</f>
        <v>0</v>
      </c>
      <c r="L852" s="17">
        <f>IF(ISERROR(VLOOKUP('Salidas Pacientes'!$C852,'BD Pacientes'!$A:$I,9,FALSE)),"",VLOOKUP('Salidas Pacientes'!$C852,'BD Pacientes'!$A:$I,9,FALSE))</f>
        <v>0</v>
      </c>
      <c r="M852" s="17" t="s">
        <v>89</v>
      </c>
      <c r="N852" s="16" t="str">
        <f>IF(ISERROR(VLOOKUP('Salidas Pacientes'!$M852,Inventario!$A$2:$M$21,2,FALSE)),"",VLOOKUP('Salidas Pacientes'!$M852,Inventario!$A$2:$M$21,2,FALSE))</f>
        <v>Fluquadri</v>
      </c>
      <c r="O852" s="16" t="str">
        <f>IF(ISERROR(VLOOKUP('Salidas Pacientes'!$M852,Inventario!$A$2:$M$21,3,FALSE)),"",VLOOKUP('Salidas Pacientes'!$M852,Inventario!$A$2:$M$21,3,FALSE))</f>
        <v>Influenza</v>
      </c>
      <c r="P852" s="100" t="str">
        <f>IF(ISERROR(VLOOKUP('Salidas Pacientes'!$M852,Inventario!$A$2:$M$21,4,FALSE)),"",VLOOKUP('Salidas Pacientes'!$M852,Inventario!$A$2:$M$21,4,FALSE))</f>
        <v>IPS FARALLONES</v>
      </c>
      <c r="Q852" s="100" t="str">
        <f>IF(ISERROR(VLOOKUP('Salidas Pacientes'!$M852,Inventario!$A$2:$M$21,5,FALSE)),"",VLOOKUP('Salidas Pacientes'!$M852,Inventario!$A$2:$M$21,5,FALSE))</f>
        <v>Sanofi</v>
      </c>
      <c r="R852" s="17" t="str">
        <f>IF(ISERROR(VLOOKUP('Salidas Pacientes'!$M852,Inventario!$A$2:$M$21,6,FALSE)),"",VLOOKUP('Salidas Pacientes'!$M852,Inventario!$A$2:$M$21,6,FALSE))</f>
        <v>164992</v>
      </c>
      <c r="S852" s="101" t="s">
        <v>295</v>
      </c>
      <c r="T852" s="102" t="str">
        <f>IF(ISERROR(VLOOKUP('Salidas Pacientes'!$S852,Entradas!$H$1:$I$412,2,FALSE)),"",VLOOKUP('Salidas Pacientes'!$S852,Entradas!$H$1:$I$412,2,FALSE))</f>
        <v/>
      </c>
      <c r="U852" s="98"/>
      <c r="V852" s="98">
        <v>1</v>
      </c>
      <c r="W852" s="105"/>
    </row>
    <row r="853" spans="1:23" ht="15.75" hidden="1" customHeight="1" outlineLevel="1">
      <c r="A853" s="95">
        <v>44768</v>
      </c>
      <c r="B853" s="95" t="s">
        <v>276</v>
      </c>
      <c r="C853" s="98">
        <v>1232819771</v>
      </c>
      <c r="D853" s="17" t="str">
        <f>IF(ISERROR(VLOOKUP('Salidas Pacientes'!$C853,'BD Pacientes'!$A:I,2,FALSE)),"",VLOOKUP('Salidas Pacientes'!$C853,'BD Pacientes'!$A:I,2,FALSE))</f>
        <v>RC</v>
      </c>
      <c r="E853" s="16" t="str">
        <f>IF(ISERROR(VLOOKUP('Salidas Pacientes'!$C853,'BD Pacientes'!$A:I,3,FALSE)),"",VLOOKUP('Salidas Pacientes'!$C853,'BD Pacientes'!$A:I,3,FALSE))</f>
        <v>JUAN PABLO VASCO DIEZ</v>
      </c>
      <c r="F853" s="17" t="str">
        <f>IF(ISERROR(VLOOKUP('Salidas Pacientes'!$C853,'BD Pacientes'!$A:I,4,FALSE)),"",VLOOKUP('Salidas Pacientes'!$C853,'BD Pacientes'!$A:I,4,FALSE))</f>
        <v>M</v>
      </c>
      <c r="G853" s="95">
        <f>IF(ISERROR(VLOOKUP('Salidas Pacientes'!$C853,'BD Pacientes'!$A:I,5,FALSE)),"",VLOOKUP('Salidas Pacientes'!$C853,'BD Pacientes'!$A:I,5,FALSE))</f>
        <v>0</v>
      </c>
      <c r="H853" s="95" t="str">
        <f t="shared" ca="1" si="0"/>
        <v>123 año, 7 mes</v>
      </c>
      <c r="I853" s="97" t="str">
        <f>IF(ISERROR(VLOOKUP('Salidas Pacientes'!$C853,'BD Pacientes'!$A:$I,6,FALSE)),"",VLOOKUP('Salidas Pacientes'!$C853,'BD Pacientes'!$A:$I,6,FALSE))</f>
        <v>VIA PARQUE CENTRAL 254</v>
      </c>
      <c r="J853" s="98">
        <f>IF(ISERROR(VLOOKUP('Salidas Pacientes'!$C853,'BD Pacientes'!$A:$I,7,FALSE)),"",VLOOKUP('Salidas Pacientes'!$C853,'BD Pacientes'!$A:$I,7,FALSE))</f>
        <v>0</v>
      </c>
      <c r="K853" s="99">
        <f>IF(ISERROR(VLOOKUP('Salidas Pacientes'!$C853,'BD Pacientes'!$A:$I,8,FALSE)),"",VLOOKUP('Salidas Pacientes'!$C853,'BD Pacientes'!$A:$I,8,FALSE))</f>
        <v>0</v>
      </c>
      <c r="L853" s="17">
        <f>IF(ISERROR(VLOOKUP('Salidas Pacientes'!$C853,'BD Pacientes'!$A:$I,9,FALSE)),"",VLOOKUP('Salidas Pacientes'!$C853,'BD Pacientes'!$A:$I,9,FALSE))</f>
        <v>0</v>
      </c>
      <c r="M853" s="17" t="s">
        <v>47</v>
      </c>
      <c r="N853" s="16" t="str">
        <f>IF(ISERROR(VLOOKUP('Salidas Pacientes'!$M853,Inventario!$A$2:$M$21,2,FALSE)),"",VLOOKUP('Salidas Pacientes'!$M853,Inventario!$A$2:$M$21,2,FALSE))</f>
        <v>Nimenrix</v>
      </c>
      <c r="O853" s="16" t="str">
        <f>IF(ISERROR(VLOOKUP('Salidas Pacientes'!$M853,Inventario!$A$2:$M$21,3,FALSE)),"",VLOOKUP('Salidas Pacientes'!$M853,Inventario!$A$2:$M$21,3,FALSE))</f>
        <v>Meningococo</v>
      </c>
      <c r="P853" s="100" t="str">
        <f>IF(ISERROR(VLOOKUP('Salidas Pacientes'!$M853,Inventario!$A$2:$M$21,4,FALSE)),"",VLOOKUP('Salidas Pacientes'!$M853,Inventario!$A$2:$M$21,4,FALSE))</f>
        <v>Cobo Medical</v>
      </c>
      <c r="Q853" s="100" t="str">
        <f>IF(ISERROR(VLOOKUP('Salidas Pacientes'!$M853,Inventario!$A$2:$M$21,5,FALSE)),"",VLOOKUP('Salidas Pacientes'!$M853,Inventario!$A$2:$M$21,5,FALSE))</f>
        <v>Pfizer</v>
      </c>
      <c r="R853" s="17" t="str">
        <f>IF(ISERROR(VLOOKUP('Salidas Pacientes'!$M853,Inventario!$A$2:$M$21,6,FALSE)),"",VLOOKUP('Salidas Pacientes'!$M853,Inventario!$A$2:$M$21,6,FALSE))</f>
        <v>3904</v>
      </c>
      <c r="S853" s="101" t="s">
        <v>173</v>
      </c>
      <c r="T853" s="102">
        <f>IF(ISERROR(VLOOKUP('Salidas Pacientes'!$S853,Entradas!$H$1:$I$412,2,FALSE)),"",VLOOKUP('Salidas Pacientes'!$S853,Entradas!$H$1:$I$412,2,FALSE))</f>
        <v>45077</v>
      </c>
      <c r="U853" s="98"/>
      <c r="V853" s="98">
        <v>1</v>
      </c>
      <c r="W853" s="105"/>
    </row>
    <row r="854" spans="1:23" ht="15.75" hidden="1" customHeight="1" outlineLevel="1">
      <c r="A854" s="95">
        <v>44770</v>
      </c>
      <c r="B854" s="95" t="s">
        <v>276</v>
      </c>
      <c r="C854" s="98">
        <v>1110379948</v>
      </c>
      <c r="D854" s="17" t="str">
        <f>IF(ISERROR(VLOOKUP('Salidas Pacientes'!$C854,'BD Pacientes'!$A:I,2,FALSE)),"",VLOOKUP('Salidas Pacientes'!$C854,'BD Pacientes'!$A:I,2,FALSE))</f>
        <v>RC</v>
      </c>
      <c r="E854" s="16" t="str">
        <f>IF(ISERROR(VLOOKUP('Salidas Pacientes'!$C854,'BD Pacientes'!$A:I,3,FALSE)),"",VLOOKUP('Salidas Pacientes'!$C854,'BD Pacientes'!$A:I,3,FALSE))</f>
        <v>MILAN OBANDO CORDOBA</v>
      </c>
      <c r="F854" s="17" t="str">
        <f>IF(ISERROR(VLOOKUP('Salidas Pacientes'!$C854,'BD Pacientes'!$A:I,4,FALSE)),"",VLOOKUP('Salidas Pacientes'!$C854,'BD Pacientes'!$A:I,4,FALSE))</f>
        <v>M</v>
      </c>
      <c r="G854" s="95">
        <f>IF(ISERROR(VLOOKUP('Salidas Pacientes'!$C854,'BD Pacientes'!$A:I,5,FALSE)),"",VLOOKUP('Salidas Pacientes'!$C854,'BD Pacientes'!$A:I,5,FALSE))</f>
        <v>0</v>
      </c>
      <c r="H854" s="95" t="str">
        <f t="shared" ca="1" si="0"/>
        <v>123 año, 7 mes</v>
      </c>
      <c r="I854" s="97" t="str">
        <f>IF(ISERROR(VLOOKUP('Salidas Pacientes'!$C854,'BD Pacientes'!$A:$I,6,FALSE)),"",VLOOKUP('Salidas Pacientes'!$C854,'BD Pacientes'!$A:$I,6,FALSE))</f>
        <v>CALLE 60A # 119-140</v>
      </c>
      <c r="J854" s="98">
        <f>IF(ISERROR(VLOOKUP('Salidas Pacientes'!$C854,'BD Pacientes'!$A:$I,7,FALSE)),"",VLOOKUP('Salidas Pacientes'!$C854,'BD Pacientes'!$A:$I,7,FALSE))</f>
        <v>0</v>
      </c>
      <c r="K854" s="99">
        <f>IF(ISERROR(VLOOKUP('Salidas Pacientes'!$C854,'BD Pacientes'!$A:$I,8,FALSE)),"",VLOOKUP('Salidas Pacientes'!$C854,'BD Pacientes'!$A:$I,8,FALSE))</f>
        <v>0</v>
      </c>
      <c r="L854" s="17">
        <f>IF(ISERROR(VLOOKUP('Salidas Pacientes'!$C854,'BD Pacientes'!$A:$I,9,FALSE)),"",VLOOKUP('Salidas Pacientes'!$C854,'BD Pacientes'!$A:$I,9,FALSE))</f>
        <v>0</v>
      </c>
      <c r="M854" s="17" t="s">
        <v>54</v>
      </c>
      <c r="N854" s="16" t="str">
        <f>IF(ISERROR(VLOOKUP('Salidas Pacientes'!$M854,Inventario!$A$2:$M$21,2,FALSE)),"",VLOOKUP('Salidas Pacientes'!$M854,Inventario!$A$2:$M$21,2,FALSE))</f>
        <v>Prevenar</v>
      </c>
      <c r="O854" s="16" t="str">
        <f>IF(ISERROR(VLOOKUP('Salidas Pacientes'!$M854,Inventario!$A$2:$M$21,3,FALSE)),"",VLOOKUP('Salidas Pacientes'!$M854,Inventario!$A$2:$M$21,3,FALSE))</f>
        <v>Neumococo 13V</v>
      </c>
      <c r="P854" s="100" t="str">
        <f>IF(ISERROR(VLOOKUP('Salidas Pacientes'!$M854,Inventario!$A$2:$M$21,4,FALSE)),"",VLOOKUP('Salidas Pacientes'!$M854,Inventario!$A$2:$M$21,4,FALSE))</f>
        <v>Cobo Medical</v>
      </c>
      <c r="Q854" s="100" t="str">
        <f>IF(ISERROR(VLOOKUP('Salidas Pacientes'!$M854,Inventario!$A$2:$M$21,5,FALSE)),"",VLOOKUP('Salidas Pacientes'!$M854,Inventario!$A$2:$M$21,5,FALSE))</f>
        <v>Pfizer</v>
      </c>
      <c r="R854" s="17" t="str">
        <f>IF(ISERROR(VLOOKUP('Salidas Pacientes'!$M854,Inventario!$A$2:$M$21,6,FALSE)),"",VLOOKUP('Salidas Pacientes'!$M854,Inventario!$A$2:$M$21,6,FALSE))</f>
        <v>2156</v>
      </c>
      <c r="S854" s="101" t="s">
        <v>192</v>
      </c>
      <c r="T854" s="102">
        <f>IF(ISERROR(VLOOKUP('Salidas Pacientes'!$S854,Entradas!$H$1:$I$412,2,FALSE)),"",VLOOKUP('Salidas Pacientes'!$S854,Entradas!$H$1:$I$412,2,FALSE))</f>
        <v>45199</v>
      </c>
      <c r="U854" s="98"/>
      <c r="V854" s="98">
        <v>1</v>
      </c>
      <c r="W854" s="105"/>
    </row>
    <row r="855" spans="1:23" ht="15.75" hidden="1" customHeight="1" outlineLevel="1">
      <c r="A855" s="95">
        <v>44770</v>
      </c>
      <c r="B855" s="95" t="s">
        <v>276</v>
      </c>
      <c r="C855" s="98">
        <v>1110379948</v>
      </c>
      <c r="D855" s="17" t="str">
        <f>IF(ISERROR(VLOOKUP('Salidas Pacientes'!$C855,'BD Pacientes'!$A:I,2,FALSE)),"",VLOOKUP('Salidas Pacientes'!$C855,'BD Pacientes'!$A:I,2,FALSE))</f>
        <v>RC</v>
      </c>
      <c r="E855" s="16" t="str">
        <f>IF(ISERROR(VLOOKUP('Salidas Pacientes'!$C855,'BD Pacientes'!$A:I,3,FALSE)),"",VLOOKUP('Salidas Pacientes'!$C855,'BD Pacientes'!$A:I,3,FALSE))</f>
        <v>MILAN OBANDO CORDOBA</v>
      </c>
      <c r="F855" s="17" t="str">
        <f>IF(ISERROR(VLOOKUP('Salidas Pacientes'!$C855,'BD Pacientes'!$A:I,4,FALSE)),"",VLOOKUP('Salidas Pacientes'!$C855,'BD Pacientes'!$A:I,4,FALSE))</f>
        <v>M</v>
      </c>
      <c r="G855" s="95">
        <f>IF(ISERROR(VLOOKUP('Salidas Pacientes'!$C855,'BD Pacientes'!$A:I,5,FALSE)),"",VLOOKUP('Salidas Pacientes'!$C855,'BD Pacientes'!$A:I,5,FALSE))</f>
        <v>0</v>
      </c>
      <c r="H855" s="95" t="str">
        <f t="shared" ca="1" si="0"/>
        <v>123 año, 7 mes</v>
      </c>
      <c r="I855" s="97" t="str">
        <f>IF(ISERROR(VLOOKUP('Salidas Pacientes'!$C855,'BD Pacientes'!$A:$I,6,FALSE)),"",VLOOKUP('Salidas Pacientes'!$C855,'BD Pacientes'!$A:$I,6,FALSE))</f>
        <v>CALLE 60A # 119-140</v>
      </c>
      <c r="J855" s="98">
        <f>IF(ISERROR(VLOOKUP('Salidas Pacientes'!$C855,'BD Pacientes'!$A:$I,7,FALSE)),"",VLOOKUP('Salidas Pacientes'!$C855,'BD Pacientes'!$A:$I,7,FALSE))</f>
        <v>0</v>
      </c>
      <c r="K855" s="99">
        <f>IF(ISERROR(VLOOKUP('Salidas Pacientes'!$C855,'BD Pacientes'!$A:$I,8,FALSE)),"",VLOOKUP('Salidas Pacientes'!$C855,'BD Pacientes'!$A:$I,8,FALSE))</f>
        <v>0</v>
      </c>
      <c r="L855" s="17">
        <f>IF(ISERROR(VLOOKUP('Salidas Pacientes'!$C855,'BD Pacientes'!$A:$I,9,FALSE)),"",VLOOKUP('Salidas Pacientes'!$C855,'BD Pacientes'!$A:$I,9,FALSE))</f>
        <v>0</v>
      </c>
      <c r="M855" s="17" t="s">
        <v>93</v>
      </c>
      <c r="N855" s="16" t="str">
        <f>IF(ISERROR(VLOOKUP('Salidas Pacientes'!$M855,Inventario!$A$2:$M$21,2,FALSE)),"",VLOOKUP('Salidas Pacientes'!$M855,Inventario!$A$2:$M$21,2,FALSE))</f>
        <v>Vaxigrip</v>
      </c>
      <c r="O855" s="16" t="str">
        <f>IF(ISERROR(VLOOKUP('Salidas Pacientes'!$M855,Inventario!$A$2:$M$21,3,FALSE)),"",VLOOKUP('Salidas Pacientes'!$M855,Inventario!$A$2:$M$21,3,FALSE))</f>
        <v>Influenza</v>
      </c>
      <c r="P855" s="100" t="str">
        <f>IF(ISERROR(VLOOKUP('Salidas Pacientes'!$M855,Inventario!$A$2:$M$21,4,FALSE)),"",VLOOKUP('Salidas Pacientes'!$M855,Inventario!$A$2:$M$21,4,FALSE))</f>
        <v>IPS FARALLONES</v>
      </c>
      <c r="Q855" s="100" t="str">
        <f>IF(ISERROR(VLOOKUP('Salidas Pacientes'!$M855,Inventario!$A$2:$M$21,5,FALSE)),"",VLOOKUP('Salidas Pacientes'!$M855,Inventario!$A$2:$M$21,5,FALSE))</f>
        <v>Sanofi</v>
      </c>
      <c r="R855" s="17" t="str">
        <f>IF(ISERROR(VLOOKUP('Salidas Pacientes'!$M855,Inventario!$A$2:$M$21,6,FALSE)),"",VLOOKUP('Salidas Pacientes'!$M855,Inventario!$A$2:$M$21,6,FALSE))</f>
        <v>2603</v>
      </c>
      <c r="S855" s="101" t="s">
        <v>295</v>
      </c>
      <c r="T855" s="102" t="str">
        <f>IF(ISERROR(VLOOKUP('Salidas Pacientes'!$S855,Entradas!$H$1:$I$412,2,FALSE)),"",VLOOKUP('Salidas Pacientes'!$S855,Entradas!$H$1:$I$412,2,FALSE))</f>
        <v/>
      </c>
      <c r="U855" s="98"/>
      <c r="V855" s="98">
        <v>1</v>
      </c>
      <c r="W855" s="105"/>
    </row>
    <row r="856" spans="1:23" ht="15.75" hidden="1" customHeight="1" outlineLevel="1">
      <c r="A856" s="95">
        <v>44770</v>
      </c>
      <c r="B856" s="95" t="s">
        <v>276</v>
      </c>
      <c r="C856" s="98">
        <v>1110379948</v>
      </c>
      <c r="D856" s="17" t="str">
        <f>IF(ISERROR(VLOOKUP('Salidas Pacientes'!$C856,'BD Pacientes'!$A:I,2,FALSE)),"",VLOOKUP('Salidas Pacientes'!$C856,'BD Pacientes'!$A:I,2,FALSE))</f>
        <v>RC</v>
      </c>
      <c r="E856" s="16" t="str">
        <f>IF(ISERROR(VLOOKUP('Salidas Pacientes'!$C856,'BD Pacientes'!$A:I,3,FALSE)),"",VLOOKUP('Salidas Pacientes'!$C856,'BD Pacientes'!$A:I,3,FALSE))</f>
        <v>MILAN OBANDO CORDOBA</v>
      </c>
      <c r="F856" s="17" t="str">
        <f>IF(ISERROR(VLOOKUP('Salidas Pacientes'!$C856,'BD Pacientes'!$A:I,4,FALSE)),"",VLOOKUP('Salidas Pacientes'!$C856,'BD Pacientes'!$A:I,4,FALSE))</f>
        <v>M</v>
      </c>
      <c r="G856" s="95">
        <f>IF(ISERROR(VLOOKUP('Salidas Pacientes'!$C856,'BD Pacientes'!$A:I,5,FALSE)),"",VLOOKUP('Salidas Pacientes'!$C856,'BD Pacientes'!$A:I,5,FALSE))</f>
        <v>0</v>
      </c>
      <c r="H856" s="95" t="str">
        <f t="shared" ca="1" si="0"/>
        <v>123 año, 7 mes</v>
      </c>
      <c r="I856" s="97" t="str">
        <f>IF(ISERROR(VLOOKUP('Salidas Pacientes'!$C856,'BD Pacientes'!$A:$I,6,FALSE)),"",VLOOKUP('Salidas Pacientes'!$C856,'BD Pacientes'!$A:$I,6,FALSE))</f>
        <v>CALLE 60A # 119-140</v>
      </c>
      <c r="J856" s="98">
        <f>IF(ISERROR(VLOOKUP('Salidas Pacientes'!$C856,'BD Pacientes'!$A:$I,7,FALSE)),"",VLOOKUP('Salidas Pacientes'!$C856,'BD Pacientes'!$A:$I,7,FALSE))</f>
        <v>0</v>
      </c>
      <c r="K856" s="99">
        <f>IF(ISERROR(VLOOKUP('Salidas Pacientes'!$C856,'BD Pacientes'!$A:$I,8,FALSE)),"",VLOOKUP('Salidas Pacientes'!$C856,'BD Pacientes'!$A:$I,8,FALSE))</f>
        <v>0</v>
      </c>
      <c r="L856" s="17">
        <f>IF(ISERROR(VLOOKUP('Salidas Pacientes'!$C856,'BD Pacientes'!$A:$I,9,FALSE)),"",VLOOKUP('Salidas Pacientes'!$C856,'BD Pacientes'!$A:$I,9,FALSE))</f>
        <v>0</v>
      </c>
      <c r="M856" s="17" t="s">
        <v>81</v>
      </c>
      <c r="N856" s="16" t="str">
        <f>IF(ISERROR(VLOOKUP('Salidas Pacientes'!$M856,Inventario!$A$2:$M$21,2,FALSE)),"",VLOOKUP('Salidas Pacientes'!$M856,Inventario!$A$2:$M$21,2,FALSE))</f>
        <v>Stamaril</v>
      </c>
      <c r="O856" s="16" t="str">
        <f>IF(ISERROR(VLOOKUP('Salidas Pacientes'!$M856,Inventario!$A$2:$M$21,3,FALSE)),"",VLOOKUP('Salidas Pacientes'!$M856,Inventario!$A$2:$M$21,3,FALSE))</f>
        <v>Fiebre amarilla</v>
      </c>
      <c r="P856" s="100" t="str">
        <f>IF(ISERROR(VLOOKUP('Salidas Pacientes'!$M856,Inventario!$A$2:$M$21,4,FALSE)),"",VLOOKUP('Salidas Pacientes'!$M856,Inventario!$A$2:$M$21,4,FALSE))</f>
        <v>IPS FARALLONES</v>
      </c>
      <c r="Q856" s="100" t="str">
        <f>IF(ISERROR(VLOOKUP('Salidas Pacientes'!$M856,Inventario!$A$2:$M$21,5,FALSE)),"",VLOOKUP('Salidas Pacientes'!$M856,Inventario!$A$2:$M$21,5,FALSE))</f>
        <v>Sanofi</v>
      </c>
      <c r="R856" s="17" t="str">
        <f>IF(ISERROR(VLOOKUP('Salidas Pacientes'!$M856,Inventario!$A$2:$M$21,6,FALSE)),"",VLOOKUP('Salidas Pacientes'!$M856,Inventario!$A$2:$M$21,6,FALSE))</f>
        <v>3000</v>
      </c>
      <c r="S856" s="101" t="s">
        <v>213</v>
      </c>
      <c r="T856" s="102">
        <f>IF(ISERROR(VLOOKUP('Salidas Pacientes'!$S856,Entradas!$H$1:$I$412,2,FALSE)),"",VLOOKUP('Salidas Pacientes'!$S856,Entradas!$H$1:$I$412,2,FALSE))</f>
        <v>45565</v>
      </c>
      <c r="U856" s="98"/>
      <c r="V856" s="98">
        <v>1</v>
      </c>
      <c r="W856" s="105"/>
    </row>
    <row r="857" spans="1:23" ht="15.75" hidden="1" customHeight="1" outlineLevel="1">
      <c r="A857" s="95">
        <v>44770</v>
      </c>
      <c r="B857" s="95" t="s">
        <v>276</v>
      </c>
      <c r="C857" s="98">
        <v>1111487969</v>
      </c>
      <c r="D857" s="17" t="str">
        <f>IF(ISERROR(VLOOKUP('Salidas Pacientes'!$C857,'BD Pacientes'!$A:I,2,FALSE)),"",VLOOKUP('Salidas Pacientes'!$C857,'BD Pacientes'!$A:I,2,FALSE))</f>
        <v>RC</v>
      </c>
      <c r="E857" s="16" t="str">
        <f>IF(ISERROR(VLOOKUP('Salidas Pacientes'!$C857,'BD Pacientes'!$A:I,3,FALSE)),"",VLOOKUP('Salidas Pacientes'!$C857,'BD Pacientes'!$A:I,3,FALSE))</f>
        <v>MATHIAS MUÑOZ OSPINA</v>
      </c>
      <c r="F857" s="17" t="str">
        <f>IF(ISERROR(VLOOKUP('Salidas Pacientes'!$C857,'BD Pacientes'!$A:I,4,FALSE)),"",VLOOKUP('Salidas Pacientes'!$C857,'BD Pacientes'!$A:I,4,FALSE))</f>
        <v>M</v>
      </c>
      <c r="G857" s="95">
        <f>IF(ISERROR(VLOOKUP('Salidas Pacientes'!$C857,'BD Pacientes'!$A:I,5,FALSE)),"",VLOOKUP('Salidas Pacientes'!$C857,'BD Pacientes'!$A:I,5,FALSE))</f>
        <v>0</v>
      </c>
      <c r="H857" s="95" t="str">
        <f t="shared" ca="1" si="0"/>
        <v>123 año, 7 mes</v>
      </c>
      <c r="I857" s="97" t="str">
        <f>IF(ISERROR(VLOOKUP('Salidas Pacientes'!$C857,'BD Pacientes'!$A:$I,6,FALSE)),"",VLOOKUP('Salidas Pacientes'!$C857,'BD Pacientes'!$A:$I,6,FALSE))</f>
        <v>AV 2 #75HN-35</v>
      </c>
      <c r="J857" s="98">
        <f>IF(ISERROR(VLOOKUP('Salidas Pacientes'!$C857,'BD Pacientes'!$A:$I,7,FALSE)),"",VLOOKUP('Salidas Pacientes'!$C857,'BD Pacientes'!$A:$I,7,FALSE))</f>
        <v>0</v>
      </c>
      <c r="K857" s="99">
        <f>IF(ISERROR(VLOOKUP('Salidas Pacientes'!$C857,'BD Pacientes'!$A:$I,8,FALSE)),"",VLOOKUP('Salidas Pacientes'!$C857,'BD Pacientes'!$A:$I,8,FALSE))</f>
        <v>0</v>
      </c>
      <c r="L857" s="17">
        <f>IF(ISERROR(VLOOKUP('Salidas Pacientes'!$C857,'BD Pacientes'!$A:$I,9,FALSE)),"",VLOOKUP('Salidas Pacientes'!$C857,'BD Pacientes'!$A:$I,9,FALSE))</f>
        <v>0</v>
      </c>
      <c r="M857" s="17" t="s">
        <v>54</v>
      </c>
      <c r="N857" s="16" t="str">
        <f>IF(ISERROR(VLOOKUP('Salidas Pacientes'!$M857,Inventario!$A$2:$M$21,2,FALSE)),"",VLOOKUP('Salidas Pacientes'!$M857,Inventario!$A$2:$M$21,2,FALSE))</f>
        <v>Prevenar</v>
      </c>
      <c r="O857" s="16" t="str">
        <f>IF(ISERROR(VLOOKUP('Salidas Pacientes'!$M857,Inventario!$A$2:$M$21,3,FALSE)),"",VLOOKUP('Salidas Pacientes'!$M857,Inventario!$A$2:$M$21,3,FALSE))</f>
        <v>Neumococo 13V</v>
      </c>
      <c r="P857" s="100" t="str">
        <f>IF(ISERROR(VLOOKUP('Salidas Pacientes'!$M857,Inventario!$A$2:$M$21,4,FALSE)),"",VLOOKUP('Salidas Pacientes'!$M857,Inventario!$A$2:$M$21,4,FALSE))</f>
        <v>Cobo Medical</v>
      </c>
      <c r="Q857" s="100" t="str">
        <f>IF(ISERROR(VLOOKUP('Salidas Pacientes'!$M857,Inventario!$A$2:$M$21,5,FALSE)),"",VLOOKUP('Salidas Pacientes'!$M857,Inventario!$A$2:$M$21,5,FALSE))</f>
        <v>Pfizer</v>
      </c>
      <c r="R857" s="17" t="str">
        <f>IF(ISERROR(VLOOKUP('Salidas Pacientes'!$M857,Inventario!$A$2:$M$21,6,FALSE)),"",VLOOKUP('Salidas Pacientes'!$M857,Inventario!$A$2:$M$21,6,FALSE))</f>
        <v>2156</v>
      </c>
      <c r="S857" s="101" t="s">
        <v>192</v>
      </c>
      <c r="T857" s="102">
        <f>IF(ISERROR(VLOOKUP('Salidas Pacientes'!$S857,Entradas!$H$1:$I$412,2,FALSE)),"",VLOOKUP('Salidas Pacientes'!$S857,Entradas!$H$1:$I$412,2,FALSE))</f>
        <v>45199</v>
      </c>
      <c r="U857" s="98"/>
      <c r="V857" s="98">
        <v>1</v>
      </c>
      <c r="W857" s="105"/>
    </row>
    <row r="858" spans="1:23" ht="15.75" hidden="1" customHeight="1" outlineLevel="1">
      <c r="A858" s="95">
        <v>44771</v>
      </c>
      <c r="B858" s="95" t="s">
        <v>276</v>
      </c>
      <c r="C858" s="98">
        <v>1232818492</v>
      </c>
      <c r="D858" s="17" t="str">
        <f>IF(ISERROR(VLOOKUP('Salidas Pacientes'!$C858,'BD Pacientes'!$A:I,2,FALSE)),"",VLOOKUP('Salidas Pacientes'!$C858,'BD Pacientes'!$A:I,2,FALSE))</f>
        <v>RC</v>
      </c>
      <c r="E858" s="16" t="str">
        <f>IF(ISERROR(VLOOKUP('Salidas Pacientes'!$C858,'BD Pacientes'!$A:I,3,FALSE)),"",VLOOKUP('Salidas Pacientes'!$C858,'BD Pacientes'!$A:I,3,FALSE))</f>
        <v>GAEL RODRIGUEZ DIAZ</v>
      </c>
      <c r="F858" s="17" t="str">
        <f>IF(ISERROR(VLOOKUP('Salidas Pacientes'!$C858,'BD Pacientes'!$A:I,4,FALSE)),"",VLOOKUP('Salidas Pacientes'!$C858,'BD Pacientes'!$A:I,4,FALSE))</f>
        <v>M</v>
      </c>
      <c r="G858" s="95">
        <f>IF(ISERROR(VLOOKUP('Salidas Pacientes'!$C858,'BD Pacientes'!$A:I,5,FALSE)),"",VLOOKUP('Salidas Pacientes'!$C858,'BD Pacientes'!$A:I,5,FALSE))</f>
        <v>1232818492</v>
      </c>
      <c r="H858" s="95" t="str">
        <f t="shared" ca="1" si="0"/>
        <v/>
      </c>
      <c r="I858" s="97" t="str">
        <f>IF(ISERROR(VLOOKUP('Salidas Pacientes'!$C858,'BD Pacientes'!$A:$I,6,FALSE)),"",VLOOKUP('Salidas Pacientes'!$C858,'BD Pacientes'!$A:$I,6,FALSE))</f>
        <v>CALLE 11A # 50-45 CASA 45</v>
      </c>
      <c r="J858" s="98">
        <f>IF(ISERROR(VLOOKUP('Salidas Pacientes'!$C858,'BD Pacientes'!$A:$I,7,FALSE)),"",VLOOKUP('Salidas Pacientes'!$C858,'BD Pacientes'!$A:$I,7,FALSE))</f>
        <v>67025737</v>
      </c>
      <c r="K858" s="99" t="str">
        <f>IF(ISERROR(VLOOKUP('Salidas Pacientes'!$C858,'BD Pacientes'!$A:$I,8,FALSE)),"",VLOOKUP('Salidas Pacientes'!$C858,'BD Pacientes'!$A:$I,8,FALSE))</f>
        <v>LEIDY DIAZ</v>
      </c>
      <c r="L858" s="17">
        <f>IF(ISERROR(VLOOKUP('Salidas Pacientes'!$C858,'BD Pacientes'!$A:$I,9,FALSE)),"",VLOOKUP('Salidas Pacientes'!$C858,'BD Pacientes'!$A:$I,9,FALSE))</f>
        <v>3173734749</v>
      </c>
      <c r="M858" s="17" t="s">
        <v>77</v>
      </c>
      <c r="N858" s="16" t="str">
        <f>IF(ISERROR(VLOOKUP('Salidas Pacientes'!$M858,Inventario!$A$2:$M$21,2,FALSE)),"",VLOOKUP('Salidas Pacientes'!$M858,Inventario!$A$2:$M$21,2,FALSE))</f>
        <v>Hexaxim</v>
      </c>
      <c r="O858" s="16" t="str">
        <f>IF(ISERROR(VLOOKUP('Salidas Pacientes'!$M858,Inventario!$A$2:$M$21,3,FALSE)),"",VLOOKUP('Salidas Pacientes'!$M858,Inventario!$A$2:$M$21,3,FALSE))</f>
        <v>DPAT + VPI + HIB + HB</v>
      </c>
      <c r="P858" s="100" t="str">
        <f>IF(ISERROR(VLOOKUP('Salidas Pacientes'!$M858,Inventario!$A$2:$M$21,4,FALSE)),"",VLOOKUP('Salidas Pacientes'!$M858,Inventario!$A$2:$M$21,4,FALSE))</f>
        <v>IPS FARALLONES</v>
      </c>
      <c r="Q858" s="100" t="str">
        <f>IF(ISERROR(VLOOKUP('Salidas Pacientes'!$M858,Inventario!$A$2:$M$21,5,FALSE)),"",VLOOKUP('Salidas Pacientes'!$M858,Inventario!$A$2:$M$21,5,FALSE))</f>
        <v>Sanofi</v>
      </c>
      <c r="R858" s="17" t="str">
        <f>IF(ISERROR(VLOOKUP('Salidas Pacientes'!$M858,Inventario!$A$2:$M$21,6,FALSE)),"",VLOOKUP('Salidas Pacientes'!$M858,Inventario!$A$2:$M$21,6,FALSE))</f>
        <v>3800</v>
      </c>
      <c r="S858" s="101" t="s">
        <v>212</v>
      </c>
      <c r="T858" s="102">
        <f>IF(ISERROR(VLOOKUP('Salidas Pacientes'!$S858,Entradas!$H$1:$I$412,2,FALSE)),"",VLOOKUP('Salidas Pacientes'!$S858,Entradas!$H$1:$I$412,2,FALSE))</f>
        <v>45382</v>
      </c>
      <c r="U858" s="98"/>
      <c r="V858" s="98">
        <v>1</v>
      </c>
      <c r="W858" s="105"/>
    </row>
    <row r="859" spans="1:23" ht="15.75" hidden="1" customHeight="1" outlineLevel="1">
      <c r="A859" s="95">
        <v>44771</v>
      </c>
      <c r="B859" s="95" t="s">
        <v>276</v>
      </c>
      <c r="C859" s="98">
        <v>1232818492</v>
      </c>
      <c r="D859" s="17" t="str">
        <f>IF(ISERROR(VLOOKUP('Salidas Pacientes'!$C859,'BD Pacientes'!$A:I,2,FALSE)),"",VLOOKUP('Salidas Pacientes'!$C859,'BD Pacientes'!$A:I,2,FALSE))</f>
        <v>RC</v>
      </c>
      <c r="E859" s="16" t="str">
        <f>IF(ISERROR(VLOOKUP('Salidas Pacientes'!$C859,'BD Pacientes'!$A:I,3,FALSE)),"",VLOOKUP('Salidas Pacientes'!$C859,'BD Pacientes'!$A:I,3,FALSE))</f>
        <v>GAEL RODRIGUEZ DIAZ</v>
      </c>
      <c r="F859" s="17" t="str">
        <f>IF(ISERROR(VLOOKUP('Salidas Pacientes'!$C859,'BD Pacientes'!$A:I,4,FALSE)),"",VLOOKUP('Salidas Pacientes'!$C859,'BD Pacientes'!$A:I,4,FALSE))</f>
        <v>M</v>
      </c>
      <c r="G859" s="95">
        <f>IF(ISERROR(VLOOKUP('Salidas Pacientes'!$C859,'BD Pacientes'!$A:I,5,FALSE)),"",VLOOKUP('Salidas Pacientes'!$C859,'BD Pacientes'!$A:I,5,FALSE))</f>
        <v>1232818492</v>
      </c>
      <c r="H859" s="95" t="str">
        <f t="shared" ca="1" si="0"/>
        <v/>
      </c>
      <c r="I859" s="97" t="str">
        <f>IF(ISERROR(VLOOKUP('Salidas Pacientes'!$C859,'BD Pacientes'!$A:$I,6,FALSE)),"",VLOOKUP('Salidas Pacientes'!$C859,'BD Pacientes'!$A:$I,6,FALSE))</f>
        <v>CALLE 11A # 50-45 CASA 45</v>
      </c>
      <c r="J859" s="98">
        <f>IF(ISERROR(VLOOKUP('Salidas Pacientes'!$C859,'BD Pacientes'!$A:$I,7,FALSE)),"",VLOOKUP('Salidas Pacientes'!$C859,'BD Pacientes'!$A:$I,7,FALSE))</f>
        <v>67025737</v>
      </c>
      <c r="K859" s="99" t="str">
        <f>IF(ISERROR(VLOOKUP('Salidas Pacientes'!$C859,'BD Pacientes'!$A:$I,8,FALSE)),"",VLOOKUP('Salidas Pacientes'!$C859,'BD Pacientes'!$A:$I,8,FALSE))</f>
        <v>LEIDY DIAZ</v>
      </c>
      <c r="L859" s="17">
        <f>IF(ISERROR(VLOOKUP('Salidas Pacientes'!$C859,'BD Pacientes'!$A:$I,9,FALSE)),"",VLOOKUP('Salidas Pacientes'!$C859,'BD Pacientes'!$A:$I,9,FALSE))</f>
        <v>3173734749</v>
      </c>
      <c r="M859" s="17" t="s">
        <v>54</v>
      </c>
      <c r="N859" s="16" t="str">
        <f>IF(ISERROR(VLOOKUP('Salidas Pacientes'!$M859,Inventario!$A$2:$M$21,2,FALSE)),"",VLOOKUP('Salidas Pacientes'!$M859,Inventario!$A$2:$M$21,2,FALSE))</f>
        <v>Prevenar</v>
      </c>
      <c r="O859" s="16" t="str">
        <f>IF(ISERROR(VLOOKUP('Salidas Pacientes'!$M859,Inventario!$A$2:$M$21,3,FALSE)),"",VLOOKUP('Salidas Pacientes'!$M859,Inventario!$A$2:$M$21,3,FALSE))</f>
        <v>Neumococo 13V</v>
      </c>
      <c r="P859" s="100" t="str">
        <f>IF(ISERROR(VLOOKUP('Salidas Pacientes'!$M859,Inventario!$A$2:$M$21,4,FALSE)),"",VLOOKUP('Salidas Pacientes'!$M859,Inventario!$A$2:$M$21,4,FALSE))</f>
        <v>Cobo Medical</v>
      </c>
      <c r="Q859" s="100" t="str">
        <f>IF(ISERROR(VLOOKUP('Salidas Pacientes'!$M859,Inventario!$A$2:$M$21,5,FALSE)),"",VLOOKUP('Salidas Pacientes'!$M859,Inventario!$A$2:$M$21,5,FALSE))</f>
        <v>Pfizer</v>
      </c>
      <c r="R859" s="17" t="str">
        <f>IF(ISERROR(VLOOKUP('Salidas Pacientes'!$M859,Inventario!$A$2:$M$21,6,FALSE)),"",VLOOKUP('Salidas Pacientes'!$M859,Inventario!$A$2:$M$21,6,FALSE))</f>
        <v>2156</v>
      </c>
      <c r="S859" s="101" t="s">
        <v>192</v>
      </c>
      <c r="T859" s="102">
        <f>IF(ISERROR(VLOOKUP('Salidas Pacientes'!$S859,Entradas!$H$1:$I$412,2,FALSE)),"",VLOOKUP('Salidas Pacientes'!$S859,Entradas!$H$1:$I$412,2,FALSE))</f>
        <v>45199</v>
      </c>
      <c r="U859" s="98"/>
      <c r="V859" s="98">
        <v>1</v>
      </c>
      <c r="W859" s="105"/>
    </row>
    <row r="860" spans="1:23" ht="15.75" hidden="1" customHeight="1" outlineLevel="1">
      <c r="A860" s="95">
        <v>44771</v>
      </c>
      <c r="B860" s="95" t="s">
        <v>276</v>
      </c>
      <c r="C860" s="98">
        <v>1232818492</v>
      </c>
      <c r="D860" s="17" t="str">
        <f>IF(ISERROR(VLOOKUP('Salidas Pacientes'!$C860,'BD Pacientes'!$A:I,2,FALSE)),"",VLOOKUP('Salidas Pacientes'!$C860,'BD Pacientes'!$A:I,2,FALSE))</f>
        <v>RC</v>
      </c>
      <c r="E860" s="16" t="str">
        <f>IF(ISERROR(VLOOKUP('Salidas Pacientes'!$C860,'BD Pacientes'!$A:I,3,FALSE)),"",VLOOKUP('Salidas Pacientes'!$C860,'BD Pacientes'!$A:I,3,FALSE))</f>
        <v>GAEL RODRIGUEZ DIAZ</v>
      </c>
      <c r="F860" s="17" t="str">
        <f>IF(ISERROR(VLOOKUP('Salidas Pacientes'!$C860,'BD Pacientes'!$A:I,4,FALSE)),"",VLOOKUP('Salidas Pacientes'!$C860,'BD Pacientes'!$A:I,4,FALSE))</f>
        <v>M</v>
      </c>
      <c r="G860" s="95">
        <f>IF(ISERROR(VLOOKUP('Salidas Pacientes'!$C860,'BD Pacientes'!$A:I,5,FALSE)),"",VLOOKUP('Salidas Pacientes'!$C860,'BD Pacientes'!$A:I,5,FALSE))</f>
        <v>1232818492</v>
      </c>
      <c r="H860" s="95" t="str">
        <f t="shared" ca="1" si="0"/>
        <v/>
      </c>
      <c r="I860" s="97" t="str">
        <f>IF(ISERROR(VLOOKUP('Salidas Pacientes'!$C860,'BD Pacientes'!$A:$I,6,FALSE)),"",VLOOKUP('Salidas Pacientes'!$C860,'BD Pacientes'!$A:$I,6,FALSE))</f>
        <v>CALLE 11A # 50-45 CASA 45</v>
      </c>
      <c r="J860" s="98">
        <f>IF(ISERROR(VLOOKUP('Salidas Pacientes'!$C860,'BD Pacientes'!$A:$I,7,FALSE)),"",VLOOKUP('Salidas Pacientes'!$C860,'BD Pacientes'!$A:$I,7,FALSE))</f>
        <v>67025737</v>
      </c>
      <c r="K860" s="99" t="str">
        <f>IF(ISERROR(VLOOKUP('Salidas Pacientes'!$C860,'BD Pacientes'!$A:$I,8,FALSE)),"",VLOOKUP('Salidas Pacientes'!$C860,'BD Pacientes'!$A:$I,8,FALSE))</f>
        <v>LEIDY DIAZ</v>
      </c>
      <c r="L860" s="17">
        <f>IF(ISERROR(VLOOKUP('Salidas Pacientes'!$C860,'BD Pacientes'!$A:$I,9,FALSE)),"",VLOOKUP('Salidas Pacientes'!$C860,'BD Pacientes'!$A:$I,9,FALSE))</f>
        <v>3173734749</v>
      </c>
      <c r="M860" s="17" t="s">
        <v>96</v>
      </c>
      <c r="N860" s="16" t="str">
        <f>IF(ISERROR(VLOOKUP('Salidas Pacientes'!$M860,Inventario!$A$2:$M$21,2,FALSE)),"",VLOOKUP('Salidas Pacientes'!$M860,Inventario!$A$2:$M$21,2,FALSE))</f>
        <v>Rotateq</v>
      </c>
      <c r="O860" s="16" t="str">
        <f>IF(ISERROR(VLOOKUP('Salidas Pacientes'!$M860,Inventario!$A$2:$M$21,3,FALSE)),"",VLOOKUP('Salidas Pacientes'!$M860,Inventario!$A$2:$M$21,3,FALSE))</f>
        <v>Rotavirus Vivo Atenuado</v>
      </c>
      <c r="P860" s="100" t="str">
        <f>IF(ISERROR(VLOOKUP('Salidas Pacientes'!$M860,Inventario!$A$2:$M$21,4,FALSE)),"",VLOOKUP('Salidas Pacientes'!$M860,Inventario!$A$2:$M$21,4,FALSE))</f>
        <v>IPS FARALLONES</v>
      </c>
      <c r="Q860" s="100" t="str">
        <f>IF(ISERROR(VLOOKUP('Salidas Pacientes'!$M860,Inventario!$A$2:$M$21,5,FALSE)),"",VLOOKUP('Salidas Pacientes'!$M860,Inventario!$A$2:$M$21,5,FALSE))</f>
        <v>Merck</v>
      </c>
      <c r="R860" s="17" t="str">
        <f>IF(ISERROR(VLOOKUP('Salidas Pacientes'!$M860,Inventario!$A$2:$M$21,6,FALSE)),"",VLOOKUP('Salidas Pacientes'!$M860,Inventario!$A$2:$M$21,6,FALSE))</f>
        <v>1800</v>
      </c>
      <c r="S860" s="101" t="s">
        <v>214</v>
      </c>
      <c r="T860" s="102">
        <f>IF(ISERROR(VLOOKUP('Salidas Pacientes'!$S860,Entradas!$H$1:$I$412,2,FALSE)),"",VLOOKUP('Salidas Pacientes'!$S860,Entradas!$H$1:$I$412,2,FALSE))</f>
        <v>45233</v>
      </c>
      <c r="U860" s="98"/>
      <c r="V860" s="98">
        <v>1</v>
      </c>
      <c r="W860" s="105"/>
    </row>
    <row r="861" spans="1:23" ht="15.75" hidden="1" customHeight="1" outlineLevel="1">
      <c r="A861" s="95">
        <v>44771</v>
      </c>
      <c r="B861" s="95" t="s">
        <v>276</v>
      </c>
      <c r="C861" s="98">
        <v>1232818492</v>
      </c>
      <c r="D861" s="17" t="str">
        <f>IF(ISERROR(VLOOKUP('Salidas Pacientes'!$C861,'BD Pacientes'!$A:I,2,FALSE)),"",VLOOKUP('Salidas Pacientes'!$C861,'BD Pacientes'!$A:I,2,FALSE))</f>
        <v>RC</v>
      </c>
      <c r="E861" s="16" t="str">
        <f>IF(ISERROR(VLOOKUP('Salidas Pacientes'!$C861,'BD Pacientes'!$A:I,3,FALSE)),"",VLOOKUP('Salidas Pacientes'!$C861,'BD Pacientes'!$A:I,3,FALSE))</f>
        <v>GAEL RODRIGUEZ DIAZ</v>
      </c>
      <c r="F861" s="17" t="str">
        <f>IF(ISERROR(VLOOKUP('Salidas Pacientes'!$C861,'BD Pacientes'!$A:I,4,FALSE)),"",VLOOKUP('Salidas Pacientes'!$C861,'BD Pacientes'!$A:I,4,FALSE))</f>
        <v>M</v>
      </c>
      <c r="G861" s="95">
        <f>IF(ISERROR(VLOOKUP('Salidas Pacientes'!$C861,'BD Pacientes'!$A:I,5,FALSE)),"",VLOOKUP('Salidas Pacientes'!$C861,'BD Pacientes'!$A:I,5,FALSE))</f>
        <v>1232818492</v>
      </c>
      <c r="H861" s="95" t="str">
        <f t="shared" ca="1" si="0"/>
        <v/>
      </c>
      <c r="I861" s="97" t="str">
        <f>IF(ISERROR(VLOOKUP('Salidas Pacientes'!$C861,'BD Pacientes'!$A:$I,6,FALSE)),"",VLOOKUP('Salidas Pacientes'!$C861,'BD Pacientes'!$A:$I,6,FALSE))</f>
        <v>CALLE 11A # 50-45 CASA 45</v>
      </c>
      <c r="J861" s="98">
        <f>IF(ISERROR(VLOOKUP('Salidas Pacientes'!$C861,'BD Pacientes'!$A:$I,7,FALSE)),"",VLOOKUP('Salidas Pacientes'!$C861,'BD Pacientes'!$A:$I,7,FALSE))</f>
        <v>67025737</v>
      </c>
      <c r="K861" s="99" t="str">
        <f>IF(ISERROR(VLOOKUP('Salidas Pacientes'!$C861,'BD Pacientes'!$A:$I,8,FALSE)),"",VLOOKUP('Salidas Pacientes'!$C861,'BD Pacientes'!$A:$I,8,FALSE))</f>
        <v>LEIDY DIAZ</v>
      </c>
      <c r="L861" s="17">
        <f>IF(ISERROR(VLOOKUP('Salidas Pacientes'!$C861,'BD Pacientes'!$A:$I,9,FALSE)),"",VLOOKUP('Salidas Pacientes'!$C861,'BD Pacientes'!$A:$I,9,FALSE))</f>
        <v>3173734749</v>
      </c>
      <c r="M861" s="17" t="s">
        <v>89</v>
      </c>
      <c r="N861" s="16" t="str">
        <f>IF(ISERROR(VLOOKUP('Salidas Pacientes'!$M861,Inventario!$A$2:$M$21,2,FALSE)),"",VLOOKUP('Salidas Pacientes'!$M861,Inventario!$A$2:$M$21,2,FALSE))</f>
        <v>Fluquadri</v>
      </c>
      <c r="O861" s="16" t="str">
        <f>IF(ISERROR(VLOOKUP('Salidas Pacientes'!$M861,Inventario!$A$2:$M$21,3,FALSE)),"",VLOOKUP('Salidas Pacientes'!$M861,Inventario!$A$2:$M$21,3,FALSE))</f>
        <v>Influenza</v>
      </c>
      <c r="P861" s="100" t="str">
        <f>IF(ISERROR(VLOOKUP('Salidas Pacientes'!$M861,Inventario!$A$2:$M$21,4,FALSE)),"",VLOOKUP('Salidas Pacientes'!$M861,Inventario!$A$2:$M$21,4,FALSE))</f>
        <v>IPS FARALLONES</v>
      </c>
      <c r="Q861" s="100" t="str">
        <f>IF(ISERROR(VLOOKUP('Salidas Pacientes'!$M861,Inventario!$A$2:$M$21,5,FALSE)),"",VLOOKUP('Salidas Pacientes'!$M861,Inventario!$A$2:$M$21,5,FALSE))</f>
        <v>Sanofi</v>
      </c>
      <c r="R861" s="17" t="str">
        <f>IF(ISERROR(VLOOKUP('Salidas Pacientes'!$M861,Inventario!$A$2:$M$21,6,FALSE)),"",VLOOKUP('Salidas Pacientes'!$M861,Inventario!$A$2:$M$21,6,FALSE))</f>
        <v>164992</v>
      </c>
      <c r="S861" s="101" t="s">
        <v>295</v>
      </c>
      <c r="T861" s="102" t="str">
        <f>IF(ISERROR(VLOOKUP('Salidas Pacientes'!$S861,Entradas!$H$1:$I$412,2,FALSE)),"",VLOOKUP('Salidas Pacientes'!$S861,Entradas!$H$1:$I$412,2,FALSE))</f>
        <v/>
      </c>
      <c r="U861" s="98"/>
      <c r="V861" s="98">
        <v>1</v>
      </c>
      <c r="W861" s="105"/>
    </row>
    <row r="862" spans="1:23" ht="15.75" hidden="1" customHeight="1" outlineLevel="1">
      <c r="A862" s="95">
        <v>44772</v>
      </c>
      <c r="B862" s="95" t="s">
        <v>276</v>
      </c>
      <c r="C862" s="98">
        <v>1232819260</v>
      </c>
      <c r="D862" s="17" t="str">
        <f>IF(ISERROR(VLOOKUP('Salidas Pacientes'!$C862,'BD Pacientes'!$A:I,2,FALSE)),"",VLOOKUP('Salidas Pacientes'!$C862,'BD Pacientes'!$A:I,2,FALSE))</f>
        <v>RC</v>
      </c>
      <c r="E862" s="16" t="str">
        <f>IF(ISERROR(VLOOKUP('Salidas Pacientes'!$C862,'BD Pacientes'!$A:I,3,FALSE)),"",VLOOKUP('Salidas Pacientes'!$C862,'BD Pacientes'!$A:I,3,FALSE))</f>
        <v>MATIAS MOLANO VELASCO</v>
      </c>
      <c r="F862" s="17" t="str">
        <f>IF(ISERROR(VLOOKUP('Salidas Pacientes'!$C862,'BD Pacientes'!$A:I,4,FALSE)),"",VLOOKUP('Salidas Pacientes'!$C862,'BD Pacientes'!$A:I,4,FALSE))</f>
        <v>M</v>
      </c>
      <c r="G862" s="95">
        <f>IF(ISERROR(VLOOKUP('Salidas Pacientes'!$C862,'BD Pacientes'!$A:I,5,FALSE)),"",VLOOKUP('Salidas Pacientes'!$C862,'BD Pacientes'!$A:I,5,FALSE))</f>
        <v>44619</v>
      </c>
      <c r="H862" s="95" t="str">
        <f t="shared" ca="1" si="0"/>
        <v>1 año, 5 mes</v>
      </c>
      <c r="I862" s="97" t="str">
        <f>IF(ISERROR(VLOOKUP('Salidas Pacientes'!$C862,'BD Pacientes'!$A:$I,6,FALSE)),"",VLOOKUP('Salidas Pacientes'!$C862,'BD Pacientes'!$A:$I,6,FALSE))</f>
        <v>CALLE 40A #49-38</v>
      </c>
      <c r="J862" s="98">
        <f>IF(ISERROR(VLOOKUP('Salidas Pacientes'!$C862,'BD Pacientes'!$A:$I,7,FALSE)),"",VLOOKUP('Salidas Pacientes'!$C862,'BD Pacientes'!$A:$I,7,FALSE))</f>
        <v>11306577779</v>
      </c>
      <c r="K862" s="99" t="str">
        <f>IF(ISERROR(VLOOKUP('Salidas Pacientes'!$C862,'BD Pacientes'!$A:$I,8,FALSE)),"",VLOOKUP('Salidas Pacientes'!$C862,'BD Pacientes'!$A:$I,8,FALSE))</f>
        <v>PAOLA VELASCO</v>
      </c>
      <c r="L862" s="17">
        <f>IF(ISERROR(VLOOKUP('Salidas Pacientes'!$C862,'BD Pacientes'!$A:$I,9,FALSE)),"",VLOOKUP('Salidas Pacientes'!$C862,'BD Pacientes'!$A:$I,9,FALSE))</f>
        <v>3165268154</v>
      </c>
      <c r="M862" s="17" t="s">
        <v>47</v>
      </c>
      <c r="N862" s="16" t="str">
        <f>IF(ISERROR(VLOOKUP('Salidas Pacientes'!$M862,Inventario!$A$2:$M$21,2,FALSE)),"",VLOOKUP('Salidas Pacientes'!$M862,Inventario!$A$2:$M$21,2,FALSE))</f>
        <v>Nimenrix</v>
      </c>
      <c r="O862" s="16" t="str">
        <f>IF(ISERROR(VLOOKUP('Salidas Pacientes'!$M862,Inventario!$A$2:$M$21,3,FALSE)),"",VLOOKUP('Salidas Pacientes'!$M862,Inventario!$A$2:$M$21,3,FALSE))</f>
        <v>Meningococo</v>
      </c>
      <c r="P862" s="100" t="str">
        <f>IF(ISERROR(VLOOKUP('Salidas Pacientes'!$M862,Inventario!$A$2:$M$21,4,FALSE)),"",VLOOKUP('Salidas Pacientes'!$M862,Inventario!$A$2:$M$21,4,FALSE))</f>
        <v>Cobo Medical</v>
      </c>
      <c r="Q862" s="100" t="str">
        <f>IF(ISERROR(VLOOKUP('Salidas Pacientes'!$M862,Inventario!$A$2:$M$21,5,FALSE)),"",VLOOKUP('Salidas Pacientes'!$M862,Inventario!$A$2:$M$21,5,FALSE))</f>
        <v>Pfizer</v>
      </c>
      <c r="R862" s="17" t="str">
        <f>IF(ISERROR(VLOOKUP('Salidas Pacientes'!$M862,Inventario!$A$2:$M$21,6,FALSE)),"",VLOOKUP('Salidas Pacientes'!$M862,Inventario!$A$2:$M$21,6,FALSE))</f>
        <v>3904</v>
      </c>
      <c r="S862" s="101" t="s">
        <v>173</v>
      </c>
      <c r="T862" s="102">
        <f>IF(ISERROR(VLOOKUP('Salidas Pacientes'!$S862,Entradas!$H$1:$I$412,2,FALSE)),"",VLOOKUP('Salidas Pacientes'!$S862,Entradas!$H$1:$I$412,2,FALSE))</f>
        <v>45077</v>
      </c>
      <c r="U862" s="98"/>
      <c r="V862" s="98">
        <v>1</v>
      </c>
      <c r="W862" s="105"/>
    </row>
    <row r="863" spans="1:23" ht="15.75" hidden="1" customHeight="1" outlineLevel="1">
      <c r="A863" s="95">
        <v>44772</v>
      </c>
      <c r="B863" s="95" t="s">
        <v>276</v>
      </c>
      <c r="C863" s="98">
        <v>1112067383</v>
      </c>
      <c r="D863" s="17" t="str">
        <f>IF(ISERROR(VLOOKUP('Salidas Pacientes'!$C863,'BD Pacientes'!$A:I,2,FALSE)),"",VLOOKUP('Salidas Pacientes'!$C863,'BD Pacientes'!$A:I,2,FALSE))</f>
        <v>RC</v>
      </c>
      <c r="E863" s="16" t="str">
        <f>IF(ISERROR(VLOOKUP('Salidas Pacientes'!$C863,'BD Pacientes'!$A:I,3,FALSE)),"",VLOOKUP('Salidas Pacientes'!$C863,'BD Pacientes'!$A:I,3,FALSE))</f>
        <v>MARIAM RIVERA FERNANDEZ</v>
      </c>
      <c r="F863" s="17" t="str">
        <f>IF(ISERROR(VLOOKUP('Salidas Pacientes'!$C863,'BD Pacientes'!$A:I,4,FALSE)),"",VLOOKUP('Salidas Pacientes'!$C863,'BD Pacientes'!$A:I,4,FALSE))</f>
        <v>F</v>
      </c>
      <c r="G863" s="95">
        <f>IF(ISERROR(VLOOKUP('Salidas Pacientes'!$C863,'BD Pacientes'!$A:I,5,FALSE)),"",VLOOKUP('Salidas Pacientes'!$C863,'BD Pacientes'!$A:I,5,FALSE))</f>
        <v>0</v>
      </c>
      <c r="H863" s="95" t="str">
        <f t="shared" ca="1" si="0"/>
        <v>123 año, 7 mes</v>
      </c>
      <c r="I863" s="97" t="str">
        <f>IF(ISERROR(VLOOKUP('Salidas Pacientes'!$C863,'BD Pacientes'!$A:$I,6,FALSE)),"",VLOOKUP('Salidas Pacientes'!$C863,'BD Pacientes'!$A:$I,6,FALSE))</f>
        <v>CRA 10 #10 S -72</v>
      </c>
      <c r="J863" s="98">
        <f>IF(ISERROR(VLOOKUP('Salidas Pacientes'!$C863,'BD Pacientes'!$A:$I,7,FALSE)),"",VLOOKUP('Salidas Pacientes'!$C863,'BD Pacientes'!$A:$I,7,FALSE))</f>
        <v>0</v>
      </c>
      <c r="K863" s="99">
        <f>IF(ISERROR(VLOOKUP('Salidas Pacientes'!$C863,'BD Pacientes'!$A:$I,8,FALSE)),"",VLOOKUP('Salidas Pacientes'!$C863,'BD Pacientes'!$A:$I,8,FALSE))</f>
        <v>0</v>
      </c>
      <c r="L863" s="17">
        <f>IF(ISERROR(VLOOKUP('Salidas Pacientes'!$C863,'BD Pacientes'!$A:$I,9,FALSE)),"",VLOOKUP('Salidas Pacientes'!$C863,'BD Pacientes'!$A:$I,9,FALSE))</f>
        <v>0</v>
      </c>
      <c r="M863" s="17" t="s">
        <v>89</v>
      </c>
      <c r="N863" s="16" t="str">
        <f>IF(ISERROR(VLOOKUP('Salidas Pacientes'!$M863,Inventario!$A$2:$M$21,2,FALSE)),"",VLOOKUP('Salidas Pacientes'!$M863,Inventario!$A$2:$M$21,2,FALSE))</f>
        <v>Fluquadri</v>
      </c>
      <c r="O863" s="16" t="str">
        <f>IF(ISERROR(VLOOKUP('Salidas Pacientes'!$M863,Inventario!$A$2:$M$21,3,FALSE)),"",VLOOKUP('Salidas Pacientes'!$M863,Inventario!$A$2:$M$21,3,FALSE))</f>
        <v>Influenza</v>
      </c>
      <c r="P863" s="100" t="str">
        <f>IF(ISERROR(VLOOKUP('Salidas Pacientes'!$M863,Inventario!$A$2:$M$21,4,FALSE)),"",VLOOKUP('Salidas Pacientes'!$M863,Inventario!$A$2:$M$21,4,FALSE))</f>
        <v>IPS FARALLONES</v>
      </c>
      <c r="Q863" s="100" t="str">
        <f>IF(ISERROR(VLOOKUP('Salidas Pacientes'!$M863,Inventario!$A$2:$M$21,5,FALSE)),"",VLOOKUP('Salidas Pacientes'!$M863,Inventario!$A$2:$M$21,5,FALSE))</f>
        <v>Sanofi</v>
      </c>
      <c r="R863" s="17" t="str">
        <f>IF(ISERROR(VLOOKUP('Salidas Pacientes'!$M863,Inventario!$A$2:$M$21,6,FALSE)),"",VLOOKUP('Salidas Pacientes'!$M863,Inventario!$A$2:$M$21,6,FALSE))</f>
        <v>164992</v>
      </c>
      <c r="S863" s="101" t="s">
        <v>295</v>
      </c>
      <c r="T863" s="102" t="str">
        <f>IF(ISERROR(VLOOKUP('Salidas Pacientes'!$S863,Entradas!$H$1:$I$412,2,FALSE)),"",VLOOKUP('Salidas Pacientes'!$S863,Entradas!$H$1:$I$412,2,FALSE))</f>
        <v/>
      </c>
      <c r="U863" s="98"/>
      <c r="V863" s="98">
        <v>1</v>
      </c>
      <c r="W863" s="105"/>
    </row>
    <row r="864" spans="1:23" ht="15.75" hidden="1" customHeight="1" outlineLevel="1">
      <c r="A864" s="95">
        <v>44772</v>
      </c>
      <c r="B864" s="95" t="s">
        <v>276</v>
      </c>
      <c r="C864" s="98">
        <v>1109556381</v>
      </c>
      <c r="D864" s="17" t="str">
        <f>IF(ISERROR(VLOOKUP('Salidas Pacientes'!$C864,'BD Pacientes'!$A:I,2,FALSE)),"",VLOOKUP('Salidas Pacientes'!$C864,'BD Pacientes'!$A:I,2,FALSE))</f>
        <v>TI</v>
      </c>
      <c r="E864" s="16" t="str">
        <f>IF(ISERROR(VLOOKUP('Salidas Pacientes'!$C864,'BD Pacientes'!$A:I,3,FALSE)),"",VLOOKUP('Salidas Pacientes'!$C864,'BD Pacientes'!$A:I,3,FALSE))</f>
        <v>JERONIMO FRANCO GARCIA</v>
      </c>
      <c r="F864" s="17" t="str">
        <f>IF(ISERROR(VLOOKUP('Salidas Pacientes'!$C864,'BD Pacientes'!$A:I,4,FALSE)),"",VLOOKUP('Salidas Pacientes'!$C864,'BD Pacientes'!$A:I,4,FALSE))</f>
        <v>M</v>
      </c>
      <c r="G864" s="95">
        <f>IF(ISERROR(VLOOKUP('Salidas Pacientes'!$C864,'BD Pacientes'!$A:I,5,FALSE)),"",VLOOKUP('Salidas Pacientes'!$C864,'BD Pacientes'!$A:I,5,FALSE))</f>
        <v>0</v>
      </c>
      <c r="H864" s="95" t="str">
        <f t="shared" ca="1" si="0"/>
        <v>123 año, 7 mes</v>
      </c>
      <c r="I864" s="97" t="str">
        <f>IF(ISERROR(VLOOKUP('Salidas Pacientes'!$C864,'BD Pacientes'!$A:$I,6,FALSE)),"",VLOOKUP('Salidas Pacientes'!$C864,'BD Pacientes'!$A:$I,6,FALSE))</f>
        <v>CALLE 54 # 10-22</v>
      </c>
      <c r="J864" s="98">
        <f>IF(ISERROR(VLOOKUP('Salidas Pacientes'!$C864,'BD Pacientes'!$A:$I,7,FALSE)),"",VLOOKUP('Salidas Pacientes'!$C864,'BD Pacientes'!$A:$I,7,FALSE))</f>
        <v>0</v>
      </c>
      <c r="K864" s="99">
        <f>IF(ISERROR(VLOOKUP('Salidas Pacientes'!$C864,'BD Pacientes'!$A:$I,8,FALSE)),"",VLOOKUP('Salidas Pacientes'!$C864,'BD Pacientes'!$A:$I,8,FALSE))</f>
        <v>0</v>
      </c>
      <c r="L864" s="17">
        <f>IF(ISERROR(VLOOKUP('Salidas Pacientes'!$C864,'BD Pacientes'!$A:$I,9,FALSE)),"",VLOOKUP('Salidas Pacientes'!$C864,'BD Pacientes'!$A:$I,9,FALSE))</f>
        <v>0</v>
      </c>
      <c r="M864" s="17" t="s">
        <v>89</v>
      </c>
      <c r="N864" s="16" t="str">
        <f>IF(ISERROR(VLOOKUP('Salidas Pacientes'!$M864,Inventario!$A$2:$M$21,2,FALSE)),"",VLOOKUP('Salidas Pacientes'!$M864,Inventario!$A$2:$M$21,2,FALSE))</f>
        <v>Fluquadri</v>
      </c>
      <c r="O864" s="16" t="str">
        <f>IF(ISERROR(VLOOKUP('Salidas Pacientes'!$M864,Inventario!$A$2:$M$21,3,FALSE)),"",VLOOKUP('Salidas Pacientes'!$M864,Inventario!$A$2:$M$21,3,FALSE))</f>
        <v>Influenza</v>
      </c>
      <c r="P864" s="100" t="str">
        <f>IF(ISERROR(VLOOKUP('Salidas Pacientes'!$M864,Inventario!$A$2:$M$21,4,FALSE)),"",VLOOKUP('Salidas Pacientes'!$M864,Inventario!$A$2:$M$21,4,FALSE))</f>
        <v>IPS FARALLONES</v>
      </c>
      <c r="Q864" s="100" t="str">
        <f>IF(ISERROR(VLOOKUP('Salidas Pacientes'!$M864,Inventario!$A$2:$M$21,5,FALSE)),"",VLOOKUP('Salidas Pacientes'!$M864,Inventario!$A$2:$M$21,5,FALSE))</f>
        <v>Sanofi</v>
      </c>
      <c r="R864" s="17" t="str">
        <f>IF(ISERROR(VLOOKUP('Salidas Pacientes'!$M864,Inventario!$A$2:$M$21,6,FALSE)),"",VLOOKUP('Salidas Pacientes'!$M864,Inventario!$A$2:$M$21,6,FALSE))</f>
        <v>164992</v>
      </c>
      <c r="S864" s="101" t="s">
        <v>295</v>
      </c>
      <c r="T864" s="102" t="str">
        <f>IF(ISERROR(VLOOKUP('Salidas Pacientes'!$S864,Entradas!$H$1:$I$412,2,FALSE)),"",VLOOKUP('Salidas Pacientes'!$S864,Entradas!$H$1:$I$412,2,FALSE))</f>
        <v/>
      </c>
      <c r="U864" s="98"/>
      <c r="V864" s="98">
        <v>1</v>
      </c>
      <c r="W864" s="105"/>
    </row>
    <row r="865" spans="1:23" ht="15.75" hidden="1" customHeight="1" outlineLevel="1">
      <c r="A865" s="95">
        <v>44774</v>
      </c>
      <c r="B865" s="95" t="s">
        <v>276</v>
      </c>
      <c r="C865" s="98">
        <v>1093609780</v>
      </c>
      <c r="D865" s="17" t="str">
        <f>IF(ISERROR(VLOOKUP('Salidas Pacientes'!$C865,'BD Pacientes'!$A:I,2,FALSE)),"",VLOOKUP('Salidas Pacientes'!$C865,'BD Pacientes'!$A:I,2,FALSE))</f>
        <v>RC</v>
      </c>
      <c r="E865" s="16" t="str">
        <f>IF(ISERROR(VLOOKUP('Salidas Pacientes'!$C865,'BD Pacientes'!$A:I,3,FALSE)),"",VLOOKUP('Salidas Pacientes'!$C865,'BD Pacientes'!$A:I,3,FALSE))</f>
        <v>ISABELLA MARTINEZ PLAZA</v>
      </c>
      <c r="F865" s="17" t="str">
        <f>IF(ISERROR(VLOOKUP('Salidas Pacientes'!$C865,'BD Pacientes'!$A:I,4,FALSE)),"",VLOOKUP('Salidas Pacientes'!$C865,'BD Pacientes'!$A:I,4,FALSE))</f>
        <v>F</v>
      </c>
      <c r="G865" s="95">
        <f>IF(ISERROR(VLOOKUP('Salidas Pacientes'!$C865,'BD Pacientes'!$A:I,5,FALSE)),"",VLOOKUP('Salidas Pacientes'!$C865,'BD Pacientes'!$A:I,5,FALSE))</f>
        <v>0</v>
      </c>
      <c r="H865" s="95" t="str">
        <f t="shared" ca="1" si="0"/>
        <v>123 año, 7 mes</v>
      </c>
      <c r="I865" s="97" t="str">
        <f>IF(ISERROR(VLOOKUP('Salidas Pacientes'!$C865,'BD Pacientes'!$A:$I,6,FALSE)),"",VLOOKUP('Salidas Pacientes'!$C865,'BD Pacientes'!$A:$I,6,FALSE))</f>
        <v>CALLE 50 #99-74</v>
      </c>
      <c r="J865" s="98">
        <f>IF(ISERROR(VLOOKUP('Salidas Pacientes'!$C865,'BD Pacientes'!$A:$I,7,FALSE)),"",VLOOKUP('Salidas Pacientes'!$C865,'BD Pacientes'!$A:$I,7,FALSE))</f>
        <v>0</v>
      </c>
      <c r="K865" s="99">
        <f>IF(ISERROR(VLOOKUP('Salidas Pacientes'!$C865,'BD Pacientes'!$A:$I,8,FALSE)),"",VLOOKUP('Salidas Pacientes'!$C865,'BD Pacientes'!$A:$I,8,FALSE))</f>
        <v>0</v>
      </c>
      <c r="L865" s="17">
        <f>IF(ISERROR(VLOOKUP('Salidas Pacientes'!$C865,'BD Pacientes'!$A:$I,9,FALSE)),"",VLOOKUP('Salidas Pacientes'!$C865,'BD Pacientes'!$A:$I,9,FALSE))</f>
        <v>0</v>
      </c>
      <c r="M865" s="17" t="s">
        <v>54</v>
      </c>
      <c r="N865" s="16" t="str">
        <f>IF(ISERROR(VLOOKUP('Salidas Pacientes'!$M865,Inventario!$A$2:$M$21,2,FALSE)),"",VLOOKUP('Salidas Pacientes'!$M865,Inventario!$A$2:$M$21,2,FALSE))</f>
        <v>Prevenar</v>
      </c>
      <c r="O865" s="16" t="str">
        <f>IF(ISERROR(VLOOKUP('Salidas Pacientes'!$M865,Inventario!$A$2:$M$21,3,FALSE)),"",VLOOKUP('Salidas Pacientes'!$M865,Inventario!$A$2:$M$21,3,FALSE))</f>
        <v>Neumococo 13V</v>
      </c>
      <c r="P865" s="100" t="str">
        <f>IF(ISERROR(VLOOKUP('Salidas Pacientes'!$M865,Inventario!$A$2:$M$21,4,FALSE)),"",VLOOKUP('Salidas Pacientes'!$M865,Inventario!$A$2:$M$21,4,FALSE))</f>
        <v>Cobo Medical</v>
      </c>
      <c r="Q865" s="100" t="str">
        <f>IF(ISERROR(VLOOKUP('Salidas Pacientes'!$M865,Inventario!$A$2:$M$21,5,FALSE)),"",VLOOKUP('Salidas Pacientes'!$M865,Inventario!$A$2:$M$21,5,FALSE))</f>
        <v>Pfizer</v>
      </c>
      <c r="R865" s="17" t="str">
        <f>IF(ISERROR(VLOOKUP('Salidas Pacientes'!$M865,Inventario!$A$2:$M$21,6,FALSE)),"",VLOOKUP('Salidas Pacientes'!$M865,Inventario!$A$2:$M$21,6,FALSE))</f>
        <v>2156</v>
      </c>
      <c r="S865" s="101" t="s">
        <v>216</v>
      </c>
      <c r="T865" s="102">
        <f>IF(ISERROR(VLOOKUP('Salidas Pacientes'!$S865,Entradas!$H$1:$I$412,2,FALSE)),"",VLOOKUP('Salidas Pacientes'!$S865,Entradas!$H$1:$I$412,2,FALSE))</f>
        <v>45382</v>
      </c>
      <c r="U865" s="98"/>
      <c r="V865" s="98">
        <v>1</v>
      </c>
      <c r="W865" s="105"/>
    </row>
    <row r="866" spans="1:23" ht="15.75" hidden="1" customHeight="1" outlineLevel="1">
      <c r="A866" s="95">
        <v>44774</v>
      </c>
      <c r="B866" s="95" t="s">
        <v>276</v>
      </c>
      <c r="C866" s="98">
        <v>1093609780</v>
      </c>
      <c r="D866" s="17" t="str">
        <f>IF(ISERROR(VLOOKUP('Salidas Pacientes'!$C866,'BD Pacientes'!$A:I,2,FALSE)),"",VLOOKUP('Salidas Pacientes'!$C866,'BD Pacientes'!$A:I,2,FALSE))</f>
        <v>RC</v>
      </c>
      <c r="E866" s="16" t="str">
        <f>IF(ISERROR(VLOOKUP('Salidas Pacientes'!$C866,'BD Pacientes'!$A:I,3,FALSE)),"",VLOOKUP('Salidas Pacientes'!$C866,'BD Pacientes'!$A:I,3,FALSE))</f>
        <v>ISABELLA MARTINEZ PLAZA</v>
      </c>
      <c r="F866" s="17" t="str">
        <f>IF(ISERROR(VLOOKUP('Salidas Pacientes'!$C866,'BD Pacientes'!$A:I,4,FALSE)),"",VLOOKUP('Salidas Pacientes'!$C866,'BD Pacientes'!$A:I,4,FALSE))</f>
        <v>F</v>
      </c>
      <c r="G866" s="95">
        <f>IF(ISERROR(VLOOKUP('Salidas Pacientes'!$C866,'BD Pacientes'!$A:I,5,FALSE)),"",VLOOKUP('Salidas Pacientes'!$C866,'BD Pacientes'!$A:I,5,FALSE))</f>
        <v>0</v>
      </c>
      <c r="H866" s="95" t="str">
        <f t="shared" ca="1" si="0"/>
        <v>123 año, 7 mes</v>
      </c>
      <c r="I866" s="97" t="str">
        <f>IF(ISERROR(VLOOKUP('Salidas Pacientes'!$C866,'BD Pacientes'!$A:$I,6,FALSE)),"",VLOOKUP('Salidas Pacientes'!$C866,'BD Pacientes'!$A:$I,6,FALSE))</f>
        <v>CALLE 50 #99-74</v>
      </c>
      <c r="J866" s="98">
        <f>IF(ISERROR(VLOOKUP('Salidas Pacientes'!$C866,'BD Pacientes'!$A:$I,7,FALSE)),"",VLOOKUP('Salidas Pacientes'!$C866,'BD Pacientes'!$A:$I,7,FALSE))</f>
        <v>0</v>
      </c>
      <c r="K866" s="99">
        <f>IF(ISERROR(VLOOKUP('Salidas Pacientes'!$C866,'BD Pacientes'!$A:$I,8,FALSE)),"",VLOOKUP('Salidas Pacientes'!$C866,'BD Pacientes'!$A:$I,8,FALSE))</f>
        <v>0</v>
      </c>
      <c r="L866" s="17">
        <f>IF(ISERROR(VLOOKUP('Salidas Pacientes'!$C866,'BD Pacientes'!$A:$I,9,FALSE)),"",VLOOKUP('Salidas Pacientes'!$C866,'BD Pacientes'!$A:$I,9,FALSE))</f>
        <v>0</v>
      </c>
      <c r="M866" s="17" t="s">
        <v>89</v>
      </c>
      <c r="N866" s="16" t="str">
        <f>IF(ISERROR(VLOOKUP('Salidas Pacientes'!$M866,Inventario!$A$2:$M$21,2,FALSE)),"",VLOOKUP('Salidas Pacientes'!$M866,Inventario!$A$2:$M$21,2,FALSE))</f>
        <v>Fluquadri</v>
      </c>
      <c r="O866" s="16" t="str">
        <f>IF(ISERROR(VLOOKUP('Salidas Pacientes'!$M866,Inventario!$A$2:$M$21,3,FALSE)),"",VLOOKUP('Salidas Pacientes'!$M866,Inventario!$A$2:$M$21,3,FALSE))</f>
        <v>Influenza</v>
      </c>
      <c r="P866" s="100" t="str">
        <f>IF(ISERROR(VLOOKUP('Salidas Pacientes'!$M866,Inventario!$A$2:$M$21,4,FALSE)),"",VLOOKUP('Salidas Pacientes'!$M866,Inventario!$A$2:$M$21,4,FALSE))</f>
        <v>IPS FARALLONES</v>
      </c>
      <c r="Q866" s="100" t="str">
        <f>IF(ISERROR(VLOOKUP('Salidas Pacientes'!$M866,Inventario!$A$2:$M$21,5,FALSE)),"",VLOOKUP('Salidas Pacientes'!$M866,Inventario!$A$2:$M$21,5,FALSE))</f>
        <v>Sanofi</v>
      </c>
      <c r="R866" s="17" t="str">
        <f>IF(ISERROR(VLOOKUP('Salidas Pacientes'!$M866,Inventario!$A$2:$M$21,6,FALSE)),"",VLOOKUP('Salidas Pacientes'!$M866,Inventario!$A$2:$M$21,6,FALSE))</f>
        <v>164992</v>
      </c>
      <c r="S866" s="101" t="s">
        <v>295</v>
      </c>
      <c r="T866" s="102" t="str">
        <f>IF(ISERROR(VLOOKUP('Salidas Pacientes'!$S866,Entradas!$H$1:$I$412,2,FALSE)),"",VLOOKUP('Salidas Pacientes'!$S866,Entradas!$H$1:$I$412,2,FALSE))</f>
        <v/>
      </c>
      <c r="U866" s="98"/>
      <c r="V866" s="98">
        <v>1</v>
      </c>
      <c r="W866" s="105"/>
    </row>
    <row r="867" spans="1:23" ht="15.75" hidden="1" customHeight="1" outlineLevel="1">
      <c r="A867" s="95">
        <v>44774</v>
      </c>
      <c r="B867" s="95" t="s">
        <v>276</v>
      </c>
      <c r="C867" s="98">
        <v>1232818701</v>
      </c>
      <c r="D867" s="17" t="str">
        <f>IF(ISERROR(VLOOKUP('Salidas Pacientes'!$C867,'BD Pacientes'!$A:I,2,FALSE)),"",VLOOKUP('Salidas Pacientes'!$C867,'BD Pacientes'!$A:I,2,FALSE))</f>
        <v>RC</v>
      </c>
      <c r="E867" s="16" t="str">
        <f>IF(ISERROR(VLOOKUP('Salidas Pacientes'!$C867,'BD Pacientes'!$A:I,3,FALSE)),"",VLOOKUP('Salidas Pacientes'!$C867,'BD Pacientes'!$A:I,3,FALSE))</f>
        <v>ISAAC IBRAHIM CANCALVACHE</v>
      </c>
      <c r="F867" s="17" t="str">
        <f>IF(ISERROR(VLOOKUP('Salidas Pacientes'!$C867,'BD Pacientes'!$A:I,4,FALSE)),"",VLOOKUP('Salidas Pacientes'!$C867,'BD Pacientes'!$A:I,4,FALSE))</f>
        <v>M</v>
      </c>
      <c r="G867" s="95">
        <f>IF(ISERROR(VLOOKUP('Salidas Pacientes'!$C867,'BD Pacientes'!$A:I,5,FALSE)),"",VLOOKUP('Salidas Pacientes'!$C867,'BD Pacientes'!$A:I,5,FALSE))</f>
        <v>44563</v>
      </c>
      <c r="H867" s="95" t="str">
        <f t="shared" ca="1" si="0"/>
        <v>1 año, 7 mes</v>
      </c>
      <c r="I867" s="97" t="str">
        <f>IF(ISERROR(VLOOKUP('Salidas Pacientes'!$C867,'BD Pacientes'!$A:$I,6,FALSE)),"",VLOOKUP('Salidas Pacientes'!$C867,'BD Pacientes'!$A:$I,6,FALSE))</f>
        <v>CRA 26Q # 122-71</v>
      </c>
      <c r="J867" s="98">
        <f>IF(ISERROR(VLOOKUP('Salidas Pacientes'!$C867,'BD Pacientes'!$A:$I,7,FALSE)),"",VLOOKUP('Salidas Pacientes'!$C867,'BD Pacientes'!$A:$I,7,FALSE))</f>
        <v>1143957902</v>
      </c>
      <c r="K867" s="99" t="str">
        <f>IF(ISERROR(VLOOKUP('Salidas Pacientes'!$C867,'BD Pacientes'!$A:$I,8,FALSE)),"",VLOOKUP('Salidas Pacientes'!$C867,'BD Pacientes'!$A:$I,8,FALSE))</f>
        <v>KAREN CANCALVACHE</v>
      </c>
      <c r="L867" s="17">
        <f>IF(ISERROR(VLOOKUP('Salidas Pacientes'!$C867,'BD Pacientes'!$A:$I,9,FALSE)),"",VLOOKUP('Salidas Pacientes'!$C867,'BD Pacientes'!$A:$I,9,FALSE))</f>
        <v>3103566056</v>
      </c>
      <c r="M867" s="17" t="s">
        <v>77</v>
      </c>
      <c r="N867" s="16" t="str">
        <f>IF(ISERROR(VLOOKUP('Salidas Pacientes'!$M867,Inventario!$A$2:$M$21,2,FALSE)),"",VLOOKUP('Salidas Pacientes'!$M867,Inventario!$A$2:$M$21,2,FALSE))</f>
        <v>Hexaxim</v>
      </c>
      <c r="O867" s="16" t="str">
        <f>IF(ISERROR(VLOOKUP('Salidas Pacientes'!$M867,Inventario!$A$2:$M$21,3,FALSE)),"",VLOOKUP('Salidas Pacientes'!$M867,Inventario!$A$2:$M$21,3,FALSE))</f>
        <v>DPAT + VPI + HIB + HB</v>
      </c>
      <c r="P867" s="100" t="str">
        <f>IF(ISERROR(VLOOKUP('Salidas Pacientes'!$M867,Inventario!$A$2:$M$21,4,FALSE)),"",VLOOKUP('Salidas Pacientes'!$M867,Inventario!$A$2:$M$21,4,FALSE))</f>
        <v>IPS FARALLONES</v>
      </c>
      <c r="Q867" s="100" t="str">
        <f>IF(ISERROR(VLOOKUP('Salidas Pacientes'!$M867,Inventario!$A$2:$M$21,5,FALSE)),"",VLOOKUP('Salidas Pacientes'!$M867,Inventario!$A$2:$M$21,5,FALSE))</f>
        <v>Sanofi</v>
      </c>
      <c r="R867" s="17" t="str">
        <f>IF(ISERROR(VLOOKUP('Salidas Pacientes'!$M867,Inventario!$A$2:$M$21,6,FALSE)),"",VLOOKUP('Salidas Pacientes'!$M867,Inventario!$A$2:$M$21,6,FALSE))</f>
        <v>3800</v>
      </c>
      <c r="S867" s="101" t="s">
        <v>212</v>
      </c>
      <c r="T867" s="102">
        <f>IF(ISERROR(VLOOKUP('Salidas Pacientes'!$S867,Entradas!$H$1:$I$412,2,FALSE)),"",VLOOKUP('Salidas Pacientes'!$S867,Entradas!$H$1:$I$412,2,FALSE))</f>
        <v>45382</v>
      </c>
      <c r="U867" s="98"/>
      <c r="V867" s="98">
        <v>1</v>
      </c>
      <c r="W867" s="105"/>
    </row>
    <row r="868" spans="1:23" ht="15.75" hidden="1" customHeight="1" outlineLevel="1">
      <c r="A868" s="95">
        <v>44774</v>
      </c>
      <c r="B868" s="95" t="s">
        <v>276</v>
      </c>
      <c r="C868" s="98">
        <v>1232818701</v>
      </c>
      <c r="D868" s="17" t="str">
        <f>IF(ISERROR(VLOOKUP('Salidas Pacientes'!$C868,'BD Pacientes'!$A:I,2,FALSE)),"",VLOOKUP('Salidas Pacientes'!$C868,'BD Pacientes'!$A:I,2,FALSE))</f>
        <v>RC</v>
      </c>
      <c r="E868" s="16" t="str">
        <f>IF(ISERROR(VLOOKUP('Salidas Pacientes'!$C868,'BD Pacientes'!$A:I,3,FALSE)),"",VLOOKUP('Salidas Pacientes'!$C868,'BD Pacientes'!$A:I,3,FALSE))</f>
        <v>ISAAC IBRAHIM CANCALVACHE</v>
      </c>
      <c r="F868" s="17" t="str">
        <f>IF(ISERROR(VLOOKUP('Salidas Pacientes'!$C868,'BD Pacientes'!$A:I,4,FALSE)),"",VLOOKUP('Salidas Pacientes'!$C868,'BD Pacientes'!$A:I,4,FALSE))</f>
        <v>M</v>
      </c>
      <c r="G868" s="95">
        <f>IF(ISERROR(VLOOKUP('Salidas Pacientes'!$C868,'BD Pacientes'!$A:I,5,FALSE)),"",VLOOKUP('Salidas Pacientes'!$C868,'BD Pacientes'!$A:I,5,FALSE))</f>
        <v>44563</v>
      </c>
      <c r="H868" s="95" t="str">
        <f t="shared" ca="1" si="0"/>
        <v>1 año, 7 mes</v>
      </c>
      <c r="I868" s="97" t="str">
        <f>IF(ISERROR(VLOOKUP('Salidas Pacientes'!$C868,'BD Pacientes'!$A:$I,6,FALSE)),"",VLOOKUP('Salidas Pacientes'!$C868,'BD Pacientes'!$A:$I,6,FALSE))</f>
        <v>CRA 26Q # 122-71</v>
      </c>
      <c r="J868" s="98">
        <f>IF(ISERROR(VLOOKUP('Salidas Pacientes'!$C868,'BD Pacientes'!$A:$I,7,FALSE)),"",VLOOKUP('Salidas Pacientes'!$C868,'BD Pacientes'!$A:$I,7,FALSE))</f>
        <v>1143957902</v>
      </c>
      <c r="K868" s="99" t="str">
        <f>IF(ISERROR(VLOOKUP('Salidas Pacientes'!$C868,'BD Pacientes'!$A:$I,8,FALSE)),"",VLOOKUP('Salidas Pacientes'!$C868,'BD Pacientes'!$A:$I,8,FALSE))</f>
        <v>KAREN CANCALVACHE</v>
      </c>
      <c r="L868" s="17">
        <f>IF(ISERROR(VLOOKUP('Salidas Pacientes'!$C868,'BD Pacientes'!$A:$I,9,FALSE)),"",VLOOKUP('Salidas Pacientes'!$C868,'BD Pacientes'!$A:$I,9,FALSE))</f>
        <v>3103566056</v>
      </c>
      <c r="M868" s="17" t="s">
        <v>54</v>
      </c>
      <c r="N868" s="16" t="str">
        <f>IF(ISERROR(VLOOKUP('Salidas Pacientes'!$M868,Inventario!$A$2:$M$21,2,FALSE)),"",VLOOKUP('Salidas Pacientes'!$M868,Inventario!$A$2:$M$21,2,FALSE))</f>
        <v>Prevenar</v>
      </c>
      <c r="O868" s="16" t="str">
        <f>IF(ISERROR(VLOOKUP('Salidas Pacientes'!$M868,Inventario!$A$2:$M$21,3,FALSE)),"",VLOOKUP('Salidas Pacientes'!$M868,Inventario!$A$2:$M$21,3,FALSE))</f>
        <v>Neumococo 13V</v>
      </c>
      <c r="P868" s="100" t="str">
        <f>IF(ISERROR(VLOOKUP('Salidas Pacientes'!$M868,Inventario!$A$2:$M$21,4,FALSE)),"",VLOOKUP('Salidas Pacientes'!$M868,Inventario!$A$2:$M$21,4,FALSE))</f>
        <v>Cobo Medical</v>
      </c>
      <c r="Q868" s="100" t="str">
        <f>IF(ISERROR(VLOOKUP('Salidas Pacientes'!$M868,Inventario!$A$2:$M$21,5,FALSE)),"",VLOOKUP('Salidas Pacientes'!$M868,Inventario!$A$2:$M$21,5,FALSE))</f>
        <v>Pfizer</v>
      </c>
      <c r="R868" s="17" t="str">
        <f>IF(ISERROR(VLOOKUP('Salidas Pacientes'!$M868,Inventario!$A$2:$M$21,6,FALSE)),"",VLOOKUP('Salidas Pacientes'!$M868,Inventario!$A$2:$M$21,6,FALSE))</f>
        <v>2156</v>
      </c>
      <c r="S868" s="101" t="s">
        <v>216</v>
      </c>
      <c r="T868" s="102">
        <f>IF(ISERROR(VLOOKUP('Salidas Pacientes'!$S868,Entradas!$H$1:$I$412,2,FALSE)),"",VLOOKUP('Salidas Pacientes'!$S868,Entradas!$H$1:$I$412,2,FALSE))</f>
        <v>45382</v>
      </c>
      <c r="U868" s="98"/>
      <c r="V868" s="98">
        <v>1</v>
      </c>
      <c r="W868" s="105"/>
    </row>
    <row r="869" spans="1:23" ht="15.75" hidden="1" customHeight="1" outlineLevel="1">
      <c r="A869" s="95">
        <v>44774</v>
      </c>
      <c r="B869" s="95" t="s">
        <v>276</v>
      </c>
      <c r="C869" s="98">
        <v>1232818701</v>
      </c>
      <c r="D869" s="17" t="str">
        <f>IF(ISERROR(VLOOKUP('Salidas Pacientes'!$C869,'BD Pacientes'!$A:I,2,FALSE)),"",VLOOKUP('Salidas Pacientes'!$C869,'BD Pacientes'!$A:I,2,FALSE))</f>
        <v>RC</v>
      </c>
      <c r="E869" s="16" t="str">
        <f>IF(ISERROR(VLOOKUP('Salidas Pacientes'!$C869,'BD Pacientes'!$A:I,3,FALSE)),"",VLOOKUP('Salidas Pacientes'!$C869,'BD Pacientes'!$A:I,3,FALSE))</f>
        <v>ISAAC IBRAHIM CANCALVACHE</v>
      </c>
      <c r="F869" s="17" t="str">
        <f>IF(ISERROR(VLOOKUP('Salidas Pacientes'!$C869,'BD Pacientes'!$A:I,4,FALSE)),"",VLOOKUP('Salidas Pacientes'!$C869,'BD Pacientes'!$A:I,4,FALSE))</f>
        <v>M</v>
      </c>
      <c r="G869" s="95">
        <f>IF(ISERROR(VLOOKUP('Salidas Pacientes'!$C869,'BD Pacientes'!$A:I,5,FALSE)),"",VLOOKUP('Salidas Pacientes'!$C869,'BD Pacientes'!$A:I,5,FALSE))</f>
        <v>44563</v>
      </c>
      <c r="H869" s="95" t="str">
        <f t="shared" ca="1" si="0"/>
        <v>1 año, 7 mes</v>
      </c>
      <c r="I869" s="97" t="str">
        <f>IF(ISERROR(VLOOKUP('Salidas Pacientes'!$C869,'BD Pacientes'!$A:$I,6,FALSE)),"",VLOOKUP('Salidas Pacientes'!$C869,'BD Pacientes'!$A:$I,6,FALSE))</f>
        <v>CRA 26Q # 122-71</v>
      </c>
      <c r="J869" s="98">
        <f>IF(ISERROR(VLOOKUP('Salidas Pacientes'!$C869,'BD Pacientes'!$A:$I,7,FALSE)),"",VLOOKUP('Salidas Pacientes'!$C869,'BD Pacientes'!$A:$I,7,FALSE))</f>
        <v>1143957902</v>
      </c>
      <c r="K869" s="99" t="str">
        <f>IF(ISERROR(VLOOKUP('Salidas Pacientes'!$C869,'BD Pacientes'!$A:$I,8,FALSE)),"",VLOOKUP('Salidas Pacientes'!$C869,'BD Pacientes'!$A:$I,8,FALSE))</f>
        <v>KAREN CANCALVACHE</v>
      </c>
      <c r="L869" s="17">
        <f>IF(ISERROR(VLOOKUP('Salidas Pacientes'!$C869,'BD Pacientes'!$A:$I,9,FALSE)),"",VLOOKUP('Salidas Pacientes'!$C869,'BD Pacientes'!$A:$I,9,FALSE))</f>
        <v>3103566056</v>
      </c>
      <c r="M869" s="17" t="s">
        <v>96</v>
      </c>
      <c r="N869" s="16" t="str">
        <f>IF(ISERROR(VLOOKUP('Salidas Pacientes'!$M869,Inventario!$A$2:$M$21,2,FALSE)),"",VLOOKUP('Salidas Pacientes'!$M869,Inventario!$A$2:$M$21,2,FALSE))</f>
        <v>Rotateq</v>
      </c>
      <c r="O869" s="16" t="str">
        <f>IF(ISERROR(VLOOKUP('Salidas Pacientes'!$M869,Inventario!$A$2:$M$21,3,FALSE)),"",VLOOKUP('Salidas Pacientes'!$M869,Inventario!$A$2:$M$21,3,FALSE))</f>
        <v>Rotavirus Vivo Atenuado</v>
      </c>
      <c r="P869" s="100" t="str">
        <f>IF(ISERROR(VLOOKUP('Salidas Pacientes'!$M869,Inventario!$A$2:$M$21,4,FALSE)),"",VLOOKUP('Salidas Pacientes'!$M869,Inventario!$A$2:$M$21,4,FALSE))</f>
        <v>IPS FARALLONES</v>
      </c>
      <c r="Q869" s="100" t="str">
        <f>IF(ISERROR(VLOOKUP('Salidas Pacientes'!$M869,Inventario!$A$2:$M$21,5,FALSE)),"",VLOOKUP('Salidas Pacientes'!$M869,Inventario!$A$2:$M$21,5,FALSE))</f>
        <v>Merck</v>
      </c>
      <c r="R869" s="17" t="str">
        <f>IF(ISERROR(VLOOKUP('Salidas Pacientes'!$M869,Inventario!$A$2:$M$21,6,FALSE)),"",VLOOKUP('Salidas Pacientes'!$M869,Inventario!$A$2:$M$21,6,FALSE))</f>
        <v>1800</v>
      </c>
      <c r="S869" s="101" t="s">
        <v>214</v>
      </c>
      <c r="T869" s="102">
        <f>IF(ISERROR(VLOOKUP('Salidas Pacientes'!$S869,Entradas!$H$1:$I$412,2,FALSE)),"",VLOOKUP('Salidas Pacientes'!$S869,Entradas!$H$1:$I$412,2,FALSE))</f>
        <v>45233</v>
      </c>
      <c r="U869" s="98"/>
      <c r="V869" s="98">
        <v>1</v>
      </c>
      <c r="W869" s="105"/>
    </row>
    <row r="870" spans="1:23" ht="15.75" hidden="1" customHeight="1" outlineLevel="1">
      <c r="A870" s="95">
        <v>44774</v>
      </c>
      <c r="B870" s="95" t="s">
        <v>276</v>
      </c>
      <c r="C870" s="98">
        <v>1232818701</v>
      </c>
      <c r="D870" s="17" t="str">
        <f>IF(ISERROR(VLOOKUP('Salidas Pacientes'!$C870,'BD Pacientes'!$A:I,2,FALSE)),"",VLOOKUP('Salidas Pacientes'!$C870,'BD Pacientes'!$A:I,2,FALSE))</f>
        <v>RC</v>
      </c>
      <c r="E870" s="16" t="str">
        <f>IF(ISERROR(VLOOKUP('Salidas Pacientes'!$C870,'BD Pacientes'!$A:I,3,FALSE)),"",VLOOKUP('Salidas Pacientes'!$C870,'BD Pacientes'!$A:I,3,FALSE))</f>
        <v>ISAAC IBRAHIM CANCALVACHE</v>
      </c>
      <c r="F870" s="17" t="str">
        <f>IF(ISERROR(VLOOKUP('Salidas Pacientes'!$C870,'BD Pacientes'!$A:I,4,FALSE)),"",VLOOKUP('Salidas Pacientes'!$C870,'BD Pacientes'!$A:I,4,FALSE))</f>
        <v>M</v>
      </c>
      <c r="G870" s="95">
        <f>IF(ISERROR(VLOOKUP('Salidas Pacientes'!$C870,'BD Pacientes'!$A:I,5,FALSE)),"",VLOOKUP('Salidas Pacientes'!$C870,'BD Pacientes'!$A:I,5,FALSE))</f>
        <v>44563</v>
      </c>
      <c r="H870" s="95" t="str">
        <f t="shared" ca="1" si="0"/>
        <v>1 año, 7 mes</v>
      </c>
      <c r="I870" s="97" t="str">
        <f>IF(ISERROR(VLOOKUP('Salidas Pacientes'!$C870,'BD Pacientes'!$A:$I,6,FALSE)),"",VLOOKUP('Salidas Pacientes'!$C870,'BD Pacientes'!$A:$I,6,FALSE))</f>
        <v>CRA 26Q # 122-71</v>
      </c>
      <c r="J870" s="98">
        <f>IF(ISERROR(VLOOKUP('Salidas Pacientes'!$C870,'BD Pacientes'!$A:$I,7,FALSE)),"",VLOOKUP('Salidas Pacientes'!$C870,'BD Pacientes'!$A:$I,7,FALSE))</f>
        <v>1143957902</v>
      </c>
      <c r="K870" s="99" t="str">
        <f>IF(ISERROR(VLOOKUP('Salidas Pacientes'!$C870,'BD Pacientes'!$A:$I,8,FALSE)),"",VLOOKUP('Salidas Pacientes'!$C870,'BD Pacientes'!$A:$I,8,FALSE))</f>
        <v>KAREN CANCALVACHE</v>
      </c>
      <c r="L870" s="17">
        <f>IF(ISERROR(VLOOKUP('Salidas Pacientes'!$C870,'BD Pacientes'!$A:$I,9,FALSE)),"",VLOOKUP('Salidas Pacientes'!$C870,'BD Pacientes'!$A:$I,9,FALSE))</f>
        <v>3103566056</v>
      </c>
      <c r="M870" s="17" t="s">
        <v>89</v>
      </c>
      <c r="N870" s="16" t="str">
        <f>IF(ISERROR(VLOOKUP('Salidas Pacientes'!$M870,Inventario!$A$2:$M$21,2,FALSE)),"",VLOOKUP('Salidas Pacientes'!$M870,Inventario!$A$2:$M$21,2,FALSE))</f>
        <v>Fluquadri</v>
      </c>
      <c r="O870" s="16" t="str">
        <f>IF(ISERROR(VLOOKUP('Salidas Pacientes'!$M870,Inventario!$A$2:$M$21,3,FALSE)),"",VLOOKUP('Salidas Pacientes'!$M870,Inventario!$A$2:$M$21,3,FALSE))</f>
        <v>Influenza</v>
      </c>
      <c r="P870" s="100" t="str">
        <f>IF(ISERROR(VLOOKUP('Salidas Pacientes'!$M870,Inventario!$A$2:$M$21,4,FALSE)),"",VLOOKUP('Salidas Pacientes'!$M870,Inventario!$A$2:$M$21,4,FALSE))</f>
        <v>IPS FARALLONES</v>
      </c>
      <c r="Q870" s="100" t="str">
        <f>IF(ISERROR(VLOOKUP('Salidas Pacientes'!$M870,Inventario!$A$2:$M$21,5,FALSE)),"",VLOOKUP('Salidas Pacientes'!$M870,Inventario!$A$2:$M$21,5,FALSE))</f>
        <v>Sanofi</v>
      </c>
      <c r="R870" s="17" t="str">
        <f>IF(ISERROR(VLOOKUP('Salidas Pacientes'!$M870,Inventario!$A$2:$M$21,6,FALSE)),"",VLOOKUP('Salidas Pacientes'!$M870,Inventario!$A$2:$M$21,6,FALSE))</f>
        <v>164992</v>
      </c>
      <c r="S870" s="101" t="s">
        <v>295</v>
      </c>
      <c r="T870" s="102" t="str">
        <f>IF(ISERROR(VLOOKUP('Salidas Pacientes'!$S870,Entradas!$H$1:$I$412,2,FALSE)),"",VLOOKUP('Salidas Pacientes'!$S870,Entradas!$H$1:$I$412,2,FALSE))</f>
        <v/>
      </c>
      <c r="U870" s="98"/>
      <c r="V870" s="98">
        <v>1</v>
      </c>
      <c r="W870" s="105"/>
    </row>
    <row r="871" spans="1:23" ht="15.75" hidden="1" customHeight="1" outlineLevel="1">
      <c r="A871" s="95">
        <v>44774</v>
      </c>
      <c r="B871" s="95" t="s">
        <v>276</v>
      </c>
      <c r="C871" s="98">
        <v>1232817550</v>
      </c>
      <c r="D871" s="17" t="str">
        <f>IF(ISERROR(VLOOKUP('Salidas Pacientes'!$C871,'BD Pacientes'!$A:I,2,FALSE)),"",VLOOKUP('Salidas Pacientes'!$C871,'BD Pacientes'!$A:I,2,FALSE))</f>
        <v>RC</v>
      </c>
      <c r="E871" s="16" t="str">
        <f>IF(ISERROR(VLOOKUP('Salidas Pacientes'!$C871,'BD Pacientes'!$A:I,3,FALSE)),"",VLOOKUP('Salidas Pacientes'!$C871,'BD Pacientes'!$A:I,3,FALSE))</f>
        <v>EMMA SOFIA ARENAS ROMERO</v>
      </c>
      <c r="F871" s="17" t="str">
        <f>IF(ISERROR(VLOOKUP('Salidas Pacientes'!$C871,'BD Pacientes'!$A:I,4,FALSE)),"",VLOOKUP('Salidas Pacientes'!$C871,'BD Pacientes'!$A:I,4,FALSE))</f>
        <v>F</v>
      </c>
      <c r="G871" s="95">
        <f>IF(ISERROR(VLOOKUP('Salidas Pacientes'!$C871,'BD Pacientes'!$A:I,5,FALSE)),"",VLOOKUP('Salidas Pacientes'!$C871,'BD Pacientes'!$A:I,5,FALSE))</f>
        <v>0</v>
      </c>
      <c r="H871" s="95" t="str">
        <f t="shared" ca="1" si="0"/>
        <v>123 año, 7 mes</v>
      </c>
      <c r="I871" s="97" t="str">
        <f>IF(ISERROR(VLOOKUP('Salidas Pacientes'!$C871,'BD Pacientes'!$A:$I,6,FALSE)),"",VLOOKUP('Salidas Pacientes'!$C871,'BD Pacientes'!$A:$I,6,FALSE))</f>
        <v>CALLE 46 # 111-59</v>
      </c>
      <c r="J871" s="98">
        <f>IF(ISERROR(VLOOKUP('Salidas Pacientes'!$C871,'BD Pacientes'!$A:$I,7,FALSE)),"",VLOOKUP('Salidas Pacientes'!$C871,'BD Pacientes'!$A:$I,7,FALSE))</f>
        <v>0</v>
      </c>
      <c r="K871" s="99">
        <f>IF(ISERROR(VLOOKUP('Salidas Pacientes'!$C871,'BD Pacientes'!$A:$I,8,FALSE)),"",VLOOKUP('Salidas Pacientes'!$C871,'BD Pacientes'!$A:$I,8,FALSE))</f>
        <v>0</v>
      </c>
      <c r="L871" s="17">
        <f>IF(ISERROR(VLOOKUP('Salidas Pacientes'!$C871,'BD Pacientes'!$A:$I,9,FALSE)),"",VLOOKUP('Salidas Pacientes'!$C871,'BD Pacientes'!$A:$I,9,FALSE))</f>
        <v>0</v>
      </c>
      <c r="M871" s="17" t="s">
        <v>89</v>
      </c>
      <c r="N871" s="16" t="str">
        <f>IF(ISERROR(VLOOKUP('Salidas Pacientes'!$M871,Inventario!$A$2:$M$21,2,FALSE)),"",VLOOKUP('Salidas Pacientes'!$M871,Inventario!$A$2:$M$21,2,FALSE))</f>
        <v>Fluquadri</v>
      </c>
      <c r="O871" s="16" t="str">
        <f>IF(ISERROR(VLOOKUP('Salidas Pacientes'!$M871,Inventario!$A$2:$M$21,3,FALSE)),"",VLOOKUP('Salidas Pacientes'!$M871,Inventario!$A$2:$M$21,3,FALSE))</f>
        <v>Influenza</v>
      </c>
      <c r="P871" s="100" t="str">
        <f>IF(ISERROR(VLOOKUP('Salidas Pacientes'!$M871,Inventario!$A$2:$M$21,4,FALSE)),"",VLOOKUP('Salidas Pacientes'!$M871,Inventario!$A$2:$M$21,4,FALSE))</f>
        <v>IPS FARALLONES</v>
      </c>
      <c r="Q871" s="100" t="str">
        <f>IF(ISERROR(VLOOKUP('Salidas Pacientes'!$M871,Inventario!$A$2:$M$21,5,FALSE)),"",VLOOKUP('Salidas Pacientes'!$M871,Inventario!$A$2:$M$21,5,FALSE))</f>
        <v>Sanofi</v>
      </c>
      <c r="R871" s="17" t="str">
        <f>IF(ISERROR(VLOOKUP('Salidas Pacientes'!$M871,Inventario!$A$2:$M$21,6,FALSE)),"",VLOOKUP('Salidas Pacientes'!$M871,Inventario!$A$2:$M$21,6,FALSE))</f>
        <v>164992</v>
      </c>
      <c r="S871" s="101" t="s">
        <v>295</v>
      </c>
      <c r="T871" s="102" t="str">
        <f>IF(ISERROR(VLOOKUP('Salidas Pacientes'!$S871,Entradas!$H$1:$I$412,2,FALSE)),"",VLOOKUP('Salidas Pacientes'!$S871,Entradas!$H$1:$I$412,2,FALSE))</f>
        <v/>
      </c>
      <c r="U871" s="98"/>
      <c r="V871" s="98">
        <v>1</v>
      </c>
      <c r="W871" s="105"/>
    </row>
    <row r="872" spans="1:23" ht="15.75" hidden="1" customHeight="1" outlineLevel="1">
      <c r="A872" s="95">
        <v>44775</v>
      </c>
      <c r="B872" s="95" t="s">
        <v>276</v>
      </c>
      <c r="C872" s="98">
        <v>1111488758</v>
      </c>
      <c r="D872" s="17" t="str">
        <f>IF(ISERROR(VLOOKUP('Salidas Pacientes'!$C872,'BD Pacientes'!$A:I,2,FALSE)),"",VLOOKUP('Salidas Pacientes'!$C872,'BD Pacientes'!$A:I,2,FALSE))</f>
        <v>RC</v>
      </c>
      <c r="E872" s="16" t="str">
        <f>IF(ISERROR(VLOOKUP('Salidas Pacientes'!$C872,'BD Pacientes'!$A:I,3,FALSE)),"",VLOOKUP('Salidas Pacientes'!$C872,'BD Pacientes'!$A:I,3,FALSE))</f>
        <v>SARAH VALENTINA VARGAS REYES</v>
      </c>
      <c r="F872" s="17" t="str">
        <f>IF(ISERROR(VLOOKUP('Salidas Pacientes'!$C872,'BD Pacientes'!$A:I,4,FALSE)),"",VLOOKUP('Salidas Pacientes'!$C872,'BD Pacientes'!$A:I,4,FALSE))</f>
        <v>F</v>
      </c>
      <c r="G872" s="95">
        <f>IF(ISERROR(VLOOKUP('Salidas Pacientes'!$C872,'BD Pacientes'!$A:I,5,FALSE)),"",VLOOKUP('Salidas Pacientes'!$C872,'BD Pacientes'!$A:I,5,FALSE))</f>
        <v>0</v>
      </c>
      <c r="H872" s="95" t="str">
        <f t="shared" ca="1" si="0"/>
        <v>123 año, 7 mes</v>
      </c>
      <c r="I872" s="97" t="str">
        <f>IF(ISERROR(VLOOKUP('Salidas Pacientes'!$C872,'BD Pacientes'!$A:$I,6,FALSE)),"",VLOOKUP('Salidas Pacientes'!$C872,'BD Pacientes'!$A:$I,6,FALSE))</f>
        <v>CRA 42 TRANS 23 116 CASA 87 PALMIRA</v>
      </c>
      <c r="J872" s="98">
        <f>IF(ISERROR(VLOOKUP('Salidas Pacientes'!$C872,'BD Pacientes'!$A:$I,7,FALSE)),"",VLOOKUP('Salidas Pacientes'!$C872,'BD Pacientes'!$A:$I,7,FALSE))</f>
        <v>0</v>
      </c>
      <c r="K872" s="99">
        <f>IF(ISERROR(VLOOKUP('Salidas Pacientes'!$C872,'BD Pacientes'!$A:$I,8,FALSE)),"",VLOOKUP('Salidas Pacientes'!$C872,'BD Pacientes'!$A:$I,8,FALSE))</f>
        <v>0</v>
      </c>
      <c r="L872" s="17">
        <f>IF(ISERROR(VLOOKUP('Salidas Pacientes'!$C872,'BD Pacientes'!$A:$I,9,FALSE)),"",VLOOKUP('Salidas Pacientes'!$C872,'BD Pacientes'!$A:$I,9,FALSE))</f>
        <v>0</v>
      </c>
      <c r="M872" s="17" t="s">
        <v>47</v>
      </c>
      <c r="N872" s="16" t="str">
        <f>IF(ISERROR(VLOOKUP('Salidas Pacientes'!$M872,Inventario!$A$2:$M$21,2,FALSE)),"",VLOOKUP('Salidas Pacientes'!$M872,Inventario!$A$2:$M$21,2,FALSE))</f>
        <v>Nimenrix</v>
      </c>
      <c r="O872" s="16" t="str">
        <f>IF(ISERROR(VLOOKUP('Salidas Pacientes'!$M872,Inventario!$A$2:$M$21,3,FALSE)),"",VLOOKUP('Salidas Pacientes'!$M872,Inventario!$A$2:$M$21,3,FALSE))</f>
        <v>Meningococo</v>
      </c>
      <c r="P872" s="100" t="str">
        <f>IF(ISERROR(VLOOKUP('Salidas Pacientes'!$M872,Inventario!$A$2:$M$21,4,FALSE)),"",VLOOKUP('Salidas Pacientes'!$M872,Inventario!$A$2:$M$21,4,FALSE))</f>
        <v>Cobo Medical</v>
      </c>
      <c r="Q872" s="100" t="str">
        <f>IF(ISERROR(VLOOKUP('Salidas Pacientes'!$M872,Inventario!$A$2:$M$21,5,FALSE)),"",VLOOKUP('Salidas Pacientes'!$M872,Inventario!$A$2:$M$21,5,FALSE))</f>
        <v>Pfizer</v>
      </c>
      <c r="R872" s="17" t="str">
        <f>IF(ISERROR(VLOOKUP('Salidas Pacientes'!$M872,Inventario!$A$2:$M$21,6,FALSE)),"",VLOOKUP('Salidas Pacientes'!$M872,Inventario!$A$2:$M$21,6,FALSE))</f>
        <v>3904</v>
      </c>
      <c r="S872" s="101" t="s">
        <v>173</v>
      </c>
      <c r="T872" s="102">
        <f>IF(ISERROR(VLOOKUP('Salidas Pacientes'!$S872,Entradas!$H$1:$I$412,2,FALSE)),"",VLOOKUP('Salidas Pacientes'!$S872,Entradas!$H$1:$I$412,2,FALSE))</f>
        <v>45077</v>
      </c>
      <c r="U872" s="98"/>
      <c r="V872" s="98">
        <v>1</v>
      </c>
      <c r="W872" s="105"/>
    </row>
    <row r="873" spans="1:23" ht="15.75" hidden="1" customHeight="1" outlineLevel="1">
      <c r="A873" s="95">
        <v>44775</v>
      </c>
      <c r="B873" s="95" t="s">
        <v>276</v>
      </c>
      <c r="C873" s="98">
        <v>1143999200</v>
      </c>
      <c r="D873" s="17" t="str">
        <f>IF(ISERROR(VLOOKUP('Salidas Pacientes'!$C873,'BD Pacientes'!$A:I,2,FALSE)),"",VLOOKUP('Salidas Pacientes'!$C873,'BD Pacientes'!$A:I,2,FALSE))</f>
        <v>RC</v>
      </c>
      <c r="E873" s="16" t="str">
        <f>IF(ISERROR(VLOOKUP('Salidas Pacientes'!$C873,'BD Pacientes'!$A:I,3,FALSE)),"",VLOOKUP('Salidas Pacientes'!$C873,'BD Pacientes'!$A:I,3,FALSE))</f>
        <v>MATEO VERGARA GARCES</v>
      </c>
      <c r="F873" s="17" t="str">
        <f>IF(ISERROR(VLOOKUP('Salidas Pacientes'!$C873,'BD Pacientes'!$A:I,4,FALSE)),"",VLOOKUP('Salidas Pacientes'!$C873,'BD Pacientes'!$A:I,4,FALSE))</f>
        <v>M</v>
      </c>
      <c r="G873" s="95">
        <f>IF(ISERROR(VLOOKUP('Salidas Pacientes'!$C873,'BD Pacientes'!$A:I,5,FALSE)),"",VLOOKUP('Salidas Pacientes'!$C873,'BD Pacientes'!$A:I,5,FALSE))</f>
        <v>0</v>
      </c>
      <c r="H873" s="95" t="str">
        <f t="shared" ca="1" si="0"/>
        <v>123 año, 7 mes</v>
      </c>
      <c r="I873" s="97" t="str">
        <f>IF(ISERROR(VLOOKUP('Salidas Pacientes'!$C873,'BD Pacientes'!$A:$I,6,FALSE)),"",VLOOKUP('Salidas Pacientes'!$C873,'BD Pacientes'!$A:$I,6,FALSE))</f>
        <v>CRA 26Q #118-38</v>
      </c>
      <c r="J873" s="98">
        <f>IF(ISERROR(VLOOKUP('Salidas Pacientes'!$C873,'BD Pacientes'!$A:$I,7,FALSE)),"",VLOOKUP('Salidas Pacientes'!$C873,'BD Pacientes'!$A:$I,7,FALSE))</f>
        <v>0</v>
      </c>
      <c r="K873" s="99">
        <f>IF(ISERROR(VLOOKUP('Salidas Pacientes'!$C873,'BD Pacientes'!$A:$I,8,FALSE)),"",VLOOKUP('Salidas Pacientes'!$C873,'BD Pacientes'!$A:$I,8,FALSE))</f>
        <v>0</v>
      </c>
      <c r="L873" s="17">
        <f>IF(ISERROR(VLOOKUP('Salidas Pacientes'!$C873,'BD Pacientes'!$A:$I,9,FALSE)),"",VLOOKUP('Salidas Pacientes'!$C873,'BD Pacientes'!$A:$I,9,FALSE))</f>
        <v>0</v>
      </c>
      <c r="M873" s="17" t="s">
        <v>89</v>
      </c>
      <c r="N873" s="16" t="str">
        <f>IF(ISERROR(VLOOKUP('Salidas Pacientes'!$M873,Inventario!$A$2:$M$21,2,FALSE)),"",VLOOKUP('Salidas Pacientes'!$M873,Inventario!$A$2:$M$21,2,FALSE))</f>
        <v>Fluquadri</v>
      </c>
      <c r="O873" s="16" t="str">
        <f>IF(ISERROR(VLOOKUP('Salidas Pacientes'!$M873,Inventario!$A$2:$M$21,3,FALSE)),"",VLOOKUP('Salidas Pacientes'!$M873,Inventario!$A$2:$M$21,3,FALSE))</f>
        <v>Influenza</v>
      </c>
      <c r="P873" s="100" t="str">
        <f>IF(ISERROR(VLOOKUP('Salidas Pacientes'!$M873,Inventario!$A$2:$M$21,4,FALSE)),"",VLOOKUP('Salidas Pacientes'!$M873,Inventario!$A$2:$M$21,4,FALSE))</f>
        <v>IPS FARALLONES</v>
      </c>
      <c r="Q873" s="100" t="str">
        <f>IF(ISERROR(VLOOKUP('Salidas Pacientes'!$M873,Inventario!$A$2:$M$21,5,FALSE)),"",VLOOKUP('Salidas Pacientes'!$M873,Inventario!$A$2:$M$21,5,FALSE))</f>
        <v>Sanofi</v>
      </c>
      <c r="R873" s="17" t="str">
        <f>IF(ISERROR(VLOOKUP('Salidas Pacientes'!$M873,Inventario!$A$2:$M$21,6,FALSE)),"",VLOOKUP('Salidas Pacientes'!$M873,Inventario!$A$2:$M$21,6,FALSE))</f>
        <v>164992</v>
      </c>
      <c r="S873" s="101" t="s">
        <v>295</v>
      </c>
      <c r="T873" s="102" t="str">
        <f>IF(ISERROR(VLOOKUP('Salidas Pacientes'!$S873,Entradas!$H$1:$I$412,2,FALSE)),"",VLOOKUP('Salidas Pacientes'!$S873,Entradas!$H$1:$I$412,2,FALSE))</f>
        <v/>
      </c>
      <c r="U873" s="98"/>
      <c r="V873" s="98">
        <v>1</v>
      </c>
      <c r="W873" s="105"/>
    </row>
    <row r="874" spans="1:23" ht="15.75" hidden="1" customHeight="1" outlineLevel="1">
      <c r="A874" s="95">
        <v>44775</v>
      </c>
      <c r="B874" s="95" t="s">
        <v>276</v>
      </c>
      <c r="C874" s="98">
        <v>1112070175</v>
      </c>
      <c r="D874" s="17" t="str">
        <f>IF(ISERROR(VLOOKUP('Salidas Pacientes'!$C874,'BD Pacientes'!$A:I,2,FALSE)),"",VLOOKUP('Salidas Pacientes'!$C874,'BD Pacientes'!$A:I,2,FALSE))</f>
        <v>RC</v>
      </c>
      <c r="E874" s="16" t="str">
        <f>IF(ISERROR(VLOOKUP('Salidas Pacientes'!$C874,'BD Pacientes'!$A:I,3,FALSE)),"",VLOOKUP('Salidas Pacientes'!$C874,'BD Pacientes'!$A:I,3,FALSE))</f>
        <v>MARTIN SILVA CORDERO</v>
      </c>
      <c r="F874" s="17" t="str">
        <f>IF(ISERROR(VLOOKUP('Salidas Pacientes'!$C874,'BD Pacientes'!$A:I,4,FALSE)),"",VLOOKUP('Salidas Pacientes'!$C874,'BD Pacientes'!$A:I,4,FALSE))</f>
        <v>M</v>
      </c>
      <c r="G874" s="95">
        <f>IF(ISERROR(VLOOKUP('Salidas Pacientes'!$C874,'BD Pacientes'!$A:I,5,FALSE)),"",VLOOKUP('Salidas Pacientes'!$C874,'BD Pacientes'!$A:I,5,FALSE))</f>
        <v>44627</v>
      </c>
      <c r="H874" s="95" t="str">
        <f t="shared" ca="1" si="0"/>
        <v>1 año, 5 mes</v>
      </c>
      <c r="I874" s="97" t="str">
        <f>IF(ISERROR(VLOOKUP('Salidas Pacientes'!$C874,'BD Pacientes'!$A:$I,6,FALSE)),"",VLOOKUP('Salidas Pacientes'!$C874,'BD Pacientes'!$A:$I,6,FALSE))</f>
        <v xml:space="preserve">AV EL LAGO CON CALLEJON LOS NARANJOS </v>
      </c>
      <c r="J874" s="98">
        <f>IF(ISERROR(VLOOKUP('Salidas Pacientes'!$C874,'BD Pacientes'!$A:$I,7,FALSE)),"",VLOOKUP('Salidas Pacientes'!$C874,'BD Pacientes'!$A:$I,7,FALSE))</f>
        <v>1130616878</v>
      </c>
      <c r="K874" s="99" t="str">
        <f>IF(ISERROR(VLOOKUP('Salidas Pacientes'!$C874,'BD Pacientes'!$A:$I,8,FALSE)),"",VLOOKUP('Salidas Pacientes'!$C874,'BD Pacientes'!$A:$I,8,FALSE))</f>
        <v xml:space="preserve">ADRIANA CORDERO </v>
      </c>
      <c r="L874" s="17">
        <f>IF(ISERROR(VLOOKUP('Salidas Pacientes'!$C874,'BD Pacientes'!$A:$I,9,FALSE)),"",VLOOKUP('Salidas Pacientes'!$C874,'BD Pacientes'!$A:$I,9,FALSE))</f>
        <v>3154606746</v>
      </c>
      <c r="M874" s="17" t="s">
        <v>47</v>
      </c>
      <c r="N874" s="16" t="str">
        <f>IF(ISERROR(VLOOKUP('Salidas Pacientes'!$M874,Inventario!$A$2:$M$21,2,FALSE)),"",VLOOKUP('Salidas Pacientes'!$M874,Inventario!$A$2:$M$21,2,FALSE))</f>
        <v>Nimenrix</v>
      </c>
      <c r="O874" s="16" t="str">
        <f>IF(ISERROR(VLOOKUP('Salidas Pacientes'!$M874,Inventario!$A$2:$M$21,3,FALSE)),"",VLOOKUP('Salidas Pacientes'!$M874,Inventario!$A$2:$M$21,3,FALSE))</f>
        <v>Meningococo</v>
      </c>
      <c r="P874" s="100" t="str">
        <f>IF(ISERROR(VLOOKUP('Salidas Pacientes'!$M874,Inventario!$A$2:$M$21,4,FALSE)),"",VLOOKUP('Salidas Pacientes'!$M874,Inventario!$A$2:$M$21,4,FALSE))</f>
        <v>Cobo Medical</v>
      </c>
      <c r="Q874" s="100" t="str">
        <f>IF(ISERROR(VLOOKUP('Salidas Pacientes'!$M874,Inventario!$A$2:$M$21,5,FALSE)),"",VLOOKUP('Salidas Pacientes'!$M874,Inventario!$A$2:$M$21,5,FALSE))</f>
        <v>Pfizer</v>
      </c>
      <c r="R874" s="17" t="str">
        <f>IF(ISERROR(VLOOKUP('Salidas Pacientes'!$M874,Inventario!$A$2:$M$21,6,FALSE)),"",VLOOKUP('Salidas Pacientes'!$M874,Inventario!$A$2:$M$21,6,FALSE))</f>
        <v>3904</v>
      </c>
      <c r="S874" s="101" t="s">
        <v>173</v>
      </c>
      <c r="T874" s="102">
        <f>IF(ISERROR(VLOOKUP('Salidas Pacientes'!$S874,Entradas!$H$1:$I$412,2,FALSE)),"",VLOOKUP('Salidas Pacientes'!$S874,Entradas!$H$1:$I$412,2,FALSE))</f>
        <v>45077</v>
      </c>
      <c r="U874" s="98"/>
      <c r="V874" s="98">
        <v>1</v>
      </c>
      <c r="W874" s="105"/>
    </row>
    <row r="875" spans="1:23" ht="15.75" hidden="1" customHeight="1" outlineLevel="1">
      <c r="A875" s="95">
        <v>44776</v>
      </c>
      <c r="B875" s="95" t="s">
        <v>276</v>
      </c>
      <c r="C875" s="98">
        <v>1232798250</v>
      </c>
      <c r="D875" s="17" t="str">
        <f>IF(ISERROR(VLOOKUP('Salidas Pacientes'!$C875,'BD Pacientes'!$A:I,2,FALSE)),"",VLOOKUP('Salidas Pacientes'!$C875,'BD Pacientes'!$A:I,2,FALSE))</f>
        <v>RC</v>
      </c>
      <c r="E875" s="16" t="str">
        <f>IF(ISERROR(VLOOKUP('Salidas Pacientes'!$C875,'BD Pacientes'!$A:I,3,FALSE)),"",VLOOKUP('Salidas Pacientes'!$C875,'BD Pacientes'!$A:I,3,FALSE))</f>
        <v>MARTINA GONZALEZ JIMENEZ</v>
      </c>
      <c r="F875" s="17" t="str">
        <f>IF(ISERROR(VLOOKUP('Salidas Pacientes'!$C875,'BD Pacientes'!$A:I,4,FALSE)),"",VLOOKUP('Salidas Pacientes'!$C875,'BD Pacientes'!$A:I,4,FALSE))</f>
        <v>F</v>
      </c>
      <c r="G875" s="95">
        <f>IF(ISERROR(VLOOKUP('Salidas Pacientes'!$C875,'BD Pacientes'!$A:I,5,FALSE)),"",VLOOKUP('Salidas Pacientes'!$C875,'BD Pacientes'!$A:I,5,FALSE))</f>
        <v>42625</v>
      </c>
      <c r="H875" s="95" t="str">
        <f t="shared" ca="1" si="0"/>
        <v>6 año, 11 mes</v>
      </c>
      <c r="I875" s="97" t="str">
        <f>IF(ISERROR(VLOOKUP('Salidas Pacientes'!$C875,'BD Pacientes'!$A:$I,6,FALSE)),"",VLOOKUP('Salidas Pacientes'!$C875,'BD Pacientes'!$A:$I,6,FALSE))</f>
        <v>CALLE 6A # 61-109</v>
      </c>
      <c r="J875" s="98">
        <f>IF(ISERROR(VLOOKUP('Salidas Pacientes'!$C875,'BD Pacientes'!$A:$I,7,FALSE)),"",VLOOKUP('Salidas Pacientes'!$C875,'BD Pacientes'!$A:$I,7,FALSE))</f>
        <v>67028958</v>
      </c>
      <c r="K875" s="99" t="str">
        <f>IF(ISERROR(VLOOKUP('Salidas Pacientes'!$C875,'BD Pacientes'!$A:$I,8,FALSE)),"",VLOOKUP('Salidas Pacientes'!$C875,'BD Pacientes'!$A:$I,8,FALSE))</f>
        <v>MARIA CLAUDIA JIMENEZ</v>
      </c>
      <c r="L875" s="17">
        <f>IF(ISERROR(VLOOKUP('Salidas Pacientes'!$C875,'BD Pacientes'!$A:$I,9,FALSE)),"",VLOOKUP('Salidas Pacientes'!$C875,'BD Pacientes'!$A:$I,9,FALSE))</f>
        <v>3006663200</v>
      </c>
      <c r="M875" s="17" t="s">
        <v>89</v>
      </c>
      <c r="N875" s="16" t="str">
        <f>IF(ISERROR(VLOOKUP('Salidas Pacientes'!$M875,Inventario!$A$2:$M$21,2,FALSE)),"",VLOOKUP('Salidas Pacientes'!$M875,Inventario!$A$2:$M$21,2,FALSE))</f>
        <v>Fluquadri</v>
      </c>
      <c r="O875" s="16" t="str">
        <f>IF(ISERROR(VLOOKUP('Salidas Pacientes'!$M875,Inventario!$A$2:$M$21,3,FALSE)),"",VLOOKUP('Salidas Pacientes'!$M875,Inventario!$A$2:$M$21,3,FALSE))</f>
        <v>Influenza</v>
      </c>
      <c r="P875" s="100" t="str">
        <f>IF(ISERROR(VLOOKUP('Salidas Pacientes'!$M875,Inventario!$A$2:$M$21,4,FALSE)),"",VLOOKUP('Salidas Pacientes'!$M875,Inventario!$A$2:$M$21,4,FALSE))</f>
        <v>IPS FARALLONES</v>
      </c>
      <c r="Q875" s="100" t="str">
        <f>IF(ISERROR(VLOOKUP('Salidas Pacientes'!$M875,Inventario!$A$2:$M$21,5,FALSE)),"",VLOOKUP('Salidas Pacientes'!$M875,Inventario!$A$2:$M$21,5,FALSE))</f>
        <v>Sanofi</v>
      </c>
      <c r="R875" s="17" t="str">
        <f>IF(ISERROR(VLOOKUP('Salidas Pacientes'!$M875,Inventario!$A$2:$M$21,6,FALSE)),"",VLOOKUP('Salidas Pacientes'!$M875,Inventario!$A$2:$M$21,6,FALSE))</f>
        <v>164992</v>
      </c>
      <c r="S875" s="101" t="s">
        <v>295</v>
      </c>
      <c r="T875" s="102" t="str">
        <f>IF(ISERROR(VLOOKUP('Salidas Pacientes'!$S875,Entradas!$H$1:$I$412,2,FALSE)),"",VLOOKUP('Salidas Pacientes'!$S875,Entradas!$H$1:$I$412,2,FALSE))</f>
        <v/>
      </c>
      <c r="U875" s="98"/>
      <c r="V875" s="98">
        <v>1</v>
      </c>
      <c r="W875" s="105"/>
    </row>
    <row r="876" spans="1:23" ht="15.75" hidden="1" customHeight="1" outlineLevel="1">
      <c r="A876" s="95">
        <v>44776</v>
      </c>
      <c r="B876" s="95" t="s">
        <v>276</v>
      </c>
      <c r="C876" s="98">
        <v>1126828189</v>
      </c>
      <c r="D876" s="17" t="str">
        <f>IF(ISERROR(VLOOKUP('Salidas Pacientes'!$C876,'BD Pacientes'!$A:I,2,FALSE)),"",VLOOKUP('Salidas Pacientes'!$C876,'BD Pacientes'!$A:I,2,FALSE))</f>
        <v>RC</v>
      </c>
      <c r="E876" s="16" t="str">
        <f>IF(ISERROR(VLOOKUP('Salidas Pacientes'!$C876,'BD Pacientes'!$A:I,3,FALSE)),"",VLOOKUP('Salidas Pacientes'!$C876,'BD Pacientes'!$A:I,3,FALSE))</f>
        <v>JESUS JERONIMO ORTEGA</v>
      </c>
      <c r="F876" s="17" t="str">
        <f>IF(ISERROR(VLOOKUP('Salidas Pacientes'!$C876,'BD Pacientes'!$A:I,4,FALSE)),"",VLOOKUP('Salidas Pacientes'!$C876,'BD Pacientes'!$A:I,4,FALSE))</f>
        <v>M</v>
      </c>
      <c r="G876" s="95">
        <f>IF(ISERROR(VLOOKUP('Salidas Pacientes'!$C876,'BD Pacientes'!$A:I,5,FALSE)),"",VLOOKUP('Salidas Pacientes'!$C876,'BD Pacientes'!$A:I,5,FALSE))</f>
        <v>44371</v>
      </c>
      <c r="H876" s="95" t="str">
        <f t="shared" ca="1" si="0"/>
        <v>2 año, 2 mes</v>
      </c>
      <c r="I876" s="97" t="str">
        <f>IF(ISERROR(VLOOKUP('Salidas Pacientes'!$C876,'BD Pacientes'!$A:$I,6,FALSE)),"",VLOOKUP('Salidas Pacientes'!$C876,'BD Pacientes'!$A:$I,6,FALSE))</f>
        <v>CRA 125A # 12-196</v>
      </c>
      <c r="J876" s="98">
        <f>IF(ISERROR(VLOOKUP('Salidas Pacientes'!$C876,'BD Pacientes'!$A:$I,7,FALSE)),"",VLOOKUP('Salidas Pacientes'!$C876,'BD Pacientes'!$A:$I,7,FALSE))</f>
        <v>29786054</v>
      </c>
      <c r="K876" s="99" t="str">
        <f>IF(ISERROR(VLOOKUP('Salidas Pacientes'!$C876,'BD Pacientes'!$A:$I,8,FALSE)),"",VLOOKUP('Salidas Pacientes'!$C876,'BD Pacientes'!$A:$I,8,FALSE))</f>
        <v>DIANA SORAYA RENDON CEBALLOS</v>
      </c>
      <c r="L876" s="17">
        <f>IF(ISERROR(VLOOKUP('Salidas Pacientes'!$C876,'BD Pacientes'!$A:$I,9,FALSE)),"",VLOOKUP('Salidas Pacientes'!$C876,'BD Pacientes'!$A:$I,9,FALSE))</f>
        <v>3117707190</v>
      </c>
      <c r="M876" s="17" t="s">
        <v>47</v>
      </c>
      <c r="N876" s="16" t="str">
        <f>IF(ISERROR(VLOOKUP('Salidas Pacientes'!$M876,Inventario!$A$2:$M$21,2,FALSE)),"",VLOOKUP('Salidas Pacientes'!$M876,Inventario!$A$2:$M$21,2,FALSE))</f>
        <v>Nimenrix</v>
      </c>
      <c r="O876" s="16" t="str">
        <f>IF(ISERROR(VLOOKUP('Salidas Pacientes'!$M876,Inventario!$A$2:$M$21,3,FALSE)),"",VLOOKUP('Salidas Pacientes'!$M876,Inventario!$A$2:$M$21,3,FALSE))</f>
        <v>Meningococo</v>
      </c>
      <c r="P876" s="100" t="str">
        <f>IF(ISERROR(VLOOKUP('Salidas Pacientes'!$M876,Inventario!$A$2:$M$21,4,FALSE)),"",VLOOKUP('Salidas Pacientes'!$M876,Inventario!$A$2:$M$21,4,FALSE))</f>
        <v>Cobo Medical</v>
      </c>
      <c r="Q876" s="100" t="str">
        <f>IF(ISERROR(VLOOKUP('Salidas Pacientes'!$M876,Inventario!$A$2:$M$21,5,FALSE)),"",VLOOKUP('Salidas Pacientes'!$M876,Inventario!$A$2:$M$21,5,FALSE))</f>
        <v>Pfizer</v>
      </c>
      <c r="R876" s="17" t="str">
        <f>IF(ISERROR(VLOOKUP('Salidas Pacientes'!$M876,Inventario!$A$2:$M$21,6,FALSE)),"",VLOOKUP('Salidas Pacientes'!$M876,Inventario!$A$2:$M$21,6,FALSE))</f>
        <v>3904</v>
      </c>
      <c r="S876" s="101" t="s">
        <v>173</v>
      </c>
      <c r="T876" s="102">
        <f>IF(ISERROR(VLOOKUP('Salidas Pacientes'!$S876,Entradas!$H$1:$I$412,2,FALSE)),"",VLOOKUP('Salidas Pacientes'!$S876,Entradas!$H$1:$I$412,2,FALSE))</f>
        <v>45077</v>
      </c>
      <c r="U876" s="98"/>
      <c r="V876" s="98">
        <v>1</v>
      </c>
      <c r="W876" s="105"/>
    </row>
    <row r="877" spans="1:23" ht="15.75" hidden="1" customHeight="1" outlineLevel="1">
      <c r="A877" s="95">
        <v>44776</v>
      </c>
      <c r="B877" s="95" t="s">
        <v>276</v>
      </c>
      <c r="C877" s="98">
        <v>1126828189</v>
      </c>
      <c r="D877" s="17" t="str">
        <f>IF(ISERROR(VLOOKUP('Salidas Pacientes'!$C877,'BD Pacientes'!$A:I,2,FALSE)),"",VLOOKUP('Salidas Pacientes'!$C877,'BD Pacientes'!$A:I,2,FALSE))</f>
        <v>RC</v>
      </c>
      <c r="E877" s="16" t="str">
        <f>IF(ISERROR(VLOOKUP('Salidas Pacientes'!$C877,'BD Pacientes'!$A:I,3,FALSE)),"",VLOOKUP('Salidas Pacientes'!$C877,'BD Pacientes'!$A:I,3,FALSE))</f>
        <v>JESUS JERONIMO ORTEGA</v>
      </c>
      <c r="F877" s="17" t="str">
        <f>IF(ISERROR(VLOOKUP('Salidas Pacientes'!$C877,'BD Pacientes'!$A:I,4,FALSE)),"",VLOOKUP('Salidas Pacientes'!$C877,'BD Pacientes'!$A:I,4,FALSE))</f>
        <v>M</v>
      </c>
      <c r="G877" s="95">
        <f>IF(ISERROR(VLOOKUP('Salidas Pacientes'!$C877,'BD Pacientes'!$A:I,5,FALSE)),"",VLOOKUP('Salidas Pacientes'!$C877,'BD Pacientes'!$A:I,5,FALSE))</f>
        <v>44371</v>
      </c>
      <c r="H877" s="95" t="str">
        <f t="shared" ca="1" si="0"/>
        <v>2 año, 2 mes</v>
      </c>
      <c r="I877" s="97" t="str">
        <f>IF(ISERROR(VLOOKUP('Salidas Pacientes'!$C877,'BD Pacientes'!$A:$I,6,FALSE)),"",VLOOKUP('Salidas Pacientes'!$C877,'BD Pacientes'!$A:$I,6,FALSE))</f>
        <v>CRA 125A # 12-196</v>
      </c>
      <c r="J877" s="98">
        <f>IF(ISERROR(VLOOKUP('Salidas Pacientes'!$C877,'BD Pacientes'!$A:$I,7,FALSE)),"",VLOOKUP('Salidas Pacientes'!$C877,'BD Pacientes'!$A:$I,7,FALSE))</f>
        <v>29786054</v>
      </c>
      <c r="K877" s="99" t="str">
        <f>IF(ISERROR(VLOOKUP('Salidas Pacientes'!$C877,'BD Pacientes'!$A:$I,8,FALSE)),"",VLOOKUP('Salidas Pacientes'!$C877,'BD Pacientes'!$A:$I,8,FALSE))</f>
        <v>DIANA SORAYA RENDON CEBALLOS</v>
      </c>
      <c r="L877" s="17">
        <f>IF(ISERROR(VLOOKUP('Salidas Pacientes'!$C877,'BD Pacientes'!$A:$I,9,FALSE)),"",VLOOKUP('Salidas Pacientes'!$C877,'BD Pacientes'!$A:$I,9,FALSE))</f>
        <v>3117707190</v>
      </c>
      <c r="M877" s="17" t="s">
        <v>89</v>
      </c>
      <c r="N877" s="16" t="str">
        <f>IF(ISERROR(VLOOKUP('Salidas Pacientes'!$M877,Inventario!$A$2:$M$21,2,FALSE)),"",VLOOKUP('Salidas Pacientes'!$M877,Inventario!$A$2:$M$21,2,FALSE))</f>
        <v>Fluquadri</v>
      </c>
      <c r="O877" s="16" t="str">
        <f>IF(ISERROR(VLOOKUP('Salidas Pacientes'!$M877,Inventario!$A$2:$M$21,3,FALSE)),"",VLOOKUP('Salidas Pacientes'!$M877,Inventario!$A$2:$M$21,3,FALSE))</f>
        <v>Influenza</v>
      </c>
      <c r="P877" s="100" t="str">
        <f>IF(ISERROR(VLOOKUP('Salidas Pacientes'!$M877,Inventario!$A$2:$M$21,4,FALSE)),"",VLOOKUP('Salidas Pacientes'!$M877,Inventario!$A$2:$M$21,4,FALSE))</f>
        <v>IPS FARALLONES</v>
      </c>
      <c r="Q877" s="100" t="str">
        <f>IF(ISERROR(VLOOKUP('Salidas Pacientes'!$M877,Inventario!$A$2:$M$21,5,FALSE)),"",VLOOKUP('Salidas Pacientes'!$M877,Inventario!$A$2:$M$21,5,FALSE))</f>
        <v>Sanofi</v>
      </c>
      <c r="R877" s="17" t="str">
        <f>IF(ISERROR(VLOOKUP('Salidas Pacientes'!$M877,Inventario!$A$2:$M$21,6,FALSE)),"",VLOOKUP('Salidas Pacientes'!$M877,Inventario!$A$2:$M$21,6,FALSE))</f>
        <v>164992</v>
      </c>
      <c r="S877" s="101" t="s">
        <v>295</v>
      </c>
      <c r="T877" s="102" t="str">
        <f>IF(ISERROR(VLOOKUP('Salidas Pacientes'!$S877,Entradas!$H$1:$I$412,2,FALSE)),"",VLOOKUP('Salidas Pacientes'!$S877,Entradas!$H$1:$I$412,2,FALSE))</f>
        <v/>
      </c>
      <c r="U877" s="98"/>
      <c r="V877" s="98">
        <v>1</v>
      </c>
      <c r="W877" s="105"/>
    </row>
    <row r="878" spans="1:23" ht="15.75" hidden="1" customHeight="1" outlineLevel="1">
      <c r="A878" s="95">
        <v>44776</v>
      </c>
      <c r="B878" s="95" t="s">
        <v>276</v>
      </c>
      <c r="C878" s="98">
        <v>1149941160</v>
      </c>
      <c r="D878" s="17" t="str">
        <f>IF(ISERROR(VLOOKUP('Salidas Pacientes'!$C878,'BD Pacientes'!$A:I,2,FALSE)),"",VLOOKUP('Salidas Pacientes'!$C878,'BD Pacientes'!$A:I,2,FALSE))</f>
        <v>RC</v>
      </c>
      <c r="E878" s="16" t="str">
        <f>IF(ISERROR(VLOOKUP('Salidas Pacientes'!$C878,'BD Pacientes'!$A:I,3,FALSE)),"",VLOOKUP('Salidas Pacientes'!$C878,'BD Pacientes'!$A:I,3,FALSE))</f>
        <v>ARIANA HERNANDEZ MUÑOZ</v>
      </c>
      <c r="F878" s="17" t="str">
        <f>IF(ISERROR(VLOOKUP('Salidas Pacientes'!$C878,'BD Pacientes'!$A:I,4,FALSE)),"",VLOOKUP('Salidas Pacientes'!$C878,'BD Pacientes'!$A:I,4,FALSE))</f>
        <v>F</v>
      </c>
      <c r="G878" s="95">
        <f>IF(ISERROR(VLOOKUP('Salidas Pacientes'!$C878,'BD Pacientes'!$A:I,5,FALSE)),"",VLOOKUP('Salidas Pacientes'!$C878,'BD Pacientes'!$A:I,5,FALSE))</f>
        <v>43036</v>
      </c>
      <c r="H878" s="95" t="str">
        <f t="shared" ca="1" si="0"/>
        <v>5 año, 9 mes</v>
      </c>
      <c r="I878" s="97" t="str">
        <f>IF(ISERROR(VLOOKUP('Salidas Pacientes'!$C878,'BD Pacientes'!$A:$I,6,FALSE)),"",VLOOKUP('Salidas Pacientes'!$C878,'BD Pacientes'!$A:$I,6,FALSE))</f>
        <v>CRA 53 # 14C-31 APTO C102</v>
      </c>
      <c r="J878" s="98">
        <f>IF(ISERROR(VLOOKUP('Salidas Pacientes'!$C878,'BD Pacientes'!$A:$I,7,FALSE)),"",VLOOKUP('Salidas Pacientes'!$C878,'BD Pacientes'!$A:$I,7,FALSE))</f>
        <v>0</v>
      </c>
      <c r="K878" s="99" t="str">
        <f>IF(ISERROR(VLOOKUP('Salidas Pacientes'!$C878,'BD Pacientes'!$A:$I,8,FALSE)),"",VLOOKUP('Salidas Pacientes'!$C878,'BD Pacientes'!$A:$I,8,FALSE))</f>
        <v>M° EUGENIA MUÑOZ</v>
      </c>
      <c r="L878" s="17">
        <f>IF(ISERROR(VLOOKUP('Salidas Pacientes'!$C878,'BD Pacientes'!$A:$I,9,FALSE)),"",VLOOKUP('Salidas Pacientes'!$C878,'BD Pacientes'!$A:$I,9,FALSE))</f>
        <v>3165321914</v>
      </c>
      <c r="M878" s="17" t="s">
        <v>47</v>
      </c>
      <c r="N878" s="16" t="str">
        <f>IF(ISERROR(VLOOKUP('Salidas Pacientes'!$M878,Inventario!$A$2:$M$21,2,FALSE)),"",VLOOKUP('Salidas Pacientes'!$M878,Inventario!$A$2:$M$21,2,FALSE))</f>
        <v>Nimenrix</v>
      </c>
      <c r="O878" s="16" t="str">
        <f>IF(ISERROR(VLOOKUP('Salidas Pacientes'!$M878,Inventario!$A$2:$M$21,3,FALSE)),"",VLOOKUP('Salidas Pacientes'!$M878,Inventario!$A$2:$M$21,3,FALSE))</f>
        <v>Meningococo</v>
      </c>
      <c r="P878" s="100" t="str">
        <f>IF(ISERROR(VLOOKUP('Salidas Pacientes'!$M878,Inventario!$A$2:$M$21,4,FALSE)),"",VLOOKUP('Salidas Pacientes'!$M878,Inventario!$A$2:$M$21,4,FALSE))</f>
        <v>Cobo Medical</v>
      </c>
      <c r="Q878" s="100" t="str">
        <f>IF(ISERROR(VLOOKUP('Salidas Pacientes'!$M878,Inventario!$A$2:$M$21,5,FALSE)),"",VLOOKUP('Salidas Pacientes'!$M878,Inventario!$A$2:$M$21,5,FALSE))</f>
        <v>Pfizer</v>
      </c>
      <c r="R878" s="17" t="str">
        <f>IF(ISERROR(VLOOKUP('Salidas Pacientes'!$M878,Inventario!$A$2:$M$21,6,FALSE)),"",VLOOKUP('Salidas Pacientes'!$M878,Inventario!$A$2:$M$21,6,FALSE))</f>
        <v>3904</v>
      </c>
      <c r="S878" s="101" t="s">
        <v>173</v>
      </c>
      <c r="T878" s="102">
        <f>IF(ISERROR(VLOOKUP('Salidas Pacientes'!$S878,Entradas!$H$1:$I$412,2,FALSE)),"",VLOOKUP('Salidas Pacientes'!$S878,Entradas!$H$1:$I$412,2,FALSE))</f>
        <v>45077</v>
      </c>
      <c r="U878" s="98"/>
      <c r="V878" s="98">
        <v>1</v>
      </c>
      <c r="W878" s="105"/>
    </row>
    <row r="879" spans="1:23" ht="15.75" hidden="1" customHeight="1" outlineLevel="1">
      <c r="A879" s="95">
        <v>44777</v>
      </c>
      <c r="B879" s="95" t="s">
        <v>276</v>
      </c>
      <c r="C879" s="98">
        <v>1023557960</v>
      </c>
      <c r="D879" s="17" t="str">
        <f>IF(ISERROR(VLOOKUP('Salidas Pacientes'!$C879,'BD Pacientes'!$A:I,2,FALSE)),"",VLOOKUP('Salidas Pacientes'!$C879,'BD Pacientes'!$A:I,2,FALSE))</f>
        <v>RC</v>
      </c>
      <c r="E879" s="16" t="str">
        <f>IF(ISERROR(VLOOKUP('Salidas Pacientes'!$C879,'BD Pacientes'!$A:I,3,FALSE)),"",VLOOKUP('Salidas Pacientes'!$C879,'BD Pacientes'!$A:I,3,FALSE))</f>
        <v>ALEJANDRO MESA SALAZAR</v>
      </c>
      <c r="F879" s="17" t="str">
        <f>IF(ISERROR(VLOOKUP('Salidas Pacientes'!$C879,'BD Pacientes'!$A:I,4,FALSE)),"",VLOOKUP('Salidas Pacientes'!$C879,'BD Pacientes'!$A:I,4,FALSE))</f>
        <v>M</v>
      </c>
      <c r="G879" s="95">
        <f>IF(ISERROR(VLOOKUP('Salidas Pacientes'!$C879,'BD Pacientes'!$A:I,5,FALSE)),"",VLOOKUP('Salidas Pacientes'!$C879,'BD Pacientes'!$A:I,5,FALSE))</f>
        <v>43872</v>
      </c>
      <c r="H879" s="95" t="str">
        <f t="shared" ca="1" si="0"/>
        <v>3 año, 6 mes</v>
      </c>
      <c r="I879" s="97" t="str">
        <f>IF(ISERROR(VLOOKUP('Salidas Pacientes'!$C879,'BD Pacientes'!$A:$I,6,FALSE)),"",VLOOKUP('Salidas Pacientes'!$C879,'BD Pacientes'!$A:$I,6,FALSE))</f>
        <v>CALLE 14 A #69-141</v>
      </c>
      <c r="J879" s="98">
        <f>IF(ISERROR(VLOOKUP('Salidas Pacientes'!$C879,'BD Pacientes'!$A:$I,7,FALSE)),"",VLOOKUP('Salidas Pacientes'!$C879,'BD Pacientes'!$A:$I,7,FALSE))</f>
        <v>1037524116</v>
      </c>
      <c r="K879" s="99" t="str">
        <f>IF(ISERROR(VLOOKUP('Salidas Pacientes'!$C879,'BD Pacientes'!$A:$I,8,FALSE)),"",VLOOKUP('Salidas Pacientes'!$C879,'BD Pacientes'!$A:$I,8,FALSE))</f>
        <v>CATALINA SALAZAR</v>
      </c>
      <c r="L879" s="17">
        <f>IF(ISERROR(VLOOKUP('Salidas Pacientes'!$C879,'BD Pacientes'!$A:$I,9,FALSE)),"",VLOOKUP('Salidas Pacientes'!$C879,'BD Pacientes'!$A:$I,9,FALSE))</f>
        <v>3126327332</v>
      </c>
      <c r="M879" s="17" t="s">
        <v>89</v>
      </c>
      <c r="N879" s="16" t="str">
        <f>IF(ISERROR(VLOOKUP('Salidas Pacientes'!$M879,Inventario!$A$2:$M$21,2,FALSE)),"",VLOOKUP('Salidas Pacientes'!$M879,Inventario!$A$2:$M$21,2,FALSE))</f>
        <v>Fluquadri</v>
      </c>
      <c r="O879" s="16" t="str">
        <f>IF(ISERROR(VLOOKUP('Salidas Pacientes'!$M879,Inventario!$A$2:$M$21,3,FALSE)),"",VLOOKUP('Salidas Pacientes'!$M879,Inventario!$A$2:$M$21,3,FALSE))</f>
        <v>Influenza</v>
      </c>
      <c r="P879" s="100" t="str">
        <f>IF(ISERROR(VLOOKUP('Salidas Pacientes'!$M879,Inventario!$A$2:$M$21,4,FALSE)),"",VLOOKUP('Salidas Pacientes'!$M879,Inventario!$A$2:$M$21,4,FALSE))</f>
        <v>IPS FARALLONES</v>
      </c>
      <c r="Q879" s="100" t="str">
        <f>IF(ISERROR(VLOOKUP('Salidas Pacientes'!$M879,Inventario!$A$2:$M$21,5,FALSE)),"",VLOOKUP('Salidas Pacientes'!$M879,Inventario!$A$2:$M$21,5,FALSE))</f>
        <v>Sanofi</v>
      </c>
      <c r="R879" s="17" t="str">
        <f>IF(ISERROR(VLOOKUP('Salidas Pacientes'!$M879,Inventario!$A$2:$M$21,6,FALSE)),"",VLOOKUP('Salidas Pacientes'!$M879,Inventario!$A$2:$M$21,6,FALSE))</f>
        <v>164992</v>
      </c>
      <c r="S879" s="101" t="s">
        <v>295</v>
      </c>
      <c r="T879" s="102" t="str">
        <f>IF(ISERROR(VLOOKUP('Salidas Pacientes'!$S879,Entradas!$H$1:$I$412,2,FALSE)),"",VLOOKUP('Salidas Pacientes'!$S879,Entradas!$H$1:$I$412,2,FALSE))</f>
        <v/>
      </c>
      <c r="U879" s="98"/>
      <c r="V879" s="98">
        <v>1</v>
      </c>
      <c r="W879" s="105"/>
    </row>
    <row r="880" spans="1:23" ht="15.75" hidden="1" customHeight="1" outlineLevel="1">
      <c r="A880" s="95">
        <v>44778</v>
      </c>
      <c r="B880" s="95" t="s">
        <v>276</v>
      </c>
      <c r="C880" s="98">
        <v>1232817411</v>
      </c>
      <c r="D880" s="17" t="str">
        <f>IF(ISERROR(VLOOKUP('Salidas Pacientes'!$C880,'BD Pacientes'!$A:I,2,FALSE)),"",VLOOKUP('Salidas Pacientes'!$C880,'BD Pacientes'!$A:I,2,FALSE))</f>
        <v>RC</v>
      </c>
      <c r="E880" s="16" t="str">
        <f>IF(ISERROR(VLOOKUP('Salidas Pacientes'!$C880,'BD Pacientes'!$A:I,3,FALSE)),"",VLOOKUP('Salidas Pacientes'!$C880,'BD Pacientes'!$A:I,3,FALSE))</f>
        <v>TOMAS CANO VALLEJO</v>
      </c>
      <c r="F880" s="17" t="str">
        <f>IF(ISERROR(VLOOKUP('Salidas Pacientes'!$C880,'BD Pacientes'!$A:I,4,FALSE)),"",VLOOKUP('Salidas Pacientes'!$C880,'BD Pacientes'!$A:I,4,FALSE))</f>
        <v>M</v>
      </c>
      <c r="G880" s="95">
        <f>IF(ISERROR(VLOOKUP('Salidas Pacientes'!$C880,'BD Pacientes'!$A:I,5,FALSE)),"",VLOOKUP('Salidas Pacientes'!$C880,'BD Pacientes'!$A:I,5,FALSE))</f>
        <v>44446</v>
      </c>
      <c r="H880" s="95" t="str">
        <f t="shared" ca="1" si="0"/>
        <v>1 año, 11 mes</v>
      </c>
      <c r="I880" s="97" t="str">
        <f>IF(ISERROR(VLOOKUP('Salidas Pacientes'!$C880,'BD Pacientes'!$A:$I,6,FALSE)),"",VLOOKUP('Salidas Pacientes'!$C880,'BD Pacientes'!$A:$I,6,FALSE))</f>
        <v>CRA 122 # 5-18</v>
      </c>
      <c r="J880" s="98">
        <f>IF(ISERROR(VLOOKUP('Salidas Pacientes'!$C880,'BD Pacientes'!$A:$I,7,FALSE)),"",VLOOKUP('Salidas Pacientes'!$C880,'BD Pacientes'!$A:$I,7,FALSE))</f>
        <v>1143850842</v>
      </c>
      <c r="K880" s="99" t="str">
        <f>IF(ISERROR(VLOOKUP('Salidas Pacientes'!$C880,'BD Pacientes'!$A:$I,8,FALSE)),"",VLOOKUP('Salidas Pacientes'!$C880,'BD Pacientes'!$A:$I,8,FALSE))</f>
        <v>SUSANA VALLEJO</v>
      </c>
      <c r="L880" s="17">
        <f>IF(ISERROR(VLOOKUP('Salidas Pacientes'!$C880,'BD Pacientes'!$A:$I,9,FALSE)),"",VLOOKUP('Salidas Pacientes'!$C880,'BD Pacientes'!$A:$I,9,FALSE))</f>
        <v>3183901226</v>
      </c>
      <c r="M880" s="17" t="s">
        <v>89</v>
      </c>
      <c r="N880" s="16" t="str">
        <f>IF(ISERROR(VLOOKUP('Salidas Pacientes'!$M880,Inventario!$A$2:$M$21,2,FALSE)),"",VLOOKUP('Salidas Pacientes'!$M880,Inventario!$A$2:$M$21,2,FALSE))</f>
        <v>Fluquadri</v>
      </c>
      <c r="O880" s="16" t="str">
        <f>IF(ISERROR(VLOOKUP('Salidas Pacientes'!$M880,Inventario!$A$2:$M$21,3,FALSE)),"",VLOOKUP('Salidas Pacientes'!$M880,Inventario!$A$2:$M$21,3,FALSE))</f>
        <v>Influenza</v>
      </c>
      <c r="P880" s="100" t="str">
        <f>IF(ISERROR(VLOOKUP('Salidas Pacientes'!$M880,Inventario!$A$2:$M$21,4,FALSE)),"",VLOOKUP('Salidas Pacientes'!$M880,Inventario!$A$2:$M$21,4,FALSE))</f>
        <v>IPS FARALLONES</v>
      </c>
      <c r="Q880" s="100" t="str">
        <f>IF(ISERROR(VLOOKUP('Salidas Pacientes'!$M880,Inventario!$A$2:$M$21,5,FALSE)),"",VLOOKUP('Salidas Pacientes'!$M880,Inventario!$A$2:$M$21,5,FALSE))</f>
        <v>Sanofi</v>
      </c>
      <c r="R880" s="17" t="str">
        <f>IF(ISERROR(VLOOKUP('Salidas Pacientes'!$M880,Inventario!$A$2:$M$21,6,FALSE)),"",VLOOKUP('Salidas Pacientes'!$M880,Inventario!$A$2:$M$21,6,FALSE))</f>
        <v>164992</v>
      </c>
      <c r="S880" s="101" t="s">
        <v>295</v>
      </c>
      <c r="T880" s="102" t="str">
        <f>IF(ISERROR(VLOOKUP('Salidas Pacientes'!$S880,Entradas!$H$1:$I$412,2,FALSE)),"",VLOOKUP('Salidas Pacientes'!$S880,Entradas!$H$1:$I$412,2,FALSE))</f>
        <v/>
      </c>
      <c r="U880" s="98"/>
      <c r="V880" s="98">
        <v>1</v>
      </c>
      <c r="W880" s="105"/>
    </row>
    <row r="881" spans="1:23" ht="15.75" hidden="1" customHeight="1" outlineLevel="1">
      <c r="A881" s="95">
        <v>44778</v>
      </c>
      <c r="B881" s="95" t="s">
        <v>276</v>
      </c>
      <c r="C881" s="98">
        <v>1109573995</v>
      </c>
      <c r="D881" s="17" t="str">
        <f>IF(ISERROR(VLOOKUP('Salidas Pacientes'!$C881,'BD Pacientes'!$A:I,2,FALSE)),"",VLOOKUP('Salidas Pacientes'!$C881,'BD Pacientes'!$A:I,2,FALSE))</f>
        <v>RC</v>
      </c>
      <c r="E881" s="16" t="str">
        <f>IF(ISERROR(VLOOKUP('Salidas Pacientes'!$C881,'BD Pacientes'!$A:I,3,FALSE)),"",VLOOKUP('Salidas Pacientes'!$C881,'BD Pacientes'!$A:I,3,FALSE))</f>
        <v>SANTIAGO GUERRERO VELASCO</v>
      </c>
      <c r="F881" s="17" t="str">
        <f>IF(ISERROR(VLOOKUP('Salidas Pacientes'!$C881,'BD Pacientes'!$A:I,4,FALSE)),"",VLOOKUP('Salidas Pacientes'!$C881,'BD Pacientes'!$A:I,4,FALSE))</f>
        <v>M</v>
      </c>
      <c r="G881" s="95">
        <f>IF(ISERROR(VLOOKUP('Salidas Pacientes'!$C881,'BD Pacientes'!$A:I,5,FALSE)),"",VLOOKUP('Salidas Pacientes'!$C881,'BD Pacientes'!$A:I,5,FALSE))</f>
        <v>44625</v>
      </c>
      <c r="H881" s="95" t="str">
        <f t="shared" ca="1" si="0"/>
        <v>1 año, 5 mes</v>
      </c>
      <c r="I881" s="97" t="str">
        <f>IF(ISERROR(VLOOKUP('Salidas Pacientes'!$C881,'BD Pacientes'!$A:$I,6,FALSE)),"",VLOOKUP('Salidas Pacientes'!$C881,'BD Pacientes'!$A:$I,6,FALSE))</f>
        <v>CALLE 48 #14-29</v>
      </c>
      <c r="J881" s="98">
        <f>IF(ISERROR(VLOOKUP('Salidas Pacientes'!$C881,'BD Pacientes'!$A:$I,7,FALSE)),"",VLOOKUP('Salidas Pacientes'!$C881,'BD Pacientes'!$A:$I,7,FALSE))</f>
        <v>1130592648</v>
      </c>
      <c r="K881" s="99" t="str">
        <f>IF(ISERROR(VLOOKUP('Salidas Pacientes'!$C881,'BD Pacientes'!$A:$I,8,FALSE)),"",VLOOKUP('Salidas Pacientes'!$C881,'BD Pacientes'!$A:$I,8,FALSE))</f>
        <v>DIANA VELASCO</v>
      </c>
      <c r="L881" s="17">
        <f>IF(ISERROR(VLOOKUP('Salidas Pacientes'!$C881,'BD Pacientes'!$A:$I,9,FALSE)),"",VLOOKUP('Salidas Pacientes'!$C881,'BD Pacientes'!$A:$I,9,FALSE))</f>
        <v>3183704539</v>
      </c>
      <c r="M881" s="17" t="s">
        <v>47</v>
      </c>
      <c r="N881" s="16" t="str">
        <f>IF(ISERROR(VLOOKUP('Salidas Pacientes'!$M881,Inventario!$A$2:$M$21,2,FALSE)),"",VLOOKUP('Salidas Pacientes'!$M881,Inventario!$A$2:$M$21,2,FALSE))</f>
        <v>Nimenrix</v>
      </c>
      <c r="O881" s="16" t="str">
        <f>IF(ISERROR(VLOOKUP('Salidas Pacientes'!$M881,Inventario!$A$2:$M$21,3,FALSE)),"",VLOOKUP('Salidas Pacientes'!$M881,Inventario!$A$2:$M$21,3,FALSE))</f>
        <v>Meningococo</v>
      </c>
      <c r="P881" s="100" t="str">
        <f>IF(ISERROR(VLOOKUP('Salidas Pacientes'!$M881,Inventario!$A$2:$M$21,4,FALSE)),"",VLOOKUP('Salidas Pacientes'!$M881,Inventario!$A$2:$M$21,4,FALSE))</f>
        <v>Cobo Medical</v>
      </c>
      <c r="Q881" s="100" t="str">
        <f>IF(ISERROR(VLOOKUP('Salidas Pacientes'!$M881,Inventario!$A$2:$M$21,5,FALSE)),"",VLOOKUP('Salidas Pacientes'!$M881,Inventario!$A$2:$M$21,5,FALSE))</f>
        <v>Pfizer</v>
      </c>
      <c r="R881" s="17" t="str">
        <f>IF(ISERROR(VLOOKUP('Salidas Pacientes'!$M881,Inventario!$A$2:$M$21,6,FALSE)),"",VLOOKUP('Salidas Pacientes'!$M881,Inventario!$A$2:$M$21,6,FALSE))</f>
        <v>3904</v>
      </c>
      <c r="S881" s="101" t="s">
        <v>173</v>
      </c>
      <c r="T881" s="102">
        <f>IF(ISERROR(VLOOKUP('Salidas Pacientes'!$S881,Entradas!$H$1:$I$412,2,FALSE)),"",VLOOKUP('Salidas Pacientes'!$S881,Entradas!$H$1:$I$412,2,FALSE))</f>
        <v>45077</v>
      </c>
      <c r="U881" s="98"/>
      <c r="V881" s="98">
        <v>1</v>
      </c>
      <c r="W881" s="105"/>
    </row>
    <row r="882" spans="1:23" ht="15.75" hidden="1" customHeight="1" outlineLevel="1">
      <c r="A882" s="95">
        <v>44778</v>
      </c>
      <c r="B882" s="95" t="s">
        <v>276</v>
      </c>
      <c r="C882" s="98">
        <v>1059251363</v>
      </c>
      <c r="D882" s="17" t="str">
        <f>IF(ISERROR(VLOOKUP('Salidas Pacientes'!$C882,'BD Pacientes'!$A:I,2,FALSE)),"",VLOOKUP('Salidas Pacientes'!$C882,'BD Pacientes'!$A:I,2,FALSE))</f>
        <v>RC</v>
      </c>
      <c r="E882" s="16" t="str">
        <f>IF(ISERROR(VLOOKUP('Salidas Pacientes'!$C882,'BD Pacientes'!$A:I,3,FALSE)),"",VLOOKUP('Salidas Pacientes'!$C882,'BD Pacientes'!$A:I,3,FALSE))</f>
        <v>MIGUEL ALEJANDRO HERNANDEZ LASSO</v>
      </c>
      <c r="F882" s="17" t="str">
        <f>IF(ISERROR(VLOOKUP('Salidas Pacientes'!$C882,'BD Pacientes'!$A:I,4,FALSE)),"",VLOOKUP('Salidas Pacientes'!$C882,'BD Pacientes'!$A:I,4,FALSE))</f>
        <v>M</v>
      </c>
      <c r="G882" s="95">
        <f>IF(ISERROR(VLOOKUP('Salidas Pacientes'!$C882,'BD Pacientes'!$A:I,5,FALSE)),"",VLOOKUP('Salidas Pacientes'!$C882,'BD Pacientes'!$A:I,5,FALSE))</f>
        <v>0</v>
      </c>
      <c r="H882" s="95" t="str">
        <f t="shared" ca="1" si="0"/>
        <v>123 año, 7 mes</v>
      </c>
      <c r="I882" s="97" t="str">
        <f>IF(ISERROR(VLOOKUP('Salidas Pacientes'!$C882,'BD Pacientes'!$A:$I,6,FALSE)),"",VLOOKUP('Salidas Pacientes'!$C882,'BD Pacientes'!$A:$I,6,FALSE))</f>
        <v>CRA 1 BIS # 62-125</v>
      </c>
      <c r="J882" s="98">
        <f>IF(ISERROR(VLOOKUP('Salidas Pacientes'!$C882,'BD Pacientes'!$A:$I,7,FALSE)),"",VLOOKUP('Salidas Pacientes'!$C882,'BD Pacientes'!$A:$I,7,FALSE))</f>
        <v>0</v>
      </c>
      <c r="K882" s="99">
        <f>IF(ISERROR(VLOOKUP('Salidas Pacientes'!$C882,'BD Pacientes'!$A:$I,8,FALSE)),"",VLOOKUP('Salidas Pacientes'!$C882,'BD Pacientes'!$A:$I,8,FALSE))</f>
        <v>0</v>
      </c>
      <c r="L882" s="17">
        <f>IF(ISERROR(VLOOKUP('Salidas Pacientes'!$C882,'BD Pacientes'!$A:$I,9,FALSE)),"",VLOOKUP('Salidas Pacientes'!$C882,'BD Pacientes'!$A:$I,9,FALSE))</f>
        <v>0</v>
      </c>
      <c r="M882" s="17" t="s">
        <v>54</v>
      </c>
      <c r="N882" s="16" t="str">
        <f>IF(ISERROR(VLOOKUP('Salidas Pacientes'!$M882,Inventario!$A$2:$M$21,2,FALSE)),"",VLOOKUP('Salidas Pacientes'!$M882,Inventario!$A$2:$M$21,2,FALSE))</f>
        <v>Prevenar</v>
      </c>
      <c r="O882" s="16" t="str">
        <f>IF(ISERROR(VLOOKUP('Salidas Pacientes'!$M882,Inventario!$A$2:$M$21,3,FALSE)),"",VLOOKUP('Salidas Pacientes'!$M882,Inventario!$A$2:$M$21,3,FALSE))</f>
        <v>Neumococo 13V</v>
      </c>
      <c r="P882" s="100" t="str">
        <f>IF(ISERROR(VLOOKUP('Salidas Pacientes'!$M882,Inventario!$A$2:$M$21,4,FALSE)),"",VLOOKUP('Salidas Pacientes'!$M882,Inventario!$A$2:$M$21,4,FALSE))</f>
        <v>Cobo Medical</v>
      </c>
      <c r="Q882" s="100" t="str">
        <f>IF(ISERROR(VLOOKUP('Salidas Pacientes'!$M882,Inventario!$A$2:$M$21,5,FALSE)),"",VLOOKUP('Salidas Pacientes'!$M882,Inventario!$A$2:$M$21,5,FALSE))</f>
        <v>Pfizer</v>
      </c>
      <c r="R882" s="17" t="str">
        <f>IF(ISERROR(VLOOKUP('Salidas Pacientes'!$M882,Inventario!$A$2:$M$21,6,FALSE)),"",VLOOKUP('Salidas Pacientes'!$M882,Inventario!$A$2:$M$21,6,FALSE))</f>
        <v>2156</v>
      </c>
      <c r="S882" s="101" t="s">
        <v>216</v>
      </c>
      <c r="T882" s="102">
        <f>IF(ISERROR(VLOOKUP('Salidas Pacientes'!$S882,Entradas!$H$1:$I$412,2,FALSE)),"",VLOOKUP('Salidas Pacientes'!$S882,Entradas!$H$1:$I$412,2,FALSE))</f>
        <v>45382</v>
      </c>
      <c r="U882" s="98"/>
      <c r="V882" s="98">
        <v>1</v>
      </c>
      <c r="W882" s="105"/>
    </row>
    <row r="883" spans="1:23" ht="15.75" hidden="1" customHeight="1" outlineLevel="1">
      <c r="A883" s="95">
        <v>44779</v>
      </c>
      <c r="B883" s="95" t="s">
        <v>276</v>
      </c>
      <c r="C883" s="98">
        <v>1110379018</v>
      </c>
      <c r="D883" s="17" t="str">
        <f>IF(ISERROR(VLOOKUP('Salidas Pacientes'!$C883,'BD Pacientes'!$A:I,2,FALSE)),"",VLOOKUP('Salidas Pacientes'!$C883,'BD Pacientes'!$A:I,2,FALSE))</f>
        <v>RC</v>
      </c>
      <c r="E883" s="16" t="str">
        <f>IF(ISERROR(VLOOKUP('Salidas Pacientes'!$C883,'BD Pacientes'!$A:I,3,FALSE)),"",VLOOKUP('Salidas Pacientes'!$C883,'BD Pacientes'!$A:I,3,FALSE))</f>
        <v>ANTONIO GONZALEZ RAMOS</v>
      </c>
      <c r="F883" s="17" t="str">
        <f>IF(ISERROR(VLOOKUP('Salidas Pacientes'!$C883,'BD Pacientes'!$A:I,4,FALSE)),"",VLOOKUP('Salidas Pacientes'!$C883,'BD Pacientes'!$A:I,4,FALSE))</f>
        <v>M</v>
      </c>
      <c r="G883" s="95">
        <f>IF(ISERROR(VLOOKUP('Salidas Pacientes'!$C883,'BD Pacientes'!$A:I,5,FALSE)),"",VLOOKUP('Salidas Pacientes'!$C883,'BD Pacientes'!$A:I,5,FALSE))</f>
        <v>0</v>
      </c>
      <c r="H883" s="95" t="str">
        <f t="shared" ca="1" si="0"/>
        <v>123 año, 7 mes</v>
      </c>
      <c r="I883" s="97" t="str">
        <f>IF(ISERROR(VLOOKUP('Salidas Pacientes'!$C883,'BD Pacientes'!$A:$I,6,FALSE)),"",VLOOKUP('Salidas Pacientes'!$C883,'BD Pacientes'!$A:$I,6,FALSE))</f>
        <v>CALLE 54 # 98-97</v>
      </c>
      <c r="J883" s="98">
        <f>IF(ISERROR(VLOOKUP('Salidas Pacientes'!$C883,'BD Pacientes'!$A:$I,7,FALSE)),"",VLOOKUP('Salidas Pacientes'!$C883,'BD Pacientes'!$A:$I,7,FALSE))</f>
        <v>0</v>
      </c>
      <c r="K883" s="99">
        <f>IF(ISERROR(VLOOKUP('Salidas Pacientes'!$C883,'BD Pacientes'!$A:$I,8,FALSE)),"",VLOOKUP('Salidas Pacientes'!$C883,'BD Pacientes'!$A:$I,8,FALSE))</f>
        <v>0</v>
      </c>
      <c r="L883" s="17">
        <f>IF(ISERROR(VLOOKUP('Salidas Pacientes'!$C883,'BD Pacientes'!$A:$I,9,FALSE)),"",VLOOKUP('Salidas Pacientes'!$C883,'BD Pacientes'!$A:$I,9,FALSE))</f>
        <v>0</v>
      </c>
      <c r="M883" s="17" t="s">
        <v>85</v>
      </c>
      <c r="N883" s="16" t="str">
        <f>IF(ISERROR(VLOOKUP('Salidas Pacientes'!$M883,Inventario!$A$2:$M$21,2,FALSE)),"",VLOOKUP('Salidas Pacientes'!$M883,Inventario!$A$2:$M$21,2,FALSE))</f>
        <v xml:space="preserve">Avaxim 80 </v>
      </c>
      <c r="O883" s="16" t="str">
        <f>IF(ISERROR(VLOOKUP('Salidas Pacientes'!$M883,Inventario!$A$2:$M$21,3,FALSE)),"",VLOOKUP('Salidas Pacientes'!$M883,Inventario!$A$2:$M$21,3,FALSE))</f>
        <v>Hepatitis A niño</v>
      </c>
      <c r="P883" s="100" t="str">
        <f>IF(ISERROR(VLOOKUP('Salidas Pacientes'!$M883,Inventario!$A$2:$M$21,4,FALSE)),"",VLOOKUP('Salidas Pacientes'!$M883,Inventario!$A$2:$M$21,4,FALSE))</f>
        <v>IPS FARALLONES</v>
      </c>
      <c r="Q883" s="100" t="str">
        <f>IF(ISERROR(VLOOKUP('Salidas Pacientes'!$M883,Inventario!$A$2:$M$21,5,FALSE)),"",VLOOKUP('Salidas Pacientes'!$M883,Inventario!$A$2:$M$21,5,FALSE))</f>
        <v>Sanofi</v>
      </c>
      <c r="R883" s="17" t="str">
        <f>IF(ISERROR(VLOOKUP('Salidas Pacientes'!$M883,Inventario!$A$2:$M$21,6,FALSE)),"",VLOOKUP('Salidas Pacientes'!$M883,Inventario!$A$2:$M$21,6,FALSE))</f>
        <v>2500</v>
      </c>
      <c r="S883" s="101" t="s">
        <v>208</v>
      </c>
      <c r="T883" s="102">
        <f>IF(ISERROR(VLOOKUP('Salidas Pacientes'!$S883,Entradas!$H$1:$I$412,2,FALSE)),"",VLOOKUP('Salidas Pacientes'!$S883,Entradas!$H$1:$I$412,2,FALSE))</f>
        <v>45169</v>
      </c>
      <c r="U883" s="98"/>
      <c r="V883" s="98">
        <v>1</v>
      </c>
      <c r="W883" s="105"/>
    </row>
    <row r="884" spans="1:23" ht="15.75" hidden="1" customHeight="1" outlineLevel="1">
      <c r="A884" s="95">
        <v>44779</v>
      </c>
      <c r="B884" s="95" t="s">
        <v>276</v>
      </c>
      <c r="C884" s="98">
        <v>1110379018</v>
      </c>
      <c r="D884" s="17" t="str">
        <f>IF(ISERROR(VLOOKUP('Salidas Pacientes'!$C884,'BD Pacientes'!$A:I,2,FALSE)),"",VLOOKUP('Salidas Pacientes'!$C884,'BD Pacientes'!$A:I,2,FALSE))</f>
        <v>RC</v>
      </c>
      <c r="E884" s="16" t="str">
        <f>IF(ISERROR(VLOOKUP('Salidas Pacientes'!$C884,'BD Pacientes'!$A:I,3,FALSE)),"",VLOOKUP('Salidas Pacientes'!$C884,'BD Pacientes'!$A:I,3,FALSE))</f>
        <v>ANTONIO GONZALEZ RAMOS</v>
      </c>
      <c r="F884" s="17" t="str">
        <f>IF(ISERROR(VLOOKUP('Salidas Pacientes'!$C884,'BD Pacientes'!$A:I,4,FALSE)),"",VLOOKUP('Salidas Pacientes'!$C884,'BD Pacientes'!$A:I,4,FALSE))</f>
        <v>M</v>
      </c>
      <c r="G884" s="95">
        <f>IF(ISERROR(VLOOKUP('Salidas Pacientes'!$C884,'BD Pacientes'!$A:I,5,FALSE)),"",VLOOKUP('Salidas Pacientes'!$C884,'BD Pacientes'!$A:I,5,FALSE))</f>
        <v>0</v>
      </c>
      <c r="H884" s="95" t="str">
        <f t="shared" ca="1" si="0"/>
        <v>123 año, 7 mes</v>
      </c>
      <c r="I884" s="97" t="str">
        <f>IF(ISERROR(VLOOKUP('Salidas Pacientes'!$C884,'BD Pacientes'!$A:$I,6,FALSE)),"",VLOOKUP('Salidas Pacientes'!$C884,'BD Pacientes'!$A:$I,6,FALSE))</f>
        <v>CALLE 54 # 98-97</v>
      </c>
      <c r="J884" s="98">
        <f>IF(ISERROR(VLOOKUP('Salidas Pacientes'!$C884,'BD Pacientes'!$A:$I,7,FALSE)),"",VLOOKUP('Salidas Pacientes'!$C884,'BD Pacientes'!$A:$I,7,FALSE))</f>
        <v>0</v>
      </c>
      <c r="K884" s="99">
        <f>IF(ISERROR(VLOOKUP('Salidas Pacientes'!$C884,'BD Pacientes'!$A:$I,8,FALSE)),"",VLOOKUP('Salidas Pacientes'!$C884,'BD Pacientes'!$A:$I,8,FALSE))</f>
        <v>0</v>
      </c>
      <c r="L884" s="17">
        <f>IF(ISERROR(VLOOKUP('Salidas Pacientes'!$C884,'BD Pacientes'!$A:$I,9,FALSE)),"",VLOOKUP('Salidas Pacientes'!$C884,'BD Pacientes'!$A:$I,9,FALSE))</f>
        <v>0</v>
      </c>
      <c r="M884" s="17" t="s">
        <v>89</v>
      </c>
      <c r="N884" s="16" t="str">
        <f>IF(ISERROR(VLOOKUP('Salidas Pacientes'!$M884,Inventario!$A$2:$M$21,2,FALSE)),"",VLOOKUP('Salidas Pacientes'!$M884,Inventario!$A$2:$M$21,2,FALSE))</f>
        <v>Fluquadri</v>
      </c>
      <c r="O884" s="16" t="str">
        <f>IF(ISERROR(VLOOKUP('Salidas Pacientes'!$M884,Inventario!$A$2:$M$21,3,FALSE)),"",VLOOKUP('Salidas Pacientes'!$M884,Inventario!$A$2:$M$21,3,FALSE))</f>
        <v>Influenza</v>
      </c>
      <c r="P884" s="100" t="str">
        <f>IF(ISERROR(VLOOKUP('Salidas Pacientes'!$M884,Inventario!$A$2:$M$21,4,FALSE)),"",VLOOKUP('Salidas Pacientes'!$M884,Inventario!$A$2:$M$21,4,FALSE))</f>
        <v>IPS FARALLONES</v>
      </c>
      <c r="Q884" s="100" t="str">
        <f>IF(ISERROR(VLOOKUP('Salidas Pacientes'!$M884,Inventario!$A$2:$M$21,5,FALSE)),"",VLOOKUP('Salidas Pacientes'!$M884,Inventario!$A$2:$M$21,5,FALSE))</f>
        <v>Sanofi</v>
      </c>
      <c r="R884" s="17" t="str">
        <f>IF(ISERROR(VLOOKUP('Salidas Pacientes'!$M884,Inventario!$A$2:$M$21,6,FALSE)),"",VLOOKUP('Salidas Pacientes'!$M884,Inventario!$A$2:$M$21,6,FALSE))</f>
        <v>164992</v>
      </c>
      <c r="S884" s="101" t="s">
        <v>295</v>
      </c>
      <c r="T884" s="102" t="str">
        <f>IF(ISERROR(VLOOKUP('Salidas Pacientes'!$S884,Entradas!$H$1:$I$412,2,FALSE)),"",VLOOKUP('Salidas Pacientes'!$S884,Entradas!$H$1:$I$412,2,FALSE))</f>
        <v/>
      </c>
      <c r="U884" s="98"/>
      <c r="V884" s="98">
        <v>1</v>
      </c>
      <c r="W884" s="105"/>
    </row>
    <row r="885" spans="1:23" ht="15.75" hidden="1" customHeight="1" outlineLevel="1">
      <c r="A885" s="95">
        <v>44779</v>
      </c>
      <c r="B885" s="95" t="s">
        <v>276</v>
      </c>
      <c r="C885" s="98">
        <v>1241441975</v>
      </c>
      <c r="D885" s="17" t="str">
        <f>IF(ISERROR(VLOOKUP('Salidas Pacientes'!$C885,'BD Pacientes'!$A:I,2,FALSE)),"",VLOOKUP('Salidas Pacientes'!$C885,'BD Pacientes'!$A:I,2,FALSE))</f>
        <v>RC</v>
      </c>
      <c r="E885" s="16" t="str">
        <f>IF(ISERROR(VLOOKUP('Salidas Pacientes'!$C885,'BD Pacientes'!$A:I,3,FALSE)),"",VLOOKUP('Salidas Pacientes'!$C885,'BD Pacientes'!$A:I,3,FALSE))</f>
        <v>ANDRES MAURICIO PALACIO MORA</v>
      </c>
      <c r="F885" s="17" t="str">
        <f>IF(ISERROR(VLOOKUP('Salidas Pacientes'!$C885,'BD Pacientes'!$A:I,4,FALSE)),"",VLOOKUP('Salidas Pacientes'!$C885,'BD Pacientes'!$A:I,4,FALSE))</f>
        <v>M</v>
      </c>
      <c r="G885" s="95">
        <f>IF(ISERROR(VLOOKUP('Salidas Pacientes'!$C885,'BD Pacientes'!$A:I,5,FALSE)),"",VLOOKUP('Salidas Pacientes'!$C885,'BD Pacientes'!$A:I,5,FALSE))</f>
        <v>44430</v>
      </c>
      <c r="H885" s="95" t="str">
        <f t="shared" ca="1" si="0"/>
        <v>2 año, 0 mes</v>
      </c>
      <c r="I885" s="97" t="str">
        <f>IF(ISERROR(VLOOKUP('Salidas Pacientes'!$C885,'BD Pacientes'!$A:$I,6,FALSE)),"",VLOOKUP('Salidas Pacientes'!$C885,'BD Pacientes'!$A:$I,6,FALSE))</f>
        <v>CALLE 71H # 8N-23</v>
      </c>
      <c r="J885" s="98">
        <f>IF(ISERROR(VLOOKUP('Salidas Pacientes'!$C885,'BD Pacientes'!$A:$I,7,FALSE)),"",VLOOKUP('Salidas Pacientes'!$C885,'BD Pacientes'!$A:$I,7,FALSE))</f>
        <v>1110478398</v>
      </c>
      <c r="K885" s="99" t="str">
        <f>IF(ISERROR(VLOOKUP('Salidas Pacientes'!$C885,'BD Pacientes'!$A:$I,8,FALSE)),"",VLOOKUP('Salidas Pacientes'!$C885,'BD Pacientes'!$A:$I,8,FALSE))</f>
        <v>DORA MORA</v>
      </c>
      <c r="L885" s="17">
        <f>IF(ISERROR(VLOOKUP('Salidas Pacientes'!$C885,'BD Pacientes'!$A:$I,9,FALSE)),"",VLOOKUP('Salidas Pacientes'!$C885,'BD Pacientes'!$A:$I,9,FALSE))</f>
        <v>3225255535</v>
      </c>
      <c r="M885" s="17" t="s">
        <v>89</v>
      </c>
      <c r="N885" s="16" t="str">
        <f>IF(ISERROR(VLOOKUP('Salidas Pacientes'!$M885,Inventario!$A$2:$M$21,2,FALSE)),"",VLOOKUP('Salidas Pacientes'!$M885,Inventario!$A$2:$M$21,2,FALSE))</f>
        <v>Fluquadri</v>
      </c>
      <c r="O885" s="16" t="str">
        <f>IF(ISERROR(VLOOKUP('Salidas Pacientes'!$M885,Inventario!$A$2:$M$21,3,FALSE)),"",VLOOKUP('Salidas Pacientes'!$M885,Inventario!$A$2:$M$21,3,FALSE))</f>
        <v>Influenza</v>
      </c>
      <c r="P885" s="100" t="str">
        <f>IF(ISERROR(VLOOKUP('Salidas Pacientes'!$M885,Inventario!$A$2:$M$21,4,FALSE)),"",VLOOKUP('Salidas Pacientes'!$M885,Inventario!$A$2:$M$21,4,FALSE))</f>
        <v>IPS FARALLONES</v>
      </c>
      <c r="Q885" s="100" t="str">
        <f>IF(ISERROR(VLOOKUP('Salidas Pacientes'!$M885,Inventario!$A$2:$M$21,5,FALSE)),"",VLOOKUP('Salidas Pacientes'!$M885,Inventario!$A$2:$M$21,5,FALSE))</f>
        <v>Sanofi</v>
      </c>
      <c r="R885" s="17" t="str">
        <f>IF(ISERROR(VLOOKUP('Salidas Pacientes'!$M885,Inventario!$A$2:$M$21,6,FALSE)),"",VLOOKUP('Salidas Pacientes'!$M885,Inventario!$A$2:$M$21,6,FALSE))</f>
        <v>164992</v>
      </c>
      <c r="S885" s="101" t="s">
        <v>295</v>
      </c>
      <c r="T885" s="102" t="str">
        <f>IF(ISERROR(VLOOKUP('Salidas Pacientes'!$S885,Entradas!$H$1:$I$412,2,FALSE)),"",VLOOKUP('Salidas Pacientes'!$S885,Entradas!$H$1:$I$412,2,FALSE))</f>
        <v/>
      </c>
      <c r="U885" s="98"/>
      <c r="V885" s="98">
        <v>1</v>
      </c>
      <c r="W885" s="105"/>
    </row>
    <row r="886" spans="1:23" ht="15.75" hidden="1" customHeight="1" outlineLevel="1">
      <c r="A886" s="95">
        <v>44782</v>
      </c>
      <c r="B886" s="95" t="s">
        <v>276</v>
      </c>
      <c r="C886" s="98">
        <v>1112068898</v>
      </c>
      <c r="D886" s="17" t="str">
        <f>IF(ISERROR(VLOOKUP('Salidas Pacientes'!$C886,'BD Pacientes'!$A:I,2,FALSE)),"",VLOOKUP('Salidas Pacientes'!$C886,'BD Pacientes'!$A:I,2,FALSE))</f>
        <v>RC</v>
      </c>
      <c r="E886" s="16" t="str">
        <f>IF(ISERROR(VLOOKUP('Salidas Pacientes'!$C886,'BD Pacientes'!$A:I,3,FALSE)),"",VLOOKUP('Salidas Pacientes'!$C886,'BD Pacientes'!$A:I,3,FALSE))</f>
        <v>LORENZO BURBANO ARIAS</v>
      </c>
      <c r="F886" s="17" t="str">
        <f>IF(ISERROR(VLOOKUP('Salidas Pacientes'!$C886,'BD Pacientes'!$A:I,4,FALSE)),"",VLOOKUP('Salidas Pacientes'!$C886,'BD Pacientes'!$A:I,4,FALSE))</f>
        <v>M</v>
      </c>
      <c r="G886" s="95">
        <f>IF(ISERROR(VLOOKUP('Salidas Pacientes'!$C886,'BD Pacientes'!$A:I,5,FALSE)),"",VLOOKUP('Salidas Pacientes'!$C886,'BD Pacientes'!$A:I,5,FALSE))</f>
        <v>0</v>
      </c>
      <c r="H886" s="95" t="str">
        <f t="shared" ca="1" si="0"/>
        <v>123 año, 7 mes</v>
      </c>
      <c r="I886" s="97" t="str">
        <f>IF(ISERROR(VLOOKUP('Salidas Pacientes'!$C886,'BD Pacientes'!$A:$I,6,FALSE)),"",VLOOKUP('Salidas Pacientes'!$C886,'BD Pacientes'!$A:$I,6,FALSE))</f>
        <v>CALLE 28 #113-57</v>
      </c>
      <c r="J886" s="98">
        <f>IF(ISERROR(VLOOKUP('Salidas Pacientes'!$C886,'BD Pacientes'!$A:$I,7,FALSE)),"",VLOOKUP('Salidas Pacientes'!$C886,'BD Pacientes'!$A:$I,7,FALSE))</f>
        <v>0</v>
      </c>
      <c r="K886" s="99">
        <f>IF(ISERROR(VLOOKUP('Salidas Pacientes'!$C886,'BD Pacientes'!$A:$I,8,FALSE)),"",VLOOKUP('Salidas Pacientes'!$C886,'BD Pacientes'!$A:$I,8,FALSE))</f>
        <v>0</v>
      </c>
      <c r="L886" s="17">
        <f>IF(ISERROR(VLOOKUP('Salidas Pacientes'!$C886,'BD Pacientes'!$A:$I,9,FALSE)),"",VLOOKUP('Salidas Pacientes'!$C886,'BD Pacientes'!$A:$I,9,FALSE))</f>
        <v>0</v>
      </c>
      <c r="M886" s="17" t="s">
        <v>73</v>
      </c>
      <c r="N886" s="16" t="str">
        <f>IF(ISERROR(VLOOKUP('Salidas Pacientes'!$M886,Inventario!$A$2:$M$21,2,FALSE)),"",VLOOKUP('Salidas Pacientes'!$M886,Inventario!$A$2:$M$21,2,FALSE))</f>
        <v>Pentaxim</v>
      </c>
      <c r="O886" s="16" t="str">
        <f>IF(ISERROR(VLOOKUP('Salidas Pacientes'!$M886,Inventario!$A$2:$M$21,3,FALSE)),"",VLOOKUP('Salidas Pacientes'!$M886,Inventario!$A$2:$M$21,3,FALSE))</f>
        <v>Difteria-Tosferina, tetano, polio, haemophilus</v>
      </c>
      <c r="P886" s="100" t="str">
        <f>IF(ISERROR(VLOOKUP('Salidas Pacientes'!$M886,Inventario!$A$2:$M$21,4,FALSE)),"",VLOOKUP('Salidas Pacientes'!$M886,Inventario!$A$2:$M$21,4,FALSE))</f>
        <v>IPS FARALLONES</v>
      </c>
      <c r="Q886" s="100" t="str">
        <f>IF(ISERROR(VLOOKUP('Salidas Pacientes'!$M886,Inventario!$A$2:$M$21,5,FALSE)),"",VLOOKUP('Salidas Pacientes'!$M886,Inventario!$A$2:$M$21,5,FALSE))</f>
        <v>Sanofi</v>
      </c>
      <c r="R886" s="17" t="str">
        <f>IF(ISERROR(VLOOKUP('Salidas Pacientes'!$M886,Inventario!$A$2:$M$21,6,FALSE)),"",VLOOKUP('Salidas Pacientes'!$M886,Inventario!$A$2:$M$21,6,FALSE))</f>
        <v>2800</v>
      </c>
      <c r="S886" s="101" t="s">
        <v>209</v>
      </c>
      <c r="T886" s="102">
        <f>IF(ISERROR(VLOOKUP('Salidas Pacientes'!$S886,Entradas!$H$1:$I$412,2,FALSE)),"",VLOOKUP('Salidas Pacientes'!$S886,Entradas!$H$1:$I$412,2,FALSE))</f>
        <v>44957</v>
      </c>
      <c r="U886" s="98"/>
      <c r="V886" s="98">
        <v>1</v>
      </c>
      <c r="W886" s="105"/>
    </row>
    <row r="887" spans="1:23" ht="15.75" hidden="1" customHeight="1" outlineLevel="1">
      <c r="A887" s="95">
        <v>44782</v>
      </c>
      <c r="B887" s="95" t="s">
        <v>276</v>
      </c>
      <c r="C887" s="98">
        <v>1112068898</v>
      </c>
      <c r="D887" s="17" t="str">
        <f>IF(ISERROR(VLOOKUP('Salidas Pacientes'!$C887,'BD Pacientes'!$A:I,2,FALSE)),"",VLOOKUP('Salidas Pacientes'!$C887,'BD Pacientes'!$A:I,2,FALSE))</f>
        <v>RC</v>
      </c>
      <c r="E887" s="16" t="str">
        <f>IF(ISERROR(VLOOKUP('Salidas Pacientes'!$C887,'BD Pacientes'!$A:I,3,FALSE)),"",VLOOKUP('Salidas Pacientes'!$C887,'BD Pacientes'!$A:I,3,FALSE))</f>
        <v>LORENZO BURBANO ARIAS</v>
      </c>
      <c r="F887" s="17" t="str">
        <f>IF(ISERROR(VLOOKUP('Salidas Pacientes'!$C887,'BD Pacientes'!$A:I,4,FALSE)),"",VLOOKUP('Salidas Pacientes'!$C887,'BD Pacientes'!$A:I,4,FALSE))</f>
        <v>M</v>
      </c>
      <c r="G887" s="95">
        <f>IF(ISERROR(VLOOKUP('Salidas Pacientes'!$C887,'BD Pacientes'!$A:I,5,FALSE)),"",VLOOKUP('Salidas Pacientes'!$C887,'BD Pacientes'!$A:I,5,FALSE))</f>
        <v>0</v>
      </c>
      <c r="H887" s="95" t="str">
        <f t="shared" ca="1" si="0"/>
        <v>123 año, 7 mes</v>
      </c>
      <c r="I887" s="97" t="str">
        <f>IF(ISERROR(VLOOKUP('Salidas Pacientes'!$C887,'BD Pacientes'!$A:$I,6,FALSE)),"",VLOOKUP('Salidas Pacientes'!$C887,'BD Pacientes'!$A:$I,6,FALSE))</f>
        <v>CALLE 28 #113-57</v>
      </c>
      <c r="J887" s="98">
        <f>IF(ISERROR(VLOOKUP('Salidas Pacientes'!$C887,'BD Pacientes'!$A:$I,7,FALSE)),"",VLOOKUP('Salidas Pacientes'!$C887,'BD Pacientes'!$A:$I,7,FALSE))</f>
        <v>0</v>
      </c>
      <c r="K887" s="99">
        <f>IF(ISERROR(VLOOKUP('Salidas Pacientes'!$C887,'BD Pacientes'!$A:$I,8,FALSE)),"",VLOOKUP('Salidas Pacientes'!$C887,'BD Pacientes'!$A:$I,8,FALSE))</f>
        <v>0</v>
      </c>
      <c r="L887" s="17">
        <f>IF(ISERROR(VLOOKUP('Salidas Pacientes'!$C887,'BD Pacientes'!$A:$I,9,FALSE)),"",VLOOKUP('Salidas Pacientes'!$C887,'BD Pacientes'!$A:$I,9,FALSE))</f>
        <v>0</v>
      </c>
      <c r="M887" s="17" t="s">
        <v>85</v>
      </c>
      <c r="N887" s="16" t="str">
        <f>IF(ISERROR(VLOOKUP('Salidas Pacientes'!$M887,Inventario!$A$2:$M$21,2,FALSE)),"",VLOOKUP('Salidas Pacientes'!$M887,Inventario!$A$2:$M$21,2,FALSE))</f>
        <v xml:space="preserve">Avaxim 80 </v>
      </c>
      <c r="O887" s="16" t="str">
        <f>IF(ISERROR(VLOOKUP('Salidas Pacientes'!$M887,Inventario!$A$2:$M$21,3,FALSE)),"",VLOOKUP('Salidas Pacientes'!$M887,Inventario!$A$2:$M$21,3,FALSE))</f>
        <v>Hepatitis A niño</v>
      </c>
      <c r="P887" s="100" t="str">
        <f>IF(ISERROR(VLOOKUP('Salidas Pacientes'!$M887,Inventario!$A$2:$M$21,4,FALSE)),"",VLOOKUP('Salidas Pacientes'!$M887,Inventario!$A$2:$M$21,4,FALSE))</f>
        <v>IPS FARALLONES</v>
      </c>
      <c r="Q887" s="100" t="str">
        <f>IF(ISERROR(VLOOKUP('Salidas Pacientes'!$M887,Inventario!$A$2:$M$21,5,FALSE)),"",VLOOKUP('Salidas Pacientes'!$M887,Inventario!$A$2:$M$21,5,FALSE))</f>
        <v>Sanofi</v>
      </c>
      <c r="R887" s="17" t="str">
        <f>IF(ISERROR(VLOOKUP('Salidas Pacientes'!$M887,Inventario!$A$2:$M$21,6,FALSE)),"",VLOOKUP('Salidas Pacientes'!$M887,Inventario!$A$2:$M$21,6,FALSE))</f>
        <v>2500</v>
      </c>
      <c r="S887" s="101" t="s">
        <v>208</v>
      </c>
      <c r="T887" s="102">
        <f>IF(ISERROR(VLOOKUP('Salidas Pacientes'!$S887,Entradas!$H$1:$I$412,2,FALSE)),"",VLOOKUP('Salidas Pacientes'!$S887,Entradas!$H$1:$I$412,2,FALSE))</f>
        <v>45169</v>
      </c>
      <c r="U887" s="98"/>
      <c r="V887" s="98">
        <v>1</v>
      </c>
      <c r="W887" s="105"/>
    </row>
    <row r="888" spans="1:23" ht="15.75" hidden="1" customHeight="1" outlineLevel="1">
      <c r="A888" s="95">
        <v>44782</v>
      </c>
      <c r="B888" s="95" t="s">
        <v>276</v>
      </c>
      <c r="C888" s="98">
        <v>1112068898</v>
      </c>
      <c r="D888" s="17" t="str">
        <f>IF(ISERROR(VLOOKUP('Salidas Pacientes'!$C888,'BD Pacientes'!$A:I,2,FALSE)),"",VLOOKUP('Salidas Pacientes'!$C888,'BD Pacientes'!$A:I,2,FALSE))</f>
        <v>RC</v>
      </c>
      <c r="E888" s="16" t="str">
        <f>IF(ISERROR(VLOOKUP('Salidas Pacientes'!$C888,'BD Pacientes'!$A:I,3,FALSE)),"",VLOOKUP('Salidas Pacientes'!$C888,'BD Pacientes'!$A:I,3,FALSE))</f>
        <v>LORENZO BURBANO ARIAS</v>
      </c>
      <c r="F888" s="17" t="str">
        <f>IF(ISERROR(VLOOKUP('Salidas Pacientes'!$C888,'BD Pacientes'!$A:I,4,FALSE)),"",VLOOKUP('Salidas Pacientes'!$C888,'BD Pacientes'!$A:I,4,FALSE))</f>
        <v>M</v>
      </c>
      <c r="G888" s="95">
        <f>IF(ISERROR(VLOOKUP('Salidas Pacientes'!$C888,'BD Pacientes'!$A:I,5,FALSE)),"",VLOOKUP('Salidas Pacientes'!$C888,'BD Pacientes'!$A:I,5,FALSE))</f>
        <v>0</v>
      </c>
      <c r="H888" s="95" t="str">
        <f t="shared" ca="1" si="0"/>
        <v>123 año, 7 mes</v>
      </c>
      <c r="I888" s="97" t="str">
        <f>IF(ISERROR(VLOOKUP('Salidas Pacientes'!$C888,'BD Pacientes'!$A:$I,6,FALSE)),"",VLOOKUP('Salidas Pacientes'!$C888,'BD Pacientes'!$A:$I,6,FALSE))</f>
        <v>CALLE 28 #113-57</v>
      </c>
      <c r="J888" s="98">
        <f>IF(ISERROR(VLOOKUP('Salidas Pacientes'!$C888,'BD Pacientes'!$A:$I,7,FALSE)),"",VLOOKUP('Salidas Pacientes'!$C888,'BD Pacientes'!$A:$I,7,FALSE))</f>
        <v>0</v>
      </c>
      <c r="K888" s="99">
        <f>IF(ISERROR(VLOOKUP('Salidas Pacientes'!$C888,'BD Pacientes'!$A:$I,8,FALSE)),"",VLOOKUP('Salidas Pacientes'!$C888,'BD Pacientes'!$A:$I,8,FALSE))</f>
        <v>0</v>
      </c>
      <c r="L888" s="17">
        <f>IF(ISERROR(VLOOKUP('Salidas Pacientes'!$C888,'BD Pacientes'!$A:$I,9,FALSE)),"",VLOOKUP('Salidas Pacientes'!$C888,'BD Pacientes'!$A:$I,9,FALSE))</f>
        <v>0</v>
      </c>
      <c r="M888" s="17" t="s">
        <v>81</v>
      </c>
      <c r="N888" s="16" t="str">
        <f>IF(ISERROR(VLOOKUP('Salidas Pacientes'!$M888,Inventario!$A$2:$M$21,2,FALSE)),"",VLOOKUP('Salidas Pacientes'!$M888,Inventario!$A$2:$M$21,2,FALSE))</f>
        <v>Stamaril</v>
      </c>
      <c r="O888" s="16" t="str">
        <f>IF(ISERROR(VLOOKUP('Salidas Pacientes'!$M888,Inventario!$A$2:$M$21,3,FALSE)),"",VLOOKUP('Salidas Pacientes'!$M888,Inventario!$A$2:$M$21,3,FALSE))</f>
        <v>Fiebre amarilla</v>
      </c>
      <c r="P888" s="100" t="str">
        <f>IF(ISERROR(VLOOKUP('Salidas Pacientes'!$M888,Inventario!$A$2:$M$21,4,FALSE)),"",VLOOKUP('Salidas Pacientes'!$M888,Inventario!$A$2:$M$21,4,FALSE))</f>
        <v>IPS FARALLONES</v>
      </c>
      <c r="Q888" s="100" t="str">
        <f>IF(ISERROR(VLOOKUP('Salidas Pacientes'!$M888,Inventario!$A$2:$M$21,5,FALSE)),"",VLOOKUP('Salidas Pacientes'!$M888,Inventario!$A$2:$M$21,5,FALSE))</f>
        <v>Sanofi</v>
      </c>
      <c r="R888" s="17" t="str">
        <f>IF(ISERROR(VLOOKUP('Salidas Pacientes'!$M888,Inventario!$A$2:$M$21,6,FALSE)),"",VLOOKUP('Salidas Pacientes'!$M888,Inventario!$A$2:$M$21,6,FALSE))</f>
        <v>3000</v>
      </c>
      <c r="S888" s="101" t="s">
        <v>213</v>
      </c>
      <c r="T888" s="102">
        <f>IF(ISERROR(VLOOKUP('Salidas Pacientes'!$S888,Entradas!$H$1:$I$412,2,FALSE)),"",VLOOKUP('Salidas Pacientes'!$S888,Entradas!$H$1:$I$412,2,FALSE))</f>
        <v>45565</v>
      </c>
      <c r="U888" s="98"/>
      <c r="V888" s="98">
        <v>1</v>
      </c>
      <c r="W888" s="105"/>
    </row>
    <row r="889" spans="1:23" ht="15.75" hidden="1" customHeight="1" outlineLevel="1">
      <c r="A889" s="95">
        <v>44783</v>
      </c>
      <c r="B889" s="95" t="s">
        <v>276</v>
      </c>
      <c r="C889" s="98">
        <v>1144110567</v>
      </c>
      <c r="D889" s="17" t="str">
        <f>IF(ISERROR(VLOOKUP('Salidas Pacientes'!$C889,'BD Pacientes'!$A:I,2,FALSE)),"",VLOOKUP('Salidas Pacientes'!$C889,'BD Pacientes'!$A:I,2,FALSE))</f>
        <v>TI</v>
      </c>
      <c r="E889" s="16" t="str">
        <f>IF(ISERROR(VLOOKUP('Salidas Pacientes'!$C889,'BD Pacientes'!$A:I,3,FALSE)),"",VLOOKUP('Salidas Pacientes'!$C889,'BD Pacientes'!$A:I,3,FALSE))</f>
        <v>MARIA ANTONELLA NARVAEZ VICTORIA</v>
      </c>
      <c r="F889" s="17" t="str">
        <f>IF(ISERROR(VLOOKUP('Salidas Pacientes'!$C889,'BD Pacientes'!$A:I,4,FALSE)),"",VLOOKUP('Salidas Pacientes'!$C889,'BD Pacientes'!$A:I,4,FALSE))</f>
        <v>F</v>
      </c>
      <c r="G889" s="95">
        <f>IF(ISERROR(VLOOKUP('Salidas Pacientes'!$C889,'BD Pacientes'!$A:I,5,FALSE)),"",VLOOKUP('Salidas Pacientes'!$C889,'BD Pacientes'!$A:I,5,FALSE))</f>
        <v>0</v>
      </c>
      <c r="H889" s="95" t="str">
        <f t="shared" ca="1" si="0"/>
        <v>123 año, 7 mes</v>
      </c>
      <c r="I889" s="97" t="str">
        <f>IF(ISERROR(VLOOKUP('Salidas Pacientes'!$C889,'BD Pacientes'!$A:$I,6,FALSE)),"",VLOOKUP('Salidas Pacientes'!$C889,'BD Pacientes'!$A:$I,6,FALSE))</f>
        <v>CRA 24C #2A-40</v>
      </c>
      <c r="J889" s="98">
        <f>IF(ISERROR(VLOOKUP('Salidas Pacientes'!$C889,'BD Pacientes'!$A:$I,7,FALSE)),"",VLOOKUP('Salidas Pacientes'!$C889,'BD Pacientes'!$A:$I,7,FALSE))</f>
        <v>0</v>
      </c>
      <c r="K889" s="99">
        <f>IF(ISERROR(VLOOKUP('Salidas Pacientes'!$C889,'BD Pacientes'!$A:$I,8,FALSE)),"",VLOOKUP('Salidas Pacientes'!$C889,'BD Pacientes'!$A:$I,8,FALSE))</f>
        <v>0</v>
      </c>
      <c r="L889" s="17">
        <f>IF(ISERROR(VLOOKUP('Salidas Pacientes'!$C889,'BD Pacientes'!$A:$I,9,FALSE)),"",VLOOKUP('Salidas Pacientes'!$C889,'BD Pacientes'!$A:$I,9,FALSE))</f>
        <v>0</v>
      </c>
      <c r="M889" s="17" t="s">
        <v>89</v>
      </c>
      <c r="N889" s="16" t="str">
        <f>IF(ISERROR(VLOOKUP('Salidas Pacientes'!$M889,Inventario!$A$2:$M$21,2,FALSE)),"",VLOOKUP('Salidas Pacientes'!$M889,Inventario!$A$2:$M$21,2,FALSE))</f>
        <v>Fluquadri</v>
      </c>
      <c r="O889" s="16" t="str">
        <f>IF(ISERROR(VLOOKUP('Salidas Pacientes'!$M889,Inventario!$A$2:$M$21,3,FALSE)),"",VLOOKUP('Salidas Pacientes'!$M889,Inventario!$A$2:$M$21,3,FALSE))</f>
        <v>Influenza</v>
      </c>
      <c r="P889" s="100" t="str">
        <f>IF(ISERROR(VLOOKUP('Salidas Pacientes'!$M889,Inventario!$A$2:$M$21,4,FALSE)),"",VLOOKUP('Salidas Pacientes'!$M889,Inventario!$A$2:$M$21,4,FALSE))</f>
        <v>IPS FARALLONES</v>
      </c>
      <c r="Q889" s="100" t="str">
        <f>IF(ISERROR(VLOOKUP('Salidas Pacientes'!$M889,Inventario!$A$2:$M$21,5,FALSE)),"",VLOOKUP('Salidas Pacientes'!$M889,Inventario!$A$2:$M$21,5,FALSE))</f>
        <v>Sanofi</v>
      </c>
      <c r="R889" s="17" t="str">
        <f>IF(ISERROR(VLOOKUP('Salidas Pacientes'!$M889,Inventario!$A$2:$M$21,6,FALSE)),"",VLOOKUP('Salidas Pacientes'!$M889,Inventario!$A$2:$M$21,6,FALSE))</f>
        <v>164992</v>
      </c>
      <c r="S889" s="101" t="s">
        <v>295</v>
      </c>
      <c r="T889" s="102" t="str">
        <f>IF(ISERROR(VLOOKUP('Salidas Pacientes'!$S889,Entradas!$H$1:$I$412,2,FALSE)),"",VLOOKUP('Salidas Pacientes'!$S889,Entradas!$H$1:$I$412,2,FALSE))</f>
        <v/>
      </c>
      <c r="U889" s="98"/>
      <c r="V889" s="98">
        <v>1</v>
      </c>
      <c r="W889" s="105"/>
    </row>
    <row r="890" spans="1:23" ht="15.75" hidden="1" customHeight="1" outlineLevel="1">
      <c r="A890" s="95">
        <v>44783</v>
      </c>
      <c r="B890" s="95" t="s">
        <v>276</v>
      </c>
      <c r="C890" s="98">
        <v>1144110567</v>
      </c>
      <c r="D890" s="17" t="str">
        <f>IF(ISERROR(VLOOKUP('Salidas Pacientes'!$C890,'BD Pacientes'!$A:I,2,FALSE)),"",VLOOKUP('Salidas Pacientes'!$C890,'BD Pacientes'!$A:I,2,FALSE))</f>
        <v>TI</v>
      </c>
      <c r="E890" s="16" t="str">
        <f>IF(ISERROR(VLOOKUP('Salidas Pacientes'!$C890,'BD Pacientes'!$A:I,3,FALSE)),"",VLOOKUP('Salidas Pacientes'!$C890,'BD Pacientes'!$A:I,3,FALSE))</f>
        <v>MARIA ANTONELLA NARVAEZ VICTORIA</v>
      </c>
      <c r="F890" s="17" t="str">
        <f>IF(ISERROR(VLOOKUP('Salidas Pacientes'!$C890,'BD Pacientes'!$A:I,4,FALSE)),"",VLOOKUP('Salidas Pacientes'!$C890,'BD Pacientes'!$A:I,4,FALSE))</f>
        <v>F</v>
      </c>
      <c r="G890" s="95">
        <f>IF(ISERROR(VLOOKUP('Salidas Pacientes'!$C890,'BD Pacientes'!$A:I,5,FALSE)),"",VLOOKUP('Salidas Pacientes'!$C890,'BD Pacientes'!$A:I,5,FALSE))</f>
        <v>0</v>
      </c>
      <c r="H890" s="95" t="str">
        <f t="shared" ca="1" si="0"/>
        <v>123 año, 7 mes</v>
      </c>
      <c r="I890" s="97" t="str">
        <f>IF(ISERROR(VLOOKUP('Salidas Pacientes'!$C890,'BD Pacientes'!$A:$I,6,FALSE)),"",VLOOKUP('Salidas Pacientes'!$C890,'BD Pacientes'!$A:$I,6,FALSE))</f>
        <v>CRA 24C #2A-40</v>
      </c>
      <c r="J890" s="98">
        <f>IF(ISERROR(VLOOKUP('Salidas Pacientes'!$C890,'BD Pacientes'!$A:$I,7,FALSE)),"",VLOOKUP('Salidas Pacientes'!$C890,'BD Pacientes'!$A:$I,7,FALSE))</f>
        <v>0</v>
      </c>
      <c r="K890" s="99">
        <f>IF(ISERROR(VLOOKUP('Salidas Pacientes'!$C890,'BD Pacientes'!$A:$I,8,FALSE)),"",VLOOKUP('Salidas Pacientes'!$C890,'BD Pacientes'!$A:$I,8,FALSE))</f>
        <v>0</v>
      </c>
      <c r="L890" s="17">
        <f>IF(ISERROR(VLOOKUP('Salidas Pacientes'!$C890,'BD Pacientes'!$A:$I,9,FALSE)),"",VLOOKUP('Salidas Pacientes'!$C890,'BD Pacientes'!$A:$I,9,FALSE))</f>
        <v>0</v>
      </c>
      <c r="M890" s="17" t="s">
        <v>118</v>
      </c>
      <c r="N890" s="16" t="str">
        <f>IF(ISERROR(VLOOKUP('Salidas Pacientes'!$M890,Inventario!$A$2:$M$21,2,FALSE)),"",VLOOKUP('Salidas Pacientes'!$M890,Inventario!$A$2:$M$21,2,FALSE))</f>
        <v>Varivax</v>
      </c>
      <c r="O890" s="16" t="str">
        <f>IF(ISERROR(VLOOKUP('Salidas Pacientes'!$M890,Inventario!$A$2:$M$21,3,FALSE)),"",VLOOKUP('Salidas Pacientes'!$M890,Inventario!$A$2:$M$21,3,FALSE))</f>
        <v>Varicela</v>
      </c>
      <c r="P890" s="100" t="str">
        <f>IF(ISERROR(VLOOKUP('Salidas Pacientes'!$M890,Inventario!$A$2:$M$21,4,FALSE)),"",VLOOKUP('Salidas Pacientes'!$M890,Inventario!$A$2:$M$21,4,FALSE))</f>
        <v>IPS FARALLONES</v>
      </c>
      <c r="Q890" s="100" t="str">
        <f>IF(ISERROR(VLOOKUP('Salidas Pacientes'!$M890,Inventario!$A$2:$M$21,5,FALSE)),"",VLOOKUP('Salidas Pacientes'!$M890,Inventario!$A$2:$M$21,5,FALSE))</f>
        <v>Merck</v>
      </c>
      <c r="R890" s="17" t="str">
        <f>IF(ISERROR(VLOOKUP('Salidas Pacientes'!$M890,Inventario!$A$2:$M$21,6,FALSE)),"",VLOOKUP('Salidas Pacientes'!$M890,Inventario!$A$2:$M$21,6,FALSE))</f>
        <v>4500</v>
      </c>
      <c r="S890" s="101" t="s">
        <v>203</v>
      </c>
      <c r="T890" s="102">
        <f>IF(ISERROR(VLOOKUP('Salidas Pacientes'!$S890,Entradas!$H$1:$I$412,2,FALSE)),"",VLOOKUP('Salidas Pacientes'!$S890,Entradas!$H$1:$I$412,2,FALSE))</f>
        <v>45230</v>
      </c>
      <c r="U890" s="98"/>
      <c r="V890" s="98">
        <v>1</v>
      </c>
      <c r="W890" s="105"/>
    </row>
    <row r="891" spans="1:23" ht="15.75" hidden="1" customHeight="1" outlineLevel="1">
      <c r="A891" s="95">
        <v>44783</v>
      </c>
      <c r="B891" s="95" t="s">
        <v>276</v>
      </c>
      <c r="C891" s="98">
        <v>1232818708</v>
      </c>
      <c r="D891" s="17" t="str">
        <f>IF(ISERROR(VLOOKUP('Salidas Pacientes'!$C891,'BD Pacientes'!$A:I,2,FALSE)),"",VLOOKUP('Salidas Pacientes'!$C891,'BD Pacientes'!$A:I,2,FALSE))</f>
        <v>RC</v>
      </c>
      <c r="E891" s="16" t="str">
        <f>IF(ISERROR(VLOOKUP('Salidas Pacientes'!$C891,'BD Pacientes'!$A:I,3,FALSE)),"",VLOOKUP('Salidas Pacientes'!$C891,'BD Pacientes'!$A:I,3,FALSE))</f>
        <v>CELESTE PORTOCARRERO LASSO</v>
      </c>
      <c r="F891" s="17" t="str">
        <f>IF(ISERROR(VLOOKUP('Salidas Pacientes'!$C891,'BD Pacientes'!$A:I,4,FALSE)),"",VLOOKUP('Salidas Pacientes'!$C891,'BD Pacientes'!$A:I,4,FALSE))</f>
        <v>F</v>
      </c>
      <c r="G891" s="95">
        <f>IF(ISERROR(VLOOKUP('Salidas Pacientes'!$C891,'BD Pacientes'!$A:I,5,FALSE)),"",VLOOKUP('Salidas Pacientes'!$C891,'BD Pacientes'!$A:I,5,FALSE))</f>
        <v>0</v>
      </c>
      <c r="H891" s="95" t="str">
        <f t="shared" ca="1" si="0"/>
        <v>123 año, 7 mes</v>
      </c>
      <c r="I891" s="97" t="str">
        <f>IF(ISERROR(VLOOKUP('Salidas Pacientes'!$C891,'BD Pacientes'!$A:$I,6,FALSE)),"",VLOOKUP('Salidas Pacientes'!$C891,'BD Pacientes'!$A:$I,6,FALSE))</f>
        <v>CRA 41B #30D-42</v>
      </c>
      <c r="J891" s="98">
        <f>IF(ISERROR(VLOOKUP('Salidas Pacientes'!$C891,'BD Pacientes'!$A:$I,7,FALSE)),"",VLOOKUP('Salidas Pacientes'!$C891,'BD Pacientes'!$A:$I,7,FALSE))</f>
        <v>0</v>
      </c>
      <c r="K891" s="99">
        <f>IF(ISERROR(VLOOKUP('Salidas Pacientes'!$C891,'BD Pacientes'!$A:$I,8,FALSE)),"",VLOOKUP('Salidas Pacientes'!$C891,'BD Pacientes'!$A:$I,8,FALSE))</f>
        <v>0</v>
      </c>
      <c r="L891" s="17">
        <f>IF(ISERROR(VLOOKUP('Salidas Pacientes'!$C891,'BD Pacientes'!$A:$I,9,FALSE)),"",VLOOKUP('Salidas Pacientes'!$C891,'BD Pacientes'!$A:$I,9,FALSE))</f>
        <v>0</v>
      </c>
      <c r="M891" s="17" t="s">
        <v>47</v>
      </c>
      <c r="N891" s="16" t="str">
        <f>IF(ISERROR(VLOOKUP('Salidas Pacientes'!$M891,Inventario!$A$2:$M$21,2,FALSE)),"",VLOOKUP('Salidas Pacientes'!$M891,Inventario!$A$2:$M$21,2,FALSE))</f>
        <v>Nimenrix</v>
      </c>
      <c r="O891" s="16" t="str">
        <f>IF(ISERROR(VLOOKUP('Salidas Pacientes'!$M891,Inventario!$A$2:$M$21,3,FALSE)),"",VLOOKUP('Salidas Pacientes'!$M891,Inventario!$A$2:$M$21,3,FALSE))</f>
        <v>Meningococo</v>
      </c>
      <c r="P891" s="100" t="str">
        <f>IF(ISERROR(VLOOKUP('Salidas Pacientes'!$M891,Inventario!$A$2:$M$21,4,FALSE)),"",VLOOKUP('Salidas Pacientes'!$M891,Inventario!$A$2:$M$21,4,FALSE))</f>
        <v>Cobo Medical</v>
      </c>
      <c r="Q891" s="100" t="str">
        <f>IF(ISERROR(VLOOKUP('Salidas Pacientes'!$M891,Inventario!$A$2:$M$21,5,FALSE)),"",VLOOKUP('Salidas Pacientes'!$M891,Inventario!$A$2:$M$21,5,FALSE))</f>
        <v>Pfizer</v>
      </c>
      <c r="R891" s="17" t="str">
        <f>IF(ISERROR(VLOOKUP('Salidas Pacientes'!$M891,Inventario!$A$2:$M$21,6,FALSE)),"",VLOOKUP('Salidas Pacientes'!$M891,Inventario!$A$2:$M$21,6,FALSE))</f>
        <v>3904</v>
      </c>
      <c r="S891" s="101" t="s">
        <v>173</v>
      </c>
      <c r="T891" s="102">
        <f>IF(ISERROR(VLOOKUP('Salidas Pacientes'!$S891,Entradas!$H$1:$I$412,2,FALSE)),"",VLOOKUP('Salidas Pacientes'!$S891,Entradas!$H$1:$I$412,2,FALSE))</f>
        <v>45077</v>
      </c>
      <c r="U891" s="98"/>
      <c r="V891" s="98">
        <v>1</v>
      </c>
      <c r="W891" s="105"/>
    </row>
    <row r="892" spans="1:23" ht="15.75" hidden="1" customHeight="1" outlineLevel="1">
      <c r="A892" s="95">
        <v>44784</v>
      </c>
      <c r="B892" s="95" t="s">
        <v>276</v>
      </c>
      <c r="C892" s="98">
        <v>1109570767</v>
      </c>
      <c r="D892" s="17" t="str">
        <f>IF(ISERROR(VLOOKUP('Salidas Pacientes'!$C892,'BD Pacientes'!$A:I,2,FALSE)),"",VLOOKUP('Salidas Pacientes'!$C892,'BD Pacientes'!$A:I,2,FALSE))</f>
        <v>RC</v>
      </c>
      <c r="E892" s="16" t="str">
        <f>IF(ISERROR(VLOOKUP('Salidas Pacientes'!$C892,'BD Pacientes'!$A:I,3,FALSE)),"",VLOOKUP('Salidas Pacientes'!$C892,'BD Pacientes'!$A:I,3,FALSE))</f>
        <v>SANTIAGO PANTOJA SOLARTE</v>
      </c>
      <c r="F892" s="17" t="str">
        <f>IF(ISERROR(VLOOKUP('Salidas Pacientes'!$C892,'BD Pacientes'!$A:I,4,FALSE)),"",VLOOKUP('Salidas Pacientes'!$C892,'BD Pacientes'!$A:I,4,FALSE))</f>
        <v>M</v>
      </c>
      <c r="G892" s="95">
        <f>IF(ISERROR(VLOOKUP('Salidas Pacientes'!$C892,'BD Pacientes'!$A:I,5,FALSE)),"",VLOOKUP('Salidas Pacientes'!$C892,'BD Pacientes'!$A:I,5,FALSE))</f>
        <v>0</v>
      </c>
      <c r="H892" s="95" t="str">
        <f t="shared" ca="1" si="0"/>
        <v>123 año, 7 mes</v>
      </c>
      <c r="I892" s="97" t="str">
        <f>IF(ISERROR(VLOOKUP('Salidas Pacientes'!$C892,'BD Pacientes'!$A:$I,6,FALSE)),"",VLOOKUP('Salidas Pacientes'!$C892,'BD Pacientes'!$A:$I,6,FALSE))</f>
        <v>CRA 44A #37+63</v>
      </c>
      <c r="J892" s="98">
        <f>IF(ISERROR(VLOOKUP('Salidas Pacientes'!$C892,'BD Pacientes'!$A:$I,7,FALSE)),"",VLOOKUP('Salidas Pacientes'!$C892,'BD Pacientes'!$A:$I,7,FALSE))</f>
        <v>0</v>
      </c>
      <c r="K892" s="99">
        <f>IF(ISERROR(VLOOKUP('Salidas Pacientes'!$C892,'BD Pacientes'!$A:$I,8,FALSE)),"",VLOOKUP('Salidas Pacientes'!$C892,'BD Pacientes'!$A:$I,8,FALSE))</f>
        <v>0</v>
      </c>
      <c r="L892" s="17">
        <f>IF(ISERROR(VLOOKUP('Salidas Pacientes'!$C892,'BD Pacientes'!$A:$I,9,FALSE)),"",VLOOKUP('Salidas Pacientes'!$C892,'BD Pacientes'!$A:$I,9,FALSE))</f>
        <v>0</v>
      </c>
      <c r="M892" s="17" t="s">
        <v>89</v>
      </c>
      <c r="N892" s="16" t="str">
        <f>IF(ISERROR(VLOOKUP('Salidas Pacientes'!$M892,Inventario!$A$2:$M$21,2,FALSE)),"",VLOOKUP('Salidas Pacientes'!$M892,Inventario!$A$2:$M$21,2,FALSE))</f>
        <v>Fluquadri</v>
      </c>
      <c r="O892" s="16" t="str">
        <f>IF(ISERROR(VLOOKUP('Salidas Pacientes'!$M892,Inventario!$A$2:$M$21,3,FALSE)),"",VLOOKUP('Salidas Pacientes'!$M892,Inventario!$A$2:$M$21,3,FALSE))</f>
        <v>Influenza</v>
      </c>
      <c r="P892" s="100" t="str">
        <f>IF(ISERROR(VLOOKUP('Salidas Pacientes'!$M892,Inventario!$A$2:$M$21,4,FALSE)),"",VLOOKUP('Salidas Pacientes'!$M892,Inventario!$A$2:$M$21,4,FALSE))</f>
        <v>IPS FARALLONES</v>
      </c>
      <c r="Q892" s="100" t="str">
        <f>IF(ISERROR(VLOOKUP('Salidas Pacientes'!$M892,Inventario!$A$2:$M$21,5,FALSE)),"",VLOOKUP('Salidas Pacientes'!$M892,Inventario!$A$2:$M$21,5,FALSE))</f>
        <v>Sanofi</v>
      </c>
      <c r="R892" s="17" t="str">
        <f>IF(ISERROR(VLOOKUP('Salidas Pacientes'!$M892,Inventario!$A$2:$M$21,6,FALSE)),"",VLOOKUP('Salidas Pacientes'!$M892,Inventario!$A$2:$M$21,6,FALSE))</f>
        <v>164992</v>
      </c>
      <c r="S892" s="101" t="s">
        <v>295</v>
      </c>
      <c r="T892" s="102" t="str">
        <f>IF(ISERROR(VLOOKUP('Salidas Pacientes'!$S892,Entradas!$H$1:$I$412,2,FALSE)),"",VLOOKUP('Salidas Pacientes'!$S892,Entradas!$H$1:$I$412,2,FALSE))</f>
        <v/>
      </c>
      <c r="U892" s="98"/>
      <c r="V892" s="98">
        <v>1</v>
      </c>
      <c r="W892" s="105"/>
    </row>
    <row r="893" spans="1:23" ht="15.75" hidden="1" customHeight="1" outlineLevel="1">
      <c r="A893" s="95">
        <v>44784</v>
      </c>
      <c r="B893" s="95" t="s">
        <v>276</v>
      </c>
      <c r="C893" s="98">
        <v>1109570767</v>
      </c>
      <c r="D893" s="17" t="str">
        <f>IF(ISERROR(VLOOKUP('Salidas Pacientes'!$C893,'BD Pacientes'!$A:I,2,FALSE)),"",VLOOKUP('Salidas Pacientes'!$C893,'BD Pacientes'!$A:I,2,FALSE))</f>
        <v>RC</v>
      </c>
      <c r="E893" s="16" t="str">
        <f>IF(ISERROR(VLOOKUP('Salidas Pacientes'!$C893,'BD Pacientes'!$A:I,3,FALSE)),"",VLOOKUP('Salidas Pacientes'!$C893,'BD Pacientes'!$A:I,3,FALSE))</f>
        <v>SANTIAGO PANTOJA SOLARTE</v>
      </c>
      <c r="F893" s="17" t="str">
        <f>IF(ISERROR(VLOOKUP('Salidas Pacientes'!$C893,'BD Pacientes'!$A:I,4,FALSE)),"",VLOOKUP('Salidas Pacientes'!$C893,'BD Pacientes'!$A:I,4,FALSE))</f>
        <v>M</v>
      </c>
      <c r="G893" s="95">
        <f>IF(ISERROR(VLOOKUP('Salidas Pacientes'!$C893,'BD Pacientes'!$A:I,5,FALSE)),"",VLOOKUP('Salidas Pacientes'!$C893,'BD Pacientes'!$A:I,5,FALSE))</f>
        <v>0</v>
      </c>
      <c r="H893" s="95" t="str">
        <f t="shared" ca="1" si="0"/>
        <v>123 año, 7 mes</v>
      </c>
      <c r="I893" s="97" t="str">
        <f>IF(ISERROR(VLOOKUP('Salidas Pacientes'!$C893,'BD Pacientes'!$A:$I,6,FALSE)),"",VLOOKUP('Salidas Pacientes'!$C893,'BD Pacientes'!$A:$I,6,FALSE))</f>
        <v>CRA 44A #37+63</v>
      </c>
      <c r="J893" s="98">
        <f>IF(ISERROR(VLOOKUP('Salidas Pacientes'!$C893,'BD Pacientes'!$A:$I,7,FALSE)),"",VLOOKUP('Salidas Pacientes'!$C893,'BD Pacientes'!$A:$I,7,FALSE))</f>
        <v>0</v>
      </c>
      <c r="K893" s="99">
        <f>IF(ISERROR(VLOOKUP('Salidas Pacientes'!$C893,'BD Pacientes'!$A:$I,8,FALSE)),"",VLOOKUP('Salidas Pacientes'!$C893,'BD Pacientes'!$A:$I,8,FALSE))</f>
        <v>0</v>
      </c>
      <c r="L893" s="17">
        <f>IF(ISERROR(VLOOKUP('Salidas Pacientes'!$C893,'BD Pacientes'!$A:$I,9,FALSE)),"",VLOOKUP('Salidas Pacientes'!$C893,'BD Pacientes'!$A:$I,9,FALSE))</f>
        <v>0</v>
      </c>
      <c r="M893" s="17" t="s">
        <v>47</v>
      </c>
      <c r="N893" s="16" t="str">
        <f>IF(ISERROR(VLOOKUP('Salidas Pacientes'!$M893,Inventario!$A$2:$M$21,2,FALSE)),"",VLOOKUP('Salidas Pacientes'!$M893,Inventario!$A$2:$M$21,2,FALSE))</f>
        <v>Nimenrix</v>
      </c>
      <c r="O893" s="16" t="str">
        <f>IF(ISERROR(VLOOKUP('Salidas Pacientes'!$M893,Inventario!$A$2:$M$21,3,FALSE)),"",VLOOKUP('Salidas Pacientes'!$M893,Inventario!$A$2:$M$21,3,FALSE))</f>
        <v>Meningococo</v>
      </c>
      <c r="P893" s="100" t="str">
        <f>IF(ISERROR(VLOOKUP('Salidas Pacientes'!$M893,Inventario!$A$2:$M$21,4,FALSE)),"",VLOOKUP('Salidas Pacientes'!$M893,Inventario!$A$2:$M$21,4,FALSE))</f>
        <v>Cobo Medical</v>
      </c>
      <c r="Q893" s="100" t="str">
        <f>IF(ISERROR(VLOOKUP('Salidas Pacientes'!$M893,Inventario!$A$2:$M$21,5,FALSE)),"",VLOOKUP('Salidas Pacientes'!$M893,Inventario!$A$2:$M$21,5,FALSE))</f>
        <v>Pfizer</v>
      </c>
      <c r="R893" s="17" t="str">
        <f>IF(ISERROR(VLOOKUP('Salidas Pacientes'!$M893,Inventario!$A$2:$M$21,6,FALSE)),"",VLOOKUP('Salidas Pacientes'!$M893,Inventario!$A$2:$M$21,6,FALSE))</f>
        <v>3904</v>
      </c>
      <c r="S893" s="101" t="s">
        <v>173</v>
      </c>
      <c r="T893" s="102">
        <f>IF(ISERROR(VLOOKUP('Salidas Pacientes'!$S893,Entradas!$H$1:$I$412,2,FALSE)),"",VLOOKUP('Salidas Pacientes'!$S893,Entradas!$H$1:$I$412,2,FALSE))</f>
        <v>45077</v>
      </c>
      <c r="U893" s="98"/>
      <c r="V893" s="98">
        <v>1</v>
      </c>
      <c r="W893" s="105"/>
    </row>
    <row r="894" spans="1:23" ht="15.75" hidden="1" customHeight="1" outlineLevel="1">
      <c r="A894" s="95">
        <v>44784</v>
      </c>
      <c r="B894" s="95" t="s">
        <v>276</v>
      </c>
      <c r="C894" s="98">
        <v>1109122362</v>
      </c>
      <c r="D894" s="17" t="str">
        <f>IF(ISERROR(VLOOKUP('Salidas Pacientes'!$C894,'BD Pacientes'!$A:I,2,FALSE)),"",VLOOKUP('Salidas Pacientes'!$C894,'BD Pacientes'!$A:I,2,FALSE))</f>
        <v>RC</v>
      </c>
      <c r="E894" s="16" t="str">
        <f>IF(ISERROR(VLOOKUP('Salidas Pacientes'!$C894,'BD Pacientes'!$A:I,3,FALSE)),"",VLOOKUP('Salidas Pacientes'!$C894,'BD Pacientes'!$A:I,3,FALSE))</f>
        <v>NICOLAS RIVERA ZAPATA</v>
      </c>
      <c r="F894" s="17" t="str">
        <f>IF(ISERROR(VLOOKUP('Salidas Pacientes'!$C894,'BD Pacientes'!$A:I,4,FALSE)),"",VLOOKUP('Salidas Pacientes'!$C894,'BD Pacientes'!$A:I,4,FALSE))</f>
        <v>M</v>
      </c>
      <c r="G894" s="95">
        <f>IF(ISERROR(VLOOKUP('Salidas Pacientes'!$C894,'BD Pacientes'!$A:I,5,FALSE)),"",VLOOKUP('Salidas Pacientes'!$C894,'BD Pacientes'!$A:I,5,FALSE))</f>
        <v>0</v>
      </c>
      <c r="H894" s="95" t="str">
        <f t="shared" ca="1" si="0"/>
        <v>123 año, 7 mes</v>
      </c>
      <c r="I894" s="97" t="str">
        <f>IF(ISERROR(VLOOKUP('Salidas Pacientes'!$C894,'BD Pacientes'!$A:$I,6,FALSE)),"",VLOOKUP('Salidas Pacientes'!$C894,'BD Pacientes'!$A:$I,6,FALSE))</f>
        <v>CRA 65 # 14-27</v>
      </c>
      <c r="J894" s="98">
        <f>IF(ISERROR(VLOOKUP('Salidas Pacientes'!$C894,'BD Pacientes'!$A:$I,7,FALSE)),"",VLOOKUP('Salidas Pacientes'!$C894,'BD Pacientes'!$A:$I,7,FALSE))</f>
        <v>0</v>
      </c>
      <c r="K894" s="99">
        <f>IF(ISERROR(VLOOKUP('Salidas Pacientes'!$C894,'BD Pacientes'!$A:$I,8,FALSE)),"",VLOOKUP('Salidas Pacientes'!$C894,'BD Pacientes'!$A:$I,8,FALSE))</f>
        <v>0</v>
      </c>
      <c r="L894" s="17">
        <f>IF(ISERROR(VLOOKUP('Salidas Pacientes'!$C894,'BD Pacientes'!$A:$I,9,FALSE)),"",VLOOKUP('Salidas Pacientes'!$C894,'BD Pacientes'!$A:$I,9,FALSE))</f>
        <v>0</v>
      </c>
      <c r="M894" s="17" t="s">
        <v>89</v>
      </c>
      <c r="N894" s="16" t="str">
        <f>IF(ISERROR(VLOOKUP('Salidas Pacientes'!$M894,Inventario!$A$2:$M$21,2,FALSE)),"",VLOOKUP('Salidas Pacientes'!$M894,Inventario!$A$2:$M$21,2,FALSE))</f>
        <v>Fluquadri</v>
      </c>
      <c r="O894" s="16" t="str">
        <f>IF(ISERROR(VLOOKUP('Salidas Pacientes'!$M894,Inventario!$A$2:$M$21,3,FALSE)),"",VLOOKUP('Salidas Pacientes'!$M894,Inventario!$A$2:$M$21,3,FALSE))</f>
        <v>Influenza</v>
      </c>
      <c r="P894" s="100" t="str">
        <f>IF(ISERROR(VLOOKUP('Salidas Pacientes'!$M894,Inventario!$A$2:$M$21,4,FALSE)),"",VLOOKUP('Salidas Pacientes'!$M894,Inventario!$A$2:$M$21,4,FALSE))</f>
        <v>IPS FARALLONES</v>
      </c>
      <c r="Q894" s="100" t="str">
        <f>IF(ISERROR(VLOOKUP('Salidas Pacientes'!$M894,Inventario!$A$2:$M$21,5,FALSE)),"",VLOOKUP('Salidas Pacientes'!$M894,Inventario!$A$2:$M$21,5,FALSE))</f>
        <v>Sanofi</v>
      </c>
      <c r="R894" s="17" t="str">
        <f>IF(ISERROR(VLOOKUP('Salidas Pacientes'!$M894,Inventario!$A$2:$M$21,6,FALSE)),"",VLOOKUP('Salidas Pacientes'!$M894,Inventario!$A$2:$M$21,6,FALSE))</f>
        <v>164992</v>
      </c>
      <c r="S894" s="101" t="s">
        <v>295</v>
      </c>
      <c r="T894" s="102" t="str">
        <f>IF(ISERROR(VLOOKUP('Salidas Pacientes'!$S894,Entradas!$H$1:$I$412,2,FALSE)),"",VLOOKUP('Salidas Pacientes'!$S894,Entradas!$H$1:$I$412,2,FALSE))</f>
        <v/>
      </c>
      <c r="U894" s="98"/>
      <c r="V894" s="98">
        <v>1</v>
      </c>
      <c r="W894" s="105"/>
    </row>
    <row r="895" spans="1:23" ht="15.75" hidden="1" customHeight="1" outlineLevel="1">
      <c r="A895" s="95">
        <v>44784</v>
      </c>
      <c r="B895" s="95" t="s">
        <v>276</v>
      </c>
      <c r="C895" s="98">
        <v>1109570932</v>
      </c>
      <c r="D895" s="17" t="str">
        <f>IF(ISERROR(VLOOKUP('Salidas Pacientes'!$C895,'BD Pacientes'!$A:I,2,FALSE)),"",VLOOKUP('Salidas Pacientes'!$C895,'BD Pacientes'!$A:I,2,FALSE))</f>
        <v>RC</v>
      </c>
      <c r="E895" s="16" t="str">
        <f>IF(ISERROR(VLOOKUP('Salidas Pacientes'!$C895,'BD Pacientes'!$A:I,3,FALSE)),"",VLOOKUP('Salidas Pacientes'!$C895,'BD Pacientes'!$A:I,3,FALSE))</f>
        <v>JACOBO BARON URREA</v>
      </c>
      <c r="F895" s="17" t="str">
        <f>IF(ISERROR(VLOOKUP('Salidas Pacientes'!$C895,'BD Pacientes'!$A:I,4,FALSE)),"",VLOOKUP('Salidas Pacientes'!$C895,'BD Pacientes'!$A:I,4,FALSE))</f>
        <v>M</v>
      </c>
      <c r="G895" s="95">
        <f>IF(ISERROR(VLOOKUP('Salidas Pacientes'!$C895,'BD Pacientes'!$A:I,5,FALSE)),"",VLOOKUP('Salidas Pacientes'!$C895,'BD Pacientes'!$A:I,5,FALSE))</f>
        <v>44173</v>
      </c>
      <c r="H895" s="95" t="str">
        <f t="shared" ca="1" si="0"/>
        <v>2 año, 8 mes</v>
      </c>
      <c r="I895" s="97" t="str">
        <f>IF(ISERROR(VLOOKUP('Salidas Pacientes'!$C895,'BD Pacientes'!$A:$I,6,FALSE)),"",VLOOKUP('Salidas Pacientes'!$C895,'BD Pacientes'!$A:$I,6,FALSE))</f>
        <v>CRA 100 B #1O-21 404A</v>
      </c>
      <c r="J895" s="98">
        <f>IF(ISERROR(VLOOKUP('Salidas Pacientes'!$C895,'BD Pacientes'!$A:$I,7,FALSE)),"",VLOOKUP('Salidas Pacientes'!$C895,'BD Pacientes'!$A:$I,7,FALSE))</f>
        <v>1130616296</v>
      </c>
      <c r="K895" s="99" t="str">
        <f>IF(ISERROR(VLOOKUP('Salidas Pacientes'!$C895,'BD Pacientes'!$A:$I,8,FALSE)),"",VLOOKUP('Salidas Pacientes'!$C895,'BD Pacientes'!$A:$I,8,FALSE))</f>
        <v>YURY YOHANA URREA GUTIERREZ</v>
      </c>
      <c r="L895" s="17">
        <f>IF(ISERROR(VLOOKUP('Salidas Pacientes'!$C895,'BD Pacientes'!$A:$I,9,FALSE)),"",VLOOKUP('Salidas Pacientes'!$C895,'BD Pacientes'!$A:$I,9,FALSE))</f>
        <v>3175769723</v>
      </c>
      <c r="M895" s="17" t="s">
        <v>54</v>
      </c>
      <c r="N895" s="16" t="str">
        <f>IF(ISERROR(VLOOKUP('Salidas Pacientes'!$M895,Inventario!$A$2:$M$21,2,FALSE)),"",VLOOKUP('Salidas Pacientes'!$M895,Inventario!$A$2:$M$21,2,FALSE))</f>
        <v>Prevenar</v>
      </c>
      <c r="O895" s="16" t="str">
        <f>IF(ISERROR(VLOOKUP('Salidas Pacientes'!$M895,Inventario!$A$2:$M$21,3,FALSE)),"",VLOOKUP('Salidas Pacientes'!$M895,Inventario!$A$2:$M$21,3,FALSE))</f>
        <v>Neumococo 13V</v>
      </c>
      <c r="P895" s="100" t="str">
        <f>IF(ISERROR(VLOOKUP('Salidas Pacientes'!$M895,Inventario!$A$2:$M$21,4,FALSE)),"",VLOOKUP('Salidas Pacientes'!$M895,Inventario!$A$2:$M$21,4,FALSE))</f>
        <v>Cobo Medical</v>
      </c>
      <c r="Q895" s="100" t="str">
        <f>IF(ISERROR(VLOOKUP('Salidas Pacientes'!$M895,Inventario!$A$2:$M$21,5,FALSE)),"",VLOOKUP('Salidas Pacientes'!$M895,Inventario!$A$2:$M$21,5,FALSE))</f>
        <v>Pfizer</v>
      </c>
      <c r="R895" s="17" t="str">
        <f>IF(ISERROR(VLOOKUP('Salidas Pacientes'!$M895,Inventario!$A$2:$M$21,6,FALSE)),"",VLOOKUP('Salidas Pacientes'!$M895,Inventario!$A$2:$M$21,6,FALSE))</f>
        <v>2156</v>
      </c>
      <c r="S895" s="101" t="s">
        <v>216</v>
      </c>
      <c r="T895" s="102">
        <f>IF(ISERROR(VLOOKUP('Salidas Pacientes'!$S895,Entradas!$H$1:$I$412,2,FALSE)),"",VLOOKUP('Salidas Pacientes'!$S895,Entradas!$H$1:$I$412,2,FALSE))</f>
        <v>45382</v>
      </c>
      <c r="U895" s="98"/>
      <c r="V895" s="98">
        <v>1</v>
      </c>
      <c r="W895" s="105"/>
    </row>
    <row r="896" spans="1:23" ht="15.75" hidden="1" customHeight="1" outlineLevel="1">
      <c r="A896" s="95">
        <v>44784</v>
      </c>
      <c r="B896" s="95" t="s">
        <v>276</v>
      </c>
      <c r="C896" s="98">
        <v>1150696247</v>
      </c>
      <c r="D896" s="17" t="str">
        <f>IF(ISERROR(VLOOKUP('Salidas Pacientes'!$C896,'BD Pacientes'!$A:I,2,FALSE)),"",VLOOKUP('Salidas Pacientes'!$C896,'BD Pacientes'!$A:I,2,FALSE))</f>
        <v>RC</v>
      </c>
      <c r="E896" s="16" t="str">
        <f>IF(ISERROR(VLOOKUP('Salidas Pacientes'!$C896,'BD Pacientes'!$A:I,3,FALSE)),"",VLOOKUP('Salidas Pacientes'!$C896,'BD Pacientes'!$A:I,3,FALSE))</f>
        <v>GABRIEL CUADROS PENAGOS</v>
      </c>
      <c r="F896" s="17" t="str">
        <f>IF(ISERROR(VLOOKUP('Salidas Pacientes'!$C896,'BD Pacientes'!$A:I,4,FALSE)),"",VLOOKUP('Salidas Pacientes'!$C896,'BD Pacientes'!$A:I,4,FALSE))</f>
        <v>M</v>
      </c>
      <c r="G896" s="95">
        <f>IF(ISERROR(VLOOKUP('Salidas Pacientes'!$C896,'BD Pacientes'!$A:I,5,FALSE)),"",VLOOKUP('Salidas Pacientes'!$C896,'BD Pacientes'!$A:I,5,FALSE))</f>
        <v>0</v>
      </c>
      <c r="H896" s="95" t="str">
        <f t="shared" ca="1" si="0"/>
        <v>123 año, 7 mes</v>
      </c>
      <c r="I896" s="97" t="str">
        <f>IF(ISERROR(VLOOKUP('Salidas Pacientes'!$C896,'BD Pacientes'!$A:$I,6,FALSE)),"",VLOOKUP('Salidas Pacientes'!$C896,'BD Pacientes'!$A:$I,6,FALSE))</f>
        <v>LA MORADA ETAPA 5-6 MANZANA F CASA 3</v>
      </c>
      <c r="J896" s="98">
        <f>IF(ISERROR(VLOOKUP('Salidas Pacientes'!$C896,'BD Pacientes'!$A:$I,7,FALSE)),"",VLOOKUP('Salidas Pacientes'!$C896,'BD Pacientes'!$A:$I,7,FALSE))</f>
        <v>0</v>
      </c>
      <c r="K896" s="99">
        <f>IF(ISERROR(VLOOKUP('Salidas Pacientes'!$C896,'BD Pacientes'!$A:$I,8,FALSE)),"",VLOOKUP('Salidas Pacientes'!$C896,'BD Pacientes'!$A:$I,8,FALSE))</f>
        <v>0</v>
      </c>
      <c r="L896" s="17">
        <f>IF(ISERROR(VLOOKUP('Salidas Pacientes'!$C896,'BD Pacientes'!$A:$I,9,FALSE)),"",VLOOKUP('Salidas Pacientes'!$C896,'BD Pacientes'!$A:$I,9,FALSE))</f>
        <v>0</v>
      </c>
      <c r="M896" s="17" t="s">
        <v>54</v>
      </c>
      <c r="N896" s="16" t="str">
        <f>IF(ISERROR(VLOOKUP('Salidas Pacientes'!$M896,Inventario!$A$2:$M$21,2,FALSE)),"",VLOOKUP('Salidas Pacientes'!$M896,Inventario!$A$2:$M$21,2,FALSE))</f>
        <v>Prevenar</v>
      </c>
      <c r="O896" s="16" t="str">
        <f>IF(ISERROR(VLOOKUP('Salidas Pacientes'!$M896,Inventario!$A$2:$M$21,3,FALSE)),"",VLOOKUP('Salidas Pacientes'!$M896,Inventario!$A$2:$M$21,3,FALSE))</f>
        <v>Neumococo 13V</v>
      </c>
      <c r="P896" s="100" t="str">
        <f>IF(ISERROR(VLOOKUP('Salidas Pacientes'!$M896,Inventario!$A$2:$M$21,4,FALSE)),"",VLOOKUP('Salidas Pacientes'!$M896,Inventario!$A$2:$M$21,4,FALSE))</f>
        <v>Cobo Medical</v>
      </c>
      <c r="Q896" s="100" t="str">
        <f>IF(ISERROR(VLOOKUP('Salidas Pacientes'!$M896,Inventario!$A$2:$M$21,5,FALSE)),"",VLOOKUP('Salidas Pacientes'!$M896,Inventario!$A$2:$M$21,5,FALSE))</f>
        <v>Pfizer</v>
      </c>
      <c r="R896" s="17" t="str">
        <f>IF(ISERROR(VLOOKUP('Salidas Pacientes'!$M896,Inventario!$A$2:$M$21,6,FALSE)),"",VLOOKUP('Salidas Pacientes'!$M896,Inventario!$A$2:$M$21,6,FALSE))</f>
        <v>2156</v>
      </c>
      <c r="S896" s="101" t="s">
        <v>216</v>
      </c>
      <c r="T896" s="102">
        <f>IF(ISERROR(VLOOKUP('Salidas Pacientes'!$S896,Entradas!$H$1:$I$412,2,FALSE)),"",VLOOKUP('Salidas Pacientes'!$S896,Entradas!$H$1:$I$412,2,FALSE))</f>
        <v>45382</v>
      </c>
      <c r="U896" s="98"/>
      <c r="V896" s="98">
        <v>1</v>
      </c>
      <c r="W896" s="105"/>
    </row>
    <row r="897" spans="1:23" ht="15.75" hidden="1" customHeight="1" outlineLevel="1">
      <c r="A897" s="95">
        <v>44784</v>
      </c>
      <c r="B897" s="95" t="s">
        <v>276</v>
      </c>
      <c r="C897" s="98">
        <v>1232816304</v>
      </c>
      <c r="D897" s="17" t="str">
        <f>IF(ISERROR(VLOOKUP('Salidas Pacientes'!$C897,'BD Pacientes'!$A:I,2,FALSE)),"",VLOOKUP('Salidas Pacientes'!$C897,'BD Pacientes'!$A:I,2,FALSE))</f>
        <v>RC</v>
      </c>
      <c r="E897" s="16" t="str">
        <f>IF(ISERROR(VLOOKUP('Salidas Pacientes'!$C897,'BD Pacientes'!$A:I,3,FALSE)),"",VLOOKUP('Salidas Pacientes'!$C897,'BD Pacientes'!$A:I,3,FALSE))</f>
        <v>EMMA AVILA JOHANSEN</v>
      </c>
      <c r="F897" s="17" t="str">
        <f>IF(ISERROR(VLOOKUP('Salidas Pacientes'!$C897,'BD Pacientes'!$A:I,4,FALSE)),"",VLOOKUP('Salidas Pacientes'!$C897,'BD Pacientes'!$A:I,4,FALSE))</f>
        <v>F</v>
      </c>
      <c r="G897" s="95">
        <f>IF(ISERROR(VLOOKUP('Salidas Pacientes'!$C897,'BD Pacientes'!$A:I,5,FALSE)),"",VLOOKUP('Salidas Pacientes'!$C897,'BD Pacientes'!$A:I,5,FALSE))</f>
        <v>44347</v>
      </c>
      <c r="H897" s="95" t="str">
        <f t="shared" ca="1" si="0"/>
        <v>2 año, 2 mes</v>
      </c>
      <c r="I897" s="97" t="str">
        <f>IF(ISERROR(VLOOKUP('Salidas Pacientes'!$C897,'BD Pacientes'!$A:$I,6,FALSE)),"",VLOOKUP('Salidas Pacientes'!$C897,'BD Pacientes'!$A:$I,6,FALSE))</f>
        <v>VIA PARQUE CENTRAL 440 CASA 98 JAMUNDI</v>
      </c>
      <c r="J897" s="98">
        <f>IF(ISERROR(VLOOKUP('Salidas Pacientes'!$C897,'BD Pacientes'!$A:$I,7,FALSE)),"",VLOOKUP('Salidas Pacientes'!$C897,'BD Pacientes'!$A:$I,7,FALSE))</f>
        <v>1020740669</v>
      </c>
      <c r="K897" s="99" t="str">
        <f>IF(ISERROR(VLOOKUP('Salidas Pacientes'!$C897,'BD Pacientes'!$A:$I,8,FALSE)),"",VLOOKUP('Salidas Pacientes'!$C897,'BD Pacientes'!$A:$I,8,FALSE))</f>
        <v>DIANA JOHANSEN</v>
      </c>
      <c r="L897" s="17">
        <f>IF(ISERROR(VLOOKUP('Salidas Pacientes'!$C897,'BD Pacientes'!$A:$I,9,FALSE)),"",VLOOKUP('Salidas Pacientes'!$C897,'BD Pacientes'!$A:$I,9,FALSE))</f>
        <v>3167557588</v>
      </c>
      <c r="M897" s="17" t="s">
        <v>47</v>
      </c>
      <c r="N897" s="16" t="str">
        <f>IF(ISERROR(VLOOKUP('Salidas Pacientes'!$M897,Inventario!$A$2:$M$21,2,FALSE)),"",VLOOKUP('Salidas Pacientes'!$M897,Inventario!$A$2:$M$21,2,FALSE))</f>
        <v>Nimenrix</v>
      </c>
      <c r="O897" s="16" t="str">
        <f>IF(ISERROR(VLOOKUP('Salidas Pacientes'!$M897,Inventario!$A$2:$M$21,3,FALSE)),"",VLOOKUP('Salidas Pacientes'!$M897,Inventario!$A$2:$M$21,3,FALSE))</f>
        <v>Meningococo</v>
      </c>
      <c r="P897" s="100" t="str">
        <f>IF(ISERROR(VLOOKUP('Salidas Pacientes'!$M897,Inventario!$A$2:$M$21,4,FALSE)),"",VLOOKUP('Salidas Pacientes'!$M897,Inventario!$A$2:$M$21,4,FALSE))</f>
        <v>Cobo Medical</v>
      </c>
      <c r="Q897" s="100" t="str">
        <f>IF(ISERROR(VLOOKUP('Salidas Pacientes'!$M897,Inventario!$A$2:$M$21,5,FALSE)),"",VLOOKUP('Salidas Pacientes'!$M897,Inventario!$A$2:$M$21,5,FALSE))</f>
        <v>Pfizer</v>
      </c>
      <c r="R897" s="17" t="str">
        <f>IF(ISERROR(VLOOKUP('Salidas Pacientes'!$M897,Inventario!$A$2:$M$21,6,FALSE)),"",VLOOKUP('Salidas Pacientes'!$M897,Inventario!$A$2:$M$21,6,FALSE))</f>
        <v>3904</v>
      </c>
      <c r="S897" s="101" t="s">
        <v>173</v>
      </c>
      <c r="T897" s="102">
        <f>IF(ISERROR(VLOOKUP('Salidas Pacientes'!$S897,Entradas!$H$1:$I$412,2,FALSE)),"",VLOOKUP('Salidas Pacientes'!$S897,Entradas!$H$1:$I$412,2,FALSE))</f>
        <v>45077</v>
      </c>
      <c r="U897" s="98"/>
      <c r="V897" s="98">
        <v>1</v>
      </c>
      <c r="W897" s="105"/>
    </row>
    <row r="898" spans="1:23" ht="15.75" hidden="1" customHeight="1" outlineLevel="1">
      <c r="A898" s="95">
        <v>44784</v>
      </c>
      <c r="B898" s="95" t="s">
        <v>276</v>
      </c>
      <c r="C898" s="98">
        <v>1232817421</v>
      </c>
      <c r="D898" s="17" t="str">
        <f>IF(ISERROR(VLOOKUP('Salidas Pacientes'!$C898,'BD Pacientes'!$A:I,2,FALSE)),"",VLOOKUP('Salidas Pacientes'!$C898,'BD Pacientes'!$A:I,2,FALSE))</f>
        <v>RC</v>
      </c>
      <c r="E898" s="16" t="str">
        <f>IF(ISERROR(VLOOKUP('Salidas Pacientes'!$C898,'BD Pacientes'!$A:I,3,FALSE)),"",VLOOKUP('Salidas Pacientes'!$C898,'BD Pacientes'!$A:I,3,FALSE))</f>
        <v>CELESTE CHAVEZ GONZALEZ</v>
      </c>
      <c r="F898" s="17" t="str">
        <f>IF(ISERROR(VLOOKUP('Salidas Pacientes'!$C898,'BD Pacientes'!$A:I,4,FALSE)),"",VLOOKUP('Salidas Pacientes'!$C898,'BD Pacientes'!$A:I,4,FALSE))</f>
        <v>F</v>
      </c>
      <c r="G898" s="95">
        <f>IF(ISERROR(VLOOKUP('Salidas Pacientes'!$C898,'BD Pacientes'!$A:I,5,FALSE)),"",VLOOKUP('Salidas Pacientes'!$C898,'BD Pacientes'!$A:I,5,FALSE))</f>
        <v>0</v>
      </c>
      <c r="H898" s="95" t="str">
        <f t="shared" ca="1" si="0"/>
        <v>123 año, 7 mes</v>
      </c>
      <c r="I898" s="97" t="str">
        <f>IF(ISERROR(VLOOKUP('Salidas Pacientes'!$C898,'BD Pacientes'!$A:$I,6,FALSE)),"",VLOOKUP('Salidas Pacientes'!$C898,'BD Pacientes'!$A:$I,6,FALSE))</f>
        <v>CRA 85C # 28-66</v>
      </c>
      <c r="J898" s="98">
        <f>IF(ISERROR(VLOOKUP('Salidas Pacientes'!$C898,'BD Pacientes'!$A:$I,7,FALSE)),"",VLOOKUP('Salidas Pacientes'!$C898,'BD Pacientes'!$A:$I,7,FALSE))</f>
        <v>0</v>
      </c>
      <c r="K898" s="99">
        <f>IF(ISERROR(VLOOKUP('Salidas Pacientes'!$C898,'BD Pacientes'!$A:$I,8,FALSE)),"",VLOOKUP('Salidas Pacientes'!$C898,'BD Pacientes'!$A:$I,8,FALSE))</f>
        <v>0</v>
      </c>
      <c r="L898" s="17">
        <f>IF(ISERROR(VLOOKUP('Salidas Pacientes'!$C898,'BD Pacientes'!$A:$I,9,FALSE)),"",VLOOKUP('Salidas Pacientes'!$C898,'BD Pacientes'!$A:$I,9,FALSE))</f>
        <v>0</v>
      </c>
      <c r="M898" s="17" t="s">
        <v>89</v>
      </c>
      <c r="N898" s="16" t="str">
        <f>IF(ISERROR(VLOOKUP('Salidas Pacientes'!$M898,Inventario!$A$2:$M$21,2,FALSE)),"",VLOOKUP('Salidas Pacientes'!$M898,Inventario!$A$2:$M$21,2,FALSE))</f>
        <v>Fluquadri</v>
      </c>
      <c r="O898" s="16" t="str">
        <f>IF(ISERROR(VLOOKUP('Salidas Pacientes'!$M898,Inventario!$A$2:$M$21,3,FALSE)),"",VLOOKUP('Salidas Pacientes'!$M898,Inventario!$A$2:$M$21,3,FALSE))</f>
        <v>Influenza</v>
      </c>
      <c r="P898" s="100" t="str">
        <f>IF(ISERROR(VLOOKUP('Salidas Pacientes'!$M898,Inventario!$A$2:$M$21,4,FALSE)),"",VLOOKUP('Salidas Pacientes'!$M898,Inventario!$A$2:$M$21,4,FALSE))</f>
        <v>IPS FARALLONES</v>
      </c>
      <c r="Q898" s="100" t="str">
        <f>IF(ISERROR(VLOOKUP('Salidas Pacientes'!$M898,Inventario!$A$2:$M$21,5,FALSE)),"",VLOOKUP('Salidas Pacientes'!$M898,Inventario!$A$2:$M$21,5,FALSE))</f>
        <v>Sanofi</v>
      </c>
      <c r="R898" s="17" t="str">
        <f>IF(ISERROR(VLOOKUP('Salidas Pacientes'!$M898,Inventario!$A$2:$M$21,6,FALSE)),"",VLOOKUP('Salidas Pacientes'!$M898,Inventario!$A$2:$M$21,6,FALSE))</f>
        <v>164992</v>
      </c>
      <c r="S898" s="101" t="s">
        <v>295</v>
      </c>
      <c r="T898" s="102" t="str">
        <f>IF(ISERROR(VLOOKUP('Salidas Pacientes'!$S898,Entradas!$H$1:$I$412,2,FALSE)),"",VLOOKUP('Salidas Pacientes'!$S898,Entradas!$H$1:$I$412,2,FALSE))</f>
        <v/>
      </c>
      <c r="U898" s="98"/>
      <c r="V898" s="98">
        <v>1</v>
      </c>
      <c r="W898" s="105"/>
    </row>
    <row r="899" spans="1:23" ht="15.75" hidden="1" customHeight="1" outlineLevel="1">
      <c r="A899" s="95">
        <v>44785</v>
      </c>
      <c r="B899" s="95" t="s">
        <v>276</v>
      </c>
      <c r="C899" s="98">
        <v>1109572895</v>
      </c>
      <c r="D899" s="17" t="str">
        <f>IF(ISERROR(VLOOKUP('Salidas Pacientes'!$C899,'BD Pacientes'!$A:I,2,FALSE)),"",VLOOKUP('Salidas Pacientes'!$C899,'BD Pacientes'!$A:I,2,FALSE))</f>
        <v>RC</v>
      </c>
      <c r="E899" s="16" t="str">
        <f>IF(ISERROR(VLOOKUP('Salidas Pacientes'!$C899,'BD Pacientes'!$A:I,3,FALSE)),"",VLOOKUP('Salidas Pacientes'!$C899,'BD Pacientes'!$A:I,3,FALSE))</f>
        <v>RAFAELLA GALLEGO VILLAMIZAR</v>
      </c>
      <c r="F899" s="17" t="str">
        <f>IF(ISERROR(VLOOKUP('Salidas Pacientes'!$C899,'BD Pacientes'!$A:I,4,FALSE)),"",VLOOKUP('Salidas Pacientes'!$C899,'BD Pacientes'!$A:I,4,FALSE))</f>
        <v>F</v>
      </c>
      <c r="G899" s="95">
        <f>IF(ISERROR(VLOOKUP('Salidas Pacientes'!$C899,'BD Pacientes'!$A:I,5,FALSE)),"",VLOOKUP('Salidas Pacientes'!$C899,'BD Pacientes'!$A:I,5,FALSE))</f>
        <v>44470</v>
      </c>
      <c r="H899" s="95" t="str">
        <f t="shared" ca="1" si="0"/>
        <v>1 año, 10 mes</v>
      </c>
      <c r="I899" s="97" t="str">
        <f>IF(ISERROR(VLOOKUP('Salidas Pacientes'!$C899,'BD Pacientes'!$A:$I,6,FALSE)),"",VLOOKUP('Salidas Pacientes'!$C899,'BD Pacientes'!$A:$I,6,FALSE))</f>
        <v>CALLE 14B # 53-120 APT 904B</v>
      </c>
      <c r="J899" s="98">
        <f>IF(ISERROR(VLOOKUP('Salidas Pacientes'!$C899,'BD Pacientes'!$A:$I,7,FALSE)),"",VLOOKUP('Salidas Pacientes'!$C899,'BD Pacientes'!$A:$I,7,FALSE))</f>
        <v>53123732</v>
      </c>
      <c r="K899" s="99" t="str">
        <f>IF(ISERROR(VLOOKUP('Salidas Pacientes'!$C899,'BD Pacientes'!$A:$I,8,FALSE)),"",VLOOKUP('Salidas Pacientes'!$C899,'BD Pacientes'!$A:$I,8,FALSE))</f>
        <v>LINA VILLAMIZAR</v>
      </c>
      <c r="L899" s="17">
        <f>IF(ISERROR(VLOOKUP('Salidas Pacientes'!$C899,'BD Pacientes'!$A:$I,9,FALSE)),"",VLOOKUP('Salidas Pacientes'!$C899,'BD Pacientes'!$A:$I,9,FALSE))</f>
        <v>3175183779</v>
      </c>
      <c r="M899" s="17" t="s">
        <v>89</v>
      </c>
      <c r="N899" s="16" t="str">
        <f>IF(ISERROR(VLOOKUP('Salidas Pacientes'!$M899,Inventario!$A$2:$M$21,2,FALSE)),"",VLOOKUP('Salidas Pacientes'!$M899,Inventario!$A$2:$M$21,2,FALSE))</f>
        <v>Fluquadri</v>
      </c>
      <c r="O899" s="16" t="str">
        <f>IF(ISERROR(VLOOKUP('Salidas Pacientes'!$M899,Inventario!$A$2:$M$21,3,FALSE)),"",VLOOKUP('Salidas Pacientes'!$M899,Inventario!$A$2:$M$21,3,FALSE))</f>
        <v>Influenza</v>
      </c>
      <c r="P899" s="100" t="str">
        <f>IF(ISERROR(VLOOKUP('Salidas Pacientes'!$M899,Inventario!$A$2:$M$21,4,FALSE)),"",VLOOKUP('Salidas Pacientes'!$M899,Inventario!$A$2:$M$21,4,FALSE))</f>
        <v>IPS FARALLONES</v>
      </c>
      <c r="Q899" s="100" t="str">
        <f>IF(ISERROR(VLOOKUP('Salidas Pacientes'!$M899,Inventario!$A$2:$M$21,5,FALSE)),"",VLOOKUP('Salidas Pacientes'!$M899,Inventario!$A$2:$M$21,5,FALSE))</f>
        <v>Sanofi</v>
      </c>
      <c r="R899" s="17" t="str">
        <f>IF(ISERROR(VLOOKUP('Salidas Pacientes'!$M899,Inventario!$A$2:$M$21,6,FALSE)),"",VLOOKUP('Salidas Pacientes'!$M899,Inventario!$A$2:$M$21,6,FALSE))</f>
        <v>164992</v>
      </c>
      <c r="S899" s="101" t="s">
        <v>295</v>
      </c>
      <c r="T899" s="102" t="str">
        <f>IF(ISERROR(VLOOKUP('Salidas Pacientes'!$S899,Entradas!$H$1:$I$412,2,FALSE)),"",VLOOKUP('Salidas Pacientes'!$S899,Entradas!$H$1:$I$412,2,FALSE))</f>
        <v/>
      </c>
      <c r="U899" s="98"/>
      <c r="V899" s="98">
        <v>1</v>
      </c>
      <c r="W899" s="105"/>
    </row>
    <row r="900" spans="1:23" ht="15.75" hidden="1" customHeight="1" outlineLevel="1">
      <c r="A900" s="95">
        <v>44785</v>
      </c>
      <c r="B900" s="95" t="s">
        <v>276</v>
      </c>
      <c r="C900" s="98">
        <v>1232818955</v>
      </c>
      <c r="D900" s="17" t="str">
        <f>IF(ISERROR(VLOOKUP('Salidas Pacientes'!$C900,'BD Pacientes'!$A:I,2,FALSE)),"",VLOOKUP('Salidas Pacientes'!$C900,'BD Pacientes'!$A:I,2,FALSE))</f>
        <v>RC</v>
      </c>
      <c r="E900" s="16" t="str">
        <f>IF(ISERROR(VLOOKUP('Salidas Pacientes'!$C900,'BD Pacientes'!$A:I,3,FALSE)),"",VLOOKUP('Salidas Pacientes'!$C900,'BD Pacientes'!$A:I,3,FALSE))</f>
        <v>MATEO PULGARIN GRAJALES</v>
      </c>
      <c r="F900" s="17" t="str">
        <f>IF(ISERROR(VLOOKUP('Salidas Pacientes'!$C900,'BD Pacientes'!$A:I,4,FALSE)),"",VLOOKUP('Salidas Pacientes'!$C900,'BD Pacientes'!$A:I,4,FALSE))</f>
        <v>M</v>
      </c>
      <c r="G900" s="95">
        <f>IF(ISERROR(VLOOKUP('Salidas Pacientes'!$C900,'BD Pacientes'!$A:I,5,FALSE)),"",VLOOKUP('Salidas Pacientes'!$C900,'BD Pacientes'!$A:I,5,FALSE))</f>
        <v>44583</v>
      </c>
      <c r="H900" s="95" t="str">
        <f t="shared" ca="1" si="0"/>
        <v>1 año, 7 mes</v>
      </c>
      <c r="I900" s="97" t="str">
        <f>IF(ISERROR(VLOOKUP('Salidas Pacientes'!$C900,'BD Pacientes'!$A:$I,6,FALSE)),"",VLOOKUP('Salidas Pacientes'!$C900,'BD Pacientes'!$A:$I,6,FALSE))</f>
        <v>CALLE 4 # 4-41</v>
      </c>
      <c r="J900" s="98">
        <f>IF(ISERROR(VLOOKUP('Salidas Pacientes'!$C900,'BD Pacientes'!$A:$I,7,FALSE)),"",VLOOKUP('Salidas Pacientes'!$C900,'BD Pacientes'!$A:$I,7,FALSE))</f>
        <v>1144152552</v>
      </c>
      <c r="K900" s="99" t="str">
        <f>IF(ISERROR(VLOOKUP('Salidas Pacientes'!$C900,'BD Pacientes'!$A:$I,8,FALSE)),"",VLOOKUP('Salidas Pacientes'!$C900,'BD Pacientes'!$A:$I,8,FALSE))</f>
        <v>MYRENA GRAJALES</v>
      </c>
      <c r="L900" s="17">
        <f>IF(ISERROR(VLOOKUP('Salidas Pacientes'!$C900,'BD Pacientes'!$A:$I,9,FALSE)),"",VLOOKUP('Salidas Pacientes'!$C900,'BD Pacientes'!$A:$I,9,FALSE))</f>
        <v>3185092025</v>
      </c>
      <c r="M900" s="17" t="s">
        <v>77</v>
      </c>
      <c r="N900" s="16" t="str">
        <f>IF(ISERROR(VLOOKUP('Salidas Pacientes'!$M900,Inventario!$A$2:$M$21,2,FALSE)),"",VLOOKUP('Salidas Pacientes'!$M900,Inventario!$A$2:$M$21,2,FALSE))</f>
        <v>Hexaxim</v>
      </c>
      <c r="O900" s="16" t="str">
        <f>IF(ISERROR(VLOOKUP('Salidas Pacientes'!$M900,Inventario!$A$2:$M$21,3,FALSE)),"",VLOOKUP('Salidas Pacientes'!$M900,Inventario!$A$2:$M$21,3,FALSE))</f>
        <v>DPAT + VPI + HIB + HB</v>
      </c>
      <c r="P900" s="100" t="str">
        <f>IF(ISERROR(VLOOKUP('Salidas Pacientes'!$M900,Inventario!$A$2:$M$21,4,FALSE)),"",VLOOKUP('Salidas Pacientes'!$M900,Inventario!$A$2:$M$21,4,FALSE))</f>
        <v>IPS FARALLONES</v>
      </c>
      <c r="Q900" s="100" t="str">
        <f>IF(ISERROR(VLOOKUP('Salidas Pacientes'!$M900,Inventario!$A$2:$M$21,5,FALSE)),"",VLOOKUP('Salidas Pacientes'!$M900,Inventario!$A$2:$M$21,5,FALSE))</f>
        <v>Sanofi</v>
      </c>
      <c r="R900" s="17" t="str">
        <f>IF(ISERROR(VLOOKUP('Salidas Pacientes'!$M900,Inventario!$A$2:$M$21,6,FALSE)),"",VLOOKUP('Salidas Pacientes'!$M900,Inventario!$A$2:$M$21,6,FALSE))</f>
        <v>3800</v>
      </c>
      <c r="S900" s="101" t="s">
        <v>212</v>
      </c>
      <c r="T900" s="102">
        <f>IF(ISERROR(VLOOKUP('Salidas Pacientes'!$S900,Entradas!$H$1:$I$412,2,FALSE)),"",VLOOKUP('Salidas Pacientes'!$S900,Entradas!$H$1:$I$412,2,FALSE))</f>
        <v>45382</v>
      </c>
      <c r="U900" s="98"/>
      <c r="V900" s="98">
        <v>1</v>
      </c>
      <c r="W900" s="105"/>
    </row>
    <row r="901" spans="1:23" ht="15.75" hidden="1" customHeight="1" outlineLevel="1">
      <c r="A901" s="95">
        <v>44785</v>
      </c>
      <c r="B901" s="95" t="s">
        <v>276</v>
      </c>
      <c r="C901" s="98">
        <v>1232818955</v>
      </c>
      <c r="D901" s="17" t="str">
        <f>IF(ISERROR(VLOOKUP('Salidas Pacientes'!$C901,'BD Pacientes'!$A:I,2,FALSE)),"",VLOOKUP('Salidas Pacientes'!$C901,'BD Pacientes'!$A:I,2,FALSE))</f>
        <v>RC</v>
      </c>
      <c r="E901" s="16" t="str">
        <f>IF(ISERROR(VLOOKUP('Salidas Pacientes'!$C901,'BD Pacientes'!$A:I,3,FALSE)),"",VLOOKUP('Salidas Pacientes'!$C901,'BD Pacientes'!$A:I,3,FALSE))</f>
        <v>MATEO PULGARIN GRAJALES</v>
      </c>
      <c r="F901" s="17" t="str">
        <f>IF(ISERROR(VLOOKUP('Salidas Pacientes'!$C901,'BD Pacientes'!$A:I,4,FALSE)),"",VLOOKUP('Salidas Pacientes'!$C901,'BD Pacientes'!$A:I,4,FALSE))</f>
        <v>M</v>
      </c>
      <c r="G901" s="95">
        <f>IF(ISERROR(VLOOKUP('Salidas Pacientes'!$C901,'BD Pacientes'!$A:I,5,FALSE)),"",VLOOKUP('Salidas Pacientes'!$C901,'BD Pacientes'!$A:I,5,FALSE))</f>
        <v>44583</v>
      </c>
      <c r="H901" s="95" t="str">
        <f t="shared" ca="1" si="0"/>
        <v>1 año, 7 mes</v>
      </c>
      <c r="I901" s="97" t="str">
        <f>IF(ISERROR(VLOOKUP('Salidas Pacientes'!$C901,'BD Pacientes'!$A:$I,6,FALSE)),"",VLOOKUP('Salidas Pacientes'!$C901,'BD Pacientes'!$A:$I,6,FALSE))</f>
        <v>CALLE 4 # 4-41</v>
      </c>
      <c r="J901" s="98">
        <f>IF(ISERROR(VLOOKUP('Salidas Pacientes'!$C901,'BD Pacientes'!$A:$I,7,FALSE)),"",VLOOKUP('Salidas Pacientes'!$C901,'BD Pacientes'!$A:$I,7,FALSE))</f>
        <v>1144152552</v>
      </c>
      <c r="K901" s="99" t="str">
        <f>IF(ISERROR(VLOOKUP('Salidas Pacientes'!$C901,'BD Pacientes'!$A:$I,8,FALSE)),"",VLOOKUP('Salidas Pacientes'!$C901,'BD Pacientes'!$A:$I,8,FALSE))</f>
        <v>MYRENA GRAJALES</v>
      </c>
      <c r="L901" s="17">
        <f>IF(ISERROR(VLOOKUP('Salidas Pacientes'!$C901,'BD Pacientes'!$A:$I,9,FALSE)),"",VLOOKUP('Salidas Pacientes'!$C901,'BD Pacientes'!$A:$I,9,FALSE))</f>
        <v>3185092025</v>
      </c>
      <c r="M901" s="17" t="s">
        <v>54</v>
      </c>
      <c r="N901" s="16" t="str">
        <f>IF(ISERROR(VLOOKUP('Salidas Pacientes'!$M901,Inventario!$A$2:$M$21,2,FALSE)),"",VLOOKUP('Salidas Pacientes'!$M901,Inventario!$A$2:$M$21,2,FALSE))</f>
        <v>Prevenar</v>
      </c>
      <c r="O901" s="16" t="str">
        <f>IF(ISERROR(VLOOKUP('Salidas Pacientes'!$M901,Inventario!$A$2:$M$21,3,FALSE)),"",VLOOKUP('Salidas Pacientes'!$M901,Inventario!$A$2:$M$21,3,FALSE))</f>
        <v>Neumococo 13V</v>
      </c>
      <c r="P901" s="100" t="str">
        <f>IF(ISERROR(VLOOKUP('Salidas Pacientes'!$M901,Inventario!$A$2:$M$21,4,FALSE)),"",VLOOKUP('Salidas Pacientes'!$M901,Inventario!$A$2:$M$21,4,FALSE))</f>
        <v>Cobo Medical</v>
      </c>
      <c r="Q901" s="100" t="str">
        <f>IF(ISERROR(VLOOKUP('Salidas Pacientes'!$M901,Inventario!$A$2:$M$21,5,FALSE)),"",VLOOKUP('Salidas Pacientes'!$M901,Inventario!$A$2:$M$21,5,FALSE))</f>
        <v>Pfizer</v>
      </c>
      <c r="R901" s="17" t="str">
        <f>IF(ISERROR(VLOOKUP('Salidas Pacientes'!$M901,Inventario!$A$2:$M$21,6,FALSE)),"",VLOOKUP('Salidas Pacientes'!$M901,Inventario!$A$2:$M$21,6,FALSE))</f>
        <v>2156</v>
      </c>
      <c r="S901" s="101" t="s">
        <v>216</v>
      </c>
      <c r="T901" s="102">
        <f>IF(ISERROR(VLOOKUP('Salidas Pacientes'!$S901,Entradas!$H$1:$I$412,2,FALSE)),"",VLOOKUP('Salidas Pacientes'!$S901,Entradas!$H$1:$I$412,2,FALSE))</f>
        <v>45382</v>
      </c>
      <c r="U901" s="98"/>
      <c r="V901" s="98">
        <v>1</v>
      </c>
      <c r="W901" s="105"/>
    </row>
    <row r="902" spans="1:23" ht="15.75" hidden="1" customHeight="1" outlineLevel="1">
      <c r="A902" s="95">
        <v>44785</v>
      </c>
      <c r="B902" s="95" t="s">
        <v>276</v>
      </c>
      <c r="C902" s="98">
        <v>1232818955</v>
      </c>
      <c r="D902" s="17" t="str">
        <f>IF(ISERROR(VLOOKUP('Salidas Pacientes'!$C902,'BD Pacientes'!$A:I,2,FALSE)),"",VLOOKUP('Salidas Pacientes'!$C902,'BD Pacientes'!$A:I,2,FALSE))</f>
        <v>RC</v>
      </c>
      <c r="E902" s="16" t="str">
        <f>IF(ISERROR(VLOOKUP('Salidas Pacientes'!$C902,'BD Pacientes'!$A:I,3,FALSE)),"",VLOOKUP('Salidas Pacientes'!$C902,'BD Pacientes'!$A:I,3,FALSE))</f>
        <v>MATEO PULGARIN GRAJALES</v>
      </c>
      <c r="F902" s="17" t="str">
        <f>IF(ISERROR(VLOOKUP('Salidas Pacientes'!$C902,'BD Pacientes'!$A:I,4,FALSE)),"",VLOOKUP('Salidas Pacientes'!$C902,'BD Pacientes'!$A:I,4,FALSE))</f>
        <v>M</v>
      </c>
      <c r="G902" s="95">
        <f>IF(ISERROR(VLOOKUP('Salidas Pacientes'!$C902,'BD Pacientes'!$A:I,5,FALSE)),"",VLOOKUP('Salidas Pacientes'!$C902,'BD Pacientes'!$A:I,5,FALSE))</f>
        <v>44583</v>
      </c>
      <c r="H902" s="95" t="str">
        <f t="shared" ca="1" si="0"/>
        <v>1 año, 7 mes</v>
      </c>
      <c r="I902" s="97" t="str">
        <f>IF(ISERROR(VLOOKUP('Salidas Pacientes'!$C902,'BD Pacientes'!$A:$I,6,FALSE)),"",VLOOKUP('Salidas Pacientes'!$C902,'BD Pacientes'!$A:$I,6,FALSE))</f>
        <v>CALLE 4 # 4-41</v>
      </c>
      <c r="J902" s="98">
        <f>IF(ISERROR(VLOOKUP('Salidas Pacientes'!$C902,'BD Pacientes'!$A:$I,7,FALSE)),"",VLOOKUP('Salidas Pacientes'!$C902,'BD Pacientes'!$A:$I,7,FALSE))</f>
        <v>1144152552</v>
      </c>
      <c r="K902" s="99" t="str">
        <f>IF(ISERROR(VLOOKUP('Salidas Pacientes'!$C902,'BD Pacientes'!$A:$I,8,FALSE)),"",VLOOKUP('Salidas Pacientes'!$C902,'BD Pacientes'!$A:$I,8,FALSE))</f>
        <v>MYRENA GRAJALES</v>
      </c>
      <c r="L902" s="17">
        <f>IF(ISERROR(VLOOKUP('Salidas Pacientes'!$C902,'BD Pacientes'!$A:$I,9,FALSE)),"",VLOOKUP('Salidas Pacientes'!$C902,'BD Pacientes'!$A:$I,9,FALSE))</f>
        <v>3185092025</v>
      </c>
      <c r="M902" s="17" t="s">
        <v>96</v>
      </c>
      <c r="N902" s="16" t="str">
        <f>IF(ISERROR(VLOOKUP('Salidas Pacientes'!$M902,Inventario!$A$2:$M$21,2,FALSE)),"",VLOOKUP('Salidas Pacientes'!$M902,Inventario!$A$2:$M$21,2,FALSE))</f>
        <v>Rotateq</v>
      </c>
      <c r="O902" s="16" t="str">
        <f>IF(ISERROR(VLOOKUP('Salidas Pacientes'!$M902,Inventario!$A$2:$M$21,3,FALSE)),"",VLOOKUP('Salidas Pacientes'!$M902,Inventario!$A$2:$M$21,3,FALSE))</f>
        <v>Rotavirus Vivo Atenuado</v>
      </c>
      <c r="P902" s="100" t="str">
        <f>IF(ISERROR(VLOOKUP('Salidas Pacientes'!$M902,Inventario!$A$2:$M$21,4,FALSE)),"",VLOOKUP('Salidas Pacientes'!$M902,Inventario!$A$2:$M$21,4,FALSE))</f>
        <v>IPS FARALLONES</v>
      </c>
      <c r="Q902" s="100" t="str">
        <f>IF(ISERROR(VLOOKUP('Salidas Pacientes'!$M902,Inventario!$A$2:$M$21,5,FALSE)),"",VLOOKUP('Salidas Pacientes'!$M902,Inventario!$A$2:$M$21,5,FALSE))</f>
        <v>Merck</v>
      </c>
      <c r="R902" s="17" t="str">
        <f>IF(ISERROR(VLOOKUP('Salidas Pacientes'!$M902,Inventario!$A$2:$M$21,6,FALSE)),"",VLOOKUP('Salidas Pacientes'!$M902,Inventario!$A$2:$M$21,6,FALSE))</f>
        <v>1800</v>
      </c>
      <c r="S902" s="101" t="s">
        <v>214</v>
      </c>
      <c r="T902" s="102">
        <f>IF(ISERROR(VLOOKUP('Salidas Pacientes'!$S902,Entradas!$H$1:$I$412,2,FALSE)),"",VLOOKUP('Salidas Pacientes'!$S902,Entradas!$H$1:$I$412,2,FALSE))</f>
        <v>45233</v>
      </c>
      <c r="U902" s="98"/>
      <c r="V902" s="98">
        <v>1</v>
      </c>
      <c r="W902" s="105"/>
    </row>
    <row r="903" spans="1:23" ht="15.75" hidden="1" customHeight="1" outlineLevel="1">
      <c r="A903" s="95">
        <v>44785</v>
      </c>
      <c r="B903" s="95" t="s">
        <v>276</v>
      </c>
      <c r="C903" s="98">
        <v>1232818955</v>
      </c>
      <c r="D903" s="17" t="str">
        <f>IF(ISERROR(VLOOKUP('Salidas Pacientes'!$C903,'BD Pacientes'!$A:I,2,FALSE)),"",VLOOKUP('Salidas Pacientes'!$C903,'BD Pacientes'!$A:I,2,FALSE))</f>
        <v>RC</v>
      </c>
      <c r="E903" s="16" t="str">
        <f>IF(ISERROR(VLOOKUP('Salidas Pacientes'!$C903,'BD Pacientes'!$A:I,3,FALSE)),"",VLOOKUP('Salidas Pacientes'!$C903,'BD Pacientes'!$A:I,3,FALSE))</f>
        <v>MATEO PULGARIN GRAJALES</v>
      </c>
      <c r="F903" s="17" t="str">
        <f>IF(ISERROR(VLOOKUP('Salidas Pacientes'!$C903,'BD Pacientes'!$A:I,4,FALSE)),"",VLOOKUP('Salidas Pacientes'!$C903,'BD Pacientes'!$A:I,4,FALSE))</f>
        <v>M</v>
      </c>
      <c r="G903" s="95">
        <f>IF(ISERROR(VLOOKUP('Salidas Pacientes'!$C903,'BD Pacientes'!$A:I,5,FALSE)),"",VLOOKUP('Salidas Pacientes'!$C903,'BD Pacientes'!$A:I,5,FALSE))</f>
        <v>44583</v>
      </c>
      <c r="H903" s="95" t="str">
        <f t="shared" ca="1" si="0"/>
        <v>1 año, 7 mes</v>
      </c>
      <c r="I903" s="97" t="str">
        <f>IF(ISERROR(VLOOKUP('Salidas Pacientes'!$C903,'BD Pacientes'!$A:$I,6,FALSE)),"",VLOOKUP('Salidas Pacientes'!$C903,'BD Pacientes'!$A:$I,6,FALSE))</f>
        <v>CALLE 4 # 4-41</v>
      </c>
      <c r="J903" s="98">
        <f>IF(ISERROR(VLOOKUP('Salidas Pacientes'!$C903,'BD Pacientes'!$A:$I,7,FALSE)),"",VLOOKUP('Salidas Pacientes'!$C903,'BD Pacientes'!$A:$I,7,FALSE))</f>
        <v>1144152552</v>
      </c>
      <c r="K903" s="99" t="str">
        <f>IF(ISERROR(VLOOKUP('Salidas Pacientes'!$C903,'BD Pacientes'!$A:$I,8,FALSE)),"",VLOOKUP('Salidas Pacientes'!$C903,'BD Pacientes'!$A:$I,8,FALSE))</f>
        <v>MYRENA GRAJALES</v>
      </c>
      <c r="L903" s="17">
        <f>IF(ISERROR(VLOOKUP('Salidas Pacientes'!$C903,'BD Pacientes'!$A:$I,9,FALSE)),"",VLOOKUP('Salidas Pacientes'!$C903,'BD Pacientes'!$A:$I,9,FALSE))</f>
        <v>3185092025</v>
      </c>
      <c r="M903" s="17" t="s">
        <v>89</v>
      </c>
      <c r="N903" s="16" t="str">
        <f>IF(ISERROR(VLOOKUP('Salidas Pacientes'!$M903,Inventario!$A$2:$M$21,2,FALSE)),"",VLOOKUP('Salidas Pacientes'!$M903,Inventario!$A$2:$M$21,2,FALSE))</f>
        <v>Fluquadri</v>
      </c>
      <c r="O903" s="16" t="str">
        <f>IF(ISERROR(VLOOKUP('Salidas Pacientes'!$M903,Inventario!$A$2:$M$21,3,FALSE)),"",VLOOKUP('Salidas Pacientes'!$M903,Inventario!$A$2:$M$21,3,FALSE))</f>
        <v>Influenza</v>
      </c>
      <c r="P903" s="100" t="str">
        <f>IF(ISERROR(VLOOKUP('Salidas Pacientes'!$M903,Inventario!$A$2:$M$21,4,FALSE)),"",VLOOKUP('Salidas Pacientes'!$M903,Inventario!$A$2:$M$21,4,FALSE))</f>
        <v>IPS FARALLONES</v>
      </c>
      <c r="Q903" s="100" t="str">
        <f>IF(ISERROR(VLOOKUP('Salidas Pacientes'!$M903,Inventario!$A$2:$M$21,5,FALSE)),"",VLOOKUP('Salidas Pacientes'!$M903,Inventario!$A$2:$M$21,5,FALSE))</f>
        <v>Sanofi</v>
      </c>
      <c r="R903" s="17" t="str">
        <f>IF(ISERROR(VLOOKUP('Salidas Pacientes'!$M903,Inventario!$A$2:$M$21,6,FALSE)),"",VLOOKUP('Salidas Pacientes'!$M903,Inventario!$A$2:$M$21,6,FALSE))</f>
        <v>164992</v>
      </c>
      <c r="S903" s="101" t="s">
        <v>295</v>
      </c>
      <c r="T903" s="102" t="str">
        <f>IF(ISERROR(VLOOKUP('Salidas Pacientes'!$S903,Entradas!$H$1:$I$412,2,FALSE)),"",VLOOKUP('Salidas Pacientes'!$S903,Entradas!$H$1:$I$412,2,FALSE))</f>
        <v/>
      </c>
      <c r="U903" s="98"/>
      <c r="V903" s="98">
        <v>1</v>
      </c>
      <c r="W903" s="105"/>
    </row>
    <row r="904" spans="1:23" ht="15.75" hidden="1" customHeight="1" outlineLevel="1">
      <c r="A904" s="95">
        <v>44785</v>
      </c>
      <c r="B904" s="95" t="s">
        <v>276</v>
      </c>
      <c r="C904" s="98">
        <v>669376083</v>
      </c>
      <c r="D904" s="17" t="str">
        <f>IF(ISERROR(VLOOKUP('Salidas Pacientes'!$C904,'BD Pacientes'!$A:I,2,FALSE)),"",VLOOKUP('Salidas Pacientes'!$C904,'BD Pacientes'!$A:I,2,FALSE))</f>
        <v>PA</v>
      </c>
      <c r="E904" s="16" t="str">
        <f>IF(ISERROR(VLOOKUP('Salidas Pacientes'!$C904,'BD Pacientes'!$A:I,3,FALSE)),"",VLOOKUP('Salidas Pacientes'!$C904,'BD Pacientes'!$A:I,3,FALSE))</f>
        <v>MACARENA ALVAREZ ARDILA</v>
      </c>
      <c r="F904" s="17" t="str">
        <f>IF(ISERROR(VLOOKUP('Salidas Pacientes'!$C904,'BD Pacientes'!$A:I,4,FALSE)),"",VLOOKUP('Salidas Pacientes'!$C904,'BD Pacientes'!$A:I,4,FALSE))</f>
        <v>F</v>
      </c>
      <c r="G904" s="95">
        <f>IF(ISERROR(VLOOKUP('Salidas Pacientes'!$C904,'BD Pacientes'!$A:I,5,FALSE)),"",VLOOKUP('Salidas Pacientes'!$C904,'BD Pacientes'!$A:I,5,FALSE))</f>
        <v>44722</v>
      </c>
      <c r="H904" s="95" t="str">
        <f t="shared" ca="1" si="0"/>
        <v>1 año, 2 mes</v>
      </c>
      <c r="I904" s="97" t="str">
        <f>IF(ISERROR(VLOOKUP('Salidas Pacientes'!$C904,'BD Pacientes'!$A:$I,6,FALSE)),"",VLOOKUP('Salidas Pacientes'!$C904,'BD Pacientes'!$A:$I,6,FALSE))</f>
        <v>CALLE 48 # 23-21</v>
      </c>
      <c r="J904" s="98">
        <f>IF(ISERROR(VLOOKUP('Salidas Pacientes'!$C904,'BD Pacientes'!$A:$I,7,FALSE)),"",VLOOKUP('Salidas Pacientes'!$C904,'BD Pacientes'!$A:$I,7,FALSE))</f>
        <v>0</v>
      </c>
      <c r="K904" s="99" t="str">
        <f>IF(ISERROR(VLOOKUP('Salidas Pacientes'!$C904,'BD Pacientes'!$A:$I,8,FALSE)),"",VLOOKUP('Salidas Pacientes'!$C904,'BD Pacientes'!$A:$I,8,FALSE))</f>
        <v xml:space="preserve">JENNIFER ARDILA </v>
      </c>
      <c r="L904" s="17">
        <f>IF(ISERROR(VLOOKUP('Salidas Pacientes'!$C904,'BD Pacientes'!$A:$I,9,FALSE)),"",VLOOKUP('Salidas Pacientes'!$C904,'BD Pacientes'!$A:$I,9,FALSE))</f>
        <v>3104644814</v>
      </c>
      <c r="M904" s="17" t="s">
        <v>89</v>
      </c>
      <c r="N904" s="16" t="str">
        <f>IF(ISERROR(VLOOKUP('Salidas Pacientes'!$M904,Inventario!$A$2:$M$21,2,FALSE)),"",VLOOKUP('Salidas Pacientes'!$M904,Inventario!$A$2:$M$21,2,FALSE))</f>
        <v>Fluquadri</v>
      </c>
      <c r="O904" s="16" t="str">
        <f>IF(ISERROR(VLOOKUP('Salidas Pacientes'!$M904,Inventario!$A$2:$M$21,3,FALSE)),"",VLOOKUP('Salidas Pacientes'!$M904,Inventario!$A$2:$M$21,3,FALSE))</f>
        <v>Influenza</v>
      </c>
      <c r="P904" s="100" t="str">
        <f>IF(ISERROR(VLOOKUP('Salidas Pacientes'!$M904,Inventario!$A$2:$M$21,4,FALSE)),"",VLOOKUP('Salidas Pacientes'!$M904,Inventario!$A$2:$M$21,4,FALSE))</f>
        <v>IPS FARALLONES</v>
      </c>
      <c r="Q904" s="100" t="str">
        <f>IF(ISERROR(VLOOKUP('Salidas Pacientes'!$M904,Inventario!$A$2:$M$21,5,FALSE)),"",VLOOKUP('Salidas Pacientes'!$M904,Inventario!$A$2:$M$21,5,FALSE))</f>
        <v>Sanofi</v>
      </c>
      <c r="R904" s="17" t="str">
        <f>IF(ISERROR(VLOOKUP('Salidas Pacientes'!$M904,Inventario!$A$2:$M$21,6,FALSE)),"",VLOOKUP('Salidas Pacientes'!$M904,Inventario!$A$2:$M$21,6,FALSE))</f>
        <v>164992</v>
      </c>
      <c r="S904" s="101" t="s">
        <v>218</v>
      </c>
      <c r="T904" s="102">
        <f>IF(ISERROR(VLOOKUP('Salidas Pacientes'!$S904,Entradas!$H$1:$I$412,2,FALSE)),"",VLOOKUP('Salidas Pacientes'!$S904,Entradas!$H$1:$I$412,2,FALSE))</f>
        <v>44957</v>
      </c>
      <c r="U904" s="98"/>
      <c r="V904" s="98">
        <v>1</v>
      </c>
      <c r="W904" s="105"/>
    </row>
    <row r="905" spans="1:23" ht="15.75" hidden="1" customHeight="1" outlineLevel="1">
      <c r="A905" s="95">
        <v>44785</v>
      </c>
      <c r="B905" s="95" t="s">
        <v>276</v>
      </c>
      <c r="C905" s="98">
        <v>1232817460</v>
      </c>
      <c r="D905" s="17" t="str">
        <f>IF(ISERROR(VLOOKUP('Salidas Pacientes'!$C905,'BD Pacientes'!$A:I,2,FALSE)),"",VLOOKUP('Salidas Pacientes'!$C905,'BD Pacientes'!$A:I,2,FALSE))</f>
        <v>RC</v>
      </c>
      <c r="E905" s="16" t="str">
        <f>IF(ISERROR(VLOOKUP('Salidas Pacientes'!$C905,'BD Pacientes'!$A:I,3,FALSE)),"",VLOOKUP('Salidas Pacientes'!$C905,'BD Pacientes'!$A:I,3,FALSE))</f>
        <v>FERNANDO MEDINA MOLINA</v>
      </c>
      <c r="F905" s="17" t="str">
        <f>IF(ISERROR(VLOOKUP('Salidas Pacientes'!$C905,'BD Pacientes'!$A:I,4,FALSE)),"",VLOOKUP('Salidas Pacientes'!$C905,'BD Pacientes'!$A:I,4,FALSE))</f>
        <v>M</v>
      </c>
      <c r="G905" s="95">
        <f>IF(ISERROR(VLOOKUP('Salidas Pacientes'!$C905,'BD Pacientes'!$A:I,5,FALSE)),"",VLOOKUP('Salidas Pacientes'!$C905,'BD Pacientes'!$A:I,5,FALSE))</f>
        <v>44447</v>
      </c>
      <c r="H905" s="95" t="str">
        <f t="shared" ca="1" si="0"/>
        <v>1 año, 11 mes</v>
      </c>
      <c r="I905" s="97" t="str">
        <f>IF(ISERROR(VLOOKUP('Salidas Pacientes'!$C905,'BD Pacientes'!$A:$I,6,FALSE)),"",VLOOKUP('Salidas Pacientes'!$C905,'BD Pacientes'!$A:$I,6,FALSE))</f>
        <v>CRA 23B # 6A-09</v>
      </c>
      <c r="J905" s="98">
        <f>IF(ISERROR(VLOOKUP('Salidas Pacientes'!$C905,'BD Pacientes'!$A:$I,7,FALSE)),"",VLOOKUP('Salidas Pacientes'!$C905,'BD Pacientes'!$A:$I,7,FALSE))</f>
        <v>1144096882</v>
      </c>
      <c r="K905" s="99" t="str">
        <f>IF(ISERROR(VLOOKUP('Salidas Pacientes'!$C905,'BD Pacientes'!$A:$I,8,FALSE)),"",VLOOKUP('Salidas Pacientes'!$C905,'BD Pacientes'!$A:$I,8,FALSE))</f>
        <v>DANIELA MOLINA</v>
      </c>
      <c r="L905" s="17">
        <f>IF(ISERROR(VLOOKUP('Salidas Pacientes'!$C905,'BD Pacientes'!$A:$I,9,FALSE)),"",VLOOKUP('Salidas Pacientes'!$C905,'BD Pacientes'!$A:$I,9,FALSE))</f>
        <v>3143070994</v>
      </c>
      <c r="M905" s="17" t="s">
        <v>89</v>
      </c>
      <c r="N905" s="16" t="str">
        <f>IF(ISERROR(VLOOKUP('Salidas Pacientes'!$M905,Inventario!$A$2:$M$21,2,FALSE)),"",VLOOKUP('Salidas Pacientes'!$M905,Inventario!$A$2:$M$21,2,FALSE))</f>
        <v>Fluquadri</v>
      </c>
      <c r="O905" s="16" t="str">
        <f>IF(ISERROR(VLOOKUP('Salidas Pacientes'!$M905,Inventario!$A$2:$M$21,3,FALSE)),"",VLOOKUP('Salidas Pacientes'!$M905,Inventario!$A$2:$M$21,3,FALSE))</f>
        <v>Influenza</v>
      </c>
      <c r="P905" s="100" t="str">
        <f>IF(ISERROR(VLOOKUP('Salidas Pacientes'!$M905,Inventario!$A$2:$M$21,4,FALSE)),"",VLOOKUP('Salidas Pacientes'!$M905,Inventario!$A$2:$M$21,4,FALSE))</f>
        <v>IPS FARALLONES</v>
      </c>
      <c r="Q905" s="100" t="str">
        <f>IF(ISERROR(VLOOKUP('Salidas Pacientes'!$M905,Inventario!$A$2:$M$21,5,FALSE)),"",VLOOKUP('Salidas Pacientes'!$M905,Inventario!$A$2:$M$21,5,FALSE))</f>
        <v>Sanofi</v>
      </c>
      <c r="R905" s="17" t="str">
        <f>IF(ISERROR(VLOOKUP('Salidas Pacientes'!$M905,Inventario!$A$2:$M$21,6,FALSE)),"",VLOOKUP('Salidas Pacientes'!$M905,Inventario!$A$2:$M$21,6,FALSE))</f>
        <v>164992</v>
      </c>
      <c r="S905" s="101" t="s">
        <v>295</v>
      </c>
      <c r="T905" s="102" t="str">
        <f>IF(ISERROR(VLOOKUP('Salidas Pacientes'!$S905,Entradas!$H$1:$I$412,2,FALSE)),"",VLOOKUP('Salidas Pacientes'!$S905,Entradas!$H$1:$I$412,2,FALSE))</f>
        <v/>
      </c>
      <c r="U905" s="98"/>
      <c r="V905" s="98">
        <v>1</v>
      </c>
      <c r="W905" s="105"/>
    </row>
    <row r="906" spans="1:23" ht="15.75" hidden="1" customHeight="1" outlineLevel="1">
      <c r="A906" s="95">
        <v>44785</v>
      </c>
      <c r="B906" s="95" t="s">
        <v>276</v>
      </c>
      <c r="C906" s="98">
        <v>1232819436</v>
      </c>
      <c r="D906" s="17" t="str">
        <f>IF(ISERROR(VLOOKUP('Salidas Pacientes'!$C906,'BD Pacientes'!$A:I,2,FALSE)),"",VLOOKUP('Salidas Pacientes'!$C906,'BD Pacientes'!$A:I,2,FALSE))</f>
        <v>RC</v>
      </c>
      <c r="E906" s="16" t="str">
        <f>IF(ISERROR(VLOOKUP('Salidas Pacientes'!$C906,'BD Pacientes'!$A:I,3,FALSE)),"",VLOOKUP('Salidas Pacientes'!$C906,'BD Pacientes'!$A:I,3,FALSE))</f>
        <v>ANA LUCIA PEREIRA RIVERA</v>
      </c>
      <c r="F906" s="17" t="str">
        <f>IF(ISERROR(VLOOKUP('Salidas Pacientes'!$C906,'BD Pacientes'!$A:I,4,FALSE)),"",VLOOKUP('Salidas Pacientes'!$C906,'BD Pacientes'!$A:I,4,FALSE))</f>
        <v>F</v>
      </c>
      <c r="G906" s="95">
        <f>IF(ISERROR(VLOOKUP('Salidas Pacientes'!$C906,'BD Pacientes'!$A:I,5,FALSE)),"",VLOOKUP('Salidas Pacientes'!$C906,'BD Pacientes'!$A:I,5,FALSE))</f>
        <v>44631</v>
      </c>
      <c r="H906" s="95" t="str">
        <f t="shared" ca="1" si="0"/>
        <v>1 año, 5 mes</v>
      </c>
      <c r="I906" s="97" t="str">
        <f>IF(ISERROR(VLOOKUP('Salidas Pacientes'!$C906,'BD Pacientes'!$A:$I,6,FALSE)),"",VLOOKUP('Salidas Pacientes'!$C906,'BD Pacientes'!$A:$I,6,FALSE))</f>
        <v>CALLE 15A # 67-35</v>
      </c>
      <c r="J906" s="98">
        <f>IF(ISERROR(VLOOKUP('Salidas Pacientes'!$C906,'BD Pacientes'!$A:$I,7,FALSE)),"",VLOOKUP('Salidas Pacientes'!$C906,'BD Pacientes'!$A:$I,7,FALSE))</f>
        <v>1144067275</v>
      </c>
      <c r="K906" s="99" t="str">
        <f>IF(ISERROR(VLOOKUP('Salidas Pacientes'!$C906,'BD Pacientes'!$A:$I,8,FALSE)),"",VLOOKUP('Salidas Pacientes'!$C906,'BD Pacientes'!$A:$I,8,FALSE))</f>
        <v>ENITH RIVERA</v>
      </c>
      <c r="L906" s="17">
        <f>IF(ISERROR(VLOOKUP('Salidas Pacientes'!$C906,'BD Pacientes'!$A:$I,9,FALSE)),"",VLOOKUP('Salidas Pacientes'!$C906,'BD Pacientes'!$A:$I,9,FALSE))</f>
        <v>3166195143</v>
      </c>
      <c r="M906" s="17" t="s">
        <v>47</v>
      </c>
      <c r="N906" s="16" t="str">
        <f>IF(ISERROR(VLOOKUP('Salidas Pacientes'!$M906,Inventario!$A$2:$M$21,2,FALSE)),"",VLOOKUP('Salidas Pacientes'!$M906,Inventario!$A$2:$M$21,2,FALSE))</f>
        <v>Nimenrix</v>
      </c>
      <c r="O906" s="16" t="str">
        <f>IF(ISERROR(VLOOKUP('Salidas Pacientes'!$M906,Inventario!$A$2:$M$21,3,FALSE)),"",VLOOKUP('Salidas Pacientes'!$M906,Inventario!$A$2:$M$21,3,FALSE))</f>
        <v>Meningococo</v>
      </c>
      <c r="P906" s="100" t="str">
        <f>IF(ISERROR(VLOOKUP('Salidas Pacientes'!$M906,Inventario!$A$2:$M$21,4,FALSE)),"",VLOOKUP('Salidas Pacientes'!$M906,Inventario!$A$2:$M$21,4,FALSE))</f>
        <v>Cobo Medical</v>
      </c>
      <c r="Q906" s="100" t="str">
        <f>IF(ISERROR(VLOOKUP('Salidas Pacientes'!$M906,Inventario!$A$2:$M$21,5,FALSE)),"",VLOOKUP('Salidas Pacientes'!$M906,Inventario!$A$2:$M$21,5,FALSE))</f>
        <v>Pfizer</v>
      </c>
      <c r="R906" s="17" t="str">
        <f>IF(ISERROR(VLOOKUP('Salidas Pacientes'!$M906,Inventario!$A$2:$M$21,6,FALSE)),"",VLOOKUP('Salidas Pacientes'!$M906,Inventario!$A$2:$M$21,6,FALSE))</f>
        <v>3904</v>
      </c>
      <c r="S906" s="101" t="s">
        <v>173</v>
      </c>
      <c r="T906" s="102">
        <f>IF(ISERROR(VLOOKUP('Salidas Pacientes'!$S906,Entradas!$H$1:$I$412,2,FALSE)),"",VLOOKUP('Salidas Pacientes'!$S906,Entradas!$H$1:$I$412,2,FALSE))</f>
        <v>45077</v>
      </c>
      <c r="U906" s="98"/>
      <c r="V906" s="98">
        <v>1</v>
      </c>
      <c r="W906" s="105"/>
    </row>
    <row r="907" spans="1:23" ht="15.75" hidden="1" customHeight="1" outlineLevel="1">
      <c r="A907" s="95">
        <v>44785</v>
      </c>
      <c r="B907" s="95" t="s">
        <v>276</v>
      </c>
      <c r="C907" s="98">
        <v>1109571201</v>
      </c>
      <c r="D907" s="17" t="str">
        <f>IF(ISERROR(VLOOKUP('Salidas Pacientes'!$C907,'BD Pacientes'!$A:I,2,FALSE)),"",VLOOKUP('Salidas Pacientes'!$C907,'BD Pacientes'!$A:I,2,FALSE))</f>
        <v>RC</v>
      </c>
      <c r="E907" s="16" t="str">
        <f>IF(ISERROR(VLOOKUP('Salidas Pacientes'!$C907,'BD Pacientes'!$A:I,3,FALSE)),"",VLOOKUP('Salidas Pacientes'!$C907,'BD Pacientes'!$A:I,3,FALSE))</f>
        <v>ALEJANDRO LONDOÑO LEON</v>
      </c>
      <c r="F907" s="17" t="str">
        <f>IF(ISERROR(VLOOKUP('Salidas Pacientes'!$C907,'BD Pacientes'!$A:I,4,FALSE)),"",VLOOKUP('Salidas Pacientes'!$C907,'BD Pacientes'!$A:I,4,FALSE))</f>
        <v>M</v>
      </c>
      <c r="G907" s="95">
        <f>IF(ISERROR(VLOOKUP('Salidas Pacientes'!$C907,'BD Pacientes'!$A:I,5,FALSE)),"",VLOOKUP('Salidas Pacientes'!$C907,'BD Pacientes'!$A:I,5,FALSE))</f>
        <v>0</v>
      </c>
      <c r="H907" s="95" t="str">
        <f t="shared" ca="1" si="0"/>
        <v>123 año, 7 mes</v>
      </c>
      <c r="I907" s="97" t="str">
        <f>IF(ISERROR(VLOOKUP('Salidas Pacientes'!$C907,'BD Pacientes'!$A:$I,6,FALSE)),"",VLOOKUP('Salidas Pacientes'!$C907,'BD Pacientes'!$A:$I,6,FALSE))</f>
        <v>AV 4 OESTE # 6-103 APTO 403</v>
      </c>
      <c r="J907" s="98">
        <f>IF(ISERROR(VLOOKUP('Salidas Pacientes'!$C907,'BD Pacientes'!$A:$I,7,FALSE)),"",VLOOKUP('Salidas Pacientes'!$C907,'BD Pacientes'!$A:$I,7,FALSE))</f>
        <v>0</v>
      </c>
      <c r="K907" s="99">
        <f>IF(ISERROR(VLOOKUP('Salidas Pacientes'!$C907,'BD Pacientes'!$A:$I,8,FALSE)),"",VLOOKUP('Salidas Pacientes'!$C907,'BD Pacientes'!$A:$I,8,FALSE))</f>
        <v>0</v>
      </c>
      <c r="L907" s="17">
        <f>IF(ISERROR(VLOOKUP('Salidas Pacientes'!$C907,'BD Pacientes'!$A:$I,9,FALSE)),"",VLOOKUP('Salidas Pacientes'!$C907,'BD Pacientes'!$A:$I,9,FALSE))</f>
        <v>0</v>
      </c>
      <c r="M907" s="17" t="s">
        <v>73</v>
      </c>
      <c r="N907" s="16" t="str">
        <f>IF(ISERROR(VLOOKUP('Salidas Pacientes'!$M907,Inventario!$A$2:$M$21,2,FALSE)),"",VLOOKUP('Salidas Pacientes'!$M907,Inventario!$A$2:$M$21,2,FALSE))</f>
        <v>Pentaxim</v>
      </c>
      <c r="O907" s="16" t="str">
        <f>IF(ISERROR(VLOOKUP('Salidas Pacientes'!$M907,Inventario!$A$2:$M$21,3,FALSE)),"",VLOOKUP('Salidas Pacientes'!$M907,Inventario!$A$2:$M$21,3,FALSE))</f>
        <v>Difteria-Tosferina, tetano, polio, haemophilus</v>
      </c>
      <c r="P907" s="100" t="str">
        <f>IF(ISERROR(VLOOKUP('Salidas Pacientes'!$M907,Inventario!$A$2:$M$21,4,FALSE)),"",VLOOKUP('Salidas Pacientes'!$M907,Inventario!$A$2:$M$21,4,FALSE))</f>
        <v>IPS FARALLONES</v>
      </c>
      <c r="Q907" s="100" t="str">
        <f>IF(ISERROR(VLOOKUP('Salidas Pacientes'!$M907,Inventario!$A$2:$M$21,5,FALSE)),"",VLOOKUP('Salidas Pacientes'!$M907,Inventario!$A$2:$M$21,5,FALSE))</f>
        <v>Sanofi</v>
      </c>
      <c r="R907" s="17" t="str">
        <f>IF(ISERROR(VLOOKUP('Salidas Pacientes'!$M907,Inventario!$A$2:$M$21,6,FALSE)),"",VLOOKUP('Salidas Pacientes'!$M907,Inventario!$A$2:$M$21,6,FALSE))</f>
        <v>2800</v>
      </c>
      <c r="S907" s="101" t="s">
        <v>209</v>
      </c>
      <c r="T907" s="102">
        <f>IF(ISERROR(VLOOKUP('Salidas Pacientes'!$S907,Entradas!$H$1:$I$412,2,FALSE)),"",VLOOKUP('Salidas Pacientes'!$S907,Entradas!$H$1:$I$412,2,FALSE))</f>
        <v>44957</v>
      </c>
      <c r="U907" s="98"/>
      <c r="V907" s="98">
        <v>1</v>
      </c>
      <c r="W907" s="105"/>
    </row>
    <row r="908" spans="1:23" ht="15.75" hidden="1" customHeight="1" outlineLevel="1">
      <c r="A908" s="95">
        <v>44785</v>
      </c>
      <c r="B908" s="95" t="s">
        <v>276</v>
      </c>
      <c r="C908" s="98">
        <v>1109571201</v>
      </c>
      <c r="D908" s="17" t="str">
        <f>IF(ISERROR(VLOOKUP('Salidas Pacientes'!$C908,'BD Pacientes'!$A:I,2,FALSE)),"",VLOOKUP('Salidas Pacientes'!$C908,'BD Pacientes'!$A:I,2,FALSE))</f>
        <v>RC</v>
      </c>
      <c r="E908" s="16" t="str">
        <f>IF(ISERROR(VLOOKUP('Salidas Pacientes'!$C908,'BD Pacientes'!$A:I,3,FALSE)),"",VLOOKUP('Salidas Pacientes'!$C908,'BD Pacientes'!$A:I,3,FALSE))</f>
        <v>ALEJANDRO LONDOÑO LEON</v>
      </c>
      <c r="F908" s="17" t="str">
        <f>IF(ISERROR(VLOOKUP('Salidas Pacientes'!$C908,'BD Pacientes'!$A:I,4,FALSE)),"",VLOOKUP('Salidas Pacientes'!$C908,'BD Pacientes'!$A:I,4,FALSE))</f>
        <v>M</v>
      </c>
      <c r="G908" s="95">
        <f>IF(ISERROR(VLOOKUP('Salidas Pacientes'!$C908,'BD Pacientes'!$A:I,5,FALSE)),"",VLOOKUP('Salidas Pacientes'!$C908,'BD Pacientes'!$A:I,5,FALSE))</f>
        <v>0</v>
      </c>
      <c r="H908" s="95" t="str">
        <f t="shared" ca="1" si="0"/>
        <v>123 año, 7 mes</v>
      </c>
      <c r="I908" s="97" t="str">
        <f>IF(ISERROR(VLOOKUP('Salidas Pacientes'!$C908,'BD Pacientes'!$A:$I,6,FALSE)),"",VLOOKUP('Salidas Pacientes'!$C908,'BD Pacientes'!$A:$I,6,FALSE))</f>
        <v>AV 4 OESTE # 6-103 APTO 403</v>
      </c>
      <c r="J908" s="98">
        <f>IF(ISERROR(VLOOKUP('Salidas Pacientes'!$C908,'BD Pacientes'!$A:$I,7,FALSE)),"",VLOOKUP('Salidas Pacientes'!$C908,'BD Pacientes'!$A:$I,7,FALSE))</f>
        <v>0</v>
      </c>
      <c r="K908" s="99">
        <f>IF(ISERROR(VLOOKUP('Salidas Pacientes'!$C908,'BD Pacientes'!$A:$I,8,FALSE)),"",VLOOKUP('Salidas Pacientes'!$C908,'BD Pacientes'!$A:$I,8,FALSE))</f>
        <v>0</v>
      </c>
      <c r="L908" s="17">
        <f>IF(ISERROR(VLOOKUP('Salidas Pacientes'!$C908,'BD Pacientes'!$A:$I,9,FALSE)),"",VLOOKUP('Salidas Pacientes'!$C908,'BD Pacientes'!$A:$I,9,FALSE))</f>
        <v>0</v>
      </c>
      <c r="M908" s="17" t="s">
        <v>81</v>
      </c>
      <c r="N908" s="16" t="str">
        <f>IF(ISERROR(VLOOKUP('Salidas Pacientes'!$M908,Inventario!$A$2:$M$21,2,FALSE)),"",VLOOKUP('Salidas Pacientes'!$M908,Inventario!$A$2:$M$21,2,FALSE))</f>
        <v>Stamaril</v>
      </c>
      <c r="O908" s="16" t="str">
        <f>IF(ISERROR(VLOOKUP('Salidas Pacientes'!$M908,Inventario!$A$2:$M$21,3,FALSE)),"",VLOOKUP('Salidas Pacientes'!$M908,Inventario!$A$2:$M$21,3,FALSE))</f>
        <v>Fiebre amarilla</v>
      </c>
      <c r="P908" s="100" t="str">
        <f>IF(ISERROR(VLOOKUP('Salidas Pacientes'!$M908,Inventario!$A$2:$M$21,4,FALSE)),"",VLOOKUP('Salidas Pacientes'!$M908,Inventario!$A$2:$M$21,4,FALSE))</f>
        <v>IPS FARALLONES</v>
      </c>
      <c r="Q908" s="100" t="str">
        <f>IF(ISERROR(VLOOKUP('Salidas Pacientes'!$M908,Inventario!$A$2:$M$21,5,FALSE)),"",VLOOKUP('Salidas Pacientes'!$M908,Inventario!$A$2:$M$21,5,FALSE))</f>
        <v>Sanofi</v>
      </c>
      <c r="R908" s="17" t="str">
        <f>IF(ISERROR(VLOOKUP('Salidas Pacientes'!$M908,Inventario!$A$2:$M$21,6,FALSE)),"",VLOOKUP('Salidas Pacientes'!$M908,Inventario!$A$2:$M$21,6,FALSE))</f>
        <v>3000</v>
      </c>
      <c r="S908" s="101" t="s">
        <v>205</v>
      </c>
      <c r="T908" s="102">
        <f>IF(ISERROR(VLOOKUP('Salidas Pacientes'!$S908,Entradas!$H$1:$I$412,2,FALSE)),"",VLOOKUP('Salidas Pacientes'!$S908,Entradas!$H$1:$I$412,2,FALSE))</f>
        <v>45351</v>
      </c>
      <c r="U908" s="98"/>
      <c r="V908" s="98">
        <v>1</v>
      </c>
      <c r="W908" s="105"/>
    </row>
    <row r="909" spans="1:23" ht="15.75" hidden="1" customHeight="1" outlineLevel="1">
      <c r="A909" s="95">
        <v>44785</v>
      </c>
      <c r="B909" s="95" t="s">
        <v>276</v>
      </c>
      <c r="C909" s="98">
        <v>1109571201</v>
      </c>
      <c r="D909" s="17" t="str">
        <f>IF(ISERROR(VLOOKUP('Salidas Pacientes'!$C909,'BD Pacientes'!$A:I,2,FALSE)),"",VLOOKUP('Salidas Pacientes'!$C909,'BD Pacientes'!$A:I,2,FALSE))</f>
        <v>RC</v>
      </c>
      <c r="E909" s="16" t="str">
        <f>IF(ISERROR(VLOOKUP('Salidas Pacientes'!$C909,'BD Pacientes'!$A:I,3,FALSE)),"",VLOOKUP('Salidas Pacientes'!$C909,'BD Pacientes'!$A:I,3,FALSE))</f>
        <v>ALEJANDRO LONDOÑO LEON</v>
      </c>
      <c r="F909" s="17" t="str">
        <f>IF(ISERROR(VLOOKUP('Salidas Pacientes'!$C909,'BD Pacientes'!$A:I,4,FALSE)),"",VLOOKUP('Salidas Pacientes'!$C909,'BD Pacientes'!$A:I,4,FALSE))</f>
        <v>M</v>
      </c>
      <c r="G909" s="95">
        <f>IF(ISERROR(VLOOKUP('Salidas Pacientes'!$C909,'BD Pacientes'!$A:I,5,FALSE)),"",VLOOKUP('Salidas Pacientes'!$C909,'BD Pacientes'!$A:I,5,FALSE))</f>
        <v>0</v>
      </c>
      <c r="H909" s="95" t="str">
        <f t="shared" ca="1" si="0"/>
        <v>123 año, 7 mes</v>
      </c>
      <c r="I909" s="97" t="str">
        <f>IF(ISERROR(VLOOKUP('Salidas Pacientes'!$C909,'BD Pacientes'!$A:$I,6,FALSE)),"",VLOOKUP('Salidas Pacientes'!$C909,'BD Pacientes'!$A:$I,6,FALSE))</f>
        <v>AV 4 OESTE # 6-103 APTO 403</v>
      </c>
      <c r="J909" s="98">
        <f>IF(ISERROR(VLOOKUP('Salidas Pacientes'!$C909,'BD Pacientes'!$A:$I,7,FALSE)),"",VLOOKUP('Salidas Pacientes'!$C909,'BD Pacientes'!$A:$I,7,FALSE))</f>
        <v>0</v>
      </c>
      <c r="K909" s="99">
        <f>IF(ISERROR(VLOOKUP('Salidas Pacientes'!$C909,'BD Pacientes'!$A:$I,8,FALSE)),"",VLOOKUP('Salidas Pacientes'!$C909,'BD Pacientes'!$A:$I,8,FALSE))</f>
        <v>0</v>
      </c>
      <c r="L909" s="17">
        <f>IF(ISERROR(VLOOKUP('Salidas Pacientes'!$C909,'BD Pacientes'!$A:$I,9,FALSE)),"",VLOOKUP('Salidas Pacientes'!$C909,'BD Pacientes'!$A:$I,9,FALSE))</f>
        <v>0</v>
      </c>
      <c r="M909" s="17" t="s">
        <v>85</v>
      </c>
      <c r="N909" s="16" t="str">
        <f>IF(ISERROR(VLOOKUP('Salidas Pacientes'!$M909,Inventario!$A$2:$M$21,2,FALSE)),"",VLOOKUP('Salidas Pacientes'!$M909,Inventario!$A$2:$M$21,2,FALSE))</f>
        <v xml:space="preserve">Avaxim 80 </v>
      </c>
      <c r="O909" s="16" t="str">
        <f>IF(ISERROR(VLOOKUP('Salidas Pacientes'!$M909,Inventario!$A$2:$M$21,3,FALSE)),"",VLOOKUP('Salidas Pacientes'!$M909,Inventario!$A$2:$M$21,3,FALSE))</f>
        <v>Hepatitis A niño</v>
      </c>
      <c r="P909" s="100" t="str">
        <f>IF(ISERROR(VLOOKUP('Salidas Pacientes'!$M909,Inventario!$A$2:$M$21,4,FALSE)),"",VLOOKUP('Salidas Pacientes'!$M909,Inventario!$A$2:$M$21,4,FALSE))</f>
        <v>IPS FARALLONES</v>
      </c>
      <c r="Q909" s="100" t="str">
        <f>IF(ISERROR(VLOOKUP('Salidas Pacientes'!$M909,Inventario!$A$2:$M$21,5,FALSE)),"",VLOOKUP('Salidas Pacientes'!$M909,Inventario!$A$2:$M$21,5,FALSE))</f>
        <v>Sanofi</v>
      </c>
      <c r="R909" s="17" t="str">
        <f>IF(ISERROR(VLOOKUP('Salidas Pacientes'!$M909,Inventario!$A$2:$M$21,6,FALSE)),"",VLOOKUP('Salidas Pacientes'!$M909,Inventario!$A$2:$M$21,6,FALSE))</f>
        <v>2500</v>
      </c>
      <c r="S909" s="101" t="s">
        <v>208</v>
      </c>
      <c r="T909" s="102">
        <f>IF(ISERROR(VLOOKUP('Salidas Pacientes'!$S909,Entradas!$H$1:$I$412,2,FALSE)),"",VLOOKUP('Salidas Pacientes'!$S909,Entradas!$H$1:$I$412,2,FALSE))</f>
        <v>45169</v>
      </c>
      <c r="U909" s="98"/>
      <c r="V909" s="98">
        <v>1</v>
      </c>
      <c r="W909" s="105"/>
    </row>
    <row r="910" spans="1:23" ht="15.75" hidden="1" customHeight="1" outlineLevel="1">
      <c r="A910" s="95">
        <v>44786</v>
      </c>
      <c r="B910" s="95" t="s">
        <v>276</v>
      </c>
      <c r="C910" s="98">
        <v>1232815271</v>
      </c>
      <c r="D910" s="17" t="str">
        <f>IF(ISERROR(VLOOKUP('Salidas Pacientes'!$C910,'BD Pacientes'!$A:I,2,FALSE)),"",VLOOKUP('Salidas Pacientes'!$C910,'BD Pacientes'!$A:I,2,FALSE))</f>
        <v>RC</v>
      </c>
      <c r="E910" s="16" t="str">
        <f>IF(ISERROR(VLOOKUP('Salidas Pacientes'!$C910,'BD Pacientes'!$A:I,3,FALSE)),"",VLOOKUP('Salidas Pacientes'!$C910,'BD Pacientes'!$A:I,3,FALSE))</f>
        <v>SANTIAGO MENDOZA MANCO</v>
      </c>
      <c r="F910" s="17" t="str">
        <f>IF(ISERROR(VLOOKUP('Salidas Pacientes'!$C910,'BD Pacientes'!$A:I,4,FALSE)),"",VLOOKUP('Salidas Pacientes'!$C910,'BD Pacientes'!$A:I,4,FALSE))</f>
        <v>M</v>
      </c>
      <c r="G910" s="95">
        <f>IF(ISERROR(VLOOKUP('Salidas Pacientes'!$C910,'BD Pacientes'!$A:I,5,FALSE)),"",VLOOKUP('Salidas Pacientes'!$C910,'BD Pacientes'!$A:I,5,FALSE))</f>
        <v>0</v>
      </c>
      <c r="H910" s="95" t="str">
        <f t="shared" ca="1" si="0"/>
        <v>123 año, 7 mes</v>
      </c>
      <c r="I910" s="97" t="str">
        <f>IF(ISERROR(VLOOKUP('Salidas Pacientes'!$C910,'BD Pacientes'!$A:$I,6,FALSE)),"",VLOOKUP('Salidas Pacientes'!$C910,'BD Pacientes'!$A:$I,6,FALSE))</f>
        <v>CRA 106 # 44-67</v>
      </c>
      <c r="J910" s="98">
        <f>IF(ISERROR(VLOOKUP('Salidas Pacientes'!$C910,'BD Pacientes'!$A:$I,7,FALSE)),"",VLOOKUP('Salidas Pacientes'!$C910,'BD Pacientes'!$A:$I,7,FALSE))</f>
        <v>0</v>
      </c>
      <c r="K910" s="99">
        <f>IF(ISERROR(VLOOKUP('Salidas Pacientes'!$C910,'BD Pacientes'!$A:$I,8,FALSE)),"",VLOOKUP('Salidas Pacientes'!$C910,'BD Pacientes'!$A:$I,8,FALSE))</f>
        <v>0</v>
      </c>
      <c r="L910" s="17">
        <f>IF(ISERROR(VLOOKUP('Salidas Pacientes'!$C910,'BD Pacientes'!$A:$I,9,FALSE)),"",VLOOKUP('Salidas Pacientes'!$C910,'BD Pacientes'!$A:$I,9,FALSE))</f>
        <v>0</v>
      </c>
      <c r="M910" s="17" t="s">
        <v>73</v>
      </c>
      <c r="N910" s="16" t="str">
        <f>IF(ISERROR(VLOOKUP('Salidas Pacientes'!$M910,Inventario!$A$2:$M$21,2,FALSE)),"",VLOOKUP('Salidas Pacientes'!$M910,Inventario!$A$2:$M$21,2,FALSE))</f>
        <v>Pentaxim</v>
      </c>
      <c r="O910" s="16" t="str">
        <f>IF(ISERROR(VLOOKUP('Salidas Pacientes'!$M910,Inventario!$A$2:$M$21,3,FALSE)),"",VLOOKUP('Salidas Pacientes'!$M910,Inventario!$A$2:$M$21,3,FALSE))</f>
        <v>Difteria-Tosferina, tetano, polio, haemophilus</v>
      </c>
      <c r="P910" s="100" t="str">
        <f>IF(ISERROR(VLOOKUP('Salidas Pacientes'!$M910,Inventario!$A$2:$M$21,4,FALSE)),"",VLOOKUP('Salidas Pacientes'!$M910,Inventario!$A$2:$M$21,4,FALSE))</f>
        <v>IPS FARALLONES</v>
      </c>
      <c r="Q910" s="100" t="str">
        <f>IF(ISERROR(VLOOKUP('Salidas Pacientes'!$M910,Inventario!$A$2:$M$21,5,FALSE)),"",VLOOKUP('Salidas Pacientes'!$M910,Inventario!$A$2:$M$21,5,FALSE))</f>
        <v>Sanofi</v>
      </c>
      <c r="R910" s="17" t="str">
        <f>IF(ISERROR(VLOOKUP('Salidas Pacientes'!$M910,Inventario!$A$2:$M$21,6,FALSE)),"",VLOOKUP('Salidas Pacientes'!$M910,Inventario!$A$2:$M$21,6,FALSE))</f>
        <v>2800</v>
      </c>
      <c r="S910" s="101" t="s">
        <v>209</v>
      </c>
      <c r="T910" s="102">
        <f>IF(ISERROR(VLOOKUP('Salidas Pacientes'!$S910,Entradas!$H$1:$I$412,2,FALSE)),"",VLOOKUP('Salidas Pacientes'!$S910,Entradas!$H$1:$I$412,2,FALSE))</f>
        <v>44957</v>
      </c>
      <c r="U910" s="98"/>
      <c r="V910" s="98">
        <v>1</v>
      </c>
      <c r="W910" s="105"/>
    </row>
    <row r="911" spans="1:23" ht="15.75" hidden="1" customHeight="1" outlineLevel="1">
      <c r="A911" s="95">
        <v>44786</v>
      </c>
      <c r="B911" s="95" t="s">
        <v>276</v>
      </c>
      <c r="C911" s="98">
        <v>1232815271</v>
      </c>
      <c r="D911" s="17" t="str">
        <f>IF(ISERROR(VLOOKUP('Salidas Pacientes'!$C911,'BD Pacientes'!$A:I,2,FALSE)),"",VLOOKUP('Salidas Pacientes'!$C911,'BD Pacientes'!$A:I,2,FALSE))</f>
        <v>RC</v>
      </c>
      <c r="E911" s="16" t="str">
        <f>IF(ISERROR(VLOOKUP('Salidas Pacientes'!$C911,'BD Pacientes'!$A:I,3,FALSE)),"",VLOOKUP('Salidas Pacientes'!$C911,'BD Pacientes'!$A:I,3,FALSE))</f>
        <v>SANTIAGO MENDOZA MANCO</v>
      </c>
      <c r="F911" s="17" t="str">
        <f>IF(ISERROR(VLOOKUP('Salidas Pacientes'!$C911,'BD Pacientes'!$A:I,4,FALSE)),"",VLOOKUP('Salidas Pacientes'!$C911,'BD Pacientes'!$A:I,4,FALSE))</f>
        <v>M</v>
      </c>
      <c r="G911" s="95">
        <f>IF(ISERROR(VLOOKUP('Salidas Pacientes'!$C911,'BD Pacientes'!$A:I,5,FALSE)),"",VLOOKUP('Salidas Pacientes'!$C911,'BD Pacientes'!$A:I,5,FALSE))</f>
        <v>0</v>
      </c>
      <c r="H911" s="95" t="str">
        <f t="shared" ca="1" si="0"/>
        <v>123 año, 7 mes</v>
      </c>
      <c r="I911" s="97" t="str">
        <f>IF(ISERROR(VLOOKUP('Salidas Pacientes'!$C911,'BD Pacientes'!$A:$I,6,FALSE)),"",VLOOKUP('Salidas Pacientes'!$C911,'BD Pacientes'!$A:$I,6,FALSE))</f>
        <v>CRA 106 # 44-67</v>
      </c>
      <c r="J911" s="98">
        <f>IF(ISERROR(VLOOKUP('Salidas Pacientes'!$C911,'BD Pacientes'!$A:$I,7,FALSE)),"",VLOOKUP('Salidas Pacientes'!$C911,'BD Pacientes'!$A:$I,7,FALSE))</f>
        <v>0</v>
      </c>
      <c r="K911" s="99">
        <f>IF(ISERROR(VLOOKUP('Salidas Pacientes'!$C911,'BD Pacientes'!$A:$I,8,FALSE)),"",VLOOKUP('Salidas Pacientes'!$C911,'BD Pacientes'!$A:$I,8,FALSE))</f>
        <v>0</v>
      </c>
      <c r="L911" s="17">
        <f>IF(ISERROR(VLOOKUP('Salidas Pacientes'!$C911,'BD Pacientes'!$A:$I,9,FALSE)),"",VLOOKUP('Salidas Pacientes'!$C911,'BD Pacientes'!$A:$I,9,FALSE))</f>
        <v>0</v>
      </c>
      <c r="M911" s="17" t="s">
        <v>85</v>
      </c>
      <c r="N911" s="16" t="str">
        <f>IF(ISERROR(VLOOKUP('Salidas Pacientes'!$M911,Inventario!$A$2:$M$21,2,FALSE)),"",VLOOKUP('Salidas Pacientes'!$M911,Inventario!$A$2:$M$21,2,FALSE))</f>
        <v xml:space="preserve">Avaxim 80 </v>
      </c>
      <c r="O911" s="16" t="str">
        <f>IF(ISERROR(VLOOKUP('Salidas Pacientes'!$M911,Inventario!$A$2:$M$21,3,FALSE)),"",VLOOKUP('Salidas Pacientes'!$M911,Inventario!$A$2:$M$21,3,FALSE))</f>
        <v>Hepatitis A niño</v>
      </c>
      <c r="P911" s="100" t="str">
        <f>IF(ISERROR(VLOOKUP('Salidas Pacientes'!$M911,Inventario!$A$2:$M$21,4,FALSE)),"",VLOOKUP('Salidas Pacientes'!$M911,Inventario!$A$2:$M$21,4,FALSE))</f>
        <v>IPS FARALLONES</v>
      </c>
      <c r="Q911" s="100" t="str">
        <f>IF(ISERROR(VLOOKUP('Salidas Pacientes'!$M911,Inventario!$A$2:$M$21,5,FALSE)),"",VLOOKUP('Salidas Pacientes'!$M911,Inventario!$A$2:$M$21,5,FALSE))</f>
        <v>Sanofi</v>
      </c>
      <c r="R911" s="17" t="str">
        <f>IF(ISERROR(VLOOKUP('Salidas Pacientes'!$M911,Inventario!$A$2:$M$21,6,FALSE)),"",VLOOKUP('Salidas Pacientes'!$M911,Inventario!$A$2:$M$21,6,FALSE))</f>
        <v>2500</v>
      </c>
      <c r="S911" s="101" t="s">
        <v>183</v>
      </c>
      <c r="T911" s="102">
        <f>IF(ISERROR(VLOOKUP('Salidas Pacientes'!$S911,Entradas!$H$1:$I$412,2,FALSE)),"",VLOOKUP('Salidas Pacientes'!$S911,Entradas!$H$1:$I$412,2,FALSE))</f>
        <v>44957</v>
      </c>
      <c r="U911" s="98"/>
      <c r="V911" s="98">
        <v>1</v>
      </c>
      <c r="W911" s="105"/>
    </row>
    <row r="912" spans="1:23" ht="15.75" hidden="1" customHeight="1" outlineLevel="1">
      <c r="A912" s="95">
        <v>44786</v>
      </c>
      <c r="B912" s="95" t="s">
        <v>276</v>
      </c>
      <c r="C912" s="98">
        <v>1111688094</v>
      </c>
      <c r="D912" s="17" t="str">
        <f>IF(ISERROR(VLOOKUP('Salidas Pacientes'!$C912,'BD Pacientes'!$A:I,2,FALSE)),"",VLOOKUP('Salidas Pacientes'!$C912,'BD Pacientes'!$A:I,2,FALSE))</f>
        <v>TI</v>
      </c>
      <c r="E912" s="16" t="str">
        <f>IF(ISERROR(VLOOKUP('Salidas Pacientes'!$C912,'BD Pacientes'!$A:I,3,FALSE)),"",VLOOKUP('Salidas Pacientes'!$C912,'BD Pacientes'!$A:I,3,FALSE))</f>
        <v>MARIA JOSE VALENCIA LOPEZ</v>
      </c>
      <c r="F912" s="17" t="str">
        <f>IF(ISERROR(VLOOKUP('Salidas Pacientes'!$C912,'BD Pacientes'!$A:I,4,FALSE)),"",VLOOKUP('Salidas Pacientes'!$C912,'BD Pacientes'!$A:I,4,FALSE))</f>
        <v>F</v>
      </c>
      <c r="G912" s="95">
        <f>IF(ISERROR(VLOOKUP('Salidas Pacientes'!$C912,'BD Pacientes'!$A:I,5,FALSE)),"",VLOOKUP('Salidas Pacientes'!$C912,'BD Pacientes'!$A:I,5,FALSE))</f>
        <v>41430</v>
      </c>
      <c r="H912" s="95" t="str">
        <f t="shared" ca="1" si="0"/>
        <v>10 año, 2 mes</v>
      </c>
      <c r="I912" s="97" t="str">
        <f>IF(ISERROR(VLOOKUP('Salidas Pacientes'!$C912,'BD Pacientes'!$A:$I,6,FALSE)),"",VLOOKUP('Salidas Pacientes'!$C912,'BD Pacientes'!$A:$I,6,FALSE))</f>
        <v>CRA 115 #48-53</v>
      </c>
      <c r="J912" s="98">
        <f>IF(ISERROR(VLOOKUP('Salidas Pacientes'!$C912,'BD Pacientes'!$A:$I,7,FALSE)),"",VLOOKUP('Salidas Pacientes'!$C912,'BD Pacientes'!$A:$I,7,FALSE))</f>
        <v>1130627537</v>
      </c>
      <c r="K912" s="99" t="str">
        <f>IF(ISERROR(VLOOKUP('Salidas Pacientes'!$C912,'BD Pacientes'!$A:$I,8,FALSE)),"",VLOOKUP('Salidas Pacientes'!$C912,'BD Pacientes'!$A:$I,8,FALSE))</f>
        <v>JHORMAN VALENCIA CAICEDO</v>
      </c>
      <c r="L912" s="17">
        <f>IF(ISERROR(VLOOKUP('Salidas Pacientes'!$C912,'BD Pacientes'!$A:$I,9,FALSE)),"",VLOOKUP('Salidas Pacientes'!$C912,'BD Pacientes'!$A:$I,9,FALSE))</f>
        <v>3015759302</v>
      </c>
      <c r="M912" s="17" t="s">
        <v>89</v>
      </c>
      <c r="N912" s="16" t="str">
        <f>IF(ISERROR(VLOOKUP('Salidas Pacientes'!$M912,Inventario!$A$2:$M$21,2,FALSE)),"",VLOOKUP('Salidas Pacientes'!$M912,Inventario!$A$2:$M$21,2,FALSE))</f>
        <v>Fluquadri</v>
      </c>
      <c r="O912" s="16" t="str">
        <f>IF(ISERROR(VLOOKUP('Salidas Pacientes'!$M912,Inventario!$A$2:$M$21,3,FALSE)),"",VLOOKUP('Salidas Pacientes'!$M912,Inventario!$A$2:$M$21,3,FALSE))</f>
        <v>Influenza</v>
      </c>
      <c r="P912" s="100" t="str">
        <f>IF(ISERROR(VLOOKUP('Salidas Pacientes'!$M912,Inventario!$A$2:$M$21,4,FALSE)),"",VLOOKUP('Salidas Pacientes'!$M912,Inventario!$A$2:$M$21,4,FALSE))</f>
        <v>IPS FARALLONES</v>
      </c>
      <c r="Q912" s="100" t="str">
        <f>IF(ISERROR(VLOOKUP('Salidas Pacientes'!$M912,Inventario!$A$2:$M$21,5,FALSE)),"",VLOOKUP('Salidas Pacientes'!$M912,Inventario!$A$2:$M$21,5,FALSE))</f>
        <v>Sanofi</v>
      </c>
      <c r="R912" s="17" t="str">
        <f>IF(ISERROR(VLOOKUP('Salidas Pacientes'!$M912,Inventario!$A$2:$M$21,6,FALSE)),"",VLOOKUP('Salidas Pacientes'!$M912,Inventario!$A$2:$M$21,6,FALSE))</f>
        <v>164992</v>
      </c>
      <c r="S912" s="101" t="s">
        <v>295</v>
      </c>
      <c r="T912" s="102" t="str">
        <f>IF(ISERROR(VLOOKUP('Salidas Pacientes'!$S912,Entradas!$H$1:$I$412,2,FALSE)),"",VLOOKUP('Salidas Pacientes'!$S912,Entradas!$H$1:$I$412,2,FALSE))</f>
        <v/>
      </c>
      <c r="U912" s="98"/>
      <c r="V912" s="98">
        <v>1</v>
      </c>
      <c r="W912" s="105"/>
    </row>
    <row r="913" spans="1:23" ht="15.75" hidden="1" customHeight="1" outlineLevel="1">
      <c r="A913" s="95">
        <v>44786</v>
      </c>
      <c r="B913" s="95" t="s">
        <v>276</v>
      </c>
      <c r="C913" s="98">
        <v>1109574514</v>
      </c>
      <c r="D913" s="17" t="str">
        <f>IF(ISERROR(VLOOKUP('Salidas Pacientes'!$C913,'BD Pacientes'!$A:I,2,FALSE)),"",VLOOKUP('Salidas Pacientes'!$C913,'BD Pacientes'!$A:I,2,FALSE))</f>
        <v>RC</v>
      </c>
      <c r="E913" s="16" t="str">
        <f>IF(ISERROR(VLOOKUP('Salidas Pacientes'!$C913,'BD Pacientes'!$A:I,3,FALSE)),"",VLOOKUP('Salidas Pacientes'!$C913,'BD Pacientes'!$A:I,3,FALSE))</f>
        <v>LIAM CASTRILLON ZUÑIGA</v>
      </c>
      <c r="F913" s="17" t="str">
        <f>IF(ISERROR(VLOOKUP('Salidas Pacientes'!$C913,'BD Pacientes'!$A:I,4,FALSE)),"",VLOOKUP('Salidas Pacientes'!$C913,'BD Pacientes'!$A:I,4,FALSE))</f>
        <v>M</v>
      </c>
      <c r="G913" s="95">
        <f>IF(ISERROR(VLOOKUP('Salidas Pacientes'!$C913,'BD Pacientes'!$A:I,5,FALSE)),"",VLOOKUP('Salidas Pacientes'!$C913,'BD Pacientes'!$A:I,5,FALSE))</f>
        <v>44684</v>
      </c>
      <c r="H913" s="95" t="str">
        <f t="shared" ca="1" si="0"/>
        <v>1 año, 3 mes</v>
      </c>
      <c r="I913" s="97" t="str">
        <f>IF(ISERROR(VLOOKUP('Salidas Pacientes'!$C913,'BD Pacientes'!$A:$I,6,FALSE)),"",VLOOKUP('Salidas Pacientes'!$C913,'BD Pacientes'!$A:$I,6,FALSE))</f>
        <v>CALLE 28 # 96-34</v>
      </c>
      <c r="J913" s="98">
        <f>IF(ISERROR(VLOOKUP('Salidas Pacientes'!$C913,'BD Pacientes'!$A:$I,7,FALSE)),"",VLOOKUP('Salidas Pacientes'!$C913,'BD Pacientes'!$A:$I,7,FALSE))</f>
        <v>1144043840</v>
      </c>
      <c r="K913" s="99" t="str">
        <f>IF(ISERROR(VLOOKUP('Salidas Pacientes'!$C913,'BD Pacientes'!$A:$I,8,FALSE)),"",VLOOKUP('Salidas Pacientes'!$C913,'BD Pacientes'!$A:$I,8,FALSE))</f>
        <v>LIZETH ZUÑIGA</v>
      </c>
      <c r="L913" s="17">
        <f>IF(ISERROR(VLOOKUP('Salidas Pacientes'!$C913,'BD Pacientes'!$A:$I,9,FALSE)),"",VLOOKUP('Salidas Pacientes'!$C913,'BD Pacientes'!$A:$I,9,FALSE))</f>
        <v>3104922815</v>
      </c>
      <c r="M913" s="17" t="s">
        <v>47</v>
      </c>
      <c r="N913" s="16" t="str">
        <f>IF(ISERROR(VLOOKUP('Salidas Pacientes'!$M913,Inventario!$A$2:$M$21,2,FALSE)),"",VLOOKUP('Salidas Pacientes'!$M913,Inventario!$A$2:$M$21,2,FALSE))</f>
        <v>Nimenrix</v>
      </c>
      <c r="O913" s="16" t="str">
        <f>IF(ISERROR(VLOOKUP('Salidas Pacientes'!$M913,Inventario!$A$2:$M$21,3,FALSE)),"",VLOOKUP('Salidas Pacientes'!$M913,Inventario!$A$2:$M$21,3,FALSE))</f>
        <v>Meningococo</v>
      </c>
      <c r="P913" s="100" t="str">
        <f>IF(ISERROR(VLOOKUP('Salidas Pacientes'!$M913,Inventario!$A$2:$M$21,4,FALSE)),"",VLOOKUP('Salidas Pacientes'!$M913,Inventario!$A$2:$M$21,4,FALSE))</f>
        <v>Cobo Medical</v>
      </c>
      <c r="Q913" s="100" t="str">
        <f>IF(ISERROR(VLOOKUP('Salidas Pacientes'!$M913,Inventario!$A$2:$M$21,5,FALSE)),"",VLOOKUP('Salidas Pacientes'!$M913,Inventario!$A$2:$M$21,5,FALSE))</f>
        <v>Pfizer</v>
      </c>
      <c r="R913" s="17" t="str">
        <f>IF(ISERROR(VLOOKUP('Salidas Pacientes'!$M913,Inventario!$A$2:$M$21,6,FALSE)),"",VLOOKUP('Salidas Pacientes'!$M913,Inventario!$A$2:$M$21,6,FALSE))</f>
        <v>3904</v>
      </c>
      <c r="S913" s="101" t="s">
        <v>173</v>
      </c>
      <c r="T913" s="102">
        <f>IF(ISERROR(VLOOKUP('Salidas Pacientes'!$S913,Entradas!$H$1:$I$412,2,FALSE)),"",VLOOKUP('Salidas Pacientes'!$S913,Entradas!$H$1:$I$412,2,FALSE))</f>
        <v>45077</v>
      </c>
      <c r="U913" s="98"/>
      <c r="V913" s="98">
        <v>1</v>
      </c>
      <c r="W913" s="105"/>
    </row>
    <row r="914" spans="1:23" ht="15.75" hidden="1" customHeight="1" outlineLevel="1">
      <c r="A914" s="95">
        <v>44786</v>
      </c>
      <c r="B914" s="95" t="s">
        <v>276</v>
      </c>
      <c r="C914" s="98">
        <v>1107845881</v>
      </c>
      <c r="D914" s="17" t="str">
        <f>IF(ISERROR(VLOOKUP('Salidas Pacientes'!$C914,'BD Pacientes'!$A:I,2,FALSE)),"",VLOOKUP('Salidas Pacientes'!$C914,'BD Pacientes'!$A:I,2,FALSE))</f>
        <v>TI</v>
      </c>
      <c r="E914" s="16" t="str">
        <f>IF(ISERROR(VLOOKUP('Salidas Pacientes'!$C914,'BD Pacientes'!$A:I,3,FALSE)),"",VLOOKUP('Salidas Pacientes'!$C914,'BD Pacientes'!$A:I,3,FALSE))</f>
        <v>JACOBO HERNANDEZ PATIÑO</v>
      </c>
      <c r="F914" s="17" t="str">
        <f>IF(ISERROR(VLOOKUP('Salidas Pacientes'!$C914,'BD Pacientes'!$A:I,4,FALSE)),"",VLOOKUP('Salidas Pacientes'!$C914,'BD Pacientes'!$A:I,4,FALSE))</f>
        <v>M</v>
      </c>
      <c r="G914" s="95">
        <f>IF(ISERROR(VLOOKUP('Salidas Pacientes'!$C914,'BD Pacientes'!$A:I,5,FALSE)),"",VLOOKUP('Salidas Pacientes'!$C914,'BD Pacientes'!$A:I,5,FALSE))</f>
        <v>0</v>
      </c>
      <c r="H914" s="95" t="str">
        <f t="shared" ca="1" si="0"/>
        <v>123 año, 7 mes</v>
      </c>
      <c r="I914" s="97" t="str">
        <f>IF(ISERROR(VLOOKUP('Salidas Pacientes'!$C914,'BD Pacientes'!$A:$I,6,FALSE)),"",VLOOKUP('Salidas Pacientes'!$C914,'BD Pacientes'!$A:$I,6,FALSE))</f>
        <v>CALLE 43 #69-35</v>
      </c>
      <c r="J914" s="98">
        <f>IF(ISERROR(VLOOKUP('Salidas Pacientes'!$C914,'BD Pacientes'!$A:$I,7,FALSE)),"",VLOOKUP('Salidas Pacientes'!$C914,'BD Pacientes'!$A:$I,7,FALSE))</f>
        <v>0</v>
      </c>
      <c r="K914" s="99">
        <f>IF(ISERROR(VLOOKUP('Salidas Pacientes'!$C914,'BD Pacientes'!$A:$I,8,FALSE)),"",VLOOKUP('Salidas Pacientes'!$C914,'BD Pacientes'!$A:$I,8,FALSE))</f>
        <v>0</v>
      </c>
      <c r="L914" s="17">
        <f>IF(ISERROR(VLOOKUP('Salidas Pacientes'!$C914,'BD Pacientes'!$A:$I,9,FALSE)),"",VLOOKUP('Salidas Pacientes'!$C914,'BD Pacientes'!$A:$I,9,FALSE))</f>
        <v>0</v>
      </c>
      <c r="M914" s="17" t="s">
        <v>89</v>
      </c>
      <c r="N914" s="16" t="str">
        <f>IF(ISERROR(VLOOKUP('Salidas Pacientes'!$M914,Inventario!$A$2:$M$21,2,FALSE)),"",VLOOKUP('Salidas Pacientes'!$M914,Inventario!$A$2:$M$21,2,FALSE))</f>
        <v>Fluquadri</v>
      </c>
      <c r="O914" s="16" t="str">
        <f>IF(ISERROR(VLOOKUP('Salidas Pacientes'!$M914,Inventario!$A$2:$M$21,3,FALSE)),"",VLOOKUP('Salidas Pacientes'!$M914,Inventario!$A$2:$M$21,3,FALSE))</f>
        <v>Influenza</v>
      </c>
      <c r="P914" s="100" t="str">
        <f>IF(ISERROR(VLOOKUP('Salidas Pacientes'!$M914,Inventario!$A$2:$M$21,4,FALSE)),"",VLOOKUP('Salidas Pacientes'!$M914,Inventario!$A$2:$M$21,4,FALSE))</f>
        <v>IPS FARALLONES</v>
      </c>
      <c r="Q914" s="100" t="str">
        <f>IF(ISERROR(VLOOKUP('Salidas Pacientes'!$M914,Inventario!$A$2:$M$21,5,FALSE)),"",VLOOKUP('Salidas Pacientes'!$M914,Inventario!$A$2:$M$21,5,FALSE))</f>
        <v>Sanofi</v>
      </c>
      <c r="R914" s="17" t="str">
        <f>IF(ISERROR(VLOOKUP('Salidas Pacientes'!$M914,Inventario!$A$2:$M$21,6,FALSE)),"",VLOOKUP('Salidas Pacientes'!$M914,Inventario!$A$2:$M$21,6,FALSE))</f>
        <v>164992</v>
      </c>
      <c r="S914" s="101" t="s">
        <v>295</v>
      </c>
      <c r="T914" s="102" t="str">
        <f>IF(ISERROR(VLOOKUP('Salidas Pacientes'!$S914,Entradas!$H$1:$I$412,2,FALSE)),"",VLOOKUP('Salidas Pacientes'!$S914,Entradas!$H$1:$I$412,2,FALSE))</f>
        <v/>
      </c>
      <c r="U914" s="98"/>
      <c r="V914" s="98">
        <v>1</v>
      </c>
      <c r="W914" s="105"/>
    </row>
    <row r="915" spans="1:23" ht="15.75" hidden="1" customHeight="1" outlineLevel="1">
      <c r="A915" s="95">
        <v>44786</v>
      </c>
      <c r="B915" s="95" t="s">
        <v>276</v>
      </c>
      <c r="C915" s="98">
        <v>1109574608</v>
      </c>
      <c r="D915" s="17" t="str">
        <f>IF(ISERROR(VLOOKUP('Salidas Pacientes'!$C915,'BD Pacientes'!$A:I,2,FALSE)),"",VLOOKUP('Salidas Pacientes'!$C915,'BD Pacientes'!$A:I,2,FALSE))</f>
        <v>RC</v>
      </c>
      <c r="E915" s="16" t="str">
        <f>IF(ISERROR(VLOOKUP('Salidas Pacientes'!$C915,'BD Pacientes'!$A:I,3,FALSE)),"",VLOOKUP('Salidas Pacientes'!$C915,'BD Pacientes'!$A:I,3,FALSE))</f>
        <v>GUADALUPE VALENCIA CARDONA</v>
      </c>
      <c r="F915" s="17" t="str">
        <f>IF(ISERROR(VLOOKUP('Salidas Pacientes'!$C915,'BD Pacientes'!$A:I,4,FALSE)),"",VLOOKUP('Salidas Pacientes'!$C915,'BD Pacientes'!$A:I,4,FALSE))</f>
        <v>F</v>
      </c>
      <c r="G915" s="95">
        <f>IF(ISERROR(VLOOKUP('Salidas Pacientes'!$C915,'BD Pacientes'!$A:I,5,FALSE)),"",VLOOKUP('Salidas Pacientes'!$C915,'BD Pacientes'!$A:I,5,FALSE))</f>
        <v>44690</v>
      </c>
      <c r="H915" s="95" t="str">
        <f t="shared" ca="1" si="0"/>
        <v>1 año, 3 mes</v>
      </c>
      <c r="I915" s="97" t="str">
        <f>IF(ISERROR(VLOOKUP('Salidas Pacientes'!$C915,'BD Pacientes'!$A:$I,6,FALSE)),"",VLOOKUP('Salidas Pacientes'!$C915,'BD Pacientes'!$A:$I,6,FALSE))</f>
        <v>CALLE 60 # 98D-45 TORRE 6 APTO 804</v>
      </c>
      <c r="J915" s="98">
        <f>IF(ISERROR(VLOOKUP('Salidas Pacientes'!$C915,'BD Pacientes'!$A:$I,7,FALSE)),"",VLOOKUP('Salidas Pacientes'!$C915,'BD Pacientes'!$A:$I,7,FALSE))</f>
        <v>1130622882</v>
      </c>
      <c r="K915" s="99" t="str">
        <f>IF(ISERROR(VLOOKUP('Salidas Pacientes'!$C915,'BD Pacientes'!$A:$I,8,FALSE)),"",VLOOKUP('Salidas Pacientes'!$C915,'BD Pacientes'!$A:$I,8,FALSE))</f>
        <v>LINDA CARDONA</v>
      </c>
      <c r="L915" s="17">
        <f>IF(ISERROR(VLOOKUP('Salidas Pacientes'!$C915,'BD Pacientes'!$A:$I,9,FALSE)),"",VLOOKUP('Salidas Pacientes'!$C915,'BD Pacientes'!$A:$I,9,FALSE))</f>
        <v>3205654888</v>
      </c>
      <c r="M915" s="17" t="s">
        <v>47</v>
      </c>
      <c r="N915" s="16" t="str">
        <f>IF(ISERROR(VLOOKUP('Salidas Pacientes'!$M915,Inventario!$A$2:$M$21,2,FALSE)),"",VLOOKUP('Salidas Pacientes'!$M915,Inventario!$A$2:$M$21,2,FALSE))</f>
        <v>Nimenrix</v>
      </c>
      <c r="O915" s="16" t="str">
        <f>IF(ISERROR(VLOOKUP('Salidas Pacientes'!$M915,Inventario!$A$2:$M$21,3,FALSE)),"",VLOOKUP('Salidas Pacientes'!$M915,Inventario!$A$2:$M$21,3,FALSE))</f>
        <v>Meningococo</v>
      </c>
      <c r="P915" s="100" t="str">
        <f>IF(ISERROR(VLOOKUP('Salidas Pacientes'!$M915,Inventario!$A$2:$M$21,4,FALSE)),"",VLOOKUP('Salidas Pacientes'!$M915,Inventario!$A$2:$M$21,4,FALSE))</f>
        <v>Cobo Medical</v>
      </c>
      <c r="Q915" s="100" t="str">
        <f>IF(ISERROR(VLOOKUP('Salidas Pacientes'!$M915,Inventario!$A$2:$M$21,5,FALSE)),"",VLOOKUP('Salidas Pacientes'!$M915,Inventario!$A$2:$M$21,5,FALSE))</f>
        <v>Pfizer</v>
      </c>
      <c r="R915" s="17" t="str">
        <f>IF(ISERROR(VLOOKUP('Salidas Pacientes'!$M915,Inventario!$A$2:$M$21,6,FALSE)),"",VLOOKUP('Salidas Pacientes'!$M915,Inventario!$A$2:$M$21,6,FALSE))</f>
        <v>3904</v>
      </c>
      <c r="S915" s="101" t="s">
        <v>173</v>
      </c>
      <c r="T915" s="102">
        <f>IF(ISERROR(VLOOKUP('Salidas Pacientes'!$S915,Entradas!$H$1:$I$412,2,FALSE)),"",VLOOKUP('Salidas Pacientes'!$S915,Entradas!$H$1:$I$412,2,FALSE))</f>
        <v>45077</v>
      </c>
      <c r="U915" s="98"/>
      <c r="V915" s="98">
        <v>1</v>
      </c>
      <c r="W915" s="105"/>
    </row>
    <row r="916" spans="1:23" ht="15.75" hidden="1" customHeight="1" outlineLevel="1">
      <c r="A916" s="95">
        <v>44789</v>
      </c>
      <c r="B916" s="95" t="s">
        <v>276</v>
      </c>
      <c r="C916" s="98">
        <v>1112069413</v>
      </c>
      <c r="D916" s="17" t="str">
        <f>IF(ISERROR(VLOOKUP('Salidas Pacientes'!$C916,'BD Pacientes'!$A:I,2,FALSE)),"",VLOOKUP('Salidas Pacientes'!$C916,'BD Pacientes'!$A:I,2,FALSE))</f>
        <v>RC</v>
      </c>
      <c r="E916" s="16" t="str">
        <f>IF(ISERROR(VLOOKUP('Salidas Pacientes'!$C916,'BD Pacientes'!$A:I,3,FALSE)),"",VLOOKUP('Salidas Pacientes'!$C916,'BD Pacientes'!$A:I,3,FALSE))</f>
        <v>LUCIANA HERNANDEZ SALGADO</v>
      </c>
      <c r="F916" s="17" t="str">
        <f>IF(ISERROR(VLOOKUP('Salidas Pacientes'!$C916,'BD Pacientes'!$A:I,4,FALSE)),"",VLOOKUP('Salidas Pacientes'!$C916,'BD Pacientes'!$A:I,4,FALSE))</f>
        <v>F</v>
      </c>
      <c r="G916" s="95">
        <f>IF(ISERROR(VLOOKUP('Salidas Pacientes'!$C916,'BD Pacientes'!$A:I,5,FALSE)),"",VLOOKUP('Salidas Pacientes'!$C916,'BD Pacientes'!$A:I,5,FALSE))</f>
        <v>44388</v>
      </c>
      <c r="H916" s="95" t="str">
        <f t="shared" ca="1" si="0"/>
        <v>2 año, 1 mes</v>
      </c>
      <c r="I916" s="97" t="str">
        <f>IF(ISERROR(VLOOKUP('Salidas Pacientes'!$C916,'BD Pacientes'!$A:$I,6,FALSE)),"",VLOOKUP('Salidas Pacientes'!$C916,'BD Pacientes'!$A:$I,6,FALSE))</f>
        <v>VIA CIRCUNVALAR # 6-30</v>
      </c>
      <c r="J916" s="98">
        <f>IF(ISERROR(VLOOKUP('Salidas Pacientes'!$C916,'BD Pacientes'!$A:$I,7,FALSE)),"",VLOOKUP('Salidas Pacientes'!$C916,'BD Pacientes'!$A:$I,7,FALSE))</f>
        <v>1144101687</v>
      </c>
      <c r="K916" s="99" t="str">
        <f>IF(ISERROR(VLOOKUP('Salidas Pacientes'!$C916,'BD Pacientes'!$A:$I,8,FALSE)),"",VLOOKUP('Salidas Pacientes'!$C916,'BD Pacientes'!$A:$I,8,FALSE))</f>
        <v>LINA SALGADO</v>
      </c>
      <c r="L916" s="17">
        <f>IF(ISERROR(VLOOKUP('Salidas Pacientes'!$C916,'BD Pacientes'!$A:$I,9,FALSE)),"",VLOOKUP('Salidas Pacientes'!$C916,'BD Pacientes'!$A:$I,9,FALSE))</f>
        <v>3206154665</v>
      </c>
      <c r="M916" s="17" t="s">
        <v>58</v>
      </c>
      <c r="N916" s="16" t="str">
        <f>IF(ISERROR(VLOOKUP('Salidas Pacientes'!$M916,Inventario!$A$2:$M$21,2,FALSE)),"",VLOOKUP('Salidas Pacientes'!$M916,Inventario!$A$2:$M$21,2,FALSE))</f>
        <v>Proquad</v>
      </c>
      <c r="O916" s="16" t="str">
        <f>IF(ISERROR(VLOOKUP('Salidas Pacientes'!$M916,Inventario!$A$2:$M$21,3,FALSE)),"",VLOOKUP('Salidas Pacientes'!$M916,Inventario!$A$2:$M$21,3,FALSE))</f>
        <v>Sarampion + Rubeola + parotiditis + varicela</v>
      </c>
      <c r="P916" s="100" t="str">
        <f>IF(ISERROR(VLOOKUP('Salidas Pacientes'!$M916,Inventario!$A$2:$M$21,4,FALSE)),"",VLOOKUP('Salidas Pacientes'!$M916,Inventario!$A$2:$M$21,4,FALSE))</f>
        <v>IPS FARALLONES</v>
      </c>
      <c r="Q916" s="100" t="str">
        <f>IF(ISERROR(VLOOKUP('Salidas Pacientes'!$M916,Inventario!$A$2:$M$21,5,FALSE)),"",VLOOKUP('Salidas Pacientes'!$M916,Inventario!$A$2:$M$21,5,FALSE))</f>
        <v>Merck</v>
      </c>
      <c r="R916" s="17" t="str">
        <f>IF(ISERROR(VLOOKUP('Salidas Pacientes'!$M916,Inventario!$A$2:$M$21,6,FALSE)),"",VLOOKUP('Salidas Pacientes'!$M916,Inventario!$A$2:$M$21,6,FALSE))</f>
        <v>4200</v>
      </c>
      <c r="S916" s="101" t="s">
        <v>217</v>
      </c>
      <c r="T916" s="102">
        <f>IF(ISERROR(VLOOKUP('Salidas Pacientes'!$S916,Entradas!$H$1:$I$412,2,FALSE)),"",VLOOKUP('Salidas Pacientes'!$S916,Entradas!$H$1:$I$412,2,FALSE))</f>
        <v>45077</v>
      </c>
      <c r="U916" s="98"/>
      <c r="V916" s="98">
        <v>1</v>
      </c>
      <c r="W916" s="105"/>
    </row>
    <row r="917" spans="1:23" ht="15.75" hidden="1" customHeight="1" outlineLevel="1">
      <c r="A917" s="95">
        <v>44789</v>
      </c>
      <c r="B917" s="95" t="s">
        <v>276</v>
      </c>
      <c r="C917" s="98">
        <v>1112069413</v>
      </c>
      <c r="D917" s="17" t="str">
        <f>IF(ISERROR(VLOOKUP('Salidas Pacientes'!$C917,'BD Pacientes'!$A:I,2,FALSE)),"",VLOOKUP('Salidas Pacientes'!$C917,'BD Pacientes'!$A:I,2,FALSE))</f>
        <v>RC</v>
      </c>
      <c r="E917" s="16" t="str">
        <f>IF(ISERROR(VLOOKUP('Salidas Pacientes'!$C917,'BD Pacientes'!$A:I,3,FALSE)),"",VLOOKUP('Salidas Pacientes'!$C917,'BD Pacientes'!$A:I,3,FALSE))</f>
        <v>LUCIANA HERNANDEZ SALGADO</v>
      </c>
      <c r="F917" s="17" t="str">
        <f>IF(ISERROR(VLOOKUP('Salidas Pacientes'!$C917,'BD Pacientes'!$A:I,4,FALSE)),"",VLOOKUP('Salidas Pacientes'!$C917,'BD Pacientes'!$A:I,4,FALSE))</f>
        <v>F</v>
      </c>
      <c r="G917" s="95">
        <f>IF(ISERROR(VLOOKUP('Salidas Pacientes'!$C917,'BD Pacientes'!$A:I,5,FALSE)),"",VLOOKUP('Salidas Pacientes'!$C917,'BD Pacientes'!$A:I,5,FALSE))</f>
        <v>44388</v>
      </c>
      <c r="H917" s="95" t="str">
        <f t="shared" ca="1" si="0"/>
        <v>2 año, 1 mes</v>
      </c>
      <c r="I917" s="97" t="str">
        <f>IF(ISERROR(VLOOKUP('Salidas Pacientes'!$C917,'BD Pacientes'!$A:$I,6,FALSE)),"",VLOOKUP('Salidas Pacientes'!$C917,'BD Pacientes'!$A:$I,6,FALSE))</f>
        <v>VIA CIRCUNVALAR # 6-30</v>
      </c>
      <c r="J917" s="98">
        <f>IF(ISERROR(VLOOKUP('Salidas Pacientes'!$C917,'BD Pacientes'!$A:$I,7,FALSE)),"",VLOOKUP('Salidas Pacientes'!$C917,'BD Pacientes'!$A:$I,7,FALSE))</f>
        <v>1144101687</v>
      </c>
      <c r="K917" s="99" t="str">
        <f>IF(ISERROR(VLOOKUP('Salidas Pacientes'!$C917,'BD Pacientes'!$A:$I,8,FALSE)),"",VLOOKUP('Salidas Pacientes'!$C917,'BD Pacientes'!$A:$I,8,FALSE))</f>
        <v>LINA SALGADO</v>
      </c>
      <c r="L917" s="17">
        <f>IF(ISERROR(VLOOKUP('Salidas Pacientes'!$C917,'BD Pacientes'!$A:$I,9,FALSE)),"",VLOOKUP('Salidas Pacientes'!$C917,'BD Pacientes'!$A:$I,9,FALSE))</f>
        <v>3206154665</v>
      </c>
      <c r="M917" s="17" t="s">
        <v>85</v>
      </c>
      <c r="N917" s="16" t="str">
        <f>IF(ISERROR(VLOOKUP('Salidas Pacientes'!$M917,Inventario!$A$2:$M$21,2,FALSE)),"",VLOOKUP('Salidas Pacientes'!$M917,Inventario!$A$2:$M$21,2,FALSE))</f>
        <v xml:space="preserve">Avaxim 80 </v>
      </c>
      <c r="O917" s="16" t="str">
        <f>IF(ISERROR(VLOOKUP('Salidas Pacientes'!$M917,Inventario!$A$2:$M$21,3,FALSE)),"",VLOOKUP('Salidas Pacientes'!$M917,Inventario!$A$2:$M$21,3,FALSE))</f>
        <v>Hepatitis A niño</v>
      </c>
      <c r="P917" s="100" t="str">
        <f>IF(ISERROR(VLOOKUP('Salidas Pacientes'!$M917,Inventario!$A$2:$M$21,4,FALSE)),"",VLOOKUP('Salidas Pacientes'!$M917,Inventario!$A$2:$M$21,4,FALSE))</f>
        <v>IPS FARALLONES</v>
      </c>
      <c r="Q917" s="100" t="str">
        <f>IF(ISERROR(VLOOKUP('Salidas Pacientes'!$M917,Inventario!$A$2:$M$21,5,FALSE)),"",VLOOKUP('Salidas Pacientes'!$M917,Inventario!$A$2:$M$21,5,FALSE))</f>
        <v>Sanofi</v>
      </c>
      <c r="R917" s="17" t="str">
        <f>IF(ISERROR(VLOOKUP('Salidas Pacientes'!$M917,Inventario!$A$2:$M$21,6,FALSE)),"",VLOOKUP('Salidas Pacientes'!$M917,Inventario!$A$2:$M$21,6,FALSE))</f>
        <v>2500</v>
      </c>
      <c r="S917" s="101" t="s">
        <v>208</v>
      </c>
      <c r="T917" s="102">
        <f>IF(ISERROR(VLOOKUP('Salidas Pacientes'!$S917,Entradas!$H$1:$I$412,2,FALSE)),"",VLOOKUP('Salidas Pacientes'!$S917,Entradas!$H$1:$I$412,2,FALSE))</f>
        <v>45169</v>
      </c>
      <c r="U917" s="98"/>
      <c r="V917" s="98">
        <v>1</v>
      </c>
      <c r="W917" s="105"/>
    </row>
    <row r="918" spans="1:23" ht="15.75" hidden="1" customHeight="1" outlineLevel="1">
      <c r="A918" s="95">
        <v>44789</v>
      </c>
      <c r="B918" s="95" t="s">
        <v>276</v>
      </c>
      <c r="C918" s="98">
        <v>1112069413</v>
      </c>
      <c r="D918" s="17" t="str">
        <f>IF(ISERROR(VLOOKUP('Salidas Pacientes'!$C918,'BD Pacientes'!$A:I,2,FALSE)),"",VLOOKUP('Salidas Pacientes'!$C918,'BD Pacientes'!$A:I,2,FALSE))</f>
        <v>RC</v>
      </c>
      <c r="E918" s="16" t="str">
        <f>IF(ISERROR(VLOOKUP('Salidas Pacientes'!$C918,'BD Pacientes'!$A:I,3,FALSE)),"",VLOOKUP('Salidas Pacientes'!$C918,'BD Pacientes'!$A:I,3,FALSE))</f>
        <v>LUCIANA HERNANDEZ SALGADO</v>
      </c>
      <c r="F918" s="17" t="str">
        <f>IF(ISERROR(VLOOKUP('Salidas Pacientes'!$C918,'BD Pacientes'!$A:I,4,FALSE)),"",VLOOKUP('Salidas Pacientes'!$C918,'BD Pacientes'!$A:I,4,FALSE))</f>
        <v>F</v>
      </c>
      <c r="G918" s="95">
        <f>IF(ISERROR(VLOOKUP('Salidas Pacientes'!$C918,'BD Pacientes'!$A:I,5,FALSE)),"",VLOOKUP('Salidas Pacientes'!$C918,'BD Pacientes'!$A:I,5,FALSE))</f>
        <v>44388</v>
      </c>
      <c r="H918" s="95" t="str">
        <f t="shared" ca="1" si="0"/>
        <v>2 año, 1 mes</v>
      </c>
      <c r="I918" s="97" t="str">
        <f>IF(ISERROR(VLOOKUP('Salidas Pacientes'!$C918,'BD Pacientes'!$A:$I,6,FALSE)),"",VLOOKUP('Salidas Pacientes'!$C918,'BD Pacientes'!$A:$I,6,FALSE))</f>
        <v>VIA CIRCUNVALAR # 6-30</v>
      </c>
      <c r="J918" s="98">
        <f>IF(ISERROR(VLOOKUP('Salidas Pacientes'!$C918,'BD Pacientes'!$A:$I,7,FALSE)),"",VLOOKUP('Salidas Pacientes'!$C918,'BD Pacientes'!$A:$I,7,FALSE))</f>
        <v>1144101687</v>
      </c>
      <c r="K918" s="99" t="str">
        <f>IF(ISERROR(VLOOKUP('Salidas Pacientes'!$C918,'BD Pacientes'!$A:$I,8,FALSE)),"",VLOOKUP('Salidas Pacientes'!$C918,'BD Pacientes'!$A:$I,8,FALSE))</f>
        <v>LINA SALGADO</v>
      </c>
      <c r="L918" s="17">
        <f>IF(ISERROR(VLOOKUP('Salidas Pacientes'!$C918,'BD Pacientes'!$A:$I,9,FALSE)),"",VLOOKUP('Salidas Pacientes'!$C918,'BD Pacientes'!$A:$I,9,FALSE))</f>
        <v>3206154665</v>
      </c>
      <c r="M918" s="17" t="s">
        <v>89</v>
      </c>
      <c r="N918" s="16" t="str">
        <f>IF(ISERROR(VLOOKUP('Salidas Pacientes'!$M918,Inventario!$A$2:$M$21,2,FALSE)),"",VLOOKUP('Salidas Pacientes'!$M918,Inventario!$A$2:$M$21,2,FALSE))</f>
        <v>Fluquadri</v>
      </c>
      <c r="O918" s="16" t="str">
        <f>IF(ISERROR(VLOOKUP('Salidas Pacientes'!$M918,Inventario!$A$2:$M$21,3,FALSE)),"",VLOOKUP('Salidas Pacientes'!$M918,Inventario!$A$2:$M$21,3,FALSE))</f>
        <v>Influenza</v>
      </c>
      <c r="P918" s="100" t="str">
        <f>IF(ISERROR(VLOOKUP('Salidas Pacientes'!$M918,Inventario!$A$2:$M$21,4,FALSE)),"",VLOOKUP('Salidas Pacientes'!$M918,Inventario!$A$2:$M$21,4,FALSE))</f>
        <v>IPS FARALLONES</v>
      </c>
      <c r="Q918" s="100" t="str">
        <f>IF(ISERROR(VLOOKUP('Salidas Pacientes'!$M918,Inventario!$A$2:$M$21,5,FALSE)),"",VLOOKUP('Salidas Pacientes'!$M918,Inventario!$A$2:$M$21,5,FALSE))</f>
        <v>Sanofi</v>
      </c>
      <c r="R918" s="17" t="str">
        <f>IF(ISERROR(VLOOKUP('Salidas Pacientes'!$M918,Inventario!$A$2:$M$21,6,FALSE)),"",VLOOKUP('Salidas Pacientes'!$M918,Inventario!$A$2:$M$21,6,FALSE))</f>
        <v>164992</v>
      </c>
      <c r="S918" s="101" t="s">
        <v>295</v>
      </c>
      <c r="T918" s="102" t="str">
        <f>IF(ISERROR(VLOOKUP('Salidas Pacientes'!$S918,Entradas!$H$1:$I$412,2,FALSE)),"",VLOOKUP('Salidas Pacientes'!$S918,Entradas!$H$1:$I$412,2,FALSE))</f>
        <v/>
      </c>
      <c r="U918" s="98"/>
      <c r="V918" s="98">
        <v>1</v>
      </c>
      <c r="W918" s="105"/>
    </row>
    <row r="919" spans="1:23" ht="15.75" hidden="1" customHeight="1" outlineLevel="1">
      <c r="A919" s="95">
        <v>44789</v>
      </c>
      <c r="B919" s="95" t="s">
        <v>276</v>
      </c>
      <c r="C919" s="98">
        <v>1112069413</v>
      </c>
      <c r="D919" s="17" t="str">
        <f>IF(ISERROR(VLOOKUP('Salidas Pacientes'!$C919,'BD Pacientes'!$A:I,2,FALSE)),"",VLOOKUP('Salidas Pacientes'!$C919,'BD Pacientes'!$A:I,2,FALSE))</f>
        <v>RC</v>
      </c>
      <c r="E919" s="16" t="str">
        <f>IF(ISERROR(VLOOKUP('Salidas Pacientes'!$C919,'BD Pacientes'!$A:I,3,FALSE)),"",VLOOKUP('Salidas Pacientes'!$C919,'BD Pacientes'!$A:I,3,FALSE))</f>
        <v>LUCIANA HERNANDEZ SALGADO</v>
      </c>
      <c r="F919" s="17" t="str">
        <f>IF(ISERROR(VLOOKUP('Salidas Pacientes'!$C919,'BD Pacientes'!$A:I,4,FALSE)),"",VLOOKUP('Salidas Pacientes'!$C919,'BD Pacientes'!$A:I,4,FALSE))</f>
        <v>F</v>
      </c>
      <c r="G919" s="95">
        <f>IF(ISERROR(VLOOKUP('Salidas Pacientes'!$C919,'BD Pacientes'!$A:I,5,FALSE)),"",VLOOKUP('Salidas Pacientes'!$C919,'BD Pacientes'!$A:I,5,FALSE))</f>
        <v>44388</v>
      </c>
      <c r="H919" s="95" t="str">
        <f t="shared" ca="1" si="0"/>
        <v>2 año, 1 mes</v>
      </c>
      <c r="I919" s="97" t="str">
        <f>IF(ISERROR(VLOOKUP('Salidas Pacientes'!$C919,'BD Pacientes'!$A:$I,6,FALSE)),"",VLOOKUP('Salidas Pacientes'!$C919,'BD Pacientes'!$A:$I,6,FALSE))</f>
        <v>VIA CIRCUNVALAR # 6-30</v>
      </c>
      <c r="J919" s="98">
        <f>IF(ISERROR(VLOOKUP('Salidas Pacientes'!$C919,'BD Pacientes'!$A:$I,7,FALSE)),"",VLOOKUP('Salidas Pacientes'!$C919,'BD Pacientes'!$A:$I,7,FALSE))</f>
        <v>1144101687</v>
      </c>
      <c r="K919" s="99" t="str">
        <f>IF(ISERROR(VLOOKUP('Salidas Pacientes'!$C919,'BD Pacientes'!$A:$I,8,FALSE)),"",VLOOKUP('Salidas Pacientes'!$C919,'BD Pacientes'!$A:$I,8,FALSE))</f>
        <v>LINA SALGADO</v>
      </c>
      <c r="L919" s="17">
        <f>IF(ISERROR(VLOOKUP('Salidas Pacientes'!$C919,'BD Pacientes'!$A:$I,9,FALSE)),"",VLOOKUP('Salidas Pacientes'!$C919,'BD Pacientes'!$A:$I,9,FALSE))</f>
        <v>3206154665</v>
      </c>
      <c r="M919" s="17" t="s">
        <v>54</v>
      </c>
      <c r="N919" s="16" t="str">
        <f>IF(ISERROR(VLOOKUP('Salidas Pacientes'!$M919,Inventario!$A$2:$M$21,2,FALSE)),"",VLOOKUP('Salidas Pacientes'!$M919,Inventario!$A$2:$M$21,2,FALSE))</f>
        <v>Prevenar</v>
      </c>
      <c r="O919" s="16" t="str">
        <f>IF(ISERROR(VLOOKUP('Salidas Pacientes'!$M919,Inventario!$A$2:$M$21,3,FALSE)),"",VLOOKUP('Salidas Pacientes'!$M919,Inventario!$A$2:$M$21,3,FALSE))</f>
        <v>Neumococo 13V</v>
      </c>
      <c r="P919" s="100" t="str">
        <f>IF(ISERROR(VLOOKUP('Salidas Pacientes'!$M919,Inventario!$A$2:$M$21,4,FALSE)),"",VLOOKUP('Salidas Pacientes'!$M919,Inventario!$A$2:$M$21,4,FALSE))</f>
        <v>Cobo Medical</v>
      </c>
      <c r="Q919" s="100" t="str">
        <f>IF(ISERROR(VLOOKUP('Salidas Pacientes'!$M919,Inventario!$A$2:$M$21,5,FALSE)),"",VLOOKUP('Salidas Pacientes'!$M919,Inventario!$A$2:$M$21,5,FALSE))</f>
        <v>Pfizer</v>
      </c>
      <c r="R919" s="17" t="str">
        <f>IF(ISERROR(VLOOKUP('Salidas Pacientes'!$M919,Inventario!$A$2:$M$21,6,FALSE)),"",VLOOKUP('Salidas Pacientes'!$M919,Inventario!$A$2:$M$21,6,FALSE))</f>
        <v>2156</v>
      </c>
      <c r="S919" s="101" t="s">
        <v>216</v>
      </c>
      <c r="T919" s="102">
        <f>IF(ISERROR(VLOOKUP('Salidas Pacientes'!$S919,Entradas!$H$1:$I$412,2,FALSE)),"",VLOOKUP('Salidas Pacientes'!$S919,Entradas!$H$1:$I$412,2,FALSE))</f>
        <v>45382</v>
      </c>
      <c r="U919" s="98"/>
      <c r="V919" s="98">
        <v>1</v>
      </c>
      <c r="W919" s="105"/>
    </row>
    <row r="920" spans="1:23" ht="15.75" hidden="1" customHeight="1" outlineLevel="1">
      <c r="A920" s="95">
        <v>44789</v>
      </c>
      <c r="B920" s="95" t="s">
        <v>276</v>
      </c>
      <c r="C920" s="98">
        <v>1232820037</v>
      </c>
      <c r="D920" s="17" t="str">
        <f>IF(ISERROR(VLOOKUP('Salidas Pacientes'!$C920,'BD Pacientes'!$A:I,2,FALSE)),"",VLOOKUP('Salidas Pacientes'!$C920,'BD Pacientes'!$A:I,2,FALSE))</f>
        <v>RC</v>
      </c>
      <c r="E920" s="16" t="str">
        <f>IF(ISERROR(VLOOKUP('Salidas Pacientes'!$C920,'BD Pacientes'!$A:I,3,FALSE)),"",VLOOKUP('Salidas Pacientes'!$C920,'BD Pacientes'!$A:I,3,FALSE))</f>
        <v>ISABELLA SANCLEMENTE VITALI</v>
      </c>
      <c r="F920" s="17" t="str">
        <f>IF(ISERROR(VLOOKUP('Salidas Pacientes'!$C920,'BD Pacientes'!$A:I,4,FALSE)),"",VLOOKUP('Salidas Pacientes'!$C920,'BD Pacientes'!$A:I,4,FALSE))</f>
        <v>F</v>
      </c>
      <c r="G920" s="95">
        <f>IF(ISERROR(VLOOKUP('Salidas Pacientes'!$C920,'BD Pacientes'!$A:I,5,FALSE)),"",VLOOKUP('Salidas Pacientes'!$C920,'BD Pacientes'!$A:I,5,FALSE))</f>
        <v>44695</v>
      </c>
      <c r="H920" s="95" t="str">
        <f t="shared" ca="1" si="0"/>
        <v>1 año, 3 mes</v>
      </c>
      <c r="I920" s="97" t="str">
        <f>IF(ISERROR(VLOOKUP('Salidas Pacientes'!$C920,'BD Pacientes'!$A:$I,6,FALSE)),"",VLOOKUP('Salidas Pacientes'!$C920,'BD Pacientes'!$A:$I,6,FALSE))</f>
        <v>AV LAGO CALLEJON NARANJOS CASA 109</v>
      </c>
      <c r="J920" s="98">
        <f>IF(ISERROR(VLOOKUP('Salidas Pacientes'!$C920,'BD Pacientes'!$A:$I,7,FALSE)),"",VLOOKUP('Salidas Pacientes'!$C920,'BD Pacientes'!$A:$I,7,FALSE))</f>
        <v>1143826076</v>
      </c>
      <c r="K920" s="99" t="str">
        <f>IF(ISERROR(VLOOKUP('Salidas Pacientes'!$C920,'BD Pacientes'!$A:$I,8,FALSE)),"",VLOOKUP('Salidas Pacientes'!$C920,'BD Pacientes'!$A:$I,8,FALSE))</f>
        <v>diana vitaly</v>
      </c>
      <c r="L920" s="17">
        <f>IF(ISERROR(VLOOKUP('Salidas Pacientes'!$C920,'BD Pacientes'!$A:$I,9,FALSE)),"",VLOOKUP('Salidas Pacientes'!$C920,'BD Pacientes'!$A:$I,9,FALSE))</f>
        <v>3165219794</v>
      </c>
      <c r="M920" s="17" t="s">
        <v>47</v>
      </c>
      <c r="N920" s="16" t="str">
        <f>IF(ISERROR(VLOOKUP('Salidas Pacientes'!$M920,Inventario!$A$2:$M$21,2,FALSE)),"",VLOOKUP('Salidas Pacientes'!$M920,Inventario!$A$2:$M$21,2,FALSE))</f>
        <v>Nimenrix</v>
      </c>
      <c r="O920" s="16" t="str">
        <f>IF(ISERROR(VLOOKUP('Salidas Pacientes'!$M920,Inventario!$A$2:$M$21,3,FALSE)),"",VLOOKUP('Salidas Pacientes'!$M920,Inventario!$A$2:$M$21,3,FALSE))</f>
        <v>Meningococo</v>
      </c>
      <c r="P920" s="100" t="str">
        <f>IF(ISERROR(VLOOKUP('Salidas Pacientes'!$M920,Inventario!$A$2:$M$21,4,FALSE)),"",VLOOKUP('Salidas Pacientes'!$M920,Inventario!$A$2:$M$21,4,FALSE))</f>
        <v>Cobo Medical</v>
      </c>
      <c r="Q920" s="100" t="str">
        <f>IF(ISERROR(VLOOKUP('Salidas Pacientes'!$M920,Inventario!$A$2:$M$21,5,FALSE)),"",VLOOKUP('Salidas Pacientes'!$M920,Inventario!$A$2:$M$21,5,FALSE))</f>
        <v>Pfizer</v>
      </c>
      <c r="R920" s="17" t="str">
        <f>IF(ISERROR(VLOOKUP('Salidas Pacientes'!$M920,Inventario!$A$2:$M$21,6,FALSE)),"",VLOOKUP('Salidas Pacientes'!$M920,Inventario!$A$2:$M$21,6,FALSE))</f>
        <v>3904</v>
      </c>
      <c r="S920" s="101" t="s">
        <v>173</v>
      </c>
      <c r="T920" s="102">
        <f>IF(ISERROR(VLOOKUP('Salidas Pacientes'!$S920,Entradas!$H$1:$I$412,2,FALSE)),"",VLOOKUP('Salidas Pacientes'!$S920,Entradas!$H$1:$I$412,2,FALSE))</f>
        <v>45077</v>
      </c>
      <c r="U920" s="98"/>
      <c r="V920" s="98">
        <v>1</v>
      </c>
      <c r="W920" s="105"/>
    </row>
    <row r="921" spans="1:23" ht="15.75" hidden="1" customHeight="1" outlineLevel="1">
      <c r="A921" s="95">
        <v>44789</v>
      </c>
      <c r="B921" s="95" t="s">
        <v>276</v>
      </c>
      <c r="C921" s="98">
        <v>1234200888</v>
      </c>
      <c r="D921" s="17" t="str">
        <f>IF(ISERROR(VLOOKUP('Salidas Pacientes'!$C921,'BD Pacientes'!$A:I,2,FALSE)),"",VLOOKUP('Salidas Pacientes'!$C921,'BD Pacientes'!$A:I,2,FALSE))</f>
        <v>RC</v>
      </c>
      <c r="E921" s="16" t="str">
        <f>IF(ISERROR(VLOOKUP('Salidas Pacientes'!$C921,'BD Pacientes'!$A:I,3,FALSE)),"",VLOOKUP('Salidas Pacientes'!$C921,'BD Pacientes'!$A:I,3,FALSE))</f>
        <v>EMMA LUCIANA VELASCO ROJAS</v>
      </c>
      <c r="F921" s="17" t="str">
        <f>IF(ISERROR(VLOOKUP('Salidas Pacientes'!$C921,'BD Pacientes'!$A:I,4,FALSE)),"",VLOOKUP('Salidas Pacientes'!$C921,'BD Pacientes'!$A:I,4,FALSE))</f>
        <v>F</v>
      </c>
      <c r="G921" s="95">
        <f>IF(ISERROR(VLOOKUP('Salidas Pacientes'!$C921,'BD Pacientes'!$A:I,5,FALSE)),"",VLOOKUP('Salidas Pacientes'!$C921,'BD Pacientes'!$A:I,5,FALSE))</f>
        <v>0</v>
      </c>
      <c r="H921" s="95" t="str">
        <f t="shared" ca="1" si="0"/>
        <v>123 año, 7 mes</v>
      </c>
      <c r="I921" s="97" t="str">
        <f>IF(ISERROR(VLOOKUP('Salidas Pacientes'!$C921,'BD Pacientes'!$A:$I,6,FALSE)),"",VLOOKUP('Salidas Pacientes'!$C921,'BD Pacientes'!$A:$I,6,FALSE))</f>
        <v>CRA 43A # 48-35</v>
      </c>
      <c r="J921" s="98">
        <f>IF(ISERROR(VLOOKUP('Salidas Pacientes'!$C921,'BD Pacientes'!$A:$I,7,FALSE)),"",VLOOKUP('Salidas Pacientes'!$C921,'BD Pacientes'!$A:$I,7,FALSE))</f>
        <v>0</v>
      </c>
      <c r="K921" s="99">
        <f>IF(ISERROR(VLOOKUP('Salidas Pacientes'!$C921,'BD Pacientes'!$A:$I,8,FALSE)),"",VLOOKUP('Salidas Pacientes'!$C921,'BD Pacientes'!$A:$I,8,FALSE))</f>
        <v>0</v>
      </c>
      <c r="L921" s="17">
        <f>IF(ISERROR(VLOOKUP('Salidas Pacientes'!$C921,'BD Pacientes'!$A:$I,9,FALSE)),"",VLOOKUP('Salidas Pacientes'!$C921,'BD Pacientes'!$A:$I,9,FALSE))</f>
        <v>0</v>
      </c>
      <c r="M921" s="17" t="s">
        <v>89</v>
      </c>
      <c r="N921" s="16" t="str">
        <f>IF(ISERROR(VLOOKUP('Salidas Pacientes'!$M921,Inventario!$A$2:$M$21,2,FALSE)),"",VLOOKUP('Salidas Pacientes'!$M921,Inventario!$A$2:$M$21,2,FALSE))</f>
        <v>Fluquadri</v>
      </c>
      <c r="O921" s="16" t="str">
        <f>IF(ISERROR(VLOOKUP('Salidas Pacientes'!$M921,Inventario!$A$2:$M$21,3,FALSE)),"",VLOOKUP('Salidas Pacientes'!$M921,Inventario!$A$2:$M$21,3,FALSE))</f>
        <v>Influenza</v>
      </c>
      <c r="P921" s="100" t="str">
        <f>IF(ISERROR(VLOOKUP('Salidas Pacientes'!$M921,Inventario!$A$2:$M$21,4,FALSE)),"",VLOOKUP('Salidas Pacientes'!$M921,Inventario!$A$2:$M$21,4,FALSE))</f>
        <v>IPS FARALLONES</v>
      </c>
      <c r="Q921" s="100" t="str">
        <f>IF(ISERROR(VLOOKUP('Salidas Pacientes'!$M921,Inventario!$A$2:$M$21,5,FALSE)),"",VLOOKUP('Salidas Pacientes'!$M921,Inventario!$A$2:$M$21,5,FALSE))</f>
        <v>Sanofi</v>
      </c>
      <c r="R921" s="17" t="str">
        <f>IF(ISERROR(VLOOKUP('Salidas Pacientes'!$M921,Inventario!$A$2:$M$21,6,FALSE)),"",VLOOKUP('Salidas Pacientes'!$M921,Inventario!$A$2:$M$21,6,FALSE))</f>
        <v>164992</v>
      </c>
      <c r="S921" s="101" t="s">
        <v>295</v>
      </c>
      <c r="T921" s="102" t="str">
        <f>IF(ISERROR(VLOOKUP('Salidas Pacientes'!$S921,Entradas!$H$1:$I$412,2,FALSE)),"",VLOOKUP('Salidas Pacientes'!$S921,Entradas!$H$1:$I$412,2,FALSE))</f>
        <v/>
      </c>
      <c r="U921" s="98"/>
      <c r="V921" s="98">
        <v>1</v>
      </c>
      <c r="W921" s="105"/>
    </row>
    <row r="922" spans="1:23" ht="15.75" hidden="1" customHeight="1" outlineLevel="1">
      <c r="A922" s="95">
        <v>44789</v>
      </c>
      <c r="B922" s="95" t="s">
        <v>276</v>
      </c>
      <c r="C922" s="98">
        <v>1112070601</v>
      </c>
      <c r="D922" s="17" t="str">
        <f>IF(ISERROR(VLOOKUP('Salidas Pacientes'!$C922,'BD Pacientes'!$A:I,2,FALSE)),"",VLOOKUP('Salidas Pacientes'!$C922,'BD Pacientes'!$A:I,2,FALSE))</f>
        <v>RC</v>
      </c>
      <c r="E922" s="16" t="str">
        <f>IF(ISERROR(VLOOKUP('Salidas Pacientes'!$C922,'BD Pacientes'!$A:I,3,FALSE)),"",VLOOKUP('Salidas Pacientes'!$C922,'BD Pacientes'!$A:I,3,FALSE))</f>
        <v>EMILIA FLOREZ YEPES</v>
      </c>
      <c r="F922" s="17" t="str">
        <f>IF(ISERROR(VLOOKUP('Salidas Pacientes'!$C922,'BD Pacientes'!$A:I,4,FALSE)),"",VLOOKUP('Salidas Pacientes'!$C922,'BD Pacientes'!$A:I,4,FALSE))</f>
        <v>F</v>
      </c>
      <c r="G922" s="95">
        <f>IF(ISERROR(VLOOKUP('Salidas Pacientes'!$C922,'BD Pacientes'!$A:I,5,FALSE)),"",VLOOKUP('Salidas Pacientes'!$C922,'BD Pacientes'!$A:I,5,FALSE))</f>
        <v>44723</v>
      </c>
      <c r="H922" s="95" t="str">
        <f t="shared" ca="1" si="0"/>
        <v>1 año, 2 mes</v>
      </c>
      <c r="I922" s="97" t="str">
        <f>IF(ISERROR(VLOOKUP('Salidas Pacientes'!$C922,'BD Pacientes'!$A:$I,6,FALSE)),"",VLOOKUP('Salidas Pacientes'!$C922,'BD Pacientes'!$A:$I,6,FALSE))</f>
        <v>CRA 47B # 41-40</v>
      </c>
      <c r="J922" s="98">
        <f>IF(ISERROR(VLOOKUP('Salidas Pacientes'!$C922,'BD Pacientes'!$A:$I,7,FALSE)),"",VLOOKUP('Salidas Pacientes'!$C922,'BD Pacientes'!$A:$I,7,FALSE))</f>
        <v>1144155195</v>
      </c>
      <c r="K922" s="99" t="str">
        <f>IF(ISERROR(VLOOKUP('Salidas Pacientes'!$C922,'BD Pacientes'!$A:$I,8,FALSE)),"",VLOOKUP('Salidas Pacientes'!$C922,'BD Pacientes'!$A:$I,8,FALSE))</f>
        <v>DIANA YEPES</v>
      </c>
      <c r="L922" s="17">
        <f>IF(ISERROR(VLOOKUP('Salidas Pacientes'!$C922,'BD Pacientes'!$A:$I,9,FALSE)),"",VLOOKUP('Salidas Pacientes'!$C922,'BD Pacientes'!$A:$I,9,FALSE))</f>
        <v>3168589622</v>
      </c>
      <c r="M922" s="17" t="s">
        <v>77</v>
      </c>
      <c r="N922" s="16" t="str">
        <f>IF(ISERROR(VLOOKUP('Salidas Pacientes'!$M922,Inventario!$A$2:$M$21,2,FALSE)),"",VLOOKUP('Salidas Pacientes'!$M922,Inventario!$A$2:$M$21,2,FALSE))</f>
        <v>Hexaxim</v>
      </c>
      <c r="O922" s="16" t="str">
        <f>IF(ISERROR(VLOOKUP('Salidas Pacientes'!$M922,Inventario!$A$2:$M$21,3,FALSE)),"",VLOOKUP('Salidas Pacientes'!$M922,Inventario!$A$2:$M$21,3,FALSE))</f>
        <v>DPAT + VPI + HIB + HB</v>
      </c>
      <c r="P922" s="100" t="str">
        <f>IF(ISERROR(VLOOKUP('Salidas Pacientes'!$M922,Inventario!$A$2:$M$21,4,FALSE)),"",VLOOKUP('Salidas Pacientes'!$M922,Inventario!$A$2:$M$21,4,FALSE))</f>
        <v>IPS FARALLONES</v>
      </c>
      <c r="Q922" s="100" t="str">
        <f>IF(ISERROR(VLOOKUP('Salidas Pacientes'!$M922,Inventario!$A$2:$M$21,5,FALSE)),"",VLOOKUP('Salidas Pacientes'!$M922,Inventario!$A$2:$M$21,5,FALSE))</f>
        <v>Sanofi</v>
      </c>
      <c r="R922" s="17" t="str">
        <f>IF(ISERROR(VLOOKUP('Salidas Pacientes'!$M922,Inventario!$A$2:$M$21,6,FALSE)),"",VLOOKUP('Salidas Pacientes'!$M922,Inventario!$A$2:$M$21,6,FALSE))</f>
        <v>3800</v>
      </c>
      <c r="S922" s="101" t="s">
        <v>212</v>
      </c>
      <c r="T922" s="102">
        <f>IF(ISERROR(VLOOKUP('Salidas Pacientes'!$S922,Entradas!$H$1:$I$412,2,FALSE)),"",VLOOKUP('Salidas Pacientes'!$S922,Entradas!$H$1:$I$412,2,FALSE))</f>
        <v>45382</v>
      </c>
      <c r="U922" s="98"/>
      <c r="V922" s="98">
        <v>1</v>
      </c>
      <c r="W922" s="105"/>
    </row>
    <row r="923" spans="1:23" ht="15.75" hidden="1" customHeight="1" outlineLevel="1">
      <c r="A923" s="95">
        <v>44789</v>
      </c>
      <c r="B923" s="95" t="s">
        <v>276</v>
      </c>
      <c r="C923" s="98">
        <v>1112070601</v>
      </c>
      <c r="D923" s="17" t="str">
        <f>IF(ISERROR(VLOOKUP('Salidas Pacientes'!$C923,'BD Pacientes'!$A:I,2,FALSE)),"",VLOOKUP('Salidas Pacientes'!$C923,'BD Pacientes'!$A:I,2,FALSE))</f>
        <v>RC</v>
      </c>
      <c r="E923" s="16" t="str">
        <f>IF(ISERROR(VLOOKUP('Salidas Pacientes'!$C923,'BD Pacientes'!$A:I,3,FALSE)),"",VLOOKUP('Salidas Pacientes'!$C923,'BD Pacientes'!$A:I,3,FALSE))</f>
        <v>EMILIA FLOREZ YEPES</v>
      </c>
      <c r="F923" s="17" t="str">
        <f>IF(ISERROR(VLOOKUP('Salidas Pacientes'!$C923,'BD Pacientes'!$A:I,4,FALSE)),"",VLOOKUP('Salidas Pacientes'!$C923,'BD Pacientes'!$A:I,4,FALSE))</f>
        <v>F</v>
      </c>
      <c r="G923" s="95">
        <f>IF(ISERROR(VLOOKUP('Salidas Pacientes'!$C923,'BD Pacientes'!$A:I,5,FALSE)),"",VLOOKUP('Salidas Pacientes'!$C923,'BD Pacientes'!$A:I,5,FALSE))</f>
        <v>44723</v>
      </c>
      <c r="H923" s="95" t="str">
        <f t="shared" ca="1" si="0"/>
        <v>1 año, 2 mes</v>
      </c>
      <c r="I923" s="97" t="str">
        <f>IF(ISERROR(VLOOKUP('Salidas Pacientes'!$C923,'BD Pacientes'!$A:$I,6,FALSE)),"",VLOOKUP('Salidas Pacientes'!$C923,'BD Pacientes'!$A:$I,6,FALSE))</f>
        <v>CRA 47B # 41-40</v>
      </c>
      <c r="J923" s="98">
        <f>IF(ISERROR(VLOOKUP('Salidas Pacientes'!$C923,'BD Pacientes'!$A:$I,7,FALSE)),"",VLOOKUP('Salidas Pacientes'!$C923,'BD Pacientes'!$A:$I,7,FALSE))</f>
        <v>1144155195</v>
      </c>
      <c r="K923" s="99" t="str">
        <f>IF(ISERROR(VLOOKUP('Salidas Pacientes'!$C923,'BD Pacientes'!$A:$I,8,FALSE)),"",VLOOKUP('Salidas Pacientes'!$C923,'BD Pacientes'!$A:$I,8,FALSE))</f>
        <v>DIANA YEPES</v>
      </c>
      <c r="L923" s="17">
        <f>IF(ISERROR(VLOOKUP('Salidas Pacientes'!$C923,'BD Pacientes'!$A:$I,9,FALSE)),"",VLOOKUP('Salidas Pacientes'!$C923,'BD Pacientes'!$A:$I,9,FALSE))</f>
        <v>3168589622</v>
      </c>
      <c r="M923" s="17" t="s">
        <v>54</v>
      </c>
      <c r="N923" s="16" t="str">
        <f>IF(ISERROR(VLOOKUP('Salidas Pacientes'!$M923,Inventario!$A$2:$M$21,2,FALSE)),"",VLOOKUP('Salidas Pacientes'!$M923,Inventario!$A$2:$M$21,2,FALSE))</f>
        <v>Prevenar</v>
      </c>
      <c r="O923" s="16" t="str">
        <f>IF(ISERROR(VLOOKUP('Salidas Pacientes'!$M923,Inventario!$A$2:$M$21,3,FALSE)),"",VLOOKUP('Salidas Pacientes'!$M923,Inventario!$A$2:$M$21,3,FALSE))</f>
        <v>Neumococo 13V</v>
      </c>
      <c r="P923" s="100" t="str">
        <f>IF(ISERROR(VLOOKUP('Salidas Pacientes'!$M923,Inventario!$A$2:$M$21,4,FALSE)),"",VLOOKUP('Salidas Pacientes'!$M923,Inventario!$A$2:$M$21,4,FALSE))</f>
        <v>Cobo Medical</v>
      </c>
      <c r="Q923" s="100" t="str">
        <f>IF(ISERROR(VLOOKUP('Salidas Pacientes'!$M923,Inventario!$A$2:$M$21,5,FALSE)),"",VLOOKUP('Salidas Pacientes'!$M923,Inventario!$A$2:$M$21,5,FALSE))</f>
        <v>Pfizer</v>
      </c>
      <c r="R923" s="17" t="str">
        <f>IF(ISERROR(VLOOKUP('Salidas Pacientes'!$M923,Inventario!$A$2:$M$21,6,FALSE)),"",VLOOKUP('Salidas Pacientes'!$M923,Inventario!$A$2:$M$21,6,FALSE))</f>
        <v>2156</v>
      </c>
      <c r="S923" s="101" t="s">
        <v>216</v>
      </c>
      <c r="T923" s="102">
        <f>IF(ISERROR(VLOOKUP('Salidas Pacientes'!$S923,Entradas!$H$1:$I$412,2,FALSE)),"",VLOOKUP('Salidas Pacientes'!$S923,Entradas!$H$1:$I$412,2,FALSE))</f>
        <v>45382</v>
      </c>
      <c r="U923" s="98"/>
      <c r="V923" s="98">
        <v>1</v>
      </c>
      <c r="W923" s="105"/>
    </row>
    <row r="924" spans="1:23" ht="15.75" hidden="1" customHeight="1" outlineLevel="1">
      <c r="A924" s="95">
        <v>44789</v>
      </c>
      <c r="B924" s="95" t="s">
        <v>276</v>
      </c>
      <c r="C924" s="98">
        <v>1112070601</v>
      </c>
      <c r="D924" s="17" t="str">
        <f>IF(ISERROR(VLOOKUP('Salidas Pacientes'!$C924,'BD Pacientes'!$A:I,2,FALSE)),"",VLOOKUP('Salidas Pacientes'!$C924,'BD Pacientes'!$A:I,2,FALSE))</f>
        <v>RC</v>
      </c>
      <c r="E924" s="16" t="str">
        <f>IF(ISERROR(VLOOKUP('Salidas Pacientes'!$C924,'BD Pacientes'!$A:I,3,FALSE)),"",VLOOKUP('Salidas Pacientes'!$C924,'BD Pacientes'!$A:I,3,FALSE))</f>
        <v>EMILIA FLOREZ YEPES</v>
      </c>
      <c r="F924" s="17" t="str">
        <f>IF(ISERROR(VLOOKUP('Salidas Pacientes'!$C924,'BD Pacientes'!$A:I,4,FALSE)),"",VLOOKUP('Salidas Pacientes'!$C924,'BD Pacientes'!$A:I,4,FALSE))</f>
        <v>F</v>
      </c>
      <c r="G924" s="95">
        <f>IF(ISERROR(VLOOKUP('Salidas Pacientes'!$C924,'BD Pacientes'!$A:I,5,FALSE)),"",VLOOKUP('Salidas Pacientes'!$C924,'BD Pacientes'!$A:I,5,FALSE))</f>
        <v>44723</v>
      </c>
      <c r="H924" s="95" t="str">
        <f t="shared" ca="1" si="0"/>
        <v>1 año, 2 mes</v>
      </c>
      <c r="I924" s="97" t="str">
        <f>IF(ISERROR(VLOOKUP('Salidas Pacientes'!$C924,'BD Pacientes'!$A:$I,6,FALSE)),"",VLOOKUP('Salidas Pacientes'!$C924,'BD Pacientes'!$A:$I,6,FALSE))</f>
        <v>CRA 47B # 41-40</v>
      </c>
      <c r="J924" s="98">
        <f>IF(ISERROR(VLOOKUP('Salidas Pacientes'!$C924,'BD Pacientes'!$A:$I,7,FALSE)),"",VLOOKUP('Salidas Pacientes'!$C924,'BD Pacientes'!$A:$I,7,FALSE))</f>
        <v>1144155195</v>
      </c>
      <c r="K924" s="99" t="str">
        <f>IF(ISERROR(VLOOKUP('Salidas Pacientes'!$C924,'BD Pacientes'!$A:$I,8,FALSE)),"",VLOOKUP('Salidas Pacientes'!$C924,'BD Pacientes'!$A:$I,8,FALSE))</f>
        <v>DIANA YEPES</v>
      </c>
      <c r="L924" s="17">
        <f>IF(ISERROR(VLOOKUP('Salidas Pacientes'!$C924,'BD Pacientes'!$A:$I,9,FALSE)),"",VLOOKUP('Salidas Pacientes'!$C924,'BD Pacientes'!$A:$I,9,FALSE))</f>
        <v>3168589622</v>
      </c>
      <c r="M924" s="17" t="s">
        <v>96</v>
      </c>
      <c r="N924" s="16" t="str">
        <f>IF(ISERROR(VLOOKUP('Salidas Pacientes'!$M924,Inventario!$A$2:$M$21,2,FALSE)),"",VLOOKUP('Salidas Pacientes'!$M924,Inventario!$A$2:$M$21,2,FALSE))</f>
        <v>Rotateq</v>
      </c>
      <c r="O924" s="16" t="str">
        <f>IF(ISERROR(VLOOKUP('Salidas Pacientes'!$M924,Inventario!$A$2:$M$21,3,FALSE)),"",VLOOKUP('Salidas Pacientes'!$M924,Inventario!$A$2:$M$21,3,FALSE))</f>
        <v>Rotavirus Vivo Atenuado</v>
      </c>
      <c r="P924" s="100" t="str">
        <f>IF(ISERROR(VLOOKUP('Salidas Pacientes'!$M924,Inventario!$A$2:$M$21,4,FALSE)),"",VLOOKUP('Salidas Pacientes'!$M924,Inventario!$A$2:$M$21,4,FALSE))</f>
        <v>IPS FARALLONES</v>
      </c>
      <c r="Q924" s="100" t="str">
        <f>IF(ISERROR(VLOOKUP('Salidas Pacientes'!$M924,Inventario!$A$2:$M$21,5,FALSE)),"",VLOOKUP('Salidas Pacientes'!$M924,Inventario!$A$2:$M$21,5,FALSE))</f>
        <v>Merck</v>
      </c>
      <c r="R924" s="17" t="str">
        <f>IF(ISERROR(VLOOKUP('Salidas Pacientes'!$M924,Inventario!$A$2:$M$21,6,FALSE)),"",VLOOKUP('Salidas Pacientes'!$M924,Inventario!$A$2:$M$21,6,FALSE))</f>
        <v>1800</v>
      </c>
      <c r="S924" s="101" t="s">
        <v>214</v>
      </c>
      <c r="T924" s="102">
        <f>IF(ISERROR(VLOOKUP('Salidas Pacientes'!$S924,Entradas!$H$1:$I$412,2,FALSE)),"",VLOOKUP('Salidas Pacientes'!$S924,Entradas!$H$1:$I$412,2,FALSE))</f>
        <v>45233</v>
      </c>
      <c r="U924" s="98"/>
      <c r="V924" s="98">
        <v>1</v>
      </c>
      <c r="W924" s="105"/>
    </row>
    <row r="925" spans="1:23" ht="15.75" hidden="1" customHeight="1" outlineLevel="1">
      <c r="A925" s="95">
        <v>44790</v>
      </c>
      <c r="B925" s="95" t="s">
        <v>276</v>
      </c>
      <c r="C925" s="98">
        <v>1232816501</v>
      </c>
      <c r="D925" s="17" t="str">
        <f>IF(ISERROR(VLOOKUP('Salidas Pacientes'!$C925,'BD Pacientes'!$A:I,2,FALSE)),"",VLOOKUP('Salidas Pacientes'!$C925,'BD Pacientes'!$A:I,2,FALSE))</f>
        <v>RC</v>
      </c>
      <c r="E925" s="16" t="str">
        <f>IF(ISERROR(VLOOKUP('Salidas Pacientes'!$C925,'BD Pacientes'!$A:I,3,FALSE)),"",VLOOKUP('Salidas Pacientes'!$C925,'BD Pacientes'!$A:I,3,FALSE))</f>
        <v>SALOMON SALCEDO IZAR</v>
      </c>
      <c r="F925" s="17" t="str">
        <f>IF(ISERROR(VLOOKUP('Salidas Pacientes'!$C925,'BD Pacientes'!$A:I,4,FALSE)),"",VLOOKUP('Salidas Pacientes'!$C925,'BD Pacientes'!$A:I,4,FALSE))</f>
        <v>M</v>
      </c>
      <c r="G925" s="95">
        <f>IF(ISERROR(VLOOKUP('Salidas Pacientes'!$C925,'BD Pacientes'!$A:I,5,FALSE)),"",VLOOKUP('Salidas Pacientes'!$C925,'BD Pacientes'!$A:I,5,FALSE))</f>
        <v>44363</v>
      </c>
      <c r="H925" s="95" t="str">
        <f t="shared" ca="1" si="0"/>
        <v>2 año, 2 mes</v>
      </c>
      <c r="I925" s="97" t="str">
        <f>IF(ISERROR(VLOOKUP('Salidas Pacientes'!$C925,'BD Pacientes'!$A:$I,6,FALSE)),"",VLOOKUP('Salidas Pacientes'!$C925,'BD Pacientes'!$A:$I,6,FALSE))</f>
        <v>CALLE 5C # 29-99</v>
      </c>
      <c r="J925" s="98" t="str">
        <f>IF(ISERROR(VLOOKUP('Salidas Pacientes'!$C925,'BD Pacientes'!$A:$I,7,FALSE)),"",VLOOKUP('Salidas Pacientes'!$C925,'BD Pacientes'!$A:$I,7,FALSE))</f>
        <v>CE 514483</v>
      </c>
      <c r="K925" s="99" t="str">
        <f>IF(ISERROR(VLOOKUP('Salidas Pacientes'!$C925,'BD Pacientes'!$A:$I,8,FALSE)),"",VLOOKUP('Salidas Pacientes'!$C925,'BD Pacientes'!$A:$I,8,FALSE))</f>
        <v>FARIDE IZAR</v>
      </c>
      <c r="L925" s="17">
        <f>IF(ISERROR(VLOOKUP('Salidas Pacientes'!$C925,'BD Pacientes'!$A:$I,9,FALSE)),"",VLOOKUP('Salidas Pacientes'!$C925,'BD Pacientes'!$A:$I,9,FALSE))</f>
        <v>3003007011</v>
      </c>
      <c r="M925" s="17" t="s">
        <v>47</v>
      </c>
      <c r="N925" s="16" t="str">
        <f>IF(ISERROR(VLOOKUP('Salidas Pacientes'!$M925,Inventario!$A$2:$M$21,2,FALSE)),"",VLOOKUP('Salidas Pacientes'!$M925,Inventario!$A$2:$M$21,2,FALSE))</f>
        <v>Nimenrix</v>
      </c>
      <c r="O925" s="16" t="str">
        <f>IF(ISERROR(VLOOKUP('Salidas Pacientes'!$M925,Inventario!$A$2:$M$21,3,FALSE)),"",VLOOKUP('Salidas Pacientes'!$M925,Inventario!$A$2:$M$21,3,FALSE))</f>
        <v>Meningococo</v>
      </c>
      <c r="P925" s="100" t="str">
        <f>IF(ISERROR(VLOOKUP('Salidas Pacientes'!$M925,Inventario!$A$2:$M$21,4,FALSE)),"",VLOOKUP('Salidas Pacientes'!$M925,Inventario!$A$2:$M$21,4,FALSE))</f>
        <v>Cobo Medical</v>
      </c>
      <c r="Q925" s="100" t="str">
        <f>IF(ISERROR(VLOOKUP('Salidas Pacientes'!$M925,Inventario!$A$2:$M$21,5,FALSE)),"",VLOOKUP('Salidas Pacientes'!$M925,Inventario!$A$2:$M$21,5,FALSE))</f>
        <v>Pfizer</v>
      </c>
      <c r="R925" s="17" t="str">
        <f>IF(ISERROR(VLOOKUP('Salidas Pacientes'!$M925,Inventario!$A$2:$M$21,6,FALSE)),"",VLOOKUP('Salidas Pacientes'!$M925,Inventario!$A$2:$M$21,6,FALSE))</f>
        <v>3904</v>
      </c>
      <c r="S925" s="101" t="s">
        <v>173</v>
      </c>
      <c r="T925" s="102">
        <f>IF(ISERROR(VLOOKUP('Salidas Pacientes'!$S925,Entradas!$H$1:$I$412,2,FALSE)),"",VLOOKUP('Salidas Pacientes'!$S925,Entradas!$H$1:$I$412,2,FALSE))</f>
        <v>45077</v>
      </c>
      <c r="U925" s="98"/>
      <c r="V925" s="98">
        <v>1</v>
      </c>
      <c r="W925" s="105"/>
    </row>
    <row r="926" spans="1:23" ht="15.75" hidden="1" customHeight="1" outlineLevel="1">
      <c r="A926" s="95">
        <v>44790</v>
      </c>
      <c r="B926" s="95" t="s">
        <v>276</v>
      </c>
      <c r="C926" s="98">
        <v>1232813834</v>
      </c>
      <c r="D926" s="17" t="str">
        <f>IF(ISERROR(VLOOKUP('Salidas Pacientes'!$C926,'BD Pacientes'!$A:I,2,FALSE)),"",VLOOKUP('Salidas Pacientes'!$C926,'BD Pacientes'!$A:I,2,FALSE))</f>
        <v>RC</v>
      </c>
      <c r="E926" s="16" t="str">
        <f>IF(ISERROR(VLOOKUP('Salidas Pacientes'!$C926,'BD Pacientes'!$A:I,3,FALSE)),"",VLOOKUP('Salidas Pacientes'!$C926,'BD Pacientes'!$A:I,3,FALSE))</f>
        <v>MARIANA RENDON CAUSAYA</v>
      </c>
      <c r="F926" s="17" t="str">
        <f>IF(ISERROR(VLOOKUP('Salidas Pacientes'!$C926,'BD Pacientes'!$A:I,4,FALSE)),"",VLOOKUP('Salidas Pacientes'!$C926,'BD Pacientes'!$A:I,4,FALSE))</f>
        <v>F</v>
      </c>
      <c r="G926" s="95">
        <f>IF(ISERROR(VLOOKUP('Salidas Pacientes'!$C926,'BD Pacientes'!$A:I,5,FALSE)),"",VLOOKUP('Salidas Pacientes'!$C926,'BD Pacientes'!$A:I,5,FALSE))</f>
        <v>0</v>
      </c>
      <c r="H926" s="95" t="str">
        <f t="shared" ca="1" si="0"/>
        <v>123 año, 7 mes</v>
      </c>
      <c r="I926" s="97" t="str">
        <f>IF(ISERROR(VLOOKUP('Salidas Pacientes'!$C926,'BD Pacientes'!$A:$I,6,FALSE)),"",VLOOKUP('Salidas Pacientes'!$C926,'BD Pacientes'!$A:$I,6,FALSE))</f>
        <v>CALLE 46B #5N-96</v>
      </c>
      <c r="J926" s="98">
        <f>IF(ISERROR(VLOOKUP('Salidas Pacientes'!$C926,'BD Pacientes'!$A:$I,7,FALSE)),"",VLOOKUP('Salidas Pacientes'!$C926,'BD Pacientes'!$A:$I,7,FALSE))</f>
        <v>0</v>
      </c>
      <c r="K926" s="99">
        <f>IF(ISERROR(VLOOKUP('Salidas Pacientes'!$C926,'BD Pacientes'!$A:$I,8,FALSE)),"",VLOOKUP('Salidas Pacientes'!$C926,'BD Pacientes'!$A:$I,8,FALSE))</f>
        <v>0</v>
      </c>
      <c r="L926" s="17">
        <f>IF(ISERROR(VLOOKUP('Salidas Pacientes'!$C926,'BD Pacientes'!$A:$I,9,FALSE)),"",VLOOKUP('Salidas Pacientes'!$C926,'BD Pacientes'!$A:$I,9,FALSE))</f>
        <v>0</v>
      </c>
      <c r="M926" s="17" t="s">
        <v>89</v>
      </c>
      <c r="N926" s="16" t="str">
        <f>IF(ISERROR(VLOOKUP('Salidas Pacientes'!$M926,Inventario!$A$2:$M$21,2,FALSE)),"",VLOOKUP('Salidas Pacientes'!$M926,Inventario!$A$2:$M$21,2,FALSE))</f>
        <v>Fluquadri</v>
      </c>
      <c r="O926" s="16" t="str">
        <f>IF(ISERROR(VLOOKUP('Salidas Pacientes'!$M926,Inventario!$A$2:$M$21,3,FALSE)),"",VLOOKUP('Salidas Pacientes'!$M926,Inventario!$A$2:$M$21,3,FALSE))</f>
        <v>Influenza</v>
      </c>
      <c r="P926" s="100" t="str">
        <f>IF(ISERROR(VLOOKUP('Salidas Pacientes'!$M926,Inventario!$A$2:$M$21,4,FALSE)),"",VLOOKUP('Salidas Pacientes'!$M926,Inventario!$A$2:$M$21,4,FALSE))</f>
        <v>IPS FARALLONES</v>
      </c>
      <c r="Q926" s="100" t="str">
        <f>IF(ISERROR(VLOOKUP('Salidas Pacientes'!$M926,Inventario!$A$2:$M$21,5,FALSE)),"",VLOOKUP('Salidas Pacientes'!$M926,Inventario!$A$2:$M$21,5,FALSE))</f>
        <v>Sanofi</v>
      </c>
      <c r="R926" s="17" t="str">
        <f>IF(ISERROR(VLOOKUP('Salidas Pacientes'!$M926,Inventario!$A$2:$M$21,6,FALSE)),"",VLOOKUP('Salidas Pacientes'!$M926,Inventario!$A$2:$M$21,6,FALSE))</f>
        <v>164992</v>
      </c>
      <c r="S926" s="101" t="s">
        <v>295</v>
      </c>
      <c r="T926" s="102" t="str">
        <f>IF(ISERROR(VLOOKUP('Salidas Pacientes'!$S926,Entradas!$H$1:$I$412,2,FALSE)),"",VLOOKUP('Salidas Pacientes'!$S926,Entradas!$H$1:$I$412,2,FALSE))</f>
        <v/>
      </c>
      <c r="U926" s="98"/>
      <c r="V926" s="98">
        <v>1</v>
      </c>
      <c r="W926" s="105"/>
    </row>
    <row r="927" spans="1:23" ht="15.75" hidden="1" customHeight="1" outlineLevel="1">
      <c r="A927" s="95">
        <v>44791</v>
      </c>
      <c r="B927" s="95" t="s">
        <v>276</v>
      </c>
      <c r="C927" s="98">
        <v>1109571958</v>
      </c>
      <c r="D927" s="17" t="str">
        <f>IF(ISERROR(VLOOKUP('Salidas Pacientes'!$C927,'BD Pacientes'!$A:I,2,FALSE)),"",VLOOKUP('Salidas Pacientes'!$C927,'BD Pacientes'!$A:I,2,FALSE))</f>
        <v>RC</v>
      </c>
      <c r="E927" s="16" t="str">
        <f>IF(ISERROR(VLOOKUP('Salidas Pacientes'!$C927,'BD Pacientes'!$A:I,3,FALSE)),"",VLOOKUP('Salidas Pacientes'!$C927,'BD Pacientes'!$A:I,3,FALSE))</f>
        <v>ISAAC RAMIREZ LOTERO</v>
      </c>
      <c r="F927" s="17" t="str">
        <f>IF(ISERROR(VLOOKUP('Salidas Pacientes'!$C927,'BD Pacientes'!$A:I,4,FALSE)),"",VLOOKUP('Salidas Pacientes'!$C927,'BD Pacientes'!$A:I,4,FALSE))</f>
        <v>M</v>
      </c>
      <c r="G927" s="95">
        <f>IF(ISERROR(VLOOKUP('Salidas Pacientes'!$C927,'BD Pacientes'!$A:I,5,FALSE)),"",VLOOKUP('Salidas Pacientes'!$C927,'BD Pacientes'!$A:I,5,FALSE))</f>
        <v>0</v>
      </c>
      <c r="H927" s="95" t="str">
        <f t="shared" ca="1" si="0"/>
        <v>123 año, 7 mes</v>
      </c>
      <c r="I927" s="97" t="str">
        <f>IF(ISERROR(VLOOKUP('Salidas Pacientes'!$C927,'BD Pacientes'!$A:$I,6,FALSE)),"",VLOOKUP('Salidas Pacientes'!$C927,'BD Pacientes'!$A:$I,6,FALSE))</f>
        <v>CALLE 75 # 7TBIS-76</v>
      </c>
      <c r="J927" s="98">
        <f>IF(ISERROR(VLOOKUP('Salidas Pacientes'!$C927,'BD Pacientes'!$A:$I,7,FALSE)),"",VLOOKUP('Salidas Pacientes'!$C927,'BD Pacientes'!$A:$I,7,FALSE))</f>
        <v>0</v>
      </c>
      <c r="K927" s="99">
        <f>IF(ISERROR(VLOOKUP('Salidas Pacientes'!$C927,'BD Pacientes'!$A:$I,8,FALSE)),"",VLOOKUP('Salidas Pacientes'!$C927,'BD Pacientes'!$A:$I,8,FALSE))</f>
        <v>0</v>
      </c>
      <c r="L927" s="17">
        <f>IF(ISERROR(VLOOKUP('Salidas Pacientes'!$C927,'BD Pacientes'!$A:$I,9,FALSE)),"",VLOOKUP('Salidas Pacientes'!$C927,'BD Pacientes'!$A:$I,9,FALSE))</f>
        <v>0</v>
      </c>
      <c r="M927" s="17" t="s">
        <v>47</v>
      </c>
      <c r="N927" s="16" t="str">
        <f>IF(ISERROR(VLOOKUP('Salidas Pacientes'!$M927,Inventario!$A$2:$M$21,2,FALSE)),"",VLOOKUP('Salidas Pacientes'!$M927,Inventario!$A$2:$M$21,2,FALSE))</f>
        <v>Nimenrix</v>
      </c>
      <c r="O927" s="16" t="str">
        <f>IF(ISERROR(VLOOKUP('Salidas Pacientes'!$M927,Inventario!$A$2:$M$21,3,FALSE)),"",VLOOKUP('Salidas Pacientes'!$M927,Inventario!$A$2:$M$21,3,FALSE))</f>
        <v>Meningococo</v>
      </c>
      <c r="P927" s="100" t="str">
        <f>IF(ISERROR(VLOOKUP('Salidas Pacientes'!$M927,Inventario!$A$2:$M$21,4,FALSE)),"",VLOOKUP('Salidas Pacientes'!$M927,Inventario!$A$2:$M$21,4,FALSE))</f>
        <v>Cobo Medical</v>
      </c>
      <c r="Q927" s="100" t="str">
        <f>IF(ISERROR(VLOOKUP('Salidas Pacientes'!$M927,Inventario!$A$2:$M$21,5,FALSE)),"",VLOOKUP('Salidas Pacientes'!$M927,Inventario!$A$2:$M$21,5,FALSE))</f>
        <v>Pfizer</v>
      </c>
      <c r="R927" s="17" t="str">
        <f>IF(ISERROR(VLOOKUP('Salidas Pacientes'!$M927,Inventario!$A$2:$M$21,6,FALSE)),"",VLOOKUP('Salidas Pacientes'!$M927,Inventario!$A$2:$M$21,6,FALSE))</f>
        <v>3904</v>
      </c>
      <c r="S927" s="101" t="s">
        <v>173</v>
      </c>
      <c r="T927" s="102">
        <f>IF(ISERROR(VLOOKUP('Salidas Pacientes'!$S927,Entradas!$H$1:$I$412,2,FALSE)),"",VLOOKUP('Salidas Pacientes'!$S927,Entradas!$H$1:$I$412,2,FALSE))</f>
        <v>45077</v>
      </c>
      <c r="U927" s="98"/>
      <c r="V927" s="98">
        <v>1</v>
      </c>
      <c r="W927" s="105"/>
    </row>
    <row r="928" spans="1:23" ht="15.75" hidden="1" customHeight="1" outlineLevel="1">
      <c r="A928" s="95">
        <v>44791</v>
      </c>
      <c r="B928" s="95" t="s">
        <v>276</v>
      </c>
      <c r="C928" s="98">
        <v>1109571746</v>
      </c>
      <c r="D928" s="17" t="str">
        <f>IF(ISERROR(VLOOKUP('Salidas Pacientes'!$C928,'BD Pacientes'!$A:I,2,FALSE)),"",VLOOKUP('Salidas Pacientes'!$C928,'BD Pacientes'!$A:I,2,FALSE))</f>
        <v>RC</v>
      </c>
      <c r="E928" s="16" t="str">
        <f>IF(ISERROR(VLOOKUP('Salidas Pacientes'!$C928,'BD Pacientes'!$A:I,3,FALSE)),"",VLOOKUP('Salidas Pacientes'!$C928,'BD Pacientes'!$A:I,3,FALSE))</f>
        <v>EMILIANO PEREZ ROMERO</v>
      </c>
      <c r="F928" s="17" t="str">
        <f>IF(ISERROR(VLOOKUP('Salidas Pacientes'!$C928,'BD Pacientes'!$A:I,4,FALSE)),"",VLOOKUP('Salidas Pacientes'!$C928,'BD Pacientes'!$A:I,4,FALSE))</f>
        <v>M</v>
      </c>
      <c r="G928" s="95">
        <f>IF(ISERROR(VLOOKUP('Salidas Pacientes'!$C928,'BD Pacientes'!$A:I,5,FALSE)),"",VLOOKUP('Salidas Pacientes'!$C928,'BD Pacientes'!$A:I,5,FALSE))</f>
        <v>0</v>
      </c>
      <c r="H928" s="95" t="str">
        <f t="shared" ca="1" si="0"/>
        <v>123 año, 7 mes</v>
      </c>
      <c r="I928" s="97" t="str">
        <f>IF(ISERROR(VLOOKUP('Salidas Pacientes'!$C928,'BD Pacientes'!$A:$I,6,FALSE)),"",VLOOKUP('Salidas Pacientes'!$C928,'BD Pacientes'!$A:$I,6,FALSE))</f>
        <v>CALLE 53 # 1-126 APTO 502F</v>
      </c>
      <c r="J928" s="98">
        <f>IF(ISERROR(VLOOKUP('Salidas Pacientes'!$C928,'BD Pacientes'!$A:$I,7,FALSE)),"",VLOOKUP('Salidas Pacientes'!$C928,'BD Pacientes'!$A:$I,7,FALSE))</f>
        <v>0</v>
      </c>
      <c r="K928" s="99">
        <f>IF(ISERROR(VLOOKUP('Salidas Pacientes'!$C928,'BD Pacientes'!$A:$I,8,FALSE)),"",VLOOKUP('Salidas Pacientes'!$C928,'BD Pacientes'!$A:$I,8,FALSE))</f>
        <v>0</v>
      </c>
      <c r="L928" s="17">
        <f>IF(ISERROR(VLOOKUP('Salidas Pacientes'!$C928,'BD Pacientes'!$A:$I,9,FALSE)),"",VLOOKUP('Salidas Pacientes'!$C928,'BD Pacientes'!$A:$I,9,FALSE))</f>
        <v>0</v>
      </c>
      <c r="M928" s="17" t="s">
        <v>54</v>
      </c>
      <c r="N928" s="16" t="str">
        <f>IF(ISERROR(VLOOKUP('Salidas Pacientes'!$M928,Inventario!$A$2:$M$21,2,FALSE)),"",VLOOKUP('Salidas Pacientes'!$M928,Inventario!$A$2:$M$21,2,FALSE))</f>
        <v>Prevenar</v>
      </c>
      <c r="O928" s="16" t="str">
        <f>IF(ISERROR(VLOOKUP('Salidas Pacientes'!$M928,Inventario!$A$2:$M$21,3,FALSE)),"",VLOOKUP('Salidas Pacientes'!$M928,Inventario!$A$2:$M$21,3,FALSE))</f>
        <v>Neumococo 13V</v>
      </c>
      <c r="P928" s="100" t="str">
        <f>IF(ISERROR(VLOOKUP('Salidas Pacientes'!$M928,Inventario!$A$2:$M$21,4,FALSE)),"",VLOOKUP('Salidas Pacientes'!$M928,Inventario!$A$2:$M$21,4,FALSE))</f>
        <v>Cobo Medical</v>
      </c>
      <c r="Q928" s="100" t="str">
        <f>IF(ISERROR(VLOOKUP('Salidas Pacientes'!$M928,Inventario!$A$2:$M$21,5,FALSE)),"",VLOOKUP('Salidas Pacientes'!$M928,Inventario!$A$2:$M$21,5,FALSE))</f>
        <v>Pfizer</v>
      </c>
      <c r="R928" s="17" t="str">
        <f>IF(ISERROR(VLOOKUP('Salidas Pacientes'!$M928,Inventario!$A$2:$M$21,6,FALSE)),"",VLOOKUP('Salidas Pacientes'!$M928,Inventario!$A$2:$M$21,6,FALSE))</f>
        <v>2156</v>
      </c>
      <c r="S928" s="101" t="s">
        <v>216</v>
      </c>
      <c r="T928" s="102">
        <f>IF(ISERROR(VLOOKUP('Salidas Pacientes'!$S928,Entradas!$H$1:$I$412,2,FALSE)),"",VLOOKUP('Salidas Pacientes'!$S928,Entradas!$H$1:$I$412,2,FALSE))</f>
        <v>45382</v>
      </c>
      <c r="U928" s="98"/>
      <c r="V928" s="98">
        <v>1</v>
      </c>
      <c r="W928" s="105"/>
    </row>
    <row r="929" spans="1:23" ht="15.75" hidden="1" customHeight="1" outlineLevel="1">
      <c r="A929" s="95">
        <v>44791</v>
      </c>
      <c r="B929" s="95" t="s">
        <v>276</v>
      </c>
      <c r="C929" s="98">
        <v>1232815983</v>
      </c>
      <c r="D929" s="17" t="str">
        <f>IF(ISERROR(VLOOKUP('Salidas Pacientes'!$C929,'BD Pacientes'!$A:I,2,FALSE)),"",VLOOKUP('Salidas Pacientes'!$C929,'BD Pacientes'!$A:I,2,FALSE))</f>
        <v>RC</v>
      </c>
      <c r="E929" s="16" t="str">
        <f>IF(ISERROR(VLOOKUP('Salidas Pacientes'!$C929,'BD Pacientes'!$A:I,3,FALSE)),"",VLOOKUP('Salidas Pacientes'!$C929,'BD Pacientes'!$A:I,3,FALSE))</f>
        <v>ARIANA OROZCO LOPERA</v>
      </c>
      <c r="F929" s="17" t="str">
        <f>IF(ISERROR(VLOOKUP('Salidas Pacientes'!$C929,'BD Pacientes'!$A:I,4,FALSE)),"",VLOOKUP('Salidas Pacientes'!$C929,'BD Pacientes'!$A:I,4,FALSE))</f>
        <v>F</v>
      </c>
      <c r="G929" s="95">
        <f>IF(ISERROR(VLOOKUP('Salidas Pacientes'!$C929,'BD Pacientes'!$A:I,5,FALSE)),"",VLOOKUP('Salidas Pacientes'!$C929,'BD Pacientes'!$A:I,5,FALSE))</f>
        <v>0</v>
      </c>
      <c r="H929" s="95" t="str">
        <f t="shared" ca="1" si="0"/>
        <v>123 año, 7 mes</v>
      </c>
      <c r="I929" s="97" t="str">
        <f>IF(ISERROR(VLOOKUP('Salidas Pacientes'!$C929,'BD Pacientes'!$A:$I,6,FALSE)),"",VLOOKUP('Salidas Pacientes'!$C929,'BD Pacientes'!$A:$I,6,FALSE))</f>
        <v>CRA 54 #33B-26</v>
      </c>
      <c r="J929" s="98">
        <f>IF(ISERROR(VLOOKUP('Salidas Pacientes'!$C929,'BD Pacientes'!$A:$I,7,FALSE)),"",VLOOKUP('Salidas Pacientes'!$C929,'BD Pacientes'!$A:$I,7,FALSE))</f>
        <v>0</v>
      </c>
      <c r="K929" s="99">
        <f>IF(ISERROR(VLOOKUP('Salidas Pacientes'!$C929,'BD Pacientes'!$A:$I,8,FALSE)),"",VLOOKUP('Salidas Pacientes'!$C929,'BD Pacientes'!$A:$I,8,FALSE))</f>
        <v>0</v>
      </c>
      <c r="L929" s="17">
        <f>IF(ISERROR(VLOOKUP('Salidas Pacientes'!$C929,'BD Pacientes'!$A:$I,9,FALSE)),"",VLOOKUP('Salidas Pacientes'!$C929,'BD Pacientes'!$A:$I,9,FALSE))</f>
        <v>0</v>
      </c>
      <c r="M929" s="17" t="s">
        <v>54</v>
      </c>
      <c r="N929" s="16" t="str">
        <f>IF(ISERROR(VLOOKUP('Salidas Pacientes'!$M929,Inventario!$A$2:$M$21,2,FALSE)),"",VLOOKUP('Salidas Pacientes'!$M929,Inventario!$A$2:$M$21,2,FALSE))</f>
        <v>Prevenar</v>
      </c>
      <c r="O929" s="16" t="str">
        <f>IF(ISERROR(VLOOKUP('Salidas Pacientes'!$M929,Inventario!$A$2:$M$21,3,FALSE)),"",VLOOKUP('Salidas Pacientes'!$M929,Inventario!$A$2:$M$21,3,FALSE))</f>
        <v>Neumococo 13V</v>
      </c>
      <c r="P929" s="100" t="str">
        <f>IF(ISERROR(VLOOKUP('Salidas Pacientes'!$M929,Inventario!$A$2:$M$21,4,FALSE)),"",VLOOKUP('Salidas Pacientes'!$M929,Inventario!$A$2:$M$21,4,FALSE))</f>
        <v>Cobo Medical</v>
      </c>
      <c r="Q929" s="100" t="str">
        <f>IF(ISERROR(VLOOKUP('Salidas Pacientes'!$M929,Inventario!$A$2:$M$21,5,FALSE)),"",VLOOKUP('Salidas Pacientes'!$M929,Inventario!$A$2:$M$21,5,FALSE))</f>
        <v>Pfizer</v>
      </c>
      <c r="R929" s="17" t="str">
        <f>IF(ISERROR(VLOOKUP('Salidas Pacientes'!$M929,Inventario!$A$2:$M$21,6,FALSE)),"",VLOOKUP('Salidas Pacientes'!$M929,Inventario!$A$2:$M$21,6,FALSE))</f>
        <v>2156</v>
      </c>
      <c r="S929" s="101" t="s">
        <v>216</v>
      </c>
      <c r="T929" s="102">
        <f>IF(ISERROR(VLOOKUP('Salidas Pacientes'!$S929,Entradas!$H$1:$I$412,2,FALSE)),"",VLOOKUP('Salidas Pacientes'!$S929,Entradas!$H$1:$I$412,2,FALSE))</f>
        <v>45382</v>
      </c>
      <c r="U929" s="98"/>
      <c r="V929" s="98">
        <v>1</v>
      </c>
      <c r="W929" s="105"/>
    </row>
    <row r="930" spans="1:23" ht="15.75" hidden="1" customHeight="1" outlineLevel="1">
      <c r="A930" s="95">
        <v>44791</v>
      </c>
      <c r="B930" s="95" t="s">
        <v>276</v>
      </c>
      <c r="C930" s="98">
        <v>1109573943</v>
      </c>
      <c r="D930" s="17" t="str">
        <f>IF(ISERROR(VLOOKUP('Salidas Pacientes'!$C930,'BD Pacientes'!$A:I,2,FALSE)),"",VLOOKUP('Salidas Pacientes'!$C930,'BD Pacientes'!$A:I,2,FALSE))</f>
        <v>RC</v>
      </c>
      <c r="E930" s="16" t="str">
        <f>IF(ISERROR(VLOOKUP('Salidas Pacientes'!$C930,'BD Pacientes'!$A:I,3,FALSE)),"",VLOOKUP('Salidas Pacientes'!$C930,'BD Pacientes'!$A:I,3,FALSE))</f>
        <v>ANTONELLA HERRERA MOSQUERA</v>
      </c>
      <c r="F930" s="17" t="str">
        <f>IF(ISERROR(VLOOKUP('Salidas Pacientes'!$C930,'BD Pacientes'!$A:I,4,FALSE)),"",VLOOKUP('Salidas Pacientes'!$C930,'BD Pacientes'!$A:I,4,FALSE))</f>
        <v>F</v>
      </c>
      <c r="G930" s="95">
        <f>IF(ISERROR(VLOOKUP('Salidas Pacientes'!$C930,'BD Pacientes'!$A:I,5,FALSE)),"",VLOOKUP('Salidas Pacientes'!$C930,'BD Pacientes'!$A:I,5,FALSE))</f>
        <v>44622</v>
      </c>
      <c r="H930" s="95" t="str">
        <f t="shared" ca="1" si="0"/>
        <v>1 año, 5 mes</v>
      </c>
      <c r="I930" s="97" t="str">
        <f>IF(ISERROR(VLOOKUP('Salidas Pacientes'!$C930,'BD Pacientes'!$A:$I,6,FALSE)),"",VLOOKUP('Salidas Pacientes'!$C930,'BD Pacientes'!$A:$I,6,FALSE))</f>
        <v>CRA 98C # 53-112 APTO 504D</v>
      </c>
      <c r="J930" s="98">
        <f>IF(ISERROR(VLOOKUP('Salidas Pacientes'!$C930,'BD Pacientes'!$A:$I,7,FALSE)),"",VLOOKUP('Salidas Pacientes'!$C930,'BD Pacientes'!$A:$I,7,FALSE))</f>
        <v>1130591559</v>
      </c>
      <c r="K930" s="99" t="str">
        <f>IF(ISERROR(VLOOKUP('Salidas Pacientes'!$C930,'BD Pacientes'!$A:$I,8,FALSE)),"",VLOOKUP('Salidas Pacientes'!$C930,'BD Pacientes'!$A:$I,8,FALSE))</f>
        <v>VANESA MOSQUERA</v>
      </c>
      <c r="L930" s="17">
        <f>IF(ISERROR(VLOOKUP('Salidas Pacientes'!$C930,'BD Pacientes'!$A:$I,9,FALSE)),"",VLOOKUP('Salidas Pacientes'!$C930,'BD Pacientes'!$A:$I,9,FALSE))</f>
        <v>3168329542</v>
      </c>
      <c r="M930" s="17" t="s">
        <v>47</v>
      </c>
      <c r="N930" s="16" t="str">
        <f>IF(ISERROR(VLOOKUP('Salidas Pacientes'!$M930,Inventario!$A$2:$M$21,2,FALSE)),"",VLOOKUP('Salidas Pacientes'!$M930,Inventario!$A$2:$M$21,2,FALSE))</f>
        <v>Nimenrix</v>
      </c>
      <c r="O930" s="16" t="str">
        <f>IF(ISERROR(VLOOKUP('Salidas Pacientes'!$M930,Inventario!$A$2:$M$21,3,FALSE)),"",VLOOKUP('Salidas Pacientes'!$M930,Inventario!$A$2:$M$21,3,FALSE))</f>
        <v>Meningococo</v>
      </c>
      <c r="P930" s="100" t="str">
        <f>IF(ISERROR(VLOOKUP('Salidas Pacientes'!$M930,Inventario!$A$2:$M$21,4,FALSE)),"",VLOOKUP('Salidas Pacientes'!$M930,Inventario!$A$2:$M$21,4,FALSE))</f>
        <v>Cobo Medical</v>
      </c>
      <c r="Q930" s="100" t="str">
        <f>IF(ISERROR(VLOOKUP('Salidas Pacientes'!$M930,Inventario!$A$2:$M$21,5,FALSE)),"",VLOOKUP('Salidas Pacientes'!$M930,Inventario!$A$2:$M$21,5,FALSE))</f>
        <v>Pfizer</v>
      </c>
      <c r="R930" s="17" t="str">
        <f>IF(ISERROR(VLOOKUP('Salidas Pacientes'!$M930,Inventario!$A$2:$M$21,6,FALSE)),"",VLOOKUP('Salidas Pacientes'!$M930,Inventario!$A$2:$M$21,6,FALSE))</f>
        <v>3904</v>
      </c>
      <c r="S930" s="101" t="s">
        <v>173</v>
      </c>
      <c r="T930" s="102">
        <f>IF(ISERROR(VLOOKUP('Salidas Pacientes'!$S930,Entradas!$H$1:$I$412,2,FALSE)),"",VLOOKUP('Salidas Pacientes'!$S930,Entradas!$H$1:$I$412,2,FALSE))</f>
        <v>45077</v>
      </c>
      <c r="U930" s="98"/>
      <c r="V930" s="98">
        <v>1</v>
      </c>
      <c r="W930" s="105"/>
    </row>
    <row r="931" spans="1:23" ht="15.75" hidden="1" customHeight="1" outlineLevel="1">
      <c r="A931" s="95">
        <v>44792</v>
      </c>
      <c r="B931" s="95" t="s">
        <v>276</v>
      </c>
      <c r="C931" s="98">
        <v>1232819471</v>
      </c>
      <c r="D931" s="17" t="str">
        <f>IF(ISERROR(VLOOKUP('Salidas Pacientes'!$C931,'BD Pacientes'!$A:I,2,FALSE)),"",VLOOKUP('Salidas Pacientes'!$C931,'BD Pacientes'!$A:I,2,FALSE))</f>
        <v>RC</v>
      </c>
      <c r="E931" s="16" t="str">
        <f>IF(ISERROR(VLOOKUP('Salidas Pacientes'!$C931,'BD Pacientes'!$A:I,3,FALSE)),"",VLOOKUP('Salidas Pacientes'!$C931,'BD Pacientes'!$A:I,3,FALSE))</f>
        <v>SARAH HINCAPIE UPEGUI</v>
      </c>
      <c r="F931" s="17" t="str">
        <f>IF(ISERROR(VLOOKUP('Salidas Pacientes'!$C931,'BD Pacientes'!$A:I,4,FALSE)),"",VLOOKUP('Salidas Pacientes'!$C931,'BD Pacientes'!$A:I,4,FALSE))</f>
        <v>F</v>
      </c>
      <c r="G931" s="95">
        <f>IF(ISERROR(VLOOKUP('Salidas Pacientes'!$C931,'BD Pacientes'!$A:I,5,FALSE)),"",VLOOKUP('Salidas Pacientes'!$C931,'BD Pacientes'!$A:I,5,FALSE))</f>
        <v>0</v>
      </c>
      <c r="H931" s="95" t="str">
        <f t="shared" ca="1" si="0"/>
        <v>123 año, 7 mes</v>
      </c>
      <c r="I931" s="97" t="str">
        <f>IF(ISERROR(VLOOKUP('Salidas Pacientes'!$C931,'BD Pacientes'!$A:$I,6,FALSE)),"",VLOOKUP('Salidas Pacientes'!$C931,'BD Pacientes'!$A:$I,6,FALSE))</f>
        <v>CRA 3A #41-37</v>
      </c>
      <c r="J931" s="98">
        <f>IF(ISERROR(VLOOKUP('Salidas Pacientes'!$C931,'BD Pacientes'!$A:$I,7,FALSE)),"",VLOOKUP('Salidas Pacientes'!$C931,'BD Pacientes'!$A:$I,7,FALSE))</f>
        <v>0</v>
      </c>
      <c r="K931" s="99">
        <f>IF(ISERROR(VLOOKUP('Salidas Pacientes'!$C931,'BD Pacientes'!$A:$I,8,FALSE)),"",VLOOKUP('Salidas Pacientes'!$C931,'BD Pacientes'!$A:$I,8,FALSE))</f>
        <v>0</v>
      </c>
      <c r="L931" s="17">
        <f>IF(ISERROR(VLOOKUP('Salidas Pacientes'!$C931,'BD Pacientes'!$A:$I,9,FALSE)),"",VLOOKUP('Salidas Pacientes'!$C931,'BD Pacientes'!$A:$I,9,FALSE))</f>
        <v>0</v>
      </c>
      <c r="M931" s="17" t="s">
        <v>47</v>
      </c>
      <c r="N931" s="16" t="str">
        <f>IF(ISERROR(VLOOKUP('Salidas Pacientes'!$M931,Inventario!$A$2:$M$21,2,FALSE)),"",VLOOKUP('Salidas Pacientes'!$M931,Inventario!$A$2:$M$21,2,FALSE))</f>
        <v>Nimenrix</v>
      </c>
      <c r="O931" s="16" t="str">
        <f>IF(ISERROR(VLOOKUP('Salidas Pacientes'!$M931,Inventario!$A$2:$M$21,3,FALSE)),"",VLOOKUP('Salidas Pacientes'!$M931,Inventario!$A$2:$M$21,3,FALSE))</f>
        <v>Meningococo</v>
      </c>
      <c r="P931" s="100" t="str">
        <f>IF(ISERROR(VLOOKUP('Salidas Pacientes'!$M931,Inventario!$A$2:$M$21,4,FALSE)),"",VLOOKUP('Salidas Pacientes'!$M931,Inventario!$A$2:$M$21,4,FALSE))</f>
        <v>Cobo Medical</v>
      </c>
      <c r="Q931" s="100" t="str">
        <f>IF(ISERROR(VLOOKUP('Salidas Pacientes'!$M931,Inventario!$A$2:$M$21,5,FALSE)),"",VLOOKUP('Salidas Pacientes'!$M931,Inventario!$A$2:$M$21,5,FALSE))</f>
        <v>Pfizer</v>
      </c>
      <c r="R931" s="17" t="str">
        <f>IF(ISERROR(VLOOKUP('Salidas Pacientes'!$M931,Inventario!$A$2:$M$21,6,FALSE)),"",VLOOKUP('Salidas Pacientes'!$M931,Inventario!$A$2:$M$21,6,FALSE))</f>
        <v>3904</v>
      </c>
      <c r="S931" s="101" t="s">
        <v>173</v>
      </c>
      <c r="T931" s="102">
        <f>IF(ISERROR(VLOOKUP('Salidas Pacientes'!$S931,Entradas!$H$1:$I$412,2,FALSE)),"",VLOOKUP('Salidas Pacientes'!$S931,Entradas!$H$1:$I$412,2,FALSE))</f>
        <v>45077</v>
      </c>
      <c r="U931" s="98"/>
      <c r="V931" s="98">
        <v>1</v>
      </c>
      <c r="W931" s="105"/>
    </row>
    <row r="932" spans="1:23" ht="15.75" hidden="1" customHeight="1" outlineLevel="1">
      <c r="A932" s="95">
        <v>44792</v>
      </c>
      <c r="B932" s="95" t="s">
        <v>276</v>
      </c>
      <c r="C932" s="98">
        <v>1109938122</v>
      </c>
      <c r="D932" s="17" t="str">
        <f>IF(ISERROR(VLOOKUP('Salidas Pacientes'!$C932,'BD Pacientes'!$A:I,2,FALSE)),"",VLOOKUP('Salidas Pacientes'!$C932,'BD Pacientes'!$A:I,2,FALSE))</f>
        <v>RC</v>
      </c>
      <c r="E932" s="16" t="str">
        <f>IF(ISERROR(VLOOKUP('Salidas Pacientes'!$C932,'BD Pacientes'!$A:I,3,FALSE)),"",VLOOKUP('Salidas Pacientes'!$C932,'BD Pacientes'!$A:I,3,FALSE))</f>
        <v>MATEO VALDIVIESO OROZCO</v>
      </c>
      <c r="F932" s="17" t="str">
        <f>IF(ISERROR(VLOOKUP('Salidas Pacientes'!$C932,'BD Pacientes'!$A:I,4,FALSE)),"",VLOOKUP('Salidas Pacientes'!$C932,'BD Pacientes'!$A:I,4,FALSE))</f>
        <v>M</v>
      </c>
      <c r="G932" s="95">
        <f>IF(ISERROR(VLOOKUP('Salidas Pacientes'!$C932,'BD Pacientes'!$A:I,5,FALSE)),"",VLOOKUP('Salidas Pacientes'!$C932,'BD Pacientes'!$A:I,5,FALSE))</f>
        <v>0</v>
      </c>
      <c r="H932" s="95" t="str">
        <f t="shared" ca="1" si="0"/>
        <v>123 año, 7 mes</v>
      </c>
      <c r="I932" s="97" t="str">
        <f>IF(ISERROR(VLOOKUP('Salidas Pacientes'!$C932,'BD Pacientes'!$A:$I,6,FALSE)),"",VLOOKUP('Salidas Pacientes'!$C932,'BD Pacientes'!$A:$I,6,FALSE))</f>
        <v>CALLE 10 #65A-51 603B</v>
      </c>
      <c r="J932" s="98">
        <f>IF(ISERROR(VLOOKUP('Salidas Pacientes'!$C932,'BD Pacientes'!$A:$I,7,FALSE)),"",VLOOKUP('Salidas Pacientes'!$C932,'BD Pacientes'!$A:$I,7,FALSE))</f>
        <v>0</v>
      </c>
      <c r="K932" s="99">
        <f>IF(ISERROR(VLOOKUP('Salidas Pacientes'!$C932,'BD Pacientes'!$A:$I,8,FALSE)),"",VLOOKUP('Salidas Pacientes'!$C932,'BD Pacientes'!$A:$I,8,FALSE))</f>
        <v>0</v>
      </c>
      <c r="L932" s="17">
        <f>IF(ISERROR(VLOOKUP('Salidas Pacientes'!$C932,'BD Pacientes'!$A:$I,9,FALSE)),"",VLOOKUP('Salidas Pacientes'!$C932,'BD Pacientes'!$A:$I,9,FALSE))</f>
        <v>0</v>
      </c>
      <c r="M932" s="17" t="s">
        <v>89</v>
      </c>
      <c r="N932" s="16" t="str">
        <f>IF(ISERROR(VLOOKUP('Salidas Pacientes'!$M932,Inventario!$A$2:$M$21,2,FALSE)),"",VLOOKUP('Salidas Pacientes'!$M932,Inventario!$A$2:$M$21,2,FALSE))</f>
        <v>Fluquadri</v>
      </c>
      <c r="O932" s="16" t="str">
        <f>IF(ISERROR(VLOOKUP('Salidas Pacientes'!$M932,Inventario!$A$2:$M$21,3,FALSE)),"",VLOOKUP('Salidas Pacientes'!$M932,Inventario!$A$2:$M$21,3,FALSE))</f>
        <v>Influenza</v>
      </c>
      <c r="P932" s="100" t="str">
        <f>IF(ISERROR(VLOOKUP('Salidas Pacientes'!$M932,Inventario!$A$2:$M$21,4,FALSE)),"",VLOOKUP('Salidas Pacientes'!$M932,Inventario!$A$2:$M$21,4,FALSE))</f>
        <v>IPS FARALLONES</v>
      </c>
      <c r="Q932" s="100" t="str">
        <f>IF(ISERROR(VLOOKUP('Salidas Pacientes'!$M932,Inventario!$A$2:$M$21,5,FALSE)),"",VLOOKUP('Salidas Pacientes'!$M932,Inventario!$A$2:$M$21,5,FALSE))</f>
        <v>Sanofi</v>
      </c>
      <c r="R932" s="17" t="str">
        <f>IF(ISERROR(VLOOKUP('Salidas Pacientes'!$M932,Inventario!$A$2:$M$21,6,FALSE)),"",VLOOKUP('Salidas Pacientes'!$M932,Inventario!$A$2:$M$21,6,FALSE))</f>
        <v>164992</v>
      </c>
      <c r="S932" s="101" t="s">
        <v>295</v>
      </c>
      <c r="T932" s="102" t="str">
        <f>IF(ISERROR(VLOOKUP('Salidas Pacientes'!$S932,Entradas!$H$1:$I$412,2,FALSE)),"",VLOOKUP('Salidas Pacientes'!$S932,Entradas!$H$1:$I$412,2,FALSE))</f>
        <v/>
      </c>
      <c r="U932" s="98"/>
      <c r="V932" s="98">
        <v>1</v>
      </c>
      <c r="W932" s="105"/>
    </row>
    <row r="933" spans="1:23" ht="15.75" hidden="1" customHeight="1" outlineLevel="1">
      <c r="A933" s="95">
        <v>44792</v>
      </c>
      <c r="B933" s="95" t="s">
        <v>276</v>
      </c>
      <c r="C933" s="98">
        <v>1232802417</v>
      </c>
      <c r="D933" s="17" t="str">
        <f>IF(ISERROR(VLOOKUP('Salidas Pacientes'!$C933,'BD Pacientes'!$A:I,2,FALSE)),"",VLOOKUP('Salidas Pacientes'!$C933,'BD Pacientes'!$A:I,2,FALSE))</f>
        <v>RC</v>
      </c>
      <c r="E933" s="16" t="str">
        <f>IF(ISERROR(VLOOKUP('Salidas Pacientes'!$C933,'BD Pacientes'!$A:I,3,FALSE)),"",VLOOKUP('Salidas Pacientes'!$C933,'BD Pacientes'!$A:I,3,FALSE))</f>
        <v>MARUAS RAMIREZ SANTANA</v>
      </c>
      <c r="F933" s="17" t="str">
        <f>IF(ISERROR(VLOOKUP('Salidas Pacientes'!$C933,'BD Pacientes'!$A:I,4,FALSE)),"",VLOOKUP('Salidas Pacientes'!$C933,'BD Pacientes'!$A:I,4,FALSE))</f>
        <v>M</v>
      </c>
      <c r="G933" s="95">
        <f>IF(ISERROR(VLOOKUP('Salidas Pacientes'!$C933,'BD Pacientes'!$A:I,5,FALSE)),"",VLOOKUP('Salidas Pacientes'!$C933,'BD Pacientes'!$A:I,5,FALSE))</f>
        <v>0</v>
      </c>
      <c r="H933" s="95" t="str">
        <f t="shared" ca="1" si="0"/>
        <v>123 año, 7 mes</v>
      </c>
      <c r="I933" s="97" t="str">
        <f>IF(ISERROR(VLOOKUP('Salidas Pacientes'!$C933,'BD Pacientes'!$A:$I,6,FALSE)),"",VLOOKUP('Salidas Pacientes'!$C933,'BD Pacientes'!$A:$I,6,FALSE))</f>
        <v>CALLE 28 #100-133 402</v>
      </c>
      <c r="J933" s="98">
        <f>IF(ISERROR(VLOOKUP('Salidas Pacientes'!$C933,'BD Pacientes'!$A:$I,7,FALSE)),"",VLOOKUP('Salidas Pacientes'!$C933,'BD Pacientes'!$A:$I,7,FALSE))</f>
        <v>0</v>
      </c>
      <c r="K933" s="99">
        <f>IF(ISERROR(VLOOKUP('Salidas Pacientes'!$C933,'BD Pacientes'!$A:$I,8,FALSE)),"",VLOOKUP('Salidas Pacientes'!$C933,'BD Pacientes'!$A:$I,8,FALSE))</f>
        <v>0</v>
      </c>
      <c r="L933" s="17">
        <f>IF(ISERROR(VLOOKUP('Salidas Pacientes'!$C933,'BD Pacientes'!$A:$I,9,FALSE)),"",VLOOKUP('Salidas Pacientes'!$C933,'BD Pacientes'!$A:$I,9,FALSE))</f>
        <v>0</v>
      </c>
      <c r="M933" s="17" t="s">
        <v>89</v>
      </c>
      <c r="N933" s="16" t="str">
        <f>IF(ISERROR(VLOOKUP('Salidas Pacientes'!$M933,Inventario!$A$2:$M$21,2,FALSE)),"",VLOOKUP('Salidas Pacientes'!$M933,Inventario!$A$2:$M$21,2,FALSE))</f>
        <v>Fluquadri</v>
      </c>
      <c r="O933" s="16" t="str">
        <f>IF(ISERROR(VLOOKUP('Salidas Pacientes'!$M933,Inventario!$A$2:$M$21,3,FALSE)),"",VLOOKUP('Salidas Pacientes'!$M933,Inventario!$A$2:$M$21,3,FALSE))</f>
        <v>Influenza</v>
      </c>
      <c r="P933" s="100" t="str">
        <f>IF(ISERROR(VLOOKUP('Salidas Pacientes'!$M933,Inventario!$A$2:$M$21,4,FALSE)),"",VLOOKUP('Salidas Pacientes'!$M933,Inventario!$A$2:$M$21,4,FALSE))</f>
        <v>IPS FARALLONES</v>
      </c>
      <c r="Q933" s="100" t="str">
        <f>IF(ISERROR(VLOOKUP('Salidas Pacientes'!$M933,Inventario!$A$2:$M$21,5,FALSE)),"",VLOOKUP('Salidas Pacientes'!$M933,Inventario!$A$2:$M$21,5,FALSE))</f>
        <v>Sanofi</v>
      </c>
      <c r="R933" s="17" t="str">
        <f>IF(ISERROR(VLOOKUP('Salidas Pacientes'!$M933,Inventario!$A$2:$M$21,6,FALSE)),"",VLOOKUP('Salidas Pacientes'!$M933,Inventario!$A$2:$M$21,6,FALSE))</f>
        <v>164992</v>
      </c>
      <c r="S933" s="101" t="s">
        <v>295</v>
      </c>
      <c r="T933" s="102" t="str">
        <f>IF(ISERROR(VLOOKUP('Salidas Pacientes'!$S933,Entradas!$H$1:$I$412,2,FALSE)),"",VLOOKUP('Salidas Pacientes'!$S933,Entradas!$H$1:$I$412,2,FALSE))</f>
        <v/>
      </c>
      <c r="U933" s="98"/>
      <c r="V933" s="98">
        <v>1</v>
      </c>
      <c r="W933" s="105"/>
    </row>
    <row r="934" spans="1:23" ht="15.75" hidden="1" customHeight="1" outlineLevel="1">
      <c r="A934" s="95">
        <v>44793</v>
      </c>
      <c r="B934" s="95" t="s">
        <v>276</v>
      </c>
      <c r="C934" s="98">
        <v>1112068242</v>
      </c>
      <c r="D934" s="17" t="str">
        <f>IF(ISERROR(VLOOKUP('Salidas Pacientes'!$C934,'BD Pacientes'!$A:I,2,FALSE)),"",VLOOKUP('Salidas Pacientes'!$C934,'BD Pacientes'!$A:I,2,FALSE))</f>
        <v>RC</v>
      </c>
      <c r="E934" s="16" t="str">
        <f>IF(ISERROR(VLOOKUP('Salidas Pacientes'!$C934,'BD Pacientes'!$A:I,3,FALSE)),"",VLOOKUP('Salidas Pacientes'!$C934,'BD Pacientes'!$A:I,3,FALSE))</f>
        <v>JUAN JOSE MENDOZA PIÑA</v>
      </c>
      <c r="F934" s="17" t="str">
        <f>IF(ISERROR(VLOOKUP('Salidas Pacientes'!$C934,'BD Pacientes'!$A:I,4,FALSE)),"",VLOOKUP('Salidas Pacientes'!$C934,'BD Pacientes'!$A:I,4,FALSE))</f>
        <v>M</v>
      </c>
      <c r="G934" s="95">
        <f>IF(ISERROR(VLOOKUP('Salidas Pacientes'!$C934,'BD Pacientes'!$A:I,5,FALSE)),"",VLOOKUP('Salidas Pacientes'!$C934,'BD Pacientes'!$A:I,5,FALSE))</f>
        <v>0</v>
      </c>
      <c r="H934" s="95" t="str">
        <f t="shared" ca="1" si="0"/>
        <v>123 año, 7 mes</v>
      </c>
      <c r="I934" s="97" t="str">
        <f>IF(ISERROR(VLOOKUP('Salidas Pacientes'!$C934,'BD Pacientes'!$A:$I,6,FALSE)),"",VLOOKUP('Salidas Pacientes'!$C934,'BD Pacientes'!$A:$I,6,FALSE))</f>
        <v>CALLE 13B # 74-13</v>
      </c>
      <c r="J934" s="98">
        <f>IF(ISERROR(VLOOKUP('Salidas Pacientes'!$C934,'BD Pacientes'!$A:$I,7,FALSE)),"",VLOOKUP('Salidas Pacientes'!$C934,'BD Pacientes'!$A:$I,7,FALSE))</f>
        <v>0</v>
      </c>
      <c r="K934" s="99">
        <f>IF(ISERROR(VLOOKUP('Salidas Pacientes'!$C934,'BD Pacientes'!$A:$I,8,FALSE)),"",VLOOKUP('Salidas Pacientes'!$C934,'BD Pacientes'!$A:$I,8,FALSE))</f>
        <v>0</v>
      </c>
      <c r="L934" s="17">
        <f>IF(ISERROR(VLOOKUP('Salidas Pacientes'!$C934,'BD Pacientes'!$A:$I,9,FALSE)),"",VLOOKUP('Salidas Pacientes'!$C934,'BD Pacientes'!$A:$I,9,FALSE))</f>
        <v>0</v>
      </c>
      <c r="M934" s="17" t="s">
        <v>89</v>
      </c>
      <c r="N934" s="16" t="str">
        <f>IF(ISERROR(VLOOKUP('Salidas Pacientes'!$M934,Inventario!$A$2:$M$21,2,FALSE)),"",VLOOKUP('Salidas Pacientes'!$M934,Inventario!$A$2:$M$21,2,FALSE))</f>
        <v>Fluquadri</v>
      </c>
      <c r="O934" s="16" t="str">
        <f>IF(ISERROR(VLOOKUP('Salidas Pacientes'!$M934,Inventario!$A$2:$M$21,3,FALSE)),"",VLOOKUP('Salidas Pacientes'!$M934,Inventario!$A$2:$M$21,3,FALSE))</f>
        <v>Influenza</v>
      </c>
      <c r="P934" s="100" t="str">
        <f>IF(ISERROR(VLOOKUP('Salidas Pacientes'!$M934,Inventario!$A$2:$M$21,4,FALSE)),"",VLOOKUP('Salidas Pacientes'!$M934,Inventario!$A$2:$M$21,4,FALSE))</f>
        <v>IPS FARALLONES</v>
      </c>
      <c r="Q934" s="100" t="str">
        <f>IF(ISERROR(VLOOKUP('Salidas Pacientes'!$M934,Inventario!$A$2:$M$21,5,FALSE)),"",VLOOKUP('Salidas Pacientes'!$M934,Inventario!$A$2:$M$21,5,FALSE))</f>
        <v>Sanofi</v>
      </c>
      <c r="R934" s="17" t="str">
        <f>IF(ISERROR(VLOOKUP('Salidas Pacientes'!$M934,Inventario!$A$2:$M$21,6,FALSE)),"",VLOOKUP('Salidas Pacientes'!$M934,Inventario!$A$2:$M$21,6,FALSE))</f>
        <v>164992</v>
      </c>
      <c r="S934" s="101" t="s">
        <v>295</v>
      </c>
      <c r="T934" s="102" t="str">
        <f>IF(ISERROR(VLOOKUP('Salidas Pacientes'!$S934,Entradas!$H$1:$I$412,2,FALSE)),"",VLOOKUP('Salidas Pacientes'!$S934,Entradas!$H$1:$I$412,2,FALSE))</f>
        <v/>
      </c>
      <c r="U934" s="98"/>
      <c r="V934" s="98">
        <v>1</v>
      </c>
      <c r="W934" s="105"/>
    </row>
    <row r="935" spans="1:23" ht="15.75" hidden="1" customHeight="1" outlineLevel="1">
      <c r="A935" s="95">
        <v>44793</v>
      </c>
      <c r="B935" s="95" t="s">
        <v>276</v>
      </c>
      <c r="C935" s="98">
        <v>1232818678</v>
      </c>
      <c r="D935" s="17" t="str">
        <f>IF(ISERROR(VLOOKUP('Salidas Pacientes'!$C935,'BD Pacientes'!$A:I,2,FALSE)),"",VLOOKUP('Salidas Pacientes'!$C935,'BD Pacientes'!$A:I,2,FALSE))</f>
        <v>RC</v>
      </c>
      <c r="E935" s="16" t="str">
        <f>IF(ISERROR(VLOOKUP('Salidas Pacientes'!$C935,'BD Pacientes'!$A:I,3,FALSE)),"",VLOOKUP('Salidas Pacientes'!$C935,'BD Pacientes'!$A:I,3,FALSE))</f>
        <v>HIROSHI HAYASHI CARDOZO</v>
      </c>
      <c r="F935" s="17" t="str">
        <f>IF(ISERROR(VLOOKUP('Salidas Pacientes'!$C935,'BD Pacientes'!$A:I,4,FALSE)),"",VLOOKUP('Salidas Pacientes'!$C935,'BD Pacientes'!$A:I,4,FALSE))</f>
        <v>M</v>
      </c>
      <c r="G935" s="95">
        <f>IF(ISERROR(VLOOKUP('Salidas Pacientes'!$C935,'BD Pacientes'!$A:I,5,FALSE)),"",VLOOKUP('Salidas Pacientes'!$C935,'BD Pacientes'!$A:I,5,FALSE))</f>
        <v>44557</v>
      </c>
      <c r="H935" s="95" t="str">
        <f t="shared" ca="1" si="0"/>
        <v>1 año, 7 mes</v>
      </c>
      <c r="I935" s="97" t="str">
        <f>IF(ISERROR(VLOOKUP('Salidas Pacientes'!$C935,'BD Pacientes'!$A:$I,6,FALSE)),"",VLOOKUP('Salidas Pacientes'!$C935,'BD Pacientes'!$A:$I,6,FALSE))</f>
        <v>CRA 18E # 7-26</v>
      </c>
      <c r="J935" s="98">
        <f>IF(ISERROR(VLOOKUP('Salidas Pacientes'!$C935,'BD Pacientes'!$A:$I,7,FALSE)),"",VLOOKUP('Salidas Pacientes'!$C935,'BD Pacientes'!$A:$I,7,FALSE))</f>
        <v>0</v>
      </c>
      <c r="K935" s="99">
        <f>IF(ISERROR(VLOOKUP('Salidas Pacientes'!$C935,'BD Pacientes'!$A:$I,8,FALSE)),"",VLOOKUP('Salidas Pacientes'!$C935,'BD Pacientes'!$A:$I,8,FALSE))</f>
        <v>0</v>
      </c>
      <c r="L935" s="17">
        <f>IF(ISERROR(VLOOKUP('Salidas Pacientes'!$C935,'BD Pacientes'!$A:$I,9,FALSE)),"",VLOOKUP('Salidas Pacientes'!$C935,'BD Pacientes'!$A:$I,9,FALSE))</f>
        <v>0</v>
      </c>
      <c r="M935" s="17" t="s">
        <v>89</v>
      </c>
      <c r="N935" s="16" t="str">
        <f>IF(ISERROR(VLOOKUP('Salidas Pacientes'!$M935,Inventario!$A$2:$M$21,2,FALSE)),"",VLOOKUP('Salidas Pacientes'!$M935,Inventario!$A$2:$M$21,2,FALSE))</f>
        <v>Fluquadri</v>
      </c>
      <c r="O935" s="16" t="str">
        <f>IF(ISERROR(VLOOKUP('Salidas Pacientes'!$M935,Inventario!$A$2:$M$21,3,FALSE)),"",VLOOKUP('Salidas Pacientes'!$M935,Inventario!$A$2:$M$21,3,FALSE))</f>
        <v>Influenza</v>
      </c>
      <c r="P935" s="100" t="str">
        <f>IF(ISERROR(VLOOKUP('Salidas Pacientes'!$M935,Inventario!$A$2:$M$21,4,FALSE)),"",VLOOKUP('Salidas Pacientes'!$M935,Inventario!$A$2:$M$21,4,FALSE))</f>
        <v>IPS FARALLONES</v>
      </c>
      <c r="Q935" s="100" t="str">
        <f>IF(ISERROR(VLOOKUP('Salidas Pacientes'!$M935,Inventario!$A$2:$M$21,5,FALSE)),"",VLOOKUP('Salidas Pacientes'!$M935,Inventario!$A$2:$M$21,5,FALSE))</f>
        <v>Sanofi</v>
      </c>
      <c r="R935" s="17" t="str">
        <f>IF(ISERROR(VLOOKUP('Salidas Pacientes'!$M935,Inventario!$A$2:$M$21,6,FALSE)),"",VLOOKUP('Salidas Pacientes'!$M935,Inventario!$A$2:$M$21,6,FALSE))</f>
        <v>164992</v>
      </c>
      <c r="S935" s="101" t="s">
        <v>295</v>
      </c>
      <c r="T935" s="102" t="str">
        <f>IF(ISERROR(VLOOKUP('Salidas Pacientes'!$S935,Entradas!$H$1:$I$412,2,FALSE)),"",VLOOKUP('Salidas Pacientes'!$S935,Entradas!$H$1:$I$412,2,FALSE))</f>
        <v/>
      </c>
      <c r="U935" s="98"/>
      <c r="V935" s="98">
        <v>1</v>
      </c>
      <c r="W935" s="105"/>
    </row>
    <row r="936" spans="1:23" ht="15.75" hidden="1" customHeight="1" outlineLevel="1">
      <c r="A936" s="95">
        <v>44793</v>
      </c>
      <c r="B936" s="95" t="s">
        <v>276</v>
      </c>
      <c r="C936" s="98">
        <v>1149942560</v>
      </c>
      <c r="D936" s="17" t="str">
        <f>IF(ISERROR(VLOOKUP('Salidas Pacientes'!$C936,'BD Pacientes'!$A:I,2,FALSE)),"",VLOOKUP('Salidas Pacientes'!$C936,'BD Pacientes'!$A:I,2,FALSE))</f>
        <v>RC</v>
      </c>
      <c r="E936" s="16" t="str">
        <f>IF(ISERROR(VLOOKUP('Salidas Pacientes'!$C936,'BD Pacientes'!$A:I,3,FALSE)),"",VLOOKUP('Salidas Pacientes'!$C936,'BD Pacientes'!$A:I,3,FALSE))</f>
        <v>ARIANA MEJIA ORDOÑEZ</v>
      </c>
      <c r="F936" s="17" t="str">
        <f>IF(ISERROR(VLOOKUP('Salidas Pacientes'!$C936,'BD Pacientes'!$A:I,4,FALSE)),"",VLOOKUP('Salidas Pacientes'!$C936,'BD Pacientes'!$A:I,4,FALSE))</f>
        <v>F</v>
      </c>
      <c r="G936" s="95">
        <f>IF(ISERROR(VLOOKUP('Salidas Pacientes'!$C936,'BD Pacientes'!$A:I,5,FALSE)),"",VLOOKUP('Salidas Pacientes'!$C936,'BD Pacientes'!$A:I,5,FALSE))</f>
        <v>0</v>
      </c>
      <c r="H936" s="95" t="str">
        <f t="shared" ca="1" si="0"/>
        <v>123 año, 7 mes</v>
      </c>
      <c r="I936" s="97" t="str">
        <f>IF(ISERROR(VLOOKUP('Salidas Pacientes'!$C936,'BD Pacientes'!$A:$I,6,FALSE)),"",VLOOKUP('Salidas Pacientes'!$C936,'BD Pacientes'!$A:$I,6,FALSE))</f>
        <v>CALLE 18A # 50-97</v>
      </c>
      <c r="J936" s="98">
        <f>IF(ISERROR(VLOOKUP('Salidas Pacientes'!$C936,'BD Pacientes'!$A:$I,7,FALSE)),"",VLOOKUP('Salidas Pacientes'!$C936,'BD Pacientes'!$A:$I,7,FALSE))</f>
        <v>0</v>
      </c>
      <c r="K936" s="99">
        <f>IF(ISERROR(VLOOKUP('Salidas Pacientes'!$C936,'BD Pacientes'!$A:$I,8,FALSE)),"",VLOOKUP('Salidas Pacientes'!$C936,'BD Pacientes'!$A:$I,8,FALSE))</f>
        <v>0</v>
      </c>
      <c r="L936" s="17">
        <f>IF(ISERROR(VLOOKUP('Salidas Pacientes'!$C936,'BD Pacientes'!$A:$I,9,FALSE)),"",VLOOKUP('Salidas Pacientes'!$C936,'BD Pacientes'!$A:$I,9,FALSE))</f>
        <v>0</v>
      </c>
      <c r="M936" s="17" t="s">
        <v>54</v>
      </c>
      <c r="N936" s="16" t="str">
        <f>IF(ISERROR(VLOOKUP('Salidas Pacientes'!$M936,Inventario!$A$2:$M$21,2,FALSE)),"",VLOOKUP('Salidas Pacientes'!$M936,Inventario!$A$2:$M$21,2,FALSE))</f>
        <v>Prevenar</v>
      </c>
      <c r="O936" s="16" t="str">
        <f>IF(ISERROR(VLOOKUP('Salidas Pacientes'!$M936,Inventario!$A$2:$M$21,3,FALSE)),"",VLOOKUP('Salidas Pacientes'!$M936,Inventario!$A$2:$M$21,3,FALSE))</f>
        <v>Neumococo 13V</v>
      </c>
      <c r="P936" s="100" t="str">
        <f>IF(ISERROR(VLOOKUP('Salidas Pacientes'!$M936,Inventario!$A$2:$M$21,4,FALSE)),"",VLOOKUP('Salidas Pacientes'!$M936,Inventario!$A$2:$M$21,4,FALSE))</f>
        <v>Cobo Medical</v>
      </c>
      <c r="Q936" s="100" t="str">
        <f>IF(ISERROR(VLOOKUP('Salidas Pacientes'!$M936,Inventario!$A$2:$M$21,5,FALSE)),"",VLOOKUP('Salidas Pacientes'!$M936,Inventario!$A$2:$M$21,5,FALSE))</f>
        <v>Pfizer</v>
      </c>
      <c r="R936" s="17" t="str">
        <f>IF(ISERROR(VLOOKUP('Salidas Pacientes'!$M936,Inventario!$A$2:$M$21,6,FALSE)),"",VLOOKUP('Salidas Pacientes'!$M936,Inventario!$A$2:$M$21,6,FALSE))</f>
        <v>2156</v>
      </c>
      <c r="S936" s="101" t="s">
        <v>216</v>
      </c>
      <c r="T936" s="102">
        <f>IF(ISERROR(VLOOKUP('Salidas Pacientes'!$S936,Entradas!$H$1:$I$412,2,FALSE)),"",VLOOKUP('Salidas Pacientes'!$S936,Entradas!$H$1:$I$412,2,FALSE))</f>
        <v>45382</v>
      </c>
      <c r="U936" s="98"/>
      <c r="V936" s="98">
        <v>1</v>
      </c>
      <c r="W936" s="105"/>
    </row>
    <row r="937" spans="1:23" ht="15.75" hidden="1" customHeight="1" outlineLevel="1">
      <c r="A937" s="95">
        <v>44795</v>
      </c>
      <c r="B937" s="95" t="s">
        <v>276</v>
      </c>
      <c r="C937" s="98">
        <v>1109574387</v>
      </c>
      <c r="D937" s="17" t="str">
        <f>IF(ISERROR(VLOOKUP('Salidas Pacientes'!$C937,'BD Pacientes'!$A:I,2,FALSE)),"",VLOOKUP('Salidas Pacientes'!$C937,'BD Pacientes'!$A:I,2,FALSE))</f>
        <v>RC</v>
      </c>
      <c r="E937" s="16" t="str">
        <f>IF(ISERROR(VLOOKUP('Salidas Pacientes'!$C937,'BD Pacientes'!$A:I,3,FALSE)),"",VLOOKUP('Salidas Pacientes'!$C937,'BD Pacientes'!$A:I,3,FALSE))</f>
        <v>SALOME IDARRAGA GARCIA</v>
      </c>
      <c r="F937" s="17" t="str">
        <f>IF(ISERROR(VLOOKUP('Salidas Pacientes'!$C937,'BD Pacientes'!$A:I,4,FALSE)),"",VLOOKUP('Salidas Pacientes'!$C937,'BD Pacientes'!$A:I,4,FALSE))</f>
        <v>F</v>
      </c>
      <c r="G937" s="95">
        <f>IF(ISERROR(VLOOKUP('Salidas Pacientes'!$C937,'BD Pacientes'!$A:I,5,FALSE)),"",VLOOKUP('Salidas Pacientes'!$C937,'BD Pacientes'!$A:I,5,FALSE))</f>
        <v>44669</v>
      </c>
      <c r="H937" s="95" t="str">
        <f t="shared" ca="1" si="0"/>
        <v>1 año, 4 mes</v>
      </c>
      <c r="I937" s="97" t="str">
        <f>IF(ISERROR(VLOOKUP('Salidas Pacientes'!$C937,'BD Pacientes'!$A:$I,6,FALSE)),"",VLOOKUP('Salidas Pacientes'!$C937,'BD Pacientes'!$A:$I,6,FALSE))</f>
        <v>CALLE 33E # 24D-41</v>
      </c>
      <c r="J937" s="98">
        <f>IF(ISERROR(VLOOKUP('Salidas Pacientes'!$C937,'BD Pacientes'!$A:$I,7,FALSE)),"",VLOOKUP('Salidas Pacientes'!$C937,'BD Pacientes'!$A:$I,7,FALSE))</f>
        <v>1144192424</v>
      </c>
      <c r="K937" s="99" t="str">
        <f>IF(ISERROR(VLOOKUP('Salidas Pacientes'!$C937,'BD Pacientes'!$A:$I,8,FALSE)),"",VLOOKUP('Salidas Pacientes'!$C937,'BD Pacientes'!$A:$I,8,FALSE))</f>
        <v>JESICA VANESA GARCIA</v>
      </c>
      <c r="L937" s="17">
        <f>IF(ISERROR(VLOOKUP('Salidas Pacientes'!$C937,'BD Pacientes'!$A:$I,9,FALSE)),"",VLOOKUP('Salidas Pacientes'!$C937,'BD Pacientes'!$A:$I,9,FALSE))</f>
        <v>3156492292</v>
      </c>
      <c r="M937" s="17" t="s">
        <v>77</v>
      </c>
      <c r="N937" s="16" t="str">
        <f>IF(ISERROR(VLOOKUP('Salidas Pacientes'!$M937,Inventario!$A$2:$M$21,2,FALSE)),"",VLOOKUP('Salidas Pacientes'!$M937,Inventario!$A$2:$M$21,2,FALSE))</f>
        <v>Hexaxim</v>
      </c>
      <c r="O937" s="16" t="str">
        <f>IF(ISERROR(VLOOKUP('Salidas Pacientes'!$M937,Inventario!$A$2:$M$21,3,FALSE)),"",VLOOKUP('Salidas Pacientes'!$M937,Inventario!$A$2:$M$21,3,FALSE))</f>
        <v>DPAT + VPI + HIB + HB</v>
      </c>
      <c r="P937" s="100" t="str">
        <f>IF(ISERROR(VLOOKUP('Salidas Pacientes'!$M937,Inventario!$A$2:$M$21,4,FALSE)),"",VLOOKUP('Salidas Pacientes'!$M937,Inventario!$A$2:$M$21,4,FALSE))</f>
        <v>IPS FARALLONES</v>
      </c>
      <c r="Q937" s="100" t="str">
        <f>IF(ISERROR(VLOOKUP('Salidas Pacientes'!$M937,Inventario!$A$2:$M$21,5,FALSE)),"",VLOOKUP('Salidas Pacientes'!$M937,Inventario!$A$2:$M$21,5,FALSE))</f>
        <v>Sanofi</v>
      </c>
      <c r="R937" s="17" t="str">
        <f>IF(ISERROR(VLOOKUP('Salidas Pacientes'!$M937,Inventario!$A$2:$M$21,6,FALSE)),"",VLOOKUP('Salidas Pacientes'!$M937,Inventario!$A$2:$M$21,6,FALSE))</f>
        <v>3800</v>
      </c>
      <c r="S937" s="101" t="s">
        <v>212</v>
      </c>
      <c r="T937" s="102">
        <f>IF(ISERROR(VLOOKUP('Salidas Pacientes'!$S937,Entradas!$H$1:$I$412,2,FALSE)),"",VLOOKUP('Salidas Pacientes'!$S937,Entradas!$H$1:$I$412,2,FALSE))</f>
        <v>45382</v>
      </c>
      <c r="U937" s="98"/>
      <c r="V937" s="98">
        <v>1</v>
      </c>
      <c r="W937" s="105"/>
    </row>
    <row r="938" spans="1:23" ht="15.75" hidden="1" customHeight="1" outlineLevel="1">
      <c r="A938" s="95">
        <v>44795</v>
      </c>
      <c r="B938" s="95" t="s">
        <v>276</v>
      </c>
      <c r="C938" s="98">
        <v>1109574387</v>
      </c>
      <c r="D938" s="17" t="str">
        <f>IF(ISERROR(VLOOKUP('Salidas Pacientes'!$C938,'BD Pacientes'!$A:I,2,FALSE)),"",VLOOKUP('Salidas Pacientes'!$C938,'BD Pacientes'!$A:I,2,FALSE))</f>
        <v>RC</v>
      </c>
      <c r="E938" s="16" t="str">
        <f>IF(ISERROR(VLOOKUP('Salidas Pacientes'!$C938,'BD Pacientes'!$A:I,3,FALSE)),"",VLOOKUP('Salidas Pacientes'!$C938,'BD Pacientes'!$A:I,3,FALSE))</f>
        <v>SALOME IDARRAGA GARCIA</v>
      </c>
      <c r="F938" s="17" t="str">
        <f>IF(ISERROR(VLOOKUP('Salidas Pacientes'!$C938,'BD Pacientes'!$A:I,4,FALSE)),"",VLOOKUP('Salidas Pacientes'!$C938,'BD Pacientes'!$A:I,4,FALSE))</f>
        <v>F</v>
      </c>
      <c r="G938" s="95">
        <f>IF(ISERROR(VLOOKUP('Salidas Pacientes'!$C938,'BD Pacientes'!$A:I,5,FALSE)),"",VLOOKUP('Salidas Pacientes'!$C938,'BD Pacientes'!$A:I,5,FALSE))</f>
        <v>44669</v>
      </c>
      <c r="H938" s="95" t="str">
        <f t="shared" ca="1" si="0"/>
        <v>1 año, 4 mes</v>
      </c>
      <c r="I938" s="97" t="str">
        <f>IF(ISERROR(VLOOKUP('Salidas Pacientes'!$C938,'BD Pacientes'!$A:$I,6,FALSE)),"",VLOOKUP('Salidas Pacientes'!$C938,'BD Pacientes'!$A:$I,6,FALSE))</f>
        <v>CALLE 33E # 24D-41</v>
      </c>
      <c r="J938" s="98">
        <f>IF(ISERROR(VLOOKUP('Salidas Pacientes'!$C938,'BD Pacientes'!$A:$I,7,FALSE)),"",VLOOKUP('Salidas Pacientes'!$C938,'BD Pacientes'!$A:$I,7,FALSE))</f>
        <v>1144192424</v>
      </c>
      <c r="K938" s="99" t="str">
        <f>IF(ISERROR(VLOOKUP('Salidas Pacientes'!$C938,'BD Pacientes'!$A:$I,8,FALSE)),"",VLOOKUP('Salidas Pacientes'!$C938,'BD Pacientes'!$A:$I,8,FALSE))</f>
        <v>JESICA VANESA GARCIA</v>
      </c>
      <c r="L938" s="17">
        <f>IF(ISERROR(VLOOKUP('Salidas Pacientes'!$C938,'BD Pacientes'!$A:$I,9,FALSE)),"",VLOOKUP('Salidas Pacientes'!$C938,'BD Pacientes'!$A:$I,9,FALSE))</f>
        <v>3156492292</v>
      </c>
      <c r="M938" s="17" t="s">
        <v>54</v>
      </c>
      <c r="N938" s="16" t="str">
        <f>IF(ISERROR(VLOOKUP('Salidas Pacientes'!$M938,Inventario!$A$2:$M$21,2,FALSE)),"",VLOOKUP('Salidas Pacientes'!$M938,Inventario!$A$2:$M$21,2,FALSE))</f>
        <v>Prevenar</v>
      </c>
      <c r="O938" s="16" t="str">
        <f>IF(ISERROR(VLOOKUP('Salidas Pacientes'!$M938,Inventario!$A$2:$M$21,3,FALSE)),"",VLOOKUP('Salidas Pacientes'!$M938,Inventario!$A$2:$M$21,3,FALSE))</f>
        <v>Neumococo 13V</v>
      </c>
      <c r="P938" s="100" t="str">
        <f>IF(ISERROR(VLOOKUP('Salidas Pacientes'!$M938,Inventario!$A$2:$M$21,4,FALSE)),"",VLOOKUP('Salidas Pacientes'!$M938,Inventario!$A$2:$M$21,4,FALSE))</f>
        <v>Cobo Medical</v>
      </c>
      <c r="Q938" s="100" t="str">
        <f>IF(ISERROR(VLOOKUP('Salidas Pacientes'!$M938,Inventario!$A$2:$M$21,5,FALSE)),"",VLOOKUP('Salidas Pacientes'!$M938,Inventario!$A$2:$M$21,5,FALSE))</f>
        <v>Pfizer</v>
      </c>
      <c r="R938" s="17" t="str">
        <f>IF(ISERROR(VLOOKUP('Salidas Pacientes'!$M938,Inventario!$A$2:$M$21,6,FALSE)),"",VLOOKUP('Salidas Pacientes'!$M938,Inventario!$A$2:$M$21,6,FALSE))</f>
        <v>2156</v>
      </c>
      <c r="S938" s="101" t="s">
        <v>216</v>
      </c>
      <c r="T938" s="102">
        <f>IF(ISERROR(VLOOKUP('Salidas Pacientes'!$S938,Entradas!$H$1:$I$412,2,FALSE)),"",VLOOKUP('Salidas Pacientes'!$S938,Entradas!$H$1:$I$412,2,FALSE))</f>
        <v>45382</v>
      </c>
      <c r="U938" s="98"/>
      <c r="V938" s="98">
        <v>1</v>
      </c>
      <c r="W938" s="105"/>
    </row>
    <row r="939" spans="1:23" ht="15.75" hidden="1" customHeight="1" outlineLevel="1">
      <c r="A939" s="95">
        <v>44795</v>
      </c>
      <c r="B939" s="95" t="s">
        <v>276</v>
      </c>
      <c r="C939" s="98">
        <v>1109574387</v>
      </c>
      <c r="D939" s="17" t="str">
        <f>IF(ISERROR(VLOOKUP('Salidas Pacientes'!$C939,'BD Pacientes'!$A:I,2,FALSE)),"",VLOOKUP('Salidas Pacientes'!$C939,'BD Pacientes'!$A:I,2,FALSE))</f>
        <v>RC</v>
      </c>
      <c r="E939" s="16" t="str">
        <f>IF(ISERROR(VLOOKUP('Salidas Pacientes'!$C939,'BD Pacientes'!$A:I,3,FALSE)),"",VLOOKUP('Salidas Pacientes'!$C939,'BD Pacientes'!$A:I,3,FALSE))</f>
        <v>SALOME IDARRAGA GARCIA</v>
      </c>
      <c r="F939" s="17" t="str">
        <f>IF(ISERROR(VLOOKUP('Salidas Pacientes'!$C939,'BD Pacientes'!$A:I,4,FALSE)),"",VLOOKUP('Salidas Pacientes'!$C939,'BD Pacientes'!$A:I,4,FALSE))</f>
        <v>F</v>
      </c>
      <c r="G939" s="95">
        <f>IF(ISERROR(VLOOKUP('Salidas Pacientes'!$C939,'BD Pacientes'!$A:I,5,FALSE)),"",VLOOKUP('Salidas Pacientes'!$C939,'BD Pacientes'!$A:I,5,FALSE))</f>
        <v>44669</v>
      </c>
      <c r="H939" s="95" t="str">
        <f t="shared" ca="1" si="0"/>
        <v>1 año, 4 mes</v>
      </c>
      <c r="I939" s="97" t="str">
        <f>IF(ISERROR(VLOOKUP('Salidas Pacientes'!$C939,'BD Pacientes'!$A:$I,6,FALSE)),"",VLOOKUP('Salidas Pacientes'!$C939,'BD Pacientes'!$A:$I,6,FALSE))</f>
        <v>CALLE 33E # 24D-41</v>
      </c>
      <c r="J939" s="98">
        <f>IF(ISERROR(VLOOKUP('Salidas Pacientes'!$C939,'BD Pacientes'!$A:$I,7,FALSE)),"",VLOOKUP('Salidas Pacientes'!$C939,'BD Pacientes'!$A:$I,7,FALSE))</f>
        <v>1144192424</v>
      </c>
      <c r="K939" s="99" t="str">
        <f>IF(ISERROR(VLOOKUP('Salidas Pacientes'!$C939,'BD Pacientes'!$A:$I,8,FALSE)),"",VLOOKUP('Salidas Pacientes'!$C939,'BD Pacientes'!$A:$I,8,FALSE))</f>
        <v>JESICA VANESA GARCIA</v>
      </c>
      <c r="L939" s="17">
        <f>IF(ISERROR(VLOOKUP('Salidas Pacientes'!$C939,'BD Pacientes'!$A:$I,9,FALSE)),"",VLOOKUP('Salidas Pacientes'!$C939,'BD Pacientes'!$A:$I,9,FALSE))</f>
        <v>3156492292</v>
      </c>
      <c r="M939" s="17" t="s">
        <v>96</v>
      </c>
      <c r="N939" s="16" t="str">
        <f>IF(ISERROR(VLOOKUP('Salidas Pacientes'!$M939,Inventario!$A$2:$M$21,2,FALSE)),"",VLOOKUP('Salidas Pacientes'!$M939,Inventario!$A$2:$M$21,2,FALSE))</f>
        <v>Rotateq</v>
      </c>
      <c r="O939" s="16" t="str">
        <f>IF(ISERROR(VLOOKUP('Salidas Pacientes'!$M939,Inventario!$A$2:$M$21,3,FALSE)),"",VLOOKUP('Salidas Pacientes'!$M939,Inventario!$A$2:$M$21,3,FALSE))</f>
        <v>Rotavirus Vivo Atenuado</v>
      </c>
      <c r="P939" s="100" t="str">
        <f>IF(ISERROR(VLOOKUP('Salidas Pacientes'!$M939,Inventario!$A$2:$M$21,4,FALSE)),"",VLOOKUP('Salidas Pacientes'!$M939,Inventario!$A$2:$M$21,4,FALSE))</f>
        <v>IPS FARALLONES</v>
      </c>
      <c r="Q939" s="100" t="str">
        <f>IF(ISERROR(VLOOKUP('Salidas Pacientes'!$M939,Inventario!$A$2:$M$21,5,FALSE)),"",VLOOKUP('Salidas Pacientes'!$M939,Inventario!$A$2:$M$21,5,FALSE))</f>
        <v>Merck</v>
      </c>
      <c r="R939" s="17" t="str">
        <f>IF(ISERROR(VLOOKUP('Salidas Pacientes'!$M939,Inventario!$A$2:$M$21,6,FALSE)),"",VLOOKUP('Salidas Pacientes'!$M939,Inventario!$A$2:$M$21,6,FALSE))</f>
        <v>1800</v>
      </c>
      <c r="S939" s="101" t="s">
        <v>214</v>
      </c>
      <c r="T939" s="102">
        <f>IF(ISERROR(VLOOKUP('Salidas Pacientes'!$S939,Entradas!$H$1:$I$412,2,FALSE)),"",VLOOKUP('Salidas Pacientes'!$S939,Entradas!$H$1:$I$412,2,FALSE))</f>
        <v>45233</v>
      </c>
      <c r="U939" s="98"/>
      <c r="V939" s="98">
        <v>1</v>
      </c>
      <c r="W939" s="105"/>
    </row>
    <row r="940" spans="1:23" ht="15.75" hidden="1" customHeight="1" outlineLevel="1">
      <c r="A940" s="95">
        <v>44795</v>
      </c>
      <c r="B940" s="95" t="s">
        <v>276</v>
      </c>
      <c r="C940" s="98">
        <v>1109568438</v>
      </c>
      <c r="D940" s="17" t="str">
        <f>IF(ISERROR(VLOOKUP('Salidas Pacientes'!$C940,'BD Pacientes'!$A:I,2,FALSE)),"",VLOOKUP('Salidas Pacientes'!$C940,'BD Pacientes'!$A:I,2,FALSE))</f>
        <v>RC</v>
      </c>
      <c r="E940" s="16" t="str">
        <f>IF(ISERROR(VLOOKUP('Salidas Pacientes'!$C940,'BD Pacientes'!$A:I,3,FALSE)),"",VLOOKUP('Salidas Pacientes'!$C940,'BD Pacientes'!$A:I,3,FALSE))</f>
        <v>MAXIMILIANO LOPEZ GOMEZ</v>
      </c>
      <c r="F940" s="17" t="str">
        <f>IF(ISERROR(VLOOKUP('Salidas Pacientes'!$C940,'BD Pacientes'!$A:I,4,FALSE)),"",VLOOKUP('Salidas Pacientes'!$C940,'BD Pacientes'!$A:I,4,FALSE))</f>
        <v>M</v>
      </c>
      <c r="G940" s="95">
        <f>IF(ISERROR(VLOOKUP('Salidas Pacientes'!$C940,'BD Pacientes'!$A:I,5,FALSE)),"",VLOOKUP('Salidas Pacientes'!$C940,'BD Pacientes'!$A:I,5,FALSE))</f>
        <v>0</v>
      </c>
      <c r="H940" s="95" t="str">
        <f t="shared" ca="1" si="0"/>
        <v>123 año, 7 mes</v>
      </c>
      <c r="I940" s="97" t="str">
        <f>IF(ISERROR(VLOOKUP('Salidas Pacientes'!$C940,'BD Pacientes'!$A:$I,6,FALSE)),"",VLOOKUP('Salidas Pacientes'!$C940,'BD Pacientes'!$A:$I,6,FALSE))</f>
        <v>CRA 12E #53-57 APT 201</v>
      </c>
      <c r="J940" s="98">
        <f>IF(ISERROR(VLOOKUP('Salidas Pacientes'!$C940,'BD Pacientes'!$A:$I,7,FALSE)),"",VLOOKUP('Salidas Pacientes'!$C940,'BD Pacientes'!$A:$I,7,FALSE))</f>
        <v>0</v>
      </c>
      <c r="K940" s="99">
        <f>IF(ISERROR(VLOOKUP('Salidas Pacientes'!$C940,'BD Pacientes'!$A:$I,8,FALSE)),"",VLOOKUP('Salidas Pacientes'!$C940,'BD Pacientes'!$A:$I,8,FALSE))</f>
        <v>0</v>
      </c>
      <c r="L940" s="17">
        <f>IF(ISERROR(VLOOKUP('Salidas Pacientes'!$C940,'BD Pacientes'!$A:$I,9,FALSE)),"",VLOOKUP('Salidas Pacientes'!$C940,'BD Pacientes'!$A:$I,9,FALSE))</f>
        <v>0</v>
      </c>
      <c r="M940" s="17" t="s">
        <v>47</v>
      </c>
      <c r="N940" s="16" t="str">
        <f>IF(ISERROR(VLOOKUP('Salidas Pacientes'!$M940,Inventario!$A$2:$M$21,2,FALSE)),"",VLOOKUP('Salidas Pacientes'!$M940,Inventario!$A$2:$M$21,2,FALSE))</f>
        <v>Nimenrix</v>
      </c>
      <c r="O940" s="16" t="str">
        <f>IF(ISERROR(VLOOKUP('Salidas Pacientes'!$M940,Inventario!$A$2:$M$21,3,FALSE)),"",VLOOKUP('Salidas Pacientes'!$M940,Inventario!$A$2:$M$21,3,FALSE))</f>
        <v>Meningococo</v>
      </c>
      <c r="P940" s="100" t="str">
        <f>IF(ISERROR(VLOOKUP('Salidas Pacientes'!$M940,Inventario!$A$2:$M$21,4,FALSE)),"",VLOOKUP('Salidas Pacientes'!$M940,Inventario!$A$2:$M$21,4,FALSE))</f>
        <v>Cobo Medical</v>
      </c>
      <c r="Q940" s="100" t="str">
        <f>IF(ISERROR(VLOOKUP('Salidas Pacientes'!$M940,Inventario!$A$2:$M$21,5,FALSE)),"",VLOOKUP('Salidas Pacientes'!$M940,Inventario!$A$2:$M$21,5,FALSE))</f>
        <v>Pfizer</v>
      </c>
      <c r="R940" s="17" t="str">
        <f>IF(ISERROR(VLOOKUP('Salidas Pacientes'!$M940,Inventario!$A$2:$M$21,6,FALSE)),"",VLOOKUP('Salidas Pacientes'!$M940,Inventario!$A$2:$M$21,6,FALSE))</f>
        <v>3904</v>
      </c>
      <c r="S940" s="101" t="s">
        <v>173</v>
      </c>
      <c r="T940" s="102">
        <f>IF(ISERROR(VLOOKUP('Salidas Pacientes'!$S940,Entradas!$H$1:$I$412,2,FALSE)),"",VLOOKUP('Salidas Pacientes'!$S940,Entradas!$H$1:$I$412,2,FALSE))</f>
        <v>45077</v>
      </c>
      <c r="U940" s="98"/>
      <c r="V940" s="98">
        <v>1</v>
      </c>
      <c r="W940" s="105"/>
    </row>
    <row r="941" spans="1:23" ht="15.75" hidden="1" customHeight="1" outlineLevel="1">
      <c r="A941" s="95">
        <v>44795</v>
      </c>
      <c r="B941" s="95" t="s">
        <v>276</v>
      </c>
      <c r="C941" s="98">
        <v>1232795552</v>
      </c>
      <c r="D941" s="17" t="str">
        <f>IF(ISERROR(VLOOKUP('Salidas Pacientes'!$C941,'BD Pacientes'!$A:I,2,FALSE)),"",VLOOKUP('Salidas Pacientes'!$C941,'BD Pacientes'!$A:I,2,FALSE))</f>
        <v>RC</v>
      </c>
      <c r="E941" s="16" t="str">
        <f>IF(ISERROR(VLOOKUP('Salidas Pacientes'!$C941,'BD Pacientes'!$A:I,3,FALSE)),"",VLOOKUP('Salidas Pacientes'!$C941,'BD Pacientes'!$A:I,3,FALSE))</f>
        <v>MARIANA MUÑOZ TROCHEZ</v>
      </c>
      <c r="F941" s="17" t="str">
        <f>IF(ISERROR(VLOOKUP('Salidas Pacientes'!$C941,'BD Pacientes'!$A:I,4,FALSE)),"",VLOOKUP('Salidas Pacientes'!$C941,'BD Pacientes'!$A:I,4,FALSE))</f>
        <v>F</v>
      </c>
      <c r="G941" s="95">
        <f>IF(ISERROR(VLOOKUP('Salidas Pacientes'!$C941,'BD Pacientes'!$A:I,5,FALSE)),"",VLOOKUP('Salidas Pacientes'!$C941,'BD Pacientes'!$A:I,5,FALSE))</f>
        <v>0</v>
      </c>
      <c r="H941" s="95" t="str">
        <f t="shared" ca="1" si="0"/>
        <v>123 año, 7 mes</v>
      </c>
      <c r="I941" s="97" t="str">
        <f>IF(ISERROR(VLOOKUP('Salidas Pacientes'!$C941,'BD Pacientes'!$A:$I,6,FALSE)),"",VLOOKUP('Salidas Pacientes'!$C941,'BD Pacientes'!$A:$I,6,FALSE))</f>
        <v>CRA 100 #42-65</v>
      </c>
      <c r="J941" s="98">
        <f>IF(ISERROR(VLOOKUP('Salidas Pacientes'!$C941,'BD Pacientes'!$A:$I,7,FALSE)),"",VLOOKUP('Salidas Pacientes'!$C941,'BD Pacientes'!$A:$I,7,FALSE))</f>
        <v>0</v>
      </c>
      <c r="K941" s="99">
        <f>IF(ISERROR(VLOOKUP('Salidas Pacientes'!$C941,'BD Pacientes'!$A:$I,8,FALSE)),"",VLOOKUP('Salidas Pacientes'!$C941,'BD Pacientes'!$A:$I,8,FALSE))</f>
        <v>0</v>
      </c>
      <c r="L941" s="17">
        <f>IF(ISERROR(VLOOKUP('Salidas Pacientes'!$C941,'BD Pacientes'!$A:$I,9,FALSE)),"",VLOOKUP('Salidas Pacientes'!$C941,'BD Pacientes'!$A:$I,9,FALSE))</f>
        <v>0</v>
      </c>
      <c r="M941" s="17" t="s">
        <v>89</v>
      </c>
      <c r="N941" s="16" t="str">
        <f>IF(ISERROR(VLOOKUP('Salidas Pacientes'!$M941,Inventario!$A$2:$M$21,2,FALSE)),"",VLOOKUP('Salidas Pacientes'!$M941,Inventario!$A$2:$M$21,2,FALSE))</f>
        <v>Fluquadri</v>
      </c>
      <c r="O941" s="16" t="str">
        <f>IF(ISERROR(VLOOKUP('Salidas Pacientes'!$M941,Inventario!$A$2:$M$21,3,FALSE)),"",VLOOKUP('Salidas Pacientes'!$M941,Inventario!$A$2:$M$21,3,FALSE))</f>
        <v>Influenza</v>
      </c>
      <c r="P941" s="100" t="str">
        <f>IF(ISERROR(VLOOKUP('Salidas Pacientes'!$M941,Inventario!$A$2:$M$21,4,FALSE)),"",VLOOKUP('Salidas Pacientes'!$M941,Inventario!$A$2:$M$21,4,FALSE))</f>
        <v>IPS FARALLONES</v>
      </c>
      <c r="Q941" s="100" t="str">
        <f>IF(ISERROR(VLOOKUP('Salidas Pacientes'!$M941,Inventario!$A$2:$M$21,5,FALSE)),"",VLOOKUP('Salidas Pacientes'!$M941,Inventario!$A$2:$M$21,5,FALSE))</f>
        <v>Sanofi</v>
      </c>
      <c r="R941" s="17" t="str">
        <f>IF(ISERROR(VLOOKUP('Salidas Pacientes'!$M941,Inventario!$A$2:$M$21,6,FALSE)),"",VLOOKUP('Salidas Pacientes'!$M941,Inventario!$A$2:$M$21,6,FALSE))</f>
        <v>164992</v>
      </c>
      <c r="S941" s="101" t="s">
        <v>295</v>
      </c>
      <c r="T941" s="102" t="str">
        <f>IF(ISERROR(VLOOKUP('Salidas Pacientes'!$S941,Entradas!$H$1:$I$412,2,FALSE)),"",VLOOKUP('Salidas Pacientes'!$S941,Entradas!$H$1:$I$412,2,FALSE))</f>
        <v/>
      </c>
      <c r="U941" s="98"/>
      <c r="V941" s="98">
        <v>1</v>
      </c>
      <c r="W941" s="105"/>
    </row>
    <row r="942" spans="1:23" ht="15.75" hidden="1" customHeight="1" outlineLevel="1">
      <c r="A942" s="95">
        <v>44795</v>
      </c>
      <c r="B942" s="95" t="s">
        <v>276</v>
      </c>
      <c r="C942" s="98">
        <v>1232820142</v>
      </c>
      <c r="D942" s="17" t="str">
        <f>IF(ISERROR(VLOOKUP('Salidas Pacientes'!$C942,'BD Pacientes'!$A:I,2,FALSE)),"",VLOOKUP('Salidas Pacientes'!$C942,'BD Pacientes'!$A:I,2,FALSE))</f>
        <v>RC</v>
      </c>
      <c r="E942" s="16" t="str">
        <f>IF(ISERROR(VLOOKUP('Salidas Pacientes'!$C942,'BD Pacientes'!$A:I,3,FALSE)),"",VLOOKUP('Salidas Pacientes'!$C942,'BD Pacientes'!$A:I,3,FALSE))</f>
        <v>ABIGAIL PADILLA COLLAZOS</v>
      </c>
      <c r="F942" s="17" t="str">
        <f>IF(ISERROR(VLOOKUP('Salidas Pacientes'!$C942,'BD Pacientes'!$A:I,4,FALSE)),"",VLOOKUP('Salidas Pacientes'!$C942,'BD Pacientes'!$A:I,4,FALSE))</f>
        <v>F</v>
      </c>
      <c r="G942" s="95">
        <f>IF(ISERROR(VLOOKUP('Salidas Pacientes'!$C942,'BD Pacientes'!$A:I,5,FALSE)),"",VLOOKUP('Salidas Pacientes'!$C942,'BD Pacientes'!$A:I,5,FALSE))</f>
        <v>0</v>
      </c>
      <c r="H942" s="95" t="str">
        <f t="shared" ca="1" si="0"/>
        <v>123 año, 7 mes</v>
      </c>
      <c r="I942" s="97" t="str">
        <f>IF(ISERROR(VLOOKUP('Salidas Pacientes'!$C942,'BD Pacientes'!$A:$I,6,FALSE)),"",VLOOKUP('Salidas Pacientes'!$C942,'BD Pacientes'!$A:$I,6,FALSE))</f>
        <v>DIAG 28D2 #72A-11</v>
      </c>
      <c r="J942" s="98">
        <f>IF(ISERROR(VLOOKUP('Salidas Pacientes'!$C942,'BD Pacientes'!$A:$I,7,FALSE)),"",VLOOKUP('Salidas Pacientes'!$C942,'BD Pacientes'!$A:$I,7,FALSE))</f>
        <v>0</v>
      </c>
      <c r="K942" s="99">
        <f>IF(ISERROR(VLOOKUP('Salidas Pacientes'!$C942,'BD Pacientes'!$A:$I,8,FALSE)),"",VLOOKUP('Salidas Pacientes'!$C942,'BD Pacientes'!$A:$I,8,FALSE))</f>
        <v>0</v>
      </c>
      <c r="L942" s="17">
        <f>IF(ISERROR(VLOOKUP('Salidas Pacientes'!$C942,'BD Pacientes'!$A:$I,9,FALSE)),"",VLOOKUP('Salidas Pacientes'!$C942,'BD Pacientes'!$A:$I,9,FALSE))</f>
        <v>0</v>
      </c>
      <c r="M942" s="17" t="s">
        <v>47</v>
      </c>
      <c r="N942" s="16" t="str">
        <f>IF(ISERROR(VLOOKUP('Salidas Pacientes'!$M942,Inventario!$A$2:$M$21,2,FALSE)),"",VLOOKUP('Salidas Pacientes'!$M942,Inventario!$A$2:$M$21,2,FALSE))</f>
        <v>Nimenrix</v>
      </c>
      <c r="O942" s="16" t="str">
        <f>IF(ISERROR(VLOOKUP('Salidas Pacientes'!$M942,Inventario!$A$2:$M$21,3,FALSE)),"",VLOOKUP('Salidas Pacientes'!$M942,Inventario!$A$2:$M$21,3,FALSE))</f>
        <v>Meningococo</v>
      </c>
      <c r="P942" s="100" t="str">
        <f>IF(ISERROR(VLOOKUP('Salidas Pacientes'!$M942,Inventario!$A$2:$M$21,4,FALSE)),"",VLOOKUP('Salidas Pacientes'!$M942,Inventario!$A$2:$M$21,4,FALSE))</f>
        <v>Cobo Medical</v>
      </c>
      <c r="Q942" s="100" t="str">
        <f>IF(ISERROR(VLOOKUP('Salidas Pacientes'!$M942,Inventario!$A$2:$M$21,5,FALSE)),"",VLOOKUP('Salidas Pacientes'!$M942,Inventario!$A$2:$M$21,5,FALSE))</f>
        <v>Pfizer</v>
      </c>
      <c r="R942" s="17" t="str">
        <f>IF(ISERROR(VLOOKUP('Salidas Pacientes'!$M942,Inventario!$A$2:$M$21,6,FALSE)),"",VLOOKUP('Salidas Pacientes'!$M942,Inventario!$A$2:$M$21,6,FALSE))</f>
        <v>3904</v>
      </c>
      <c r="S942" s="101" t="s">
        <v>173</v>
      </c>
      <c r="T942" s="102">
        <f>IF(ISERROR(VLOOKUP('Salidas Pacientes'!$S942,Entradas!$H$1:$I$412,2,FALSE)),"",VLOOKUP('Salidas Pacientes'!$S942,Entradas!$H$1:$I$412,2,FALSE))</f>
        <v>45077</v>
      </c>
      <c r="U942" s="98"/>
      <c r="V942" s="98">
        <v>1</v>
      </c>
      <c r="W942" s="105"/>
    </row>
    <row r="943" spans="1:23" ht="15.75" hidden="1" customHeight="1" outlineLevel="1">
      <c r="A943" s="95">
        <v>44796</v>
      </c>
      <c r="B943" s="95" t="s">
        <v>276</v>
      </c>
      <c r="C943" s="98">
        <v>1109566791</v>
      </c>
      <c r="D943" s="17" t="str">
        <f>IF(ISERROR(VLOOKUP('Salidas Pacientes'!$C943,'BD Pacientes'!$A:I,2,FALSE)),"",VLOOKUP('Salidas Pacientes'!$C943,'BD Pacientes'!$A:I,2,FALSE))</f>
        <v>RC</v>
      </c>
      <c r="E943" s="16" t="str">
        <f>IF(ISERROR(VLOOKUP('Salidas Pacientes'!$C943,'BD Pacientes'!$A:I,3,FALSE)),"",VLOOKUP('Salidas Pacientes'!$C943,'BD Pacientes'!$A:I,3,FALSE))</f>
        <v>MELANIE GARZON ORTIZ</v>
      </c>
      <c r="F943" s="17" t="str">
        <f>IF(ISERROR(VLOOKUP('Salidas Pacientes'!$C943,'BD Pacientes'!$A:I,4,FALSE)),"",VLOOKUP('Salidas Pacientes'!$C943,'BD Pacientes'!$A:I,4,FALSE))</f>
        <v>F</v>
      </c>
      <c r="G943" s="95">
        <f>IF(ISERROR(VLOOKUP('Salidas Pacientes'!$C943,'BD Pacientes'!$A:I,5,FALSE)),"",VLOOKUP('Salidas Pacientes'!$C943,'BD Pacientes'!$A:I,5,FALSE))</f>
        <v>0</v>
      </c>
      <c r="H943" s="95" t="str">
        <f t="shared" ca="1" si="0"/>
        <v>123 año, 7 mes</v>
      </c>
      <c r="I943" s="97" t="str">
        <f>IF(ISERROR(VLOOKUP('Salidas Pacientes'!$C943,'BD Pacientes'!$A:$I,6,FALSE)),"",VLOOKUP('Salidas Pacientes'!$C943,'BD Pacientes'!$A:$I,6,FALSE))</f>
        <v>CRA 121A # 47-108</v>
      </c>
      <c r="J943" s="98">
        <f>IF(ISERROR(VLOOKUP('Salidas Pacientes'!$C943,'BD Pacientes'!$A:$I,7,FALSE)),"",VLOOKUP('Salidas Pacientes'!$C943,'BD Pacientes'!$A:$I,7,FALSE))</f>
        <v>0</v>
      </c>
      <c r="K943" s="99">
        <f>IF(ISERROR(VLOOKUP('Salidas Pacientes'!$C943,'BD Pacientes'!$A:$I,8,FALSE)),"",VLOOKUP('Salidas Pacientes'!$C943,'BD Pacientes'!$A:$I,8,FALSE))</f>
        <v>0</v>
      </c>
      <c r="L943" s="17">
        <f>IF(ISERROR(VLOOKUP('Salidas Pacientes'!$C943,'BD Pacientes'!$A:$I,9,FALSE)),"",VLOOKUP('Salidas Pacientes'!$C943,'BD Pacientes'!$A:$I,9,FALSE))</f>
        <v>0</v>
      </c>
      <c r="M943" s="17" t="s">
        <v>89</v>
      </c>
      <c r="N943" s="16" t="str">
        <f>IF(ISERROR(VLOOKUP('Salidas Pacientes'!$M943,Inventario!$A$2:$M$21,2,FALSE)),"",VLOOKUP('Salidas Pacientes'!$M943,Inventario!$A$2:$M$21,2,FALSE))</f>
        <v>Fluquadri</v>
      </c>
      <c r="O943" s="16" t="str">
        <f>IF(ISERROR(VLOOKUP('Salidas Pacientes'!$M943,Inventario!$A$2:$M$21,3,FALSE)),"",VLOOKUP('Salidas Pacientes'!$M943,Inventario!$A$2:$M$21,3,FALSE))</f>
        <v>Influenza</v>
      </c>
      <c r="P943" s="100" t="str">
        <f>IF(ISERROR(VLOOKUP('Salidas Pacientes'!$M943,Inventario!$A$2:$M$21,4,FALSE)),"",VLOOKUP('Salidas Pacientes'!$M943,Inventario!$A$2:$M$21,4,FALSE))</f>
        <v>IPS FARALLONES</v>
      </c>
      <c r="Q943" s="100" t="str">
        <f>IF(ISERROR(VLOOKUP('Salidas Pacientes'!$M943,Inventario!$A$2:$M$21,5,FALSE)),"",VLOOKUP('Salidas Pacientes'!$M943,Inventario!$A$2:$M$21,5,FALSE))</f>
        <v>Sanofi</v>
      </c>
      <c r="R943" s="17" t="str">
        <f>IF(ISERROR(VLOOKUP('Salidas Pacientes'!$M943,Inventario!$A$2:$M$21,6,FALSE)),"",VLOOKUP('Salidas Pacientes'!$M943,Inventario!$A$2:$M$21,6,FALSE))</f>
        <v>164992</v>
      </c>
      <c r="S943" s="101" t="s">
        <v>295</v>
      </c>
      <c r="T943" s="102" t="str">
        <f>IF(ISERROR(VLOOKUP('Salidas Pacientes'!$S943,Entradas!$H$1:$I$412,2,FALSE)),"",VLOOKUP('Salidas Pacientes'!$S943,Entradas!$H$1:$I$412,2,FALSE))</f>
        <v/>
      </c>
      <c r="U943" s="98"/>
      <c r="V943" s="98">
        <v>1</v>
      </c>
      <c r="W943" s="105"/>
    </row>
    <row r="944" spans="1:23" ht="15.75" hidden="1" customHeight="1" outlineLevel="1">
      <c r="A944" s="95">
        <v>44797</v>
      </c>
      <c r="B944" s="95" t="s">
        <v>276</v>
      </c>
      <c r="C944" s="98">
        <v>1108644363</v>
      </c>
      <c r="D944" s="17" t="str">
        <f>IF(ISERROR(VLOOKUP('Salidas Pacientes'!$C944,'BD Pacientes'!$A:I,2,FALSE)),"",VLOOKUP('Salidas Pacientes'!$C944,'BD Pacientes'!$A:I,2,FALSE))</f>
        <v>TI</v>
      </c>
      <c r="E944" s="16" t="str">
        <f>IF(ISERROR(VLOOKUP('Salidas Pacientes'!$C944,'BD Pacientes'!$A:I,3,FALSE)),"",VLOOKUP('Salidas Pacientes'!$C944,'BD Pacientes'!$A:I,3,FALSE))</f>
        <v>MARIA CAMILA CERON LOZANO</v>
      </c>
      <c r="F944" s="17" t="str">
        <f>IF(ISERROR(VLOOKUP('Salidas Pacientes'!$C944,'BD Pacientes'!$A:I,4,FALSE)),"",VLOOKUP('Salidas Pacientes'!$C944,'BD Pacientes'!$A:I,4,FALSE))</f>
        <v>F</v>
      </c>
      <c r="G944" s="95">
        <f>IF(ISERROR(VLOOKUP('Salidas Pacientes'!$C944,'BD Pacientes'!$A:I,5,FALSE)),"",VLOOKUP('Salidas Pacientes'!$C944,'BD Pacientes'!$A:I,5,FALSE))</f>
        <v>0</v>
      </c>
      <c r="H944" s="95" t="str">
        <f t="shared" ca="1" si="0"/>
        <v>123 año, 7 mes</v>
      </c>
      <c r="I944" s="97" t="str">
        <f>IF(ISERROR(VLOOKUP('Salidas Pacientes'!$C944,'BD Pacientes'!$A:$I,6,FALSE)),"",VLOOKUP('Salidas Pacientes'!$C944,'BD Pacientes'!$A:$I,6,FALSE))</f>
        <v>KM 2.5 REFORMA</v>
      </c>
      <c r="J944" s="98">
        <f>IF(ISERROR(VLOOKUP('Salidas Pacientes'!$C944,'BD Pacientes'!$A:$I,7,FALSE)),"",VLOOKUP('Salidas Pacientes'!$C944,'BD Pacientes'!$A:$I,7,FALSE))</f>
        <v>0</v>
      </c>
      <c r="K944" s="99">
        <f>IF(ISERROR(VLOOKUP('Salidas Pacientes'!$C944,'BD Pacientes'!$A:$I,8,FALSE)),"",VLOOKUP('Salidas Pacientes'!$C944,'BD Pacientes'!$A:$I,8,FALSE))</f>
        <v>0</v>
      </c>
      <c r="L944" s="17">
        <f>IF(ISERROR(VLOOKUP('Salidas Pacientes'!$C944,'BD Pacientes'!$A:$I,9,FALSE)),"",VLOOKUP('Salidas Pacientes'!$C944,'BD Pacientes'!$A:$I,9,FALSE))</f>
        <v>0</v>
      </c>
      <c r="M944" s="17" t="s">
        <v>62</v>
      </c>
      <c r="N944" s="16" t="str">
        <f>IF(ISERROR(VLOOKUP('Salidas Pacientes'!$M944,Inventario!$A$2:$M$21,2,FALSE)),"",VLOOKUP('Salidas Pacientes'!$M944,Inventario!$A$2:$M$21,2,FALSE))</f>
        <v xml:space="preserve">Gardasil </v>
      </c>
      <c r="O944" s="16" t="str">
        <f>IF(ISERROR(VLOOKUP('Salidas Pacientes'!$M944,Inventario!$A$2:$M$21,3,FALSE)),"",VLOOKUP('Salidas Pacientes'!$M944,Inventario!$A$2:$M$21,3,FALSE))</f>
        <v>VPH</v>
      </c>
      <c r="P944" s="100" t="str">
        <f>IF(ISERROR(VLOOKUP('Salidas Pacientes'!$M944,Inventario!$A$2:$M$21,4,FALSE)),"",VLOOKUP('Salidas Pacientes'!$M944,Inventario!$A$2:$M$21,4,FALSE))</f>
        <v>IPS FARALLONES</v>
      </c>
      <c r="Q944" s="100" t="str">
        <f>IF(ISERROR(VLOOKUP('Salidas Pacientes'!$M944,Inventario!$A$2:$M$21,5,FALSE)),"",VLOOKUP('Salidas Pacientes'!$M944,Inventario!$A$2:$M$21,5,FALSE))</f>
        <v>Merck</v>
      </c>
      <c r="R944" s="17" t="str">
        <f>IF(ISERROR(VLOOKUP('Salidas Pacientes'!$M944,Inventario!$A$2:$M$21,6,FALSE)),"",VLOOKUP('Salidas Pacientes'!$M944,Inventario!$A$2:$M$21,6,FALSE))</f>
        <v>1600</v>
      </c>
      <c r="S944" s="101" t="s">
        <v>215</v>
      </c>
      <c r="T944" s="102">
        <f>IF(ISERROR(VLOOKUP('Salidas Pacientes'!$S944,Entradas!$H$1:$I$412,2,FALSE)),"",VLOOKUP('Salidas Pacientes'!$S944,Entradas!$H$1:$I$412,2,FALSE))</f>
        <v>45412</v>
      </c>
      <c r="U944" s="98"/>
      <c r="V944" s="98">
        <v>1</v>
      </c>
      <c r="W944" s="105"/>
    </row>
    <row r="945" spans="1:23" ht="15.75" hidden="1" customHeight="1" outlineLevel="1">
      <c r="A945" s="95">
        <v>44797</v>
      </c>
      <c r="B945" s="95" t="s">
        <v>276</v>
      </c>
      <c r="C945" s="98">
        <v>1108644363</v>
      </c>
      <c r="D945" s="17" t="str">
        <f>IF(ISERROR(VLOOKUP('Salidas Pacientes'!$C945,'BD Pacientes'!$A:I,2,FALSE)),"",VLOOKUP('Salidas Pacientes'!$C945,'BD Pacientes'!$A:I,2,FALSE))</f>
        <v>TI</v>
      </c>
      <c r="E945" s="16" t="str">
        <f>IF(ISERROR(VLOOKUP('Salidas Pacientes'!$C945,'BD Pacientes'!$A:I,3,FALSE)),"",VLOOKUP('Salidas Pacientes'!$C945,'BD Pacientes'!$A:I,3,FALSE))</f>
        <v>MARIA CAMILA CERON LOZANO</v>
      </c>
      <c r="F945" s="17" t="str">
        <f>IF(ISERROR(VLOOKUP('Salidas Pacientes'!$C945,'BD Pacientes'!$A:I,4,FALSE)),"",VLOOKUP('Salidas Pacientes'!$C945,'BD Pacientes'!$A:I,4,FALSE))</f>
        <v>F</v>
      </c>
      <c r="G945" s="95">
        <f>IF(ISERROR(VLOOKUP('Salidas Pacientes'!$C945,'BD Pacientes'!$A:I,5,FALSE)),"",VLOOKUP('Salidas Pacientes'!$C945,'BD Pacientes'!$A:I,5,FALSE))</f>
        <v>0</v>
      </c>
      <c r="H945" s="95" t="str">
        <f t="shared" ca="1" si="0"/>
        <v>123 año, 7 mes</v>
      </c>
      <c r="I945" s="97" t="str">
        <f>IF(ISERROR(VLOOKUP('Salidas Pacientes'!$C945,'BD Pacientes'!$A:$I,6,FALSE)),"",VLOOKUP('Salidas Pacientes'!$C945,'BD Pacientes'!$A:$I,6,FALSE))</f>
        <v>KM 2.5 REFORMA</v>
      </c>
      <c r="J945" s="98">
        <f>IF(ISERROR(VLOOKUP('Salidas Pacientes'!$C945,'BD Pacientes'!$A:$I,7,FALSE)),"",VLOOKUP('Salidas Pacientes'!$C945,'BD Pacientes'!$A:$I,7,FALSE))</f>
        <v>0</v>
      </c>
      <c r="K945" s="99">
        <f>IF(ISERROR(VLOOKUP('Salidas Pacientes'!$C945,'BD Pacientes'!$A:$I,8,FALSE)),"",VLOOKUP('Salidas Pacientes'!$C945,'BD Pacientes'!$A:$I,8,FALSE))</f>
        <v>0</v>
      </c>
      <c r="L945" s="17">
        <f>IF(ISERROR(VLOOKUP('Salidas Pacientes'!$C945,'BD Pacientes'!$A:$I,9,FALSE)),"",VLOOKUP('Salidas Pacientes'!$C945,'BD Pacientes'!$A:$I,9,FALSE))</f>
        <v>0</v>
      </c>
      <c r="M945" s="17" t="s">
        <v>89</v>
      </c>
      <c r="N945" s="16" t="str">
        <f>IF(ISERROR(VLOOKUP('Salidas Pacientes'!$M945,Inventario!$A$2:$M$21,2,FALSE)),"",VLOOKUP('Salidas Pacientes'!$M945,Inventario!$A$2:$M$21,2,FALSE))</f>
        <v>Fluquadri</v>
      </c>
      <c r="O945" s="16" t="str">
        <f>IF(ISERROR(VLOOKUP('Salidas Pacientes'!$M945,Inventario!$A$2:$M$21,3,FALSE)),"",VLOOKUP('Salidas Pacientes'!$M945,Inventario!$A$2:$M$21,3,FALSE))</f>
        <v>Influenza</v>
      </c>
      <c r="P945" s="100" t="str">
        <f>IF(ISERROR(VLOOKUP('Salidas Pacientes'!$M945,Inventario!$A$2:$M$21,4,FALSE)),"",VLOOKUP('Salidas Pacientes'!$M945,Inventario!$A$2:$M$21,4,FALSE))</f>
        <v>IPS FARALLONES</v>
      </c>
      <c r="Q945" s="100" t="str">
        <f>IF(ISERROR(VLOOKUP('Salidas Pacientes'!$M945,Inventario!$A$2:$M$21,5,FALSE)),"",VLOOKUP('Salidas Pacientes'!$M945,Inventario!$A$2:$M$21,5,FALSE))</f>
        <v>Sanofi</v>
      </c>
      <c r="R945" s="17" t="str">
        <f>IF(ISERROR(VLOOKUP('Salidas Pacientes'!$M945,Inventario!$A$2:$M$21,6,FALSE)),"",VLOOKUP('Salidas Pacientes'!$M945,Inventario!$A$2:$M$21,6,FALSE))</f>
        <v>164992</v>
      </c>
      <c r="S945" s="101" t="s">
        <v>295</v>
      </c>
      <c r="T945" s="102" t="str">
        <f>IF(ISERROR(VLOOKUP('Salidas Pacientes'!$S945,Entradas!$H$1:$I$412,2,FALSE)),"",VLOOKUP('Salidas Pacientes'!$S945,Entradas!$H$1:$I$412,2,FALSE))</f>
        <v/>
      </c>
      <c r="U945" s="98"/>
      <c r="V945" s="98">
        <v>1</v>
      </c>
      <c r="W945" s="105"/>
    </row>
    <row r="946" spans="1:23" ht="15.75" hidden="1" customHeight="1" outlineLevel="1">
      <c r="A946" s="95">
        <v>44797</v>
      </c>
      <c r="B946" s="95" t="s">
        <v>276</v>
      </c>
      <c r="C946" s="98">
        <v>1108653697</v>
      </c>
      <c r="D946" s="17" t="str">
        <f>IF(ISERROR(VLOOKUP('Salidas Pacientes'!$C946,'BD Pacientes'!$A:I,2,FALSE)),"",VLOOKUP('Salidas Pacientes'!$C946,'BD Pacientes'!$A:I,2,FALSE))</f>
        <v>RC</v>
      </c>
      <c r="E946" s="16" t="str">
        <f>IF(ISERROR(VLOOKUP('Salidas Pacientes'!$C946,'BD Pacientes'!$A:I,3,FALSE)),"",VLOOKUP('Salidas Pacientes'!$C946,'BD Pacientes'!$A:I,3,FALSE))</f>
        <v>LUCIANA CERON LOZANO</v>
      </c>
      <c r="F946" s="17" t="str">
        <f>IF(ISERROR(VLOOKUP('Salidas Pacientes'!$C946,'BD Pacientes'!$A:I,4,FALSE)),"",VLOOKUP('Salidas Pacientes'!$C946,'BD Pacientes'!$A:I,4,FALSE))</f>
        <v>F</v>
      </c>
      <c r="G946" s="95">
        <f>IF(ISERROR(VLOOKUP('Salidas Pacientes'!$C946,'BD Pacientes'!$A:I,5,FALSE)),"",VLOOKUP('Salidas Pacientes'!$C946,'BD Pacientes'!$A:I,5,FALSE))</f>
        <v>44370</v>
      </c>
      <c r="H946" s="95" t="str">
        <f t="shared" ca="1" si="0"/>
        <v>2 año, 2 mes</v>
      </c>
      <c r="I946" s="97" t="str">
        <f>IF(ISERROR(VLOOKUP('Salidas Pacientes'!$C946,'BD Pacientes'!$A:$I,6,FALSE)),"",VLOOKUP('Salidas Pacientes'!$C946,'BD Pacientes'!$A:$I,6,FALSE))</f>
        <v>KM 2.5 VIA LA REFORMA CASA 16</v>
      </c>
      <c r="J946" s="98">
        <f>IF(ISERROR(VLOOKUP('Salidas Pacientes'!$C946,'BD Pacientes'!$A:$I,7,FALSE)),"",VLOOKUP('Salidas Pacientes'!$C946,'BD Pacientes'!$A:$I,7,FALSE))</f>
        <v>0</v>
      </c>
      <c r="K946" s="99">
        <f>IF(ISERROR(VLOOKUP('Salidas Pacientes'!$C946,'BD Pacientes'!$A:$I,8,FALSE)),"",VLOOKUP('Salidas Pacientes'!$C946,'BD Pacientes'!$A:$I,8,FALSE))</f>
        <v>0</v>
      </c>
      <c r="L946" s="17">
        <f>IF(ISERROR(VLOOKUP('Salidas Pacientes'!$C946,'BD Pacientes'!$A:$I,9,FALSE)),"",VLOOKUP('Salidas Pacientes'!$C946,'BD Pacientes'!$A:$I,9,FALSE))</f>
        <v>0</v>
      </c>
      <c r="M946" s="17" t="s">
        <v>47</v>
      </c>
      <c r="N946" s="16" t="str">
        <f>IF(ISERROR(VLOOKUP('Salidas Pacientes'!$M946,Inventario!$A$2:$M$21,2,FALSE)),"",VLOOKUP('Salidas Pacientes'!$M946,Inventario!$A$2:$M$21,2,FALSE))</f>
        <v>Nimenrix</v>
      </c>
      <c r="O946" s="16" t="str">
        <f>IF(ISERROR(VLOOKUP('Salidas Pacientes'!$M946,Inventario!$A$2:$M$21,3,FALSE)),"",VLOOKUP('Salidas Pacientes'!$M946,Inventario!$A$2:$M$21,3,FALSE))</f>
        <v>Meningococo</v>
      </c>
      <c r="P946" s="100" t="str">
        <f>IF(ISERROR(VLOOKUP('Salidas Pacientes'!$M946,Inventario!$A$2:$M$21,4,FALSE)),"",VLOOKUP('Salidas Pacientes'!$M946,Inventario!$A$2:$M$21,4,FALSE))</f>
        <v>Cobo Medical</v>
      </c>
      <c r="Q946" s="100" t="str">
        <f>IF(ISERROR(VLOOKUP('Salidas Pacientes'!$M946,Inventario!$A$2:$M$21,5,FALSE)),"",VLOOKUP('Salidas Pacientes'!$M946,Inventario!$A$2:$M$21,5,FALSE))</f>
        <v>Pfizer</v>
      </c>
      <c r="R946" s="17" t="str">
        <f>IF(ISERROR(VLOOKUP('Salidas Pacientes'!$M946,Inventario!$A$2:$M$21,6,FALSE)),"",VLOOKUP('Salidas Pacientes'!$M946,Inventario!$A$2:$M$21,6,FALSE))</f>
        <v>3904</v>
      </c>
      <c r="S946" s="101" t="s">
        <v>173</v>
      </c>
      <c r="T946" s="102">
        <f>IF(ISERROR(VLOOKUP('Salidas Pacientes'!$S946,Entradas!$H$1:$I$412,2,FALSE)),"",VLOOKUP('Salidas Pacientes'!$S946,Entradas!$H$1:$I$412,2,FALSE))</f>
        <v>45077</v>
      </c>
      <c r="U946" s="98"/>
      <c r="V946" s="98">
        <v>1</v>
      </c>
      <c r="W946" s="105"/>
    </row>
    <row r="947" spans="1:23" ht="15.75" hidden="1" customHeight="1" outlineLevel="1">
      <c r="A947" s="95">
        <v>44797</v>
      </c>
      <c r="B947" s="95" t="s">
        <v>276</v>
      </c>
      <c r="C947" s="98">
        <v>1112060551</v>
      </c>
      <c r="D947" s="17" t="str">
        <f>IF(ISERROR(VLOOKUP('Salidas Pacientes'!$C947,'BD Pacientes'!$A:I,2,FALSE)),"",VLOOKUP('Salidas Pacientes'!$C947,'BD Pacientes'!$A:I,2,FALSE))</f>
        <v>TI</v>
      </c>
      <c r="E947" s="16" t="str">
        <f>IF(ISERROR(VLOOKUP('Salidas Pacientes'!$C947,'BD Pacientes'!$A:I,3,FALSE)),"",VLOOKUP('Salidas Pacientes'!$C947,'BD Pacientes'!$A:I,3,FALSE))</f>
        <v>JERONIMO RESTREPO LOPEZ</v>
      </c>
      <c r="F947" s="17" t="str">
        <f>IF(ISERROR(VLOOKUP('Salidas Pacientes'!$C947,'BD Pacientes'!$A:I,4,FALSE)),"",VLOOKUP('Salidas Pacientes'!$C947,'BD Pacientes'!$A:I,4,FALSE))</f>
        <v>M</v>
      </c>
      <c r="G947" s="95">
        <f>IF(ISERROR(VLOOKUP('Salidas Pacientes'!$C947,'BD Pacientes'!$A:I,5,FALSE)),"",VLOOKUP('Salidas Pacientes'!$C947,'BD Pacientes'!$A:I,5,FALSE))</f>
        <v>42023</v>
      </c>
      <c r="H947" s="95" t="str">
        <f t="shared" ca="1" si="0"/>
        <v>8 año, 7 mes</v>
      </c>
      <c r="I947" s="97" t="str">
        <f>IF(ISERROR(VLOOKUP('Salidas Pacientes'!$C947,'BD Pacientes'!$A:$I,6,FALSE)),"",VLOOKUP('Salidas Pacientes'!$C947,'BD Pacientes'!$A:$I,6,FALSE))</f>
        <v>CALLE 11 # 43-30</v>
      </c>
      <c r="J947" s="98">
        <f>IF(ISERROR(VLOOKUP('Salidas Pacientes'!$C947,'BD Pacientes'!$A:$I,7,FALSE)),"",VLOOKUP('Salidas Pacientes'!$C947,'BD Pacientes'!$A:$I,7,FALSE))</f>
        <v>66822615</v>
      </c>
      <c r="K947" s="99" t="str">
        <f>IF(ISERROR(VLOOKUP('Salidas Pacientes'!$C947,'BD Pacientes'!$A:$I,8,FALSE)),"",VLOOKUP('Salidas Pacientes'!$C947,'BD Pacientes'!$A:$I,8,FALSE))</f>
        <v>SANDRA RODRIGUEZ</v>
      </c>
      <c r="L947" s="17">
        <f>IF(ISERROR(VLOOKUP('Salidas Pacientes'!$C947,'BD Pacientes'!$A:$I,9,FALSE)),"",VLOOKUP('Salidas Pacientes'!$C947,'BD Pacientes'!$A:$I,9,FALSE))</f>
        <v>3103589825</v>
      </c>
      <c r="M947" s="17" t="s">
        <v>89</v>
      </c>
      <c r="N947" s="16" t="str">
        <f>IF(ISERROR(VLOOKUP('Salidas Pacientes'!$M947,Inventario!$A$2:$M$21,2,FALSE)),"",VLOOKUP('Salidas Pacientes'!$M947,Inventario!$A$2:$M$21,2,FALSE))</f>
        <v>Fluquadri</v>
      </c>
      <c r="O947" s="16" t="str">
        <f>IF(ISERROR(VLOOKUP('Salidas Pacientes'!$M947,Inventario!$A$2:$M$21,3,FALSE)),"",VLOOKUP('Salidas Pacientes'!$M947,Inventario!$A$2:$M$21,3,FALSE))</f>
        <v>Influenza</v>
      </c>
      <c r="P947" s="100" t="str">
        <f>IF(ISERROR(VLOOKUP('Salidas Pacientes'!$M947,Inventario!$A$2:$M$21,4,FALSE)),"",VLOOKUP('Salidas Pacientes'!$M947,Inventario!$A$2:$M$21,4,FALSE))</f>
        <v>IPS FARALLONES</v>
      </c>
      <c r="Q947" s="100" t="str">
        <f>IF(ISERROR(VLOOKUP('Salidas Pacientes'!$M947,Inventario!$A$2:$M$21,5,FALSE)),"",VLOOKUP('Salidas Pacientes'!$M947,Inventario!$A$2:$M$21,5,FALSE))</f>
        <v>Sanofi</v>
      </c>
      <c r="R947" s="17" t="str">
        <f>IF(ISERROR(VLOOKUP('Salidas Pacientes'!$M947,Inventario!$A$2:$M$21,6,FALSE)),"",VLOOKUP('Salidas Pacientes'!$M947,Inventario!$A$2:$M$21,6,FALSE))</f>
        <v>164992</v>
      </c>
      <c r="S947" s="101" t="s">
        <v>295</v>
      </c>
      <c r="T947" s="102" t="str">
        <f>IF(ISERROR(VLOOKUP('Salidas Pacientes'!$S947,Entradas!$H$1:$I$412,2,FALSE)),"",VLOOKUP('Salidas Pacientes'!$S947,Entradas!$H$1:$I$412,2,FALSE))</f>
        <v/>
      </c>
      <c r="U947" s="98"/>
      <c r="V947" s="98">
        <v>1</v>
      </c>
      <c r="W947" s="105"/>
    </row>
    <row r="948" spans="1:23" ht="15.75" hidden="1" customHeight="1" outlineLevel="1">
      <c r="A948" s="95">
        <v>44797</v>
      </c>
      <c r="B948" s="95" t="s">
        <v>276</v>
      </c>
      <c r="C948" s="98">
        <v>1108259183</v>
      </c>
      <c r="D948" s="17" t="str">
        <f>IF(ISERROR(VLOOKUP('Salidas Pacientes'!$C948,'BD Pacientes'!$A:I,2,FALSE)),"",VLOOKUP('Salidas Pacientes'!$C948,'BD Pacientes'!$A:I,2,FALSE))</f>
        <v>RC</v>
      </c>
      <c r="E948" s="16" t="str">
        <f>IF(ISERROR(VLOOKUP('Salidas Pacientes'!$C948,'BD Pacientes'!$A:I,3,FALSE)),"",VLOOKUP('Salidas Pacientes'!$C948,'BD Pacientes'!$A:I,3,FALSE))</f>
        <v>HELISSA ARROYO ORTEGA</v>
      </c>
      <c r="F948" s="17" t="str">
        <f>IF(ISERROR(VLOOKUP('Salidas Pacientes'!$C948,'BD Pacientes'!$A:I,4,FALSE)),"",VLOOKUP('Salidas Pacientes'!$C948,'BD Pacientes'!$A:I,4,FALSE))</f>
        <v>F</v>
      </c>
      <c r="G948" s="95">
        <f>IF(ISERROR(VLOOKUP('Salidas Pacientes'!$C948,'BD Pacientes'!$A:I,5,FALSE)),"",VLOOKUP('Salidas Pacientes'!$C948,'BD Pacientes'!$A:I,5,FALSE))</f>
        <v>0</v>
      </c>
      <c r="H948" s="95" t="str">
        <f t="shared" ca="1" si="0"/>
        <v>123 año, 7 mes</v>
      </c>
      <c r="I948" s="97" t="str">
        <f>IF(ISERROR(VLOOKUP('Salidas Pacientes'!$C948,'BD Pacientes'!$A:$I,6,FALSE)),"",VLOOKUP('Salidas Pacientes'!$C948,'BD Pacientes'!$A:$I,6,FALSE))</f>
        <v>CALLE 56 #12-94</v>
      </c>
      <c r="J948" s="98">
        <f>IF(ISERROR(VLOOKUP('Salidas Pacientes'!$C948,'BD Pacientes'!$A:$I,7,FALSE)),"",VLOOKUP('Salidas Pacientes'!$C948,'BD Pacientes'!$A:$I,7,FALSE))</f>
        <v>0</v>
      </c>
      <c r="K948" s="99">
        <f>IF(ISERROR(VLOOKUP('Salidas Pacientes'!$C948,'BD Pacientes'!$A:$I,8,FALSE)),"",VLOOKUP('Salidas Pacientes'!$C948,'BD Pacientes'!$A:$I,8,FALSE))</f>
        <v>0</v>
      </c>
      <c r="L948" s="17">
        <f>IF(ISERROR(VLOOKUP('Salidas Pacientes'!$C948,'BD Pacientes'!$A:$I,9,FALSE)),"",VLOOKUP('Salidas Pacientes'!$C948,'BD Pacientes'!$A:$I,9,FALSE))</f>
        <v>0</v>
      </c>
      <c r="M948" s="17" t="s">
        <v>54</v>
      </c>
      <c r="N948" s="16" t="str">
        <f>IF(ISERROR(VLOOKUP('Salidas Pacientes'!$M948,Inventario!$A$2:$M$21,2,FALSE)),"",VLOOKUP('Salidas Pacientes'!$M948,Inventario!$A$2:$M$21,2,FALSE))</f>
        <v>Prevenar</v>
      </c>
      <c r="O948" s="16" t="str">
        <f>IF(ISERROR(VLOOKUP('Salidas Pacientes'!$M948,Inventario!$A$2:$M$21,3,FALSE)),"",VLOOKUP('Salidas Pacientes'!$M948,Inventario!$A$2:$M$21,3,FALSE))</f>
        <v>Neumococo 13V</v>
      </c>
      <c r="P948" s="100" t="str">
        <f>IF(ISERROR(VLOOKUP('Salidas Pacientes'!$M948,Inventario!$A$2:$M$21,4,FALSE)),"",VLOOKUP('Salidas Pacientes'!$M948,Inventario!$A$2:$M$21,4,FALSE))</f>
        <v>Cobo Medical</v>
      </c>
      <c r="Q948" s="100" t="str">
        <f>IF(ISERROR(VLOOKUP('Salidas Pacientes'!$M948,Inventario!$A$2:$M$21,5,FALSE)),"",VLOOKUP('Salidas Pacientes'!$M948,Inventario!$A$2:$M$21,5,FALSE))</f>
        <v>Pfizer</v>
      </c>
      <c r="R948" s="17" t="str">
        <f>IF(ISERROR(VLOOKUP('Salidas Pacientes'!$M948,Inventario!$A$2:$M$21,6,FALSE)),"",VLOOKUP('Salidas Pacientes'!$M948,Inventario!$A$2:$M$21,6,FALSE))</f>
        <v>2156</v>
      </c>
      <c r="S948" s="101" t="s">
        <v>216</v>
      </c>
      <c r="T948" s="102">
        <f>IF(ISERROR(VLOOKUP('Salidas Pacientes'!$S948,Entradas!$H$1:$I$412,2,FALSE)),"",VLOOKUP('Salidas Pacientes'!$S948,Entradas!$H$1:$I$412,2,FALSE))</f>
        <v>45382</v>
      </c>
      <c r="U948" s="98"/>
      <c r="V948" s="98">
        <v>1</v>
      </c>
      <c r="W948" s="105"/>
    </row>
    <row r="949" spans="1:23" ht="15.75" hidden="1" customHeight="1" outlineLevel="1">
      <c r="A949" s="95">
        <v>44797</v>
      </c>
      <c r="B949" s="95" t="s">
        <v>276</v>
      </c>
      <c r="C949" s="98">
        <v>1108259183</v>
      </c>
      <c r="D949" s="17" t="str">
        <f>IF(ISERROR(VLOOKUP('Salidas Pacientes'!$C949,'BD Pacientes'!$A:I,2,FALSE)),"",VLOOKUP('Salidas Pacientes'!$C949,'BD Pacientes'!$A:I,2,FALSE))</f>
        <v>RC</v>
      </c>
      <c r="E949" s="16" t="str">
        <f>IF(ISERROR(VLOOKUP('Salidas Pacientes'!$C949,'BD Pacientes'!$A:I,3,FALSE)),"",VLOOKUP('Salidas Pacientes'!$C949,'BD Pacientes'!$A:I,3,FALSE))</f>
        <v>HELISSA ARROYO ORTEGA</v>
      </c>
      <c r="F949" s="17" t="str">
        <f>IF(ISERROR(VLOOKUP('Salidas Pacientes'!$C949,'BD Pacientes'!$A:I,4,FALSE)),"",VLOOKUP('Salidas Pacientes'!$C949,'BD Pacientes'!$A:I,4,FALSE))</f>
        <v>F</v>
      </c>
      <c r="G949" s="95">
        <f>IF(ISERROR(VLOOKUP('Salidas Pacientes'!$C949,'BD Pacientes'!$A:I,5,FALSE)),"",VLOOKUP('Salidas Pacientes'!$C949,'BD Pacientes'!$A:I,5,FALSE))</f>
        <v>0</v>
      </c>
      <c r="H949" s="95" t="str">
        <f t="shared" ca="1" si="0"/>
        <v>123 año, 7 mes</v>
      </c>
      <c r="I949" s="97" t="str">
        <f>IF(ISERROR(VLOOKUP('Salidas Pacientes'!$C949,'BD Pacientes'!$A:$I,6,FALSE)),"",VLOOKUP('Salidas Pacientes'!$C949,'BD Pacientes'!$A:$I,6,FALSE))</f>
        <v>CALLE 56 #12-94</v>
      </c>
      <c r="J949" s="98">
        <f>IF(ISERROR(VLOOKUP('Salidas Pacientes'!$C949,'BD Pacientes'!$A:$I,7,FALSE)),"",VLOOKUP('Salidas Pacientes'!$C949,'BD Pacientes'!$A:$I,7,FALSE))</f>
        <v>0</v>
      </c>
      <c r="K949" s="99">
        <f>IF(ISERROR(VLOOKUP('Salidas Pacientes'!$C949,'BD Pacientes'!$A:$I,8,FALSE)),"",VLOOKUP('Salidas Pacientes'!$C949,'BD Pacientes'!$A:$I,8,FALSE))</f>
        <v>0</v>
      </c>
      <c r="L949" s="17">
        <f>IF(ISERROR(VLOOKUP('Salidas Pacientes'!$C949,'BD Pacientes'!$A:$I,9,FALSE)),"",VLOOKUP('Salidas Pacientes'!$C949,'BD Pacientes'!$A:$I,9,FALSE))</f>
        <v>0</v>
      </c>
      <c r="M949" s="17" t="s">
        <v>89</v>
      </c>
      <c r="N949" s="16" t="str">
        <f>IF(ISERROR(VLOOKUP('Salidas Pacientes'!$M949,Inventario!$A$2:$M$21,2,FALSE)),"",VLOOKUP('Salidas Pacientes'!$M949,Inventario!$A$2:$M$21,2,FALSE))</f>
        <v>Fluquadri</v>
      </c>
      <c r="O949" s="16" t="str">
        <f>IF(ISERROR(VLOOKUP('Salidas Pacientes'!$M949,Inventario!$A$2:$M$21,3,FALSE)),"",VLOOKUP('Salidas Pacientes'!$M949,Inventario!$A$2:$M$21,3,FALSE))</f>
        <v>Influenza</v>
      </c>
      <c r="P949" s="100" t="str">
        <f>IF(ISERROR(VLOOKUP('Salidas Pacientes'!$M949,Inventario!$A$2:$M$21,4,FALSE)),"",VLOOKUP('Salidas Pacientes'!$M949,Inventario!$A$2:$M$21,4,FALSE))</f>
        <v>IPS FARALLONES</v>
      </c>
      <c r="Q949" s="100" t="str">
        <f>IF(ISERROR(VLOOKUP('Salidas Pacientes'!$M949,Inventario!$A$2:$M$21,5,FALSE)),"",VLOOKUP('Salidas Pacientes'!$M949,Inventario!$A$2:$M$21,5,FALSE))</f>
        <v>Sanofi</v>
      </c>
      <c r="R949" s="17" t="str">
        <f>IF(ISERROR(VLOOKUP('Salidas Pacientes'!$M949,Inventario!$A$2:$M$21,6,FALSE)),"",VLOOKUP('Salidas Pacientes'!$M949,Inventario!$A$2:$M$21,6,FALSE))</f>
        <v>164992</v>
      </c>
      <c r="S949" s="101" t="s">
        <v>295</v>
      </c>
      <c r="T949" s="102" t="str">
        <f>IF(ISERROR(VLOOKUP('Salidas Pacientes'!$S949,Entradas!$H$1:$I$412,2,FALSE)),"",VLOOKUP('Salidas Pacientes'!$S949,Entradas!$H$1:$I$412,2,FALSE))</f>
        <v/>
      </c>
      <c r="U949" s="98"/>
      <c r="V949" s="98">
        <v>1</v>
      </c>
      <c r="W949" s="105"/>
    </row>
    <row r="950" spans="1:23" ht="15.75" hidden="1" customHeight="1" outlineLevel="1">
      <c r="A950" s="95">
        <v>44797</v>
      </c>
      <c r="B950" s="95" t="s">
        <v>276</v>
      </c>
      <c r="C950" s="98">
        <v>1108647083</v>
      </c>
      <c r="D950" s="17" t="str">
        <f>IF(ISERROR(VLOOKUP('Salidas Pacientes'!$C950,'BD Pacientes'!$A:I,2,FALSE)),"",VLOOKUP('Salidas Pacientes'!$C950,'BD Pacientes'!$A:I,2,FALSE))</f>
        <v>TI</v>
      </c>
      <c r="E950" s="16" t="str">
        <f>IF(ISERROR(VLOOKUP('Salidas Pacientes'!$C950,'BD Pacientes'!$A:I,3,FALSE)),"",VLOOKUP('Salidas Pacientes'!$C950,'BD Pacientes'!$A:I,3,FALSE))</f>
        <v>CHRISTOPHER CERON LOZANO</v>
      </c>
      <c r="F950" s="17" t="str">
        <f>IF(ISERROR(VLOOKUP('Salidas Pacientes'!$C950,'BD Pacientes'!$A:I,4,FALSE)),"",VLOOKUP('Salidas Pacientes'!$C950,'BD Pacientes'!$A:I,4,FALSE))</f>
        <v>M</v>
      </c>
      <c r="G950" s="95">
        <f>IF(ISERROR(VLOOKUP('Salidas Pacientes'!$C950,'BD Pacientes'!$A:I,5,FALSE)),"",VLOOKUP('Salidas Pacientes'!$C950,'BD Pacientes'!$A:I,5,FALSE))</f>
        <v>0</v>
      </c>
      <c r="H950" s="95" t="str">
        <f t="shared" ca="1" si="0"/>
        <v>123 año, 7 mes</v>
      </c>
      <c r="I950" s="97" t="str">
        <f>IF(ISERROR(VLOOKUP('Salidas Pacientes'!$C950,'BD Pacientes'!$A:$I,6,FALSE)),"",VLOOKUP('Salidas Pacientes'!$C950,'BD Pacientes'!$A:$I,6,FALSE))</f>
        <v>KM 2.5 REFORMA</v>
      </c>
      <c r="J950" s="98">
        <f>IF(ISERROR(VLOOKUP('Salidas Pacientes'!$C950,'BD Pacientes'!$A:$I,7,FALSE)),"",VLOOKUP('Salidas Pacientes'!$C950,'BD Pacientes'!$A:$I,7,FALSE))</f>
        <v>0</v>
      </c>
      <c r="K950" s="99">
        <f>IF(ISERROR(VLOOKUP('Salidas Pacientes'!$C950,'BD Pacientes'!$A:$I,8,FALSE)),"",VLOOKUP('Salidas Pacientes'!$C950,'BD Pacientes'!$A:$I,8,FALSE))</f>
        <v>0</v>
      </c>
      <c r="L950" s="17">
        <f>IF(ISERROR(VLOOKUP('Salidas Pacientes'!$C950,'BD Pacientes'!$A:$I,9,FALSE)),"",VLOOKUP('Salidas Pacientes'!$C950,'BD Pacientes'!$A:$I,9,FALSE))</f>
        <v>0</v>
      </c>
      <c r="M950" s="17" t="s">
        <v>118</v>
      </c>
      <c r="N950" s="16" t="str">
        <f>IF(ISERROR(VLOOKUP('Salidas Pacientes'!$M950,Inventario!$A$2:$M$21,2,FALSE)),"",VLOOKUP('Salidas Pacientes'!$M950,Inventario!$A$2:$M$21,2,FALSE))</f>
        <v>Varivax</v>
      </c>
      <c r="O950" s="16" t="str">
        <f>IF(ISERROR(VLOOKUP('Salidas Pacientes'!$M950,Inventario!$A$2:$M$21,3,FALSE)),"",VLOOKUP('Salidas Pacientes'!$M950,Inventario!$A$2:$M$21,3,FALSE))</f>
        <v>Varicela</v>
      </c>
      <c r="P950" s="100" t="str">
        <f>IF(ISERROR(VLOOKUP('Salidas Pacientes'!$M950,Inventario!$A$2:$M$21,4,FALSE)),"",VLOOKUP('Salidas Pacientes'!$M950,Inventario!$A$2:$M$21,4,FALSE))</f>
        <v>IPS FARALLONES</v>
      </c>
      <c r="Q950" s="100" t="str">
        <f>IF(ISERROR(VLOOKUP('Salidas Pacientes'!$M950,Inventario!$A$2:$M$21,5,FALSE)),"",VLOOKUP('Salidas Pacientes'!$M950,Inventario!$A$2:$M$21,5,FALSE))</f>
        <v>Merck</v>
      </c>
      <c r="R950" s="17" t="str">
        <f>IF(ISERROR(VLOOKUP('Salidas Pacientes'!$M950,Inventario!$A$2:$M$21,6,FALSE)),"",VLOOKUP('Salidas Pacientes'!$M950,Inventario!$A$2:$M$21,6,FALSE))</f>
        <v>4500</v>
      </c>
      <c r="S950" s="101" t="s">
        <v>203</v>
      </c>
      <c r="T950" s="102">
        <f>IF(ISERROR(VLOOKUP('Salidas Pacientes'!$S950,Entradas!$H$1:$I$412,2,FALSE)),"",VLOOKUP('Salidas Pacientes'!$S950,Entradas!$H$1:$I$412,2,FALSE))</f>
        <v>45230</v>
      </c>
      <c r="U950" s="98"/>
      <c r="V950" s="98">
        <v>1</v>
      </c>
      <c r="W950" s="105"/>
    </row>
    <row r="951" spans="1:23" ht="15.75" hidden="1" customHeight="1" outlineLevel="1">
      <c r="A951" s="95">
        <v>44797</v>
      </c>
      <c r="B951" s="95" t="s">
        <v>276</v>
      </c>
      <c r="C951" s="98">
        <v>1108647083</v>
      </c>
      <c r="D951" s="17" t="str">
        <f>IF(ISERROR(VLOOKUP('Salidas Pacientes'!$C951,'BD Pacientes'!$A:I,2,FALSE)),"",VLOOKUP('Salidas Pacientes'!$C951,'BD Pacientes'!$A:I,2,FALSE))</f>
        <v>TI</v>
      </c>
      <c r="E951" s="16" t="str">
        <f>IF(ISERROR(VLOOKUP('Salidas Pacientes'!$C951,'BD Pacientes'!$A:I,3,FALSE)),"",VLOOKUP('Salidas Pacientes'!$C951,'BD Pacientes'!$A:I,3,FALSE))</f>
        <v>CHRISTOPHER CERON LOZANO</v>
      </c>
      <c r="F951" s="17" t="str">
        <f>IF(ISERROR(VLOOKUP('Salidas Pacientes'!$C951,'BD Pacientes'!$A:I,4,FALSE)),"",VLOOKUP('Salidas Pacientes'!$C951,'BD Pacientes'!$A:I,4,FALSE))</f>
        <v>M</v>
      </c>
      <c r="G951" s="95">
        <f>IF(ISERROR(VLOOKUP('Salidas Pacientes'!$C951,'BD Pacientes'!$A:I,5,FALSE)),"",VLOOKUP('Salidas Pacientes'!$C951,'BD Pacientes'!$A:I,5,FALSE))</f>
        <v>0</v>
      </c>
      <c r="H951" s="95" t="str">
        <f t="shared" ca="1" si="0"/>
        <v>123 año, 7 mes</v>
      </c>
      <c r="I951" s="97" t="str">
        <f>IF(ISERROR(VLOOKUP('Salidas Pacientes'!$C951,'BD Pacientes'!$A:$I,6,FALSE)),"",VLOOKUP('Salidas Pacientes'!$C951,'BD Pacientes'!$A:$I,6,FALSE))</f>
        <v>KM 2.5 REFORMA</v>
      </c>
      <c r="J951" s="98">
        <f>IF(ISERROR(VLOOKUP('Salidas Pacientes'!$C951,'BD Pacientes'!$A:$I,7,FALSE)),"",VLOOKUP('Salidas Pacientes'!$C951,'BD Pacientes'!$A:$I,7,FALSE))</f>
        <v>0</v>
      </c>
      <c r="K951" s="99">
        <f>IF(ISERROR(VLOOKUP('Salidas Pacientes'!$C951,'BD Pacientes'!$A:$I,8,FALSE)),"",VLOOKUP('Salidas Pacientes'!$C951,'BD Pacientes'!$A:$I,8,FALSE))</f>
        <v>0</v>
      </c>
      <c r="L951" s="17">
        <f>IF(ISERROR(VLOOKUP('Salidas Pacientes'!$C951,'BD Pacientes'!$A:$I,9,FALSE)),"",VLOOKUP('Salidas Pacientes'!$C951,'BD Pacientes'!$A:$I,9,FALSE))</f>
        <v>0</v>
      </c>
      <c r="M951" s="17" t="s">
        <v>47</v>
      </c>
      <c r="N951" s="16" t="str">
        <f>IF(ISERROR(VLOOKUP('Salidas Pacientes'!$M951,Inventario!$A$2:$M$21,2,FALSE)),"",VLOOKUP('Salidas Pacientes'!$M951,Inventario!$A$2:$M$21,2,FALSE))</f>
        <v>Nimenrix</v>
      </c>
      <c r="O951" s="16" t="str">
        <f>IF(ISERROR(VLOOKUP('Salidas Pacientes'!$M951,Inventario!$A$2:$M$21,3,FALSE)),"",VLOOKUP('Salidas Pacientes'!$M951,Inventario!$A$2:$M$21,3,FALSE))</f>
        <v>Meningococo</v>
      </c>
      <c r="P951" s="100" t="str">
        <f>IF(ISERROR(VLOOKUP('Salidas Pacientes'!$M951,Inventario!$A$2:$M$21,4,FALSE)),"",VLOOKUP('Salidas Pacientes'!$M951,Inventario!$A$2:$M$21,4,FALSE))</f>
        <v>Cobo Medical</v>
      </c>
      <c r="Q951" s="100" t="str">
        <f>IF(ISERROR(VLOOKUP('Salidas Pacientes'!$M951,Inventario!$A$2:$M$21,5,FALSE)),"",VLOOKUP('Salidas Pacientes'!$M951,Inventario!$A$2:$M$21,5,FALSE))</f>
        <v>Pfizer</v>
      </c>
      <c r="R951" s="17" t="str">
        <f>IF(ISERROR(VLOOKUP('Salidas Pacientes'!$M951,Inventario!$A$2:$M$21,6,FALSE)),"",VLOOKUP('Salidas Pacientes'!$M951,Inventario!$A$2:$M$21,6,FALSE))</f>
        <v>3904</v>
      </c>
      <c r="S951" s="101" t="s">
        <v>173</v>
      </c>
      <c r="T951" s="102">
        <f>IF(ISERROR(VLOOKUP('Salidas Pacientes'!$S951,Entradas!$H$1:$I$412,2,FALSE)),"",VLOOKUP('Salidas Pacientes'!$S951,Entradas!$H$1:$I$412,2,FALSE))</f>
        <v>45077</v>
      </c>
      <c r="U951" s="98"/>
      <c r="V951" s="98">
        <v>1</v>
      </c>
      <c r="W951" s="105"/>
    </row>
    <row r="952" spans="1:23" ht="15.75" hidden="1" customHeight="1" outlineLevel="1">
      <c r="A952" s="95">
        <v>44797</v>
      </c>
      <c r="B952" s="95" t="s">
        <v>276</v>
      </c>
      <c r="C952" s="98">
        <v>1108647083</v>
      </c>
      <c r="D952" s="17" t="str">
        <f>IF(ISERROR(VLOOKUP('Salidas Pacientes'!$C952,'BD Pacientes'!$A:I,2,FALSE)),"",VLOOKUP('Salidas Pacientes'!$C952,'BD Pacientes'!$A:I,2,FALSE))</f>
        <v>TI</v>
      </c>
      <c r="E952" s="16" t="str">
        <f>IF(ISERROR(VLOOKUP('Salidas Pacientes'!$C952,'BD Pacientes'!$A:I,3,FALSE)),"",VLOOKUP('Salidas Pacientes'!$C952,'BD Pacientes'!$A:I,3,FALSE))</f>
        <v>CHRISTOPHER CERON LOZANO</v>
      </c>
      <c r="F952" s="17" t="str">
        <f>IF(ISERROR(VLOOKUP('Salidas Pacientes'!$C952,'BD Pacientes'!$A:I,4,FALSE)),"",VLOOKUP('Salidas Pacientes'!$C952,'BD Pacientes'!$A:I,4,FALSE))</f>
        <v>M</v>
      </c>
      <c r="G952" s="95">
        <f>IF(ISERROR(VLOOKUP('Salidas Pacientes'!$C952,'BD Pacientes'!$A:I,5,FALSE)),"",VLOOKUP('Salidas Pacientes'!$C952,'BD Pacientes'!$A:I,5,FALSE))</f>
        <v>0</v>
      </c>
      <c r="H952" s="95" t="str">
        <f t="shared" ca="1" si="0"/>
        <v>123 año, 7 mes</v>
      </c>
      <c r="I952" s="97" t="str">
        <f>IF(ISERROR(VLOOKUP('Salidas Pacientes'!$C952,'BD Pacientes'!$A:$I,6,FALSE)),"",VLOOKUP('Salidas Pacientes'!$C952,'BD Pacientes'!$A:$I,6,FALSE))</f>
        <v>KM 2.5 REFORMA</v>
      </c>
      <c r="J952" s="98">
        <f>IF(ISERROR(VLOOKUP('Salidas Pacientes'!$C952,'BD Pacientes'!$A:$I,7,FALSE)),"",VLOOKUP('Salidas Pacientes'!$C952,'BD Pacientes'!$A:$I,7,FALSE))</f>
        <v>0</v>
      </c>
      <c r="K952" s="99">
        <f>IF(ISERROR(VLOOKUP('Salidas Pacientes'!$C952,'BD Pacientes'!$A:$I,8,FALSE)),"",VLOOKUP('Salidas Pacientes'!$C952,'BD Pacientes'!$A:$I,8,FALSE))</f>
        <v>0</v>
      </c>
      <c r="L952" s="17">
        <f>IF(ISERROR(VLOOKUP('Salidas Pacientes'!$C952,'BD Pacientes'!$A:$I,9,FALSE)),"",VLOOKUP('Salidas Pacientes'!$C952,'BD Pacientes'!$A:$I,9,FALSE))</f>
        <v>0</v>
      </c>
      <c r="M952" s="17" t="s">
        <v>89</v>
      </c>
      <c r="N952" s="16" t="str">
        <f>IF(ISERROR(VLOOKUP('Salidas Pacientes'!$M952,Inventario!$A$2:$M$21,2,FALSE)),"",VLOOKUP('Salidas Pacientes'!$M952,Inventario!$A$2:$M$21,2,FALSE))</f>
        <v>Fluquadri</v>
      </c>
      <c r="O952" s="16" t="str">
        <f>IF(ISERROR(VLOOKUP('Salidas Pacientes'!$M952,Inventario!$A$2:$M$21,3,FALSE)),"",VLOOKUP('Salidas Pacientes'!$M952,Inventario!$A$2:$M$21,3,FALSE))</f>
        <v>Influenza</v>
      </c>
      <c r="P952" s="100" t="str">
        <f>IF(ISERROR(VLOOKUP('Salidas Pacientes'!$M952,Inventario!$A$2:$M$21,4,FALSE)),"",VLOOKUP('Salidas Pacientes'!$M952,Inventario!$A$2:$M$21,4,FALSE))</f>
        <v>IPS FARALLONES</v>
      </c>
      <c r="Q952" s="100" t="str">
        <f>IF(ISERROR(VLOOKUP('Salidas Pacientes'!$M952,Inventario!$A$2:$M$21,5,FALSE)),"",VLOOKUP('Salidas Pacientes'!$M952,Inventario!$A$2:$M$21,5,FALSE))</f>
        <v>Sanofi</v>
      </c>
      <c r="R952" s="17" t="str">
        <f>IF(ISERROR(VLOOKUP('Salidas Pacientes'!$M952,Inventario!$A$2:$M$21,6,FALSE)),"",VLOOKUP('Salidas Pacientes'!$M952,Inventario!$A$2:$M$21,6,FALSE))</f>
        <v>164992</v>
      </c>
      <c r="S952" s="101" t="s">
        <v>295</v>
      </c>
      <c r="T952" s="102" t="str">
        <f>IF(ISERROR(VLOOKUP('Salidas Pacientes'!$S952,Entradas!$H$1:$I$412,2,FALSE)),"",VLOOKUP('Salidas Pacientes'!$S952,Entradas!$H$1:$I$412,2,FALSE))</f>
        <v/>
      </c>
      <c r="U952" s="98"/>
      <c r="V952" s="98">
        <v>1</v>
      </c>
      <c r="W952" s="105"/>
    </row>
    <row r="953" spans="1:23" ht="15.75" hidden="1" customHeight="1" outlineLevel="1">
      <c r="A953" s="95">
        <v>44797</v>
      </c>
      <c r="B953" s="95" t="s">
        <v>276</v>
      </c>
      <c r="C953" s="98">
        <v>1108647083</v>
      </c>
      <c r="D953" s="17" t="str">
        <f>IF(ISERROR(VLOOKUP('Salidas Pacientes'!$C953,'BD Pacientes'!$A:I,2,FALSE)),"",VLOOKUP('Salidas Pacientes'!$C953,'BD Pacientes'!$A:I,2,FALSE))</f>
        <v>TI</v>
      </c>
      <c r="E953" s="16" t="str">
        <f>IF(ISERROR(VLOOKUP('Salidas Pacientes'!$C953,'BD Pacientes'!$A:I,3,FALSE)),"",VLOOKUP('Salidas Pacientes'!$C953,'BD Pacientes'!$A:I,3,FALSE))</f>
        <v>CHRISTOPHER CERON LOZANO</v>
      </c>
      <c r="F953" s="17" t="str">
        <f>IF(ISERROR(VLOOKUP('Salidas Pacientes'!$C953,'BD Pacientes'!$A:I,4,FALSE)),"",VLOOKUP('Salidas Pacientes'!$C953,'BD Pacientes'!$A:I,4,FALSE))</f>
        <v>M</v>
      </c>
      <c r="G953" s="95">
        <f>IF(ISERROR(VLOOKUP('Salidas Pacientes'!$C953,'BD Pacientes'!$A:I,5,FALSE)),"",VLOOKUP('Salidas Pacientes'!$C953,'BD Pacientes'!$A:I,5,FALSE))</f>
        <v>0</v>
      </c>
      <c r="H953" s="95" t="str">
        <f t="shared" ca="1" si="0"/>
        <v>123 año, 7 mes</v>
      </c>
      <c r="I953" s="97" t="str">
        <f>IF(ISERROR(VLOOKUP('Salidas Pacientes'!$C953,'BD Pacientes'!$A:$I,6,FALSE)),"",VLOOKUP('Salidas Pacientes'!$C953,'BD Pacientes'!$A:$I,6,FALSE))</f>
        <v>KM 2.5 REFORMA</v>
      </c>
      <c r="J953" s="98">
        <f>IF(ISERROR(VLOOKUP('Salidas Pacientes'!$C953,'BD Pacientes'!$A:$I,7,FALSE)),"",VLOOKUP('Salidas Pacientes'!$C953,'BD Pacientes'!$A:$I,7,FALSE))</f>
        <v>0</v>
      </c>
      <c r="K953" s="99">
        <f>IF(ISERROR(VLOOKUP('Salidas Pacientes'!$C953,'BD Pacientes'!$A:$I,8,FALSE)),"",VLOOKUP('Salidas Pacientes'!$C953,'BD Pacientes'!$A:$I,8,FALSE))</f>
        <v>0</v>
      </c>
      <c r="L953" s="17">
        <f>IF(ISERROR(VLOOKUP('Salidas Pacientes'!$C953,'BD Pacientes'!$A:$I,9,FALSE)),"",VLOOKUP('Salidas Pacientes'!$C953,'BD Pacientes'!$A:$I,9,FALSE))</f>
        <v>0</v>
      </c>
      <c r="M953" s="17" t="s">
        <v>62</v>
      </c>
      <c r="N953" s="16" t="str">
        <f>IF(ISERROR(VLOOKUP('Salidas Pacientes'!$M953,Inventario!$A$2:$M$21,2,FALSE)),"",VLOOKUP('Salidas Pacientes'!$M953,Inventario!$A$2:$M$21,2,FALSE))</f>
        <v xml:space="preserve">Gardasil </v>
      </c>
      <c r="O953" s="16" t="str">
        <f>IF(ISERROR(VLOOKUP('Salidas Pacientes'!$M953,Inventario!$A$2:$M$21,3,FALSE)),"",VLOOKUP('Salidas Pacientes'!$M953,Inventario!$A$2:$M$21,3,FALSE))</f>
        <v>VPH</v>
      </c>
      <c r="P953" s="100" t="str">
        <f>IF(ISERROR(VLOOKUP('Salidas Pacientes'!$M953,Inventario!$A$2:$M$21,4,FALSE)),"",VLOOKUP('Salidas Pacientes'!$M953,Inventario!$A$2:$M$21,4,FALSE))</f>
        <v>IPS FARALLONES</v>
      </c>
      <c r="Q953" s="100" t="str">
        <f>IF(ISERROR(VLOOKUP('Salidas Pacientes'!$M953,Inventario!$A$2:$M$21,5,FALSE)),"",VLOOKUP('Salidas Pacientes'!$M953,Inventario!$A$2:$M$21,5,FALSE))</f>
        <v>Merck</v>
      </c>
      <c r="R953" s="17" t="str">
        <f>IF(ISERROR(VLOOKUP('Salidas Pacientes'!$M953,Inventario!$A$2:$M$21,6,FALSE)),"",VLOOKUP('Salidas Pacientes'!$M953,Inventario!$A$2:$M$21,6,FALSE))</f>
        <v>1600</v>
      </c>
      <c r="S953" s="101" t="s">
        <v>215</v>
      </c>
      <c r="T953" s="102">
        <f>IF(ISERROR(VLOOKUP('Salidas Pacientes'!$S953,Entradas!$H$1:$I$412,2,FALSE)),"",VLOOKUP('Salidas Pacientes'!$S953,Entradas!$H$1:$I$412,2,FALSE))</f>
        <v>45412</v>
      </c>
      <c r="U953" s="98"/>
      <c r="V953" s="98">
        <v>1</v>
      </c>
      <c r="W953" s="105"/>
    </row>
    <row r="954" spans="1:23" ht="15.75" hidden="1" customHeight="1" outlineLevel="1">
      <c r="A954" s="95">
        <v>44799</v>
      </c>
      <c r="B954" s="95" t="s">
        <v>276</v>
      </c>
      <c r="C954" s="98">
        <v>656127066</v>
      </c>
      <c r="D954" s="17" t="str">
        <f>IF(ISERROR(VLOOKUP('Salidas Pacientes'!$C954,'BD Pacientes'!$A:I,2,FALSE)),"",VLOOKUP('Salidas Pacientes'!$C954,'BD Pacientes'!$A:I,2,FALSE))</f>
        <v>PA</v>
      </c>
      <c r="E954" s="16" t="str">
        <f>IF(ISERROR(VLOOKUP('Salidas Pacientes'!$C954,'BD Pacientes'!$A:I,3,FALSE)),"",VLOOKUP('Salidas Pacientes'!$C954,'BD Pacientes'!$A:I,3,FALSE))</f>
        <v>SANTIAGO LOMBANA GIRON</v>
      </c>
      <c r="F954" s="17" t="str">
        <f>IF(ISERROR(VLOOKUP('Salidas Pacientes'!$C954,'BD Pacientes'!$A:I,4,FALSE)),"",VLOOKUP('Salidas Pacientes'!$C954,'BD Pacientes'!$A:I,4,FALSE))</f>
        <v>M</v>
      </c>
      <c r="G954" s="95">
        <f>IF(ISERROR(VLOOKUP('Salidas Pacientes'!$C954,'BD Pacientes'!$A:I,5,FALSE)),"",VLOOKUP('Salidas Pacientes'!$C954,'BD Pacientes'!$A:I,5,FALSE))</f>
        <v>44387</v>
      </c>
      <c r="H954" s="95" t="str">
        <f t="shared" ca="1" si="0"/>
        <v>2 año, 1 mes</v>
      </c>
      <c r="I954" s="97" t="str">
        <f>IF(ISERROR(VLOOKUP('Salidas Pacientes'!$C954,'BD Pacientes'!$A:$I,6,FALSE)),"",VLOOKUP('Salidas Pacientes'!$C954,'BD Pacientes'!$A:$I,6,FALSE))</f>
        <v>CALLE 9A OESTE # 38-120</v>
      </c>
      <c r="J954" s="98">
        <f>IF(ISERROR(VLOOKUP('Salidas Pacientes'!$C954,'BD Pacientes'!$A:$I,7,FALSE)),"",VLOOKUP('Salidas Pacientes'!$C954,'BD Pacientes'!$A:$I,7,FALSE))</f>
        <v>0</v>
      </c>
      <c r="K954" s="99">
        <f>IF(ISERROR(VLOOKUP('Salidas Pacientes'!$C954,'BD Pacientes'!$A:$I,8,FALSE)),"",VLOOKUP('Salidas Pacientes'!$C954,'BD Pacientes'!$A:$I,8,FALSE))</f>
        <v>0</v>
      </c>
      <c r="L954" s="17">
        <f>IF(ISERROR(VLOOKUP('Salidas Pacientes'!$C954,'BD Pacientes'!$A:$I,9,FALSE)),"",VLOOKUP('Salidas Pacientes'!$C954,'BD Pacientes'!$A:$I,9,FALSE))</f>
        <v>0</v>
      </c>
      <c r="M954" s="17" t="s">
        <v>47</v>
      </c>
      <c r="N954" s="16" t="str">
        <f>IF(ISERROR(VLOOKUP('Salidas Pacientes'!$M954,Inventario!$A$2:$M$21,2,FALSE)),"",VLOOKUP('Salidas Pacientes'!$M954,Inventario!$A$2:$M$21,2,FALSE))</f>
        <v>Nimenrix</v>
      </c>
      <c r="O954" s="16" t="str">
        <f>IF(ISERROR(VLOOKUP('Salidas Pacientes'!$M954,Inventario!$A$2:$M$21,3,FALSE)),"",VLOOKUP('Salidas Pacientes'!$M954,Inventario!$A$2:$M$21,3,FALSE))</f>
        <v>Meningococo</v>
      </c>
      <c r="P954" s="100" t="str">
        <f>IF(ISERROR(VLOOKUP('Salidas Pacientes'!$M954,Inventario!$A$2:$M$21,4,FALSE)),"",VLOOKUP('Salidas Pacientes'!$M954,Inventario!$A$2:$M$21,4,FALSE))</f>
        <v>Cobo Medical</v>
      </c>
      <c r="Q954" s="100" t="str">
        <f>IF(ISERROR(VLOOKUP('Salidas Pacientes'!$M954,Inventario!$A$2:$M$21,5,FALSE)),"",VLOOKUP('Salidas Pacientes'!$M954,Inventario!$A$2:$M$21,5,FALSE))</f>
        <v>Pfizer</v>
      </c>
      <c r="R954" s="17" t="str">
        <f>IF(ISERROR(VLOOKUP('Salidas Pacientes'!$M954,Inventario!$A$2:$M$21,6,FALSE)),"",VLOOKUP('Salidas Pacientes'!$M954,Inventario!$A$2:$M$21,6,FALSE))</f>
        <v>3904</v>
      </c>
      <c r="S954" s="101" t="s">
        <v>173</v>
      </c>
      <c r="T954" s="102">
        <f>IF(ISERROR(VLOOKUP('Salidas Pacientes'!$S954,Entradas!$H$1:$I$412,2,FALSE)),"",VLOOKUP('Salidas Pacientes'!$S954,Entradas!$H$1:$I$412,2,FALSE))</f>
        <v>45077</v>
      </c>
      <c r="U954" s="98"/>
      <c r="V954" s="98">
        <v>1</v>
      </c>
      <c r="W954" s="105"/>
    </row>
    <row r="955" spans="1:23" ht="15.75" hidden="1" customHeight="1" outlineLevel="1">
      <c r="A955" s="95">
        <v>44799</v>
      </c>
      <c r="B955" s="95" t="s">
        <v>276</v>
      </c>
      <c r="C955" s="98">
        <v>656127066</v>
      </c>
      <c r="D955" s="17" t="str">
        <f>IF(ISERROR(VLOOKUP('Salidas Pacientes'!$C955,'BD Pacientes'!$A:I,2,FALSE)),"",VLOOKUP('Salidas Pacientes'!$C955,'BD Pacientes'!$A:I,2,FALSE))</f>
        <v>PA</v>
      </c>
      <c r="E955" s="16" t="str">
        <f>IF(ISERROR(VLOOKUP('Salidas Pacientes'!$C955,'BD Pacientes'!$A:I,3,FALSE)),"",VLOOKUP('Salidas Pacientes'!$C955,'BD Pacientes'!$A:I,3,FALSE))</f>
        <v>SANTIAGO LOMBANA GIRON</v>
      </c>
      <c r="F955" s="17" t="str">
        <f>IF(ISERROR(VLOOKUP('Salidas Pacientes'!$C955,'BD Pacientes'!$A:I,4,FALSE)),"",VLOOKUP('Salidas Pacientes'!$C955,'BD Pacientes'!$A:I,4,FALSE))</f>
        <v>M</v>
      </c>
      <c r="G955" s="95">
        <f>IF(ISERROR(VLOOKUP('Salidas Pacientes'!$C955,'BD Pacientes'!$A:I,5,FALSE)),"",VLOOKUP('Salidas Pacientes'!$C955,'BD Pacientes'!$A:I,5,FALSE))</f>
        <v>44387</v>
      </c>
      <c r="H955" s="95" t="str">
        <f t="shared" ca="1" si="0"/>
        <v>2 año, 1 mes</v>
      </c>
      <c r="I955" s="97" t="str">
        <f>IF(ISERROR(VLOOKUP('Salidas Pacientes'!$C955,'BD Pacientes'!$A:$I,6,FALSE)),"",VLOOKUP('Salidas Pacientes'!$C955,'BD Pacientes'!$A:$I,6,FALSE))</f>
        <v>CALLE 9A OESTE # 38-120</v>
      </c>
      <c r="J955" s="98">
        <f>IF(ISERROR(VLOOKUP('Salidas Pacientes'!$C955,'BD Pacientes'!$A:$I,7,FALSE)),"",VLOOKUP('Salidas Pacientes'!$C955,'BD Pacientes'!$A:$I,7,FALSE))</f>
        <v>0</v>
      </c>
      <c r="K955" s="99">
        <f>IF(ISERROR(VLOOKUP('Salidas Pacientes'!$C955,'BD Pacientes'!$A:$I,8,FALSE)),"",VLOOKUP('Salidas Pacientes'!$C955,'BD Pacientes'!$A:$I,8,FALSE))</f>
        <v>0</v>
      </c>
      <c r="L955" s="17">
        <f>IF(ISERROR(VLOOKUP('Salidas Pacientes'!$C955,'BD Pacientes'!$A:$I,9,FALSE)),"",VLOOKUP('Salidas Pacientes'!$C955,'BD Pacientes'!$A:$I,9,FALSE))</f>
        <v>0</v>
      </c>
      <c r="M955" s="17" t="s">
        <v>89</v>
      </c>
      <c r="N955" s="16" t="str">
        <f>IF(ISERROR(VLOOKUP('Salidas Pacientes'!$M955,Inventario!$A$2:$M$21,2,FALSE)),"",VLOOKUP('Salidas Pacientes'!$M955,Inventario!$A$2:$M$21,2,FALSE))</f>
        <v>Fluquadri</v>
      </c>
      <c r="O955" s="16" t="str">
        <f>IF(ISERROR(VLOOKUP('Salidas Pacientes'!$M955,Inventario!$A$2:$M$21,3,FALSE)),"",VLOOKUP('Salidas Pacientes'!$M955,Inventario!$A$2:$M$21,3,FALSE))</f>
        <v>Influenza</v>
      </c>
      <c r="P955" s="100" t="str">
        <f>IF(ISERROR(VLOOKUP('Salidas Pacientes'!$M955,Inventario!$A$2:$M$21,4,FALSE)),"",VLOOKUP('Salidas Pacientes'!$M955,Inventario!$A$2:$M$21,4,FALSE))</f>
        <v>IPS FARALLONES</v>
      </c>
      <c r="Q955" s="100" t="str">
        <f>IF(ISERROR(VLOOKUP('Salidas Pacientes'!$M955,Inventario!$A$2:$M$21,5,FALSE)),"",VLOOKUP('Salidas Pacientes'!$M955,Inventario!$A$2:$M$21,5,FALSE))</f>
        <v>Sanofi</v>
      </c>
      <c r="R955" s="17" t="str">
        <f>IF(ISERROR(VLOOKUP('Salidas Pacientes'!$M955,Inventario!$A$2:$M$21,6,FALSE)),"",VLOOKUP('Salidas Pacientes'!$M955,Inventario!$A$2:$M$21,6,FALSE))</f>
        <v>164992</v>
      </c>
      <c r="S955" s="101" t="s">
        <v>295</v>
      </c>
      <c r="T955" s="102" t="str">
        <f>IF(ISERROR(VLOOKUP('Salidas Pacientes'!$S955,Entradas!$H$1:$I$412,2,FALSE)),"",VLOOKUP('Salidas Pacientes'!$S955,Entradas!$H$1:$I$412,2,FALSE))</f>
        <v/>
      </c>
      <c r="U955" s="98"/>
      <c r="V955" s="98">
        <v>1</v>
      </c>
      <c r="W955" s="105"/>
    </row>
    <row r="956" spans="1:23" ht="15.75" hidden="1" customHeight="1" outlineLevel="1">
      <c r="A956" s="95">
        <v>44799</v>
      </c>
      <c r="B956" s="95" t="s">
        <v>276</v>
      </c>
      <c r="C956" s="98">
        <v>1018757486</v>
      </c>
      <c r="D956" s="17" t="str">
        <f>IF(ISERROR(VLOOKUP('Salidas Pacientes'!$C956,'BD Pacientes'!$A:I,2,FALSE)),"",VLOOKUP('Salidas Pacientes'!$C956,'BD Pacientes'!$A:I,2,FALSE))</f>
        <v>RC</v>
      </c>
      <c r="E956" s="16" t="str">
        <f>IF(ISERROR(VLOOKUP('Salidas Pacientes'!$C956,'BD Pacientes'!$A:I,3,FALSE)),"",VLOOKUP('Salidas Pacientes'!$C956,'BD Pacientes'!$A:I,3,FALSE))</f>
        <v>LUCIANA SALINAS ALMARIO</v>
      </c>
      <c r="F956" s="17" t="str">
        <f>IF(ISERROR(VLOOKUP('Salidas Pacientes'!$C956,'BD Pacientes'!$A:I,4,FALSE)),"",VLOOKUP('Salidas Pacientes'!$C956,'BD Pacientes'!$A:I,4,FALSE))</f>
        <v>F</v>
      </c>
      <c r="G956" s="95">
        <f>IF(ISERROR(VLOOKUP('Salidas Pacientes'!$C956,'BD Pacientes'!$A:I,5,FALSE)),"",VLOOKUP('Salidas Pacientes'!$C956,'BD Pacientes'!$A:I,5,FALSE))</f>
        <v>0</v>
      </c>
      <c r="H956" s="95" t="str">
        <f t="shared" ca="1" si="0"/>
        <v>123 año, 7 mes</v>
      </c>
      <c r="I956" s="97" t="str">
        <f>IF(ISERROR(VLOOKUP('Salidas Pacientes'!$C956,'BD Pacientes'!$A:$I,6,FALSE)),"",VLOOKUP('Salidas Pacientes'!$C956,'BD Pacientes'!$A:$I,6,FALSE))</f>
        <v>CRA 95A #45-43</v>
      </c>
      <c r="J956" s="98">
        <f>IF(ISERROR(VLOOKUP('Salidas Pacientes'!$C956,'BD Pacientes'!$A:$I,7,FALSE)),"",VLOOKUP('Salidas Pacientes'!$C956,'BD Pacientes'!$A:$I,7,FALSE))</f>
        <v>0</v>
      </c>
      <c r="K956" s="99">
        <f>IF(ISERROR(VLOOKUP('Salidas Pacientes'!$C956,'BD Pacientes'!$A:$I,8,FALSE)),"",VLOOKUP('Salidas Pacientes'!$C956,'BD Pacientes'!$A:$I,8,FALSE))</f>
        <v>0</v>
      </c>
      <c r="L956" s="17">
        <f>IF(ISERROR(VLOOKUP('Salidas Pacientes'!$C956,'BD Pacientes'!$A:$I,9,FALSE)),"",VLOOKUP('Salidas Pacientes'!$C956,'BD Pacientes'!$A:$I,9,FALSE))</f>
        <v>0</v>
      </c>
      <c r="M956" s="17" t="s">
        <v>47</v>
      </c>
      <c r="N956" s="16" t="str">
        <f>IF(ISERROR(VLOOKUP('Salidas Pacientes'!$M956,Inventario!$A$2:$M$21,2,FALSE)),"",VLOOKUP('Salidas Pacientes'!$M956,Inventario!$A$2:$M$21,2,FALSE))</f>
        <v>Nimenrix</v>
      </c>
      <c r="O956" s="16" t="str">
        <f>IF(ISERROR(VLOOKUP('Salidas Pacientes'!$M956,Inventario!$A$2:$M$21,3,FALSE)),"",VLOOKUP('Salidas Pacientes'!$M956,Inventario!$A$2:$M$21,3,FALSE))</f>
        <v>Meningococo</v>
      </c>
      <c r="P956" s="100" t="str">
        <f>IF(ISERROR(VLOOKUP('Salidas Pacientes'!$M956,Inventario!$A$2:$M$21,4,FALSE)),"",VLOOKUP('Salidas Pacientes'!$M956,Inventario!$A$2:$M$21,4,FALSE))</f>
        <v>Cobo Medical</v>
      </c>
      <c r="Q956" s="100" t="str">
        <f>IF(ISERROR(VLOOKUP('Salidas Pacientes'!$M956,Inventario!$A$2:$M$21,5,FALSE)),"",VLOOKUP('Salidas Pacientes'!$M956,Inventario!$A$2:$M$21,5,FALSE))</f>
        <v>Pfizer</v>
      </c>
      <c r="R956" s="17" t="str">
        <f>IF(ISERROR(VLOOKUP('Salidas Pacientes'!$M956,Inventario!$A$2:$M$21,6,FALSE)),"",VLOOKUP('Salidas Pacientes'!$M956,Inventario!$A$2:$M$21,6,FALSE))</f>
        <v>3904</v>
      </c>
      <c r="S956" s="101" t="s">
        <v>173</v>
      </c>
      <c r="T956" s="102">
        <f>IF(ISERROR(VLOOKUP('Salidas Pacientes'!$S956,Entradas!$H$1:$I$412,2,FALSE)),"",VLOOKUP('Salidas Pacientes'!$S956,Entradas!$H$1:$I$412,2,FALSE))</f>
        <v>45077</v>
      </c>
      <c r="U956" s="98"/>
      <c r="V956" s="98">
        <v>1</v>
      </c>
      <c r="W956" s="105"/>
    </row>
    <row r="957" spans="1:23" ht="15.75" hidden="1" customHeight="1" outlineLevel="1">
      <c r="A957" s="95">
        <v>44799</v>
      </c>
      <c r="B957" s="95" t="s">
        <v>276</v>
      </c>
      <c r="C957" s="98">
        <v>1149939672</v>
      </c>
      <c r="D957" s="17" t="str">
        <f>IF(ISERROR(VLOOKUP('Salidas Pacientes'!$C957,'BD Pacientes'!$A:I,2,FALSE)),"",VLOOKUP('Salidas Pacientes'!$C957,'BD Pacientes'!$A:I,2,FALSE))</f>
        <v>RC</v>
      </c>
      <c r="E957" s="16" t="str">
        <f>IF(ISERROR(VLOOKUP('Salidas Pacientes'!$C957,'BD Pacientes'!$A:I,3,FALSE)),"",VLOOKUP('Salidas Pacientes'!$C957,'BD Pacientes'!$A:I,3,FALSE))</f>
        <v>CHRISTOPHER BORJA GIRON</v>
      </c>
      <c r="F957" s="17" t="str">
        <f>IF(ISERROR(VLOOKUP('Salidas Pacientes'!$C957,'BD Pacientes'!$A:I,4,FALSE)),"",VLOOKUP('Salidas Pacientes'!$C957,'BD Pacientes'!$A:I,4,FALSE))</f>
        <v>M</v>
      </c>
      <c r="G957" s="95">
        <f>IF(ISERROR(VLOOKUP('Salidas Pacientes'!$C957,'BD Pacientes'!$A:I,5,FALSE)),"",VLOOKUP('Salidas Pacientes'!$C957,'BD Pacientes'!$A:I,5,FALSE))</f>
        <v>0</v>
      </c>
      <c r="H957" s="95" t="str">
        <f t="shared" ca="1" si="0"/>
        <v>123 año, 7 mes</v>
      </c>
      <c r="I957" s="97" t="str">
        <f>IF(ISERROR(VLOOKUP('Salidas Pacientes'!$C957,'BD Pacientes'!$A:$I,6,FALSE)),"",VLOOKUP('Salidas Pacientes'!$C957,'BD Pacientes'!$A:$I,6,FALSE))</f>
        <v>CALLE 9A OESTE #38-120</v>
      </c>
      <c r="J957" s="98">
        <f>IF(ISERROR(VLOOKUP('Salidas Pacientes'!$C957,'BD Pacientes'!$A:$I,7,FALSE)),"",VLOOKUP('Salidas Pacientes'!$C957,'BD Pacientes'!$A:$I,7,FALSE))</f>
        <v>0</v>
      </c>
      <c r="K957" s="99">
        <f>IF(ISERROR(VLOOKUP('Salidas Pacientes'!$C957,'BD Pacientes'!$A:$I,8,FALSE)),"",VLOOKUP('Salidas Pacientes'!$C957,'BD Pacientes'!$A:$I,8,FALSE))</f>
        <v>0</v>
      </c>
      <c r="L957" s="17">
        <f>IF(ISERROR(VLOOKUP('Salidas Pacientes'!$C957,'BD Pacientes'!$A:$I,9,FALSE)),"",VLOOKUP('Salidas Pacientes'!$C957,'BD Pacientes'!$A:$I,9,FALSE))</f>
        <v>0</v>
      </c>
      <c r="M957" s="17" t="s">
        <v>47</v>
      </c>
      <c r="N957" s="16" t="str">
        <f>IF(ISERROR(VLOOKUP('Salidas Pacientes'!$M957,Inventario!$A$2:$M$21,2,FALSE)),"",VLOOKUP('Salidas Pacientes'!$M957,Inventario!$A$2:$M$21,2,FALSE))</f>
        <v>Nimenrix</v>
      </c>
      <c r="O957" s="16" t="str">
        <f>IF(ISERROR(VLOOKUP('Salidas Pacientes'!$M957,Inventario!$A$2:$M$21,3,FALSE)),"",VLOOKUP('Salidas Pacientes'!$M957,Inventario!$A$2:$M$21,3,FALSE))</f>
        <v>Meningococo</v>
      </c>
      <c r="P957" s="100" t="str">
        <f>IF(ISERROR(VLOOKUP('Salidas Pacientes'!$M957,Inventario!$A$2:$M$21,4,FALSE)),"",VLOOKUP('Salidas Pacientes'!$M957,Inventario!$A$2:$M$21,4,FALSE))</f>
        <v>Cobo Medical</v>
      </c>
      <c r="Q957" s="100" t="str">
        <f>IF(ISERROR(VLOOKUP('Salidas Pacientes'!$M957,Inventario!$A$2:$M$21,5,FALSE)),"",VLOOKUP('Salidas Pacientes'!$M957,Inventario!$A$2:$M$21,5,FALSE))</f>
        <v>Pfizer</v>
      </c>
      <c r="R957" s="17" t="str">
        <f>IF(ISERROR(VLOOKUP('Salidas Pacientes'!$M957,Inventario!$A$2:$M$21,6,FALSE)),"",VLOOKUP('Salidas Pacientes'!$M957,Inventario!$A$2:$M$21,6,FALSE))</f>
        <v>3904</v>
      </c>
      <c r="S957" s="101" t="s">
        <v>173</v>
      </c>
      <c r="T957" s="102">
        <f>IF(ISERROR(VLOOKUP('Salidas Pacientes'!$S957,Entradas!$H$1:$I$412,2,FALSE)),"",VLOOKUP('Salidas Pacientes'!$S957,Entradas!$H$1:$I$412,2,FALSE))</f>
        <v>45077</v>
      </c>
      <c r="U957" s="98"/>
      <c r="V957" s="98">
        <v>1</v>
      </c>
      <c r="W957" s="105"/>
    </row>
    <row r="958" spans="1:23" ht="15.75" hidden="1" customHeight="1" outlineLevel="1">
      <c r="A958" s="95">
        <v>44800</v>
      </c>
      <c r="B958" s="95" t="s">
        <v>276</v>
      </c>
      <c r="C958" s="98">
        <v>1232805109</v>
      </c>
      <c r="D958" s="17" t="str">
        <f>IF(ISERROR(VLOOKUP('Salidas Pacientes'!$C958,'BD Pacientes'!$A:I,2,FALSE)),"",VLOOKUP('Salidas Pacientes'!$C958,'BD Pacientes'!$A:I,2,FALSE))</f>
        <v>RC</v>
      </c>
      <c r="E958" s="16" t="str">
        <f>IF(ISERROR(VLOOKUP('Salidas Pacientes'!$C958,'BD Pacientes'!$A:I,3,FALSE)),"",VLOOKUP('Salidas Pacientes'!$C958,'BD Pacientes'!$A:I,3,FALSE))</f>
        <v>MARIA ANTONIA JURADO MUÑOZ</v>
      </c>
      <c r="F958" s="17" t="str">
        <f>IF(ISERROR(VLOOKUP('Salidas Pacientes'!$C958,'BD Pacientes'!$A:I,4,FALSE)),"",VLOOKUP('Salidas Pacientes'!$C958,'BD Pacientes'!$A:I,4,FALSE))</f>
        <v>F</v>
      </c>
      <c r="G958" s="95">
        <f>IF(ISERROR(VLOOKUP('Salidas Pacientes'!$C958,'BD Pacientes'!$A:I,5,FALSE)),"",VLOOKUP('Salidas Pacientes'!$C958,'BD Pacientes'!$A:I,5,FALSE))</f>
        <v>43260</v>
      </c>
      <c r="H958" s="95" t="str">
        <f t="shared" ca="1" si="0"/>
        <v>5 año, 2 mes</v>
      </c>
      <c r="I958" s="97" t="str">
        <f>IF(ISERROR(VLOOKUP('Salidas Pacientes'!$C958,'BD Pacientes'!$A:$I,6,FALSE)),"",VLOOKUP('Salidas Pacientes'!$C958,'BD Pacientes'!$A:$I,6,FALSE))</f>
        <v>CRA 77 # 13A-38 APTO 103 T2</v>
      </c>
      <c r="J958" s="98">
        <f>IF(ISERROR(VLOOKUP('Salidas Pacientes'!$C958,'BD Pacientes'!$A:$I,7,FALSE)),"",VLOOKUP('Salidas Pacientes'!$C958,'BD Pacientes'!$A:$I,7,FALSE))</f>
        <v>16940757</v>
      </c>
      <c r="K958" s="99" t="str">
        <f>IF(ISERROR(VLOOKUP('Salidas Pacientes'!$C958,'BD Pacientes'!$A:$I,8,FALSE)),"",VLOOKUP('Salidas Pacientes'!$C958,'BD Pacientes'!$A:$I,8,FALSE))</f>
        <v>HOLMAN JURADO</v>
      </c>
      <c r="L958" s="17">
        <f>IF(ISERROR(VLOOKUP('Salidas Pacientes'!$C958,'BD Pacientes'!$A:$I,9,FALSE)),"",VLOOKUP('Salidas Pacientes'!$C958,'BD Pacientes'!$A:$I,9,FALSE))</f>
        <v>3008238949</v>
      </c>
      <c r="M958" s="17" t="s">
        <v>89</v>
      </c>
      <c r="N958" s="16" t="str">
        <f>IF(ISERROR(VLOOKUP('Salidas Pacientes'!$M958,Inventario!$A$2:$M$21,2,FALSE)),"",VLOOKUP('Salidas Pacientes'!$M958,Inventario!$A$2:$M$21,2,FALSE))</f>
        <v>Fluquadri</v>
      </c>
      <c r="O958" s="16" t="str">
        <f>IF(ISERROR(VLOOKUP('Salidas Pacientes'!$M958,Inventario!$A$2:$M$21,3,FALSE)),"",VLOOKUP('Salidas Pacientes'!$M958,Inventario!$A$2:$M$21,3,FALSE))</f>
        <v>Influenza</v>
      </c>
      <c r="P958" s="100" t="str">
        <f>IF(ISERROR(VLOOKUP('Salidas Pacientes'!$M958,Inventario!$A$2:$M$21,4,FALSE)),"",VLOOKUP('Salidas Pacientes'!$M958,Inventario!$A$2:$M$21,4,FALSE))</f>
        <v>IPS FARALLONES</v>
      </c>
      <c r="Q958" s="100" t="str">
        <f>IF(ISERROR(VLOOKUP('Salidas Pacientes'!$M958,Inventario!$A$2:$M$21,5,FALSE)),"",VLOOKUP('Salidas Pacientes'!$M958,Inventario!$A$2:$M$21,5,FALSE))</f>
        <v>Sanofi</v>
      </c>
      <c r="R958" s="17" t="str">
        <f>IF(ISERROR(VLOOKUP('Salidas Pacientes'!$M958,Inventario!$A$2:$M$21,6,FALSE)),"",VLOOKUP('Salidas Pacientes'!$M958,Inventario!$A$2:$M$21,6,FALSE))</f>
        <v>164992</v>
      </c>
      <c r="S958" s="101" t="s">
        <v>295</v>
      </c>
      <c r="T958" s="102" t="str">
        <f>IF(ISERROR(VLOOKUP('Salidas Pacientes'!$S958,Entradas!$H$1:$I$412,2,FALSE)),"",VLOOKUP('Salidas Pacientes'!$S958,Entradas!$H$1:$I$412,2,FALSE))</f>
        <v/>
      </c>
      <c r="U958" s="98"/>
      <c r="V958" s="98">
        <v>1</v>
      </c>
      <c r="W958" s="105"/>
    </row>
    <row r="959" spans="1:23" ht="15.75" hidden="1" customHeight="1" outlineLevel="1">
      <c r="A959" s="95">
        <v>44800</v>
      </c>
      <c r="B959" s="95" t="s">
        <v>276</v>
      </c>
      <c r="C959" s="98">
        <v>1232799224</v>
      </c>
      <c r="D959" s="17" t="str">
        <f>IF(ISERROR(VLOOKUP('Salidas Pacientes'!$C959,'BD Pacientes'!$A:I,2,FALSE)),"",VLOOKUP('Salidas Pacientes'!$C959,'BD Pacientes'!$A:I,2,FALSE))</f>
        <v>RC</v>
      </c>
      <c r="E959" s="16" t="str">
        <f>IF(ISERROR(VLOOKUP('Salidas Pacientes'!$C959,'BD Pacientes'!$A:I,3,FALSE)),"",VLOOKUP('Salidas Pacientes'!$C959,'BD Pacientes'!$A:I,3,FALSE))</f>
        <v>JUAN DIEGO LONDOÑO CARMONA</v>
      </c>
      <c r="F959" s="17" t="str">
        <f>IF(ISERROR(VLOOKUP('Salidas Pacientes'!$C959,'BD Pacientes'!$A:I,4,FALSE)),"",VLOOKUP('Salidas Pacientes'!$C959,'BD Pacientes'!$A:I,4,FALSE))</f>
        <v>M</v>
      </c>
      <c r="G959" s="95">
        <f>IF(ISERROR(VLOOKUP('Salidas Pacientes'!$C959,'BD Pacientes'!$A:I,5,FALSE)),"",VLOOKUP('Salidas Pacientes'!$C959,'BD Pacientes'!$A:I,5,FALSE))</f>
        <v>0</v>
      </c>
      <c r="H959" s="95" t="str">
        <f t="shared" ca="1" si="0"/>
        <v>123 año, 7 mes</v>
      </c>
      <c r="I959" s="97" t="str">
        <f>IF(ISERROR(VLOOKUP('Salidas Pacientes'!$C959,'BD Pacientes'!$A:$I,6,FALSE)),"",VLOOKUP('Salidas Pacientes'!$C959,'BD Pacientes'!$A:$I,6,FALSE))</f>
        <v>CRA 68 #13B-61</v>
      </c>
      <c r="J959" s="98">
        <f>IF(ISERROR(VLOOKUP('Salidas Pacientes'!$C959,'BD Pacientes'!$A:$I,7,FALSE)),"",VLOOKUP('Salidas Pacientes'!$C959,'BD Pacientes'!$A:$I,7,FALSE))</f>
        <v>0</v>
      </c>
      <c r="K959" s="99">
        <f>IF(ISERROR(VLOOKUP('Salidas Pacientes'!$C959,'BD Pacientes'!$A:$I,8,FALSE)),"",VLOOKUP('Salidas Pacientes'!$C959,'BD Pacientes'!$A:$I,8,FALSE))</f>
        <v>0</v>
      </c>
      <c r="L959" s="17">
        <f>IF(ISERROR(VLOOKUP('Salidas Pacientes'!$C959,'BD Pacientes'!$A:$I,9,FALSE)),"",VLOOKUP('Salidas Pacientes'!$C959,'BD Pacientes'!$A:$I,9,FALSE))</f>
        <v>0</v>
      </c>
      <c r="M959" s="17" t="s">
        <v>47</v>
      </c>
      <c r="N959" s="16" t="str">
        <f>IF(ISERROR(VLOOKUP('Salidas Pacientes'!$M959,Inventario!$A$2:$M$21,2,FALSE)),"",VLOOKUP('Salidas Pacientes'!$M959,Inventario!$A$2:$M$21,2,FALSE))</f>
        <v>Nimenrix</v>
      </c>
      <c r="O959" s="16" t="str">
        <f>IF(ISERROR(VLOOKUP('Salidas Pacientes'!$M959,Inventario!$A$2:$M$21,3,FALSE)),"",VLOOKUP('Salidas Pacientes'!$M959,Inventario!$A$2:$M$21,3,FALSE))</f>
        <v>Meningococo</v>
      </c>
      <c r="P959" s="100" t="str">
        <f>IF(ISERROR(VLOOKUP('Salidas Pacientes'!$M959,Inventario!$A$2:$M$21,4,FALSE)),"",VLOOKUP('Salidas Pacientes'!$M959,Inventario!$A$2:$M$21,4,FALSE))</f>
        <v>Cobo Medical</v>
      </c>
      <c r="Q959" s="100" t="str">
        <f>IF(ISERROR(VLOOKUP('Salidas Pacientes'!$M959,Inventario!$A$2:$M$21,5,FALSE)),"",VLOOKUP('Salidas Pacientes'!$M959,Inventario!$A$2:$M$21,5,FALSE))</f>
        <v>Pfizer</v>
      </c>
      <c r="R959" s="17" t="str">
        <f>IF(ISERROR(VLOOKUP('Salidas Pacientes'!$M959,Inventario!$A$2:$M$21,6,FALSE)),"",VLOOKUP('Salidas Pacientes'!$M959,Inventario!$A$2:$M$21,6,FALSE))</f>
        <v>3904</v>
      </c>
      <c r="S959" s="101" t="s">
        <v>173</v>
      </c>
      <c r="T959" s="102">
        <f>IF(ISERROR(VLOOKUP('Salidas Pacientes'!$S959,Entradas!$H$1:$I$412,2,FALSE)),"",VLOOKUP('Salidas Pacientes'!$S959,Entradas!$H$1:$I$412,2,FALSE))</f>
        <v>45077</v>
      </c>
      <c r="U959" s="98"/>
      <c r="V959" s="98">
        <v>1</v>
      </c>
      <c r="W959" s="105"/>
    </row>
    <row r="960" spans="1:23" ht="15.75" hidden="1" customHeight="1" outlineLevel="1">
      <c r="A960" s="95">
        <v>44802</v>
      </c>
      <c r="B960" s="95" t="s">
        <v>276</v>
      </c>
      <c r="C960" s="98" t="s">
        <v>297</v>
      </c>
      <c r="D960" s="17" t="str">
        <f>IF(ISERROR(VLOOKUP('Salidas Pacientes'!$C960,'BD Pacientes'!$A:I,2,FALSE)),"",VLOOKUP('Salidas Pacientes'!$C960,'BD Pacientes'!$A:I,2,FALSE))</f>
        <v/>
      </c>
      <c r="E960" s="16" t="str">
        <f>IF(ISERROR(VLOOKUP('Salidas Pacientes'!$C960,'BD Pacientes'!$A:I,3,FALSE)),"",VLOOKUP('Salidas Pacientes'!$C960,'BD Pacientes'!$A:I,3,FALSE))</f>
        <v/>
      </c>
      <c r="F960" s="17" t="str">
        <f>IF(ISERROR(VLOOKUP('Salidas Pacientes'!$C960,'BD Pacientes'!$A:I,4,FALSE)),"",VLOOKUP('Salidas Pacientes'!$C960,'BD Pacientes'!$A:I,4,FALSE))</f>
        <v/>
      </c>
      <c r="G960" s="95" t="str">
        <f>IF(ISERROR(VLOOKUP('Salidas Pacientes'!$C960,'BD Pacientes'!$A:I,5,FALSE)),"",VLOOKUP('Salidas Pacientes'!$C960,'BD Pacientes'!$A:I,5,FALSE))</f>
        <v/>
      </c>
      <c r="H960" s="95" t="str">
        <f t="shared" ca="1" si="0"/>
        <v/>
      </c>
      <c r="I960" s="97" t="str">
        <f>IF(ISERROR(VLOOKUP('Salidas Pacientes'!$C960,'BD Pacientes'!$A:$I,6,FALSE)),"",VLOOKUP('Salidas Pacientes'!$C960,'BD Pacientes'!$A:$I,6,FALSE))</f>
        <v/>
      </c>
      <c r="J960" s="98" t="str">
        <f>IF(ISERROR(VLOOKUP('Salidas Pacientes'!$C960,'BD Pacientes'!$A:$I,7,FALSE)),"",VLOOKUP('Salidas Pacientes'!$C960,'BD Pacientes'!$A:$I,7,FALSE))</f>
        <v/>
      </c>
      <c r="K960" s="99" t="str">
        <f>IF(ISERROR(VLOOKUP('Salidas Pacientes'!$C960,'BD Pacientes'!$A:$I,8,FALSE)),"",VLOOKUP('Salidas Pacientes'!$C960,'BD Pacientes'!$A:$I,8,FALSE))</f>
        <v/>
      </c>
      <c r="L960" s="17" t="str">
        <f>IF(ISERROR(VLOOKUP('Salidas Pacientes'!$C960,'BD Pacientes'!$A:$I,9,FALSE)),"",VLOOKUP('Salidas Pacientes'!$C960,'BD Pacientes'!$A:$I,9,FALSE))</f>
        <v/>
      </c>
      <c r="M960" s="17" t="s">
        <v>47</v>
      </c>
      <c r="N960" s="16" t="str">
        <f>IF(ISERROR(VLOOKUP('Salidas Pacientes'!$M960,Inventario!$A$2:$M$21,2,FALSE)),"",VLOOKUP('Salidas Pacientes'!$M960,Inventario!$A$2:$M$21,2,FALSE))</f>
        <v>Nimenrix</v>
      </c>
      <c r="O960" s="16" t="str">
        <f>IF(ISERROR(VLOOKUP('Salidas Pacientes'!$M960,Inventario!$A$2:$M$21,3,FALSE)),"",VLOOKUP('Salidas Pacientes'!$M960,Inventario!$A$2:$M$21,3,FALSE))</f>
        <v>Meningococo</v>
      </c>
      <c r="P960" s="100" t="str">
        <f>IF(ISERROR(VLOOKUP('Salidas Pacientes'!$M960,Inventario!$A$2:$M$21,4,FALSE)),"",VLOOKUP('Salidas Pacientes'!$M960,Inventario!$A$2:$M$21,4,FALSE))</f>
        <v>Cobo Medical</v>
      </c>
      <c r="Q960" s="100" t="str">
        <f>IF(ISERROR(VLOOKUP('Salidas Pacientes'!$M960,Inventario!$A$2:$M$21,5,FALSE)),"",VLOOKUP('Salidas Pacientes'!$M960,Inventario!$A$2:$M$21,5,FALSE))</f>
        <v>Pfizer</v>
      </c>
      <c r="R960" s="17" t="str">
        <f>IF(ISERROR(VLOOKUP('Salidas Pacientes'!$M960,Inventario!$A$2:$M$21,6,FALSE)),"",VLOOKUP('Salidas Pacientes'!$M960,Inventario!$A$2:$M$21,6,FALSE))</f>
        <v>3904</v>
      </c>
      <c r="S960" s="101" t="s">
        <v>173</v>
      </c>
      <c r="T960" s="102">
        <f>IF(ISERROR(VLOOKUP('Salidas Pacientes'!$S960,Entradas!$H$1:$I$412,2,FALSE)),"",VLOOKUP('Salidas Pacientes'!$S960,Entradas!$H$1:$I$412,2,FALSE))</f>
        <v>45077</v>
      </c>
      <c r="U960" s="98"/>
      <c r="V960" s="98">
        <v>1</v>
      </c>
      <c r="W960" s="105"/>
    </row>
    <row r="961" spans="1:23" ht="15.75" hidden="1" customHeight="1" outlineLevel="1">
      <c r="A961" s="95">
        <v>44802</v>
      </c>
      <c r="B961" s="95" t="s">
        <v>276</v>
      </c>
      <c r="C961" s="98">
        <v>1109939127</v>
      </c>
      <c r="D961" s="17" t="str">
        <f>IF(ISERROR(VLOOKUP('Salidas Pacientes'!$C961,'BD Pacientes'!$A:I,2,FALSE)),"",VLOOKUP('Salidas Pacientes'!$C961,'BD Pacientes'!$A:I,2,FALSE))</f>
        <v>RC</v>
      </c>
      <c r="E961" s="16" t="str">
        <f>IF(ISERROR(VLOOKUP('Salidas Pacientes'!$C961,'BD Pacientes'!$A:I,3,FALSE)),"",VLOOKUP('Salidas Pacientes'!$C961,'BD Pacientes'!$A:I,3,FALSE))</f>
        <v>MARIA JOSE VALENCIA LENGERKE</v>
      </c>
      <c r="F961" s="17" t="str">
        <f>IF(ISERROR(VLOOKUP('Salidas Pacientes'!$C961,'BD Pacientes'!$A:I,4,FALSE)),"",VLOOKUP('Salidas Pacientes'!$C961,'BD Pacientes'!$A:I,4,FALSE))</f>
        <v>F</v>
      </c>
      <c r="G961" s="95">
        <f>IF(ISERROR(VLOOKUP('Salidas Pacientes'!$C961,'BD Pacientes'!$A:I,5,FALSE)),"",VLOOKUP('Salidas Pacientes'!$C961,'BD Pacientes'!$A:I,5,FALSE))</f>
        <v>44220</v>
      </c>
      <c r="H961" s="95" t="str">
        <f t="shared" ca="1" si="0"/>
        <v>2 año, 7 mes</v>
      </c>
      <c r="I961" s="97" t="str">
        <f>IF(ISERROR(VLOOKUP('Salidas Pacientes'!$C961,'BD Pacientes'!$A:$I,6,FALSE)),"",VLOOKUP('Salidas Pacientes'!$C961,'BD Pacientes'!$A:$I,6,FALSE))</f>
        <v>CALLE 74 # 2A-86</v>
      </c>
      <c r="J961" s="98">
        <f>IF(ISERROR(VLOOKUP('Salidas Pacientes'!$C961,'BD Pacientes'!$A:$I,7,FALSE)),"",VLOOKUP('Salidas Pacientes'!$C961,'BD Pacientes'!$A:$I,7,FALSE))</f>
        <v>1144126804</v>
      </c>
      <c r="K961" s="99" t="str">
        <f>IF(ISERROR(VLOOKUP('Salidas Pacientes'!$C961,'BD Pacientes'!$A:$I,8,FALSE)),"",VLOOKUP('Salidas Pacientes'!$C961,'BD Pacientes'!$A:$I,8,FALSE))</f>
        <v>ELIANA LENGERKE</v>
      </c>
      <c r="L961" s="17">
        <f>IF(ISERROR(VLOOKUP('Salidas Pacientes'!$C961,'BD Pacientes'!$A:$I,9,FALSE)),"",VLOOKUP('Salidas Pacientes'!$C961,'BD Pacientes'!$A:$I,9,FALSE))</f>
        <v>3015905930</v>
      </c>
      <c r="M961" s="17" t="s">
        <v>73</v>
      </c>
      <c r="N961" s="16" t="str">
        <f>IF(ISERROR(VLOOKUP('Salidas Pacientes'!$M961,Inventario!$A$2:$M$21,2,FALSE)),"",VLOOKUP('Salidas Pacientes'!$M961,Inventario!$A$2:$M$21,2,FALSE))</f>
        <v>Pentaxim</v>
      </c>
      <c r="O961" s="16" t="str">
        <f>IF(ISERROR(VLOOKUP('Salidas Pacientes'!$M961,Inventario!$A$2:$M$21,3,FALSE)),"",VLOOKUP('Salidas Pacientes'!$M961,Inventario!$A$2:$M$21,3,FALSE))</f>
        <v>Difteria-Tosferina, tetano, polio, haemophilus</v>
      </c>
      <c r="P961" s="100" t="str">
        <f>IF(ISERROR(VLOOKUP('Salidas Pacientes'!$M961,Inventario!$A$2:$M$21,4,FALSE)),"",VLOOKUP('Salidas Pacientes'!$M961,Inventario!$A$2:$M$21,4,FALSE))</f>
        <v>IPS FARALLONES</v>
      </c>
      <c r="Q961" s="100" t="str">
        <f>IF(ISERROR(VLOOKUP('Salidas Pacientes'!$M961,Inventario!$A$2:$M$21,5,FALSE)),"",VLOOKUP('Salidas Pacientes'!$M961,Inventario!$A$2:$M$21,5,FALSE))</f>
        <v>Sanofi</v>
      </c>
      <c r="R961" s="17" t="str">
        <f>IF(ISERROR(VLOOKUP('Salidas Pacientes'!$M961,Inventario!$A$2:$M$21,6,FALSE)),"",VLOOKUP('Salidas Pacientes'!$M961,Inventario!$A$2:$M$21,6,FALSE))</f>
        <v>2800</v>
      </c>
      <c r="S961" s="101" t="s">
        <v>209</v>
      </c>
      <c r="T961" s="102">
        <f>IF(ISERROR(VLOOKUP('Salidas Pacientes'!$S961,Entradas!$H$1:$I$412,2,FALSE)),"",VLOOKUP('Salidas Pacientes'!$S961,Entradas!$H$1:$I$412,2,FALSE))</f>
        <v>44957</v>
      </c>
      <c r="U961" s="98"/>
      <c r="V961" s="98">
        <v>1</v>
      </c>
      <c r="W961" s="105"/>
    </row>
    <row r="962" spans="1:23" ht="15.75" hidden="1" customHeight="1" outlineLevel="1">
      <c r="A962" s="95">
        <v>44802</v>
      </c>
      <c r="B962" s="95" t="s">
        <v>276</v>
      </c>
      <c r="C962" s="98">
        <v>1109939127</v>
      </c>
      <c r="D962" s="17" t="str">
        <f>IF(ISERROR(VLOOKUP('Salidas Pacientes'!$C962,'BD Pacientes'!$A:I,2,FALSE)),"",VLOOKUP('Salidas Pacientes'!$C962,'BD Pacientes'!$A:I,2,FALSE))</f>
        <v>RC</v>
      </c>
      <c r="E962" s="16" t="str">
        <f>IF(ISERROR(VLOOKUP('Salidas Pacientes'!$C962,'BD Pacientes'!$A:I,3,FALSE)),"",VLOOKUP('Salidas Pacientes'!$C962,'BD Pacientes'!$A:I,3,FALSE))</f>
        <v>MARIA JOSE VALENCIA LENGERKE</v>
      </c>
      <c r="F962" s="17" t="str">
        <f>IF(ISERROR(VLOOKUP('Salidas Pacientes'!$C962,'BD Pacientes'!$A:I,4,FALSE)),"",VLOOKUP('Salidas Pacientes'!$C962,'BD Pacientes'!$A:I,4,FALSE))</f>
        <v>F</v>
      </c>
      <c r="G962" s="95">
        <f>IF(ISERROR(VLOOKUP('Salidas Pacientes'!$C962,'BD Pacientes'!$A:I,5,FALSE)),"",VLOOKUP('Salidas Pacientes'!$C962,'BD Pacientes'!$A:I,5,FALSE))</f>
        <v>44220</v>
      </c>
      <c r="H962" s="95" t="str">
        <f t="shared" ca="1" si="0"/>
        <v>2 año, 7 mes</v>
      </c>
      <c r="I962" s="97" t="str">
        <f>IF(ISERROR(VLOOKUP('Salidas Pacientes'!$C962,'BD Pacientes'!$A:$I,6,FALSE)),"",VLOOKUP('Salidas Pacientes'!$C962,'BD Pacientes'!$A:$I,6,FALSE))</f>
        <v>CALLE 74 # 2A-86</v>
      </c>
      <c r="J962" s="98">
        <f>IF(ISERROR(VLOOKUP('Salidas Pacientes'!$C962,'BD Pacientes'!$A:$I,7,FALSE)),"",VLOOKUP('Salidas Pacientes'!$C962,'BD Pacientes'!$A:$I,7,FALSE))</f>
        <v>1144126804</v>
      </c>
      <c r="K962" s="99" t="str">
        <f>IF(ISERROR(VLOOKUP('Salidas Pacientes'!$C962,'BD Pacientes'!$A:$I,8,FALSE)),"",VLOOKUP('Salidas Pacientes'!$C962,'BD Pacientes'!$A:$I,8,FALSE))</f>
        <v>ELIANA LENGERKE</v>
      </c>
      <c r="L962" s="17">
        <f>IF(ISERROR(VLOOKUP('Salidas Pacientes'!$C962,'BD Pacientes'!$A:$I,9,FALSE)),"",VLOOKUP('Salidas Pacientes'!$C962,'BD Pacientes'!$A:$I,9,FALSE))</f>
        <v>3015905930</v>
      </c>
      <c r="M962" s="17" t="s">
        <v>115</v>
      </c>
      <c r="N962" s="16" t="str">
        <f>IF(ISERROR(VLOOKUP('Salidas Pacientes'!$M962,Inventario!$A$2:$M$21,2,FALSE)),"",VLOOKUP('Salidas Pacientes'!$M962,Inventario!$A$2:$M$21,2,FALSE))</f>
        <v>Havrix</v>
      </c>
      <c r="O962" s="16" t="str">
        <f>IF(ISERROR(VLOOKUP('Salidas Pacientes'!$M962,Inventario!$A$2:$M$21,3,FALSE)),"",VLOOKUP('Salidas Pacientes'!$M962,Inventario!$A$2:$M$21,3,FALSE))</f>
        <v>Hepatitis A niño</v>
      </c>
      <c r="P962" s="100" t="str">
        <f>IF(ISERROR(VLOOKUP('Salidas Pacientes'!$M962,Inventario!$A$2:$M$21,4,FALSE)),"",VLOOKUP('Salidas Pacientes'!$M962,Inventario!$A$2:$M$21,4,FALSE))</f>
        <v>IPS FARALLONES</v>
      </c>
      <c r="Q962" s="100" t="str">
        <f>IF(ISERROR(VLOOKUP('Salidas Pacientes'!$M962,Inventario!$A$2:$M$21,5,FALSE)),"",VLOOKUP('Salidas Pacientes'!$M962,Inventario!$A$2:$M$21,5,FALSE))</f>
        <v>Glaxo</v>
      </c>
      <c r="R962" s="17" t="str">
        <f>IF(ISERROR(VLOOKUP('Salidas Pacientes'!$M962,Inventario!$A$2:$M$21,6,FALSE)),"",VLOOKUP('Salidas Pacientes'!$M962,Inventario!$A$2:$M$21,6,FALSE))</f>
        <v>700</v>
      </c>
      <c r="S962" s="101" t="s">
        <v>298</v>
      </c>
      <c r="T962" s="102" t="str">
        <f>IF(ISERROR(VLOOKUP('Salidas Pacientes'!$S962,Entradas!$H$1:$I$412,2,FALSE)),"",VLOOKUP('Salidas Pacientes'!$S962,Entradas!$H$1:$I$412,2,FALSE))</f>
        <v/>
      </c>
      <c r="U962" s="98"/>
      <c r="V962" s="98">
        <v>1</v>
      </c>
      <c r="W962" s="105"/>
    </row>
    <row r="963" spans="1:23" ht="15.75" hidden="1" customHeight="1" outlineLevel="1">
      <c r="A963" s="95">
        <v>44802</v>
      </c>
      <c r="B963" s="95" t="s">
        <v>276</v>
      </c>
      <c r="C963" s="98">
        <v>1232820367</v>
      </c>
      <c r="D963" s="17" t="str">
        <f>IF(ISERROR(VLOOKUP('Salidas Pacientes'!$C963,'BD Pacientes'!$A:I,2,FALSE)),"",VLOOKUP('Salidas Pacientes'!$C963,'BD Pacientes'!$A:I,2,FALSE))</f>
        <v>RC</v>
      </c>
      <c r="E963" s="16" t="str">
        <f>IF(ISERROR(VLOOKUP('Salidas Pacientes'!$C963,'BD Pacientes'!$A:I,3,FALSE)),"",VLOOKUP('Salidas Pacientes'!$C963,'BD Pacientes'!$A:I,3,FALSE))</f>
        <v>ISAAC ARCE MORENO</v>
      </c>
      <c r="F963" s="17" t="str">
        <f>IF(ISERROR(VLOOKUP('Salidas Pacientes'!$C963,'BD Pacientes'!$A:I,4,FALSE)),"",VLOOKUP('Salidas Pacientes'!$C963,'BD Pacientes'!$A:I,4,FALSE))</f>
        <v>M</v>
      </c>
      <c r="G963" s="95">
        <f>IF(ISERROR(VLOOKUP('Salidas Pacientes'!$C963,'BD Pacientes'!$A:I,5,FALSE)),"",VLOOKUP('Salidas Pacientes'!$C963,'BD Pacientes'!$A:I,5,FALSE))</f>
        <v>0</v>
      </c>
      <c r="H963" s="95" t="str">
        <f t="shared" ca="1" si="0"/>
        <v>123 año, 7 mes</v>
      </c>
      <c r="I963" s="97" t="str">
        <f>IF(ISERROR(VLOOKUP('Salidas Pacientes'!$C963,'BD Pacientes'!$A:$I,6,FALSE)),"",VLOOKUP('Salidas Pacientes'!$C963,'BD Pacientes'!$A:$I,6,FALSE))</f>
        <v>CRA 42 # 13C-12</v>
      </c>
      <c r="J963" s="98">
        <f>IF(ISERROR(VLOOKUP('Salidas Pacientes'!$C963,'BD Pacientes'!$A:$I,7,FALSE)),"",VLOOKUP('Salidas Pacientes'!$C963,'BD Pacientes'!$A:$I,7,FALSE))</f>
        <v>0</v>
      </c>
      <c r="K963" s="99">
        <f>IF(ISERROR(VLOOKUP('Salidas Pacientes'!$C963,'BD Pacientes'!$A:$I,8,FALSE)),"",VLOOKUP('Salidas Pacientes'!$C963,'BD Pacientes'!$A:$I,8,FALSE))</f>
        <v>0</v>
      </c>
      <c r="L963" s="17">
        <f>IF(ISERROR(VLOOKUP('Salidas Pacientes'!$C963,'BD Pacientes'!$A:$I,9,FALSE)),"",VLOOKUP('Salidas Pacientes'!$C963,'BD Pacientes'!$A:$I,9,FALSE))</f>
        <v>0</v>
      </c>
      <c r="M963" s="17" t="s">
        <v>77</v>
      </c>
      <c r="N963" s="16" t="str">
        <f>IF(ISERROR(VLOOKUP('Salidas Pacientes'!$M963,Inventario!$A$2:$M$21,2,FALSE)),"",VLOOKUP('Salidas Pacientes'!$M963,Inventario!$A$2:$M$21,2,FALSE))</f>
        <v>Hexaxim</v>
      </c>
      <c r="O963" s="16" t="str">
        <f>IF(ISERROR(VLOOKUP('Salidas Pacientes'!$M963,Inventario!$A$2:$M$21,3,FALSE)),"",VLOOKUP('Salidas Pacientes'!$M963,Inventario!$A$2:$M$21,3,FALSE))</f>
        <v>DPAT + VPI + HIB + HB</v>
      </c>
      <c r="P963" s="100" t="str">
        <f>IF(ISERROR(VLOOKUP('Salidas Pacientes'!$M963,Inventario!$A$2:$M$21,4,FALSE)),"",VLOOKUP('Salidas Pacientes'!$M963,Inventario!$A$2:$M$21,4,FALSE))</f>
        <v>IPS FARALLONES</v>
      </c>
      <c r="Q963" s="100" t="str">
        <f>IF(ISERROR(VLOOKUP('Salidas Pacientes'!$M963,Inventario!$A$2:$M$21,5,FALSE)),"",VLOOKUP('Salidas Pacientes'!$M963,Inventario!$A$2:$M$21,5,FALSE))</f>
        <v>Sanofi</v>
      </c>
      <c r="R963" s="17" t="str">
        <f>IF(ISERROR(VLOOKUP('Salidas Pacientes'!$M963,Inventario!$A$2:$M$21,6,FALSE)),"",VLOOKUP('Salidas Pacientes'!$M963,Inventario!$A$2:$M$21,6,FALSE))</f>
        <v>3800</v>
      </c>
      <c r="S963" s="101" t="s">
        <v>212</v>
      </c>
      <c r="T963" s="102">
        <f>IF(ISERROR(VLOOKUP('Salidas Pacientes'!$S963,Entradas!$H$1:$I$412,2,FALSE)),"",VLOOKUP('Salidas Pacientes'!$S963,Entradas!$H$1:$I$412,2,FALSE))</f>
        <v>45382</v>
      </c>
      <c r="U963" s="98"/>
      <c r="V963" s="98">
        <v>1</v>
      </c>
      <c r="W963" s="105"/>
    </row>
    <row r="964" spans="1:23" ht="15.75" hidden="1" customHeight="1" outlineLevel="1">
      <c r="A964" s="95">
        <v>44802</v>
      </c>
      <c r="B964" s="95" t="s">
        <v>276</v>
      </c>
      <c r="C964" s="98">
        <v>1232820367</v>
      </c>
      <c r="D964" s="17" t="str">
        <f>IF(ISERROR(VLOOKUP('Salidas Pacientes'!$C964,'BD Pacientes'!$A:I,2,FALSE)),"",VLOOKUP('Salidas Pacientes'!$C964,'BD Pacientes'!$A:I,2,FALSE))</f>
        <v>RC</v>
      </c>
      <c r="E964" s="16" t="str">
        <f>IF(ISERROR(VLOOKUP('Salidas Pacientes'!$C964,'BD Pacientes'!$A:I,3,FALSE)),"",VLOOKUP('Salidas Pacientes'!$C964,'BD Pacientes'!$A:I,3,FALSE))</f>
        <v>ISAAC ARCE MORENO</v>
      </c>
      <c r="F964" s="17" t="str">
        <f>IF(ISERROR(VLOOKUP('Salidas Pacientes'!$C964,'BD Pacientes'!$A:I,4,FALSE)),"",VLOOKUP('Salidas Pacientes'!$C964,'BD Pacientes'!$A:I,4,FALSE))</f>
        <v>M</v>
      </c>
      <c r="G964" s="95">
        <f>IF(ISERROR(VLOOKUP('Salidas Pacientes'!$C964,'BD Pacientes'!$A:I,5,FALSE)),"",VLOOKUP('Salidas Pacientes'!$C964,'BD Pacientes'!$A:I,5,FALSE))</f>
        <v>0</v>
      </c>
      <c r="H964" s="95" t="str">
        <f t="shared" ca="1" si="0"/>
        <v>123 año, 7 mes</v>
      </c>
      <c r="I964" s="97" t="str">
        <f>IF(ISERROR(VLOOKUP('Salidas Pacientes'!$C964,'BD Pacientes'!$A:$I,6,FALSE)),"",VLOOKUP('Salidas Pacientes'!$C964,'BD Pacientes'!$A:$I,6,FALSE))</f>
        <v>CRA 42 # 13C-12</v>
      </c>
      <c r="J964" s="98">
        <f>IF(ISERROR(VLOOKUP('Salidas Pacientes'!$C964,'BD Pacientes'!$A:$I,7,FALSE)),"",VLOOKUP('Salidas Pacientes'!$C964,'BD Pacientes'!$A:$I,7,FALSE))</f>
        <v>0</v>
      </c>
      <c r="K964" s="99">
        <f>IF(ISERROR(VLOOKUP('Salidas Pacientes'!$C964,'BD Pacientes'!$A:$I,8,FALSE)),"",VLOOKUP('Salidas Pacientes'!$C964,'BD Pacientes'!$A:$I,8,FALSE))</f>
        <v>0</v>
      </c>
      <c r="L964" s="17">
        <f>IF(ISERROR(VLOOKUP('Salidas Pacientes'!$C964,'BD Pacientes'!$A:$I,9,FALSE)),"",VLOOKUP('Salidas Pacientes'!$C964,'BD Pacientes'!$A:$I,9,FALSE))</f>
        <v>0</v>
      </c>
      <c r="M964" s="17" t="s">
        <v>54</v>
      </c>
      <c r="N964" s="16" t="str">
        <f>IF(ISERROR(VLOOKUP('Salidas Pacientes'!$M964,Inventario!$A$2:$M$21,2,FALSE)),"",VLOOKUP('Salidas Pacientes'!$M964,Inventario!$A$2:$M$21,2,FALSE))</f>
        <v>Prevenar</v>
      </c>
      <c r="O964" s="16" t="str">
        <f>IF(ISERROR(VLOOKUP('Salidas Pacientes'!$M964,Inventario!$A$2:$M$21,3,FALSE)),"",VLOOKUP('Salidas Pacientes'!$M964,Inventario!$A$2:$M$21,3,FALSE))</f>
        <v>Neumococo 13V</v>
      </c>
      <c r="P964" s="100" t="str">
        <f>IF(ISERROR(VLOOKUP('Salidas Pacientes'!$M964,Inventario!$A$2:$M$21,4,FALSE)),"",VLOOKUP('Salidas Pacientes'!$M964,Inventario!$A$2:$M$21,4,FALSE))</f>
        <v>Cobo Medical</v>
      </c>
      <c r="Q964" s="100" t="str">
        <f>IF(ISERROR(VLOOKUP('Salidas Pacientes'!$M964,Inventario!$A$2:$M$21,5,FALSE)),"",VLOOKUP('Salidas Pacientes'!$M964,Inventario!$A$2:$M$21,5,FALSE))</f>
        <v>Pfizer</v>
      </c>
      <c r="R964" s="17" t="str">
        <f>IF(ISERROR(VLOOKUP('Salidas Pacientes'!$M964,Inventario!$A$2:$M$21,6,FALSE)),"",VLOOKUP('Salidas Pacientes'!$M964,Inventario!$A$2:$M$21,6,FALSE))</f>
        <v>2156</v>
      </c>
      <c r="S964" s="101" t="s">
        <v>216</v>
      </c>
      <c r="T964" s="102">
        <f>IF(ISERROR(VLOOKUP('Salidas Pacientes'!$S964,Entradas!$H$1:$I$412,2,FALSE)),"",VLOOKUP('Salidas Pacientes'!$S964,Entradas!$H$1:$I$412,2,FALSE))</f>
        <v>45382</v>
      </c>
      <c r="U964" s="98"/>
      <c r="V964" s="98">
        <v>1</v>
      </c>
      <c r="W964" s="105"/>
    </row>
    <row r="965" spans="1:23" ht="15.75" hidden="1" customHeight="1" outlineLevel="1">
      <c r="A965" s="95">
        <v>44802</v>
      </c>
      <c r="B965" s="95" t="s">
        <v>276</v>
      </c>
      <c r="C965" s="98">
        <v>1232820367</v>
      </c>
      <c r="D965" s="17" t="str">
        <f>IF(ISERROR(VLOOKUP('Salidas Pacientes'!$C965,'BD Pacientes'!$A:I,2,FALSE)),"",VLOOKUP('Salidas Pacientes'!$C965,'BD Pacientes'!$A:I,2,FALSE))</f>
        <v>RC</v>
      </c>
      <c r="E965" s="16" t="str">
        <f>IF(ISERROR(VLOOKUP('Salidas Pacientes'!$C965,'BD Pacientes'!$A:I,3,FALSE)),"",VLOOKUP('Salidas Pacientes'!$C965,'BD Pacientes'!$A:I,3,FALSE))</f>
        <v>ISAAC ARCE MORENO</v>
      </c>
      <c r="F965" s="17" t="str">
        <f>IF(ISERROR(VLOOKUP('Salidas Pacientes'!$C965,'BD Pacientes'!$A:I,4,FALSE)),"",VLOOKUP('Salidas Pacientes'!$C965,'BD Pacientes'!$A:I,4,FALSE))</f>
        <v>M</v>
      </c>
      <c r="G965" s="95">
        <f>IF(ISERROR(VLOOKUP('Salidas Pacientes'!$C965,'BD Pacientes'!$A:I,5,FALSE)),"",VLOOKUP('Salidas Pacientes'!$C965,'BD Pacientes'!$A:I,5,FALSE))</f>
        <v>0</v>
      </c>
      <c r="H965" s="95" t="str">
        <f t="shared" ca="1" si="0"/>
        <v>123 año, 7 mes</v>
      </c>
      <c r="I965" s="97" t="str">
        <f>IF(ISERROR(VLOOKUP('Salidas Pacientes'!$C965,'BD Pacientes'!$A:$I,6,FALSE)),"",VLOOKUP('Salidas Pacientes'!$C965,'BD Pacientes'!$A:$I,6,FALSE))</f>
        <v>CRA 42 # 13C-12</v>
      </c>
      <c r="J965" s="98">
        <f>IF(ISERROR(VLOOKUP('Salidas Pacientes'!$C965,'BD Pacientes'!$A:$I,7,FALSE)),"",VLOOKUP('Salidas Pacientes'!$C965,'BD Pacientes'!$A:$I,7,FALSE))</f>
        <v>0</v>
      </c>
      <c r="K965" s="99">
        <f>IF(ISERROR(VLOOKUP('Salidas Pacientes'!$C965,'BD Pacientes'!$A:$I,8,FALSE)),"",VLOOKUP('Salidas Pacientes'!$C965,'BD Pacientes'!$A:$I,8,FALSE))</f>
        <v>0</v>
      </c>
      <c r="L965" s="17">
        <f>IF(ISERROR(VLOOKUP('Salidas Pacientes'!$C965,'BD Pacientes'!$A:$I,9,FALSE)),"",VLOOKUP('Salidas Pacientes'!$C965,'BD Pacientes'!$A:$I,9,FALSE))</f>
        <v>0</v>
      </c>
      <c r="M965" s="17" t="s">
        <v>96</v>
      </c>
      <c r="N965" s="16" t="str">
        <f>IF(ISERROR(VLOOKUP('Salidas Pacientes'!$M965,Inventario!$A$2:$M$21,2,FALSE)),"",VLOOKUP('Salidas Pacientes'!$M965,Inventario!$A$2:$M$21,2,FALSE))</f>
        <v>Rotateq</v>
      </c>
      <c r="O965" s="16" t="str">
        <f>IF(ISERROR(VLOOKUP('Salidas Pacientes'!$M965,Inventario!$A$2:$M$21,3,FALSE)),"",VLOOKUP('Salidas Pacientes'!$M965,Inventario!$A$2:$M$21,3,FALSE))</f>
        <v>Rotavirus Vivo Atenuado</v>
      </c>
      <c r="P965" s="100" t="str">
        <f>IF(ISERROR(VLOOKUP('Salidas Pacientes'!$M965,Inventario!$A$2:$M$21,4,FALSE)),"",VLOOKUP('Salidas Pacientes'!$M965,Inventario!$A$2:$M$21,4,FALSE))</f>
        <v>IPS FARALLONES</v>
      </c>
      <c r="Q965" s="100" t="str">
        <f>IF(ISERROR(VLOOKUP('Salidas Pacientes'!$M965,Inventario!$A$2:$M$21,5,FALSE)),"",VLOOKUP('Salidas Pacientes'!$M965,Inventario!$A$2:$M$21,5,FALSE))</f>
        <v>Merck</v>
      </c>
      <c r="R965" s="17" t="str">
        <f>IF(ISERROR(VLOOKUP('Salidas Pacientes'!$M965,Inventario!$A$2:$M$21,6,FALSE)),"",VLOOKUP('Salidas Pacientes'!$M965,Inventario!$A$2:$M$21,6,FALSE))</f>
        <v>1800</v>
      </c>
      <c r="S965" s="101" t="s">
        <v>214</v>
      </c>
      <c r="T965" s="102">
        <f>IF(ISERROR(VLOOKUP('Salidas Pacientes'!$S965,Entradas!$H$1:$I$412,2,FALSE)),"",VLOOKUP('Salidas Pacientes'!$S965,Entradas!$H$1:$I$412,2,FALSE))</f>
        <v>45233</v>
      </c>
      <c r="U965" s="98"/>
      <c r="V965" s="98">
        <v>1</v>
      </c>
      <c r="W965" s="105"/>
    </row>
    <row r="966" spans="1:23" ht="15.75" hidden="1" customHeight="1" outlineLevel="1">
      <c r="A966" s="95">
        <v>44805</v>
      </c>
      <c r="B966" s="95" t="s">
        <v>276</v>
      </c>
      <c r="C966" s="98">
        <v>1107867393</v>
      </c>
      <c r="D966" s="17" t="str">
        <f>IF(ISERROR(VLOOKUP('Salidas Pacientes'!$C966,'BD Pacientes'!$A:I,2,FALSE)),"",VLOOKUP('Salidas Pacientes'!$C966,'BD Pacientes'!$A:I,2,FALSE))</f>
        <v>TI</v>
      </c>
      <c r="E966" s="16" t="str">
        <f>IF(ISERROR(VLOOKUP('Salidas Pacientes'!$C966,'BD Pacientes'!$A:I,3,FALSE)),"",VLOOKUP('Salidas Pacientes'!$C966,'BD Pacientes'!$A:I,3,FALSE))</f>
        <v>VALENTINA GOMEZ HENAO</v>
      </c>
      <c r="F966" s="17" t="str">
        <f>IF(ISERROR(VLOOKUP('Salidas Pacientes'!$C966,'BD Pacientes'!$A:I,4,FALSE)),"",VLOOKUP('Salidas Pacientes'!$C966,'BD Pacientes'!$A:I,4,FALSE))</f>
        <v>F</v>
      </c>
      <c r="G966" s="95">
        <f>IF(ISERROR(VLOOKUP('Salidas Pacientes'!$C966,'BD Pacientes'!$A:I,5,FALSE)),"",VLOOKUP('Salidas Pacientes'!$C966,'BD Pacientes'!$A:I,5,FALSE))</f>
        <v>0</v>
      </c>
      <c r="H966" s="95" t="str">
        <f t="shared" ca="1" si="0"/>
        <v>123 año, 7 mes</v>
      </c>
      <c r="I966" s="97" t="str">
        <f>IF(ISERROR(VLOOKUP('Salidas Pacientes'!$C966,'BD Pacientes'!$A:$I,6,FALSE)),"",VLOOKUP('Salidas Pacientes'!$C966,'BD Pacientes'!$A:$I,6,FALSE))</f>
        <v>CRA 28 E5 #72U-18</v>
      </c>
      <c r="J966" s="98">
        <f>IF(ISERROR(VLOOKUP('Salidas Pacientes'!$C966,'BD Pacientes'!$A:$I,7,FALSE)),"",VLOOKUP('Salidas Pacientes'!$C966,'BD Pacientes'!$A:$I,7,FALSE))</f>
        <v>0</v>
      </c>
      <c r="K966" s="99">
        <f>IF(ISERROR(VLOOKUP('Salidas Pacientes'!$C966,'BD Pacientes'!$A:$I,8,FALSE)),"",VLOOKUP('Salidas Pacientes'!$C966,'BD Pacientes'!$A:$I,8,FALSE))</f>
        <v>0</v>
      </c>
      <c r="L966" s="17">
        <f>IF(ISERROR(VLOOKUP('Salidas Pacientes'!$C966,'BD Pacientes'!$A:$I,9,FALSE)),"",VLOOKUP('Salidas Pacientes'!$C966,'BD Pacientes'!$A:$I,9,FALSE))</f>
        <v>0</v>
      </c>
      <c r="M966" s="17" t="s">
        <v>89</v>
      </c>
      <c r="N966" s="16" t="str">
        <f>IF(ISERROR(VLOOKUP('Salidas Pacientes'!$M966,Inventario!$A$2:$M$21,2,FALSE)),"",VLOOKUP('Salidas Pacientes'!$M966,Inventario!$A$2:$M$21,2,FALSE))</f>
        <v>Fluquadri</v>
      </c>
      <c r="O966" s="16" t="str">
        <f>IF(ISERROR(VLOOKUP('Salidas Pacientes'!$M966,Inventario!$A$2:$M$21,3,FALSE)),"",VLOOKUP('Salidas Pacientes'!$M966,Inventario!$A$2:$M$21,3,FALSE))</f>
        <v>Influenza</v>
      </c>
      <c r="P966" s="100" t="str">
        <f>IF(ISERROR(VLOOKUP('Salidas Pacientes'!$M966,Inventario!$A$2:$M$21,4,FALSE)),"",VLOOKUP('Salidas Pacientes'!$M966,Inventario!$A$2:$M$21,4,FALSE))</f>
        <v>IPS FARALLONES</v>
      </c>
      <c r="Q966" s="100" t="str">
        <f>IF(ISERROR(VLOOKUP('Salidas Pacientes'!$M966,Inventario!$A$2:$M$21,5,FALSE)),"",VLOOKUP('Salidas Pacientes'!$M966,Inventario!$A$2:$M$21,5,FALSE))</f>
        <v>Sanofi</v>
      </c>
      <c r="R966" s="17" t="str">
        <f>IF(ISERROR(VLOOKUP('Salidas Pacientes'!$M966,Inventario!$A$2:$M$21,6,FALSE)),"",VLOOKUP('Salidas Pacientes'!$M966,Inventario!$A$2:$M$21,6,FALSE))</f>
        <v>164992</v>
      </c>
      <c r="S966" s="101" t="s">
        <v>295</v>
      </c>
      <c r="T966" s="102" t="str">
        <f>IF(ISERROR(VLOOKUP('Salidas Pacientes'!$S966,Entradas!$H$1:$I$412,2,FALSE)),"",VLOOKUP('Salidas Pacientes'!$S966,Entradas!$H$1:$I$412,2,FALSE))</f>
        <v/>
      </c>
      <c r="U966" s="98"/>
      <c r="V966" s="98">
        <v>1</v>
      </c>
      <c r="W966" s="105"/>
    </row>
    <row r="967" spans="1:23" ht="15.75" hidden="1" customHeight="1" outlineLevel="1">
      <c r="A967" s="95">
        <v>44805</v>
      </c>
      <c r="B967" s="95" t="s">
        <v>276</v>
      </c>
      <c r="C967" s="98">
        <v>1232820051</v>
      </c>
      <c r="D967" s="17" t="str">
        <f>IF(ISERROR(VLOOKUP('Salidas Pacientes'!$C967,'BD Pacientes'!$A:I,2,FALSE)),"",VLOOKUP('Salidas Pacientes'!$C967,'BD Pacientes'!$A:I,2,FALSE))</f>
        <v>RC</v>
      </c>
      <c r="E967" s="16" t="str">
        <f>IF(ISERROR(VLOOKUP('Salidas Pacientes'!$C967,'BD Pacientes'!$A:I,3,FALSE)),"",VLOOKUP('Salidas Pacientes'!$C967,'BD Pacientes'!$A:I,3,FALSE))</f>
        <v>JUAN MARTIN MEJIA AGUIRRE</v>
      </c>
      <c r="F967" s="17" t="str">
        <f>IF(ISERROR(VLOOKUP('Salidas Pacientes'!$C967,'BD Pacientes'!$A:I,4,FALSE)),"",VLOOKUP('Salidas Pacientes'!$C967,'BD Pacientes'!$A:I,4,FALSE))</f>
        <v>M</v>
      </c>
      <c r="G967" s="95">
        <f>IF(ISERROR(VLOOKUP('Salidas Pacientes'!$C967,'BD Pacientes'!$A:I,5,FALSE)),"",VLOOKUP('Salidas Pacientes'!$C967,'BD Pacientes'!$A:I,5,FALSE))</f>
        <v>0</v>
      </c>
      <c r="H967" s="95" t="str">
        <f t="shared" ca="1" si="0"/>
        <v>123 año, 7 mes</v>
      </c>
      <c r="I967" s="97" t="str">
        <f>IF(ISERROR(VLOOKUP('Salidas Pacientes'!$C967,'BD Pacientes'!$A:$I,6,FALSE)),"",VLOOKUP('Salidas Pacientes'!$C967,'BD Pacientes'!$A:$I,6,FALSE))</f>
        <v>CRA 85C1 #54B-27</v>
      </c>
      <c r="J967" s="98">
        <f>IF(ISERROR(VLOOKUP('Salidas Pacientes'!$C967,'BD Pacientes'!$A:$I,7,FALSE)),"",VLOOKUP('Salidas Pacientes'!$C967,'BD Pacientes'!$A:$I,7,FALSE))</f>
        <v>0</v>
      </c>
      <c r="K967" s="99">
        <f>IF(ISERROR(VLOOKUP('Salidas Pacientes'!$C967,'BD Pacientes'!$A:$I,8,FALSE)),"",VLOOKUP('Salidas Pacientes'!$C967,'BD Pacientes'!$A:$I,8,FALSE))</f>
        <v>0</v>
      </c>
      <c r="L967" s="17">
        <f>IF(ISERROR(VLOOKUP('Salidas Pacientes'!$C967,'BD Pacientes'!$A:$I,9,FALSE)),"",VLOOKUP('Salidas Pacientes'!$C967,'BD Pacientes'!$A:$I,9,FALSE))</f>
        <v>0</v>
      </c>
      <c r="M967" s="17" t="s">
        <v>47</v>
      </c>
      <c r="N967" s="16" t="str">
        <f>IF(ISERROR(VLOOKUP('Salidas Pacientes'!$M967,Inventario!$A$2:$M$21,2,FALSE)),"",VLOOKUP('Salidas Pacientes'!$M967,Inventario!$A$2:$M$21,2,FALSE))</f>
        <v>Nimenrix</v>
      </c>
      <c r="O967" s="16" t="str">
        <f>IF(ISERROR(VLOOKUP('Salidas Pacientes'!$M967,Inventario!$A$2:$M$21,3,FALSE)),"",VLOOKUP('Salidas Pacientes'!$M967,Inventario!$A$2:$M$21,3,FALSE))</f>
        <v>Meningococo</v>
      </c>
      <c r="P967" s="100" t="str">
        <f>IF(ISERROR(VLOOKUP('Salidas Pacientes'!$M967,Inventario!$A$2:$M$21,4,FALSE)),"",VLOOKUP('Salidas Pacientes'!$M967,Inventario!$A$2:$M$21,4,FALSE))</f>
        <v>Cobo Medical</v>
      </c>
      <c r="Q967" s="100" t="str">
        <f>IF(ISERROR(VLOOKUP('Salidas Pacientes'!$M967,Inventario!$A$2:$M$21,5,FALSE)),"",VLOOKUP('Salidas Pacientes'!$M967,Inventario!$A$2:$M$21,5,FALSE))</f>
        <v>Pfizer</v>
      </c>
      <c r="R967" s="17" t="str">
        <f>IF(ISERROR(VLOOKUP('Salidas Pacientes'!$M967,Inventario!$A$2:$M$21,6,FALSE)),"",VLOOKUP('Salidas Pacientes'!$M967,Inventario!$A$2:$M$21,6,FALSE))</f>
        <v>3904</v>
      </c>
      <c r="S967" s="101" t="s">
        <v>173</v>
      </c>
      <c r="T967" s="102">
        <f>IF(ISERROR(VLOOKUP('Salidas Pacientes'!$S967,Entradas!$H$1:$I$412,2,FALSE)),"",VLOOKUP('Salidas Pacientes'!$S967,Entradas!$H$1:$I$412,2,FALSE))</f>
        <v>45077</v>
      </c>
      <c r="U967" s="98"/>
      <c r="V967" s="98">
        <v>1</v>
      </c>
      <c r="W967" s="105"/>
    </row>
    <row r="968" spans="1:23" ht="15.75" hidden="1" customHeight="1" outlineLevel="1">
      <c r="A968" s="95">
        <v>44806</v>
      </c>
      <c r="B968" s="95" t="s">
        <v>276</v>
      </c>
      <c r="C968" s="98">
        <v>1232820051</v>
      </c>
      <c r="D968" s="17" t="str">
        <f>IF(ISERROR(VLOOKUP('Salidas Pacientes'!$C968,'BD Pacientes'!$A:I,2,FALSE)),"",VLOOKUP('Salidas Pacientes'!$C968,'BD Pacientes'!$A:I,2,FALSE))</f>
        <v>RC</v>
      </c>
      <c r="E968" s="16" t="str">
        <f>IF(ISERROR(VLOOKUP('Salidas Pacientes'!$C968,'BD Pacientes'!$A:I,3,FALSE)),"",VLOOKUP('Salidas Pacientes'!$C968,'BD Pacientes'!$A:I,3,FALSE))</f>
        <v>JUAN MARTIN MEJIA AGUIRRE</v>
      </c>
      <c r="F968" s="17" t="str">
        <f>IF(ISERROR(VLOOKUP('Salidas Pacientes'!$C968,'BD Pacientes'!$A:I,4,FALSE)),"",VLOOKUP('Salidas Pacientes'!$C968,'BD Pacientes'!$A:I,4,FALSE))</f>
        <v>M</v>
      </c>
      <c r="G968" s="95">
        <f>IF(ISERROR(VLOOKUP('Salidas Pacientes'!$C968,'BD Pacientes'!$A:I,5,FALSE)),"",VLOOKUP('Salidas Pacientes'!$C968,'BD Pacientes'!$A:I,5,FALSE))</f>
        <v>0</v>
      </c>
      <c r="H968" s="95" t="str">
        <f t="shared" ca="1" si="0"/>
        <v>123 año, 7 mes</v>
      </c>
      <c r="I968" s="97" t="str">
        <f>IF(ISERROR(VLOOKUP('Salidas Pacientes'!$C968,'BD Pacientes'!$A:$I,6,FALSE)),"",VLOOKUP('Salidas Pacientes'!$C968,'BD Pacientes'!$A:$I,6,FALSE))</f>
        <v>CRA 85C1 #54B-27</v>
      </c>
      <c r="J968" s="98">
        <f>IF(ISERROR(VLOOKUP('Salidas Pacientes'!$C968,'BD Pacientes'!$A:$I,7,FALSE)),"",VLOOKUP('Salidas Pacientes'!$C968,'BD Pacientes'!$A:$I,7,FALSE))</f>
        <v>0</v>
      </c>
      <c r="K968" s="99">
        <f>IF(ISERROR(VLOOKUP('Salidas Pacientes'!$C968,'BD Pacientes'!$A:$I,8,FALSE)),"",VLOOKUP('Salidas Pacientes'!$C968,'BD Pacientes'!$A:$I,8,FALSE))</f>
        <v>0</v>
      </c>
      <c r="L968" s="17">
        <f>IF(ISERROR(VLOOKUP('Salidas Pacientes'!$C968,'BD Pacientes'!$A:$I,9,FALSE)),"",VLOOKUP('Salidas Pacientes'!$C968,'BD Pacientes'!$A:$I,9,FALSE))</f>
        <v>0</v>
      </c>
      <c r="M968" s="17" t="s">
        <v>47</v>
      </c>
      <c r="N968" s="16" t="str">
        <f>IF(ISERROR(VLOOKUP('Salidas Pacientes'!$M968,Inventario!$A$2:$M$21,2,FALSE)),"",VLOOKUP('Salidas Pacientes'!$M968,Inventario!$A$2:$M$21,2,FALSE))</f>
        <v>Nimenrix</v>
      </c>
      <c r="O968" s="16" t="str">
        <f>IF(ISERROR(VLOOKUP('Salidas Pacientes'!$M968,Inventario!$A$2:$M$21,3,FALSE)),"",VLOOKUP('Salidas Pacientes'!$M968,Inventario!$A$2:$M$21,3,FALSE))</f>
        <v>Meningococo</v>
      </c>
      <c r="P968" s="100" t="str">
        <f>IF(ISERROR(VLOOKUP('Salidas Pacientes'!$M968,Inventario!$A$2:$M$21,4,FALSE)),"",VLOOKUP('Salidas Pacientes'!$M968,Inventario!$A$2:$M$21,4,FALSE))</f>
        <v>Cobo Medical</v>
      </c>
      <c r="Q968" s="100" t="str">
        <f>IF(ISERROR(VLOOKUP('Salidas Pacientes'!$M968,Inventario!$A$2:$M$21,5,FALSE)),"",VLOOKUP('Salidas Pacientes'!$M968,Inventario!$A$2:$M$21,5,FALSE))</f>
        <v>Pfizer</v>
      </c>
      <c r="R968" s="17" t="str">
        <f>IF(ISERROR(VLOOKUP('Salidas Pacientes'!$M968,Inventario!$A$2:$M$21,6,FALSE)),"",VLOOKUP('Salidas Pacientes'!$M968,Inventario!$A$2:$M$21,6,FALSE))</f>
        <v>3904</v>
      </c>
      <c r="S968" s="101" t="s">
        <v>173</v>
      </c>
      <c r="T968" s="102">
        <f>IF(ISERROR(VLOOKUP('Salidas Pacientes'!$S968,Entradas!$H$1:$I$412,2,FALSE)),"",VLOOKUP('Salidas Pacientes'!$S968,Entradas!$H$1:$I$412,2,FALSE))</f>
        <v>45077</v>
      </c>
      <c r="U968" s="98"/>
      <c r="V968" s="98">
        <v>1</v>
      </c>
      <c r="W968" s="105"/>
    </row>
    <row r="969" spans="1:23" ht="15.75" hidden="1" customHeight="1" outlineLevel="1">
      <c r="A969" s="95">
        <v>44806</v>
      </c>
      <c r="B969" s="95" t="s">
        <v>276</v>
      </c>
      <c r="C969" s="98">
        <v>1150696359</v>
      </c>
      <c r="D969" s="17" t="str">
        <f>IF(ISERROR(VLOOKUP('Salidas Pacientes'!$C969,'BD Pacientes'!$A:I,2,FALSE)),"",VLOOKUP('Salidas Pacientes'!$C969,'BD Pacientes'!$A:I,2,FALSE))</f>
        <v>RC</v>
      </c>
      <c r="E969" s="16" t="str">
        <f>IF(ISERROR(VLOOKUP('Salidas Pacientes'!$C969,'BD Pacientes'!$A:I,3,FALSE)),"",VLOOKUP('Salidas Pacientes'!$C969,'BD Pacientes'!$A:I,3,FALSE))</f>
        <v>JACOBO ALFARO GARCIA</v>
      </c>
      <c r="F969" s="17" t="str">
        <f>IF(ISERROR(VLOOKUP('Salidas Pacientes'!$C969,'BD Pacientes'!$A:I,4,FALSE)),"",VLOOKUP('Salidas Pacientes'!$C969,'BD Pacientes'!$A:I,4,FALSE))</f>
        <v>M</v>
      </c>
      <c r="G969" s="95">
        <f>IF(ISERROR(VLOOKUP('Salidas Pacientes'!$C969,'BD Pacientes'!$A:I,5,FALSE)),"",VLOOKUP('Salidas Pacientes'!$C969,'BD Pacientes'!$A:I,5,FALSE))</f>
        <v>0</v>
      </c>
      <c r="H969" s="95" t="str">
        <f t="shared" ca="1" si="0"/>
        <v>123 año, 7 mes</v>
      </c>
      <c r="I969" s="97" t="str">
        <f>IF(ISERROR(VLOOKUP('Salidas Pacientes'!$C969,'BD Pacientes'!$A:$I,6,FALSE)),"",VLOOKUP('Salidas Pacientes'!$C969,'BD Pacientes'!$A:$I,6,FALSE))</f>
        <v>CALLE 13E # 68-90</v>
      </c>
      <c r="J969" s="98">
        <f>IF(ISERROR(VLOOKUP('Salidas Pacientes'!$C969,'BD Pacientes'!$A:$I,7,FALSE)),"",VLOOKUP('Salidas Pacientes'!$C969,'BD Pacientes'!$A:$I,7,FALSE))</f>
        <v>0</v>
      </c>
      <c r="K969" s="99">
        <f>IF(ISERROR(VLOOKUP('Salidas Pacientes'!$C969,'BD Pacientes'!$A:$I,8,FALSE)),"",VLOOKUP('Salidas Pacientes'!$C969,'BD Pacientes'!$A:$I,8,FALSE))</f>
        <v>0</v>
      </c>
      <c r="L969" s="17">
        <f>IF(ISERROR(VLOOKUP('Salidas Pacientes'!$C969,'BD Pacientes'!$A:$I,9,FALSE)),"",VLOOKUP('Salidas Pacientes'!$C969,'BD Pacientes'!$A:$I,9,FALSE))</f>
        <v>0</v>
      </c>
      <c r="M969" s="17" t="s">
        <v>58</v>
      </c>
      <c r="N969" s="16" t="str">
        <f>IF(ISERROR(VLOOKUP('Salidas Pacientes'!$M969,Inventario!$A$2:$M$21,2,FALSE)),"",VLOOKUP('Salidas Pacientes'!$M969,Inventario!$A$2:$M$21,2,FALSE))</f>
        <v>Proquad</v>
      </c>
      <c r="O969" s="16" t="str">
        <f>IF(ISERROR(VLOOKUP('Salidas Pacientes'!$M969,Inventario!$A$2:$M$21,3,FALSE)),"",VLOOKUP('Salidas Pacientes'!$M969,Inventario!$A$2:$M$21,3,FALSE))</f>
        <v>Sarampion + Rubeola + parotiditis + varicela</v>
      </c>
      <c r="P969" s="100" t="str">
        <f>IF(ISERROR(VLOOKUP('Salidas Pacientes'!$M969,Inventario!$A$2:$M$21,4,FALSE)),"",VLOOKUP('Salidas Pacientes'!$M969,Inventario!$A$2:$M$21,4,FALSE))</f>
        <v>IPS FARALLONES</v>
      </c>
      <c r="Q969" s="100" t="str">
        <f>IF(ISERROR(VLOOKUP('Salidas Pacientes'!$M969,Inventario!$A$2:$M$21,5,FALSE)),"",VLOOKUP('Salidas Pacientes'!$M969,Inventario!$A$2:$M$21,5,FALSE))</f>
        <v>Merck</v>
      </c>
      <c r="R969" s="17" t="str">
        <f>IF(ISERROR(VLOOKUP('Salidas Pacientes'!$M969,Inventario!$A$2:$M$21,6,FALSE)),"",VLOOKUP('Salidas Pacientes'!$M969,Inventario!$A$2:$M$21,6,FALSE))</f>
        <v>4200</v>
      </c>
      <c r="S969" s="101" t="s">
        <v>217</v>
      </c>
      <c r="T969" s="102">
        <f>IF(ISERROR(VLOOKUP('Salidas Pacientes'!$S969,Entradas!$H$1:$I$412,2,FALSE)),"",VLOOKUP('Salidas Pacientes'!$S969,Entradas!$H$1:$I$412,2,FALSE))</f>
        <v>45077</v>
      </c>
      <c r="U969" s="98"/>
      <c r="V969" s="98">
        <v>1</v>
      </c>
      <c r="W969" s="105"/>
    </row>
    <row r="970" spans="1:23" ht="15.75" hidden="1" customHeight="1" outlineLevel="1">
      <c r="A970" s="95">
        <v>44806</v>
      </c>
      <c r="B970" s="95" t="s">
        <v>276</v>
      </c>
      <c r="C970" s="98">
        <v>1150696359</v>
      </c>
      <c r="D970" s="17" t="str">
        <f>IF(ISERROR(VLOOKUP('Salidas Pacientes'!$C970,'BD Pacientes'!$A:I,2,FALSE)),"",VLOOKUP('Salidas Pacientes'!$C970,'BD Pacientes'!$A:I,2,FALSE))</f>
        <v>RC</v>
      </c>
      <c r="E970" s="16" t="str">
        <f>IF(ISERROR(VLOOKUP('Salidas Pacientes'!$C970,'BD Pacientes'!$A:I,3,FALSE)),"",VLOOKUP('Salidas Pacientes'!$C970,'BD Pacientes'!$A:I,3,FALSE))</f>
        <v>JACOBO ALFARO GARCIA</v>
      </c>
      <c r="F970" s="17" t="str">
        <f>IF(ISERROR(VLOOKUP('Salidas Pacientes'!$C970,'BD Pacientes'!$A:I,4,FALSE)),"",VLOOKUP('Salidas Pacientes'!$C970,'BD Pacientes'!$A:I,4,FALSE))</f>
        <v>M</v>
      </c>
      <c r="G970" s="95">
        <f>IF(ISERROR(VLOOKUP('Salidas Pacientes'!$C970,'BD Pacientes'!$A:I,5,FALSE)),"",VLOOKUP('Salidas Pacientes'!$C970,'BD Pacientes'!$A:I,5,FALSE))</f>
        <v>0</v>
      </c>
      <c r="H970" s="95" t="str">
        <f t="shared" ca="1" si="0"/>
        <v>123 año, 7 mes</v>
      </c>
      <c r="I970" s="97" t="str">
        <f>IF(ISERROR(VLOOKUP('Salidas Pacientes'!$C970,'BD Pacientes'!$A:$I,6,FALSE)),"",VLOOKUP('Salidas Pacientes'!$C970,'BD Pacientes'!$A:$I,6,FALSE))</f>
        <v>CALLE 13E # 68-90</v>
      </c>
      <c r="J970" s="98">
        <f>IF(ISERROR(VLOOKUP('Salidas Pacientes'!$C970,'BD Pacientes'!$A:$I,7,FALSE)),"",VLOOKUP('Salidas Pacientes'!$C970,'BD Pacientes'!$A:$I,7,FALSE))</f>
        <v>0</v>
      </c>
      <c r="K970" s="99">
        <f>IF(ISERROR(VLOOKUP('Salidas Pacientes'!$C970,'BD Pacientes'!$A:$I,8,FALSE)),"",VLOOKUP('Salidas Pacientes'!$C970,'BD Pacientes'!$A:$I,8,FALSE))</f>
        <v>0</v>
      </c>
      <c r="L970" s="17">
        <f>IF(ISERROR(VLOOKUP('Salidas Pacientes'!$C970,'BD Pacientes'!$A:$I,9,FALSE)),"",VLOOKUP('Salidas Pacientes'!$C970,'BD Pacientes'!$A:$I,9,FALSE))</f>
        <v>0</v>
      </c>
      <c r="M970" s="17" t="s">
        <v>115</v>
      </c>
      <c r="N970" s="16" t="str">
        <f>IF(ISERROR(VLOOKUP('Salidas Pacientes'!$M970,Inventario!$A$2:$M$21,2,FALSE)),"",VLOOKUP('Salidas Pacientes'!$M970,Inventario!$A$2:$M$21,2,FALSE))</f>
        <v>Havrix</v>
      </c>
      <c r="O970" s="16" t="str">
        <f>IF(ISERROR(VLOOKUP('Salidas Pacientes'!$M970,Inventario!$A$2:$M$21,3,FALSE)),"",VLOOKUP('Salidas Pacientes'!$M970,Inventario!$A$2:$M$21,3,FALSE))</f>
        <v>Hepatitis A niño</v>
      </c>
      <c r="P970" s="100" t="str">
        <f>IF(ISERROR(VLOOKUP('Salidas Pacientes'!$M970,Inventario!$A$2:$M$21,4,FALSE)),"",VLOOKUP('Salidas Pacientes'!$M970,Inventario!$A$2:$M$21,4,FALSE))</f>
        <v>IPS FARALLONES</v>
      </c>
      <c r="Q970" s="100" t="str">
        <f>IF(ISERROR(VLOOKUP('Salidas Pacientes'!$M970,Inventario!$A$2:$M$21,5,FALSE)),"",VLOOKUP('Salidas Pacientes'!$M970,Inventario!$A$2:$M$21,5,FALSE))</f>
        <v>Glaxo</v>
      </c>
      <c r="R970" s="17" t="str">
        <f>IF(ISERROR(VLOOKUP('Salidas Pacientes'!$M970,Inventario!$A$2:$M$21,6,FALSE)),"",VLOOKUP('Salidas Pacientes'!$M970,Inventario!$A$2:$M$21,6,FALSE))</f>
        <v>700</v>
      </c>
      <c r="S970" s="101" t="s">
        <v>298</v>
      </c>
      <c r="T970" s="102" t="str">
        <f>IF(ISERROR(VLOOKUP('Salidas Pacientes'!$S970,Entradas!$H$1:$I$412,2,FALSE)),"",VLOOKUP('Salidas Pacientes'!$S970,Entradas!$H$1:$I$412,2,FALSE))</f>
        <v/>
      </c>
      <c r="U970" s="98"/>
      <c r="V970" s="98">
        <v>1</v>
      </c>
      <c r="W970" s="105"/>
    </row>
    <row r="971" spans="1:23" ht="15.75" hidden="1" customHeight="1" outlineLevel="1">
      <c r="A971" s="95">
        <v>44806</v>
      </c>
      <c r="B971" s="95" t="s">
        <v>276</v>
      </c>
      <c r="C971" s="98">
        <v>1150696359</v>
      </c>
      <c r="D971" s="17" t="str">
        <f>IF(ISERROR(VLOOKUP('Salidas Pacientes'!$C971,'BD Pacientes'!$A:I,2,FALSE)),"",VLOOKUP('Salidas Pacientes'!$C971,'BD Pacientes'!$A:I,2,FALSE))</f>
        <v>RC</v>
      </c>
      <c r="E971" s="16" t="str">
        <f>IF(ISERROR(VLOOKUP('Salidas Pacientes'!$C971,'BD Pacientes'!$A:I,3,FALSE)),"",VLOOKUP('Salidas Pacientes'!$C971,'BD Pacientes'!$A:I,3,FALSE))</f>
        <v>JACOBO ALFARO GARCIA</v>
      </c>
      <c r="F971" s="17" t="str">
        <f>IF(ISERROR(VLOOKUP('Salidas Pacientes'!$C971,'BD Pacientes'!$A:I,4,FALSE)),"",VLOOKUP('Salidas Pacientes'!$C971,'BD Pacientes'!$A:I,4,FALSE))</f>
        <v>M</v>
      </c>
      <c r="G971" s="95">
        <f>IF(ISERROR(VLOOKUP('Salidas Pacientes'!$C971,'BD Pacientes'!$A:I,5,FALSE)),"",VLOOKUP('Salidas Pacientes'!$C971,'BD Pacientes'!$A:I,5,FALSE))</f>
        <v>0</v>
      </c>
      <c r="H971" s="95" t="str">
        <f t="shared" ca="1" si="0"/>
        <v>123 año, 7 mes</v>
      </c>
      <c r="I971" s="97" t="str">
        <f>IF(ISERROR(VLOOKUP('Salidas Pacientes'!$C971,'BD Pacientes'!$A:$I,6,FALSE)),"",VLOOKUP('Salidas Pacientes'!$C971,'BD Pacientes'!$A:$I,6,FALSE))</f>
        <v>CALLE 13E # 68-90</v>
      </c>
      <c r="J971" s="98">
        <f>IF(ISERROR(VLOOKUP('Salidas Pacientes'!$C971,'BD Pacientes'!$A:$I,7,FALSE)),"",VLOOKUP('Salidas Pacientes'!$C971,'BD Pacientes'!$A:$I,7,FALSE))</f>
        <v>0</v>
      </c>
      <c r="K971" s="99">
        <f>IF(ISERROR(VLOOKUP('Salidas Pacientes'!$C971,'BD Pacientes'!$A:$I,8,FALSE)),"",VLOOKUP('Salidas Pacientes'!$C971,'BD Pacientes'!$A:$I,8,FALSE))</f>
        <v>0</v>
      </c>
      <c r="L971" s="17">
        <f>IF(ISERROR(VLOOKUP('Salidas Pacientes'!$C971,'BD Pacientes'!$A:$I,9,FALSE)),"",VLOOKUP('Salidas Pacientes'!$C971,'BD Pacientes'!$A:$I,9,FALSE))</f>
        <v>0</v>
      </c>
      <c r="M971" s="17" t="s">
        <v>47</v>
      </c>
      <c r="N971" s="16" t="str">
        <f>IF(ISERROR(VLOOKUP('Salidas Pacientes'!$M971,Inventario!$A$2:$M$21,2,FALSE)),"",VLOOKUP('Salidas Pacientes'!$M971,Inventario!$A$2:$M$21,2,FALSE))</f>
        <v>Nimenrix</v>
      </c>
      <c r="O971" s="16" t="str">
        <f>IF(ISERROR(VLOOKUP('Salidas Pacientes'!$M971,Inventario!$A$2:$M$21,3,FALSE)),"",VLOOKUP('Salidas Pacientes'!$M971,Inventario!$A$2:$M$21,3,FALSE))</f>
        <v>Meningococo</v>
      </c>
      <c r="P971" s="100" t="str">
        <f>IF(ISERROR(VLOOKUP('Salidas Pacientes'!$M971,Inventario!$A$2:$M$21,4,FALSE)),"",VLOOKUP('Salidas Pacientes'!$M971,Inventario!$A$2:$M$21,4,FALSE))</f>
        <v>Cobo Medical</v>
      </c>
      <c r="Q971" s="100" t="str">
        <f>IF(ISERROR(VLOOKUP('Salidas Pacientes'!$M971,Inventario!$A$2:$M$21,5,FALSE)),"",VLOOKUP('Salidas Pacientes'!$M971,Inventario!$A$2:$M$21,5,FALSE))</f>
        <v>Pfizer</v>
      </c>
      <c r="R971" s="17" t="str">
        <f>IF(ISERROR(VLOOKUP('Salidas Pacientes'!$M971,Inventario!$A$2:$M$21,6,FALSE)),"",VLOOKUP('Salidas Pacientes'!$M971,Inventario!$A$2:$M$21,6,FALSE))</f>
        <v>3904</v>
      </c>
      <c r="S971" s="101" t="s">
        <v>173</v>
      </c>
      <c r="T971" s="102">
        <f>IF(ISERROR(VLOOKUP('Salidas Pacientes'!$S971,Entradas!$H$1:$I$412,2,FALSE)),"",VLOOKUP('Salidas Pacientes'!$S971,Entradas!$H$1:$I$412,2,FALSE))</f>
        <v>45077</v>
      </c>
      <c r="U971" s="98"/>
      <c r="V971" s="98">
        <v>1</v>
      </c>
      <c r="W971" s="105"/>
    </row>
    <row r="972" spans="1:23" ht="15.75" hidden="1" customHeight="1" outlineLevel="1">
      <c r="A972" s="95">
        <v>44806</v>
      </c>
      <c r="B972" s="95" t="s">
        <v>276</v>
      </c>
      <c r="C972" s="98">
        <v>1110378804</v>
      </c>
      <c r="D972" s="17" t="str">
        <f>IF(ISERROR(VLOOKUP('Salidas Pacientes'!$C972,'BD Pacientes'!$A:I,2,FALSE)),"",VLOOKUP('Salidas Pacientes'!$C972,'BD Pacientes'!$A:I,2,FALSE))</f>
        <v>RC</v>
      </c>
      <c r="E972" s="16" t="str">
        <f>IF(ISERROR(VLOOKUP('Salidas Pacientes'!$C972,'BD Pacientes'!$A:I,3,FALSE)),"",VLOOKUP('Salidas Pacientes'!$C972,'BD Pacientes'!$A:I,3,FALSE))</f>
        <v>ANNIE CALDERON CAICEDO</v>
      </c>
      <c r="F972" s="17" t="str">
        <f>IF(ISERROR(VLOOKUP('Salidas Pacientes'!$C972,'BD Pacientes'!$A:I,4,FALSE)),"",VLOOKUP('Salidas Pacientes'!$C972,'BD Pacientes'!$A:I,4,FALSE))</f>
        <v>F</v>
      </c>
      <c r="G972" s="95">
        <f>IF(ISERROR(VLOOKUP('Salidas Pacientes'!$C972,'BD Pacientes'!$A:I,5,FALSE)),"",VLOOKUP('Salidas Pacientes'!$C972,'BD Pacientes'!$A:I,5,FALSE))</f>
        <v>43407</v>
      </c>
      <c r="H972" s="95" t="str">
        <f t="shared" ca="1" si="0"/>
        <v>4 año, 9 mes</v>
      </c>
      <c r="I972" s="97" t="str">
        <f>IF(ISERROR(VLOOKUP('Salidas Pacientes'!$C972,'BD Pacientes'!$A:$I,6,FALSE)),"",VLOOKUP('Salidas Pacientes'!$C972,'BD Pacientes'!$A:$I,6,FALSE))</f>
        <v>CALLE 54 #98-50</v>
      </c>
      <c r="J972" s="98">
        <f>IF(ISERROR(VLOOKUP('Salidas Pacientes'!$C972,'BD Pacientes'!$A:$I,7,FALSE)),"",VLOOKUP('Salidas Pacientes'!$C972,'BD Pacientes'!$A:$I,7,FALSE))</f>
        <v>1130586583</v>
      </c>
      <c r="K972" s="99" t="str">
        <f>IF(ISERROR(VLOOKUP('Salidas Pacientes'!$C972,'BD Pacientes'!$A:$I,8,FALSE)),"",VLOOKUP('Salidas Pacientes'!$C972,'BD Pacientes'!$A:$I,8,FALSE))</f>
        <v>NICOLE CAICEDO</v>
      </c>
      <c r="L972" s="17">
        <f>IF(ISERROR(VLOOKUP('Salidas Pacientes'!$C972,'BD Pacientes'!$A:$I,9,FALSE)),"",VLOOKUP('Salidas Pacientes'!$C972,'BD Pacientes'!$A:$I,9,FALSE))</f>
        <v>3164802411</v>
      </c>
      <c r="M972" s="17" t="s">
        <v>89</v>
      </c>
      <c r="N972" s="16" t="str">
        <f>IF(ISERROR(VLOOKUP('Salidas Pacientes'!$M972,Inventario!$A$2:$M$21,2,FALSE)),"",VLOOKUP('Salidas Pacientes'!$M972,Inventario!$A$2:$M$21,2,FALSE))</f>
        <v>Fluquadri</v>
      </c>
      <c r="O972" s="16" t="str">
        <f>IF(ISERROR(VLOOKUP('Salidas Pacientes'!$M972,Inventario!$A$2:$M$21,3,FALSE)),"",VLOOKUP('Salidas Pacientes'!$M972,Inventario!$A$2:$M$21,3,FALSE))</f>
        <v>Influenza</v>
      </c>
      <c r="P972" s="100" t="str">
        <f>IF(ISERROR(VLOOKUP('Salidas Pacientes'!$M972,Inventario!$A$2:$M$21,4,FALSE)),"",VLOOKUP('Salidas Pacientes'!$M972,Inventario!$A$2:$M$21,4,FALSE))</f>
        <v>IPS FARALLONES</v>
      </c>
      <c r="Q972" s="100" t="str">
        <f>IF(ISERROR(VLOOKUP('Salidas Pacientes'!$M972,Inventario!$A$2:$M$21,5,FALSE)),"",VLOOKUP('Salidas Pacientes'!$M972,Inventario!$A$2:$M$21,5,FALSE))</f>
        <v>Sanofi</v>
      </c>
      <c r="R972" s="17" t="str">
        <f>IF(ISERROR(VLOOKUP('Salidas Pacientes'!$M972,Inventario!$A$2:$M$21,6,FALSE)),"",VLOOKUP('Salidas Pacientes'!$M972,Inventario!$A$2:$M$21,6,FALSE))</f>
        <v>164992</v>
      </c>
      <c r="S972" s="101" t="s">
        <v>295</v>
      </c>
      <c r="T972" s="102" t="str">
        <f>IF(ISERROR(VLOOKUP('Salidas Pacientes'!$S972,Entradas!$H$1:$I$412,2,FALSE)),"",VLOOKUP('Salidas Pacientes'!$S972,Entradas!$H$1:$I$412,2,FALSE))</f>
        <v/>
      </c>
      <c r="U972" s="98"/>
      <c r="V972" s="98">
        <v>1</v>
      </c>
      <c r="W972" s="105"/>
    </row>
    <row r="973" spans="1:23" ht="15.75" hidden="1" customHeight="1" outlineLevel="1">
      <c r="A973" s="95">
        <v>44806</v>
      </c>
      <c r="B973" s="95" t="s">
        <v>276</v>
      </c>
      <c r="C973" s="98">
        <v>1232819262</v>
      </c>
      <c r="D973" s="17" t="str">
        <f>IF(ISERROR(VLOOKUP('Salidas Pacientes'!$C973,'BD Pacientes'!$A:I,2,FALSE)),"",VLOOKUP('Salidas Pacientes'!$C973,'BD Pacientes'!$A:I,2,FALSE))</f>
        <v>RC</v>
      </c>
      <c r="E973" s="16" t="str">
        <f>IF(ISERROR(VLOOKUP('Salidas Pacientes'!$C973,'BD Pacientes'!$A:I,3,FALSE)),"",VLOOKUP('Salidas Pacientes'!$C973,'BD Pacientes'!$A:I,3,FALSE))</f>
        <v>ALICIA PRADO MORENO</v>
      </c>
      <c r="F973" s="17" t="str">
        <f>IF(ISERROR(VLOOKUP('Salidas Pacientes'!$C973,'BD Pacientes'!$A:I,4,FALSE)),"",VLOOKUP('Salidas Pacientes'!$C973,'BD Pacientes'!$A:I,4,FALSE))</f>
        <v>F</v>
      </c>
      <c r="G973" s="95">
        <f>IF(ISERROR(VLOOKUP('Salidas Pacientes'!$C973,'BD Pacientes'!$A:I,5,FALSE)),"",VLOOKUP('Salidas Pacientes'!$C973,'BD Pacientes'!$A:I,5,FALSE))</f>
        <v>0</v>
      </c>
      <c r="H973" s="95" t="str">
        <f t="shared" ca="1" si="0"/>
        <v>123 año, 7 mes</v>
      </c>
      <c r="I973" s="97" t="str">
        <f>IF(ISERROR(VLOOKUP('Salidas Pacientes'!$C973,'BD Pacientes'!$A:$I,6,FALSE)),"",VLOOKUP('Salidas Pacientes'!$C973,'BD Pacientes'!$A:$I,6,FALSE))</f>
        <v>CRA 57 #11A-50 703H</v>
      </c>
      <c r="J973" s="98">
        <f>IF(ISERROR(VLOOKUP('Salidas Pacientes'!$C973,'BD Pacientes'!$A:$I,7,FALSE)),"",VLOOKUP('Salidas Pacientes'!$C973,'BD Pacientes'!$A:$I,7,FALSE))</f>
        <v>0</v>
      </c>
      <c r="K973" s="99">
        <f>IF(ISERROR(VLOOKUP('Salidas Pacientes'!$C973,'BD Pacientes'!$A:$I,8,FALSE)),"",VLOOKUP('Salidas Pacientes'!$C973,'BD Pacientes'!$A:$I,8,FALSE))</f>
        <v>0</v>
      </c>
      <c r="L973" s="17">
        <f>IF(ISERROR(VLOOKUP('Salidas Pacientes'!$C973,'BD Pacientes'!$A:$I,9,FALSE)),"",VLOOKUP('Salidas Pacientes'!$C973,'BD Pacientes'!$A:$I,9,FALSE))</f>
        <v>0</v>
      </c>
      <c r="M973" s="17" t="s">
        <v>47</v>
      </c>
      <c r="N973" s="16" t="str">
        <f>IF(ISERROR(VLOOKUP('Salidas Pacientes'!$M973,Inventario!$A$2:$M$21,2,FALSE)),"",VLOOKUP('Salidas Pacientes'!$M973,Inventario!$A$2:$M$21,2,FALSE))</f>
        <v>Nimenrix</v>
      </c>
      <c r="O973" s="16" t="str">
        <f>IF(ISERROR(VLOOKUP('Salidas Pacientes'!$M973,Inventario!$A$2:$M$21,3,FALSE)),"",VLOOKUP('Salidas Pacientes'!$M973,Inventario!$A$2:$M$21,3,FALSE))</f>
        <v>Meningococo</v>
      </c>
      <c r="P973" s="100" t="str">
        <f>IF(ISERROR(VLOOKUP('Salidas Pacientes'!$M973,Inventario!$A$2:$M$21,4,FALSE)),"",VLOOKUP('Salidas Pacientes'!$M973,Inventario!$A$2:$M$21,4,FALSE))</f>
        <v>Cobo Medical</v>
      </c>
      <c r="Q973" s="100" t="str">
        <f>IF(ISERROR(VLOOKUP('Salidas Pacientes'!$M973,Inventario!$A$2:$M$21,5,FALSE)),"",VLOOKUP('Salidas Pacientes'!$M973,Inventario!$A$2:$M$21,5,FALSE))</f>
        <v>Pfizer</v>
      </c>
      <c r="R973" s="17" t="str">
        <f>IF(ISERROR(VLOOKUP('Salidas Pacientes'!$M973,Inventario!$A$2:$M$21,6,FALSE)),"",VLOOKUP('Salidas Pacientes'!$M973,Inventario!$A$2:$M$21,6,FALSE))</f>
        <v>3904</v>
      </c>
      <c r="S973" s="101" t="s">
        <v>173</v>
      </c>
      <c r="T973" s="102">
        <f>IF(ISERROR(VLOOKUP('Salidas Pacientes'!$S973,Entradas!$H$1:$I$412,2,FALSE)),"",VLOOKUP('Salidas Pacientes'!$S973,Entradas!$H$1:$I$412,2,FALSE))</f>
        <v>45077</v>
      </c>
      <c r="U973" s="98"/>
      <c r="V973" s="98">
        <v>1</v>
      </c>
      <c r="W973" s="105"/>
    </row>
    <row r="974" spans="1:23" ht="15.75" hidden="1" customHeight="1" outlineLevel="1">
      <c r="A974" s="95">
        <v>44807</v>
      </c>
      <c r="B974" s="95" t="s">
        <v>276</v>
      </c>
      <c r="C974" s="98">
        <v>1112069120</v>
      </c>
      <c r="D974" s="17" t="str">
        <f>IF(ISERROR(VLOOKUP('Salidas Pacientes'!$C974,'BD Pacientes'!$A:I,2,FALSE)),"",VLOOKUP('Salidas Pacientes'!$C974,'BD Pacientes'!$A:I,2,FALSE))</f>
        <v>RC</v>
      </c>
      <c r="E974" s="16" t="str">
        <f>IF(ISERROR(VLOOKUP('Salidas Pacientes'!$C974,'BD Pacientes'!$A:I,3,FALSE)),"",VLOOKUP('Salidas Pacientes'!$C974,'BD Pacientes'!$A:I,3,FALSE))</f>
        <v>VALENTINA PEÑA SILVA</v>
      </c>
      <c r="F974" s="17" t="str">
        <f>IF(ISERROR(VLOOKUP('Salidas Pacientes'!$C974,'BD Pacientes'!$A:I,4,FALSE)),"",VLOOKUP('Salidas Pacientes'!$C974,'BD Pacientes'!$A:I,4,FALSE))</f>
        <v>F</v>
      </c>
      <c r="G974" s="95">
        <f>IF(ISERROR(VLOOKUP('Salidas Pacientes'!$C974,'BD Pacientes'!$A:I,5,FALSE)),"",VLOOKUP('Salidas Pacientes'!$C974,'BD Pacientes'!$A:I,5,FALSE))</f>
        <v>44274</v>
      </c>
      <c r="H974" s="95" t="str">
        <f t="shared" ca="1" si="0"/>
        <v>2 año, 5 mes</v>
      </c>
      <c r="I974" s="97" t="str">
        <f>IF(ISERROR(VLOOKUP('Salidas Pacientes'!$C974,'BD Pacientes'!$A:$I,6,FALSE)),"",VLOOKUP('Salidas Pacientes'!$C974,'BD Pacientes'!$A:$I,6,FALSE))</f>
        <v>AV LAGO CALLE FONTANA 803 T2 JAMUNDI</v>
      </c>
      <c r="J974" s="98">
        <f>IF(ISERROR(VLOOKUP('Salidas Pacientes'!$C974,'BD Pacientes'!$A:$I,7,FALSE)),"",VLOOKUP('Salidas Pacientes'!$C974,'BD Pacientes'!$A:$I,7,FALSE))</f>
        <v>31578177</v>
      </c>
      <c r="K974" s="99" t="str">
        <f>IF(ISERROR(VLOOKUP('Salidas Pacientes'!$C974,'BD Pacientes'!$A:$I,8,FALSE)),"",VLOOKUP('Salidas Pacientes'!$C974,'BD Pacientes'!$A:$I,8,FALSE))</f>
        <v>PATRICIA SILVA</v>
      </c>
      <c r="L974" s="17">
        <f>IF(ISERROR(VLOOKUP('Salidas Pacientes'!$C974,'BD Pacientes'!$A:$I,9,FALSE)),"",VLOOKUP('Salidas Pacientes'!$C974,'BD Pacientes'!$A:$I,9,FALSE))</f>
        <v>3162463729</v>
      </c>
      <c r="M974" s="17" t="s">
        <v>73</v>
      </c>
      <c r="N974" s="16" t="str">
        <f>IF(ISERROR(VLOOKUP('Salidas Pacientes'!$M974,Inventario!$A$2:$M$21,2,FALSE)),"",VLOOKUP('Salidas Pacientes'!$M974,Inventario!$A$2:$M$21,2,FALSE))</f>
        <v>Pentaxim</v>
      </c>
      <c r="O974" s="16" t="str">
        <f>IF(ISERROR(VLOOKUP('Salidas Pacientes'!$M974,Inventario!$A$2:$M$21,3,FALSE)),"",VLOOKUP('Salidas Pacientes'!$M974,Inventario!$A$2:$M$21,3,FALSE))</f>
        <v>Difteria-Tosferina, tetano, polio, haemophilus</v>
      </c>
      <c r="P974" s="100" t="str">
        <f>IF(ISERROR(VLOOKUP('Salidas Pacientes'!$M974,Inventario!$A$2:$M$21,4,FALSE)),"",VLOOKUP('Salidas Pacientes'!$M974,Inventario!$A$2:$M$21,4,FALSE))</f>
        <v>IPS FARALLONES</v>
      </c>
      <c r="Q974" s="100" t="str">
        <f>IF(ISERROR(VLOOKUP('Salidas Pacientes'!$M974,Inventario!$A$2:$M$21,5,FALSE)),"",VLOOKUP('Salidas Pacientes'!$M974,Inventario!$A$2:$M$21,5,FALSE))</f>
        <v>Sanofi</v>
      </c>
      <c r="R974" s="17" t="str">
        <f>IF(ISERROR(VLOOKUP('Salidas Pacientes'!$M974,Inventario!$A$2:$M$21,6,FALSE)),"",VLOOKUP('Salidas Pacientes'!$M974,Inventario!$A$2:$M$21,6,FALSE))</f>
        <v>2800</v>
      </c>
      <c r="S974" s="101" t="s">
        <v>209</v>
      </c>
      <c r="T974" s="102">
        <f>IF(ISERROR(VLOOKUP('Salidas Pacientes'!$S974,Entradas!$H$1:$I$412,2,FALSE)),"",VLOOKUP('Salidas Pacientes'!$S974,Entradas!$H$1:$I$412,2,FALSE))</f>
        <v>44957</v>
      </c>
      <c r="U974" s="98"/>
      <c r="V974" s="98">
        <v>1</v>
      </c>
      <c r="W974" s="105"/>
    </row>
    <row r="975" spans="1:23" ht="15.75" hidden="1" customHeight="1" outlineLevel="1">
      <c r="A975" s="95">
        <v>44807</v>
      </c>
      <c r="B975" s="95" t="s">
        <v>276</v>
      </c>
      <c r="C975" s="98">
        <v>1112069120</v>
      </c>
      <c r="D975" s="17" t="str">
        <f>IF(ISERROR(VLOOKUP('Salidas Pacientes'!$C975,'BD Pacientes'!$A:I,2,FALSE)),"",VLOOKUP('Salidas Pacientes'!$C975,'BD Pacientes'!$A:I,2,FALSE))</f>
        <v>RC</v>
      </c>
      <c r="E975" s="16" t="str">
        <f>IF(ISERROR(VLOOKUP('Salidas Pacientes'!$C975,'BD Pacientes'!$A:I,3,FALSE)),"",VLOOKUP('Salidas Pacientes'!$C975,'BD Pacientes'!$A:I,3,FALSE))</f>
        <v>VALENTINA PEÑA SILVA</v>
      </c>
      <c r="F975" s="17" t="str">
        <f>IF(ISERROR(VLOOKUP('Salidas Pacientes'!$C975,'BD Pacientes'!$A:I,4,FALSE)),"",VLOOKUP('Salidas Pacientes'!$C975,'BD Pacientes'!$A:I,4,FALSE))</f>
        <v>F</v>
      </c>
      <c r="G975" s="95">
        <f>IF(ISERROR(VLOOKUP('Salidas Pacientes'!$C975,'BD Pacientes'!$A:I,5,FALSE)),"",VLOOKUP('Salidas Pacientes'!$C975,'BD Pacientes'!$A:I,5,FALSE))</f>
        <v>44274</v>
      </c>
      <c r="H975" s="95" t="str">
        <f t="shared" ca="1" si="0"/>
        <v>2 año, 5 mes</v>
      </c>
      <c r="I975" s="97" t="str">
        <f>IF(ISERROR(VLOOKUP('Salidas Pacientes'!$C975,'BD Pacientes'!$A:$I,6,FALSE)),"",VLOOKUP('Salidas Pacientes'!$C975,'BD Pacientes'!$A:$I,6,FALSE))</f>
        <v>AV LAGO CALLE FONTANA 803 T2 JAMUNDI</v>
      </c>
      <c r="J975" s="98">
        <f>IF(ISERROR(VLOOKUP('Salidas Pacientes'!$C975,'BD Pacientes'!$A:$I,7,FALSE)),"",VLOOKUP('Salidas Pacientes'!$C975,'BD Pacientes'!$A:$I,7,FALSE))</f>
        <v>31578177</v>
      </c>
      <c r="K975" s="99" t="str">
        <f>IF(ISERROR(VLOOKUP('Salidas Pacientes'!$C975,'BD Pacientes'!$A:$I,8,FALSE)),"",VLOOKUP('Salidas Pacientes'!$C975,'BD Pacientes'!$A:$I,8,FALSE))</f>
        <v>PATRICIA SILVA</v>
      </c>
      <c r="L975" s="17">
        <f>IF(ISERROR(VLOOKUP('Salidas Pacientes'!$C975,'BD Pacientes'!$A:$I,9,FALSE)),"",VLOOKUP('Salidas Pacientes'!$C975,'BD Pacientes'!$A:$I,9,FALSE))</f>
        <v>3162463729</v>
      </c>
      <c r="M975" s="17" t="s">
        <v>115</v>
      </c>
      <c r="N975" s="16" t="str">
        <f>IF(ISERROR(VLOOKUP('Salidas Pacientes'!$M975,Inventario!$A$2:$M$21,2,FALSE)),"",VLOOKUP('Salidas Pacientes'!$M975,Inventario!$A$2:$M$21,2,FALSE))</f>
        <v>Havrix</v>
      </c>
      <c r="O975" s="16" t="str">
        <f>IF(ISERROR(VLOOKUP('Salidas Pacientes'!$M975,Inventario!$A$2:$M$21,3,FALSE)),"",VLOOKUP('Salidas Pacientes'!$M975,Inventario!$A$2:$M$21,3,FALSE))</f>
        <v>Hepatitis A niño</v>
      </c>
      <c r="P975" s="100" t="str">
        <f>IF(ISERROR(VLOOKUP('Salidas Pacientes'!$M975,Inventario!$A$2:$M$21,4,FALSE)),"",VLOOKUP('Salidas Pacientes'!$M975,Inventario!$A$2:$M$21,4,FALSE))</f>
        <v>IPS FARALLONES</v>
      </c>
      <c r="Q975" s="100" t="str">
        <f>IF(ISERROR(VLOOKUP('Salidas Pacientes'!$M975,Inventario!$A$2:$M$21,5,FALSE)),"",VLOOKUP('Salidas Pacientes'!$M975,Inventario!$A$2:$M$21,5,FALSE))</f>
        <v>Glaxo</v>
      </c>
      <c r="R975" s="17" t="str">
        <f>IF(ISERROR(VLOOKUP('Salidas Pacientes'!$M975,Inventario!$A$2:$M$21,6,FALSE)),"",VLOOKUP('Salidas Pacientes'!$M975,Inventario!$A$2:$M$21,6,FALSE))</f>
        <v>700</v>
      </c>
      <c r="S975" s="101" t="s">
        <v>298</v>
      </c>
      <c r="T975" s="102" t="str">
        <f>IF(ISERROR(VLOOKUP('Salidas Pacientes'!$S975,Entradas!$H$1:$I$412,2,FALSE)),"",VLOOKUP('Salidas Pacientes'!$S975,Entradas!$H$1:$I$412,2,FALSE))</f>
        <v/>
      </c>
      <c r="U975" s="98"/>
      <c r="V975" s="98">
        <v>1</v>
      </c>
      <c r="W975" s="105"/>
    </row>
    <row r="976" spans="1:23" ht="15.75" hidden="1" customHeight="1" outlineLevel="1">
      <c r="A976" s="95">
        <v>44807</v>
      </c>
      <c r="B976" s="95" t="s">
        <v>276</v>
      </c>
      <c r="C976" s="98">
        <v>1112069120</v>
      </c>
      <c r="D976" s="17" t="str">
        <f>IF(ISERROR(VLOOKUP('Salidas Pacientes'!$C976,'BD Pacientes'!$A:I,2,FALSE)),"",VLOOKUP('Salidas Pacientes'!$C976,'BD Pacientes'!$A:I,2,FALSE))</f>
        <v>RC</v>
      </c>
      <c r="E976" s="16" t="str">
        <f>IF(ISERROR(VLOOKUP('Salidas Pacientes'!$C976,'BD Pacientes'!$A:I,3,FALSE)),"",VLOOKUP('Salidas Pacientes'!$C976,'BD Pacientes'!$A:I,3,FALSE))</f>
        <v>VALENTINA PEÑA SILVA</v>
      </c>
      <c r="F976" s="17" t="str">
        <f>IF(ISERROR(VLOOKUP('Salidas Pacientes'!$C976,'BD Pacientes'!$A:I,4,FALSE)),"",VLOOKUP('Salidas Pacientes'!$C976,'BD Pacientes'!$A:I,4,FALSE))</f>
        <v>F</v>
      </c>
      <c r="G976" s="95">
        <f>IF(ISERROR(VLOOKUP('Salidas Pacientes'!$C976,'BD Pacientes'!$A:I,5,FALSE)),"",VLOOKUP('Salidas Pacientes'!$C976,'BD Pacientes'!$A:I,5,FALSE))</f>
        <v>44274</v>
      </c>
      <c r="H976" s="95" t="str">
        <f t="shared" ca="1" si="0"/>
        <v>2 año, 5 mes</v>
      </c>
      <c r="I976" s="97" t="str">
        <f>IF(ISERROR(VLOOKUP('Salidas Pacientes'!$C976,'BD Pacientes'!$A:$I,6,FALSE)),"",VLOOKUP('Salidas Pacientes'!$C976,'BD Pacientes'!$A:$I,6,FALSE))</f>
        <v>AV LAGO CALLE FONTANA 803 T2 JAMUNDI</v>
      </c>
      <c r="J976" s="98">
        <f>IF(ISERROR(VLOOKUP('Salidas Pacientes'!$C976,'BD Pacientes'!$A:$I,7,FALSE)),"",VLOOKUP('Salidas Pacientes'!$C976,'BD Pacientes'!$A:$I,7,FALSE))</f>
        <v>31578177</v>
      </c>
      <c r="K976" s="99" t="str">
        <f>IF(ISERROR(VLOOKUP('Salidas Pacientes'!$C976,'BD Pacientes'!$A:$I,8,FALSE)),"",VLOOKUP('Salidas Pacientes'!$C976,'BD Pacientes'!$A:$I,8,FALSE))</f>
        <v>PATRICIA SILVA</v>
      </c>
      <c r="L976" s="17">
        <f>IF(ISERROR(VLOOKUP('Salidas Pacientes'!$C976,'BD Pacientes'!$A:$I,9,FALSE)),"",VLOOKUP('Salidas Pacientes'!$C976,'BD Pacientes'!$A:$I,9,FALSE))</f>
        <v>3162463729</v>
      </c>
      <c r="M976" s="17" t="s">
        <v>89</v>
      </c>
      <c r="N976" s="16" t="str">
        <f>IF(ISERROR(VLOOKUP('Salidas Pacientes'!$M976,Inventario!$A$2:$M$21,2,FALSE)),"",VLOOKUP('Salidas Pacientes'!$M976,Inventario!$A$2:$M$21,2,FALSE))</f>
        <v>Fluquadri</v>
      </c>
      <c r="O976" s="16" t="str">
        <f>IF(ISERROR(VLOOKUP('Salidas Pacientes'!$M976,Inventario!$A$2:$M$21,3,FALSE)),"",VLOOKUP('Salidas Pacientes'!$M976,Inventario!$A$2:$M$21,3,FALSE))</f>
        <v>Influenza</v>
      </c>
      <c r="P976" s="100" t="str">
        <f>IF(ISERROR(VLOOKUP('Salidas Pacientes'!$M976,Inventario!$A$2:$M$21,4,FALSE)),"",VLOOKUP('Salidas Pacientes'!$M976,Inventario!$A$2:$M$21,4,FALSE))</f>
        <v>IPS FARALLONES</v>
      </c>
      <c r="Q976" s="100" t="str">
        <f>IF(ISERROR(VLOOKUP('Salidas Pacientes'!$M976,Inventario!$A$2:$M$21,5,FALSE)),"",VLOOKUP('Salidas Pacientes'!$M976,Inventario!$A$2:$M$21,5,FALSE))</f>
        <v>Sanofi</v>
      </c>
      <c r="R976" s="17" t="str">
        <f>IF(ISERROR(VLOOKUP('Salidas Pacientes'!$M976,Inventario!$A$2:$M$21,6,FALSE)),"",VLOOKUP('Salidas Pacientes'!$M976,Inventario!$A$2:$M$21,6,FALSE))</f>
        <v>164992</v>
      </c>
      <c r="S976" s="101" t="s">
        <v>295</v>
      </c>
      <c r="T976" s="102" t="str">
        <f>IF(ISERROR(VLOOKUP('Salidas Pacientes'!$S976,Entradas!$H$1:$I$412,2,FALSE)),"",VLOOKUP('Salidas Pacientes'!$S976,Entradas!$H$1:$I$412,2,FALSE))</f>
        <v/>
      </c>
      <c r="U976" s="98"/>
      <c r="V976" s="98">
        <v>1</v>
      </c>
      <c r="W976" s="105"/>
    </row>
    <row r="977" spans="1:23" ht="15.75" hidden="1" customHeight="1" outlineLevel="1">
      <c r="A977" s="95">
        <v>44807</v>
      </c>
      <c r="B977" s="95" t="s">
        <v>276</v>
      </c>
      <c r="C977" s="98">
        <v>1150696120</v>
      </c>
      <c r="D977" s="17" t="str">
        <f>IF(ISERROR(VLOOKUP('Salidas Pacientes'!$C977,'BD Pacientes'!$A:I,2,FALSE)),"",VLOOKUP('Salidas Pacientes'!$C977,'BD Pacientes'!$A:I,2,FALSE))</f>
        <v>RC</v>
      </c>
      <c r="E977" s="16" t="str">
        <f>IF(ISERROR(VLOOKUP('Salidas Pacientes'!$C977,'BD Pacientes'!$A:I,3,FALSE)),"",VLOOKUP('Salidas Pacientes'!$C977,'BD Pacientes'!$A:I,3,FALSE))</f>
        <v>SALVADOR BARRAGAN ZULUAGA</v>
      </c>
      <c r="F977" s="17" t="str">
        <f>IF(ISERROR(VLOOKUP('Salidas Pacientes'!$C977,'BD Pacientes'!$A:I,4,FALSE)),"",VLOOKUP('Salidas Pacientes'!$C977,'BD Pacientes'!$A:I,4,FALSE))</f>
        <v>M</v>
      </c>
      <c r="G977" s="95">
        <f>IF(ISERROR(VLOOKUP('Salidas Pacientes'!$C977,'BD Pacientes'!$A:I,5,FALSE)),"",VLOOKUP('Salidas Pacientes'!$C977,'BD Pacientes'!$A:I,5,FALSE))</f>
        <v>0</v>
      </c>
      <c r="H977" s="95" t="str">
        <f t="shared" ca="1" si="0"/>
        <v>123 año, 7 mes</v>
      </c>
      <c r="I977" s="97" t="str">
        <f>IF(ISERROR(VLOOKUP('Salidas Pacientes'!$C977,'BD Pacientes'!$A:$I,6,FALSE)),"",VLOOKUP('Salidas Pacientes'!$C977,'BD Pacientes'!$A:$I,6,FALSE))</f>
        <v>CRA 53 #14C-129 204A</v>
      </c>
      <c r="J977" s="98">
        <f>IF(ISERROR(VLOOKUP('Salidas Pacientes'!$C977,'BD Pacientes'!$A:$I,7,FALSE)),"",VLOOKUP('Salidas Pacientes'!$C977,'BD Pacientes'!$A:$I,7,FALSE))</f>
        <v>0</v>
      </c>
      <c r="K977" s="99">
        <f>IF(ISERROR(VLOOKUP('Salidas Pacientes'!$C977,'BD Pacientes'!$A:$I,8,FALSE)),"",VLOOKUP('Salidas Pacientes'!$C977,'BD Pacientes'!$A:$I,8,FALSE))</f>
        <v>0</v>
      </c>
      <c r="L977" s="17">
        <f>IF(ISERROR(VLOOKUP('Salidas Pacientes'!$C977,'BD Pacientes'!$A:$I,9,FALSE)),"",VLOOKUP('Salidas Pacientes'!$C977,'BD Pacientes'!$A:$I,9,FALSE))</f>
        <v>0</v>
      </c>
      <c r="M977" s="17" t="s">
        <v>47</v>
      </c>
      <c r="N977" s="16" t="str">
        <f>IF(ISERROR(VLOOKUP('Salidas Pacientes'!$M977,Inventario!$A$2:$M$21,2,FALSE)),"",VLOOKUP('Salidas Pacientes'!$M977,Inventario!$A$2:$M$21,2,FALSE))</f>
        <v>Nimenrix</v>
      </c>
      <c r="O977" s="16" t="str">
        <f>IF(ISERROR(VLOOKUP('Salidas Pacientes'!$M977,Inventario!$A$2:$M$21,3,FALSE)),"",VLOOKUP('Salidas Pacientes'!$M977,Inventario!$A$2:$M$21,3,FALSE))</f>
        <v>Meningococo</v>
      </c>
      <c r="P977" s="100" t="str">
        <f>IF(ISERROR(VLOOKUP('Salidas Pacientes'!$M977,Inventario!$A$2:$M$21,4,FALSE)),"",VLOOKUP('Salidas Pacientes'!$M977,Inventario!$A$2:$M$21,4,FALSE))</f>
        <v>Cobo Medical</v>
      </c>
      <c r="Q977" s="100" t="str">
        <f>IF(ISERROR(VLOOKUP('Salidas Pacientes'!$M977,Inventario!$A$2:$M$21,5,FALSE)),"",VLOOKUP('Salidas Pacientes'!$M977,Inventario!$A$2:$M$21,5,FALSE))</f>
        <v>Pfizer</v>
      </c>
      <c r="R977" s="17" t="str">
        <f>IF(ISERROR(VLOOKUP('Salidas Pacientes'!$M977,Inventario!$A$2:$M$21,6,FALSE)),"",VLOOKUP('Salidas Pacientes'!$M977,Inventario!$A$2:$M$21,6,FALSE))</f>
        <v>3904</v>
      </c>
      <c r="S977" s="101" t="s">
        <v>173</v>
      </c>
      <c r="T977" s="102">
        <f>IF(ISERROR(VLOOKUP('Salidas Pacientes'!$S977,Entradas!$H$1:$I$412,2,FALSE)),"",VLOOKUP('Salidas Pacientes'!$S977,Entradas!$H$1:$I$412,2,FALSE))</f>
        <v>45077</v>
      </c>
      <c r="U977" s="98"/>
      <c r="V977" s="98">
        <v>1</v>
      </c>
      <c r="W977" s="105"/>
    </row>
    <row r="978" spans="1:23" ht="15.75" hidden="1" customHeight="1" outlineLevel="1">
      <c r="A978" s="95">
        <v>44807</v>
      </c>
      <c r="B978" s="95" t="s">
        <v>276</v>
      </c>
      <c r="C978" s="98">
        <v>1109937580</v>
      </c>
      <c r="D978" s="17" t="str">
        <f>IF(ISERROR(VLOOKUP('Salidas Pacientes'!$C978,'BD Pacientes'!$A:I,2,FALSE)),"",VLOOKUP('Salidas Pacientes'!$C978,'BD Pacientes'!$A:I,2,FALSE))</f>
        <v>RC</v>
      </c>
      <c r="E978" s="16" t="str">
        <f>IF(ISERROR(VLOOKUP('Salidas Pacientes'!$C978,'BD Pacientes'!$A:I,3,FALSE)),"",VLOOKUP('Salidas Pacientes'!$C978,'BD Pacientes'!$A:I,3,FALSE))</f>
        <v>MATEO TORRES GIRALDO</v>
      </c>
      <c r="F978" s="17" t="str">
        <f>IF(ISERROR(VLOOKUP('Salidas Pacientes'!$C978,'BD Pacientes'!$A:I,4,FALSE)),"",VLOOKUP('Salidas Pacientes'!$C978,'BD Pacientes'!$A:I,4,FALSE))</f>
        <v>M</v>
      </c>
      <c r="G978" s="95">
        <f>IF(ISERROR(VLOOKUP('Salidas Pacientes'!$C978,'BD Pacientes'!$A:I,5,FALSE)),"",VLOOKUP('Salidas Pacientes'!$C978,'BD Pacientes'!$A:I,5,FALSE))</f>
        <v>43218</v>
      </c>
      <c r="H978" s="95" t="str">
        <f t="shared" ca="1" si="0"/>
        <v>5 año, 3 mes</v>
      </c>
      <c r="I978" s="97" t="str">
        <f>IF(ISERROR(VLOOKUP('Salidas Pacientes'!$C978,'BD Pacientes'!$A:$I,6,FALSE)),"",VLOOKUP('Salidas Pacientes'!$C978,'BD Pacientes'!$A:$I,6,FALSE))</f>
        <v>CALLE 28 #96-55 111</v>
      </c>
      <c r="J978" s="98">
        <f>IF(ISERROR(VLOOKUP('Salidas Pacientes'!$C978,'BD Pacientes'!$A:$I,7,FALSE)),"",VLOOKUP('Salidas Pacientes'!$C978,'BD Pacientes'!$A:$I,7,FALSE))</f>
        <v>67026850</v>
      </c>
      <c r="K978" s="99" t="str">
        <f>IF(ISERROR(VLOOKUP('Salidas Pacientes'!$C978,'BD Pacientes'!$A:$I,8,FALSE)),"",VLOOKUP('Salidas Pacientes'!$C978,'BD Pacientes'!$A:$I,8,FALSE))</f>
        <v>ISABEL GIRALDO</v>
      </c>
      <c r="L978" s="17">
        <f>IF(ISERROR(VLOOKUP('Salidas Pacientes'!$C978,'BD Pacientes'!$A:$I,9,FALSE)),"",VLOOKUP('Salidas Pacientes'!$C978,'BD Pacientes'!$A:$I,9,FALSE))</f>
        <v>3128183860</v>
      </c>
      <c r="M978" s="17" t="s">
        <v>54</v>
      </c>
      <c r="N978" s="16" t="str">
        <f>IF(ISERROR(VLOOKUP('Salidas Pacientes'!$M978,Inventario!$A$2:$M$21,2,FALSE)),"",VLOOKUP('Salidas Pacientes'!$M978,Inventario!$A$2:$M$21,2,FALSE))</f>
        <v>Prevenar</v>
      </c>
      <c r="O978" s="16" t="str">
        <f>IF(ISERROR(VLOOKUP('Salidas Pacientes'!$M978,Inventario!$A$2:$M$21,3,FALSE)),"",VLOOKUP('Salidas Pacientes'!$M978,Inventario!$A$2:$M$21,3,FALSE))</f>
        <v>Neumococo 13V</v>
      </c>
      <c r="P978" s="100" t="str">
        <f>IF(ISERROR(VLOOKUP('Salidas Pacientes'!$M978,Inventario!$A$2:$M$21,4,FALSE)),"",VLOOKUP('Salidas Pacientes'!$M978,Inventario!$A$2:$M$21,4,FALSE))</f>
        <v>Cobo Medical</v>
      </c>
      <c r="Q978" s="100" t="str">
        <f>IF(ISERROR(VLOOKUP('Salidas Pacientes'!$M978,Inventario!$A$2:$M$21,5,FALSE)),"",VLOOKUP('Salidas Pacientes'!$M978,Inventario!$A$2:$M$21,5,FALSE))</f>
        <v>Pfizer</v>
      </c>
      <c r="R978" s="17" t="str">
        <f>IF(ISERROR(VLOOKUP('Salidas Pacientes'!$M978,Inventario!$A$2:$M$21,6,FALSE)),"",VLOOKUP('Salidas Pacientes'!$M978,Inventario!$A$2:$M$21,6,FALSE))</f>
        <v>2156</v>
      </c>
      <c r="S978" s="101" t="s">
        <v>216</v>
      </c>
      <c r="T978" s="102">
        <f>IF(ISERROR(VLOOKUP('Salidas Pacientes'!$S978,Entradas!$H$1:$I$412,2,FALSE)),"",VLOOKUP('Salidas Pacientes'!$S978,Entradas!$H$1:$I$412,2,FALSE))</f>
        <v>45382</v>
      </c>
      <c r="U978" s="98"/>
      <c r="V978" s="98">
        <v>1</v>
      </c>
      <c r="W978" s="105"/>
    </row>
    <row r="979" spans="1:23" ht="15.75" hidden="1" customHeight="1" outlineLevel="1">
      <c r="A979" s="95">
        <v>44807</v>
      </c>
      <c r="B979" s="95" t="s">
        <v>276</v>
      </c>
      <c r="C979" s="98">
        <v>1232811016</v>
      </c>
      <c r="D979" s="17" t="str">
        <f>IF(ISERROR(VLOOKUP('Salidas Pacientes'!$C979,'BD Pacientes'!$A:I,2,FALSE)),"",VLOOKUP('Salidas Pacientes'!$C979,'BD Pacientes'!$A:I,2,FALSE))</f>
        <v>RC</v>
      </c>
      <c r="E979" s="16" t="str">
        <f>IF(ISERROR(VLOOKUP('Salidas Pacientes'!$C979,'BD Pacientes'!$A:I,3,FALSE)),"",VLOOKUP('Salidas Pacientes'!$C979,'BD Pacientes'!$A:I,3,FALSE))</f>
        <v>EMMA LUCIA ZAMBRANO MONTIEL</v>
      </c>
      <c r="F979" s="17" t="str">
        <f>IF(ISERROR(VLOOKUP('Salidas Pacientes'!$C979,'BD Pacientes'!$A:I,4,FALSE)),"",VLOOKUP('Salidas Pacientes'!$C979,'BD Pacientes'!$A:I,4,FALSE))</f>
        <v>F</v>
      </c>
      <c r="G979" s="95">
        <f>IF(ISERROR(VLOOKUP('Salidas Pacientes'!$C979,'BD Pacientes'!$A:I,5,FALSE)),"",VLOOKUP('Salidas Pacientes'!$C979,'BD Pacientes'!$A:I,5,FALSE))</f>
        <v>0</v>
      </c>
      <c r="H979" s="95" t="str">
        <f t="shared" ca="1" si="0"/>
        <v>123 año, 7 mes</v>
      </c>
      <c r="I979" s="97" t="str">
        <f>IF(ISERROR(VLOOKUP('Salidas Pacientes'!$C979,'BD Pacientes'!$A:$I,6,FALSE)),"",VLOOKUP('Salidas Pacientes'!$C979,'BD Pacientes'!$A:$I,6,FALSE))</f>
        <v>CALLE 70N # 3N-110</v>
      </c>
      <c r="J979" s="98">
        <f>IF(ISERROR(VLOOKUP('Salidas Pacientes'!$C979,'BD Pacientes'!$A:$I,7,FALSE)),"",VLOOKUP('Salidas Pacientes'!$C979,'BD Pacientes'!$A:$I,7,FALSE))</f>
        <v>0</v>
      </c>
      <c r="K979" s="99">
        <f>IF(ISERROR(VLOOKUP('Salidas Pacientes'!$C979,'BD Pacientes'!$A:$I,8,FALSE)),"",VLOOKUP('Salidas Pacientes'!$C979,'BD Pacientes'!$A:$I,8,FALSE))</f>
        <v>0</v>
      </c>
      <c r="L979" s="17">
        <f>IF(ISERROR(VLOOKUP('Salidas Pacientes'!$C979,'BD Pacientes'!$A:$I,9,FALSE)),"",VLOOKUP('Salidas Pacientes'!$C979,'BD Pacientes'!$A:$I,9,FALSE))</f>
        <v>0</v>
      </c>
      <c r="M979" s="17" t="s">
        <v>89</v>
      </c>
      <c r="N979" s="16" t="str">
        <f>IF(ISERROR(VLOOKUP('Salidas Pacientes'!$M979,Inventario!$A$2:$M$21,2,FALSE)),"",VLOOKUP('Salidas Pacientes'!$M979,Inventario!$A$2:$M$21,2,FALSE))</f>
        <v>Fluquadri</v>
      </c>
      <c r="O979" s="16" t="str">
        <f>IF(ISERROR(VLOOKUP('Salidas Pacientes'!$M979,Inventario!$A$2:$M$21,3,FALSE)),"",VLOOKUP('Salidas Pacientes'!$M979,Inventario!$A$2:$M$21,3,FALSE))</f>
        <v>Influenza</v>
      </c>
      <c r="P979" s="100" t="str">
        <f>IF(ISERROR(VLOOKUP('Salidas Pacientes'!$M979,Inventario!$A$2:$M$21,4,FALSE)),"",VLOOKUP('Salidas Pacientes'!$M979,Inventario!$A$2:$M$21,4,FALSE))</f>
        <v>IPS FARALLONES</v>
      </c>
      <c r="Q979" s="100" t="str">
        <f>IF(ISERROR(VLOOKUP('Salidas Pacientes'!$M979,Inventario!$A$2:$M$21,5,FALSE)),"",VLOOKUP('Salidas Pacientes'!$M979,Inventario!$A$2:$M$21,5,FALSE))</f>
        <v>Sanofi</v>
      </c>
      <c r="R979" s="17" t="str">
        <f>IF(ISERROR(VLOOKUP('Salidas Pacientes'!$M979,Inventario!$A$2:$M$21,6,FALSE)),"",VLOOKUP('Salidas Pacientes'!$M979,Inventario!$A$2:$M$21,6,FALSE))</f>
        <v>164992</v>
      </c>
      <c r="S979" s="101" t="s">
        <v>295</v>
      </c>
      <c r="T979" s="102" t="str">
        <f>IF(ISERROR(VLOOKUP('Salidas Pacientes'!$S979,Entradas!$H$1:$I$412,2,FALSE)),"",VLOOKUP('Salidas Pacientes'!$S979,Entradas!$H$1:$I$412,2,FALSE))</f>
        <v/>
      </c>
      <c r="U979" s="98"/>
      <c r="V979" s="98">
        <v>1</v>
      </c>
      <c r="W979" s="105"/>
    </row>
    <row r="980" spans="1:23" ht="15.75" hidden="1" customHeight="1" outlineLevel="1">
      <c r="A980" s="95">
        <v>44809</v>
      </c>
      <c r="B980" s="95" t="s">
        <v>276</v>
      </c>
      <c r="C980" s="98">
        <v>1232818701</v>
      </c>
      <c r="D980" s="17" t="str">
        <f>IF(ISERROR(VLOOKUP('Salidas Pacientes'!$C980,'BD Pacientes'!$A:I,2,FALSE)),"",VLOOKUP('Salidas Pacientes'!$C980,'BD Pacientes'!$A:I,2,FALSE))</f>
        <v>RC</v>
      </c>
      <c r="E980" s="16" t="str">
        <f>IF(ISERROR(VLOOKUP('Salidas Pacientes'!$C980,'BD Pacientes'!$A:I,3,FALSE)),"",VLOOKUP('Salidas Pacientes'!$C980,'BD Pacientes'!$A:I,3,FALSE))</f>
        <v>ISAAC IBRAHIM CANCALVACHE</v>
      </c>
      <c r="F980" s="17" t="str">
        <f>IF(ISERROR(VLOOKUP('Salidas Pacientes'!$C980,'BD Pacientes'!$A:I,4,FALSE)),"",VLOOKUP('Salidas Pacientes'!$C980,'BD Pacientes'!$A:I,4,FALSE))</f>
        <v>M</v>
      </c>
      <c r="G980" s="95">
        <f>IF(ISERROR(VLOOKUP('Salidas Pacientes'!$C980,'BD Pacientes'!$A:I,5,FALSE)),"",VLOOKUP('Salidas Pacientes'!$C980,'BD Pacientes'!$A:I,5,FALSE))</f>
        <v>44563</v>
      </c>
      <c r="H980" s="95" t="str">
        <f t="shared" ca="1" si="0"/>
        <v>1 año, 7 mes</v>
      </c>
      <c r="I980" s="97" t="str">
        <f>IF(ISERROR(VLOOKUP('Salidas Pacientes'!$C980,'BD Pacientes'!$A:$I,6,FALSE)),"",VLOOKUP('Salidas Pacientes'!$C980,'BD Pacientes'!$A:$I,6,FALSE))</f>
        <v>CRA 26Q # 122-71</v>
      </c>
      <c r="J980" s="98">
        <f>IF(ISERROR(VLOOKUP('Salidas Pacientes'!$C980,'BD Pacientes'!$A:$I,7,FALSE)),"",VLOOKUP('Salidas Pacientes'!$C980,'BD Pacientes'!$A:$I,7,FALSE))</f>
        <v>1143957902</v>
      </c>
      <c r="K980" s="99" t="str">
        <f>IF(ISERROR(VLOOKUP('Salidas Pacientes'!$C980,'BD Pacientes'!$A:$I,8,FALSE)),"",VLOOKUP('Salidas Pacientes'!$C980,'BD Pacientes'!$A:$I,8,FALSE))</f>
        <v>KAREN CANCALVACHE</v>
      </c>
      <c r="L980" s="17">
        <f>IF(ISERROR(VLOOKUP('Salidas Pacientes'!$C980,'BD Pacientes'!$A:$I,9,FALSE)),"",VLOOKUP('Salidas Pacientes'!$C980,'BD Pacientes'!$A:$I,9,FALSE))</f>
        <v>3103566056</v>
      </c>
      <c r="M980" s="17" t="s">
        <v>89</v>
      </c>
      <c r="N980" s="16" t="str">
        <f>IF(ISERROR(VLOOKUP('Salidas Pacientes'!$M980,Inventario!$A$2:$M$21,2,FALSE)),"",VLOOKUP('Salidas Pacientes'!$M980,Inventario!$A$2:$M$21,2,FALSE))</f>
        <v>Fluquadri</v>
      </c>
      <c r="O980" s="16" t="str">
        <f>IF(ISERROR(VLOOKUP('Salidas Pacientes'!$M980,Inventario!$A$2:$M$21,3,FALSE)),"",VLOOKUP('Salidas Pacientes'!$M980,Inventario!$A$2:$M$21,3,FALSE))</f>
        <v>Influenza</v>
      </c>
      <c r="P980" s="100" t="str">
        <f>IF(ISERROR(VLOOKUP('Salidas Pacientes'!$M980,Inventario!$A$2:$M$21,4,FALSE)),"",VLOOKUP('Salidas Pacientes'!$M980,Inventario!$A$2:$M$21,4,FALSE))</f>
        <v>IPS FARALLONES</v>
      </c>
      <c r="Q980" s="100" t="str">
        <f>IF(ISERROR(VLOOKUP('Salidas Pacientes'!$M980,Inventario!$A$2:$M$21,5,FALSE)),"",VLOOKUP('Salidas Pacientes'!$M980,Inventario!$A$2:$M$21,5,FALSE))</f>
        <v>Sanofi</v>
      </c>
      <c r="R980" s="17" t="str">
        <f>IF(ISERROR(VLOOKUP('Salidas Pacientes'!$M980,Inventario!$A$2:$M$21,6,FALSE)),"",VLOOKUP('Salidas Pacientes'!$M980,Inventario!$A$2:$M$21,6,FALSE))</f>
        <v>164992</v>
      </c>
      <c r="S980" s="101" t="s">
        <v>295</v>
      </c>
      <c r="T980" s="102" t="str">
        <f>IF(ISERROR(VLOOKUP('Salidas Pacientes'!$S980,Entradas!$H$1:$I$412,2,FALSE)),"",VLOOKUP('Salidas Pacientes'!$S980,Entradas!$H$1:$I$412,2,FALSE))</f>
        <v/>
      </c>
      <c r="U980" s="98"/>
      <c r="V980" s="98">
        <v>1</v>
      </c>
      <c r="W980" s="105"/>
    </row>
    <row r="981" spans="1:23" ht="15.75" hidden="1" customHeight="1" outlineLevel="1">
      <c r="A981" s="95">
        <v>44809</v>
      </c>
      <c r="B981" s="95" t="s">
        <v>276</v>
      </c>
      <c r="C981" s="98">
        <v>1232818701</v>
      </c>
      <c r="D981" s="17" t="str">
        <f>IF(ISERROR(VLOOKUP('Salidas Pacientes'!$C981,'BD Pacientes'!$A:I,2,FALSE)),"",VLOOKUP('Salidas Pacientes'!$C981,'BD Pacientes'!$A:I,2,FALSE))</f>
        <v>RC</v>
      </c>
      <c r="E981" s="16" t="str">
        <f>IF(ISERROR(VLOOKUP('Salidas Pacientes'!$C981,'BD Pacientes'!$A:I,3,FALSE)),"",VLOOKUP('Salidas Pacientes'!$C981,'BD Pacientes'!$A:I,3,FALSE))</f>
        <v>ISAAC IBRAHIM CANCALVACHE</v>
      </c>
      <c r="F981" s="17" t="str">
        <f>IF(ISERROR(VLOOKUP('Salidas Pacientes'!$C981,'BD Pacientes'!$A:I,4,FALSE)),"",VLOOKUP('Salidas Pacientes'!$C981,'BD Pacientes'!$A:I,4,FALSE))</f>
        <v>M</v>
      </c>
      <c r="G981" s="95">
        <f>IF(ISERROR(VLOOKUP('Salidas Pacientes'!$C981,'BD Pacientes'!$A:I,5,FALSE)),"",VLOOKUP('Salidas Pacientes'!$C981,'BD Pacientes'!$A:I,5,FALSE))</f>
        <v>44563</v>
      </c>
      <c r="H981" s="95" t="str">
        <f t="shared" ca="1" si="0"/>
        <v>1 año, 7 mes</v>
      </c>
      <c r="I981" s="97" t="str">
        <f>IF(ISERROR(VLOOKUP('Salidas Pacientes'!$C981,'BD Pacientes'!$A:$I,6,FALSE)),"",VLOOKUP('Salidas Pacientes'!$C981,'BD Pacientes'!$A:$I,6,FALSE))</f>
        <v>CRA 26Q # 122-71</v>
      </c>
      <c r="J981" s="98">
        <f>IF(ISERROR(VLOOKUP('Salidas Pacientes'!$C981,'BD Pacientes'!$A:$I,7,FALSE)),"",VLOOKUP('Salidas Pacientes'!$C981,'BD Pacientes'!$A:$I,7,FALSE))</f>
        <v>1143957902</v>
      </c>
      <c r="K981" s="99" t="str">
        <f>IF(ISERROR(VLOOKUP('Salidas Pacientes'!$C981,'BD Pacientes'!$A:$I,8,FALSE)),"",VLOOKUP('Salidas Pacientes'!$C981,'BD Pacientes'!$A:$I,8,FALSE))</f>
        <v>KAREN CANCALVACHE</v>
      </c>
      <c r="L981" s="17">
        <f>IF(ISERROR(VLOOKUP('Salidas Pacientes'!$C981,'BD Pacientes'!$A:$I,9,FALSE)),"",VLOOKUP('Salidas Pacientes'!$C981,'BD Pacientes'!$A:$I,9,FALSE))</f>
        <v>3103566056</v>
      </c>
      <c r="M981" s="17" t="s">
        <v>47</v>
      </c>
      <c r="N981" s="16" t="str">
        <f>IF(ISERROR(VLOOKUP('Salidas Pacientes'!$M981,Inventario!$A$2:$M$21,2,FALSE)),"",VLOOKUP('Salidas Pacientes'!$M981,Inventario!$A$2:$M$21,2,FALSE))</f>
        <v>Nimenrix</v>
      </c>
      <c r="O981" s="16" t="str">
        <f>IF(ISERROR(VLOOKUP('Salidas Pacientes'!$M981,Inventario!$A$2:$M$21,3,FALSE)),"",VLOOKUP('Salidas Pacientes'!$M981,Inventario!$A$2:$M$21,3,FALSE))</f>
        <v>Meningococo</v>
      </c>
      <c r="P981" s="100" t="str">
        <f>IF(ISERROR(VLOOKUP('Salidas Pacientes'!$M981,Inventario!$A$2:$M$21,4,FALSE)),"",VLOOKUP('Salidas Pacientes'!$M981,Inventario!$A$2:$M$21,4,FALSE))</f>
        <v>Cobo Medical</v>
      </c>
      <c r="Q981" s="100" t="str">
        <f>IF(ISERROR(VLOOKUP('Salidas Pacientes'!$M981,Inventario!$A$2:$M$21,5,FALSE)),"",VLOOKUP('Salidas Pacientes'!$M981,Inventario!$A$2:$M$21,5,FALSE))</f>
        <v>Pfizer</v>
      </c>
      <c r="R981" s="17" t="str">
        <f>IF(ISERROR(VLOOKUP('Salidas Pacientes'!$M981,Inventario!$A$2:$M$21,6,FALSE)),"",VLOOKUP('Salidas Pacientes'!$M981,Inventario!$A$2:$M$21,6,FALSE))</f>
        <v>3904</v>
      </c>
      <c r="S981" s="101" t="s">
        <v>173</v>
      </c>
      <c r="T981" s="102">
        <f>IF(ISERROR(VLOOKUP('Salidas Pacientes'!$S981,Entradas!$H$1:$I$412,2,FALSE)),"",VLOOKUP('Salidas Pacientes'!$S981,Entradas!$H$1:$I$412,2,FALSE))</f>
        <v>45077</v>
      </c>
      <c r="U981" s="98"/>
      <c r="V981" s="98">
        <v>1</v>
      </c>
      <c r="W981" s="105"/>
    </row>
    <row r="982" spans="1:23" ht="15.75" hidden="1" customHeight="1" outlineLevel="1">
      <c r="A982" s="95">
        <v>44810</v>
      </c>
      <c r="B982" s="95" t="s">
        <v>276</v>
      </c>
      <c r="C982" s="98">
        <v>1116384222</v>
      </c>
      <c r="D982" s="17" t="str">
        <f>IF(ISERROR(VLOOKUP('Salidas Pacientes'!$C982,'BD Pacientes'!$A:I,2,FALSE)),"",VLOOKUP('Salidas Pacientes'!$C982,'BD Pacientes'!$A:I,2,FALSE))</f>
        <v>RC</v>
      </c>
      <c r="E982" s="16" t="str">
        <f>IF(ISERROR(VLOOKUP('Salidas Pacientes'!$C982,'BD Pacientes'!$A:I,3,FALSE)),"",VLOOKUP('Salidas Pacientes'!$C982,'BD Pacientes'!$A:I,3,FALSE))</f>
        <v>NICOLAS MOLINA HOYOS</v>
      </c>
      <c r="F982" s="17" t="str">
        <f>IF(ISERROR(VLOOKUP('Salidas Pacientes'!$C982,'BD Pacientes'!$A:I,4,FALSE)),"",VLOOKUP('Salidas Pacientes'!$C982,'BD Pacientes'!$A:I,4,FALSE))</f>
        <v>M</v>
      </c>
      <c r="G982" s="95">
        <f>IF(ISERROR(VLOOKUP('Salidas Pacientes'!$C982,'BD Pacientes'!$A:I,5,FALSE)),"",VLOOKUP('Salidas Pacientes'!$C982,'BD Pacientes'!$A:I,5,FALSE))</f>
        <v>0</v>
      </c>
      <c r="H982" s="95" t="str">
        <f t="shared" ca="1" si="0"/>
        <v>123 año, 7 mes</v>
      </c>
      <c r="I982" s="97" t="str">
        <f>IF(ISERROR(VLOOKUP('Salidas Pacientes'!$C982,'BD Pacientes'!$A:$I,6,FALSE)),"",VLOOKUP('Salidas Pacientes'!$C982,'BD Pacientes'!$A:$I,6,FALSE))</f>
        <v>CALLE 20 #11-30</v>
      </c>
      <c r="J982" s="98">
        <f>IF(ISERROR(VLOOKUP('Salidas Pacientes'!$C982,'BD Pacientes'!$A:$I,7,FALSE)),"",VLOOKUP('Salidas Pacientes'!$C982,'BD Pacientes'!$A:$I,7,FALSE))</f>
        <v>0</v>
      </c>
      <c r="K982" s="99">
        <f>IF(ISERROR(VLOOKUP('Salidas Pacientes'!$C982,'BD Pacientes'!$A:$I,8,FALSE)),"",VLOOKUP('Salidas Pacientes'!$C982,'BD Pacientes'!$A:$I,8,FALSE))</f>
        <v>0</v>
      </c>
      <c r="L982" s="17">
        <f>IF(ISERROR(VLOOKUP('Salidas Pacientes'!$C982,'BD Pacientes'!$A:$I,9,FALSE)),"",VLOOKUP('Salidas Pacientes'!$C982,'BD Pacientes'!$A:$I,9,FALSE))</f>
        <v>0</v>
      </c>
      <c r="M982" s="17" t="s">
        <v>47</v>
      </c>
      <c r="N982" s="16" t="str">
        <f>IF(ISERROR(VLOOKUP('Salidas Pacientes'!$M982,Inventario!$A$2:$M$21,2,FALSE)),"",VLOOKUP('Salidas Pacientes'!$M982,Inventario!$A$2:$M$21,2,FALSE))</f>
        <v>Nimenrix</v>
      </c>
      <c r="O982" s="16" t="str">
        <f>IF(ISERROR(VLOOKUP('Salidas Pacientes'!$M982,Inventario!$A$2:$M$21,3,FALSE)),"",VLOOKUP('Salidas Pacientes'!$M982,Inventario!$A$2:$M$21,3,FALSE))</f>
        <v>Meningococo</v>
      </c>
      <c r="P982" s="100" t="str">
        <f>IF(ISERROR(VLOOKUP('Salidas Pacientes'!$M982,Inventario!$A$2:$M$21,4,FALSE)),"",VLOOKUP('Salidas Pacientes'!$M982,Inventario!$A$2:$M$21,4,FALSE))</f>
        <v>Cobo Medical</v>
      </c>
      <c r="Q982" s="100" t="str">
        <f>IF(ISERROR(VLOOKUP('Salidas Pacientes'!$M982,Inventario!$A$2:$M$21,5,FALSE)),"",VLOOKUP('Salidas Pacientes'!$M982,Inventario!$A$2:$M$21,5,FALSE))</f>
        <v>Pfizer</v>
      </c>
      <c r="R982" s="17" t="str">
        <f>IF(ISERROR(VLOOKUP('Salidas Pacientes'!$M982,Inventario!$A$2:$M$21,6,FALSE)),"",VLOOKUP('Salidas Pacientes'!$M982,Inventario!$A$2:$M$21,6,FALSE))</f>
        <v>3904</v>
      </c>
      <c r="S982" s="101" t="s">
        <v>221</v>
      </c>
      <c r="T982" s="102">
        <f>IF(ISERROR(VLOOKUP('Salidas Pacientes'!$S982,Entradas!$H$1:$I$412,2,FALSE)),"",VLOOKUP('Salidas Pacientes'!$S982,Entradas!$H$1:$I$412,2,FALSE))</f>
        <v>45077</v>
      </c>
      <c r="U982" s="98"/>
      <c r="V982" s="98">
        <v>1</v>
      </c>
      <c r="W982" s="105"/>
    </row>
    <row r="983" spans="1:23" ht="15.75" hidden="1" customHeight="1" outlineLevel="1">
      <c r="A983" s="95">
        <v>44812</v>
      </c>
      <c r="B983" s="95" t="s">
        <v>276</v>
      </c>
      <c r="C983" s="98">
        <v>1113071900</v>
      </c>
      <c r="D983" s="17" t="str">
        <f>IF(ISERROR(VLOOKUP('Salidas Pacientes'!$C983,'BD Pacientes'!$A:I,2,FALSE)),"",VLOOKUP('Salidas Pacientes'!$C983,'BD Pacientes'!$A:I,2,FALSE))</f>
        <v>RC</v>
      </c>
      <c r="E983" s="16" t="str">
        <f>IF(ISERROR(VLOOKUP('Salidas Pacientes'!$C983,'BD Pacientes'!$A:I,3,FALSE)),"",VLOOKUP('Salidas Pacientes'!$C983,'BD Pacientes'!$A:I,3,FALSE))</f>
        <v>THIAGO GALINDEZ GIRALDO</v>
      </c>
      <c r="F983" s="17" t="str">
        <f>IF(ISERROR(VLOOKUP('Salidas Pacientes'!$C983,'BD Pacientes'!$A:I,4,FALSE)),"",VLOOKUP('Salidas Pacientes'!$C983,'BD Pacientes'!$A:I,4,FALSE))</f>
        <v>M</v>
      </c>
      <c r="G983" s="95">
        <f>IF(ISERROR(VLOOKUP('Salidas Pacientes'!$C983,'BD Pacientes'!$A:I,5,FALSE)),"",VLOOKUP('Salidas Pacientes'!$C983,'BD Pacientes'!$A:I,5,FALSE))</f>
        <v>44399</v>
      </c>
      <c r="H983" s="95" t="str">
        <f t="shared" ca="1" si="0"/>
        <v>2 año, 1 mes</v>
      </c>
      <c r="I983" s="97" t="str">
        <f>IF(ISERROR(VLOOKUP('Salidas Pacientes'!$C983,'BD Pacientes'!$A:$I,6,FALSE)),"",VLOOKUP('Salidas Pacientes'!$C983,'BD Pacientes'!$A:$I,6,FALSE))</f>
        <v>CALLE 10 # 23-10</v>
      </c>
      <c r="J983" s="98">
        <f>IF(ISERROR(VLOOKUP('Salidas Pacientes'!$C983,'BD Pacientes'!$A:$I,7,FALSE)),"",VLOOKUP('Salidas Pacientes'!$C983,'BD Pacientes'!$A:$I,7,FALSE))</f>
        <v>1144036056</v>
      </c>
      <c r="K983" s="99" t="str">
        <f>IF(ISERROR(VLOOKUP('Salidas Pacientes'!$C983,'BD Pacientes'!$A:$I,8,FALSE)),"",VLOOKUP('Salidas Pacientes'!$C983,'BD Pacientes'!$A:$I,8,FALSE))</f>
        <v>MARIA CAMILA GIRALDO</v>
      </c>
      <c r="L983" s="17">
        <f>IF(ISERROR(VLOOKUP('Salidas Pacientes'!$C983,'BD Pacientes'!$A:$I,9,FALSE)),"",VLOOKUP('Salidas Pacientes'!$C983,'BD Pacientes'!$A:$I,9,FALSE))</f>
        <v>3127673766</v>
      </c>
      <c r="M983" s="17" t="s">
        <v>47</v>
      </c>
      <c r="N983" s="16" t="str">
        <f>IF(ISERROR(VLOOKUP('Salidas Pacientes'!$M983,Inventario!$A$2:$M$21,2,FALSE)),"",VLOOKUP('Salidas Pacientes'!$M983,Inventario!$A$2:$M$21,2,FALSE))</f>
        <v>Nimenrix</v>
      </c>
      <c r="O983" s="16" t="str">
        <f>IF(ISERROR(VLOOKUP('Salidas Pacientes'!$M983,Inventario!$A$2:$M$21,3,FALSE)),"",VLOOKUP('Salidas Pacientes'!$M983,Inventario!$A$2:$M$21,3,FALSE))</f>
        <v>Meningococo</v>
      </c>
      <c r="P983" s="100" t="str">
        <f>IF(ISERROR(VLOOKUP('Salidas Pacientes'!$M983,Inventario!$A$2:$M$21,4,FALSE)),"",VLOOKUP('Salidas Pacientes'!$M983,Inventario!$A$2:$M$21,4,FALSE))</f>
        <v>Cobo Medical</v>
      </c>
      <c r="Q983" s="100" t="str">
        <f>IF(ISERROR(VLOOKUP('Salidas Pacientes'!$M983,Inventario!$A$2:$M$21,5,FALSE)),"",VLOOKUP('Salidas Pacientes'!$M983,Inventario!$A$2:$M$21,5,FALSE))</f>
        <v>Pfizer</v>
      </c>
      <c r="R983" s="17" t="str">
        <f>IF(ISERROR(VLOOKUP('Salidas Pacientes'!$M983,Inventario!$A$2:$M$21,6,FALSE)),"",VLOOKUP('Salidas Pacientes'!$M983,Inventario!$A$2:$M$21,6,FALSE))</f>
        <v>3904</v>
      </c>
      <c r="S983" s="101" t="s">
        <v>221</v>
      </c>
      <c r="T983" s="102">
        <f>IF(ISERROR(VLOOKUP('Salidas Pacientes'!$S983,Entradas!$H$1:$I$412,2,FALSE)),"",VLOOKUP('Salidas Pacientes'!$S983,Entradas!$H$1:$I$412,2,FALSE))</f>
        <v>45077</v>
      </c>
      <c r="U983" s="98"/>
      <c r="V983" s="98">
        <v>1</v>
      </c>
      <c r="W983" s="105"/>
    </row>
    <row r="984" spans="1:23" ht="15.75" hidden="1" customHeight="1" outlineLevel="1">
      <c r="A984" s="95">
        <v>44812</v>
      </c>
      <c r="B984" s="95" t="s">
        <v>276</v>
      </c>
      <c r="C984" s="98">
        <v>1110380308</v>
      </c>
      <c r="D984" s="17" t="str">
        <f>IF(ISERROR(VLOOKUP('Salidas Pacientes'!$C984,'BD Pacientes'!$A:I,2,FALSE)),"",VLOOKUP('Salidas Pacientes'!$C984,'BD Pacientes'!$A:I,2,FALSE))</f>
        <v>RC</v>
      </c>
      <c r="E984" s="16" t="str">
        <f>IF(ISERROR(VLOOKUP('Salidas Pacientes'!$C984,'BD Pacientes'!$A:I,3,FALSE)),"",VLOOKUP('Salidas Pacientes'!$C984,'BD Pacientes'!$A:I,3,FALSE))</f>
        <v>MARTINA GUARIN SOLARTE</v>
      </c>
      <c r="F984" s="17" t="str">
        <f>IF(ISERROR(VLOOKUP('Salidas Pacientes'!$C984,'BD Pacientes'!$A:I,4,FALSE)),"",VLOOKUP('Salidas Pacientes'!$C984,'BD Pacientes'!$A:I,4,FALSE))</f>
        <v>F</v>
      </c>
      <c r="G984" s="95">
        <f>IF(ISERROR(VLOOKUP('Salidas Pacientes'!$C984,'BD Pacientes'!$A:I,5,FALSE)),"",VLOOKUP('Salidas Pacientes'!$C984,'BD Pacientes'!$A:I,5,FALSE))</f>
        <v>44389</v>
      </c>
      <c r="H984" s="95" t="str">
        <f t="shared" ca="1" si="0"/>
        <v>2 año, 1 mes</v>
      </c>
      <c r="I984" s="97" t="str">
        <f>IF(ISERROR(VLOOKUP('Salidas Pacientes'!$C984,'BD Pacientes'!$A:$I,6,FALSE)),"",VLOOKUP('Salidas Pacientes'!$C984,'BD Pacientes'!$A:$I,6,FALSE))</f>
        <v>CALLE 72H4 # 26L-32</v>
      </c>
      <c r="J984" s="98">
        <f>IF(ISERROR(VLOOKUP('Salidas Pacientes'!$C984,'BD Pacientes'!$A:$I,7,FALSE)),"",VLOOKUP('Salidas Pacientes'!$C984,'BD Pacientes'!$A:$I,7,FALSE))</f>
        <v>94498680</v>
      </c>
      <c r="K984" s="99" t="str">
        <f>IF(ISERROR(VLOOKUP('Salidas Pacientes'!$C984,'BD Pacientes'!$A:$I,8,FALSE)),"",VLOOKUP('Salidas Pacientes'!$C984,'BD Pacientes'!$A:$I,8,FALSE))</f>
        <v>RAMON GUARIN</v>
      </c>
      <c r="L984" s="17">
        <f>IF(ISERROR(VLOOKUP('Salidas Pacientes'!$C984,'BD Pacientes'!$A:$I,9,FALSE)),"",VLOOKUP('Salidas Pacientes'!$C984,'BD Pacientes'!$A:$I,9,FALSE))</f>
        <v>3167539934</v>
      </c>
      <c r="M984" s="17" t="s">
        <v>47</v>
      </c>
      <c r="N984" s="16" t="str">
        <f>IF(ISERROR(VLOOKUP('Salidas Pacientes'!$M984,Inventario!$A$2:$M$21,2,FALSE)),"",VLOOKUP('Salidas Pacientes'!$M984,Inventario!$A$2:$M$21,2,FALSE))</f>
        <v>Nimenrix</v>
      </c>
      <c r="O984" s="16" t="str">
        <f>IF(ISERROR(VLOOKUP('Salidas Pacientes'!$M984,Inventario!$A$2:$M$21,3,FALSE)),"",VLOOKUP('Salidas Pacientes'!$M984,Inventario!$A$2:$M$21,3,FALSE))</f>
        <v>Meningococo</v>
      </c>
      <c r="P984" s="100" t="str">
        <f>IF(ISERROR(VLOOKUP('Salidas Pacientes'!$M984,Inventario!$A$2:$M$21,4,FALSE)),"",VLOOKUP('Salidas Pacientes'!$M984,Inventario!$A$2:$M$21,4,FALSE))</f>
        <v>Cobo Medical</v>
      </c>
      <c r="Q984" s="100" t="str">
        <f>IF(ISERROR(VLOOKUP('Salidas Pacientes'!$M984,Inventario!$A$2:$M$21,5,FALSE)),"",VLOOKUP('Salidas Pacientes'!$M984,Inventario!$A$2:$M$21,5,FALSE))</f>
        <v>Pfizer</v>
      </c>
      <c r="R984" s="17" t="str">
        <f>IF(ISERROR(VLOOKUP('Salidas Pacientes'!$M984,Inventario!$A$2:$M$21,6,FALSE)),"",VLOOKUP('Salidas Pacientes'!$M984,Inventario!$A$2:$M$21,6,FALSE))</f>
        <v>3904</v>
      </c>
      <c r="S984" s="101" t="s">
        <v>221</v>
      </c>
      <c r="T984" s="102">
        <f>IF(ISERROR(VLOOKUP('Salidas Pacientes'!$S984,Entradas!$H$1:$I$412,2,FALSE)),"",VLOOKUP('Salidas Pacientes'!$S984,Entradas!$H$1:$I$412,2,FALSE))</f>
        <v>45077</v>
      </c>
      <c r="U984" s="98"/>
      <c r="V984" s="98">
        <v>1</v>
      </c>
      <c r="W984" s="105"/>
    </row>
    <row r="985" spans="1:23" ht="15.75" hidden="1" customHeight="1" outlineLevel="1">
      <c r="A985" s="95">
        <v>44812</v>
      </c>
      <c r="B985" s="95" t="s">
        <v>276</v>
      </c>
      <c r="C985" s="98">
        <v>1107540621</v>
      </c>
      <c r="D985" s="17" t="str">
        <f>IF(ISERROR(VLOOKUP('Salidas Pacientes'!$C985,'BD Pacientes'!$A:I,2,FALSE)),"",VLOOKUP('Salidas Pacientes'!$C985,'BD Pacientes'!$A:I,2,FALSE))</f>
        <v>RC</v>
      </c>
      <c r="E985" s="16" t="str">
        <f>IF(ISERROR(VLOOKUP('Salidas Pacientes'!$C985,'BD Pacientes'!$A:I,3,FALSE)),"",VLOOKUP('Salidas Pacientes'!$C985,'BD Pacientes'!$A:I,3,FALSE))</f>
        <v>DAVID RAMIREZ CARDONA</v>
      </c>
      <c r="F985" s="17" t="str">
        <f>IF(ISERROR(VLOOKUP('Salidas Pacientes'!$C985,'BD Pacientes'!$A:I,4,FALSE)),"",VLOOKUP('Salidas Pacientes'!$C985,'BD Pacientes'!$A:I,4,FALSE))</f>
        <v>M</v>
      </c>
      <c r="G985" s="95">
        <f>IF(ISERROR(VLOOKUP('Salidas Pacientes'!$C985,'BD Pacientes'!$A:I,5,FALSE)),"",VLOOKUP('Salidas Pacientes'!$C985,'BD Pacientes'!$A:I,5,FALSE))</f>
        <v>0</v>
      </c>
      <c r="H985" s="95" t="str">
        <f t="shared" ca="1" si="0"/>
        <v>123 año, 7 mes</v>
      </c>
      <c r="I985" s="97" t="str">
        <f>IF(ISERROR(VLOOKUP('Salidas Pacientes'!$C985,'BD Pacientes'!$A:$I,6,FALSE)),"",VLOOKUP('Salidas Pacientes'!$C985,'BD Pacientes'!$A:$I,6,FALSE))</f>
        <v>CALLE 12B #59-31</v>
      </c>
      <c r="J985" s="98">
        <f>IF(ISERROR(VLOOKUP('Salidas Pacientes'!$C985,'BD Pacientes'!$A:$I,7,FALSE)),"",VLOOKUP('Salidas Pacientes'!$C985,'BD Pacientes'!$A:$I,7,FALSE))</f>
        <v>0</v>
      </c>
      <c r="K985" s="99">
        <f>IF(ISERROR(VLOOKUP('Salidas Pacientes'!$C985,'BD Pacientes'!$A:$I,8,FALSE)),"",VLOOKUP('Salidas Pacientes'!$C985,'BD Pacientes'!$A:$I,8,FALSE))</f>
        <v>0</v>
      </c>
      <c r="L985" s="17">
        <f>IF(ISERROR(VLOOKUP('Salidas Pacientes'!$C985,'BD Pacientes'!$A:$I,9,FALSE)),"",VLOOKUP('Salidas Pacientes'!$C985,'BD Pacientes'!$A:$I,9,FALSE))</f>
        <v>0</v>
      </c>
      <c r="M985" s="17" t="s">
        <v>54</v>
      </c>
      <c r="N985" s="16" t="str">
        <f>IF(ISERROR(VLOOKUP('Salidas Pacientes'!$M985,Inventario!$A$2:$M$21,2,FALSE)),"",VLOOKUP('Salidas Pacientes'!$M985,Inventario!$A$2:$M$21,2,FALSE))</f>
        <v>Prevenar</v>
      </c>
      <c r="O985" s="16" t="str">
        <f>IF(ISERROR(VLOOKUP('Salidas Pacientes'!$M985,Inventario!$A$2:$M$21,3,FALSE)),"",VLOOKUP('Salidas Pacientes'!$M985,Inventario!$A$2:$M$21,3,FALSE))</f>
        <v>Neumococo 13V</v>
      </c>
      <c r="P985" s="100" t="str">
        <f>IF(ISERROR(VLOOKUP('Salidas Pacientes'!$M985,Inventario!$A$2:$M$21,4,FALSE)),"",VLOOKUP('Salidas Pacientes'!$M985,Inventario!$A$2:$M$21,4,FALSE))</f>
        <v>Cobo Medical</v>
      </c>
      <c r="Q985" s="100" t="str">
        <f>IF(ISERROR(VLOOKUP('Salidas Pacientes'!$M985,Inventario!$A$2:$M$21,5,FALSE)),"",VLOOKUP('Salidas Pacientes'!$M985,Inventario!$A$2:$M$21,5,FALSE))</f>
        <v>Pfizer</v>
      </c>
      <c r="R985" s="17" t="str">
        <f>IF(ISERROR(VLOOKUP('Salidas Pacientes'!$M985,Inventario!$A$2:$M$21,6,FALSE)),"",VLOOKUP('Salidas Pacientes'!$M985,Inventario!$A$2:$M$21,6,FALSE))</f>
        <v>2156</v>
      </c>
      <c r="S985" s="101" t="s">
        <v>216</v>
      </c>
      <c r="T985" s="102">
        <f>IF(ISERROR(VLOOKUP('Salidas Pacientes'!$S985,Entradas!$H$1:$I$412,2,FALSE)),"",VLOOKUP('Salidas Pacientes'!$S985,Entradas!$H$1:$I$412,2,FALSE))</f>
        <v>45382</v>
      </c>
      <c r="U985" s="98"/>
      <c r="V985" s="98">
        <v>1</v>
      </c>
      <c r="W985" s="105"/>
    </row>
    <row r="986" spans="1:23" ht="15.75" hidden="1" customHeight="1" outlineLevel="1">
      <c r="A986" s="95">
        <v>44813</v>
      </c>
      <c r="B986" s="95" t="s">
        <v>276</v>
      </c>
      <c r="C986" s="98">
        <v>1232816217</v>
      </c>
      <c r="D986" s="17" t="str">
        <f>IF(ISERROR(VLOOKUP('Salidas Pacientes'!$C986,'BD Pacientes'!$A:I,2,FALSE)),"",VLOOKUP('Salidas Pacientes'!$C986,'BD Pacientes'!$A:I,2,FALSE))</f>
        <v>RC</v>
      </c>
      <c r="E986" s="16" t="str">
        <f>IF(ISERROR(VLOOKUP('Salidas Pacientes'!$C986,'BD Pacientes'!$A:I,3,FALSE)),"",VLOOKUP('Salidas Pacientes'!$C986,'BD Pacientes'!$A:I,3,FALSE))</f>
        <v>SARA ACOSTA QUILINDO</v>
      </c>
      <c r="F986" s="17" t="str">
        <f>IF(ISERROR(VLOOKUP('Salidas Pacientes'!$C986,'BD Pacientes'!$A:I,4,FALSE)),"",VLOOKUP('Salidas Pacientes'!$C986,'BD Pacientes'!$A:I,4,FALSE))</f>
        <v>F</v>
      </c>
      <c r="G986" s="95">
        <f>IF(ISERROR(VLOOKUP('Salidas Pacientes'!$C986,'BD Pacientes'!$A:I,5,FALSE)),"",VLOOKUP('Salidas Pacientes'!$C986,'BD Pacientes'!$A:I,5,FALSE))</f>
        <v>0</v>
      </c>
      <c r="H986" s="95" t="str">
        <f t="shared" ca="1" si="0"/>
        <v>123 año, 7 mes</v>
      </c>
      <c r="I986" s="97" t="str">
        <f>IF(ISERROR(VLOOKUP('Salidas Pacientes'!$C986,'BD Pacientes'!$A:$I,6,FALSE)),"",VLOOKUP('Salidas Pacientes'!$C986,'BD Pacientes'!$A:$I,6,FALSE))</f>
        <v>CRA 92 #25-40</v>
      </c>
      <c r="J986" s="98">
        <f>IF(ISERROR(VLOOKUP('Salidas Pacientes'!$C986,'BD Pacientes'!$A:$I,7,FALSE)),"",VLOOKUP('Salidas Pacientes'!$C986,'BD Pacientes'!$A:$I,7,FALSE))</f>
        <v>0</v>
      </c>
      <c r="K986" s="99">
        <f>IF(ISERROR(VLOOKUP('Salidas Pacientes'!$C986,'BD Pacientes'!$A:$I,8,FALSE)),"",VLOOKUP('Salidas Pacientes'!$C986,'BD Pacientes'!$A:$I,8,FALSE))</f>
        <v>0</v>
      </c>
      <c r="L986" s="17">
        <f>IF(ISERROR(VLOOKUP('Salidas Pacientes'!$C986,'BD Pacientes'!$A:$I,9,FALSE)),"",VLOOKUP('Salidas Pacientes'!$C986,'BD Pacientes'!$A:$I,9,FALSE))</f>
        <v>0</v>
      </c>
      <c r="M986" s="17" t="s">
        <v>47</v>
      </c>
      <c r="N986" s="16" t="str">
        <f>IF(ISERROR(VLOOKUP('Salidas Pacientes'!$M986,Inventario!$A$2:$M$21,2,FALSE)),"",VLOOKUP('Salidas Pacientes'!$M986,Inventario!$A$2:$M$21,2,FALSE))</f>
        <v>Nimenrix</v>
      </c>
      <c r="O986" s="16" t="str">
        <f>IF(ISERROR(VLOOKUP('Salidas Pacientes'!$M986,Inventario!$A$2:$M$21,3,FALSE)),"",VLOOKUP('Salidas Pacientes'!$M986,Inventario!$A$2:$M$21,3,FALSE))</f>
        <v>Meningococo</v>
      </c>
      <c r="P986" s="100" t="str">
        <f>IF(ISERROR(VLOOKUP('Salidas Pacientes'!$M986,Inventario!$A$2:$M$21,4,FALSE)),"",VLOOKUP('Salidas Pacientes'!$M986,Inventario!$A$2:$M$21,4,FALSE))</f>
        <v>Cobo Medical</v>
      </c>
      <c r="Q986" s="100" t="str">
        <f>IF(ISERROR(VLOOKUP('Salidas Pacientes'!$M986,Inventario!$A$2:$M$21,5,FALSE)),"",VLOOKUP('Salidas Pacientes'!$M986,Inventario!$A$2:$M$21,5,FALSE))</f>
        <v>Pfizer</v>
      </c>
      <c r="R986" s="17" t="str">
        <f>IF(ISERROR(VLOOKUP('Salidas Pacientes'!$M986,Inventario!$A$2:$M$21,6,FALSE)),"",VLOOKUP('Salidas Pacientes'!$M986,Inventario!$A$2:$M$21,6,FALSE))</f>
        <v>3904</v>
      </c>
      <c r="S986" s="101" t="s">
        <v>221</v>
      </c>
      <c r="T986" s="102">
        <f>IF(ISERROR(VLOOKUP('Salidas Pacientes'!$S986,Entradas!$H$1:$I$412,2,FALSE)),"",VLOOKUP('Salidas Pacientes'!$S986,Entradas!$H$1:$I$412,2,FALSE))</f>
        <v>45077</v>
      </c>
      <c r="U986" s="98"/>
      <c r="V986" s="98">
        <v>1</v>
      </c>
      <c r="W986" s="105"/>
    </row>
    <row r="987" spans="1:23" ht="15.75" hidden="1" customHeight="1" outlineLevel="1">
      <c r="A987" s="95">
        <v>44813</v>
      </c>
      <c r="B987" s="95" t="s">
        <v>276</v>
      </c>
      <c r="C987" s="98">
        <v>1141376398</v>
      </c>
      <c r="D987" s="17" t="str">
        <f>IF(ISERROR(VLOOKUP('Salidas Pacientes'!$C987,'BD Pacientes'!$A:I,2,FALSE)),"",VLOOKUP('Salidas Pacientes'!$C987,'BD Pacientes'!$A:I,2,FALSE))</f>
        <v>RC</v>
      </c>
      <c r="E987" s="16" t="str">
        <f>IF(ISERROR(VLOOKUP('Salidas Pacientes'!$C987,'BD Pacientes'!$A:I,3,FALSE)),"",VLOOKUP('Salidas Pacientes'!$C987,'BD Pacientes'!$A:I,3,FALSE))</f>
        <v>HANNA SUAREZ MURCIA</v>
      </c>
      <c r="F987" s="17" t="str">
        <f>IF(ISERROR(VLOOKUP('Salidas Pacientes'!$C987,'BD Pacientes'!$A:I,4,FALSE)),"",VLOOKUP('Salidas Pacientes'!$C987,'BD Pacientes'!$A:I,4,FALSE))</f>
        <v>F</v>
      </c>
      <c r="G987" s="95">
        <f>IF(ISERROR(VLOOKUP('Salidas Pacientes'!$C987,'BD Pacientes'!$A:I,5,FALSE)),"",VLOOKUP('Salidas Pacientes'!$C987,'BD Pacientes'!$A:I,5,FALSE))</f>
        <v>44404</v>
      </c>
      <c r="H987" s="95" t="str">
        <f t="shared" ca="1" si="0"/>
        <v>2 año, 0 mes</v>
      </c>
      <c r="I987" s="97" t="str">
        <f>IF(ISERROR(VLOOKUP('Salidas Pacientes'!$C987,'BD Pacientes'!$A:$I,6,FALSE)),"",VLOOKUP('Salidas Pacientes'!$C987,'BD Pacientes'!$A:$I,6,FALSE))</f>
        <v>AV 3EN #7 5N-15</v>
      </c>
      <c r="J987" s="98">
        <f>IF(ISERROR(VLOOKUP('Salidas Pacientes'!$C987,'BD Pacientes'!$A:$I,7,FALSE)),"",VLOOKUP('Salidas Pacientes'!$C987,'BD Pacientes'!$A:$I,7,FALSE))</f>
        <v>1030573450</v>
      </c>
      <c r="K987" s="99" t="str">
        <f>IF(ISERROR(VLOOKUP('Salidas Pacientes'!$C987,'BD Pacientes'!$A:$I,8,FALSE)),"",VLOOKUP('Salidas Pacientes'!$C987,'BD Pacientes'!$A:$I,8,FALSE))</f>
        <v>ESPERANZA MURCIA</v>
      </c>
      <c r="L987" s="17">
        <f>IF(ISERROR(VLOOKUP('Salidas Pacientes'!$C987,'BD Pacientes'!$A:$I,9,FALSE)),"",VLOOKUP('Salidas Pacientes'!$C987,'BD Pacientes'!$A:$I,9,FALSE))</f>
        <v>3143307711</v>
      </c>
      <c r="M987" s="17" t="s">
        <v>47</v>
      </c>
      <c r="N987" s="16" t="str">
        <f>IF(ISERROR(VLOOKUP('Salidas Pacientes'!$M987,Inventario!$A$2:$M$21,2,FALSE)),"",VLOOKUP('Salidas Pacientes'!$M987,Inventario!$A$2:$M$21,2,FALSE))</f>
        <v>Nimenrix</v>
      </c>
      <c r="O987" s="16" t="str">
        <f>IF(ISERROR(VLOOKUP('Salidas Pacientes'!$M987,Inventario!$A$2:$M$21,3,FALSE)),"",VLOOKUP('Salidas Pacientes'!$M987,Inventario!$A$2:$M$21,3,FALSE))</f>
        <v>Meningococo</v>
      </c>
      <c r="P987" s="100" t="str">
        <f>IF(ISERROR(VLOOKUP('Salidas Pacientes'!$M987,Inventario!$A$2:$M$21,4,FALSE)),"",VLOOKUP('Salidas Pacientes'!$M987,Inventario!$A$2:$M$21,4,FALSE))</f>
        <v>Cobo Medical</v>
      </c>
      <c r="Q987" s="100" t="str">
        <f>IF(ISERROR(VLOOKUP('Salidas Pacientes'!$M987,Inventario!$A$2:$M$21,5,FALSE)),"",VLOOKUP('Salidas Pacientes'!$M987,Inventario!$A$2:$M$21,5,FALSE))</f>
        <v>Pfizer</v>
      </c>
      <c r="R987" s="17" t="str">
        <f>IF(ISERROR(VLOOKUP('Salidas Pacientes'!$M987,Inventario!$A$2:$M$21,6,FALSE)),"",VLOOKUP('Salidas Pacientes'!$M987,Inventario!$A$2:$M$21,6,FALSE))</f>
        <v>3904</v>
      </c>
      <c r="S987" s="101" t="s">
        <v>221</v>
      </c>
      <c r="T987" s="102">
        <f>IF(ISERROR(VLOOKUP('Salidas Pacientes'!$S987,Entradas!$H$1:$I$412,2,FALSE)),"",VLOOKUP('Salidas Pacientes'!$S987,Entradas!$H$1:$I$412,2,FALSE))</f>
        <v>45077</v>
      </c>
      <c r="U987" s="98"/>
      <c r="V987" s="98">
        <v>1</v>
      </c>
      <c r="W987" s="105"/>
    </row>
    <row r="988" spans="1:23" ht="15.75" hidden="1" customHeight="1" outlineLevel="1">
      <c r="A988" s="95">
        <v>44813</v>
      </c>
      <c r="B988" s="95" t="s">
        <v>276</v>
      </c>
      <c r="C988" s="98">
        <v>1109574531</v>
      </c>
      <c r="D988" s="17" t="str">
        <f>IF(ISERROR(VLOOKUP('Salidas Pacientes'!$C988,'BD Pacientes'!$A:I,2,FALSE)),"",VLOOKUP('Salidas Pacientes'!$C988,'BD Pacientes'!$A:I,2,FALSE))</f>
        <v>RC</v>
      </c>
      <c r="E988" s="16" t="str">
        <f>IF(ISERROR(VLOOKUP('Salidas Pacientes'!$C988,'BD Pacientes'!$A:I,3,FALSE)),"",VLOOKUP('Salidas Pacientes'!$C988,'BD Pacientes'!$A:I,3,FALSE))</f>
        <v>GABRIEL GRISALES MALDONADO</v>
      </c>
      <c r="F988" s="17" t="str">
        <f>IF(ISERROR(VLOOKUP('Salidas Pacientes'!$C988,'BD Pacientes'!$A:I,4,FALSE)),"",VLOOKUP('Salidas Pacientes'!$C988,'BD Pacientes'!$A:I,4,FALSE))</f>
        <v>M</v>
      </c>
      <c r="G988" s="95">
        <f>IF(ISERROR(VLOOKUP('Salidas Pacientes'!$C988,'BD Pacientes'!$A:I,5,FALSE)),"",VLOOKUP('Salidas Pacientes'!$C988,'BD Pacientes'!$A:I,5,FALSE))</f>
        <v>44689</v>
      </c>
      <c r="H988" s="95" t="str">
        <f t="shared" ca="1" si="0"/>
        <v>1 año, 3 mes</v>
      </c>
      <c r="I988" s="97" t="str">
        <f>IF(ISERROR(VLOOKUP('Salidas Pacientes'!$C988,'BD Pacientes'!$A:$I,6,FALSE)),"",VLOOKUP('Salidas Pacientes'!$C988,'BD Pacientes'!$A:$I,6,FALSE))</f>
        <v>KM 7 EL CRUCERO CASA VILLA MIRACALI</v>
      </c>
      <c r="J988" s="98">
        <f>IF(ISERROR(VLOOKUP('Salidas Pacientes'!$C988,'BD Pacientes'!$A:$I,7,FALSE)),"",VLOOKUP('Salidas Pacientes'!$C988,'BD Pacientes'!$A:$I,7,FALSE))</f>
        <v>1144086993</v>
      </c>
      <c r="K988" s="99" t="str">
        <f>IF(ISERROR(VLOOKUP('Salidas Pacientes'!$C988,'BD Pacientes'!$A:$I,8,FALSE)),"",VLOOKUP('Salidas Pacientes'!$C988,'BD Pacientes'!$A:$I,8,FALSE))</f>
        <v>DIANA MALDONADO</v>
      </c>
      <c r="L988" s="17">
        <f>IF(ISERROR(VLOOKUP('Salidas Pacientes'!$C988,'BD Pacientes'!$A:$I,9,FALSE)),"",VLOOKUP('Salidas Pacientes'!$C988,'BD Pacientes'!$A:$I,9,FALSE))</f>
        <v>3173702426</v>
      </c>
      <c r="M988" s="17" t="s">
        <v>77</v>
      </c>
      <c r="N988" s="16" t="str">
        <f>IF(ISERROR(VLOOKUP('Salidas Pacientes'!$M988,Inventario!$A$2:$M$21,2,FALSE)),"",VLOOKUP('Salidas Pacientes'!$M988,Inventario!$A$2:$M$21,2,FALSE))</f>
        <v>Hexaxim</v>
      </c>
      <c r="O988" s="16" t="str">
        <f>IF(ISERROR(VLOOKUP('Salidas Pacientes'!$M988,Inventario!$A$2:$M$21,3,FALSE)),"",VLOOKUP('Salidas Pacientes'!$M988,Inventario!$A$2:$M$21,3,FALSE))</f>
        <v>DPAT + VPI + HIB + HB</v>
      </c>
      <c r="P988" s="100" t="str">
        <f>IF(ISERROR(VLOOKUP('Salidas Pacientes'!$M988,Inventario!$A$2:$M$21,4,FALSE)),"",VLOOKUP('Salidas Pacientes'!$M988,Inventario!$A$2:$M$21,4,FALSE))</f>
        <v>IPS FARALLONES</v>
      </c>
      <c r="Q988" s="100" t="str">
        <f>IF(ISERROR(VLOOKUP('Salidas Pacientes'!$M988,Inventario!$A$2:$M$21,5,FALSE)),"",VLOOKUP('Salidas Pacientes'!$M988,Inventario!$A$2:$M$21,5,FALSE))</f>
        <v>Sanofi</v>
      </c>
      <c r="R988" s="17" t="str">
        <f>IF(ISERROR(VLOOKUP('Salidas Pacientes'!$M988,Inventario!$A$2:$M$21,6,FALSE)),"",VLOOKUP('Salidas Pacientes'!$M988,Inventario!$A$2:$M$21,6,FALSE))</f>
        <v>3800</v>
      </c>
      <c r="S988" s="101" t="s">
        <v>299</v>
      </c>
      <c r="T988" s="102" t="str">
        <f>IF(ISERROR(VLOOKUP('Salidas Pacientes'!$S988,Entradas!$H$1:$I$412,2,FALSE)),"",VLOOKUP('Salidas Pacientes'!$S988,Entradas!$H$1:$I$412,2,FALSE))</f>
        <v/>
      </c>
      <c r="U988" s="98"/>
      <c r="V988" s="98">
        <v>1</v>
      </c>
      <c r="W988" s="105"/>
    </row>
    <row r="989" spans="1:23" ht="15.75" hidden="1" customHeight="1" outlineLevel="1">
      <c r="A989" s="95">
        <v>44813</v>
      </c>
      <c r="B989" s="95" t="s">
        <v>276</v>
      </c>
      <c r="C989" s="98">
        <v>1109574531</v>
      </c>
      <c r="D989" s="17" t="str">
        <f>IF(ISERROR(VLOOKUP('Salidas Pacientes'!$C989,'BD Pacientes'!$A:I,2,FALSE)),"",VLOOKUP('Salidas Pacientes'!$C989,'BD Pacientes'!$A:I,2,FALSE))</f>
        <v>RC</v>
      </c>
      <c r="E989" s="16" t="str">
        <f>IF(ISERROR(VLOOKUP('Salidas Pacientes'!$C989,'BD Pacientes'!$A:I,3,FALSE)),"",VLOOKUP('Salidas Pacientes'!$C989,'BD Pacientes'!$A:I,3,FALSE))</f>
        <v>GABRIEL GRISALES MALDONADO</v>
      </c>
      <c r="F989" s="17" t="str">
        <f>IF(ISERROR(VLOOKUP('Salidas Pacientes'!$C989,'BD Pacientes'!$A:I,4,FALSE)),"",VLOOKUP('Salidas Pacientes'!$C989,'BD Pacientes'!$A:I,4,FALSE))</f>
        <v>M</v>
      </c>
      <c r="G989" s="95">
        <f>IF(ISERROR(VLOOKUP('Salidas Pacientes'!$C989,'BD Pacientes'!$A:I,5,FALSE)),"",VLOOKUP('Salidas Pacientes'!$C989,'BD Pacientes'!$A:I,5,FALSE))</f>
        <v>44689</v>
      </c>
      <c r="H989" s="95" t="str">
        <f t="shared" ca="1" si="0"/>
        <v>1 año, 3 mes</v>
      </c>
      <c r="I989" s="97" t="str">
        <f>IF(ISERROR(VLOOKUP('Salidas Pacientes'!$C989,'BD Pacientes'!$A:$I,6,FALSE)),"",VLOOKUP('Salidas Pacientes'!$C989,'BD Pacientes'!$A:$I,6,FALSE))</f>
        <v>KM 7 EL CRUCERO CASA VILLA MIRACALI</v>
      </c>
      <c r="J989" s="98">
        <f>IF(ISERROR(VLOOKUP('Salidas Pacientes'!$C989,'BD Pacientes'!$A:$I,7,FALSE)),"",VLOOKUP('Salidas Pacientes'!$C989,'BD Pacientes'!$A:$I,7,FALSE))</f>
        <v>1144086993</v>
      </c>
      <c r="K989" s="99" t="str">
        <f>IF(ISERROR(VLOOKUP('Salidas Pacientes'!$C989,'BD Pacientes'!$A:$I,8,FALSE)),"",VLOOKUP('Salidas Pacientes'!$C989,'BD Pacientes'!$A:$I,8,FALSE))</f>
        <v>DIANA MALDONADO</v>
      </c>
      <c r="L989" s="17">
        <f>IF(ISERROR(VLOOKUP('Salidas Pacientes'!$C989,'BD Pacientes'!$A:$I,9,FALSE)),"",VLOOKUP('Salidas Pacientes'!$C989,'BD Pacientes'!$A:$I,9,FALSE))</f>
        <v>3173702426</v>
      </c>
      <c r="M989" s="17" t="s">
        <v>54</v>
      </c>
      <c r="N989" s="16" t="str">
        <f>IF(ISERROR(VLOOKUP('Salidas Pacientes'!$M989,Inventario!$A$2:$M$21,2,FALSE)),"",VLOOKUP('Salidas Pacientes'!$M989,Inventario!$A$2:$M$21,2,FALSE))</f>
        <v>Prevenar</v>
      </c>
      <c r="O989" s="16" t="str">
        <f>IF(ISERROR(VLOOKUP('Salidas Pacientes'!$M989,Inventario!$A$2:$M$21,3,FALSE)),"",VLOOKUP('Salidas Pacientes'!$M989,Inventario!$A$2:$M$21,3,FALSE))</f>
        <v>Neumococo 13V</v>
      </c>
      <c r="P989" s="100" t="str">
        <f>IF(ISERROR(VLOOKUP('Salidas Pacientes'!$M989,Inventario!$A$2:$M$21,4,FALSE)),"",VLOOKUP('Salidas Pacientes'!$M989,Inventario!$A$2:$M$21,4,FALSE))</f>
        <v>Cobo Medical</v>
      </c>
      <c r="Q989" s="100" t="str">
        <f>IF(ISERROR(VLOOKUP('Salidas Pacientes'!$M989,Inventario!$A$2:$M$21,5,FALSE)),"",VLOOKUP('Salidas Pacientes'!$M989,Inventario!$A$2:$M$21,5,FALSE))</f>
        <v>Pfizer</v>
      </c>
      <c r="R989" s="17" t="str">
        <f>IF(ISERROR(VLOOKUP('Salidas Pacientes'!$M989,Inventario!$A$2:$M$21,6,FALSE)),"",VLOOKUP('Salidas Pacientes'!$M989,Inventario!$A$2:$M$21,6,FALSE))</f>
        <v>2156</v>
      </c>
      <c r="S989" s="101" t="s">
        <v>216</v>
      </c>
      <c r="T989" s="102">
        <f>IF(ISERROR(VLOOKUP('Salidas Pacientes'!$S989,Entradas!$H$1:$I$412,2,FALSE)),"",VLOOKUP('Salidas Pacientes'!$S989,Entradas!$H$1:$I$412,2,FALSE))</f>
        <v>45382</v>
      </c>
      <c r="U989" s="98"/>
      <c r="V989" s="98">
        <v>1</v>
      </c>
      <c r="W989" s="105"/>
    </row>
    <row r="990" spans="1:23" ht="15.75" hidden="1" customHeight="1" outlineLevel="1">
      <c r="A990" s="95">
        <v>44813</v>
      </c>
      <c r="B990" s="95" t="s">
        <v>276</v>
      </c>
      <c r="C990" s="98">
        <v>1232807097</v>
      </c>
      <c r="D990" s="17" t="str">
        <f>IF(ISERROR(VLOOKUP('Salidas Pacientes'!$C990,'BD Pacientes'!$A:I,2,FALSE)),"",VLOOKUP('Salidas Pacientes'!$C990,'BD Pacientes'!$A:I,2,FALSE))</f>
        <v>RC</v>
      </c>
      <c r="E990" s="16" t="str">
        <f>IF(ISERROR(VLOOKUP('Salidas Pacientes'!$C990,'BD Pacientes'!$A:I,3,FALSE)),"",VLOOKUP('Salidas Pacientes'!$C990,'BD Pacientes'!$A:I,3,FALSE))</f>
        <v>ALANA CHARI SAMBONI</v>
      </c>
      <c r="F990" s="17" t="str">
        <f>IF(ISERROR(VLOOKUP('Salidas Pacientes'!$C990,'BD Pacientes'!$A:I,4,FALSE)),"",VLOOKUP('Salidas Pacientes'!$C990,'BD Pacientes'!$A:I,4,FALSE))</f>
        <v>F</v>
      </c>
      <c r="G990" s="95">
        <f>IF(ISERROR(VLOOKUP('Salidas Pacientes'!$C990,'BD Pacientes'!$A:I,5,FALSE)),"",VLOOKUP('Salidas Pacientes'!$C990,'BD Pacientes'!$A:I,5,FALSE))</f>
        <v>0</v>
      </c>
      <c r="H990" s="95" t="str">
        <f t="shared" ca="1" si="0"/>
        <v>123 año, 7 mes</v>
      </c>
      <c r="I990" s="97" t="str">
        <f>IF(ISERROR(VLOOKUP('Salidas Pacientes'!$C990,'BD Pacientes'!$A:$I,6,FALSE)),"",VLOOKUP('Salidas Pacientes'!$C990,'BD Pacientes'!$A:$I,6,FALSE))</f>
        <v>CALLE 28 #86-70</v>
      </c>
      <c r="J990" s="98">
        <f>IF(ISERROR(VLOOKUP('Salidas Pacientes'!$C990,'BD Pacientes'!$A:$I,7,FALSE)),"",VLOOKUP('Salidas Pacientes'!$C990,'BD Pacientes'!$A:$I,7,FALSE))</f>
        <v>0</v>
      </c>
      <c r="K990" s="99">
        <f>IF(ISERROR(VLOOKUP('Salidas Pacientes'!$C990,'BD Pacientes'!$A:$I,8,FALSE)),"",VLOOKUP('Salidas Pacientes'!$C990,'BD Pacientes'!$A:$I,8,FALSE))</f>
        <v>0</v>
      </c>
      <c r="L990" s="17">
        <f>IF(ISERROR(VLOOKUP('Salidas Pacientes'!$C990,'BD Pacientes'!$A:$I,9,FALSE)),"",VLOOKUP('Salidas Pacientes'!$C990,'BD Pacientes'!$A:$I,9,FALSE))</f>
        <v>0</v>
      </c>
      <c r="M990" s="17" t="s">
        <v>89</v>
      </c>
      <c r="N990" s="16" t="str">
        <f>IF(ISERROR(VLOOKUP('Salidas Pacientes'!$M990,Inventario!$A$2:$M$21,2,FALSE)),"",VLOOKUP('Salidas Pacientes'!$M990,Inventario!$A$2:$M$21,2,FALSE))</f>
        <v>Fluquadri</v>
      </c>
      <c r="O990" s="16" t="str">
        <f>IF(ISERROR(VLOOKUP('Salidas Pacientes'!$M990,Inventario!$A$2:$M$21,3,FALSE)),"",VLOOKUP('Salidas Pacientes'!$M990,Inventario!$A$2:$M$21,3,FALSE))</f>
        <v>Influenza</v>
      </c>
      <c r="P990" s="100" t="str">
        <f>IF(ISERROR(VLOOKUP('Salidas Pacientes'!$M990,Inventario!$A$2:$M$21,4,FALSE)),"",VLOOKUP('Salidas Pacientes'!$M990,Inventario!$A$2:$M$21,4,FALSE))</f>
        <v>IPS FARALLONES</v>
      </c>
      <c r="Q990" s="100" t="str">
        <f>IF(ISERROR(VLOOKUP('Salidas Pacientes'!$M990,Inventario!$A$2:$M$21,5,FALSE)),"",VLOOKUP('Salidas Pacientes'!$M990,Inventario!$A$2:$M$21,5,FALSE))</f>
        <v>Sanofi</v>
      </c>
      <c r="R990" s="17" t="str">
        <f>IF(ISERROR(VLOOKUP('Salidas Pacientes'!$M990,Inventario!$A$2:$M$21,6,FALSE)),"",VLOOKUP('Salidas Pacientes'!$M990,Inventario!$A$2:$M$21,6,FALSE))</f>
        <v>164992</v>
      </c>
      <c r="S990" s="101" t="s">
        <v>295</v>
      </c>
      <c r="T990" s="102" t="str">
        <f>IF(ISERROR(VLOOKUP('Salidas Pacientes'!$S990,Entradas!$H$1:$I$412,2,FALSE)),"",VLOOKUP('Salidas Pacientes'!$S990,Entradas!$H$1:$I$412,2,FALSE))</f>
        <v/>
      </c>
      <c r="U990" s="98"/>
      <c r="V990" s="98">
        <v>1</v>
      </c>
      <c r="W990" s="105"/>
    </row>
    <row r="991" spans="1:23" ht="15.75" hidden="1" customHeight="1" outlineLevel="1">
      <c r="A991" s="95">
        <v>44816</v>
      </c>
      <c r="B991" s="95" t="s">
        <v>276</v>
      </c>
      <c r="C991" s="98">
        <v>171982427</v>
      </c>
      <c r="D991" s="17" t="str">
        <f>IF(ISERROR(VLOOKUP('Salidas Pacientes'!$C991,'BD Pacientes'!$A:I,2,FALSE)),"",VLOOKUP('Salidas Pacientes'!$C991,'BD Pacientes'!$A:I,2,FALSE))</f>
        <v>RC</v>
      </c>
      <c r="E991" s="16" t="str">
        <f>IF(ISERROR(VLOOKUP('Salidas Pacientes'!$C991,'BD Pacientes'!$A:I,3,FALSE)),"",VLOOKUP('Salidas Pacientes'!$C991,'BD Pacientes'!$A:I,3,FALSE))</f>
        <v>BENJAMIN CARDENAS SIERRA</v>
      </c>
      <c r="F991" s="17" t="str">
        <f>IF(ISERROR(VLOOKUP('Salidas Pacientes'!$C991,'BD Pacientes'!$A:I,4,FALSE)),"",VLOOKUP('Salidas Pacientes'!$C991,'BD Pacientes'!$A:I,4,FALSE))</f>
        <v>M</v>
      </c>
      <c r="G991" s="95">
        <f>IF(ISERROR(VLOOKUP('Salidas Pacientes'!$C991,'BD Pacientes'!$A:I,5,FALSE)),"",VLOOKUP('Salidas Pacientes'!$C991,'BD Pacientes'!$A:I,5,FALSE))</f>
        <v>0</v>
      </c>
      <c r="H991" s="95" t="str">
        <f t="shared" ca="1" si="0"/>
        <v>123 año, 7 mes</v>
      </c>
      <c r="I991" s="97" t="str">
        <f>IF(ISERROR(VLOOKUP('Salidas Pacientes'!$C991,'BD Pacientes'!$A:$I,6,FALSE)),"",VLOOKUP('Salidas Pacientes'!$C991,'BD Pacientes'!$A:$I,6,FALSE))</f>
        <v>CRA 68 # 13B-61</v>
      </c>
      <c r="J991" s="98">
        <f>IF(ISERROR(VLOOKUP('Salidas Pacientes'!$C991,'BD Pacientes'!$A:$I,7,FALSE)),"",VLOOKUP('Salidas Pacientes'!$C991,'BD Pacientes'!$A:$I,7,FALSE))</f>
        <v>0</v>
      </c>
      <c r="K991" s="99">
        <f>IF(ISERROR(VLOOKUP('Salidas Pacientes'!$C991,'BD Pacientes'!$A:$I,8,FALSE)),"",VLOOKUP('Salidas Pacientes'!$C991,'BD Pacientes'!$A:$I,8,FALSE))</f>
        <v>0</v>
      </c>
      <c r="L991" s="17">
        <f>IF(ISERROR(VLOOKUP('Salidas Pacientes'!$C991,'BD Pacientes'!$A:$I,9,FALSE)),"",VLOOKUP('Salidas Pacientes'!$C991,'BD Pacientes'!$A:$I,9,FALSE))</f>
        <v>0</v>
      </c>
      <c r="M991" s="17" t="s">
        <v>47</v>
      </c>
      <c r="N991" s="16" t="str">
        <f>IF(ISERROR(VLOOKUP('Salidas Pacientes'!$M991,Inventario!$A$2:$M$21,2,FALSE)),"",VLOOKUP('Salidas Pacientes'!$M991,Inventario!$A$2:$M$21,2,FALSE))</f>
        <v>Nimenrix</v>
      </c>
      <c r="O991" s="16" t="str">
        <f>IF(ISERROR(VLOOKUP('Salidas Pacientes'!$M991,Inventario!$A$2:$M$21,3,FALSE)),"",VLOOKUP('Salidas Pacientes'!$M991,Inventario!$A$2:$M$21,3,FALSE))</f>
        <v>Meningococo</v>
      </c>
      <c r="P991" s="100" t="str">
        <f>IF(ISERROR(VLOOKUP('Salidas Pacientes'!$M991,Inventario!$A$2:$M$21,4,FALSE)),"",VLOOKUP('Salidas Pacientes'!$M991,Inventario!$A$2:$M$21,4,FALSE))</f>
        <v>Cobo Medical</v>
      </c>
      <c r="Q991" s="100" t="str">
        <f>IF(ISERROR(VLOOKUP('Salidas Pacientes'!$M991,Inventario!$A$2:$M$21,5,FALSE)),"",VLOOKUP('Salidas Pacientes'!$M991,Inventario!$A$2:$M$21,5,FALSE))</f>
        <v>Pfizer</v>
      </c>
      <c r="R991" s="17" t="str">
        <f>IF(ISERROR(VLOOKUP('Salidas Pacientes'!$M991,Inventario!$A$2:$M$21,6,FALSE)),"",VLOOKUP('Salidas Pacientes'!$M991,Inventario!$A$2:$M$21,6,FALSE))</f>
        <v>3904</v>
      </c>
      <c r="S991" s="101" t="s">
        <v>221</v>
      </c>
      <c r="T991" s="102">
        <f>IF(ISERROR(VLOOKUP('Salidas Pacientes'!$S991,Entradas!$H$1:$I$412,2,FALSE)),"",VLOOKUP('Salidas Pacientes'!$S991,Entradas!$H$1:$I$412,2,FALSE))</f>
        <v>45077</v>
      </c>
      <c r="U991" s="98"/>
      <c r="V991" s="98">
        <v>1</v>
      </c>
      <c r="W991" s="105"/>
    </row>
    <row r="992" spans="1:23" ht="15.75" hidden="1" customHeight="1" outlineLevel="1">
      <c r="A992" s="95">
        <v>44816</v>
      </c>
      <c r="B992" s="95" t="s">
        <v>276</v>
      </c>
      <c r="C992" s="98">
        <v>1232819436</v>
      </c>
      <c r="D992" s="17" t="str">
        <f>IF(ISERROR(VLOOKUP('Salidas Pacientes'!$C992,'BD Pacientes'!$A:I,2,FALSE)),"",VLOOKUP('Salidas Pacientes'!$C992,'BD Pacientes'!$A:I,2,FALSE))</f>
        <v>RC</v>
      </c>
      <c r="E992" s="16" t="str">
        <f>IF(ISERROR(VLOOKUP('Salidas Pacientes'!$C992,'BD Pacientes'!$A:I,3,FALSE)),"",VLOOKUP('Salidas Pacientes'!$C992,'BD Pacientes'!$A:I,3,FALSE))</f>
        <v>ANA LUCIA PEREIRA RIVERA</v>
      </c>
      <c r="F992" s="17" t="str">
        <f>IF(ISERROR(VLOOKUP('Salidas Pacientes'!$C992,'BD Pacientes'!$A:I,4,FALSE)),"",VLOOKUP('Salidas Pacientes'!$C992,'BD Pacientes'!$A:I,4,FALSE))</f>
        <v>F</v>
      </c>
      <c r="G992" s="95">
        <f>IF(ISERROR(VLOOKUP('Salidas Pacientes'!$C992,'BD Pacientes'!$A:I,5,FALSE)),"",VLOOKUP('Salidas Pacientes'!$C992,'BD Pacientes'!$A:I,5,FALSE))</f>
        <v>44631</v>
      </c>
      <c r="H992" s="95" t="str">
        <f t="shared" ca="1" si="0"/>
        <v>1 año, 5 mes</v>
      </c>
      <c r="I992" s="97" t="str">
        <f>IF(ISERROR(VLOOKUP('Salidas Pacientes'!$C992,'BD Pacientes'!$A:$I,6,FALSE)),"",VLOOKUP('Salidas Pacientes'!$C992,'BD Pacientes'!$A:$I,6,FALSE))</f>
        <v>CALLE 15A # 67-35</v>
      </c>
      <c r="J992" s="98">
        <f>IF(ISERROR(VLOOKUP('Salidas Pacientes'!$C992,'BD Pacientes'!$A:$I,7,FALSE)),"",VLOOKUP('Salidas Pacientes'!$C992,'BD Pacientes'!$A:$I,7,FALSE))</f>
        <v>1144067275</v>
      </c>
      <c r="K992" s="99" t="str">
        <f>IF(ISERROR(VLOOKUP('Salidas Pacientes'!$C992,'BD Pacientes'!$A:$I,8,FALSE)),"",VLOOKUP('Salidas Pacientes'!$C992,'BD Pacientes'!$A:$I,8,FALSE))</f>
        <v>ENITH RIVERA</v>
      </c>
      <c r="L992" s="17">
        <f>IF(ISERROR(VLOOKUP('Salidas Pacientes'!$C992,'BD Pacientes'!$A:$I,9,FALSE)),"",VLOOKUP('Salidas Pacientes'!$C992,'BD Pacientes'!$A:$I,9,FALSE))</f>
        <v>3166195143</v>
      </c>
      <c r="M992" s="17" t="s">
        <v>77</v>
      </c>
      <c r="N992" s="16" t="str">
        <f>IF(ISERROR(VLOOKUP('Salidas Pacientes'!$M992,Inventario!$A$2:$M$21,2,FALSE)),"",VLOOKUP('Salidas Pacientes'!$M992,Inventario!$A$2:$M$21,2,FALSE))</f>
        <v>Hexaxim</v>
      </c>
      <c r="O992" s="16" t="str">
        <f>IF(ISERROR(VLOOKUP('Salidas Pacientes'!$M992,Inventario!$A$2:$M$21,3,FALSE)),"",VLOOKUP('Salidas Pacientes'!$M992,Inventario!$A$2:$M$21,3,FALSE))</f>
        <v>DPAT + VPI + HIB + HB</v>
      </c>
      <c r="P992" s="100" t="str">
        <f>IF(ISERROR(VLOOKUP('Salidas Pacientes'!$M992,Inventario!$A$2:$M$21,4,FALSE)),"",VLOOKUP('Salidas Pacientes'!$M992,Inventario!$A$2:$M$21,4,FALSE))</f>
        <v>IPS FARALLONES</v>
      </c>
      <c r="Q992" s="100" t="str">
        <f>IF(ISERROR(VLOOKUP('Salidas Pacientes'!$M992,Inventario!$A$2:$M$21,5,FALSE)),"",VLOOKUP('Salidas Pacientes'!$M992,Inventario!$A$2:$M$21,5,FALSE))</f>
        <v>Sanofi</v>
      </c>
      <c r="R992" s="17" t="str">
        <f>IF(ISERROR(VLOOKUP('Salidas Pacientes'!$M992,Inventario!$A$2:$M$21,6,FALSE)),"",VLOOKUP('Salidas Pacientes'!$M992,Inventario!$A$2:$M$21,6,FALSE))</f>
        <v>3800</v>
      </c>
      <c r="S992" s="101" t="s">
        <v>212</v>
      </c>
      <c r="T992" s="102">
        <f>IF(ISERROR(VLOOKUP('Salidas Pacientes'!$S992,Entradas!$H$1:$I$412,2,FALSE)),"",VLOOKUP('Salidas Pacientes'!$S992,Entradas!$H$1:$I$412,2,FALSE))</f>
        <v>45382</v>
      </c>
      <c r="U992" s="98"/>
      <c r="V992" s="98">
        <v>1</v>
      </c>
      <c r="W992" s="105"/>
    </row>
    <row r="993" spans="1:23" ht="15.75" hidden="1" customHeight="1" outlineLevel="1">
      <c r="A993" s="95">
        <v>44816</v>
      </c>
      <c r="B993" s="95" t="s">
        <v>276</v>
      </c>
      <c r="C993" s="98">
        <v>1232819436</v>
      </c>
      <c r="D993" s="17" t="str">
        <f>IF(ISERROR(VLOOKUP('Salidas Pacientes'!$C993,'BD Pacientes'!$A:I,2,FALSE)),"",VLOOKUP('Salidas Pacientes'!$C993,'BD Pacientes'!$A:I,2,FALSE))</f>
        <v>RC</v>
      </c>
      <c r="E993" s="16" t="str">
        <f>IF(ISERROR(VLOOKUP('Salidas Pacientes'!$C993,'BD Pacientes'!$A:I,3,FALSE)),"",VLOOKUP('Salidas Pacientes'!$C993,'BD Pacientes'!$A:I,3,FALSE))</f>
        <v>ANA LUCIA PEREIRA RIVERA</v>
      </c>
      <c r="F993" s="17" t="str">
        <f>IF(ISERROR(VLOOKUP('Salidas Pacientes'!$C993,'BD Pacientes'!$A:I,4,FALSE)),"",VLOOKUP('Salidas Pacientes'!$C993,'BD Pacientes'!$A:I,4,FALSE))</f>
        <v>F</v>
      </c>
      <c r="G993" s="95">
        <f>IF(ISERROR(VLOOKUP('Salidas Pacientes'!$C993,'BD Pacientes'!$A:I,5,FALSE)),"",VLOOKUP('Salidas Pacientes'!$C993,'BD Pacientes'!$A:I,5,FALSE))</f>
        <v>44631</v>
      </c>
      <c r="H993" s="95" t="str">
        <f t="shared" ca="1" si="0"/>
        <v>1 año, 5 mes</v>
      </c>
      <c r="I993" s="97" t="str">
        <f>IF(ISERROR(VLOOKUP('Salidas Pacientes'!$C993,'BD Pacientes'!$A:$I,6,FALSE)),"",VLOOKUP('Salidas Pacientes'!$C993,'BD Pacientes'!$A:$I,6,FALSE))</f>
        <v>CALLE 15A # 67-35</v>
      </c>
      <c r="J993" s="98">
        <f>IF(ISERROR(VLOOKUP('Salidas Pacientes'!$C993,'BD Pacientes'!$A:$I,7,FALSE)),"",VLOOKUP('Salidas Pacientes'!$C993,'BD Pacientes'!$A:$I,7,FALSE))</f>
        <v>1144067275</v>
      </c>
      <c r="K993" s="99" t="str">
        <f>IF(ISERROR(VLOOKUP('Salidas Pacientes'!$C993,'BD Pacientes'!$A:$I,8,FALSE)),"",VLOOKUP('Salidas Pacientes'!$C993,'BD Pacientes'!$A:$I,8,FALSE))</f>
        <v>ENITH RIVERA</v>
      </c>
      <c r="L993" s="17">
        <f>IF(ISERROR(VLOOKUP('Salidas Pacientes'!$C993,'BD Pacientes'!$A:$I,9,FALSE)),"",VLOOKUP('Salidas Pacientes'!$C993,'BD Pacientes'!$A:$I,9,FALSE))</f>
        <v>3166195143</v>
      </c>
      <c r="M993" s="17" t="s">
        <v>54</v>
      </c>
      <c r="N993" s="16" t="str">
        <f>IF(ISERROR(VLOOKUP('Salidas Pacientes'!$M993,Inventario!$A$2:$M$21,2,FALSE)),"",VLOOKUP('Salidas Pacientes'!$M993,Inventario!$A$2:$M$21,2,FALSE))</f>
        <v>Prevenar</v>
      </c>
      <c r="O993" s="16" t="str">
        <f>IF(ISERROR(VLOOKUP('Salidas Pacientes'!$M993,Inventario!$A$2:$M$21,3,FALSE)),"",VLOOKUP('Salidas Pacientes'!$M993,Inventario!$A$2:$M$21,3,FALSE))</f>
        <v>Neumococo 13V</v>
      </c>
      <c r="P993" s="100" t="str">
        <f>IF(ISERROR(VLOOKUP('Salidas Pacientes'!$M993,Inventario!$A$2:$M$21,4,FALSE)),"",VLOOKUP('Salidas Pacientes'!$M993,Inventario!$A$2:$M$21,4,FALSE))</f>
        <v>Cobo Medical</v>
      </c>
      <c r="Q993" s="100" t="str">
        <f>IF(ISERROR(VLOOKUP('Salidas Pacientes'!$M993,Inventario!$A$2:$M$21,5,FALSE)),"",VLOOKUP('Salidas Pacientes'!$M993,Inventario!$A$2:$M$21,5,FALSE))</f>
        <v>Pfizer</v>
      </c>
      <c r="R993" s="17" t="str">
        <f>IF(ISERROR(VLOOKUP('Salidas Pacientes'!$M993,Inventario!$A$2:$M$21,6,FALSE)),"",VLOOKUP('Salidas Pacientes'!$M993,Inventario!$A$2:$M$21,6,FALSE))</f>
        <v>2156</v>
      </c>
      <c r="S993" s="101" t="s">
        <v>216</v>
      </c>
      <c r="T993" s="102">
        <f>IF(ISERROR(VLOOKUP('Salidas Pacientes'!$S993,Entradas!$H$1:$I$412,2,FALSE)),"",VLOOKUP('Salidas Pacientes'!$S993,Entradas!$H$1:$I$412,2,FALSE))</f>
        <v>45382</v>
      </c>
      <c r="U993" s="98"/>
      <c r="V993" s="98">
        <v>1</v>
      </c>
      <c r="W993" s="105"/>
    </row>
    <row r="994" spans="1:23" ht="15.75" hidden="1" customHeight="1" outlineLevel="1">
      <c r="A994" s="95">
        <v>44816</v>
      </c>
      <c r="B994" s="95" t="s">
        <v>276</v>
      </c>
      <c r="C994" s="98">
        <v>1232819436</v>
      </c>
      <c r="D994" s="17" t="str">
        <f>IF(ISERROR(VLOOKUP('Salidas Pacientes'!$C994,'BD Pacientes'!$A:I,2,FALSE)),"",VLOOKUP('Salidas Pacientes'!$C994,'BD Pacientes'!$A:I,2,FALSE))</f>
        <v>RC</v>
      </c>
      <c r="E994" s="16" t="str">
        <f>IF(ISERROR(VLOOKUP('Salidas Pacientes'!$C994,'BD Pacientes'!$A:I,3,FALSE)),"",VLOOKUP('Salidas Pacientes'!$C994,'BD Pacientes'!$A:I,3,FALSE))</f>
        <v>ANA LUCIA PEREIRA RIVERA</v>
      </c>
      <c r="F994" s="17" t="str">
        <f>IF(ISERROR(VLOOKUP('Salidas Pacientes'!$C994,'BD Pacientes'!$A:I,4,FALSE)),"",VLOOKUP('Salidas Pacientes'!$C994,'BD Pacientes'!$A:I,4,FALSE))</f>
        <v>F</v>
      </c>
      <c r="G994" s="95">
        <f>IF(ISERROR(VLOOKUP('Salidas Pacientes'!$C994,'BD Pacientes'!$A:I,5,FALSE)),"",VLOOKUP('Salidas Pacientes'!$C994,'BD Pacientes'!$A:I,5,FALSE))</f>
        <v>44631</v>
      </c>
      <c r="H994" s="95" t="str">
        <f t="shared" ca="1" si="0"/>
        <v>1 año, 5 mes</v>
      </c>
      <c r="I994" s="97" t="str">
        <f>IF(ISERROR(VLOOKUP('Salidas Pacientes'!$C994,'BD Pacientes'!$A:$I,6,FALSE)),"",VLOOKUP('Salidas Pacientes'!$C994,'BD Pacientes'!$A:$I,6,FALSE))</f>
        <v>CALLE 15A # 67-35</v>
      </c>
      <c r="J994" s="98">
        <f>IF(ISERROR(VLOOKUP('Salidas Pacientes'!$C994,'BD Pacientes'!$A:$I,7,FALSE)),"",VLOOKUP('Salidas Pacientes'!$C994,'BD Pacientes'!$A:$I,7,FALSE))</f>
        <v>1144067275</v>
      </c>
      <c r="K994" s="99" t="str">
        <f>IF(ISERROR(VLOOKUP('Salidas Pacientes'!$C994,'BD Pacientes'!$A:$I,8,FALSE)),"",VLOOKUP('Salidas Pacientes'!$C994,'BD Pacientes'!$A:$I,8,FALSE))</f>
        <v>ENITH RIVERA</v>
      </c>
      <c r="L994" s="17">
        <f>IF(ISERROR(VLOOKUP('Salidas Pacientes'!$C994,'BD Pacientes'!$A:$I,9,FALSE)),"",VLOOKUP('Salidas Pacientes'!$C994,'BD Pacientes'!$A:$I,9,FALSE))</f>
        <v>3166195143</v>
      </c>
      <c r="M994" s="17" t="s">
        <v>96</v>
      </c>
      <c r="N994" s="16" t="str">
        <f>IF(ISERROR(VLOOKUP('Salidas Pacientes'!$M994,Inventario!$A$2:$M$21,2,FALSE)),"",VLOOKUP('Salidas Pacientes'!$M994,Inventario!$A$2:$M$21,2,FALSE))</f>
        <v>Rotateq</v>
      </c>
      <c r="O994" s="16" t="str">
        <f>IF(ISERROR(VLOOKUP('Salidas Pacientes'!$M994,Inventario!$A$2:$M$21,3,FALSE)),"",VLOOKUP('Salidas Pacientes'!$M994,Inventario!$A$2:$M$21,3,FALSE))</f>
        <v>Rotavirus Vivo Atenuado</v>
      </c>
      <c r="P994" s="100" t="str">
        <f>IF(ISERROR(VLOOKUP('Salidas Pacientes'!$M994,Inventario!$A$2:$M$21,4,FALSE)),"",VLOOKUP('Salidas Pacientes'!$M994,Inventario!$A$2:$M$21,4,FALSE))</f>
        <v>IPS FARALLONES</v>
      </c>
      <c r="Q994" s="100" t="str">
        <f>IF(ISERROR(VLOOKUP('Salidas Pacientes'!$M994,Inventario!$A$2:$M$21,5,FALSE)),"",VLOOKUP('Salidas Pacientes'!$M994,Inventario!$A$2:$M$21,5,FALSE))</f>
        <v>Merck</v>
      </c>
      <c r="R994" s="17" t="str">
        <f>IF(ISERROR(VLOOKUP('Salidas Pacientes'!$M994,Inventario!$A$2:$M$21,6,FALSE)),"",VLOOKUP('Salidas Pacientes'!$M994,Inventario!$A$2:$M$21,6,FALSE))</f>
        <v>1800</v>
      </c>
      <c r="S994" s="101" t="s">
        <v>214</v>
      </c>
      <c r="T994" s="102">
        <f>IF(ISERROR(VLOOKUP('Salidas Pacientes'!$S994,Entradas!$H$1:$I$412,2,FALSE)),"",VLOOKUP('Salidas Pacientes'!$S994,Entradas!$H$1:$I$412,2,FALSE))</f>
        <v>45233</v>
      </c>
      <c r="U994" s="98"/>
      <c r="V994" s="98">
        <v>1</v>
      </c>
      <c r="W994" s="105"/>
    </row>
    <row r="995" spans="1:23" ht="15.75" hidden="1" customHeight="1" outlineLevel="1">
      <c r="A995" s="95">
        <v>44816</v>
      </c>
      <c r="B995" s="95" t="s">
        <v>276</v>
      </c>
      <c r="C995" s="98">
        <v>1232819436</v>
      </c>
      <c r="D995" s="17" t="str">
        <f>IF(ISERROR(VLOOKUP('Salidas Pacientes'!$C995,'BD Pacientes'!$A:I,2,FALSE)),"",VLOOKUP('Salidas Pacientes'!$C995,'BD Pacientes'!$A:I,2,FALSE))</f>
        <v>RC</v>
      </c>
      <c r="E995" s="16" t="str">
        <f>IF(ISERROR(VLOOKUP('Salidas Pacientes'!$C995,'BD Pacientes'!$A:I,3,FALSE)),"",VLOOKUP('Salidas Pacientes'!$C995,'BD Pacientes'!$A:I,3,FALSE))</f>
        <v>ANA LUCIA PEREIRA RIVERA</v>
      </c>
      <c r="F995" s="17" t="str">
        <f>IF(ISERROR(VLOOKUP('Salidas Pacientes'!$C995,'BD Pacientes'!$A:I,4,FALSE)),"",VLOOKUP('Salidas Pacientes'!$C995,'BD Pacientes'!$A:I,4,FALSE))</f>
        <v>F</v>
      </c>
      <c r="G995" s="95">
        <f>IF(ISERROR(VLOOKUP('Salidas Pacientes'!$C995,'BD Pacientes'!$A:I,5,FALSE)),"",VLOOKUP('Salidas Pacientes'!$C995,'BD Pacientes'!$A:I,5,FALSE))</f>
        <v>44631</v>
      </c>
      <c r="H995" s="95" t="str">
        <f t="shared" ca="1" si="0"/>
        <v>1 año, 5 mes</v>
      </c>
      <c r="I995" s="97" t="str">
        <f>IF(ISERROR(VLOOKUP('Salidas Pacientes'!$C995,'BD Pacientes'!$A:$I,6,FALSE)),"",VLOOKUP('Salidas Pacientes'!$C995,'BD Pacientes'!$A:$I,6,FALSE))</f>
        <v>CALLE 15A # 67-35</v>
      </c>
      <c r="J995" s="98">
        <f>IF(ISERROR(VLOOKUP('Salidas Pacientes'!$C995,'BD Pacientes'!$A:$I,7,FALSE)),"",VLOOKUP('Salidas Pacientes'!$C995,'BD Pacientes'!$A:$I,7,FALSE))</f>
        <v>1144067275</v>
      </c>
      <c r="K995" s="99" t="str">
        <f>IF(ISERROR(VLOOKUP('Salidas Pacientes'!$C995,'BD Pacientes'!$A:$I,8,FALSE)),"",VLOOKUP('Salidas Pacientes'!$C995,'BD Pacientes'!$A:$I,8,FALSE))</f>
        <v>ENITH RIVERA</v>
      </c>
      <c r="L995" s="17">
        <f>IF(ISERROR(VLOOKUP('Salidas Pacientes'!$C995,'BD Pacientes'!$A:$I,9,FALSE)),"",VLOOKUP('Salidas Pacientes'!$C995,'BD Pacientes'!$A:$I,9,FALSE))</f>
        <v>3166195143</v>
      </c>
      <c r="M995" s="17" t="s">
        <v>89</v>
      </c>
      <c r="N995" s="16" t="str">
        <f>IF(ISERROR(VLOOKUP('Salidas Pacientes'!$M995,Inventario!$A$2:$M$21,2,FALSE)),"",VLOOKUP('Salidas Pacientes'!$M995,Inventario!$A$2:$M$21,2,FALSE))</f>
        <v>Fluquadri</v>
      </c>
      <c r="O995" s="16" t="str">
        <f>IF(ISERROR(VLOOKUP('Salidas Pacientes'!$M995,Inventario!$A$2:$M$21,3,FALSE)),"",VLOOKUP('Salidas Pacientes'!$M995,Inventario!$A$2:$M$21,3,FALSE))</f>
        <v>Influenza</v>
      </c>
      <c r="P995" s="100" t="str">
        <f>IF(ISERROR(VLOOKUP('Salidas Pacientes'!$M995,Inventario!$A$2:$M$21,4,FALSE)),"",VLOOKUP('Salidas Pacientes'!$M995,Inventario!$A$2:$M$21,4,FALSE))</f>
        <v>IPS FARALLONES</v>
      </c>
      <c r="Q995" s="100" t="str">
        <f>IF(ISERROR(VLOOKUP('Salidas Pacientes'!$M995,Inventario!$A$2:$M$21,5,FALSE)),"",VLOOKUP('Salidas Pacientes'!$M995,Inventario!$A$2:$M$21,5,FALSE))</f>
        <v>Sanofi</v>
      </c>
      <c r="R995" s="17" t="str">
        <f>IF(ISERROR(VLOOKUP('Salidas Pacientes'!$M995,Inventario!$A$2:$M$21,6,FALSE)),"",VLOOKUP('Salidas Pacientes'!$M995,Inventario!$A$2:$M$21,6,FALSE))</f>
        <v>164992</v>
      </c>
      <c r="S995" s="101" t="s">
        <v>295</v>
      </c>
      <c r="T995" s="102" t="str">
        <f>IF(ISERROR(VLOOKUP('Salidas Pacientes'!$S995,Entradas!$H$1:$I$412,2,FALSE)),"",VLOOKUP('Salidas Pacientes'!$S995,Entradas!$H$1:$I$412,2,FALSE))</f>
        <v/>
      </c>
      <c r="U995" s="98"/>
      <c r="V995" s="98">
        <v>1</v>
      </c>
      <c r="W995" s="105"/>
    </row>
    <row r="996" spans="1:23" ht="15.75" hidden="1" customHeight="1" outlineLevel="1">
      <c r="A996" s="95">
        <v>44817</v>
      </c>
      <c r="B996" s="95" t="s">
        <v>276</v>
      </c>
      <c r="C996" s="98">
        <v>1112065947</v>
      </c>
      <c r="D996" s="17" t="str">
        <f>IF(ISERROR(VLOOKUP('Salidas Pacientes'!$C996,'BD Pacientes'!$A:I,2,FALSE)),"",VLOOKUP('Salidas Pacientes'!$C996,'BD Pacientes'!$A:I,2,FALSE))</f>
        <v>RC</v>
      </c>
      <c r="E996" s="16" t="str">
        <f>IF(ISERROR(VLOOKUP('Salidas Pacientes'!$C996,'BD Pacientes'!$A:I,3,FALSE)),"",VLOOKUP('Salidas Pacientes'!$C996,'BD Pacientes'!$A:I,3,FALSE))</f>
        <v>LIAM ESTEBAN MENDEZ ARISTIZABAL</v>
      </c>
      <c r="F996" s="17" t="str">
        <f>IF(ISERROR(VLOOKUP('Salidas Pacientes'!$C996,'BD Pacientes'!$A:I,4,FALSE)),"",VLOOKUP('Salidas Pacientes'!$C996,'BD Pacientes'!$A:I,4,FALSE))</f>
        <v>M</v>
      </c>
      <c r="G996" s="95">
        <f>IF(ISERROR(VLOOKUP('Salidas Pacientes'!$C996,'BD Pacientes'!$A:I,5,FALSE)),"",VLOOKUP('Salidas Pacientes'!$C996,'BD Pacientes'!$A:I,5,FALSE))</f>
        <v>0</v>
      </c>
      <c r="H996" s="95" t="str">
        <f t="shared" ca="1" si="0"/>
        <v>123 año, 7 mes</v>
      </c>
      <c r="I996" s="97" t="str">
        <f>IF(ISERROR(VLOOKUP('Salidas Pacientes'!$C996,'BD Pacientes'!$A:$I,6,FALSE)),"",VLOOKUP('Salidas Pacientes'!$C996,'BD Pacientes'!$A:$I,6,FALSE))</f>
        <v>CRA 121A #47-108</v>
      </c>
      <c r="J996" s="98">
        <f>IF(ISERROR(VLOOKUP('Salidas Pacientes'!$C996,'BD Pacientes'!$A:$I,7,FALSE)),"",VLOOKUP('Salidas Pacientes'!$C996,'BD Pacientes'!$A:$I,7,FALSE))</f>
        <v>0</v>
      </c>
      <c r="K996" s="99">
        <f>IF(ISERROR(VLOOKUP('Salidas Pacientes'!$C996,'BD Pacientes'!$A:$I,8,FALSE)),"",VLOOKUP('Salidas Pacientes'!$C996,'BD Pacientes'!$A:$I,8,FALSE))</f>
        <v>0</v>
      </c>
      <c r="L996" s="17">
        <f>IF(ISERROR(VLOOKUP('Salidas Pacientes'!$C996,'BD Pacientes'!$A:$I,9,FALSE)),"",VLOOKUP('Salidas Pacientes'!$C996,'BD Pacientes'!$A:$I,9,FALSE))</f>
        <v>0</v>
      </c>
      <c r="M996" s="17" t="s">
        <v>89</v>
      </c>
      <c r="N996" s="16" t="str">
        <f>IF(ISERROR(VLOOKUP('Salidas Pacientes'!$M996,Inventario!$A$2:$M$21,2,FALSE)),"",VLOOKUP('Salidas Pacientes'!$M996,Inventario!$A$2:$M$21,2,FALSE))</f>
        <v>Fluquadri</v>
      </c>
      <c r="O996" s="16" t="str">
        <f>IF(ISERROR(VLOOKUP('Salidas Pacientes'!$M996,Inventario!$A$2:$M$21,3,FALSE)),"",VLOOKUP('Salidas Pacientes'!$M996,Inventario!$A$2:$M$21,3,FALSE))</f>
        <v>Influenza</v>
      </c>
      <c r="P996" s="100" t="str">
        <f>IF(ISERROR(VLOOKUP('Salidas Pacientes'!$M996,Inventario!$A$2:$M$21,4,FALSE)),"",VLOOKUP('Salidas Pacientes'!$M996,Inventario!$A$2:$M$21,4,FALSE))</f>
        <v>IPS FARALLONES</v>
      </c>
      <c r="Q996" s="100" t="str">
        <f>IF(ISERROR(VLOOKUP('Salidas Pacientes'!$M996,Inventario!$A$2:$M$21,5,FALSE)),"",VLOOKUP('Salidas Pacientes'!$M996,Inventario!$A$2:$M$21,5,FALSE))</f>
        <v>Sanofi</v>
      </c>
      <c r="R996" s="17" t="str">
        <f>IF(ISERROR(VLOOKUP('Salidas Pacientes'!$M996,Inventario!$A$2:$M$21,6,FALSE)),"",VLOOKUP('Salidas Pacientes'!$M996,Inventario!$A$2:$M$21,6,FALSE))</f>
        <v>164992</v>
      </c>
      <c r="S996" s="101" t="s">
        <v>295</v>
      </c>
      <c r="T996" s="102" t="str">
        <f>IF(ISERROR(VLOOKUP('Salidas Pacientes'!$S996,Entradas!$H$1:$I$412,2,FALSE)),"",VLOOKUP('Salidas Pacientes'!$S996,Entradas!$H$1:$I$412,2,FALSE))</f>
        <v/>
      </c>
      <c r="U996" s="98"/>
      <c r="V996" s="98">
        <v>1</v>
      </c>
      <c r="W996" s="105"/>
    </row>
    <row r="997" spans="1:23" ht="15.75" hidden="1" customHeight="1" outlineLevel="1">
      <c r="A997" s="95">
        <v>44817</v>
      </c>
      <c r="B997" s="95" t="s">
        <v>276</v>
      </c>
      <c r="C997" s="98">
        <v>1150693575</v>
      </c>
      <c r="D997" s="17" t="str">
        <f>IF(ISERROR(VLOOKUP('Salidas Pacientes'!$C997,'BD Pacientes'!$A:I,2,FALSE)),"",VLOOKUP('Salidas Pacientes'!$C997,'BD Pacientes'!$A:I,2,FALSE))</f>
        <v>RC</v>
      </c>
      <c r="E997" s="16" t="str">
        <f>IF(ISERROR(VLOOKUP('Salidas Pacientes'!$C997,'BD Pacientes'!$A:I,3,FALSE)),"",VLOOKUP('Salidas Pacientes'!$C997,'BD Pacientes'!$A:I,3,FALSE))</f>
        <v>JUAN PABLO PINEDA RAMIREZ</v>
      </c>
      <c r="F997" s="17" t="str">
        <f>IF(ISERROR(VLOOKUP('Salidas Pacientes'!$C997,'BD Pacientes'!$A:I,4,FALSE)),"",VLOOKUP('Salidas Pacientes'!$C997,'BD Pacientes'!$A:I,4,FALSE))</f>
        <v>M</v>
      </c>
      <c r="G997" s="95">
        <f>IF(ISERROR(VLOOKUP('Salidas Pacientes'!$C997,'BD Pacientes'!$A:I,5,FALSE)),"",VLOOKUP('Salidas Pacientes'!$C997,'BD Pacientes'!$A:I,5,FALSE))</f>
        <v>42532</v>
      </c>
      <c r="H997" s="95" t="str">
        <f t="shared" ca="1" si="0"/>
        <v>7 año, 2 mes</v>
      </c>
      <c r="I997" s="97" t="str">
        <f>IF(ISERROR(VLOOKUP('Salidas Pacientes'!$C997,'BD Pacientes'!$A:$I,6,FALSE)),"",VLOOKUP('Salidas Pacientes'!$C997,'BD Pacientes'!$A:$I,6,FALSE))</f>
        <v>CRA 83D #53A-34</v>
      </c>
      <c r="J997" s="98">
        <f>IF(ISERROR(VLOOKUP('Salidas Pacientes'!$C997,'BD Pacientes'!$A:$I,7,FALSE)),"",VLOOKUP('Salidas Pacientes'!$C997,'BD Pacientes'!$A:$I,7,FALSE))</f>
        <v>1130628053</v>
      </c>
      <c r="K997" s="99" t="str">
        <f>IF(ISERROR(VLOOKUP('Salidas Pacientes'!$C997,'BD Pacientes'!$A:$I,8,FALSE)),"",VLOOKUP('Salidas Pacientes'!$C997,'BD Pacientes'!$A:$I,8,FALSE))</f>
        <v>ANDRES PINEDA</v>
      </c>
      <c r="L997" s="17">
        <f>IF(ISERROR(VLOOKUP('Salidas Pacientes'!$C997,'BD Pacientes'!$A:$I,9,FALSE)),"",VLOOKUP('Salidas Pacientes'!$C997,'BD Pacientes'!$A:$I,9,FALSE))</f>
        <v>3218474026</v>
      </c>
      <c r="M997" s="17" t="s">
        <v>89</v>
      </c>
      <c r="N997" s="16" t="str">
        <f>IF(ISERROR(VLOOKUP('Salidas Pacientes'!$M997,Inventario!$A$2:$M$21,2,FALSE)),"",VLOOKUP('Salidas Pacientes'!$M997,Inventario!$A$2:$M$21,2,FALSE))</f>
        <v>Fluquadri</v>
      </c>
      <c r="O997" s="16" t="str">
        <f>IF(ISERROR(VLOOKUP('Salidas Pacientes'!$M997,Inventario!$A$2:$M$21,3,FALSE)),"",VLOOKUP('Salidas Pacientes'!$M997,Inventario!$A$2:$M$21,3,FALSE))</f>
        <v>Influenza</v>
      </c>
      <c r="P997" s="100" t="str">
        <f>IF(ISERROR(VLOOKUP('Salidas Pacientes'!$M997,Inventario!$A$2:$M$21,4,FALSE)),"",VLOOKUP('Salidas Pacientes'!$M997,Inventario!$A$2:$M$21,4,FALSE))</f>
        <v>IPS FARALLONES</v>
      </c>
      <c r="Q997" s="100" t="str">
        <f>IF(ISERROR(VLOOKUP('Salidas Pacientes'!$M997,Inventario!$A$2:$M$21,5,FALSE)),"",VLOOKUP('Salidas Pacientes'!$M997,Inventario!$A$2:$M$21,5,FALSE))</f>
        <v>Sanofi</v>
      </c>
      <c r="R997" s="17" t="str">
        <f>IF(ISERROR(VLOOKUP('Salidas Pacientes'!$M997,Inventario!$A$2:$M$21,6,FALSE)),"",VLOOKUP('Salidas Pacientes'!$M997,Inventario!$A$2:$M$21,6,FALSE))</f>
        <v>164992</v>
      </c>
      <c r="S997" s="101" t="s">
        <v>295</v>
      </c>
      <c r="T997" s="102" t="str">
        <f>IF(ISERROR(VLOOKUP('Salidas Pacientes'!$S997,Entradas!$H$1:$I$412,2,FALSE)),"",VLOOKUP('Salidas Pacientes'!$S997,Entradas!$H$1:$I$412,2,FALSE))</f>
        <v/>
      </c>
      <c r="U997" s="98"/>
      <c r="V997" s="98">
        <v>1</v>
      </c>
      <c r="W997" s="105"/>
    </row>
    <row r="998" spans="1:23" ht="15.75" hidden="1" customHeight="1" outlineLevel="1">
      <c r="A998" s="95">
        <v>44818</v>
      </c>
      <c r="B998" s="95" t="s">
        <v>276</v>
      </c>
      <c r="C998" s="98">
        <v>1109572895</v>
      </c>
      <c r="D998" s="17" t="str">
        <f>IF(ISERROR(VLOOKUP('Salidas Pacientes'!$C998,'BD Pacientes'!$A:I,2,FALSE)),"",VLOOKUP('Salidas Pacientes'!$C998,'BD Pacientes'!$A:I,2,FALSE))</f>
        <v>RC</v>
      </c>
      <c r="E998" s="16" t="str">
        <f>IF(ISERROR(VLOOKUP('Salidas Pacientes'!$C998,'BD Pacientes'!$A:I,3,FALSE)),"",VLOOKUP('Salidas Pacientes'!$C998,'BD Pacientes'!$A:I,3,FALSE))</f>
        <v>RAFAELLA GALLEGO VILLAMIZAR</v>
      </c>
      <c r="F998" s="17" t="str">
        <f>IF(ISERROR(VLOOKUP('Salidas Pacientes'!$C998,'BD Pacientes'!$A:I,4,FALSE)),"",VLOOKUP('Salidas Pacientes'!$C998,'BD Pacientes'!$A:I,4,FALSE))</f>
        <v>F</v>
      </c>
      <c r="G998" s="95">
        <f>IF(ISERROR(VLOOKUP('Salidas Pacientes'!$C998,'BD Pacientes'!$A:I,5,FALSE)),"",VLOOKUP('Salidas Pacientes'!$C998,'BD Pacientes'!$A:I,5,FALSE))</f>
        <v>44470</v>
      </c>
      <c r="H998" s="95" t="str">
        <f t="shared" ca="1" si="0"/>
        <v>1 año, 10 mes</v>
      </c>
      <c r="I998" s="97" t="str">
        <f>IF(ISERROR(VLOOKUP('Salidas Pacientes'!$C998,'BD Pacientes'!$A:$I,6,FALSE)),"",VLOOKUP('Salidas Pacientes'!$C998,'BD Pacientes'!$A:$I,6,FALSE))</f>
        <v>CALLE 14B # 53-120 APT 904B</v>
      </c>
      <c r="J998" s="98">
        <f>IF(ISERROR(VLOOKUP('Salidas Pacientes'!$C998,'BD Pacientes'!$A:$I,7,FALSE)),"",VLOOKUP('Salidas Pacientes'!$C998,'BD Pacientes'!$A:$I,7,FALSE))</f>
        <v>53123732</v>
      </c>
      <c r="K998" s="99" t="str">
        <f>IF(ISERROR(VLOOKUP('Salidas Pacientes'!$C998,'BD Pacientes'!$A:$I,8,FALSE)),"",VLOOKUP('Salidas Pacientes'!$C998,'BD Pacientes'!$A:$I,8,FALSE))</f>
        <v>LINA VILLAMIZAR</v>
      </c>
      <c r="L998" s="17">
        <f>IF(ISERROR(VLOOKUP('Salidas Pacientes'!$C998,'BD Pacientes'!$A:$I,9,FALSE)),"",VLOOKUP('Salidas Pacientes'!$C998,'BD Pacientes'!$A:$I,9,FALSE))</f>
        <v>3175183779</v>
      </c>
      <c r="M998" s="17" t="s">
        <v>89</v>
      </c>
      <c r="N998" s="16" t="str">
        <f>IF(ISERROR(VLOOKUP('Salidas Pacientes'!$M998,Inventario!$A$2:$M$21,2,FALSE)),"",VLOOKUP('Salidas Pacientes'!$M998,Inventario!$A$2:$M$21,2,FALSE))</f>
        <v>Fluquadri</v>
      </c>
      <c r="O998" s="16" t="str">
        <f>IF(ISERROR(VLOOKUP('Salidas Pacientes'!$M998,Inventario!$A$2:$M$21,3,FALSE)),"",VLOOKUP('Salidas Pacientes'!$M998,Inventario!$A$2:$M$21,3,FALSE))</f>
        <v>Influenza</v>
      </c>
      <c r="P998" s="100" t="str">
        <f>IF(ISERROR(VLOOKUP('Salidas Pacientes'!$M998,Inventario!$A$2:$M$21,4,FALSE)),"",VLOOKUP('Salidas Pacientes'!$M998,Inventario!$A$2:$M$21,4,FALSE))</f>
        <v>IPS FARALLONES</v>
      </c>
      <c r="Q998" s="100" t="str">
        <f>IF(ISERROR(VLOOKUP('Salidas Pacientes'!$M998,Inventario!$A$2:$M$21,5,FALSE)),"",VLOOKUP('Salidas Pacientes'!$M998,Inventario!$A$2:$M$21,5,FALSE))</f>
        <v>Sanofi</v>
      </c>
      <c r="R998" s="17" t="str">
        <f>IF(ISERROR(VLOOKUP('Salidas Pacientes'!$M998,Inventario!$A$2:$M$21,6,FALSE)),"",VLOOKUP('Salidas Pacientes'!$M998,Inventario!$A$2:$M$21,6,FALSE))</f>
        <v>164992</v>
      </c>
      <c r="S998" s="101" t="s">
        <v>295</v>
      </c>
      <c r="T998" s="102" t="str">
        <f>IF(ISERROR(VLOOKUP('Salidas Pacientes'!$S998,Entradas!$H$1:$I$412,2,FALSE)),"",VLOOKUP('Salidas Pacientes'!$S998,Entradas!$H$1:$I$412,2,FALSE))</f>
        <v/>
      </c>
      <c r="U998" s="98"/>
      <c r="V998" s="98">
        <v>1</v>
      </c>
      <c r="W998" s="105"/>
    </row>
    <row r="999" spans="1:23" ht="15.75" hidden="1" customHeight="1" outlineLevel="1">
      <c r="A999" s="95">
        <v>44818</v>
      </c>
      <c r="B999" s="95" t="s">
        <v>276</v>
      </c>
      <c r="C999" s="98">
        <v>1109574608</v>
      </c>
      <c r="D999" s="17" t="str">
        <f>IF(ISERROR(VLOOKUP('Salidas Pacientes'!$C999,'BD Pacientes'!$A:I,2,FALSE)),"",VLOOKUP('Salidas Pacientes'!$C999,'BD Pacientes'!$A:I,2,FALSE))</f>
        <v>RC</v>
      </c>
      <c r="E999" s="16" t="str">
        <f>IF(ISERROR(VLOOKUP('Salidas Pacientes'!$C999,'BD Pacientes'!$A:I,3,FALSE)),"",VLOOKUP('Salidas Pacientes'!$C999,'BD Pacientes'!$A:I,3,FALSE))</f>
        <v>GUADALUPE VALENCIA CARDONA</v>
      </c>
      <c r="F999" s="17" t="str">
        <f>IF(ISERROR(VLOOKUP('Salidas Pacientes'!$C999,'BD Pacientes'!$A:I,4,FALSE)),"",VLOOKUP('Salidas Pacientes'!$C999,'BD Pacientes'!$A:I,4,FALSE))</f>
        <v>F</v>
      </c>
      <c r="G999" s="95">
        <f>IF(ISERROR(VLOOKUP('Salidas Pacientes'!$C999,'BD Pacientes'!$A:I,5,FALSE)),"",VLOOKUP('Salidas Pacientes'!$C999,'BD Pacientes'!$A:I,5,FALSE))</f>
        <v>44690</v>
      </c>
      <c r="H999" s="95" t="str">
        <f t="shared" ca="1" si="0"/>
        <v>1 año, 3 mes</v>
      </c>
      <c r="I999" s="97" t="str">
        <f>IF(ISERROR(VLOOKUP('Salidas Pacientes'!$C999,'BD Pacientes'!$A:$I,6,FALSE)),"",VLOOKUP('Salidas Pacientes'!$C999,'BD Pacientes'!$A:$I,6,FALSE))</f>
        <v>CALLE 60 # 98D-45 TORRE 6 APTO 804</v>
      </c>
      <c r="J999" s="98">
        <f>IF(ISERROR(VLOOKUP('Salidas Pacientes'!$C999,'BD Pacientes'!$A:$I,7,FALSE)),"",VLOOKUP('Salidas Pacientes'!$C999,'BD Pacientes'!$A:$I,7,FALSE))</f>
        <v>1130622882</v>
      </c>
      <c r="K999" s="99" t="str">
        <f>IF(ISERROR(VLOOKUP('Salidas Pacientes'!$C999,'BD Pacientes'!$A:$I,8,FALSE)),"",VLOOKUP('Salidas Pacientes'!$C999,'BD Pacientes'!$A:$I,8,FALSE))</f>
        <v>LINDA CARDONA</v>
      </c>
      <c r="L999" s="17">
        <f>IF(ISERROR(VLOOKUP('Salidas Pacientes'!$C999,'BD Pacientes'!$A:$I,9,FALSE)),"",VLOOKUP('Salidas Pacientes'!$C999,'BD Pacientes'!$A:$I,9,FALSE))</f>
        <v>3205654888</v>
      </c>
      <c r="M999" s="17" t="s">
        <v>77</v>
      </c>
      <c r="N999" s="16" t="str">
        <f>IF(ISERROR(VLOOKUP('Salidas Pacientes'!$M999,Inventario!$A$2:$M$21,2,FALSE)),"",VLOOKUP('Salidas Pacientes'!$M999,Inventario!$A$2:$M$21,2,FALSE))</f>
        <v>Hexaxim</v>
      </c>
      <c r="O999" s="16" t="str">
        <f>IF(ISERROR(VLOOKUP('Salidas Pacientes'!$M999,Inventario!$A$2:$M$21,3,FALSE)),"",VLOOKUP('Salidas Pacientes'!$M999,Inventario!$A$2:$M$21,3,FALSE))</f>
        <v>DPAT + VPI + HIB + HB</v>
      </c>
      <c r="P999" s="100" t="str">
        <f>IF(ISERROR(VLOOKUP('Salidas Pacientes'!$M999,Inventario!$A$2:$M$21,4,FALSE)),"",VLOOKUP('Salidas Pacientes'!$M999,Inventario!$A$2:$M$21,4,FALSE))</f>
        <v>IPS FARALLONES</v>
      </c>
      <c r="Q999" s="100" t="str">
        <f>IF(ISERROR(VLOOKUP('Salidas Pacientes'!$M999,Inventario!$A$2:$M$21,5,FALSE)),"",VLOOKUP('Salidas Pacientes'!$M999,Inventario!$A$2:$M$21,5,FALSE))</f>
        <v>Sanofi</v>
      </c>
      <c r="R999" s="17" t="str">
        <f>IF(ISERROR(VLOOKUP('Salidas Pacientes'!$M999,Inventario!$A$2:$M$21,6,FALSE)),"",VLOOKUP('Salidas Pacientes'!$M999,Inventario!$A$2:$M$21,6,FALSE))</f>
        <v>3800</v>
      </c>
      <c r="S999" s="101" t="s">
        <v>212</v>
      </c>
      <c r="T999" s="102">
        <f>IF(ISERROR(VLOOKUP('Salidas Pacientes'!$S999,Entradas!$H$1:$I$412,2,FALSE)),"",VLOOKUP('Salidas Pacientes'!$S999,Entradas!$H$1:$I$412,2,FALSE))</f>
        <v>45382</v>
      </c>
      <c r="U999" s="98"/>
      <c r="V999" s="98">
        <v>1</v>
      </c>
      <c r="W999" s="105"/>
    </row>
    <row r="1000" spans="1:23" ht="15.75" hidden="1" customHeight="1" outlineLevel="1">
      <c r="A1000" s="95">
        <v>44818</v>
      </c>
      <c r="B1000" s="95" t="s">
        <v>276</v>
      </c>
      <c r="C1000" s="98">
        <v>1109574608</v>
      </c>
      <c r="D1000" s="17" t="str">
        <f>IF(ISERROR(VLOOKUP('Salidas Pacientes'!$C1000,'BD Pacientes'!$A:I,2,FALSE)),"",VLOOKUP('Salidas Pacientes'!$C1000,'BD Pacientes'!$A:I,2,FALSE))</f>
        <v>RC</v>
      </c>
      <c r="E1000" s="16" t="str">
        <f>IF(ISERROR(VLOOKUP('Salidas Pacientes'!$C1000,'BD Pacientes'!$A:I,3,FALSE)),"",VLOOKUP('Salidas Pacientes'!$C1000,'BD Pacientes'!$A:I,3,FALSE))</f>
        <v>GUADALUPE VALENCIA CARDONA</v>
      </c>
      <c r="F1000" s="17" t="str">
        <f>IF(ISERROR(VLOOKUP('Salidas Pacientes'!$C1000,'BD Pacientes'!$A:I,4,FALSE)),"",VLOOKUP('Salidas Pacientes'!$C1000,'BD Pacientes'!$A:I,4,FALSE))</f>
        <v>F</v>
      </c>
      <c r="G1000" s="95">
        <f>IF(ISERROR(VLOOKUP('Salidas Pacientes'!$C1000,'BD Pacientes'!$A:I,5,FALSE)),"",VLOOKUP('Salidas Pacientes'!$C1000,'BD Pacientes'!$A:I,5,FALSE))</f>
        <v>44690</v>
      </c>
      <c r="H1000" s="95" t="str">
        <f t="shared" ca="1" si="0"/>
        <v>1 año, 3 mes</v>
      </c>
      <c r="I1000" s="97" t="str">
        <f>IF(ISERROR(VLOOKUP('Salidas Pacientes'!$C1000,'BD Pacientes'!$A:$I,6,FALSE)),"",VLOOKUP('Salidas Pacientes'!$C1000,'BD Pacientes'!$A:$I,6,FALSE))</f>
        <v>CALLE 60 # 98D-45 TORRE 6 APTO 804</v>
      </c>
      <c r="J1000" s="98">
        <f>IF(ISERROR(VLOOKUP('Salidas Pacientes'!$C1000,'BD Pacientes'!$A:$I,7,FALSE)),"",VLOOKUP('Salidas Pacientes'!$C1000,'BD Pacientes'!$A:$I,7,FALSE))</f>
        <v>1130622882</v>
      </c>
      <c r="K1000" s="99" t="str">
        <f>IF(ISERROR(VLOOKUP('Salidas Pacientes'!$C1000,'BD Pacientes'!$A:$I,8,FALSE)),"",VLOOKUP('Salidas Pacientes'!$C1000,'BD Pacientes'!$A:$I,8,FALSE))</f>
        <v>LINDA CARDONA</v>
      </c>
      <c r="L1000" s="17">
        <f>IF(ISERROR(VLOOKUP('Salidas Pacientes'!$C1000,'BD Pacientes'!$A:$I,9,FALSE)),"",VLOOKUP('Salidas Pacientes'!$C1000,'BD Pacientes'!$A:$I,9,FALSE))</f>
        <v>3205654888</v>
      </c>
      <c r="M1000" s="17" t="s">
        <v>54</v>
      </c>
      <c r="N1000" s="16" t="str">
        <f>IF(ISERROR(VLOOKUP('Salidas Pacientes'!$M1000,Inventario!$A$2:$M$21,2,FALSE)),"",VLOOKUP('Salidas Pacientes'!$M1000,Inventario!$A$2:$M$21,2,FALSE))</f>
        <v>Prevenar</v>
      </c>
      <c r="O1000" s="16" t="str">
        <f>IF(ISERROR(VLOOKUP('Salidas Pacientes'!$M1000,Inventario!$A$2:$M$21,3,FALSE)),"",VLOOKUP('Salidas Pacientes'!$M1000,Inventario!$A$2:$M$21,3,FALSE))</f>
        <v>Neumococo 13V</v>
      </c>
      <c r="P1000" s="100" t="str">
        <f>IF(ISERROR(VLOOKUP('Salidas Pacientes'!$M1000,Inventario!$A$2:$M$21,4,FALSE)),"",VLOOKUP('Salidas Pacientes'!$M1000,Inventario!$A$2:$M$21,4,FALSE))</f>
        <v>Cobo Medical</v>
      </c>
      <c r="Q1000" s="100" t="str">
        <f>IF(ISERROR(VLOOKUP('Salidas Pacientes'!$M1000,Inventario!$A$2:$M$21,5,FALSE)),"",VLOOKUP('Salidas Pacientes'!$M1000,Inventario!$A$2:$M$21,5,FALSE))</f>
        <v>Pfizer</v>
      </c>
      <c r="R1000" s="17" t="str">
        <f>IF(ISERROR(VLOOKUP('Salidas Pacientes'!$M1000,Inventario!$A$2:$M$21,6,FALSE)),"",VLOOKUP('Salidas Pacientes'!$M1000,Inventario!$A$2:$M$21,6,FALSE))</f>
        <v>2156</v>
      </c>
      <c r="S1000" s="101" t="s">
        <v>192</v>
      </c>
      <c r="T1000" s="102">
        <f>IF(ISERROR(VLOOKUP('Salidas Pacientes'!$S1000,Entradas!$H$1:$I$412,2,FALSE)),"",VLOOKUP('Salidas Pacientes'!$S1000,Entradas!$H$1:$I$412,2,FALSE))</f>
        <v>45199</v>
      </c>
      <c r="U1000" s="98"/>
      <c r="V1000" s="98">
        <v>1</v>
      </c>
      <c r="W1000" s="105"/>
    </row>
    <row r="1001" spans="1:23" ht="15.75" hidden="1" customHeight="1" outlineLevel="1">
      <c r="A1001" s="95">
        <v>44818</v>
      </c>
      <c r="B1001" s="95" t="s">
        <v>276</v>
      </c>
      <c r="C1001" s="98">
        <v>1109574608</v>
      </c>
      <c r="D1001" s="17" t="str">
        <f>IF(ISERROR(VLOOKUP('Salidas Pacientes'!$C1001,'BD Pacientes'!$A:I,2,FALSE)),"",VLOOKUP('Salidas Pacientes'!$C1001,'BD Pacientes'!$A:I,2,FALSE))</f>
        <v>RC</v>
      </c>
      <c r="E1001" s="16" t="str">
        <f>IF(ISERROR(VLOOKUP('Salidas Pacientes'!$C1001,'BD Pacientes'!$A:I,3,FALSE)),"",VLOOKUP('Salidas Pacientes'!$C1001,'BD Pacientes'!$A:I,3,FALSE))</f>
        <v>GUADALUPE VALENCIA CARDONA</v>
      </c>
      <c r="F1001" s="17" t="str">
        <f>IF(ISERROR(VLOOKUP('Salidas Pacientes'!$C1001,'BD Pacientes'!$A:I,4,FALSE)),"",VLOOKUP('Salidas Pacientes'!$C1001,'BD Pacientes'!$A:I,4,FALSE))</f>
        <v>F</v>
      </c>
      <c r="G1001" s="95">
        <f>IF(ISERROR(VLOOKUP('Salidas Pacientes'!$C1001,'BD Pacientes'!$A:I,5,FALSE)),"",VLOOKUP('Salidas Pacientes'!$C1001,'BD Pacientes'!$A:I,5,FALSE))</f>
        <v>44690</v>
      </c>
      <c r="H1001" s="95" t="str">
        <f t="shared" ca="1" si="0"/>
        <v>1 año, 3 mes</v>
      </c>
      <c r="I1001" s="97" t="str">
        <f>IF(ISERROR(VLOOKUP('Salidas Pacientes'!$C1001,'BD Pacientes'!$A:$I,6,FALSE)),"",VLOOKUP('Salidas Pacientes'!$C1001,'BD Pacientes'!$A:$I,6,FALSE))</f>
        <v>CALLE 60 # 98D-45 TORRE 6 APTO 804</v>
      </c>
      <c r="J1001" s="98">
        <f>IF(ISERROR(VLOOKUP('Salidas Pacientes'!$C1001,'BD Pacientes'!$A:$I,7,FALSE)),"",VLOOKUP('Salidas Pacientes'!$C1001,'BD Pacientes'!$A:$I,7,FALSE))</f>
        <v>1130622882</v>
      </c>
      <c r="K1001" s="99" t="str">
        <f>IF(ISERROR(VLOOKUP('Salidas Pacientes'!$C1001,'BD Pacientes'!$A:$I,8,FALSE)),"",VLOOKUP('Salidas Pacientes'!$C1001,'BD Pacientes'!$A:$I,8,FALSE))</f>
        <v>LINDA CARDONA</v>
      </c>
      <c r="L1001" s="17">
        <f>IF(ISERROR(VLOOKUP('Salidas Pacientes'!$C1001,'BD Pacientes'!$A:$I,9,FALSE)),"",VLOOKUP('Salidas Pacientes'!$C1001,'BD Pacientes'!$A:$I,9,FALSE))</f>
        <v>3205654888</v>
      </c>
      <c r="M1001" s="17" t="s">
        <v>96</v>
      </c>
      <c r="N1001" s="16" t="str">
        <f>IF(ISERROR(VLOOKUP('Salidas Pacientes'!$M1001,Inventario!$A$2:$M$21,2,FALSE)),"",VLOOKUP('Salidas Pacientes'!$M1001,Inventario!$A$2:$M$21,2,FALSE))</f>
        <v>Rotateq</v>
      </c>
      <c r="O1001" s="16" t="str">
        <f>IF(ISERROR(VLOOKUP('Salidas Pacientes'!$M1001,Inventario!$A$2:$M$21,3,FALSE)),"",VLOOKUP('Salidas Pacientes'!$M1001,Inventario!$A$2:$M$21,3,FALSE))</f>
        <v>Rotavirus Vivo Atenuado</v>
      </c>
      <c r="P1001" s="100" t="str">
        <f>IF(ISERROR(VLOOKUP('Salidas Pacientes'!$M1001,Inventario!$A$2:$M$21,4,FALSE)),"",VLOOKUP('Salidas Pacientes'!$M1001,Inventario!$A$2:$M$21,4,FALSE))</f>
        <v>IPS FARALLONES</v>
      </c>
      <c r="Q1001" s="100" t="str">
        <f>IF(ISERROR(VLOOKUP('Salidas Pacientes'!$M1001,Inventario!$A$2:$M$21,5,FALSE)),"",VLOOKUP('Salidas Pacientes'!$M1001,Inventario!$A$2:$M$21,5,FALSE))</f>
        <v>Merck</v>
      </c>
      <c r="R1001" s="17" t="str">
        <f>IF(ISERROR(VLOOKUP('Salidas Pacientes'!$M1001,Inventario!$A$2:$M$21,6,FALSE)),"",VLOOKUP('Salidas Pacientes'!$M1001,Inventario!$A$2:$M$21,6,FALSE))</f>
        <v>1800</v>
      </c>
      <c r="S1001" s="101" t="s">
        <v>214</v>
      </c>
      <c r="T1001" s="102">
        <f>IF(ISERROR(VLOOKUP('Salidas Pacientes'!$S1001,Entradas!$H$1:$I$412,2,FALSE)),"",VLOOKUP('Salidas Pacientes'!$S1001,Entradas!$H$1:$I$412,2,FALSE))</f>
        <v>45233</v>
      </c>
      <c r="U1001" s="98"/>
      <c r="V1001" s="98">
        <v>1</v>
      </c>
      <c r="W1001" s="105"/>
    </row>
    <row r="1002" spans="1:23" ht="15.75" hidden="1" customHeight="1" outlineLevel="1">
      <c r="A1002" s="95">
        <v>44819</v>
      </c>
      <c r="B1002" s="95" t="s">
        <v>276</v>
      </c>
      <c r="C1002" s="98">
        <v>1109572648</v>
      </c>
      <c r="D1002" s="17" t="str">
        <f>IF(ISERROR(VLOOKUP('Salidas Pacientes'!$C1002,'BD Pacientes'!$A:I,2,FALSE)),"",VLOOKUP('Salidas Pacientes'!$C1002,'BD Pacientes'!$A:I,2,FALSE))</f>
        <v>RC</v>
      </c>
      <c r="E1002" s="16" t="str">
        <f>IF(ISERROR(VLOOKUP('Salidas Pacientes'!$C1002,'BD Pacientes'!$A:I,3,FALSE)),"",VLOOKUP('Salidas Pacientes'!$C1002,'BD Pacientes'!$A:I,3,FALSE))</f>
        <v>SAMUEL GOMEZ RAMIREZ</v>
      </c>
      <c r="F1002" s="17" t="str">
        <f>IF(ISERROR(VLOOKUP('Salidas Pacientes'!$C1002,'BD Pacientes'!$A:I,4,FALSE)),"",VLOOKUP('Salidas Pacientes'!$C1002,'BD Pacientes'!$A:I,4,FALSE))</f>
        <v>M</v>
      </c>
      <c r="G1002" s="95">
        <f>IF(ISERROR(VLOOKUP('Salidas Pacientes'!$C1002,'BD Pacientes'!$A:I,5,FALSE)),"",VLOOKUP('Salidas Pacientes'!$C1002,'BD Pacientes'!$A:I,5,FALSE))</f>
        <v>44439</v>
      </c>
      <c r="H1002" s="95" t="str">
        <f t="shared" ca="1" si="0"/>
        <v>1 año, 11 mes</v>
      </c>
      <c r="I1002" s="97" t="str">
        <f>IF(ISERROR(VLOOKUP('Salidas Pacientes'!$C1002,'BD Pacientes'!$A:$I,6,FALSE)),"",VLOOKUP('Salidas Pacientes'!$C1002,'BD Pacientes'!$A:$I,6,FALSE))</f>
        <v>CRA 84 # 53A-57</v>
      </c>
      <c r="J1002" s="98">
        <f>IF(ISERROR(VLOOKUP('Salidas Pacientes'!$C1002,'BD Pacientes'!$A:$I,7,FALSE)),"",VLOOKUP('Salidas Pacientes'!$C1002,'BD Pacientes'!$A:$I,7,FALSE))</f>
        <v>1143838505</v>
      </c>
      <c r="K1002" s="99" t="str">
        <f>IF(ISERROR(VLOOKUP('Salidas Pacientes'!$C1002,'BD Pacientes'!$A:$I,8,FALSE)),"",VLOOKUP('Salidas Pacientes'!$C1002,'BD Pacientes'!$A:$I,8,FALSE))</f>
        <v>MARIA ISABEL RAMIREZ</v>
      </c>
      <c r="L1002" s="17">
        <f>IF(ISERROR(VLOOKUP('Salidas Pacientes'!$C1002,'BD Pacientes'!$A:$I,9,FALSE)),"",VLOOKUP('Salidas Pacientes'!$C1002,'BD Pacientes'!$A:$I,9,FALSE))</f>
        <v>3152316593</v>
      </c>
      <c r="M1002" s="17" t="s">
        <v>58</v>
      </c>
      <c r="N1002" s="16" t="str">
        <f>IF(ISERROR(VLOOKUP('Salidas Pacientes'!$M1002,Inventario!$A$2:$M$21,2,FALSE)),"",VLOOKUP('Salidas Pacientes'!$M1002,Inventario!$A$2:$M$21,2,FALSE))</f>
        <v>Proquad</v>
      </c>
      <c r="O1002" s="16" t="str">
        <f>IF(ISERROR(VLOOKUP('Salidas Pacientes'!$M1002,Inventario!$A$2:$M$21,3,FALSE)),"",VLOOKUP('Salidas Pacientes'!$M1002,Inventario!$A$2:$M$21,3,FALSE))</f>
        <v>Sarampion + Rubeola + parotiditis + varicela</v>
      </c>
      <c r="P1002" s="100" t="str">
        <f>IF(ISERROR(VLOOKUP('Salidas Pacientes'!$M1002,Inventario!$A$2:$M$21,4,FALSE)),"",VLOOKUP('Salidas Pacientes'!$M1002,Inventario!$A$2:$M$21,4,FALSE))</f>
        <v>IPS FARALLONES</v>
      </c>
      <c r="Q1002" s="100" t="str">
        <f>IF(ISERROR(VLOOKUP('Salidas Pacientes'!$M1002,Inventario!$A$2:$M$21,5,FALSE)),"",VLOOKUP('Salidas Pacientes'!$M1002,Inventario!$A$2:$M$21,5,FALSE))</f>
        <v>Merck</v>
      </c>
      <c r="R1002" s="17" t="str">
        <f>IF(ISERROR(VLOOKUP('Salidas Pacientes'!$M1002,Inventario!$A$2:$M$21,6,FALSE)),"",VLOOKUP('Salidas Pacientes'!$M1002,Inventario!$A$2:$M$21,6,FALSE))</f>
        <v>4200</v>
      </c>
      <c r="S1002" s="101" t="s">
        <v>220</v>
      </c>
      <c r="T1002" s="102">
        <f>IF(ISERROR(VLOOKUP('Salidas Pacientes'!$S1002,Entradas!$H$1:$I$412,2,FALSE)),"",VLOOKUP('Salidas Pacientes'!$S1002,Entradas!$H$1:$I$412,2,FALSE))</f>
        <v>45138</v>
      </c>
      <c r="U1002" s="98"/>
      <c r="V1002" s="98">
        <v>1</v>
      </c>
      <c r="W1002" s="105"/>
    </row>
    <row r="1003" spans="1:23" ht="15.75" hidden="1" customHeight="1" outlineLevel="1">
      <c r="A1003" s="95">
        <v>44819</v>
      </c>
      <c r="B1003" s="95" t="s">
        <v>276</v>
      </c>
      <c r="C1003" s="98">
        <v>1109572648</v>
      </c>
      <c r="D1003" s="17" t="str">
        <f>IF(ISERROR(VLOOKUP('Salidas Pacientes'!$C1003,'BD Pacientes'!$A:I,2,FALSE)),"",VLOOKUP('Salidas Pacientes'!$C1003,'BD Pacientes'!$A:I,2,FALSE))</f>
        <v>RC</v>
      </c>
      <c r="E1003" s="16" t="str">
        <f>IF(ISERROR(VLOOKUP('Salidas Pacientes'!$C1003,'BD Pacientes'!$A:I,3,FALSE)),"",VLOOKUP('Salidas Pacientes'!$C1003,'BD Pacientes'!$A:I,3,FALSE))</f>
        <v>SAMUEL GOMEZ RAMIREZ</v>
      </c>
      <c r="F1003" s="17" t="str">
        <f>IF(ISERROR(VLOOKUP('Salidas Pacientes'!$C1003,'BD Pacientes'!$A:I,4,FALSE)),"",VLOOKUP('Salidas Pacientes'!$C1003,'BD Pacientes'!$A:I,4,FALSE))</f>
        <v>M</v>
      </c>
      <c r="G1003" s="95">
        <f>IF(ISERROR(VLOOKUP('Salidas Pacientes'!$C1003,'BD Pacientes'!$A:I,5,FALSE)),"",VLOOKUP('Salidas Pacientes'!$C1003,'BD Pacientes'!$A:I,5,FALSE))</f>
        <v>44439</v>
      </c>
      <c r="H1003" s="95" t="str">
        <f t="shared" ca="1" si="0"/>
        <v>1 año, 11 mes</v>
      </c>
      <c r="I1003" s="97" t="str">
        <f>IF(ISERROR(VLOOKUP('Salidas Pacientes'!$C1003,'BD Pacientes'!$A:$I,6,FALSE)),"",VLOOKUP('Salidas Pacientes'!$C1003,'BD Pacientes'!$A:$I,6,FALSE))</f>
        <v>CRA 84 # 53A-57</v>
      </c>
      <c r="J1003" s="98">
        <f>IF(ISERROR(VLOOKUP('Salidas Pacientes'!$C1003,'BD Pacientes'!$A:$I,7,FALSE)),"",VLOOKUP('Salidas Pacientes'!$C1003,'BD Pacientes'!$A:$I,7,FALSE))</f>
        <v>1143838505</v>
      </c>
      <c r="K1003" s="99" t="str">
        <f>IF(ISERROR(VLOOKUP('Salidas Pacientes'!$C1003,'BD Pacientes'!$A:$I,8,FALSE)),"",VLOOKUP('Salidas Pacientes'!$C1003,'BD Pacientes'!$A:$I,8,FALSE))</f>
        <v>MARIA ISABEL RAMIREZ</v>
      </c>
      <c r="L1003" s="17">
        <f>IF(ISERROR(VLOOKUP('Salidas Pacientes'!$C1003,'BD Pacientes'!$A:$I,9,FALSE)),"",VLOOKUP('Salidas Pacientes'!$C1003,'BD Pacientes'!$A:$I,9,FALSE))</f>
        <v>3152316593</v>
      </c>
      <c r="M1003" s="17" t="s">
        <v>115</v>
      </c>
      <c r="N1003" s="16" t="str">
        <f>IF(ISERROR(VLOOKUP('Salidas Pacientes'!$M1003,Inventario!$A$2:$M$21,2,FALSE)),"",VLOOKUP('Salidas Pacientes'!$M1003,Inventario!$A$2:$M$21,2,FALSE))</f>
        <v>Havrix</v>
      </c>
      <c r="O1003" s="16" t="str">
        <f>IF(ISERROR(VLOOKUP('Salidas Pacientes'!$M1003,Inventario!$A$2:$M$21,3,FALSE)),"",VLOOKUP('Salidas Pacientes'!$M1003,Inventario!$A$2:$M$21,3,FALSE))</f>
        <v>Hepatitis A niño</v>
      </c>
      <c r="P1003" s="100" t="str">
        <f>IF(ISERROR(VLOOKUP('Salidas Pacientes'!$M1003,Inventario!$A$2:$M$21,4,FALSE)),"",VLOOKUP('Salidas Pacientes'!$M1003,Inventario!$A$2:$M$21,4,FALSE))</f>
        <v>IPS FARALLONES</v>
      </c>
      <c r="Q1003" s="100" t="str">
        <f>IF(ISERROR(VLOOKUP('Salidas Pacientes'!$M1003,Inventario!$A$2:$M$21,5,FALSE)),"",VLOOKUP('Salidas Pacientes'!$M1003,Inventario!$A$2:$M$21,5,FALSE))</f>
        <v>Glaxo</v>
      </c>
      <c r="R1003" s="17" t="str">
        <f>IF(ISERROR(VLOOKUP('Salidas Pacientes'!$M1003,Inventario!$A$2:$M$21,6,FALSE)),"",VLOOKUP('Salidas Pacientes'!$M1003,Inventario!$A$2:$M$21,6,FALSE))</f>
        <v>700</v>
      </c>
      <c r="S1003" s="101" t="s">
        <v>298</v>
      </c>
      <c r="T1003" s="102" t="str">
        <f>IF(ISERROR(VLOOKUP('Salidas Pacientes'!$S1003,Entradas!$H$1:$I$412,2,FALSE)),"",VLOOKUP('Salidas Pacientes'!$S1003,Entradas!$H$1:$I$412,2,FALSE))</f>
        <v/>
      </c>
      <c r="U1003" s="98"/>
      <c r="V1003" s="98">
        <v>1</v>
      </c>
      <c r="W1003" s="105"/>
    </row>
    <row r="1004" spans="1:23" ht="15.75" hidden="1" customHeight="1" outlineLevel="1">
      <c r="A1004" s="95">
        <v>44819</v>
      </c>
      <c r="B1004" s="95" t="s">
        <v>276</v>
      </c>
      <c r="C1004" s="98">
        <v>1232817091</v>
      </c>
      <c r="D1004" s="17" t="str">
        <f>IF(ISERROR(VLOOKUP('Salidas Pacientes'!$C1004,'BD Pacientes'!$A:I,2,FALSE)),"",VLOOKUP('Salidas Pacientes'!$C1004,'BD Pacientes'!$A:I,2,FALSE))</f>
        <v>RC</v>
      </c>
      <c r="E1004" s="16" t="str">
        <f>IF(ISERROR(VLOOKUP('Salidas Pacientes'!$C1004,'BD Pacientes'!$A:I,3,FALSE)),"",VLOOKUP('Salidas Pacientes'!$C1004,'BD Pacientes'!$A:I,3,FALSE))</f>
        <v>MARIA DEL MAR CARDENAS CASTILLO</v>
      </c>
      <c r="F1004" s="17" t="str">
        <f>IF(ISERROR(VLOOKUP('Salidas Pacientes'!$C1004,'BD Pacientes'!$A:I,4,FALSE)),"",VLOOKUP('Salidas Pacientes'!$C1004,'BD Pacientes'!$A:I,4,FALSE))</f>
        <v>F</v>
      </c>
      <c r="G1004" s="95">
        <f>IF(ISERROR(VLOOKUP('Salidas Pacientes'!$C1004,'BD Pacientes'!$A:I,5,FALSE)),"",VLOOKUP('Salidas Pacientes'!$C1004,'BD Pacientes'!$A:I,5,FALSE))</f>
        <v>44416</v>
      </c>
      <c r="H1004" s="95" t="str">
        <f t="shared" ca="1" si="0"/>
        <v>2 año, 0 mes</v>
      </c>
      <c r="I1004" s="97" t="str">
        <f>IF(ISERROR(VLOOKUP('Salidas Pacientes'!$C1004,'BD Pacientes'!$A:$I,6,FALSE)),"",VLOOKUP('Salidas Pacientes'!$C1004,'BD Pacientes'!$A:$I,6,FALSE))</f>
        <v>CRA 121A # 48-100</v>
      </c>
      <c r="J1004" s="98">
        <f>IF(ISERROR(VLOOKUP('Salidas Pacientes'!$C1004,'BD Pacientes'!$A:$I,7,FALSE)),"",VLOOKUP('Salidas Pacientes'!$C1004,'BD Pacientes'!$A:$I,7,FALSE))</f>
        <v>1094927729</v>
      </c>
      <c r="K1004" s="99" t="str">
        <f>IF(ISERROR(VLOOKUP('Salidas Pacientes'!$C1004,'BD Pacientes'!$A:$I,8,FALSE)),"",VLOOKUP('Salidas Pacientes'!$C1004,'BD Pacientes'!$A:$I,8,FALSE))</f>
        <v>LISA CASTILLO</v>
      </c>
      <c r="L1004" s="17">
        <f>IF(ISERROR(VLOOKUP('Salidas Pacientes'!$C1004,'BD Pacientes'!$A:$I,9,FALSE)),"",VLOOKUP('Salidas Pacientes'!$C1004,'BD Pacientes'!$A:$I,9,FALSE))</f>
        <v>3113159668</v>
      </c>
      <c r="M1004" s="17" t="s">
        <v>89</v>
      </c>
      <c r="N1004" s="16" t="str">
        <f>IF(ISERROR(VLOOKUP('Salidas Pacientes'!$M1004,Inventario!$A$2:$M$21,2,FALSE)),"",VLOOKUP('Salidas Pacientes'!$M1004,Inventario!$A$2:$M$21,2,FALSE))</f>
        <v>Fluquadri</v>
      </c>
      <c r="O1004" s="16" t="str">
        <f>IF(ISERROR(VLOOKUP('Salidas Pacientes'!$M1004,Inventario!$A$2:$M$21,3,FALSE)),"",VLOOKUP('Salidas Pacientes'!$M1004,Inventario!$A$2:$M$21,3,FALSE))</f>
        <v>Influenza</v>
      </c>
      <c r="P1004" s="100" t="str">
        <f>IF(ISERROR(VLOOKUP('Salidas Pacientes'!$M1004,Inventario!$A$2:$M$21,4,FALSE)),"",VLOOKUP('Salidas Pacientes'!$M1004,Inventario!$A$2:$M$21,4,FALSE))</f>
        <v>IPS FARALLONES</v>
      </c>
      <c r="Q1004" s="100" t="str">
        <f>IF(ISERROR(VLOOKUP('Salidas Pacientes'!$M1004,Inventario!$A$2:$M$21,5,FALSE)),"",VLOOKUP('Salidas Pacientes'!$M1004,Inventario!$A$2:$M$21,5,FALSE))</f>
        <v>Sanofi</v>
      </c>
      <c r="R1004" s="17" t="str">
        <f>IF(ISERROR(VLOOKUP('Salidas Pacientes'!$M1004,Inventario!$A$2:$M$21,6,FALSE)),"",VLOOKUP('Salidas Pacientes'!$M1004,Inventario!$A$2:$M$21,6,FALSE))</f>
        <v>164992</v>
      </c>
      <c r="S1004" s="101" t="s">
        <v>295</v>
      </c>
      <c r="T1004" s="102" t="str">
        <f>IF(ISERROR(VLOOKUP('Salidas Pacientes'!$S1004,Entradas!$H$1:$I$412,2,FALSE)),"",VLOOKUP('Salidas Pacientes'!$S1004,Entradas!$H$1:$I$412,2,FALSE))</f>
        <v/>
      </c>
      <c r="U1004" s="98"/>
      <c r="V1004" s="98">
        <v>1</v>
      </c>
      <c r="W1004" s="105"/>
    </row>
    <row r="1005" spans="1:23" ht="15.75" hidden="1" customHeight="1" outlineLevel="1">
      <c r="A1005" s="95">
        <v>44819</v>
      </c>
      <c r="B1005" s="95" t="s">
        <v>276</v>
      </c>
      <c r="C1005" s="98">
        <v>1232817460</v>
      </c>
      <c r="D1005" s="17" t="str">
        <f>IF(ISERROR(VLOOKUP('Salidas Pacientes'!$C1005,'BD Pacientes'!$A:I,2,FALSE)),"",VLOOKUP('Salidas Pacientes'!$C1005,'BD Pacientes'!$A:I,2,FALSE))</f>
        <v>RC</v>
      </c>
      <c r="E1005" s="16" t="str">
        <f>IF(ISERROR(VLOOKUP('Salidas Pacientes'!$C1005,'BD Pacientes'!$A:I,3,FALSE)),"",VLOOKUP('Salidas Pacientes'!$C1005,'BD Pacientes'!$A:I,3,FALSE))</f>
        <v>FERNANDO MEDINA MOLINA</v>
      </c>
      <c r="F1005" s="17" t="str">
        <f>IF(ISERROR(VLOOKUP('Salidas Pacientes'!$C1005,'BD Pacientes'!$A:I,4,FALSE)),"",VLOOKUP('Salidas Pacientes'!$C1005,'BD Pacientes'!$A:I,4,FALSE))</f>
        <v>M</v>
      </c>
      <c r="G1005" s="95">
        <f>IF(ISERROR(VLOOKUP('Salidas Pacientes'!$C1005,'BD Pacientes'!$A:I,5,FALSE)),"",VLOOKUP('Salidas Pacientes'!$C1005,'BD Pacientes'!$A:I,5,FALSE))</f>
        <v>44447</v>
      </c>
      <c r="H1005" s="95" t="str">
        <f t="shared" ca="1" si="0"/>
        <v>1 año, 11 mes</v>
      </c>
      <c r="I1005" s="97" t="str">
        <f>IF(ISERROR(VLOOKUP('Salidas Pacientes'!$C1005,'BD Pacientes'!$A:$I,6,FALSE)),"",VLOOKUP('Salidas Pacientes'!$C1005,'BD Pacientes'!$A:$I,6,FALSE))</f>
        <v>CRA 23B # 6A-09</v>
      </c>
      <c r="J1005" s="98">
        <f>IF(ISERROR(VLOOKUP('Salidas Pacientes'!$C1005,'BD Pacientes'!$A:$I,7,FALSE)),"",VLOOKUP('Salidas Pacientes'!$C1005,'BD Pacientes'!$A:$I,7,FALSE))</f>
        <v>1144096882</v>
      </c>
      <c r="K1005" s="99" t="str">
        <f>IF(ISERROR(VLOOKUP('Salidas Pacientes'!$C1005,'BD Pacientes'!$A:$I,8,FALSE)),"",VLOOKUP('Salidas Pacientes'!$C1005,'BD Pacientes'!$A:$I,8,FALSE))</f>
        <v>DANIELA MOLINA</v>
      </c>
      <c r="L1005" s="17">
        <f>IF(ISERROR(VLOOKUP('Salidas Pacientes'!$C1005,'BD Pacientes'!$A:$I,9,FALSE)),"",VLOOKUP('Salidas Pacientes'!$C1005,'BD Pacientes'!$A:$I,9,FALSE))</f>
        <v>3143070994</v>
      </c>
      <c r="M1005" s="17" t="s">
        <v>58</v>
      </c>
      <c r="N1005" s="16" t="str">
        <f>IF(ISERROR(VLOOKUP('Salidas Pacientes'!$M1005,Inventario!$A$2:$M$21,2,FALSE)),"",VLOOKUP('Salidas Pacientes'!$M1005,Inventario!$A$2:$M$21,2,FALSE))</f>
        <v>Proquad</v>
      </c>
      <c r="O1005" s="16" t="str">
        <f>IF(ISERROR(VLOOKUP('Salidas Pacientes'!$M1005,Inventario!$A$2:$M$21,3,FALSE)),"",VLOOKUP('Salidas Pacientes'!$M1005,Inventario!$A$2:$M$21,3,FALSE))</f>
        <v>Sarampion + Rubeola + parotiditis + varicela</v>
      </c>
      <c r="P1005" s="100" t="str">
        <f>IF(ISERROR(VLOOKUP('Salidas Pacientes'!$M1005,Inventario!$A$2:$M$21,4,FALSE)),"",VLOOKUP('Salidas Pacientes'!$M1005,Inventario!$A$2:$M$21,4,FALSE))</f>
        <v>IPS FARALLONES</v>
      </c>
      <c r="Q1005" s="100" t="str">
        <f>IF(ISERROR(VLOOKUP('Salidas Pacientes'!$M1005,Inventario!$A$2:$M$21,5,FALSE)),"",VLOOKUP('Salidas Pacientes'!$M1005,Inventario!$A$2:$M$21,5,FALSE))</f>
        <v>Merck</v>
      </c>
      <c r="R1005" s="17" t="str">
        <f>IF(ISERROR(VLOOKUP('Salidas Pacientes'!$M1005,Inventario!$A$2:$M$21,6,FALSE)),"",VLOOKUP('Salidas Pacientes'!$M1005,Inventario!$A$2:$M$21,6,FALSE))</f>
        <v>4200</v>
      </c>
      <c r="S1005" s="101" t="s">
        <v>220</v>
      </c>
      <c r="T1005" s="102">
        <f>IF(ISERROR(VLOOKUP('Salidas Pacientes'!$S1005,Entradas!$H$1:$I$412,2,FALSE)),"",VLOOKUP('Salidas Pacientes'!$S1005,Entradas!$H$1:$I$412,2,FALSE))</f>
        <v>45138</v>
      </c>
      <c r="U1005" s="98"/>
      <c r="V1005" s="98">
        <v>1</v>
      </c>
      <c r="W1005" s="105"/>
    </row>
    <row r="1006" spans="1:23" ht="15.75" hidden="1" customHeight="1" outlineLevel="1">
      <c r="A1006" s="95">
        <v>44819</v>
      </c>
      <c r="B1006" s="95" t="s">
        <v>276</v>
      </c>
      <c r="C1006" s="98">
        <v>1232817460</v>
      </c>
      <c r="D1006" s="17" t="str">
        <f>IF(ISERROR(VLOOKUP('Salidas Pacientes'!$C1006,'BD Pacientes'!$A:I,2,FALSE)),"",VLOOKUP('Salidas Pacientes'!$C1006,'BD Pacientes'!$A:I,2,FALSE))</f>
        <v>RC</v>
      </c>
      <c r="E1006" s="16" t="str">
        <f>IF(ISERROR(VLOOKUP('Salidas Pacientes'!$C1006,'BD Pacientes'!$A:I,3,FALSE)),"",VLOOKUP('Salidas Pacientes'!$C1006,'BD Pacientes'!$A:I,3,FALSE))</f>
        <v>FERNANDO MEDINA MOLINA</v>
      </c>
      <c r="F1006" s="17" t="str">
        <f>IF(ISERROR(VLOOKUP('Salidas Pacientes'!$C1006,'BD Pacientes'!$A:I,4,FALSE)),"",VLOOKUP('Salidas Pacientes'!$C1006,'BD Pacientes'!$A:I,4,FALSE))</f>
        <v>M</v>
      </c>
      <c r="G1006" s="95">
        <f>IF(ISERROR(VLOOKUP('Salidas Pacientes'!$C1006,'BD Pacientes'!$A:I,5,FALSE)),"",VLOOKUP('Salidas Pacientes'!$C1006,'BD Pacientes'!$A:I,5,FALSE))</f>
        <v>44447</v>
      </c>
      <c r="H1006" s="95" t="str">
        <f t="shared" ca="1" si="0"/>
        <v>1 año, 11 mes</v>
      </c>
      <c r="I1006" s="97" t="str">
        <f>IF(ISERROR(VLOOKUP('Salidas Pacientes'!$C1006,'BD Pacientes'!$A:$I,6,FALSE)),"",VLOOKUP('Salidas Pacientes'!$C1006,'BD Pacientes'!$A:$I,6,FALSE))</f>
        <v>CRA 23B # 6A-09</v>
      </c>
      <c r="J1006" s="98">
        <f>IF(ISERROR(VLOOKUP('Salidas Pacientes'!$C1006,'BD Pacientes'!$A:$I,7,FALSE)),"",VLOOKUP('Salidas Pacientes'!$C1006,'BD Pacientes'!$A:$I,7,FALSE))</f>
        <v>1144096882</v>
      </c>
      <c r="K1006" s="99" t="str">
        <f>IF(ISERROR(VLOOKUP('Salidas Pacientes'!$C1006,'BD Pacientes'!$A:$I,8,FALSE)),"",VLOOKUP('Salidas Pacientes'!$C1006,'BD Pacientes'!$A:$I,8,FALSE))</f>
        <v>DANIELA MOLINA</v>
      </c>
      <c r="L1006" s="17">
        <f>IF(ISERROR(VLOOKUP('Salidas Pacientes'!$C1006,'BD Pacientes'!$A:$I,9,FALSE)),"",VLOOKUP('Salidas Pacientes'!$C1006,'BD Pacientes'!$A:$I,9,FALSE))</f>
        <v>3143070994</v>
      </c>
      <c r="M1006" s="17" t="s">
        <v>85</v>
      </c>
      <c r="N1006" s="16" t="str">
        <f>IF(ISERROR(VLOOKUP('Salidas Pacientes'!$M1006,Inventario!$A$2:$M$21,2,FALSE)),"",VLOOKUP('Salidas Pacientes'!$M1006,Inventario!$A$2:$M$21,2,FALSE))</f>
        <v xml:space="preserve">Avaxim 80 </v>
      </c>
      <c r="O1006" s="16" t="str">
        <f>IF(ISERROR(VLOOKUP('Salidas Pacientes'!$M1006,Inventario!$A$2:$M$21,3,FALSE)),"",VLOOKUP('Salidas Pacientes'!$M1006,Inventario!$A$2:$M$21,3,FALSE))</f>
        <v>Hepatitis A niño</v>
      </c>
      <c r="P1006" s="100" t="str">
        <f>IF(ISERROR(VLOOKUP('Salidas Pacientes'!$M1006,Inventario!$A$2:$M$21,4,FALSE)),"",VLOOKUP('Salidas Pacientes'!$M1006,Inventario!$A$2:$M$21,4,FALSE))</f>
        <v>IPS FARALLONES</v>
      </c>
      <c r="Q1006" s="100" t="str">
        <f>IF(ISERROR(VLOOKUP('Salidas Pacientes'!$M1006,Inventario!$A$2:$M$21,5,FALSE)),"",VLOOKUP('Salidas Pacientes'!$M1006,Inventario!$A$2:$M$21,5,FALSE))</f>
        <v>Sanofi</v>
      </c>
      <c r="R1006" s="17" t="str">
        <f>IF(ISERROR(VLOOKUP('Salidas Pacientes'!$M1006,Inventario!$A$2:$M$21,6,FALSE)),"",VLOOKUP('Salidas Pacientes'!$M1006,Inventario!$A$2:$M$21,6,FALSE))</f>
        <v>2500</v>
      </c>
      <c r="S1006" s="101" t="s">
        <v>208</v>
      </c>
      <c r="T1006" s="102">
        <f>IF(ISERROR(VLOOKUP('Salidas Pacientes'!$S1006,Entradas!$H$1:$I$412,2,FALSE)),"",VLOOKUP('Salidas Pacientes'!$S1006,Entradas!$H$1:$I$412,2,FALSE))</f>
        <v>45169</v>
      </c>
      <c r="U1006" s="98"/>
      <c r="V1006" s="98">
        <v>1</v>
      </c>
      <c r="W1006" s="105"/>
    </row>
    <row r="1007" spans="1:23" ht="15.75" hidden="1" customHeight="1" outlineLevel="1">
      <c r="A1007" s="95">
        <v>44819</v>
      </c>
      <c r="B1007" s="95" t="s">
        <v>276</v>
      </c>
      <c r="C1007" s="98">
        <v>1232817460</v>
      </c>
      <c r="D1007" s="17" t="str">
        <f>IF(ISERROR(VLOOKUP('Salidas Pacientes'!$C1007,'BD Pacientes'!$A:I,2,FALSE)),"",VLOOKUP('Salidas Pacientes'!$C1007,'BD Pacientes'!$A:I,2,FALSE))</f>
        <v>RC</v>
      </c>
      <c r="E1007" s="16" t="str">
        <f>IF(ISERROR(VLOOKUP('Salidas Pacientes'!$C1007,'BD Pacientes'!$A:I,3,FALSE)),"",VLOOKUP('Salidas Pacientes'!$C1007,'BD Pacientes'!$A:I,3,FALSE))</f>
        <v>FERNANDO MEDINA MOLINA</v>
      </c>
      <c r="F1007" s="17" t="str">
        <f>IF(ISERROR(VLOOKUP('Salidas Pacientes'!$C1007,'BD Pacientes'!$A:I,4,FALSE)),"",VLOOKUP('Salidas Pacientes'!$C1007,'BD Pacientes'!$A:I,4,FALSE))</f>
        <v>M</v>
      </c>
      <c r="G1007" s="95">
        <f>IF(ISERROR(VLOOKUP('Salidas Pacientes'!$C1007,'BD Pacientes'!$A:I,5,FALSE)),"",VLOOKUP('Salidas Pacientes'!$C1007,'BD Pacientes'!$A:I,5,FALSE))</f>
        <v>44447</v>
      </c>
      <c r="H1007" s="95" t="str">
        <f t="shared" ca="1" si="0"/>
        <v>1 año, 11 mes</v>
      </c>
      <c r="I1007" s="97" t="str">
        <f>IF(ISERROR(VLOOKUP('Salidas Pacientes'!$C1007,'BD Pacientes'!$A:$I,6,FALSE)),"",VLOOKUP('Salidas Pacientes'!$C1007,'BD Pacientes'!$A:$I,6,FALSE))</f>
        <v>CRA 23B # 6A-09</v>
      </c>
      <c r="J1007" s="98">
        <f>IF(ISERROR(VLOOKUP('Salidas Pacientes'!$C1007,'BD Pacientes'!$A:$I,7,FALSE)),"",VLOOKUP('Salidas Pacientes'!$C1007,'BD Pacientes'!$A:$I,7,FALSE))</f>
        <v>1144096882</v>
      </c>
      <c r="K1007" s="99" t="str">
        <f>IF(ISERROR(VLOOKUP('Salidas Pacientes'!$C1007,'BD Pacientes'!$A:$I,8,FALSE)),"",VLOOKUP('Salidas Pacientes'!$C1007,'BD Pacientes'!$A:$I,8,FALSE))</f>
        <v>DANIELA MOLINA</v>
      </c>
      <c r="L1007" s="17">
        <f>IF(ISERROR(VLOOKUP('Salidas Pacientes'!$C1007,'BD Pacientes'!$A:$I,9,FALSE)),"",VLOOKUP('Salidas Pacientes'!$C1007,'BD Pacientes'!$A:$I,9,FALSE))</f>
        <v>3143070994</v>
      </c>
      <c r="M1007" s="17" t="s">
        <v>54</v>
      </c>
      <c r="N1007" s="16" t="str">
        <f>IF(ISERROR(VLOOKUP('Salidas Pacientes'!$M1007,Inventario!$A$2:$M$21,2,FALSE)),"",VLOOKUP('Salidas Pacientes'!$M1007,Inventario!$A$2:$M$21,2,FALSE))</f>
        <v>Prevenar</v>
      </c>
      <c r="O1007" s="16" t="str">
        <f>IF(ISERROR(VLOOKUP('Salidas Pacientes'!$M1007,Inventario!$A$2:$M$21,3,FALSE)),"",VLOOKUP('Salidas Pacientes'!$M1007,Inventario!$A$2:$M$21,3,FALSE))</f>
        <v>Neumococo 13V</v>
      </c>
      <c r="P1007" s="100" t="str">
        <f>IF(ISERROR(VLOOKUP('Salidas Pacientes'!$M1007,Inventario!$A$2:$M$21,4,FALSE)),"",VLOOKUP('Salidas Pacientes'!$M1007,Inventario!$A$2:$M$21,4,FALSE))</f>
        <v>Cobo Medical</v>
      </c>
      <c r="Q1007" s="100" t="str">
        <f>IF(ISERROR(VLOOKUP('Salidas Pacientes'!$M1007,Inventario!$A$2:$M$21,5,FALSE)),"",VLOOKUP('Salidas Pacientes'!$M1007,Inventario!$A$2:$M$21,5,FALSE))</f>
        <v>Pfizer</v>
      </c>
      <c r="R1007" s="17" t="str">
        <f>IF(ISERROR(VLOOKUP('Salidas Pacientes'!$M1007,Inventario!$A$2:$M$21,6,FALSE)),"",VLOOKUP('Salidas Pacientes'!$M1007,Inventario!$A$2:$M$21,6,FALSE))</f>
        <v>2156</v>
      </c>
      <c r="S1007" s="101" t="s">
        <v>216</v>
      </c>
      <c r="T1007" s="102">
        <f>IF(ISERROR(VLOOKUP('Salidas Pacientes'!$S1007,Entradas!$H$1:$I$412,2,FALSE)),"",VLOOKUP('Salidas Pacientes'!$S1007,Entradas!$H$1:$I$412,2,FALSE))</f>
        <v>45382</v>
      </c>
      <c r="U1007" s="98"/>
      <c r="V1007" s="98">
        <v>1</v>
      </c>
      <c r="W1007" s="105"/>
    </row>
    <row r="1008" spans="1:23" ht="15.75" hidden="1" customHeight="1" outlineLevel="1">
      <c r="A1008" s="95">
        <v>44820</v>
      </c>
      <c r="B1008" s="95" t="s">
        <v>276</v>
      </c>
      <c r="C1008" s="98">
        <v>1232818955</v>
      </c>
      <c r="D1008" s="17" t="str">
        <f>IF(ISERROR(VLOOKUP('Salidas Pacientes'!$C1008,'BD Pacientes'!$A:I,2,FALSE)),"",VLOOKUP('Salidas Pacientes'!$C1008,'BD Pacientes'!$A:I,2,FALSE))</f>
        <v>RC</v>
      </c>
      <c r="E1008" s="16" t="str">
        <f>IF(ISERROR(VLOOKUP('Salidas Pacientes'!$C1008,'BD Pacientes'!$A:I,3,FALSE)),"",VLOOKUP('Salidas Pacientes'!$C1008,'BD Pacientes'!$A:I,3,FALSE))</f>
        <v>MATEO PULGARIN GRAJALES</v>
      </c>
      <c r="F1008" s="17" t="str">
        <f>IF(ISERROR(VLOOKUP('Salidas Pacientes'!$C1008,'BD Pacientes'!$A:I,4,FALSE)),"",VLOOKUP('Salidas Pacientes'!$C1008,'BD Pacientes'!$A:I,4,FALSE))</f>
        <v>M</v>
      </c>
      <c r="G1008" s="95">
        <f>IF(ISERROR(VLOOKUP('Salidas Pacientes'!$C1008,'BD Pacientes'!$A:I,5,FALSE)),"",VLOOKUP('Salidas Pacientes'!$C1008,'BD Pacientes'!$A:I,5,FALSE))</f>
        <v>44583</v>
      </c>
      <c r="H1008" s="95" t="str">
        <f t="shared" ca="1" si="0"/>
        <v>1 año, 7 mes</v>
      </c>
      <c r="I1008" s="97" t="str">
        <f>IF(ISERROR(VLOOKUP('Salidas Pacientes'!$C1008,'BD Pacientes'!$A:$I,6,FALSE)),"",VLOOKUP('Salidas Pacientes'!$C1008,'BD Pacientes'!$A:$I,6,FALSE))</f>
        <v>CALLE 4 # 4-41</v>
      </c>
      <c r="J1008" s="98">
        <f>IF(ISERROR(VLOOKUP('Salidas Pacientes'!$C1008,'BD Pacientes'!$A:$I,7,FALSE)),"",VLOOKUP('Salidas Pacientes'!$C1008,'BD Pacientes'!$A:$I,7,FALSE))</f>
        <v>1144152552</v>
      </c>
      <c r="K1008" s="99" t="str">
        <f>IF(ISERROR(VLOOKUP('Salidas Pacientes'!$C1008,'BD Pacientes'!$A:$I,8,FALSE)),"",VLOOKUP('Salidas Pacientes'!$C1008,'BD Pacientes'!$A:$I,8,FALSE))</f>
        <v>MYRENA GRAJALES</v>
      </c>
      <c r="L1008" s="17">
        <f>IF(ISERROR(VLOOKUP('Salidas Pacientes'!$C1008,'BD Pacientes'!$A:$I,9,FALSE)),"",VLOOKUP('Salidas Pacientes'!$C1008,'BD Pacientes'!$A:$I,9,FALSE))</f>
        <v>3185092025</v>
      </c>
      <c r="M1008" s="17" t="s">
        <v>89</v>
      </c>
      <c r="N1008" s="16" t="str">
        <f>IF(ISERROR(VLOOKUP('Salidas Pacientes'!$M1008,Inventario!$A$2:$M$21,2,FALSE)),"",VLOOKUP('Salidas Pacientes'!$M1008,Inventario!$A$2:$M$21,2,FALSE))</f>
        <v>Fluquadri</v>
      </c>
      <c r="O1008" s="16" t="str">
        <f>IF(ISERROR(VLOOKUP('Salidas Pacientes'!$M1008,Inventario!$A$2:$M$21,3,FALSE)),"",VLOOKUP('Salidas Pacientes'!$M1008,Inventario!$A$2:$M$21,3,FALSE))</f>
        <v>Influenza</v>
      </c>
      <c r="P1008" s="100" t="str">
        <f>IF(ISERROR(VLOOKUP('Salidas Pacientes'!$M1008,Inventario!$A$2:$M$21,4,FALSE)),"",VLOOKUP('Salidas Pacientes'!$M1008,Inventario!$A$2:$M$21,4,FALSE))</f>
        <v>IPS FARALLONES</v>
      </c>
      <c r="Q1008" s="100" t="str">
        <f>IF(ISERROR(VLOOKUP('Salidas Pacientes'!$M1008,Inventario!$A$2:$M$21,5,FALSE)),"",VLOOKUP('Salidas Pacientes'!$M1008,Inventario!$A$2:$M$21,5,FALSE))</f>
        <v>Sanofi</v>
      </c>
      <c r="R1008" s="17" t="str">
        <f>IF(ISERROR(VLOOKUP('Salidas Pacientes'!$M1008,Inventario!$A$2:$M$21,6,FALSE)),"",VLOOKUP('Salidas Pacientes'!$M1008,Inventario!$A$2:$M$21,6,FALSE))</f>
        <v>164992</v>
      </c>
      <c r="S1008" s="101" t="s">
        <v>295</v>
      </c>
      <c r="T1008" s="102" t="str">
        <f>IF(ISERROR(VLOOKUP('Salidas Pacientes'!$S1008,Entradas!$H$1:$I$412,2,FALSE)),"",VLOOKUP('Salidas Pacientes'!$S1008,Entradas!$H$1:$I$412,2,FALSE))</f>
        <v/>
      </c>
      <c r="U1008" s="98"/>
      <c r="V1008" s="98">
        <v>1</v>
      </c>
      <c r="W1008" s="105"/>
    </row>
    <row r="1009" spans="1:23" ht="15.75" hidden="1" customHeight="1" outlineLevel="1">
      <c r="A1009" s="95">
        <v>44820</v>
      </c>
      <c r="B1009" s="95" t="s">
        <v>276</v>
      </c>
      <c r="C1009" s="98">
        <v>1232820423</v>
      </c>
      <c r="D1009" s="17" t="str">
        <f>IF(ISERROR(VLOOKUP('Salidas Pacientes'!$C1009,'BD Pacientes'!$A:I,2,FALSE)),"",VLOOKUP('Salidas Pacientes'!$C1009,'BD Pacientes'!$A:I,2,FALSE))</f>
        <v>RC</v>
      </c>
      <c r="E1009" s="16" t="str">
        <f>IF(ISERROR(VLOOKUP('Salidas Pacientes'!$C1009,'BD Pacientes'!$A:I,3,FALSE)),"",VLOOKUP('Salidas Pacientes'!$C1009,'BD Pacientes'!$A:I,3,FALSE))</f>
        <v>JUAN SEBASTIAN VARGAS RIVERA</v>
      </c>
      <c r="F1009" s="17" t="str">
        <f>IF(ISERROR(VLOOKUP('Salidas Pacientes'!$C1009,'BD Pacientes'!$A:I,4,FALSE)),"",VLOOKUP('Salidas Pacientes'!$C1009,'BD Pacientes'!$A:I,4,FALSE))</f>
        <v>M</v>
      </c>
      <c r="G1009" s="95">
        <f>IF(ISERROR(VLOOKUP('Salidas Pacientes'!$C1009,'BD Pacientes'!$A:I,5,FALSE)),"",VLOOKUP('Salidas Pacientes'!$C1009,'BD Pacientes'!$A:I,5,FALSE))</f>
        <v>44728</v>
      </c>
      <c r="H1009" s="95" t="str">
        <f t="shared" ca="1" si="0"/>
        <v>1 año, 2 mes</v>
      </c>
      <c r="I1009" s="97" t="str">
        <f>IF(ISERROR(VLOOKUP('Salidas Pacientes'!$C1009,'BD Pacientes'!$A:$I,6,FALSE)),"",VLOOKUP('Salidas Pacientes'!$C1009,'BD Pacientes'!$A:$I,6,FALSE))</f>
        <v>CRA 119B # 60B-147</v>
      </c>
      <c r="J1009" s="98">
        <f>IF(ISERROR(VLOOKUP('Salidas Pacientes'!$C1009,'BD Pacientes'!$A:$I,7,FALSE)),"",VLOOKUP('Salidas Pacientes'!$C1009,'BD Pacientes'!$A:$I,7,FALSE))</f>
        <v>1107508014</v>
      </c>
      <c r="K1009" s="99" t="str">
        <f>IF(ISERROR(VLOOKUP('Salidas Pacientes'!$C1009,'BD Pacientes'!$A:$I,8,FALSE)),"",VLOOKUP('Salidas Pacientes'!$C1009,'BD Pacientes'!$A:$I,8,FALSE))</f>
        <v>VANESSA RIVERA</v>
      </c>
      <c r="L1009" s="17">
        <f>IF(ISERROR(VLOOKUP('Salidas Pacientes'!$C1009,'BD Pacientes'!$A:$I,9,FALSE)),"",VLOOKUP('Salidas Pacientes'!$C1009,'BD Pacientes'!$A:$I,9,FALSE))</f>
        <v>3128715459</v>
      </c>
      <c r="M1009" s="17" t="s">
        <v>47</v>
      </c>
      <c r="N1009" s="16" t="str">
        <f>IF(ISERROR(VLOOKUP('Salidas Pacientes'!$M1009,Inventario!$A$2:$M$21,2,FALSE)),"",VLOOKUP('Salidas Pacientes'!$M1009,Inventario!$A$2:$M$21,2,FALSE))</f>
        <v>Nimenrix</v>
      </c>
      <c r="O1009" s="16" t="str">
        <f>IF(ISERROR(VLOOKUP('Salidas Pacientes'!$M1009,Inventario!$A$2:$M$21,3,FALSE)),"",VLOOKUP('Salidas Pacientes'!$M1009,Inventario!$A$2:$M$21,3,FALSE))</f>
        <v>Meningococo</v>
      </c>
      <c r="P1009" s="100" t="str">
        <f>IF(ISERROR(VLOOKUP('Salidas Pacientes'!$M1009,Inventario!$A$2:$M$21,4,FALSE)),"",VLOOKUP('Salidas Pacientes'!$M1009,Inventario!$A$2:$M$21,4,FALSE))</f>
        <v>Cobo Medical</v>
      </c>
      <c r="Q1009" s="100" t="str">
        <f>IF(ISERROR(VLOOKUP('Salidas Pacientes'!$M1009,Inventario!$A$2:$M$21,5,FALSE)),"",VLOOKUP('Salidas Pacientes'!$M1009,Inventario!$A$2:$M$21,5,FALSE))</f>
        <v>Pfizer</v>
      </c>
      <c r="R1009" s="17" t="str">
        <f>IF(ISERROR(VLOOKUP('Salidas Pacientes'!$M1009,Inventario!$A$2:$M$21,6,FALSE)),"",VLOOKUP('Salidas Pacientes'!$M1009,Inventario!$A$2:$M$21,6,FALSE))</f>
        <v>3904</v>
      </c>
      <c r="S1009" s="101" t="s">
        <v>221</v>
      </c>
      <c r="T1009" s="102">
        <f>IF(ISERROR(VLOOKUP('Salidas Pacientes'!$S1009,Entradas!$H$1:$I$412,2,FALSE)),"",VLOOKUP('Salidas Pacientes'!$S1009,Entradas!$H$1:$I$412,2,FALSE))</f>
        <v>45077</v>
      </c>
      <c r="U1009" s="98"/>
      <c r="V1009" s="98">
        <v>1</v>
      </c>
      <c r="W1009" s="105"/>
    </row>
    <row r="1010" spans="1:23" ht="15.75" hidden="1" customHeight="1" outlineLevel="1">
      <c r="A1010" s="95">
        <v>44820</v>
      </c>
      <c r="B1010" s="95" t="s">
        <v>276</v>
      </c>
      <c r="C1010" s="98">
        <v>1232814788</v>
      </c>
      <c r="D1010" s="17" t="str">
        <f>IF(ISERROR(VLOOKUP('Salidas Pacientes'!$C1010,'BD Pacientes'!$A:I,2,FALSE)),"",VLOOKUP('Salidas Pacientes'!$C1010,'BD Pacientes'!$A:I,2,FALSE))</f>
        <v>RC</v>
      </c>
      <c r="E1010" s="16" t="str">
        <f>IF(ISERROR(VLOOKUP('Salidas Pacientes'!$C1010,'BD Pacientes'!$A:I,3,FALSE)),"",VLOOKUP('Salidas Pacientes'!$C1010,'BD Pacientes'!$A:I,3,FALSE))</f>
        <v>JUAN ANDRES MONTES DE OCA BEDOYA</v>
      </c>
      <c r="F1010" s="17" t="str">
        <f>IF(ISERROR(VLOOKUP('Salidas Pacientes'!$C1010,'BD Pacientes'!$A:I,4,FALSE)),"",VLOOKUP('Salidas Pacientes'!$C1010,'BD Pacientes'!$A:I,4,FALSE))</f>
        <v>M</v>
      </c>
      <c r="G1010" s="95">
        <f>IF(ISERROR(VLOOKUP('Salidas Pacientes'!$C1010,'BD Pacientes'!$A:I,5,FALSE)),"",VLOOKUP('Salidas Pacientes'!$C1010,'BD Pacientes'!$A:I,5,FALSE))</f>
        <v>44188</v>
      </c>
      <c r="H1010" s="95" t="str">
        <f t="shared" ca="1" si="0"/>
        <v>2 año, 8 mes</v>
      </c>
      <c r="I1010" s="97" t="str">
        <f>IF(ISERROR(VLOOKUP('Salidas Pacientes'!$C1010,'BD Pacientes'!$A:$I,6,FALSE)),"",VLOOKUP('Salidas Pacientes'!$C1010,'BD Pacientes'!$A:$I,6,FALSE))</f>
        <v>AV 2N # 4N-06</v>
      </c>
      <c r="J1010" s="98">
        <f>IF(ISERROR(VLOOKUP('Salidas Pacientes'!$C1010,'BD Pacientes'!$A:$I,7,FALSE)),"",VLOOKUP('Salidas Pacientes'!$C1010,'BD Pacientes'!$A:$I,7,FALSE))</f>
        <v>1130604380</v>
      </c>
      <c r="K1010" s="99" t="str">
        <f>IF(ISERROR(VLOOKUP('Salidas Pacientes'!$C1010,'BD Pacientes'!$A:$I,8,FALSE)),"",VLOOKUP('Salidas Pacientes'!$C1010,'BD Pacientes'!$A:$I,8,FALSE))</f>
        <v>MARIA JIMENA BEDOYA</v>
      </c>
      <c r="L1010" s="17">
        <f>IF(ISERROR(VLOOKUP('Salidas Pacientes'!$C1010,'BD Pacientes'!$A:$I,9,FALSE)),"",VLOOKUP('Salidas Pacientes'!$C1010,'BD Pacientes'!$A:$I,9,FALSE))</f>
        <v>3113677538</v>
      </c>
      <c r="M1010" s="17" t="s">
        <v>73</v>
      </c>
      <c r="N1010" s="16" t="str">
        <f>IF(ISERROR(VLOOKUP('Salidas Pacientes'!$M1010,Inventario!$A$2:$M$21,2,FALSE)),"",VLOOKUP('Salidas Pacientes'!$M1010,Inventario!$A$2:$M$21,2,FALSE))</f>
        <v>Pentaxim</v>
      </c>
      <c r="O1010" s="16" t="str">
        <f>IF(ISERROR(VLOOKUP('Salidas Pacientes'!$M1010,Inventario!$A$2:$M$21,3,FALSE)),"",VLOOKUP('Salidas Pacientes'!$M1010,Inventario!$A$2:$M$21,3,FALSE))</f>
        <v>Difteria-Tosferina, tetano, polio, haemophilus</v>
      </c>
      <c r="P1010" s="100" t="str">
        <f>IF(ISERROR(VLOOKUP('Salidas Pacientes'!$M1010,Inventario!$A$2:$M$21,4,FALSE)),"",VLOOKUP('Salidas Pacientes'!$M1010,Inventario!$A$2:$M$21,4,FALSE))</f>
        <v>IPS FARALLONES</v>
      </c>
      <c r="Q1010" s="100" t="str">
        <f>IF(ISERROR(VLOOKUP('Salidas Pacientes'!$M1010,Inventario!$A$2:$M$21,5,FALSE)),"",VLOOKUP('Salidas Pacientes'!$M1010,Inventario!$A$2:$M$21,5,FALSE))</f>
        <v>Sanofi</v>
      </c>
      <c r="R1010" s="17" t="str">
        <f>IF(ISERROR(VLOOKUP('Salidas Pacientes'!$M1010,Inventario!$A$2:$M$21,6,FALSE)),"",VLOOKUP('Salidas Pacientes'!$M1010,Inventario!$A$2:$M$21,6,FALSE))</f>
        <v>2800</v>
      </c>
      <c r="S1010" s="101" t="s">
        <v>300</v>
      </c>
      <c r="T1010" s="102" t="str">
        <f>IF(ISERROR(VLOOKUP('Salidas Pacientes'!$S1010,Entradas!$H$1:$I$412,2,FALSE)),"",VLOOKUP('Salidas Pacientes'!$S1010,Entradas!$H$1:$I$412,2,FALSE))</f>
        <v/>
      </c>
      <c r="U1010" s="98"/>
      <c r="V1010" s="98">
        <v>1</v>
      </c>
      <c r="W1010" s="105"/>
    </row>
    <row r="1011" spans="1:23" ht="15.75" hidden="1" customHeight="1" outlineLevel="1">
      <c r="A1011" s="95">
        <v>44820</v>
      </c>
      <c r="B1011" s="95" t="s">
        <v>276</v>
      </c>
      <c r="C1011" s="98">
        <v>1232814788</v>
      </c>
      <c r="D1011" s="17" t="str">
        <f>IF(ISERROR(VLOOKUP('Salidas Pacientes'!$C1011,'BD Pacientes'!$A:I,2,FALSE)),"",VLOOKUP('Salidas Pacientes'!$C1011,'BD Pacientes'!$A:I,2,FALSE))</f>
        <v>RC</v>
      </c>
      <c r="E1011" s="16" t="str">
        <f>IF(ISERROR(VLOOKUP('Salidas Pacientes'!$C1011,'BD Pacientes'!$A:I,3,FALSE)),"",VLOOKUP('Salidas Pacientes'!$C1011,'BD Pacientes'!$A:I,3,FALSE))</f>
        <v>JUAN ANDRES MONTES DE OCA BEDOYA</v>
      </c>
      <c r="F1011" s="17" t="str">
        <f>IF(ISERROR(VLOOKUP('Salidas Pacientes'!$C1011,'BD Pacientes'!$A:I,4,FALSE)),"",VLOOKUP('Salidas Pacientes'!$C1011,'BD Pacientes'!$A:I,4,FALSE))</f>
        <v>M</v>
      </c>
      <c r="G1011" s="95">
        <f>IF(ISERROR(VLOOKUP('Salidas Pacientes'!$C1011,'BD Pacientes'!$A:I,5,FALSE)),"",VLOOKUP('Salidas Pacientes'!$C1011,'BD Pacientes'!$A:I,5,FALSE))</f>
        <v>44188</v>
      </c>
      <c r="H1011" s="95" t="str">
        <f t="shared" ca="1" si="0"/>
        <v>2 año, 8 mes</v>
      </c>
      <c r="I1011" s="97" t="str">
        <f>IF(ISERROR(VLOOKUP('Salidas Pacientes'!$C1011,'BD Pacientes'!$A:$I,6,FALSE)),"",VLOOKUP('Salidas Pacientes'!$C1011,'BD Pacientes'!$A:$I,6,FALSE))</f>
        <v>AV 2N # 4N-06</v>
      </c>
      <c r="J1011" s="98">
        <f>IF(ISERROR(VLOOKUP('Salidas Pacientes'!$C1011,'BD Pacientes'!$A:$I,7,FALSE)),"",VLOOKUP('Salidas Pacientes'!$C1011,'BD Pacientes'!$A:$I,7,FALSE))</f>
        <v>1130604380</v>
      </c>
      <c r="K1011" s="99" t="str">
        <f>IF(ISERROR(VLOOKUP('Salidas Pacientes'!$C1011,'BD Pacientes'!$A:$I,8,FALSE)),"",VLOOKUP('Salidas Pacientes'!$C1011,'BD Pacientes'!$A:$I,8,FALSE))</f>
        <v>MARIA JIMENA BEDOYA</v>
      </c>
      <c r="L1011" s="17">
        <f>IF(ISERROR(VLOOKUP('Salidas Pacientes'!$C1011,'BD Pacientes'!$A:$I,9,FALSE)),"",VLOOKUP('Salidas Pacientes'!$C1011,'BD Pacientes'!$A:$I,9,FALSE))</f>
        <v>3113677538</v>
      </c>
      <c r="M1011" s="17" t="s">
        <v>85</v>
      </c>
      <c r="N1011" s="16" t="str">
        <f>IF(ISERROR(VLOOKUP('Salidas Pacientes'!$M1011,Inventario!$A$2:$M$21,2,FALSE)),"",VLOOKUP('Salidas Pacientes'!$M1011,Inventario!$A$2:$M$21,2,FALSE))</f>
        <v xml:space="preserve">Avaxim 80 </v>
      </c>
      <c r="O1011" s="16" t="str">
        <f>IF(ISERROR(VLOOKUP('Salidas Pacientes'!$M1011,Inventario!$A$2:$M$21,3,FALSE)),"",VLOOKUP('Salidas Pacientes'!$M1011,Inventario!$A$2:$M$21,3,FALSE))</f>
        <v>Hepatitis A niño</v>
      </c>
      <c r="P1011" s="100" t="str">
        <f>IF(ISERROR(VLOOKUP('Salidas Pacientes'!$M1011,Inventario!$A$2:$M$21,4,FALSE)),"",VLOOKUP('Salidas Pacientes'!$M1011,Inventario!$A$2:$M$21,4,FALSE))</f>
        <v>IPS FARALLONES</v>
      </c>
      <c r="Q1011" s="100" t="str">
        <f>IF(ISERROR(VLOOKUP('Salidas Pacientes'!$M1011,Inventario!$A$2:$M$21,5,FALSE)),"",VLOOKUP('Salidas Pacientes'!$M1011,Inventario!$A$2:$M$21,5,FALSE))</f>
        <v>Sanofi</v>
      </c>
      <c r="R1011" s="17" t="str">
        <f>IF(ISERROR(VLOOKUP('Salidas Pacientes'!$M1011,Inventario!$A$2:$M$21,6,FALSE)),"",VLOOKUP('Salidas Pacientes'!$M1011,Inventario!$A$2:$M$21,6,FALSE))</f>
        <v>2500</v>
      </c>
      <c r="S1011" s="101" t="s">
        <v>208</v>
      </c>
      <c r="T1011" s="102">
        <f>IF(ISERROR(VLOOKUP('Salidas Pacientes'!$S1011,Entradas!$H$1:$I$412,2,FALSE)),"",VLOOKUP('Salidas Pacientes'!$S1011,Entradas!$H$1:$I$412,2,FALSE))</f>
        <v>45169</v>
      </c>
      <c r="U1011" s="98"/>
      <c r="V1011" s="98">
        <v>1</v>
      </c>
      <c r="W1011" s="105"/>
    </row>
    <row r="1012" spans="1:23" ht="15.75" hidden="1" customHeight="1" outlineLevel="1">
      <c r="A1012" s="95">
        <v>44820</v>
      </c>
      <c r="B1012" s="95" t="s">
        <v>276</v>
      </c>
      <c r="C1012" s="98">
        <v>1232814788</v>
      </c>
      <c r="D1012" s="17" t="str">
        <f>IF(ISERROR(VLOOKUP('Salidas Pacientes'!$C1012,'BD Pacientes'!$A:I,2,FALSE)),"",VLOOKUP('Salidas Pacientes'!$C1012,'BD Pacientes'!$A:I,2,FALSE))</f>
        <v>RC</v>
      </c>
      <c r="E1012" s="16" t="str">
        <f>IF(ISERROR(VLOOKUP('Salidas Pacientes'!$C1012,'BD Pacientes'!$A:I,3,FALSE)),"",VLOOKUP('Salidas Pacientes'!$C1012,'BD Pacientes'!$A:I,3,FALSE))</f>
        <v>JUAN ANDRES MONTES DE OCA BEDOYA</v>
      </c>
      <c r="F1012" s="17" t="str">
        <f>IF(ISERROR(VLOOKUP('Salidas Pacientes'!$C1012,'BD Pacientes'!$A:I,4,FALSE)),"",VLOOKUP('Salidas Pacientes'!$C1012,'BD Pacientes'!$A:I,4,FALSE))</f>
        <v>M</v>
      </c>
      <c r="G1012" s="95">
        <f>IF(ISERROR(VLOOKUP('Salidas Pacientes'!$C1012,'BD Pacientes'!$A:I,5,FALSE)),"",VLOOKUP('Salidas Pacientes'!$C1012,'BD Pacientes'!$A:I,5,FALSE))</f>
        <v>44188</v>
      </c>
      <c r="H1012" s="95" t="str">
        <f t="shared" ca="1" si="0"/>
        <v>2 año, 8 mes</v>
      </c>
      <c r="I1012" s="97" t="str">
        <f>IF(ISERROR(VLOOKUP('Salidas Pacientes'!$C1012,'BD Pacientes'!$A:$I,6,FALSE)),"",VLOOKUP('Salidas Pacientes'!$C1012,'BD Pacientes'!$A:$I,6,FALSE))</f>
        <v>AV 2N # 4N-06</v>
      </c>
      <c r="J1012" s="98">
        <f>IF(ISERROR(VLOOKUP('Salidas Pacientes'!$C1012,'BD Pacientes'!$A:$I,7,FALSE)),"",VLOOKUP('Salidas Pacientes'!$C1012,'BD Pacientes'!$A:$I,7,FALSE))</f>
        <v>1130604380</v>
      </c>
      <c r="K1012" s="99" t="str">
        <f>IF(ISERROR(VLOOKUP('Salidas Pacientes'!$C1012,'BD Pacientes'!$A:$I,8,FALSE)),"",VLOOKUP('Salidas Pacientes'!$C1012,'BD Pacientes'!$A:$I,8,FALSE))</f>
        <v>MARIA JIMENA BEDOYA</v>
      </c>
      <c r="L1012" s="17">
        <f>IF(ISERROR(VLOOKUP('Salidas Pacientes'!$C1012,'BD Pacientes'!$A:$I,9,FALSE)),"",VLOOKUP('Salidas Pacientes'!$C1012,'BD Pacientes'!$A:$I,9,FALSE))</f>
        <v>3113677538</v>
      </c>
      <c r="M1012" s="17" t="s">
        <v>89</v>
      </c>
      <c r="N1012" s="16" t="str">
        <f>IF(ISERROR(VLOOKUP('Salidas Pacientes'!$M1012,Inventario!$A$2:$M$21,2,FALSE)),"",VLOOKUP('Salidas Pacientes'!$M1012,Inventario!$A$2:$M$21,2,FALSE))</f>
        <v>Fluquadri</v>
      </c>
      <c r="O1012" s="16" t="str">
        <f>IF(ISERROR(VLOOKUP('Salidas Pacientes'!$M1012,Inventario!$A$2:$M$21,3,FALSE)),"",VLOOKUP('Salidas Pacientes'!$M1012,Inventario!$A$2:$M$21,3,FALSE))</f>
        <v>Influenza</v>
      </c>
      <c r="P1012" s="100" t="str">
        <f>IF(ISERROR(VLOOKUP('Salidas Pacientes'!$M1012,Inventario!$A$2:$M$21,4,FALSE)),"",VLOOKUP('Salidas Pacientes'!$M1012,Inventario!$A$2:$M$21,4,FALSE))</f>
        <v>IPS FARALLONES</v>
      </c>
      <c r="Q1012" s="100" t="str">
        <f>IF(ISERROR(VLOOKUP('Salidas Pacientes'!$M1012,Inventario!$A$2:$M$21,5,FALSE)),"",VLOOKUP('Salidas Pacientes'!$M1012,Inventario!$A$2:$M$21,5,FALSE))</f>
        <v>Sanofi</v>
      </c>
      <c r="R1012" s="17" t="str">
        <f>IF(ISERROR(VLOOKUP('Salidas Pacientes'!$M1012,Inventario!$A$2:$M$21,6,FALSE)),"",VLOOKUP('Salidas Pacientes'!$M1012,Inventario!$A$2:$M$21,6,FALSE))</f>
        <v>164992</v>
      </c>
      <c r="S1012" s="101" t="s">
        <v>295</v>
      </c>
      <c r="T1012" s="102" t="str">
        <f>IF(ISERROR(VLOOKUP('Salidas Pacientes'!$S1012,Entradas!$H$1:$I$412,2,FALSE)),"",VLOOKUP('Salidas Pacientes'!$S1012,Entradas!$H$1:$I$412,2,FALSE))</f>
        <v/>
      </c>
      <c r="U1012" s="98"/>
      <c r="V1012" s="98">
        <v>1</v>
      </c>
      <c r="W1012" s="105"/>
    </row>
    <row r="1013" spans="1:23" ht="15.75" hidden="1" customHeight="1" outlineLevel="1">
      <c r="A1013" s="95">
        <v>44820</v>
      </c>
      <c r="B1013" s="95" t="s">
        <v>276</v>
      </c>
      <c r="C1013" s="98">
        <v>1232820037</v>
      </c>
      <c r="D1013" s="17" t="str">
        <f>IF(ISERROR(VLOOKUP('Salidas Pacientes'!$C1013,'BD Pacientes'!$A:I,2,FALSE)),"",VLOOKUP('Salidas Pacientes'!$C1013,'BD Pacientes'!$A:I,2,FALSE))</f>
        <v>RC</v>
      </c>
      <c r="E1013" s="16" t="str">
        <f>IF(ISERROR(VLOOKUP('Salidas Pacientes'!$C1013,'BD Pacientes'!$A:I,3,FALSE)),"",VLOOKUP('Salidas Pacientes'!$C1013,'BD Pacientes'!$A:I,3,FALSE))</f>
        <v>ISABELLA SANCLEMENTE VITALI</v>
      </c>
      <c r="F1013" s="17" t="str">
        <f>IF(ISERROR(VLOOKUP('Salidas Pacientes'!$C1013,'BD Pacientes'!$A:I,4,FALSE)),"",VLOOKUP('Salidas Pacientes'!$C1013,'BD Pacientes'!$A:I,4,FALSE))</f>
        <v>F</v>
      </c>
      <c r="G1013" s="95">
        <f>IF(ISERROR(VLOOKUP('Salidas Pacientes'!$C1013,'BD Pacientes'!$A:I,5,FALSE)),"",VLOOKUP('Salidas Pacientes'!$C1013,'BD Pacientes'!$A:I,5,FALSE))</f>
        <v>44695</v>
      </c>
      <c r="H1013" s="95" t="str">
        <f t="shared" ca="1" si="0"/>
        <v>1 año, 3 mes</v>
      </c>
      <c r="I1013" s="97" t="str">
        <f>IF(ISERROR(VLOOKUP('Salidas Pacientes'!$C1013,'BD Pacientes'!$A:$I,6,FALSE)),"",VLOOKUP('Salidas Pacientes'!$C1013,'BD Pacientes'!$A:$I,6,FALSE))</f>
        <v>AV LAGO CALLEJON NARANJOS CASA 109</v>
      </c>
      <c r="J1013" s="98">
        <f>IF(ISERROR(VLOOKUP('Salidas Pacientes'!$C1013,'BD Pacientes'!$A:$I,7,FALSE)),"",VLOOKUP('Salidas Pacientes'!$C1013,'BD Pacientes'!$A:$I,7,FALSE))</f>
        <v>1143826076</v>
      </c>
      <c r="K1013" s="99" t="str">
        <f>IF(ISERROR(VLOOKUP('Salidas Pacientes'!$C1013,'BD Pacientes'!$A:$I,8,FALSE)),"",VLOOKUP('Salidas Pacientes'!$C1013,'BD Pacientes'!$A:$I,8,FALSE))</f>
        <v>diana vitaly</v>
      </c>
      <c r="L1013" s="17">
        <f>IF(ISERROR(VLOOKUP('Salidas Pacientes'!$C1013,'BD Pacientes'!$A:$I,9,FALSE)),"",VLOOKUP('Salidas Pacientes'!$C1013,'BD Pacientes'!$A:$I,9,FALSE))</f>
        <v>3165219794</v>
      </c>
      <c r="M1013" s="17" t="s">
        <v>77</v>
      </c>
      <c r="N1013" s="16" t="str">
        <f>IF(ISERROR(VLOOKUP('Salidas Pacientes'!$M1013,Inventario!$A$2:$M$21,2,FALSE)),"",VLOOKUP('Salidas Pacientes'!$M1013,Inventario!$A$2:$M$21,2,FALSE))</f>
        <v>Hexaxim</v>
      </c>
      <c r="O1013" s="16" t="str">
        <f>IF(ISERROR(VLOOKUP('Salidas Pacientes'!$M1013,Inventario!$A$2:$M$21,3,FALSE)),"",VLOOKUP('Salidas Pacientes'!$M1013,Inventario!$A$2:$M$21,3,FALSE))</f>
        <v>DPAT + VPI + HIB + HB</v>
      </c>
      <c r="P1013" s="100" t="str">
        <f>IF(ISERROR(VLOOKUP('Salidas Pacientes'!$M1013,Inventario!$A$2:$M$21,4,FALSE)),"",VLOOKUP('Salidas Pacientes'!$M1013,Inventario!$A$2:$M$21,4,FALSE))</f>
        <v>IPS FARALLONES</v>
      </c>
      <c r="Q1013" s="100" t="str">
        <f>IF(ISERROR(VLOOKUP('Salidas Pacientes'!$M1013,Inventario!$A$2:$M$21,5,FALSE)),"",VLOOKUP('Salidas Pacientes'!$M1013,Inventario!$A$2:$M$21,5,FALSE))</f>
        <v>Sanofi</v>
      </c>
      <c r="R1013" s="17" t="str">
        <f>IF(ISERROR(VLOOKUP('Salidas Pacientes'!$M1013,Inventario!$A$2:$M$21,6,FALSE)),"",VLOOKUP('Salidas Pacientes'!$M1013,Inventario!$A$2:$M$21,6,FALSE))</f>
        <v>3800</v>
      </c>
      <c r="S1013" s="101" t="s">
        <v>212</v>
      </c>
      <c r="T1013" s="102">
        <f>IF(ISERROR(VLOOKUP('Salidas Pacientes'!$S1013,Entradas!$H$1:$I$412,2,FALSE)),"",VLOOKUP('Salidas Pacientes'!$S1013,Entradas!$H$1:$I$412,2,FALSE))</f>
        <v>45382</v>
      </c>
      <c r="U1013" s="98"/>
      <c r="V1013" s="98">
        <v>1</v>
      </c>
      <c r="W1013" s="105"/>
    </row>
    <row r="1014" spans="1:23" ht="15.75" hidden="1" customHeight="1" outlineLevel="1">
      <c r="A1014" s="95">
        <v>44820</v>
      </c>
      <c r="B1014" s="95" t="s">
        <v>276</v>
      </c>
      <c r="C1014" s="98">
        <v>1232820037</v>
      </c>
      <c r="D1014" s="17" t="str">
        <f>IF(ISERROR(VLOOKUP('Salidas Pacientes'!$C1014,'BD Pacientes'!$A:I,2,FALSE)),"",VLOOKUP('Salidas Pacientes'!$C1014,'BD Pacientes'!$A:I,2,FALSE))</f>
        <v>RC</v>
      </c>
      <c r="E1014" s="16" t="str">
        <f>IF(ISERROR(VLOOKUP('Salidas Pacientes'!$C1014,'BD Pacientes'!$A:I,3,FALSE)),"",VLOOKUP('Salidas Pacientes'!$C1014,'BD Pacientes'!$A:I,3,FALSE))</f>
        <v>ISABELLA SANCLEMENTE VITALI</v>
      </c>
      <c r="F1014" s="17" t="str">
        <f>IF(ISERROR(VLOOKUP('Salidas Pacientes'!$C1014,'BD Pacientes'!$A:I,4,FALSE)),"",VLOOKUP('Salidas Pacientes'!$C1014,'BD Pacientes'!$A:I,4,FALSE))</f>
        <v>F</v>
      </c>
      <c r="G1014" s="95">
        <f>IF(ISERROR(VLOOKUP('Salidas Pacientes'!$C1014,'BD Pacientes'!$A:I,5,FALSE)),"",VLOOKUP('Salidas Pacientes'!$C1014,'BD Pacientes'!$A:I,5,FALSE))</f>
        <v>44695</v>
      </c>
      <c r="H1014" s="95" t="str">
        <f t="shared" ca="1" si="0"/>
        <v>1 año, 3 mes</v>
      </c>
      <c r="I1014" s="97" t="str">
        <f>IF(ISERROR(VLOOKUP('Salidas Pacientes'!$C1014,'BD Pacientes'!$A:$I,6,FALSE)),"",VLOOKUP('Salidas Pacientes'!$C1014,'BD Pacientes'!$A:$I,6,FALSE))</f>
        <v>AV LAGO CALLEJON NARANJOS CASA 109</v>
      </c>
      <c r="J1014" s="98">
        <f>IF(ISERROR(VLOOKUP('Salidas Pacientes'!$C1014,'BD Pacientes'!$A:$I,7,FALSE)),"",VLOOKUP('Salidas Pacientes'!$C1014,'BD Pacientes'!$A:$I,7,FALSE))</f>
        <v>1143826076</v>
      </c>
      <c r="K1014" s="99" t="str">
        <f>IF(ISERROR(VLOOKUP('Salidas Pacientes'!$C1014,'BD Pacientes'!$A:$I,8,FALSE)),"",VLOOKUP('Salidas Pacientes'!$C1014,'BD Pacientes'!$A:$I,8,FALSE))</f>
        <v>diana vitaly</v>
      </c>
      <c r="L1014" s="17">
        <f>IF(ISERROR(VLOOKUP('Salidas Pacientes'!$C1014,'BD Pacientes'!$A:$I,9,FALSE)),"",VLOOKUP('Salidas Pacientes'!$C1014,'BD Pacientes'!$A:$I,9,FALSE))</f>
        <v>3165219794</v>
      </c>
      <c r="M1014" s="17" t="s">
        <v>54</v>
      </c>
      <c r="N1014" s="16" t="str">
        <f>IF(ISERROR(VLOOKUP('Salidas Pacientes'!$M1014,Inventario!$A$2:$M$21,2,FALSE)),"",VLOOKUP('Salidas Pacientes'!$M1014,Inventario!$A$2:$M$21,2,FALSE))</f>
        <v>Prevenar</v>
      </c>
      <c r="O1014" s="16" t="str">
        <f>IF(ISERROR(VLOOKUP('Salidas Pacientes'!$M1014,Inventario!$A$2:$M$21,3,FALSE)),"",VLOOKUP('Salidas Pacientes'!$M1014,Inventario!$A$2:$M$21,3,FALSE))</f>
        <v>Neumococo 13V</v>
      </c>
      <c r="P1014" s="100" t="str">
        <f>IF(ISERROR(VLOOKUP('Salidas Pacientes'!$M1014,Inventario!$A$2:$M$21,4,FALSE)),"",VLOOKUP('Salidas Pacientes'!$M1014,Inventario!$A$2:$M$21,4,FALSE))</f>
        <v>Cobo Medical</v>
      </c>
      <c r="Q1014" s="100" t="str">
        <f>IF(ISERROR(VLOOKUP('Salidas Pacientes'!$M1014,Inventario!$A$2:$M$21,5,FALSE)),"",VLOOKUP('Salidas Pacientes'!$M1014,Inventario!$A$2:$M$21,5,FALSE))</f>
        <v>Pfizer</v>
      </c>
      <c r="R1014" s="17" t="str">
        <f>IF(ISERROR(VLOOKUP('Salidas Pacientes'!$M1014,Inventario!$A$2:$M$21,6,FALSE)),"",VLOOKUP('Salidas Pacientes'!$M1014,Inventario!$A$2:$M$21,6,FALSE))</f>
        <v>2156</v>
      </c>
      <c r="S1014" s="101" t="s">
        <v>216</v>
      </c>
      <c r="T1014" s="102">
        <f>IF(ISERROR(VLOOKUP('Salidas Pacientes'!$S1014,Entradas!$H$1:$I$412,2,FALSE)),"",VLOOKUP('Salidas Pacientes'!$S1014,Entradas!$H$1:$I$412,2,FALSE))</f>
        <v>45382</v>
      </c>
      <c r="U1014" s="98"/>
      <c r="V1014" s="98">
        <v>1</v>
      </c>
      <c r="W1014" s="105"/>
    </row>
    <row r="1015" spans="1:23" ht="15.75" hidden="1" customHeight="1" outlineLevel="1">
      <c r="A1015" s="95">
        <v>44820</v>
      </c>
      <c r="B1015" s="95" t="s">
        <v>276</v>
      </c>
      <c r="C1015" s="98">
        <v>1232820037</v>
      </c>
      <c r="D1015" s="17" t="str">
        <f>IF(ISERROR(VLOOKUP('Salidas Pacientes'!$C1015,'BD Pacientes'!$A:I,2,FALSE)),"",VLOOKUP('Salidas Pacientes'!$C1015,'BD Pacientes'!$A:I,2,FALSE))</f>
        <v>RC</v>
      </c>
      <c r="E1015" s="16" t="str">
        <f>IF(ISERROR(VLOOKUP('Salidas Pacientes'!$C1015,'BD Pacientes'!$A:I,3,FALSE)),"",VLOOKUP('Salidas Pacientes'!$C1015,'BD Pacientes'!$A:I,3,FALSE))</f>
        <v>ISABELLA SANCLEMENTE VITALI</v>
      </c>
      <c r="F1015" s="17" t="str">
        <f>IF(ISERROR(VLOOKUP('Salidas Pacientes'!$C1015,'BD Pacientes'!$A:I,4,FALSE)),"",VLOOKUP('Salidas Pacientes'!$C1015,'BD Pacientes'!$A:I,4,FALSE))</f>
        <v>F</v>
      </c>
      <c r="G1015" s="95">
        <f>IF(ISERROR(VLOOKUP('Salidas Pacientes'!$C1015,'BD Pacientes'!$A:I,5,FALSE)),"",VLOOKUP('Salidas Pacientes'!$C1015,'BD Pacientes'!$A:I,5,FALSE))</f>
        <v>44695</v>
      </c>
      <c r="H1015" s="95" t="str">
        <f t="shared" ca="1" si="0"/>
        <v>1 año, 3 mes</v>
      </c>
      <c r="I1015" s="97" t="str">
        <f>IF(ISERROR(VLOOKUP('Salidas Pacientes'!$C1015,'BD Pacientes'!$A:$I,6,FALSE)),"",VLOOKUP('Salidas Pacientes'!$C1015,'BD Pacientes'!$A:$I,6,FALSE))</f>
        <v>AV LAGO CALLEJON NARANJOS CASA 109</v>
      </c>
      <c r="J1015" s="98">
        <f>IF(ISERROR(VLOOKUP('Salidas Pacientes'!$C1015,'BD Pacientes'!$A:$I,7,FALSE)),"",VLOOKUP('Salidas Pacientes'!$C1015,'BD Pacientes'!$A:$I,7,FALSE))</f>
        <v>1143826076</v>
      </c>
      <c r="K1015" s="99" t="str">
        <f>IF(ISERROR(VLOOKUP('Salidas Pacientes'!$C1015,'BD Pacientes'!$A:$I,8,FALSE)),"",VLOOKUP('Salidas Pacientes'!$C1015,'BD Pacientes'!$A:$I,8,FALSE))</f>
        <v>diana vitaly</v>
      </c>
      <c r="L1015" s="17">
        <f>IF(ISERROR(VLOOKUP('Salidas Pacientes'!$C1015,'BD Pacientes'!$A:$I,9,FALSE)),"",VLOOKUP('Salidas Pacientes'!$C1015,'BD Pacientes'!$A:$I,9,FALSE))</f>
        <v>3165219794</v>
      </c>
      <c r="M1015" s="17" t="s">
        <v>96</v>
      </c>
      <c r="N1015" s="16" t="str">
        <f>IF(ISERROR(VLOOKUP('Salidas Pacientes'!$M1015,Inventario!$A$2:$M$21,2,FALSE)),"",VLOOKUP('Salidas Pacientes'!$M1015,Inventario!$A$2:$M$21,2,FALSE))</f>
        <v>Rotateq</v>
      </c>
      <c r="O1015" s="16" t="str">
        <f>IF(ISERROR(VLOOKUP('Salidas Pacientes'!$M1015,Inventario!$A$2:$M$21,3,FALSE)),"",VLOOKUP('Salidas Pacientes'!$M1015,Inventario!$A$2:$M$21,3,FALSE))</f>
        <v>Rotavirus Vivo Atenuado</v>
      </c>
      <c r="P1015" s="100" t="str">
        <f>IF(ISERROR(VLOOKUP('Salidas Pacientes'!$M1015,Inventario!$A$2:$M$21,4,FALSE)),"",VLOOKUP('Salidas Pacientes'!$M1015,Inventario!$A$2:$M$21,4,FALSE))</f>
        <v>IPS FARALLONES</v>
      </c>
      <c r="Q1015" s="100" t="str">
        <f>IF(ISERROR(VLOOKUP('Salidas Pacientes'!$M1015,Inventario!$A$2:$M$21,5,FALSE)),"",VLOOKUP('Salidas Pacientes'!$M1015,Inventario!$A$2:$M$21,5,FALSE))</f>
        <v>Merck</v>
      </c>
      <c r="R1015" s="17" t="str">
        <f>IF(ISERROR(VLOOKUP('Salidas Pacientes'!$M1015,Inventario!$A$2:$M$21,6,FALSE)),"",VLOOKUP('Salidas Pacientes'!$M1015,Inventario!$A$2:$M$21,6,FALSE))</f>
        <v>1800</v>
      </c>
      <c r="S1015" s="101" t="s">
        <v>214</v>
      </c>
      <c r="T1015" s="102">
        <f>IF(ISERROR(VLOOKUP('Salidas Pacientes'!$S1015,Entradas!$H$1:$I$412,2,FALSE)),"",VLOOKUP('Salidas Pacientes'!$S1015,Entradas!$H$1:$I$412,2,FALSE))</f>
        <v>45233</v>
      </c>
      <c r="U1015" s="98"/>
      <c r="V1015" s="98">
        <v>1</v>
      </c>
      <c r="W1015" s="105"/>
    </row>
    <row r="1016" spans="1:23" ht="15.75" hidden="1" customHeight="1" outlineLevel="1">
      <c r="A1016" s="95">
        <v>44820</v>
      </c>
      <c r="B1016" s="95" t="s">
        <v>276</v>
      </c>
      <c r="C1016" s="98">
        <v>1112070601</v>
      </c>
      <c r="D1016" s="17" t="str">
        <f>IF(ISERROR(VLOOKUP('Salidas Pacientes'!$C1016,'BD Pacientes'!$A:I,2,FALSE)),"",VLOOKUP('Salidas Pacientes'!$C1016,'BD Pacientes'!$A:I,2,FALSE))</f>
        <v>RC</v>
      </c>
      <c r="E1016" s="16" t="str">
        <f>IF(ISERROR(VLOOKUP('Salidas Pacientes'!$C1016,'BD Pacientes'!$A:I,3,FALSE)),"",VLOOKUP('Salidas Pacientes'!$C1016,'BD Pacientes'!$A:I,3,FALSE))</f>
        <v>EMILIA FLOREZ YEPES</v>
      </c>
      <c r="F1016" s="17" t="str">
        <f>IF(ISERROR(VLOOKUP('Salidas Pacientes'!$C1016,'BD Pacientes'!$A:I,4,FALSE)),"",VLOOKUP('Salidas Pacientes'!$C1016,'BD Pacientes'!$A:I,4,FALSE))</f>
        <v>F</v>
      </c>
      <c r="G1016" s="95">
        <f>IF(ISERROR(VLOOKUP('Salidas Pacientes'!$C1016,'BD Pacientes'!$A:I,5,FALSE)),"",VLOOKUP('Salidas Pacientes'!$C1016,'BD Pacientes'!$A:I,5,FALSE))</f>
        <v>44723</v>
      </c>
      <c r="H1016" s="95" t="str">
        <f t="shared" ca="1" si="0"/>
        <v>1 año, 2 mes</v>
      </c>
      <c r="I1016" s="97" t="str">
        <f>IF(ISERROR(VLOOKUP('Salidas Pacientes'!$C1016,'BD Pacientes'!$A:$I,6,FALSE)),"",VLOOKUP('Salidas Pacientes'!$C1016,'BD Pacientes'!$A:$I,6,FALSE))</f>
        <v>CRA 47B # 41-40</v>
      </c>
      <c r="J1016" s="98">
        <f>IF(ISERROR(VLOOKUP('Salidas Pacientes'!$C1016,'BD Pacientes'!$A:$I,7,FALSE)),"",VLOOKUP('Salidas Pacientes'!$C1016,'BD Pacientes'!$A:$I,7,FALSE))</f>
        <v>1144155195</v>
      </c>
      <c r="K1016" s="99" t="str">
        <f>IF(ISERROR(VLOOKUP('Salidas Pacientes'!$C1016,'BD Pacientes'!$A:$I,8,FALSE)),"",VLOOKUP('Salidas Pacientes'!$C1016,'BD Pacientes'!$A:$I,8,FALSE))</f>
        <v>DIANA YEPES</v>
      </c>
      <c r="L1016" s="17">
        <f>IF(ISERROR(VLOOKUP('Salidas Pacientes'!$C1016,'BD Pacientes'!$A:$I,9,FALSE)),"",VLOOKUP('Salidas Pacientes'!$C1016,'BD Pacientes'!$A:$I,9,FALSE))</f>
        <v>3168589622</v>
      </c>
      <c r="M1016" s="17" t="s">
        <v>47</v>
      </c>
      <c r="N1016" s="16" t="str">
        <f>IF(ISERROR(VLOOKUP('Salidas Pacientes'!$M1016,Inventario!$A$2:$M$21,2,FALSE)),"",VLOOKUP('Salidas Pacientes'!$M1016,Inventario!$A$2:$M$21,2,FALSE))</f>
        <v>Nimenrix</v>
      </c>
      <c r="O1016" s="16" t="str">
        <f>IF(ISERROR(VLOOKUP('Salidas Pacientes'!$M1016,Inventario!$A$2:$M$21,3,FALSE)),"",VLOOKUP('Salidas Pacientes'!$M1016,Inventario!$A$2:$M$21,3,FALSE))</f>
        <v>Meningococo</v>
      </c>
      <c r="P1016" s="100" t="str">
        <f>IF(ISERROR(VLOOKUP('Salidas Pacientes'!$M1016,Inventario!$A$2:$M$21,4,FALSE)),"",VLOOKUP('Salidas Pacientes'!$M1016,Inventario!$A$2:$M$21,4,FALSE))</f>
        <v>Cobo Medical</v>
      </c>
      <c r="Q1016" s="100" t="str">
        <f>IF(ISERROR(VLOOKUP('Salidas Pacientes'!$M1016,Inventario!$A$2:$M$21,5,FALSE)),"",VLOOKUP('Salidas Pacientes'!$M1016,Inventario!$A$2:$M$21,5,FALSE))</f>
        <v>Pfizer</v>
      </c>
      <c r="R1016" s="17" t="str">
        <f>IF(ISERROR(VLOOKUP('Salidas Pacientes'!$M1016,Inventario!$A$2:$M$21,6,FALSE)),"",VLOOKUP('Salidas Pacientes'!$M1016,Inventario!$A$2:$M$21,6,FALSE))</f>
        <v>3904</v>
      </c>
      <c r="S1016" s="101" t="s">
        <v>221</v>
      </c>
      <c r="T1016" s="102">
        <f>IF(ISERROR(VLOOKUP('Salidas Pacientes'!$S1016,Entradas!$H$1:$I$412,2,FALSE)),"",VLOOKUP('Salidas Pacientes'!$S1016,Entradas!$H$1:$I$412,2,FALSE))</f>
        <v>45077</v>
      </c>
      <c r="U1016" s="98"/>
      <c r="V1016" s="98">
        <v>1</v>
      </c>
      <c r="W1016" s="105"/>
    </row>
    <row r="1017" spans="1:23" ht="15.75" hidden="1" customHeight="1" outlineLevel="1">
      <c r="A1017" s="95">
        <v>44821</v>
      </c>
      <c r="B1017" s="95" t="s">
        <v>276</v>
      </c>
      <c r="C1017" s="98">
        <v>1110379948</v>
      </c>
      <c r="D1017" s="17" t="str">
        <f>IF(ISERROR(VLOOKUP('Salidas Pacientes'!$C1017,'BD Pacientes'!$A:I,2,FALSE)),"",VLOOKUP('Salidas Pacientes'!$C1017,'BD Pacientes'!$A:I,2,FALSE))</f>
        <v>RC</v>
      </c>
      <c r="E1017" s="16" t="str">
        <f>IF(ISERROR(VLOOKUP('Salidas Pacientes'!$C1017,'BD Pacientes'!$A:I,3,FALSE)),"",VLOOKUP('Salidas Pacientes'!$C1017,'BD Pacientes'!$A:I,3,FALSE))</f>
        <v>MILAN OBANDO CORDOBA</v>
      </c>
      <c r="F1017" s="17" t="str">
        <f>IF(ISERROR(VLOOKUP('Salidas Pacientes'!$C1017,'BD Pacientes'!$A:I,4,FALSE)),"",VLOOKUP('Salidas Pacientes'!$C1017,'BD Pacientes'!$A:I,4,FALSE))</f>
        <v>M</v>
      </c>
      <c r="G1017" s="95">
        <f>IF(ISERROR(VLOOKUP('Salidas Pacientes'!$C1017,'BD Pacientes'!$A:I,5,FALSE)),"",VLOOKUP('Salidas Pacientes'!$C1017,'BD Pacientes'!$A:I,5,FALSE))</f>
        <v>0</v>
      </c>
      <c r="H1017" s="95" t="str">
        <f t="shared" ca="1" si="0"/>
        <v>123 año, 7 mes</v>
      </c>
      <c r="I1017" s="97" t="str">
        <f>IF(ISERROR(VLOOKUP('Salidas Pacientes'!$C1017,'BD Pacientes'!$A:$I,6,FALSE)),"",VLOOKUP('Salidas Pacientes'!$C1017,'BD Pacientes'!$A:$I,6,FALSE))</f>
        <v>CALLE 60A # 119-140</v>
      </c>
      <c r="J1017" s="98">
        <f>IF(ISERROR(VLOOKUP('Salidas Pacientes'!$C1017,'BD Pacientes'!$A:$I,7,FALSE)),"",VLOOKUP('Salidas Pacientes'!$C1017,'BD Pacientes'!$A:$I,7,FALSE))</f>
        <v>0</v>
      </c>
      <c r="K1017" s="99">
        <f>IF(ISERROR(VLOOKUP('Salidas Pacientes'!$C1017,'BD Pacientes'!$A:$I,8,FALSE)),"",VLOOKUP('Salidas Pacientes'!$C1017,'BD Pacientes'!$A:$I,8,FALSE))</f>
        <v>0</v>
      </c>
      <c r="L1017" s="17">
        <f>IF(ISERROR(VLOOKUP('Salidas Pacientes'!$C1017,'BD Pacientes'!$A:$I,9,FALSE)),"",VLOOKUP('Salidas Pacientes'!$C1017,'BD Pacientes'!$A:$I,9,FALSE))</f>
        <v>0</v>
      </c>
      <c r="M1017" s="17" t="s">
        <v>85</v>
      </c>
      <c r="N1017" s="16" t="str">
        <f>IF(ISERROR(VLOOKUP('Salidas Pacientes'!$M1017,Inventario!$A$2:$M$21,2,FALSE)),"",VLOOKUP('Salidas Pacientes'!$M1017,Inventario!$A$2:$M$21,2,FALSE))</f>
        <v xml:space="preserve">Avaxim 80 </v>
      </c>
      <c r="O1017" s="16" t="str">
        <f>IF(ISERROR(VLOOKUP('Salidas Pacientes'!$M1017,Inventario!$A$2:$M$21,3,FALSE)),"",VLOOKUP('Salidas Pacientes'!$M1017,Inventario!$A$2:$M$21,3,FALSE))</f>
        <v>Hepatitis A niño</v>
      </c>
      <c r="P1017" s="100" t="str">
        <f>IF(ISERROR(VLOOKUP('Salidas Pacientes'!$M1017,Inventario!$A$2:$M$21,4,FALSE)),"",VLOOKUP('Salidas Pacientes'!$M1017,Inventario!$A$2:$M$21,4,FALSE))</f>
        <v>IPS FARALLONES</v>
      </c>
      <c r="Q1017" s="100" t="str">
        <f>IF(ISERROR(VLOOKUP('Salidas Pacientes'!$M1017,Inventario!$A$2:$M$21,5,FALSE)),"",VLOOKUP('Salidas Pacientes'!$M1017,Inventario!$A$2:$M$21,5,FALSE))</f>
        <v>Sanofi</v>
      </c>
      <c r="R1017" s="17" t="str">
        <f>IF(ISERROR(VLOOKUP('Salidas Pacientes'!$M1017,Inventario!$A$2:$M$21,6,FALSE)),"",VLOOKUP('Salidas Pacientes'!$M1017,Inventario!$A$2:$M$21,6,FALSE))</f>
        <v>2500</v>
      </c>
      <c r="S1017" s="101" t="s">
        <v>208</v>
      </c>
      <c r="T1017" s="102">
        <f>IF(ISERROR(VLOOKUP('Salidas Pacientes'!$S1017,Entradas!$H$1:$I$412,2,FALSE)),"",VLOOKUP('Salidas Pacientes'!$S1017,Entradas!$H$1:$I$412,2,FALSE))</f>
        <v>45169</v>
      </c>
      <c r="U1017" s="98"/>
      <c r="V1017" s="98">
        <v>1</v>
      </c>
      <c r="W1017" s="105"/>
    </row>
    <row r="1018" spans="1:23" ht="15.75" hidden="1" customHeight="1" outlineLevel="1">
      <c r="A1018" s="95">
        <v>44821</v>
      </c>
      <c r="B1018" s="95" t="s">
        <v>276</v>
      </c>
      <c r="C1018" s="98">
        <v>1110379948</v>
      </c>
      <c r="D1018" s="17" t="str">
        <f>IF(ISERROR(VLOOKUP('Salidas Pacientes'!$C1018,'BD Pacientes'!$A:I,2,FALSE)),"",VLOOKUP('Salidas Pacientes'!$C1018,'BD Pacientes'!$A:I,2,FALSE))</f>
        <v>RC</v>
      </c>
      <c r="E1018" s="16" t="str">
        <f>IF(ISERROR(VLOOKUP('Salidas Pacientes'!$C1018,'BD Pacientes'!$A:I,3,FALSE)),"",VLOOKUP('Salidas Pacientes'!$C1018,'BD Pacientes'!$A:I,3,FALSE))</f>
        <v>MILAN OBANDO CORDOBA</v>
      </c>
      <c r="F1018" s="17" t="str">
        <f>IF(ISERROR(VLOOKUP('Salidas Pacientes'!$C1018,'BD Pacientes'!$A:I,4,FALSE)),"",VLOOKUP('Salidas Pacientes'!$C1018,'BD Pacientes'!$A:I,4,FALSE))</f>
        <v>M</v>
      </c>
      <c r="G1018" s="95">
        <f>IF(ISERROR(VLOOKUP('Salidas Pacientes'!$C1018,'BD Pacientes'!$A:I,5,FALSE)),"",VLOOKUP('Salidas Pacientes'!$C1018,'BD Pacientes'!$A:I,5,FALSE))</f>
        <v>0</v>
      </c>
      <c r="H1018" s="95" t="str">
        <f t="shared" ca="1" si="0"/>
        <v>123 año, 7 mes</v>
      </c>
      <c r="I1018" s="97" t="str">
        <f>IF(ISERROR(VLOOKUP('Salidas Pacientes'!$C1018,'BD Pacientes'!$A:$I,6,FALSE)),"",VLOOKUP('Salidas Pacientes'!$C1018,'BD Pacientes'!$A:$I,6,FALSE))</f>
        <v>CALLE 60A # 119-140</v>
      </c>
      <c r="J1018" s="98">
        <f>IF(ISERROR(VLOOKUP('Salidas Pacientes'!$C1018,'BD Pacientes'!$A:$I,7,FALSE)),"",VLOOKUP('Salidas Pacientes'!$C1018,'BD Pacientes'!$A:$I,7,FALSE))</f>
        <v>0</v>
      </c>
      <c r="K1018" s="99">
        <f>IF(ISERROR(VLOOKUP('Salidas Pacientes'!$C1018,'BD Pacientes'!$A:$I,8,FALSE)),"",VLOOKUP('Salidas Pacientes'!$C1018,'BD Pacientes'!$A:$I,8,FALSE))</f>
        <v>0</v>
      </c>
      <c r="L1018" s="17">
        <f>IF(ISERROR(VLOOKUP('Salidas Pacientes'!$C1018,'BD Pacientes'!$A:$I,9,FALSE)),"",VLOOKUP('Salidas Pacientes'!$C1018,'BD Pacientes'!$A:$I,9,FALSE))</f>
        <v>0</v>
      </c>
      <c r="M1018" s="17" t="s">
        <v>47</v>
      </c>
      <c r="N1018" s="16" t="str">
        <f>IF(ISERROR(VLOOKUP('Salidas Pacientes'!$M1018,Inventario!$A$2:$M$21,2,FALSE)),"",VLOOKUP('Salidas Pacientes'!$M1018,Inventario!$A$2:$M$21,2,FALSE))</f>
        <v>Nimenrix</v>
      </c>
      <c r="O1018" s="16" t="str">
        <f>IF(ISERROR(VLOOKUP('Salidas Pacientes'!$M1018,Inventario!$A$2:$M$21,3,FALSE)),"",VLOOKUP('Salidas Pacientes'!$M1018,Inventario!$A$2:$M$21,3,FALSE))</f>
        <v>Meningococo</v>
      </c>
      <c r="P1018" s="100" t="str">
        <f>IF(ISERROR(VLOOKUP('Salidas Pacientes'!$M1018,Inventario!$A$2:$M$21,4,FALSE)),"",VLOOKUP('Salidas Pacientes'!$M1018,Inventario!$A$2:$M$21,4,FALSE))</f>
        <v>Cobo Medical</v>
      </c>
      <c r="Q1018" s="100" t="str">
        <f>IF(ISERROR(VLOOKUP('Salidas Pacientes'!$M1018,Inventario!$A$2:$M$21,5,FALSE)),"",VLOOKUP('Salidas Pacientes'!$M1018,Inventario!$A$2:$M$21,5,FALSE))</f>
        <v>Pfizer</v>
      </c>
      <c r="R1018" s="17" t="str">
        <f>IF(ISERROR(VLOOKUP('Salidas Pacientes'!$M1018,Inventario!$A$2:$M$21,6,FALSE)),"",VLOOKUP('Salidas Pacientes'!$M1018,Inventario!$A$2:$M$21,6,FALSE))</f>
        <v>3904</v>
      </c>
      <c r="S1018" s="101" t="s">
        <v>221</v>
      </c>
      <c r="T1018" s="102">
        <f>IF(ISERROR(VLOOKUP('Salidas Pacientes'!$S1018,Entradas!$H$1:$I$412,2,FALSE)),"",VLOOKUP('Salidas Pacientes'!$S1018,Entradas!$H$1:$I$412,2,FALSE))</f>
        <v>45077</v>
      </c>
      <c r="U1018" s="98"/>
      <c r="V1018" s="98">
        <v>1</v>
      </c>
      <c r="W1018" s="105"/>
    </row>
    <row r="1019" spans="1:23" ht="15.75" hidden="1" customHeight="1" outlineLevel="1">
      <c r="A1019" s="95">
        <v>44821</v>
      </c>
      <c r="B1019" s="95" t="s">
        <v>276</v>
      </c>
      <c r="C1019" s="98">
        <v>1109572726</v>
      </c>
      <c r="D1019" s="17" t="str">
        <f>IF(ISERROR(VLOOKUP('Salidas Pacientes'!$C1019,'BD Pacientes'!$A:I,2,FALSE)),"",VLOOKUP('Salidas Pacientes'!$C1019,'BD Pacientes'!$A:I,2,FALSE))</f>
        <v>RC</v>
      </c>
      <c r="E1019" s="16" t="str">
        <f>IF(ISERROR(VLOOKUP('Salidas Pacientes'!$C1019,'BD Pacientes'!$A:I,3,FALSE)),"",VLOOKUP('Salidas Pacientes'!$C1019,'BD Pacientes'!$A:I,3,FALSE))</f>
        <v>JERONIMO CUERVO PAZ</v>
      </c>
      <c r="F1019" s="17" t="str">
        <f>IF(ISERROR(VLOOKUP('Salidas Pacientes'!$C1019,'BD Pacientes'!$A:I,4,FALSE)),"",VLOOKUP('Salidas Pacientes'!$C1019,'BD Pacientes'!$A:I,4,FALSE))</f>
        <v>M</v>
      </c>
      <c r="G1019" s="95">
        <f>IF(ISERROR(VLOOKUP('Salidas Pacientes'!$C1019,'BD Pacientes'!$A:I,5,FALSE)),"",VLOOKUP('Salidas Pacientes'!$C1019,'BD Pacientes'!$A:I,5,FALSE))</f>
        <v>44452</v>
      </c>
      <c r="H1019" s="95" t="str">
        <f t="shared" ca="1" si="0"/>
        <v>1 año, 11 mes</v>
      </c>
      <c r="I1019" s="97" t="str">
        <f>IF(ISERROR(VLOOKUP('Salidas Pacientes'!$C1019,'BD Pacientes'!$A:$I,6,FALSE)),"",VLOOKUP('Salidas Pacientes'!$C1019,'BD Pacientes'!$A:$I,6,FALSE))</f>
        <v>CRA 1B # 51-36</v>
      </c>
      <c r="J1019" s="98">
        <f>IF(ISERROR(VLOOKUP('Salidas Pacientes'!$C1019,'BD Pacientes'!$A:$I,7,FALSE)),"",VLOOKUP('Salidas Pacientes'!$C1019,'BD Pacientes'!$A:$I,7,FALSE))</f>
        <v>1143842440</v>
      </c>
      <c r="K1019" s="99" t="str">
        <f>IF(ISERROR(VLOOKUP('Salidas Pacientes'!$C1019,'BD Pacientes'!$A:$I,8,FALSE)),"",VLOOKUP('Salidas Pacientes'!$C1019,'BD Pacientes'!$A:$I,8,FALSE))</f>
        <v>ANGELICA PAZ</v>
      </c>
      <c r="L1019" s="17">
        <f>IF(ISERROR(VLOOKUP('Salidas Pacientes'!$C1019,'BD Pacientes'!$A:$I,9,FALSE)),"",VLOOKUP('Salidas Pacientes'!$C1019,'BD Pacientes'!$A:$I,9,FALSE))</f>
        <v>3043833586</v>
      </c>
      <c r="M1019" s="17" t="s">
        <v>58</v>
      </c>
      <c r="N1019" s="16" t="str">
        <f>IF(ISERROR(VLOOKUP('Salidas Pacientes'!$M1019,Inventario!$A$2:$M$21,2,FALSE)),"",VLOOKUP('Salidas Pacientes'!$M1019,Inventario!$A$2:$M$21,2,FALSE))</f>
        <v>Proquad</v>
      </c>
      <c r="O1019" s="16" t="str">
        <f>IF(ISERROR(VLOOKUP('Salidas Pacientes'!$M1019,Inventario!$A$2:$M$21,3,FALSE)),"",VLOOKUP('Salidas Pacientes'!$M1019,Inventario!$A$2:$M$21,3,FALSE))</f>
        <v>Sarampion + Rubeola + parotiditis + varicela</v>
      </c>
      <c r="P1019" s="100" t="str">
        <f>IF(ISERROR(VLOOKUP('Salidas Pacientes'!$M1019,Inventario!$A$2:$M$21,4,FALSE)),"",VLOOKUP('Salidas Pacientes'!$M1019,Inventario!$A$2:$M$21,4,FALSE))</f>
        <v>IPS FARALLONES</v>
      </c>
      <c r="Q1019" s="100" t="str">
        <f>IF(ISERROR(VLOOKUP('Salidas Pacientes'!$M1019,Inventario!$A$2:$M$21,5,FALSE)),"",VLOOKUP('Salidas Pacientes'!$M1019,Inventario!$A$2:$M$21,5,FALSE))</f>
        <v>Merck</v>
      </c>
      <c r="R1019" s="17" t="str">
        <f>IF(ISERROR(VLOOKUP('Salidas Pacientes'!$M1019,Inventario!$A$2:$M$21,6,FALSE)),"",VLOOKUP('Salidas Pacientes'!$M1019,Inventario!$A$2:$M$21,6,FALSE))</f>
        <v>4200</v>
      </c>
      <c r="S1019" s="101" t="s">
        <v>220</v>
      </c>
      <c r="T1019" s="102">
        <f>IF(ISERROR(VLOOKUP('Salidas Pacientes'!$S1019,Entradas!$H$1:$I$412,2,FALSE)),"",VLOOKUP('Salidas Pacientes'!$S1019,Entradas!$H$1:$I$412,2,FALSE))</f>
        <v>45138</v>
      </c>
      <c r="U1019" s="98"/>
      <c r="V1019" s="98">
        <v>1</v>
      </c>
      <c r="W1019" s="105"/>
    </row>
    <row r="1020" spans="1:23" ht="15.75" hidden="1" customHeight="1" outlineLevel="1">
      <c r="A1020" s="95">
        <v>44821</v>
      </c>
      <c r="B1020" s="95" t="s">
        <v>276</v>
      </c>
      <c r="C1020" s="98">
        <v>1109572726</v>
      </c>
      <c r="D1020" s="17" t="str">
        <f>IF(ISERROR(VLOOKUP('Salidas Pacientes'!$C1020,'BD Pacientes'!$A:I,2,FALSE)),"",VLOOKUP('Salidas Pacientes'!$C1020,'BD Pacientes'!$A:I,2,FALSE))</f>
        <v>RC</v>
      </c>
      <c r="E1020" s="16" t="str">
        <f>IF(ISERROR(VLOOKUP('Salidas Pacientes'!$C1020,'BD Pacientes'!$A:I,3,FALSE)),"",VLOOKUP('Salidas Pacientes'!$C1020,'BD Pacientes'!$A:I,3,FALSE))</f>
        <v>JERONIMO CUERVO PAZ</v>
      </c>
      <c r="F1020" s="17" t="str">
        <f>IF(ISERROR(VLOOKUP('Salidas Pacientes'!$C1020,'BD Pacientes'!$A:I,4,FALSE)),"",VLOOKUP('Salidas Pacientes'!$C1020,'BD Pacientes'!$A:I,4,FALSE))</f>
        <v>M</v>
      </c>
      <c r="G1020" s="95">
        <f>IF(ISERROR(VLOOKUP('Salidas Pacientes'!$C1020,'BD Pacientes'!$A:I,5,FALSE)),"",VLOOKUP('Salidas Pacientes'!$C1020,'BD Pacientes'!$A:I,5,FALSE))</f>
        <v>44452</v>
      </c>
      <c r="H1020" s="95" t="str">
        <f t="shared" ca="1" si="0"/>
        <v>1 año, 11 mes</v>
      </c>
      <c r="I1020" s="97" t="str">
        <f>IF(ISERROR(VLOOKUP('Salidas Pacientes'!$C1020,'BD Pacientes'!$A:$I,6,FALSE)),"",VLOOKUP('Salidas Pacientes'!$C1020,'BD Pacientes'!$A:$I,6,FALSE))</f>
        <v>CRA 1B # 51-36</v>
      </c>
      <c r="J1020" s="98">
        <f>IF(ISERROR(VLOOKUP('Salidas Pacientes'!$C1020,'BD Pacientes'!$A:$I,7,FALSE)),"",VLOOKUP('Salidas Pacientes'!$C1020,'BD Pacientes'!$A:$I,7,FALSE))</f>
        <v>1143842440</v>
      </c>
      <c r="K1020" s="99" t="str">
        <f>IF(ISERROR(VLOOKUP('Salidas Pacientes'!$C1020,'BD Pacientes'!$A:$I,8,FALSE)),"",VLOOKUP('Salidas Pacientes'!$C1020,'BD Pacientes'!$A:$I,8,FALSE))</f>
        <v>ANGELICA PAZ</v>
      </c>
      <c r="L1020" s="17">
        <f>IF(ISERROR(VLOOKUP('Salidas Pacientes'!$C1020,'BD Pacientes'!$A:$I,9,FALSE)),"",VLOOKUP('Salidas Pacientes'!$C1020,'BD Pacientes'!$A:$I,9,FALSE))</f>
        <v>3043833586</v>
      </c>
      <c r="M1020" s="17" t="s">
        <v>85</v>
      </c>
      <c r="N1020" s="16" t="str">
        <f>IF(ISERROR(VLOOKUP('Salidas Pacientes'!$M1020,Inventario!$A$2:$M$21,2,FALSE)),"",VLOOKUP('Salidas Pacientes'!$M1020,Inventario!$A$2:$M$21,2,FALSE))</f>
        <v xml:space="preserve">Avaxim 80 </v>
      </c>
      <c r="O1020" s="16" t="str">
        <f>IF(ISERROR(VLOOKUP('Salidas Pacientes'!$M1020,Inventario!$A$2:$M$21,3,FALSE)),"",VLOOKUP('Salidas Pacientes'!$M1020,Inventario!$A$2:$M$21,3,FALSE))</f>
        <v>Hepatitis A niño</v>
      </c>
      <c r="P1020" s="100" t="str">
        <f>IF(ISERROR(VLOOKUP('Salidas Pacientes'!$M1020,Inventario!$A$2:$M$21,4,FALSE)),"",VLOOKUP('Salidas Pacientes'!$M1020,Inventario!$A$2:$M$21,4,FALSE))</f>
        <v>IPS FARALLONES</v>
      </c>
      <c r="Q1020" s="100" t="str">
        <f>IF(ISERROR(VLOOKUP('Salidas Pacientes'!$M1020,Inventario!$A$2:$M$21,5,FALSE)),"",VLOOKUP('Salidas Pacientes'!$M1020,Inventario!$A$2:$M$21,5,FALSE))</f>
        <v>Sanofi</v>
      </c>
      <c r="R1020" s="17" t="str">
        <f>IF(ISERROR(VLOOKUP('Salidas Pacientes'!$M1020,Inventario!$A$2:$M$21,6,FALSE)),"",VLOOKUP('Salidas Pacientes'!$M1020,Inventario!$A$2:$M$21,6,FALSE))</f>
        <v>2500</v>
      </c>
      <c r="S1020" s="101" t="s">
        <v>208</v>
      </c>
      <c r="T1020" s="102">
        <f>IF(ISERROR(VLOOKUP('Salidas Pacientes'!$S1020,Entradas!$H$1:$I$412,2,FALSE)),"",VLOOKUP('Salidas Pacientes'!$S1020,Entradas!$H$1:$I$412,2,FALSE))</f>
        <v>45169</v>
      </c>
      <c r="U1020" s="98"/>
      <c r="V1020" s="98">
        <v>1</v>
      </c>
      <c r="W1020" s="105"/>
    </row>
    <row r="1021" spans="1:23" ht="15.75" hidden="1" customHeight="1" outlineLevel="1">
      <c r="A1021" s="95">
        <v>44821</v>
      </c>
      <c r="B1021" s="95" t="s">
        <v>276</v>
      </c>
      <c r="C1021" s="98">
        <v>1232820727</v>
      </c>
      <c r="D1021" s="17" t="str">
        <f>IF(ISERROR(VLOOKUP('Salidas Pacientes'!$C1021,'BD Pacientes'!$A:I,2,FALSE)),"",VLOOKUP('Salidas Pacientes'!$C1021,'BD Pacientes'!$A:I,2,FALSE))</f>
        <v>RC</v>
      </c>
      <c r="E1021" s="16" t="str">
        <f>IF(ISERROR(VLOOKUP('Salidas Pacientes'!$C1021,'BD Pacientes'!$A:I,3,FALSE)),"",VLOOKUP('Salidas Pacientes'!$C1021,'BD Pacientes'!$A:I,3,FALSE))</f>
        <v>EMMANUEL LONDOÑO MAZUERA</v>
      </c>
      <c r="F1021" s="17" t="str">
        <f>IF(ISERROR(VLOOKUP('Salidas Pacientes'!$C1021,'BD Pacientes'!$A:I,4,FALSE)),"",VLOOKUP('Salidas Pacientes'!$C1021,'BD Pacientes'!$A:I,4,FALSE))</f>
        <v>M</v>
      </c>
      <c r="G1021" s="95">
        <f>IF(ISERROR(VLOOKUP('Salidas Pacientes'!$C1021,'BD Pacientes'!$A:I,5,FALSE)),"",VLOOKUP('Salidas Pacientes'!$C1021,'BD Pacientes'!$A:I,5,FALSE))</f>
        <v>44755</v>
      </c>
      <c r="H1021" s="95" t="str">
        <f t="shared" ca="1" si="0"/>
        <v>1 año, 1 mes</v>
      </c>
      <c r="I1021" s="97" t="str">
        <f>IF(ISERROR(VLOOKUP('Salidas Pacientes'!$C1021,'BD Pacientes'!$A:$I,6,FALSE)),"",VLOOKUP('Salidas Pacientes'!$C1021,'BD Pacientes'!$A:$I,6,FALSE))</f>
        <v>CALLE 4 # 75-72 CASA 15</v>
      </c>
      <c r="J1021" s="98">
        <f>IF(ISERROR(VLOOKUP('Salidas Pacientes'!$C1021,'BD Pacientes'!$A:$I,7,FALSE)),"",VLOOKUP('Salidas Pacientes'!$C1021,'BD Pacientes'!$A:$I,7,FALSE))</f>
        <v>1130616113</v>
      </c>
      <c r="K1021" s="99" t="str">
        <f>IF(ISERROR(VLOOKUP('Salidas Pacientes'!$C1021,'BD Pacientes'!$A:$I,8,FALSE)),"",VLOOKUP('Salidas Pacientes'!$C1021,'BD Pacientes'!$A:$I,8,FALSE))</f>
        <v>CAROLINA MAZUERA</v>
      </c>
      <c r="L1021" s="17">
        <f>IF(ISERROR(VLOOKUP('Salidas Pacientes'!$C1021,'BD Pacientes'!$A:$I,9,FALSE)),"",VLOOKUP('Salidas Pacientes'!$C1021,'BD Pacientes'!$A:$I,9,FALSE))</f>
        <v>3006588524</v>
      </c>
      <c r="M1021" s="17" t="s">
        <v>77</v>
      </c>
      <c r="N1021" s="16" t="str">
        <f>IF(ISERROR(VLOOKUP('Salidas Pacientes'!$M1021,Inventario!$A$2:$M$21,2,FALSE)),"",VLOOKUP('Salidas Pacientes'!$M1021,Inventario!$A$2:$M$21,2,FALSE))</f>
        <v>Hexaxim</v>
      </c>
      <c r="O1021" s="16" t="str">
        <f>IF(ISERROR(VLOOKUP('Salidas Pacientes'!$M1021,Inventario!$A$2:$M$21,3,FALSE)),"",VLOOKUP('Salidas Pacientes'!$M1021,Inventario!$A$2:$M$21,3,FALSE))</f>
        <v>DPAT + VPI + HIB + HB</v>
      </c>
      <c r="P1021" s="100" t="str">
        <f>IF(ISERROR(VLOOKUP('Salidas Pacientes'!$M1021,Inventario!$A$2:$M$21,4,FALSE)),"",VLOOKUP('Salidas Pacientes'!$M1021,Inventario!$A$2:$M$21,4,FALSE))</f>
        <v>IPS FARALLONES</v>
      </c>
      <c r="Q1021" s="100" t="str">
        <f>IF(ISERROR(VLOOKUP('Salidas Pacientes'!$M1021,Inventario!$A$2:$M$21,5,FALSE)),"",VLOOKUP('Salidas Pacientes'!$M1021,Inventario!$A$2:$M$21,5,FALSE))</f>
        <v>Sanofi</v>
      </c>
      <c r="R1021" s="17" t="str">
        <f>IF(ISERROR(VLOOKUP('Salidas Pacientes'!$M1021,Inventario!$A$2:$M$21,6,FALSE)),"",VLOOKUP('Salidas Pacientes'!$M1021,Inventario!$A$2:$M$21,6,FALSE))</f>
        <v>3800</v>
      </c>
      <c r="S1021" s="101" t="s">
        <v>212</v>
      </c>
      <c r="T1021" s="102">
        <f>IF(ISERROR(VLOOKUP('Salidas Pacientes'!$S1021,Entradas!$H$1:$I$412,2,FALSE)),"",VLOOKUP('Salidas Pacientes'!$S1021,Entradas!$H$1:$I$412,2,FALSE))</f>
        <v>45382</v>
      </c>
      <c r="U1021" s="98"/>
      <c r="V1021" s="98">
        <v>1</v>
      </c>
      <c r="W1021" s="105"/>
    </row>
    <row r="1022" spans="1:23" ht="15.75" hidden="1" customHeight="1" outlineLevel="1">
      <c r="A1022" s="95">
        <v>44821</v>
      </c>
      <c r="B1022" s="95" t="s">
        <v>276</v>
      </c>
      <c r="C1022" s="98">
        <v>1232820727</v>
      </c>
      <c r="D1022" s="17" t="str">
        <f>IF(ISERROR(VLOOKUP('Salidas Pacientes'!$C1022,'BD Pacientes'!$A:I,2,FALSE)),"",VLOOKUP('Salidas Pacientes'!$C1022,'BD Pacientes'!$A:I,2,FALSE))</f>
        <v>RC</v>
      </c>
      <c r="E1022" s="16" t="str">
        <f>IF(ISERROR(VLOOKUP('Salidas Pacientes'!$C1022,'BD Pacientes'!$A:I,3,FALSE)),"",VLOOKUP('Salidas Pacientes'!$C1022,'BD Pacientes'!$A:I,3,FALSE))</f>
        <v>EMMANUEL LONDOÑO MAZUERA</v>
      </c>
      <c r="F1022" s="17" t="str">
        <f>IF(ISERROR(VLOOKUP('Salidas Pacientes'!$C1022,'BD Pacientes'!$A:I,4,FALSE)),"",VLOOKUP('Salidas Pacientes'!$C1022,'BD Pacientes'!$A:I,4,FALSE))</f>
        <v>M</v>
      </c>
      <c r="G1022" s="95">
        <f>IF(ISERROR(VLOOKUP('Salidas Pacientes'!$C1022,'BD Pacientes'!$A:I,5,FALSE)),"",VLOOKUP('Salidas Pacientes'!$C1022,'BD Pacientes'!$A:I,5,FALSE))</f>
        <v>44755</v>
      </c>
      <c r="H1022" s="95" t="str">
        <f t="shared" ca="1" si="0"/>
        <v>1 año, 1 mes</v>
      </c>
      <c r="I1022" s="97" t="str">
        <f>IF(ISERROR(VLOOKUP('Salidas Pacientes'!$C1022,'BD Pacientes'!$A:$I,6,FALSE)),"",VLOOKUP('Salidas Pacientes'!$C1022,'BD Pacientes'!$A:$I,6,FALSE))</f>
        <v>CALLE 4 # 75-72 CASA 15</v>
      </c>
      <c r="J1022" s="98">
        <f>IF(ISERROR(VLOOKUP('Salidas Pacientes'!$C1022,'BD Pacientes'!$A:$I,7,FALSE)),"",VLOOKUP('Salidas Pacientes'!$C1022,'BD Pacientes'!$A:$I,7,FALSE))</f>
        <v>1130616113</v>
      </c>
      <c r="K1022" s="99" t="str">
        <f>IF(ISERROR(VLOOKUP('Salidas Pacientes'!$C1022,'BD Pacientes'!$A:$I,8,FALSE)),"",VLOOKUP('Salidas Pacientes'!$C1022,'BD Pacientes'!$A:$I,8,FALSE))</f>
        <v>CAROLINA MAZUERA</v>
      </c>
      <c r="L1022" s="17">
        <f>IF(ISERROR(VLOOKUP('Salidas Pacientes'!$C1022,'BD Pacientes'!$A:$I,9,FALSE)),"",VLOOKUP('Salidas Pacientes'!$C1022,'BD Pacientes'!$A:$I,9,FALSE))</f>
        <v>3006588524</v>
      </c>
      <c r="M1022" s="17" t="s">
        <v>54</v>
      </c>
      <c r="N1022" s="16" t="str">
        <f>IF(ISERROR(VLOOKUP('Salidas Pacientes'!$M1022,Inventario!$A$2:$M$21,2,FALSE)),"",VLOOKUP('Salidas Pacientes'!$M1022,Inventario!$A$2:$M$21,2,FALSE))</f>
        <v>Prevenar</v>
      </c>
      <c r="O1022" s="16" t="str">
        <f>IF(ISERROR(VLOOKUP('Salidas Pacientes'!$M1022,Inventario!$A$2:$M$21,3,FALSE)),"",VLOOKUP('Salidas Pacientes'!$M1022,Inventario!$A$2:$M$21,3,FALSE))</f>
        <v>Neumococo 13V</v>
      </c>
      <c r="P1022" s="100" t="str">
        <f>IF(ISERROR(VLOOKUP('Salidas Pacientes'!$M1022,Inventario!$A$2:$M$21,4,FALSE)),"",VLOOKUP('Salidas Pacientes'!$M1022,Inventario!$A$2:$M$21,4,FALSE))</f>
        <v>Cobo Medical</v>
      </c>
      <c r="Q1022" s="100" t="str">
        <f>IF(ISERROR(VLOOKUP('Salidas Pacientes'!$M1022,Inventario!$A$2:$M$21,5,FALSE)),"",VLOOKUP('Salidas Pacientes'!$M1022,Inventario!$A$2:$M$21,5,FALSE))</f>
        <v>Pfizer</v>
      </c>
      <c r="R1022" s="17" t="str">
        <f>IF(ISERROR(VLOOKUP('Salidas Pacientes'!$M1022,Inventario!$A$2:$M$21,6,FALSE)),"",VLOOKUP('Salidas Pacientes'!$M1022,Inventario!$A$2:$M$21,6,FALSE))</f>
        <v>2156</v>
      </c>
      <c r="S1022" s="101" t="s">
        <v>216</v>
      </c>
      <c r="T1022" s="102">
        <f>IF(ISERROR(VLOOKUP('Salidas Pacientes'!$S1022,Entradas!$H$1:$I$412,2,FALSE)),"",VLOOKUP('Salidas Pacientes'!$S1022,Entradas!$H$1:$I$412,2,FALSE))</f>
        <v>45382</v>
      </c>
      <c r="U1022" s="98"/>
      <c r="V1022" s="98">
        <v>1</v>
      </c>
      <c r="W1022" s="105"/>
    </row>
    <row r="1023" spans="1:23" ht="15.75" hidden="1" customHeight="1" outlineLevel="1">
      <c r="A1023" s="95">
        <v>44821</v>
      </c>
      <c r="B1023" s="95" t="s">
        <v>276</v>
      </c>
      <c r="C1023" s="98">
        <v>1232820727</v>
      </c>
      <c r="D1023" s="17" t="str">
        <f>IF(ISERROR(VLOOKUP('Salidas Pacientes'!$C1023,'BD Pacientes'!$A:I,2,FALSE)),"",VLOOKUP('Salidas Pacientes'!$C1023,'BD Pacientes'!$A:I,2,FALSE))</f>
        <v>RC</v>
      </c>
      <c r="E1023" s="16" t="str">
        <f>IF(ISERROR(VLOOKUP('Salidas Pacientes'!$C1023,'BD Pacientes'!$A:I,3,FALSE)),"",VLOOKUP('Salidas Pacientes'!$C1023,'BD Pacientes'!$A:I,3,FALSE))</f>
        <v>EMMANUEL LONDOÑO MAZUERA</v>
      </c>
      <c r="F1023" s="17" t="str">
        <f>IF(ISERROR(VLOOKUP('Salidas Pacientes'!$C1023,'BD Pacientes'!$A:I,4,FALSE)),"",VLOOKUP('Salidas Pacientes'!$C1023,'BD Pacientes'!$A:I,4,FALSE))</f>
        <v>M</v>
      </c>
      <c r="G1023" s="95">
        <f>IF(ISERROR(VLOOKUP('Salidas Pacientes'!$C1023,'BD Pacientes'!$A:I,5,FALSE)),"",VLOOKUP('Salidas Pacientes'!$C1023,'BD Pacientes'!$A:I,5,FALSE))</f>
        <v>44755</v>
      </c>
      <c r="H1023" s="95" t="str">
        <f t="shared" ca="1" si="0"/>
        <v>1 año, 1 mes</v>
      </c>
      <c r="I1023" s="97" t="str">
        <f>IF(ISERROR(VLOOKUP('Salidas Pacientes'!$C1023,'BD Pacientes'!$A:$I,6,FALSE)),"",VLOOKUP('Salidas Pacientes'!$C1023,'BD Pacientes'!$A:$I,6,FALSE))</f>
        <v>CALLE 4 # 75-72 CASA 15</v>
      </c>
      <c r="J1023" s="98">
        <f>IF(ISERROR(VLOOKUP('Salidas Pacientes'!$C1023,'BD Pacientes'!$A:$I,7,FALSE)),"",VLOOKUP('Salidas Pacientes'!$C1023,'BD Pacientes'!$A:$I,7,FALSE))</f>
        <v>1130616113</v>
      </c>
      <c r="K1023" s="99" t="str">
        <f>IF(ISERROR(VLOOKUP('Salidas Pacientes'!$C1023,'BD Pacientes'!$A:$I,8,FALSE)),"",VLOOKUP('Salidas Pacientes'!$C1023,'BD Pacientes'!$A:$I,8,FALSE))</f>
        <v>CAROLINA MAZUERA</v>
      </c>
      <c r="L1023" s="17">
        <f>IF(ISERROR(VLOOKUP('Salidas Pacientes'!$C1023,'BD Pacientes'!$A:$I,9,FALSE)),"",VLOOKUP('Salidas Pacientes'!$C1023,'BD Pacientes'!$A:$I,9,FALSE))</f>
        <v>3006588524</v>
      </c>
      <c r="M1023" s="17" t="s">
        <v>96</v>
      </c>
      <c r="N1023" s="16" t="str">
        <f>IF(ISERROR(VLOOKUP('Salidas Pacientes'!$M1023,Inventario!$A$2:$M$21,2,FALSE)),"",VLOOKUP('Salidas Pacientes'!$M1023,Inventario!$A$2:$M$21,2,FALSE))</f>
        <v>Rotateq</v>
      </c>
      <c r="O1023" s="16" t="str">
        <f>IF(ISERROR(VLOOKUP('Salidas Pacientes'!$M1023,Inventario!$A$2:$M$21,3,FALSE)),"",VLOOKUP('Salidas Pacientes'!$M1023,Inventario!$A$2:$M$21,3,FALSE))</f>
        <v>Rotavirus Vivo Atenuado</v>
      </c>
      <c r="P1023" s="100" t="str">
        <f>IF(ISERROR(VLOOKUP('Salidas Pacientes'!$M1023,Inventario!$A$2:$M$21,4,FALSE)),"",VLOOKUP('Salidas Pacientes'!$M1023,Inventario!$A$2:$M$21,4,FALSE))</f>
        <v>IPS FARALLONES</v>
      </c>
      <c r="Q1023" s="100" t="str">
        <f>IF(ISERROR(VLOOKUP('Salidas Pacientes'!$M1023,Inventario!$A$2:$M$21,5,FALSE)),"",VLOOKUP('Salidas Pacientes'!$M1023,Inventario!$A$2:$M$21,5,FALSE))</f>
        <v>Merck</v>
      </c>
      <c r="R1023" s="17" t="str">
        <f>IF(ISERROR(VLOOKUP('Salidas Pacientes'!$M1023,Inventario!$A$2:$M$21,6,FALSE)),"",VLOOKUP('Salidas Pacientes'!$M1023,Inventario!$A$2:$M$21,6,FALSE))</f>
        <v>1800</v>
      </c>
      <c r="S1023" s="101" t="s">
        <v>214</v>
      </c>
      <c r="T1023" s="102">
        <f>IF(ISERROR(VLOOKUP('Salidas Pacientes'!$S1023,Entradas!$H$1:$I$412,2,FALSE)),"",VLOOKUP('Salidas Pacientes'!$S1023,Entradas!$H$1:$I$412,2,FALSE))</f>
        <v>45233</v>
      </c>
      <c r="U1023" s="98"/>
      <c r="V1023" s="98">
        <v>1</v>
      </c>
      <c r="W1023" s="105"/>
    </row>
    <row r="1024" spans="1:23" ht="15.75" hidden="1" customHeight="1" outlineLevel="1">
      <c r="A1024" s="95">
        <v>44823</v>
      </c>
      <c r="B1024" s="95" t="s">
        <v>276</v>
      </c>
      <c r="C1024" s="98">
        <v>1232819707</v>
      </c>
      <c r="D1024" s="17" t="str">
        <f>IF(ISERROR(VLOOKUP('Salidas Pacientes'!$C1024,'BD Pacientes'!$A:I,2,FALSE)),"",VLOOKUP('Salidas Pacientes'!$C1024,'BD Pacientes'!$A:I,2,FALSE))</f>
        <v>RC</v>
      </c>
      <c r="E1024" s="16" t="str">
        <f>IF(ISERROR(VLOOKUP('Salidas Pacientes'!$C1024,'BD Pacientes'!$A:I,3,FALSE)),"",VLOOKUP('Salidas Pacientes'!$C1024,'BD Pacientes'!$A:I,3,FALSE))</f>
        <v>MIRANDA TIMARAN FERNANDEZ</v>
      </c>
      <c r="F1024" s="17" t="str">
        <f>IF(ISERROR(VLOOKUP('Salidas Pacientes'!$C1024,'BD Pacientes'!$A:I,4,FALSE)),"",VLOOKUP('Salidas Pacientes'!$C1024,'BD Pacientes'!$A:I,4,FALSE))</f>
        <v>F</v>
      </c>
      <c r="G1024" s="95">
        <f>IF(ISERROR(VLOOKUP('Salidas Pacientes'!$C1024,'BD Pacientes'!$A:I,5,FALSE)),"",VLOOKUP('Salidas Pacientes'!$C1024,'BD Pacientes'!$A:I,5,FALSE))</f>
        <v>0</v>
      </c>
      <c r="H1024" s="95" t="str">
        <f t="shared" ca="1" si="0"/>
        <v>123 año, 7 mes</v>
      </c>
      <c r="I1024" s="97" t="str">
        <f>IF(ISERROR(VLOOKUP('Salidas Pacientes'!$C1024,'BD Pacientes'!$A:$I,6,FALSE)),"",VLOOKUP('Salidas Pacientes'!$C1024,'BD Pacientes'!$A:$I,6,FALSE))</f>
        <v>CRA 83C # 18-30</v>
      </c>
      <c r="J1024" s="98">
        <f>IF(ISERROR(VLOOKUP('Salidas Pacientes'!$C1024,'BD Pacientes'!$A:$I,7,FALSE)),"",VLOOKUP('Salidas Pacientes'!$C1024,'BD Pacientes'!$A:$I,7,FALSE))</f>
        <v>0</v>
      </c>
      <c r="K1024" s="99">
        <f>IF(ISERROR(VLOOKUP('Salidas Pacientes'!$C1024,'BD Pacientes'!$A:$I,8,FALSE)),"",VLOOKUP('Salidas Pacientes'!$C1024,'BD Pacientes'!$A:$I,8,FALSE))</f>
        <v>0</v>
      </c>
      <c r="L1024" s="17">
        <f>IF(ISERROR(VLOOKUP('Salidas Pacientes'!$C1024,'BD Pacientes'!$A:$I,9,FALSE)),"",VLOOKUP('Salidas Pacientes'!$C1024,'BD Pacientes'!$A:$I,9,FALSE))</f>
        <v>0</v>
      </c>
      <c r="M1024" s="17" t="s">
        <v>47</v>
      </c>
      <c r="N1024" s="16" t="str">
        <f>IF(ISERROR(VLOOKUP('Salidas Pacientes'!$M1024,Inventario!$A$2:$M$21,2,FALSE)),"",VLOOKUP('Salidas Pacientes'!$M1024,Inventario!$A$2:$M$21,2,FALSE))</f>
        <v>Nimenrix</v>
      </c>
      <c r="O1024" s="16" t="str">
        <f>IF(ISERROR(VLOOKUP('Salidas Pacientes'!$M1024,Inventario!$A$2:$M$21,3,FALSE)),"",VLOOKUP('Salidas Pacientes'!$M1024,Inventario!$A$2:$M$21,3,FALSE))</f>
        <v>Meningococo</v>
      </c>
      <c r="P1024" s="100" t="str">
        <f>IF(ISERROR(VLOOKUP('Salidas Pacientes'!$M1024,Inventario!$A$2:$M$21,4,FALSE)),"",VLOOKUP('Salidas Pacientes'!$M1024,Inventario!$A$2:$M$21,4,FALSE))</f>
        <v>Cobo Medical</v>
      </c>
      <c r="Q1024" s="100" t="str">
        <f>IF(ISERROR(VLOOKUP('Salidas Pacientes'!$M1024,Inventario!$A$2:$M$21,5,FALSE)),"",VLOOKUP('Salidas Pacientes'!$M1024,Inventario!$A$2:$M$21,5,FALSE))</f>
        <v>Pfizer</v>
      </c>
      <c r="R1024" s="17" t="str">
        <f>IF(ISERROR(VLOOKUP('Salidas Pacientes'!$M1024,Inventario!$A$2:$M$21,6,FALSE)),"",VLOOKUP('Salidas Pacientes'!$M1024,Inventario!$A$2:$M$21,6,FALSE))</f>
        <v>3904</v>
      </c>
      <c r="S1024" s="101" t="s">
        <v>221</v>
      </c>
      <c r="T1024" s="102">
        <f>IF(ISERROR(VLOOKUP('Salidas Pacientes'!$S1024,Entradas!$H$1:$I$412,2,FALSE)),"",VLOOKUP('Salidas Pacientes'!$S1024,Entradas!$H$1:$I$412,2,FALSE))</f>
        <v>45077</v>
      </c>
      <c r="U1024" s="98"/>
      <c r="V1024" s="98">
        <v>1</v>
      </c>
      <c r="W1024" s="105"/>
    </row>
    <row r="1025" spans="1:23" ht="15.75" hidden="1" customHeight="1" outlineLevel="1">
      <c r="A1025" s="95">
        <v>44824</v>
      </c>
      <c r="B1025" s="95" t="s">
        <v>276</v>
      </c>
      <c r="C1025" s="98">
        <v>1112069413</v>
      </c>
      <c r="D1025" s="17" t="str">
        <f>IF(ISERROR(VLOOKUP('Salidas Pacientes'!$C1025,'BD Pacientes'!$A:I,2,FALSE)),"",VLOOKUP('Salidas Pacientes'!$C1025,'BD Pacientes'!$A:I,2,FALSE))</f>
        <v>RC</v>
      </c>
      <c r="E1025" s="16" t="str">
        <f>IF(ISERROR(VLOOKUP('Salidas Pacientes'!$C1025,'BD Pacientes'!$A:I,3,FALSE)),"",VLOOKUP('Salidas Pacientes'!$C1025,'BD Pacientes'!$A:I,3,FALSE))</f>
        <v>LUCIANA HERNANDEZ SALGADO</v>
      </c>
      <c r="F1025" s="17" t="str">
        <f>IF(ISERROR(VLOOKUP('Salidas Pacientes'!$C1025,'BD Pacientes'!$A:I,4,FALSE)),"",VLOOKUP('Salidas Pacientes'!$C1025,'BD Pacientes'!$A:I,4,FALSE))</f>
        <v>F</v>
      </c>
      <c r="G1025" s="95">
        <f>IF(ISERROR(VLOOKUP('Salidas Pacientes'!$C1025,'BD Pacientes'!$A:I,5,FALSE)),"",VLOOKUP('Salidas Pacientes'!$C1025,'BD Pacientes'!$A:I,5,FALSE))</f>
        <v>44388</v>
      </c>
      <c r="H1025" s="95" t="str">
        <f t="shared" ca="1" si="0"/>
        <v>2 año, 1 mes</v>
      </c>
      <c r="I1025" s="97" t="str">
        <f>IF(ISERROR(VLOOKUP('Salidas Pacientes'!$C1025,'BD Pacientes'!$A:$I,6,FALSE)),"",VLOOKUP('Salidas Pacientes'!$C1025,'BD Pacientes'!$A:$I,6,FALSE))</f>
        <v>VIA CIRCUNVALAR # 6-30</v>
      </c>
      <c r="J1025" s="98">
        <f>IF(ISERROR(VLOOKUP('Salidas Pacientes'!$C1025,'BD Pacientes'!$A:$I,7,FALSE)),"",VLOOKUP('Salidas Pacientes'!$C1025,'BD Pacientes'!$A:$I,7,FALSE))</f>
        <v>1144101687</v>
      </c>
      <c r="K1025" s="99" t="str">
        <f>IF(ISERROR(VLOOKUP('Salidas Pacientes'!$C1025,'BD Pacientes'!$A:$I,8,FALSE)),"",VLOOKUP('Salidas Pacientes'!$C1025,'BD Pacientes'!$A:$I,8,FALSE))</f>
        <v>LINA SALGADO</v>
      </c>
      <c r="L1025" s="17">
        <f>IF(ISERROR(VLOOKUP('Salidas Pacientes'!$C1025,'BD Pacientes'!$A:$I,9,FALSE)),"",VLOOKUP('Salidas Pacientes'!$C1025,'BD Pacientes'!$A:$I,9,FALSE))</f>
        <v>3206154665</v>
      </c>
      <c r="M1025" s="17" t="s">
        <v>47</v>
      </c>
      <c r="N1025" s="16" t="str">
        <f>IF(ISERROR(VLOOKUP('Salidas Pacientes'!$M1025,Inventario!$A$2:$M$21,2,FALSE)),"",VLOOKUP('Salidas Pacientes'!$M1025,Inventario!$A$2:$M$21,2,FALSE))</f>
        <v>Nimenrix</v>
      </c>
      <c r="O1025" s="16" t="str">
        <f>IF(ISERROR(VLOOKUP('Salidas Pacientes'!$M1025,Inventario!$A$2:$M$21,3,FALSE)),"",VLOOKUP('Salidas Pacientes'!$M1025,Inventario!$A$2:$M$21,3,FALSE))</f>
        <v>Meningococo</v>
      </c>
      <c r="P1025" s="100" t="str">
        <f>IF(ISERROR(VLOOKUP('Salidas Pacientes'!$M1025,Inventario!$A$2:$M$21,4,FALSE)),"",VLOOKUP('Salidas Pacientes'!$M1025,Inventario!$A$2:$M$21,4,FALSE))</f>
        <v>Cobo Medical</v>
      </c>
      <c r="Q1025" s="100" t="str">
        <f>IF(ISERROR(VLOOKUP('Salidas Pacientes'!$M1025,Inventario!$A$2:$M$21,5,FALSE)),"",VLOOKUP('Salidas Pacientes'!$M1025,Inventario!$A$2:$M$21,5,FALSE))</f>
        <v>Pfizer</v>
      </c>
      <c r="R1025" s="17" t="str">
        <f>IF(ISERROR(VLOOKUP('Salidas Pacientes'!$M1025,Inventario!$A$2:$M$21,6,FALSE)),"",VLOOKUP('Salidas Pacientes'!$M1025,Inventario!$A$2:$M$21,6,FALSE))</f>
        <v>3904</v>
      </c>
      <c r="S1025" s="101" t="s">
        <v>221</v>
      </c>
      <c r="T1025" s="102">
        <f>IF(ISERROR(VLOOKUP('Salidas Pacientes'!$S1025,Entradas!$H$1:$I$412,2,FALSE)),"",VLOOKUP('Salidas Pacientes'!$S1025,Entradas!$H$1:$I$412,2,FALSE))</f>
        <v>45077</v>
      </c>
      <c r="U1025" s="98"/>
      <c r="V1025" s="98">
        <v>1</v>
      </c>
      <c r="W1025" s="105"/>
    </row>
    <row r="1026" spans="1:23" ht="15.75" hidden="1" customHeight="1" outlineLevel="1">
      <c r="A1026" s="95">
        <v>44824</v>
      </c>
      <c r="B1026" s="95" t="s">
        <v>276</v>
      </c>
      <c r="C1026" s="98">
        <v>1112069413</v>
      </c>
      <c r="D1026" s="17" t="str">
        <f>IF(ISERROR(VLOOKUP('Salidas Pacientes'!$C1026,'BD Pacientes'!$A:I,2,FALSE)),"",VLOOKUP('Salidas Pacientes'!$C1026,'BD Pacientes'!$A:I,2,FALSE))</f>
        <v>RC</v>
      </c>
      <c r="E1026" s="16" t="str">
        <f>IF(ISERROR(VLOOKUP('Salidas Pacientes'!$C1026,'BD Pacientes'!$A:I,3,FALSE)),"",VLOOKUP('Salidas Pacientes'!$C1026,'BD Pacientes'!$A:I,3,FALSE))</f>
        <v>LUCIANA HERNANDEZ SALGADO</v>
      </c>
      <c r="F1026" s="17" t="str">
        <f>IF(ISERROR(VLOOKUP('Salidas Pacientes'!$C1026,'BD Pacientes'!$A:I,4,FALSE)),"",VLOOKUP('Salidas Pacientes'!$C1026,'BD Pacientes'!$A:I,4,FALSE))</f>
        <v>F</v>
      </c>
      <c r="G1026" s="95">
        <f>IF(ISERROR(VLOOKUP('Salidas Pacientes'!$C1026,'BD Pacientes'!$A:I,5,FALSE)),"",VLOOKUP('Salidas Pacientes'!$C1026,'BD Pacientes'!$A:I,5,FALSE))</f>
        <v>44388</v>
      </c>
      <c r="H1026" s="95" t="str">
        <f t="shared" ca="1" si="0"/>
        <v>2 año, 1 mes</v>
      </c>
      <c r="I1026" s="97" t="str">
        <f>IF(ISERROR(VLOOKUP('Salidas Pacientes'!$C1026,'BD Pacientes'!$A:$I,6,FALSE)),"",VLOOKUP('Salidas Pacientes'!$C1026,'BD Pacientes'!$A:$I,6,FALSE))</f>
        <v>VIA CIRCUNVALAR # 6-30</v>
      </c>
      <c r="J1026" s="98">
        <f>IF(ISERROR(VLOOKUP('Salidas Pacientes'!$C1026,'BD Pacientes'!$A:$I,7,FALSE)),"",VLOOKUP('Salidas Pacientes'!$C1026,'BD Pacientes'!$A:$I,7,FALSE))</f>
        <v>1144101687</v>
      </c>
      <c r="K1026" s="99" t="str">
        <f>IF(ISERROR(VLOOKUP('Salidas Pacientes'!$C1026,'BD Pacientes'!$A:$I,8,FALSE)),"",VLOOKUP('Salidas Pacientes'!$C1026,'BD Pacientes'!$A:$I,8,FALSE))</f>
        <v>LINA SALGADO</v>
      </c>
      <c r="L1026" s="17">
        <f>IF(ISERROR(VLOOKUP('Salidas Pacientes'!$C1026,'BD Pacientes'!$A:$I,9,FALSE)),"",VLOOKUP('Salidas Pacientes'!$C1026,'BD Pacientes'!$A:$I,9,FALSE))</f>
        <v>3206154665</v>
      </c>
      <c r="M1026" s="17" t="s">
        <v>89</v>
      </c>
      <c r="N1026" s="16" t="str">
        <f>IF(ISERROR(VLOOKUP('Salidas Pacientes'!$M1026,Inventario!$A$2:$M$21,2,FALSE)),"",VLOOKUP('Salidas Pacientes'!$M1026,Inventario!$A$2:$M$21,2,FALSE))</f>
        <v>Fluquadri</v>
      </c>
      <c r="O1026" s="16" t="str">
        <f>IF(ISERROR(VLOOKUP('Salidas Pacientes'!$M1026,Inventario!$A$2:$M$21,3,FALSE)),"",VLOOKUP('Salidas Pacientes'!$M1026,Inventario!$A$2:$M$21,3,FALSE))</f>
        <v>Influenza</v>
      </c>
      <c r="P1026" s="100" t="str">
        <f>IF(ISERROR(VLOOKUP('Salidas Pacientes'!$M1026,Inventario!$A$2:$M$21,4,FALSE)),"",VLOOKUP('Salidas Pacientes'!$M1026,Inventario!$A$2:$M$21,4,FALSE))</f>
        <v>IPS FARALLONES</v>
      </c>
      <c r="Q1026" s="100" t="str">
        <f>IF(ISERROR(VLOOKUP('Salidas Pacientes'!$M1026,Inventario!$A$2:$M$21,5,FALSE)),"",VLOOKUP('Salidas Pacientes'!$M1026,Inventario!$A$2:$M$21,5,FALSE))</f>
        <v>Sanofi</v>
      </c>
      <c r="R1026" s="17" t="str">
        <f>IF(ISERROR(VLOOKUP('Salidas Pacientes'!$M1026,Inventario!$A$2:$M$21,6,FALSE)),"",VLOOKUP('Salidas Pacientes'!$M1026,Inventario!$A$2:$M$21,6,FALSE))</f>
        <v>164992</v>
      </c>
      <c r="S1026" s="101" t="s">
        <v>295</v>
      </c>
      <c r="T1026" s="102" t="str">
        <f>IF(ISERROR(VLOOKUP('Salidas Pacientes'!$S1026,Entradas!$H$1:$I$412,2,FALSE)),"",VLOOKUP('Salidas Pacientes'!$S1026,Entradas!$H$1:$I$412,2,FALSE))</f>
        <v/>
      </c>
      <c r="U1026" s="98"/>
      <c r="V1026" s="98">
        <v>1</v>
      </c>
      <c r="W1026" s="105"/>
    </row>
    <row r="1027" spans="1:23" ht="15.75" hidden="1" customHeight="1" outlineLevel="1">
      <c r="A1027" s="95">
        <v>44825</v>
      </c>
      <c r="B1027" s="95" t="s">
        <v>276</v>
      </c>
      <c r="C1027" s="98">
        <v>1232818064</v>
      </c>
      <c r="D1027" s="17" t="str">
        <f>IF(ISERROR(VLOOKUP('Salidas Pacientes'!$C1027,'BD Pacientes'!$A:I,2,FALSE)),"",VLOOKUP('Salidas Pacientes'!$C1027,'BD Pacientes'!$A:I,2,FALSE))</f>
        <v>RC</v>
      </c>
      <c r="E1027" s="16" t="str">
        <f>IF(ISERROR(VLOOKUP('Salidas Pacientes'!$C1027,'BD Pacientes'!$A:I,3,FALSE)),"",VLOOKUP('Salidas Pacientes'!$C1027,'BD Pacientes'!$A:I,3,FALSE))</f>
        <v>ANTONELLA OTERO VALENCIA</v>
      </c>
      <c r="F1027" s="17" t="str">
        <f>IF(ISERROR(VLOOKUP('Salidas Pacientes'!$C1027,'BD Pacientes'!$A:I,4,FALSE)),"",VLOOKUP('Salidas Pacientes'!$C1027,'BD Pacientes'!$A:I,4,FALSE))</f>
        <v>F</v>
      </c>
      <c r="G1027" s="95">
        <f>IF(ISERROR(VLOOKUP('Salidas Pacientes'!$C1027,'BD Pacientes'!$A:I,5,FALSE)),"",VLOOKUP('Salidas Pacientes'!$C1027,'BD Pacientes'!$A:I,5,FALSE))</f>
        <v>44498</v>
      </c>
      <c r="H1027" s="95" t="str">
        <f t="shared" ca="1" si="0"/>
        <v>1 año, 9 mes</v>
      </c>
      <c r="I1027" s="97" t="str">
        <f>IF(ISERROR(VLOOKUP('Salidas Pacientes'!$C1027,'BD Pacientes'!$A:$I,6,FALSE)),"",VLOOKUP('Salidas Pacientes'!$C1027,'BD Pacientes'!$A:$I,6,FALSE))</f>
        <v>CALLE 14C #50-103</v>
      </c>
      <c r="J1027" s="98">
        <f>IF(ISERROR(VLOOKUP('Salidas Pacientes'!$C1027,'BD Pacientes'!$A:$I,7,FALSE)),"",VLOOKUP('Salidas Pacientes'!$C1027,'BD Pacientes'!$A:$I,7,FALSE))</f>
        <v>1144082327</v>
      </c>
      <c r="K1027" s="99" t="str">
        <f>IF(ISERROR(VLOOKUP('Salidas Pacientes'!$C1027,'BD Pacientes'!$A:$I,8,FALSE)),"",VLOOKUP('Salidas Pacientes'!$C1027,'BD Pacientes'!$A:$I,8,FALSE))</f>
        <v>LUISA MARIA VALENCIA</v>
      </c>
      <c r="L1027" s="17">
        <f>IF(ISERROR(VLOOKUP('Salidas Pacientes'!$C1027,'BD Pacientes'!$A:$I,9,FALSE)),"",VLOOKUP('Salidas Pacientes'!$C1027,'BD Pacientes'!$A:$I,9,FALSE))</f>
        <v>3153616164</v>
      </c>
      <c r="M1027" s="17" t="s">
        <v>47</v>
      </c>
      <c r="N1027" s="16" t="str">
        <f>IF(ISERROR(VLOOKUP('Salidas Pacientes'!$M1027,Inventario!$A$2:$M$21,2,FALSE)),"",VLOOKUP('Salidas Pacientes'!$M1027,Inventario!$A$2:$M$21,2,FALSE))</f>
        <v>Nimenrix</v>
      </c>
      <c r="O1027" s="16" t="str">
        <f>IF(ISERROR(VLOOKUP('Salidas Pacientes'!$M1027,Inventario!$A$2:$M$21,3,FALSE)),"",VLOOKUP('Salidas Pacientes'!$M1027,Inventario!$A$2:$M$21,3,FALSE))</f>
        <v>Meningococo</v>
      </c>
      <c r="P1027" s="100" t="str">
        <f>IF(ISERROR(VLOOKUP('Salidas Pacientes'!$M1027,Inventario!$A$2:$M$21,4,FALSE)),"",VLOOKUP('Salidas Pacientes'!$M1027,Inventario!$A$2:$M$21,4,FALSE))</f>
        <v>Cobo Medical</v>
      </c>
      <c r="Q1027" s="100" t="str">
        <f>IF(ISERROR(VLOOKUP('Salidas Pacientes'!$M1027,Inventario!$A$2:$M$21,5,FALSE)),"",VLOOKUP('Salidas Pacientes'!$M1027,Inventario!$A$2:$M$21,5,FALSE))</f>
        <v>Pfizer</v>
      </c>
      <c r="R1027" s="17" t="str">
        <f>IF(ISERROR(VLOOKUP('Salidas Pacientes'!$M1027,Inventario!$A$2:$M$21,6,FALSE)),"",VLOOKUP('Salidas Pacientes'!$M1027,Inventario!$A$2:$M$21,6,FALSE))</f>
        <v>3904</v>
      </c>
      <c r="S1027" s="101" t="s">
        <v>221</v>
      </c>
      <c r="T1027" s="102">
        <f>IF(ISERROR(VLOOKUP('Salidas Pacientes'!$S1027,Entradas!$H$1:$I$412,2,FALSE)),"",VLOOKUP('Salidas Pacientes'!$S1027,Entradas!$H$1:$I$412,2,FALSE))</f>
        <v>45077</v>
      </c>
      <c r="U1027" s="98"/>
      <c r="V1027" s="98">
        <v>1</v>
      </c>
      <c r="W1027" s="105"/>
    </row>
    <row r="1028" spans="1:23" ht="15.75" hidden="1" customHeight="1" outlineLevel="1">
      <c r="A1028" s="95">
        <v>44826</v>
      </c>
      <c r="B1028" s="95" t="s">
        <v>276</v>
      </c>
      <c r="C1028" s="98">
        <v>1149943996</v>
      </c>
      <c r="D1028" s="17" t="str">
        <f>IF(ISERROR(VLOOKUP('Salidas Pacientes'!$C1028,'BD Pacientes'!$A:I,2,FALSE)),"",VLOOKUP('Salidas Pacientes'!$C1028,'BD Pacientes'!$A:I,2,FALSE))</f>
        <v>RC</v>
      </c>
      <c r="E1028" s="16" t="str">
        <f>IF(ISERROR(VLOOKUP('Salidas Pacientes'!$C1028,'BD Pacientes'!$A:I,3,FALSE)),"",VLOOKUP('Salidas Pacientes'!$C1028,'BD Pacientes'!$A:I,3,FALSE))</f>
        <v>MARIA ANGEL DELGADO CAMPO</v>
      </c>
      <c r="F1028" s="17" t="str">
        <f>IF(ISERROR(VLOOKUP('Salidas Pacientes'!$C1028,'BD Pacientes'!$A:I,4,FALSE)),"",VLOOKUP('Salidas Pacientes'!$C1028,'BD Pacientes'!$A:I,4,FALSE))</f>
        <v>F</v>
      </c>
      <c r="G1028" s="95">
        <f>IF(ISERROR(VLOOKUP('Salidas Pacientes'!$C1028,'BD Pacientes'!$A:I,5,FALSE)),"",VLOOKUP('Salidas Pacientes'!$C1028,'BD Pacientes'!$A:I,5,FALSE))</f>
        <v>44316</v>
      </c>
      <c r="H1028" s="95" t="str">
        <f t="shared" ca="1" si="0"/>
        <v>2 año, 3 mes</v>
      </c>
      <c r="I1028" s="97" t="str">
        <f>IF(ISERROR(VLOOKUP('Salidas Pacientes'!$C1028,'BD Pacientes'!$A:$I,6,FALSE)),"",VLOOKUP('Salidas Pacientes'!$C1028,'BD Pacientes'!$A:$I,6,FALSE))</f>
        <v>CRA 43 # 12B-42</v>
      </c>
      <c r="J1028" s="98">
        <f>IF(ISERROR(VLOOKUP('Salidas Pacientes'!$C1028,'BD Pacientes'!$A:$I,7,FALSE)),"",VLOOKUP('Salidas Pacientes'!$C1028,'BD Pacientes'!$A:$I,7,FALSE))</f>
        <v>0</v>
      </c>
      <c r="K1028" s="99">
        <f>IF(ISERROR(VLOOKUP('Salidas Pacientes'!$C1028,'BD Pacientes'!$A:$I,8,FALSE)),"",VLOOKUP('Salidas Pacientes'!$C1028,'BD Pacientes'!$A:$I,8,FALSE))</f>
        <v>0</v>
      </c>
      <c r="L1028" s="17">
        <f>IF(ISERROR(VLOOKUP('Salidas Pacientes'!$C1028,'BD Pacientes'!$A:$I,9,FALSE)),"",VLOOKUP('Salidas Pacientes'!$C1028,'BD Pacientes'!$A:$I,9,FALSE))</f>
        <v>0</v>
      </c>
      <c r="M1028" s="17" t="s">
        <v>54</v>
      </c>
      <c r="N1028" s="16" t="str">
        <f>IF(ISERROR(VLOOKUP('Salidas Pacientes'!$M1028,Inventario!$A$2:$M$21,2,FALSE)),"",VLOOKUP('Salidas Pacientes'!$M1028,Inventario!$A$2:$M$21,2,FALSE))</f>
        <v>Prevenar</v>
      </c>
      <c r="O1028" s="16" t="str">
        <f>IF(ISERROR(VLOOKUP('Salidas Pacientes'!$M1028,Inventario!$A$2:$M$21,3,FALSE)),"",VLOOKUP('Salidas Pacientes'!$M1028,Inventario!$A$2:$M$21,3,FALSE))</f>
        <v>Neumococo 13V</v>
      </c>
      <c r="P1028" s="100" t="str">
        <f>IF(ISERROR(VLOOKUP('Salidas Pacientes'!$M1028,Inventario!$A$2:$M$21,4,FALSE)),"",VLOOKUP('Salidas Pacientes'!$M1028,Inventario!$A$2:$M$21,4,FALSE))</f>
        <v>Cobo Medical</v>
      </c>
      <c r="Q1028" s="100" t="str">
        <f>IF(ISERROR(VLOOKUP('Salidas Pacientes'!$M1028,Inventario!$A$2:$M$21,5,FALSE)),"",VLOOKUP('Salidas Pacientes'!$M1028,Inventario!$A$2:$M$21,5,FALSE))</f>
        <v>Pfizer</v>
      </c>
      <c r="R1028" s="17" t="str">
        <f>IF(ISERROR(VLOOKUP('Salidas Pacientes'!$M1028,Inventario!$A$2:$M$21,6,FALSE)),"",VLOOKUP('Salidas Pacientes'!$M1028,Inventario!$A$2:$M$21,6,FALSE))</f>
        <v>2156</v>
      </c>
      <c r="S1028" s="101" t="s">
        <v>216</v>
      </c>
      <c r="T1028" s="102">
        <f>IF(ISERROR(VLOOKUP('Salidas Pacientes'!$S1028,Entradas!$H$1:$I$412,2,FALSE)),"",VLOOKUP('Salidas Pacientes'!$S1028,Entradas!$H$1:$I$412,2,FALSE))</f>
        <v>45382</v>
      </c>
      <c r="U1028" s="98"/>
      <c r="V1028" s="98">
        <v>1</v>
      </c>
      <c r="W1028" s="105"/>
    </row>
    <row r="1029" spans="1:23" ht="15.75" hidden="1" customHeight="1" outlineLevel="1">
      <c r="A1029" s="95">
        <v>44827</v>
      </c>
      <c r="B1029" s="95" t="s">
        <v>276</v>
      </c>
      <c r="C1029" s="98" t="s">
        <v>297</v>
      </c>
      <c r="D1029" s="17" t="str">
        <f>IF(ISERROR(VLOOKUP('Salidas Pacientes'!$C1029,'BD Pacientes'!$A:I,2,FALSE)),"",VLOOKUP('Salidas Pacientes'!$C1029,'BD Pacientes'!$A:I,2,FALSE))</f>
        <v/>
      </c>
      <c r="E1029" s="16" t="str">
        <f>IF(ISERROR(VLOOKUP('Salidas Pacientes'!$C1029,'BD Pacientes'!$A:I,3,FALSE)),"",VLOOKUP('Salidas Pacientes'!$C1029,'BD Pacientes'!$A:I,3,FALSE))</f>
        <v/>
      </c>
      <c r="F1029" s="17" t="str">
        <f>IF(ISERROR(VLOOKUP('Salidas Pacientes'!$C1029,'BD Pacientes'!$A:I,4,FALSE)),"",VLOOKUP('Salidas Pacientes'!$C1029,'BD Pacientes'!$A:I,4,FALSE))</f>
        <v/>
      </c>
      <c r="G1029" s="95" t="str">
        <f>IF(ISERROR(VLOOKUP('Salidas Pacientes'!$C1029,'BD Pacientes'!$A:I,5,FALSE)),"",VLOOKUP('Salidas Pacientes'!$C1029,'BD Pacientes'!$A:I,5,FALSE))</f>
        <v/>
      </c>
      <c r="H1029" s="95" t="str">
        <f t="shared" ca="1" si="0"/>
        <v/>
      </c>
      <c r="I1029" s="97" t="str">
        <f>IF(ISERROR(VLOOKUP('Salidas Pacientes'!$C1029,'BD Pacientes'!$A:$I,6,FALSE)),"",VLOOKUP('Salidas Pacientes'!$C1029,'BD Pacientes'!$A:$I,6,FALSE))</f>
        <v/>
      </c>
      <c r="J1029" s="98" t="str">
        <f>IF(ISERROR(VLOOKUP('Salidas Pacientes'!$C1029,'BD Pacientes'!$A:$I,7,FALSE)),"",VLOOKUP('Salidas Pacientes'!$C1029,'BD Pacientes'!$A:$I,7,FALSE))</f>
        <v/>
      </c>
      <c r="K1029" s="99" t="str">
        <f>IF(ISERROR(VLOOKUP('Salidas Pacientes'!$C1029,'BD Pacientes'!$A:$I,8,FALSE)),"",VLOOKUP('Salidas Pacientes'!$C1029,'BD Pacientes'!$A:$I,8,FALSE))</f>
        <v/>
      </c>
      <c r="L1029" s="17" t="str">
        <f>IF(ISERROR(VLOOKUP('Salidas Pacientes'!$C1029,'BD Pacientes'!$A:$I,9,FALSE)),"",VLOOKUP('Salidas Pacientes'!$C1029,'BD Pacientes'!$A:$I,9,FALSE))</f>
        <v/>
      </c>
      <c r="M1029" s="17" t="s">
        <v>77</v>
      </c>
      <c r="N1029" s="16" t="str">
        <f>IF(ISERROR(VLOOKUP('Salidas Pacientes'!$M1029,Inventario!$A$2:$M$21,2,FALSE)),"",VLOOKUP('Salidas Pacientes'!$M1029,Inventario!$A$2:$M$21,2,FALSE))</f>
        <v>Hexaxim</v>
      </c>
      <c r="O1029" s="16" t="str">
        <f>IF(ISERROR(VLOOKUP('Salidas Pacientes'!$M1029,Inventario!$A$2:$M$21,3,FALSE)),"",VLOOKUP('Salidas Pacientes'!$M1029,Inventario!$A$2:$M$21,3,FALSE))</f>
        <v>DPAT + VPI + HIB + HB</v>
      </c>
      <c r="P1029" s="100" t="str">
        <f>IF(ISERROR(VLOOKUP('Salidas Pacientes'!$M1029,Inventario!$A$2:$M$21,4,FALSE)),"",VLOOKUP('Salidas Pacientes'!$M1029,Inventario!$A$2:$M$21,4,FALSE))</f>
        <v>IPS FARALLONES</v>
      </c>
      <c r="Q1029" s="100" t="str">
        <f>IF(ISERROR(VLOOKUP('Salidas Pacientes'!$M1029,Inventario!$A$2:$M$21,5,FALSE)),"",VLOOKUP('Salidas Pacientes'!$M1029,Inventario!$A$2:$M$21,5,FALSE))</f>
        <v>Sanofi</v>
      </c>
      <c r="R1029" s="17" t="str">
        <f>IF(ISERROR(VLOOKUP('Salidas Pacientes'!$M1029,Inventario!$A$2:$M$21,6,FALSE)),"",VLOOKUP('Salidas Pacientes'!$M1029,Inventario!$A$2:$M$21,6,FALSE))</f>
        <v>3800</v>
      </c>
      <c r="S1029" s="101" t="s">
        <v>212</v>
      </c>
      <c r="T1029" s="102">
        <f>IF(ISERROR(VLOOKUP('Salidas Pacientes'!$S1029,Entradas!$H$1:$I$412,2,FALSE)),"",VLOOKUP('Salidas Pacientes'!$S1029,Entradas!$H$1:$I$412,2,FALSE))</f>
        <v>45382</v>
      </c>
      <c r="U1029" s="98"/>
      <c r="V1029" s="98">
        <v>1</v>
      </c>
      <c r="W1029" s="105"/>
    </row>
    <row r="1030" spans="1:23" ht="15.75" hidden="1" customHeight="1" outlineLevel="1">
      <c r="A1030" s="95">
        <v>44827</v>
      </c>
      <c r="B1030" s="95" t="s">
        <v>276</v>
      </c>
      <c r="C1030" s="98" t="s">
        <v>297</v>
      </c>
      <c r="D1030" s="17" t="str">
        <f>IF(ISERROR(VLOOKUP('Salidas Pacientes'!$C1030,'BD Pacientes'!$A:I,2,FALSE)),"",VLOOKUP('Salidas Pacientes'!$C1030,'BD Pacientes'!$A:I,2,FALSE))</f>
        <v/>
      </c>
      <c r="E1030" s="16" t="str">
        <f>IF(ISERROR(VLOOKUP('Salidas Pacientes'!$C1030,'BD Pacientes'!$A:I,3,FALSE)),"",VLOOKUP('Salidas Pacientes'!$C1030,'BD Pacientes'!$A:I,3,FALSE))</f>
        <v/>
      </c>
      <c r="F1030" s="17" t="str">
        <f>IF(ISERROR(VLOOKUP('Salidas Pacientes'!$C1030,'BD Pacientes'!$A:I,4,FALSE)),"",VLOOKUP('Salidas Pacientes'!$C1030,'BD Pacientes'!$A:I,4,FALSE))</f>
        <v/>
      </c>
      <c r="G1030" s="95" t="str">
        <f>IF(ISERROR(VLOOKUP('Salidas Pacientes'!$C1030,'BD Pacientes'!$A:I,5,FALSE)),"",VLOOKUP('Salidas Pacientes'!$C1030,'BD Pacientes'!$A:I,5,FALSE))</f>
        <v/>
      </c>
      <c r="H1030" s="95" t="str">
        <f t="shared" ca="1" si="0"/>
        <v/>
      </c>
      <c r="I1030" s="97" t="str">
        <f>IF(ISERROR(VLOOKUP('Salidas Pacientes'!$C1030,'BD Pacientes'!$A:$I,6,FALSE)),"",VLOOKUP('Salidas Pacientes'!$C1030,'BD Pacientes'!$A:$I,6,FALSE))</f>
        <v/>
      </c>
      <c r="J1030" s="98" t="str">
        <f>IF(ISERROR(VLOOKUP('Salidas Pacientes'!$C1030,'BD Pacientes'!$A:$I,7,FALSE)),"",VLOOKUP('Salidas Pacientes'!$C1030,'BD Pacientes'!$A:$I,7,FALSE))</f>
        <v/>
      </c>
      <c r="K1030" s="99" t="str">
        <f>IF(ISERROR(VLOOKUP('Salidas Pacientes'!$C1030,'BD Pacientes'!$A:$I,8,FALSE)),"",VLOOKUP('Salidas Pacientes'!$C1030,'BD Pacientes'!$A:$I,8,FALSE))</f>
        <v/>
      </c>
      <c r="L1030" s="17" t="str">
        <f>IF(ISERROR(VLOOKUP('Salidas Pacientes'!$C1030,'BD Pacientes'!$A:$I,9,FALSE)),"",VLOOKUP('Salidas Pacientes'!$C1030,'BD Pacientes'!$A:$I,9,FALSE))</f>
        <v/>
      </c>
      <c r="M1030" s="17" t="s">
        <v>54</v>
      </c>
      <c r="N1030" s="16" t="str">
        <f>IF(ISERROR(VLOOKUP('Salidas Pacientes'!$M1030,Inventario!$A$2:$M$21,2,FALSE)),"",VLOOKUP('Salidas Pacientes'!$M1030,Inventario!$A$2:$M$21,2,FALSE))</f>
        <v>Prevenar</v>
      </c>
      <c r="O1030" s="16" t="str">
        <f>IF(ISERROR(VLOOKUP('Salidas Pacientes'!$M1030,Inventario!$A$2:$M$21,3,FALSE)),"",VLOOKUP('Salidas Pacientes'!$M1030,Inventario!$A$2:$M$21,3,FALSE))</f>
        <v>Neumococo 13V</v>
      </c>
      <c r="P1030" s="100" t="str">
        <f>IF(ISERROR(VLOOKUP('Salidas Pacientes'!$M1030,Inventario!$A$2:$M$21,4,FALSE)),"",VLOOKUP('Salidas Pacientes'!$M1030,Inventario!$A$2:$M$21,4,FALSE))</f>
        <v>Cobo Medical</v>
      </c>
      <c r="Q1030" s="100" t="str">
        <f>IF(ISERROR(VLOOKUP('Salidas Pacientes'!$M1030,Inventario!$A$2:$M$21,5,FALSE)),"",VLOOKUP('Salidas Pacientes'!$M1030,Inventario!$A$2:$M$21,5,FALSE))</f>
        <v>Pfizer</v>
      </c>
      <c r="R1030" s="17" t="str">
        <f>IF(ISERROR(VLOOKUP('Salidas Pacientes'!$M1030,Inventario!$A$2:$M$21,6,FALSE)),"",VLOOKUP('Salidas Pacientes'!$M1030,Inventario!$A$2:$M$21,6,FALSE))</f>
        <v>2156</v>
      </c>
      <c r="S1030" s="101" t="s">
        <v>216</v>
      </c>
      <c r="T1030" s="102">
        <f>IF(ISERROR(VLOOKUP('Salidas Pacientes'!$S1030,Entradas!$H$1:$I$412,2,FALSE)),"",VLOOKUP('Salidas Pacientes'!$S1030,Entradas!$H$1:$I$412,2,FALSE))</f>
        <v>45382</v>
      </c>
      <c r="U1030" s="98"/>
      <c r="V1030" s="98">
        <v>1</v>
      </c>
      <c r="W1030" s="105"/>
    </row>
    <row r="1031" spans="1:23" ht="15.75" hidden="1" customHeight="1" outlineLevel="1">
      <c r="A1031" s="95">
        <v>44827</v>
      </c>
      <c r="B1031" s="95" t="s">
        <v>276</v>
      </c>
      <c r="C1031" s="98" t="s">
        <v>297</v>
      </c>
      <c r="D1031" s="17" t="str">
        <f>IF(ISERROR(VLOOKUP('Salidas Pacientes'!$C1031,'BD Pacientes'!$A:I,2,FALSE)),"",VLOOKUP('Salidas Pacientes'!$C1031,'BD Pacientes'!$A:I,2,FALSE))</f>
        <v/>
      </c>
      <c r="E1031" s="16" t="str">
        <f>IF(ISERROR(VLOOKUP('Salidas Pacientes'!$C1031,'BD Pacientes'!$A:I,3,FALSE)),"",VLOOKUP('Salidas Pacientes'!$C1031,'BD Pacientes'!$A:I,3,FALSE))</f>
        <v/>
      </c>
      <c r="F1031" s="17" t="str">
        <f>IF(ISERROR(VLOOKUP('Salidas Pacientes'!$C1031,'BD Pacientes'!$A:I,4,FALSE)),"",VLOOKUP('Salidas Pacientes'!$C1031,'BD Pacientes'!$A:I,4,FALSE))</f>
        <v/>
      </c>
      <c r="G1031" s="95" t="str">
        <f>IF(ISERROR(VLOOKUP('Salidas Pacientes'!$C1031,'BD Pacientes'!$A:I,5,FALSE)),"",VLOOKUP('Salidas Pacientes'!$C1031,'BD Pacientes'!$A:I,5,FALSE))</f>
        <v/>
      </c>
      <c r="H1031" s="95" t="str">
        <f t="shared" ca="1" si="0"/>
        <v/>
      </c>
      <c r="I1031" s="97" t="str">
        <f>IF(ISERROR(VLOOKUP('Salidas Pacientes'!$C1031,'BD Pacientes'!$A:$I,6,FALSE)),"",VLOOKUP('Salidas Pacientes'!$C1031,'BD Pacientes'!$A:$I,6,FALSE))</f>
        <v/>
      </c>
      <c r="J1031" s="98" t="str">
        <f>IF(ISERROR(VLOOKUP('Salidas Pacientes'!$C1031,'BD Pacientes'!$A:$I,7,FALSE)),"",VLOOKUP('Salidas Pacientes'!$C1031,'BD Pacientes'!$A:$I,7,FALSE))</f>
        <v/>
      </c>
      <c r="K1031" s="99" t="str">
        <f>IF(ISERROR(VLOOKUP('Salidas Pacientes'!$C1031,'BD Pacientes'!$A:$I,8,FALSE)),"",VLOOKUP('Salidas Pacientes'!$C1031,'BD Pacientes'!$A:$I,8,FALSE))</f>
        <v/>
      </c>
      <c r="L1031" s="17" t="str">
        <f>IF(ISERROR(VLOOKUP('Salidas Pacientes'!$C1031,'BD Pacientes'!$A:$I,9,FALSE)),"",VLOOKUP('Salidas Pacientes'!$C1031,'BD Pacientes'!$A:$I,9,FALSE))</f>
        <v/>
      </c>
      <c r="M1031" s="17" t="s">
        <v>89</v>
      </c>
      <c r="N1031" s="16" t="str">
        <f>IF(ISERROR(VLOOKUP('Salidas Pacientes'!$M1031,Inventario!$A$2:$M$21,2,FALSE)),"",VLOOKUP('Salidas Pacientes'!$M1031,Inventario!$A$2:$M$21,2,FALSE))</f>
        <v>Fluquadri</v>
      </c>
      <c r="O1031" s="16" t="str">
        <f>IF(ISERROR(VLOOKUP('Salidas Pacientes'!$M1031,Inventario!$A$2:$M$21,3,FALSE)),"",VLOOKUP('Salidas Pacientes'!$M1031,Inventario!$A$2:$M$21,3,FALSE))</f>
        <v>Influenza</v>
      </c>
      <c r="P1031" s="100" t="str">
        <f>IF(ISERROR(VLOOKUP('Salidas Pacientes'!$M1031,Inventario!$A$2:$M$21,4,FALSE)),"",VLOOKUP('Salidas Pacientes'!$M1031,Inventario!$A$2:$M$21,4,FALSE))</f>
        <v>IPS FARALLONES</v>
      </c>
      <c r="Q1031" s="100" t="str">
        <f>IF(ISERROR(VLOOKUP('Salidas Pacientes'!$M1031,Inventario!$A$2:$M$21,5,FALSE)),"",VLOOKUP('Salidas Pacientes'!$M1031,Inventario!$A$2:$M$21,5,FALSE))</f>
        <v>Sanofi</v>
      </c>
      <c r="R1031" s="17" t="str">
        <f>IF(ISERROR(VLOOKUP('Salidas Pacientes'!$M1031,Inventario!$A$2:$M$21,6,FALSE)),"",VLOOKUP('Salidas Pacientes'!$M1031,Inventario!$A$2:$M$21,6,FALSE))</f>
        <v>164992</v>
      </c>
      <c r="S1031" s="101" t="s">
        <v>295</v>
      </c>
      <c r="T1031" s="102" t="str">
        <f>IF(ISERROR(VLOOKUP('Salidas Pacientes'!$S1031,Entradas!$H$1:$I$412,2,FALSE)),"",VLOOKUP('Salidas Pacientes'!$S1031,Entradas!$H$1:$I$412,2,FALSE))</f>
        <v/>
      </c>
      <c r="U1031" s="98"/>
      <c r="V1031" s="98">
        <v>1</v>
      </c>
      <c r="W1031" s="105"/>
    </row>
    <row r="1032" spans="1:23" ht="15.75" hidden="1" customHeight="1" outlineLevel="1">
      <c r="A1032" s="95">
        <v>44827</v>
      </c>
      <c r="B1032" s="95" t="s">
        <v>276</v>
      </c>
      <c r="C1032" s="98">
        <v>1114249857</v>
      </c>
      <c r="D1032" s="17" t="str">
        <f>IF(ISERROR(VLOOKUP('Salidas Pacientes'!$C1032,'BD Pacientes'!$A:I,2,FALSE)),"",VLOOKUP('Salidas Pacientes'!$C1032,'BD Pacientes'!$A:I,2,FALSE))</f>
        <v>RC</v>
      </c>
      <c r="E1032" s="16" t="str">
        <f>IF(ISERROR(VLOOKUP('Salidas Pacientes'!$C1032,'BD Pacientes'!$A:I,3,FALSE)),"",VLOOKUP('Salidas Pacientes'!$C1032,'BD Pacientes'!$A:I,3,FALSE))</f>
        <v>GABRIEL DAVID REINA ACOSTA</v>
      </c>
      <c r="F1032" s="17" t="str">
        <f>IF(ISERROR(VLOOKUP('Salidas Pacientes'!$C1032,'BD Pacientes'!$A:I,4,FALSE)),"",VLOOKUP('Salidas Pacientes'!$C1032,'BD Pacientes'!$A:I,4,FALSE))</f>
        <v>M</v>
      </c>
      <c r="G1032" s="95">
        <f>IF(ISERROR(VLOOKUP('Salidas Pacientes'!$C1032,'BD Pacientes'!$A:I,5,FALSE)),"",VLOOKUP('Salidas Pacientes'!$C1032,'BD Pacientes'!$A:I,5,FALSE))</f>
        <v>0</v>
      </c>
      <c r="H1032" s="95" t="str">
        <f t="shared" ca="1" si="0"/>
        <v>123 año, 7 mes</v>
      </c>
      <c r="I1032" s="97" t="str">
        <f>IF(ISERROR(VLOOKUP('Salidas Pacientes'!$C1032,'BD Pacientes'!$A:$I,6,FALSE)),"",VLOOKUP('Salidas Pacientes'!$C1032,'BD Pacientes'!$A:$I,6,FALSE))</f>
        <v>CRA 37B #51-45</v>
      </c>
      <c r="J1032" s="98">
        <f>IF(ISERROR(VLOOKUP('Salidas Pacientes'!$C1032,'BD Pacientes'!$A:$I,7,FALSE)),"",VLOOKUP('Salidas Pacientes'!$C1032,'BD Pacientes'!$A:$I,7,FALSE))</f>
        <v>0</v>
      </c>
      <c r="K1032" s="99">
        <f>IF(ISERROR(VLOOKUP('Salidas Pacientes'!$C1032,'BD Pacientes'!$A:$I,8,FALSE)),"",VLOOKUP('Salidas Pacientes'!$C1032,'BD Pacientes'!$A:$I,8,FALSE))</f>
        <v>0</v>
      </c>
      <c r="L1032" s="17">
        <f>IF(ISERROR(VLOOKUP('Salidas Pacientes'!$C1032,'BD Pacientes'!$A:$I,9,FALSE)),"",VLOOKUP('Salidas Pacientes'!$C1032,'BD Pacientes'!$A:$I,9,FALSE))</f>
        <v>0</v>
      </c>
      <c r="M1032" s="17" t="s">
        <v>47</v>
      </c>
      <c r="N1032" s="16" t="str">
        <f>IF(ISERROR(VLOOKUP('Salidas Pacientes'!$M1032,Inventario!$A$2:$M$21,2,FALSE)),"",VLOOKUP('Salidas Pacientes'!$M1032,Inventario!$A$2:$M$21,2,FALSE))</f>
        <v>Nimenrix</v>
      </c>
      <c r="O1032" s="16" t="str">
        <f>IF(ISERROR(VLOOKUP('Salidas Pacientes'!$M1032,Inventario!$A$2:$M$21,3,FALSE)),"",VLOOKUP('Salidas Pacientes'!$M1032,Inventario!$A$2:$M$21,3,FALSE))</f>
        <v>Meningococo</v>
      </c>
      <c r="P1032" s="100" t="str">
        <f>IF(ISERROR(VLOOKUP('Salidas Pacientes'!$M1032,Inventario!$A$2:$M$21,4,FALSE)),"",VLOOKUP('Salidas Pacientes'!$M1032,Inventario!$A$2:$M$21,4,FALSE))</f>
        <v>Cobo Medical</v>
      </c>
      <c r="Q1032" s="100" t="str">
        <f>IF(ISERROR(VLOOKUP('Salidas Pacientes'!$M1032,Inventario!$A$2:$M$21,5,FALSE)),"",VLOOKUP('Salidas Pacientes'!$M1032,Inventario!$A$2:$M$21,5,FALSE))</f>
        <v>Pfizer</v>
      </c>
      <c r="R1032" s="17" t="str">
        <f>IF(ISERROR(VLOOKUP('Salidas Pacientes'!$M1032,Inventario!$A$2:$M$21,6,FALSE)),"",VLOOKUP('Salidas Pacientes'!$M1032,Inventario!$A$2:$M$21,6,FALSE))</f>
        <v>3904</v>
      </c>
      <c r="S1032" s="101" t="s">
        <v>221</v>
      </c>
      <c r="T1032" s="102">
        <f>IF(ISERROR(VLOOKUP('Salidas Pacientes'!$S1032,Entradas!$H$1:$I$412,2,FALSE)),"",VLOOKUP('Salidas Pacientes'!$S1032,Entradas!$H$1:$I$412,2,FALSE))</f>
        <v>45077</v>
      </c>
      <c r="U1032" s="98"/>
      <c r="V1032" s="98">
        <v>1</v>
      </c>
      <c r="W1032" s="105"/>
    </row>
    <row r="1033" spans="1:23" ht="15.75" hidden="1" customHeight="1" outlineLevel="1">
      <c r="A1033" s="95">
        <v>44827</v>
      </c>
      <c r="B1033" s="95" t="s">
        <v>276</v>
      </c>
      <c r="C1033" s="98">
        <v>1109574992</v>
      </c>
      <c r="D1033" s="17" t="str">
        <f>IF(ISERROR(VLOOKUP('Salidas Pacientes'!$C1033,'BD Pacientes'!$A:I,2,FALSE)),"",VLOOKUP('Salidas Pacientes'!$C1033,'BD Pacientes'!$A:I,2,FALSE))</f>
        <v>RC</v>
      </c>
      <c r="E1033" s="16" t="str">
        <f>IF(ISERROR(VLOOKUP('Salidas Pacientes'!$C1033,'BD Pacientes'!$A:I,3,FALSE)),"",VLOOKUP('Salidas Pacientes'!$C1033,'BD Pacientes'!$A:I,3,FALSE))</f>
        <v>EMILIANO OSPINA JIMENEZ</v>
      </c>
      <c r="F1033" s="17" t="str">
        <f>IF(ISERROR(VLOOKUP('Salidas Pacientes'!$C1033,'BD Pacientes'!$A:I,4,FALSE)),"",VLOOKUP('Salidas Pacientes'!$C1033,'BD Pacientes'!$A:I,4,FALSE))</f>
        <v>M</v>
      </c>
      <c r="G1033" s="95">
        <f>IF(ISERROR(VLOOKUP('Salidas Pacientes'!$C1033,'BD Pacientes'!$A:I,5,FALSE)),"",VLOOKUP('Salidas Pacientes'!$C1033,'BD Pacientes'!$A:I,5,FALSE))</f>
        <v>44764</v>
      </c>
      <c r="H1033" s="95" t="str">
        <f t="shared" ca="1" si="0"/>
        <v>1 año, 1 mes</v>
      </c>
      <c r="I1033" s="97" t="str">
        <f>IF(ISERROR(VLOOKUP('Salidas Pacientes'!$C1033,'BD Pacientes'!$A:$I,6,FALSE)),"",VLOOKUP('Salidas Pacientes'!$C1033,'BD Pacientes'!$A:$I,6,FALSE))</f>
        <v>CALLE 34 # 98B-35</v>
      </c>
      <c r="J1033" s="98">
        <f>IF(ISERROR(VLOOKUP('Salidas Pacientes'!$C1033,'BD Pacientes'!$A:$I,7,FALSE)),"",VLOOKUP('Salidas Pacientes'!$C1033,'BD Pacientes'!$A:$I,7,FALSE))</f>
        <v>1144102198</v>
      </c>
      <c r="K1033" s="99" t="str">
        <f>IF(ISERROR(VLOOKUP('Salidas Pacientes'!$C1033,'BD Pacientes'!$A:$I,8,FALSE)),"",VLOOKUP('Salidas Pacientes'!$C1033,'BD Pacientes'!$A:$I,8,FALSE))</f>
        <v>ANDREA JIMENEZ</v>
      </c>
      <c r="L1033" s="17">
        <f>IF(ISERROR(VLOOKUP('Salidas Pacientes'!$C1033,'BD Pacientes'!$A:$I,9,FALSE)),"",VLOOKUP('Salidas Pacientes'!$C1033,'BD Pacientes'!$A:$I,9,FALSE))</f>
        <v>3154331609</v>
      </c>
      <c r="M1033" s="17" t="s">
        <v>77</v>
      </c>
      <c r="N1033" s="16" t="str">
        <f>IF(ISERROR(VLOOKUP('Salidas Pacientes'!$M1033,Inventario!$A$2:$M$21,2,FALSE)),"",VLOOKUP('Salidas Pacientes'!$M1033,Inventario!$A$2:$M$21,2,FALSE))</f>
        <v>Hexaxim</v>
      </c>
      <c r="O1033" s="16" t="str">
        <f>IF(ISERROR(VLOOKUP('Salidas Pacientes'!$M1033,Inventario!$A$2:$M$21,3,FALSE)),"",VLOOKUP('Salidas Pacientes'!$M1033,Inventario!$A$2:$M$21,3,FALSE))</f>
        <v>DPAT + VPI + HIB + HB</v>
      </c>
      <c r="P1033" s="100" t="str">
        <f>IF(ISERROR(VLOOKUP('Salidas Pacientes'!$M1033,Inventario!$A$2:$M$21,4,FALSE)),"",VLOOKUP('Salidas Pacientes'!$M1033,Inventario!$A$2:$M$21,4,FALSE))</f>
        <v>IPS FARALLONES</v>
      </c>
      <c r="Q1033" s="100" t="str">
        <f>IF(ISERROR(VLOOKUP('Salidas Pacientes'!$M1033,Inventario!$A$2:$M$21,5,FALSE)),"",VLOOKUP('Salidas Pacientes'!$M1033,Inventario!$A$2:$M$21,5,FALSE))</f>
        <v>Sanofi</v>
      </c>
      <c r="R1033" s="17" t="str">
        <f>IF(ISERROR(VLOOKUP('Salidas Pacientes'!$M1033,Inventario!$A$2:$M$21,6,FALSE)),"",VLOOKUP('Salidas Pacientes'!$M1033,Inventario!$A$2:$M$21,6,FALSE))</f>
        <v>3800</v>
      </c>
      <c r="S1033" s="101" t="s">
        <v>212</v>
      </c>
      <c r="T1033" s="102">
        <f>IF(ISERROR(VLOOKUP('Salidas Pacientes'!$S1033,Entradas!$H$1:$I$412,2,FALSE)),"",VLOOKUP('Salidas Pacientes'!$S1033,Entradas!$H$1:$I$412,2,FALSE))</f>
        <v>45382</v>
      </c>
      <c r="U1033" s="98"/>
      <c r="V1033" s="98">
        <v>1</v>
      </c>
      <c r="W1033" s="105"/>
    </row>
    <row r="1034" spans="1:23" ht="15.75" hidden="1" customHeight="1" outlineLevel="1">
      <c r="A1034" s="95">
        <v>44827</v>
      </c>
      <c r="B1034" s="95" t="s">
        <v>276</v>
      </c>
      <c r="C1034" s="98">
        <v>1109574992</v>
      </c>
      <c r="D1034" s="17" t="str">
        <f>IF(ISERROR(VLOOKUP('Salidas Pacientes'!$C1034,'BD Pacientes'!$A:I,2,FALSE)),"",VLOOKUP('Salidas Pacientes'!$C1034,'BD Pacientes'!$A:I,2,FALSE))</f>
        <v>RC</v>
      </c>
      <c r="E1034" s="16" t="str">
        <f>IF(ISERROR(VLOOKUP('Salidas Pacientes'!$C1034,'BD Pacientes'!$A:I,3,FALSE)),"",VLOOKUP('Salidas Pacientes'!$C1034,'BD Pacientes'!$A:I,3,FALSE))</f>
        <v>EMILIANO OSPINA JIMENEZ</v>
      </c>
      <c r="F1034" s="17" t="str">
        <f>IF(ISERROR(VLOOKUP('Salidas Pacientes'!$C1034,'BD Pacientes'!$A:I,4,FALSE)),"",VLOOKUP('Salidas Pacientes'!$C1034,'BD Pacientes'!$A:I,4,FALSE))</f>
        <v>M</v>
      </c>
      <c r="G1034" s="95">
        <f>IF(ISERROR(VLOOKUP('Salidas Pacientes'!$C1034,'BD Pacientes'!$A:I,5,FALSE)),"",VLOOKUP('Salidas Pacientes'!$C1034,'BD Pacientes'!$A:I,5,FALSE))</f>
        <v>44764</v>
      </c>
      <c r="H1034" s="95" t="str">
        <f t="shared" ca="1" si="0"/>
        <v>1 año, 1 mes</v>
      </c>
      <c r="I1034" s="97" t="str">
        <f>IF(ISERROR(VLOOKUP('Salidas Pacientes'!$C1034,'BD Pacientes'!$A:$I,6,FALSE)),"",VLOOKUP('Salidas Pacientes'!$C1034,'BD Pacientes'!$A:$I,6,FALSE))</f>
        <v>CALLE 34 # 98B-35</v>
      </c>
      <c r="J1034" s="98">
        <f>IF(ISERROR(VLOOKUP('Salidas Pacientes'!$C1034,'BD Pacientes'!$A:$I,7,FALSE)),"",VLOOKUP('Salidas Pacientes'!$C1034,'BD Pacientes'!$A:$I,7,FALSE))</f>
        <v>1144102198</v>
      </c>
      <c r="K1034" s="99" t="str">
        <f>IF(ISERROR(VLOOKUP('Salidas Pacientes'!$C1034,'BD Pacientes'!$A:$I,8,FALSE)),"",VLOOKUP('Salidas Pacientes'!$C1034,'BD Pacientes'!$A:$I,8,FALSE))</f>
        <v>ANDREA JIMENEZ</v>
      </c>
      <c r="L1034" s="17">
        <f>IF(ISERROR(VLOOKUP('Salidas Pacientes'!$C1034,'BD Pacientes'!$A:$I,9,FALSE)),"",VLOOKUP('Salidas Pacientes'!$C1034,'BD Pacientes'!$A:$I,9,FALSE))</f>
        <v>3154331609</v>
      </c>
      <c r="M1034" s="17" t="s">
        <v>54</v>
      </c>
      <c r="N1034" s="16" t="str">
        <f>IF(ISERROR(VLOOKUP('Salidas Pacientes'!$M1034,Inventario!$A$2:$M$21,2,FALSE)),"",VLOOKUP('Salidas Pacientes'!$M1034,Inventario!$A$2:$M$21,2,FALSE))</f>
        <v>Prevenar</v>
      </c>
      <c r="O1034" s="16" t="str">
        <f>IF(ISERROR(VLOOKUP('Salidas Pacientes'!$M1034,Inventario!$A$2:$M$21,3,FALSE)),"",VLOOKUP('Salidas Pacientes'!$M1034,Inventario!$A$2:$M$21,3,FALSE))</f>
        <v>Neumococo 13V</v>
      </c>
      <c r="P1034" s="100" t="str">
        <f>IF(ISERROR(VLOOKUP('Salidas Pacientes'!$M1034,Inventario!$A$2:$M$21,4,FALSE)),"",VLOOKUP('Salidas Pacientes'!$M1034,Inventario!$A$2:$M$21,4,FALSE))</f>
        <v>Cobo Medical</v>
      </c>
      <c r="Q1034" s="100" t="str">
        <f>IF(ISERROR(VLOOKUP('Salidas Pacientes'!$M1034,Inventario!$A$2:$M$21,5,FALSE)),"",VLOOKUP('Salidas Pacientes'!$M1034,Inventario!$A$2:$M$21,5,FALSE))</f>
        <v>Pfizer</v>
      </c>
      <c r="R1034" s="17" t="str">
        <f>IF(ISERROR(VLOOKUP('Salidas Pacientes'!$M1034,Inventario!$A$2:$M$21,6,FALSE)),"",VLOOKUP('Salidas Pacientes'!$M1034,Inventario!$A$2:$M$21,6,FALSE))</f>
        <v>2156</v>
      </c>
      <c r="S1034" s="101" t="s">
        <v>216</v>
      </c>
      <c r="T1034" s="102">
        <f>IF(ISERROR(VLOOKUP('Salidas Pacientes'!$S1034,Entradas!$H$1:$I$412,2,FALSE)),"",VLOOKUP('Salidas Pacientes'!$S1034,Entradas!$H$1:$I$412,2,FALSE))</f>
        <v>45382</v>
      </c>
      <c r="U1034" s="98"/>
      <c r="V1034" s="98">
        <v>1</v>
      </c>
      <c r="W1034" s="105"/>
    </row>
    <row r="1035" spans="1:23" ht="15.75" hidden="1" customHeight="1" outlineLevel="1">
      <c r="A1035" s="95">
        <v>44827</v>
      </c>
      <c r="B1035" s="95" t="s">
        <v>276</v>
      </c>
      <c r="C1035" s="98">
        <v>1109574992</v>
      </c>
      <c r="D1035" s="17" t="str">
        <f>IF(ISERROR(VLOOKUP('Salidas Pacientes'!$C1035,'BD Pacientes'!$A:I,2,FALSE)),"",VLOOKUP('Salidas Pacientes'!$C1035,'BD Pacientes'!$A:I,2,FALSE))</f>
        <v>RC</v>
      </c>
      <c r="E1035" s="16" t="str">
        <f>IF(ISERROR(VLOOKUP('Salidas Pacientes'!$C1035,'BD Pacientes'!$A:I,3,FALSE)),"",VLOOKUP('Salidas Pacientes'!$C1035,'BD Pacientes'!$A:I,3,FALSE))</f>
        <v>EMILIANO OSPINA JIMENEZ</v>
      </c>
      <c r="F1035" s="17" t="str">
        <f>IF(ISERROR(VLOOKUP('Salidas Pacientes'!$C1035,'BD Pacientes'!$A:I,4,FALSE)),"",VLOOKUP('Salidas Pacientes'!$C1035,'BD Pacientes'!$A:I,4,FALSE))</f>
        <v>M</v>
      </c>
      <c r="G1035" s="95">
        <f>IF(ISERROR(VLOOKUP('Salidas Pacientes'!$C1035,'BD Pacientes'!$A:I,5,FALSE)),"",VLOOKUP('Salidas Pacientes'!$C1035,'BD Pacientes'!$A:I,5,FALSE))</f>
        <v>44764</v>
      </c>
      <c r="H1035" s="95" t="str">
        <f t="shared" ca="1" si="0"/>
        <v>1 año, 1 mes</v>
      </c>
      <c r="I1035" s="97" t="str">
        <f>IF(ISERROR(VLOOKUP('Salidas Pacientes'!$C1035,'BD Pacientes'!$A:$I,6,FALSE)),"",VLOOKUP('Salidas Pacientes'!$C1035,'BD Pacientes'!$A:$I,6,FALSE))</f>
        <v>CALLE 34 # 98B-35</v>
      </c>
      <c r="J1035" s="98">
        <f>IF(ISERROR(VLOOKUP('Salidas Pacientes'!$C1035,'BD Pacientes'!$A:$I,7,FALSE)),"",VLOOKUP('Salidas Pacientes'!$C1035,'BD Pacientes'!$A:$I,7,FALSE))</f>
        <v>1144102198</v>
      </c>
      <c r="K1035" s="99" t="str">
        <f>IF(ISERROR(VLOOKUP('Salidas Pacientes'!$C1035,'BD Pacientes'!$A:$I,8,FALSE)),"",VLOOKUP('Salidas Pacientes'!$C1035,'BD Pacientes'!$A:$I,8,FALSE))</f>
        <v>ANDREA JIMENEZ</v>
      </c>
      <c r="L1035" s="17">
        <f>IF(ISERROR(VLOOKUP('Salidas Pacientes'!$C1035,'BD Pacientes'!$A:$I,9,FALSE)),"",VLOOKUP('Salidas Pacientes'!$C1035,'BD Pacientes'!$A:$I,9,FALSE))</f>
        <v>3154331609</v>
      </c>
      <c r="M1035" s="17" t="s">
        <v>96</v>
      </c>
      <c r="N1035" s="16" t="str">
        <f>IF(ISERROR(VLOOKUP('Salidas Pacientes'!$M1035,Inventario!$A$2:$M$21,2,FALSE)),"",VLOOKUP('Salidas Pacientes'!$M1035,Inventario!$A$2:$M$21,2,FALSE))</f>
        <v>Rotateq</v>
      </c>
      <c r="O1035" s="16" t="str">
        <f>IF(ISERROR(VLOOKUP('Salidas Pacientes'!$M1035,Inventario!$A$2:$M$21,3,FALSE)),"",VLOOKUP('Salidas Pacientes'!$M1035,Inventario!$A$2:$M$21,3,FALSE))</f>
        <v>Rotavirus Vivo Atenuado</v>
      </c>
      <c r="P1035" s="100" t="str">
        <f>IF(ISERROR(VLOOKUP('Salidas Pacientes'!$M1035,Inventario!$A$2:$M$21,4,FALSE)),"",VLOOKUP('Salidas Pacientes'!$M1035,Inventario!$A$2:$M$21,4,FALSE))</f>
        <v>IPS FARALLONES</v>
      </c>
      <c r="Q1035" s="100" t="str">
        <f>IF(ISERROR(VLOOKUP('Salidas Pacientes'!$M1035,Inventario!$A$2:$M$21,5,FALSE)),"",VLOOKUP('Salidas Pacientes'!$M1035,Inventario!$A$2:$M$21,5,FALSE))</f>
        <v>Merck</v>
      </c>
      <c r="R1035" s="17" t="str">
        <f>IF(ISERROR(VLOOKUP('Salidas Pacientes'!$M1035,Inventario!$A$2:$M$21,6,FALSE)),"",VLOOKUP('Salidas Pacientes'!$M1035,Inventario!$A$2:$M$21,6,FALSE))</f>
        <v>1800</v>
      </c>
      <c r="S1035" s="101" t="s">
        <v>214</v>
      </c>
      <c r="T1035" s="102">
        <f>IF(ISERROR(VLOOKUP('Salidas Pacientes'!$S1035,Entradas!$H$1:$I$412,2,FALSE)),"",VLOOKUP('Salidas Pacientes'!$S1035,Entradas!$H$1:$I$412,2,FALSE))</f>
        <v>45233</v>
      </c>
      <c r="U1035" s="98"/>
      <c r="V1035" s="98">
        <v>1</v>
      </c>
      <c r="W1035" s="105"/>
    </row>
    <row r="1036" spans="1:23" ht="15.75" hidden="1" customHeight="1" outlineLevel="1">
      <c r="A1036" s="95">
        <v>44827</v>
      </c>
      <c r="B1036" s="95" t="s">
        <v>276</v>
      </c>
      <c r="C1036" s="98">
        <v>995613</v>
      </c>
      <c r="D1036" s="17" t="str">
        <f>IF(ISERROR(VLOOKUP('Salidas Pacientes'!$C1036,'BD Pacientes'!$A:I,2,FALSE)),"",VLOOKUP('Salidas Pacientes'!$C1036,'BD Pacientes'!$A:I,2,FALSE))</f>
        <v>CE</v>
      </c>
      <c r="E1036" s="16" t="str">
        <f>IF(ISERROR(VLOOKUP('Salidas Pacientes'!$C1036,'BD Pacientes'!$A:I,3,FALSE)),"",VLOOKUP('Salidas Pacientes'!$C1036,'BD Pacientes'!$A:I,3,FALSE))</f>
        <v>ANA VICTORIA RODRIGUEZ UMAÑA</v>
      </c>
      <c r="F1036" s="17" t="str">
        <f>IF(ISERROR(VLOOKUP('Salidas Pacientes'!$C1036,'BD Pacientes'!$A:I,4,FALSE)),"",VLOOKUP('Salidas Pacientes'!$C1036,'BD Pacientes'!$A:I,4,FALSE))</f>
        <v>F</v>
      </c>
      <c r="G1036" s="95">
        <f>IF(ISERROR(VLOOKUP('Salidas Pacientes'!$C1036,'BD Pacientes'!$A:I,5,FALSE)),"",VLOOKUP('Salidas Pacientes'!$C1036,'BD Pacientes'!$A:I,5,FALSE))</f>
        <v>40791</v>
      </c>
      <c r="H1036" s="95" t="str">
        <f t="shared" ca="1" si="0"/>
        <v>11 año, 11 mes</v>
      </c>
      <c r="I1036" s="97" t="str">
        <f>IF(ISERROR(VLOOKUP('Salidas Pacientes'!$C1036,'BD Pacientes'!$A:$I,6,FALSE)),"",VLOOKUP('Salidas Pacientes'!$C1036,'BD Pacientes'!$A:$I,6,FALSE))</f>
        <v>CRA 103 # 11-40</v>
      </c>
      <c r="J1036" s="98">
        <f>IF(ISERROR(VLOOKUP('Salidas Pacientes'!$C1036,'BD Pacientes'!$A:$I,7,FALSE)),"",VLOOKUP('Salidas Pacientes'!$C1036,'BD Pacientes'!$A:$I,7,FALSE))</f>
        <v>0</v>
      </c>
      <c r="K1036" s="99">
        <f>IF(ISERROR(VLOOKUP('Salidas Pacientes'!$C1036,'BD Pacientes'!$A:$I,8,FALSE)),"",VLOOKUP('Salidas Pacientes'!$C1036,'BD Pacientes'!$A:$I,8,FALSE))</f>
        <v>0</v>
      </c>
      <c r="L1036" s="17">
        <f>IF(ISERROR(VLOOKUP('Salidas Pacientes'!$C1036,'BD Pacientes'!$A:$I,9,FALSE)),"",VLOOKUP('Salidas Pacientes'!$C1036,'BD Pacientes'!$A:$I,9,FALSE))</f>
        <v>0</v>
      </c>
      <c r="M1036" s="17" t="s">
        <v>62</v>
      </c>
      <c r="N1036" s="16" t="str">
        <f>IF(ISERROR(VLOOKUP('Salidas Pacientes'!$M1036,Inventario!$A$2:$M$21,2,FALSE)),"",VLOOKUP('Salidas Pacientes'!$M1036,Inventario!$A$2:$M$21,2,FALSE))</f>
        <v xml:space="preserve">Gardasil </v>
      </c>
      <c r="O1036" s="16" t="str">
        <f>IF(ISERROR(VLOOKUP('Salidas Pacientes'!$M1036,Inventario!$A$2:$M$21,3,FALSE)),"",VLOOKUP('Salidas Pacientes'!$M1036,Inventario!$A$2:$M$21,3,FALSE))</f>
        <v>VPH</v>
      </c>
      <c r="P1036" s="100" t="str">
        <f>IF(ISERROR(VLOOKUP('Salidas Pacientes'!$M1036,Inventario!$A$2:$M$21,4,FALSE)),"",VLOOKUP('Salidas Pacientes'!$M1036,Inventario!$A$2:$M$21,4,FALSE))</f>
        <v>IPS FARALLONES</v>
      </c>
      <c r="Q1036" s="100" t="str">
        <f>IF(ISERROR(VLOOKUP('Salidas Pacientes'!$M1036,Inventario!$A$2:$M$21,5,FALSE)),"",VLOOKUP('Salidas Pacientes'!$M1036,Inventario!$A$2:$M$21,5,FALSE))</f>
        <v>Merck</v>
      </c>
      <c r="R1036" s="17" t="str">
        <f>IF(ISERROR(VLOOKUP('Salidas Pacientes'!$M1036,Inventario!$A$2:$M$21,6,FALSE)),"",VLOOKUP('Salidas Pacientes'!$M1036,Inventario!$A$2:$M$21,6,FALSE))</f>
        <v>1600</v>
      </c>
      <c r="S1036" s="101" t="s">
        <v>199</v>
      </c>
      <c r="T1036" s="102">
        <f>IF(ISERROR(VLOOKUP('Salidas Pacientes'!$S1036,Entradas!$H$1:$I$412,2,FALSE)),"",VLOOKUP('Salidas Pacientes'!$S1036,Entradas!$H$1:$I$412,2,FALSE))</f>
        <v>45382</v>
      </c>
      <c r="U1036" s="98"/>
      <c r="V1036" s="98">
        <v>1</v>
      </c>
      <c r="W1036" s="105"/>
    </row>
    <row r="1037" spans="1:23" ht="15.75" hidden="1" customHeight="1" outlineLevel="1">
      <c r="A1037" s="95">
        <v>44827</v>
      </c>
      <c r="B1037" s="95" t="s">
        <v>276</v>
      </c>
      <c r="C1037" s="98">
        <v>995613</v>
      </c>
      <c r="D1037" s="17" t="str">
        <f>IF(ISERROR(VLOOKUP('Salidas Pacientes'!$C1037,'BD Pacientes'!$A:I,2,FALSE)),"",VLOOKUP('Salidas Pacientes'!$C1037,'BD Pacientes'!$A:I,2,FALSE))</f>
        <v>CE</v>
      </c>
      <c r="E1037" s="16" t="str">
        <f>IF(ISERROR(VLOOKUP('Salidas Pacientes'!$C1037,'BD Pacientes'!$A:I,3,FALSE)),"",VLOOKUP('Salidas Pacientes'!$C1037,'BD Pacientes'!$A:I,3,FALSE))</f>
        <v>ANA VICTORIA RODRIGUEZ UMAÑA</v>
      </c>
      <c r="F1037" s="17" t="str">
        <f>IF(ISERROR(VLOOKUP('Salidas Pacientes'!$C1037,'BD Pacientes'!$A:I,4,FALSE)),"",VLOOKUP('Salidas Pacientes'!$C1037,'BD Pacientes'!$A:I,4,FALSE))</f>
        <v>F</v>
      </c>
      <c r="G1037" s="95">
        <f>IF(ISERROR(VLOOKUP('Salidas Pacientes'!$C1037,'BD Pacientes'!$A:I,5,FALSE)),"",VLOOKUP('Salidas Pacientes'!$C1037,'BD Pacientes'!$A:I,5,FALSE))</f>
        <v>40791</v>
      </c>
      <c r="H1037" s="95" t="str">
        <f t="shared" ca="1" si="0"/>
        <v>11 año, 11 mes</v>
      </c>
      <c r="I1037" s="97" t="str">
        <f>IF(ISERROR(VLOOKUP('Salidas Pacientes'!$C1037,'BD Pacientes'!$A:$I,6,FALSE)),"",VLOOKUP('Salidas Pacientes'!$C1037,'BD Pacientes'!$A:$I,6,FALSE))</f>
        <v>CRA 103 # 11-40</v>
      </c>
      <c r="J1037" s="98">
        <f>IF(ISERROR(VLOOKUP('Salidas Pacientes'!$C1037,'BD Pacientes'!$A:$I,7,FALSE)),"",VLOOKUP('Salidas Pacientes'!$C1037,'BD Pacientes'!$A:$I,7,FALSE))</f>
        <v>0</v>
      </c>
      <c r="K1037" s="99">
        <f>IF(ISERROR(VLOOKUP('Salidas Pacientes'!$C1037,'BD Pacientes'!$A:$I,8,FALSE)),"",VLOOKUP('Salidas Pacientes'!$C1037,'BD Pacientes'!$A:$I,8,FALSE))</f>
        <v>0</v>
      </c>
      <c r="L1037" s="17">
        <f>IF(ISERROR(VLOOKUP('Salidas Pacientes'!$C1037,'BD Pacientes'!$A:$I,9,FALSE)),"",VLOOKUP('Salidas Pacientes'!$C1037,'BD Pacientes'!$A:$I,9,FALSE))</f>
        <v>0</v>
      </c>
      <c r="M1037" s="17" t="s">
        <v>104</v>
      </c>
      <c r="N1037" s="16" t="str">
        <f>IF(ISERROR(VLOOKUP('Salidas Pacientes'!$M1037,Inventario!$A$2:$M$21,2,FALSE)),"",VLOOKUP('Salidas Pacientes'!$M1037,Inventario!$A$2:$M$21,2,FALSE))</f>
        <v>Boostrix</v>
      </c>
      <c r="O1037" s="16" t="str">
        <f>IF(ISERROR(VLOOKUP('Salidas Pacientes'!$M1037,Inventario!$A$2:$M$21,3,FALSE)),"",VLOOKUP('Salidas Pacientes'!$M1037,Inventario!$A$2:$M$21,3,FALSE))</f>
        <v>DPT</v>
      </c>
      <c r="P1037" s="100" t="str">
        <f>IF(ISERROR(VLOOKUP('Salidas Pacientes'!$M1037,Inventario!$A$2:$M$21,4,FALSE)),"",VLOOKUP('Salidas Pacientes'!$M1037,Inventario!$A$2:$M$21,4,FALSE))</f>
        <v>IPS FARALLONES</v>
      </c>
      <c r="Q1037" s="100" t="str">
        <f>IF(ISERROR(VLOOKUP('Salidas Pacientes'!$M1037,Inventario!$A$2:$M$21,5,FALSE)),"",VLOOKUP('Salidas Pacientes'!$M1037,Inventario!$A$2:$M$21,5,FALSE))</f>
        <v>Glaxo</v>
      </c>
      <c r="R1037" s="17" t="str">
        <f>IF(ISERROR(VLOOKUP('Salidas Pacientes'!$M1037,Inventario!$A$2:$M$21,6,FALSE)),"",VLOOKUP('Salidas Pacientes'!$M1037,Inventario!$A$2:$M$21,6,FALSE))</f>
        <v>300</v>
      </c>
      <c r="S1037" s="101" t="s">
        <v>200</v>
      </c>
      <c r="T1037" s="102">
        <f>IF(ISERROR(VLOOKUP('Salidas Pacientes'!$S1037,Entradas!$H$1:$I$412,2,FALSE)),"",VLOOKUP('Salidas Pacientes'!$S1037,Entradas!$H$1:$I$412,2,FALSE))</f>
        <v>45260</v>
      </c>
      <c r="U1037" s="98"/>
      <c r="V1037" s="98">
        <v>1</v>
      </c>
      <c r="W1037" s="105"/>
    </row>
    <row r="1038" spans="1:23" ht="15.75" hidden="1" customHeight="1" outlineLevel="1">
      <c r="A1038" s="95">
        <v>44827</v>
      </c>
      <c r="B1038" s="95" t="s">
        <v>276</v>
      </c>
      <c r="C1038" s="98">
        <v>995613</v>
      </c>
      <c r="D1038" s="17" t="str">
        <f>IF(ISERROR(VLOOKUP('Salidas Pacientes'!$C1038,'BD Pacientes'!$A:I,2,FALSE)),"",VLOOKUP('Salidas Pacientes'!$C1038,'BD Pacientes'!$A:I,2,FALSE))</f>
        <v>CE</v>
      </c>
      <c r="E1038" s="16" t="str">
        <f>IF(ISERROR(VLOOKUP('Salidas Pacientes'!$C1038,'BD Pacientes'!$A:I,3,FALSE)),"",VLOOKUP('Salidas Pacientes'!$C1038,'BD Pacientes'!$A:I,3,FALSE))</f>
        <v>ANA VICTORIA RODRIGUEZ UMAÑA</v>
      </c>
      <c r="F1038" s="17" t="str">
        <f>IF(ISERROR(VLOOKUP('Salidas Pacientes'!$C1038,'BD Pacientes'!$A:I,4,FALSE)),"",VLOOKUP('Salidas Pacientes'!$C1038,'BD Pacientes'!$A:I,4,FALSE))</f>
        <v>F</v>
      </c>
      <c r="G1038" s="95">
        <f>IF(ISERROR(VLOOKUP('Salidas Pacientes'!$C1038,'BD Pacientes'!$A:I,5,FALSE)),"",VLOOKUP('Salidas Pacientes'!$C1038,'BD Pacientes'!$A:I,5,FALSE))</f>
        <v>40791</v>
      </c>
      <c r="H1038" s="95" t="str">
        <f t="shared" ca="1" si="0"/>
        <v>11 año, 11 mes</v>
      </c>
      <c r="I1038" s="97" t="str">
        <f>IF(ISERROR(VLOOKUP('Salidas Pacientes'!$C1038,'BD Pacientes'!$A:$I,6,FALSE)),"",VLOOKUP('Salidas Pacientes'!$C1038,'BD Pacientes'!$A:$I,6,FALSE))</f>
        <v>CRA 103 # 11-40</v>
      </c>
      <c r="J1038" s="98">
        <f>IF(ISERROR(VLOOKUP('Salidas Pacientes'!$C1038,'BD Pacientes'!$A:$I,7,FALSE)),"",VLOOKUP('Salidas Pacientes'!$C1038,'BD Pacientes'!$A:$I,7,FALSE))</f>
        <v>0</v>
      </c>
      <c r="K1038" s="99">
        <f>IF(ISERROR(VLOOKUP('Salidas Pacientes'!$C1038,'BD Pacientes'!$A:$I,8,FALSE)),"",VLOOKUP('Salidas Pacientes'!$C1038,'BD Pacientes'!$A:$I,8,FALSE))</f>
        <v>0</v>
      </c>
      <c r="L1038" s="17">
        <f>IF(ISERROR(VLOOKUP('Salidas Pacientes'!$C1038,'BD Pacientes'!$A:$I,9,FALSE)),"",VLOOKUP('Salidas Pacientes'!$C1038,'BD Pacientes'!$A:$I,9,FALSE))</f>
        <v>0</v>
      </c>
      <c r="M1038" s="17" t="s">
        <v>118</v>
      </c>
      <c r="N1038" s="16" t="str">
        <f>IF(ISERROR(VLOOKUP('Salidas Pacientes'!$M1038,Inventario!$A$2:$M$21,2,FALSE)),"",VLOOKUP('Salidas Pacientes'!$M1038,Inventario!$A$2:$M$21,2,FALSE))</f>
        <v>Varivax</v>
      </c>
      <c r="O1038" s="16" t="str">
        <f>IF(ISERROR(VLOOKUP('Salidas Pacientes'!$M1038,Inventario!$A$2:$M$21,3,FALSE)),"",VLOOKUP('Salidas Pacientes'!$M1038,Inventario!$A$2:$M$21,3,FALSE))</f>
        <v>Varicela</v>
      </c>
      <c r="P1038" s="100" t="str">
        <f>IF(ISERROR(VLOOKUP('Salidas Pacientes'!$M1038,Inventario!$A$2:$M$21,4,FALSE)),"",VLOOKUP('Salidas Pacientes'!$M1038,Inventario!$A$2:$M$21,4,FALSE))</f>
        <v>IPS FARALLONES</v>
      </c>
      <c r="Q1038" s="100" t="str">
        <f>IF(ISERROR(VLOOKUP('Salidas Pacientes'!$M1038,Inventario!$A$2:$M$21,5,FALSE)),"",VLOOKUP('Salidas Pacientes'!$M1038,Inventario!$A$2:$M$21,5,FALSE))</f>
        <v>Merck</v>
      </c>
      <c r="R1038" s="17" t="str">
        <f>IF(ISERROR(VLOOKUP('Salidas Pacientes'!$M1038,Inventario!$A$2:$M$21,6,FALSE)),"",VLOOKUP('Salidas Pacientes'!$M1038,Inventario!$A$2:$M$21,6,FALSE))</f>
        <v>4500</v>
      </c>
      <c r="S1038" s="101" t="s">
        <v>203</v>
      </c>
      <c r="T1038" s="102">
        <f>IF(ISERROR(VLOOKUP('Salidas Pacientes'!$S1038,Entradas!$H$1:$I$412,2,FALSE)),"",VLOOKUP('Salidas Pacientes'!$S1038,Entradas!$H$1:$I$412,2,FALSE))</f>
        <v>45230</v>
      </c>
      <c r="U1038" s="98"/>
      <c r="V1038" s="98">
        <v>1</v>
      </c>
      <c r="W1038" s="105"/>
    </row>
    <row r="1039" spans="1:23" ht="15.75" hidden="1" customHeight="1" outlineLevel="1">
      <c r="A1039" s="95">
        <v>44827</v>
      </c>
      <c r="B1039" s="95" t="s">
        <v>276</v>
      </c>
      <c r="C1039" s="98">
        <v>995613</v>
      </c>
      <c r="D1039" s="17" t="str">
        <f>IF(ISERROR(VLOOKUP('Salidas Pacientes'!$C1039,'BD Pacientes'!$A:I,2,FALSE)),"",VLOOKUP('Salidas Pacientes'!$C1039,'BD Pacientes'!$A:I,2,FALSE))</f>
        <v>CE</v>
      </c>
      <c r="E1039" s="16" t="str">
        <f>IF(ISERROR(VLOOKUP('Salidas Pacientes'!$C1039,'BD Pacientes'!$A:I,3,FALSE)),"",VLOOKUP('Salidas Pacientes'!$C1039,'BD Pacientes'!$A:I,3,FALSE))</f>
        <v>ANA VICTORIA RODRIGUEZ UMAÑA</v>
      </c>
      <c r="F1039" s="17" t="str">
        <f>IF(ISERROR(VLOOKUP('Salidas Pacientes'!$C1039,'BD Pacientes'!$A:I,4,FALSE)),"",VLOOKUP('Salidas Pacientes'!$C1039,'BD Pacientes'!$A:I,4,FALSE))</f>
        <v>F</v>
      </c>
      <c r="G1039" s="95">
        <f>IF(ISERROR(VLOOKUP('Salidas Pacientes'!$C1039,'BD Pacientes'!$A:I,5,FALSE)),"",VLOOKUP('Salidas Pacientes'!$C1039,'BD Pacientes'!$A:I,5,FALSE))</f>
        <v>40791</v>
      </c>
      <c r="H1039" s="95" t="str">
        <f t="shared" ca="1" si="0"/>
        <v>11 año, 11 mes</v>
      </c>
      <c r="I1039" s="97" t="str">
        <f>IF(ISERROR(VLOOKUP('Salidas Pacientes'!$C1039,'BD Pacientes'!$A:$I,6,FALSE)),"",VLOOKUP('Salidas Pacientes'!$C1039,'BD Pacientes'!$A:$I,6,FALSE))</f>
        <v>CRA 103 # 11-40</v>
      </c>
      <c r="J1039" s="98">
        <f>IF(ISERROR(VLOOKUP('Salidas Pacientes'!$C1039,'BD Pacientes'!$A:$I,7,FALSE)),"",VLOOKUP('Salidas Pacientes'!$C1039,'BD Pacientes'!$A:$I,7,FALSE))</f>
        <v>0</v>
      </c>
      <c r="K1039" s="99">
        <f>IF(ISERROR(VLOOKUP('Salidas Pacientes'!$C1039,'BD Pacientes'!$A:$I,8,FALSE)),"",VLOOKUP('Salidas Pacientes'!$C1039,'BD Pacientes'!$A:$I,8,FALSE))</f>
        <v>0</v>
      </c>
      <c r="L1039" s="17">
        <f>IF(ISERROR(VLOOKUP('Salidas Pacientes'!$C1039,'BD Pacientes'!$A:$I,9,FALSE)),"",VLOOKUP('Salidas Pacientes'!$C1039,'BD Pacientes'!$A:$I,9,FALSE))</f>
        <v>0</v>
      </c>
      <c r="M1039" s="17" t="s">
        <v>89</v>
      </c>
      <c r="N1039" s="16" t="str">
        <f>IF(ISERROR(VLOOKUP('Salidas Pacientes'!$M1039,Inventario!$A$2:$M$21,2,FALSE)),"",VLOOKUP('Salidas Pacientes'!$M1039,Inventario!$A$2:$M$21,2,FALSE))</f>
        <v>Fluquadri</v>
      </c>
      <c r="O1039" s="16" t="str">
        <f>IF(ISERROR(VLOOKUP('Salidas Pacientes'!$M1039,Inventario!$A$2:$M$21,3,FALSE)),"",VLOOKUP('Salidas Pacientes'!$M1039,Inventario!$A$2:$M$21,3,FALSE))</f>
        <v>Influenza</v>
      </c>
      <c r="P1039" s="100" t="str">
        <f>IF(ISERROR(VLOOKUP('Salidas Pacientes'!$M1039,Inventario!$A$2:$M$21,4,FALSE)),"",VLOOKUP('Salidas Pacientes'!$M1039,Inventario!$A$2:$M$21,4,FALSE))</f>
        <v>IPS FARALLONES</v>
      </c>
      <c r="Q1039" s="100" t="str">
        <f>IF(ISERROR(VLOOKUP('Salidas Pacientes'!$M1039,Inventario!$A$2:$M$21,5,FALSE)),"",VLOOKUP('Salidas Pacientes'!$M1039,Inventario!$A$2:$M$21,5,FALSE))</f>
        <v>Sanofi</v>
      </c>
      <c r="R1039" s="17" t="str">
        <f>IF(ISERROR(VLOOKUP('Salidas Pacientes'!$M1039,Inventario!$A$2:$M$21,6,FALSE)),"",VLOOKUP('Salidas Pacientes'!$M1039,Inventario!$A$2:$M$21,6,FALSE))</f>
        <v>164992</v>
      </c>
      <c r="S1039" s="101" t="s">
        <v>295</v>
      </c>
      <c r="T1039" s="102" t="str">
        <f>IF(ISERROR(VLOOKUP('Salidas Pacientes'!$S1039,Entradas!$H$1:$I$412,2,FALSE)),"",VLOOKUP('Salidas Pacientes'!$S1039,Entradas!$H$1:$I$412,2,FALSE))</f>
        <v/>
      </c>
      <c r="U1039" s="98"/>
      <c r="V1039" s="98">
        <v>1</v>
      </c>
      <c r="W1039" s="105"/>
    </row>
    <row r="1040" spans="1:23" ht="15.75" hidden="1" customHeight="1" outlineLevel="1">
      <c r="A1040" s="95">
        <v>44827</v>
      </c>
      <c r="B1040" s="95" t="s">
        <v>276</v>
      </c>
      <c r="C1040" s="98">
        <v>1106525749</v>
      </c>
      <c r="D1040" s="17" t="str">
        <f>IF(ISERROR(VLOOKUP('Salidas Pacientes'!$C1040,'BD Pacientes'!$A:I,2,FALSE)),"",VLOOKUP('Salidas Pacientes'!$C1040,'BD Pacientes'!$A:I,2,FALSE))</f>
        <v>RC</v>
      </c>
      <c r="E1040" s="16" t="str">
        <f>IF(ISERROR(VLOOKUP('Salidas Pacientes'!$C1040,'BD Pacientes'!$A:I,3,FALSE)),"",VLOOKUP('Salidas Pacientes'!$C1040,'BD Pacientes'!$A:I,3,FALSE))</f>
        <v>ALENA MUÑOZ MEJIA</v>
      </c>
      <c r="F1040" s="17" t="str">
        <f>IF(ISERROR(VLOOKUP('Salidas Pacientes'!$C1040,'BD Pacientes'!$A:I,4,FALSE)),"",VLOOKUP('Salidas Pacientes'!$C1040,'BD Pacientes'!$A:I,4,FALSE))</f>
        <v>F</v>
      </c>
      <c r="G1040" s="95">
        <f>IF(ISERROR(VLOOKUP('Salidas Pacientes'!$C1040,'BD Pacientes'!$A:I,5,FALSE)),"",VLOOKUP('Salidas Pacientes'!$C1040,'BD Pacientes'!$A:I,5,FALSE))</f>
        <v>44699</v>
      </c>
      <c r="H1040" s="95" t="str">
        <f t="shared" ca="1" si="0"/>
        <v>1 año, 3 mes</v>
      </c>
      <c r="I1040" s="97" t="str">
        <f>IF(ISERROR(VLOOKUP('Salidas Pacientes'!$C1040,'BD Pacientes'!$A:$I,6,FALSE)),"",VLOOKUP('Salidas Pacientes'!$C1040,'BD Pacientes'!$A:$I,6,FALSE))</f>
        <v>CALLE 28 # 98-82</v>
      </c>
      <c r="J1040" s="98">
        <f>IF(ISERROR(VLOOKUP('Salidas Pacientes'!$C1040,'BD Pacientes'!$A:$I,7,FALSE)),"",VLOOKUP('Salidas Pacientes'!$C1040,'BD Pacientes'!$A:$I,7,FALSE))</f>
        <v>1144095237</v>
      </c>
      <c r="K1040" s="99" t="str">
        <f>IF(ISERROR(VLOOKUP('Salidas Pacientes'!$C1040,'BD Pacientes'!$A:$I,8,FALSE)),"",VLOOKUP('Salidas Pacientes'!$C1040,'BD Pacientes'!$A:$I,8,FALSE))</f>
        <v>LINA HENAO</v>
      </c>
      <c r="L1040" s="17">
        <f>IF(ISERROR(VLOOKUP('Salidas Pacientes'!$C1040,'BD Pacientes'!$A:$I,9,FALSE)),"",VLOOKUP('Salidas Pacientes'!$C1040,'BD Pacientes'!$A:$I,9,FALSE))</f>
        <v>3173294127</v>
      </c>
      <c r="M1040" s="17" t="s">
        <v>77</v>
      </c>
      <c r="N1040" s="16" t="str">
        <f>IF(ISERROR(VLOOKUP('Salidas Pacientes'!$M1040,Inventario!$A$2:$M$21,2,FALSE)),"",VLOOKUP('Salidas Pacientes'!$M1040,Inventario!$A$2:$M$21,2,FALSE))</f>
        <v>Hexaxim</v>
      </c>
      <c r="O1040" s="16" t="str">
        <f>IF(ISERROR(VLOOKUP('Salidas Pacientes'!$M1040,Inventario!$A$2:$M$21,3,FALSE)),"",VLOOKUP('Salidas Pacientes'!$M1040,Inventario!$A$2:$M$21,3,FALSE))</f>
        <v>DPAT + VPI + HIB + HB</v>
      </c>
      <c r="P1040" s="100" t="str">
        <f>IF(ISERROR(VLOOKUP('Salidas Pacientes'!$M1040,Inventario!$A$2:$M$21,4,FALSE)),"",VLOOKUP('Salidas Pacientes'!$M1040,Inventario!$A$2:$M$21,4,FALSE))</f>
        <v>IPS FARALLONES</v>
      </c>
      <c r="Q1040" s="100" t="str">
        <f>IF(ISERROR(VLOOKUP('Salidas Pacientes'!$M1040,Inventario!$A$2:$M$21,5,FALSE)),"",VLOOKUP('Salidas Pacientes'!$M1040,Inventario!$A$2:$M$21,5,FALSE))</f>
        <v>Sanofi</v>
      </c>
      <c r="R1040" s="17" t="str">
        <f>IF(ISERROR(VLOOKUP('Salidas Pacientes'!$M1040,Inventario!$A$2:$M$21,6,FALSE)),"",VLOOKUP('Salidas Pacientes'!$M1040,Inventario!$A$2:$M$21,6,FALSE))</f>
        <v>3800</v>
      </c>
      <c r="S1040" s="101" t="s">
        <v>212</v>
      </c>
      <c r="T1040" s="102">
        <f>IF(ISERROR(VLOOKUP('Salidas Pacientes'!$S1040,Entradas!$H$1:$I$412,2,FALSE)),"",VLOOKUP('Salidas Pacientes'!$S1040,Entradas!$H$1:$I$412,2,FALSE))</f>
        <v>45382</v>
      </c>
      <c r="U1040" s="98"/>
      <c r="V1040" s="98">
        <v>1</v>
      </c>
      <c r="W1040" s="105"/>
    </row>
    <row r="1041" spans="1:23" ht="15.75" hidden="1" customHeight="1" outlineLevel="1">
      <c r="A1041" s="95">
        <v>44827</v>
      </c>
      <c r="B1041" s="95" t="s">
        <v>276</v>
      </c>
      <c r="C1041" s="98">
        <v>1106525749</v>
      </c>
      <c r="D1041" s="17" t="str">
        <f>IF(ISERROR(VLOOKUP('Salidas Pacientes'!$C1041,'BD Pacientes'!$A:I,2,FALSE)),"",VLOOKUP('Salidas Pacientes'!$C1041,'BD Pacientes'!$A:I,2,FALSE))</f>
        <v>RC</v>
      </c>
      <c r="E1041" s="16" t="str">
        <f>IF(ISERROR(VLOOKUP('Salidas Pacientes'!$C1041,'BD Pacientes'!$A:I,3,FALSE)),"",VLOOKUP('Salidas Pacientes'!$C1041,'BD Pacientes'!$A:I,3,FALSE))</f>
        <v>ALENA MUÑOZ MEJIA</v>
      </c>
      <c r="F1041" s="17" t="str">
        <f>IF(ISERROR(VLOOKUP('Salidas Pacientes'!$C1041,'BD Pacientes'!$A:I,4,FALSE)),"",VLOOKUP('Salidas Pacientes'!$C1041,'BD Pacientes'!$A:I,4,FALSE))</f>
        <v>F</v>
      </c>
      <c r="G1041" s="95">
        <f>IF(ISERROR(VLOOKUP('Salidas Pacientes'!$C1041,'BD Pacientes'!$A:I,5,FALSE)),"",VLOOKUP('Salidas Pacientes'!$C1041,'BD Pacientes'!$A:I,5,FALSE))</f>
        <v>44699</v>
      </c>
      <c r="H1041" s="95" t="str">
        <f t="shared" ca="1" si="0"/>
        <v>1 año, 3 mes</v>
      </c>
      <c r="I1041" s="97" t="str">
        <f>IF(ISERROR(VLOOKUP('Salidas Pacientes'!$C1041,'BD Pacientes'!$A:$I,6,FALSE)),"",VLOOKUP('Salidas Pacientes'!$C1041,'BD Pacientes'!$A:$I,6,FALSE))</f>
        <v>CALLE 28 # 98-82</v>
      </c>
      <c r="J1041" s="98">
        <f>IF(ISERROR(VLOOKUP('Salidas Pacientes'!$C1041,'BD Pacientes'!$A:$I,7,FALSE)),"",VLOOKUP('Salidas Pacientes'!$C1041,'BD Pacientes'!$A:$I,7,FALSE))</f>
        <v>1144095237</v>
      </c>
      <c r="K1041" s="99" t="str">
        <f>IF(ISERROR(VLOOKUP('Salidas Pacientes'!$C1041,'BD Pacientes'!$A:$I,8,FALSE)),"",VLOOKUP('Salidas Pacientes'!$C1041,'BD Pacientes'!$A:$I,8,FALSE))</f>
        <v>LINA HENAO</v>
      </c>
      <c r="L1041" s="17">
        <f>IF(ISERROR(VLOOKUP('Salidas Pacientes'!$C1041,'BD Pacientes'!$A:$I,9,FALSE)),"",VLOOKUP('Salidas Pacientes'!$C1041,'BD Pacientes'!$A:$I,9,FALSE))</f>
        <v>3173294127</v>
      </c>
      <c r="M1041" s="17" t="s">
        <v>54</v>
      </c>
      <c r="N1041" s="16" t="str">
        <f>IF(ISERROR(VLOOKUP('Salidas Pacientes'!$M1041,Inventario!$A$2:$M$21,2,FALSE)),"",VLOOKUP('Salidas Pacientes'!$M1041,Inventario!$A$2:$M$21,2,FALSE))</f>
        <v>Prevenar</v>
      </c>
      <c r="O1041" s="16" t="str">
        <f>IF(ISERROR(VLOOKUP('Salidas Pacientes'!$M1041,Inventario!$A$2:$M$21,3,FALSE)),"",VLOOKUP('Salidas Pacientes'!$M1041,Inventario!$A$2:$M$21,3,FALSE))</f>
        <v>Neumococo 13V</v>
      </c>
      <c r="P1041" s="100" t="str">
        <f>IF(ISERROR(VLOOKUP('Salidas Pacientes'!$M1041,Inventario!$A$2:$M$21,4,FALSE)),"",VLOOKUP('Salidas Pacientes'!$M1041,Inventario!$A$2:$M$21,4,FALSE))</f>
        <v>Cobo Medical</v>
      </c>
      <c r="Q1041" s="100" t="str">
        <f>IF(ISERROR(VLOOKUP('Salidas Pacientes'!$M1041,Inventario!$A$2:$M$21,5,FALSE)),"",VLOOKUP('Salidas Pacientes'!$M1041,Inventario!$A$2:$M$21,5,FALSE))</f>
        <v>Pfizer</v>
      </c>
      <c r="R1041" s="17" t="str">
        <f>IF(ISERROR(VLOOKUP('Salidas Pacientes'!$M1041,Inventario!$A$2:$M$21,6,FALSE)),"",VLOOKUP('Salidas Pacientes'!$M1041,Inventario!$A$2:$M$21,6,FALSE))</f>
        <v>2156</v>
      </c>
      <c r="S1041" s="101" t="s">
        <v>216</v>
      </c>
      <c r="T1041" s="102">
        <f>IF(ISERROR(VLOOKUP('Salidas Pacientes'!$S1041,Entradas!$H$1:$I$412,2,FALSE)),"",VLOOKUP('Salidas Pacientes'!$S1041,Entradas!$H$1:$I$412,2,FALSE))</f>
        <v>45382</v>
      </c>
      <c r="U1041" s="98"/>
      <c r="V1041" s="98">
        <v>1</v>
      </c>
      <c r="W1041" s="105"/>
    </row>
    <row r="1042" spans="1:23" ht="15.75" hidden="1" customHeight="1" outlineLevel="1">
      <c r="A1042" s="95">
        <v>44831</v>
      </c>
      <c r="B1042" s="95" t="s">
        <v>276</v>
      </c>
      <c r="C1042" s="98">
        <v>1109937631</v>
      </c>
      <c r="D1042" s="17" t="str">
        <f>IF(ISERROR(VLOOKUP('Salidas Pacientes'!$C1042,'BD Pacientes'!$A:I,2,FALSE)),"",VLOOKUP('Salidas Pacientes'!$C1042,'BD Pacientes'!$A:I,2,FALSE))</f>
        <v>RC</v>
      </c>
      <c r="E1042" s="16" t="str">
        <f>IF(ISERROR(VLOOKUP('Salidas Pacientes'!$C1042,'BD Pacientes'!$A:I,3,FALSE)),"",VLOOKUP('Salidas Pacientes'!$C1042,'BD Pacientes'!$A:I,3,FALSE))</f>
        <v xml:space="preserve">SAMARA POMENTA BAJANCHI </v>
      </c>
      <c r="F1042" s="17" t="str">
        <f>IF(ISERROR(VLOOKUP('Salidas Pacientes'!$C1042,'BD Pacientes'!$A:I,4,FALSE)),"",VLOOKUP('Salidas Pacientes'!$C1042,'BD Pacientes'!$A:I,4,FALSE))</f>
        <v>F</v>
      </c>
      <c r="G1042" s="95">
        <f>IF(ISERROR(VLOOKUP('Salidas Pacientes'!$C1042,'BD Pacientes'!$A:I,5,FALSE)),"",VLOOKUP('Salidas Pacientes'!$C1042,'BD Pacientes'!$A:I,5,FALSE))</f>
        <v>0</v>
      </c>
      <c r="H1042" s="95" t="str">
        <f t="shared" ca="1" si="0"/>
        <v>123 año, 7 mes</v>
      </c>
      <c r="I1042" s="97" t="str">
        <f>IF(ISERROR(VLOOKUP('Salidas Pacientes'!$C1042,'BD Pacientes'!$A:$I,6,FALSE)),"",VLOOKUP('Salidas Pacientes'!$C1042,'BD Pacientes'!$A:$I,6,FALSE))</f>
        <v>CRA 2D OESTE #12A-94</v>
      </c>
      <c r="J1042" s="98">
        <f>IF(ISERROR(VLOOKUP('Salidas Pacientes'!$C1042,'BD Pacientes'!$A:$I,7,FALSE)),"",VLOOKUP('Salidas Pacientes'!$C1042,'BD Pacientes'!$A:$I,7,FALSE))</f>
        <v>0</v>
      </c>
      <c r="K1042" s="99">
        <f>IF(ISERROR(VLOOKUP('Salidas Pacientes'!$C1042,'BD Pacientes'!$A:$I,8,FALSE)),"",VLOOKUP('Salidas Pacientes'!$C1042,'BD Pacientes'!$A:$I,8,FALSE))</f>
        <v>0</v>
      </c>
      <c r="L1042" s="17">
        <f>IF(ISERROR(VLOOKUP('Salidas Pacientes'!$C1042,'BD Pacientes'!$A:$I,9,FALSE)),"",VLOOKUP('Salidas Pacientes'!$C1042,'BD Pacientes'!$A:$I,9,FALSE))</f>
        <v>0</v>
      </c>
      <c r="M1042" s="17" t="s">
        <v>89</v>
      </c>
      <c r="N1042" s="16" t="str">
        <f>IF(ISERROR(VLOOKUP('Salidas Pacientes'!$M1042,Inventario!$A$2:$M$21,2,FALSE)),"",VLOOKUP('Salidas Pacientes'!$M1042,Inventario!$A$2:$M$21,2,FALSE))</f>
        <v>Fluquadri</v>
      </c>
      <c r="O1042" s="16" t="str">
        <f>IF(ISERROR(VLOOKUP('Salidas Pacientes'!$M1042,Inventario!$A$2:$M$21,3,FALSE)),"",VLOOKUP('Salidas Pacientes'!$M1042,Inventario!$A$2:$M$21,3,FALSE))</f>
        <v>Influenza</v>
      </c>
      <c r="P1042" s="100" t="str">
        <f>IF(ISERROR(VLOOKUP('Salidas Pacientes'!$M1042,Inventario!$A$2:$M$21,4,FALSE)),"",VLOOKUP('Salidas Pacientes'!$M1042,Inventario!$A$2:$M$21,4,FALSE))</f>
        <v>IPS FARALLONES</v>
      </c>
      <c r="Q1042" s="100" t="str">
        <f>IF(ISERROR(VLOOKUP('Salidas Pacientes'!$M1042,Inventario!$A$2:$M$21,5,FALSE)),"",VLOOKUP('Salidas Pacientes'!$M1042,Inventario!$A$2:$M$21,5,FALSE))</f>
        <v>Sanofi</v>
      </c>
      <c r="R1042" s="17" t="str">
        <f>IF(ISERROR(VLOOKUP('Salidas Pacientes'!$M1042,Inventario!$A$2:$M$21,6,FALSE)),"",VLOOKUP('Salidas Pacientes'!$M1042,Inventario!$A$2:$M$21,6,FALSE))</f>
        <v>164992</v>
      </c>
      <c r="S1042" s="101" t="s">
        <v>295</v>
      </c>
      <c r="T1042" s="102" t="str">
        <f>IF(ISERROR(VLOOKUP('Salidas Pacientes'!$S1042,Entradas!$H$1:$I$412,2,FALSE)),"",VLOOKUP('Salidas Pacientes'!$S1042,Entradas!$H$1:$I$412,2,FALSE))</f>
        <v/>
      </c>
      <c r="U1042" s="98"/>
      <c r="V1042" s="98">
        <v>1</v>
      </c>
      <c r="W1042" s="105"/>
    </row>
    <row r="1043" spans="1:23" ht="15.75" hidden="1" customHeight="1" outlineLevel="1">
      <c r="A1043" s="95">
        <v>44831</v>
      </c>
      <c r="B1043" s="95" t="s">
        <v>276</v>
      </c>
      <c r="C1043" s="98">
        <v>1232819675</v>
      </c>
      <c r="D1043" s="17" t="str">
        <f>IF(ISERROR(VLOOKUP('Salidas Pacientes'!$C1043,'BD Pacientes'!$A:I,2,FALSE)),"",VLOOKUP('Salidas Pacientes'!$C1043,'BD Pacientes'!$A:I,2,FALSE))</f>
        <v>RC</v>
      </c>
      <c r="E1043" s="16" t="str">
        <f>IF(ISERROR(VLOOKUP('Salidas Pacientes'!$C1043,'BD Pacientes'!$A:I,3,FALSE)),"",VLOOKUP('Salidas Pacientes'!$C1043,'BD Pacientes'!$A:I,3,FALSE))</f>
        <v>GUADALUPE ARANGO GARCIA</v>
      </c>
      <c r="F1043" s="17" t="str">
        <f>IF(ISERROR(VLOOKUP('Salidas Pacientes'!$C1043,'BD Pacientes'!$A:I,4,FALSE)),"",VLOOKUP('Salidas Pacientes'!$C1043,'BD Pacientes'!$A:I,4,FALSE))</f>
        <v>F</v>
      </c>
      <c r="G1043" s="95">
        <f>IF(ISERROR(VLOOKUP('Salidas Pacientes'!$C1043,'BD Pacientes'!$A:I,5,FALSE)),"",VLOOKUP('Salidas Pacientes'!$C1043,'BD Pacientes'!$A:I,5,FALSE))</f>
        <v>44661</v>
      </c>
      <c r="H1043" s="95" t="str">
        <f t="shared" ca="1" si="0"/>
        <v>1 año, 4 mes</v>
      </c>
      <c r="I1043" s="97" t="str">
        <f>IF(ISERROR(VLOOKUP('Salidas Pacientes'!$C1043,'BD Pacientes'!$A:$I,6,FALSE)),"",VLOOKUP('Salidas Pacientes'!$C1043,'BD Pacientes'!$A:$I,6,FALSE))</f>
        <v>CALLE 31A # 29B-33</v>
      </c>
      <c r="J1043" s="98">
        <f>IF(ISERROR(VLOOKUP('Salidas Pacientes'!$C1043,'BD Pacientes'!$A:$I,7,FALSE)),"",VLOOKUP('Salidas Pacientes'!$C1043,'BD Pacientes'!$A:$I,7,FALSE))</f>
        <v>1144083211</v>
      </c>
      <c r="K1043" s="99" t="str">
        <f>IF(ISERROR(VLOOKUP('Salidas Pacientes'!$C1043,'BD Pacientes'!$A:$I,8,FALSE)),"",VLOOKUP('Salidas Pacientes'!$C1043,'BD Pacientes'!$A:$I,8,FALSE))</f>
        <v>LINA GARCIA</v>
      </c>
      <c r="L1043" s="17">
        <f>IF(ISERROR(VLOOKUP('Salidas Pacientes'!$C1043,'BD Pacientes'!$A:$I,9,FALSE)),"",VLOOKUP('Salidas Pacientes'!$C1043,'BD Pacientes'!$A:$I,9,FALSE))</f>
        <v>3136227149</v>
      </c>
      <c r="M1043" s="17" t="s">
        <v>47</v>
      </c>
      <c r="N1043" s="16" t="str">
        <f>IF(ISERROR(VLOOKUP('Salidas Pacientes'!$M1043,Inventario!$A$2:$M$21,2,FALSE)),"",VLOOKUP('Salidas Pacientes'!$M1043,Inventario!$A$2:$M$21,2,FALSE))</f>
        <v>Nimenrix</v>
      </c>
      <c r="O1043" s="16" t="str">
        <f>IF(ISERROR(VLOOKUP('Salidas Pacientes'!$M1043,Inventario!$A$2:$M$21,3,FALSE)),"",VLOOKUP('Salidas Pacientes'!$M1043,Inventario!$A$2:$M$21,3,FALSE))</f>
        <v>Meningococo</v>
      </c>
      <c r="P1043" s="100" t="str">
        <f>IF(ISERROR(VLOOKUP('Salidas Pacientes'!$M1043,Inventario!$A$2:$M$21,4,FALSE)),"",VLOOKUP('Salidas Pacientes'!$M1043,Inventario!$A$2:$M$21,4,FALSE))</f>
        <v>Cobo Medical</v>
      </c>
      <c r="Q1043" s="100" t="str">
        <f>IF(ISERROR(VLOOKUP('Salidas Pacientes'!$M1043,Inventario!$A$2:$M$21,5,FALSE)),"",VLOOKUP('Salidas Pacientes'!$M1043,Inventario!$A$2:$M$21,5,FALSE))</f>
        <v>Pfizer</v>
      </c>
      <c r="R1043" s="17" t="str">
        <f>IF(ISERROR(VLOOKUP('Salidas Pacientes'!$M1043,Inventario!$A$2:$M$21,6,FALSE)),"",VLOOKUP('Salidas Pacientes'!$M1043,Inventario!$A$2:$M$21,6,FALSE))</f>
        <v>3904</v>
      </c>
      <c r="S1043" s="101" t="s">
        <v>221</v>
      </c>
      <c r="T1043" s="102">
        <f>IF(ISERROR(VLOOKUP('Salidas Pacientes'!$S1043,Entradas!$H$1:$I$412,2,FALSE)),"",VLOOKUP('Salidas Pacientes'!$S1043,Entradas!$H$1:$I$412,2,FALSE))</f>
        <v>45077</v>
      </c>
      <c r="U1043" s="98"/>
      <c r="V1043" s="98">
        <v>1</v>
      </c>
      <c r="W1043" s="105"/>
    </row>
    <row r="1044" spans="1:23" ht="15.75" hidden="1" customHeight="1" outlineLevel="1">
      <c r="A1044" s="95">
        <v>44831</v>
      </c>
      <c r="B1044" s="95" t="s">
        <v>276</v>
      </c>
      <c r="C1044" s="98">
        <v>1106520191</v>
      </c>
      <c r="D1044" s="17" t="str">
        <f>IF(ISERROR(VLOOKUP('Salidas Pacientes'!$C1044,'BD Pacientes'!$A:I,2,FALSE)),"",VLOOKUP('Salidas Pacientes'!$C1044,'BD Pacientes'!$A:I,2,FALSE))</f>
        <v>TI</v>
      </c>
      <c r="E1044" s="16" t="str">
        <f>IF(ISERROR(VLOOKUP('Salidas Pacientes'!$C1044,'BD Pacientes'!$A:I,3,FALSE)),"",VLOOKUP('Salidas Pacientes'!$C1044,'BD Pacientes'!$A:I,3,FALSE))</f>
        <v>DORLAN ALEJANDRO CASTAÑO ZULUAGA</v>
      </c>
      <c r="F1044" s="17" t="str">
        <f>IF(ISERROR(VLOOKUP('Salidas Pacientes'!$C1044,'BD Pacientes'!$A:I,4,FALSE)),"",VLOOKUP('Salidas Pacientes'!$C1044,'BD Pacientes'!$A:I,4,FALSE))</f>
        <v>M</v>
      </c>
      <c r="G1044" s="95">
        <f>IF(ISERROR(VLOOKUP('Salidas Pacientes'!$C1044,'BD Pacientes'!$A:I,5,FALSE)),"",VLOOKUP('Salidas Pacientes'!$C1044,'BD Pacientes'!$A:I,5,FALSE))</f>
        <v>41240</v>
      </c>
      <c r="H1044" s="95" t="str">
        <f t="shared" ca="1" si="0"/>
        <v>10 año, 8 mes</v>
      </c>
      <c r="I1044" s="97" t="str">
        <f>IF(ISERROR(VLOOKUP('Salidas Pacientes'!$C1044,'BD Pacientes'!$A:$I,6,FALSE)),"",VLOOKUP('Salidas Pacientes'!$C1044,'BD Pacientes'!$A:$I,6,FALSE))</f>
        <v>CRA 25 # 14C-64</v>
      </c>
      <c r="J1044" s="98">
        <f>IF(ISERROR(VLOOKUP('Salidas Pacientes'!$C1044,'BD Pacientes'!$A:$I,7,FALSE)),"",VLOOKUP('Salidas Pacientes'!$C1044,'BD Pacientes'!$A:$I,7,FALSE))</f>
        <v>43643581</v>
      </c>
      <c r="K1044" s="99" t="str">
        <f>IF(ISERROR(VLOOKUP('Salidas Pacientes'!$C1044,'BD Pacientes'!$A:$I,8,FALSE)),"",VLOOKUP('Salidas Pacientes'!$C1044,'BD Pacientes'!$A:$I,8,FALSE))</f>
        <v>ODEMARIS ZULUAGA</v>
      </c>
      <c r="L1044" s="17">
        <f>IF(ISERROR(VLOOKUP('Salidas Pacientes'!$C1044,'BD Pacientes'!$A:$I,9,FALSE)),"",VLOOKUP('Salidas Pacientes'!$C1044,'BD Pacientes'!$A:$I,9,FALSE))</f>
        <v>3166204789</v>
      </c>
      <c r="M1044" s="17" t="s">
        <v>118</v>
      </c>
      <c r="N1044" s="16" t="str">
        <f>IF(ISERROR(VLOOKUP('Salidas Pacientes'!$M1044,Inventario!$A$2:$M$21,2,FALSE)),"",VLOOKUP('Salidas Pacientes'!$M1044,Inventario!$A$2:$M$21,2,FALSE))</f>
        <v>Varivax</v>
      </c>
      <c r="O1044" s="16" t="str">
        <f>IF(ISERROR(VLOOKUP('Salidas Pacientes'!$M1044,Inventario!$A$2:$M$21,3,FALSE)),"",VLOOKUP('Salidas Pacientes'!$M1044,Inventario!$A$2:$M$21,3,FALSE))</f>
        <v>Varicela</v>
      </c>
      <c r="P1044" s="100" t="str">
        <f>IF(ISERROR(VLOOKUP('Salidas Pacientes'!$M1044,Inventario!$A$2:$M$21,4,FALSE)),"",VLOOKUP('Salidas Pacientes'!$M1044,Inventario!$A$2:$M$21,4,FALSE))</f>
        <v>IPS FARALLONES</v>
      </c>
      <c r="Q1044" s="100" t="str">
        <f>IF(ISERROR(VLOOKUP('Salidas Pacientes'!$M1044,Inventario!$A$2:$M$21,5,FALSE)),"",VLOOKUP('Salidas Pacientes'!$M1044,Inventario!$A$2:$M$21,5,FALSE))</f>
        <v>Merck</v>
      </c>
      <c r="R1044" s="17" t="str">
        <f>IF(ISERROR(VLOOKUP('Salidas Pacientes'!$M1044,Inventario!$A$2:$M$21,6,FALSE)),"",VLOOKUP('Salidas Pacientes'!$M1044,Inventario!$A$2:$M$21,6,FALSE))</f>
        <v>4500</v>
      </c>
      <c r="S1044" s="101" t="s">
        <v>203</v>
      </c>
      <c r="T1044" s="102">
        <f>IF(ISERROR(VLOOKUP('Salidas Pacientes'!$S1044,Entradas!$H$1:$I$412,2,FALSE)),"",VLOOKUP('Salidas Pacientes'!$S1044,Entradas!$H$1:$I$412,2,FALSE))</f>
        <v>45230</v>
      </c>
      <c r="U1044" s="98"/>
      <c r="V1044" s="98">
        <v>1</v>
      </c>
      <c r="W1044" s="105"/>
    </row>
    <row r="1045" spans="1:23" ht="15.75" hidden="1" customHeight="1" outlineLevel="1">
      <c r="A1045" s="95">
        <v>44832</v>
      </c>
      <c r="B1045" s="95" t="s">
        <v>276</v>
      </c>
      <c r="C1045" s="98">
        <v>1027212897</v>
      </c>
      <c r="D1045" s="17" t="str">
        <f>IF(ISERROR(VLOOKUP('Salidas Pacientes'!$C1045,'BD Pacientes'!$A:I,2,FALSE)),"",VLOOKUP('Salidas Pacientes'!$C1045,'BD Pacientes'!$A:I,2,FALSE))</f>
        <v>RC</v>
      </c>
      <c r="E1045" s="16" t="str">
        <f>IF(ISERROR(VLOOKUP('Salidas Pacientes'!$C1045,'BD Pacientes'!$A:I,3,FALSE)),"",VLOOKUP('Salidas Pacientes'!$C1045,'BD Pacientes'!$A:I,3,FALSE))</f>
        <v>JOSUE JIMENEZ FRANCO</v>
      </c>
      <c r="F1045" s="17" t="str">
        <f>IF(ISERROR(VLOOKUP('Salidas Pacientes'!$C1045,'BD Pacientes'!$A:I,4,FALSE)),"",VLOOKUP('Salidas Pacientes'!$C1045,'BD Pacientes'!$A:I,4,FALSE))</f>
        <v>M</v>
      </c>
      <c r="G1045" s="95">
        <f>IF(ISERROR(VLOOKUP('Salidas Pacientes'!$C1045,'BD Pacientes'!$A:I,5,FALSE)),"",VLOOKUP('Salidas Pacientes'!$C1045,'BD Pacientes'!$A:I,5,FALSE))</f>
        <v>44445</v>
      </c>
      <c r="H1045" s="95" t="str">
        <f t="shared" ca="1" si="0"/>
        <v>1 año, 11 mes</v>
      </c>
      <c r="I1045" s="97" t="str">
        <f>IF(ISERROR(VLOOKUP('Salidas Pacientes'!$C1045,'BD Pacientes'!$A:$I,6,FALSE)),"",VLOOKUP('Salidas Pacientes'!$C1045,'BD Pacientes'!$A:$I,6,FALSE))</f>
        <v>CRA 98E # 60-66</v>
      </c>
      <c r="J1045" s="98">
        <f>IF(ISERROR(VLOOKUP('Salidas Pacientes'!$C1045,'BD Pacientes'!$A:$I,7,FALSE)),"",VLOOKUP('Salidas Pacientes'!$C1045,'BD Pacientes'!$A:$I,7,FALSE))</f>
        <v>1130637538</v>
      </c>
      <c r="K1045" s="99" t="str">
        <f>IF(ISERROR(VLOOKUP('Salidas Pacientes'!$C1045,'BD Pacientes'!$A:$I,8,FALSE)),"",VLOOKUP('Salidas Pacientes'!$C1045,'BD Pacientes'!$A:$I,8,FALSE))</f>
        <v>VANESSA FRANCO</v>
      </c>
      <c r="L1045" s="17">
        <f>IF(ISERROR(VLOOKUP('Salidas Pacientes'!$C1045,'BD Pacientes'!$A:$I,9,FALSE)),"",VLOOKUP('Salidas Pacientes'!$C1045,'BD Pacientes'!$A:$I,9,FALSE))</f>
        <v>3023744606</v>
      </c>
      <c r="M1045" s="17" t="s">
        <v>58</v>
      </c>
      <c r="N1045" s="16" t="str">
        <f>IF(ISERROR(VLOOKUP('Salidas Pacientes'!$M1045,Inventario!$A$2:$M$21,2,FALSE)),"",VLOOKUP('Salidas Pacientes'!$M1045,Inventario!$A$2:$M$21,2,FALSE))</f>
        <v>Proquad</v>
      </c>
      <c r="O1045" s="16" t="str">
        <f>IF(ISERROR(VLOOKUP('Salidas Pacientes'!$M1045,Inventario!$A$2:$M$21,3,FALSE)),"",VLOOKUP('Salidas Pacientes'!$M1045,Inventario!$A$2:$M$21,3,FALSE))</f>
        <v>Sarampion + Rubeola + parotiditis + varicela</v>
      </c>
      <c r="P1045" s="100" t="str">
        <f>IF(ISERROR(VLOOKUP('Salidas Pacientes'!$M1045,Inventario!$A$2:$M$21,4,FALSE)),"",VLOOKUP('Salidas Pacientes'!$M1045,Inventario!$A$2:$M$21,4,FALSE))</f>
        <v>IPS FARALLONES</v>
      </c>
      <c r="Q1045" s="100" t="str">
        <f>IF(ISERROR(VLOOKUP('Salidas Pacientes'!$M1045,Inventario!$A$2:$M$21,5,FALSE)),"",VLOOKUP('Salidas Pacientes'!$M1045,Inventario!$A$2:$M$21,5,FALSE))</f>
        <v>Merck</v>
      </c>
      <c r="R1045" s="17" t="str">
        <f>IF(ISERROR(VLOOKUP('Salidas Pacientes'!$M1045,Inventario!$A$2:$M$21,6,FALSE)),"",VLOOKUP('Salidas Pacientes'!$M1045,Inventario!$A$2:$M$21,6,FALSE))</f>
        <v>4200</v>
      </c>
      <c r="S1045" s="101" t="s">
        <v>220</v>
      </c>
      <c r="T1045" s="102">
        <f>IF(ISERROR(VLOOKUP('Salidas Pacientes'!$S1045,Entradas!$H$1:$I$412,2,FALSE)),"",VLOOKUP('Salidas Pacientes'!$S1045,Entradas!$H$1:$I$412,2,FALSE))</f>
        <v>45138</v>
      </c>
      <c r="U1045" s="98"/>
      <c r="V1045" s="98">
        <v>1</v>
      </c>
      <c r="W1045" s="105"/>
    </row>
    <row r="1046" spans="1:23" ht="15.75" hidden="1" customHeight="1" outlineLevel="1">
      <c r="A1046" s="95">
        <v>44832</v>
      </c>
      <c r="B1046" s="95" t="s">
        <v>276</v>
      </c>
      <c r="C1046" s="98">
        <v>1027212897</v>
      </c>
      <c r="D1046" s="17" t="str">
        <f>IF(ISERROR(VLOOKUP('Salidas Pacientes'!$C1046,'BD Pacientes'!$A:I,2,FALSE)),"",VLOOKUP('Salidas Pacientes'!$C1046,'BD Pacientes'!$A:I,2,FALSE))</f>
        <v>RC</v>
      </c>
      <c r="E1046" s="16" t="str">
        <f>IF(ISERROR(VLOOKUP('Salidas Pacientes'!$C1046,'BD Pacientes'!$A:I,3,FALSE)),"",VLOOKUP('Salidas Pacientes'!$C1046,'BD Pacientes'!$A:I,3,FALSE))</f>
        <v>JOSUE JIMENEZ FRANCO</v>
      </c>
      <c r="F1046" s="17" t="str">
        <f>IF(ISERROR(VLOOKUP('Salidas Pacientes'!$C1046,'BD Pacientes'!$A:I,4,FALSE)),"",VLOOKUP('Salidas Pacientes'!$C1046,'BD Pacientes'!$A:I,4,FALSE))</f>
        <v>M</v>
      </c>
      <c r="G1046" s="95">
        <f>IF(ISERROR(VLOOKUP('Salidas Pacientes'!$C1046,'BD Pacientes'!$A:I,5,FALSE)),"",VLOOKUP('Salidas Pacientes'!$C1046,'BD Pacientes'!$A:I,5,FALSE))</f>
        <v>44445</v>
      </c>
      <c r="H1046" s="95" t="str">
        <f t="shared" ca="1" si="0"/>
        <v>1 año, 11 mes</v>
      </c>
      <c r="I1046" s="97" t="str">
        <f>IF(ISERROR(VLOOKUP('Salidas Pacientes'!$C1046,'BD Pacientes'!$A:$I,6,FALSE)),"",VLOOKUP('Salidas Pacientes'!$C1046,'BD Pacientes'!$A:$I,6,FALSE))</f>
        <v>CRA 98E # 60-66</v>
      </c>
      <c r="J1046" s="98">
        <f>IF(ISERROR(VLOOKUP('Salidas Pacientes'!$C1046,'BD Pacientes'!$A:$I,7,FALSE)),"",VLOOKUP('Salidas Pacientes'!$C1046,'BD Pacientes'!$A:$I,7,FALSE))</f>
        <v>1130637538</v>
      </c>
      <c r="K1046" s="99" t="str">
        <f>IF(ISERROR(VLOOKUP('Salidas Pacientes'!$C1046,'BD Pacientes'!$A:$I,8,FALSE)),"",VLOOKUP('Salidas Pacientes'!$C1046,'BD Pacientes'!$A:$I,8,FALSE))</f>
        <v>VANESSA FRANCO</v>
      </c>
      <c r="L1046" s="17">
        <f>IF(ISERROR(VLOOKUP('Salidas Pacientes'!$C1046,'BD Pacientes'!$A:$I,9,FALSE)),"",VLOOKUP('Salidas Pacientes'!$C1046,'BD Pacientes'!$A:$I,9,FALSE))</f>
        <v>3023744606</v>
      </c>
      <c r="M1046" s="17" t="s">
        <v>85</v>
      </c>
      <c r="N1046" s="16" t="str">
        <f>IF(ISERROR(VLOOKUP('Salidas Pacientes'!$M1046,Inventario!$A$2:$M$21,2,FALSE)),"",VLOOKUP('Salidas Pacientes'!$M1046,Inventario!$A$2:$M$21,2,FALSE))</f>
        <v xml:space="preserve">Avaxim 80 </v>
      </c>
      <c r="O1046" s="16" t="str">
        <f>IF(ISERROR(VLOOKUP('Salidas Pacientes'!$M1046,Inventario!$A$2:$M$21,3,FALSE)),"",VLOOKUP('Salidas Pacientes'!$M1046,Inventario!$A$2:$M$21,3,FALSE))</f>
        <v>Hepatitis A niño</v>
      </c>
      <c r="P1046" s="100" t="str">
        <f>IF(ISERROR(VLOOKUP('Salidas Pacientes'!$M1046,Inventario!$A$2:$M$21,4,FALSE)),"",VLOOKUP('Salidas Pacientes'!$M1046,Inventario!$A$2:$M$21,4,FALSE))</f>
        <v>IPS FARALLONES</v>
      </c>
      <c r="Q1046" s="100" t="str">
        <f>IF(ISERROR(VLOOKUP('Salidas Pacientes'!$M1046,Inventario!$A$2:$M$21,5,FALSE)),"",VLOOKUP('Salidas Pacientes'!$M1046,Inventario!$A$2:$M$21,5,FALSE))</f>
        <v>Sanofi</v>
      </c>
      <c r="R1046" s="17" t="str">
        <f>IF(ISERROR(VLOOKUP('Salidas Pacientes'!$M1046,Inventario!$A$2:$M$21,6,FALSE)),"",VLOOKUP('Salidas Pacientes'!$M1046,Inventario!$A$2:$M$21,6,FALSE))</f>
        <v>2500</v>
      </c>
      <c r="S1046" s="101" t="s">
        <v>208</v>
      </c>
      <c r="T1046" s="102">
        <f>IF(ISERROR(VLOOKUP('Salidas Pacientes'!$S1046,Entradas!$H$1:$I$412,2,FALSE)),"",VLOOKUP('Salidas Pacientes'!$S1046,Entradas!$H$1:$I$412,2,FALSE))</f>
        <v>45169</v>
      </c>
      <c r="U1046" s="98"/>
      <c r="V1046" s="98">
        <v>1</v>
      </c>
      <c r="W1046" s="105"/>
    </row>
    <row r="1047" spans="1:23" ht="15.75" hidden="1" customHeight="1" outlineLevel="1">
      <c r="A1047" s="95">
        <v>44832</v>
      </c>
      <c r="B1047" s="95" t="s">
        <v>276</v>
      </c>
      <c r="C1047" s="98">
        <v>1232820367</v>
      </c>
      <c r="D1047" s="17" t="str">
        <f>IF(ISERROR(VLOOKUP('Salidas Pacientes'!$C1047,'BD Pacientes'!$A:I,2,FALSE)),"",VLOOKUP('Salidas Pacientes'!$C1047,'BD Pacientes'!$A:I,2,FALSE))</f>
        <v>RC</v>
      </c>
      <c r="E1047" s="16" t="str">
        <f>IF(ISERROR(VLOOKUP('Salidas Pacientes'!$C1047,'BD Pacientes'!$A:I,3,FALSE)),"",VLOOKUP('Salidas Pacientes'!$C1047,'BD Pacientes'!$A:I,3,FALSE))</f>
        <v>ISAAC ARCE MORENO</v>
      </c>
      <c r="F1047" s="17" t="str">
        <f>IF(ISERROR(VLOOKUP('Salidas Pacientes'!$C1047,'BD Pacientes'!$A:I,4,FALSE)),"",VLOOKUP('Salidas Pacientes'!$C1047,'BD Pacientes'!$A:I,4,FALSE))</f>
        <v>M</v>
      </c>
      <c r="G1047" s="95">
        <f>IF(ISERROR(VLOOKUP('Salidas Pacientes'!$C1047,'BD Pacientes'!$A:I,5,FALSE)),"",VLOOKUP('Salidas Pacientes'!$C1047,'BD Pacientes'!$A:I,5,FALSE))</f>
        <v>0</v>
      </c>
      <c r="H1047" s="95" t="str">
        <f t="shared" ca="1" si="0"/>
        <v>123 año, 7 mes</v>
      </c>
      <c r="I1047" s="97" t="str">
        <f>IF(ISERROR(VLOOKUP('Salidas Pacientes'!$C1047,'BD Pacientes'!$A:$I,6,FALSE)),"",VLOOKUP('Salidas Pacientes'!$C1047,'BD Pacientes'!$A:$I,6,FALSE))</f>
        <v>CRA 42 # 13C-12</v>
      </c>
      <c r="J1047" s="98">
        <f>IF(ISERROR(VLOOKUP('Salidas Pacientes'!$C1047,'BD Pacientes'!$A:$I,7,FALSE)),"",VLOOKUP('Salidas Pacientes'!$C1047,'BD Pacientes'!$A:$I,7,FALSE))</f>
        <v>0</v>
      </c>
      <c r="K1047" s="99">
        <f>IF(ISERROR(VLOOKUP('Salidas Pacientes'!$C1047,'BD Pacientes'!$A:$I,8,FALSE)),"",VLOOKUP('Salidas Pacientes'!$C1047,'BD Pacientes'!$A:$I,8,FALSE))</f>
        <v>0</v>
      </c>
      <c r="L1047" s="17">
        <f>IF(ISERROR(VLOOKUP('Salidas Pacientes'!$C1047,'BD Pacientes'!$A:$I,9,FALSE)),"",VLOOKUP('Salidas Pacientes'!$C1047,'BD Pacientes'!$A:$I,9,FALSE))</f>
        <v>0</v>
      </c>
      <c r="M1047" s="17" t="s">
        <v>47</v>
      </c>
      <c r="N1047" s="16" t="str">
        <f>IF(ISERROR(VLOOKUP('Salidas Pacientes'!$M1047,Inventario!$A$2:$M$21,2,FALSE)),"",VLOOKUP('Salidas Pacientes'!$M1047,Inventario!$A$2:$M$21,2,FALSE))</f>
        <v>Nimenrix</v>
      </c>
      <c r="O1047" s="16" t="str">
        <f>IF(ISERROR(VLOOKUP('Salidas Pacientes'!$M1047,Inventario!$A$2:$M$21,3,FALSE)),"",VLOOKUP('Salidas Pacientes'!$M1047,Inventario!$A$2:$M$21,3,FALSE))</f>
        <v>Meningococo</v>
      </c>
      <c r="P1047" s="100" t="str">
        <f>IF(ISERROR(VLOOKUP('Salidas Pacientes'!$M1047,Inventario!$A$2:$M$21,4,FALSE)),"",VLOOKUP('Salidas Pacientes'!$M1047,Inventario!$A$2:$M$21,4,FALSE))</f>
        <v>Cobo Medical</v>
      </c>
      <c r="Q1047" s="100" t="str">
        <f>IF(ISERROR(VLOOKUP('Salidas Pacientes'!$M1047,Inventario!$A$2:$M$21,5,FALSE)),"",VLOOKUP('Salidas Pacientes'!$M1047,Inventario!$A$2:$M$21,5,FALSE))</f>
        <v>Pfizer</v>
      </c>
      <c r="R1047" s="17" t="str">
        <f>IF(ISERROR(VLOOKUP('Salidas Pacientes'!$M1047,Inventario!$A$2:$M$21,6,FALSE)),"",VLOOKUP('Salidas Pacientes'!$M1047,Inventario!$A$2:$M$21,6,FALSE))</f>
        <v>3904</v>
      </c>
      <c r="S1047" s="101" t="s">
        <v>221</v>
      </c>
      <c r="T1047" s="102">
        <f>IF(ISERROR(VLOOKUP('Salidas Pacientes'!$S1047,Entradas!$H$1:$I$412,2,FALSE)),"",VLOOKUP('Salidas Pacientes'!$S1047,Entradas!$H$1:$I$412,2,FALSE))</f>
        <v>45077</v>
      </c>
      <c r="U1047" s="98"/>
      <c r="V1047" s="98">
        <v>1</v>
      </c>
      <c r="W1047" s="105"/>
    </row>
    <row r="1048" spans="1:23" ht="15.75" hidden="1" customHeight="1" outlineLevel="1">
      <c r="A1048" s="95">
        <v>44832</v>
      </c>
      <c r="B1048" s="95" t="s">
        <v>276</v>
      </c>
      <c r="C1048" s="98">
        <v>1109573943</v>
      </c>
      <c r="D1048" s="17" t="str">
        <f>IF(ISERROR(VLOOKUP('Salidas Pacientes'!$C1048,'BD Pacientes'!$A:I,2,FALSE)),"",VLOOKUP('Salidas Pacientes'!$C1048,'BD Pacientes'!$A:I,2,FALSE))</f>
        <v>RC</v>
      </c>
      <c r="E1048" s="16" t="str">
        <f>IF(ISERROR(VLOOKUP('Salidas Pacientes'!$C1048,'BD Pacientes'!$A:I,3,FALSE)),"",VLOOKUP('Salidas Pacientes'!$C1048,'BD Pacientes'!$A:I,3,FALSE))</f>
        <v>ANTONELLA HERRERA MOSQUERA</v>
      </c>
      <c r="F1048" s="17" t="str">
        <f>IF(ISERROR(VLOOKUP('Salidas Pacientes'!$C1048,'BD Pacientes'!$A:I,4,FALSE)),"",VLOOKUP('Salidas Pacientes'!$C1048,'BD Pacientes'!$A:I,4,FALSE))</f>
        <v>F</v>
      </c>
      <c r="G1048" s="95">
        <f>IF(ISERROR(VLOOKUP('Salidas Pacientes'!$C1048,'BD Pacientes'!$A:I,5,FALSE)),"",VLOOKUP('Salidas Pacientes'!$C1048,'BD Pacientes'!$A:I,5,FALSE))</f>
        <v>44622</v>
      </c>
      <c r="H1048" s="95" t="str">
        <f t="shared" ca="1" si="0"/>
        <v>1 año, 5 mes</v>
      </c>
      <c r="I1048" s="97" t="str">
        <f>IF(ISERROR(VLOOKUP('Salidas Pacientes'!$C1048,'BD Pacientes'!$A:$I,6,FALSE)),"",VLOOKUP('Salidas Pacientes'!$C1048,'BD Pacientes'!$A:$I,6,FALSE))</f>
        <v>CRA 98C # 53-112 APTO 504D</v>
      </c>
      <c r="J1048" s="98">
        <f>IF(ISERROR(VLOOKUP('Salidas Pacientes'!$C1048,'BD Pacientes'!$A:$I,7,FALSE)),"",VLOOKUP('Salidas Pacientes'!$C1048,'BD Pacientes'!$A:$I,7,FALSE))</f>
        <v>1130591559</v>
      </c>
      <c r="K1048" s="99" t="str">
        <f>IF(ISERROR(VLOOKUP('Salidas Pacientes'!$C1048,'BD Pacientes'!$A:$I,8,FALSE)),"",VLOOKUP('Salidas Pacientes'!$C1048,'BD Pacientes'!$A:$I,8,FALSE))</f>
        <v>VANESA MOSQUERA</v>
      </c>
      <c r="L1048" s="17">
        <f>IF(ISERROR(VLOOKUP('Salidas Pacientes'!$C1048,'BD Pacientes'!$A:$I,9,FALSE)),"",VLOOKUP('Salidas Pacientes'!$C1048,'BD Pacientes'!$A:$I,9,FALSE))</f>
        <v>3168329542</v>
      </c>
      <c r="M1048" s="17" t="s">
        <v>77</v>
      </c>
      <c r="N1048" s="16" t="str">
        <f>IF(ISERROR(VLOOKUP('Salidas Pacientes'!$M1048,Inventario!$A$2:$M$21,2,FALSE)),"",VLOOKUP('Salidas Pacientes'!$M1048,Inventario!$A$2:$M$21,2,FALSE))</f>
        <v>Hexaxim</v>
      </c>
      <c r="O1048" s="16" t="str">
        <f>IF(ISERROR(VLOOKUP('Salidas Pacientes'!$M1048,Inventario!$A$2:$M$21,3,FALSE)),"",VLOOKUP('Salidas Pacientes'!$M1048,Inventario!$A$2:$M$21,3,FALSE))</f>
        <v>DPAT + VPI + HIB + HB</v>
      </c>
      <c r="P1048" s="100" t="str">
        <f>IF(ISERROR(VLOOKUP('Salidas Pacientes'!$M1048,Inventario!$A$2:$M$21,4,FALSE)),"",VLOOKUP('Salidas Pacientes'!$M1048,Inventario!$A$2:$M$21,4,FALSE))</f>
        <v>IPS FARALLONES</v>
      </c>
      <c r="Q1048" s="100" t="str">
        <f>IF(ISERROR(VLOOKUP('Salidas Pacientes'!$M1048,Inventario!$A$2:$M$21,5,FALSE)),"",VLOOKUP('Salidas Pacientes'!$M1048,Inventario!$A$2:$M$21,5,FALSE))</f>
        <v>Sanofi</v>
      </c>
      <c r="R1048" s="17" t="str">
        <f>IF(ISERROR(VLOOKUP('Salidas Pacientes'!$M1048,Inventario!$A$2:$M$21,6,FALSE)),"",VLOOKUP('Salidas Pacientes'!$M1048,Inventario!$A$2:$M$21,6,FALSE))</f>
        <v>3800</v>
      </c>
      <c r="S1048" s="101" t="s">
        <v>212</v>
      </c>
      <c r="T1048" s="102">
        <f>IF(ISERROR(VLOOKUP('Salidas Pacientes'!$S1048,Entradas!$H$1:$I$412,2,FALSE)),"",VLOOKUP('Salidas Pacientes'!$S1048,Entradas!$H$1:$I$412,2,FALSE))</f>
        <v>45382</v>
      </c>
      <c r="U1048" s="98"/>
      <c r="V1048" s="98">
        <v>1</v>
      </c>
      <c r="W1048" s="105"/>
    </row>
    <row r="1049" spans="1:23" ht="15.75" hidden="1" customHeight="1" outlineLevel="1">
      <c r="A1049" s="95">
        <v>44832</v>
      </c>
      <c r="B1049" s="95" t="s">
        <v>276</v>
      </c>
      <c r="C1049" s="98">
        <v>1109573943</v>
      </c>
      <c r="D1049" s="17" t="str">
        <f>IF(ISERROR(VLOOKUP('Salidas Pacientes'!$C1049,'BD Pacientes'!$A:I,2,FALSE)),"",VLOOKUP('Salidas Pacientes'!$C1049,'BD Pacientes'!$A:I,2,FALSE))</f>
        <v>RC</v>
      </c>
      <c r="E1049" s="16" t="str">
        <f>IF(ISERROR(VLOOKUP('Salidas Pacientes'!$C1049,'BD Pacientes'!$A:I,3,FALSE)),"",VLOOKUP('Salidas Pacientes'!$C1049,'BD Pacientes'!$A:I,3,FALSE))</f>
        <v>ANTONELLA HERRERA MOSQUERA</v>
      </c>
      <c r="F1049" s="17" t="str">
        <f>IF(ISERROR(VLOOKUP('Salidas Pacientes'!$C1049,'BD Pacientes'!$A:I,4,FALSE)),"",VLOOKUP('Salidas Pacientes'!$C1049,'BD Pacientes'!$A:I,4,FALSE))</f>
        <v>F</v>
      </c>
      <c r="G1049" s="95">
        <f>IF(ISERROR(VLOOKUP('Salidas Pacientes'!$C1049,'BD Pacientes'!$A:I,5,FALSE)),"",VLOOKUP('Salidas Pacientes'!$C1049,'BD Pacientes'!$A:I,5,FALSE))</f>
        <v>44622</v>
      </c>
      <c r="H1049" s="95" t="str">
        <f t="shared" ca="1" si="0"/>
        <v>1 año, 5 mes</v>
      </c>
      <c r="I1049" s="97" t="str">
        <f>IF(ISERROR(VLOOKUP('Salidas Pacientes'!$C1049,'BD Pacientes'!$A:$I,6,FALSE)),"",VLOOKUP('Salidas Pacientes'!$C1049,'BD Pacientes'!$A:$I,6,FALSE))</f>
        <v>CRA 98C # 53-112 APTO 504D</v>
      </c>
      <c r="J1049" s="98">
        <f>IF(ISERROR(VLOOKUP('Salidas Pacientes'!$C1049,'BD Pacientes'!$A:$I,7,FALSE)),"",VLOOKUP('Salidas Pacientes'!$C1049,'BD Pacientes'!$A:$I,7,FALSE))</f>
        <v>1130591559</v>
      </c>
      <c r="K1049" s="99" t="str">
        <f>IF(ISERROR(VLOOKUP('Salidas Pacientes'!$C1049,'BD Pacientes'!$A:$I,8,FALSE)),"",VLOOKUP('Salidas Pacientes'!$C1049,'BD Pacientes'!$A:$I,8,FALSE))</f>
        <v>VANESA MOSQUERA</v>
      </c>
      <c r="L1049" s="17">
        <f>IF(ISERROR(VLOOKUP('Salidas Pacientes'!$C1049,'BD Pacientes'!$A:$I,9,FALSE)),"",VLOOKUP('Salidas Pacientes'!$C1049,'BD Pacientes'!$A:$I,9,FALSE))</f>
        <v>3168329542</v>
      </c>
      <c r="M1049" s="17" t="s">
        <v>54</v>
      </c>
      <c r="N1049" s="16" t="str">
        <f>IF(ISERROR(VLOOKUP('Salidas Pacientes'!$M1049,Inventario!$A$2:$M$21,2,FALSE)),"",VLOOKUP('Salidas Pacientes'!$M1049,Inventario!$A$2:$M$21,2,FALSE))</f>
        <v>Prevenar</v>
      </c>
      <c r="O1049" s="16" t="str">
        <f>IF(ISERROR(VLOOKUP('Salidas Pacientes'!$M1049,Inventario!$A$2:$M$21,3,FALSE)),"",VLOOKUP('Salidas Pacientes'!$M1049,Inventario!$A$2:$M$21,3,FALSE))</f>
        <v>Neumococo 13V</v>
      </c>
      <c r="P1049" s="100" t="str">
        <f>IF(ISERROR(VLOOKUP('Salidas Pacientes'!$M1049,Inventario!$A$2:$M$21,4,FALSE)),"",VLOOKUP('Salidas Pacientes'!$M1049,Inventario!$A$2:$M$21,4,FALSE))</f>
        <v>Cobo Medical</v>
      </c>
      <c r="Q1049" s="100" t="str">
        <f>IF(ISERROR(VLOOKUP('Salidas Pacientes'!$M1049,Inventario!$A$2:$M$21,5,FALSE)),"",VLOOKUP('Salidas Pacientes'!$M1049,Inventario!$A$2:$M$21,5,FALSE))</f>
        <v>Pfizer</v>
      </c>
      <c r="R1049" s="17" t="str">
        <f>IF(ISERROR(VLOOKUP('Salidas Pacientes'!$M1049,Inventario!$A$2:$M$21,6,FALSE)),"",VLOOKUP('Salidas Pacientes'!$M1049,Inventario!$A$2:$M$21,6,FALSE))</f>
        <v>2156</v>
      </c>
      <c r="S1049" s="101" t="s">
        <v>216</v>
      </c>
      <c r="T1049" s="102">
        <f>IF(ISERROR(VLOOKUP('Salidas Pacientes'!$S1049,Entradas!$H$1:$I$412,2,FALSE)),"",VLOOKUP('Salidas Pacientes'!$S1049,Entradas!$H$1:$I$412,2,FALSE))</f>
        <v>45382</v>
      </c>
      <c r="U1049" s="98"/>
      <c r="V1049" s="98">
        <v>1</v>
      </c>
      <c r="W1049" s="105"/>
    </row>
    <row r="1050" spans="1:23" ht="15.75" hidden="1" customHeight="1" outlineLevel="1">
      <c r="A1050" s="95">
        <v>44832</v>
      </c>
      <c r="B1050" s="95" t="s">
        <v>276</v>
      </c>
      <c r="C1050" s="98">
        <v>1109573943</v>
      </c>
      <c r="D1050" s="17" t="str">
        <f>IF(ISERROR(VLOOKUP('Salidas Pacientes'!$C1050,'BD Pacientes'!$A:I,2,FALSE)),"",VLOOKUP('Salidas Pacientes'!$C1050,'BD Pacientes'!$A:I,2,FALSE))</f>
        <v>RC</v>
      </c>
      <c r="E1050" s="16" t="str">
        <f>IF(ISERROR(VLOOKUP('Salidas Pacientes'!$C1050,'BD Pacientes'!$A:I,3,FALSE)),"",VLOOKUP('Salidas Pacientes'!$C1050,'BD Pacientes'!$A:I,3,FALSE))</f>
        <v>ANTONELLA HERRERA MOSQUERA</v>
      </c>
      <c r="F1050" s="17" t="str">
        <f>IF(ISERROR(VLOOKUP('Salidas Pacientes'!$C1050,'BD Pacientes'!$A:I,4,FALSE)),"",VLOOKUP('Salidas Pacientes'!$C1050,'BD Pacientes'!$A:I,4,FALSE))</f>
        <v>F</v>
      </c>
      <c r="G1050" s="95">
        <f>IF(ISERROR(VLOOKUP('Salidas Pacientes'!$C1050,'BD Pacientes'!$A:I,5,FALSE)),"",VLOOKUP('Salidas Pacientes'!$C1050,'BD Pacientes'!$A:I,5,FALSE))</f>
        <v>44622</v>
      </c>
      <c r="H1050" s="95" t="str">
        <f t="shared" ca="1" si="0"/>
        <v>1 año, 5 mes</v>
      </c>
      <c r="I1050" s="97" t="str">
        <f>IF(ISERROR(VLOOKUP('Salidas Pacientes'!$C1050,'BD Pacientes'!$A:$I,6,FALSE)),"",VLOOKUP('Salidas Pacientes'!$C1050,'BD Pacientes'!$A:$I,6,FALSE))</f>
        <v>CRA 98C # 53-112 APTO 504D</v>
      </c>
      <c r="J1050" s="98">
        <f>IF(ISERROR(VLOOKUP('Salidas Pacientes'!$C1050,'BD Pacientes'!$A:$I,7,FALSE)),"",VLOOKUP('Salidas Pacientes'!$C1050,'BD Pacientes'!$A:$I,7,FALSE))</f>
        <v>1130591559</v>
      </c>
      <c r="K1050" s="99" t="str">
        <f>IF(ISERROR(VLOOKUP('Salidas Pacientes'!$C1050,'BD Pacientes'!$A:$I,8,FALSE)),"",VLOOKUP('Salidas Pacientes'!$C1050,'BD Pacientes'!$A:$I,8,FALSE))</f>
        <v>VANESA MOSQUERA</v>
      </c>
      <c r="L1050" s="17">
        <f>IF(ISERROR(VLOOKUP('Salidas Pacientes'!$C1050,'BD Pacientes'!$A:$I,9,FALSE)),"",VLOOKUP('Salidas Pacientes'!$C1050,'BD Pacientes'!$A:$I,9,FALSE))</f>
        <v>3168329542</v>
      </c>
      <c r="M1050" s="17" t="s">
        <v>96</v>
      </c>
      <c r="N1050" s="16" t="str">
        <f>IF(ISERROR(VLOOKUP('Salidas Pacientes'!$M1050,Inventario!$A$2:$M$21,2,FALSE)),"",VLOOKUP('Salidas Pacientes'!$M1050,Inventario!$A$2:$M$21,2,FALSE))</f>
        <v>Rotateq</v>
      </c>
      <c r="O1050" s="16" t="str">
        <f>IF(ISERROR(VLOOKUP('Salidas Pacientes'!$M1050,Inventario!$A$2:$M$21,3,FALSE)),"",VLOOKUP('Salidas Pacientes'!$M1050,Inventario!$A$2:$M$21,3,FALSE))</f>
        <v>Rotavirus Vivo Atenuado</v>
      </c>
      <c r="P1050" s="100" t="str">
        <f>IF(ISERROR(VLOOKUP('Salidas Pacientes'!$M1050,Inventario!$A$2:$M$21,4,FALSE)),"",VLOOKUP('Salidas Pacientes'!$M1050,Inventario!$A$2:$M$21,4,FALSE))</f>
        <v>IPS FARALLONES</v>
      </c>
      <c r="Q1050" s="100" t="str">
        <f>IF(ISERROR(VLOOKUP('Salidas Pacientes'!$M1050,Inventario!$A$2:$M$21,5,FALSE)),"",VLOOKUP('Salidas Pacientes'!$M1050,Inventario!$A$2:$M$21,5,FALSE))</f>
        <v>Merck</v>
      </c>
      <c r="R1050" s="17" t="str">
        <f>IF(ISERROR(VLOOKUP('Salidas Pacientes'!$M1050,Inventario!$A$2:$M$21,6,FALSE)),"",VLOOKUP('Salidas Pacientes'!$M1050,Inventario!$A$2:$M$21,6,FALSE))</f>
        <v>1800</v>
      </c>
      <c r="S1050" s="101" t="s">
        <v>214</v>
      </c>
      <c r="T1050" s="102">
        <f>IF(ISERROR(VLOOKUP('Salidas Pacientes'!$S1050,Entradas!$H$1:$I$412,2,FALSE)),"",VLOOKUP('Salidas Pacientes'!$S1050,Entradas!$H$1:$I$412,2,FALSE))</f>
        <v>45233</v>
      </c>
      <c r="U1050" s="98"/>
      <c r="V1050" s="98">
        <v>1</v>
      </c>
      <c r="W1050" s="105"/>
    </row>
    <row r="1051" spans="1:23" ht="15.75" hidden="1" customHeight="1" outlineLevel="1">
      <c r="A1051" s="95">
        <v>44832</v>
      </c>
      <c r="B1051" s="95" t="s">
        <v>276</v>
      </c>
      <c r="C1051" s="98">
        <v>1109573943</v>
      </c>
      <c r="D1051" s="17" t="str">
        <f>IF(ISERROR(VLOOKUP('Salidas Pacientes'!$C1051,'BD Pacientes'!$A:I,2,FALSE)),"",VLOOKUP('Salidas Pacientes'!$C1051,'BD Pacientes'!$A:I,2,FALSE))</f>
        <v>RC</v>
      </c>
      <c r="E1051" s="16" t="str">
        <f>IF(ISERROR(VLOOKUP('Salidas Pacientes'!$C1051,'BD Pacientes'!$A:I,3,FALSE)),"",VLOOKUP('Salidas Pacientes'!$C1051,'BD Pacientes'!$A:I,3,FALSE))</f>
        <v>ANTONELLA HERRERA MOSQUERA</v>
      </c>
      <c r="F1051" s="17" t="str">
        <f>IF(ISERROR(VLOOKUP('Salidas Pacientes'!$C1051,'BD Pacientes'!$A:I,4,FALSE)),"",VLOOKUP('Salidas Pacientes'!$C1051,'BD Pacientes'!$A:I,4,FALSE))</f>
        <v>F</v>
      </c>
      <c r="G1051" s="95">
        <f>IF(ISERROR(VLOOKUP('Salidas Pacientes'!$C1051,'BD Pacientes'!$A:I,5,FALSE)),"",VLOOKUP('Salidas Pacientes'!$C1051,'BD Pacientes'!$A:I,5,FALSE))</f>
        <v>44622</v>
      </c>
      <c r="H1051" s="95" t="str">
        <f t="shared" ca="1" si="0"/>
        <v>1 año, 5 mes</v>
      </c>
      <c r="I1051" s="97" t="str">
        <f>IF(ISERROR(VLOOKUP('Salidas Pacientes'!$C1051,'BD Pacientes'!$A:$I,6,FALSE)),"",VLOOKUP('Salidas Pacientes'!$C1051,'BD Pacientes'!$A:$I,6,FALSE))</f>
        <v>CRA 98C # 53-112 APTO 504D</v>
      </c>
      <c r="J1051" s="98">
        <f>IF(ISERROR(VLOOKUP('Salidas Pacientes'!$C1051,'BD Pacientes'!$A:$I,7,FALSE)),"",VLOOKUP('Salidas Pacientes'!$C1051,'BD Pacientes'!$A:$I,7,FALSE))</f>
        <v>1130591559</v>
      </c>
      <c r="K1051" s="99" t="str">
        <f>IF(ISERROR(VLOOKUP('Salidas Pacientes'!$C1051,'BD Pacientes'!$A:$I,8,FALSE)),"",VLOOKUP('Salidas Pacientes'!$C1051,'BD Pacientes'!$A:$I,8,FALSE))</f>
        <v>VANESA MOSQUERA</v>
      </c>
      <c r="L1051" s="17">
        <f>IF(ISERROR(VLOOKUP('Salidas Pacientes'!$C1051,'BD Pacientes'!$A:$I,9,FALSE)),"",VLOOKUP('Salidas Pacientes'!$C1051,'BD Pacientes'!$A:$I,9,FALSE))</f>
        <v>3168329542</v>
      </c>
      <c r="M1051" s="17" t="s">
        <v>89</v>
      </c>
      <c r="N1051" s="16" t="str">
        <f>IF(ISERROR(VLOOKUP('Salidas Pacientes'!$M1051,Inventario!$A$2:$M$21,2,FALSE)),"",VLOOKUP('Salidas Pacientes'!$M1051,Inventario!$A$2:$M$21,2,FALSE))</f>
        <v>Fluquadri</v>
      </c>
      <c r="O1051" s="16" t="str">
        <f>IF(ISERROR(VLOOKUP('Salidas Pacientes'!$M1051,Inventario!$A$2:$M$21,3,FALSE)),"",VLOOKUP('Salidas Pacientes'!$M1051,Inventario!$A$2:$M$21,3,FALSE))</f>
        <v>Influenza</v>
      </c>
      <c r="P1051" s="100" t="str">
        <f>IF(ISERROR(VLOOKUP('Salidas Pacientes'!$M1051,Inventario!$A$2:$M$21,4,FALSE)),"",VLOOKUP('Salidas Pacientes'!$M1051,Inventario!$A$2:$M$21,4,FALSE))</f>
        <v>IPS FARALLONES</v>
      </c>
      <c r="Q1051" s="100" t="str">
        <f>IF(ISERROR(VLOOKUP('Salidas Pacientes'!$M1051,Inventario!$A$2:$M$21,5,FALSE)),"",VLOOKUP('Salidas Pacientes'!$M1051,Inventario!$A$2:$M$21,5,FALSE))</f>
        <v>Sanofi</v>
      </c>
      <c r="R1051" s="17" t="str">
        <f>IF(ISERROR(VLOOKUP('Salidas Pacientes'!$M1051,Inventario!$A$2:$M$21,6,FALSE)),"",VLOOKUP('Salidas Pacientes'!$M1051,Inventario!$A$2:$M$21,6,FALSE))</f>
        <v>164992</v>
      </c>
      <c r="S1051" s="101" t="s">
        <v>295</v>
      </c>
      <c r="T1051" s="102" t="str">
        <f>IF(ISERROR(VLOOKUP('Salidas Pacientes'!$S1051,Entradas!$H$1:$I$412,2,FALSE)),"",VLOOKUP('Salidas Pacientes'!$S1051,Entradas!$H$1:$I$412,2,FALSE))</f>
        <v/>
      </c>
      <c r="U1051" s="98"/>
      <c r="V1051" s="98">
        <v>1</v>
      </c>
      <c r="W1051" s="105"/>
    </row>
    <row r="1052" spans="1:23" ht="15.75" hidden="1" customHeight="1" outlineLevel="1">
      <c r="A1052" s="95">
        <v>44834</v>
      </c>
      <c r="B1052" s="95" t="s">
        <v>276</v>
      </c>
      <c r="C1052" s="98">
        <v>1109574514</v>
      </c>
      <c r="D1052" s="17" t="str">
        <f>IF(ISERROR(VLOOKUP('Salidas Pacientes'!$C1052,'BD Pacientes'!$A:I,2,FALSE)),"",VLOOKUP('Salidas Pacientes'!$C1052,'BD Pacientes'!$A:I,2,FALSE))</f>
        <v>RC</v>
      </c>
      <c r="E1052" s="16" t="str">
        <f>IF(ISERROR(VLOOKUP('Salidas Pacientes'!$C1052,'BD Pacientes'!$A:I,3,FALSE)),"",VLOOKUP('Salidas Pacientes'!$C1052,'BD Pacientes'!$A:I,3,FALSE))</f>
        <v>LIAM CASTRILLON ZUÑIGA</v>
      </c>
      <c r="F1052" s="17" t="str">
        <f>IF(ISERROR(VLOOKUP('Salidas Pacientes'!$C1052,'BD Pacientes'!$A:I,4,FALSE)),"",VLOOKUP('Salidas Pacientes'!$C1052,'BD Pacientes'!$A:I,4,FALSE))</f>
        <v>M</v>
      </c>
      <c r="G1052" s="95">
        <f>IF(ISERROR(VLOOKUP('Salidas Pacientes'!$C1052,'BD Pacientes'!$A:I,5,FALSE)),"",VLOOKUP('Salidas Pacientes'!$C1052,'BD Pacientes'!$A:I,5,FALSE))</f>
        <v>44684</v>
      </c>
      <c r="H1052" s="95" t="str">
        <f t="shared" ca="1" si="0"/>
        <v>1 año, 3 mes</v>
      </c>
      <c r="I1052" s="97" t="str">
        <f>IF(ISERROR(VLOOKUP('Salidas Pacientes'!$C1052,'BD Pacientes'!$A:$I,6,FALSE)),"",VLOOKUP('Salidas Pacientes'!$C1052,'BD Pacientes'!$A:$I,6,FALSE))</f>
        <v>CALLE 28 # 96-34</v>
      </c>
      <c r="J1052" s="98">
        <f>IF(ISERROR(VLOOKUP('Salidas Pacientes'!$C1052,'BD Pacientes'!$A:$I,7,FALSE)),"",VLOOKUP('Salidas Pacientes'!$C1052,'BD Pacientes'!$A:$I,7,FALSE))</f>
        <v>1144043840</v>
      </c>
      <c r="K1052" s="99" t="str">
        <f>IF(ISERROR(VLOOKUP('Salidas Pacientes'!$C1052,'BD Pacientes'!$A:$I,8,FALSE)),"",VLOOKUP('Salidas Pacientes'!$C1052,'BD Pacientes'!$A:$I,8,FALSE))</f>
        <v>LIZETH ZUÑIGA</v>
      </c>
      <c r="L1052" s="17">
        <f>IF(ISERROR(VLOOKUP('Salidas Pacientes'!$C1052,'BD Pacientes'!$A:$I,9,FALSE)),"",VLOOKUP('Salidas Pacientes'!$C1052,'BD Pacientes'!$A:$I,9,FALSE))</f>
        <v>3104922815</v>
      </c>
      <c r="M1052" s="17" t="s">
        <v>77</v>
      </c>
      <c r="N1052" s="16" t="str">
        <f>IF(ISERROR(VLOOKUP('Salidas Pacientes'!$M1052,Inventario!$A$2:$M$21,2,FALSE)),"",VLOOKUP('Salidas Pacientes'!$M1052,Inventario!$A$2:$M$21,2,FALSE))</f>
        <v>Hexaxim</v>
      </c>
      <c r="O1052" s="16" t="str">
        <f>IF(ISERROR(VLOOKUP('Salidas Pacientes'!$M1052,Inventario!$A$2:$M$21,3,FALSE)),"",VLOOKUP('Salidas Pacientes'!$M1052,Inventario!$A$2:$M$21,3,FALSE))</f>
        <v>DPAT + VPI + HIB + HB</v>
      </c>
      <c r="P1052" s="100" t="str">
        <f>IF(ISERROR(VLOOKUP('Salidas Pacientes'!$M1052,Inventario!$A$2:$M$21,4,FALSE)),"",VLOOKUP('Salidas Pacientes'!$M1052,Inventario!$A$2:$M$21,4,FALSE))</f>
        <v>IPS FARALLONES</v>
      </c>
      <c r="Q1052" s="100" t="str">
        <f>IF(ISERROR(VLOOKUP('Salidas Pacientes'!$M1052,Inventario!$A$2:$M$21,5,FALSE)),"",VLOOKUP('Salidas Pacientes'!$M1052,Inventario!$A$2:$M$21,5,FALSE))</f>
        <v>Sanofi</v>
      </c>
      <c r="R1052" s="17" t="str">
        <f>IF(ISERROR(VLOOKUP('Salidas Pacientes'!$M1052,Inventario!$A$2:$M$21,6,FALSE)),"",VLOOKUP('Salidas Pacientes'!$M1052,Inventario!$A$2:$M$21,6,FALSE))</f>
        <v>3800</v>
      </c>
      <c r="S1052" s="101" t="s">
        <v>212</v>
      </c>
      <c r="T1052" s="102">
        <f>IF(ISERROR(VLOOKUP('Salidas Pacientes'!$S1052,Entradas!$H$1:$I$412,2,FALSE)),"",VLOOKUP('Salidas Pacientes'!$S1052,Entradas!$H$1:$I$412,2,FALSE))</f>
        <v>45382</v>
      </c>
      <c r="U1052" s="98"/>
      <c r="V1052" s="98">
        <v>1</v>
      </c>
      <c r="W1052" s="105"/>
    </row>
    <row r="1053" spans="1:23" ht="15.75" hidden="1" customHeight="1" outlineLevel="1">
      <c r="A1053" s="95">
        <v>44834</v>
      </c>
      <c r="B1053" s="95" t="s">
        <v>276</v>
      </c>
      <c r="C1053" s="98">
        <v>1109574514</v>
      </c>
      <c r="D1053" s="17" t="str">
        <f>IF(ISERROR(VLOOKUP('Salidas Pacientes'!$C1053,'BD Pacientes'!$A:I,2,FALSE)),"",VLOOKUP('Salidas Pacientes'!$C1053,'BD Pacientes'!$A:I,2,FALSE))</f>
        <v>RC</v>
      </c>
      <c r="E1053" s="16" t="str">
        <f>IF(ISERROR(VLOOKUP('Salidas Pacientes'!$C1053,'BD Pacientes'!$A:I,3,FALSE)),"",VLOOKUP('Salidas Pacientes'!$C1053,'BD Pacientes'!$A:I,3,FALSE))</f>
        <v>LIAM CASTRILLON ZUÑIGA</v>
      </c>
      <c r="F1053" s="17" t="str">
        <f>IF(ISERROR(VLOOKUP('Salidas Pacientes'!$C1053,'BD Pacientes'!$A:I,4,FALSE)),"",VLOOKUP('Salidas Pacientes'!$C1053,'BD Pacientes'!$A:I,4,FALSE))</f>
        <v>M</v>
      </c>
      <c r="G1053" s="95">
        <f>IF(ISERROR(VLOOKUP('Salidas Pacientes'!$C1053,'BD Pacientes'!$A:I,5,FALSE)),"",VLOOKUP('Salidas Pacientes'!$C1053,'BD Pacientes'!$A:I,5,FALSE))</f>
        <v>44684</v>
      </c>
      <c r="H1053" s="95" t="str">
        <f t="shared" ca="1" si="0"/>
        <v>1 año, 3 mes</v>
      </c>
      <c r="I1053" s="97" t="str">
        <f>IF(ISERROR(VLOOKUP('Salidas Pacientes'!$C1053,'BD Pacientes'!$A:$I,6,FALSE)),"",VLOOKUP('Salidas Pacientes'!$C1053,'BD Pacientes'!$A:$I,6,FALSE))</f>
        <v>CALLE 28 # 96-34</v>
      </c>
      <c r="J1053" s="98">
        <f>IF(ISERROR(VLOOKUP('Salidas Pacientes'!$C1053,'BD Pacientes'!$A:$I,7,FALSE)),"",VLOOKUP('Salidas Pacientes'!$C1053,'BD Pacientes'!$A:$I,7,FALSE))</f>
        <v>1144043840</v>
      </c>
      <c r="K1053" s="99" t="str">
        <f>IF(ISERROR(VLOOKUP('Salidas Pacientes'!$C1053,'BD Pacientes'!$A:$I,8,FALSE)),"",VLOOKUP('Salidas Pacientes'!$C1053,'BD Pacientes'!$A:$I,8,FALSE))</f>
        <v>LIZETH ZUÑIGA</v>
      </c>
      <c r="L1053" s="17">
        <f>IF(ISERROR(VLOOKUP('Salidas Pacientes'!$C1053,'BD Pacientes'!$A:$I,9,FALSE)),"",VLOOKUP('Salidas Pacientes'!$C1053,'BD Pacientes'!$A:$I,9,FALSE))</f>
        <v>3104922815</v>
      </c>
      <c r="M1053" s="17" t="s">
        <v>54</v>
      </c>
      <c r="N1053" s="16" t="str">
        <f>IF(ISERROR(VLOOKUP('Salidas Pacientes'!$M1053,Inventario!$A$2:$M$21,2,FALSE)),"",VLOOKUP('Salidas Pacientes'!$M1053,Inventario!$A$2:$M$21,2,FALSE))</f>
        <v>Prevenar</v>
      </c>
      <c r="O1053" s="16" t="str">
        <f>IF(ISERROR(VLOOKUP('Salidas Pacientes'!$M1053,Inventario!$A$2:$M$21,3,FALSE)),"",VLOOKUP('Salidas Pacientes'!$M1053,Inventario!$A$2:$M$21,3,FALSE))</f>
        <v>Neumococo 13V</v>
      </c>
      <c r="P1053" s="100" t="str">
        <f>IF(ISERROR(VLOOKUP('Salidas Pacientes'!$M1053,Inventario!$A$2:$M$21,4,FALSE)),"",VLOOKUP('Salidas Pacientes'!$M1053,Inventario!$A$2:$M$21,4,FALSE))</f>
        <v>Cobo Medical</v>
      </c>
      <c r="Q1053" s="100" t="str">
        <f>IF(ISERROR(VLOOKUP('Salidas Pacientes'!$M1053,Inventario!$A$2:$M$21,5,FALSE)),"",VLOOKUP('Salidas Pacientes'!$M1053,Inventario!$A$2:$M$21,5,FALSE))</f>
        <v>Pfizer</v>
      </c>
      <c r="R1053" s="17" t="str">
        <f>IF(ISERROR(VLOOKUP('Salidas Pacientes'!$M1053,Inventario!$A$2:$M$21,6,FALSE)),"",VLOOKUP('Salidas Pacientes'!$M1053,Inventario!$A$2:$M$21,6,FALSE))</f>
        <v>2156</v>
      </c>
      <c r="S1053" s="101" t="s">
        <v>216</v>
      </c>
      <c r="T1053" s="102">
        <f>IF(ISERROR(VLOOKUP('Salidas Pacientes'!$S1053,Entradas!$H$1:$I$412,2,FALSE)),"",VLOOKUP('Salidas Pacientes'!$S1053,Entradas!$H$1:$I$412,2,FALSE))</f>
        <v>45382</v>
      </c>
      <c r="U1053" s="98"/>
      <c r="V1053" s="98">
        <v>1</v>
      </c>
      <c r="W1053" s="105"/>
    </row>
    <row r="1054" spans="1:23" ht="15.75" hidden="1" customHeight="1" outlineLevel="1">
      <c r="A1054" s="95">
        <v>44834</v>
      </c>
      <c r="B1054" s="95" t="s">
        <v>276</v>
      </c>
      <c r="C1054" s="98">
        <v>1109574514</v>
      </c>
      <c r="D1054" s="17" t="str">
        <f>IF(ISERROR(VLOOKUP('Salidas Pacientes'!$C1054,'BD Pacientes'!$A:I,2,FALSE)),"",VLOOKUP('Salidas Pacientes'!$C1054,'BD Pacientes'!$A:I,2,FALSE))</f>
        <v>RC</v>
      </c>
      <c r="E1054" s="16" t="str">
        <f>IF(ISERROR(VLOOKUP('Salidas Pacientes'!$C1054,'BD Pacientes'!$A:I,3,FALSE)),"",VLOOKUP('Salidas Pacientes'!$C1054,'BD Pacientes'!$A:I,3,FALSE))</f>
        <v>LIAM CASTRILLON ZUÑIGA</v>
      </c>
      <c r="F1054" s="17" t="str">
        <f>IF(ISERROR(VLOOKUP('Salidas Pacientes'!$C1054,'BD Pacientes'!$A:I,4,FALSE)),"",VLOOKUP('Salidas Pacientes'!$C1054,'BD Pacientes'!$A:I,4,FALSE))</f>
        <v>M</v>
      </c>
      <c r="G1054" s="95">
        <f>IF(ISERROR(VLOOKUP('Salidas Pacientes'!$C1054,'BD Pacientes'!$A:I,5,FALSE)),"",VLOOKUP('Salidas Pacientes'!$C1054,'BD Pacientes'!$A:I,5,FALSE))</f>
        <v>44684</v>
      </c>
      <c r="H1054" s="95" t="str">
        <f t="shared" ca="1" si="0"/>
        <v>1 año, 3 mes</v>
      </c>
      <c r="I1054" s="97" t="str">
        <f>IF(ISERROR(VLOOKUP('Salidas Pacientes'!$C1054,'BD Pacientes'!$A:$I,6,FALSE)),"",VLOOKUP('Salidas Pacientes'!$C1054,'BD Pacientes'!$A:$I,6,FALSE))</f>
        <v>CALLE 28 # 96-34</v>
      </c>
      <c r="J1054" s="98">
        <f>IF(ISERROR(VLOOKUP('Salidas Pacientes'!$C1054,'BD Pacientes'!$A:$I,7,FALSE)),"",VLOOKUP('Salidas Pacientes'!$C1054,'BD Pacientes'!$A:$I,7,FALSE))</f>
        <v>1144043840</v>
      </c>
      <c r="K1054" s="99" t="str">
        <f>IF(ISERROR(VLOOKUP('Salidas Pacientes'!$C1054,'BD Pacientes'!$A:$I,8,FALSE)),"",VLOOKUP('Salidas Pacientes'!$C1054,'BD Pacientes'!$A:$I,8,FALSE))</f>
        <v>LIZETH ZUÑIGA</v>
      </c>
      <c r="L1054" s="17">
        <f>IF(ISERROR(VLOOKUP('Salidas Pacientes'!$C1054,'BD Pacientes'!$A:$I,9,FALSE)),"",VLOOKUP('Salidas Pacientes'!$C1054,'BD Pacientes'!$A:$I,9,FALSE))</f>
        <v>3104922815</v>
      </c>
      <c r="M1054" s="17" t="s">
        <v>96</v>
      </c>
      <c r="N1054" s="16" t="str">
        <f>IF(ISERROR(VLOOKUP('Salidas Pacientes'!$M1054,Inventario!$A$2:$M$21,2,FALSE)),"",VLOOKUP('Salidas Pacientes'!$M1054,Inventario!$A$2:$M$21,2,FALSE))</f>
        <v>Rotateq</v>
      </c>
      <c r="O1054" s="16" t="str">
        <f>IF(ISERROR(VLOOKUP('Salidas Pacientes'!$M1054,Inventario!$A$2:$M$21,3,FALSE)),"",VLOOKUP('Salidas Pacientes'!$M1054,Inventario!$A$2:$M$21,3,FALSE))</f>
        <v>Rotavirus Vivo Atenuado</v>
      </c>
      <c r="P1054" s="100" t="str">
        <f>IF(ISERROR(VLOOKUP('Salidas Pacientes'!$M1054,Inventario!$A$2:$M$21,4,FALSE)),"",VLOOKUP('Salidas Pacientes'!$M1054,Inventario!$A$2:$M$21,4,FALSE))</f>
        <v>IPS FARALLONES</v>
      </c>
      <c r="Q1054" s="100" t="str">
        <f>IF(ISERROR(VLOOKUP('Salidas Pacientes'!$M1054,Inventario!$A$2:$M$21,5,FALSE)),"",VLOOKUP('Salidas Pacientes'!$M1054,Inventario!$A$2:$M$21,5,FALSE))</f>
        <v>Merck</v>
      </c>
      <c r="R1054" s="17" t="str">
        <f>IF(ISERROR(VLOOKUP('Salidas Pacientes'!$M1054,Inventario!$A$2:$M$21,6,FALSE)),"",VLOOKUP('Salidas Pacientes'!$M1054,Inventario!$A$2:$M$21,6,FALSE))</f>
        <v>1800</v>
      </c>
      <c r="S1054" s="101" t="s">
        <v>214</v>
      </c>
      <c r="T1054" s="102">
        <f>IF(ISERROR(VLOOKUP('Salidas Pacientes'!$S1054,Entradas!$H$1:$I$412,2,FALSE)),"",VLOOKUP('Salidas Pacientes'!$S1054,Entradas!$H$1:$I$412,2,FALSE))</f>
        <v>45233</v>
      </c>
      <c r="U1054" s="98"/>
      <c r="V1054" s="98">
        <v>1</v>
      </c>
      <c r="W1054" s="105"/>
    </row>
    <row r="1055" spans="1:23" ht="15.75" hidden="1" customHeight="1" outlineLevel="1">
      <c r="A1055" s="95">
        <v>44834</v>
      </c>
      <c r="B1055" s="95" t="s">
        <v>276</v>
      </c>
      <c r="C1055" s="98">
        <v>1232819862</v>
      </c>
      <c r="D1055" s="17" t="str">
        <f>IF(ISERROR(VLOOKUP('Salidas Pacientes'!$C1055,'BD Pacientes'!$A:I,2,FALSE)),"",VLOOKUP('Salidas Pacientes'!$C1055,'BD Pacientes'!$A:I,2,FALSE))</f>
        <v>RC</v>
      </c>
      <c r="E1055" s="16" t="str">
        <f>IF(ISERROR(VLOOKUP('Salidas Pacientes'!$C1055,'BD Pacientes'!$A:I,3,FALSE)),"",VLOOKUP('Salidas Pacientes'!$C1055,'BD Pacientes'!$A:I,3,FALSE))</f>
        <v>JUAN MARTIN JORDAN RESTREPO</v>
      </c>
      <c r="F1055" s="17" t="str">
        <f>IF(ISERROR(VLOOKUP('Salidas Pacientes'!$C1055,'BD Pacientes'!$A:I,4,FALSE)),"",VLOOKUP('Salidas Pacientes'!$C1055,'BD Pacientes'!$A:I,4,FALSE))</f>
        <v>M</v>
      </c>
      <c r="G1055" s="95">
        <f>IF(ISERROR(VLOOKUP('Salidas Pacientes'!$C1055,'BD Pacientes'!$A:I,5,FALSE)),"",VLOOKUP('Salidas Pacientes'!$C1055,'BD Pacientes'!$A:I,5,FALSE))</f>
        <v>44679</v>
      </c>
      <c r="H1055" s="95" t="str">
        <f t="shared" ca="1" si="0"/>
        <v>1 año, 3 mes</v>
      </c>
      <c r="I1055" s="97" t="str">
        <f>IF(ISERROR(VLOOKUP('Salidas Pacientes'!$C1055,'BD Pacientes'!$A:$I,6,FALSE)),"",VLOOKUP('Salidas Pacientes'!$C1055,'BD Pacientes'!$A:$I,6,FALSE))</f>
        <v>CRA 100 #34-96</v>
      </c>
      <c r="J1055" s="98">
        <f>IF(ISERROR(VLOOKUP('Salidas Pacientes'!$C1055,'BD Pacientes'!$A:$I,7,FALSE)),"",VLOOKUP('Salidas Pacientes'!$C1055,'BD Pacientes'!$A:$I,7,FALSE))</f>
        <v>1130598242</v>
      </c>
      <c r="K1055" s="99" t="str">
        <f>IF(ISERROR(VLOOKUP('Salidas Pacientes'!$C1055,'BD Pacientes'!$A:$I,8,FALSE)),"",VLOOKUP('Salidas Pacientes'!$C1055,'BD Pacientes'!$A:$I,8,FALSE))</f>
        <v>MARIA FERNANDA RESTREPO</v>
      </c>
      <c r="L1055" s="17">
        <f>IF(ISERROR(VLOOKUP('Salidas Pacientes'!$C1055,'BD Pacientes'!$A:$I,9,FALSE)),"",VLOOKUP('Salidas Pacientes'!$C1055,'BD Pacientes'!$A:$I,9,FALSE))</f>
        <v>3013203303</v>
      </c>
      <c r="M1055" s="17" t="s">
        <v>47</v>
      </c>
      <c r="N1055" s="16" t="str">
        <f>IF(ISERROR(VLOOKUP('Salidas Pacientes'!$M1055,Inventario!$A$2:$M$21,2,FALSE)),"",VLOOKUP('Salidas Pacientes'!$M1055,Inventario!$A$2:$M$21,2,FALSE))</f>
        <v>Nimenrix</v>
      </c>
      <c r="O1055" s="16" t="str">
        <f>IF(ISERROR(VLOOKUP('Salidas Pacientes'!$M1055,Inventario!$A$2:$M$21,3,FALSE)),"",VLOOKUP('Salidas Pacientes'!$M1055,Inventario!$A$2:$M$21,3,FALSE))</f>
        <v>Meningococo</v>
      </c>
      <c r="P1055" s="100" t="str">
        <f>IF(ISERROR(VLOOKUP('Salidas Pacientes'!$M1055,Inventario!$A$2:$M$21,4,FALSE)),"",VLOOKUP('Salidas Pacientes'!$M1055,Inventario!$A$2:$M$21,4,FALSE))</f>
        <v>Cobo Medical</v>
      </c>
      <c r="Q1055" s="100" t="str">
        <f>IF(ISERROR(VLOOKUP('Salidas Pacientes'!$M1055,Inventario!$A$2:$M$21,5,FALSE)),"",VLOOKUP('Salidas Pacientes'!$M1055,Inventario!$A$2:$M$21,5,FALSE))</f>
        <v>Pfizer</v>
      </c>
      <c r="R1055" s="17" t="str">
        <f>IF(ISERROR(VLOOKUP('Salidas Pacientes'!$M1055,Inventario!$A$2:$M$21,6,FALSE)),"",VLOOKUP('Salidas Pacientes'!$M1055,Inventario!$A$2:$M$21,6,FALSE))</f>
        <v>3904</v>
      </c>
      <c r="S1055" s="101" t="s">
        <v>221</v>
      </c>
      <c r="T1055" s="102">
        <f>IF(ISERROR(VLOOKUP('Salidas Pacientes'!$S1055,Entradas!$H$1:$I$412,2,FALSE)),"",VLOOKUP('Salidas Pacientes'!$S1055,Entradas!$H$1:$I$412,2,FALSE))</f>
        <v>45077</v>
      </c>
      <c r="U1055" s="98"/>
      <c r="V1055" s="98">
        <v>1</v>
      </c>
      <c r="W1055" s="105"/>
    </row>
    <row r="1056" spans="1:23" ht="15.75" hidden="1" customHeight="1" outlineLevel="1">
      <c r="A1056" s="95">
        <v>44834</v>
      </c>
      <c r="B1056" s="95" t="s">
        <v>276</v>
      </c>
      <c r="C1056" s="98">
        <v>1232818492</v>
      </c>
      <c r="D1056" s="17" t="str">
        <f>IF(ISERROR(VLOOKUP('Salidas Pacientes'!$C1056,'BD Pacientes'!$A:I,2,FALSE)),"",VLOOKUP('Salidas Pacientes'!$C1056,'BD Pacientes'!$A:I,2,FALSE))</f>
        <v>RC</v>
      </c>
      <c r="E1056" s="16" t="str">
        <f>IF(ISERROR(VLOOKUP('Salidas Pacientes'!$C1056,'BD Pacientes'!$A:I,3,FALSE)),"",VLOOKUP('Salidas Pacientes'!$C1056,'BD Pacientes'!$A:I,3,FALSE))</f>
        <v>GAEL RODRIGUEZ DIAZ</v>
      </c>
      <c r="F1056" s="17" t="str">
        <f>IF(ISERROR(VLOOKUP('Salidas Pacientes'!$C1056,'BD Pacientes'!$A:I,4,FALSE)),"",VLOOKUP('Salidas Pacientes'!$C1056,'BD Pacientes'!$A:I,4,FALSE))</f>
        <v>M</v>
      </c>
      <c r="G1056" s="95">
        <f>IF(ISERROR(VLOOKUP('Salidas Pacientes'!$C1056,'BD Pacientes'!$A:I,5,FALSE)),"",VLOOKUP('Salidas Pacientes'!$C1056,'BD Pacientes'!$A:I,5,FALSE))</f>
        <v>1232818492</v>
      </c>
      <c r="H1056" s="95" t="str">
        <f t="shared" ca="1" si="0"/>
        <v/>
      </c>
      <c r="I1056" s="97" t="str">
        <f>IF(ISERROR(VLOOKUP('Salidas Pacientes'!$C1056,'BD Pacientes'!$A:$I,6,FALSE)),"",VLOOKUP('Salidas Pacientes'!$C1056,'BD Pacientes'!$A:$I,6,FALSE))</f>
        <v>CALLE 11A # 50-45 CASA 45</v>
      </c>
      <c r="J1056" s="98">
        <f>IF(ISERROR(VLOOKUP('Salidas Pacientes'!$C1056,'BD Pacientes'!$A:$I,7,FALSE)),"",VLOOKUP('Salidas Pacientes'!$C1056,'BD Pacientes'!$A:$I,7,FALSE))</f>
        <v>67025737</v>
      </c>
      <c r="K1056" s="99" t="str">
        <f>IF(ISERROR(VLOOKUP('Salidas Pacientes'!$C1056,'BD Pacientes'!$A:$I,8,FALSE)),"",VLOOKUP('Salidas Pacientes'!$C1056,'BD Pacientes'!$A:$I,8,FALSE))</f>
        <v>LEIDY DIAZ</v>
      </c>
      <c r="L1056" s="17">
        <f>IF(ISERROR(VLOOKUP('Salidas Pacientes'!$C1056,'BD Pacientes'!$A:$I,9,FALSE)),"",VLOOKUP('Salidas Pacientes'!$C1056,'BD Pacientes'!$A:$I,9,FALSE))</f>
        <v>3173734749</v>
      </c>
      <c r="M1056" s="17" t="s">
        <v>89</v>
      </c>
      <c r="N1056" s="16" t="str">
        <f>IF(ISERROR(VLOOKUP('Salidas Pacientes'!$M1056,Inventario!$A$2:$M$21,2,FALSE)),"",VLOOKUP('Salidas Pacientes'!$M1056,Inventario!$A$2:$M$21,2,FALSE))</f>
        <v>Fluquadri</v>
      </c>
      <c r="O1056" s="16" t="str">
        <f>IF(ISERROR(VLOOKUP('Salidas Pacientes'!$M1056,Inventario!$A$2:$M$21,3,FALSE)),"",VLOOKUP('Salidas Pacientes'!$M1056,Inventario!$A$2:$M$21,3,FALSE))</f>
        <v>Influenza</v>
      </c>
      <c r="P1056" s="100" t="str">
        <f>IF(ISERROR(VLOOKUP('Salidas Pacientes'!$M1056,Inventario!$A$2:$M$21,4,FALSE)),"",VLOOKUP('Salidas Pacientes'!$M1056,Inventario!$A$2:$M$21,4,FALSE))</f>
        <v>IPS FARALLONES</v>
      </c>
      <c r="Q1056" s="100" t="str">
        <f>IF(ISERROR(VLOOKUP('Salidas Pacientes'!$M1056,Inventario!$A$2:$M$21,5,FALSE)),"",VLOOKUP('Salidas Pacientes'!$M1056,Inventario!$A$2:$M$21,5,FALSE))</f>
        <v>Sanofi</v>
      </c>
      <c r="R1056" s="17" t="str">
        <f>IF(ISERROR(VLOOKUP('Salidas Pacientes'!$M1056,Inventario!$A$2:$M$21,6,FALSE)),"",VLOOKUP('Salidas Pacientes'!$M1056,Inventario!$A$2:$M$21,6,FALSE))</f>
        <v>164992</v>
      </c>
      <c r="S1056" s="101" t="s">
        <v>295</v>
      </c>
      <c r="T1056" s="102" t="str">
        <f>IF(ISERROR(VLOOKUP('Salidas Pacientes'!$S1056,Entradas!$H$1:$I$412,2,FALSE)),"",VLOOKUP('Salidas Pacientes'!$S1056,Entradas!$H$1:$I$412,2,FALSE))</f>
        <v/>
      </c>
      <c r="U1056" s="98"/>
      <c r="V1056" s="98">
        <v>1</v>
      </c>
      <c r="W1056" s="105"/>
    </row>
    <row r="1057" spans="1:23" ht="15.75" hidden="1" customHeight="1" outlineLevel="1">
      <c r="A1057" s="95">
        <v>44834</v>
      </c>
      <c r="B1057" s="95" t="s">
        <v>276</v>
      </c>
      <c r="C1057" s="98">
        <v>1232818492</v>
      </c>
      <c r="D1057" s="17" t="str">
        <f>IF(ISERROR(VLOOKUP('Salidas Pacientes'!$C1057,'BD Pacientes'!$A:I,2,FALSE)),"",VLOOKUP('Salidas Pacientes'!$C1057,'BD Pacientes'!$A:I,2,FALSE))</f>
        <v>RC</v>
      </c>
      <c r="E1057" s="16" t="str">
        <f>IF(ISERROR(VLOOKUP('Salidas Pacientes'!$C1057,'BD Pacientes'!$A:I,3,FALSE)),"",VLOOKUP('Salidas Pacientes'!$C1057,'BD Pacientes'!$A:I,3,FALSE))</f>
        <v>GAEL RODRIGUEZ DIAZ</v>
      </c>
      <c r="F1057" s="17" t="str">
        <f>IF(ISERROR(VLOOKUP('Salidas Pacientes'!$C1057,'BD Pacientes'!$A:I,4,FALSE)),"",VLOOKUP('Salidas Pacientes'!$C1057,'BD Pacientes'!$A:I,4,FALSE))</f>
        <v>M</v>
      </c>
      <c r="G1057" s="95">
        <f>IF(ISERROR(VLOOKUP('Salidas Pacientes'!$C1057,'BD Pacientes'!$A:I,5,FALSE)),"",VLOOKUP('Salidas Pacientes'!$C1057,'BD Pacientes'!$A:I,5,FALSE))</f>
        <v>1232818492</v>
      </c>
      <c r="H1057" s="95" t="str">
        <f t="shared" ca="1" si="0"/>
        <v/>
      </c>
      <c r="I1057" s="97" t="str">
        <f>IF(ISERROR(VLOOKUP('Salidas Pacientes'!$C1057,'BD Pacientes'!$A:$I,6,FALSE)),"",VLOOKUP('Salidas Pacientes'!$C1057,'BD Pacientes'!$A:$I,6,FALSE))</f>
        <v>CALLE 11A # 50-45 CASA 45</v>
      </c>
      <c r="J1057" s="98">
        <f>IF(ISERROR(VLOOKUP('Salidas Pacientes'!$C1057,'BD Pacientes'!$A:$I,7,FALSE)),"",VLOOKUP('Salidas Pacientes'!$C1057,'BD Pacientes'!$A:$I,7,FALSE))</f>
        <v>67025737</v>
      </c>
      <c r="K1057" s="99" t="str">
        <f>IF(ISERROR(VLOOKUP('Salidas Pacientes'!$C1057,'BD Pacientes'!$A:$I,8,FALSE)),"",VLOOKUP('Salidas Pacientes'!$C1057,'BD Pacientes'!$A:$I,8,FALSE))</f>
        <v>LEIDY DIAZ</v>
      </c>
      <c r="L1057" s="17">
        <f>IF(ISERROR(VLOOKUP('Salidas Pacientes'!$C1057,'BD Pacientes'!$A:$I,9,FALSE)),"",VLOOKUP('Salidas Pacientes'!$C1057,'BD Pacientes'!$A:$I,9,FALSE))</f>
        <v>3173734749</v>
      </c>
      <c r="M1057" s="17" t="s">
        <v>47</v>
      </c>
      <c r="N1057" s="16" t="str">
        <f>IF(ISERROR(VLOOKUP('Salidas Pacientes'!$M1057,Inventario!$A$2:$M$21,2,FALSE)),"",VLOOKUP('Salidas Pacientes'!$M1057,Inventario!$A$2:$M$21,2,FALSE))</f>
        <v>Nimenrix</v>
      </c>
      <c r="O1057" s="16" t="str">
        <f>IF(ISERROR(VLOOKUP('Salidas Pacientes'!$M1057,Inventario!$A$2:$M$21,3,FALSE)),"",VLOOKUP('Salidas Pacientes'!$M1057,Inventario!$A$2:$M$21,3,FALSE))</f>
        <v>Meningococo</v>
      </c>
      <c r="P1057" s="100" t="str">
        <f>IF(ISERROR(VLOOKUP('Salidas Pacientes'!$M1057,Inventario!$A$2:$M$21,4,FALSE)),"",VLOOKUP('Salidas Pacientes'!$M1057,Inventario!$A$2:$M$21,4,FALSE))</f>
        <v>Cobo Medical</v>
      </c>
      <c r="Q1057" s="100" t="str">
        <f>IF(ISERROR(VLOOKUP('Salidas Pacientes'!$M1057,Inventario!$A$2:$M$21,5,FALSE)),"",VLOOKUP('Salidas Pacientes'!$M1057,Inventario!$A$2:$M$21,5,FALSE))</f>
        <v>Pfizer</v>
      </c>
      <c r="R1057" s="17" t="str">
        <f>IF(ISERROR(VLOOKUP('Salidas Pacientes'!$M1057,Inventario!$A$2:$M$21,6,FALSE)),"",VLOOKUP('Salidas Pacientes'!$M1057,Inventario!$A$2:$M$21,6,FALSE))</f>
        <v>3904</v>
      </c>
      <c r="S1057" s="101" t="s">
        <v>221</v>
      </c>
      <c r="T1057" s="102">
        <f>IF(ISERROR(VLOOKUP('Salidas Pacientes'!$S1057,Entradas!$H$1:$I$412,2,FALSE)),"",VLOOKUP('Salidas Pacientes'!$S1057,Entradas!$H$1:$I$412,2,FALSE))</f>
        <v>45077</v>
      </c>
      <c r="U1057" s="98"/>
      <c r="V1057" s="98">
        <v>1</v>
      </c>
      <c r="W1057" s="105"/>
    </row>
    <row r="1058" spans="1:23" ht="15.75" hidden="1" customHeight="1" outlineLevel="1">
      <c r="A1058" s="95">
        <v>44834</v>
      </c>
      <c r="B1058" s="95" t="s">
        <v>276</v>
      </c>
      <c r="C1058" s="98">
        <v>1109571469</v>
      </c>
      <c r="D1058" s="17" t="str">
        <f>IF(ISERROR(VLOOKUP('Salidas Pacientes'!$C1058,'BD Pacientes'!$A:I,2,FALSE)),"",VLOOKUP('Salidas Pacientes'!$C1058,'BD Pacientes'!$A:I,2,FALSE))</f>
        <v>RC</v>
      </c>
      <c r="E1058" s="16" t="str">
        <f>IF(ISERROR(VLOOKUP('Salidas Pacientes'!$C1058,'BD Pacientes'!$A:I,3,FALSE)),"",VLOOKUP('Salidas Pacientes'!$C1058,'BD Pacientes'!$A:I,3,FALSE))</f>
        <v>DANNA ISABELLA VARGAS TRIANA</v>
      </c>
      <c r="F1058" s="17" t="str">
        <f>IF(ISERROR(VLOOKUP('Salidas Pacientes'!$C1058,'BD Pacientes'!$A:I,4,FALSE)),"",VLOOKUP('Salidas Pacientes'!$C1058,'BD Pacientes'!$A:I,4,FALSE))</f>
        <v>M</v>
      </c>
      <c r="G1058" s="95">
        <f>IF(ISERROR(VLOOKUP('Salidas Pacientes'!$C1058,'BD Pacientes'!$A:I,5,FALSE)),"",VLOOKUP('Salidas Pacientes'!$C1058,'BD Pacientes'!$A:I,5,FALSE))</f>
        <v>0</v>
      </c>
      <c r="H1058" s="95" t="str">
        <f t="shared" ca="1" si="0"/>
        <v>123 año, 7 mes</v>
      </c>
      <c r="I1058" s="97" t="str">
        <f>IF(ISERROR(VLOOKUP('Salidas Pacientes'!$C1058,'BD Pacientes'!$A:$I,6,FALSE)),"",VLOOKUP('Salidas Pacientes'!$C1058,'BD Pacientes'!$A:$I,6,FALSE))</f>
        <v>CALLE 18 #61-24</v>
      </c>
      <c r="J1058" s="98">
        <f>IF(ISERROR(VLOOKUP('Salidas Pacientes'!$C1058,'BD Pacientes'!$A:$I,7,FALSE)),"",VLOOKUP('Salidas Pacientes'!$C1058,'BD Pacientes'!$A:$I,7,FALSE))</f>
        <v>0</v>
      </c>
      <c r="K1058" s="99">
        <f>IF(ISERROR(VLOOKUP('Salidas Pacientes'!$C1058,'BD Pacientes'!$A:$I,8,FALSE)),"",VLOOKUP('Salidas Pacientes'!$C1058,'BD Pacientes'!$A:$I,8,FALSE))</f>
        <v>0</v>
      </c>
      <c r="L1058" s="17">
        <f>IF(ISERROR(VLOOKUP('Salidas Pacientes'!$C1058,'BD Pacientes'!$A:$I,9,FALSE)),"",VLOOKUP('Salidas Pacientes'!$C1058,'BD Pacientes'!$A:$I,9,FALSE))</f>
        <v>0</v>
      </c>
      <c r="M1058" s="17" t="s">
        <v>73</v>
      </c>
      <c r="N1058" s="16" t="str">
        <f>IF(ISERROR(VLOOKUP('Salidas Pacientes'!$M1058,Inventario!$A$2:$M$21,2,FALSE)),"",VLOOKUP('Salidas Pacientes'!$M1058,Inventario!$A$2:$M$21,2,FALSE))</f>
        <v>Pentaxim</v>
      </c>
      <c r="O1058" s="16" t="str">
        <f>IF(ISERROR(VLOOKUP('Salidas Pacientes'!$M1058,Inventario!$A$2:$M$21,3,FALSE)),"",VLOOKUP('Salidas Pacientes'!$M1058,Inventario!$A$2:$M$21,3,FALSE))</f>
        <v>Difteria-Tosferina, tetano, polio, haemophilus</v>
      </c>
      <c r="P1058" s="100" t="str">
        <f>IF(ISERROR(VLOOKUP('Salidas Pacientes'!$M1058,Inventario!$A$2:$M$21,4,FALSE)),"",VLOOKUP('Salidas Pacientes'!$M1058,Inventario!$A$2:$M$21,4,FALSE))</f>
        <v>IPS FARALLONES</v>
      </c>
      <c r="Q1058" s="100" t="str">
        <f>IF(ISERROR(VLOOKUP('Salidas Pacientes'!$M1058,Inventario!$A$2:$M$21,5,FALSE)),"",VLOOKUP('Salidas Pacientes'!$M1058,Inventario!$A$2:$M$21,5,FALSE))</f>
        <v>Sanofi</v>
      </c>
      <c r="R1058" s="17" t="str">
        <f>IF(ISERROR(VLOOKUP('Salidas Pacientes'!$M1058,Inventario!$A$2:$M$21,6,FALSE)),"",VLOOKUP('Salidas Pacientes'!$M1058,Inventario!$A$2:$M$21,6,FALSE))</f>
        <v>2800</v>
      </c>
      <c r="S1058" s="101" t="s">
        <v>209</v>
      </c>
      <c r="T1058" s="102">
        <f>IF(ISERROR(VLOOKUP('Salidas Pacientes'!$S1058,Entradas!$H$1:$I$412,2,FALSE)),"",VLOOKUP('Salidas Pacientes'!$S1058,Entradas!$H$1:$I$412,2,FALSE))</f>
        <v>44957</v>
      </c>
      <c r="U1058" s="98"/>
      <c r="V1058" s="98">
        <v>1</v>
      </c>
      <c r="W1058" s="105"/>
    </row>
    <row r="1059" spans="1:23" ht="15.75" hidden="1" customHeight="1" outlineLevel="1">
      <c r="A1059" s="95">
        <v>44834</v>
      </c>
      <c r="B1059" s="95" t="s">
        <v>276</v>
      </c>
      <c r="C1059" s="98">
        <v>1109571469</v>
      </c>
      <c r="D1059" s="17" t="str">
        <f>IF(ISERROR(VLOOKUP('Salidas Pacientes'!$C1059,'BD Pacientes'!$A:I,2,FALSE)),"",VLOOKUP('Salidas Pacientes'!$C1059,'BD Pacientes'!$A:I,2,FALSE))</f>
        <v>RC</v>
      </c>
      <c r="E1059" s="16" t="str">
        <f>IF(ISERROR(VLOOKUP('Salidas Pacientes'!$C1059,'BD Pacientes'!$A:I,3,FALSE)),"",VLOOKUP('Salidas Pacientes'!$C1059,'BD Pacientes'!$A:I,3,FALSE))</f>
        <v>DANNA ISABELLA VARGAS TRIANA</v>
      </c>
      <c r="F1059" s="17" t="str">
        <f>IF(ISERROR(VLOOKUP('Salidas Pacientes'!$C1059,'BD Pacientes'!$A:I,4,FALSE)),"",VLOOKUP('Salidas Pacientes'!$C1059,'BD Pacientes'!$A:I,4,FALSE))</f>
        <v>M</v>
      </c>
      <c r="G1059" s="95">
        <f>IF(ISERROR(VLOOKUP('Salidas Pacientes'!$C1059,'BD Pacientes'!$A:I,5,FALSE)),"",VLOOKUP('Salidas Pacientes'!$C1059,'BD Pacientes'!$A:I,5,FALSE))</f>
        <v>0</v>
      </c>
      <c r="H1059" s="95" t="str">
        <f t="shared" ca="1" si="0"/>
        <v>123 año, 7 mes</v>
      </c>
      <c r="I1059" s="97" t="str">
        <f>IF(ISERROR(VLOOKUP('Salidas Pacientes'!$C1059,'BD Pacientes'!$A:$I,6,FALSE)),"",VLOOKUP('Salidas Pacientes'!$C1059,'BD Pacientes'!$A:$I,6,FALSE))</f>
        <v>CALLE 18 #61-24</v>
      </c>
      <c r="J1059" s="98">
        <f>IF(ISERROR(VLOOKUP('Salidas Pacientes'!$C1059,'BD Pacientes'!$A:$I,7,FALSE)),"",VLOOKUP('Salidas Pacientes'!$C1059,'BD Pacientes'!$A:$I,7,FALSE))</f>
        <v>0</v>
      </c>
      <c r="K1059" s="99">
        <f>IF(ISERROR(VLOOKUP('Salidas Pacientes'!$C1059,'BD Pacientes'!$A:$I,8,FALSE)),"",VLOOKUP('Salidas Pacientes'!$C1059,'BD Pacientes'!$A:$I,8,FALSE))</f>
        <v>0</v>
      </c>
      <c r="L1059" s="17">
        <f>IF(ISERROR(VLOOKUP('Salidas Pacientes'!$C1059,'BD Pacientes'!$A:$I,9,FALSE)),"",VLOOKUP('Salidas Pacientes'!$C1059,'BD Pacientes'!$A:$I,9,FALSE))</f>
        <v>0</v>
      </c>
      <c r="M1059" s="17" t="s">
        <v>85</v>
      </c>
      <c r="N1059" s="16" t="str">
        <f>IF(ISERROR(VLOOKUP('Salidas Pacientes'!$M1059,Inventario!$A$2:$M$21,2,FALSE)),"",VLOOKUP('Salidas Pacientes'!$M1059,Inventario!$A$2:$M$21,2,FALSE))</f>
        <v xml:space="preserve">Avaxim 80 </v>
      </c>
      <c r="O1059" s="16" t="str">
        <f>IF(ISERROR(VLOOKUP('Salidas Pacientes'!$M1059,Inventario!$A$2:$M$21,3,FALSE)),"",VLOOKUP('Salidas Pacientes'!$M1059,Inventario!$A$2:$M$21,3,FALSE))</f>
        <v>Hepatitis A niño</v>
      </c>
      <c r="P1059" s="100" t="str">
        <f>IF(ISERROR(VLOOKUP('Salidas Pacientes'!$M1059,Inventario!$A$2:$M$21,4,FALSE)),"",VLOOKUP('Salidas Pacientes'!$M1059,Inventario!$A$2:$M$21,4,FALSE))</f>
        <v>IPS FARALLONES</v>
      </c>
      <c r="Q1059" s="100" t="str">
        <f>IF(ISERROR(VLOOKUP('Salidas Pacientes'!$M1059,Inventario!$A$2:$M$21,5,FALSE)),"",VLOOKUP('Salidas Pacientes'!$M1059,Inventario!$A$2:$M$21,5,FALSE))</f>
        <v>Sanofi</v>
      </c>
      <c r="R1059" s="17" t="str">
        <f>IF(ISERROR(VLOOKUP('Salidas Pacientes'!$M1059,Inventario!$A$2:$M$21,6,FALSE)),"",VLOOKUP('Salidas Pacientes'!$M1059,Inventario!$A$2:$M$21,6,FALSE))</f>
        <v>2500</v>
      </c>
      <c r="S1059" s="101" t="s">
        <v>208</v>
      </c>
      <c r="T1059" s="102">
        <f>IF(ISERROR(VLOOKUP('Salidas Pacientes'!$S1059,Entradas!$H$1:$I$412,2,FALSE)),"",VLOOKUP('Salidas Pacientes'!$S1059,Entradas!$H$1:$I$412,2,FALSE))</f>
        <v>45169</v>
      </c>
      <c r="U1059" s="98"/>
      <c r="V1059" s="98">
        <v>1</v>
      </c>
      <c r="W1059" s="105"/>
    </row>
    <row r="1060" spans="1:23" ht="15.75" hidden="1" customHeight="1" outlineLevel="1">
      <c r="A1060" s="95">
        <v>44834</v>
      </c>
      <c r="B1060" s="95" t="s">
        <v>276</v>
      </c>
      <c r="C1060" s="98">
        <v>1109571469</v>
      </c>
      <c r="D1060" s="17" t="str">
        <f>IF(ISERROR(VLOOKUP('Salidas Pacientes'!$C1060,'BD Pacientes'!$A:I,2,FALSE)),"",VLOOKUP('Salidas Pacientes'!$C1060,'BD Pacientes'!$A:I,2,FALSE))</f>
        <v>RC</v>
      </c>
      <c r="E1060" s="16" t="str">
        <f>IF(ISERROR(VLOOKUP('Salidas Pacientes'!$C1060,'BD Pacientes'!$A:I,3,FALSE)),"",VLOOKUP('Salidas Pacientes'!$C1060,'BD Pacientes'!$A:I,3,FALSE))</f>
        <v>DANNA ISABELLA VARGAS TRIANA</v>
      </c>
      <c r="F1060" s="17" t="str">
        <f>IF(ISERROR(VLOOKUP('Salidas Pacientes'!$C1060,'BD Pacientes'!$A:I,4,FALSE)),"",VLOOKUP('Salidas Pacientes'!$C1060,'BD Pacientes'!$A:I,4,FALSE))</f>
        <v>M</v>
      </c>
      <c r="G1060" s="95">
        <f>IF(ISERROR(VLOOKUP('Salidas Pacientes'!$C1060,'BD Pacientes'!$A:I,5,FALSE)),"",VLOOKUP('Salidas Pacientes'!$C1060,'BD Pacientes'!$A:I,5,FALSE))</f>
        <v>0</v>
      </c>
      <c r="H1060" s="95" t="str">
        <f t="shared" ca="1" si="0"/>
        <v>123 año, 7 mes</v>
      </c>
      <c r="I1060" s="97" t="str">
        <f>IF(ISERROR(VLOOKUP('Salidas Pacientes'!$C1060,'BD Pacientes'!$A:$I,6,FALSE)),"",VLOOKUP('Salidas Pacientes'!$C1060,'BD Pacientes'!$A:$I,6,FALSE))</f>
        <v>CALLE 18 #61-24</v>
      </c>
      <c r="J1060" s="98">
        <f>IF(ISERROR(VLOOKUP('Salidas Pacientes'!$C1060,'BD Pacientes'!$A:$I,7,FALSE)),"",VLOOKUP('Salidas Pacientes'!$C1060,'BD Pacientes'!$A:$I,7,FALSE))</f>
        <v>0</v>
      </c>
      <c r="K1060" s="99">
        <f>IF(ISERROR(VLOOKUP('Salidas Pacientes'!$C1060,'BD Pacientes'!$A:$I,8,FALSE)),"",VLOOKUP('Salidas Pacientes'!$C1060,'BD Pacientes'!$A:$I,8,FALSE))</f>
        <v>0</v>
      </c>
      <c r="L1060" s="17">
        <f>IF(ISERROR(VLOOKUP('Salidas Pacientes'!$C1060,'BD Pacientes'!$A:$I,9,FALSE)),"",VLOOKUP('Salidas Pacientes'!$C1060,'BD Pacientes'!$A:$I,9,FALSE))</f>
        <v>0</v>
      </c>
      <c r="M1060" s="17" t="s">
        <v>89</v>
      </c>
      <c r="N1060" s="16" t="str">
        <f>IF(ISERROR(VLOOKUP('Salidas Pacientes'!$M1060,Inventario!$A$2:$M$21,2,FALSE)),"",VLOOKUP('Salidas Pacientes'!$M1060,Inventario!$A$2:$M$21,2,FALSE))</f>
        <v>Fluquadri</v>
      </c>
      <c r="O1060" s="16" t="str">
        <f>IF(ISERROR(VLOOKUP('Salidas Pacientes'!$M1060,Inventario!$A$2:$M$21,3,FALSE)),"",VLOOKUP('Salidas Pacientes'!$M1060,Inventario!$A$2:$M$21,3,FALSE))</f>
        <v>Influenza</v>
      </c>
      <c r="P1060" s="100" t="str">
        <f>IF(ISERROR(VLOOKUP('Salidas Pacientes'!$M1060,Inventario!$A$2:$M$21,4,FALSE)),"",VLOOKUP('Salidas Pacientes'!$M1060,Inventario!$A$2:$M$21,4,FALSE))</f>
        <v>IPS FARALLONES</v>
      </c>
      <c r="Q1060" s="100" t="str">
        <f>IF(ISERROR(VLOOKUP('Salidas Pacientes'!$M1060,Inventario!$A$2:$M$21,5,FALSE)),"",VLOOKUP('Salidas Pacientes'!$M1060,Inventario!$A$2:$M$21,5,FALSE))</f>
        <v>Sanofi</v>
      </c>
      <c r="R1060" s="17" t="str">
        <f>IF(ISERROR(VLOOKUP('Salidas Pacientes'!$M1060,Inventario!$A$2:$M$21,6,FALSE)),"",VLOOKUP('Salidas Pacientes'!$M1060,Inventario!$A$2:$M$21,6,FALSE))</f>
        <v>164992</v>
      </c>
      <c r="S1060" s="101" t="s">
        <v>295</v>
      </c>
      <c r="T1060" s="102" t="str">
        <f>IF(ISERROR(VLOOKUP('Salidas Pacientes'!$S1060,Entradas!$H$1:$I$412,2,FALSE)),"",VLOOKUP('Salidas Pacientes'!$S1060,Entradas!$H$1:$I$412,2,FALSE))</f>
        <v/>
      </c>
      <c r="U1060" s="98"/>
      <c r="V1060" s="98">
        <v>1</v>
      </c>
      <c r="W1060" s="105"/>
    </row>
    <row r="1061" spans="1:23" ht="15.75" hidden="1" customHeight="1" outlineLevel="1">
      <c r="A1061" s="95">
        <v>44837</v>
      </c>
      <c r="B1061" s="95" t="s">
        <v>276</v>
      </c>
      <c r="C1061" s="98">
        <v>1232818025</v>
      </c>
      <c r="D1061" s="17" t="str">
        <f>IF(ISERROR(VLOOKUP('Salidas Pacientes'!$C1061,'BD Pacientes'!$A:I,2,FALSE)),"",VLOOKUP('Salidas Pacientes'!$C1061,'BD Pacientes'!$A:I,2,FALSE))</f>
        <v>RC</v>
      </c>
      <c r="E1061" s="16" t="str">
        <f>IF(ISERROR(VLOOKUP('Salidas Pacientes'!$C1061,'BD Pacientes'!$A:I,3,FALSE)),"",VLOOKUP('Salidas Pacientes'!$C1061,'BD Pacientes'!$A:I,3,FALSE))</f>
        <v>MAXIMILIANO LEDESMA BEDOYA</v>
      </c>
      <c r="F1061" s="17" t="str">
        <f>IF(ISERROR(VLOOKUP('Salidas Pacientes'!$C1061,'BD Pacientes'!$A:I,4,FALSE)),"",VLOOKUP('Salidas Pacientes'!$C1061,'BD Pacientes'!$A:I,4,FALSE))</f>
        <v>M</v>
      </c>
      <c r="G1061" s="95">
        <f>IF(ISERROR(VLOOKUP('Salidas Pacientes'!$C1061,'BD Pacientes'!$A:I,5,FALSE)),"",VLOOKUP('Salidas Pacientes'!$C1061,'BD Pacientes'!$A:I,5,FALSE))</f>
        <v>44495</v>
      </c>
      <c r="H1061" s="95" t="str">
        <f t="shared" ca="1" si="0"/>
        <v>1 año, 9 mes</v>
      </c>
      <c r="I1061" s="97" t="str">
        <f>IF(ISERROR(VLOOKUP('Salidas Pacientes'!$C1061,'BD Pacientes'!$A:$I,6,FALSE)),"",VLOOKUP('Salidas Pacientes'!$C1061,'BD Pacientes'!$A:$I,6,FALSE))</f>
        <v>CRA 2A SUR # 7-41 JAMUNDI</v>
      </c>
      <c r="J1061" s="98">
        <f>IF(ISERROR(VLOOKUP('Salidas Pacientes'!$C1061,'BD Pacientes'!$A:$I,7,FALSE)),"",VLOOKUP('Salidas Pacientes'!$C1061,'BD Pacientes'!$A:$I,7,FALSE))</f>
        <v>1144143594</v>
      </c>
      <c r="K1061" s="99" t="str">
        <f>IF(ISERROR(VLOOKUP('Salidas Pacientes'!$C1061,'BD Pacientes'!$A:$I,8,FALSE)),"",VLOOKUP('Salidas Pacientes'!$C1061,'BD Pacientes'!$A:$I,8,FALSE))</f>
        <v>JOHANA BEDOYA</v>
      </c>
      <c r="L1061" s="17">
        <f>IF(ISERROR(VLOOKUP('Salidas Pacientes'!$C1061,'BD Pacientes'!$A:$I,9,FALSE)),"",VLOOKUP('Salidas Pacientes'!$C1061,'BD Pacientes'!$A:$I,9,FALSE))</f>
        <v>3156568286</v>
      </c>
      <c r="M1061" s="17" t="s">
        <v>89</v>
      </c>
      <c r="N1061" s="16" t="str">
        <f>IF(ISERROR(VLOOKUP('Salidas Pacientes'!$M1061,Inventario!$A$2:$M$21,2,FALSE)),"",VLOOKUP('Salidas Pacientes'!$M1061,Inventario!$A$2:$M$21,2,FALSE))</f>
        <v>Fluquadri</v>
      </c>
      <c r="O1061" s="16" t="str">
        <f>IF(ISERROR(VLOOKUP('Salidas Pacientes'!$M1061,Inventario!$A$2:$M$21,3,FALSE)),"",VLOOKUP('Salidas Pacientes'!$M1061,Inventario!$A$2:$M$21,3,FALSE))</f>
        <v>Influenza</v>
      </c>
      <c r="P1061" s="100" t="str">
        <f>IF(ISERROR(VLOOKUP('Salidas Pacientes'!$M1061,Inventario!$A$2:$M$21,4,FALSE)),"",VLOOKUP('Salidas Pacientes'!$M1061,Inventario!$A$2:$M$21,4,FALSE))</f>
        <v>IPS FARALLONES</v>
      </c>
      <c r="Q1061" s="100" t="str">
        <f>IF(ISERROR(VLOOKUP('Salidas Pacientes'!$M1061,Inventario!$A$2:$M$21,5,FALSE)),"",VLOOKUP('Salidas Pacientes'!$M1061,Inventario!$A$2:$M$21,5,FALSE))</f>
        <v>Sanofi</v>
      </c>
      <c r="R1061" s="17" t="str">
        <f>IF(ISERROR(VLOOKUP('Salidas Pacientes'!$M1061,Inventario!$A$2:$M$21,6,FALSE)),"",VLOOKUP('Salidas Pacientes'!$M1061,Inventario!$A$2:$M$21,6,FALSE))</f>
        <v>164992</v>
      </c>
      <c r="S1061" s="101" t="s">
        <v>295</v>
      </c>
      <c r="T1061" s="102" t="str">
        <f>IF(ISERROR(VLOOKUP('Salidas Pacientes'!$S1061,Entradas!$H$1:$I$412,2,FALSE)),"",VLOOKUP('Salidas Pacientes'!$S1061,Entradas!$H$1:$I$412,2,FALSE))</f>
        <v/>
      </c>
      <c r="U1061" s="98"/>
      <c r="V1061" s="98">
        <v>1</v>
      </c>
      <c r="W1061" s="105"/>
    </row>
    <row r="1062" spans="1:23" ht="15.75" hidden="1" customHeight="1" outlineLevel="1">
      <c r="A1062" s="95">
        <v>44838</v>
      </c>
      <c r="B1062" s="95" t="s">
        <v>276</v>
      </c>
      <c r="C1062" s="98">
        <v>1105386638</v>
      </c>
      <c r="D1062" s="17" t="str">
        <f>IF(ISERROR(VLOOKUP('Salidas Pacientes'!$C1062,'BD Pacientes'!$A:I,2,FALSE)),"",VLOOKUP('Salidas Pacientes'!$C1062,'BD Pacientes'!$A:I,2,FALSE))</f>
        <v>RC</v>
      </c>
      <c r="E1062" s="16" t="str">
        <f>IF(ISERROR(VLOOKUP('Salidas Pacientes'!$C1062,'BD Pacientes'!$A:I,3,FALSE)),"",VLOOKUP('Salidas Pacientes'!$C1062,'BD Pacientes'!$A:I,3,FALSE))</f>
        <v>MARIANA ERAZO AVILA</v>
      </c>
      <c r="F1062" s="17" t="str">
        <f>IF(ISERROR(VLOOKUP('Salidas Pacientes'!$C1062,'BD Pacientes'!$A:I,4,FALSE)),"",VLOOKUP('Salidas Pacientes'!$C1062,'BD Pacientes'!$A:I,4,FALSE))</f>
        <v>F</v>
      </c>
      <c r="G1062" s="95">
        <f>IF(ISERROR(VLOOKUP('Salidas Pacientes'!$C1062,'BD Pacientes'!$A:I,5,FALSE)),"",VLOOKUP('Salidas Pacientes'!$C1062,'BD Pacientes'!$A:I,5,FALSE))</f>
        <v>0</v>
      </c>
      <c r="H1062" s="95" t="str">
        <f t="shared" ca="1" si="0"/>
        <v>123 año, 7 mes</v>
      </c>
      <c r="I1062" s="97" t="str">
        <f>IF(ISERROR(VLOOKUP('Salidas Pacientes'!$C1062,'BD Pacientes'!$A:$I,6,FALSE)),"",VLOOKUP('Salidas Pacientes'!$C1062,'BD Pacientes'!$A:$I,6,FALSE))</f>
        <v>CALLE 11 # 23C-39</v>
      </c>
      <c r="J1062" s="98">
        <f>IF(ISERROR(VLOOKUP('Salidas Pacientes'!$C1062,'BD Pacientes'!$A:$I,7,FALSE)),"",VLOOKUP('Salidas Pacientes'!$C1062,'BD Pacientes'!$A:$I,7,FALSE))</f>
        <v>0</v>
      </c>
      <c r="K1062" s="99">
        <f>IF(ISERROR(VLOOKUP('Salidas Pacientes'!$C1062,'BD Pacientes'!$A:$I,8,FALSE)),"",VLOOKUP('Salidas Pacientes'!$C1062,'BD Pacientes'!$A:$I,8,FALSE))</f>
        <v>0</v>
      </c>
      <c r="L1062" s="17">
        <f>IF(ISERROR(VLOOKUP('Salidas Pacientes'!$C1062,'BD Pacientes'!$A:$I,9,FALSE)),"",VLOOKUP('Salidas Pacientes'!$C1062,'BD Pacientes'!$A:$I,9,FALSE))</f>
        <v>0</v>
      </c>
      <c r="M1062" s="17" t="s">
        <v>118</v>
      </c>
      <c r="N1062" s="16" t="str">
        <f>IF(ISERROR(VLOOKUP('Salidas Pacientes'!$M1062,Inventario!$A$2:$M$21,2,FALSE)),"",VLOOKUP('Salidas Pacientes'!$M1062,Inventario!$A$2:$M$21,2,FALSE))</f>
        <v>Varivax</v>
      </c>
      <c r="O1062" s="16" t="str">
        <f>IF(ISERROR(VLOOKUP('Salidas Pacientes'!$M1062,Inventario!$A$2:$M$21,3,FALSE)),"",VLOOKUP('Salidas Pacientes'!$M1062,Inventario!$A$2:$M$21,3,FALSE))</f>
        <v>Varicela</v>
      </c>
      <c r="P1062" s="100" t="str">
        <f>IF(ISERROR(VLOOKUP('Salidas Pacientes'!$M1062,Inventario!$A$2:$M$21,4,FALSE)),"",VLOOKUP('Salidas Pacientes'!$M1062,Inventario!$A$2:$M$21,4,FALSE))</f>
        <v>IPS FARALLONES</v>
      </c>
      <c r="Q1062" s="100" t="str">
        <f>IF(ISERROR(VLOOKUP('Salidas Pacientes'!$M1062,Inventario!$A$2:$M$21,5,FALSE)),"",VLOOKUP('Salidas Pacientes'!$M1062,Inventario!$A$2:$M$21,5,FALSE))</f>
        <v>Merck</v>
      </c>
      <c r="R1062" s="17" t="str">
        <f>IF(ISERROR(VLOOKUP('Salidas Pacientes'!$M1062,Inventario!$A$2:$M$21,6,FALSE)),"",VLOOKUP('Salidas Pacientes'!$M1062,Inventario!$A$2:$M$21,6,FALSE))</f>
        <v>4500</v>
      </c>
      <c r="S1062" s="101" t="s">
        <v>186</v>
      </c>
      <c r="T1062" s="102">
        <f>IF(ISERROR(VLOOKUP('Salidas Pacientes'!$S1062,Entradas!$H$1:$I$412,2,FALSE)),"",VLOOKUP('Salidas Pacientes'!$S1062,Entradas!$H$1:$I$412,2,FALSE))</f>
        <v>45169</v>
      </c>
      <c r="U1062" s="98"/>
      <c r="V1062" s="98">
        <v>1</v>
      </c>
      <c r="W1062" s="105"/>
    </row>
    <row r="1063" spans="1:23" ht="15.75" hidden="1" customHeight="1" outlineLevel="1">
      <c r="A1063" s="95">
        <v>44838</v>
      </c>
      <c r="B1063" s="95" t="s">
        <v>276</v>
      </c>
      <c r="C1063" s="98">
        <v>1232816741</v>
      </c>
      <c r="D1063" s="17" t="str">
        <f>IF(ISERROR(VLOOKUP('Salidas Pacientes'!$C1063,'BD Pacientes'!$A:I,2,FALSE)),"",VLOOKUP('Salidas Pacientes'!$C1063,'BD Pacientes'!$A:I,2,FALSE))</f>
        <v>RC</v>
      </c>
      <c r="E1063" s="16" t="str">
        <f>IF(ISERROR(VLOOKUP('Salidas Pacientes'!$C1063,'BD Pacientes'!$A:I,3,FALSE)),"",VLOOKUP('Salidas Pacientes'!$C1063,'BD Pacientes'!$A:I,3,FALSE))</f>
        <v>MARIA PAULA SOSCUE LEDESMA</v>
      </c>
      <c r="F1063" s="17" t="str">
        <f>IF(ISERROR(VLOOKUP('Salidas Pacientes'!$C1063,'BD Pacientes'!$A:I,4,FALSE)),"",VLOOKUP('Salidas Pacientes'!$C1063,'BD Pacientes'!$A:I,4,FALSE))</f>
        <v>F</v>
      </c>
      <c r="G1063" s="95">
        <f>IF(ISERROR(VLOOKUP('Salidas Pacientes'!$C1063,'BD Pacientes'!$A:I,5,FALSE)),"",VLOOKUP('Salidas Pacientes'!$C1063,'BD Pacientes'!$A:I,5,FALSE))</f>
        <v>44385</v>
      </c>
      <c r="H1063" s="95" t="str">
        <f t="shared" ca="1" si="0"/>
        <v>2 año, 1 mes</v>
      </c>
      <c r="I1063" s="97" t="str">
        <f>IF(ISERROR(VLOOKUP('Salidas Pacientes'!$C1063,'BD Pacientes'!$A:$I,6,FALSE)),"",VLOOKUP('Salidas Pacientes'!$C1063,'BD Pacientes'!$A:$I,6,FALSE))</f>
        <v>CRA 96 # 53-172</v>
      </c>
      <c r="J1063" s="98">
        <f>IF(ISERROR(VLOOKUP('Salidas Pacientes'!$C1063,'BD Pacientes'!$A:$I,7,FALSE)),"",VLOOKUP('Salidas Pacientes'!$C1063,'BD Pacientes'!$A:$I,7,FALSE))</f>
        <v>1053809192</v>
      </c>
      <c r="K1063" s="99" t="str">
        <f>IF(ISERROR(VLOOKUP('Salidas Pacientes'!$C1063,'BD Pacientes'!$A:$I,8,FALSE)),"",VLOOKUP('Salidas Pacientes'!$C1063,'BD Pacientes'!$A:$I,8,FALSE))</f>
        <v>MARIA DEL PILAR LEDESMA</v>
      </c>
      <c r="L1063" s="17">
        <f>IF(ISERROR(VLOOKUP('Salidas Pacientes'!$C1063,'BD Pacientes'!$A:$I,9,FALSE)),"",VLOOKUP('Salidas Pacientes'!$C1063,'BD Pacientes'!$A:$I,9,FALSE))</f>
        <v>3227257828</v>
      </c>
      <c r="M1063" s="17" t="s">
        <v>47</v>
      </c>
      <c r="N1063" s="16" t="str">
        <f>IF(ISERROR(VLOOKUP('Salidas Pacientes'!$M1063,Inventario!$A$2:$M$21,2,FALSE)),"",VLOOKUP('Salidas Pacientes'!$M1063,Inventario!$A$2:$M$21,2,FALSE))</f>
        <v>Nimenrix</v>
      </c>
      <c r="O1063" s="16" t="str">
        <f>IF(ISERROR(VLOOKUP('Salidas Pacientes'!$M1063,Inventario!$A$2:$M$21,3,FALSE)),"",VLOOKUP('Salidas Pacientes'!$M1063,Inventario!$A$2:$M$21,3,FALSE))</f>
        <v>Meningococo</v>
      </c>
      <c r="P1063" s="100" t="str">
        <f>IF(ISERROR(VLOOKUP('Salidas Pacientes'!$M1063,Inventario!$A$2:$M$21,4,FALSE)),"",VLOOKUP('Salidas Pacientes'!$M1063,Inventario!$A$2:$M$21,4,FALSE))</f>
        <v>Cobo Medical</v>
      </c>
      <c r="Q1063" s="100" t="str">
        <f>IF(ISERROR(VLOOKUP('Salidas Pacientes'!$M1063,Inventario!$A$2:$M$21,5,FALSE)),"",VLOOKUP('Salidas Pacientes'!$M1063,Inventario!$A$2:$M$21,5,FALSE))</f>
        <v>Pfizer</v>
      </c>
      <c r="R1063" s="17" t="str">
        <f>IF(ISERROR(VLOOKUP('Salidas Pacientes'!$M1063,Inventario!$A$2:$M$21,6,FALSE)),"",VLOOKUP('Salidas Pacientes'!$M1063,Inventario!$A$2:$M$21,6,FALSE))</f>
        <v>3904</v>
      </c>
      <c r="S1063" s="101" t="s">
        <v>221</v>
      </c>
      <c r="T1063" s="102">
        <f>IF(ISERROR(VLOOKUP('Salidas Pacientes'!$S1063,Entradas!$H$1:$I$412,2,FALSE)),"",VLOOKUP('Salidas Pacientes'!$S1063,Entradas!$H$1:$I$412,2,FALSE))</f>
        <v>45077</v>
      </c>
      <c r="U1063" s="98"/>
      <c r="V1063" s="98">
        <v>1</v>
      </c>
      <c r="W1063" s="105"/>
    </row>
    <row r="1064" spans="1:23" ht="15.75" hidden="1" customHeight="1" outlineLevel="1">
      <c r="A1064" s="95">
        <v>44838</v>
      </c>
      <c r="B1064" s="95" t="s">
        <v>276</v>
      </c>
      <c r="C1064" s="98">
        <v>1109571509</v>
      </c>
      <c r="D1064" s="17" t="str">
        <f>IF(ISERROR(VLOOKUP('Salidas Pacientes'!$C1064,'BD Pacientes'!$A:I,2,FALSE)),"",VLOOKUP('Salidas Pacientes'!$C1064,'BD Pacientes'!$A:I,2,FALSE))</f>
        <v>RC</v>
      </c>
      <c r="E1064" s="16" t="str">
        <f>IF(ISERROR(VLOOKUP('Salidas Pacientes'!$C1064,'BD Pacientes'!$A:I,3,FALSE)),"",VLOOKUP('Salidas Pacientes'!$C1064,'BD Pacientes'!$A:I,3,FALSE))</f>
        <v>ARTURO DIAZ ARIZABALETA</v>
      </c>
      <c r="F1064" s="17" t="str">
        <f>IF(ISERROR(VLOOKUP('Salidas Pacientes'!$C1064,'BD Pacientes'!$A:I,4,FALSE)),"",VLOOKUP('Salidas Pacientes'!$C1064,'BD Pacientes'!$A:I,4,FALSE))</f>
        <v>M</v>
      </c>
      <c r="G1064" s="95">
        <f>IF(ISERROR(VLOOKUP('Salidas Pacientes'!$C1064,'BD Pacientes'!$A:I,5,FALSE)),"",VLOOKUP('Salidas Pacientes'!$C1064,'BD Pacientes'!$A:I,5,FALSE))</f>
        <v>44276</v>
      </c>
      <c r="H1064" s="95" t="str">
        <f t="shared" ca="1" si="0"/>
        <v>2 año, 5 mes</v>
      </c>
      <c r="I1064" s="97" t="str">
        <f>IF(ISERROR(VLOOKUP('Salidas Pacientes'!$C1064,'BD Pacientes'!$A:$I,6,FALSE)),"",VLOOKUP('Salidas Pacientes'!$C1064,'BD Pacientes'!$A:$I,6,FALSE))</f>
        <v>URBANIZACION TIO TOM CASA H1</v>
      </c>
      <c r="J1064" s="98">
        <f>IF(ISERROR(VLOOKUP('Salidas Pacientes'!$C1064,'BD Pacientes'!$A:$I,7,FALSE)),"",VLOOKUP('Salidas Pacientes'!$C1064,'BD Pacientes'!$A:$I,7,FALSE))</f>
        <v>67024294</v>
      </c>
      <c r="K1064" s="99" t="str">
        <f>IF(ISERROR(VLOOKUP('Salidas Pacientes'!$C1064,'BD Pacientes'!$A:$I,8,FALSE)),"",VLOOKUP('Salidas Pacientes'!$C1064,'BD Pacientes'!$A:$I,8,FALSE))</f>
        <v>CLAUDIA ARIZABALETA</v>
      </c>
      <c r="L1064" s="17">
        <f>IF(ISERROR(VLOOKUP('Salidas Pacientes'!$C1064,'BD Pacientes'!$A:$I,9,FALSE)),"",VLOOKUP('Salidas Pacientes'!$C1064,'BD Pacientes'!$A:$I,9,FALSE))</f>
        <v>3148049980</v>
      </c>
      <c r="M1064" s="17" t="s">
        <v>73</v>
      </c>
      <c r="N1064" s="16" t="str">
        <f>IF(ISERROR(VLOOKUP('Salidas Pacientes'!$M1064,Inventario!$A$2:$M$21,2,FALSE)),"",VLOOKUP('Salidas Pacientes'!$M1064,Inventario!$A$2:$M$21,2,FALSE))</f>
        <v>Pentaxim</v>
      </c>
      <c r="O1064" s="16" t="str">
        <f>IF(ISERROR(VLOOKUP('Salidas Pacientes'!$M1064,Inventario!$A$2:$M$21,3,FALSE)),"",VLOOKUP('Salidas Pacientes'!$M1064,Inventario!$A$2:$M$21,3,FALSE))</f>
        <v>Difteria-Tosferina, tetano, polio, haemophilus</v>
      </c>
      <c r="P1064" s="100" t="str">
        <f>IF(ISERROR(VLOOKUP('Salidas Pacientes'!$M1064,Inventario!$A$2:$M$21,4,FALSE)),"",VLOOKUP('Salidas Pacientes'!$M1064,Inventario!$A$2:$M$21,4,FALSE))</f>
        <v>IPS FARALLONES</v>
      </c>
      <c r="Q1064" s="100" t="str">
        <f>IF(ISERROR(VLOOKUP('Salidas Pacientes'!$M1064,Inventario!$A$2:$M$21,5,FALSE)),"",VLOOKUP('Salidas Pacientes'!$M1064,Inventario!$A$2:$M$21,5,FALSE))</f>
        <v>Sanofi</v>
      </c>
      <c r="R1064" s="17" t="str">
        <f>IF(ISERROR(VLOOKUP('Salidas Pacientes'!$M1064,Inventario!$A$2:$M$21,6,FALSE)),"",VLOOKUP('Salidas Pacientes'!$M1064,Inventario!$A$2:$M$21,6,FALSE))</f>
        <v>2800</v>
      </c>
      <c r="S1064" s="101" t="s">
        <v>209</v>
      </c>
      <c r="T1064" s="102">
        <f>IF(ISERROR(VLOOKUP('Salidas Pacientes'!$S1064,Entradas!$H$1:$I$412,2,FALSE)),"",VLOOKUP('Salidas Pacientes'!$S1064,Entradas!$H$1:$I$412,2,FALSE))</f>
        <v>44957</v>
      </c>
      <c r="U1064" s="98"/>
      <c r="V1064" s="98">
        <v>1</v>
      </c>
      <c r="W1064" s="105"/>
    </row>
    <row r="1065" spans="1:23" ht="15.75" hidden="1" customHeight="1" outlineLevel="1">
      <c r="A1065" s="95">
        <v>44838</v>
      </c>
      <c r="B1065" s="95" t="s">
        <v>276</v>
      </c>
      <c r="C1065" s="98">
        <v>1109571509</v>
      </c>
      <c r="D1065" s="17" t="str">
        <f>IF(ISERROR(VLOOKUP('Salidas Pacientes'!$C1065,'BD Pacientes'!$A:I,2,FALSE)),"",VLOOKUP('Salidas Pacientes'!$C1065,'BD Pacientes'!$A:I,2,FALSE))</f>
        <v>RC</v>
      </c>
      <c r="E1065" s="16" t="str">
        <f>IF(ISERROR(VLOOKUP('Salidas Pacientes'!$C1065,'BD Pacientes'!$A:I,3,FALSE)),"",VLOOKUP('Salidas Pacientes'!$C1065,'BD Pacientes'!$A:I,3,FALSE))</f>
        <v>ARTURO DIAZ ARIZABALETA</v>
      </c>
      <c r="F1065" s="17" t="str">
        <f>IF(ISERROR(VLOOKUP('Salidas Pacientes'!$C1065,'BD Pacientes'!$A:I,4,FALSE)),"",VLOOKUP('Salidas Pacientes'!$C1065,'BD Pacientes'!$A:I,4,FALSE))</f>
        <v>M</v>
      </c>
      <c r="G1065" s="95">
        <f>IF(ISERROR(VLOOKUP('Salidas Pacientes'!$C1065,'BD Pacientes'!$A:I,5,FALSE)),"",VLOOKUP('Salidas Pacientes'!$C1065,'BD Pacientes'!$A:I,5,FALSE))</f>
        <v>44276</v>
      </c>
      <c r="H1065" s="95" t="str">
        <f t="shared" ca="1" si="0"/>
        <v>2 año, 5 mes</v>
      </c>
      <c r="I1065" s="97" t="str">
        <f>IF(ISERROR(VLOOKUP('Salidas Pacientes'!$C1065,'BD Pacientes'!$A:$I,6,FALSE)),"",VLOOKUP('Salidas Pacientes'!$C1065,'BD Pacientes'!$A:$I,6,FALSE))</f>
        <v>URBANIZACION TIO TOM CASA H1</v>
      </c>
      <c r="J1065" s="98">
        <f>IF(ISERROR(VLOOKUP('Salidas Pacientes'!$C1065,'BD Pacientes'!$A:$I,7,FALSE)),"",VLOOKUP('Salidas Pacientes'!$C1065,'BD Pacientes'!$A:$I,7,FALSE))</f>
        <v>67024294</v>
      </c>
      <c r="K1065" s="99" t="str">
        <f>IF(ISERROR(VLOOKUP('Salidas Pacientes'!$C1065,'BD Pacientes'!$A:$I,8,FALSE)),"",VLOOKUP('Salidas Pacientes'!$C1065,'BD Pacientes'!$A:$I,8,FALSE))</f>
        <v>CLAUDIA ARIZABALETA</v>
      </c>
      <c r="L1065" s="17">
        <f>IF(ISERROR(VLOOKUP('Salidas Pacientes'!$C1065,'BD Pacientes'!$A:$I,9,FALSE)),"",VLOOKUP('Salidas Pacientes'!$C1065,'BD Pacientes'!$A:$I,9,FALSE))</f>
        <v>3148049980</v>
      </c>
      <c r="M1065" s="17" t="s">
        <v>85</v>
      </c>
      <c r="N1065" s="16" t="str">
        <f>IF(ISERROR(VLOOKUP('Salidas Pacientes'!$M1065,Inventario!$A$2:$M$21,2,FALSE)),"",VLOOKUP('Salidas Pacientes'!$M1065,Inventario!$A$2:$M$21,2,FALSE))</f>
        <v xml:space="preserve">Avaxim 80 </v>
      </c>
      <c r="O1065" s="16" t="str">
        <f>IF(ISERROR(VLOOKUP('Salidas Pacientes'!$M1065,Inventario!$A$2:$M$21,3,FALSE)),"",VLOOKUP('Salidas Pacientes'!$M1065,Inventario!$A$2:$M$21,3,FALSE))</f>
        <v>Hepatitis A niño</v>
      </c>
      <c r="P1065" s="100" t="str">
        <f>IF(ISERROR(VLOOKUP('Salidas Pacientes'!$M1065,Inventario!$A$2:$M$21,4,FALSE)),"",VLOOKUP('Salidas Pacientes'!$M1065,Inventario!$A$2:$M$21,4,FALSE))</f>
        <v>IPS FARALLONES</v>
      </c>
      <c r="Q1065" s="100" t="str">
        <f>IF(ISERROR(VLOOKUP('Salidas Pacientes'!$M1065,Inventario!$A$2:$M$21,5,FALSE)),"",VLOOKUP('Salidas Pacientes'!$M1065,Inventario!$A$2:$M$21,5,FALSE))</f>
        <v>Sanofi</v>
      </c>
      <c r="R1065" s="17" t="str">
        <f>IF(ISERROR(VLOOKUP('Salidas Pacientes'!$M1065,Inventario!$A$2:$M$21,6,FALSE)),"",VLOOKUP('Salidas Pacientes'!$M1065,Inventario!$A$2:$M$21,6,FALSE))</f>
        <v>2500</v>
      </c>
      <c r="S1065" s="101" t="s">
        <v>208</v>
      </c>
      <c r="T1065" s="102">
        <f>IF(ISERROR(VLOOKUP('Salidas Pacientes'!$S1065,Entradas!$H$1:$I$412,2,FALSE)),"",VLOOKUP('Salidas Pacientes'!$S1065,Entradas!$H$1:$I$412,2,FALSE))</f>
        <v>45169</v>
      </c>
      <c r="U1065" s="98"/>
      <c r="V1065" s="98">
        <v>1</v>
      </c>
      <c r="W1065" s="105"/>
    </row>
    <row r="1066" spans="1:23" ht="15.75" hidden="1" customHeight="1" outlineLevel="1">
      <c r="A1066" s="95">
        <v>44840</v>
      </c>
      <c r="B1066" s="95" t="s">
        <v>276</v>
      </c>
      <c r="C1066" s="98">
        <v>1241441975</v>
      </c>
      <c r="D1066" s="17" t="str">
        <f>IF(ISERROR(VLOOKUP('Salidas Pacientes'!$C1066,'BD Pacientes'!$A:I,2,FALSE)),"",VLOOKUP('Salidas Pacientes'!$C1066,'BD Pacientes'!$A:I,2,FALSE))</f>
        <v>RC</v>
      </c>
      <c r="E1066" s="16" t="str">
        <f>IF(ISERROR(VLOOKUP('Salidas Pacientes'!$C1066,'BD Pacientes'!$A:I,3,FALSE)),"",VLOOKUP('Salidas Pacientes'!$C1066,'BD Pacientes'!$A:I,3,FALSE))</f>
        <v>ANDRES MAURICIO PALACIO MORA</v>
      </c>
      <c r="F1066" s="17" t="str">
        <f>IF(ISERROR(VLOOKUP('Salidas Pacientes'!$C1066,'BD Pacientes'!$A:I,4,FALSE)),"",VLOOKUP('Salidas Pacientes'!$C1066,'BD Pacientes'!$A:I,4,FALSE))</f>
        <v>M</v>
      </c>
      <c r="G1066" s="95">
        <f>IF(ISERROR(VLOOKUP('Salidas Pacientes'!$C1066,'BD Pacientes'!$A:I,5,FALSE)),"",VLOOKUP('Salidas Pacientes'!$C1066,'BD Pacientes'!$A:I,5,FALSE))</f>
        <v>44430</v>
      </c>
      <c r="H1066" s="95" t="str">
        <f t="shared" ca="1" si="0"/>
        <v>2 año, 0 mes</v>
      </c>
      <c r="I1066" s="97" t="str">
        <f>IF(ISERROR(VLOOKUP('Salidas Pacientes'!$C1066,'BD Pacientes'!$A:$I,6,FALSE)),"",VLOOKUP('Salidas Pacientes'!$C1066,'BD Pacientes'!$A:$I,6,FALSE))</f>
        <v>CALLE 71H # 8N-23</v>
      </c>
      <c r="J1066" s="98">
        <f>IF(ISERROR(VLOOKUP('Salidas Pacientes'!$C1066,'BD Pacientes'!$A:$I,7,FALSE)),"",VLOOKUP('Salidas Pacientes'!$C1066,'BD Pacientes'!$A:$I,7,FALSE))</f>
        <v>1110478398</v>
      </c>
      <c r="K1066" s="99" t="str">
        <f>IF(ISERROR(VLOOKUP('Salidas Pacientes'!$C1066,'BD Pacientes'!$A:$I,8,FALSE)),"",VLOOKUP('Salidas Pacientes'!$C1066,'BD Pacientes'!$A:$I,8,FALSE))</f>
        <v>DORA MORA</v>
      </c>
      <c r="L1066" s="17">
        <f>IF(ISERROR(VLOOKUP('Salidas Pacientes'!$C1066,'BD Pacientes'!$A:$I,9,FALSE)),"",VLOOKUP('Salidas Pacientes'!$C1066,'BD Pacientes'!$A:$I,9,FALSE))</f>
        <v>3225255535</v>
      </c>
      <c r="M1066" s="17" t="s">
        <v>58</v>
      </c>
      <c r="N1066" s="16" t="str">
        <f>IF(ISERROR(VLOOKUP('Salidas Pacientes'!$M1066,Inventario!$A$2:$M$21,2,FALSE)),"",VLOOKUP('Salidas Pacientes'!$M1066,Inventario!$A$2:$M$21,2,FALSE))</f>
        <v>Proquad</v>
      </c>
      <c r="O1066" s="16" t="str">
        <f>IF(ISERROR(VLOOKUP('Salidas Pacientes'!$M1066,Inventario!$A$2:$M$21,3,FALSE)),"",VLOOKUP('Salidas Pacientes'!$M1066,Inventario!$A$2:$M$21,3,FALSE))</f>
        <v>Sarampion + Rubeola + parotiditis + varicela</v>
      </c>
      <c r="P1066" s="100" t="str">
        <f>IF(ISERROR(VLOOKUP('Salidas Pacientes'!$M1066,Inventario!$A$2:$M$21,4,FALSE)),"",VLOOKUP('Salidas Pacientes'!$M1066,Inventario!$A$2:$M$21,4,FALSE))</f>
        <v>IPS FARALLONES</v>
      </c>
      <c r="Q1066" s="100" t="str">
        <f>IF(ISERROR(VLOOKUP('Salidas Pacientes'!$M1066,Inventario!$A$2:$M$21,5,FALSE)),"",VLOOKUP('Salidas Pacientes'!$M1066,Inventario!$A$2:$M$21,5,FALSE))</f>
        <v>Merck</v>
      </c>
      <c r="R1066" s="17" t="str">
        <f>IF(ISERROR(VLOOKUP('Salidas Pacientes'!$M1066,Inventario!$A$2:$M$21,6,FALSE)),"",VLOOKUP('Salidas Pacientes'!$M1066,Inventario!$A$2:$M$21,6,FALSE))</f>
        <v>4200</v>
      </c>
      <c r="S1066" s="101" t="s">
        <v>220</v>
      </c>
      <c r="T1066" s="102">
        <f>IF(ISERROR(VLOOKUP('Salidas Pacientes'!$S1066,Entradas!$H$1:$I$412,2,FALSE)),"",VLOOKUP('Salidas Pacientes'!$S1066,Entradas!$H$1:$I$412,2,FALSE))</f>
        <v>45138</v>
      </c>
      <c r="U1066" s="98"/>
      <c r="V1066" s="98">
        <v>1</v>
      </c>
      <c r="W1066" s="105"/>
    </row>
    <row r="1067" spans="1:23" ht="15.75" hidden="1" customHeight="1" outlineLevel="1">
      <c r="A1067" s="95">
        <v>44840</v>
      </c>
      <c r="B1067" s="95" t="s">
        <v>276</v>
      </c>
      <c r="C1067" s="98">
        <v>1241441975</v>
      </c>
      <c r="D1067" s="17" t="str">
        <f>IF(ISERROR(VLOOKUP('Salidas Pacientes'!$C1067,'BD Pacientes'!$A:I,2,FALSE)),"",VLOOKUP('Salidas Pacientes'!$C1067,'BD Pacientes'!$A:I,2,FALSE))</f>
        <v>RC</v>
      </c>
      <c r="E1067" s="16" t="str">
        <f>IF(ISERROR(VLOOKUP('Salidas Pacientes'!$C1067,'BD Pacientes'!$A:I,3,FALSE)),"",VLOOKUP('Salidas Pacientes'!$C1067,'BD Pacientes'!$A:I,3,FALSE))</f>
        <v>ANDRES MAURICIO PALACIO MORA</v>
      </c>
      <c r="F1067" s="17" t="str">
        <f>IF(ISERROR(VLOOKUP('Salidas Pacientes'!$C1067,'BD Pacientes'!$A:I,4,FALSE)),"",VLOOKUP('Salidas Pacientes'!$C1067,'BD Pacientes'!$A:I,4,FALSE))</f>
        <v>M</v>
      </c>
      <c r="G1067" s="95">
        <f>IF(ISERROR(VLOOKUP('Salidas Pacientes'!$C1067,'BD Pacientes'!$A:I,5,FALSE)),"",VLOOKUP('Salidas Pacientes'!$C1067,'BD Pacientes'!$A:I,5,FALSE))</f>
        <v>44430</v>
      </c>
      <c r="H1067" s="95" t="str">
        <f t="shared" ca="1" si="0"/>
        <v>2 año, 0 mes</v>
      </c>
      <c r="I1067" s="97" t="str">
        <f>IF(ISERROR(VLOOKUP('Salidas Pacientes'!$C1067,'BD Pacientes'!$A:$I,6,FALSE)),"",VLOOKUP('Salidas Pacientes'!$C1067,'BD Pacientes'!$A:$I,6,FALSE))</f>
        <v>CALLE 71H # 8N-23</v>
      </c>
      <c r="J1067" s="98">
        <f>IF(ISERROR(VLOOKUP('Salidas Pacientes'!$C1067,'BD Pacientes'!$A:$I,7,FALSE)),"",VLOOKUP('Salidas Pacientes'!$C1067,'BD Pacientes'!$A:$I,7,FALSE))</f>
        <v>1110478398</v>
      </c>
      <c r="K1067" s="99" t="str">
        <f>IF(ISERROR(VLOOKUP('Salidas Pacientes'!$C1067,'BD Pacientes'!$A:$I,8,FALSE)),"",VLOOKUP('Salidas Pacientes'!$C1067,'BD Pacientes'!$A:$I,8,FALSE))</f>
        <v>DORA MORA</v>
      </c>
      <c r="L1067" s="17">
        <f>IF(ISERROR(VLOOKUP('Salidas Pacientes'!$C1067,'BD Pacientes'!$A:$I,9,FALSE)),"",VLOOKUP('Salidas Pacientes'!$C1067,'BD Pacientes'!$A:$I,9,FALSE))</f>
        <v>3225255535</v>
      </c>
      <c r="M1067" s="17" t="s">
        <v>85</v>
      </c>
      <c r="N1067" s="16" t="str">
        <f>IF(ISERROR(VLOOKUP('Salidas Pacientes'!$M1067,Inventario!$A$2:$M$21,2,FALSE)),"",VLOOKUP('Salidas Pacientes'!$M1067,Inventario!$A$2:$M$21,2,FALSE))</f>
        <v xml:space="preserve">Avaxim 80 </v>
      </c>
      <c r="O1067" s="16" t="str">
        <f>IF(ISERROR(VLOOKUP('Salidas Pacientes'!$M1067,Inventario!$A$2:$M$21,3,FALSE)),"",VLOOKUP('Salidas Pacientes'!$M1067,Inventario!$A$2:$M$21,3,FALSE))</f>
        <v>Hepatitis A niño</v>
      </c>
      <c r="P1067" s="100" t="str">
        <f>IF(ISERROR(VLOOKUP('Salidas Pacientes'!$M1067,Inventario!$A$2:$M$21,4,FALSE)),"",VLOOKUP('Salidas Pacientes'!$M1067,Inventario!$A$2:$M$21,4,FALSE))</f>
        <v>IPS FARALLONES</v>
      </c>
      <c r="Q1067" s="100" t="str">
        <f>IF(ISERROR(VLOOKUP('Salidas Pacientes'!$M1067,Inventario!$A$2:$M$21,5,FALSE)),"",VLOOKUP('Salidas Pacientes'!$M1067,Inventario!$A$2:$M$21,5,FALSE))</f>
        <v>Sanofi</v>
      </c>
      <c r="R1067" s="17" t="str">
        <f>IF(ISERROR(VLOOKUP('Salidas Pacientes'!$M1067,Inventario!$A$2:$M$21,6,FALSE)),"",VLOOKUP('Salidas Pacientes'!$M1067,Inventario!$A$2:$M$21,6,FALSE))</f>
        <v>2500</v>
      </c>
      <c r="S1067" s="101" t="s">
        <v>208</v>
      </c>
      <c r="T1067" s="102">
        <f>IF(ISERROR(VLOOKUP('Salidas Pacientes'!$S1067,Entradas!$H$1:$I$412,2,FALSE)),"",VLOOKUP('Salidas Pacientes'!$S1067,Entradas!$H$1:$I$412,2,FALSE))</f>
        <v>45169</v>
      </c>
      <c r="U1067" s="98"/>
      <c r="V1067" s="98">
        <v>1</v>
      </c>
      <c r="W1067" s="105"/>
    </row>
    <row r="1068" spans="1:23" ht="15.75" hidden="1" customHeight="1" outlineLevel="1">
      <c r="A1068" s="95">
        <v>44841</v>
      </c>
      <c r="B1068" s="95" t="s">
        <v>276</v>
      </c>
      <c r="C1068" s="98">
        <v>1021401770</v>
      </c>
      <c r="D1068" s="17" t="str">
        <f>IF(ISERROR(VLOOKUP('Salidas Pacientes'!$C1068,'BD Pacientes'!$A:I,2,FALSE)),"",VLOOKUP('Salidas Pacientes'!$C1068,'BD Pacientes'!$A:I,2,FALSE))</f>
        <v>RC</v>
      </c>
      <c r="E1068" s="16" t="str">
        <f>IF(ISERROR(VLOOKUP('Salidas Pacientes'!$C1068,'BD Pacientes'!$A:I,3,FALSE)),"",VLOOKUP('Salidas Pacientes'!$C1068,'BD Pacientes'!$A:I,3,FALSE))</f>
        <v>VIOLETTA EMILIANA RIVERA MUÑOZ</v>
      </c>
      <c r="F1068" s="17" t="str">
        <f>IF(ISERROR(VLOOKUP('Salidas Pacientes'!$C1068,'BD Pacientes'!$A:I,4,FALSE)),"",VLOOKUP('Salidas Pacientes'!$C1068,'BD Pacientes'!$A:I,4,FALSE))</f>
        <v>F</v>
      </c>
      <c r="G1068" s="95">
        <f>IF(ISERROR(VLOOKUP('Salidas Pacientes'!$C1068,'BD Pacientes'!$A:I,5,FALSE)),"",VLOOKUP('Salidas Pacientes'!$C1068,'BD Pacientes'!$A:I,5,FALSE))</f>
        <v>0</v>
      </c>
      <c r="H1068" s="95" t="str">
        <f t="shared" ca="1" si="0"/>
        <v>123 año, 7 mes</v>
      </c>
      <c r="I1068" s="97" t="str">
        <f>IF(ISERROR(VLOOKUP('Salidas Pacientes'!$C1068,'BD Pacientes'!$A:$I,6,FALSE)),"",VLOOKUP('Salidas Pacientes'!$C1068,'BD Pacientes'!$A:$I,6,FALSE))</f>
        <v>CIUDAD COUNTRY CASA 22</v>
      </c>
      <c r="J1068" s="98">
        <f>IF(ISERROR(VLOOKUP('Salidas Pacientes'!$C1068,'BD Pacientes'!$A:$I,7,FALSE)),"",VLOOKUP('Salidas Pacientes'!$C1068,'BD Pacientes'!$A:$I,7,FALSE))</f>
        <v>0</v>
      </c>
      <c r="K1068" s="99">
        <f>IF(ISERROR(VLOOKUP('Salidas Pacientes'!$C1068,'BD Pacientes'!$A:$I,8,FALSE)),"",VLOOKUP('Salidas Pacientes'!$C1068,'BD Pacientes'!$A:$I,8,FALSE))</f>
        <v>0</v>
      </c>
      <c r="L1068" s="17">
        <f>IF(ISERROR(VLOOKUP('Salidas Pacientes'!$C1068,'BD Pacientes'!$A:$I,9,FALSE)),"",VLOOKUP('Salidas Pacientes'!$C1068,'BD Pacientes'!$A:$I,9,FALSE))</f>
        <v>0</v>
      </c>
      <c r="M1068" s="17" t="s">
        <v>54</v>
      </c>
      <c r="N1068" s="16" t="str">
        <f>IF(ISERROR(VLOOKUP('Salidas Pacientes'!$M1068,Inventario!$A$2:$M$21,2,FALSE)),"",VLOOKUP('Salidas Pacientes'!$M1068,Inventario!$A$2:$M$21,2,FALSE))</f>
        <v>Prevenar</v>
      </c>
      <c r="O1068" s="16" t="str">
        <f>IF(ISERROR(VLOOKUP('Salidas Pacientes'!$M1068,Inventario!$A$2:$M$21,3,FALSE)),"",VLOOKUP('Salidas Pacientes'!$M1068,Inventario!$A$2:$M$21,3,FALSE))</f>
        <v>Neumococo 13V</v>
      </c>
      <c r="P1068" s="100" t="str">
        <f>IF(ISERROR(VLOOKUP('Salidas Pacientes'!$M1068,Inventario!$A$2:$M$21,4,FALSE)),"",VLOOKUP('Salidas Pacientes'!$M1068,Inventario!$A$2:$M$21,4,FALSE))</f>
        <v>Cobo Medical</v>
      </c>
      <c r="Q1068" s="100" t="str">
        <f>IF(ISERROR(VLOOKUP('Salidas Pacientes'!$M1068,Inventario!$A$2:$M$21,5,FALSE)),"",VLOOKUP('Salidas Pacientes'!$M1068,Inventario!$A$2:$M$21,5,FALSE))</f>
        <v>Pfizer</v>
      </c>
      <c r="R1068" s="17" t="str">
        <f>IF(ISERROR(VLOOKUP('Salidas Pacientes'!$M1068,Inventario!$A$2:$M$21,6,FALSE)),"",VLOOKUP('Salidas Pacientes'!$M1068,Inventario!$A$2:$M$21,6,FALSE))</f>
        <v>2156</v>
      </c>
      <c r="S1068" s="101" t="s">
        <v>216</v>
      </c>
      <c r="T1068" s="102">
        <f>IF(ISERROR(VLOOKUP('Salidas Pacientes'!$S1068,Entradas!$H$1:$I$412,2,FALSE)),"",VLOOKUP('Salidas Pacientes'!$S1068,Entradas!$H$1:$I$412,2,FALSE))</f>
        <v>45382</v>
      </c>
      <c r="U1068" s="98"/>
      <c r="V1068" s="98">
        <v>1</v>
      </c>
      <c r="W1068" s="105"/>
    </row>
    <row r="1069" spans="1:23" ht="15.75" hidden="1" customHeight="1" outlineLevel="1">
      <c r="A1069" s="95">
        <v>44841</v>
      </c>
      <c r="B1069" s="95" t="s">
        <v>276</v>
      </c>
      <c r="C1069" s="98">
        <v>1021401770</v>
      </c>
      <c r="D1069" s="17" t="str">
        <f>IF(ISERROR(VLOOKUP('Salidas Pacientes'!$C1069,'BD Pacientes'!$A:I,2,FALSE)),"",VLOOKUP('Salidas Pacientes'!$C1069,'BD Pacientes'!$A:I,2,FALSE))</f>
        <v>RC</v>
      </c>
      <c r="E1069" s="16" t="str">
        <f>IF(ISERROR(VLOOKUP('Salidas Pacientes'!$C1069,'BD Pacientes'!$A:I,3,FALSE)),"",VLOOKUP('Salidas Pacientes'!$C1069,'BD Pacientes'!$A:I,3,FALSE))</f>
        <v>VIOLETTA EMILIANA RIVERA MUÑOZ</v>
      </c>
      <c r="F1069" s="17" t="str">
        <f>IF(ISERROR(VLOOKUP('Salidas Pacientes'!$C1069,'BD Pacientes'!$A:I,4,FALSE)),"",VLOOKUP('Salidas Pacientes'!$C1069,'BD Pacientes'!$A:I,4,FALSE))</f>
        <v>F</v>
      </c>
      <c r="G1069" s="95">
        <f>IF(ISERROR(VLOOKUP('Salidas Pacientes'!$C1069,'BD Pacientes'!$A:I,5,FALSE)),"",VLOOKUP('Salidas Pacientes'!$C1069,'BD Pacientes'!$A:I,5,FALSE))</f>
        <v>0</v>
      </c>
      <c r="H1069" s="95" t="str">
        <f t="shared" ca="1" si="0"/>
        <v>123 año, 7 mes</v>
      </c>
      <c r="I1069" s="97" t="str">
        <f>IF(ISERROR(VLOOKUP('Salidas Pacientes'!$C1069,'BD Pacientes'!$A:$I,6,FALSE)),"",VLOOKUP('Salidas Pacientes'!$C1069,'BD Pacientes'!$A:$I,6,FALSE))</f>
        <v>CIUDAD COUNTRY CASA 22</v>
      </c>
      <c r="J1069" s="98">
        <f>IF(ISERROR(VLOOKUP('Salidas Pacientes'!$C1069,'BD Pacientes'!$A:$I,7,FALSE)),"",VLOOKUP('Salidas Pacientes'!$C1069,'BD Pacientes'!$A:$I,7,FALSE))</f>
        <v>0</v>
      </c>
      <c r="K1069" s="99">
        <f>IF(ISERROR(VLOOKUP('Salidas Pacientes'!$C1069,'BD Pacientes'!$A:$I,8,FALSE)),"",VLOOKUP('Salidas Pacientes'!$C1069,'BD Pacientes'!$A:$I,8,FALSE))</f>
        <v>0</v>
      </c>
      <c r="L1069" s="17">
        <f>IF(ISERROR(VLOOKUP('Salidas Pacientes'!$C1069,'BD Pacientes'!$A:$I,9,FALSE)),"",VLOOKUP('Salidas Pacientes'!$C1069,'BD Pacientes'!$A:$I,9,FALSE))</f>
        <v>0</v>
      </c>
      <c r="M1069" s="17" t="s">
        <v>89</v>
      </c>
      <c r="N1069" s="16" t="str">
        <f>IF(ISERROR(VLOOKUP('Salidas Pacientes'!$M1069,Inventario!$A$2:$M$21,2,FALSE)),"",VLOOKUP('Salidas Pacientes'!$M1069,Inventario!$A$2:$M$21,2,FALSE))</f>
        <v>Fluquadri</v>
      </c>
      <c r="O1069" s="16" t="str">
        <f>IF(ISERROR(VLOOKUP('Salidas Pacientes'!$M1069,Inventario!$A$2:$M$21,3,FALSE)),"",VLOOKUP('Salidas Pacientes'!$M1069,Inventario!$A$2:$M$21,3,FALSE))</f>
        <v>Influenza</v>
      </c>
      <c r="P1069" s="100" t="str">
        <f>IF(ISERROR(VLOOKUP('Salidas Pacientes'!$M1069,Inventario!$A$2:$M$21,4,FALSE)),"",VLOOKUP('Salidas Pacientes'!$M1069,Inventario!$A$2:$M$21,4,FALSE))</f>
        <v>IPS FARALLONES</v>
      </c>
      <c r="Q1069" s="100" t="str">
        <f>IF(ISERROR(VLOOKUP('Salidas Pacientes'!$M1069,Inventario!$A$2:$M$21,5,FALSE)),"",VLOOKUP('Salidas Pacientes'!$M1069,Inventario!$A$2:$M$21,5,FALSE))</f>
        <v>Sanofi</v>
      </c>
      <c r="R1069" s="17" t="str">
        <f>IF(ISERROR(VLOOKUP('Salidas Pacientes'!$M1069,Inventario!$A$2:$M$21,6,FALSE)),"",VLOOKUP('Salidas Pacientes'!$M1069,Inventario!$A$2:$M$21,6,FALSE))</f>
        <v>164992</v>
      </c>
      <c r="S1069" s="101" t="s">
        <v>295</v>
      </c>
      <c r="T1069" s="102" t="str">
        <f>IF(ISERROR(VLOOKUP('Salidas Pacientes'!$S1069,Entradas!$H$1:$I$412,2,FALSE)),"",VLOOKUP('Salidas Pacientes'!$S1069,Entradas!$H$1:$I$412,2,FALSE))</f>
        <v/>
      </c>
      <c r="U1069" s="98"/>
      <c r="V1069" s="98">
        <v>1</v>
      </c>
      <c r="W1069" s="105"/>
    </row>
    <row r="1070" spans="1:23" ht="15.75" hidden="1" customHeight="1" outlineLevel="1">
      <c r="A1070" s="95">
        <v>44841</v>
      </c>
      <c r="B1070" s="95" t="s">
        <v>276</v>
      </c>
      <c r="C1070" s="98">
        <v>1116383887</v>
      </c>
      <c r="D1070" s="17" t="str">
        <f>IF(ISERROR(VLOOKUP('Salidas Pacientes'!$C1070,'BD Pacientes'!$A:I,2,FALSE)),"",VLOOKUP('Salidas Pacientes'!$C1070,'BD Pacientes'!$A:I,2,FALSE))</f>
        <v>RC</v>
      </c>
      <c r="E1070" s="16" t="str">
        <f>IF(ISERROR(VLOOKUP('Salidas Pacientes'!$C1070,'BD Pacientes'!$A:I,3,FALSE)),"",VLOOKUP('Salidas Pacientes'!$C1070,'BD Pacientes'!$A:I,3,FALSE))</f>
        <v>GABRIEL DORADO MONTILLA</v>
      </c>
      <c r="F1070" s="17" t="str">
        <f>IF(ISERROR(VLOOKUP('Salidas Pacientes'!$C1070,'BD Pacientes'!$A:I,4,FALSE)),"",VLOOKUP('Salidas Pacientes'!$C1070,'BD Pacientes'!$A:I,4,FALSE))</f>
        <v>M</v>
      </c>
      <c r="G1070" s="95">
        <f>IF(ISERROR(VLOOKUP('Salidas Pacientes'!$C1070,'BD Pacientes'!$A:I,5,FALSE)),"",VLOOKUP('Salidas Pacientes'!$C1070,'BD Pacientes'!$A:I,5,FALSE))</f>
        <v>44443</v>
      </c>
      <c r="H1070" s="95" t="str">
        <f t="shared" ca="1" si="0"/>
        <v>1 año, 11 mes</v>
      </c>
      <c r="I1070" s="97" t="str">
        <f>IF(ISERROR(VLOOKUP('Salidas Pacientes'!$C1070,'BD Pacientes'!$A:$I,6,FALSE)),"",VLOOKUP('Salidas Pacientes'!$C1070,'BD Pacientes'!$A:$I,6,FALSE))</f>
        <v>CRA 12A #14-31 YUMBO</v>
      </c>
      <c r="J1070" s="98">
        <f>IF(ISERROR(VLOOKUP('Salidas Pacientes'!$C1070,'BD Pacientes'!$A:$I,7,FALSE)),"",VLOOKUP('Salidas Pacientes'!$C1070,'BD Pacientes'!$A:$I,7,FALSE))</f>
        <v>1118304623</v>
      </c>
      <c r="K1070" s="99" t="str">
        <f>IF(ISERROR(VLOOKUP('Salidas Pacientes'!$C1070,'BD Pacientes'!$A:$I,8,FALSE)),"",VLOOKUP('Salidas Pacientes'!$C1070,'BD Pacientes'!$A:$I,8,FALSE))</f>
        <v>PAULA MONTILLA</v>
      </c>
      <c r="L1070" s="17">
        <f>IF(ISERROR(VLOOKUP('Salidas Pacientes'!$C1070,'BD Pacientes'!$A:$I,9,FALSE)),"",VLOOKUP('Salidas Pacientes'!$C1070,'BD Pacientes'!$A:$I,9,FALSE))</f>
        <v>3103143051</v>
      </c>
      <c r="M1070" s="17" t="s">
        <v>47</v>
      </c>
      <c r="N1070" s="16" t="str">
        <f>IF(ISERROR(VLOOKUP('Salidas Pacientes'!$M1070,Inventario!$A$2:$M$21,2,FALSE)),"",VLOOKUP('Salidas Pacientes'!$M1070,Inventario!$A$2:$M$21,2,FALSE))</f>
        <v>Nimenrix</v>
      </c>
      <c r="O1070" s="16" t="str">
        <f>IF(ISERROR(VLOOKUP('Salidas Pacientes'!$M1070,Inventario!$A$2:$M$21,3,FALSE)),"",VLOOKUP('Salidas Pacientes'!$M1070,Inventario!$A$2:$M$21,3,FALSE))</f>
        <v>Meningococo</v>
      </c>
      <c r="P1070" s="100" t="str">
        <f>IF(ISERROR(VLOOKUP('Salidas Pacientes'!$M1070,Inventario!$A$2:$M$21,4,FALSE)),"",VLOOKUP('Salidas Pacientes'!$M1070,Inventario!$A$2:$M$21,4,FALSE))</f>
        <v>Cobo Medical</v>
      </c>
      <c r="Q1070" s="100" t="str">
        <f>IF(ISERROR(VLOOKUP('Salidas Pacientes'!$M1070,Inventario!$A$2:$M$21,5,FALSE)),"",VLOOKUP('Salidas Pacientes'!$M1070,Inventario!$A$2:$M$21,5,FALSE))</f>
        <v>Pfizer</v>
      </c>
      <c r="R1070" s="17" t="str">
        <f>IF(ISERROR(VLOOKUP('Salidas Pacientes'!$M1070,Inventario!$A$2:$M$21,6,FALSE)),"",VLOOKUP('Salidas Pacientes'!$M1070,Inventario!$A$2:$M$21,6,FALSE))</f>
        <v>3904</v>
      </c>
      <c r="S1070" s="101" t="s">
        <v>221</v>
      </c>
      <c r="T1070" s="102">
        <f>IF(ISERROR(VLOOKUP('Salidas Pacientes'!$S1070,Entradas!$H$1:$I$412,2,FALSE)),"",VLOOKUP('Salidas Pacientes'!$S1070,Entradas!$H$1:$I$412,2,FALSE))</f>
        <v>45077</v>
      </c>
      <c r="U1070" s="98"/>
      <c r="V1070" s="98">
        <v>1</v>
      </c>
      <c r="W1070" s="105"/>
    </row>
    <row r="1071" spans="1:23" ht="15.75" hidden="1" customHeight="1" outlineLevel="1">
      <c r="A1071" s="95">
        <v>44842</v>
      </c>
      <c r="B1071" s="95" t="s">
        <v>276</v>
      </c>
      <c r="C1071" s="98">
        <v>1232814472</v>
      </c>
      <c r="D1071" s="17" t="str">
        <f>IF(ISERROR(VLOOKUP('Salidas Pacientes'!$C1071,'BD Pacientes'!$A:I,2,FALSE)),"",VLOOKUP('Salidas Pacientes'!$C1071,'BD Pacientes'!$A:I,2,FALSE))</f>
        <v>RC</v>
      </c>
      <c r="E1071" s="16" t="str">
        <f>IF(ISERROR(VLOOKUP('Salidas Pacientes'!$C1071,'BD Pacientes'!$A:I,3,FALSE)),"",VLOOKUP('Salidas Pacientes'!$C1071,'BD Pacientes'!$A:I,3,FALSE))</f>
        <v>EMMA VICTORIA SALCEDO SARRIA</v>
      </c>
      <c r="F1071" s="17" t="str">
        <f>IF(ISERROR(VLOOKUP('Salidas Pacientes'!$C1071,'BD Pacientes'!$A:I,4,FALSE)),"",VLOOKUP('Salidas Pacientes'!$C1071,'BD Pacientes'!$A:I,4,FALSE))</f>
        <v>F</v>
      </c>
      <c r="G1071" s="95">
        <f>IF(ISERROR(VLOOKUP('Salidas Pacientes'!$C1071,'BD Pacientes'!$A:I,5,FALSE)),"",VLOOKUP('Salidas Pacientes'!$C1071,'BD Pacientes'!$A:I,5,FALSE))</f>
        <v>0</v>
      </c>
      <c r="H1071" s="95" t="str">
        <f t="shared" ca="1" si="0"/>
        <v>123 año, 7 mes</v>
      </c>
      <c r="I1071" s="97" t="str">
        <f>IF(ISERROR(VLOOKUP('Salidas Pacientes'!$C1071,'BD Pacientes'!$A:$I,6,FALSE)),"",VLOOKUP('Salidas Pacientes'!$C1071,'BD Pacientes'!$A:$I,6,FALSE))</f>
        <v>CALLE 16 #53-51</v>
      </c>
      <c r="J1071" s="98">
        <f>IF(ISERROR(VLOOKUP('Salidas Pacientes'!$C1071,'BD Pacientes'!$A:$I,7,FALSE)),"",VLOOKUP('Salidas Pacientes'!$C1071,'BD Pacientes'!$A:$I,7,FALSE))</f>
        <v>0</v>
      </c>
      <c r="K1071" s="99">
        <f>IF(ISERROR(VLOOKUP('Salidas Pacientes'!$C1071,'BD Pacientes'!$A:$I,8,FALSE)),"",VLOOKUP('Salidas Pacientes'!$C1071,'BD Pacientes'!$A:$I,8,FALSE))</f>
        <v>0</v>
      </c>
      <c r="L1071" s="17">
        <f>IF(ISERROR(VLOOKUP('Salidas Pacientes'!$C1071,'BD Pacientes'!$A:$I,9,FALSE)),"",VLOOKUP('Salidas Pacientes'!$C1071,'BD Pacientes'!$A:$I,9,FALSE))</f>
        <v>0</v>
      </c>
      <c r="M1071" s="17" t="s">
        <v>73</v>
      </c>
      <c r="N1071" s="16" t="str">
        <f>IF(ISERROR(VLOOKUP('Salidas Pacientes'!$M1071,Inventario!$A$2:$M$21,2,FALSE)),"",VLOOKUP('Salidas Pacientes'!$M1071,Inventario!$A$2:$M$21,2,FALSE))</f>
        <v>Pentaxim</v>
      </c>
      <c r="O1071" s="16" t="str">
        <f>IF(ISERROR(VLOOKUP('Salidas Pacientes'!$M1071,Inventario!$A$2:$M$21,3,FALSE)),"",VLOOKUP('Salidas Pacientes'!$M1071,Inventario!$A$2:$M$21,3,FALSE))</f>
        <v>Difteria-Tosferina, tetano, polio, haemophilus</v>
      </c>
      <c r="P1071" s="100" t="str">
        <f>IF(ISERROR(VLOOKUP('Salidas Pacientes'!$M1071,Inventario!$A$2:$M$21,4,FALSE)),"",VLOOKUP('Salidas Pacientes'!$M1071,Inventario!$A$2:$M$21,4,FALSE))</f>
        <v>IPS FARALLONES</v>
      </c>
      <c r="Q1071" s="100" t="str">
        <f>IF(ISERROR(VLOOKUP('Salidas Pacientes'!$M1071,Inventario!$A$2:$M$21,5,FALSE)),"",VLOOKUP('Salidas Pacientes'!$M1071,Inventario!$A$2:$M$21,5,FALSE))</f>
        <v>Sanofi</v>
      </c>
      <c r="R1071" s="17" t="str">
        <f>IF(ISERROR(VLOOKUP('Salidas Pacientes'!$M1071,Inventario!$A$2:$M$21,6,FALSE)),"",VLOOKUP('Salidas Pacientes'!$M1071,Inventario!$A$2:$M$21,6,FALSE))</f>
        <v>2800</v>
      </c>
      <c r="S1071" s="101" t="s">
        <v>209</v>
      </c>
      <c r="T1071" s="102">
        <f>IF(ISERROR(VLOOKUP('Salidas Pacientes'!$S1071,Entradas!$H$1:$I$412,2,FALSE)),"",VLOOKUP('Salidas Pacientes'!$S1071,Entradas!$H$1:$I$412,2,FALSE))</f>
        <v>44957</v>
      </c>
      <c r="U1071" s="98"/>
      <c r="V1071" s="98">
        <v>1</v>
      </c>
      <c r="W1071" s="105"/>
    </row>
    <row r="1072" spans="1:23" ht="15.75" hidden="1" customHeight="1" outlineLevel="1">
      <c r="A1072" s="95">
        <v>44842</v>
      </c>
      <c r="B1072" s="95" t="s">
        <v>276</v>
      </c>
      <c r="C1072" s="98">
        <v>1232814472</v>
      </c>
      <c r="D1072" s="17" t="str">
        <f>IF(ISERROR(VLOOKUP('Salidas Pacientes'!$C1072,'BD Pacientes'!$A:I,2,FALSE)),"",VLOOKUP('Salidas Pacientes'!$C1072,'BD Pacientes'!$A:I,2,FALSE))</f>
        <v>RC</v>
      </c>
      <c r="E1072" s="16" t="str">
        <f>IF(ISERROR(VLOOKUP('Salidas Pacientes'!$C1072,'BD Pacientes'!$A:I,3,FALSE)),"",VLOOKUP('Salidas Pacientes'!$C1072,'BD Pacientes'!$A:I,3,FALSE))</f>
        <v>EMMA VICTORIA SALCEDO SARRIA</v>
      </c>
      <c r="F1072" s="17" t="str">
        <f>IF(ISERROR(VLOOKUP('Salidas Pacientes'!$C1072,'BD Pacientes'!$A:I,4,FALSE)),"",VLOOKUP('Salidas Pacientes'!$C1072,'BD Pacientes'!$A:I,4,FALSE))</f>
        <v>F</v>
      </c>
      <c r="G1072" s="95">
        <f>IF(ISERROR(VLOOKUP('Salidas Pacientes'!$C1072,'BD Pacientes'!$A:I,5,FALSE)),"",VLOOKUP('Salidas Pacientes'!$C1072,'BD Pacientes'!$A:I,5,FALSE))</f>
        <v>0</v>
      </c>
      <c r="H1072" s="95" t="str">
        <f t="shared" ca="1" si="0"/>
        <v>123 año, 7 mes</v>
      </c>
      <c r="I1072" s="97" t="str">
        <f>IF(ISERROR(VLOOKUP('Salidas Pacientes'!$C1072,'BD Pacientes'!$A:$I,6,FALSE)),"",VLOOKUP('Salidas Pacientes'!$C1072,'BD Pacientes'!$A:$I,6,FALSE))</f>
        <v>CALLE 16 #53-51</v>
      </c>
      <c r="J1072" s="98">
        <f>IF(ISERROR(VLOOKUP('Salidas Pacientes'!$C1072,'BD Pacientes'!$A:$I,7,FALSE)),"",VLOOKUP('Salidas Pacientes'!$C1072,'BD Pacientes'!$A:$I,7,FALSE))</f>
        <v>0</v>
      </c>
      <c r="K1072" s="99">
        <f>IF(ISERROR(VLOOKUP('Salidas Pacientes'!$C1072,'BD Pacientes'!$A:$I,8,FALSE)),"",VLOOKUP('Salidas Pacientes'!$C1072,'BD Pacientes'!$A:$I,8,FALSE))</f>
        <v>0</v>
      </c>
      <c r="L1072" s="17">
        <f>IF(ISERROR(VLOOKUP('Salidas Pacientes'!$C1072,'BD Pacientes'!$A:$I,9,FALSE)),"",VLOOKUP('Salidas Pacientes'!$C1072,'BD Pacientes'!$A:$I,9,FALSE))</f>
        <v>0</v>
      </c>
      <c r="M1072" s="17" t="s">
        <v>85</v>
      </c>
      <c r="N1072" s="16" t="str">
        <f>IF(ISERROR(VLOOKUP('Salidas Pacientes'!$M1072,Inventario!$A$2:$M$21,2,FALSE)),"",VLOOKUP('Salidas Pacientes'!$M1072,Inventario!$A$2:$M$21,2,FALSE))</f>
        <v xml:space="preserve">Avaxim 80 </v>
      </c>
      <c r="O1072" s="16" t="str">
        <f>IF(ISERROR(VLOOKUP('Salidas Pacientes'!$M1072,Inventario!$A$2:$M$21,3,FALSE)),"",VLOOKUP('Salidas Pacientes'!$M1072,Inventario!$A$2:$M$21,3,FALSE))</f>
        <v>Hepatitis A niño</v>
      </c>
      <c r="P1072" s="100" t="str">
        <f>IF(ISERROR(VLOOKUP('Salidas Pacientes'!$M1072,Inventario!$A$2:$M$21,4,FALSE)),"",VLOOKUP('Salidas Pacientes'!$M1072,Inventario!$A$2:$M$21,4,FALSE))</f>
        <v>IPS FARALLONES</v>
      </c>
      <c r="Q1072" s="100" t="str">
        <f>IF(ISERROR(VLOOKUP('Salidas Pacientes'!$M1072,Inventario!$A$2:$M$21,5,FALSE)),"",VLOOKUP('Salidas Pacientes'!$M1072,Inventario!$A$2:$M$21,5,FALSE))</f>
        <v>Sanofi</v>
      </c>
      <c r="R1072" s="17" t="str">
        <f>IF(ISERROR(VLOOKUP('Salidas Pacientes'!$M1072,Inventario!$A$2:$M$21,6,FALSE)),"",VLOOKUP('Salidas Pacientes'!$M1072,Inventario!$A$2:$M$21,6,FALSE))</f>
        <v>2500</v>
      </c>
      <c r="S1072" s="101" t="s">
        <v>208</v>
      </c>
      <c r="T1072" s="102">
        <f>IF(ISERROR(VLOOKUP('Salidas Pacientes'!$S1072,Entradas!$H$1:$I$412,2,FALSE)),"",VLOOKUP('Salidas Pacientes'!$S1072,Entradas!$H$1:$I$412,2,FALSE))</f>
        <v>45169</v>
      </c>
      <c r="U1072" s="98"/>
      <c r="V1072" s="98">
        <v>1</v>
      </c>
      <c r="W1072" s="105"/>
    </row>
    <row r="1073" spans="1:23" ht="15.75" hidden="1" customHeight="1" outlineLevel="1">
      <c r="A1073" s="95">
        <v>44842</v>
      </c>
      <c r="B1073" s="95" t="s">
        <v>276</v>
      </c>
      <c r="C1073" s="98">
        <v>1232814472</v>
      </c>
      <c r="D1073" s="17" t="str">
        <f>IF(ISERROR(VLOOKUP('Salidas Pacientes'!$C1073,'BD Pacientes'!$A:I,2,FALSE)),"",VLOOKUP('Salidas Pacientes'!$C1073,'BD Pacientes'!$A:I,2,FALSE))</f>
        <v>RC</v>
      </c>
      <c r="E1073" s="16" t="str">
        <f>IF(ISERROR(VLOOKUP('Salidas Pacientes'!$C1073,'BD Pacientes'!$A:I,3,FALSE)),"",VLOOKUP('Salidas Pacientes'!$C1073,'BD Pacientes'!$A:I,3,FALSE))</f>
        <v>EMMA VICTORIA SALCEDO SARRIA</v>
      </c>
      <c r="F1073" s="17" t="str">
        <f>IF(ISERROR(VLOOKUP('Salidas Pacientes'!$C1073,'BD Pacientes'!$A:I,4,FALSE)),"",VLOOKUP('Salidas Pacientes'!$C1073,'BD Pacientes'!$A:I,4,FALSE))</f>
        <v>F</v>
      </c>
      <c r="G1073" s="95">
        <f>IF(ISERROR(VLOOKUP('Salidas Pacientes'!$C1073,'BD Pacientes'!$A:I,5,FALSE)),"",VLOOKUP('Salidas Pacientes'!$C1073,'BD Pacientes'!$A:I,5,FALSE))</f>
        <v>0</v>
      </c>
      <c r="H1073" s="95" t="str">
        <f t="shared" ca="1" si="0"/>
        <v>123 año, 7 mes</v>
      </c>
      <c r="I1073" s="97" t="str">
        <f>IF(ISERROR(VLOOKUP('Salidas Pacientes'!$C1073,'BD Pacientes'!$A:$I,6,FALSE)),"",VLOOKUP('Salidas Pacientes'!$C1073,'BD Pacientes'!$A:$I,6,FALSE))</f>
        <v>CALLE 16 #53-51</v>
      </c>
      <c r="J1073" s="98">
        <f>IF(ISERROR(VLOOKUP('Salidas Pacientes'!$C1073,'BD Pacientes'!$A:$I,7,FALSE)),"",VLOOKUP('Salidas Pacientes'!$C1073,'BD Pacientes'!$A:$I,7,FALSE))</f>
        <v>0</v>
      </c>
      <c r="K1073" s="99">
        <f>IF(ISERROR(VLOOKUP('Salidas Pacientes'!$C1073,'BD Pacientes'!$A:$I,8,FALSE)),"",VLOOKUP('Salidas Pacientes'!$C1073,'BD Pacientes'!$A:$I,8,FALSE))</f>
        <v>0</v>
      </c>
      <c r="L1073" s="17">
        <f>IF(ISERROR(VLOOKUP('Salidas Pacientes'!$C1073,'BD Pacientes'!$A:$I,9,FALSE)),"",VLOOKUP('Salidas Pacientes'!$C1073,'BD Pacientes'!$A:$I,9,FALSE))</f>
        <v>0</v>
      </c>
      <c r="M1073" s="17" t="s">
        <v>89</v>
      </c>
      <c r="N1073" s="16" t="str">
        <f>IF(ISERROR(VLOOKUP('Salidas Pacientes'!$M1073,Inventario!$A$2:$M$21,2,FALSE)),"",VLOOKUP('Salidas Pacientes'!$M1073,Inventario!$A$2:$M$21,2,FALSE))</f>
        <v>Fluquadri</v>
      </c>
      <c r="O1073" s="16" t="str">
        <f>IF(ISERROR(VLOOKUP('Salidas Pacientes'!$M1073,Inventario!$A$2:$M$21,3,FALSE)),"",VLOOKUP('Salidas Pacientes'!$M1073,Inventario!$A$2:$M$21,3,FALSE))</f>
        <v>Influenza</v>
      </c>
      <c r="P1073" s="100" t="str">
        <f>IF(ISERROR(VLOOKUP('Salidas Pacientes'!$M1073,Inventario!$A$2:$M$21,4,FALSE)),"",VLOOKUP('Salidas Pacientes'!$M1073,Inventario!$A$2:$M$21,4,FALSE))</f>
        <v>IPS FARALLONES</v>
      </c>
      <c r="Q1073" s="100" t="str">
        <f>IF(ISERROR(VLOOKUP('Salidas Pacientes'!$M1073,Inventario!$A$2:$M$21,5,FALSE)),"",VLOOKUP('Salidas Pacientes'!$M1073,Inventario!$A$2:$M$21,5,FALSE))</f>
        <v>Sanofi</v>
      </c>
      <c r="R1073" s="17" t="str">
        <f>IF(ISERROR(VLOOKUP('Salidas Pacientes'!$M1073,Inventario!$A$2:$M$21,6,FALSE)),"",VLOOKUP('Salidas Pacientes'!$M1073,Inventario!$A$2:$M$21,6,FALSE))</f>
        <v>164992</v>
      </c>
      <c r="S1073" s="101" t="s">
        <v>210</v>
      </c>
      <c r="T1073" s="102">
        <f>IF(ISERROR(VLOOKUP('Salidas Pacientes'!$S1073,Entradas!$H$1:$I$412,2,FALSE)),"",VLOOKUP('Salidas Pacientes'!$S1073,Entradas!$H$1:$I$412,2,FALSE))</f>
        <v>44957</v>
      </c>
      <c r="U1073" s="98"/>
      <c r="V1073" s="98">
        <v>1</v>
      </c>
      <c r="W1073" s="105"/>
    </row>
    <row r="1074" spans="1:23" ht="15.75" hidden="1" customHeight="1" outlineLevel="1">
      <c r="A1074" s="95">
        <v>44844</v>
      </c>
      <c r="B1074" s="95" t="s">
        <v>276</v>
      </c>
      <c r="C1074" s="98">
        <v>669376083</v>
      </c>
      <c r="D1074" s="17" t="str">
        <f>IF(ISERROR(VLOOKUP('Salidas Pacientes'!$C1074,'BD Pacientes'!$A:I,2,FALSE)),"",VLOOKUP('Salidas Pacientes'!$C1074,'BD Pacientes'!$A:I,2,FALSE))</f>
        <v>PA</v>
      </c>
      <c r="E1074" s="16" t="str">
        <f>IF(ISERROR(VLOOKUP('Salidas Pacientes'!$C1074,'BD Pacientes'!$A:I,3,FALSE)),"",VLOOKUP('Salidas Pacientes'!$C1074,'BD Pacientes'!$A:I,3,FALSE))</f>
        <v>MACARENA ALVAREZ ARDILA</v>
      </c>
      <c r="F1074" s="17" t="str">
        <f>IF(ISERROR(VLOOKUP('Salidas Pacientes'!$C1074,'BD Pacientes'!$A:I,4,FALSE)),"",VLOOKUP('Salidas Pacientes'!$C1074,'BD Pacientes'!$A:I,4,FALSE))</f>
        <v>F</v>
      </c>
      <c r="G1074" s="95">
        <f>IF(ISERROR(VLOOKUP('Salidas Pacientes'!$C1074,'BD Pacientes'!$A:I,5,FALSE)),"",VLOOKUP('Salidas Pacientes'!$C1074,'BD Pacientes'!$A:I,5,FALSE))</f>
        <v>44722</v>
      </c>
      <c r="H1074" s="95" t="str">
        <f t="shared" ca="1" si="0"/>
        <v>1 año, 2 mes</v>
      </c>
      <c r="I1074" s="97" t="str">
        <f>IF(ISERROR(VLOOKUP('Salidas Pacientes'!$C1074,'BD Pacientes'!$A:$I,6,FALSE)),"",VLOOKUP('Salidas Pacientes'!$C1074,'BD Pacientes'!$A:$I,6,FALSE))</f>
        <v>CALLE 48 # 23-21</v>
      </c>
      <c r="J1074" s="98">
        <f>IF(ISERROR(VLOOKUP('Salidas Pacientes'!$C1074,'BD Pacientes'!$A:$I,7,FALSE)),"",VLOOKUP('Salidas Pacientes'!$C1074,'BD Pacientes'!$A:$I,7,FALSE))</f>
        <v>0</v>
      </c>
      <c r="K1074" s="99" t="str">
        <f>IF(ISERROR(VLOOKUP('Salidas Pacientes'!$C1074,'BD Pacientes'!$A:$I,8,FALSE)),"",VLOOKUP('Salidas Pacientes'!$C1074,'BD Pacientes'!$A:$I,8,FALSE))</f>
        <v xml:space="preserve">JENNIFER ARDILA </v>
      </c>
      <c r="L1074" s="17">
        <f>IF(ISERROR(VLOOKUP('Salidas Pacientes'!$C1074,'BD Pacientes'!$A:$I,9,FALSE)),"",VLOOKUP('Salidas Pacientes'!$C1074,'BD Pacientes'!$A:$I,9,FALSE))</f>
        <v>3104644814</v>
      </c>
      <c r="M1074" s="17" t="s">
        <v>58</v>
      </c>
      <c r="N1074" s="16" t="str">
        <f>IF(ISERROR(VLOOKUP('Salidas Pacientes'!$M1074,Inventario!$A$2:$M$21,2,FALSE)),"",VLOOKUP('Salidas Pacientes'!$M1074,Inventario!$A$2:$M$21,2,FALSE))</f>
        <v>Proquad</v>
      </c>
      <c r="O1074" s="16" t="str">
        <f>IF(ISERROR(VLOOKUP('Salidas Pacientes'!$M1074,Inventario!$A$2:$M$21,3,FALSE)),"",VLOOKUP('Salidas Pacientes'!$M1074,Inventario!$A$2:$M$21,3,FALSE))</f>
        <v>Sarampion + Rubeola + parotiditis + varicela</v>
      </c>
      <c r="P1074" s="100" t="str">
        <f>IF(ISERROR(VLOOKUP('Salidas Pacientes'!$M1074,Inventario!$A$2:$M$21,4,FALSE)),"",VLOOKUP('Salidas Pacientes'!$M1074,Inventario!$A$2:$M$21,4,FALSE))</f>
        <v>IPS FARALLONES</v>
      </c>
      <c r="Q1074" s="100" t="str">
        <f>IF(ISERROR(VLOOKUP('Salidas Pacientes'!$M1074,Inventario!$A$2:$M$21,5,FALSE)),"",VLOOKUP('Salidas Pacientes'!$M1074,Inventario!$A$2:$M$21,5,FALSE))</f>
        <v>Merck</v>
      </c>
      <c r="R1074" s="17" t="str">
        <f>IF(ISERROR(VLOOKUP('Salidas Pacientes'!$M1074,Inventario!$A$2:$M$21,6,FALSE)),"",VLOOKUP('Salidas Pacientes'!$M1074,Inventario!$A$2:$M$21,6,FALSE))</f>
        <v>4200</v>
      </c>
      <c r="S1074" s="101" t="s">
        <v>220</v>
      </c>
      <c r="T1074" s="102">
        <f>IF(ISERROR(VLOOKUP('Salidas Pacientes'!$S1074,Entradas!$H$1:$I$412,2,FALSE)),"",VLOOKUP('Salidas Pacientes'!$S1074,Entradas!$H$1:$I$412,2,FALSE))</f>
        <v>45138</v>
      </c>
      <c r="U1074" s="98"/>
      <c r="V1074" s="98">
        <v>1</v>
      </c>
      <c r="W1074" s="105"/>
    </row>
    <row r="1075" spans="1:23" ht="15.75" hidden="1" customHeight="1" outlineLevel="1">
      <c r="A1075" s="95">
        <v>44844</v>
      </c>
      <c r="B1075" s="95" t="s">
        <v>276</v>
      </c>
      <c r="C1075" s="98">
        <v>669376083</v>
      </c>
      <c r="D1075" s="17" t="str">
        <f>IF(ISERROR(VLOOKUP('Salidas Pacientes'!$C1075,'BD Pacientes'!$A:I,2,FALSE)),"",VLOOKUP('Salidas Pacientes'!$C1075,'BD Pacientes'!$A:I,2,FALSE))</f>
        <v>PA</v>
      </c>
      <c r="E1075" s="16" t="str">
        <f>IF(ISERROR(VLOOKUP('Salidas Pacientes'!$C1075,'BD Pacientes'!$A:I,3,FALSE)),"",VLOOKUP('Salidas Pacientes'!$C1075,'BD Pacientes'!$A:I,3,FALSE))</f>
        <v>MACARENA ALVAREZ ARDILA</v>
      </c>
      <c r="F1075" s="17" t="str">
        <f>IF(ISERROR(VLOOKUP('Salidas Pacientes'!$C1075,'BD Pacientes'!$A:I,4,FALSE)),"",VLOOKUP('Salidas Pacientes'!$C1075,'BD Pacientes'!$A:I,4,FALSE))</f>
        <v>F</v>
      </c>
      <c r="G1075" s="95">
        <f>IF(ISERROR(VLOOKUP('Salidas Pacientes'!$C1075,'BD Pacientes'!$A:I,5,FALSE)),"",VLOOKUP('Salidas Pacientes'!$C1075,'BD Pacientes'!$A:I,5,FALSE))</f>
        <v>44722</v>
      </c>
      <c r="H1075" s="95" t="str">
        <f t="shared" ca="1" si="0"/>
        <v>1 año, 2 mes</v>
      </c>
      <c r="I1075" s="97" t="str">
        <f>IF(ISERROR(VLOOKUP('Salidas Pacientes'!$C1075,'BD Pacientes'!$A:$I,6,FALSE)),"",VLOOKUP('Salidas Pacientes'!$C1075,'BD Pacientes'!$A:$I,6,FALSE))</f>
        <v>CALLE 48 # 23-21</v>
      </c>
      <c r="J1075" s="98">
        <f>IF(ISERROR(VLOOKUP('Salidas Pacientes'!$C1075,'BD Pacientes'!$A:$I,7,FALSE)),"",VLOOKUP('Salidas Pacientes'!$C1075,'BD Pacientes'!$A:$I,7,FALSE))</f>
        <v>0</v>
      </c>
      <c r="K1075" s="99" t="str">
        <f>IF(ISERROR(VLOOKUP('Salidas Pacientes'!$C1075,'BD Pacientes'!$A:$I,8,FALSE)),"",VLOOKUP('Salidas Pacientes'!$C1075,'BD Pacientes'!$A:$I,8,FALSE))</f>
        <v xml:space="preserve">JENNIFER ARDILA </v>
      </c>
      <c r="L1075" s="17">
        <f>IF(ISERROR(VLOOKUP('Salidas Pacientes'!$C1075,'BD Pacientes'!$A:$I,9,FALSE)),"",VLOOKUP('Salidas Pacientes'!$C1075,'BD Pacientes'!$A:$I,9,FALSE))</f>
        <v>3104644814</v>
      </c>
      <c r="M1075" s="17" t="s">
        <v>85</v>
      </c>
      <c r="N1075" s="16" t="str">
        <f>IF(ISERROR(VLOOKUP('Salidas Pacientes'!$M1075,Inventario!$A$2:$M$21,2,FALSE)),"",VLOOKUP('Salidas Pacientes'!$M1075,Inventario!$A$2:$M$21,2,FALSE))</f>
        <v xml:space="preserve">Avaxim 80 </v>
      </c>
      <c r="O1075" s="16" t="str">
        <f>IF(ISERROR(VLOOKUP('Salidas Pacientes'!$M1075,Inventario!$A$2:$M$21,3,FALSE)),"",VLOOKUP('Salidas Pacientes'!$M1075,Inventario!$A$2:$M$21,3,FALSE))</f>
        <v>Hepatitis A niño</v>
      </c>
      <c r="P1075" s="100" t="str">
        <f>IF(ISERROR(VLOOKUP('Salidas Pacientes'!$M1075,Inventario!$A$2:$M$21,4,FALSE)),"",VLOOKUP('Salidas Pacientes'!$M1075,Inventario!$A$2:$M$21,4,FALSE))</f>
        <v>IPS FARALLONES</v>
      </c>
      <c r="Q1075" s="100" t="str">
        <f>IF(ISERROR(VLOOKUP('Salidas Pacientes'!$M1075,Inventario!$A$2:$M$21,5,FALSE)),"",VLOOKUP('Salidas Pacientes'!$M1075,Inventario!$A$2:$M$21,5,FALSE))</f>
        <v>Sanofi</v>
      </c>
      <c r="R1075" s="17" t="str">
        <f>IF(ISERROR(VLOOKUP('Salidas Pacientes'!$M1075,Inventario!$A$2:$M$21,6,FALSE)),"",VLOOKUP('Salidas Pacientes'!$M1075,Inventario!$A$2:$M$21,6,FALSE))</f>
        <v>2500</v>
      </c>
      <c r="S1075" s="101" t="s">
        <v>208</v>
      </c>
      <c r="T1075" s="102">
        <f>IF(ISERROR(VLOOKUP('Salidas Pacientes'!$S1075,Entradas!$H$1:$I$412,2,FALSE)),"",VLOOKUP('Salidas Pacientes'!$S1075,Entradas!$H$1:$I$412,2,FALSE))</f>
        <v>45169</v>
      </c>
      <c r="U1075" s="98"/>
      <c r="V1075" s="98">
        <v>1</v>
      </c>
      <c r="W1075" s="105"/>
    </row>
    <row r="1076" spans="1:23" ht="15.75" hidden="1" customHeight="1" outlineLevel="1">
      <c r="A1076" s="95">
        <v>44844</v>
      </c>
      <c r="B1076" s="95" t="s">
        <v>276</v>
      </c>
      <c r="C1076" s="98">
        <v>1109571770</v>
      </c>
      <c r="D1076" s="17" t="str">
        <f>IF(ISERROR(VLOOKUP('Salidas Pacientes'!$C1076,'BD Pacientes'!$A:I,2,FALSE)),"",VLOOKUP('Salidas Pacientes'!$C1076,'BD Pacientes'!$A:I,2,FALSE))</f>
        <v>RC</v>
      </c>
      <c r="E1076" s="16" t="str">
        <f>IF(ISERROR(VLOOKUP('Salidas Pacientes'!$C1076,'BD Pacientes'!$A:I,3,FALSE)),"",VLOOKUP('Salidas Pacientes'!$C1076,'BD Pacientes'!$A:I,3,FALSE))</f>
        <v>IVANNA CORDOBA HURTADO</v>
      </c>
      <c r="F1076" s="17" t="str">
        <f>IF(ISERROR(VLOOKUP('Salidas Pacientes'!$C1076,'BD Pacientes'!$A:I,4,FALSE)),"",VLOOKUP('Salidas Pacientes'!$C1076,'BD Pacientes'!$A:I,4,FALSE))</f>
        <v>F</v>
      </c>
      <c r="G1076" s="95">
        <f>IF(ISERROR(VLOOKUP('Salidas Pacientes'!$C1076,'BD Pacientes'!$A:I,5,FALSE)),"",VLOOKUP('Salidas Pacientes'!$C1076,'BD Pacientes'!$A:I,5,FALSE))</f>
        <v>0</v>
      </c>
      <c r="H1076" s="95" t="str">
        <f t="shared" ca="1" si="0"/>
        <v>123 año, 7 mes</v>
      </c>
      <c r="I1076" s="97" t="str">
        <f>IF(ISERROR(VLOOKUP('Salidas Pacientes'!$C1076,'BD Pacientes'!$A:$I,6,FALSE)),"",VLOOKUP('Salidas Pacientes'!$C1076,'BD Pacientes'!$A:$I,6,FALSE))</f>
        <v>CALLE 15 #53-132</v>
      </c>
      <c r="J1076" s="98">
        <f>IF(ISERROR(VLOOKUP('Salidas Pacientes'!$C1076,'BD Pacientes'!$A:$I,7,FALSE)),"",VLOOKUP('Salidas Pacientes'!$C1076,'BD Pacientes'!$A:$I,7,FALSE))</f>
        <v>0</v>
      </c>
      <c r="K1076" s="99">
        <f>IF(ISERROR(VLOOKUP('Salidas Pacientes'!$C1076,'BD Pacientes'!$A:$I,8,FALSE)),"",VLOOKUP('Salidas Pacientes'!$C1076,'BD Pacientes'!$A:$I,8,FALSE))</f>
        <v>0</v>
      </c>
      <c r="L1076" s="17">
        <f>IF(ISERROR(VLOOKUP('Salidas Pacientes'!$C1076,'BD Pacientes'!$A:$I,9,FALSE)),"",VLOOKUP('Salidas Pacientes'!$C1076,'BD Pacientes'!$A:$I,9,FALSE))</f>
        <v>0</v>
      </c>
      <c r="M1076" s="17" t="s">
        <v>54</v>
      </c>
      <c r="N1076" s="16" t="str">
        <f>IF(ISERROR(VLOOKUP('Salidas Pacientes'!$M1076,Inventario!$A$2:$M$21,2,FALSE)),"",VLOOKUP('Salidas Pacientes'!$M1076,Inventario!$A$2:$M$21,2,FALSE))</f>
        <v>Prevenar</v>
      </c>
      <c r="O1076" s="16" t="str">
        <f>IF(ISERROR(VLOOKUP('Salidas Pacientes'!$M1076,Inventario!$A$2:$M$21,3,FALSE)),"",VLOOKUP('Salidas Pacientes'!$M1076,Inventario!$A$2:$M$21,3,FALSE))</f>
        <v>Neumococo 13V</v>
      </c>
      <c r="P1076" s="100" t="str">
        <f>IF(ISERROR(VLOOKUP('Salidas Pacientes'!$M1076,Inventario!$A$2:$M$21,4,FALSE)),"",VLOOKUP('Salidas Pacientes'!$M1076,Inventario!$A$2:$M$21,4,FALSE))</f>
        <v>Cobo Medical</v>
      </c>
      <c r="Q1076" s="100" t="str">
        <f>IF(ISERROR(VLOOKUP('Salidas Pacientes'!$M1076,Inventario!$A$2:$M$21,5,FALSE)),"",VLOOKUP('Salidas Pacientes'!$M1076,Inventario!$A$2:$M$21,5,FALSE))</f>
        <v>Pfizer</v>
      </c>
      <c r="R1076" s="17" t="str">
        <f>IF(ISERROR(VLOOKUP('Salidas Pacientes'!$M1076,Inventario!$A$2:$M$21,6,FALSE)),"",VLOOKUP('Salidas Pacientes'!$M1076,Inventario!$A$2:$M$21,6,FALSE))</f>
        <v>2156</v>
      </c>
      <c r="S1076" s="101" t="s">
        <v>216</v>
      </c>
      <c r="T1076" s="102">
        <f>IF(ISERROR(VLOOKUP('Salidas Pacientes'!$S1076,Entradas!$H$1:$I$412,2,FALSE)),"",VLOOKUP('Salidas Pacientes'!$S1076,Entradas!$H$1:$I$412,2,FALSE))</f>
        <v>45382</v>
      </c>
      <c r="U1076" s="98"/>
      <c r="V1076" s="98">
        <v>1</v>
      </c>
      <c r="W1076" s="105"/>
    </row>
    <row r="1077" spans="1:23" ht="15.75" hidden="1" customHeight="1" outlineLevel="1">
      <c r="A1077" s="95">
        <v>44844</v>
      </c>
      <c r="B1077" s="95" t="s">
        <v>276</v>
      </c>
      <c r="C1077" s="98">
        <v>1109574531</v>
      </c>
      <c r="D1077" s="17" t="str">
        <f>IF(ISERROR(VLOOKUP('Salidas Pacientes'!$C1077,'BD Pacientes'!$A:I,2,FALSE)),"",VLOOKUP('Salidas Pacientes'!$C1077,'BD Pacientes'!$A:I,2,FALSE))</f>
        <v>RC</v>
      </c>
      <c r="E1077" s="16" t="str">
        <f>IF(ISERROR(VLOOKUP('Salidas Pacientes'!$C1077,'BD Pacientes'!$A:I,3,FALSE)),"",VLOOKUP('Salidas Pacientes'!$C1077,'BD Pacientes'!$A:I,3,FALSE))</f>
        <v>GABRIEL GRISALES MALDONADO</v>
      </c>
      <c r="F1077" s="17" t="str">
        <f>IF(ISERROR(VLOOKUP('Salidas Pacientes'!$C1077,'BD Pacientes'!$A:I,4,FALSE)),"",VLOOKUP('Salidas Pacientes'!$C1077,'BD Pacientes'!$A:I,4,FALSE))</f>
        <v>M</v>
      </c>
      <c r="G1077" s="95">
        <f>IF(ISERROR(VLOOKUP('Salidas Pacientes'!$C1077,'BD Pacientes'!$A:I,5,FALSE)),"",VLOOKUP('Salidas Pacientes'!$C1077,'BD Pacientes'!$A:I,5,FALSE))</f>
        <v>44689</v>
      </c>
      <c r="H1077" s="95" t="str">
        <f t="shared" ca="1" si="0"/>
        <v>1 año, 3 mes</v>
      </c>
      <c r="I1077" s="97" t="str">
        <f>IF(ISERROR(VLOOKUP('Salidas Pacientes'!$C1077,'BD Pacientes'!$A:$I,6,FALSE)),"",VLOOKUP('Salidas Pacientes'!$C1077,'BD Pacientes'!$A:$I,6,FALSE))</f>
        <v>KM 7 EL CRUCERO CASA VILLA MIRACALI</v>
      </c>
      <c r="J1077" s="98">
        <f>IF(ISERROR(VLOOKUP('Salidas Pacientes'!$C1077,'BD Pacientes'!$A:$I,7,FALSE)),"",VLOOKUP('Salidas Pacientes'!$C1077,'BD Pacientes'!$A:$I,7,FALSE))</f>
        <v>1144086993</v>
      </c>
      <c r="K1077" s="99" t="str">
        <f>IF(ISERROR(VLOOKUP('Salidas Pacientes'!$C1077,'BD Pacientes'!$A:$I,8,FALSE)),"",VLOOKUP('Salidas Pacientes'!$C1077,'BD Pacientes'!$A:$I,8,FALSE))</f>
        <v>DIANA MALDONADO</v>
      </c>
      <c r="L1077" s="17">
        <f>IF(ISERROR(VLOOKUP('Salidas Pacientes'!$C1077,'BD Pacientes'!$A:$I,9,FALSE)),"",VLOOKUP('Salidas Pacientes'!$C1077,'BD Pacientes'!$A:$I,9,FALSE))</f>
        <v>3173702426</v>
      </c>
      <c r="M1077" s="17" t="s">
        <v>47</v>
      </c>
      <c r="N1077" s="16" t="str">
        <f>IF(ISERROR(VLOOKUP('Salidas Pacientes'!$M1077,Inventario!$A$2:$M$21,2,FALSE)),"",VLOOKUP('Salidas Pacientes'!$M1077,Inventario!$A$2:$M$21,2,FALSE))</f>
        <v>Nimenrix</v>
      </c>
      <c r="O1077" s="16" t="str">
        <f>IF(ISERROR(VLOOKUP('Salidas Pacientes'!$M1077,Inventario!$A$2:$M$21,3,FALSE)),"",VLOOKUP('Salidas Pacientes'!$M1077,Inventario!$A$2:$M$21,3,FALSE))</f>
        <v>Meningococo</v>
      </c>
      <c r="P1077" s="100" t="str">
        <f>IF(ISERROR(VLOOKUP('Salidas Pacientes'!$M1077,Inventario!$A$2:$M$21,4,FALSE)),"",VLOOKUP('Salidas Pacientes'!$M1077,Inventario!$A$2:$M$21,4,FALSE))</f>
        <v>Cobo Medical</v>
      </c>
      <c r="Q1077" s="100" t="str">
        <f>IF(ISERROR(VLOOKUP('Salidas Pacientes'!$M1077,Inventario!$A$2:$M$21,5,FALSE)),"",VLOOKUP('Salidas Pacientes'!$M1077,Inventario!$A$2:$M$21,5,FALSE))</f>
        <v>Pfizer</v>
      </c>
      <c r="R1077" s="17" t="str">
        <f>IF(ISERROR(VLOOKUP('Salidas Pacientes'!$M1077,Inventario!$A$2:$M$21,6,FALSE)),"",VLOOKUP('Salidas Pacientes'!$M1077,Inventario!$A$2:$M$21,6,FALSE))</f>
        <v>3904</v>
      </c>
      <c r="S1077" s="101" t="s">
        <v>221</v>
      </c>
      <c r="T1077" s="102">
        <f>IF(ISERROR(VLOOKUP('Salidas Pacientes'!$S1077,Entradas!$H$1:$I$412,2,FALSE)),"",VLOOKUP('Salidas Pacientes'!$S1077,Entradas!$H$1:$I$412,2,FALSE))</f>
        <v>45077</v>
      </c>
      <c r="U1077" s="98"/>
      <c r="V1077" s="98">
        <v>1</v>
      </c>
      <c r="W1077" s="105"/>
    </row>
    <row r="1078" spans="1:23" ht="15.75" hidden="1" customHeight="1" outlineLevel="1">
      <c r="A1078" s="95">
        <v>44846</v>
      </c>
      <c r="B1078" s="95" t="s">
        <v>276</v>
      </c>
      <c r="C1078" s="98">
        <v>1109569982</v>
      </c>
      <c r="D1078" s="17" t="str">
        <f>IF(ISERROR(VLOOKUP('Salidas Pacientes'!$C1078,'BD Pacientes'!$A:I,2,FALSE)),"",VLOOKUP('Salidas Pacientes'!$C1078,'BD Pacientes'!$A:I,2,FALSE))</f>
        <v>RC</v>
      </c>
      <c r="E1078" s="16" t="str">
        <f>IF(ISERROR(VLOOKUP('Salidas Pacientes'!$C1078,'BD Pacientes'!$A:I,3,FALSE)),"",VLOOKUP('Salidas Pacientes'!$C1078,'BD Pacientes'!$A:I,3,FALSE))</f>
        <v>MARIANA CALLE PEÑA</v>
      </c>
      <c r="F1078" s="17" t="str">
        <f>IF(ISERROR(VLOOKUP('Salidas Pacientes'!$C1078,'BD Pacientes'!$A:I,4,FALSE)),"",VLOOKUP('Salidas Pacientes'!$C1078,'BD Pacientes'!$A:I,4,FALSE))</f>
        <v>F</v>
      </c>
      <c r="G1078" s="95">
        <f>IF(ISERROR(VLOOKUP('Salidas Pacientes'!$C1078,'BD Pacientes'!$A:I,5,FALSE)),"",VLOOKUP('Salidas Pacientes'!$C1078,'BD Pacientes'!$A:I,5,FALSE))</f>
        <v>44032</v>
      </c>
      <c r="H1078" s="95" t="str">
        <f t="shared" ca="1" si="0"/>
        <v>3 año, 1 mes</v>
      </c>
      <c r="I1078" s="97" t="str">
        <f>IF(ISERROR(VLOOKUP('Salidas Pacientes'!$C1078,'BD Pacientes'!$A:$I,6,FALSE)),"",VLOOKUP('Salidas Pacientes'!$C1078,'BD Pacientes'!$A:$I,6,FALSE))</f>
        <v>CRA 98B # 45-200</v>
      </c>
      <c r="J1078" s="98">
        <f>IF(ISERROR(VLOOKUP('Salidas Pacientes'!$C1078,'BD Pacientes'!$A:$I,7,FALSE)),"",VLOOKUP('Salidas Pacientes'!$C1078,'BD Pacientes'!$A:$I,7,FALSE))</f>
        <v>0</v>
      </c>
      <c r="K1078" s="99">
        <f>IF(ISERROR(VLOOKUP('Salidas Pacientes'!$C1078,'BD Pacientes'!$A:$I,8,FALSE)),"",VLOOKUP('Salidas Pacientes'!$C1078,'BD Pacientes'!$A:$I,8,FALSE))</f>
        <v>0</v>
      </c>
      <c r="L1078" s="17">
        <f>IF(ISERROR(VLOOKUP('Salidas Pacientes'!$C1078,'BD Pacientes'!$A:$I,9,FALSE)),"",VLOOKUP('Salidas Pacientes'!$C1078,'BD Pacientes'!$A:$I,9,FALSE))</f>
        <v>0</v>
      </c>
      <c r="M1078" s="17" t="s">
        <v>54</v>
      </c>
      <c r="N1078" s="16" t="str">
        <f>IF(ISERROR(VLOOKUP('Salidas Pacientes'!$M1078,Inventario!$A$2:$M$21,2,FALSE)),"",VLOOKUP('Salidas Pacientes'!$M1078,Inventario!$A$2:$M$21,2,FALSE))</f>
        <v>Prevenar</v>
      </c>
      <c r="O1078" s="16" t="str">
        <f>IF(ISERROR(VLOOKUP('Salidas Pacientes'!$M1078,Inventario!$A$2:$M$21,3,FALSE)),"",VLOOKUP('Salidas Pacientes'!$M1078,Inventario!$A$2:$M$21,3,FALSE))</f>
        <v>Neumococo 13V</v>
      </c>
      <c r="P1078" s="100" t="str">
        <f>IF(ISERROR(VLOOKUP('Salidas Pacientes'!$M1078,Inventario!$A$2:$M$21,4,FALSE)),"",VLOOKUP('Salidas Pacientes'!$M1078,Inventario!$A$2:$M$21,4,FALSE))</f>
        <v>Cobo Medical</v>
      </c>
      <c r="Q1078" s="100" t="str">
        <f>IF(ISERROR(VLOOKUP('Salidas Pacientes'!$M1078,Inventario!$A$2:$M$21,5,FALSE)),"",VLOOKUP('Salidas Pacientes'!$M1078,Inventario!$A$2:$M$21,5,FALSE))</f>
        <v>Pfizer</v>
      </c>
      <c r="R1078" s="17" t="str">
        <f>IF(ISERROR(VLOOKUP('Salidas Pacientes'!$M1078,Inventario!$A$2:$M$21,6,FALSE)),"",VLOOKUP('Salidas Pacientes'!$M1078,Inventario!$A$2:$M$21,6,FALSE))</f>
        <v>2156</v>
      </c>
      <c r="S1078" s="101" t="s">
        <v>216</v>
      </c>
      <c r="T1078" s="102">
        <f>IF(ISERROR(VLOOKUP('Salidas Pacientes'!$S1078,Entradas!$H$1:$I$412,2,FALSE)),"",VLOOKUP('Salidas Pacientes'!$S1078,Entradas!$H$1:$I$412,2,FALSE))</f>
        <v>45382</v>
      </c>
      <c r="U1078" s="98"/>
      <c r="V1078" s="98">
        <v>1</v>
      </c>
      <c r="W1078" s="105"/>
    </row>
    <row r="1079" spans="1:23" ht="15.75" hidden="1" customHeight="1" outlineLevel="1">
      <c r="A1079" s="95">
        <v>44846</v>
      </c>
      <c r="B1079" s="95" t="s">
        <v>276</v>
      </c>
      <c r="C1079" s="98">
        <v>1109569982</v>
      </c>
      <c r="D1079" s="17" t="str">
        <f>IF(ISERROR(VLOOKUP('Salidas Pacientes'!$C1079,'BD Pacientes'!$A:I,2,FALSE)),"",VLOOKUP('Salidas Pacientes'!$C1079,'BD Pacientes'!$A:I,2,FALSE))</f>
        <v>RC</v>
      </c>
      <c r="E1079" s="16" t="str">
        <f>IF(ISERROR(VLOOKUP('Salidas Pacientes'!$C1079,'BD Pacientes'!$A:I,3,FALSE)),"",VLOOKUP('Salidas Pacientes'!$C1079,'BD Pacientes'!$A:I,3,FALSE))</f>
        <v>MARIANA CALLE PEÑA</v>
      </c>
      <c r="F1079" s="17" t="str">
        <f>IF(ISERROR(VLOOKUP('Salidas Pacientes'!$C1079,'BD Pacientes'!$A:I,4,FALSE)),"",VLOOKUP('Salidas Pacientes'!$C1079,'BD Pacientes'!$A:I,4,FALSE))</f>
        <v>F</v>
      </c>
      <c r="G1079" s="95">
        <f>IF(ISERROR(VLOOKUP('Salidas Pacientes'!$C1079,'BD Pacientes'!$A:I,5,FALSE)),"",VLOOKUP('Salidas Pacientes'!$C1079,'BD Pacientes'!$A:I,5,FALSE))</f>
        <v>44032</v>
      </c>
      <c r="H1079" s="95" t="str">
        <f t="shared" ca="1" si="0"/>
        <v>3 año, 1 mes</v>
      </c>
      <c r="I1079" s="97" t="str">
        <f>IF(ISERROR(VLOOKUP('Salidas Pacientes'!$C1079,'BD Pacientes'!$A:$I,6,FALSE)),"",VLOOKUP('Salidas Pacientes'!$C1079,'BD Pacientes'!$A:$I,6,FALSE))</f>
        <v>CRA 98B # 45-200</v>
      </c>
      <c r="J1079" s="98">
        <f>IF(ISERROR(VLOOKUP('Salidas Pacientes'!$C1079,'BD Pacientes'!$A:$I,7,FALSE)),"",VLOOKUP('Salidas Pacientes'!$C1079,'BD Pacientes'!$A:$I,7,FALSE))</f>
        <v>0</v>
      </c>
      <c r="K1079" s="99">
        <f>IF(ISERROR(VLOOKUP('Salidas Pacientes'!$C1079,'BD Pacientes'!$A:$I,8,FALSE)),"",VLOOKUP('Salidas Pacientes'!$C1079,'BD Pacientes'!$A:$I,8,FALSE))</f>
        <v>0</v>
      </c>
      <c r="L1079" s="17">
        <f>IF(ISERROR(VLOOKUP('Salidas Pacientes'!$C1079,'BD Pacientes'!$A:$I,9,FALSE)),"",VLOOKUP('Salidas Pacientes'!$C1079,'BD Pacientes'!$A:$I,9,FALSE))</f>
        <v>0</v>
      </c>
      <c r="M1079" s="17" t="s">
        <v>89</v>
      </c>
      <c r="N1079" s="16" t="str">
        <f>IF(ISERROR(VLOOKUP('Salidas Pacientes'!$M1079,Inventario!$A$2:$M$21,2,FALSE)),"",VLOOKUP('Salidas Pacientes'!$M1079,Inventario!$A$2:$M$21,2,FALSE))</f>
        <v>Fluquadri</v>
      </c>
      <c r="O1079" s="16" t="str">
        <f>IF(ISERROR(VLOOKUP('Salidas Pacientes'!$M1079,Inventario!$A$2:$M$21,3,FALSE)),"",VLOOKUP('Salidas Pacientes'!$M1079,Inventario!$A$2:$M$21,3,FALSE))</f>
        <v>Influenza</v>
      </c>
      <c r="P1079" s="100" t="str">
        <f>IF(ISERROR(VLOOKUP('Salidas Pacientes'!$M1079,Inventario!$A$2:$M$21,4,FALSE)),"",VLOOKUP('Salidas Pacientes'!$M1079,Inventario!$A$2:$M$21,4,FALSE))</f>
        <v>IPS FARALLONES</v>
      </c>
      <c r="Q1079" s="100" t="str">
        <f>IF(ISERROR(VLOOKUP('Salidas Pacientes'!$M1079,Inventario!$A$2:$M$21,5,FALSE)),"",VLOOKUP('Salidas Pacientes'!$M1079,Inventario!$A$2:$M$21,5,FALSE))</f>
        <v>Sanofi</v>
      </c>
      <c r="R1079" s="17" t="str">
        <f>IF(ISERROR(VLOOKUP('Salidas Pacientes'!$M1079,Inventario!$A$2:$M$21,6,FALSE)),"",VLOOKUP('Salidas Pacientes'!$M1079,Inventario!$A$2:$M$21,6,FALSE))</f>
        <v>164992</v>
      </c>
      <c r="S1079" s="101" t="s">
        <v>210</v>
      </c>
      <c r="T1079" s="102">
        <f>IF(ISERROR(VLOOKUP('Salidas Pacientes'!$S1079,Entradas!$H$1:$I$412,2,FALSE)),"",VLOOKUP('Salidas Pacientes'!$S1079,Entradas!$H$1:$I$412,2,FALSE))</f>
        <v>44957</v>
      </c>
      <c r="U1079" s="98"/>
      <c r="V1079" s="98">
        <v>1</v>
      </c>
      <c r="W1079" s="105"/>
    </row>
    <row r="1080" spans="1:23" ht="15.75" hidden="1" customHeight="1" outlineLevel="1">
      <c r="A1080" s="95">
        <v>44846</v>
      </c>
      <c r="B1080" s="95" t="s">
        <v>276</v>
      </c>
      <c r="C1080" s="98">
        <v>1109569528</v>
      </c>
      <c r="D1080" s="17" t="str">
        <f>IF(ISERROR(VLOOKUP('Salidas Pacientes'!$C1080,'BD Pacientes'!$A:I,2,FALSE)),"",VLOOKUP('Salidas Pacientes'!$C1080,'BD Pacientes'!$A:I,2,FALSE))</f>
        <v>RC</v>
      </c>
      <c r="E1080" s="16" t="str">
        <f>IF(ISERROR(VLOOKUP('Salidas Pacientes'!$C1080,'BD Pacientes'!$A:I,3,FALSE)),"",VLOOKUP('Salidas Pacientes'!$C1080,'BD Pacientes'!$A:I,3,FALSE))</f>
        <v>JORGE IVAN GOMEZ ROJAS</v>
      </c>
      <c r="F1080" s="17" t="str">
        <f>IF(ISERROR(VLOOKUP('Salidas Pacientes'!$C1080,'BD Pacientes'!$A:I,4,FALSE)),"",VLOOKUP('Salidas Pacientes'!$C1080,'BD Pacientes'!$A:I,4,FALSE))</f>
        <v>M</v>
      </c>
      <c r="G1080" s="95">
        <f>IF(ISERROR(VLOOKUP('Salidas Pacientes'!$C1080,'BD Pacientes'!$A:I,5,FALSE)),"",VLOOKUP('Salidas Pacientes'!$C1080,'BD Pacientes'!$A:I,5,FALSE))</f>
        <v>0</v>
      </c>
      <c r="H1080" s="95" t="str">
        <f t="shared" ca="1" si="0"/>
        <v>123 año, 7 mes</v>
      </c>
      <c r="I1080" s="97" t="str">
        <f>IF(ISERROR(VLOOKUP('Salidas Pacientes'!$C1080,'BD Pacientes'!$A:$I,6,FALSE)),"",VLOOKUP('Salidas Pacientes'!$C1080,'BD Pacientes'!$A:$I,6,FALSE))</f>
        <v>CRA 29A #9-05</v>
      </c>
      <c r="J1080" s="98">
        <f>IF(ISERROR(VLOOKUP('Salidas Pacientes'!$C1080,'BD Pacientes'!$A:$I,7,FALSE)),"",VLOOKUP('Salidas Pacientes'!$C1080,'BD Pacientes'!$A:$I,7,FALSE))</f>
        <v>0</v>
      </c>
      <c r="K1080" s="99">
        <f>IF(ISERROR(VLOOKUP('Salidas Pacientes'!$C1080,'BD Pacientes'!$A:$I,8,FALSE)),"",VLOOKUP('Salidas Pacientes'!$C1080,'BD Pacientes'!$A:$I,8,FALSE))</f>
        <v>0</v>
      </c>
      <c r="L1080" s="17">
        <f>IF(ISERROR(VLOOKUP('Salidas Pacientes'!$C1080,'BD Pacientes'!$A:$I,9,FALSE)),"",VLOOKUP('Salidas Pacientes'!$C1080,'BD Pacientes'!$A:$I,9,FALSE))</f>
        <v>0</v>
      </c>
      <c r="M1080" s="17" t="s">
        <v>89</v>
      </c>
      <c r="N1080" s="16" t="str">
        <f>IF(ISERROR(VLOOKUP('Salidas Pacientes'!$M1080,Inventario!$A$2:$M$21,2,FALSE)),"",VLOOKUP('Salidas Pacientes'!$M1080,Inventario!$A$2:$M$21,2,FALSE))</f>
        <v>Fluquadri</v>
      </c>
      <c r="O1080" s="16" t="str">
        <f>IF(ISERROR(VLOOKUP('Salidas Pacientes'!$M1080,Inventario!$A$2:$M$21,3,FALSE)),"",VLOOKUP('Salidas Pacientes'!$M1080,Inventario!$A$2:$M$21,3,FALSE))</f>
        <v>Influenza</v>
      </c>
      <c r="P1080" s="100" t="str">
        <f>IF(ISERROR(VLOOKUP('Salidas Pacientes'!$M1080,Inventario!$A$2:$M$21,4,FALSE)),"",VLOOKUP('Salidas Pacientes'!$M1080,Inventario!$A$2:$M$21,4,FALSE))</f>
        <v>IPS FARALLONES</v>
      </c>
      <c r="Q1080" s="100" t="str">
        <f>IF(ISERROR(VLOOKUP('Salidas Pacientes'!$M1080,Inventario!$A$2:$M$21,5,FALSE)),"",VLOOKUP('Salidas Pacientes'!$M1080,Inventario!$A$2:$M$21,5,FALSE))</f>
        <v>Sanofi</v>
      </c>
      <c r="R1080" s="17" t="str">
        <f>IF(ISERROR(VLOOKUP('Salidas Pacientes'!$M1080,Inventario!$A$2:$M$21,6,FALSE)),"",VLOOKUP('Salidas Pacientes'!$M1080,Inventario!$A$2:$M$21,6,FALSE))</f>
        <v>164992</v>
      </c>
      <c r="S1080" s="101" t="s">
        <v>210</v>
      </c>
      <c r="T1080" s="102">
        <f>IF(ISERROR(VLOOKUP('Salidas Pacientes'!$S1080,Entradas!$H$1:$I$412,2,FALSE)),"",VLOOKUP('Salidas Pacientes'!$S1080,Entradas!$H$1:$I$412,2,FALSE))</f>
        <v>44957</v>
      </c>
      <c r="U1080" s="98"/>
      <c r="V1080" s="98">
        <v>1</v>
      </c>
      <c r="W1080" s="105"/>
    </row>
    <row r="1081" spans="1:23" ht="15.75" hidden="1" customHeight="1" outlineLevel="1">
      <c r="A1081" s="95">
        <v>44846</v>
      </c>
      <c r="B1081" s="95" t="s">
        <v>276</v>
      </c>
      <c r="C1081" s="98">
        <v>1232819436</v>
      </c>
      <c r="D1081" s="17" t="str">
        <f>IF(ISERROR(VLOOKUP('Salidas Pacientes'!$C1081,'BD Pacientes'!$A:I,2,FALSE)),"",VLOOKUP('Salidas Pacientes'!$C1081,'BD Pacientes'!$A:I,2,FALSE))</f>
        <v>RC</v>
      </c>
      <c r="E1081" s="16" t="str">
        <f>IF(ISERROR(VLOOKUP('Salidas Pacientes'!$C1081,'BD Pacientes'!$A:I,3,FALSE)),"",VLOOKUP('Salidas Pacientes'!$C1081,'BD Pacientes'!$A:I,3,FALSE))</f>
        <v>ANA LUCIA PEREIRA RIVERA</v>
      </c>
      <c r="F1081" s="17" t="str">
        <f>IF(ISERROR(VLOOKUP('Salidas Pacientes'!$C1081,'BD Pacientes'!$A:I,4,FALSE)),"",VLOOKUP('Salidas Pacientes'!$C1081,'BD Pacientes'!$A:I,4,FALSE))</f>
        <v>F</v>
      </c>
      <c r="G1081" s="95">
        <f>IF(ISERROR(VLOOKUP('Salidas Pacientes'!$C1081,'BD Pacientes'!$A:I,5,FALSE)),"",VLOOKUP('Salidas Pacientes'!$C1081,'BD Pacientes'!$A:I,5,FALSE))</f>
        <v>44631</v>
      </c>
      <c r="H1081" s="95" t="str">
        <f t="shared" ca="1" si="0"/>
        <v>1 año, 5 mes</v>
      </c>
      <c r="I1081" s="97" t="str">
        <f>IF(ISERROR(VLOOKUP('Salidas Pacientes'!$C1081,'BD Pacientes'!$A:$I,6,FALSE)),"",VLOOKUP('Salidas Pacientes'!$C1081,'BD Pacientes'!$A:$I,6,FALSE))</f>
        <v>CALLE 15A # 67-35</v>
      </c>
      <c r="J1081" s="98">
        <f>IF(ISERROR(VLOOKUP('Salidas Pacientes'!$C1081,'BD Pacientes'!$A:$I,7,FALSE)),"",VLOOKUP('Salidas Pacientes'!$C1081,'BD Pacientes'!$A:$I,7,FALSE))</f>
        <v>1144067275</v>
      </c>
      <c r="K1081" s="99" t="str">
        <f>IF(ISERROR(VLOOKUP('Salidas Pacientes'!$C1081,'BD Pacientes'!$A:$I,8,FALSE)),"",VLOOKUP('Salidas Pacientes'!$C1081,'BD Pacientes'!$A:$I,8,FALSE))</f>
        <v>ENITH RIVERA</v>
      </c>
      <c r="L1081" s="17">
        <f>IF(ISERROR(VLOOKUP('Salidas Pacientes'!$C1081,'BD Pacientes'!$A:$I,9,FALSE)),"",VLOOKUP('Salidas Pacientes'!$C1081,'BD Pacientes'!$A:$I,9,FALSE))</f>
        <v>3166195143</v>
      </c>
      <c r="M1081" s="17" t="s">
        <v>89</v>
      </c>
      <c r="N1081" s="16" t="str">
        <f>IF(ISERROR(VLOOKUP('Salidas Pacientes'!$M1081,Inventario!$A$2:$M$21,2,FALSE)),"",VLOOKUP('Salidas Pacientes'!$M1081,Inventario!$A$2:$M$21,2,FALSE))</f>
        <v>Fluquadri</v>
      </c>
      <c r="O1081" s="16" t="str">
        <f>IF(ISERROR(VLOOKUP('Salidas Pacientes'!$M1081,Inventario!$A$2:$M$21,3,FALSE)),"",VLOOKUP('Salidas Pacientes'!$M1081,Inventario!$A$2:$M$21,3,FALSE))</f>
        <v>Influenza</v>
      </c>
      <c r="P1081" s="100" t="str">
        <f>IF(ISERROR(VLOOKUP('Salidas Pacientes'!$M1081,Inventario!$A$2:$M$21,4,FALSE)),"",VLOOKUP('Salidas Pacientes'!$M1081,Inventario!$A$2:$M$21,4,FALSE))</f>
        <v>IPS FARALLONES</v>
      </c>
      <c r="Q1081" s="100" t="str">
        <f>IF(ISERROR(VLOOKUP('Salidas Pacientes'!$M1081,Inventario!$A$2:$M$21,5,FALSE)),"",VLOOKUP('Salidas Pacientes'!$M1081,Inventario!$A$2:$M$21,5,FALSE))</f>
        <v>Sanofi</v>
      </c>
      <c r="R1081" s="17" t="str">
        <f>IF(ISERROR(VLOOKUP('Salidas Pacientes'!$M1081,Inventario!$A$2:$M$21,6,FALSE)),"",VLOOKUP('Salidas Pacientes'!$M1081,Inventario!$A$2:$M$21,6,FALSE))</f>
        <v>164992</v>
      </c>
      <c r="S1081" s="101" t="s">
        <v>210</v>
      </c>
      <c r="T1081" s="102">
        <f>IF(ISERROR(VLOOKUP('Salidas Pacientes'!$S1081,Entradas!$H$1:$I$412,2,FALSE)),"",VLOOKUP('Salidas Pacientes'!$S1081,Entradas!$H$1:$I$412,2,FALSE))</f>
        <v>44957</v>
      </c>
      <c r="U1081" s="98"/>
      <c r="V1081" s="98">
        <v>1</v>
      </c>
      <c r="W1081" s="105"/>
    </row>
    <row r="1082" spans="1:23" ht="15.75" hidden="1" customHeight="1" outlineLevel="1">
      <c r="A1082" s="95">
        <v>44847</v>
      </c>
      <c r="B1082" s="95" t="s">
        <v>276</v>
      </c>
      <c r="C1082" s="98">
        <v>1112070175</v>
      </c>
      <c r="D1082" s="17" t="str">
        <f>IF(ISERROR(VLOOKUP('Salidas Pacientes'!$C1082,'BD Pacientes'!$A:I,2,FALSE)),"",VLOOKUP('Salidas Pacientes'!$C1082,'BD Pacientes'!$A:I,2,FALSE))</f>
        <v>RC</v>
      </c>
      <c r="E1082" s="16" t="str">
        <f>IF(ISERROR(VLOOKUP('Salidas Pacientes'!$C1082,'BD Pacientes'!$A:I,3,FALSE)),"",VLOOKUP('Salidas Pacientes'!$C1082,'BD Pacientes'!$A:I,3,FALSE))</f>
        <v>MARTIN SILVA CORDERO</v>
      </c>
      <c r="F1082" s="17" t="str">
        <f>IF(ISERROR(VLOOKUP('Salidas Pacientes'!$C1082,'BD Pacientes'!$A:I,4,FALSE)),"",VLOOKUP('Salidas Pacientes'!$C1082,'BD Pacientes'!$A:I,4,FALSE))</f>
        <v>M</v>
      </c>
      <c r="G1082" s="95">
        <f>IF(ISERROR(VLOOKUP('Salidas Pacientes'!$C1082,'BD Pacientes'!$A:I,5,FALSE)),"",VLOOKUP('Salidas Pacientes'!$C1082,'BD Pacientes'!$A:I,5,FALSE))</f>
        <v>44627</v>
      </c>
      <c r="H1082" s="95" t="str">
        <f t="shared" ca="1" si="0"/>
        <v>1 año, 5 mes</v>
      </c>
      <c r="I1082" s="97" t="str">
        <f>IF(ISERROR(VLOOKUP('Salidas Pacientes'!$C1082,'BD Pacientes'!$A:$I,6,FALSE)),"",VLOOKUP('Salidas Pacientes'!$C1082,'BD Pacientes'!$A:$I,6,FALSE))</f>
        <v xml:space="preserve">AV EL LAGO CON CALLEJON LOS NARANJOS </v>
      </c>
      <c r="J1082" s="98">
        <f>IF(ISERROR(VLOOKUP('Salidas Pacientes'!$C1082,'BD Pacientes'!$A:$I,7,FALSE)),"",VLOOKUP('Salidas Pacientes'!$C1082,'BD Pacientes'!$A:$I,7,FALSE))</f>
        <v>1130616878</v>
      </c>
      <c r="K1082" s="99" t="str">
        <f>IF(ISERROR(VLOOKUP('Salidas Pacientes'!$C1082,'BD Pacientes'!$A:$I,8,FALSE)),"",VLOOKUP('Salidas Pacientes'!$C1082,'BD Pacientes'!$A:$I,8,FALSE))</f>
        <v xml:space="preserve">ADRIANA CORDERO </v>
      </c>
      <c r="L1082" s="17">
        <f>IF(ISERROR(VLOOKUP('Salidas Pacientes'!$C1082,'BD Pacientes'!$A:$I,9,FALSE)),"",VLOOKUP('Salidas Pacientes'!$C1082,'BD Pacientes'!$A:$I,9,FALSE))</f>
        <v>3154606746</v>
      </c>
      <c r="M1082" s="17" t="s">
        <v>47</v>
      </c>
      <c r="N1082" s="16" t="str">
        <f>IF(ISERROR(VLOOKUP('Salidas Pacientes'!$M1082,Inventario!$A$2:$M$21,2,FALSE)),"",VLOOKUP('Salidas Pacientes'!$M1082,Inventario!$A$2:$M$21,2,FALSE))</f>
        <v>Nimenrix</v>
      </c>
      <c r="O1082" s="16" t="str">
        <f>IF(ISERROR(VLOOKUP('Salidas Pacientes'!$M1082,Inventario!$A$2:$M$21,3,FALSE)),"",VLOOKUP('Salidas Pacientes'!$M1082,Inventario!$A$2:$M$21,3,FALSE))</f>
        <v>Meningococo</v>
      </c>
      <c r="P1082" s="100" t="str">
        <f>IF(ISERROR(VLOOKUP('Salidas Pacientes'!$M1082,Inventario!$A$2:$M$21,4,FALSE)),"",VLOOKUP('Salidas Pacientes'!$M1082,Inventario!$A$2:$M$21,4,FALSE))</f>
        <v>Cobo Medical</v>
      </c>
      <c r="Q1082" s="100" t="str">
        <f>IF(ISERROR(VLOOKUP('Salidas Pacientes'!$M1082,Inventario!$A$2:$M$21,5,FALSE)),"",VLOOKUP('Salidas Pacientes'!$M1082,Inventario!$A$2:$M$21,5,FALSE))</f>
        <v>Pfizer</v>
      </c>
      <c r="R1082" s="17" t="str">
        <f>IF(ISERROR(VLOOKUP('Salidas Pacientes'!$M1082,Inventario!$A$2:$M$21,6,FALSE)),"",VLOOKUP('Salidas Pacientes'!$M1082,Inventario!$A$2:$M$21,6,FALSE))</f>
        <v>3904</v>
      </c>
      <c r="S1082" s="101" t="s">
        <v>173</v>
      </c>
      <c r="T1082" s="102">
        <f>IF(ISERROR(VLOOKUP('Salidas Pacientes'!$S1082,Entradas!$H$1:$I$412,2,FALSE)),"",VLOOKUP('Salidas Pacientes'!$S1082,Entradas!$H$1:$I$412,2,FALSE))</f>
        <v>45077</v>
      </c>
      <c r="U1082" s="98"/>
      <c r="V1082" s="98">
        <v>1</v>
      </c>
      <c r="W1082" s="105"/>
    </row>
    <row r="1083" spans="1:23" ht="15.75" hidden="1" customHeight="1" outlineLevel="1">
      <c r="A1083" s="95">
        <v>44847</v>
      </c>
      <c r="B1083" s="95" t="s">
        <v>276</v>
      </c>
      <c r="C1083" s="98">
        <v>1112070175</v>
      </c>
      <c r="D1083" s="17" t="str">
        <f>IF(ISERROR(VLOOKUP('Salidas Pacientes'!$C1083,'BD Pacientes'!$A:I,2,FALSE)),"",VLOOKUP('Salidas Pacientes'!$C1083,'BD Pacientes'!$A:I,2,FALSE))</f>
        <v>RC</v>
      </c>
      <c r="E1083" s="16" t="str">
        <f>IF(ISERROR(VLOOKUP('Salidas Pacientes'!$C1083,'BD Pacientes'!$A:I,3,FALSE)),"",VLOOKUP('Salidas Pacientes'!$C1083,'BD Pacientes'!$A:I,3,FALSE))</f>
        <v>MARTIN SILVA CORDERO</v>
      </c>
      <c r="F1083" s="17" t="str">
        <f>IF(ISERROR(VLOOKUP('Salidas Pacientes'!$C1083,'BD Pacientes'!$A:I,4,FALSE)),"",VLOOKUP('Salidas Pacientes'!$C1083,'BD Pacientes'!$A:I,4,FALSE))</f>
        <v>M</v>
      </c>
      <c r="G1083" s="95">
        <f>IF(ISERROR(VLOOKUP('Salidas Pacientes'!$C1083,'BD Pacientes'!$A:I,5,FALSE)),"",VLOOKUP('Salidas Pacientes'!$C1083,'BD Pacientes'!$A:I,5,FALSE))</f>
        <v>44627</v>
      </c>
      <c r="H1083" s="95" t="str">
        <f t="shared" ca="1" si="0"/>
        <v>1 año, 5 mes</v>
      </c>
      <c r="I1083" s="97" t="str">
        <f>IF(ISERROR(VLOOKUP('Salidas Pacientes'!$C1083,'BD Pacientes'!$A:$I,6,FALSE)),"",VLOOKUP('Salidas Pacientes'!$C1083,'BD Pacientes'!$A:$I,6,FALSE))</f>
        <v xml:space="preserve">AV EL LAGO CON CALLEJON LOS NARANJOS </v>
      </c>
      <c r="J1083" s="98">
        <f>IF(ISERROR(VLOOKUP('Salidas Pacientes'!$C1083,'BD Pacientes'!$A:$I,7,FALSE)),"",VLOOKUP('Salidas Pacientes'!$C1083,'BD Pacientes'!$A:$I,7,FALSE))</f>
        <v>1130616878</v>
      </c>
      <c r="K1083" s="99" t="str">
        <f>IF(ISERROR(VLOOKUP('Salidas Pacientes'!$C1083,'BD Pacientes'!$A:$I,8,FALSE)),"",VLOOKUP('Salidas Pacientes'!$C1083,'BD Pacientes'!$A:$I,8,FALSE))</f>
        <v xml:space="preserve">ADRIANA CORDERO </v>
      </c>
      <c r="L1083" s="17">
        <f>IF(ISERROR(VLOOKUP('Salidas Pacientes'!$C1083,'BD Pacientes'!$A:$I,9,FALSE)),"",VLOOKUP('Salidas Pacientes'!$C1083,'BD Pacientes'!$A:$I,9,FALSE))</f>
        <v>3154606746</v>
      </c>
      <c r="M1083" s="17" t="s">
        <v>89</v>
      </c>
      <c r="N1083" s="16" t="str">
        <f>IF(ISERROR(VLOOKUP('Salidas Pacientes'!$M1083,Inventario!$A$2:$M$21,2,FALSE)),"",VLOOKUP('Salidas Pacientes'!$M1083,Inventario!$A$2:$M$21,2,FALSE))</f>
        <v>Fluquadri</v>
      </c>
      <c r="O1083" s="16" t="str">
        <f>IF(ISERROR(VLOOKUP('Salidas Pacientes'!$M1083,Inventario!$A$2:$M$21,3,FALSE)),"",VLOOKUP('Salidas Pacientes'!$M1083,Inventario!$A$2:$M$21,3,FALSE))</f>
        <v>Influenza</v>
      </c>
      <c r="P1083" s="100" t="str">
        <f>IF(ISERROR(VLOOKUP('Salidas Pacientes'!$M1083,Inventario!$A$2:$M$21,4,FALSE)),"",VLOOKUP('Salidas Pacientes'!$M1083,Inventario!$A$2:$M$21,4,FALSE))</f>
        <v>IPS FARALLONES</v>
      </c>
      <c r="Q1083" s="100" t="str">
        <f>IF(ISERROR(VLOOKUP('Salidas Pacientes'!$M1083,Inventario!$A$2:$M$21,5,FALSE)),"",VLOOKUP('Salidas Pacientes'!$M1083,Inventario!$A$2:$M$21,5,FALSE))</f>
        <v>Sanofi</v>
      </c>
      <c r="R1083" s="17" t="str">
        <f>IF(ISERROR(VLOOKUP('Salidas Pacientes'!$M1083,Inventario!$A$2:$M$21,6,FALSE)),"",VLOOKUP('Salidas Pacientes'!$M1083,Inventario!$A$2:$M$21,6,FALSE))</f>
        <v>164992</v>
      </c>
      <c r="S1083" s="101" t="s">
        <v>210</v>
      </c>
      <c r="T1083" s="102">
        <f>IF(ISERROR(VLOOKUP('Salidas Pacientes'!$S1083,Entradas!$H$1:$I$412,2,FALSE)),"",VLOOKUP('Salidas Pacientes'!$S1083,Entradas!$H$1:$I$412,2,FALSE))</f>
        <v>44957</v>
      </c>
      <c r="U1083" s="98"/>
      <c r="V1083" s="98">
        <v>1</v>
      </c>
      <c r="W1083" s="105"/>
    </row>
    <row r="1084" spans="1:23" ht="15.75" hidden="1" customHeight="1" outlineLevel="1">
      <c r="A1084" s="95">
        <v>44847</v>
      </c>
      <c r="B1084" s="95" t="s">
        <v>276</v>
      </c>
      <c r="C1084" s="98">
        <v>1150696247</v>
      </c>
      <c r="D1084" s="17" t="str">
        <f>IF(ISERROR(VLOOKUP('Salidas Pacientes'!$C1084,'BD Pacientes'!$A:I,2,FALSE)),"",VLOOKUP('Salidas Pacientes'!$C1084,'BD Pacientes'!$A:I,2,FALSE))</f>
        <v>RC</v>
      </c>
      <c r="E1084" s="16" t="str">
        <f>IF(ISERROR(VLOOKUP('Salidas Pacientes'!$C1084,'BD Pacientes'!$A:I,3,FALSE)),"",VLOOKUP('Salidas Pacientes'!$C1084,'BD Pacientes'!$A:I,3,FALSE))</f>
        <v>GABRIEL CUADROS PENAGOS</v>
      </c>
      <c r="F1084" s="17" t="str">
        <f>IF(ISERROR(VLOOKUP('Salidas Pacientes'!$C1084,'BD Pacientes'!$A:I,4,FALSE)),"",VLOOKUP('Salidas Pacientes'!$C1084,'BD Pacientes'!$A:I,4,FALSE))</f>
        <v>M</v>
      </c>
      <c r="G1084" s="95">
        <f>IF(ISERROR(VLOOKUP('Salidas Pacientes'!$C1084,'BD Pacientes'!$A:I,5,FALSE)),"",VLOOKUP('Salidas Pacientes'!$C1084,'BD Pacientes'!$A:I,5,FALSE))</f>
        <v>0</v>
      </c>
      <c r="H1084" s="95" t="str">
        <f t="shared" ca="1" si="0"/>
        <v>123 año, 7 mes</v>
      </c>
      <c r="I1084" s="97" t="str">
        <f>IF(ISERROR(VLOOKUP('Salidas Pacientes'!$C1084,'BD Pacientes'!$A:$I,6,FALSE)),"",VLOOKUP('Salidas Pacientes'!$C1084,'BD Pacientes'!$A:$I,6,FALSE))</f>
        <v>LA MORADA ETAPA 5-6 MANZANA F CASA 3</v>
      </c>
      <c r="J1084" s="98">
        <f>IF(ISERROR(VLOOKUP('Salidas Pacientes'!$C1084,'BD Pacientes'!$A:$I,7,FALSE)),"",VLOOKUP('Salidas Pacientes'!$C1084,'BD Pacientes'!$A:$I,7,FALSE))</f>
        <v>0</v>
      </c>
      <c r="K1084" s="99">
        <f>IF(ISERROR(VLOOKUP('Salidas Pacientes'!$C1084,'BD Pacientes'!$A:$I,8,FALSE)),"",VLOOKUP('Salidas Pacientes'!$C1084,'BD Pacientes'!$A:$I,8,FALSE))</f>
        <v>0</v>
      </c>
      <c r="L1084" s="17">
        <f>IF(ISERROR(VLOOKUP('Salidas Pacientes'!$C1084,'BD Pacientes'!$A:$I,9,FALSE)),"",VLOOKUP('Salidas Pacientes'!$C1084,'BD Pacientes'!$A:$I,9,FALSE))</f>
        <v>0</v>
      </c>
      <c r="M1084" s="17" t="s">
        <v>73</v>
      </c>
      <c r="N1084" s="16" t="str">
        <f>IF(ISERROR(VLOOKUP('Salidas Pacientes'!$M1084,Inventario!$A$2:$M$21,2,FALSE)),"",VLOOKUP('Salidas Pacientes'!$M1084,Inventario!$A$2:$M$21,2,FALSE))</f>
        <v>Pentaxim</v>
      </c>
      <c r="O1084" s="16" t="str">
        <f>IF(ISERROR(VLOOKUP('Salidas Pacientes'!$M1084,Inventario!$A$2:$M$21,3,FALSE)),"",VLOOKUP('Salidas Pacientes'!$M1084,Inventario!$A$2:$M$21,3,FALSE))</f>
        <v>Difteria-Tosferina, tetano, polio, haemophilus</v>
      </c>
      <c r="P1084" s="100" t="str">
        <f>IF(ISERROR(VLOOKUP('Salidas Pacientes'!$M1084,Inventario!$A$2:$M$21,4,FALSE)),"",VLOOKUP('Salidas Pacientes'!$M1084,Inventario!$A$2:$M$21,4,FALSE))</f>
        <v>IPS FARALLONES</v>
      </c>
      <c r="Q1084" s="100" t="str">
        <f>IF(ISERROR(VLOOKUP('Salidas Pacientes'!$M1084,Inventario!$A$2:$M$21,5,FALSE)),"",VLOOKUP('Salidas Pacientes'!$M1084,Inventario!$A$2:$M$21,5,FALSE))</f>
        <v>Sanofi</v>
      </c>
      <c r="R1084" s="17" t="str">
        <f>IF(ISERROR(VLOOKUP('Salidas Pacientes'!$M1084,Inventario!$A$2:$M$21,6,FALSE)),"",VLOOKUP('Salidas Pacientes'!$M1084,Inventario!$A$2:$M$21,6,FALSE))</f>
        <v>2800</v>
      </c>
      <c r="S1084" s="101" t="s">
        <v>209</v>
      </c>
      <c r="T1084" s="102">
        <f>IF(ISERROR(VLOOKUP('Salidas Pacientes'!$S1084,Entradas!$H$1:$I$412,2,FALSE)),"",VLOOKUP('Salidas Pacientes'!$S1084,Entradas!$H$1:$I$412,2,FALSE))</f>
        <v>44957</v>
      </c>
      <c r="U1084" s="98"/>
      <c r="V1084" s="98">
        <v>1</v>
      </c>
      <c r="W1084" s="105"/>
    </row>
    <row r="1085" spans="1:23" ht="15.75" hidden="1" customHeight="1" outlineLevel="1">
      <c r="A1085" s="95">
        <v>44847</v>
      </c>
      <c r="B1085" s="95" t="s">
        <v>276</v>
      </c>
      <c r="C1085" s="98">
        <v>1150696247</v>
      </c>
      <c r="D1085" s="17" t="str">
        <f>IF(ISERROR(VLOOKUP('Salidas Pacientes'!$C1085,'BD Pacientes'!$A:I,2,FALSE)),"",VLOOKUP('Salidas Pacientes'!$C1085,'BD Pacientes'!$A:I,2,FALSE))</f>
        <v>RC</v>
      </c>
      <c r="E1085" s="16" t="str">
        <f>IF(ISERROR(VLOOKUP('Salidas Pacientes'!$C1085,'BD Pacientes'!$A:I,3,FALSE)),"",VLOOKUP('Salidas Pacientes'!$C1085,'BD Pacientes'!$A:I,3,FALSE))</f>
        <v>GABRIEL CUADROS PENAGOS</v>
      </c>
      <c r="F1085" s="17" t="str">
        <f>IF(ISERROR(VLOOKUP('Salidas Pacientes'!$C1085,'BD Pacientes'!$A:I,4,FALSE)),"",VLOOKUP('Salidas Pacientes'!$C1085,'BD Pacientes'!$A:I,4,FALSE))</f>
        <v>M</v>
      </c>
      <c r="G1085" s="95">
        <f>IF(ISERROR(VLOOKUP('Salidas Pacientes'!$C1085,'BD Pacientes'!$A:I,5,FALSE)),"",VLOOKUP('Salidas Pacientes'!$C1085,'BD Pacientes'!$A:I,5,FALSE))</f>
        <v>0</v>
      </c>
      <c r="H1085" s="95" t="str">
        <f t="shared" ca="1" si="0"/>
        <v>123 año, 7 mes</v>
      </c>
      <c r="I1085" s="97" t="str">
        <f>IF(ISERROR(VLOOKUP('Salidas Pacientes'!$C1085,'BD Pacientes'!$A:$I,6,FALSE)),"",VLOOKUP('Salidas Pacientes'!$C1085,'BD Pacientes'!$A:$I,6,FALSE))</f>
        <v>LA MORADA ETAPA 5-6 MANZANA F CASA 3</v>
      </c>
      <c r="J1085" s="98">
        <f>IF(ISERROR(VLOOKUP('Salidas Pacientes'!$C1085,'BD Pacientes'!$A:$I,7,FALSE)),"",VLOOKUP('Salidas Pacientes'!$C1085,'BD Pacientes'!$A:$I,7,FALSE))</f>
        <v>0</v>
      </c>
      <c r="K1085" s="99">
        <f>IF(ISERROR(VLOOKUP('Salidas Pacientes'!$C1085,'BD Pacientes'!$A:$I,8,FALSE)),"",VLOOKUP('Salidas Pacientes'!$C1085,'BD Pacientes'!$A:$I,8,FALSE))</f>
        <v>0</v>
      </c>
      <c r="L1085" s="17">
        <f>IF(ISERROR(VLOOKUP('Salidas Pacientes'!$C1085,'BD Pacientes'!$A:$I,9,FALSE)),"",VLOOKUP('Salidas Pacientes'!$C1085,'BD Pacientes'!$A:$I,9,FALSE))</f>
        <v>0</v>
      </c>
      <c r="M1085" s="17" t="s">
        <v>85</v>
      </c>
      <c r="N1085" s="16" t="str">
        <f>IF(ISERROR(VLOOKUP('Salidas Pacientes'!$M1085,Inventario!$A$2:$M$21,2,FALSE)),"",VLOOKUP('Salidas Pacientes'!$M1085,Inventario!$A$2:$M$21,2,FALSE))</f>
        <v xml:space="preserve">Avaxim 80 </v>
      </c>
      <c r="O1085" s="16" t="str">
        <f>IF(ISERROR(VLOOKUP('Salidas Pacientes'!$M1085,Inventario!$A$2:$M$21,3,FALSE)),"",VLOOKUP('Salidas Pacientes'!$M1085,Inventario!$A$2:$M$21,3,FALSE))</f>
        <v>Hepatitis A niño</v>
      </c>
      <c r="P1085" s="100" t="str">
        <f>IF(ISERROR(VLOOKUP('Salidas Pacientes'!$M1085,Inventario!$A$2:$M$21,4,FALSE)),"",VLOOKUP('Salidas Pacientes'!$M1085,Inventario!$A$2:$M$21,4,FALSE))</f>
        <v>IPS FARALLONES</v>
      </c>
      <c r="Q1085" s="100" t="str">
        <f>IF(ISERROR(VLOOKUP('Salidas Pacientes'!$M1085,Inventario!$A$2:$M$21,5,FALSE)),"",VLOOKUP('Salidas Pacientes'!$M1085,Inventario!$A$2:$M$21,5,FALSE))</f>
        <v>Sanofi</v>
      </c>
      <c r="R1085" s="17" t="str">
        <f>IF(ISERROR(VLOOKUP('Salidas Pacientes'!$M1085,Inventario!$A$2:$M$21,6,FALSE)),"",VLOOKUP('Salidas Pacientes'!$M1085,Inventario!$A$2:$M$21,6,FALSE))</f>
        <v>2500</v>
      </c>
      <c r="S1085" s="101" t="s">
        <v>208</v>
      </c>
      <c r="T1085" s="102">
        <f>IF(ISERROR(VLOOKUP('Salidas Pacientes'!$S1085,Entradas!$H$1:$I$412,2,FALSE)),"",VLOOKUP('Salidas Pacientes'!$S1085,Entradas!$H$1:$I$412,2,FALSE))</f>
        <v>45169</v>
      </c>
      <c r="U1085" s="98"/>
      <c r="V1085" s="98">
        <v>1</v>
      </c>
      <c r="W1085" s="105"/>
    </row>
    <row r="1086" spans="1:23" ht="15.75" hidden="1" customHeight="1" outlineLevel="1">
      <c r="A1086" s="95">
        <v>44848</v>
      </c>
      <c r="B1086" s="95" t="s">
        <v>276</v>
      </c>
      <c r="C1086" s="98">
        <v>1109573739</v>
      </c>
      <c r="D1086" s="17" t="str">
        <f>IF(ISERROR(VLOOKUP('Salidas Pacientes'!$C1086,'BD Pacientes'!$A:I,2,FALSE)),"",VLOOKUP('Salidas Pacientes'!$C1086,'BD Pacientes'!$A:I,2,FALSE))</f>
        <v>RC</v>
      </c>
      <c r="E1086" s="16" t="str">
        <f>IF(ISERROR(VLOOKUP('Salidas Pacientes'!$C1086,'BD Pacientes'!$A:I,3,FALSE)),"",VLOOKUP('Salidas Pacientes'!$C1086,'BD Pacientes'!$A:I,3,FALSE))</f>
        <v>LUIS MANUEL ESPINOSA GALINDO</v>
      </c>
      <c r="F1086" s="17" t="str">
        <f>IF(ISERROR(VLOOKUP('Salidas Pacientes'!$C1086,'BD Pacientes'!$A:I,4,FALSE)),"",VLOOKUP('Salidas Pacientes'!$C1086,'BD Pacientes'!$A:I,4,FALSE))</f>
        <v>M</v>
      </c>
      <c r="G1086" s="95">
        <f>IF(ISERROR(VLOOKUP('Salidas Pacientes'!$C1086,'BD Pacientes'!$A:I,5,FALSE)),"",VLOOKUP('Salidas Pacientes'!$C1086,'BD Pacientes'!$A:I,5,FALSE))</f>
        <v>44596</v>
      </c>
      <c r="H1086" s="95" t="str">
        <f t="shared" ca="1" si="0"/>
        <v>1 año, 6 mes</v>
      </c>
      <c r="I1086" s="97" t="str">
        <f>IF(ISERROR(VLOOKUP('Salidas Pacientes'!$C1086,'BD Pacientes'!$A:$I,6,FALSE)),"",VLOOKUP('Salidas Pacientes'!$C1086,'BD Pacientes'!$A:$I,6,FALSE))</f>
        <v>CALLE 3 # 71-05</v>
      </c>
      <c r="J1086" s="98">
        <f>IF(ISERROR(VLOOKUP('Salidas Pacientes'!$C1086,'BD Pacientes'!$A:$I,7,FALSE)),"",VLOOKUP('Salidas Pacientes'!$C1086,'BD Pacientes'!$A:$I,7,FALSE))</f>
        <v>1144028853</v>
      </c>
      <c r="K1086" s="99" t="str">
        <f>IF(ISERROR(VLOOKUP('Salidas Pacientes'!$C1086,'BD Pacientes'!$A:$I,8,FALSE)),"",VLOOKUP('Salidas Pacientes'!$C1086,'BD Pacientes'!$A:$I,8,FALSE))</f>
        <v>VANESSA GALINDO</v>
      </c>
      <c r="L1086" s="17">
        <f>IF(ISERROR(VLOOKUP('Salidas Pacientes'!$C1086,'BD Pacientes'!$A:$I,9,FALSE)),"",VLOOKUP('Salidas Pacientes'!$C1086,'BD Pacientes'!$A:$I,9,FALSE))</f>
        <v>3176525687</v>
      </c>
      <c r="M1086" s="17" t="s">
        <v>89</v>
      </c>
      <c r="N1086" s="16" t="str">
        <f>IF(ISERROR(VLOOKUP('Salidas Pacientes'!$M1086,Inventario!$A$2:$M$21,2,FALSE)),"",VLOOKUP('Salidas Pacientes'!$M1086,Inventario!$A$2:$M$21,2,FALSE))</f>
        <v>Fluquadri</v>
      </c>
      <c r="O1086" s="16" t="str">
        <f>IF(ISERROR(VLOOKUP('Salidas Pacientes'!$M1086,Inventario!$A$2:$M$21,3,FALSE)),"",VLOOKUP('Salidas Pacientes'!$M1086,Inventario!$A$2:$M$21,3,FALSE))</f>
        <v>Influenza</v>
      </c>
      <c r="P1086" s="100" t="str">
        <f>IF(ISERROR(VLOOKUP('Salidas Pacientes'!$M1086,Inventario!$A$2:$M$21,4,FALSE)),"",VLOOKUP('Salidas Pacientes'!$M1086,Inventario!$A$2:$M$21,4,FALSE))</f>
        <v>IPS FARALLONES</v>
      </c>
      <c r="Q1086" s="100" t="str">
        <f>IF(ISERROR(VLOOKUP('Salidas Pacientes'!$M1086,Inventario!$A$2:$M$21,5,FALSE)),"",VLOOKUP('Salidas Pacientes'!$M1086,Inventario!$A$2:$M$21,5,FALSE))</f>
        <v>Sanofi</v>
      </c>
      <c r="R1086" s="17" t="str">
        <f>IF(ISERROR(VLOOKUP('Salidas Pacientes'!$M1086,Inventario!$A$2:$M$21,6,FALSE)),"",VLOOKUP('Salidas Pacientes'!$M1086,Inventario!$A$2:$M$21,6,FALSE))</f>
        <v>164992</v>
      </c>
      <c r="S1086" s="101" t="s">
        <v>210</v>
      </c>
      <c r="T1086" s="102">
        <f>IF(ISERROR(VLOOKUP('Salidas Pacientes'!$S1086,Entradas!$H$1:$I$412,2,FALSE)),"",VLOOKUP('Salidas Pacientes'!$S1086,Entradas!$H$1:$I$412,2,FALSE))</f>
        <v>44957</v>
      </c>
      <c r="U1086" s="98"/>
      <c r="V1086" s="98">
        <v>1</v>
      </c>
      <c r="W1086" s="105"/>
    </row>
    <row r="1087" spans="1:23" ht="15.75" hidden="1" customHeight="1" outlineLevel="1">
      <c r="A1087" s="95">
        <v>44848</v>
      </c>
      <c r="B1087" s="95" t="s">
        <v>276</v>
      </c>
      <c r="C1087" s="98">
        <v>1126828189</v>
      </c>
      <c r="D1087" s="17" t="str">
        <f>IF(ISERROR(VLOOKUP('Salidas Pacientes'!$C1087,'BD Pacientes'!$A:I,2,FALSE)),"",VLOOKUP('Salidas Pacientes'!$C1087,'BD Pacientes'!$A:I,2,FALSE))</f>
        <v>RC</v>
      </c>
      <c r="E1087" s="16" t="str">
        <f>IF(ISERROR(VLOOKUP('Salidas Pacientes'!$C1087,'BD Pacientes'!$A:I,3,FALSE)),"",VLOOKUP('Salidas Pacientes'!$C1087,'BD Pacientes'!$A:I,3,FALSE))</f>
        <v>JESUS JERONIMO ORTEGA</v>
      </c>
      <c r="F1087" s="17" t="str">
        <f>IF(ISERROR(VLOOKUP('Salidas Pacientes'!$C1087,'BD Pacientes'!$A:I,4,FALSE)),"",VLOOKUP('Salidas Pacientes'!$C1087,'BD Pacientes'!$A:I,4,FALSE))</f>
        <v>M</v>
      </c>
      <c r="G1087" s="95">
        <f>IF(ISERROR(VLOOKUP('Salidas Pacientes'!$C1087,'BD Pacientes'!$A:I,5,FALSE)),"",VLOOKUP('Salidas Pacientes'!$C1087,'BD Pacientes'!$A:I,5,FALSE))</f>
        <v>44371</v>
      </c>
      <c r="H1087" s="95" t="str">
        <f t="shared" ca="1" si="0"/>
        <v>2 año, 2 mes</v>
      </c>
      <c r="I1087" s="97" t="str">
        <f>IF(ISERROR(VLOOKUP('Salidas Pacientes'!$C1087,'BD Pacientes'!$A:$I,6,FALSE)),"",VLOOKUP('Salidas Pacientes'!$C1087,'BD Pacientes'!$A:$I,6,FALSE))</f>
        <v>CRA 125A # 12-196</v>
      </c>
      <c r="J1087" s="98">
        <f>IF(ISERROR(VLOOKUP('Salidas Pacientes'!$C1087,'BD Pacientes'!$A:$I,7,FALSE)),"",VLOOKUP('Salidas Pacientes'!$C1087,'BD Pacientes'!$A:$I,7,FALSE))</f>
        <v>29786054</v>
      </c>
      <c r="K1087" s="99" t="str">
        <f>IF(ISERROR(VLOOKUP('Salidas Pacientes'!$C1087,'BD Pacientes'!$A:$I,8,FALSE)),"",VLOOKUP('Salidas Pacientes'!$C1087,'BD Pacientes'!$A:$I,8,FALSE))</f>
        <v>DIANA SORAYA RENDON CEBALLOS</v>
      </c>
      <c r="L1087" s="17">
        <f>IF(ISERROR(VLOOKUP('Salidas Pacientes'!$C1087,'BD Pacientes'!$A:$I,9,FALSE)),"",VLOOKUP('Salidas Pacientes'!$C1087,'BD Pacientes'!$A:$I,9,FALSE))</f>
        <v>3117707190</v>
      </c>
      <c r="M1087" s="17" t="s">
        <v>54</v>
      </c>
      <c r="N1087" s="16" t="str">
        <f>IF(ISERROR(VLOOKUP('Salidas Pacientes'!$M1087,Inventario!$A$2:$M$21,2,FALSE)),"",VLOOKUP('Salidas Pacientes'!$M1087,Inventario!$A$2:$M$21,2,FALSE))</f>
        <v>Prevenar</v>
      </c>
      <c r="O1087" s="16" t="str">
        <f>IF(ISERROR(VLOOKUP('Salidas Pacientes'!$M1087,Inventario!$A$2:$M$21,3,FALSE)),"",VLOOKUP('Salidas Pacientes'!$M1087,Inventario!$A$2:$M$21,3,FALSE))</f>
        <v>Neumococo 13V</v>
      </c>
      <c r="P1087" s="100" t="str">
        <f>IF(ISERROR(VLOOKUP('Salidas Pacientes'!$M1087,Inventario!$A$2:$M$21,4,FALSE)),"",VLOOKUP('Salidas Pacientes'!$M1087,Inventario!$A$2:$M$21,4,FALSE))</f>
        <v>Cobo Medical</v>
      </c>
      <c r="Q1087" s="100" t="str">
        <f>IF(ISERROR(VLOOKUP('Salidas Pacientes'!$M1087,Inventario!$A$2:$M$21,5,FALSE)),"",VLOOKUP('Salidas Pacientes'!$M1087,Inventario!$A$2:$M$21,5,FALSE))</f>
        <v>Pfizer</v>
      </c>
      <c r="R1087" s="17" t="str">
        <f>IF(ISERROR(VLOOKUP('Salidas Pacientes'!$M1087,Inventario!$A$2:$M$21,6,FALSE)),"",VLOOKUP('Salidas Pacientes'!$M1087,Inventario!$A$2:$M$21,6,FALSE))</f>
        <v>2156</v>
      </c>
      <c r="S1087" s="101" t="s">
        <v>216</v>
      </c>
      <c r="T1087" s="102">
        <f>IF(ISERROR(VLOOKUP('Salidas Pacientes'!$S1087,Entradas!$H$1:$I$412,2,FALSE)),"",VLOOKUP('Salidas Pacientes'!$S1087,Entradas!$H$1:$I$412,2,FALSE))</f>
        <v>45382</v>
      </c>
      <c r="U1087" s="98"/>
      <c r="V1087" s="98">
        <v>1</v>
      </c>
      <c r="W1087" s="105"/>
    </row>
    <row r="1088" spans="1:23" ht="15.75" hidden="1" customHeight="1" outlineLevel="1">
      <c r="A1088" s="95">
        <v>44848</v>
      </c>
      <c r="B1088" s="95" t="s">
        <v>276</v>
      </c>
      <c r="C1088" s="98">
        <v>1123211458</v>
      </c>
      <c r="D1088" s="17" t="str">
        <f>IF(ISERROR(VLOOKUP('Salidas Pacientes'!$C1088,'BD Pacientes'!$A:I,2,FALSE)),"",VLOOKUP('Salidas Pacientes'!$C1088,'BD Pacientes'!$A:I,2,FALSE))</f>
        <v>RC</v>
      </c>
      <c r="E1088" s="16" t="str">
        <f>IF(ISERROR(VLOOKUP('Salidas Pacientes'!$C1088,'BD Pacientes'!$A:I,3,FALSE)),"",VLOOKUP('Salidas Pacientes'!$C1088,'BD Pacientes'!$A:I,3,FALSE))</f>
        <v>AYLEEN MAELA DIAZ CASTRO</v>
      </c>
      <c r="F1088" s="17" t="str">
        <f>IF(ISERROR(VLOOKUP('Salidas Pacientes'!$C1088,'BD Pacientes'!$A:I,4,FALSE)),"",VLOOKUP('Salidas Pacientes'!$C1088,'BD Pacientes'!$A:I,4,FALSE))</f>
        <v>F</v>
      </c>
      <c r="G1088" s="95">
        <f>IF(ISERROR(VLOOKUP('Salidas Pacientes'!$C1088,'BD Pacientes'!$A:I,5,FALSE)),"",VLOOKUP('Salidas Pacientes'!$C1088,'BD Pacientes'!$A:I,5,FALSE))</f>
        <v>0</v>
      </c>
      <c r="H1088" s="95" t="str">
        <f t="shared" ca="1" si="0"/>
        <v>123 año, 7 mes</v>
      </c>
      <c r="I1088" s="97" t="str">
        <f>IF(ISERROR(VLOOKUP('Salidas Pacientes'!$C1088,'BD Pacientes'!$A:$I,6,FALSE)),"",VLOOKUP('Salidas Pacientes'!$C1088,'BD Pacientes'!$A:$I,6,FALSE))</f>
        <v>CRA 24 # 24-02 PUERTO ASIS</v>
      </c>
      <c r="J1088" s="98">
        <f>IF(ISERROR(VLOOKUP('Salidas Pacientes'!$C1088,'BD Pacientes'!$A:$I,7,FALSE)),"",VLOOKUP('Salidas Pacientes'!$C1088,'BD Pacientes'!$A:$I,7,FALSE))</f>
        <v>0</v>
      </c>
      <c r="K1088" s="99">
        <f>IF(ISERROR(VLOOKUP('Salidas Pacientes'!$C1088,'BD Pacientes'!$A:$I,8,FALSE)),"",VLOOKUP('Salidas Pacientes'!$C1088,'BD Pacientes'!$A:$I,8,FALSE))</f>
        <v>0</v>
      </c>
      <c r="L1088" s="17">
        <f>IF(ISERROR(VLOOKUP('Salidas Pacientes'!$C1088,'BD Pacientes'!$A:$I,9,FALSE)),"",VLOOKUP('Salidas Pacientes'!$C1088,'BD Pacientes'!$A:$I,9,FALSE))</f>
        <v>0</v>
      </c>
      <c r="M1088" s="17" t="s">
        <v>47</v>
      </c>
      <c r="N1088" s="16" t="str">
        <f>IF(ISERROR(VLOOKUP('Salidas Pacientes'!$M1088,Inventario!$A$2:$M$21,2,FALSE)),"",VLOOKUP('Salidas Pacientes'!$M1088,Inventario!$A$2:$M$21,2,FALSE))</f>
        <v>Nimenrix</v>
      </c>
      <c r="O1088" s="16" t="str">
        <f>IF(ISERROR(VLOOKUP('Salidas Pacientes'!$M1088,Inventario!$A$2:$M$21,3,FALSE)),"",VLOOKUP('Salidas Pacientes'!$M1088,Inventario!$A$2:$M$21,3,FALSE))</f>
        <v>Meningococo</v>
      </c>
      <c r="P1088" s="100" t="str">
        <f>IF(ISERROR(VLOOKUP('Salidas Pacientes'!$M1088,Inventario!$A$2:$M$21,4,FALSE)),"",VLOOKUP('Salidas Pacientes'!$M1088,Inventario!$A$2:$M$21,4,FALSE))</f>
        <v>Cobo Medical</v>
      </c>
      <c r="Q1088" s="100" t="str">
        <f>IF(ISERROR(VLOOKUP('Salidas Pacientes'!$M1088,Inventario!$A$2:$M$21,5,FALSE)),"",VLOOKUP('Salidas Pacientes'!$M1088,Inventario!$A$2:$M$21,5,FALSE))</f>
        <v>Pfizer</v>
      </c>
      <c r="R1088" s="17" t="str">
        <f>IF(ISERROR(VLOOKUP('Salidas Pacientes'!$M1088,Inventario!$A$2:$M$21,6,FALSE)),"",VLOOKUP('Salidas Pacientes'!$M1088,Inventario!$A$2:$M$21,6,FALSE))</f>
        <v>3904</v>
      </c>
      <c r="S1088" s="101" t="s">
        <v>173</v>
      </c>
      <c r="T1088" s="102">
        <f>IF(ISERROR(VLOOKUP('Salidas Pacientes'!$S1088,Entradas!$H$1:$I$412,2,FALSE)),"",VLOOKUP('Salidas Pacientes'!$S1088,Entradas!$H$1:$I$412,2,FALSE))</f>
        <v>45077</v>
      </c>
      <c r="U1088" s="98"/>
      <c r="V1088" s="98">
        <v>1</v>
      </c>
      <c r="W1088" s="105"/>
    </row>
    <row r="1089" spans="1:23" ht="15.75" hidden="1" customHeight="1" outlineLevel="1">
      <c r="A1089" s="95">
        <v>44848</v>
      </c>
      <c r="B1089" s="95" t="s">
        <v>276</v>
      </c>
      <c r="C1089" s="98">
        <v>1123211458</v>
      </c>
      <c r="D1089" s="17" t="str">
        <f>IF(ISERROR(VLOOKUP('Salidas Pacientes'!$C1089,'BD Pacientes'!$A:I,2,FALSE)),"",VLOOKUP('Salidas Pacientes'!$C1089,'BD Pacientes'!$A:I,2,FALSE))</f>
        <v>RC</v>
      </c>
      <c r="E1089" s="16" t="str">
        <f>IF(ISERROR(VLOOKUP('Salidas Pacientes'!$C1089,'BD Pacientes'!$A:I,3,FALSE)),"",VLOOKUP('Salidas Pacientes'!$C1089,'BD Pacientes'!$A:I,3,FALSE))</f>
        <v>AYLEEN MAELA DIAZ CASTRO</v>
      </c>
      <c r="F1089" s="17" t="str">
        <f>IF(ISERROR(VLOOKUP('Salidas Pacientes'!$C1089,'BD Pacientes'!$A:I,4,FALSE)),"",VLOOKUP('Salidas Pacientes'!$C1089,'BD Pacientes'!$A:I,4,FALSE))</f>
        <v>F</v>
      </c>
      <c r="G1089" s="95">
        <f>IF(ISERROR(VLOOKUP('Salidas Pacientes'!$C1089,'BD Pacientes'!$A:I,5,FALSE)),"",VLOOKUP('Salidas Pacientes'!$C1089,'BD Pacientes'!$A:I,5,FALSE))</f>
        <v>0</v>
      </c>
      <c r="H1089" s="95" t="str">
        <f t="shared" ca="1" si="0"/>
        <v>123 año, 7 mes</v>
      </c>
      <c r="I1089" s="97" t="str">
        <f>IF(ISERROR(VLOOKUP('Salidas Pacientes'!$C1089,'BD Pacientes'!$A:$I,6,FALSE)),"",VLOOKUP('Salidas Pacientes'!$C1089,'BD Pacientes'!$A:$I,6,FALSE))</f>
        <v>CRA 24 # 24-02 PUERTO ASIS</v>
      </c>
      <c r="J1089" s="98">
        <f>IF(ISERROR(VLOOKUP('Salidas Pacientes'!$C1089,'BD Pacientes'!$A:$I,7,FALSE)),"",VLOOKUP('Salidas Pacientes'!$C1089,'BD Pacientes'!$A:$I,7,FALSE))</f>
        <v>0</v>
      </c>
      <c r="K1089" s="99">
        <f>IF(ISERROR(VLOOKUP('Salidas Pacientes'!$C1089,'BD Pacientes'!$A:$I,8,FALSE)),"",VLOOKUP('Salidas Pacientes'!$C1089,'BD Pacientes'!$A:$I,8,FALSE))</f>
        <v>0</v>
      </c>
      <c r="L1089" s="17">
        <f>IF(ISERROR(VLOOKUP('Salidas Pacientes'!$C1089,'BD Pacientes'!$A:$I,9,FALSE)),"",VLOOKUP('Salidas Pacientes'!$C1089,'BD Pacientes'!$A:$I,9,FALSE))</f>
        <v>0</v>
      </c>
      <c r="M1089" s="17" t="s">
        <v>85</v>
      </c>
      <c r="N1089" s="16" t="str">
        <f>IF(ISERROR(VLOOKUP('Salidas Pacientes'!$M1089,Inventario!$A$2:$M$21,2,FALSE)),"",VLOOKUP('Salidas Pacientes'!$M1089,Inventario!$A$2:$M$21,2,FALSE))</f>
        <v xml:space="preserve">Avaxim 80 </v>
      </c>
      <c r="O1089" s="16" t="str">
        <f>IF(ISERROR(VLOOKUP('Salidas Pacientes'!$M1089,Inventario!$A$2:$M$21,3,FALSE)),"",VLOOKUP('Salidas Pacientes'!$M1089,Inventario!$A$2:$M$21,3,FALSE))</f>
        <v>Hepatitis A niño</v>
      </c>
      <c r="P1089" s="100" t="str">
        <f>IF(ISERROR(VLOOKUP('Salidas Pacientes'!$M1089,Inventario!$A$2:$M$21,4,FALSE)),"",VLOOKUP('Salidas Pacientes'!$M1089,Inventario!$A$2:$M$21,4,FALSE))</f>
        <v>IPS FARALLONES</v>
      </c>
      <c r="Q1089" s="100" t="str">
        <f>IF(ISERROR(VLOOKUP('Salidas Pacientes'!$M1089,Inventario!$A$2:$M$21,5,FALSE)),"",VLOOKUP('Salidas Pacientes'!$M1089,Inventario!$A$2:$M$21,5,FALSE))</f>
        <v>Sanofi</v>
      </c>
      <c r="R1089" s="17" t="str">
        <f>IF(ISERROR(VLOOKUP('Salidas Pacientes'!$M1089,Inventario!$A$2:$M$21,6,FALSE)),"",VLOOKUP('Salidas Pacientes'!$M1089,Inventario!$A$2:$M$21,6,FALSE))</f>
        <v>2500</v>
      </c>
      <c r="S1089" s="101" t="s">
        <v>208</v>
      </c>
      <c r="T1089" s="102">
        <f>IF(ISERROR(VLOOKUP('Salidas Pacientes'!$S1089,Entradas!$H$1:$I$412,2,FALSE)),"",VLOOKUP('Salidas Pacientes'!$S1089,Entradas!$H$1:$I$412,2,FALSE))</f>
        <v>45169</v>
      </c>
      <c r="U1089" s="98"/>
      <c r="V1089" s="98">
        <v>1</v>
      </c>
      <c r="W1089" s="105"/>
    </row>
    <row r="1090" spans="1:23" ht="15.75" hidden="1" customHeight="1" outlineLevel="1">
      <c r="A1090" s="95">
        <v>44852</v>
      </c>
      <c r="B1090" s="95" t="s">
        <v>276</v>
      </c>
      <c r="C1090" s="98">
        <v>1232812806</v>
      </c>
      <c r="D1090" s="17" t="str">
        <f>IF(ISERROR(VLOOKUP('Salidas Pacientes'!$C1090,'BD Pacientes'!$A:I,2,FALSE)),"",VLOOKUP('Salidas Pacientes'!$C1090,'BD Pacientes'!$A:I,2,FALSE))</f>
        <v>RC</v>
      </c>
      <c r="E1090" s="16" t="str">
        <f>IF(ISERROR(VLOOKUP('Salidas Pacientes'!$C1090,'BD Pacientes'!$A:I,3,FALSE)),"",VLOOKUP('Salidas Pacientes'!$C1090,'BD Pacientes'!$A:I,3,FALSE))</f>
        <v>SALVADOR GUERRA MEJIA</v>
      </c>
      <c r="F1090" s="17" t="str">
        <f>IF(ISERROR(VLOOKUP('Salidas Pacientes'!$C1090,'BD Pacientes'!$A:I,4,FALSE)),"",VLOOKUP('Salidas Pacientes'!$C1090,'BD Pacientes'!$A:I,4,FALSE))</f>
        <v>M</v>
      </c>
      <c r="G1090" s="95">
        <f>IF(ISERROR(VLOOKUP('Salidas Pacientes'!$C1090,'BD Pacientes'!$A:I,5,FALSE)),"",VLOOKUP('Salidas Pacientes'!$C1090,'BD Pacientes'!$A:I,5,FALSE))</f>
        <v>0</v>
      </c>
      <c r="H1090" s="95" t="str">
        <f t="shared" ca="1" si="0"/>
        <v>123 año, 7 mes</v>
      </c>
      <c r="I1090" s="97" t="str">
        <f>IF(ISERROR(VLOOKUP('Salidas Pacientes'!$C1090,'BD Pacientes'!$A:$I,6,FALSE)),"",VLOOKUP('Salidas Pacientes'!$C1090,'BD Pacientes'!$A:$I,6,FALSE))</f>
        <v>CALLE 11 OESTE # 2N-11</v>
      </c>
      <c r="J1090" s="98">
        <f>IF(ISERROR(VLOOKUP('Salidas Pacientes'!$C1090,'BD Pacientes'!$A:$I,7,FALSE)),"",VLOOKUP('Salidas Pacientes'!$C1090,'BD Pacientes'!$A:$I,7,FALSE))</f>
        <v>0</v>
      </c>
      <c r="K1090" s="99">
        <f>IF(ISERROR(VLOOKUP('Salidas Pacientes'!$C1090,'BD Pacientes'!$A:$I,8,FALSE)),"",VLOOKUP('Salidas Pacientes'!$C1090,'BD Pacientes'!$A:$I,8,FALSE))</f>
        <v>0</v>
      </c>
      <c r="L1090" s="17">
        <f>IF(ISERROR(VLOOKUP('Salidas Pacientes'!$C1090,'BD Pacientes'!$A:$I,9,FALSE)),"",VLOOKUP('Salidas Pacientes'!$C1090,'BD Pacientes'!$A:$I,9,FALSE))</f>
        <v>0</v>
      </c>
      <c r="M1090" s="17" t="s">
        <v>89</v>
      </c>
      <c r="N1090" s="16" t="str">
        <f>IF(ISERROR(VLOOKUP('Salidas Pacientes'!$M1090,Inventario!$A$2:$M$21,2,FALSE)),"",VLOOKUP('Salidas Pacientes'!$M1090,Inventario!$A$2:$M$21,2,FALSE))</f>
        <v>Fluquadri</v>
      </c>
      <c r="O1090" s="16" t="str">
        <f>IF(ISERROR(VLOOKUP('Salidas Pacientes'!$M1090,Inventario!$A$2:$M$21,3,FALSE)),"",VLOOKUP('Salidas Pacientes'!$M1090,Inventario!$A$2:$M$21,3,FALSE))</f>
        <v>Influenza</v>
      </c>
      <c r="P1090" s="100" t="str">
        <f>IF(ISERROR(VLOOKUP('Salidas Pacientes'!$M1090,Inventario!$A$2:$M$21,4,FALSE)),"",VLOOKUP('Salidas Pacientes'!$M1090,Inventario!$A$2:$M$21,4,FALSE))</f>
        <v>IPS FARALLONES</v>
      </c>
      <c r="Q1090" s="100" t="str">
        <f>IF(ISERROR(VLOOKUP('Salidas Pacientes'!$M1090,Inventario!$A$2:$M$21,5,FALSE)),"",VLOOKUP('Salidas Pacientes'!$M1090,Inventario!$A$2:$M$21,5,FALSE))</f>
        <v>Sanofi</v>
      </c>
      <c r="R1090" s="17" t="str">
        <f>IF(ISERROR(VLOOKUP('Salidas Pacientes'!$M1090,Inventario!$A$2:$M$21,6,FALSE)),"",VLOOKUP('Salidas Pacientes'!$M1090,Inventario!$A$2:$M$21,6,FALSE))</f>
        <v>164992</v>
      </c>
      <c r="S1090" s="101" t="s">
        <v>210</v>
      </c>
      <c r="T1090" s="102">
        <f>IF(ISERROR(VLOOKUP('Salidas Pacientes'!$S1090,Entradas!$H$1:$I$412,2,FALSE)),"",VLOOKUP('Salidas Pacientes'!$S1090,Entradas!$H$1:$I$412,2,FALSE))</f>
        <v>44957</v>
      </c>
      <c r="U1090" s="98"/>
      <c r="V1090" s="98">
        <v>1</v>
      </c>
      <c r="W1090" s="105"/>
    </row>
    <row r="1091" spans="1:23" ht="15.75" hidden="1" customHeight="1" outlineLevel="1">
      <c r="A1091" s="95">
        <v>44852</v>
      </c>
      <c r="B1091" s="95" t="s">
        <v>276</v>
      </c>
      <c r="C1091" s="98">
        <v>1232820037</v>
      </c>
      <c r="D1091" s="17" t="str">
        <f>IF(ISERROR(VLOOKUP('Salidas Pacientes'!$C1091,'BD Pacientes'!$A:I,2,FALSE)),"",VLOOKUP('Salidas Pacientes'!$C1091,'BD Pacientes'!$A:I,2,FALSE))</f>
        <v>RC</v>
      </c>
      <c r="E1091" s="16" t="str">
        <f>IF(ISERROR(VLOOKUP('Salidas Pacientes'!$C1091,'BD Pacientes'!$A:I,3,FALSE)),"",VLOOKUP('Salidas Pacientes'!$C1091,'BD Pacientes'!$A:I,3,FALSE))</f>
        <v>ISABELLA SANCLEMENTE VITALI</v>
      </c>
      <c r="F1091" s="17" t="str">
        <f>IF(ISERROR(VLOOKUP('Salidas Pacientes'!$C1091,'BD Pacientes'!$A:I,4,FALSE)),"",VLOOKUP('Salidas Pacientes'!$C1091,'BD Pacientes'!$A:I,4,FALSE))</f>
        <v>F</v>
      </c>
      <c r="G1091" s="95">
        <f>IF(ISERROR(VLOOKUP('Salidas Pacientes'!$C1091,'BD Pacientes'!$A:I,5,FALSE)),"",VLOOKUP('Salidas Pacientes'!$C1091,'BD Pacientes'!$A:I,5,FALSE))</f>
        <v>44695</v>
      </c>
      <c r="H1091" s="95" t="str">
        <f t="shared" ca="1" si="0"/>
        <v>1 año, 3 mes</v>
      </c>
      <c r="I1091" s="97" t="str">
        <f>IF(ISERROR(VLOOKUP('Salidas Pacientes'!$C1091,'BD Pacientes'!$A:$I,6,FALSE)),"",VLOOKUP('Salidas Pacientes'!$C1091,'BD Pacientes'!$A:$I,6,FALSE))</f>
        <v>AV LAGO CALLEJON NARANJOS CASA 109</v>
      </c>
      <c r="J1091" s="98">
        <f>IF(ISERROR(VLOOKUP('Salidas Pacientes'!$C1091,'BD Pacientes'!$A:$I,7,FALSE)),"",VLOOKUP('Salidas Pacientes'!$C1091,'BD Pacientes'!$A:$I,7,FALSE))</f>
        <v>1143826076</v>
      </c>
      <c r="K1091" s="99" t="str">
        <f>IF(ISERROR(VLOOKUP('Salidas Pacientes'!$C1091,'BD Pacientes'!$A:$I,8,FALSE)),"",VLOOKUP('Salidas Pacientes'!$C1091,'BD Pacientes'!$A:$I,8,FALSE))</f>
        <v>diana vitaly</v>
      </c>
      <c r="L1091" s="17">
        <f>IF(ISERROR(VLOOKUP('Salidas Pacientes'!$C1091,'BD Pacientes'!$A:$I,9,FALSE)),"",VLOOKUP('Salidas Pacientes'!$C1091,'BD Pacientes'!$A:$I,9,FALSE))</f>
        <v>3165219794</v>
      </c>
      <c r="M1091" s="17" t="s">
        <v>47</v>
      </c>
      <c r="N1091" s="16" t="str">
        <f>IF(ISERROR(VLOOKUP('Salidas Pacientes'!$M1091,Inventario!$A$2:$M$21,2,FALSE)),"",VLOOKUP('Salidas Pacientes'!$M1091,Inventario!$A$2:$M$21,2,FALSE))</f>
        <v>Nimenrix</v>
      </c>
      <c r="O1091" s="16" t="str">
        <f>IF(ISERROR(VLOOKUP('Salidas Pacientes'!$M1091,Inventario!$A$2:$M$21,3,FALSE)),"",VLOOKUP('Salidas Pacientes'!$M1091,Inventario!$A$2:$M$21,3,FALSE))</f>
        <v>Meningococo</v>
      </c>
      <c r="P1091" s="100" t="str">
        <f>IF(ISERROR(VLOOKUP('Salidas Pacientes'!$M1091,Inventario!$A$2:$M$21,4,FALSE)),"",VLOOKUP('Salidas Pacientes'!$M1091,Inventario!$A$2:$M$21,4,FALSE))</f>
        <v>Cobo Medical</v>
      </c>
      <c r="Q1091" s="100" t="str">
        <f>IF(ISERROR(VLOOKUP('Salidas Pacientes'!$M1091,Inventario!$A$2:$M$21,5,FALSE)),"",VLOOKUP('Salidas Pacientes'!$M1091,Inventario!$A$2:$M$21,5,FALSE))</f>
        <v>Pfizer</v>
      </c>
      <c r="R1091" s="17" t="str">
        <f>IF(ISERROR(VLOOKUP('Salidas Pacientes'!$M1091,Inventario!$A$2:$M$21,6,FALSE)),"",VLOOKUP('Salidas Pacientes'!$M1091,Inventario!$A$2:$M$21,6,FALSE))</f>
        <v>3904</v>
      </c>
      <c r="S1091" s="101" t="s">
        <v>221</v>
      </c>
      <c r="T1091" s="102">
        <f>IF(ISERROR(VLOOKUP('Salidas Pacientes'!$S1091,Entradas!$H$1:$I$412,2,FALSE)),"",VLOOKUP('Salidas Pacientes'!$S1091,Entradas!$H$1:$I$412,2,FALSE))</f>
        <v>45077</v>
      </c>
      <c r="U1091" s="98"/>
      <c r="V1091" s="98">
        <v>1</v>
      </c>
      <c r="W1091" s="105"/>
    </row>
    <row r="1092" spans="1:23" ht="15.75" hidden="1" customHeight="1" outlineLevel="1">
      <c r="A1092" s="95">
        <v>44852</v>
      </c>
      <c r="B1092" s="95" t="s">
        <v>276</v>
      </c>
      <c r="C1092" s="98">
        <v>1109574608</v>
      </c>
      <c r="D1092" s="17" t="str">
        <f>IF(ISERROR(VLOOKUP('Salidas Pacientes'!$C1092,'BD Pacientes'!$A:I,2,FALSE)),"",VLOOKUP('Salidas Pacientes'!$C1092,'BD Pacientes'!$A:I,2,FALSE))</f>
        <v>RC</v>
      </c>
      <c r="E1092" s="16" t="str">
        <f>IF(ISERROR(VLOOKUP('Salidas Pacientes'!$C1092,'BD Pacientes'!$A:I,3,FALSE)),"",VLOOKUP('Salidas Pacientes'!$C1092,'BD Pacientes'!$A:I,3,FALSE))</f>
        <v>GUADALUPE VALENCIA CARDONA</v>
      </c>
      <c r="F1092" s="17" t="str">
        <f>IF(ISERROR(VLOOKUP('Salidas Pacientes'!$C1092,'BD Pacientes'!$A:I,4,FALSE)),"",VLOOKUP('Salidas Pacientes'!$C1092,'BD Pacientes'!$A:I,4,FALSE))</f>
        <v>F</v>
      </c>
      <c r="G1092" s="95">
        <f>IF(ISERROR(VLOOKUP('Salidas Pacientes'!$C1092,'BD Pacientes'!$A:I,5,FALSE)),"",VLOOKUP('Salidas Pacientes'!$C1092,'BD Pacientes'!$A:I,5,FALSE))</f>
        <v>44690</v>
      </c>
      <c r="H1092" s="95" t="str">
        <f t="shared" ca="1" si="0"/>
        <v>1 año, 3 mes</v>
      </c>
      <c r="I1092" s="97" t="str">
        <f>IF(ISERROR(VLOOKUP('Salidas Pacientes'!$C1092,'BD Pacientes'!$A:$I,6,FALSE)),"",VLOOKUP('Salidas Pacientes'!$C1092,'BD Pacientes'!$A:$I,6,FALSE))</f>
        <v>CALLE 60 # 98D-45 TORRE 6 APTO 804</v>
      </c>
      <c r="J1092" s="98">
        <f>IF(ISERROR(VLOOKUP('Salidas Pacientes'!$C1092,'BD Pacientes'!$A:$I,7,FALSE)),"",VLOOKUP('Salidas Pacientes'!$C1092,'BD Pacientes'!$A:$I,7,FALSE))</f>
        <v>1130622882</v>
      </c>
      <c r="K1092" s="99" t="str">
        <f>IF(ISERROR(VLOOKUP('Salidas Pacientes'!$C1092,'BD Pacientes'!$A:$I,8,FALSE)),"",VLOOKUP('Salidas Pacientes'!$C1092,'BD Pacientes'!$A:$I,8,FALSE))</f>
        <v>LINDA CARDONA</v>
      </c>
      <c r="L1092" s="17">
        <f>IF(ISERROR(VLOOKUP('Salidas Pacientes'!$C1092,'BD Pacientes'!$A:$I,9,FALSE)),"",VLOOKUP('Salidas Pacientes'!$C1092,'BD Pacientes'!$A:$I,9,FALSE))</f>
        <v>3205654888</v>
      </c>
      <c r="M1092" s="17" t="s">
        <v>47</v>
      </c>
      <c r="N1092" s="16" t="str">
        <f>IF(ISERROR(VLOOKUP('Salidas Pacientes'!$M1092,Inventario!$A$2:$M$21,2,FALSE)),"",VLOOKUP('Salidas Pacientes'!$M1092,Inventario!$A$2:$M$21,2,FALSE))</f>
        <v>Nimenrix</v>
      </c>
      <c r="O1092" s="16" t="str">
        <f>IF(ISERROR(VLOOKUP('Salidas Pacientes'!$M1092,Inventario!$A$2:$M$21,3,FALSE)),"",VLOOKUP('Salidas Pacientes'!$M1092,Inventario!$A$2:$M$21,3,FALSE))</f>
        <v>Meningococo</v>
      </c>
      <c r="P1092" s="100" t="str">
        <f>IF(ISERROR(VLOOKUP('Salidas Pacientes'!$M1092,Inventario!$A$2:$M$21,4,FALSE)),"",VLOOKUP('Salidas Pacientes'!$M1092,Inventario!$A$2:$M$21,4,FALSE))</f>
        <v>Cobo Medical</v>
      </c>
      <c r="Q1092" s="100" t="str">
        <f>IF(ISERROR(VLOOKUP('Salidas Pacientes'!$M1092,Inventario!$A$2:$M$21,5,FALSE)),"",VLOOKUP('Salidas Pacientes'!$M1092,Inventario!$A$2:$M$21,5,FALSE))</f>
        <v>Pfizer</v>
      </c>
      <c r="R1092" s="17" t="str">
        <f>IF(ISERROR(VLOOKUP('Salidas Pacientes'!$M1092,Inventario!$A$2:$M$21,6,FALSE)),"",VLOOKUP('Salidas Pacientes'!$M1092,Inventario!$A$2:$M$21,6,FALSE))</f>
        <v>3904</v>
      </c>
      <c r="S1092" s="101" t="s">
        <v>221</v>
      </c>
      <c r="T1092" s="102">
        <f>IF(ISERROR(VLOOKUP('Salidas Pacientes'!$S1092,Entradas!$H$1:$I$412,2,FALSE)),"",VLOOKUP('Salidas Pacientes'!$S1092,Entradas!$H$1:$I$412,2,FALSE))</f>
        <v>45077</v>
      </c>
      <c r="U1092" s="98"/>
      <c r="V1092" s="98">
        <v>1</v>
      </c>
      <c r="W1092" s="105"/>
    </row>
    <row r="1093" spans="1:23" ht="15.75" hidden="1" customHeight="1" outlineLevel="1">
      <c r="A1093" s="95">
        <v>44852</v>
      </c>
      <c r="B1093" s="95" t="s">
        <v>276</v>
      </c>
      <c r="C1093" s="98">
        <v>1232820727</v>
      </c>
      <c r="D1093" s="17" t="str">
        <f>IF(ISERROR(VLOOKUP('Salidas Pacientes'!$C1093,'BD Pacientes'!$A:I,2,FALSE)),"",VLOOKUP('Salidas Pacientes'!$C1093,'BD Pacientes'!$A:I,2,FALSE))</f>
        <v>RC</v>
      </c>
      <c r="E1093" s="16" t="str">
        <f>IF(ISERROR(VLOOKUP('Salidas Pacientes'!$C1093,'BD Pacientes'!$A:I,3,FALSE)),"",VLOOKUP('Salidas Pacientes'!$C1093,'BD Pacientes'!$A:I,3,FALSE))</f>
        <v>EMMANUEL LONDOÑO MAZUERA</v>
      </c>
      <c r="F1093" s="17" t="str">
        <f>IF(ISERROR(VLOOKUP('Salidas Pacientes'!$C1093,'BD Pacientes'!$A:I,4,FALSE)),"",VLOOKUP('Salidas Pacientes'!$C1093,'BD Pacientes'!$A:I,4,FALSE))</f>
        <v>M</v>
      </c>
      <c r="G1093" s="95">
        <f>IF(ISERROR(VLOOKUP('Salidas Pacientes'!$C1093,'BD Pacientes'!$A:I,5,FALSE)),"",VLOOKUP('Salidas Pacientes'!$C1093,'BD Pacientes'!$A:I,5,FALSE))</f>
        <v>44755</v>
      </c>
      <c r="H1093" s="95" t="str">
        <f t="shared" ca="1" si="0"/>
        <v>1 año, 1 mes</v>
      </c>
      <c r="I1093" s="97" t="str">
        <f>IF(ISERROR(VLOOKUP('Salidas Pacientes'!$C1093,'BD Pacientes'!$A:$I,6,FALSE)),"",VLOOKUP('Salidas Pacientes'!$C1093,'BD Pacientes'!$A:$I,6,FALSE))</f>
        <v>CALLE 4 # 75-72 CASA 15</v>
      </c>
      <c r="J1093" s="98">
        <f>IF(ISERROR(VLOOKUP('Salidas Pacientes'!$C1093,'BD Pacientes'!$A:$I,7,FALSE)),"",VLOOKUP('Salidas Pacientes'!$C1093,'BD Pacientes'!$A:$I,7,FALSE))</f>
        <v>1130616113</v>
      </c>
      <c r="K1093" s="99" t="str">
        <f>IF(ISERROR(VLOOKUP('Salidas Pacientes'!$C1093,'BD Pacientes'!$A:$I,8,FALSE)),"",VLOOKUP('Salidas Pacientes'!$C1093,'BD Pacientes'!$A:$I,8,FALSE))</f>
        <v>CAROLINA MAZUERA</v>
      </c>
      <c r="L1093" s="17">
        <f>IF(ISERROR(VLOOKUP('Salidas Pacientes'!$C1093,'BD Pacientes'!$A:$I,9,FALSE)),"",VLOOKUP('Salidas Pacientes'!$C1093,'BD Pacientes'!$A:$I,9,FALSE))</f>
        <v>3006588524</v>
      </c>
      <c r="M1093" s="17" t="s">
        <v>47</v>
      </c>
      <c r="N1093" s="16" t="str">
        <f>IF(ISERROR(VLOOKUP('Salidas Pacientes'!$M1093,Inventario!$A$2:$M$21,2,FALSE)),"",VLOOKUP('Salidas Pacientes'!$M1093,Inventario!$A$2:$M$21,2,FALSE))</f>
        <v>Nimenrix</v>
      </c>
      <c r="O1093" s="16" t="str">
        <f>IF(ISERROR(VLOOKUP('Salidas Pacientes'!$M1093,Inventario!$A$2:$M$21,3,FALSE)),"",VLOOKUP('Salidas Pacientes'!$M1093,Inventario!$A$2:$M$21,3,FALSE))</f>
        <v>Meningococo</v>
      </c>
      <c r="P1093" s="100" t="str">
        <f>IF(ISERROR(VLOOKUP('Salidas Pacientes'!$M1093,Inventario!$A$2:$M$21,4,FALSE)),"",VLOOKUP('Salidas Pacientes'!$M1093,Inventario!$A$2:$M$21,4,FALSE))</f>
        <v>Cobo Medical</v>
      </c>
      <c r="Q1093" s="100" t="str">
        <f>IF(ISERROR(VLOOKUP('Salidas Pacientes'!$M1093,Inventario!$A$2:$M$21,5,FALSE)),"",VLOOKUP('Salidas Pacientes'!$M1093,Inventario!$A$2:$M$21,5,FALSE))</f>
        <v>Pfizer</v>
      </c>
      <c r="R1093" s="17" t="str">
        <f>IF(ISERROR(VLOOKUP('Salidas Pacientes'!$M1093,Inventario!$A$2:$M$21,6,FALSE)),"",VLOOKUP('Salidas Pacientes'!$M1093,Inventario!$A$2:$M$21,6,FALSE))</f>
        <v>3904</v>
      </c>
      <c r="S1093" s="101" t="s">
        <v>221</v>
      </c>
      <c r="T1093" s="102">
        <f>IF(ISERROR(VLOOKUP('Salidas Pacientes'!$S1093,Entradas!$H$1:$I$412,2,FALSE)),"",VLOOKUP('Salidas Pacientes'!$S1093,Entradas!$H$1:$I$412,2,FALSE))</f>
        <v>45077</v>
      </c>
      <c r="U1093" s="98"/>
      <c r="V1093" s="98">
        <v>1</v>
      </c>
      <c r="W1093" s="105"/>
    </row>
    <row r="1094" spans="1:23" ht="15.75" hidden="1" customHeight="1" outlineLevel="1">
      <c r="A1094" s="95">
        <v>44852</v>
      </c>
      <c r="B1094" s="95" t="s">
        <v>276</v>
      </c>
      <c r="C1094" s="98">
        <v>1232813111</v>
      </c>
      <c r="D1094" s="17" t="str">
        <f>IF(ISERROR(VLOOKUP('Salidas Pacientes'!$C1094,'BD Pacientes'!$A:I,2,FALSE)),"",VLOOKUP('Salidas Pacientes'!$C1094,'BD Pacientes'!$A:I,2,FALSE))</f>
        <v>RC</v>
      </c>
      <c r="E1094" s="16" t="str">
        <f>IF(ISERROR(VLOOKUP('Salidas Pacientes'!$C1094,'BD Pacientes'!$A:I,3,FALSE)),"",VLOOKUP('Salidas Pacientes'!$C1094,'BD Pacientes'!$A:I,3,FALSE))</f>
        <v>CELESTE SOLIS CORDOBA</v>
      </c>
      <c r="F1094" s="17" t="str">
        <f>IF(ISERROR(VLOOKUP('Salidas Pacientes'!$C1094,'BD Pacientes'!$A:I,4,FALSE)),"",VLOOKUP('Salidas Pacientes'!$C1094,'BD Pacientes'!$A:I,4,FALSE))</f>
        <v>F</v>
      </c>
      <c r="G1094" s="95">
        <f>IF(ISERROR(VLOOKUP('Salidas Pacientes'!$C1094,'BD Pacientes'!$A:I,5,FALSE)),"",VLOOKUP('Salidas Pacientes'!$C1094,'BD Pacientes'!$A:I,5,FALSE))</f>
        <v>44025</v>
      </c>
      <c r="H1094" s="95" t="str">
        <f t="shared" ca="1" si="0"/>
        <v>3 año, 1 mes</v>
      </c>
      <c r="I1094" s="97" t="str">
        <f>IF(ISERROR(VLOOKUP('Salidas Pacientes'!$C1094,'BD Pacientes'!$A:$I,6,FALSE)),"",VLOOKUP('Salidas Pacientes'!$C1094,'BD Pacientes'!$A:$I,6,FALSE))</f>
        <v>CRA 54 #1A-60</v>
      </c>
      <c r="J1094" s="98">
        <f>IF(ISERROR(VLOOKUP('Salidas Pacientes'!$C1094,'BD Pacientes'!$A:$I,7,FALSE)),"",VLOOKUP('Salidas Pacientes'!$C1094,'BD Pacientes'!$A:$I,7,FALSE))</f>
        <v>67045343</v>
      </c>
      <c r="K1094" s="99" t="str">
        <f>IF(ISERROR(VLOOKUP('Salidas Pacientes'!$C1094,'BD Pacientes'!$A:$I,8,FALSE)),"",VLOOKUP('Salidas Pacientes'!$C1094,'BD Pacientes'!$A:$I,8,FALSE))</f>
        <v>LADY JOHANA CORDOBA TABORDA</v>
      </c>
      <c r="L1094" s="17">
        <f>IF(ISERROR(VLOOKUP('Salidas Pacientes'!$C1094,'BD Pacientes'!$A:$I,9,FALSE)),"",VLOOKUP('Salidas Pacientes'!$C1094,'BD Pacientes'!$A:$I,9,FALSE))</f>
        <v>3173634200</v>
      </c>
      <c r="M1094" s="17" t="s">
        <v>73</v>
      </c>
      <c r="N1094" s="16" t="str">
        <f>IF(ISERROR(VLOOKUP('Salidas Pacientes'!$M1094,Inventario!$A$2:$M$21,2,FALSE)),"",VLOOKUP('Salidas Pacientes'!$M1094,Inventario!$A$2:$M$21,2,FALSE))</f>
        <v>Pentaxim</v>
      </c>
      <c r="O1094" s="16" t="str">
        <f>IF(ISERROR(VLOOKUP('Salidas Pacientes'!$M1094,Inventario!$A$2:$M$21,3,FALSE)),"",VLOOKUP('Salidas Pacientes'!$M1094,Inventario!$A$2:$M$21,3,FALSE))</f>
        <v>Difteria-Tosferina, tetano, polio, haemophilus</v>
      </c>
      <c r="P1094" s="100" t="str">
        <f>IF(ISERROR(VLOOKUP('Salidas Pacientes'!$M1094,Inventario!$A$2:$M$21,4,FALSE)),"",VLOOKUP('Salidas Pacientes'!$M1094,Inventario!$A$2:$M$21,4,FALSE))</f>
        <v>IPS FARALLONES</v>
      </c>
      <c r="Q1094" s="100" t="str">
        <f>IF(ISERROR(VLOOKUP('Salidas Pacientes'!$M1094,Inventario!$A$2:$M$21,5,FALSE)),"",VLOOKUP('Salidas Pacientes'!$M1094,Inventario!$A$2:$M$21,5,FALSE))</f>
        <v>Sanofi</v>
      </c>
      <c r="R1094" s="17" t="str">
        <f>IF(ISERROR(VLOOKUP('Salidas Pacientes'!$M1094,Inventario!$A$2:$M$21,6,FALSE)),"",VLOOKUP('Salidas Pacientes'!$M1094,Inventario!$A$2:$M$21,6,FALSE))</f>
        <v>2800</v>
      </c>
      <c r="S1094" s="101" t="s">
        <v>209</v>
      </c>
      <c r="T1094" s="102">
        <f>IF(ISERROR(VLOOKUP('Salidas Pacientes'!$S1094,Entradas!$H$1:$I$412,2,FALSE)),"",VLOOKUP('Salidas Pacientes'!$S1094,Entradas!$H$1:$I$412,2,FALSE))</f>
        <v>44957</v>
      </c>
      <c r="U1094" s="98"/>
      <c r="V1094" s="98">
        <v>1</v>
      </c>
      <c r="W1094" s="105"/>
    </row>
    <row r="1095" spans="1:23" ht="15.75" hidden="1" customHeight="1" outlineLevel="1">
      <c r="A1095" s="95">
        <v>44852</v>
      </c>
      <c r="B1095" s="95" t="s">
        <v>276</v>
      </c>
      <c r="C1095" s="98">
        <v>1232813111</v>
      </c>
      <c r="D1095" s="17" t="str">
        <f>IF(ISERROR(VLOOKUP('Salidas Pacientes'!$C1095,'BD Pacientes'!$A:I,2,FALSE)),"",VLOOKUP('Salidas Pacientes'!$C1095,'BD Pacientes'!$A:I,2,FALSE))</f>
        <v>RC</v>
      </c>
      <c r="E1095" s="16" t="str">
        <f>IF(ISERROR(VLOOKUP('Salidas Pacientes'!$C1095,'BD Pacientes'!$A:I,3,FALSE)),"",VLOOKUP('Salidas Pacientes'!$C1095,'BD Pacientes'!$A:I,3,FALSE))</f>
        <v>CELESTE SOLIS CORDOBA</v>
      </c>
      <c r="F1095" s="17" t="str">
        <f>IF(ISERROR(VLOOKUP('Salidas Pacientes'!$C1095,'BD Pacientes'!$A:I,4,FALSE)),"",VLOOKUP('Salidas Pacientes'!$C1095,'BD Pacientes'!$A:I,4,FALSE))</f>
        <v>F</v>
      </c>
      <c r="G1095" s="95">
        <f>IF(ISERROR(VLOOKUP('Salidas Pacientes'!$C1095,'BD Pacientes'!$A:I,5,FALSE)),"",VLOOKUP('Salidas Pacientes'!$C1095,'BD Pacientes'!$A:I,5,FALSE))</f>
        <v>44025</v>
      </c>
      <c r="H1095" s="95" t="str">
        <f t="shared" ca="1" si="0"/>
        <v>3 año, 1 mes</v>
      </c>
      <c r="I1095" s="97" t="str">
        <f>IF(ISERROR(VLOOKUP('Salidas Pacientes'!$C1095,'BD Pacientes'!$A:$I,6,FALSE)),"",VLOOKUP('Salidas Pacientes'!$C1095,'BD Pacientes'!$A:$I,6,FALSE))</f>
        <v>CRA 54 #1A-60</v>
      </c>
      <c r="J1095" s="98">
        <f>IF(ISERROR(VLOOKUP('Salidas Pacientes'!$C1095,'BD Pacientes'!$A:$I,7,FALSE)),"",VLOOKUP('Salidas Pacientes'!$C1095,'BD Pacientes'!$A:$I,7,FALSE))</f>
        <v>67045343</v>
      </c>
      <c r="K1095" s="99" t="str">
        <f>IF(ISERROR(VLOOKUP('Salidas Pacientes'!$C1095,'BD Pacientes'!$A:$I,8,FALSE)),"",VLOOKUP('Salidas Pacientes'!$C1095,'BD Pacientes'!$A:$I,8,FALSE))</f>
        <v>LADY JOHANA CORDOBA TABORDA</v>
      </c>
      <c r="L1095" s="17">
        <f>IF(ISERROR(VLOOKUP('Salidas Pacientes'!$C1095,'BD Pacientes'!$A:$I,9,FALSE)),"",VLOOKUP('Salidas Pacientes'!$C1095,'BD Pacientes'!$A:$I,9,FALSE))</f>
        <v>3173634200</v>
      </c>
      <c r="M1095" s="17" t="s">
        <v>85</v>
      </c>
      <c r="N1095" s="16" t="str">
        <f>IF(ISERROR(VLOOKUP('Salidas Pacientes'!$M1095,Inventario!$A$2:$M$21,2,FALSE)),"",VLOOKUP('Salidas Pacientes'!$M1095,Inventario!$A$2:$M$21,2,FALSE))</f>
        <v xml:space="preserve">Avaxim 80 </v>
      </c>
      <c r="O1095" s="16" t="str">
        <f>IF(ISERROR(VLOOKUP('Salidas Pacientes'!$M1095,Inventario!$A$2:$M$21,3,FALSE)),"",VLOOKUP('Salidas Pacientes'!$M1095,Inventario!$A$2:$M$21,3,FALSE))</f>
        <v>Hepatitis A niño</v>
      </c>
      <c r="P1095" s="100" t="str">
        <f>IF(ISERROR(VLOOKUP('Salidas Pacientes'!$M1095,Inventario!$A$2:$M$21,4,FALSE)),"",VLOOKUP('Salidas Pacientes'!$M1095,Inventario!$A$2:$M$21,4,FALSE))</f>
        <v>IPS FARALLONES</v>
      </c>
      <c r="Q1095" s="100" t="str">
        <f>IF(ISERROR(VLOOKUP('Salidas Pacientes'!$M1095,Inventario!$A$2:$M$21,5,FALSE)),"",VLOOKUP('Salidas Pacientes'!$M1095,Inventario!$A$2:$M$21,5,FALSE))</f>
        <v>Sanofi</v>
      </c>
      <c r="R1095" s="17" t="str">
        <f>IF(ISERROR(VLOOKUP('Salidas Pacientes'!$M1095,Inventario!$A$2:$M$21,6,FALSE)),"",VLOOKUP('Salidas Pacientes'!$M1095,Inventario!$A$2:$M$21,6,FALSE))</f>
        <v>2500</v>
      </c>
      <c r="S1095" s="101" t="s">
        <v>208</v>
      </c>
      <c r="T1095" s="102">
        <f>IF(ISERROR(VLOOKUP('Salidas Pacientes'!$S1095,Entradas!$H$1:$I$412,2,FALSE)),"",VLOOKUP('Salidas Pacientes'!$S1095,Entradas!$H$1:$I$412,2,FALSE))</f>
        <v>45169</v>
      </c>
      <c r="U1095" s="98"/>
      <c r="V1095" s="98">
        <v>1</v>
      </c>
      <c r="W1095" s="105"/>
    </row>
    <row r="1096" spans="1:23" ht="15.75" hidden="1" customHeight="1" outlineLevel="1">
      <c r="A1096" s="95">
        <v>44852</v>
      </c>
      <c r="B1096" s="95" t="s">
        <v>276</v>
      </c>
      <c r="C1096" s="98">
        <v>1232813111</v>
      </c>
      <c r="D1096" s="17" t="str">
        <f>IF(ISERROR(VLOOKUP('Salidas Pacientes'!$C1096,'BD Pacientes'!$A:I,2,FALSE)),"",VLOOKUP('Salidas Pacientes'!$C1096,'BD Pacientes'!$A:I,2,FALSE))</f>
        <v>RC</v>
      </c>
      <c r="E1096" s="16" t="str">
        <f>IF(ISERROR(VLOOKUP('Salidas Pacientes'!$C1096,'BD Pacientes'!$A:I,3,FALSE)),"",VLOOKUP('Salidas Pacientes'!$C1096,'BD Pacientes'!$A:I,3,FALSE))</f>
        <v>CELESTE SOLIS CORDOBA</v>
      </c>
      <c r="F1096" s="17" t="str">
        <f>IF(ISERROR(VLOOKUP('Salidas Pacientes'!$C1096,'BD Pacientes'!$A:I,4,FALSE)),"",VLOOKUP('Salidas Pacientes'!$C1096,'BD Pacientes'!$A:I,4,FALSE))</f>
        <v>F</v>
      </c>
      <c r="G1096" s="95">
        <f>IF(ISERROR(VLOOKUP('Salidas Pacientes'!$C1096,'BD Pacientes'!$A:I,5,FALSE)),"",VLOOKUP('Salidas Pacientes'!$C1096,'BD Pacientes'!$A:I,5,FALSE))</f>
        <v>44025</v>
      </c>
      <c r="H1096" s="95" t="str">
        <f t="shared" ca="1" si="0"/>
        <v>3 año, 1 mes</v>
      </c>
      <c r="I1096" s="97" t="str">
        <f>IF(ISERROR(VLOOKUP('Salidas Pacientes'!$C1096,'BD Pacientes'!$A:$I,6,FALSE)),"",VLOOKUP('Salidas Pacientes'!$C1096,'BD Pacientes'!$A:$I,6,FALSE))</f>
        <v>CRA 54 #1A-60</v>
      </c>
      <c r="J1096" s="98">
        <f>IF(ISERROR(VLOOKUP('Salidas Pacientes'!$C1096,'BD Pacientes'!$A:$I,7,FALSE)),"",VLOOKUP('Salidas Pacientes'!$C1096,'BD Pacientes'!$A:$I,7,FALSE))</f>
        <v>67045343</v>
      </c>
      <c r="K1096" s="99" t="str">
        <f>IF(ISERROR(VLOOKUP('Salidas Pacientes'!$C1096,'BD Pacientes'!$A:$I,8,FALSE)),"",VLOOKUP('Salidas Pacientes'!$C1096,'BD Pacientes'!$A:$I,8,FALSE))</f>
        <v>LADY JOHANA CORDOBA TABORDA</v>
      </c>
      <c r="L1096" s="17">
        <f>IF(ISERROR(VLOOKUP('Salidas Pacientes'!$C1096,'BD Pacientes'!$A:$I,9,FALSE)),"",VLOOKUP('Salidas Pacientes'!$C1096,'BD Pacientes'!$A:$I,9,FALSE))</f>
        <v>3173634200</v>
      </c>
      <c r="M1096" s="17" t="s">
        <v>89</v>
      </c>
      <c r="N1096" s="16" t="str">
        <f>IF(ISERROR(VLOOKUP('Salidas Pacientes'!$M1096,Inventario!$A$2:$M$21,2,FALSE)),"",VLOOKUP('Salidas Pacientes'!$M1096,Inventario!$A$2:$M$21,2,FALSE))</f>
        <v>Fluquadri</v>
      </c>
      <c r="O1096" s="16" t="str">
        <f>IF(ISERROR(VLOOKUP('Salidas Pacientes'!$M1096,Inventario!$A$2:$M$21,3,FALSE)),"",VLOOKUP('Salidas Pacientes'!$M1096,Inventario!$A$2:$M$21,3,FALSE))</f>
        <v>Influenza</v>
      </c>
      <c r="P1096" s="100" t="str">
        <f>IF(ISERROR(VLOOKUP('Salidas Pacientes'!$M1096,Inventario!$A$2:$M$21,4,FALSE)),"",VLOOKUP('Salidas Pacientes'!$M1096,Inventario!$A$2:$M$21,4,FALSE))</f>
        <v>IPS FARALLONES</v>
      </c>
      <c r="Q1096" s="100" t="str">
        <f>IF(ISERROR(VLOOKUP('Salidas Pacientes'!$M1096,Inventario!$A$2:$M$21,5,FALSE)),"",VLOOKUP('Salidas Pacientes'!$M1096,Inventario!$A$2:$M$21,5,FALSE))</f>
        <v>Sanofi</v>
      </c>
      <c r="R1096" s="17" t="str">
        <f>IF(ISERROR(VLOOKUP('Salidas Pacientes'!$M1096,Inventario!$A$2:$M$21,6,FALSE)),"",VLOOKUP('Salidas Pacientes'!$M1096,Inventario!$A$2:$M$21,6,FALSE))</f>
        <v>164992</v>
      </c>
      <c r="S1096" s="101" t="s">
        <v>210</v>
      </c>
      <c r="T1096" s="102">
        <f>IF(ISERROR(VLOOKUP('Salidas Pacientes'!$S1096,Entradas!$H$1:$I$412,2,FALSE)),"",VLOOKUP('Salidas Pacientes'!$S1096,Entradas!$H$1:$I$412,2,FALSE))</f>
        <v>44957</v>
      </c>
      <c r="U1096" s="98"/>
      <c r="V1096" s="98">
        <v>1</v>
      </c>
      <c r="W1096" s="105"/>
    </row>
    <row r="1097" spans="1:23" ht="15.75" hidden="1" customHeight="1" outlineLevel="1">
      <c r="A1097" s="95">
        <v>44853</v>
      </c>
      <c r="B1097" s="95" t="s">
        <v>276</v>
      </c>
      <c r="C1097" s="98">
        <v>1112070631</v>
      </c>
      <c r="D1097" s="17" t="str">
        <f>IF(ISERROR(VLOOKUP('Salidas Pacientes'!$C1097,'BD Pacientes'!$A:I,2,FALSE)),"",VLOOKUP('Salidas Pacientes'!$C1097,'BD Pacientes'!$A:I,2,FALSE))</f>
        <v>RC</v>
      </c>
      <c r="E1097" s="16" t="str">
        <f>IF(ISERROR(VLOOKUP('Salidas Pacientes'!$C1097,'BD Pacientes'!$A:I,3,FALSE)),"",VLOOKUP('Salidas Pacientes'!$C1097,'BD Pacientes'!$A:I,3,FALSE))</f>
        <v>GUADALUPE BURBANA PEÑA</v>
      </c>
      <c r="F1097" s="17" t="str">
        <f>IF(ISERROR(VLOOKUP('Salidas Pacientes'!$C1097,'BD Pacientes'!$A:I,4,FALSE)),"",VLOOKUP('Salidas Pacientes'!$C1097,'BD Pacientes'!$A:I,4,FALSE))</f>
        <v>F</v>
      </c>
      <c r="G1097" s="95">
        <f>IF(ISERROR(VLOOKUP('Salidas Pacientes'!$C1097,'BD Pacientes'!$A:I,5,FALSE)),"",VLOOKUP('Salidas Pacientes'!$C1097,'BD Pacientes'!$A:I,5,FALSE))</f>
        <v>0</v>
      </c>
      <c r="H1097" s="95" t="str">
        <f t="shared" ca="1" si="0"/>
        <v>123 año, 7 mes</v>
      </c>
      <c r="I1097" s="97" t="str">
        <f>IF(ISERROR(VLOOKUP('Salidas Pacientes'!$C1097,'BD Pacientes'!$A:$I,6,FALSE)),"",VLOOKUP('Salidas Pacientes'!$C1097,'BD Pacientes'!$A:$I,6,FALSE))</f>
        <v>CALLE 18 #67-74</v>
      </c>
      <c r="J1097" s="98">
        <f>IF(ISERROR(VLOOKUP('Salidas Pacientes'!$C1097,'BD Pacientes'!$A:$I,7,FALSE)),"",VLOOKUP('Salidas Pacientes'!$C1097,'BD Pacientes'!$A:$I,7,FALSE))</f>
        <v>0</v>
      </c>
      <c r="K1097" s="99">
        <f>IF(ISERROR(VLOOKUP('Salidas Pacientes'!$C1097,'BD Pacientes'!$A:$I,8,FALSE)),"",VLOOKUP('Salidas Pacientes'!$C1097,'BD Pacientes'!$A:$I,8,FALSE))</f>
        <v>0</v>
      </c>
      <c r="L1097" s="17">
        <f>IF(ISERROR(VLOOKUP('Salidas Pacientes'!$C1097,'BD Pacientes'!$A:$I,9,FALSE)),"",VLOOKUP('Salidas Pacientes'!$C1097,'BD Pacientes'!$A:$I,9,FALSE))</f>
        <v>0</v>
      </c>
      <c r="M1097" s="17" t="s">
        <v>47</v>
      </c>
      <c r="N1097" s="16" t="str">
        <f>IF(ISERROR(VLOOKUP('Salidas Pacientes'!$M1097,Inventario!$A$2:$M$21,2,FALSE)),"",VLOOKUP('Salidas Pacientes'!$M1097,Inventario!$A$2:$M$21,2,FALSE))</f>
        <v>Nimenrix</v>
      </c>
      <c r="O1097" s="16" t="str">
        <f>IF(ISERROR(VLOOKUP('Salidas Pacientes'!$M1097,Inventario!$A$2:$M$21,3,FALSE)),"",VLOOKUP('Salidas Pacientes'!$M1097,Inventario!$A$2:$M$21,3,FALSE))</f>
        <v>Meningococo</v>
      </c>
      <c r="P1097" s="100" t="str">
        <f>IF(ISERROR(VLOOKUP('Salidas Pacientes'!$M1097,Inventario!$A$2:$M$21,4,FALSE)),"",VLOOKUP('Salidas Pacientes'!$M1097,Inventario!$A$2:$M$21,4,FALSE))</f>
        <v>Cobo Medical</v>
      </c>
      <c r="Q1097" s="100" t="str">
        <f>IF(ISERROR(VLOOKUP('Salidas Pacientes'!$M1097,Inventario!$A$2:$M$21,5,FALSE)),"",VLOOKUP('Salidas Pacientes'!$M1097,Inventario!$A$2:$M$21,5,FALSE))</f>
        <v>Pfizer</v>
      </c>
      <c r="R1097" s="17" t="str">
        <f>IF(ISERROR(VLOOKUP('Salidas Pacientes'!$M1097,Inventario!$A$2:$M$21,6,FALSE)),"",VLOOKUP('Salidas Pacientes'!$M1097,Inventario!$A$2:$M$21,6,FALSE))</f>
        <v>3904</v>
      </c>
      <c r="S1097" s="101" t="s">
        <v>221</v>
      </c>
      <c r="T1097" s="102">
        <f>IF(ISERROR(VLOOKUP('Salidas Pacientes'!$S1097,Entradas!$H$1:$I$412,2,FALSE)),"",VLOOKUP('Salidas Pacientes'!$S1097,Entradas!$H$1:$I$412,2,FALSE))</f>
        <v>45077</v>
      </c>
      <c r="U1097" s="98"/>
      <c r="V1097" s="98">
        <v>1</v>
      </c>
      <c r="W1097" s="105"/>
    </row>
    <row r="1098" spans="1:23" ht="15.75" hidden="1" customHeight="1" outlineLevel="1">
      <c r="A1098" s="95">
        <v>44854</v>
      </c>
      <c r="B1098" s="95" t="s">
        <v>276</v>
      </c>
      <c r="C1098" s="98">
        <v>1232817091</v>
      </c>
      <c r="D1098" s="17" t="str">
        <f>IF(ISERROR(VLOOKUP('Salidas Pacientes'!$C1098,'BD Pacientes'!$A:I,2,FALSE)),"",VLOOKUP('Salidas Pacientes'!$C1098,'BD Pacientes'!$A:I,2,FALSE))</f>
        <v>RC</v>
      </c>
      <c r="E1098" s="16" t="str">
        <f>IF(ISERROR(VLOOKUP('Salidas Pacientes'!$C1098,'BD Pacientes'!$A:I,3,FALSE)),"",VLOOKUP('Salidas Pacientes'!$C1098,'BD Pacientes'!$A:I,3,FALSE))</f>
        <v>MARIA DEL MAR CARDENAS CASTILLO</v>
      </c>
      <c r="F1098" s="17" t="str">
        <f>IF(ISERROR(VLOOKUP('Salidas Pacientes'!$C1098,'BD Pacientes'!$A:I,4,FALSE)),"",VLOOKUP('Salidas Pacientes'!$C1098,'BD Pacientes'!$A:I,4,FALSE))</f>
        <v>F</v>
      </c>
      <c r="G1098" s="95">
        <f>IF(ISERROR(VLOOKUP('Salidas Pacientes'!$C1098,'BD Pacientes'!$A:I,5,FALSE)),"",VLOOKUP('Salidas Pacientes'!$C1098,'BD Pacientes'!$A:I,5,FALSE))</f>
        <v>44416</v>
      </c>
      <c r="H1098" s="95" t="str">
        <f t="shared" ca="1" si="0"/>
        <v>2 año, 0 mes</v>
      </c>
      <c r="I1098" s="97" t="str">
        <f>IF(ISERROR(VLOOKUP('Salidas Pacientes'!$C1098,'BD Pacientes'!$A:$I,6,FALSE)),"",VLOOKUP('Salidas Pacientes'!$C1098,'BD Pacientes'!$A:$I,6,FALSE))</f>
        <v>CRA 121A # 48-100</v>
      </c>
      <c r="J1098" s="98">
        <f>IF(ISERROR(VLOOKUP('Salidas Pacientes'!$C1098,'BD Pacientes'!$A:$I,7,FALSE)),"",VLOOKUP('Salidas Pacientes'!$C1098,'BD Pacientes'!$A:$I,7,FALSE))</f>
        <v>1094927729</v>
      </c>
      <c r="K1098" s="99" t="str">
        <f>IF(ISERROR(VLOOKUP('Salidas Pacientes'!$C1098,'BD Pacientes'!$A:$I,8,FALSE)),"",VLOOKUP('Salidas Pacientes'!$C1098,'BD Pacientes'!$A:$I,8,FALSE))</f>
        <v>LISA CASTILLO</v>
      </c>
      <c r="L1098" s="17">
        <f>IF(ISERROR(VLOOKUP('Salidas Pacientes'!$C1098,'BD Pacientes'!$A:$I,9,FALSE)),"",VLOOKUP('Salidas Pacientes'!$C1098,'BD Pacientes'!$A:$I,9,FALSE))</f>
        <v>3113159668</v>
      </c>
      <c r="M1098" s="17" t="s">
        <v>89</v>
      </c>
      <c r="N1098" s="16" t="str">
        <f>IF(ISERROR(VLOOKUP('Salidas Pacientes'!$M1098,Inventario!$A$2:$M$21,2,FALSE)),"",VLOOKUP('Salidas Pacientes'!$M1098,Inventario!$A$2:$M$21,2,FALSE))</f>
        <v>Fluquadri</v>
      </c>
      <c r="O1098" s="16" t="str">
        <f>IF(ISERROR(VLOOKUP('Salidas Pacientes'!$M1098,Inventario!$A$2:$M$21,3,FALSE)),"",VLOOKUP('Salidas Pacientes'!$M1098,Inventario!$A$2:$M$21,3,FALSE))</f>
        <v>Influenza</v>
      </c>
      <c r="P1098" s="100" t="str">
        <f>IF(ISERROR(VLOOKUP('Salidas Pacientes'!$M1098,Inventario!$A$2:$M$21,4,FALSE)),"",VLOOKUP('Salidas Pacientes'!$M1098,Inventario!$A$2:$M$21,4,FALSE))</f>
        <v>IPS FARALLONES</v>
      </c>
      <c r="Q1098" s="100" t="str">
        <f>IF(ISERROR(VLOOKUP('Salidas Pacientes'!$M1098,Inventario!$A$2:$M$21,5,FALSE)),"",VLOOKUP('Salidas Pacientes'!$M1098,Inventario!$A$2:$M$21,5,FALSE))</f>
        <v>Sanofi</v>
      </c>
      <c r="R1098" s="17" t="str">
        <f>IF(ISERROR(VLOOKUP('Salidas Pacientes'!$M1098,Inventario!$A$2:$M$21,6,FALSE)),"",VLOOKUP('Salidas Pacientes'!$M1098,Inventario!$A$2:$M$21,6,FALSE))</f>
        <v>164992</v>
      </c>
      <c r="S1098" s="101" t="s">
        <v>210</v>
      </c>
      <c r="T1098" s="102">
        <f>IF(ISERROR(VLOOKUP('Salidas Pacientes'!$S1098,Entradas!$H$1:$I$412,2,FALSE)),"",VLOOKUP('Salidas Pacientes'!$S1098,Entradas!$H$1:$I$412,2,FALSE))</f>
        <v>44957</v>
      </c>
      <c r="U1098" s="98"/>
      <c r="V1098" s="98">
        <v>1</v>
      </c>
      <c r="W1098" s="105"/>
    </row>
    <row r="1099" spans="1:23" ht="15.75" hidden="1" customHeight="1" outlineLevel="1">
      <c r="A1099" s="95">
        <v>44854</v>
      </c>
      <c r="B1099" s="95" t="s">
        <v>276</v>
      </c>
      <c r="C1099" s="98">
        <v>1144112566</v>
      </c>
      <c r="D1099" s="17" t="str">
        <f>IF(ISERROR(VLOOKUP('Salidas Pacientes'!$C1099,'BD Pacientes'!$A:I,2,FALSE)),"",VLOOKUP('Salidas Pacientes'!$C1099,'BD Pacientes'!$A:I,2,FALSE))</f>
        <v>RC</v>
      </c>
      <c r="E1099" s="16" t="str">
        <f>IF(ISERROR(VLOOKUP('Salidas Pacientes'!$C1099,'BD Pacientes'!$A:I,3,FALSE)),"",VLOOKUP('Salidas Pacientes'!$C1099,'BD Pacientes'!$A:I,3,FALSE))</f>
        <v>LUCIA PEDRAZA GARZON</v>
      </c>
      <c r="F1099" s="17" t="str">
        <f>IF(ISERROR(VLOOKUP('Salidas Pacientes'!$C1099,'BD Pacientes'!$A:I,4,FALSE)),"",VLOOKUP('Salidas Pacientes'!$C1099,'BD Pacientes'!$A:I,4,FALSE))</f>
        <v>F</v>
      </c>
      <c r="G1099" s="95">
        <f>IF(ISERROR(VLOOKUP('Salidas Pacientes'!$C1099,'BD Pacientes'!$A:I,5,FALSE)),"",VLOOKUP('Salidas Pacientes'!$C1099,'BD Pacientes'!$A:I,5,FALSE))</f>
        <v>0</v>
      </c>
      <c r="H1099" s="95" t="str">
        <f t="shared" ca="1" si="0"/>
        <v>123 año, 7 mes</v>
      </c>
      <c r="I1099" s="97" t="str">
        <f>IF(ISERROR(VLOOKUP('Salidas Pacientes'!$C1099,'BD Pacientes'!$A:$I,6,FALSE)),"",VLOOKUP('Salidas Pacientes'!$C1099,'BD Pacientes'!$A:$I,6,FALSE))</f>
        <v xml:space="preserve">CALLE 47 #96-55 </v>
      </c>
      <c r="J1099" s="98">
        <f>IF(ISERROR(VLOOKUP('Salidas Pacientes'!$C1099,'BD Pacientes'!$A:$I,7,FALSE)),"",VLOOKUP('Salidas Pacientes'!$C1099,'BD Pacientes'!$A:$I,7,FALSE))</f>
        <v>0</v>
      </c>
      <c r="K1099" s="99">
        <f>IF(ISERROR(VLOOKUP('Salidas Pacientes'!$C1099,'BD Pacientes'!$A:$I,8,FALSE)),"",VLOOKUP('Salidas Pacientes'!$C1099,'BD Pacientes'!$A:$I,8,FALSE))</f>
        <v>0</v>
      </c>
      <c r="L1099" s="17">
        <f>IF(ISERROR(VLOOKUP('Salidas Pacientes'!$C1099,'BD Pacientes'!$A:$I,9,FALSE)),"",VLOOKUP('Salidas Pacientes'!$C1099,'BD Pacientes'!$A:$I,9,FALSE))</f>
        <v>0</v>
      </c>
      <c r="M1099" s="17" t="s">
        <v>47</v>
      </c>
      <c r="N1099" s="16" t="str">
        <f>IF(ISERROR(VLOOKUP('Salidas Pacientes'!$M1099,Inventario!$A$2:$M$21,2,FALSE)),"",VLOOKUP('Salidas Pacientes'!$M1099,Inventario!$A$2:$M$21,2,FALSE))</f>
        <v>Nimenrix</v>
      </c>
      <c r="O1099" s="16" t="str">
        <f>IF(ISERROR(VLOOKUP('Salidas Pacientes'!$M1099,Inventario!$A$2:$M$21,3,FALSE)),"",VLOOKUP('Salidas Pacientes'!$M1099,Inventario!$A$2:$M$21,3,FALSE))</f>
        <v>Meningococo</v>
      </c>
      <c r="P1099" s="100" t="str">
        <f>IF(ISERROR(VLOOKUP('Salidas Pacientes'!$M1099,Inventario!$A$2:$M$21,4,FALSE)),"",VLOOKUP('Salidas Pacientes'!$M1099,Inventario!$A$2:$M$21,4,FALSE))</f>
        <v>Cobo Medical</v>
      </c>
      <c r="Q1099" s="100" t="str">
        <f>IF(ISERROR(VLOOKUP('Salidas Pacientes'!$M1099,Inventario!$A$2:$M$21,5,FALSE)),"",VLOOKUP('Salidas Pacientes'!$M1099,Inventario!$A$2:$M$21,5,FALSE))</f>
        <v>Pfizer</v>
      </c>
      <c r="R1099" s="17" t="str">
        <f>IF(ISERROR(VLOOKUP('Salidas Pacientes'!$M1099,Inventario!$A$2:$M$21,6,FALSE)),"",VLOOKUP('Salidas Pacientes'!$M1099,Inventario!$A$2:$M$21,6,FALSE))</f>
        <v>3904</v>
      </c>
      <c r="S1099" s="101" t="s">
        <v>221</v>
      </c>
      <c r="T1099" s="102">
        <f>IF(ISERROR(VLOOKUP('Salidas Pacientes'!$S1099,Entradas!$H$1:$I$412,2,FALSE)),"",VLOOKUP('Salidas Pacientes'!$S1099,Entradas!$H$1:$I$412,2,FALSE))</f>
        <v>45077</v>
      </c>
      <c r="U1099" s="98"/>
      <c r="V1099" s="98">
        <v>1</v>
      </c>
      <c r="W1099" s="105"/>
    </row>
    <row r="1100" spans="1:23" ht="15.75" hidden="1" customHeight="1" outlineLevel="1">
      <c r="A1100" s="95">
        <v>44854</v>
      </c>
      <c r="B1100" s="95" t="s">
        <v>276</v>
      </c>
      <c r="C1100" s="98">
        <v>1112070601</v>
      </c>
      <c r="D1100" s="17" t="str">
        <f>IF(ISERROR(VLOOKUP('Salidas Pacientes'!$C1100,'BD Pacientes'!$A:I,2,FALSE)),"",VLOOKUP('Salidas Pacientes'!$C1100,'BD Pacientes'!$A:I,2,FALSE))</f>
        <v>RC</v>
      </c>
      <c r="E1100" s="16" t="str">
        <f>IF(ISERROR(VLOOKUP('Salidas Pacientes'!$C1100,'BD Pacientes'!$A:I,3,FALSE)),"",VLOOKUP('Salidas Pacientes'!$C1100,'BD Pacientes'!$A:I,3,FALSE))</f>
        <v>EMILIA FLOREZ YEPES</v>
      </c>
      <c r="F1100" s="17" t="str">
        <f>IF(ISERROR(VLOOKUP('Salidas Pacientes'!$C1100,'BD Pacientes'!$A:I,4,FALSE)),"",VLOOKUP('Salidas Pacientes'!$C1100,'BD Pacientes'!$A:I,4,FALSE))</f>
        <v>F</v>
      </c>
      <c r="G1100" s="95">
        <f>IF(ISERROR(VLOOKUP('Salidas Pacientes'!$C1100,'BD Pacientes'!$A:I,5,FALSE)),"",VLOOKUP('Salidas Pacientes'!$C1100,'BD Pacientes'!$A:I,5,FALSE))</f>
        <v>44723</v>
      </c>
      <c r="H1100" s="95" t="str">
        <f t="shared" ca="1" si="0"/>
        <v>1 año, 2 mes</v>
      </c>
      <c r="I1100" s="97" t="str">
        <f>IF(ISERROR(VLOOKUP('Salidas Pacientes'!$C1100,'BD Pacientes'!$A:$I,6,FALSE)),"",VLOOKUP('Salidas Pacientes'!$C1100,'BD Pacientes'!$A:$I,6,FALSE))</f>
        <v>CRA 47B # 41-40</v>
      </c>
      <c r="J1100" s="98">
        <f>IF(ISERROR(VLOOKUP('Salidas Pacientes'!$C1100,'BD Pacientes'!$A:$I,7,FALSE)),"",VLOOKUP('Salidas Pacientes'!$C1100,'BD Pacientes'!$A:$I,7,FALSE))</f>
        <v>1144155195</v>
      </c>
      <c r="K1100" s="99" t="str">
        <f>IF(ISERROR(VLOOKUP('Salidas Pacientes'!$C1100,'BD Pacientes'!$A:$I,8,FALSE)),"",VLOOKUP('Salidas Pacientes'!$C1100,'BD Pacientes'!$A:$I,8,FALSE))</f>
        <v>DIANA YEPES</v>
      </c>
      <c r="L1100" s="17">
        <f>IF(ISERROR(VLOOKUP('Salidas Pacientes'!$C1100,'BD Pacientes'!$A:$I,9,FALSE)),"",VLOOKUP('Salidas Pacientes'!$C1100,'BD Pacientes'!$A:$I,9,FALSE))</f>
        <v>3168589622</v>
      </c>
      <c r="M1100" s="17" t="s">
        <v>77</v>
      </c>
      <c r="N1100" s="16" t="str">
        <f>IF(ISERROR(VLOOKUP('Salidas Pacientes'!$M1100,Inventario!$A$2:$M$21,2,FALSE)),"",VLOOKUP('Salidas Pacientes'!$M1100,Inventario!$A$2:$M$21,2,FALSE))</f>
        <v>Hexaxim</v>
      </c>
      <c r="O1100" s="16" t="str">
        <f>IF(ISERROR(VLOOKUP('Salidas Pacientes'!$M1100,Inventario!$A$2:$M$21,3,FALSE)),"",VLOOKUP('Salidas Pacientes'!$M1100,Inventario!$A$2:$M$21,3,FALSE))</f>
        <v>DPAT + VPI + HIB + HB</v>
      </c>
      <c r="P1100" s="100" t="str">
        <f>IF(ISERROR(VLOOKUP('Salidas Pacientes'!$M1100,Inventario!$A$2:$M$21,4,FALSE)),"",VLOOKUP('Salidas Pacientes'!$M1100,Inventario!$A$2:$M$21,4,FALSE))</f>
        <v>IPS FARALLONES</v>
      </c>
      <c r="Q1100" s="100" t="str">
        <f>IF(ISERROR(VLOOKUP('Salidas Pacientes'!$M1100,Inventario!$A$2:$M$21,5,FALSE)),"",VLOOKUP('Salidas Pacientes'!$M1100,Inventario!$A$2:$M$21,5,FALSE))</f>
        <v>Sanofi</v>
      </c>
      <c r="R1100" s="17" t="str">
        <f>IF(ISERROR(VLOOKUP('Salidas Pacientes'!$M1100,Inventario!$A$2:$M$21,6,FALSE)),"",VLOOKUP('Salidas Pacientes'!$M1100,Inventario!$A$2:$M$21,6,FALSE))</f>
        <v>3800</v>
      </c>
      <c r="S1100" s="101" t="s">
        <v>212</v>
      </c>
      <c r="T1100" s="102">
        <f>IF(ISERROR(VLOOKUP('Salidas Pacientes'!$S1100,Entradas!$H$1:$I$412,2,FALSE)),"",VLOOKUP('Salidas Pacientes'!$S1100,Entradas!$H$1:$I$412,2,FALSE))</f>
        <v>45382</v>
      </c>
      <c r="U1100" s="98"/>
      <c r="V1100" s="98">
        <v>1</v>
      </c>
      <c r="W1100" s="105"/>
    </row>
    <row r="1101" spans="1:23" ht="15.75" hidden="1" customHeight="1" outlineLevel="1">
      <c r="A1101" s="95">
        <v>44854</v>
      </c>
      <c r="B1101" s="95" t="s">
        <v>276</v>
      </c>
      <c r="C1101" s="98">
        <v>1112070601</v>
      </c>
      <c r="D1101" s="17" t="str">
        <f>IF(ISERROR(VLOOKUP('Salidas Pacientes'!$C1101,'BD Pacientes'!$A:I,2,FALSE)),"",VLOOKUP('Salidas Pacientes'!$C1101,'BD Pacientes'!$A:I,2,FALSE))</f>
        <v>RC</v>
      </c>
      <c r="E1101" s="16" t="str">
        <f>IF(ISERROR(VLOOKUP('Salidas Pacientes'!$C1101,'BD Pacientes'!$A:I,3,FALSE)),"",VLOOKUP('Salidas Pacientes'!$C1101,'BD Pacientes'!$A:I,3,FALSE))</f>
        <v>EMILIA FLOREZ YEPES</v>
      </c>
      <c r="F1101" s="17" t="str">
        <f>IF(ISERROR(VLOOKUP('Salidas Pacientes'!$C1101,'BD Pacientes'!$A:I,4,FALSE)),"",VLOOKUP('Salidas Pacientes'!$C1101,'BD Pacientes'!$A:I,4,FALSE))</f>
        <v>F</v>
      </c>
      <c r="G1101" s="95">
        <f>IF(ISERROR(VLOOKUP('Salidas Pacientes'!$C1101,'BD Pacientes'!$A:I,5,FALSE)),"",VLOOKUP('Salidas Pacientes'!$C1101,'BD Pacientes'!$A:I,5,FALSE))</f>
        <v>44723</v>
      </c>
      <c r="H1101" s="95" t="str">
        <f t="shared" ca="1" si="0"/>
        <v>1 año, 2 mes</v>
      </c>
      <c r="I1101" s="97" t="str">
        <f>IF(ISERROR(VLOOKUP('Salidas Pacientes'!$C1101,'BD Pacientes'!$A:$I,6,FALSE)),"",VLOOKUP('Salidas Pacientes'!$C1101,'BD Pacientes'!$A:$I,6,FALSE))</f>
        <v>CRA 47B # 41-40</v>
      </c>
      <c r="J1101" s="98">
        <f>IF(ISERROR(VLOOKUP('Salidas Pacientes'!$C1101,'BD Pacientes'!$A:$I,7,FALSE)),"",VLOOKUP('Salidas Pacientes'!$C1101,'BD Pacientes'!$A:$I,7,FALSE))</f>
        <v>1144155195</v>
      </c>
      <c r="K1101" s="99" t="str">
        <f>IF(ISERROR(VLOOKUP('Salidas Pacientes'!$C1101,'BD Pacientes'!$A:$I,8,FALSE)),"",VLOOKUP('Salidas Pacientes'!$C1101,'BD Pacientes'!$A:$I,8,FALSE))</f>
        <v>DIANA YEPES</v>
      </c>
      <c r="L1101" s="17">
        <f>IF(ISERROR(VLOOKUP('Salidas Pacientes'!$C1101,'BD Pacientes'!$A:$I,9,FALSE)),"",VLOOKUP('Salidas Pacientes'!$C1101,'BD Pacientes'!$A:$I,9,FALSE))</f>
        <v>3168589622</v>
      </c>
      <c r="M1101" s="17" t="s">
        <v>54</v>
      </c>
      <c r="N1101" s="16" t="str">
        <f>IF(ISERROR(VLOOKUP('Salidas Pacientes'!$M1101,Inventario!$A$2:$M$21,2,FALSE)),"",VLOOKUP('Salidas Pacientes'!$M1101,Inventario!$A$2:$M$21,2,FALSE))</f>
        <v>Prevenar</v>
      </c>
      <c r="O1101" s="16" t="str">
        <f>IF(ISERROR(VLOOKUP('Salidas Pacientes'!$M1101,Inventario!$A$2:$M$21,3,FALSE)),"",VLOOKUP('Salidas Pacientes'!$M1101,Inventario!$A$2:$M$21,3,FALSE))</f>
        <v>Neumococo 13V</v>
      </c>
      <c r="P1101" s="100" t="str">
        <f>IF(ISERROR(VLOOKUP('Salidas Pacientes'!$M1101,Inventario!$A$2:$M$21,4,FALSE)),"",VLOOKUP('Salidas Pacientes'!$M1101,Inventario!$A$2:$M$21,4,FALSE))</f>
        <v>Cobo Medical</v>
      </c>
      <c r="Q1101" s="100" t="str">
        <f>IF(ISERROR(VLOOKUP('Salidas Pacientes'!$M1101,Inventario!$A$2:$M$21,5,FALSE)),"",VLOOKUP('Salidas Pacientes'!$M1101,Inventario!$A$2:$M$21,5,FALSE))</f>
        <v>Pfizer</v>
      </c>
      <c r="R1101" s="17" t="str">
        <f>IF(ISERROR(VLOOKUP('Salidas Pacientes'!$M1101,Inventario!$A$2:$M$21,6,FALSE)),"",VLOOKUP('Salidas Pacientes'!$M1101,Inventario!$A$2:$M$21,6,FALSE))</f>
        <v>2156</v>
      </c>
      <c r="S1101" s="101" t="s">
        <v>223</v>
      </c>
      <c r="T1101" s="102">
        <f>IF(ISERROR(VLOOKUP('Salidas Pacientes'!$S1101,Entradas!$H$1:$I$412,2,FALSE)),"",VLOOKUP('Salidas Pacientes'!$S1101,Entradas!$H$1:$I$412,2,FALSE))</f>
        <v>45382</v>
      </c>
      <c r="U1101" s="98"/>
      <c r="V1101" s="98">
        <v>1</v>
      </c>
      <c r="W1101" s="105"/>
    </row>
    <row r="1102" spans="1:23" ht="15.75" hidden="1" customHeight="1" outlineLevel="1">
      <c r="A1102" s="95">
        <v>44854</v>
      </c>
      <c r="B1102" s="95" t="s">
        <v>276</v>
      </c>
      <c r="C1102" s="98">
        <v>1112070601</v>
      </c>
      <c r="D1102" s="17" t="str">
        <f>IF(ISERROR(VLOOKUP('Salidas Pacientes'!$C1102,'BD Pacientes'!$A:I,2,FALSE)),"",VLOOKUP('Salidas Pacientes'!$C1102,'BD Pacientes'!$A:I,2,FALSE))</f>
        <v>RC</v>
      </c>
      <c r="E1102" s="16" t="str">
        <f>IF(ISERROR(VLOOKUP('Salidas Pacientes'!$C1102,'BD Pacientes'!$A:I,3,FALSE)),"",VLOOKUP('Salidas Pacientes'!$C1102,'BD Pacientes'!$A:I,3,FALSE))</f>
        <v>EMILIA FLOREZ YEPES</v>
      </c>
      <c r="F1102" s="17" t="str">
        <f>IF(ISERROR(VLOOKUP('Salidas Pacientes'!$C1102,'BD Pacientes'!$A:I,4,FALSE)),"",VLOOKUP('Salidas Pacientes'!$C1102,'BD Pacientes'!$A:I,4,FALSE))</f>
        <v>F</v>
      </c>
      <c r="G1102" s="95">
        <f>IF(ISERROR(VLOOKUP('Salidas Pacientes'!$C1102,'BD Pacientes'!$A:I,5,FALSE)),"",VLOOKUP('Salidas Pacientes'!$C1102,'BD Pacientes'!$A:I,5,FALSE))</f>
        <v>44723</v>
      </c>
      <c r="H1102" s="95" t="str">
        <f t="shared" ca="1" si="0"/>
        <v>1 año, 2 mes</v>
      </c>
      <c r="I1102" s="97" t="str">
        <f>IF(ISERROR(VLOOKUP('Salidas Pacientes'!$C1102,'BD Pacientes'!$A:$I,6,FALSE)),"",VLOOKUP('Salidas Pacientes'!$C1102,'BD Pacientes'!$A:$I,6,FALSE))</f>
        <v>CRA 47B # 41-40</v>
      </c>
      <c r="J1102" s="98">
        <f>IF(ISERROR(VLOOKUP('Salidas Pacientes'!$C1102,'BD Pacientes'!$A:$I,7,FALSE)),"",VLOOKUP('Salidas Pacientes'!$C1102,'BD Pacientes'!$A:$I,7,FALSE))</f>
        <v>1144155195</v>
      </c>
      <c r="K1102" s="99" t="str">
        <f>IF(ISERROR(VLOOKUP('Salidas Pacientes'!$C1102,'BD Pacientes'!$A:$I,8,FALSE)),"",VLOOKUP('Salidas Pacientes'!$C1102,'BD Pacientes'!$A:$I,8,FALSE))</f>
        <v>DIANA YEPES</v>
      </c>
      <c r="L1102" s="17">
        <f>IF(ISERROR(VLOOKUP('Salidas Pacientes'!$C1102,'BD Pacientes'!$A:$I,9,FALSE)),"",VLOOKUP('Salidas Pacientes'!$C1102,'BD Pacientes'!$A:$I,9,FALSE))</f>
        <v>3168589622</v>
      </c>
      <c r="M1102" s="17" t="s">
        <v>96</v>
      </c>
      <c r="N1102" s="16" t="str">
        <f>IF(ISERROR(VLOOKUP('Salidas Pacientes'!$M1102,Inventario!$A$2:$M$21,2,FALSE)),"",VLOOKUP('Salidas Pacientes'!$M1102,Inventario!$A$2:$M$21,2,FALSE))</f>
        <v>Rotateq</v>
      </c>
      <c r="O1102" s="16" t="str">
        <f>IF(ISERROR(VLOOKUP('Salidas Pacientes'!$M1102,Inventario!$A$2:$M$21,3,FALSE)),"",VLOOKUP('Salidas Pacientes'!$M1102,Inventario!$A$2:$M$21,3,FALSE))</f>
        <v>Rotavirus Vivo Atenuado</v>
      </c>
      <c r="P1102" s="100" t="str">
        <f>IF(ISERROR(VLOOKUP('Salidas Pacientes'!$M1102,Inventario!$A$2:$M$21,4,FALSE)),"",VLOOKUP('Salidas Pacientes'!$M1102,Inventario!$A$2:$M$21,4,FALSE))</f>
        <v>IPS FARALLONES</v>
      </c>
      <c r="Q1102" s="100" t="str">
        <f>IF(ISERROR(VLOOKUP('Salidas Pacientes'!$M1102,Inventario!$A$2:$M$21,5,FALSE)),"",VLOOKUP('Salidas Pacientes'!$M1102,Inventario!$A$2:$M$21,5,FALSE))</f>
        <v>Merck</v>
      </c>
      <c r="R1102" s="17" t="str">
        <f>IF(ISERROR(VLOOKUP('Salidas Pacientes'!$M1102,Inventario!$A$2:$M$21,6,FALSE)),"",VLOOKUP('Salidas Pacientes'!$M1102,Inventario!$A$2:$M$21,6,FALSE))</f>
        <v>1800</v>
      </c>
      <c r="S1102" s="101" t="s">
        <v>214</v>
      </c>
      <c r="T1102" s="102">
        <f>IF(ISERROR(VLOOKUP('Salidas Pacientes'!$S1102,Entradas!$H$1:$I$412,2,FALSE)),"",VLOOKUP('Salidas Pacientes'!$S1102,Entradas!$H$1:$I$412,2,FALSE))</f>
        <v>45233</v>
      </c>
      <c r="U1102" s="98"/>
      <c r="V1102" s="98">
        <v>1</v>
      </c>
      <c r="W1102" s="105"/>
    </row>
    <row r="1103" spans="1:23" ht="15.75" hidden="1" customHeight="1" outlineLevel="1">
      <c r="A1103" s="95">
        <v>44855</v>
      </c>
      <c r="B1103" s="95" t="s">
        <v>276</v>
      </c>
      <c r="C1103" s="98">
        <v>1232820117</v>
      </c>
      <c r="D1103" s="17" t="str">
        <f>IF(ISERROR(VLOOKUP('Salidas Pacientes'!$C1103,'BD Pacientes'!$A:I,2,FALSE)),"",VLOOKUP('Salidas Pacientes'!$C1103,'BD Pacientes'!$A:I,2,FALSE))</f>
        <v>RC</v>
      </c>
      <c r="E1103" s="16" t="str">
        <f>IF(ISERROR(VLOOKUP('Salidas Pacientes'!$C1103,'BD Pacientes'!$A:I,3,FALSE)),"",VLOOKUP('Salidas Pacientes'!$C1103,'BD Pacientes'!$A:I,3,FALSE))</f>
        <v>SAMANTHA SAAVEDRA VARGAS</v>
      </c>
      <c r="F1103" s="17" t="str">
        <f>IF(ISERROR(VLOOKUP('Salidas Pacientes'!$C1103,'BD Pacientes'!$A:I,4,FALSE)),"",VLOOKUP('Salidas Pacientes'!$C1103,'BD Pacientes'!$A:I,4,FALSE))</f>
        <v>F</v>
      </c>
      <c r="G1103" s="95">
        <f>IF(ISERROR(VLOOKUP('Salidas Pacientes'!$C1103,'BD Pacientes'!$A:I,5,FALSE)),"",VLOOKUP('Salidas Pacientes'!$C1103,'BD Pacientes'!$A:I,5,FALSE))</f>
        <v>44702</v>
      </c>
      <c r="H1103" s="95" t="str">
        <f t="shared" ca="1" si="0"/>
        <v>1 año, 3 mes</v>
      </c>
      <c r="I1103" s="97" t="str">
        <f>IF(ISERROR(VLOOKUP('Salidas Pacientes'!$C1103,'BD Pacientes'!$A:$I,6,FALSE)),"",VLOOKUP('Salidas Pacientes'!$C1103,'BD Pacientes'!$A:$I,6,FALSE))</f>
        <v>CALLE 2 #99-120</v>
      </c>
      <c r="J1103" s="98">
        <f>IF(ISERROR(VLOOKUP('Salidas Pacientes'!$C1103,'BD Pacientes'!$A:$I,7,FALSE)),"",VLOOKUP('Salidas Pacientes'!$C1103,'BD Pacientes'!$A:$I,7,FALSE))</f>
        <v>1130623927</v>
      </c>
      <c r="K1103" s="99" t="str">
        <f>IF(ISERROR(VLOOKUP('Salidas Pacientes'!$C1103,'BD Pacientes'!$A:$I,8,FALSE)),"",VLOOKUP('Salidas Pacientes'!$C1103,'BD Pacientes'!$A:$I,8,FALSE))</f>
        <v>ALEJANDRO SAAVEDRA</v>
      </c>
      <c r="L1103" s="17">
        <f>IF(ISERROR(VLOOKUP('Salidas Pacientes'!$C1103,'BD Pacientes'!$A:$I,9,FALSE)),"",VLOOKUP('Salidas Pacientes'!$C1103,'BD Pacientes'!$A:$I,9,FALSE))</f>
        <v>3005282452</v>
      </c>
      <c r="M1103" s="17" t="s">
        <v>47</v>
      </c>
      <c r="N1103" s="16" t="str">
        <f>IF(ISERROR(VLOOKUP('Salidas Pacientes'!$M1103,Inventario!$A$2:$M$21,2,FALSE)),"",VLOOKUP('Salidas Pacientes'!$M1103,Inventario!$A$2:$M$21,2,FALSE))</f>
        <v>Nimenrix</v>
      </c>
      <c r="O1103" s="16" t="str">
        <f>IF(ISERROR(VLOOKUP('Salidas Pacientes'!$M1103,Inventario!$A$2:$M$21,3,FALSE)),"",VLOOKUP('Salidas Pacientes'!$M1103,Inventario!$A$2:$M$21,3,FALSE))</f>
        <v>Meningococo</v>
      </c>
      <c r="P1103" s="100" t="str">
        <f>IF(ISERROR(VLOOKUP('Salidas Pacientes'!$M1103,Inventario!$A$2:$M$21,4,FALSE)),"",VLOOKUP('Salidas Pacientes'!$M1103,Inventario!$A$2:$M$21,4,FALSE))</f>
        <v>Cobo Medical</v>
      </c>
      <c r="Q1103" s="100" t="str">
        <f>IF(ISERROR(VLOOKUP('Salidas Pacientes'!$M1103,Inventario!$A$2:$M$21,5,FALSE)),"",VLOOKUP('Salidas Pacientes'!$M1103,Inventario!$A$2:$M$21,5,FALSE))</f>
        <v>Pfizer</v>
      </c>
      <c r="R1103" s="17" t="str">
        <f>IF(ISERROR(VLOOKUP('Salidas Pacientes'!$M1103,Inventario!$A$2:$M$21,6,FALSE)),"",VLOOKUP('Salidas Pacientes'!$M1103,Inventario!$A$2:$M$21,6,FALSE))</f>
        <v>3904</v>
      </c>
      <c r="S1103" s="101" t="s">
        <v>221</v>
      </c>
      <c r="T1103" s="102">
        <f>IF(ISERROR(VLOOKUP('Salidas Pacientes'!$S1103,Entradas!$H$1:$I$412,2,FALSE)),"",VLOOKUP('Salidas Pacientes'!$S1103,Entradas!$H$1:$I$412,2,FALSE))</f>
        <v>45077</v>
      </c>
      <c r="U1103" s="98"/>
      <c r="V1103" s="98">
        <v>1</v>
      </c>
      <c r="W1103" s="105"/>
    </row>
    <row r="1104" spans="1:23" ht="15.75" hidden="1" customHeight="1" outlineLevel="1">
      <c r="A1104" s="95">
        <v>44855</v>
      </c>
      <c r="B1104" s="95" t="s">
        <v>276</v>
      </c>
      <c r="C1104" s="98">
        <v>1232819675</v>
      </c>
      <c r="D1104" s="17" t="str">
        <f>IF(ISERROR(VLOOKUP('Salidas Pacientes'!$C1104,'BD Pacientes'!$A:I,2,FALSE)),"",VLOOKUP('Salidas Pacientes'!$C1104,'BD Pacientes'!$A:I,2,FALSE))</f>
        <v>RC</v>
      </c>
      <c r="E1104" s="16" t="str">
        <f>IF(ISERROR(VLOOKUP('Salidas Pacientes'!$C1104,'BD Pacientes'!$A:I,3,FALSE)),"",VLOOKUP('Salidas Pacientes'!$C1104,'BD Pacientes'!$A:I,3,FALSE))</f>
        <v>GUADALUPE ARANGO GARCIA</v>
      </c>
      <c r="F1104" s="17" t="str">
        <f>IF(ISERROR(VLOOKUP('Salidas Pacientes'!$C1104,'BD Pacientes'!$A:I,4,FALSE)),"",VLOOKUP('Salidas Pacientes'!$C1104,'BD Pacientes'!$A:I,4,FALSE))</f>
        <v>F</v>
      </c>
      <c r="G1104" s="95">
        <f>IF(ISERROR(VLOOKUP('Salidas Pacientes'!$C1104,'BD Pacientes'!$A:I,5,FALSE)),"",VLOOKUP('Salidas Pacientes'!$C1104,'BD Pacientes'!$A:I,5,FALSE))</f>
        <v>44661</v>
      </c>
      <c r="H1104" s="95" t="str">
        <f t="shared" ca="1" si="0"/>
        <v>1 año, 4 mes</v>
      </c>
      <c r="I1104" s="97" t="str">
        <f>IF(ISERROR(VLOOKUP('Salidas Pacientes'!$C1104,'BD Pacientes'!$A:$I,6,FALSE)),"",VLOOKUP('Salidas Pacientes'!$C1104,'BD Pacientes'!$A:$I,6,FALSE))</f>
        <v>CALLE 31A # 29B-33</v>
      </c>
      <c r="J1104" s="98">
        <f>IF(ISERROR(VLOOKUP('Salidas Pacientes'!$C1104,'BD Pacientes'!$A:$I,7,FALSE)),"",VLOOKUP('Salidas Pacientes'!$C1104,'BD Pacientes'!$A:$I,7,FALSE))</f>
        <v>1144083211</v>
      </c>
      <c r="K1104" s="99" t="str">
        <f>IF(ISERROR(VLOOKUP('Salidas Pacientes'!$C1104,'BD Pacientes'!$A:$I,8,FALSE)),"",VLOOKUP('Salidas Pacientes'!$C1104,'BD Pacientes'!$A:$I,8,FALSE))</f>
        <v>LINA GARCIA</v>
      </c>
      <c r="L1104" s="17">
        <f>IF(ISERROR(VLOOKUP('Salidas Pacientes'!$C1104,'BD Pacientes'!$A:$I,9,FALSE)),"",VLOOKUP('Salidas Pacientes'!$C1104,'BD Pacientes'!$A:$I,9,FALSE))</f>
        <v>3136227149</v>
      </c>
      <c r="M1104" s="17" t="s">
        <v>77</v>
      </c>
      <c r="N1104" s="16" t="str">
        <f>IF(ISERROR(VLOOKUP('Salidas Pacientes'!$M1104,Inventario!$A$2:$M$21,2,FALSE)),"",VLOOKUP('Salidas Pacientes'!$M1104,Inventario!$A$2:$M$21,2,FALSE))</f>
        <v>Hexaxim</v>
      </c>
      <c r="O1104" s="16" t="str">
        <f>IF(ISERROR(VLOOKUP('Salidas Pacientes'!$M1104,Inventario!$A$2:$M$21,3,FALSE)),"",VLOOKUP('Salidas Pacientes'!$M1104,Inventario!$A$2:$M$21,3,FALSE))</f>
        <v>DPAT + VPI + HIB + HB</v>
      </c>
      <c r="P1104" s="100" t="str">
        <f>IF(ISERROR(VLOOKUP('Salidas Pacientes'!$M1104,Inventario!$A$2:$M$21,4,FALSE)),"",VLOOKUP('Salidas Pacientes'!$M1104,Inventario!$A$2:$M$21,4,FALSE))</f>
        <v>IPS FARALLONES</v>
      </c>
      <c r="Q1104" s="100" t="str">
        <f>IF(ISERROR(VLOOKUP('Salidas Pacientes'!$M1104,Inventario!$A$2:$M$21,5,FALSE)),"",VLOOKUP('Salidas Pacientes'!$M1104,Inventario!$A$2:$M$21,5,FALSE))</f>
        <v>Sanofi</v>
      </c>
      <c r="R1104" s="17" t="str">
        <f>IF(ISERROR(VLOOKUP('Salidas Pacientes'!$M1104,Inventario!$A$2:$M$21,6,FALSE)),"",VLOOKUP('Salidas Pacientes'!$M1104,Inventario!$A$2:$M$21,6,FALSE))</f>
        <v>3800</v>
      </c>
      <c r="S1104" s="101" t="s">
        <v>212</v>
      </c>
      <c r="T1104" s="102">
        <f>IF(ISERROR(VLOOKUP('Salidas Pacientes'!$S1104,Entradas!$H$1:$I$412,2,FALSE)),"",VLOOKUP('Salidas Pacientes'!$S1104,Entradas!$H$1:$I$412,2,FALSE))</f>
        <v>45382</v>
      </c>
      <c r="U1104" s="98"/>
      <c r="V1104" s="98">
        <v>1</v>
      </c>
      <c r="W1104" s="105"/>
    </row>
    <row r="1105" spans="1:23" ht="15.75" hidden="1" customHeight="1" outlineLevel="1">
      <c r="A1105" s="95">
        <v>44855</v>
      </c>
      <c r="B1105" s="95" t="s">
        <v>276</v>
      </c>
      <c r="C1105" s="98">
        <v>1232819675</v>
      </c>
      <c r="D1105" s="17" t="str">
        <f>IF(ISERROR(VLOOKUP('Salidas Pacientes'!$C1105,'BD Pacientes'!$A:I,2,FALSE)),"",VLOOKUP('Salidas Pacientes'!$C1105,'BD Pacientes'!$A:I,2,FALSE))</f>
        <v>RC</v>
      </c>
      <c r="E1105" s="16" t="str">
        <f>IF(ISERROR(VLOOKUP('Salidas Pacientes'!$C1105,'BD Pacientes'!$A:I,3,FALSE)),"",VLOOKUP('Salidas Pacientes'!$C1105,'BD Pacientes'!$A:I,3,FALSE))</f>
        <v>GUADALUPE ARANGO GARCIA</v>
      </c>
      <c r="F1105" s="17" t="str">
        <f>IF(ISERROR(VLOOKUP('Salidas Pacientes'!$C1105,'BD Pacientes'!$A:I,4,FALSE)),"",VLOOKUP('Salidas Pacientes'!$C1105,'BD Pacientes'!$A:I,4,FALSE))</f>
        <v>F</v>
      </c>
      <c r="G1105" s="95">
        <f>IF(ISERROR(VLOOKUP('Salidas Pacientes'!$C1105,'BD Pacientes'!$A:I,5,FALSE)),"",VLOOKUP('Salidas Pacientes'!$C1105,'BD Pacientes'!$A:I,5,FALSE))</f>
        <v>44661</v>
      </c>
      <c r="H1105" s="95" t="str">
        <f t="shared" ca="1" si="0"/>
        <v>1 año, 4 mes</v>
      </c>
      <c r="I1105" s="97" t="str">
        <f>IF(ISERROR(VLOOKUP('Salidas Pacientes'!$C1105,'BD Pacientes'!$A:$I,6,FALSE)),"",VLOOKUP('Salidas Pacientes'!$C1105,'BD Pacientes'!$A:$I,6,FALSE))</f>
        <v>CALLE 31A # 29B-33</v>
      </c>
      <c r="J1105" s="98">
        <f>IF(ISERROR(VLOOKUP('Salidas Pacientes'!$C1105,'BD Pacientes'!$A:$I,7,FALSE)),"",VLOOKUP('Salidas Pacientes'!$C1105,'BD Pacientes'!$A:$I,7,FALSE))</f>
        <v>1144083211</v>
      </c>
      <c r="K1105" s="99" t="str">
        <f>IF(ISERROR(VLOOKUP('Salidas Pacientes'!$C1105,'BD Pacientes'!$A:$I,8,FALSE)),"",VLOOKUP('Salidas Pacientes'!$C1105,'BD Pacientes'!$A:$I,8,FALSE))</f>
        <v>LINA GARCIA</v>
      </c>
      <c r="L1105" s="17">
        <f>IF(ISERROR(VLOOKUP('Salidas Pacientes'!$C1105,'BD Pacientes'!$A:$I,9,FALSE)),"",VLOOKUP('Salidas Pacientes'!$C1105,'BD Pacientes'!$A:$I,9,FALSE))</f>
        <v>3136227149</v>
      </c>
      <c r="M1105" s="17" t="s">
        <v>54</v>
      </c>
      <c r="N1105" s="16" t="str">
        <f>IF(ISERROR(VLOOKUP('Salidas Pacientes'!$M1105,Inventario!$A$2:$M$21,2,FALSE)),"",VLOOKUP('Salidas Pacientes'!$M1105,Inventario!$A$2:$M$21,2,FALSE))</f>
        <v>Prevenar</v>
      </c>
      <c r="O1105" s="16" t="str">
        <f>IF(ISERROR(VLOOKUP('Salidas Pacientes'!$M1105,Inventario!$A$2:$M$21,3,FALSE)),"",VLOOKUP('Salidas Pacientes'!$M1105,Inventario!$A$2:$M$21,3,FALSE))</f>
        <v>Neumococo 13V</v>
      </c>
      <c r="P1105" s="100" t="str">
        <f>IF(ISERROR(VLOOKUP('Salidas Pacientes'!$M1105,Inventario!$A$2:$M$21,4,FALSE)),"",VLOOKUP('Salidas Pacientes'!$M1105,Inventario!$A$2:$M$21,4,FALSE))</f>
        <v>Cobo Medical</v>
      </c>
      <c r="Q1105" s="100" t="str">
        <f>IF(ISERROR(VLOOKUP('Salidas Pacientes'!$M1105,Inventario!$A$2:$M$21,5,FALSE)),"",VLOOKUP('Salidas Pacientes'!$M1105,Inventario!$A$2:$M$21,5,FALSE))</f>
        <v>Pfizer</v>
      </c>
      <c r="R1105" s="17" t="str">
        <f>IF(ISERROR(VLOOKUP('Salidas Pacientes'!$M1105,Inventario!$A$2:$M$21,6,FALSE)),"",VLOOKUP('Salidas Pacientes'!$M1105,Inventario!$A$2:$M$21,6,FALSE))</f>
        <v>2156</v>
      </c>
      <c r="S1105" s="101" t="s">
        <v>223</v>
      </c>
      <c r="T1105" s="102">
        <f>IF(ISERROR(VLOOKUP('Salidas Pacientes'!$S1105,Entradas!$H$1:$I$412,2,FALSE)),"",VLOOKUP('Salidas Pacientes'!$S1105,Entradas!$H$1:$I$412,2,FALSE))</f>
        <v>45382</v>
      </c>
      <c r="U1105" s="98"/>
      <c r="V1105" s="98">
        <v>1</v>
      </c>
      <c r="W1105" s="105"/>
    </row>
    <row r="1106" spans="1:23" ht="15.75" hidden="1" customHeight="1" outlineLevel="1">
      <c r="A1106" s="95">
        <v>44855</v>
      </c>
      <c r="B1106" s="95" t="s">
        <v>276</v>
      </c>
      <c r="C1106" s="98">
        <v>1232819675</v>
      </c>
      <c r="D1106" s="17" t="str">
        <f>IF(ISERROR(VLOOKUP('Salidas Pacientes'!$C1106,'BD Pacientes'!$A:I,2,FALSE)),"",VLOOKUP('Salidas Pacientes'!$C1106,'BD Pacientes'!$A:I,2,FALSE))</f>
        <v>RC</v>
      </c>
      <c r="E1106" s="16" t="str">
        <f>IF(ISERROR(VLOOKUP('Salidas Pacientes'!$C1106,'BD Pacientes'!$A:I,3,FALSE)),"",VLOOKUP('Salidas Pacientes'!$C1106,'BD Pacientes'!$A:I,3,FALSE))</f>
        <v>GUADALUPE ARANGO GARCIA</v>
      </c>
      <c r="F1106" s="17" t="str">
        <f>IF(ISERROR(VLOOKUP('Salidas Pacientes'!$C1106,'BD Pacientes'!$A:I,4,FALSE)),"",VLOOKUP('Salidas Pacientes'!$C1106,'BD Pacientes'!$A:I,4,FALSE))</f>
        <v>F</v>
      </c>
      <c r="G1106" s="95">
        <f>IF(ISERROR(VLOOKUP('Salidas Pacientes'!$C1106,'BD Pacientes'!$A:I,5,FALSE)),"",VLOOKUP('Salidas Pacientes'!$C1106,'BD Pacientes'!$A:I,5,FALSE))</f>
        <v>44661</v>
      </c>
      <c r="H1106" s="95" t="str">
        <f t="shared" ca="1" si="0"/>
        <v>1 año, 4 mes</v>
      </c>
      <c r="I1106" s="97" t="str">
        <f>IF(ISERROR(VLOOKUP('Salidas Pacientes'!$C1106,'BD Pacientes'!$A:$I,6,FALSE)),"",VLOOKUP('Salidas Pacientes'!$C1106,'BD Pacientes'!$A:$I,6,FALSE))</f>
        <v>CALLE 31A # 29B-33</v>
      </c>
      <c r="J1106" s="98">
        <f>IF(ISERROR(VLOOKUP('Salidas Pacientes'!$C1106,'BD Pacientes'!$A:$I,7,FALSE)),"",VLOOKUP('Salidas Pacientes'!$C1106,'BD Pacientes'!$A:$I,7,FALSE))</f>
        <v>1144083211</v>
      </c>
      <c r="K1106" s="99" t="str">
        <f>IF(ISERROR(VLOOKUP('Salidas Pacientes'!$C1106,'BD Pacientes'!$A:$I,8,FALSE)),"",VLOOKUP('Salidas Pacientes'!$C1106,'BD Pacientes'!$A:$I,8,FALSE))</f>
        <v>LINA GARCIA</v>
      </c>
      <c r="L1106" s="17">
        <f>IF(ISERROR(VLOOKUP('Salidas Pacientes'!$C1106,'BD Pacientes'!$A:$I,9,FALSE)),"",VLOOKUP('Salidas Pacientes'!$C1106,'BD Pacientes'!$A:$I,9,FALSE))</f>
        <v>3136227149</v>
      </c>
      <c r="M1106" s="17" t="s">
        <v>96</v>
      </c>
      <c r="N1106" s="16" t="str">
        <f>IF(ISERROR(VLOOKUP('Salidas Pacientes'!$M1106,Inventario!$A$2:$M$21,2,FALSE)),"",VLOOKUP('Salidas Pacientes'!$M1106,Inventario!$A$2:$M$21,2,FALSE))</f>
        <v>Rotateq</v>
      </c>
      <c r="O1106" s="16" t="str">
        <f>IF(ISERROR(VLOOKUP('Salidas Pacientes'!$M1106,Inventario!$A$2:$M$21,3,FALSE)),"",VLOOKUP('Salidas Pacientes'!$M1106,Inventario!$A$2:$M$21,3,FALSE))</f>
        <v>Rotavirus Vivo Atenuado</v>
      </c>
      <c r="P1106" s="100" t="str">
        <f>IF(ISERROR(VLOOKUP('Salidas Pacientes'!$M1106,Inventario!$A$2:$M$21,4,FALSE)),"",VLOOKUP('Salidas Pacientes'!$M1106,Inventario!$A$2:$M$21,4,FALSE))</f>
        <v>IPS FARALLONES</v>
      </c>
      <c r="Q1106" s="100" t="str">
        <f>IF(ISERROR(VLOOKUP('Salidas Pacientes'!$M1106,Inventario!$A$2:$M$21,5,FALSE)),"",VLOOKUP('Salidas Pacientes'!$M1106,Inventario!$A$2:$M$21,5,FALSE))</f>
        <v>Merck</v>
      </c>
      <c r="R1106" s="17" t="str">
        <f>IF(ISERROR(VLOOKUP('Salidas Pacientes'!$M1106,Inventario!$A$2:$M$21,6,FALSE)),"",VLOOKUP('Salidas Pacientes'!$M1106,Inventario!$A$2:$M$21,6,FALSE))</f>
        <v>1800</v>
      </c>
      <c r="S1106" s="101" t="s">
        <v>214</v>
      </c>
      <c r="T1106" s="102">
        <f>IF(ISERROR(VLOOKUP('Salidas Pacientes'!$S1106,Entradas!$H$1:$I$412,2,FALSE)),"",VLOOKUP('Salidas Pacientes'!$S1106,Entradas!$H$1:$I$412,2,FALSE))</f>
        <v>45233</v>
      </c>
      <c r="U1106" s="98"/>
      <c r="V1106" s="98">
        <v>1</v>
      </c>
      <c r="W1106" s="105"/>
    </row>
    <row r="1107" spans="1:23" ht="15.75" hidden="1" customHeight="1" outlineLevel="1">
      <c r="A1107" s="95">
        <v>44855</v>
      </c>
      <c r="B1107" s="95" t="s">
        <v>276</v>
      </c>
      <c r="C1107" s="98">
        <v>1232819675</v>
      </c>
      <c r="D1107" s="17" t="str">
        <f>IF(ISERROR(VLOOKUP('Salidas Pacientes'!$C1107,'BD Pacientes'!$A:I,2,FALSE)),"",VLOOKUP('Salidas Pacientes'!$C1107,'BD Pacientes'!$A:I,2,FALSE))</f>
        <v>RC</v>
      </c>
      <c r="E1107" s="16" t="str">
        <f>IF(ISERROR(VLOOKUP('Salidas Pacientes'!$C1107,'BD Pacientes'!$A:I,3,FALSE)),"",VLOOKUP('Salidas Pacientes'!$C1107,'BD Pacientes'!$A:I,3,FALSE))</f>
        <v>GUADALUPE ARANGO GARCIA</v>
      </c>
      <c r="F1107" s="17" t="str">
        <f>IF(ISERROR(VLOOKUP('Salidas Pacientes'!$C1107,'BD Pacientes'!$A:I,4,FALSE)),"",VLOOKUP('Salidas Pacientes'!$C1107,'BD Pacientes'!$A:I,4,FALSE))</f>
        <v>F</v>
      </c>
      <c r="G1107" s="95">
        <f>IF(ISERROR(VLOOKUP('Salidas Pacientes'!$C1107,'BD Pacientes'!$A:I,5,FALSE)),"",VLOOKUP('Salidas Pacientes'!$C1107,'BD Pacientes'!$A:I,5,FALSE))</f>
        <v>44661</v>
      </c>
      <c r="H1107" s="95" t="str">
        <f t="shared" ca="1" si="0"/>
        <v>1 año, 4 mes</v>
      </c>
      <c r="I1107" s="97" t="str">
        <f>IF(ISERROR(VLOOKUP('Salidas Pacientes'!$C1107,'BD Pacientes'!$A:$I,6,FALSE)),"",VLOOKUP('Salidas Pacientes'!$C1107,'BD Pacientes'!$A:$I,6,FALSE))</f>
        <v>CALLE 31A # 29B-33</v>
      </c>
      <c r="J1107" s="98">
        <f>IF(ISERROR(VLOOKUP('Salidas Pacientes'!$C1107,'BD Pacientes'!$A:$I,7,FALSE)),"",VLOOKUP('Salidas Pacientes'!$C1107,'BD Pacientes'!$A:$I,7,FALSE))</f>
        <v>1144083211</v>
      </c>
      <c r="K1107" s="99" t="str">
        <f>IF(ISERROR(VLOOKUP('Salidas Pacientes'!$C1107,'BD Pacientes'!$A:$I,8,FALSE)),"",VLOOKUP('Salidas Pacientes'!$C1107,'BD Pacientes'!$A:$I,8,FALSE))</f>
        <v>LINA GARCIA</v>
      </c>
      <c r="L1107" s="17">
        <f>IF(ISERROR(VLOOKUP('Salidas Pacientes'!$C1107,'BD Pacientes'!$A:$I,9,FALSE)),"",VLOOKUP('Salidas Pacientes'!$C1107,'BD Pacientes'!$A:$I,9,FALSE))</f>
        <v>3136227149</v>
      </c>
      <c r="M1107" s="17" t="s">
        <v>89</v>
      </c>
      <c r="N1107" s="16" t="str">
        <f>IF(ISERROR(VLOOKUP('Salidas Pacientes'!$M1107,Inventario!$A$2:$M$21,2,FALSE)),"",VLOOKUP('Salidas Pacientes'!$M1107,Inventario!$A$2:$M$21,2,FALSE))</f>
        <v>Fluquadri</v>
      </c>
      <c r="O1107" s="16" t="str">
        <f>IF(ISERROR(VLOOKUP('Salidas Pacientes'!$M1107,Inventario!$A$2:$M$21,3,FALSE)),"",VLOOKUP('Salidas Pacientes'!$M1107,Inventario!$A$2:$M$21,3,FALSE))</f>
        <v>Influenza</v>
      </c>
      <c r="P1107" s="100" t="str">
        <f>IF(ISERROR(VLOOKUP('Salidas Pacientes'!$M1107,Inventario!$A$2:$M$21,4,FALSE)),"",VLOOKUP('Salidas Pacientes'!$M1107,Inventario!$A$2:$M$21,4,FALSE))</f>
        <v>IPS FARALLONES</v>
      </c>
      <c r="Q1107" s="100" t="str">
        <f>IF(ISERROR(VLOOKUP('Salidas Pacientes'!$M1107,Inventario!$A$2:$M$21,5,FALSE)),"",VLOOKUP('Salidas Pacientes'!$M1107,Inventario!$A$2:$M$21,5,FALSE))</f>
        <v>Sanofi</v>
      </c>
      <c r="R1107" s="17" t="str">
        <f>IF(ISERROR(VLOOKUP('Salidas Pacientes'!$M1107,Inventario!$A$2:$M$21,6,FALSE)),"",VLOOKUP('Salidas Pacientes'!$M1107,Inventario!$A$2:$M$21,6,FALSE))</f>
        <v>164992</v>
      </c>
      <c r="S1107" s="101" t="s">
        <v>210</v>
      </c>
      <c r="T1107" s="102">
        <f>IF(ISERROR(VLOOKUP('Salidas Pacientes'!$S1107,Entradas!$H$1:$I$412,2,FALSE)),"",VLOOKUP('Salidas Pacientes'!$S1107,Entradas!$H$1:$I$412,2,FALSE))</f>
        <v>44957</v>
      </c>
      <c r="U1107" s="98"/>
      <c r="V1107" s="98">
        <v>1</v>
      </c>
      <c r="W1107" s="105"/>
    </row>
    <row r="1108" spans="1:23" ht="15.75" hidden="1" customHeight="1" outlineLevel="1">
      <c r="A1108" s="95">
        <v>44858</v>
      </c>
      <c r="B1108" s="95" t="s">
        <v>276</v>
      </c>
      <c r="C1108" s="98">
        <v>1109572648</v>
      </c>
      <c r="D1108" s="17" t="str">
        <f>IF(ISERROR(VLOOKUP('Salidas Pacientes'!$C1108,'BD Pacientes'!$A:I,2,FALSE)),"",VLOOKUP('Salidas Pacientes'!$C1108,'BD Pacientes'!$A:I,2,FALSE))</f>
        <v>RC</v>
      </c>
      <c r="E1108" s="16" t="str">
        <f>IF(ISERROR(VLOOKUP('Salidas Pacientes'!$C1108,'BD Pacientes'!$A:I,3,FALSE)),"",VLOOKUP('Salidas Pacientes'!$C1108,'BD Pacientes'!$A:I,3,FALSE))</f>
        <v>SAMUEL GOMEZ RAMIREZ</v>
      </c>
      <c r="F1108" s="17" t="str">
        <f>IF(ISERROR(VLOOKUP('Salidas Pacientes'!$C1108,'BD Pacientes'!$A:I,4,FALSE)),"",VLOOKUP('Salidas Pacientes'!$C1108,'BD Pacientes'!$A:I,4,FALSE))</f>
        <v>M</v>
      </c>
      <c r="G1108" s="95">
        <f>IF(ISERROR(VLOOKUP('Salidas Pacientes'!$C1108,'BD Pacientes'!$A:I,5,FALSE)),"",VLOOKUP('Salidas Pacientes'!$C1108,'BD Pacientes'!$A:I,5,FALSE))</f>
        <v>44439</v>
      </c>
      <c r="H1108" s="95" t="str">
        <f t="shared" ca="1" si="0"/>
        <v>1 año, 11 mes</v>
      </c>
      <c r="I1108" s="97" t="str">
        <f>IF(ISERROR(VLOOKUP('Salidas Pacientes'!$C1108,'BD Pacientes'!$A:$I,6,FALSE)),"",VLOOKUP('Salidas Pacientes'!$C1108,'BD Pacientes'!$A:$I,6,FALSE))</f>
        <v>CRA 84 # 53A-57</v>
      </c>
      <c r="J1108" s="98">
        <f>IF(ISERROR(VLOOKUP('Salidas Pacientes'!$C1108,'BD Pacientes'!$A:$I,7,FALSE)),"",VLOOKUP('Salidas Pacientes'!$C1108,'BD Pacientes'!$A:$I,7,FALSE))</f>
        <v>1143838505</v>
      </c>
      <c r="K1108" s="99" t="str">
        <f>IF(ISERROR(VLOOKUP('Salidas Pacientes'!$C1108,'BD Pacientes'!$A:$I,8,FALSE)),"",VLOOKUP('Salidas Pacientes'!$C1108,'BD Pacientes'!$A:$I,8,FALSE))</f>
        <v>MARIA ISABEL RAMIREZ</v>
      </c>
      <c r="L1108" s="17">
        <f>IF(ISERROR(VLOOKUP('Salidas Pacientes'!$C1108,'BD Pacientes'!$A:$I,9,FALSE)),"",VLOOKUP('Salidas Pacientes'!$C1108,'BD Pacientes'!$A:$I,9,FALSE))</f>
        <v>3152316593</v>
      </c>
      <c r="M1108" s="17" t="s">
        <v>54</v>
      </c>
      <c r="N1108" s="16" t="str">
        <f>IF(ISERROR(VLOOKUP('Salidas Pacientes'!$M1108,Inventario!$A$2:$M$21,2,FALSE)),"",VLOOKUP('Salidas Pacientes'!$M1108,Inventario!$A$2:$M$21,2,FALSE))</f>
        <v>Prevenar</v>
      </c>
      <c r="O1108" s="16" t="str">
        <f>IF(ISERROR(VLOOKUP('Salidas Pacientes'!$M1108,Inventario!$A$2:$M$21,3,FALSE)),"",VLOOKUP('Salidas Pacientes'!$M1108,Inventario!$A$2:$M$21,3,FALSE))</f>
        <v>Neumococo 13V</v>
      </c>
      <c r="P1108" s="100" t="str">
        <f>IF(ISERROR(VLOOKUP('Salidas Pacientes'!$M1108,Inventario!$A$2:$M$21,4,FALSE)),"",VLOOKUP('Salidas Pacientes'!$M1108,Inventario!$A$2:$M$21,4,FALSE))</f>
        <v>Cobo Medical</v>
      </c>
      <c r="Q1108" s="100" t="str">
        <f>IF(ISERROR(VLOOKUP('Salidas Pacientes'!$M1108,Inventario!$A$2:$M$21,5,FALSE)),"",VLOOKUP('Salidas Pacientes'!$M1108,Inventario!$A$2:$M$21,5,FALSE))</f>
        <v>Pfizer</v>
      </c>
      <c r="R1108" s="17" t="str">
        <f>IF(ISERROR(VLOOKUP('Salidas Pacientes'!$M1108,Inventario!$A$2:$M$21,6,FALSE)),"",VLOOKUP('Salidas Pacientes'!$M1108,Inventario!$A$2:$M$21,6,FALSE))</f>
        <v>2156</v>
      </c>
      <c r="S1108" s="101" t="s">
        <v>223</v>
      </c>
      <c r="T1108" s="102">
        <f>IF(ISERROR(VLOOKUP('Salidas Pacientes'!$S1108,Entradas!$H$1:$I$412,2,FALSE)),"",VLOOKUP('Salidas Pacientes'!$S1108,Entradas!$H$1:$I$412,2,FALSE))</f>
        <v>45382</v>
      </c>
      <c r="U1108" s="98"/>
      <c r="V1108" s="98">
        <v>1</v>
      </c>
      <c r="W1108" s="105"/>
    </row>
    <row r="1109" spans="1:23" ht="15.75" hidden="1" customHeight="1" outlineLevel="1">
      <c r="A1109" s="95">
        <v>44858</v>
      </c>
      <c r="B1109" s="95" t="s">
        <v>276</v>
      </c>
      <c r="C1109" s="98">
        <v>1109574387</v>
      </c>
      <c r="D1109" s="17" t="str">
        <f>IF(ISERROR(VLOOKUP('Salidas Pacientes'!$C1109,'BD Pacientes'!$A:I,2,FALSE)),"",VLOOKUP('Salidas Pacientes'!$C1109,'BD Pacientes'!$A:I,2,FALSE))</f>
        <v>RC</v>
      </c>
      <c r="E1109" s="16" t="str">
        <f>IF(ISERROR(VLOOKUP('Salidas Pacientes'!$C1109,'BD Pacientes'!$A:I,3,FALSE)),"",VLOOKUP('Salidas Pacientes'!$C1109,'BD Pacientes'!$A:I,3,FALSE))</f>
        <v>SALOME IDARRAGA GARCIA</v>
      </c>
      <c r="F1109" s="17" t="str">
        <f>IF(ISERROR(VLOOKUP('Salidas Pacientes'!$C1109,'BD Pacientes'!$A:I,4,FALSE)),"",VLOOKUP('Salidas Pacientes'!$C1109,'BD Pacientes'!$A:I,4,FALSE))</f>
        <v>F</v>
      </c>
      <c r="G1109" s="95">
        <f>IF(ISERROR(VLOOKUP('Salidas Pacientes'!$C1109,'BD Pacientes'!$A:I,5,FALSE)),"",VLOOKUP('Salidas Pacientes'!$C1109,'BD Pacientes'!$A:I,5,FALSE))</f>
        <v>44669</v>
      </c>
      <c r="H1109" s="95" t="str">
        <f t="shared" ca="1" si="0"/>
        <v>1 año, 4 mes</v>
      </c>
      <c r="I1109" s="97" t="str">
        <f>IF(ISERROR(VLOOKUP('Salidas Pacientes'!$C1109,'BD Pacientes'!$A:$I,6,FALSE)),"",VLOOKUP('Salidas Pacientes'!$C1109,'BD Pacientes'!$A:$I,6,FALSE))</f>
        <v>CALLE 33E # 24D-41</v>
      </c>
      <c r="J1109" s="98">
        <f>IF(ISERROR(VLOOKUP('Salidas Pacientes'!$C1109,'BD Pacientes'!$A:$I,7,FALSE)),"",VLOOKUP('Salidas Pacientes'!$C1109,'BD Pacientes'!$A:$I,7,FALSE))</f>
        <v>1144192424</v>
      </c>
      <c r="K1109" s="99" t="str">
        <f>IF(ISERROR(VLOOKUP('Salidas Pacientes'!$C1109,'BD Pacientes'!$A:$I,8,FALSE)),"",VLOOKUP('Salidas Pacientes'!$C1109,'BD Pacientes'!$A:$I,8,FALSE))</f>
        <v>JESICA VANESA GARCIA</v>
      </c>
      <c r="L1109" s="17">
        <f>IF(ISERROR(VLOOKUP('Salidas Pacientes'!$C1109,'BD Pacientes'!$A:$I,9,FALSE)),"",VLOOKUP('Salidas Pacientes'!$C1109,'BD Pacientes'!$A:$I,9,FALSE))</f>
        <v>3156492292</v>
      </c>
      <c r="M1109" s="17" t="s">
        <v>77</v>
      </c>
      <c r="N1109" s="16" t="str">
        <f>IF(ISERROR(VLOOKUP('Salidas Pacientes'!$M1109,Inventario!$A$2:$M$21,2,FALSE)),"",VLOOKUP('Salidas Pacientes'!$M1109,Inventario!$A$2:$M$21,2,FALSE))</f>
        <v>Hexaxim</v>
      </c>
      <c r="O1109" s="16" t="str">
        <f>IF(ISERROR(VLOOKUP('Salidas Pacientes'!$M1109,Inventario!$A$2:$M$21,3,FALSE)),"",VLOOKUP('Salidas Pacientes'!$M1109,Inventario!$A$2:$M$21,3,FALSE))</f>
        <v>DPAT + VPI + HIB + HB</v>
      </c>
      <c r="P1109" s="100" t="str">
        <f>IF(ISERROR(VLOOKUP('Salidas Pacientes'!$M1109,Inventario!$A$2:$M$21,4,FALSE)),"",VLOOKUP('Salidas Pacientes'!$M1109,Inventario!$A$2:$M$21,4,FALSE))</f>
        <v>IPS FARALLONES</v>
      </c>
      <c r="Q1109" s="100" t="str">
        <f>IF(ISERROR(VLOOKUP('Salidas Pacientes'!$M1109,Inventario!$A$2:$M$21,5,FALSE)),"",VLOOKUP('Salidas Pacientes'!$M1109,Inventario!$A$2:$M$21,5,FALSE))</f>
        <v>Sanofi</v>
      </c>
      <c r="R1109" s="17" t="str">
        <f>IF(ISERROR(VLOOKUP('Salidas Pacientes'!$M1109,Inventario!$A$2:$M$21,6,FALSE)),"",VLOOKUP('Salidas Pacientes'!$M1109,Inventario!$A$2:$M$21,6,FALSE))</f>
        <v>3800</v>
      </c>
      <c r="S1109" s="101" t="s">
        <v>212</v>
      </c>
      <c r="T1109" s="102">
        <f>IF(ISERROR(VLOOKUP('Salidas Pacientes'!$S1109,Entradas!$H$1:$I$412,2,FALSE)),"",VLOOKUP('Salidas Pacientes'!$S1109,Entradas!$H$1:$I$412,2,FALSE))</f>
        <v>45382</v>
      </c>
      <c r="U1109" s="98"/>
      <c r="V1109" s="98">
        <v>1</v>
      </c>
      <c r="W1109" s="105"/>
    </row>
    <row r="1110" spans="1:23" ht="15.75" hidden="1" customHeight="1" outlineLevel="1">
      <c r="A1110" s="95">
        <v>44858</v>
      </c>
      <c r="B1110" s="95" t="s">
        <v>276</v>
      </c>
      <c r="C1110" s="98">
        <v>1109574387</v>
      </c>
      <c r="D1110" s="17" t="str">
        <f>IF(ISERROR(VLOOKUP('Salidas Pacientes'!$C1110,'BD Pacientes'!$A:I,2,FALSE)),"",VLOOKUP('Salidas Pacientes'!$C1110,'BD Pacientes'!$A:I,2,FALSE))</f>
        <v>RC</v>
      </c>
      <c r="E1110" s="16" t="str">
        <f>IF(ISERROR(VLOOKUP('Salidas Pacientes'!$C1110,'BD Pacientes'!$A:I,3,FALSE)),"",VLOOKUP('Salidas Pacientes'!$C1110,'BD Pacientes'!$A:I,3,FALSE))</f>
        <v>SALOME IDARRAGA GARCIA</v>
      </c>
      <c r="F1110" s="17" t="str">
        <f>IF(ISERROR(VLOOKUP('Salidas Pacientes'!$C1110,'BD Pacientes'!$A:I,4,FALSE)),"",VLOOKUP('Salidas Pacientes'!$C1110,'BD Pacientes'!$A:I,4,FALSE))</f>
        <v>F</v>
      </c>
      <c r="G1110" s="95">
        <f>IF(ISERROR(VLOOKUP('Salidas Pacientes'!$C1110,'BD Pacientes'!$A:I,5,FALSE)),"",VLOOKUP('Salidas Pacientes'!$C1110,'BD Pacientes'!$A:I,5,FALSE))</f>
        <v>44669</v>
      </c>
      <c r="H1110" s="95" t="str">
        <f t="shared" ca="1" si="0"/>
        <v>1 año, 4 mes</v>
      </c>
      <c r="I1110" s="97" t="str">
        <f>IF(ISERROR(VLOOKUP('Salidas Pacientes'!$C1110,'BD Pacientes'!$A:$I,6,FALSE)),"",VLOOKUP('Salidas Pacientes'!$C1110,'BD Pacientes'!$A:$I,6,FALSE))</f>
        <v>CALLE 33E # 24D-41</v>
      </c>
      <c r="J1110" s="98">
        <f>IF(ISERROR(VLOOKUP('Salidas Pacientes'!$C1110,'BD Pacientes'!$A:$I,7,FALSE)),"",VLOOKUP('Salidas Pacientes'!$C1110,'BD Pacientes'!$A:$I,7,FALSE))</f>
        <v>1144192424</v>
      </c>
      <c r="K1110" s="99" t="str">
        <f>IF(ISERROR(VLOOKUP('Salidas Pacientes'!$C1110,'BD Pacientes'!$A:$I,8,FALSE)),"",VLOOKUP('Salidas Pacientes'!$C1110,'BD Pacientes'!$A:$I,8,FALSE))</f>
        <v>JESICA VANESA GARCIA</v>
      </c>
      <c r="L1110" s="17">
        <f>IF(ISERROR(VLOOKUP('Salidas Pacientes'!$C1110,'BD Pacientes'!$A:$I,9,FALSE)),"",VLOOKUP('Salidas Pacientes'!$C1110,'BD Pacientes'!$A:$I,9,FALSE))</f>
        <v>3156492292</v>
      </c>
      <c r="M1110" s="17" t="s">
        <v>54</v>
      </c>
      <c r="N1110" s="16" t="str">
        <f>IF(ISERROR(VLOOKUP('Salidas Pacientes'!$M1110,Inventario!$A$2:$M$21,2,FALSE)),"",VLOOKUP('Salidas Pacientes'!$M1110,Inventario!$A$2:$M$21,2,FALSE))</f>
        <v>Prevenar</v>
      </c>
      <c r="O1110" s="16" t="str">
        <f>IF(ISERROR(VLOOKUP('Salidas Pacientes'!$M1110,Inventario!$A$2:$M$21,3,FALSE)),"",VLOOKUP('Salidas Pacientes'!$M1110,Inventario!$A$2:$M$21,3,FALSE))</f>
        <v>Neumococo 13V</v>
      </c>
      <c r="P1110" s="100" t="str">
        <f>IF(ISERROR(VLOOKUP('Salidas Pacientes'!$M1110,Inventario!$A$2:$M$21,4,FALSE)),"",VLOOKUP('Salidas Pacientes'!$M1110,Inventario!$A$2:$M$21,4,FALSE))</f>
        <v>Cobo Medical</v>
      </c>
      <c r="Q1110" s="100" t="str">
        <f>IF(ISERROR(VLOOKUP('Salidas Pacientes'!$M1110,Inventario!$A$2:$M$21,5,FALSE)),"",VLOOKUP('Salidas Pacientes'!$M1110,Inventario!$A$2:$M$21,5,FALSE))</f>
        <v>Pfizer</v>
      </c>
      <c r="R1110" s="17" t="str">
        <f>IF(ISERROR(VLOOKUP('Salidas Pacientes'!$M1110,Inventario!$A$2:$M$21,6,FALSE)),"",VLOOKUP('Salidas Pacientes'!$M1110,Inventario!$A$2:$M$21,6,FALSE))</f>
        <v>2156</v>
      </c>
      <c r="S1110" s="101" t="s">
        <v>223</v>
      </c>
      <c r="T1110" s="102">
        <f>IF(ISERROR(VLOOKUP('Salidas Pacientes'!$S1110,Entradas!$H$1:$I$412,2,FALSE)),"",VLOOKUP('Salidas Pacientes'!$S1110,Entradas!$H$1:$I$412,2,FALSE))</f>
        <v>45382</v>
      </c>
      <c r="U1110" s="98"/>
      <c r="V1110" s="98">
        <v>1</v>
      </c>
      <c r="W1110" s="105"/>
    </row>
    <row r="1111" spans="1:23" ht="15.75" hidden="1" customHeight="1" outlineLevel="1">
      <c r="A1111" s="95">
        <v>44858</v>
      </c>
      <c r="B1111" s="95" t="s">
        <v>276</v>
      </c>
      <c r="C1111" s="98">
        <v>1109574387</v>
      </c>
      <c r="D1111" s="17" t="str">
        <f>IF(ISERROR(VLOOKUP('Salidas Pacientes'!$C1111,'BD Pacientes'!$A:I,2,FALSE)),"",VLOOKUP('Salidas Pacientes'!$C1111,'BD Pacientes'!$A:I,2,FALSE))</f>
        <v>RC</v>
      </c>
      <c r="E1111" s="16" t="str">
        <f>IF(ISERROR(VLOOKUP('Salidas Pacientes'!$C1111,'BD Pacientes'!$A:I,3,FALSE)),"",VLOOKUP('Salidas Pacientes'!$C1111,'BD Pacientes'!$A:I,3,FALSE))</f>
        <v>SALOME IDARRAGA GARCIA</v>
      </c>
      <c r="F1111" s="17" t="str">
        <f>IF(ISERROR(VLOOKUP('Salidas Pacientes'!$C1111,'BD Pacientes'!$A:I,4,FALSE)),"",VLOOKUP('Salidas Pacientes'!$C1111,'BD Pacientes'!$A:I,4,FALSE))</f>
        <v>F</v>
      </c>
      <c r="G1111" s="95">
        <f>IF(ISERROR(VLOOKUP('Salidas Pacientes'!$C1111,'BD Pacientes'!$A:I,5,FALSE)),"",VLOOKUP('Salidas Pacientes'!$C1111,'BD Pacientes'!$A:I,5,FALSE))</f>
        <v>44669</v>
      </c>
      <c r="H1111" s="95" t="str">
        <f t="shared" ca="1" si="0"/>
        <v>1 año, 4 mes</v>
      </c>
      <c r="I1111" s="97" t="str">
        <f>IF(ISERROR(VLOOKUP('Salidas Pacientes'!$C1111,'BD Pacientes'!$A:$I,6,FALSE)),"",VLOOKUP('Salidas Pacientes'!$C1111,'BD Pacientes'!$A:$I,6,FALSE))</f>
        <v>CALLE 33E # 24D-41</v>
      </c>
      <c r="J1111" s="98">
        <f>IF(ISERROR(VLOOKUP('Salidas Pacientes'!$C1111,'BD Pacientes'!$A:$I,7,FALSE)),"",VLOOKUP('Salidas Pacientes'!$C1111,'BD Pacientes'!$A:$I,7,FALSE))</f>
        <v>1144192424</v>
      </c>
      <c r="K1111" s="99" t="str">
        <f>IF(ISERROR(VLOOKUP('Salidas Pacientes'!$C1111,'BD Pacientes'!$A:$I,8,FALSE)),"",VLOOKUP('Salidas Pacientes'!$C1111,'BD Pacientes'!$A:$I,8,FALSE))</f>
        <v>JESICA VANESA GARCIA</v>
      </c>
      <c r="L1111" s="17">
        <f>IF(ISERROR(VLOOKUP('Salidas Pacientes'!$C1111,'BD Pacientes'!$A:$I,9,FALSE)),"",VLOOKUP('Salidas Pacientes'!$C1111,'BD Pacientes'!$A:$I,9,FALSE))</f>
        <v>3156492292</v>
      </c>
      <c r="M1111" s="17" t="s">
        <v>96</v>
      </c>
      <c r="N1111" s="16" t="str">
        <f>IF(ISERROR(VLOOKUP('Salidas Pacientes'!$M1111,Inventario!$A$2:$M$21,2,FALSE)),"",VLOOKUP('Salidas Pacientes'!$M1111,Inventario!$A$2:$M$21,2,FALSE))</f>
        <v>Rotateq</v>
      </c>
      <c r="O1111" s="16" t="str">
        <f>IF(ISERROR(VLOOKUP('Salidas Pacientes'!$M1111,Inventario!$A$2:$M$21,3,FALSE)),"",VLOOKUP('Salidas Pacientes'!$M1111,Inventario!$A$2:$M$21,3,FALSE))</f>
        <v>Rotavirus Vivo Atenuado</v>
      </c>
      <c r="P1111" s="100" t="str">
        <f>IF(ISERROR(VLOOKUP('Salidas Pacientes'!$M1111,Inventario!$A$2:$M$21,4,FALSE)),"",VLOOKUP('Salidas Pacientes'!$M1111,Inventario!$A$2:$M$21,4,FALSE))</f>
        <v>IPS FARALLONES</v>
      </c>
      <c r="Q1111" s="100" t="str">
        <f>IF(ISERROR(VLOOKUP('Salidas Pacientes'!$M1111,Inventario!$A$2:$M$21,5,FALSE)),"",VLOOKUP('Salidas Pacientes'!$M1111,Inventario!$A$2:$M$21,5,FALSE))</f>
        <v>Merck</v>
      </c>
      <c r="R1111" s="17" t="str">
        <f>IF(ISERROR(VLOOKUP('Salidas Pacientes'!$M1111,Inventario!$A$2:$M$21,6,FALSE)),"",VLOOKUP('Salidas Pacientes'!$M1111,Inventario!$A$2:$M$21,6,FALSE))</f>
        <v>1800</v>
      </c>
      <c r="S1111" s="101" t="s">
        <v>214</v>
      </c>
      <c r="T1111" s="102">
        <f>IF(ISERROR(VLOOKUP('Salidas Pacientes'!$S1111,Entradas!$H$1:$I$412,2,FALSE)),"",VLOOKUP('Salidas Pacientes'!$S1111,Entradas!$H$1:$I$412,2,FALSE))</f>
        <v>45233</v>
      </c>
      <c r="U1111" s="98"/>
      <c r="V1111" s="98">
        <v>1</v>
      </c>
      <c r="W1111" s="105"/>
    </row>
    <row r="1112" spans="1:23" ht="15.75" hidden="1" customHeight="1" outlineLevel="1">
      <c r="A1112" s="95">
        <v>44858</v>
      </c>
      <c r="B1112" s="95" t="s">
        <v>276</v>
      </c>
      <c r="C1112" s="98">
        <v>1109570946</v>
      </c>
      <c r="D1112" s="17" t="str">
        <f>IF(ISERROR(VLOOKUP('Salidas Pacientes'!$C1112,'BD Pacientes'!$A:I,2,FALSE)),"",VLOOKUP('Salidas Pacientes'!$C1112,'BD Pacientes'!$A:I,2,FALSE))</f>
        <v>RC</v>
      </c>
      <c r="E1112" s="16" t="str">
        <f>IF(ISERROR(VLOOKUP('Salidas Pacientes'!$C1112,'BD Pacientes'!$A:I,3,FALSE)),"",VLOOKUP('Salidas Pacientes'!$C1112,'BD Pacientes'!$A:I,3,FALSE))</f>
        <v>JACOBO GUZMAN ARDILA</v>
      </c>
      <c r="F1112" s="17" t="str">
        <f>IF(ISERROR(VLOOKUP('Salidas Pacientes'!$C1112,'BD Pacientes'!$A:I,4,FALSE)),"",VLOOKUP('Salidas Pacientes'!$C1112,'BD Pacientes'!$A:I,4,FALSE))</f>
        <v>M</v>
      </c>
      <c r="G1112" s="95">
        <f>IF(ISERROR(VLOOKUP('Salidas Pacientes'!$C1112,'BD Pacientes'!$A:I,5,FALSE)),"",VLOOKUP('Salidas Pacientes'!$C1112,'BD Pacientes'!$A:I,5,FALSE))</f>
        <v>0</v>
      </c>
      <c r="H1112" s="95" t="str">
        <f t="shared" ca="1" si="0"/>
        <v>123 año, 7 mes</v>
      </c>
      <c r="I1112" s="97" t="str">
        <f>IF(ISERROR(VLOOKUP('Salidas Pacientes'!$C1112,'BD Pacientes'!$A:$I,6,FALSE)),"",VLOOKUP('Salidas Pacientes'!$C1112,'BD Pacientes'!$A:$I,6,FALSE))</f>
        <v xml:space="preserve">CRA 24 C1 BIS #3-90 </v>
      </c>
      <c r="J1112" s="98">
        <f>IF(ISERROR(VLOOKUP('Salidas Pacientes'!$C1112,'BD Pacientes'!$A:$I,7,FALSE)),"",VLOOKUP('Salidas Pacientes'!$C1112,'BD Pacientes'!$A:$I,7,FALSE))</f>
        <v>0</v>
      </c>
      <c r="K1112" s="99">
        <f>IF(ISERROR(VLOOKUP('Salidas Pacientes'!$C1112,'BD Pacientes'!$A:$I,8,FALSE)),"",VLOOKUP('Salidas Pacientes'!$C1112,'BD Pacientes'!$A:$I,8,FALSE))</f>
        <v>0</v>
      </c>
      <c r="L1112" s="17">
        <f>IF(ISERROR(VLOOKUP('Salidas Pacientes'!$C1112,'BD Pacientes'!$A:$I,9,FALSE)),"",VLOOKUP('Salidas Pacientes'!$C1112,'BD Pacientes'!$A:$I,9,FALSE))</f>
        <v>0</v>
      </c>
      <c r="M1112" s="17" t="s">
        <v>89</v>
      </c>
      <c r="N1112" s="16" t="str">
        <f>IF(ISERROR(VLOOKUP('Salidas Pacientes'!$M1112,Inventario!$A$2:$M$21,2,FALSE)),"",VLOOKUP('Salidas Pacientes'!$M1112,Inventario!$A$2:$M$21,2,FALSE))</f>
        <v>Fluquadri</v>
      </c>
      <c r="O1112" s="16" t="str">
        <f>IF(ISERROR(VLOOKUP('Salidas Pacientes'!$M1112,Inventario!$A$2:$M$21,3,FALSE)),"",VLOOKUP('Salidas Pacientes'!$M1112,Inventario!$A$2:$M$21,3,FALSE))</f>
        <v>Influenza</v>
      </c>
      <c r="P1112" s="100" t="str">
        <f>IF(ISERROR(VLOOKUP('Salidas Pacientes'!$M1112,Inventario!$A$2:$M$21,4,FALSE)),"",VLOOKUP('Salidas Pacientes'!$M1112,Inventario!$A$2:$M$21,4,FALSE))</f>
        <v>IPS FARALLONES</v>
      </c>
      <c r="Q1112" s="100" t="str">
        <f>IF(ISERROR(VLOOKUP('Salidas Pacientes'!$M1112,Inventario!$A$2:$M$21,5,FALSE)),"",VLOOKUP('Salidas Pacientes'!$M1112,Inventario!$A$2:$M$21,5,FALSE))</f>
        <v>Sanofi</v>
      </c>
      <c r="R1112" s="17" t="str">
        <f>IF(ISERROR(VLOOKUP('Salidas Pacientes'!$M1112,Inventario!$A$2:$M$21,6,FALSE)),"",VLOOKUP('Salidas Pacientes'!$M1112,Inventario!$A$2:$M$21,6,FALSE))</f>
        <v>164992</v>
      </c>
      <c r="S1112" s="101" t="s">
        <v>218</v>
      </c>
      <c r="T1112" s="102">
        <f>IF(ISERROR(VLOOKUP('Salidas Pacientes'!$S1112,Entradas!$H$1:$I$412,2,FALSE)),"",VLOOKUP('Salidas Pacientes'!$S1112,Entradas!$H$1:$I$412,2,FALSE))</f>
        <v>44957</v>
      </c>
      <c r="U1112" s="98"/>
      <c r="V1112" s="98">
        <v>1</v>
      </c>
      <c r="W1112" s="105"/>
    </row>
    <row r="1113" spans="1:23" ht="15.75" hidden="1" customHeight="1" outlineLevel="1">
      <c r="A1113" s="95">
        <v>44859</v>
      </c>
      <c r="B1113" s="95" t="s">
        <v>276</v>
      </c>
      <c r="C1113" s="98" t="s">
        <v>297</v>
      </c>
      <c r="D1113" s="17" t="str">
        <f>IF(ISERROR(VLOOKUP('Salidas Pacientes'!$C1113,'BD Pacientes'!$A:I,2,FALSE)),"",VLOOKUP('Salidas Pacientes'!$C1113,'BD Pacientes'!$A:I,2,FALSE))</f>
        <v/>
      </c>
      <c r="E1113" s="16" t="str">
        <f>IF(ISERROR(VLOOKUP('Salidas Pacientes'!$C1113,'BD Pacientes'!$A:I,3,FALSE)),"",VLOOKUP('Salidas Pacientes'!$C1113,'BD Pacientes'!$A:I,3,FALSE))</f>
        <v/>
      </c>
      <c r="F1113" s="17" t="str">
        <f>IF(ISERROR(VLOOKUP('Salidas Pacientes'!$C1113,'BD Pacientes'!$A:I,4,FALSE)),"",VLOOKUP('Salidas Pacientes'!$C1113,'BD Pacientes'!$A:I,4,FALSE))</f>
        <v/>
      </c>
      <c r="G1113" s="95" t="str">
        <f>IF(ISERROR(VLOOKUP('Salidas Pacientes'!$C1113,'BD Pacientes'!$A:I,5,FALSE)),"",VLOOKUP('Salidas Pacientes'!$C1113,'BD Pacientes'!$A:I,5,FALSE))</f>
        <v/>
      </c>
      <c r="H1113" s="95" t="str">
        <f t="shared" ca="1" si="0"/>
        <v/>
      </c>
      <c r="I1113" s="97" t="str">
        <f>IF(ISERROR(VLOOKUP('Salidas Pacientes'!$C1113,'BD Pacientes'!$A:$I,6,FALSE)),"",VLOOKUP('Salidas Pacientes'!$C1113,'BD Pacientes'!$A:$I,6,FALSE))</f>
        <v/>
      </c>
      <c r="J1113" s="98" t="str">
        <f>IF(ISERROR(VLOOKUP('Salidas Pacientes'!$C1113,'BD Pacientes'!$A:$I,7,FALSE)),"",VLOOKUP('Salidas Pacientes'!$C1113,'BD Pacientes'!$A:$I,7,FALSE))</f>
        <v/>
      </c>
      <c r="K1113" s="99" t="str">
        <f>IF(ISERROR(VLOOKUP('Salidas Pacientes'!$C1113,'BD Pacientes'!$A:$I,8,FALSE)),"",VLOOKUP('Salidas Pacientes'!$C1113,'BD Pacientes'!$A:$I,8,FALSE))</f>
        <v/>
      </c>
      <c r="L1113" s="17" t="str">
        <f>IF(ISERROR(VLOOKUP('Salidas Pacientes'!$C1113,'BD Pacientes'!$A:$I,9,FALSE)),"",VLOOKUP('Salidas Pacientes'!$C1113,'BD Pacientes'!$A:$I,9,FALSE))</f>
        <v/>
      </c>
      <c r="M1113" s="17" t="s">
        <v>89</v>
      </c>
      <c r="N1113" s="16" t="str">
        <f>IF(ISERROR(VLOOKUP('Salidas Pacientes'!$M1113,Inventario!$A$2:$M$21,2,FALSE)),"",VLOOKUP('Salidas Pacientes'!$M1113,Inventario!$A$2:$M$21,2,FALSE))</f>
        <v>Fluquadri</v>
      </c>
      <c r="O1113" s="16" t="str">
        <f>IF(ISERROR(VLOOKUP('Salidas Pacientes'!$M1113,Inventario!$A$2:$M$21,3,FALSE)),"",VLOOKUP('Salidas Pacientes'!$M1113,Inventario!$A$2:$M$21,3,FALSE))</f>
        <v>Influenza</v>
      </c>
      <c r="P1113" s="100" t="str">
        <f>IF(ISERROR(VLOOKUP('Salidas Pacientes'!$M1113,Inventario!$A$2:$M$21,4,FALSE)),"",VLOOKUP('Salidas Pacientes'!$M1113,Inventario!$A$2:$M$21,4,FALSE))</f>
        <v>IPS FARALLONES</v>
      </c>
      <c r="Q1113" s="100" t="str">
        <f>IF(ISERROR(VLOOKUP('Salidas Pacientes'!$M1113,Inventario!$A$2:$M$21,5,FALSE)),"",VLOOKUP('Salidas Pacientes'!$M1113,Inventario!$A$2:$M$21,5,FALSE))</f>
        <v>Sanofi</v>
      </c>
      <c r="R1113" s="17" t="str">
        <f>IF(ISERROR(VLOOKUP('Salidas Pacientes'!$M1113,Inventario!$A$2:$M$21,6,FALSE)),"",VLOOKUP('Salidas Pacientes'!$M1113,Inventario!$A$2:$M$21,6,FALSE))</f>
        <v>164992</v>
      </c>
      <c r="S1113" s="101" t="s">
        <v>210</v>
      </c>
      <c r="T1113" s="102">
        <f>IF(ISERROR(VLOOKUP('Salidas Pacientes'!$S1113,Entradas!$H$1:$I$412,2,FALSE)),"",VLOOKUP('Salidas Pacientes'!$S1113,Entradas!$H$1:$I$412,2,FALSE))</f>
        <v>44957</v>
      </c>
      <c r="U1113" s="98"/>
      <c r="V1113" s="98">
        <v>1</v>
      </c>
      <c r="W1113" s="105"/>
    </row>
    <row r="1114" spans="1:23" ht="15.75" hidden="1" customHeight="1" outlineLevel="1">
      <c r="A1114" s="95">
        <v>44859</v>
      </c>
      <c r="B1114" s="95" t="s">
        <v>276</v>
      </c>
      <c r="C1114" s="98" t="s">
        <v>297</v>
      </c>
      <c r="D1114" s="17" t="str">
        <f>IF(ISERROR(VLOOKUP('Salidas Pacientes'!$C1114,'BD Pacientes'!$A:I,2,FALSE)),"",VLOOKUP('Salidas Pacientes'!$C1114,'BD Pacientes'!$A:I,2,FALSE))</f>
        <v/>
      </c>
      <c r="E1114" s="16" t="str">
        <f>IF(ISERROR(VLOOKUP('Salidas Pacientes'!$C1114,'BD Pacientes'!$A:I,3,FALSE)),"",VLOOKUP('Salidas Pacientes'!$C1114,'BD Pacientes'!$A:I,3,FALSE))</f>
        <v/>
      </c>
      <c r="F1114" s="17" t="str">
        <f>IF(ISERROR(VLOOKUP('Salidas Pacientes'!$C1114,'BD Pacientes'!$A:I,4,FALSE)),"",VLOOKUP('Salidas Pacientes'!$C1114,'BD Pacientes'!$A:I,4,FALSE))</f>
        <v/>
      </c>
      <c r="G1114" s="95" t="str">
        <f>IF(ISERROR(VLOOKUP('Salidas Pacientes'!$C1114,'BD Pacientes'!$A:I,5,FALSE)),"",VLOOKUP('Salidas Pacientes'!$C1114,'BD Pacientes'!$A:I,5,FALSE))</f>
        <v/>
      </c>
      <c r="H1114" s="95" t="str">
        <f t="shared" ca="1" si="0"/>
        <v/>
      </c>
      <c r="I1114" s="97" t="str">
        <f>IF(ISERROR(VLOOKUP('Salidas Pacientes'!$C1114,'BD Pacientes'!$A:$I,6,FALSE)),"",VLOOKUP('Salidas Pacientes'!$C1114,'BD Pacientes'!$A:$I,6,FALSE))</f>
        <v/>
      </c>
      <c r="J1114" s="98" t="str">
        <f>IF(ISERROR(VLOOKUP('Salidas Pacientes'!$C1114,'BD Pacientes'!$A:$I,7,FALSE)),"",VLOOKUP('Salidas Pacientes'!$C1114,'BD Pacientes'!$A:$I,7,FALSE))</f>
        <v/>
      </c>
      <c r="K1114" s="99" t="str">
        <f>IF(ISERROR(VLOOKUP('Salidas Pacientes'!$C1114,'BD Pacientes'!$A:$I,8,FALSE)),"",VLOOKUP('Salidas Pacientes'!$C1114,'BD Pacientes'!$A:$I,8,FALSE))</f>
        <v/>
      </c>
      <c r="L1114" s="17" t="str">
        <f>IF(ISERROR(VLOOKUP('Salidas Pacientes'!$C1114,'BD Pacientes'!$A:$I,9,FALSE)),"",VLOOKUP('Salidas Pacientes'!$C1114,'BD Pacientes'!$A:$I,9,FALSE))</f>
        <v/>
      </c>
      <c r="M1114" s="17" t="s">
        <v>47</v>
      </c>
      <c r="N1114" s="16" t="str">
        <f>IF(ISERROR(VLOOKUP('Salidas Pacientes'!$M1114,Inventario!$A$2:$M$21,2,FALSE)),"",VLOOKUP('Salidas Pacientes'!$M1114,Inventario!$A$2:$M$21,2,FALSE))</f>
        <v>Nimenrix</v>
      </c>
      <c r="O1114" s="16" t="str">
        <f>IF(ISERROR(VLOOKUP('Salidas Pacientes'!$M1114,Inventario!$A$2:$M$21,3,FALSE)),"",VLOOKUP('Salidas Pacientes'!$M1114,Inventario!$A$2:$M$21,3,FALSE))</f>
        <v>Meningococo</v>
      </c>
      <c r="P1114" s="100" t="str">
        <f>IF(ISERROR(VLOOKUP('Salidas Pacientes'!$M1114,Inventario!$A$2:$M$21,4,FALSE)),"",VLOOKUP('Salidas Pacientes'!$M1114,Inventario!$A$2:$M$21,4,FALSE))</f>
        <v>Cobo Medical</v>
      </c>
      <c r="Q1114" s="100" t="str">
        <f>IF(ISERROR(VLOOKUP('Salidas Pacientes'!$M1114,Inventario!$A$2:$M$21,5,FALSE)),"",VLOOKUP('Salidas Pacientes'!$M1114,Inventario!$A$2:$M$21,5,FALSE))</f>
        <v>Pfizer</v>
      </c>
      <c r="R1114" s="17" t="str">
        <f>IF(ISERROR(VLOOKUP('Salidas Pacientes'!$M1114,Inventario!$A$2:$M$21,6,FALSE)),"",VLOOKUP('Salidas Pacientes'!$M1114,Inventario!$A$2:$M$21,6,FALSE))</f>
        <v>3904</v>
      </c>
      <c r="S1114" s="101" t="s">
        <v>221</v>
      </c>
      <c r="T1114" s="102">
        <f>IF(ISERROR(VLOOKUP('Salidas Pacientes'!$S1114,Entradas!$H$1:$I$412,2,FALSE)),"",VLOOKUP('Salidas Pacientes'!$S1114,Entradas!$H$1:$I$412,2,FALSE))</f>
        <v>45077</v>
      </c>
      <c r="U1114" s="98"/>
      <c r="V1114" s="98">
        <v>1</v>
      </c>
      <c r="W1114" s="105"/>
    </row>
    <row r="1115" spans="1:23" ht="15.75" hidden="1" customHeight="1" outlineLevel="1">
      <c r="A1115" s="95">
        <v>44859</v>
      </c>
      <c r="B1115" s="95" t="s">
        <v>276</v>
      </c>
      <c r="C1115" s="98">
        <v>1112068571</v>
      </c>
      <c r="D1115" s="17" t="str">
        <f>IF(ISERROR(VLOOKUP('Salidas Pacientes'!$C1115,'BD Pacientes'!$A:I,2,FALSE)),"",VLOOKUP('Salidas Pacientes'!$C1115,'BD Pacientes'!$A:I,2,FALSE))</f>
        <v>RC</v>
      </c>
      <c r="E1115" s="16" t="str">
        <f>IF(ISERROR(VLOOKUP('Salidas Pacientes'!$C1115,'BD Pacientes'!$A:I,3,FALSE)),"",VLOOKUP('Salidas Pacientes'!$C1115,'BD Pacientes'!$A:I,3,FALSE))</f>
        <v>MIA MILLAN MASABEL</v>
      </c>
      <c r="F1115" s="17" t="str">
        <f>IF(ISERROR(VLOOKUP('Salidas Pacientes'!$C1115,'BD Pacientes'!$A:I,4,FALSE)),"",VLOOKUP('Salidas Pacientes'!$C1115,'BD Pacientes'!$A:I,4,FALSE))</f>
        <v>F</v>
      </c>
      <c r="G1115" s="95">
        <f>IF(ISERROR(VLOOKUP('Salidas Pacientes'!$C1115,'BD Pacientes'!$A:I,5,FALSE)),"",VLOOKUP('Salidas Pacientes'!$C1115,'BD Pacientes'!$A:I,5,FALSE))</f>
        <v>0</v>
      </c>
      <c r="H1115" s="95" t="str">
        <f t="shared" ca="1" si="0"/>
        <v>123 año, 7 mes</v>
      </c>
      <c r="I1115" s="97" t="str">
        <f>IF(ISERROR(VLOOKUP('Salidas Pacientes'!$C1115,'BD Pacientes'!$A:$I,6,FALSE)),"",VLOOKUP('Salidas Pacientes'!$C1115,'BD Pacientes'!$A:$I,6,FALSE))</f>
        <v>CRA 83 # 15-94</v>
      </c>
      <c r="J1115" s="98">
        <f>IF(ISERROR(VLOOKUP('Salidas Pacientes'!$C1115,'BD Pacientes'!$A:$I,7,FALSE)),"",VLOOKUP('Salidas Pacientes'!$C1115,'BD Pacientes'!$A:$I,7,FALSE))</f>
        <v>0</v>
      </c>
      <c r="K1115" s="99">
        <f>IF(ISERROR(VLOOKUP('Salidas Pacientes'!$C1115,'BD Pacientes'!$A:$I,8,FALSE)),"",VLOOKUP('Salidas Pacientes'!$C1115,'BD Pacientes'!$A:$I,8,FALSE))</f>
        <v>0</v>
      </c>
      <c r="L1115" s="17">
        <f>IF(ISERROR(VLOOKUP('Salidas Pacientes'!$C1115,'BD Pacientes'!$A:$I,9,FALSE)),"",VLOOKUP('Salidas Pacientes'!$C1115,'BD Pacientes'!$A:$I,9,FALSE))</f>
        <v>0</v>
      </c>
      <c r="M1115" s="17" t="s">
        <v>54</v>
      </c>
      <c r="N1115" s="16" t="str">
        <f>IF(ISERROR(VLOOKUP('Salidas Pacientes'!$M1115,Inventario!$A$2:$M$21,2,FALSE)),"",VLOOKUP('Salidas Pacientes'!$M1115,Inventario!$A$2:$M$21,2,FALSE))</f>
        <v>Prevenar</v>
      </c>
      <c r="O1115" s="16" t="str">
        <f>IF(ISERROR(VLOOKUP('Salidas Pacientes'!$M1115,Inventario!$A$2:$M$21,3,FALSE)),"",VLOOKUP('Salidas Pacientes'!$M1115,Inventario!$A$2:$M$21,3,FALSE))</f>
        <v>Neumococo 13V</v>
      </c>
      <c r="P1115" s="100" t="str">
        <f>IF(ISERROR(VLOOKUP('Salidas Pacientes'!$M1115,Inventario!$A$2:$M$21,4,FALSE)),"",VLOOKUP('Salidas Pacientes'!$M1115,Inventario!$A$2:$M$21,4,FALSE))</f>
        <v>Cobo Medical</v>
      </c>
      <c r="Q1115" s="100" t="str">
        <f>IF(ISERROR(VLOOKUP('Salidas Pacientes'!$M1115,Inventario!$A$2:$M$21,5,FALSE)),"",VLOOKUP('Salidas Pacientes'!$M1115,Inventario!$A$2:$M$21,5,FALSE))</f>
        <v>Pfizer</v>
      </c>
      <c r="R1115" s="17" t="str">
        <f>IF(ISERROR(VLOOKUP('Salidas Pacientes'!$M1115,Inventario!$A$2:$M$21,6,FALSE)),"",VLOOKUP('Salidas Pacientes'!$M1115,Inventario!$A$2:$M$21,6,FALSE))</f>
        <v>2156</v>
      </c>
      <c r="S1115" s="101" t="s">
        <v>223</v>
      </c>
      <c r="T1115" s="102">
        <f>IF(ISERROR(VLOOKUP('Salidas Pacientes'!$S1115,Entradas!$H$1:$I$412,2,FALSE)),"",VLOOKUP('Salidas Pacientes'!$S1115,Entradas!$H$1:$I$412,2,FALSE))</f>
        <v>45382</v>
      </c>
      <c r="U1115" s="98"/>
      <c r="V1115" s="98">
        <v>1</v>
      </c>
      <c r="W1115" s="105"/>
    </row>
    <row r="1116" spans="1:23" ht="15.75" hidden="1" customHeight="1" outlineLevel="1">
      <c r="A1116" s="95">
        <v>44859</v>
      </c>
      <c r="B1116" s="95" t="s">
        <v>276</v>
      </c>
      <c r="C1116" s="98">
        <v>1109939225</v>
      </c>
      <c r="D1116" s="17" t="str">
        <f>IF(ISERROR(VLOOKUP('Salidas Pacientes'!$C1116,'BD Pacientes'!$A:I,2,FALSE)),"",VLOOKUP('Salidas Pacientes'!$C1116,'BD Pacientes'!$A:I,2,FALSE))</f>
        <v>RC</v>
      </c>
      <c r="E1116" s="16" t="str">
        <f>IF(ISERROR(VLOOKUP('Salidas Pacientes'!$C1116,'BD Pacientes'!$A:I,3,FALSE)),"",VLOOKUP('Salidas Pacientes'!$C1116,'BD Pacientes'!$A:I,3,FALSE))</f>
        <v>LINDA VICTORIA HERRERA ABRIL</v>
      </c>
      <c r="F1116" s="17" t="str">
        <f>IF(ISERROR(VLOOKUP('Salidas Pacientes'!$C1116,'BD Pacientes'!$A:I,4,FALSE)),"",VLOOKUP('Salidas Pacientes'!$C1116,'BD Pacientes'!$A:I,4,FALSE))</f>
        <v>F</v>
      </c>
      <c r="G1116" s="95">
        <f>IF(ISERROR(VLOOKUP('Salidas Pacientes'!$C1116,'BD Pacientes'!$A:I,5,FALSE)),"",VLOOKUP('Salidas Pacientes'!$C1116,'BD Pacientes'!$A:I,5,FALSE))</f>
        <v>0</v>
      </c>
      <c r="H1116" s="95" t="str">
        <f t="shared" ca="1" si="0"/>
        <v>123 año, 7 mes</v>
      </c>
      <c r="I1116" s="97" t="str">
        <f>IF(ISERROR(VLOOKUP('Salidas Pacientes'!$C1116,'BD Pacientes'!$A:$I,6,FALSE)),"",VLOOKUP('Salidas Pacientes'!$C1116,'BD Pacientes'!$A:$I,6,FALSE))</f>
        <v>CALLE 39 # 15A-18</v>
      </c>
      <c r="J1116" s="98">
        <f>IF(ISERROR(VLOOKUP('Salidas Pacientes'!$C1116,'BD Pacientes'!$A:$I,7,FALSE)),"",VLOOKUP('Salidas Pacientes'!$C1116,'BD Pacientes'!$A:$I,7,FALSE))</f>
        <v>0</v>
      </c>
      <c r="K1116" s="99">
        <f>IF(ISERROR(VLOOKUP('Salidas Pacientes'!$C1116,'BD Pacientes'!$A:$I,8,FALSE)),"",VLOOKUP('Salidas Pacientes'!$C1116,'BD Pacientes'!$A:$I,8,FALSE))</f>
        <v>0</v>
      </c>
      <c r="L1116" s="17">
        <f>IF(ISERROR(VLOOKUP('Salidas Pacientes'!$C1116,'BD Pacientes'!$A:$I,9,FALSE)),"",VLOOKUP('Salidas Pacientes'!$C1116,'BD Pacientes'!$A:$I,9,FALSE))</f>
        <v>0</v>
      </c>
      <c r="M1116" s="17" t="s">
        <v>47</v>
      </c>
      <c r="N1116" s="16" t="str">
        <f>IF(ISERROR(VLOOKUP('Salidas Pacientes'!$M1116,Inventario!$A$2:$M$21,2,FALSE)),"",VLOOKUP('Salidas Pacientes'!$M1116,Inventario!$A$2:$M$21,2,FALSE))</f>
        <v>Nimenrix</v>
      </c>
      <c r="O1116" s="16" t="str">
        <f>IF(ISERROR(VLOOKUP('Salidas Pacientes'!$M1116,Inventario!$A$2:$M$21,3,FALSE)),"",VLOOKUP('Salidas Pacientes'!$M1116,Inventario!$A$2:$M$21,3,FALSE))</f>
        <v>Meningococo</v>
      </c>
      <c r="P1116" s="100" t="str">
        <f>IF(ISERROR(VLOOKUP('Salidas Pacientes'!$M1116,Inventario!$A$2:$M$21,4,FALSE)),"",VLOOKUP('Salidas Pacientes'!$M1116,Inventario!$A$2:$M$21,4,FALSE))</f>
        <v>Cobo Medical</v>
      </c>
      <c r="Q1116" s="100" t="str">
        <f>IF(ISERROR(VLOOKUP('Salidas Pacientes'!$M1116,Inventario!$A$2:$M$21,5,FALSE)),"",VLOOKUP('Salidas Pacientes'!$M1116,Inventario!$A$2:$M$21,5,FALSE))</f>
        <v>Pfizer</v>
      </c>
      <c r="R1116" s="17" t="str">
        <f>IF(ISERROR(VLOOKUP('Salidas Pacientes'!$M1116,Inventario!$A$2:$M$21,6,FALSE)),"",VLOOKUP('Salidas Pacientes'!$M1116,Inventario!$A$2:$M$21,6,FALSE))</f>
        <v>3904</v>
      </c>
      <c r="S1116" s="101" t="s">
        <v>221</v>
      </c>
      <c r="T1116" s="102">
        <f>IF(ISERROR(VLOOKUP('Salidas Pacientes'!$S1116,Entradas!$H$1:$I$412,2,FALSE)),"",VLOOKUP('Salidas Pacientes'!$S1116,Entradas!$H$1:$I$412,2,FALSE))</f>
        <v>45077</v>
      </c>
      <c r="U1116" s="98"/>
      <c r="V1116" s="98">
        <v>1</v>
      </c>
      <c r="W1116" s="105"/>
    </row>
    <row r="1117" spans="1:23" ht="15.75" hidden="1" customHeight="1" outlineLevel="1">
      <c r="A1117" s="95">
        <v>44859</v>
      </c>
      <c r="B1117" s="95" t="s">
        <v>276</v>
      </c>
      <c r="C1117" s="98">
        <v>1109571746</v>
      </c>
      <c r="D1117" s="17" t="str">
        <f>IF(ISERROR(VLOOKUP('Salidas Pacientes'!$C1117,'BD Pacientes'!$A:I,2,FALSE)),"",VLOOKUP('Salidas Pacientes'!$C1117,'BD Pacientes'!$A:I,2,FALSE))</f>
        <v>RC</v>
      </c>
      <c r="E1117" s="16" t="str">
        <f>IF(ISERROR(VLOOKUP('Salidas Pacientes'!$C1117,'BD Pacientes'!$A:I,3,FALSE)),"",VLOOKUP('Salidas Pacientes'!$C1117,'BD Pacientes'!$A:I,3,FALSE))</f>
        <v>EMILIANO PEREZ ROMERO</v>
      </c>
      <c r="F1117" s="17" t="str">
        <f>IF(ISERROR(VLOOKUP('Salidas Pacientes'!$C1117,'BD Pacientes'!$A:I,4,FALSE)),"",VLOOKUP('Salidas Pacientes'!$C1117,'BD Pacientes'!$A:I,4,FALSE))</f>
        <v>M</v>
      </c>
      <c r="G1117" s="95">
        <f>IF(ISERROR(VLOOKUP('Salidas Pacientes'!$C1117,'BD Pacientes'!$A:I,5,FALSE)),"",VLOOKUP('Salidas Pacientes'!$C1117,'BD Pacientes'!$A:I,5,FALSE))</f>
        <v>0</v>
      </c>
      <c r="H1117" s="95" t="str">
        <f t="shared" ca="1" si="0"/>
        <v>123 año, 7 mes</v>
      </c>
      <c r="I1117" s="97" t="str">
        <f>IF(ISERROR(VLOOKUP('Salidas Pacientes'!$C1117,'BD Pacientes'!$A:$I,6,FALSE)),"",VLOOKUP('Salidas Pacientes'!$C1117,'BD Pacientes'!$A:$I,6,FALSE))</f>
        <v>CALLE 53 # 1-126 APTO 502F</v>
      </c>
      <c r="J1117" s="98">
        <f>IF(ISERROR(VLOOKUP('Salidas Pacientes'!$C1117,'BD Pacientes'!$A:$I,7,FALSE)),"",VLOOKUP('Salidas Pacientes'!$C1117,'BD Pacientes'!$A:$I,7,FALSE))</f>
        <v>0</v>
      </c>
      <c r="K1117" s="99">
        <f>IF(ISERROR(VLOOKUP('Salidas Pacientes'!$C1117,'BD Pacientes'!$A:$I,8,FALSE)),"",VLOOKUP('Salidas Pacientes'!$C1117,'BD Pacientes'!$A:$I,8,FALSE))</f>
        <v>0</v>
      </c>
      <c r="L1117" s="17">
        <f>IF(ISERROR(VLOOKUP('Salidas Pacientes'!$C1117,'BD Pacientes'!$A:$I,9,FALSE)),"",VLOOKUP('Salidas Pacientes'!$C1117,'BD Pacientes'!$A:$I,9,FALSE))</f>
        <v>0</v>
      </c>
      <c r="M1117" s="17" t="s">
        <v>73</v>
      </c>
      <c r="N1117" s="16" t="str">
        <f>IF(ISERROR(VLOOKUP('Salidas Pacientes'!$M1117,Inventario!$A$2:$M$21,2,FALSE)),"",VLOOKUP('Salidas Pacientes'!$M1117,Inventario!$A$2:$M$21,2,FALSE))</f>
        <v>Pentaxim</v>
      </c>
      <c r="O1117" s="16" t="str">
        <f>IF(ISERROR(VLOOKUP('Salidas Pacientes'!$M1117,Inventario!$A$2:$M$21,3,FALSE)),"",VLOOKUP('Salidas Pacientes'!$M1117,Inventario!$A$2:$M$21,3,FALSE))</f>
        <v>Difteria-Tosferina, tetano, polio, haemophilus</v>
      </c>
      <c r="P1117" s="100" t="str">
        <f>IF(ISERROR(VLOOKUP('Salidas Pacientes'!$M1117,Inventario!$A$2:$M$21,4,FALSE)),"",VLOOKUP('Salidas Pacientes'!$M1117,Inventario!$A$2:$M$21,4,FALSE))</f>
        <v>IPS FARALLONES</v>
      </c>
      <c r="Q1117" s="100" t="str">
        <f>IF(ISERROR(VLOOKUP('Salidas Pacientes'!$M1117,Inventario!$A$2:$M$21,5,FALSE)),"",VLOOKUP('Salidas Pacientes'!$M1117,Inventario!$A$2:$M$21,5,FALSE))</f>
        <v>Sanofi</v>
      </c>
      <c r="R1117" s="17" t="str">
        <f>IF(ISERROR(VLOOKUP('Salidas Pacientes'!$M1117,Inventario!$A$2:$M$21,6,FALSE)),"",VLOOKUP('Salidas Pacientes'!$M1117,Inventario!$A$2:$M$21,6,FALSE))</f>
        <v>2800</v>
      </c>
      <c r="S1117" s="101" t="s">
        <v>209</v>
      </c>
      <c r="T1117" s="102">
        <f>IF(ISERROR(VLOOKUP('Salidas Pacientes'!$S1117,Entradas!$H$1:$I$412,2,FALSE)),"",VLOOKUP('Salidas Pacientes'!$S1117,Entradas!$H$1:$I$412,2,FALSE))</f>
        <v>44957</v>
      </c>
      <c r="U1117" s="98"/>
      <c r="V1117" s="98">
        <v>1</v>
      </c>
      <c r="W1117" s="105"/>
    </row>
    <row r="1118" spans="1:23" ht="15.75" hidden="1" customHeight="1" outlineLevel="1">
      <c r="A1118" s="95">
        <v>44859</v>
      </c>
      <c r="B1118" s="95" t="s">
        <v>276</v>
      </c>
      <c r="C1118" s="98">
        <v>1109571746</v>
      </c>
      <c r="D1118" s="17" t="str">
        <f>IF(ISERROR(VLOOKUP('Salidas Pacientes'!$C1118,'BD Pacientes'!$A:I,2,FALSE)),"",VLOOKUP('Salidas Pacientes'!$C1118,'BD Pacientes'!$A:I,2,FALSE))</f>
        <v>RC</v>
      </c>
      <c r="E1118" s="16" t="str">
        <f>IF(ISERROR(VLOOKUP('Salidas Pacientes'!$C1118,'BD Pacientes'!$A:I,3,FALSE)),"",VLOOKUP('Salidas Pacientes'!$C1118,'BD Pacientes'!$A:I,3,FALSE))</f>
        <v>EMILIANO PEREZ ROMERO</v>
      </c>
      <c r="F1118" s="17" t="str">
        <f>IF(ISERROR(VLOOKUP('Salidas Pacientes'!$C1118,'BD Pacientes'!$A:I,4,FALSE)),"",VLOOKUP('Salidas Pacientes'!$C1118,'BD Pacientes'!$A:I,4,FALSE))</f>
        <v>M</v>
      </c>
      <c r="G1118" s="95">
        <f>IF(ISERROR(VLOOKUP('Salidas Pacientes'!$C1118,'BD Pacientes'!$A:I,5,FALSE)),"",VLOOKUP('Salidas Pacientes'!$C1118,'BD Pacientes'!$A:I,5,FALSE))</f>
        <v>0</v>
      </c>
      <c r="H1118" s="95" t="str">
        <f t="shared" ca="1" si="0"/>
        <v>123 año, 7 mes</v>
      </c>
      <c r="I1118" s="97" t="str">
        <f>IF(ISERROR(VLOOKUP('Salidas Pacientes'!$C1118,'BD Pacientes'!$A:$I,6,FALSE)),"",VLOOKUP('Salidas Pacientes'!$C1118,'BD Pacientes'!$A:$I,6,FALSE))</f>
        <v>CALLE 53 # 1-126 APTO 502F</v>
      </c>
      <c r="J1118" s="98">
        <f>IF(ISERROR(VLOOKUP('Salidas Pacientes'!$C1118,'BD Pacientes'!$A:$I,7,FALSE)),"",VLOOKUP('Salidas Pacientes'!$C1118,'BD Pacientes'!$A:$I,7,FALSE))</f>
        <v>0</v>
      </c>
      <c r="K1118" s="99">
        <f>IF(ISERROR(VLOOKUP('Salidas Pacientes'!$C1118,'BD Pacientes'!$A:$I,8,FALSE)),"",VLOOKUP('Salidas Pacientes'!$C1118,'BD Pacientes'!$A:$I,8,FALSE))</f>
        <v>0</v>
      </c>
      <c r="L1118" s="17">
        <f>IF(ISERROR(VLOOKUP('Salidas Pacientes'!$C1118,'BD Pacientes'!$A:$I,9,FALSE)),"",VLOOKUP('Salidas Pacientes'!$C1118,'BD Pacientes'!$A:$I,9,FALSE))</f>
        <v>0</v>
      </c>
      <c r="M1118" s="17" t="s">
        <v>85</v>
      </c>
      <c r="N1118" s="16" t="str">
        <f>IF(ISERROR(VLOOKUP('Salidas Pacientes'!$M1118,Inventario!$A$2:$M$21,2,FALSE)),"",VLOOKUP('Salidas Pacientes'!$M1118,Inventario!$A$2:$M$21,2,FALSE))</f>
        <v xml:space="preserve">Avaxim 80 </v>
      </c>
      <c r="O1118" s="16" t="str">
        <f>IF(ISERROR(VLOOKUP('Salidas Pacientes'!$M1118,Inventario!$A$2:$M$21,3,FALSE)),"",VLOOKUP('Salidas Pacientes'!$M1118,Inventario!$A$2:$M$21,3,FALSE))</f>
        <v>Hepatitis A niño</v>
      </c>
      <c r="P1118" s="100" t="str">
        <f>IF(ISERROR(VLOOKUP('Salidas Pacientes'!$M1118,Inventario!$A$2:$M$21,4,FALSE)),"",VLOOKUP('Salidas Pacientes'!$M1118,Inventario!$A$2:$M$21,4,FALSE))</f>
        <v>IPS FARALLONES</v>
      </c>
      <c r="Q1118" s="100" t="str">
        <f>IF(ISERROR(VLOOKUP('Salidas Pacientes'!$M1118,Inventario!$A$2:$M$21,5,FALSE)),"",VLOOKUP('Salidas Pacientes'!$M1118,Inventario!$A$2:$M$21,5,FALSE))</f>
        <v>Sanofi</v>
      </c>
      <c r="R1118" s="17" t="str">
        <f>IF(ISERROR(VLOOKUP('Salidas Pacientes'!$M1118,Inventario!$A$2:$M$21,6,FALSE)),"",VLOOKUP('Salidas Pacientes'!$M1118,Inventario!$A$2:$M$21,6,FALSE))</f>
        <v>2500</v>
      </c>
      <c r="S1118" s="101" t="s">
        <v>208</v>
      </c>
      <c r="T1118" s="102">
        <f>IF(ISERROR(VLOOKUP('Salidas Pacientes'!$S1118,Entradas!$H$1:$I$412,2,FALSE)),"",VLOOKUP('Salidas Pacientes'!$S1118,Entradas!$H$1:$I$412,2,FALSE))</f>
        <v>45169</v>
      </c>
      <c r="U1118" s="98"/>
      <c r="V1118" s="98">
        <v>1</v>
      </c>
      <c r="W1118" s="105"/>
    </row>
    <row r="1119" spans="1:23" ht="15.75" hidden="1" customHeight="1" outlineLevel="1">
      <c r="A1119" s="95">
        <v>44859</v>
      </c>
      <c r="B1119" s="95" t="s">
        <v>276</v>
      </c>
      <c r="C1119" s="98">
        <v>1106525749</v>
      </c>
      <c r="D1119" s="17" t="str">
        <f>IF(ISERROR(VLOOKUP('Salidas Pacientes'!$C1119,'BD Pacientes'!$A:I,2,FALSE)),"",VLOOKUP('Salidas Pacientes'!$C1119,'BD Pacientes'!$A:I,2,FALSE))</f>
        <v>RC</v>
      </c>
      <c r="E1119" s="16" t="str">
        <f>IF(ISERROR(VLOOKUP('Salidas Pacientes'!$C1119,'BD Pacientes'!$A:I,3,FALSE)),"",VLOOKUP('Salidas Pacientes'!$C1119,'BD Pacientes'!$A:I,3,FALSE))</f>
        <v>ALENA MUÑOZ MEJIA</v>
      </c>
      <c r="F1119" s="17" t="str">
        <f>IF(ISERROR(VLOOKUP('Salidas Pacientes'!$C1119,'BD Pacientes'!$A:I,4,FALSE)),"",VLOOKUP('Salidas Pacientes'!$C1119,'BD Pacientes'!$A:I,4,FALSE))</f>
        <v>F</v>
      </c>
      <c r="G1119" s="95">
        <f>IF(ISERROR(VLOOKUP('Salidas Pacientes'!$C1119,'BD Pacientes'!$A:I,5,FALSE)),"",VLOOKUP('Salidas Pacientes'!$C1119,'BD Pacientes'!$A:I,5,FALSE))</f>
        <v>44699</v>
      </c>
      <c r="H1119" s="95" t="str">
        <f t="shared" ca="1" si="0"/>
        <v>1 año, 3 mes</v>
      </c>
      <c r="I1119" s="97" t="str">
        <f>IF(ISERROR(VLOOKUP('Salidas Pacientes'!$C1119,'BD Pacientes'!$A:$I,6,FALSE)),"",VLOOKUP('Salidas Pacientes'!$C1119,'BD Pacientes'!$A:$I,6,FALSE))</f>
        <v>CALLE 28 # 98-82</v>
      </c>
      <c r="J1119" s="98">
        <f>IF(ISERROR(VLOOKUP('Salidas Pacientes'!$C1119,'BD Pacientes'!$A:$I,7,FALSE)),"",VLOOKUP('Salidas Pacientes'!$C1119,'BD Pacientes'!$A:$I,7,FALSE))</f>
        <v>1144095237</v>
      </c>
      <c r="K1119" s="99" t="str">
        <f>IF(ISERROR(VLOOKUP('Salidas Pacientes'!$C1119,'BD Pacientes'!$A:$I,8,FALSE)),"",VLOOKUP('Salidas Pacientes'!$C1119,'BD Pacientes'!$A:$I,8,FALSE))</f>
        <v>LINA HENAO</v>
      </c>
      <c r="L1119" s="17">
        <f>IF(ISERROR(VLOOKUP('Salidas Pacientes'!$C1119,'BD Pacientes'!$A:$I,9,FALSE)),"",VLOOKUP('Salidas Pacientes'!$C1119,'BD Pacientes'!$A:$I,9,FALSE))</f>
        <v>3173294127</v>
      </c>
      <c r="M1119" s="17" t="s">
        <v>47</v>
      </c>
      <c r="N1119" s="16" t="str">
        <f>IF(ISERROR(VLOOKUP('Salidas Pacientes'!$M1119,Inventario!$A$2:$M$21,2,FALSE)),"",VLOOKUP('Salidas Pacientes'!$M1119,Inventario!$A$2:$M$21,2,FALSE))</f>
        <v>Nimenrix</v>
      </c>
      <c r="O1119" s="16" t="str">
        <f>IF(ISERROR(VLOOKUP('Salidas Pacientes'!$M1119,Inventario!$A$2:$M$21,3,FALSE)),"",VLOOKUP('Salidas Pacientes'!$M1119,Inventario!$A$2:$M$21,3,FALSE))</f>
        <v>Meningococo</v>
      </c>
      <c r="P1119" s="100" t="str">
        <f>IF(ISERROR(VLOOKUP('Salidas Pacientes'!$M1119,Inventario!$A$2:$M$21,4,FALSE)),"",VLOOKUP('Salidas Pacientes'!$M1119,Inventario!$A$2:$M$21,4,FALSE))</f>
        <v>Cobo Medical</v>
      </c>
      <c r="Q1119" s="100" t="str">
        <f>IF(ISERROR(VLOOKUP('Salidas Pacientes'!$M1119,Inventario!$A$2:$M$21,5,FALSE)),"",VLOOKUP('Salidas Pacientes'!$M1119,Inventario!$A$2:$M$21,5,FALSE))</f>
        <v>Pfizer</v>
      </c>
      <c r="R1119" s="17" t="str">
        <f>IF(ISERROR(VLOOKUP('Salidas Pacientes'!$M1119,Inventario!$A$2:$M$21,6,FALSE)),"",VLOOKUP('Salidas Pacientes'!$M1119,Inventario!$A$2:$M$21,6,FALSE))</f>
        <v>3904</v>
      </c>
      <c r="S1119" s="101" t="s">
        <v>221</v>
      </c>
      <c r="T1119" s="102">
        <f>IF(ISERROR(VLOOKUP('Salidas Pacientes'!$S1119,Entradas!$H$1:$I$412,2,FALSE)),"",VLOOKUP('Salidas Pacientes'!$S1119,Entradas!$H$1:$I$412,2,FALSE))</f>
        <v>45077</v>
      </c>
      <c r="U1119" s="98"/>
      <c r="V1119" s="98">
        <v>1</v>
      </c>
      <c r="W1119" s="105"/>
    </row>
    <row r="1120" spans="1:23" ht="15.75" hidden="1" customHeight="1" outlineLevel="1">
      <c r="A1120" s="95">
        <v>44860</v>
      </c>
      <c r="B1120" s="95" t="s">
        <v>276</v>
      </c>
      <c r="C1120" s="98">
        <v>1150696650</v>
      </c>
      <c r="D1120" s="17" t="str">
        <f>IF(ISERROR(VLOOKUP('Salidas Pacientes'!$C1120,'BD Pacientes'!$A:I,2,FALSE)),"",VLOOKUP('Salidas Pacientes'!$C1120,'BD Pacientes'!$A:I,2,FALSE))</f>
        <v>RC</v>
      </c>
      <c r="E1120" s="16" t="str">
        <f>IF(ISERROR(VLOOKUP('Salidas Pacientes'!$C1120,'BD Pacientes'!$A:I,3,FALSE)),"",VLOOKUP('Salidas Pacientes'!$C1120,'BD Pacientes'!$A:I,3,FALSE))</f>
        <v>VIOLETA HERNANDEZ GRUESO</v>
      </c>
      <c r="F1120" s="17" t="str">
        <f>IF(ISERROR(VLOOKUP('Salidas Pacientes'!$C1120,'BD Pacientes'!$A:I,4,FALSE)),"",VLOOKUP('Salidas Pacientes'!$C1120,'BD Pacientes'!$A:I,4,FALSE))</f>
        <v>F</v>
      </c>
      <c r="G1120" s="95">
        <f>IF(ISERROR(VLOOKUP('Salidas Pacientes'!$C1120,'BD Pacientes'!$A:I,5,FALSE)),"",VLOOKUP('Salidas Pacientes'!$C1120,'BD Pacientes'!$A:I,5,FALSE))</f>
        <v>0</v>
      </c>
      <c r="H1120" s="95" t="str">
        <f t="shared" ca="1" si="0"/>
        <v>123 año, 7 mes</v>
      </c>
      <c r="I1120" s="97" t="str">
        <f>IF(ISERROR(VLOOKUP('Salidas Pacientes'!$C1120,'BD Pacientes'!$A:$I,6,FALSE)),"",VLOOKUP('Salidas Pacientes'!$C1120,'BD Pacientes'!$A:$I,6,FALSE))</f>
        <v>calle 25 #19-185 522 a JAMUNDI</v>
      </c>
      <c r="J1120" s="98">
        <f>IF(ISERROR(VLOOKUP('Salidas Pacientes'!$C1120,'BD Pacientes'!$A:$I,7,FALSE)),"",VLOOKUP('Salidas Pacientes'!$C1120,'BD Pacientes'!$A:$I,7,FALSE))</f>
        <v>0</v>
      </c>
      <c r="K1120" s="99">
        <f>IF(ISERROR(VLOOKUP('Salidas Pacientes'!$C1120,'BD Pacientes'!$A:$I,8,FALSE)),"",VLOOKUP('Salidas Pacientes'!$C1120,'BD Pacientes'!$A:$I,8,FALSE))</f>
        <v>0</v>
      </c>
      <c r="L1120" s="17">
        <f>IF(ISERROR(VLOOKUP('Salidas Pacientes'!$C1120,'BD Pacientes'!$A:$I,9,FALSE)),"",VLOOKUP('Salidas Pacientes'!$C1120,'BD Pacientes'!$A:$I,9,FALSE))</f>
        <v>0</v>
      </c>
      <c r="M1120" s="17" t="s">
        <v>47</v>
      </c>
      <c r="N1120" s="16" t="str">
        <f>IF(ISERROR(VLOOKUP('Salidas Pacientes'!$M1120,Inventario!$A$2:$M$21,2,FALSE)),"",VLOOKUP('Salidas Pacientes'!$M1120,Inventario!$A$2:$M$21,2,FALSE))</f>
        <v>Nimenrix</v>
      </c>
      <c r="O1120" s="16" t="str">
        <f>IF(ISERROR(VLOOKUP('Salidas Pacientes'!$M1120,Inventario!$A$2:$M$21,3,FALSE)),"",VLOOKUP('Salidas Pacientes'!$M1120,Inventario!$A$2:$M$21,3,FALSE))</f>
        <v>Meningococo</v>
      </c>
      <c r="P1120" s="100" t="str">
        <f>IF(ISERROR(VLOOKUP('Salidas Pacientes'!$M1120,Inventario!$A$2:$M$21,4,FALSE)),"",VLOOKUP('Salidas Pacientes'!$M1120,Inventario!$A$2:$M$21,4,FALSE))</f>
        <v>Cobo Medical</v>
      </c>
      <c r="Q1120" s="100" t="str">
        <f>IF(ISERROR(VLOOKUP('Salidas Pacientes'!$M1120,Inventario!$A$2:$M$21,5,FALSE)),"",VLOOKUP('Salidas Pacientes'!$M1120,Inventario!$A$2:$M$21,5,FALSE))</f>
        <v>Pfizer</v>
      </c>
      <c r="R1120" s="17" t="str">
        <f>IF(ISERROR(VLOOKUP('Salidas Pacientes'!$M1120,Inventario!$A$2:$M$21,6,FALSE)),"",VLOOKUP('Salidas Pacientes'!$M1120,Inventario!$A$2:$M$21,6,FALSE))</f>
        <v>3904</v>
      </c>
      <c r="S1120" s="101" t="s">
        <v>221</v>
      </c>
      <c r="T1120" s="102">
        <f>IF(ISERROR(VLOOKUP('Salidas Pacientes'!$S1120,Entradas!$H$1:$I$412,2,FALSE)),"",VLOOKUP('Salidas Pacientes'!$S1120,Entradas!$H$1:$I$412,2,FALSE))</f>
        <v>45077</v>
      </c>
      <c r="U1120" s="98"/>
      <c r="V1120" s="98">
        <v>1</v>
      </c>
      <c r="W1120" s="105"/>
    </row>
    <row r="1121" spans="1:23" ht="15.75" hidden="1" customHeight="1" outlineLevel="1">
      <c r="A1121" s="95">
        <v>44860</v>
      </c>
      <c r="B1121" s="95" t="s">
        <v>276</v>
      </c>
      <c r="C1121" s="98">
        <v>1232821558</v>
      </c>
      <c r="D1121" s="17" t="str">
        <f>IF(ISERROR(VLOOKUP('Salidas Pacientes'!$C1121,'BD Pacientes'!$A:I,2,FALSE)),"",VLOOKUP('Salidas Pacientes'!$C1121,'BD Pacientes'!$A:I,2,FALSE))</f>
        <v>RC</v>
      </c>
      <c r="E1121" s="16" t="str">
        <f>IF(ISERROR(VLOOKUP('Salidas Pacientes'!$C1121,'BD Pacientes'!$A:I,3,FALSE)),"",VLOOKUP('Salidas Pacientes'!$C1121,'BD Pacientes'!$A:I,3,FALSE))</f>
        <v>MATEO HINESTROZA SIERRA</v>
      </c>
      <c r="F1121" s="17" t="str">
        <f>IF(ISERROR(VLOOKUP('Salidas Pacientes'!$C1121,'BD Pacientes'!$A:I,4,FALSE)),"",VLOOKUP('Salidas Pacientes'!$C1121,'BD Pacientes'!$A:I,4,FALSE))</f>
        <v>M</v>
      </c>
      <c r="G1121" s="95">
        <f>IF(ISERROR(VLOOKUP('Salidas Pacientes'!$C1121,'BD Pacientes'!$A:I,5,FALSE)),"",VLOOKUP('Salidas Pacientes'!$C1121,'BD Pacientes'!$A:I,5,FALSE))</f>
        <v>44824</v>
      </c>
      <c r="H1121" s="95" t="str">
        <f t="shared" ca="1" si="0"/>
        <v>0 año, 11 mes</v>
      </c>
      <c r="I1121" s="97" t="str">
        <f>IF(ISERROR(VLOOKUP('Salidas Pacientes'!$C1121,'BD Pacientes'!$A:$I,6,FALSE)),"",VLOOKUP('Salidas Pacientes'!$C1121,'BD Pacientes'!$A:$I,6,FALSE))</f>
        <v>CRA 68 # 13b-61</v>
      </c>
      <c r="J1121" s="98">
        <f>IF(ISERROR(VLOOKUP('Salidas Pacientes'!$C1121,'BD Pacientes'!$A:$I,7,FALSE)),"",VLOOKUP('Salidas Pacientes'!$C1121,'BD Pacientes'!$A:$I,7,FALSE))</f>
        <v>1144081231</v>
      </c>
      <c r="K1121" s="99" t="str">
        <f>IF(ISERROR(VLOOKUP('Salidas Pacientes'!$C1121,'BD Pacientes'!$A:$I,8,FALSE)),"",VLOOKUP('Salidas Pacientes'!$C1121,'BD Pacientes'!$A:$I,8,FALSE))</f>
        <v>VALENTINA SIERRA</v>
      </c>
      <c r="L1121" s="17">
        <f>IF(ISERROR(VLOOKUP('Salidas Pacientes'!$C1121,'BD Pacientes'!$A:$I,9,FALSE)),"",VLOOKUP('Salidas Pacientes'!$C1121,'BD Pacientes'!$A:$I,9,FALSE))</f>
        <v>3183851664</v>
      </c>
      <c r="M1121" s="17" t="s">
        <v>47</v>
      </c>
      <c r="N1121" s="16" t="str">
        <f>IF(ISERROR(VLOOKUP('Salidas Pacientes'!$M1121,Inventario!$A$2:$M$21,2,FALSE)),"",VLOOKUP('Salidas Pacientes'!$M1121,Inventario!$A$2:$M$21,2,FALSE))</f>
        <v>Nimenrix</v>
      </c>
      <c r="O1121" s="16" t="str">
        <f>IF(ISERROR(VLOOKUP('Salidas Pacientes'!$M1121,Inventario!$A$2:$M$21,3,FALSE)),"",VLOOKUP('Salidas Pacientes'!$M1121,Inventario!$A$2:$M$21,3,FALSE))</f>
        <v>Meningococo</v>
      </c>
      <c r="P1121" s="100" t="str">
        <f>IF(ISERROR(VLOOKUP('Salidas Pacientes'!$M1121,Inventario!$A$2:$M$21,4,FALSE)),"",VLOOKUP('Salidas Pacientes'!$M1121,Inventario!$A$2:$M$21,4,FALSE))</f>
        <v>Cobo Medical</v>
      </c>
      <c r="Q1121" s="100" t="str">
        <f>IF(ISERROR(VLOOKUP('Salidas Pacientes'!$M1121,Inventario!$A$2:$M$21,5,FALSE)),"",VLOOKUP('Salidas Pacientes'!$M1121,Inventario!$A$2:$M$21,5,FALSE))</f>
        <v>Pfizer</v>
      </c>
      <c r="R1121" s="17" t="str">
        <f>IF(ISERROR(VLOOKUP('Salidas Pacientes'!$M1121,Inventario!$A$2:$M$21,6,FALSE)),"",VLOOKUP('Salidas Pacientes'!$M1121,Inventario!$A$2:$M$21,6,FALSE))</f>
        <v>3904</v>
      </c>
      <c r="S1121" s="101" t="s">
        <v>221</v>
      </c>
      <c r="T1121" s="102">
        <f>IF(ISERROR(VLOOKUP('Salidas Pacientes'!$S1121,Entradas!$H$1:$I$412,2,FALSE)),"",VLOOKUP('Salidas Pacientes'!$S1121,Entradas!$H$1:$I$412,2,FALSE))</f>
        <v>45077</v>
      </c>
      <c r="U1121" s="98"/>
      <c r="V1121" s="98">
        <v>1</v>
      </c>
      <c r="W1121" s="105"/>
    </row>
    <row r="1122" spans="1:23" ht="15.75" hidden="1" customHeight="1" outlineLevel="1">
      <c r="A1122" s="95">
        <v>44860</v>
      </c>
      <c r="B1122" s="95" t="s">
        <v>276</v>
      </c>
      <c r="C1122" s="98">
        <v>1028183382</v>
      </c>
      <c r="D1122" s="17" t="str">
        <f>IF(ISERROR(VLOOKUP('Salidas Pacientes'!$C1122,'BD Pacientes'!$A:I,2,FALSE)),"",VLOOKUP('Salidas Pacientes'!$C1122,'BD Pacientes'!$A:I,2,FALSE))</f>
        <v>CC</v>
      </c>
      <c r="E1122" s="16" t="str">
        <f>IF(ISERROR(VLOOKUP('Salidas Pacientes'!$C1122,'BD Pacientes'!$A:I,3,FALSE)),"",VLOOKUP('Salidas Pacientes'!$C1122,'BD Pacientes'!$A:I,3,FALSE))</f>
        <v>MARIA NELSY VALENCIA</v>
      </c>
      <c r="F1122" s="17" t="str">
        <f>IF(ISERROR(VLOOKUP('Salidas Pacientes'!$C1122,'BD Pacientes'!$A:I,4,FALSE)),"",VLOOKUP('Salidas Pacientes'!$C1122,'BD Pacientes'!$A:I,4,FALSE))</f>
        <v>F</v>
      </c>
      <c r="G1122" s="95">
        <f>IF(ISERROR(VLOOKUP('Salidas Pacientes'!$C1122,'BD Pacientes'!$A:I,5,FALSE)),"",VLOOKUP('Salidas Pacientes'!$C1122,'BD Pacientes'!$A:I,5,FALSE))</f>
        <v>0</v>
      </c>
      <c r="H1122" s="95" t="str">
        <f t="shared" ca="1" si="0"/>
        <v>123 año, 7 mes</v>
      </c>
      <c r="I1122" s="97" t="str">
        <f>IF(ISERROR(VLOOKUP('Salidas Pacientes'!$C1122,'BD Pacientes'!$A:$I,6,FALSE)),"",VLOOKUP('Salidas Pacientes'!$C1122,'BD Pacientes'!$A:$I,6,FALSE))</f>
        <v>CRA 26P # 72W-88</v>
      </c>
      <c r="J1122" s="98">
        <f>IF(ISERROR(VLOOKUP('Salidas Pacientes'!$C1122,'BD Pacientes'!$A:$I,7,FALSE)),"",VLOOKUP('Salidas Pacientes'!$C1122,'BD Pacientes'!$A:$I,7,FALSE))</f>
        <v>0</v>
      </c>
      <c r="K1122" s="99">
        <f>IF(ISERROR(VLOOKUP('Salidas Pacientes'!$C1122,'BD Pacientes'!$A:$I,8,FALSE)),"",VLOOKUP('Salidas Pacientes'!$C1122,'BD Pacientes'!$A:$I,8,FALSE))</f>
        <v>0</v>
      </c>
      <c r="L1122" s="17">
        <f>IF(ISERROR(VLOOKUP('Salidas Pacientes'!$C1122,'BD Pacientes'!$A:$I,9,FALSE)),"",VLOOKUP('Salidas Pacientes'!$C1122,'BD Pacientes'!$A:$I,9,FALSE))</f>
        <v>0</v>
      </c>
      <c r="M1122" s="17" t="s">
        <v>104</v>
      </c>
      <c r="N1122" s="16" t="str">
        <f>IF(ISERROR(VLOOKUP('Salidas Pacientes'!$M1122,Inventario!$A$2:$M$21,2,FALSE)),"",VLOOKUP('Salidas Pacientes'!$M1122,Inventario!$A$2:$M$21,2,FALSE))</f>
        <v>Boostrix</v>
      </c>
      <c r="O1122" s="16" t="str">
        <f>IF(ISERROR(VLOOKUP('Salidas Pacientes'!$M1122,Inventario!$A$2:$M$21,3,FALSE)),"",VLOOKUP('Salidas Pacientes'!$M1122,Inventario!$A$2:$M$21,3,FALSE))</f>
        <v>DPT</v>
      </c>
      <c r="P1122" s="100" t="str">
        <f>IF(ISERROR(VLOOKUP('Salidas Pacientes'!$M1122,Inventario!$A$2:$M$21,4,FALSE)),"",VLOOKUP('Salidas Pacientes'!$M1122,Inventario!$A$2:$M$21,4,FALSE))</f>
        <v>IPS FARALLONES</v>
      </c>
      <c r="Q1122" s="100" t="str">
        <f>IF(ISERROR(VLOOKUP('Salidas Pacientes'!$M1122,Inventario!$A$2:$M$21,5,FALSE)),"",VLOOKUP('Salidas Pacientes'!$M1122,Inventario!$A$2:$M$21,5,FALSE))</f>
        <v>Glaxo</v>
      </c>
      <c r="R1122" s="17" t="str">
        <f>IF(ISERROR(VLOOKUP('Salidas Pacientes'!$M1122,Inventario!$A$2:$M$21,6,FALSE)),"",VLOOKUP('Salidas Pacientes'!$M1122,Inventario!$A$2:$M$21,6,FALSE))</f>
        <v>300</v>
      </c>
      <c r="S1122" s="101" t="s">
        <v>301</v>
      </c>
      <c r="T1122" s="102" t="str">
        <f>IF(ISERROR(VLOOKUP('Salidas Pacientes'!$S1122,Entradas!$H$1:$I$412,2,FALSE)),"",VLOOKUP('Salidas Pacientes'!$S1122,Entradas!$H$1:$I$412,2,FALSE))</f>
        <v/>
      </c>
      <c r="U1122" s="98"/>
      <c r="V1122" s="98">
        <v>1</v>
      </c>
      <c r="W1122" s="105"/>
    </row>
    <row r="1123" spans="1:23" ht="15.75" hidden="1" customHeight="1" outlineLevel="1">
      <c r="A1123" s="95">
        <v>44860</v>
      </c>
      <c r="B1123" s="95" t="s">
        <v>276</v>
      </c>
      <c r="C1123" s="98">
        <v>1028183382</v>
      </c>
      <c r="D1123" s="17" t="str">
        <f>IF(ISERROR(VLOOKUP('Salidas Pacientes'!$C1123,'BD Pacientes'!$A:I,2,FALSE)),"",VLOOKUP('Salidas Pacientes'!$C1123,'BD Pacientes'!$A:I,2,FALSE))</f>
        <v>CC</v>
      </c>
      <c r="E1123" s="16" t="str">
        <f>IF(ISERROR(VLOOKUP('Salidas Pacientes'!$C1123,'BD Pacientes'!$A:I,3,FALSE)),"",VLOOKUP('Salidas Pacientes'!$C1123,'BD Pacientes'!$A:I,3,FALSE))</f>
        <v>MARIA NELSY VALENCIA</v>
      </c>
      <c r="F1123" s="17" t="str">
        <f>IF(ISERROR(VLOOKUP('Salidas Pacientes'!$C1123,'BD Pacientes'!$A:I,4,FALSE)),"",VLOOKUP('Salidas Pacientes'!$C1123,'BD Pacientes'!$A:I,4,FALSE))</f>
        <v>F</v>
      </c>
      <c r="G1123" s="95">
        <f>IF(ISERROR(VLOOKUP('Salidas Pacientes'!$C1123,'BD Pacientes'!$A:I,5,FALSE)),"",VLOOKUP('Salidas Pacientes'!$C1123,'BD Pacientes'!$A:I,5,FALSE))</f>
        <v>0</v>
      </c>
      <c r="H1123" s="95" t="str">
        <f t="shared" ca="1" si="0"/>
        <v>123 año, 7 mes</v>
      </c>
      <c r="I1123" s="97" t="str">
        <f>IF(ISERROR(VLOOKUP('Salidas Pacientes'!$C1123,'BD Pacientes'!$A:$I,6,FALSE)),"",VLOOKUP('Salidas Pacientes'!$C1123,'BD Pacientes'!$A:$I,6,FALSE))</f>
        <v>CRA 26P # 72W-88</v>
      </c>
      <c r="J1123" s="98">
        <f>IF(ISERROR(VLOOKUP('Salidas Pacientes'!$C1123,'BD Pacientes'!$A:$I,7,FALSE)),"",VLOOKUP('Salidas Pacientes'!$C1123,'BD Pacientes'!$A:$I,7,FALSE))</f>
        <v>0</v>
      </c>
      <c r="K1123" s="99">
        <f>IF(ISERROR(VLOOKUP('Salidas Pacientes'!$C1123,'BD Pacientes'!$A:$I,8,FALSE)),"",VLOOKUP('Salidas Pacientes'!$C1123,'BD Pacientes'!$A:$I,8,FALSE))</f>
        <v>0</v>
      </c>
      <c r="L1123" s="17">
        <f>IF(ISERROR(VLOOKUP('Salidas Pacientes'!$C1123,'BD Pacientes'!$A:$I,9,FALSE)),"",VLOOKUP('Salidas Pacientes'!$C1123,'BD Pacientes'!$A:$I,9,FALSE))</f>
        <v>0</v>
      </c>
      <c r="M1123" s="17" t="s">
        <v>89</v>
      </c>
      <c r="N1123" s="16" t="str">
        <f>IF(ISERROR(VLOOKUP('Salidas Pacientes'!$M1123,Inventario!$A$2:$M$21,2,FALSE)),"",VLOOKUP('Salidas Pacientes'!$M1123,Inventario!$A$2:$M$21,2,FALSE))</f>
        <v>Fluquadri</v>
      </c>
      <c r="O1123" s="16" t="str">
        <f>IF(ISERROR(VLOOKUP('Salidas Pacientes'!$M1123,Inventario!$A$2:$M$21,3,FALSE)),"",VLOOKUP('Salidas Pacientes'!$M1123,Inventario!$A$2:$M$21,3,FALSE))</f>
        <v>Influenza</v>
      </c>
      <c r="P1123" s="100" t="str">
        <f>IF(ISERROR(VLOOKUP('Salidas Pacientes'!$M1123,Inventario!$A$2:$M$21,4,FALSE)),"",VLOOKUP('Salidas Pacientes'!$M1123,Inventario!$A$2:$M$21,4,FALSE))</f>
        <v>IPS FARALLONES</v>
      </c>
      <c r="Q1123" s="100" t="str">
        <f>IF(ISERROR(VLOOKUP('Salidas Pacientes'!$M1123,Inventario!$A$2:$M$21,5,FALSE)),"",VLOOKUP('Salidas Pacientes'!$M1123,Inventario!$A$2:$M$21,5,FALSE))</f>
        <v>Sanofi</v>
      </c>
      <c r="R1123" s="17" t="str">
        <f>IF(ISERROR(VLOOKUP('Salidas Pacientes'!$M1123,Inventario!$A$2:$M$21,6,FALSE)),"",VLOOKUP('Salidas Pacientes'!$M1123,Inventario!$A$2:$M$21,6,FALSE))</f>
        <v>164992</v>
      </c>
      <c r="S1123" s="101" t="s">
        <v>210</v>
      </c>
      <c r="T1123" s="102">
        <f>IF(ISERROR(VLOOKUP('Salidas Pacientes'!$S1123,Entradas!$H$1:$I$412,2,FALSE)),"",VLOOKUP('Salidas Pacientes'!$S1123,Entradas!$H$1:$I$412,2,FALSE))</f>
        <v>44957</v>
      </c>
      <c r="U1123" s="98"/>
      <c r="V1123" s="98">
        <v>1</v>
      </c>
      <c r="W1123" s="105"/>
    </row>
    <row r="1124" spans="1:23" ht="15.75" hidden="1" customHeight="1" outlineLevel="1">
      <c r="A1124" s="95">
        <v>44860</v>
      </c>
      <c r="B1124" s="95" t="s">
        <v>276</v>
      </c>
      <c r="C1124" s="98">
        <v>94495906</v>
      </c>
      <c r="D1124" s="17" t="str">
        <f>IF(ISERROR(VLOOKUP('Salidas Pacientes'!$C1124,'BD Pacientes'!$A:I,2,FALSE)),"",VLOOKUP('Salidas Pacientes'!$C1124,'BD Pacientes'!$A:I,2,FALSE))</f>
        <v>CC</v>
      </c>
      <c r="E1124" s="16" t="str">
        <f>IF(ISERROR(VLOOKUP('Salidas Pacientes'!$C1124,'BD Pacientes'!$A:I,3,FALSE)),"",VLOOKUP('Salidas Pacientes'!$C1124,'BD Pacientes'!$A:I,3,FALSE))</f>
        <v>JHON CARLOS DIAZ VALENCIA</v>
      </c>
      <c r="F1124" s="17" t="str">
        <f>IF(ISERROR(VLOOKUP('Salidas Pacientes'!$C1124,'BD Pacientes'!$A:I,4,FALSE)),"",VLOOKUP('Salidas Pacientes'!$C1124,'BD Pacientes'!$A:I,4,FALSE))</f>
        <v>M</v>
      </c>
      <c r="G1124" s="95">
        <f>IF(ISERROR(VLOOKUP('Salidas Pacientes'!$C1124,'BD Pacientes'!$A:I,5,FALSE)),"",VLOOKUP('Salidas Pacientes'!$C1124,'BD Pacientes'!$A:I,5,FALSE))</f>
        <v>0</v>
      </c>
      <c r="H1124" s="95" t="str">
        <f t="shared" ca="1" si="0"/>
        <v>123 año, 7 mes</v>
      </c>
      <c r="I1124" s="97" t="str">
        <f>IF(ISERROR(VLOOKUP('Salidas Pacientes'!$C1124,'BD Pacientes'!$A:$I,6,FALSE)),"",VLOOKUP('Salidas Pacientes'!$C1124,'BD Pacientes'!$A:$I,6,FALSE))</f>
        <v>AV LAGO # 28-106</v>
      </c>
      <c r="J1124" s="98">
        <f>IF(ISERROR(VLOOKUP('Salidas Pacientes'!$C1124,'BD Pacientes'!$A:$I,7,FALSE)),"",VLOOKUP('Salidas Pacientes'!$C1124,'BD Pacientes'!$A:$I,7,FALSE))</f>
        <v>0</v>
      </c>
      <c r="K1124" s="99">
        <f>IF(ISERROR(VLOOKUP('Salidas Pacientes'!$C1124,'BD Pacientes'!$A:$I,8,FALSE)),"",VLOOKUP('Salidas Pacientes'!$C1124,'BD Pacientes'!$A:$I,8,FALSE))</f>
        <v>0</v>
      </c>
      <c r="L1124" s="17">
        <f>IF(ISERROR(VLOOKUP('Salidas Pacientes'!$C1124,'BD Pacientes'!$A:$I,9,FALSE)),"",VLOOKUP('Salidas Pacientes'!$C1124,'BD Pacientes'!$A:$I,9,FALSE))</f>
        <v>0</v>
      </c>
      <c r="M1124" s="17" t="s">
        <v>89</v>
      </c>
      <c r="N1124" s="16" t="str">
        <f>IF(ISERROR(VLOOKUP('Salidas Pacientes'!$M1124,Inventario!$A$2:$M$21,2,FALSE)),"",VLOOKUP('Salidas Pacientes'!$M1124,Inventario!$A$2:$M$21,2,FALSE))</f>
        <v>Fluquadri</v>
      </c>
      <c r="O1124" s="16" t="str">
        <f>IF(ISERROR(VLOOKUP('Salidas Pacientes'!$M1124,Inventario!$A$2:$M$21,3,FALSE)),"",VLOOKUP('Salidas Pacientes'!$M1124,Inventario!$A$2:$M$21,3,FALSE))</f>
        <v>Influenza</v>
      </c>
      <c r="P1124" s="100" t="str">
        <f>IF(ISERROR(VLOOKUP('Salidas Pacientes'!$M1124,Inventario!$A$2:$M$21,4,FALSE)),"",VLOOKUP('Salidas Pacientes'!$M1124,Inventario!$A$2:$M$21,4,FALSE))</f>
        <v>IPS FARALLONES</v>
      </c>
      <c r="Q1124" s="100" t="str">
        <f>IF(ISERROR(VLOOKUP('Salidas Pacientes'!$M1124,Inventario!$A$2:$M$21,5,FALSE)),"",VLOOKUP('Salidas Pacientes'!$M1124,Inventario!$A$2:$M$21,5,FALSE))</f>
        <v>Sanofi</v>
      </c>
      <c r="R1124" s="17" t="str">
        <f>IF(ISERROR(VLOOKUP('Salidas Pacientes'!$M1124,Inventario!$A$2:$M$21,6,FALSE)),"",VLOOKUP('Salidas Pacientes'!$M1124,Inventario!$A$2:$M$21,6,FALSE))</f>
        <v>164992</v>
      </c>
      <c r="S1124" s="101" t="s">
        <v>210</v>
      </c>
      <c r="T1124" s="102">
        <f>IF(ISERROR(VLOOKUP('Salidas Pacientes'!$S1124,Entradas!$H$1:$I$412,2,FALSE)),"",VLOOKUP('Salidas Pacientes'!$S1124,Entradas!$H$1:$I$412,2,FALSE))</f>
        <v>44957</v>
      </c>
      <c r="U1124" s="98"/>
      <c r="V1124" s="98">
        <v>1</v>
      </c>
      <c r="W1124" s="105"/>
    </row>
    <row r="1125" spans="1:23" ht="15.75" hidden="1" customHeight="1" outlineLevel="1">
      <c r="A1125" s="95">
        <v>44860</v>
      </c>
      <c r="B1125" s="95" t="s">
        <v>276</v>
      </c>
      <c r="C1125" s="98">
        <v>1232805971</v>
      </c>
      <c r="D1125" s="17" t="str">
        <f>IF(ISERROR(VLOOKUP('Salidas Pacientes'!$C1125,'BD Pacientes'!$A:I,2,FALSE)),"",VLOOKUP('Salidas Pacientes'!$C1125,'BD Pacientes'!$A:I,2,FALSE))</f>
        <v>RC</v>
      </c>
      <c r="E1125" s="16" t="str">
        <f>IF(ISERROR(VLOOKUP('Salidas Pacientes'!$C1125,'BD Pacientes'!$A:I,3,FALSE)),"",VLOOKUP('Salidas Pacientes'!$C1125,'BD Pacientes'!$A:I,3,FALSE))</f>
        <v>ISAAC DIAZ BALVIN</v>
      </c>
      <c r="F1125" s="17" t="str">
        <f>IF(ISERROR(VLOOKUP('Salidas Pacientes'!$C1125,'BD Pacientes'!$A:I,4,FALSE)),"",VLOOKUP('Salidas Pacientes'!$C1125,'BD Pacientes'!$A:I,4,FALSE))</f>
        <v>M</v>
      </c>
      <c r="G1125" s="95">
        <f>IF(ISERROR(VLOOKUP('Salidas Pacientes'!$C1125,'BD Pacientes'!$A:I,5,FALSE)),"",VLOOKUP('Salidas Pacientes'!$C1125,'BD Pacientes'!$A:I,5,FALSE))</f>
        <v>43340</v>
      </c>
      <c r="H1125" s="95" t="str">
        <f t="shared" ca="1" si="0"/>
        <v>4 año, 11 mes</v>
      </c>
      <c r="I1125" s="97" t="str">
        <f>IF(ISERROR(VLOOKUP('Salidas Pacientes'!$C1125,'BD Pacientes'!$A:$I,6,FALSE)),"",VLOOKUP('Salidas Pacientes'!$C1125,'BD Pacientes'!$A:$I,6,FALSE))</f>
        <v>AV LAGO #28-106</v>
      </c>
      <c r="J1125" s="98">
        <f>IF(ISERROR(VLOOKUP('Salidas Pacientes'!$C1125,'BD Pacientes'!$A:$I,7,FALSE)),"",VLOOKUP('Salidas Pacientes'!$C1125,'BD Pacientes'!$A:$I,7,FALSE))</f>
        <v>38566967</v>
      </c>
      <c r="K1125" s="99" t="str">
        <f>IF(ISERROR(VLOOKUP('Salidas Pacientes'!$C1125,'BD Pacientes'!$A:$I,8,FALSE)),"",VLOOKUP('Salidas Pacientes'!$C1125,'BD Pacientes'!$A:$I,8,FALSE))</f>
        <v>DIANA BALVIN</v>
      </c>
      <c r="L1125" s="17">
        <f>IF(ISERROR(VLOOKUP('Salidas Pacientes'!$C1125,'BD Pacientes'!$A:$I,9,FALSE)),"",VLOOKUP('Salidas Pacientes'!$C1125,'BD Pacientes'!$A:$I,9,FALSE))</f>
        <v>3003153376</v>
      </c>
      <c r="M1125" s="17" t="s">
        <v>89</v>
      </c>
      <c r="N1125" s="16" t="str">
        <f>IF(ISERROR(VLOOKUP('Salidas Pacientes'!$M1125,Inventario!$A$2:$M$21,2,FALSE)),"",VLOOKUP('Salidas Pacientes'!$M1125,Inventario!$A$2:$M$21,2,FALSE))</f>
        <v>Fluquadri</v>
      </c>
      <c r="O1125" s="16" t="str">
        <f>IF(ISERROR(VLOOKUP('Salidas Pacientes'!$M1125,Inventario!$A$2:$M$21,3,FALSE)),"",VLOOKUP('Salidas Pacientes'!$M1125,Inventario!$A$2:$M$21,3,FALSE))</f>
        <v>Influenza</v>
      </c>
      <c r="P1125" s="100" t="str">
        <f>IF(ISERROR(VLOOKUP('Salidas Pacientes'!$M1125,Inventario!$A$2:$M$21,4,FALSE)),"",VLOOKUP('Salidas Pacientes'!$M1125,Inventario!$A$2:$M$21,4,FALSE))</f>
        <v>IPS FARALLONES</v>
      </c>
      <c r="Q1125" s="100" t="str">
        <f>IF(ISERROR(VLOOKUP('Salidas Pacientes'!$M1125,Inventario!$A$2:$M$21,5,FALSE)),"",VLOOKUP('Salidas Pacientes'!$M1125,Inventario!$A$2:$M$21,5,FALSE))</f>
        <v>Sanofi</v>
      </c>
      <c r="R1125" s="17" t="str">
        <f>IF(ISERROR(VLOOKUP('Salidas Pacientes'!$M1125,Inventario!$A$2:$M$21,6,FALSE)),"",VLOOKUP('Salidas Pacientes'!$M1125,Inventario!$A$2:$M$21,6,FALSE))</f>
        <v>164992</v>
      </c>
      <c r="S1125" s="101" t="s">
        <v>210</v>
      </c>
      <c r="T1125" s="102">
        <f>IF(ISERROR(VLOOKUP('Salidas Pacientes'!$S1125,Entradas!$H$1:$I$412,2,FALSE)),"",VLOOKUP('Salidas Pacientes'!$S1125,Entradas!$H$1:$I$412,2,FALSE))</f>
        <v>44957</v>
      </c>
      <c r="U1125" s="98"/>
      <c r="V1125" s="98">
        <v>1</v>
      </c>
      <c r="W1125" s="105"/>
    </row>
    <row r="1126" spans="1:23" ht="15.75" hidden="1" customHeight="1" outlineLevel="1">
      <c r="A1126" s="95">
        <v>44860</v>
      </c>
      <c r="B1126" s="95" t="s">
        <v>276</v>
      </c>
      <c r="C1126" s="98">
        <v>1109572995</v>
      </c>
      <c r="D1126" s="17" t="str">
        <f>IF(ISERROR(VLOOKUP('Salidas Pacientes'!$C1126,'BD Pacientes'!$A:I,2,FALSE)),"",VLOOKUP('Salidas Pacientes'!$C1126,'BD Pacientes'!$A:I,2,FALSE))</f>
        <v>RC</v>
      </c>
      <c r="E1126" s="16" t="str">
        <f>IF(ISERROR(VLOOKUP('Salidas Pacientes'!$C1126,'BD Pacientes'!$A:I,3,FALSE)),"",VLOOKUP('Salidas Pacientes'!$C1126,'BD Pacientes'!$A:I,3,FALSE))</f>
        <v>GAEL CORREDOR BOTIA</v>
      </c>
      <c r="F1126" s="17" t="str">
        <f>IF(ISERROR(VLOOKUP('Salidas Pacientes'!$C1126,'BD Pacientes'!$A:I,4,FALSE)),"",VLOOKUP('Salidas Pacientes'!$C1126,'BD Pacientes'!$A:I,4,FALSE))</f>
        <v>M</v>
      </c>
      <c r="G1126" s="95">
        <f>IF(ISERROR(VLOOKUP('Salidas Pacientes'!$C1126,'BD Pacientes'!$A:I,5,FALSE)),"",VLOOKUP('Salidas Pacientes'!$C1126,'BD Pacientes'!$A:I,5,FALSE))</f>
        <v>44482</v>
      </c>
      <c r="H1126" s="95" t="str">
        <f t="shared" ca="1" si="0"/>
        <v>1 año, 10 mes</v>
      </c>
      <c r="I1126" s="97" t="str">
        <f>IF(ISERROR(VLOOKUP('Salidas Pacientes'!$C1126,'BD Pacientes'!$A:$I,6,FALSE)),"",VLOOKUP('Salidas Pacientes'!$C1126,'BD Pacientes'!$A:$I,6,FALSE))</f>
        <v>CRA 86 # 17-35</v>
      </c>
      <c r="J1126" s="98">
        <f>IF(ISERROR(VLOOKUP('Salidas Pacientes'!$C1126,'BD Pacientes'!$A:$I,7,FALSE)),"",VLOOKUP('Salidas Pacientes'!$C1126,'BD Pacientes'!$A:$I,7,FALSE))</f>
        <v>1144028603</v>
      </c>
      <c r="K1126" s="99" t="str">
        <f>IF(ISERROR(VLOOKUP('Salidas Pacientes'!$C1126,'BD Pacientes'!$A:$I,8,FALSE)),"",VLOOKUP('Salidas Pacientes'!$C1126,'BD Pacientes'!$A:$I,8,FALSE))</f>
        <v>LINA BOTIA</v>
      </c>
      <c r="L1126" s="17">
        <f>IF(ISERROR(VLOOKUP('Salidas Pacientes'!$C1126,'BD Pacientes'!$A:$I,9,FALSE)),"",VLOOKUP('Salidas Pacientes'!$C1126,'BD Pacientes'!$A:$I,9,FALSE))</f>
        <v>3183977753</v>
      </c>
      <c r="M1126" s="17" t="s">
        <v>58</v>
      </c>
      <c r="N1126" s="16" t="str">
        <f>IF(ISERROR(VLOOKUP('Salidas Pacientes'!$M1126,Inventario!$A$2:$M$21,2,FALSE)),"",VLOOKUP('Salidas Pacientes'!$M1126,Inventario!$A$2:$M$21,2,FALSE))</f>
        <v>Proquad</v>
      </c>
      <c r="O1126" s="16" t="str">
        <f>IF(ISERROR(VLOOKUP('Salidas Pacientes'!$M1126,Inventario!$A$2:$M$21,3,FALSE)),"",VLOOKUP('Salidas Pacientes'!$M1126,Inventario!$A$2:$M$21,3,FALSE))</f>
        <v>Sarampion + Rubeola + parotiditis + varicela</v>
      </c>
      <c r="P1126" s="100" t="str">
        <f>IF(ISERROR(VLOOKUP('Salidas Pacientes'!$M1126,Inventario!$A$2:$M$21,4,FALSE)),"",VLOOKUP('Salidas Pacientes'!$M1126,Inventario!$A$2:$M$21,4,FALSE))</f>
        <v>IPS FARALLONES</v>
      </c>
      <c r="Q1126" s="100" t="str">
        <f>IF(ISERROR(VLOOKUP('Salidas Pacientes'!$M1126,Inventario!$A$2:$M$21,5,FALSE)),"",VLOOKUP('Salidas Pacientes'!$M1126,Inventario!$A$2:$M$21,5,FALSE))</f>
        <v>Merck</v>
      </c>
      <c r="R1126" s="17" t="str">
        <f>IF(ISERROR(VLOOKUP('Salidas Pacientes'!$M1126,Inventario!$A$2:$M$21,6,FALSE)),"",VLOOKUP('Salidas Pacientes'!$M1126,Inventario!$A$2:$M$21,6,FALSE))</f>
        <v>4200</v>
      </c>
      <c r="S1126" s="101" t="s">
        <v>220</v>
      </c>
      <c r="T1126" s="102">
        <f>IF(ISERROR(VLOOKUP('Salidas Pacientes'!$S1126,Entradas!$H$1:$I$412,2,FALSE)),"",VLOOKUP('Salidas Pacientes'!$S1126,Entradas!$H$1:$I$412,2,FALSE))</f>
        <v>45138</v>
      </c>
      <c r="U1126" s="98"/>
      <c r="V1126" s="98">
        <v>1</v>
      </c>
      <c r="W1126" s="105"/>
    </row>
    <row r="1127" spans="1:23" ht="15.75" hidden="1" customHeight="1" outlineLevel="1">
      <c r="A1127" s="95">
        <v>44860</v>
      </c>
      <c r="B1127" s="95" t="s">
        <v>276</v>
      </c>
      <c r="C1127" s="98">
        <v>1109572995</v>
      </c>
      <c r="D1127" s="17" t="str">
        <f>IF(ISERROR(VLOOKUP('Salidas Pacientes'!$C1127,'BD Pacientes'!$A:I,2,FALSE)),"",VLOOKUP('Salidas Pacientes'!$C1127,'BD Pacientes'!$A:I,2,FALSE))</f>
        <v>RC</v>
      </c>
      <c r="E1127" s="16" t="str">
        <f>IF(ISERROR(VLOOKUP('Salidas Pacientes'!$C1127,'BD Pacientes'!$A:I,3,FALSE)),"",VLOOKUP('Salidas Pacientes'!$C1127,'BD Pacientes'!$A:I,3,FALSE))</f>
        <v>GAEL CORREDOR BOTIA</v>
      </c>
      <c r="F1127" s="17" t="str">
        <f>IF(ISERROR(VLOOKUP('Salidas Pacientes'!$C1127,'BD Pacientes'!$A:I,4,FALSE)),"",VLOOKUP('Salidas Pacientes'!$C1127,'BD Pacientes'!$A:I,4,FALSE))</f>
        <v>M</v>
      </c>
      <c r="G1127" s="95">
        <f>IF(ISERROR(VLOOKUP('Salidas Pacientes'!$C1127,'BD Pacientes'!$A:I,5,FALSE)),"",VLOOKUP('Salidas Pacientes'!$C1127,'BD Pacientes'!$A:I,5,FALSE))</f>
        <v>44482</v>
      </c>
      <c r="H1127" s="95" t="str">
        <f t="shared" ca="1" si="0"/>
        <v>1 año, 10 mes</v>
      </c>
      <c r="I1127" s="97" t="str">
        <f>IF(ISERROR(VLOOKUP('Salidas Pacientes'!$C1127,'BD Pacientes'!$A:$I,6,FALSE)),"",VLOOKUP('Salidas Pacientes'!$C1127,'BD Pacientes'!$A:$I,6,FALSE))</f>
        <v>CRA 86 # 17-35</v>
      </c>
      <c r="J1127" s="98">
        <f>IF(ISERROR(VLOOKUP('Salidas Pacientes'!$C1127,'BD Pacientes'!$A:$I,7,FALSE)),"",VLOOKUP('Salidas Pacientes'!$C1127,'BD Pacientes'!$A:$I,7,FALSE))</f>
        <v>1144028603</v>
      </c>
      <c r="K1127" s="99" t="str">
        <f>IF(ISERROR(VLOOKUP('Salidas Pacientes'!$C1127,'BD Pacientes'!$A:$I,8,FALSE)),"",VLOOKUP('Salidas Pacientes'!$C1127,'BD Pacientes'!$A:$I,8,FALSE))</f>
        <v>LINA BOTIA</v>
      </c>
      <c r="L1127" s="17">
        <f>IF(ISERROR(VLOOKUP('Salidas Pacientes'!$C1127,'BD Pacientes'!$A:$I,9,FALSE)),"",VLOOKUP('Salidas Pacientes'!$C1127,'BD Pacientes'!$A:$I,9,FALSE))</f>
        <v>3183977753</v>
      </c>
      <c r="M1127" s="17" t="s">
        <v>85</v>
      </c>
      <c r="N1127" s="16" t="str">
        <f>IF(ISERROR(VLOOKUP('Salidas Pacientes'!$M1127,Inventario!$A$2:$M$21,2,FALSE)),"",VLOOKUP('Salidas Pacientes'!$M1127,Inventario!$A$2:$M$21,2,FALSE))</f>
        <v xml:space="preserve">Avaxim 80 </v>
      </c>
      <c r="O1127" s="16" t="str">
        <f>IF(ISERROR(VLOOKUP('Salidas Pacientes'!$M1127,Inventario!$A$2:$M$21,3,FALSE)),"",VLOOKUP('Salidas Pacientes'!$M1127,Inventario!$A$2:$M$21,3,FALSE))</f>
        <v>Hepatitis A niño</v>
      </c>
      <c r="P1127" s="100" t="str">
        <f>IF(ISERROR(VLOOKUP('Salidas Pacientes'!$M1127,Inventario!$A$2:$M$21,4,FALSE)),"",VLOOKUP('Salidas Pacientes'!$M1127,Inventario!$A$2:$M$21,4,FALSE))</f>
        <v>IPS FARALLONES</v>
      </c>
      <c r="Q1127" s="100" t="str">
        <f>IF(ISERROR(VLOOKUP('Salidas Pacientes'!$M1127,Inventario!$A$2:$M$21,5,FALSE)),"",VLOOKUP('Salidas Pacientes'!$M1127,Inventario!$A$2:$M$21,5,FALSE))</f>
        <v>Sanofi</v>
      </c>
      <c r="R1127" s="17" t="str">
        <f>IF(ISERROR(VLOOKUP('Salidas Pacientes'!$M1127,Inventario!$A$2:$M$21,6,FALSE)),"",VLOOKUP('Salidas Pacientes'!$M1127,Inventario!$A$2:$M$21,6,FALSE))</f>
        <v>2500</v>
      </c>
      <c r="S1127" s="101" t="s">
        <v>208</v>
      </c>
      <c r="T1127" s="102">
        <f>IF(ISERROR(VLOOKUP('Salidas Pacientes'!$S1127,Entradas!$H$1:$I$412,2,FALSE)),"",VLOOKUP('Salidas Pacientes'!$S1127,Entradas!$H$1:$I$412,2,FALSE))</f>
        <v>45169</v>
      </c>
      <c r="U1127" s="98"/>
      <c r="V1127" s="98">
        <v>1</v>
      </c>
      <c r="W1127" s="105"/>
    </row>
    <row r="1128" spans="1:23" ht="15.75" hidden="1" customHeight="1" outlineLevel="1">
      <c r="A1128" s="95">
        <v>44860</v>
      </c>
      <c r="B1128" s="95" t="s">
        <v>276</v>
      </c>
      <c r="C1128" s="98">
        <v>1232805970</v>
      </c>
      <c r="D1128" s="17" t="str">
        <f>IF(ISERROR(VLOOKUP('Salidas Pacientes'!$C1128,'BD Pacientes'!$A:I,2,FALSE)),"",VLOOKUP('Salidas Pacientes'!$C1128,'BD Pacientes'!$A:I,2,FALSE))</f>
        <v>RC</v>
      </c>
      <c r="E1128" s="16" t="str">
        <f>IF(ISERROR(VLOOKUP('Salidas Pacientes'!$C1128,'BD Pacientes'!$A:I,3,FALSE)),"",VLOOKUP('Salidas Pacientes'!$C1128,'BD Pacientes'!$A:I,3,FALSE))</f>
        <v>GABRIELA DIAZ BALVIN</v>
      </c>
      <c r="F1128" s="17" t="str">
        <f>IF(ISERROR(VLOOKUP('Salidas Pacientes'!$C1128,'BD Pacientes'!$A:I,4,FALSE)),"",VLOOKUP('Salidas Pacientes'!$C1128,'BD Pacientes'!$A:I,4,FALSE))</f>
        <v>F</v>
      </c>
      <c r="G1128" s="95">
        <f>IF(ISERROR(VLOOKUP('Salidas Pacientes'!$C1128,'BD Pacientes'!$A:I,5,FALSE)),"",VLOOKUP('Salidas Pacientes'!$C1128,'BD Pacientes'!$A:I,5,FALSE))</f>
        <v>43340</v>
      </c>
      <c r="H1128" s="95" t="str">
        <f t="shared" ca="1" si="0"/>
        <v>4 año, 11 mes</v>
      </c>
      <c r="I1128" s="97" t="str">
        <f>IF(ISERROR(VLOOKUP('Salidas Pacientes'!$C1128,'BD Pacientes'!$A:$I,6,FALSE)),"",VLOOKUP('Salidas Pacientes'!$C1128,'BD Pacientes'!$A:$I,6,FALSE))</f>
        <v>AV LAGO #28-106</v>
      </c>
      <c r="J1128" s="98">
        <f>IF(ISERROR(VLOOKUP('Salidas Pacientes'!$C1128,'BD Pacientes'!$A:$I,7,FALSE)),"",VLOOKUP('Salidas Pacientes'!$C1128,'BD Pacientes'!$A:$I,7,FALSE))</f>
        <v>38566967</v>
      </c>
      <c r="K1128" s="99" t="str">
        <f>IF(ISERROR(VLOOKUP('Salidas Pacientes'!$C1128,'BD Pacientes'!$A:$I,8,FALSE)),"",VLOOKUP('Salidas Pacientes'!$C1128,'BD Pacientes'!$A:$I,8,FALSE))</f>
        <v>DIANA BALVIN</v>
      </c>
      <c r="L1128" s="17">
        <f>IF(ISERROR(VLOOKUP('Salidas Pacientes'!$C1128,'BD Pacientes'!$A:$I,9,FALSE)),"",VLOOKUP('Salidas Pacientes'!$C1128,'BD Pacientes'!$A:$I,9,FALSE))</f>
        <v>3003153376</v>
      </c>
      <c r="M1128" s="17" t="s">
        <v>89</v>
      </c>
      <c r="N1128" s="16" t="str">
        <f>IF(ISERROR(VLOOKUP('Salidas Pacientes'!$M1128,Inventario!$A$2:$M$21,2,FALSE)),"",VLOOKUP('Salidas Pacientes'!$M1128,Inventario!$A$2:$M$21,2,FALSE))</f>
        <v>Fluquadri</v>
      </c>
      <c r="O1128" s="16" t="str">
        <f>IF(ISERROR(VLOOKUP('Salidas Pacientes'!$M1128,Inventario!$A$2:$M$21,3,FALSE)),"",VLOOKUP('Salidas Pacientes'!$M1128,Inventario!$A$2:$M$21,3,FALSE))</f>
        <v>Influenza</v>
      </c>
      <c r="P1128" s="100" t="str">
        <f>IF(ISERROR(VLOOKUP('Salidas Pacientes'!$M1128,Inventario!$A$2:$M$21,4,FALSE)),"",VLOOKUP('Salidas Pacientes'!$M1128,Inventario!$A$2:$M$21,4,FALSE))</f>
        <v>IPS FARALLONES</v>
      </c>
      <c r="Q1128" s="100" t="str">
        <f>IF(ISERROR(VLOOKUP('Salidas Pacientes'!$M1128,Inventario!$A$2:$M$21,5,FALSE)),"",VLOOKUP('Salidas Pacientes'!$M1128,Inventario!$A$2:$M$21,5,FALSE))</f>
        <v>Sanofi</v>
      </c>
      <c r="R1128" s="17" t="str">
        <f>IF(ISERROR(VLOOKUP('Salidas Pacientes'!$M1128,Inventario!$A$2:$M$21,6,FALSE)),"",VLOOKUP('Salidas Pacientes'!$M1128,Inventario!$A$2:$M$21,6,FALSE))</f>
        <v>164992</v>
      </c>
      <c r="S1128" s="101" t="s">
        <v>210</v>
      </c>
      <c r="T1128" s="102">
        <f>IF(ISERROR(VLOOKUP('Salidas Pacientes'!$S1128,Entradas!$H$1:$I$412,2,FALSE)),"",VLOOKUP('Salidas Pacientes'!$S1128,Entradas!$H$1:$I$412,2,FALSE))</f>
        <v>44957</v>
      </c>
      <c r="U1128" s="98"/>
      <c r="V1128" s="98">
        <v>1</v>
      </c>
      <c r="W1128" s="105"/>
    </row>
    <row r="1129" spans="1:23" ht="15.75" hidden="1" customHeight="1" outlineLevel="1">
      <c r="A1129" s="95">
        <v>44860</v>
      </c>
      <c r="B1129" s="95" t="s">
        <v>276</v>
      </c>
      <c r="C1129" s="98">
        <v>38566967</v>
      </c>
      <c r="D1129" s="17" t="str">
        <f>IF(ISERROR(VLOOKUP('Salidas Pacientes'!$C1129,'BD Pacientes'!$A:I,2,FALSE)),"",VLOOKUP('Salidas Pacientes'!$C1129,'BD Pacientes'!$A:I,2,FALSE))</f>
        <v>CC</v>
      </c>
      <c r="E1129" s="16" t="str">
        <f>IF(ISERROR(VLOOKUP('Salidas Pacientes'!$C1129,'BD Pacientes'!$A:I,3,FALSE)),"",VLOOKUP('Salidas Pacientes'!$C1129,'BD Pacientes'!$A:I,3,FALSE))</f>
        <v>DIANA CAROLINA BALVIN MONTES</v>
      </c>
      <c r="F1129" s="17" t="str">
        <f>IF(ISERROR(VLOOKUP('Salidas Pacientes'!$C1129,'BD Pacientes'!$A:I,4,FALSE)),"",VLOOKUP('Salidas Pacientes'!$C1129,'BD Pacientes'!$A:I,4,FALSE))</f>
        <v>F</v>
      </c>
      <c r="G1129" s="95">
        <f>IF(ISERROR(VLOOKUP('Salidas Pacientes'!$C1129,'BD Pacientes'!$A:I,5,FALSE)),"",VLOOKUP('Salidas Pacientes'!$C1129,'BD Pacientes'!$A:I,5,FALSE))</f>
        <v>30380</v>
      </c>
      <c r="H1129" s="95" t="str">
        <f t="shared" ca="1" si="0"/>
        <v>40 año, 5 mes</v>
      </c>
      <c r="I1129" s="97" t="str">
        <f>IF(ISERROR(VLOOKUP('Salidas Pacientes'!$C1129,'BD Pacientes'!$A:$I,6,FALSE)),"",VLOOKUP('Salidas Pacientes'!$C1129,'BD Pacientes'!$A:$I,6,FALSE))</f>
        <v>AV LAGO # 28-106</v>
      </c>
      <c r="J1129" s="98">
        <f>IF(ISERROR(VLOOKUP('Salidas Pacientes'!$C1129,'BD Pacientes'!$A:$I,7,FALSE)),"",VLOOKUP('Salidas Pacientes'!$C1129,'BD Pacientes'!$A:$I,7,FALSE))</f>
        <v>38566967</v>
      </c>
      <c r="K1129" s="99" t="str">
        <f>IF(ISERROR(VLOOKUP('Salidas Pacientes'!$C1129,'BD Pacientes'!$A:$I,8,FALSE)),"",VLOOKUP('Salidas Pacientes'!$C1129,'BD Pacientes'!$A:$I,8,FALSE))</f>
        <v>DIANA CAROLINA BALVIN MONTES</v>
      </c>
      <c r="L1129" s="17">
        <f>IF(ISERROR(VLOOKUP('Salidas Pacientes'!$C1129,'BD Pacientes'!$A:$I,9,FALSE)),"",VLOOKUP('Salidas Pacientes'!$C1129,'BD Pacientes'!$A:$I,9,FALSE))</f>
        <v>3003153376</v>
      </c>
      <c r="M1129" s="17" t="s">
        <v>89</v>
      </c>
      <c r="N1129" s="16" t="str">
        <f>IF(ISERROR(VLOOKUP('Salidas Pacientes'!$M1129,Inventario!$A$2:$M$21,2,FALSE)),"",VLOOKUP('Salidas Pacientes'!$M1129,Inventario!$A$2:$M$21,2,FALSE))</f>
        <v>Fluquadri</v>
      </c>
      <c r="O1129" s="16" t="str">
        <f>IF(ISERROR(VLOOKUP('Salidas Pacientes'!$M1129,Inventario!$A$2:$M$21,3,FALSE)),"",VLOOKUP('Salidas Pacientes'!$M1129,Inventario!$A$2:$M$21,3,FALSE))</f>
        <v>Influenza</v>
      </c>
      <c r="P1129" s="100" t="str">
        <f>IF(ISERROR(VLOOKUP('Salidas Pacientes'!$M1129,Inventario!$A$2:$M$21,4,FALSE)),"",VLOOKUP('Salidas Pacientes'!$M1129,Inventario!$A$2:$M$21,4,FALSE))</f>
        <v>IPS FARALLONES</v>
      </c>
      <c r="Q1129" s="100" t="str">
        <f>IF(ISERROR(VLOOKUP('Salidas Pacientes'!$M1129,Inventario!$A$2:$M$21,5,FALSE)),"",VLOOKUP('Salidas Pacientes'!$M1129,Inventario!$A$2:$M$21,5,FALSE))</f>
        <v>Sanofi</v>
      </c>
      <c r="R1129" s="17" t="str">
        <f>IF(ISERROR(VLOOKUP('Salidas Pacientes'!$M1129,Inventario!$A$2:$M$21,6,FALSE)),"",VLOOKUP('Salidas Pacientes'!$M1129,Inventario!$A$2:$M$21,6,FALSE))</f>
        <v>164992</v>
      </c>
      <c r="S1129" s="101" t="s">
        <v>210</v>
      </c>
      <c r="T1129" s="102">
        <f>IF(ISERROR(VLOOKUP('Salidas Pacientes'!$S1129,Entradas!$H$1:$I$412,2,FALSE)),"",VLOOKUP('Salidas Pacientes'!$S1129,Entradas!$H$1:$I$412,2,FALSE))</f>
        <v>44957</v>
      </c>
      <c r="U1129" s="98"/>
      <c r="V1129" s="98">
        <v>1</v>
      </c>
      <c r="W1129" s="105"/>
    </row>
    <row r="1130" spans="1:23" ht="15.75" hidden="1" customHeight="1" outlineLevel="1">
      <c r="A1130" s="95">
        <v>44860</v>
      </c>
      <c r="B1130" s="95" t="s">
        <v>276</v>
      </c>
      <c r="C1130" s="98">
        <v>1109574360</v>
      </c>
      <c r="D1130" s="17" t="str">
        <f>IF(ISERROR(VLOOKUP('Salidas Pacientes'!$C1130,'BD Pacientes'!$A:I,2,FALSE)),"",VLOOKUP('Salidas Pacientes'!$C1130,'BD Pacientes'!$A:I,2,FALSE))</f>
        <v>RC</v>
      </c>
      <c r="E1130" s="16" t="str">
        <f>IF(ISERROR(VLOOKUP('Salidas Pacientes'!$C1130,'BD Pacientes'!$A:I,3,FALSE)),"",VLOOKUP('Salidas Pacientes'!$C1130,'BD Pacientes'!$A:I,3,FALSE))</f>
        <v>ARENA REYES TORRES</v>
      </c>
      <c r="F1130" s="17" t="str">
        <f>IF(ISERROR(VLOOKUP('Salidas Pacientes'!$C1130,'BD Pacientes'!$A:I,4,FALSE)),"",VLOOKUP('Salidas Pacientes'!$C1130,'BD Pacientes'!$A:I,4,FALSE))</f>
        <v>F</v>
      </c>
      <c r="G1130" s="95">
        <f>IF(ISERROR(VLOOKUP('Salidas Pacientes'!$C1130,'BD Pacientes'!$A:I,5,FALSE)),"",VLOOKUP('Salidas Pacientes'!$C1130,'BD Pacientes'!$A:I,5,FALSE))</f>
        <v>0</v>
      </c>
      <c r="H1130" s="95" t="str">
        <f t="shared" ca="1" si="0"/>
        <v>123 año, 7 mes</v>
      </c>
      <c r="I1130" s="97" t="str">
        <f>IF(ISERROR(VLOOKUP('Salidas Pacientes'!$C1130,'BD Pacientes'!$A:$I,6,FALSE)),"",VLOOKUP('Salidas Pacientes'!$C1130,'BD Pacientes'!$A:$I,6,FALSE))</f>
        <v>CALLE 18 #34-23</v>
      </c>
      <c r="J1130" s="98">
        <f>IF(ISERROR(VLOOKUP('Salidas Pacientes'!$C1130,'BD Pacientes'!$A:$I,7,FALSE)),"",VLOOKUP('Salidas Pacientes'!$C1130,'BD Pacientes'!$A:$I,7,FALSE))</f>
        <v>0</v>
      </c>
      <c r="K1130" s="99">
        <f>IF(ISERROR(VLOOKUP('Salidas Pacientes'!$C1130,'BD Pacientes'!$A:$I,8,FALSE)),"",VLOOKUP('Salidas Pacientes'!$C1130,'BD Pacientes'!$A:$I,8,FALSE))</f>
        <v>0</v>
      </c>
      <c r="L1130" s="17">
        <f>IF(ISERROR(VLOOKUP('Salidas Pacientes'!$C1130,'BD Pacientes'!$A:$I,9,FALSE)),"",VLOOKUP('Salidas Pacientes'!$C1130,'BD Pacientes'!$A:$I,9,FALSE))</f>
        <v>0</v>
      </c>
      <c r="M1130" s="17" t="s">
        <v>89</v>
      </c>
      <c r="N1130" s="16" t="str">
        <f>IF(ISERROR(VLOOKUP('Salidas Pacientes'!$M1130,Inventario!$A$2:$M$21,2,FALSE)),"",VLOOKUP('Salidas Pacientes'!$M1130,Inventario!$A$2:$M$21,2,FALSE))</f>
        <v>Fluquadri</v>
      </c>
      <c r="O1130" s="16" t="str">
        <f>IF(ISERROR(VLOOKUP('Salidas Pacientes'!$M1130,Inventario!$A$2:$M$21,3,FALSE)),"",VLOOKUP('Salidas Pacientes'!$M1130,Inventario!$A$2:$M$21,3,FALSE))</f>
        <v>Influenza</v>
      </c>
      <c r="P1130" s="100" t="str">
        <f>IF(ISERROR(VLOOKUP('Salidas Pacientes'!$M1130,Inventario!$A$2:$M$21,4,FALSE)),"",VLOOKUP('Salidas Pacientes'!$M1130,Inventario!$A$2:$M$21,4,FALSE))</f>
        <v>IPS FARALLONES</v>
      </c>
      <c r="Q1130" s="100" t="str">
        <f>IF(ISERROR(VLOOKUP('Salidas Pacientes'!$M1130,Inventario!$A$2:$M$21,5,FALSE)),"",VLOOKUP('Salidas Pacientes'!$M1130,Inventario!$A$2:$M$21,5,FALSE))</f>
        <v>Sanofi</v>
      </c>
      <c r="R1130" s="17" t="str">
        <f>IF(ISERROR(VLOOKUP('Salidas Pacientes'!$M1130,Inventario!$A$2:$M$21,6,FALSE)),"",VLOOKUP('Salidas Pacientes'!$M1130,Inventario!$A$2:$M$21,6,FALSE))</f>
        <v>164992</v>
      </c>
      <c r="S1130" s="101" t="s">
        <v>231</v>
      </c>
      <c r="T1130" s="102">
        <f>IF(ISERROR(VLOOKUP('Salidas Pacientes'!$S1130,Entradas!$H$1:$I$412,2,FALSE)),"",VLOOKUP('Salidas Pacientes'!$S1130,Entradas!$H$1:$I$412,2,FALSE))</f>
        <v>44985</v>
      </c>
      <c r="U1130" s="98"/>
      <c r="V1130" s="98">
        <v>1</v>
      </c>
      <c r="W1130" s="105"/>
    </row>
    <row r="1131" spans="1:23" ht="15.75" hidden="1" customHeight="1" outlineLevel="1">
      <c r="A1131" s="95">
        <v>44860</v>
      </c>
      <c r="B1131" s="95" t="s">
        <v>276</v>
      </c>
      <c r="C1131" s="98">
        <v>1109574360</v>
      </c>
      <c r="D1131" s="17" t="str">
        <f>IF(ISERROR(VLOOKUP('Salidas Pacientes'!$C1131,'BD Pacientes'!$A:I,2,FALSE)),"",VLOOKUP('Salidas Pacientes'!$C1131,'BD Pacientes'!$A:I,2,FALSE))</f>
        <v>RC</v>
      </c>
      <c r="E1131" s="16" t="str">
        <f>IF(ISERROR(VLOOKUP('Salidas Pacientes'!$C1131,'BD Pacientes'!$A:I,3,FALSE)),"",VLOOKUP('Salidas Pacientes'!$C1131,'BD Pacientes'!$A:I,3,FALSE))</f>
        <v>ARENA REYES TORRES</v>
      </c>
      <c r="F1131" s="17" t="str">
        <f>IF(ISERROR(VLOOKUP('Salidas Pacientes'!$C1131,'BD Pacientes'!$A:I,4,FALSE)),"",VLOOKUP('Salidas Pacientes'!$C1131,'BD Pacientes'!$A:I,4,FALSE))</f>
        <v>F</v>
      </c>
      <c r="G1131" s="95">
        <f>IF(ISERROR(VLOOKUP('Salidas Pacientes'!$C1131,'BD Pacientes'!$A:I,5,FALSE)),"",VLOOKUP('Salidas Pacientes'!$C1131,'BD Pacientes'!$A:I,5,FALSE))</f>
        <v>0</v>
      </c>
      <c r="H1131" s="95" t="str">
        <f t="shared" ca="1" si="0"/>
        <v>123 año, 7 mes</v>
      </c>
      <c r="I1131" s="97" t="str">
        <f>IF(ISERROR(VLOOKUP('Salidas Pacientes'!$C1131,'BD Pacientes'!$A:$I,6,FALSE)),"",VLOOKUP('Salidas Pacientes'!$C1131,'BD Pacientes'!$A:$I,6,FALSE))</f>
        <v>CALLE 18 #34-23</v>
      </c>
      <c r="J1131" s="98">
        <f>IF(ISERROR(VLOOKUP('Salidas Pacientes'!$C1131,'BD Pacientes'!$A:$I,7,FALSE)),"",VLOOKUP('Salidas Pacientes'!$C1131,'BD Pacientes'!$A:$I,7,FALSE))</f>
        <v>0</v>
      </c>
      <c r="K1131" s="99">
        <f>IF(ISERROR(VLOOKUP('Salidas Pacientes'!$C1131,'BD Pacientes'!$A:$I,8,FALSE)),"",VLOOKUP('Salidas Pacientes'!$C1131,'BD Pacientes'!$A:$I,8,FALSE))</f>
        <v>0</v>
      </c>
      <c r="L1131" s="17">
        <f>IF(ISERROR(VLOOKUP('Salidas Pacientes'!$C1131,'BD Pacientes'!$A:$I,9,FALSE)),"",VLOOKUP('Salidas Pacientes'!$C1131,'BD Pacientes'!$A:$I,9,FALSE))</f>
        <v>0</v>
      </c>
      <c r="M1131" s="17" t="s">
        <v>47</v>
      </c>
      <c r="N1131" s="16" t="str">
        <f>IF(ISERROR(VLOOKUP('Salidas Pacientes'!$M1131,Inventario!$A$2:$M$21,2,FALSE)),"",VLOOKUP('Salidas Pacientes'!$M1131,Inventario!$A$2:$M$21,2,FALSE))</f>
        <v>Nimenrix</v>
      </c>
      <c r="O1131" s="16" t="str">
        <f>IF(ISERROR(VLOOKUP('Salidas Pacientes'!$M1131,Inventario!$A$2:$M$21,3,FALSE)),"",VLOOKUP('Salidas Pacientes'!$M1131,Inventario!$A$2:$M$21,3,FALSE))</f>
        <v>Meningococo</v>
      </c>
      <c r="P1131" s="100" t="str">
        <f>IF(ISERROR(VLOOKUP('Salidas Pacientes'!$M1131,Inventario!$A$2:$M$21,4,FALSE)),"",VLOOKUP('Salidas Pacientes'!$M1131,Inventario!$A$2:$M$21,4,FALSE))</f>
        <v>Cobo Medical</v>
      </c>
      <c r="Q1131" s="100" t="str">
        <f>IF(ISERROR(VLOOKUP('Salidas Pacientes'!$M1131,Inventario!$A$2:$M$21,5,FALSE)),"",VLOOKUP('Salidas Pacientes'!$M1131,Inventario!$A$2:$M$21,5,FALSE))</f>
        <v>Pfizer</v>
      </c>
      <c r="R1131" s="17" t="str">
        <f>IF(ISERROR(VLOOKUP('Salidas Pacientes'!$M1131,Inventario!$A$2:$M$21,6,FALSE)),"",VLOOKUP('Salidas Pacientes'!$M1131,Inventario!$A$2:$M$21,6,FALSE))</f>
        <v>3904</v>
      </c>
      <c r="S1131" s="101" t="s">
        <v>221</v>
      </c>
      <c r="T1131" s="102">
        <f>IF(ISERROR(VLOOKUP('Salidas Pacientes'!$S1131,Entradas!$H$1:$I$412,2,FALSE)),"",VLOOKUP('Salidas Pacientes'!$S1131,Entradas!$H$1:$I$412,2,FALSE))</f>
        <v>45077</v>
      </c>
      <c r="U1131" s="98"/>
      <c r="V1131" s="98">
        <v>1</v>
      </c>
      <c r="W1131" s="105"/>
    </row>
    <row r="1132" spans="1:23" ht="15.75" hidden="1" customHeight="1" outlineLevel="1">
      <c r="A1132" s="95">
        <v>44860</v>
      </c>
      <c r="B1132" s="95" t="s">
        <v>276</v>
      </c>
      <c r="C1132" s="98">
        <v>1112070614</v>
      </c>
      <c r="D1132" s="17" t="str">
        <f>IF(ISERROR(VLOOKUP('Salidas Pacientes'!$C1132,'BD Pacientes'!$A:I,2,FALSE)),"",VLOOKUP('Salidas Pacientes'!$C1132,'BD Pacientes'!$A:I,2,FALSE))</f>
        <v>RC</v>
      </c>
      <c r="E1132" s="16" t="str">
        <f>IF(ISERROR(VLOOKUP('Salidas Pacientes'!$C1132,'BD Pacientes'!$A:I,3,FALSE)),"",VLOOKUP('Salidas Pacientes'!$C1132,'BD Pacientes'!$A:I,3,FALSE))</f>
        <v>ALMA ISABELLA RUSSI DE LA PORTILLA</v>
      </c>
      <c r="F1132" s="17" t="str">
        <f>IF(ISERROR(VLOOKUP('Salidas Pacientes'!$C1132,'BD Pacientes'!$A:I,4,FALSE)),"",VLOOKUP('Salidas Pacientes'!$C1132,'BD Pacientes'!$A:I,4,FALSE))</f>
        <v>F</v>
      </c>
      <c r="G1132" s="95">
        <f>IF(ISERROR(VLOOKUP('Salidas Pacientes'!$C1132,'BD Pacientes'!$A:I,5,FALSE)),"",VLOOKUP('Salidas Pacientes'!$C1132,'BD Pacientes'!$A:I,5,FALSE))</f>
        <v>44733</v>
      </c>
      <c r="H1132" s="95" t="str">
        <f t="shared" ca="1" si="0"/>
        <v>1 año, 2 mes</v>
      </c>
      <c r="I1132" s="97" t="str">
        <f>IF(ISERROR(VLOOKUP('Salidas Pacientes'!$C1132,'BD Pacientes'!$A:$I,6,FALSE)),"",VLOOKUP('Salidas Pacientes'!$C1132,'BD Pacientes'!$A:$I,6,FALSE))</f>
        <v>CRA 92 # 42-95</v>
      </c>
      <c r="J1132" s="98">
        <f>IF(ISERROR(VLOOKUP('Salidas Pacientes'!$C1132,'BD Pacientes'!$A:$I,7,FALSE)),"",VLOOKUP('Salidas Pacientes'!$C1132,'BD Pacientes'!$A:$I,7,FALSE))</f>
        <v>1124848755</v>
      </c>
      <c r="K1132" s="99" t="str">
        <f>IF(ISERROR(VLOOKUP('Salidas Pacientes'!$C1132,'BD Pacientes'!$A:$I,8,FALSE)),"",VLOOKUP('Salidas Pacientes'!$C1132,'BD Pacientes'!$A:$I,8,FALSE))</f>
        <v>Milena de la Portilla</v>
      </c>
      <c r="L1132" s="17">
        <f>IF(ISERROR(VLOOKUP('Salidas Pacientes'!$C1132,'BD Pacientes'!$A:$I,9,FALSE)),"",VLOOKUP('Salidas Pacientes'!$C1132,'BD Pacientes'!$A:$I,9,FALSE))</f>
        <v>3127531460</v>
      </c>
      <c r="M1132" s="17" t="s">
        <v>77</v>
      </c>
      <c r="N1132" s="16" t="str">
        <f>IF(ISERROR(VLOOKUP('Salidas Pacientes'!$M1132,Inventario!$A$2:$M$21,2,FALSE)),"",VLOOKUP('Salidas Pacientes'!$M1132,Inventario!$A$2:$M$21,2,FALSE))</f>
        <v>Hexaxim</v>
      </c>
      <c r="O1132" s="16" t="str">
        <f>IF(ISERROR(VLOOKUP('Salidas Pacientes'!$M1132,Inventario!$A$2:$M$21,3,FALSE)),"",VLOOKUP('Salidas Pacientes'!$M1132,Inventario!$A$2:$M$21,3,FALSE))</f>
        <v>DPAT + VPI + HIB + HB</v>
      </c>
      <c r="P1132" s="100" t="str">
        <f>IF(ISERROR(VLOOKUP('Salidas Pacientes'!$M1132,Inventario!$A$2:$M$21,4,FALSE)),"",VLOOKUP('Salidas Pacientes'!$M1132,Inventario!$A$2:$M$21,4,FALSE))</f>
        <v>IPS FARALLONES</v>
      </c>
      <c r="Q1132" s="100" t="str">
        <f>IF(ISERROR(VLOOKUP('Salidas Pacientes'!$M1132,Inventario!$A$2:$M$21,5,FALSE)),"",VLOOKUP('Salidas Pacientes'!$M1132,Inventario!$A$2:$M$21,5,FALSE))</f>
        <v>Sanofi</v>
      </c>
      <c r="R1132" s="17" t="str">
        <f>IF(ISERROR(VLOOKUP('Salidas Pacientes'!$M1132,Inventario!$A$2:$M$21,6,FALSE)),"",VLOOKUP('Salidas Pacientes'!$M1132,Inventario!$A$2:$M$21,6,FALSE))</f>
        <v>3800</v>
      </c>
      <c r="S1132" s="101" t="s">
        <v>212</v>
      </c>
      <c r="T1132" s="102">
        <f>IF(ISERROR(VLOOKUP('Salidas Pacientes'!$S1132,Entradas!$H$1:$I$412,2,FALSE)),"",VLOOKUP('Salidas Pacientes'!$S1132,Entradas!$H$1:$I$412,2,FALSE))</f>
        <v>45382</v>
      </c>
      <c r="U1132" s="98"/>
      <c r="V1132" s="98">
        <v>1</v>
      </c>
      <c r="W1132" s="105"/>
    </row>
    <row r="1133" spans="1:23" ht="15.75" hidden="1" customHeight="1" outlineLevel="1">
      <c r="A1133" s="95">
        <v>44860</v>
      </c>
      <c r="B1133" s="95" t="s">
        <v>276</v>
      </c>
      <c r="C1133" s="98">
        <v>1112070614</v>
      </c>
      <c r="D1133" s="17" t="str">
        <f>IF(ISERROR(VLOOKUP('Salidas Pacientes'!$C1133,'BD Pacientes'!$A:I,2,FALSE)),"",VLOOKUP('Salidas Pacientes'!$C1133,'BD Pacientes'!$A:I,2,FALSE))</f>
        <v>RC</v>
      </c>
      <c r="E1133" s="16" t="str">
        <f>IF(ISERROR(VLOOKUP('Salidas Pacientes'!$C1133,'BD Pacientes'!$A:I,3,FALSE)),"",VLOOKUP('Salidas Pacientes'!$C1133,'BD Pacientes'!$A:I,3,FALSE))</f>
        <v>ALMA ISABELLA RUSSI DE LA PORTILLA</v>
      </c>
      <c r="F1133" s="17" t="str">
        <f>IF(ISERROR(VLOOKUP('Salidas Pacientes'!$C1133,'BD Pacientes'!$A:I,4,FALSE)),"",VLOOKUP('Salidas Pacientes'!$C1133,'BD Pacientes'!$A:I,4,FALSE))</f>
        <v>F</v>
      </c>
      <c r="G1133" s="95">
        <f>IF(ISERROR(VLOOKUP('Salidas Pacientes'!$C1133,'BD Pacientes'!$A:I,5,FALSE)),"",VLOOKUP('Salidas Pacientes'!$C1133,'BD Pacientes'!$A:I,5,FALSE))</f>
        <v>44733</v>
      </c>
      <c r="H1133" s="95" t="str">
        <f t="shared" ca="1" si="0"/>
        <v>1 año, 2 mes</v>
      </c>
      <c r="I1133" s="97" t="str">
        <f>IF(ISERROR(VLOOKUP('Salidas Pacientes'!$C1133,'BD Pacientes'!$A:$I,6,FALSE)),"",VLOOKUP('Salidas Pacientes'!$C1133,'BD Pacientes'!$A:$I,6,FALSE))</f>
        <v>CRA 92 # 42-95</v>
      </c>
      <c r="J1133" s="98">
        <f>IF(ISERROR(VLOOKUP('Salidas Pacientes'!$C1133,'BD Pacientes'!$A:$I,7,FALSE)),"",VLOOKUP('Salidas Pacientes'!$C1133,'BD Pacientes'!$A:$I,7,FALSE))</f>
        <v>1124848755</v>
      </c>
      <c r="K1133" s="99" t="str">
        <f>IF(ISERROR(VLOOKUP('Salidas Pacientes'!$C1133,'BD Pacientes'!$A:$I,8,FALSE)),"",VLOOKUP('Salidas Pacientes'!$C1133,'BD Pacientes'!$A:$I,8,FALSE))</f>
        <v>Milena de la Portilla</v>
      </c>
      <c r="L1133" s="17">
        <f>IF(ISERROR(VLOOKUP('Salidas Pacientes'!$C1133,'BD Pacientes'!$A:$I,9,FALSE)),"",VLOOKUP('Salidas Pacientes'!$C1133,'BD Pacientes'!$A:$I,9,FALSE))</f>
        <v>3127531460</v>
      </c>
      <c r="M1133" s="17" t="s">
        <v>54</v>
      </c>
      <c r="N1133" s="16" t="str">
        <f>IF(ISERROR(VLOOKUP('Salidas Pacientes'!$M1133,Inventario!$A$2:$M$21,2,FALSE)),"",VLOOKUP('Salidas Pacientes'!$M1133,Inventario!$A$2:$M$21,2,FALSE))</f>
        <v>Prevenar</v>
      </c>
      <c r="O1133" s="16" t="str">
        <f>IF(ISERROR(VLOOKUP('Salidas Pacientes'!$M1133,Inventario!$A$2:$M$21,3,FALSE)),"",VLOOKUP('Salidas Pacientes'!$M1133,Inventario!$A$2:$M$21,3,FALSE))</f>
        <v>Neumococo 13V</v>
      </c>
      <c r="P1133" s="100" t="str">
        <f>IF(ISERROR(VLOOKUP('Salidas Pacientes'!$M1133,Inventario!$A$2:$M$21,4,FALSE)),"",VLOOKUP('Salidas Pacientes'!$M1133,Inventario!$A$2:$M$21,4,FALSE))</f>
        <v>Cobo Medical</v>
      </c>
      <c r="Q1133" s="100" t="str">
        <f>IF(ISERROR(VLOOKUP('Salidas Pacientes'!$M1133,Inventario!$A$2:$M$21,5,FALSE)),"",VLOOKUP('Salidas Pacientes'!$M1133,Inventario!$A$2:$M$21,5,FALSE))</f>
        <v>Pfizer</v>
      </c>
      <c r="R1133" s="17" t="str">
        <f>IF(ISERROR(VLOOKUP('Salidas Pacientes'!$M1133,Inventario!$A$2:$M$21,6,FALSE)),"",VLOOKUP('Salidas Pacientes'!$M1133,Inventario!$A$2:$M$21,6,FALSE))</f>
        <v>2156</v>
      </c>
      <c r="S1133" s="101" t="s">
        <v>223</v>
      </c>
      <c r="T1133" s="102">
        <f>IF(ISERROR(VLOOKUP('Salidas Pacientes'!$S1133,Entradas!$H$1:$I$412,2,FALSE)),"",VLOOKUP('Salidas Pacientes'!$S1133,Entradas!$H$1:$I$412,2,FALSE))</f>
        <v>45382</v>
      </c>
      <c r="U1133" s="98"/>
      <c r="V1133" s="98">
        <v>1</v>
      </c>
      <c r="W1133" s="105"/>
    </row>
    <row r="1134" spans="1:23" ht="15.75" hidden="1" customHeight="1" outlineLevel="1">
      <c r="A1134" s="95">
        <v>44860</v>
      </c>
      <c r="B1134" s="95" t="s">
        <v>276</v>
      </c>
      <c r="C1134" s="98">
        <v>1112070614</v>
      </c>
      <c r="D1134" s="17" t="str">
        <f>IF(ISERROR(VLOOKUP('Salidas Pacientes'!$C1134,'BD Pacientes'!$A:I,2,FALSE)),"",VLOOKUP('Salidas Pacientes'!$C1134,'BD Pacientes'!$A:I,2,FALSE))</f>
        <v>RC</v>
      </c>
      <c r="E1134" s="16" t="str">
        <f>IF(ISERROR(VLOOKUP('Salidas Pacientes'!$C1134,'BD Pacientes'!$A:I,3,FALSE)),"",VLOOKUP('Salidas Pacientes'!$C1134,'BD Pacientes'!$A:I,3,FALSE))</f>
        <v>ALMA ISABELLA RUSSI DE LA PORTILLA</v>
      </c>
      <c r="F1134" s="17" t="str">
        <f>IF(ISERROR(VLOOKUP('Salidas Pacientes'!$C1134,'BD Pacientes'!$A:I,4,FALSE)),"",VLOOKUP('Salidas Pacientes'!$C1134,'BD Pacientes'!$A:I,4,FALSE))</f>
        <v>F</v>
      </c>
      <c r="G1134" s="95">
        <f>IF(ISERROR(VLOOKUP('Salidas Pacientes'!$C1134,'BD Pacientes'!$A:I,5,FALSE)),"",VLOOKUP('Salidas Pacientes'!$C1134,'BD Pacientes'!$A:I,5,FALSE))</f>
        <v>44733</v>
      </c>
      <c r="H1134" s="95" t="str">
        <f t="shared" ca="1" si="0"/>
        <v>1 año, 2 mes</v>
      </c>
      <c r="I1134" s="97" t="str">
        <f>IF(ISERROR(VLOOKUP('Salidas Pacientes'!$C1134,'BD Pacientes'!$A:$I,6,FALSE)),"",VLOOKUP('Salidas Pacientes'!$C1134,'BD Pacientes'!$A:$I,6,FALSE))</f>
        <v>CRA 92 # 42-95</v>
      </c>
      <c r="J1134" s="98">
        <f>IF(ISERROR(VLOOKUP('Salidas Pacientes'!$C1134,'BD Pacientes'!$A:$I,7,FALSE)),"",VLOOKUP('Salidas Pacientes'!$C1134,'BD Pacientes'!$A:$I,7,FALSE))</f>
        <v>1124848755</v>
      </c>
      <c r="K1134" s="99" t="str">
        <f>IF(ISERROR(VLOOKUP('Salidas Pacientes'!$C1134,'BD Pacientes'!$A:$I,8,FALSE)),"",VLOOKUP('Salidas Pacientes'!$C1134,'BD Pacientes'!$A:$I,8,FALSE))</f>
        <v>Milena de la Portilla</v>
      </c>
      <c r="L1134" s="17">
        <f>IF(ISERROR(VLOOKUP('Salidas Pacientes'!$C1134,'BD Pacientes'!$A:$I,9,FALSE)),"",VLOOKUP('Salidas Pacientes'!$C1134,'BD Pacientes'!$A:$I,9,FALSE))</f>
        <v>3127531460</v>
      </c>
      <c r="M1134" s="17" t="s">
        <v>96</v>
      </c>
      <c r="N1134" s="16" t="str">
        <f>IF(ISERROR(VLOOKUP('Salidas Pacientes'!$M1134,Inventario!$A$2:$M$21,2,FALSE)),"",VLOOKUP('Salidas Pacientes'!$M1134,Inventario!$A$2:$M$21,2,FALSE))</f>
        <v>Rotateq</v>
      </c>
      <c r="O1134" s="16" t="str">
        <f>IF(ISERROR(VLOOKUP('Salidas Pacientes'!$M1134,Inventario!$A$2:$M$21,3,FALSE)),"",VLOOKUP('Salidas Pacientes'!$M1134,Inventario!$A$2:$M$21,3,FALSE))</f>
        <v>Rotavirus Vivo Atenuado</v>
      </c>
      <c r="P1134" s="100" t="str">
        <f>IF(ISERROR(VLOOKUP('Salidas Pacientes'!$M1134,Inventario!$A$2:$M$21,4,FALSE)),"",VLOOKUP('Salidas Pacientes'!$M1134,Inventario!$A$2:$M$21,4,FALSE))</f>
        <v>IPS FARALLONES</v>
      </c>
      <c r="Q1134" s="100" t="str">
        <f>IF(ISERROR(VLOOKUP('Salidas Pacientes'!$M1134,Inventario!$A$2:$M$21,5,FALSE)),"",VLOOKUP('Salidas Pacientes'!$M1134,Inventario!$A$2:$M$21,5,FALSE))</f>
        <v>Merck</v>
      </c>
      <c r="R1134" s="17" t="str">
        <f>IF(ISERROR(VLOOKUP('Salidas Pacientes'!$M1134,Inventario!$A$2:$M$21,6,FALSE)),"",VLOOKUP('Salidas Pacientes'!$M1134,Inventario!$A$2:$M$21,6,FALSE))</f>
        <v>1800</v>
      </c>
      <c r="S1134" s="101" t="s">
        <v>226</v>
      </c>
      <c r="T1134" s="102">
        <f>IF(ISERROR(VLOOKUP('Salidas Pacientes'!$S1134,Entradas!$H$1:$I$412,2,FALSE)),"",VLOOKUP('Salidas Pacientes'!$S1134,Entradas!$H$1:$I$412,2,FALSE))</f>
        <v>45351</v>
      </c>
      <c r="U1134" s="98"/>
      <c r="V1134" s="98">
        <v>1</v>
      </c>
      <c r="W1134" s="105"/>
    </row>
    <row r="1135" spans="1:23" ht="15.75" hidden="1" customHeight="1" outlineLevel="1">
      <c r="A1135" s="95">
        <v>44860</v>
      </c>
      <c r="B1135" s="95" t="s">
        <v>276</v>
      </c>
      <c r="C1135" s="98">
        <v>1112070614</v>
      </c>
      <c r="D1135" s="17" t="str">
        <f>IF(ISERROR(VLOOKUP('Salidas Pacientes'!$C1135,'BD Pacientes'!$A:I,2,FALSE)),"",VLOOKUP('Salidas Pacientes'!$C1135,'BD Pacientes'!$A:I,2,FALSE))</f>
        <v>RC</v>
      </c>
      <c r="E1135" s="16" t="str">
        <f>IF(ISERROR(VLOOKUP('Salidas Pacientes'!$C1135,'BD Pacientes'!$A:I,3,FALSE)),"",VLOOKUP('Salidas Pacientes'!$C1135,'BD Pacientes'!$A:I,3,FALSE))</f>
        <v>ALMA ISABELLA RUSSI DE LA PORTILLA</v>
      </c>
      <c r="F1135" s="17" t="str">
        <f>IF(ISERROR(VLOOKUP('Salidas Pacientes'!$C1135,'BD Pacientes'!$A:I,4,FALSE)),"",VLOOKUP('Salidas Pacientes'!$C1135,'BD Pacientes'!$A:I,4,FALSE))</f>
        <v>F</v>
      </c>
      <c r="G1135" s="95">
        <f>IF(ISERROR(VLOOKUP('Salidas Pacientes'!$C1135,'BD Pacientes'!$A:I,5,FALSE)),"",VLOOKUP('Salidas Pacientes'!$C1135,'BD Pacientes'!$A:I,5,FALSE))</f>
        <v>44733</v>
      </c>
      <c r="H1135" s="95" t="str">
        <f t="shared" ca="1" si="0"/>
        <v>1 año, 2 mes</v>
      </c>
      <c r="I1135" s="97" t="str">
        <f>IF(ISERROR(VLOOKUP('Salidas Pacientes'!$C1135,'BD Pacientes'!$A:$I,6,FALSE)),"",VLOOKUP('Salidas Pacientes'!$C1135,'BD Pacientes'!$A:$I,6,FALSE))</f>
        <v>CRA 92 # 42-95</v>
      </c>
      <c r="J1135" s="98">
        <f>IF(ISERROR(VLOOKUP('Salidas Pacientes'!$C1135,'BD Pacientes'!$A:$I,7,FALSE)),"",VLOOKUP('Salidas Pacientes'!$C1135,'BD Pacientes'!$A:$I,7,FALSE))</f>
        <v>1124848755</v>
      </c>
      <c r="K1135" s="99" t="str">
        <f>IF(ISERROR(VLOOKUP('Salidas Pacientes'!$C1135,'BD Pacientes'!$A:$I,8,FALSE)),"",VLOOKUP('Salidas Pacientes'!$C1135,'BD Pacientes'!$A:$I,8,FALSE))</f>
        <v>Milena de la Portilla</v>
      </c>
      <c r="L1135" s="17">
        <f>IF(ISERROR(VLOOKUP('Salidas Pacientes'!$C1135,'BD Pacientes'!$A:$I,9,FALSE)),"",VLOOKUP('Salidas Pacientes'!$C1135,'BD Pacientes'!$A:$I,9,FALSE))</f>
        <v>3127531460</v>
      </c>
      <c r="M1135" s="17" t="s">
        <v>89</v>
      </c>
      <c r="N1135" s="16" t="str">
        <f>IF(ISERROR(VLOOKUP('Salidas Pacientes'!$M1135,Inventario!$A$2:$M$21,2,FALSE)),"",VLOOKUP('Salidas Pacientes'!$M1135,Inventario!$A$2:$M$21,2,FALSE))</f>
        <v>Fluquadri</v>
      </c>
      <c r="O1135" s="16" t="str">
        <f>IF(ISERROR(VLOOKUP('Salidas Pacientes'!$M1135,Inventario!$A$2:$M$21,3,FALSE)),"",VLOOKUP('Salidas Pacientes'!$M1135,Inventario!$A$2:$M$21,3,FALSE))</f>
        <v>Influenza</v>
      </c>
      <c r="P1135" s="100" t="str">
        <f>IF(ISERROR(VLOOKUP('Salidas Pacientes'!$M1135,Inventario!$A$2:$M$21,4,FALSE)),"",VLOOKUP('Salidas Pacientes'!$M1135,Inventario!$A$2:$M$21,4,FALSE))</f>
        <v>IPS FARALLONES</v>
      </c>
      <c r="Q1135" s="100" t="str">
        <f>IF(ISERROR(VLOOKUP('Salidas Pacientes'!$M1135,Inventario!$A$2:$M$21,5,FALSE)),"",VLOOKUP('Salidas Pacientes'!$M1135,Inventario!$A$2:$M$21,5,FALSE))</f>
        <v>Sanofi</v>
      </c>
      <c r="R1135" s="17" t="str">
        <f>IF(ISERROR(VLOOKUP('Salidas Pacientes'!$M1135,Inventario!$A$2:$M$21,6,FALSE)),"",VLOOKUP('Salidas Pacientes'!$M1135,Inventario!$A$2:$M$21,6,FALSE))</f>
        <v>164992</v>
      </c>
      <c r="S1135" s="101" t="s">
        <v>231</v>
      </c>
      <c r="T1135" s="102">
        <f>IF(ISERROR(VLOOKUP('Salidas Pacientes'!$S1135,Entradas!$H$1:$I$412,2,FALSE)),"",VLOOKUP('Salidas Pacientes'!$S1135,Entradas!$H$1:$I$412,2,FALSE))</f>
        <v>44985</v>
      </c>
      <c r="U1135" s="98"/>
      <c r="V1135" s="98">
        <v>1</v>
      </c>
      <c r="W1135" s="105"/>
    </row>
    <row r="1136" spans="1:23" ht="15.75" hidden="1" customHeight="1" outlineLevel="1">
      <c r="A1136" s="95">
        <v>44861</v>
      </c>
      <c r="B1136" s="95" t="s">
        <v>276</v>
      </c>
      <c r="C1136" s="98">
        <v>171976463</v>
      </c>
      <c r="D1136" s="17" t="str">
        <f>IF(ISERROR(VLOOKUP('Salidas Pacientes'!$C1136,'BD Pacientes'!$A:I,2,FALSE)),"",VLOOKUP('Salidas Pacientes'!$C1136,'BD Pacientes'!$A:I,2,FALSE))</f>
        <v>RC</v>
      </c>
      <c r="E1136" s="16" t="str">
        <f>IF(ISERROR(VLOOKUP('Salidas Pacientes'!$C1136,'BD Pacientes'!$A:I,3,FALSE)),"",VLOOKUP('Salidas Pacientes'!$C1136,'BD Pacientes'!$A:I,3,FALSE))</f>
        <v>ALMA GRAJALES VINCHIRA</v>
      </c>
      <c r="F1136" s="17" t="str">
        <f>IF(ISERROR(VLOOKUP('Salidas Pacientes'!$C1136,'BD Pacientes'!$A:I,4,FALSE)),"",VLOOKUP('Salidas Pacientes'!$C1136,'BD Pacientes'!$A:I,4,FALSE))</f>
        <v>F</v>
      </c>
      <c r="G1136" s="95">
        <f>IF(ISERROR(VLOOKUP('Salidas Pacientes'!$C1136,'BD Pacientes'!$A:I,5,FALSE)),"",VLOOKUP('Salidas Pacientes'!$C1136,'BD Pacientes'!$A:I,5,FALSE))</f>
        <v>0</v>
      </c>
      <c r="H1136" s="95" t="str">
        <f t="shared" ca="1" si="0"/>
        <v>123 año, 7 mes</v>
      </c>
      <c r="I1136" s="97" t="str">
        <f>IF(ISERROR(VLOOKUP('Salidas Pacientes'!$C1136,'BD Pacientes'!$A:$I,6,FALSE)),"",VLOOKUP('Salidas Pacientes'!$C1136,'BD Pacientes'!$A:$I,6,FALSE))</f>
        <v>CALLE 5D # 30B-06</v>
      </c>
      <c r="J1136" s="98">
        <f>IF(ISERROR(VLOOKUP('Salidas Pacientes'!$C1136,'BD Pacientes'!$A:$I,7,FALSE)),"",VLOOKUP('Salidas Pacientes'!$C1136,'BD Pacientes'!$A:$I,7,FALSE))</f>
        <v>0</v>
      </c>
      <c r="K1136" s="99">
        <f>IF(ISERROR(VLOOKUP('Salidas Pacientes'!$C1136,'BD Pacientes'!$A:$I,8,FALSE)),"",VLOOKUP('Salidas Pacientes'!$C1136,'BD Pacientes'!$A:$I,8,FALSE))</f>
        <v>0</v>
      </c>
      <c r="L1136" s="17">
        <f>IF(ISERROR(VLOOKUP('Salidas Pacientes'!$C1136,'BD Pacientes'!$A:$I,9,FALSE)),"",VLOOKUP('Salidas Pacientes'!$C1136,'BD Pacientes'!$A:$I,9,FALSE))</f>
        <v>0</v>
      </c>
      <c r="M1136" s="17" t="s">
        <v>47</v>
      </c>
      <c r="N1136" s="16" t="str">
        <f>IF(ISERROR(VLOOKUP('Salidas Pacientes'!$M1136,Inventario!$A$2:$M$21,2,FALSE)),"",VLOOKUP('Salidas Pacientes'!$M1136,Inventario!$A$2:$M$21,2,FALSE))</f>
        <v>Nimenrix</v>
      </c>
      <c r="O1136" s="16" t="str">
        <f>IF(ISERROR(VLOOKUP('Salidas Pacientes'!$M1136,Inventario!$A$2:$M$21,3,FALSE)),"",VLOOKUP('Salidas Pacientes'!$M1136,Inventario!$A$2:$M$21,3,FALSE))</f>
        <v>Meningococo</v>
      </c>
      <c r="P1136" s="100" t="str">
        <f>IF(ISERROR(VLOOKUP('Salidas Pacientes'!$M1136,Inventario!$A$2:$M$21,4,FALSE)),"",VLOOKUP('Salidas Pacientes'!$M1136,Inventario!$A$2:$M$21,4,FALSE))</f>
        <v>Cobo Medical</v>
      </c>
      <c r="Q1136" s="100" t="str">
        <f>IF(ISERROR(VLOOKUP('Salidas Pacientes'!$M1136,Inventario!$A$2:$M$21,5,FALSE)),"",VLOOKUP('Salidas Pacientes'!$M1136,Inventario!$A$2:$M$21,5,FALSE))</f>
        <v>Pfizer</v>
      </c>
      <c r="R1136" s="17" t="str">
        <f>IF(ISERROR(VLOOKUP('Salidas Pacientes'!$M1136,Inventario!$A$2:$M$21,6,FALSE)),"",VLOOKUP('Salidas Pacientes'!$M1136,Inventario!$A$2:$M$21,6,FALSE))</f>
        <v>3904</v>
      </c>
      <c r="S1136" s="101" t="s">
        <v>221</v>
      </c>
      <c r="T1136" s="102">
        <f>IF(ISERROR(VLOOKUP('Salidas Pacientes'!$S1136,Entradas!$H$1:$I$412,2,FALSE)),"",VLOOKUP('Salidas Pacientes'!$S1136,Entradas!$H$1:$I$412,2,FALSE))</f>
        <v>45077</v>
      </c>
      <c r="U1136" s="98"/>
      <c r="V1136" s="98">
        <v>1</v>
      </c>
      <c r="W1136" s="105"/>
    </row>
    <row r="1137" spans="1:23" ht="15.75" hidden="1" customHeight="1" outlineLevel="1">
      <c r="A1137" s="95">
        <v>44862</v>
      </c>
      <c r="B1137" s="95" t="s">
        <v>276</v>
      </c>
      <c r="C1137" s="98">
        <v>1232821323</v>
      </c>
      <c r="D1137" s="17" t="str">
        <f>IF(ISERROR(VLOOKUP('Salidas Pacientes'!$C1137,'BD Pacientes'!$A:I,2,FALSE)),"",VLOOKUP('Salidas Pacientes'!$C1137,'BD Pacientes'!$A:I,2,FALSE))</f>
        <v>RC</v>
      </c>
      <c r="E1137" s="16" t="str">
        <f>IF(ISERROR(VLOOKUP('Salidas Pacientes'!$C1137,'BD Pacientes'!$A:I,3,FALSE)),"",VLOOKUP('Salidas Pacientes'!$C1137,'BD Pacientes'!$A:I,3,FALSE))</f>
        <v>VICENTE SANINT HENAO</v>
      </c>
      <c r="F1137" s="17" t="str">
        <f>IF(ISERROR(VLOOKUP('Salidas Pacientes'!$C1137,'BD Pacientes'!$A:I,4,FALSE)),"",VLOOKUP('Salidas Pacientes'!$C1137,'BD Pacientes'!$A:I,4,FALSE))</f>
        <v>M</v>
      </c>
      <c r="G1137" s="95">
        <f>IF(ISERROR(VLOOKUP('Salidas Pacientes'!$C1137,'BD Pacientes'!$A:I,5,FALSE)),"",VLOOKUP('Salidas Pacientes'!$C1137,'BD Pacientes'!$A:I,5,FALSE))</f>
        <v>44803</v>
      </c>
      <c r="H1137" s="95" t="str">
        <f t="shared" ca="1" si="0"/>
        <v>0 año, 11 mes</v>
      </c>
      <c r="I1137" s="97" t="str">
        <f>IF(ISERROR(VLOOKUP('Salidas Pacientes'!$C1137,'BD Pacientes'!$A:$I,6,FALSE)),"",VLOOKUP('Salidas Pacientes'!$C1137,'BD Pacientes'!$A:$I,6,FALSE))</f>
        <v>AV 9N # 7-57</v>
      </c>
      <c r="J1137" s="98">
        <f>IF(ISERROR(VLOOKUP('Salidas Pacientes'!$C1137,'BD Pacientes'!$A:$I,7,FALSE)),"",VLOOKUP('Salidas Pacientes'!$C1137,'BD Pacientes'!$A:$I,7,FALSE))</f>
        <v>1114339441</v>
      </c>
      <c r="K1137" s="99" t="str">
        <f>IF(ISERROR(VLOOKUP('Salidas Pacientes'!$C1137,'BD Pacientes'!$A:$I,8,FALSE)),"",VLOOKUP('Salidas Pacientes'!$C1137,'BD Pacientes'!$A:$I,8,FALSE))</f>
        <v>ANDREA HENAO</v>
      </c>
      <c r="L1137" s="17">
        <f>IF(ISERROR(VLOOKUP('Salidas Pacientes'!$C1137,'BD Pacientes'!$A:$I,9,FALSE)),"",VLOOKUP('Salidas Pacientes'!$C1137,'BD Pacientes'!$A:$I,9,FALSE))</f>
        <v>3128716625</v>
      </c>
      <c r="M1137" s="17" t="s">
        <v>77</v>
      </c>
      <c r="N1137" s="16" t="str">
        <f>IF(ISERROR(VLOOKUP('Salidas Pacientes'!$M1137,Inventario!$A$2:$M$21,2,FALSE)),"",VLOOKUP('Salidas Pacientes'!$M1137,Inventario!$A$2:$M$21,2,FALSE))</f>
        <v>Hexaxim</v>
      </c>
      <c r="O1137" s="16" t="str">
        <f>IF(ISERROR(VLOOKUP('Salidas Pacientes'!$M1137,Inventario!$A$2:$M$21,3,FALSE)),"",VLOOKUP('Salidas Pacientes'!$M1137,Inventario!$A$2:$M$21,3,FALSE))</f>
        <v>DPAT + VPI + HIB + HB</v>
      </c>
      <c r="P1137" s="100" t="str">
        <f>IF(ISERROR(VLOOKUP('Salidas Pacientes'!$M1137,Inventario!$A$2:$M$21,4,FALSE)),"",VLOOKUP('Salidas Pacientes'!$M1137,Inventario!$A$2:$M$21,4,FALSE))</f>
        <v>IPS FARALLONES</v>
      </c>
      <c r="Q1137" s="100" t="str">
        <f>IF(ISERROR(VLOOKUP('Salidas Pacientes'!$M1137,Inventario!$A$2:$M$21,5,FALSE)),"",VLOOKUP('Salidas Pacientes'!$M1137,Inventario!$A$2:$M$21,5,FALSE))</f>
        <v>Sanofi</v>
      </c>
      <c r="R1137" s="17" t="str">
        <f>IF(ISERROR(VLOOKUP('Salidas Pacientes'!$M1137,Inventario!$A$2:$M$21,6,FALSE)),"",VLOOKUP('Salidas Pacientes'!$M1137,Inventario!$A$2:$M$21,6,FALSE))</f>
        <v>3800</v>
      </c>
      <c r="S1137" s="101" t="s">
        <v>212</v>
      </c>
      <c r="T1137" s="102">
        <f>IF(ISERROR(VLOOKUP('Salidas Pacientes'!$S1137,Entradas!$H$1:$I$412,2,FALSE)),"",VLOOKUP('Salidas Pacientes'!$S1137,Entradas!$H$1:$I$412,2,FALSE))</f>
        <v>45382</v>
      </c>
      <c r="U1137" s="98"/>
      <c r="V1137" s="98">
        <v>1</v>
      </c>
      <c r="W1137" s="105"/>
    </row>
    <row r="1138" spans="1:23" ht="15.75" hidden="1" customHeight="1" outlineLevel="1">
      <c r="A1138" s="95">
        <v>44862</v>
      </c>
      <c r="B1138" s="95" t="s">
        <v>276</v>
      </c>
      <c r="C1138" s="98">
        <v>1232821323</v>
      </c>
      <c r="D1138" s="17" t="str">
        <f>IF(ISERROR(VLOOKUP('Salidas Pacientes'!$C1138,'BD Pacientes'!$A:I,2,FALSE)),"",VLOOKUP('Salidas Pacientes'!$C1138,'BD Pacientes'!$A:I,2,FALSE))</f>
        <v>RC</v>
      </c>
      <c r="E1138" s="16" t="str">
        <f>IF(ISERROR(VLOOKUP('Salidas Pacientes'!$C1138,'BD Pacientes'!$A:I,3,FALSE)),"",VLOOKUP('Salidas Pacientes'!$C1138,'BD Pacientes'!$A:I,3,FALSE))</f>
        <v>VICENTE SANINT HENAO</v>
      </c>
      <c r="F1138" s="17" t="str">
        <f>IF(ISERROR(VLOOKUP('Salidas Pacientes'!$C1138,'BD Pacientes'!$A:I,4,FALSE)),"",VLOOKUP('Salidas Pacientes'!$C1138,'BD Pacientes'!$A:I,4,FALSE))</f>
        <v>M</v>
      </c>
      <c r="G1138" s="95">
        <f>IF(ISERROR(VLOOKUP('Salidas Pacientes'!$C1138,'BD Pacientes'!$A:I,5,FALSE)),"",VLOOKUP('Salidas Pacientes'!$C1138,'BD Pacientes'!$A:I,5,FALSE))</f>
        <v>44803</v>
      </c>
      <c r="H1138" s="95" t="str">
        <f t="shared" ca="1" si="0"/>
        <v>0 año, 11 mes</v>
      </c>
      <c r="I1138" s="97" t="str">
        <f>IF(ISERROR(VLOOKUP('Salidas Pacientes'!$C1138,'BD Pacientes'!$A:$I,6,FALSE)),"",VLOOKUP('Salidas Pacientes'!$C1138,'BD Pacientes'!$A:$I,6,FALSE))</f>
        <v>AV 9N # 7-57</v>
      </c>
      <c r="J1138" s="98">
        <f>IF(ISERROR(VLOOKUP('Salidas Pacientes'!$C1138,'BD Pacientes'!$A:$I,7,FALSE)),"",VLOOKUP('Salidas Pacientes'!$C1138,'BD Pacientes'!$A:$I,7,FALSE))</f>
        <v>1114339441</v>
      </c>
      <c r="K1138" s="99" t="str">
        <f>IF(ISERROR(VLOOKUP('Salidas Pacientes'!$C1138,'BD Pacientes'!$A:$I,8,FALSE)),"",VLOOKUP('Salidas Pacientes'!$C1138,'BD Pacientes'!$A:$I,8,FALSE))</f>
        <v>ANDREA HENAO</v>
      </c>
      <c r="L1138" s="17">
        <f>IF(ISERROR(VLOOKUP('Salidas Pacientes'!$C1138,'BD Pacientes'!$A:$I,9,FALSE)),"",VLOOKUP('Salidas Pacientes'!$C1138,'BD Pacientes'!$A:$I,9,FALSE))</f>
        <v>3128716625</v>
      </c>
      <c r="M1138" s="17" t="s">
        <v>54</v>
      </c>
      <c r="N1138" s="16" t="str">
        <f>IF(ISERROR(VLOOKUP('Salidas Pacientes'!$M1138,Inventario!$A$2:$M$21,2,FALSE)),"",VLOOKUP('Salidas Pacientes'!$M1138,Inventario!$A$2:$M$21,2,FALSE))</f>
        <v>Prevenar</v>
      </c>
      <c r="O1138" s="16" t="str">
        <f>IF(ISERROR(VLOOKUP('Salidas Pacientes'!$M1138,Inventario!$A$2:$M$21,3,FALSE)),"",VLOOKUP('Salidas Pacientes'!$M1138,Inventario!$A$2:$M$21,3,FALSE))</f>
        <v>Neumococo 13V</v>
      </c>
      <c r="P1138" s="100" t="str">
        <f>IF(ISERROR(VLOOKUP('Salidas Pacientes'!$M1138,Inventario!$A$2:$M$21,4,FALSE)),"",VLOOKUP('Salidas Pacientes'!$M1138,Inventario!$A$2:$M$21,4,FALSE))</f>
        <v>Cobo Medical</v>
      </c>
      <c r="Q1138" s="100" t="str">
        <f>IF(ISERROR(VLOOKUP('Salidas Pacientes'!$M1138,Inventario!$A$2:$M$21,5,FALSE)),"",VLOOKUP('Salidas Pacientes'!$M1138,Inventario!$A$2:$M$21,5,FALSE))</f>
        <v>Pfizer</v>
      </c>
      <c r="R1138" s="17" t="str">
        <f>IF(ISERROR(VLOOKUP('Salidas Pacientes'!$M1138,Inventario!$A$2:$M$21,6,FALSE)),"",VLOOKUP('Salidas Pacientes'!$M1138,Inventario!$A$2:$M$21,6,FALSE))</f>
        <v>2156</v>
      </c>
      <c r="S1138" s="101" t="s">
        <v>223</v>
      </c>
      <c r="T1138" s="102">
        <f>IF(ISERROR(VLOOKUP('Salidas Pacientes'!$S1138,Entradas!$H$1:$I$412,2,FALSE)),"",VLOOKUP('Salidas Pacientes'!$S1138,Entradas!$H$1:$I$412,2,FALSE))</f>
        <v>45382</v>
      </c>
      <c r="U1138" s="98"/>
      <c r="V1138" s="98">
        <v>1</v>
      </c>
      <c r="W1138" s="105"/>
    </row>
    <row r="1139" spans="1:23" ht="15.75" hidden="1" customHeight="1" outlineLevel="1">
      <c r="A1139" s="95">
        <v>44862</v>
      </c>
      <c r="B1139" s="95" t="s">
        <v>276</v>
      </c>
      <c r="C1139" s="98">
        <v>1232821323</v>
      </c>
      <c r="D1139" s="17" t="str">
        <f>IF(ISERROR(VLOOKUP('Salidas Pacientes'!$C1139,'BD Pacientes'!$A:I,2,FALSE)),"",VLOOKUP('Salidas Pacientes'!$C1139,'BD Pacientes'!$A:I,2,FALSE))</f>
        <v>RC</v>
      </c>
      <c r="E1139" s="16" t="str">
        <f>IF(ISERROR(VLOOKUP('Salidas Pacientes'!$C1139,'BD Pacientes'!$A:I,3,FALSE)),"",VLOOKUP('Salidas Pacientes'!$C1139,'BD Pacientes'!$A:I,3,FALSE))</f>
        <v>VICENTE SANINT HENAO</v>
      </c>
      <c r="F1139" s="17" t="str">
        <f>IF(ISERROR(VLOOKUP('Salidas Pacientes'!$C1139,'BD Pacientes'!$A:I,4,FALSE)),"",VLOOKUP('Salidas Pacientes'!$C1139,'BD Pacientes'!$A:I,4,FALSE))</f>
        <v>M</v>
      </c>
      <c r="G1139" s="95">
        <f>IF(ISERROR(VLOOKUP('Salidas Pacientes'!$C1139,'BD Pacientes'!$A:I,5,FALSE)),"",VLOOKUP('Salidas Pacientes'!$C1139,'BD Pacientes'!$A:I,5,FALSE))</f>
        <v>44803</v>
      </c>
      <c r="H1139" s="95" t="str">
        <f t="shared" ca="1" si="0"/>
        <v>0 año, 11 mes</v>
      </c>
      <c r="I1139" s="97" t="str">
        <f>IF(ISERROR(VLOOKUP('Salidas Pacientes'!$C1139,'BD Pacientes'!$A:$I,6,FALSE)),"",VLOOKUP('Salidas Pacientes'!$C1139,'BD Pacientes'!$A:$I,6,FALSE))</f>
        <v>AV 9N # 7-57</v>
      </c>
      <c r="J1139" s="98">
        <f>IF(ISERROR(VLOOKUP('Salidas Pacientes'!$C1139,'BD Pacientes'!$A:$I,7,FALSE)),"",VLOOKUP('Salidas Pacientes'!$C1139,'BD Pacientes'!$A:$I,7,FALSE))</f>
        <v>1114339441</v>
      </c>
      <c r="K1139" s="99" t="str">
        <f>IF(ISERROR(VLOOKUP('Salidas Pacientes'!$C1139,'BD Pacientes'!$A:$I,8,FALSE)),"",VLOOKUP('Salidas Pacientes'!$C1139,'BD Pacientes'!$A:$I,8,FALSE))</f>
        <v>ANDREA HENAO</v>
      </c>
      <c r="L1139" s="17">
        <f>IF(ISERROR(VLOOKUP('Salidas Pacientes'!$C1139,'BD Pacientes'!$A:$I,9,FALSE)),"",VLOOKUP('Salidas Pacientes'!$C1139,'BD Pacientes'!$A:$I,9,FALSE))</f>
        <v>3128716625</v>
      </c>
      <c r="M1139" s="17" t="s">
        <v>96</v>
      </c>
      <c r="N1139" s="16" t="str">
        <f>IF(ISERROR(VLOOKUP('Salidas Pacientes'!$M1139,Inventario!$A$2:$M$21,2,FALSE)),"",VLOOKUP('Salidas Pacientes'!$M1139,Inventario!$A$2:$M$21,2,FALSE))</f>
        <v>Rotateq</v>
      </c>
      <c r="O1139" s="16" t="str">
        <f>IF(ISERROR(VLOOKUP('Salidas Pacientes'!$M1139,Inventario!$A$2:$M$21,3,FALSE)),"",VLOOKUP('Salidas Pacientes'!$M1139,Inventario!$A$2:$M$21,3,FALSE))</f>
        <v>Rotavirus Vivo Atenuado</v>
      </c>
      <c r="P1139" s="100" t="str">
        <f>IF(ISERROR(VLOOKUP('Salidas Pacientes'!$M1139,Inventario!$A$2:$M$21,4,FALSE)),"",VLOOKUP('Salidas Pacientes'!$M1139,Inventario!$A$2:$M$21,4,FALSE))</f>
        <v>IPS FARALLONES</v>
      </c>
      <c r="Q1139" s="100" t="str">
        <f>IF(ISERROR(VLOOKUP('Salidas Pacientes'!$M1139,Inventario!$A$2:$M$21,5,FALSE)),"",VLOOKUP('Salidas Pacientes'!$M1139,Inventario!$A$2:$M$21,5,FALSE))</f>
        <v>Merck</v>
      </c>
      <c r="R1139" s="17" t="str">
        <f>IF(ISERROR(VLOOKUP('Salidas Pacientes'!$M1139,Inventario!$A$2:$M$21,6,FALSE)),"",VLOOKUP('Salidas Pacientes'!$M1139,Inventario!$A$2:$M$21,6,FALSE))</f>
        <v>1800</v>
      </c>
      <c r="S1139" s="101" t="s">
        <v>214</v>
      </c>
      <c r="T1139" s="102">
        <f>IF(ISERROR(VLOOKUP('Salidas Pacientes'!$S1139,Entradas!$H$1:$I$412,2,FALSE)),"",VLOOKUP('Salidas Pacientes'!$S1139,Entradas!$H$1:$I$412,2,FALSE))</f>
        <v>45233</v>
      </c>
      <c r="U1139" s="98"/>
      <c r="V1139" s="98">
        <v>1</v>
      </c>
      <c r="W1139" s="105"/>
    </row>
    <row r="1140" spans="1:23" ht="15.75" hidden="1" customHeight="1" outlineLevel="1">
      <c r="A1140" s="95">
        <v>44862</v>
      </c>
      <c r="B1140" s="95" t="s">
        <v>276</v>
      </c>
      <c r="C1140" s="98">
        <v>1232818020</v>
      </c>
      <c r="D1140" s="17" t="str">
        <f>IF(ISERROR(VLOOKUP('Salidas Pacientes'!$C1140,'BD Pacientes'!$A:I,2,FALSE)),"",VLOOKUP('Salidas Pacientes'!$C1140,'BD Pacientes'!$A:I,2,FALSE))</f>
        <v>RC</v>
      </c>
      <c r="E1140" s="16" t="str">
        <f>IF(ISERROR(VLOOKUP('Salidas Pacientes'!$C1140,'BD Pacientes'!$A:I,3,FALSE)),"",VLOOKUP('Salidas Pacientes'!$C1140,'BD Pacientes'!$A:I,3,FALSE))</f>
        <v>ROMAN ARIAS CARDONA</v>
      </c>
      <c r="F1140" s="17" t="str">
        <f>IF(ISERROR(VLOOKUP('Salidas Pacientes'!$C1140,'BD Pacientes'!$A:I,4,FALSE)),"",VLOOKUP('Salidas Pacientes'!$C1140,'BD Pacientes'!$A:I,4,FALSE))</f>
        <v>M</v>
      </c>
      <c r="G1140" s="95">
        <f>IF(ISERROR(VLOOKUP('Salidas Pacientes'!$C1140,'BD Pacientes'!$A:I,5,FALSE)),"",VLOOKUP('Salidas Pacientes'!$C1140,'BD Pacientes'!$A:I,5,FALSE))</f>
        <v>44494</v>
      </c>
      <c r="H1140" s="95" t="str">
        <f t="shared" ca="1" si="0"/>
        <v>1 año, 9 mes</v>
      </c>
      <c r="I1140" s="97" t="str">
        <f>IF(ISERROR(VLOOKUP('Salidas Pacientes'!$C1140,'BD Pacientes'!$A:$I,6,FALSE)),"",VLOOKUP('Salidas Pacientes'!$C1140,'BD Pacientes'!$A:$I,6,FALSE))</f>
        <v>CRA 98B # 60-115</v>
      </c>
      <c r="J1140" s="98">
        <f>IF(ISERROR(VLOOKUP('Salidas Pacientes'!$C1140,'BD Pacientes'!$A:$I,7,FALSE)),"",VLOOKUP('Salidas Pacientes'!$C1140,'BD Pacientes'!$A:$I,7,FALSE))</f>
        <v>1143976145</v>
      </c>
      <c r="K1140" s="99" t="str">
        <f>IF(ISERROR(VLOOKUP('Salidas Pacientes'!$C1140,'BD Pacientes'!$A:$I,8,FALSE)),"",VLOOKUP('Salidas Pacientes'!$C1140,'BD Pacientes'!$A:$I,8,FALSE))</f>
        <v>LIZZY CARDONA</v>
      </c>
      <c r="L1140" s="17">
        <f>IF(ISERROR(VLOOKUP('Salidas Pacientes'!$C1140,'BD Pacientes'!$A:$I,9,FALSE)),"",VLOOKUP('Salidas Pacientes'!$C1140,'BD Pacientes'!$A:$I,9,FALSE))</f>
        <v>3057681127</v>
      </c>
      <c r="M1140" s="17" t="s">
        <v>58</v>
      </c>
      <c r="N1140" s="16" t="str">
        <f>IF(ISERROR(VLOOKUP('Salidas Pacientes'!$M1140,Inventario!$A$2:$M$21,2,FALSE)),"",VLOOKUP('Salidas Pacientes'!$M1140,Inventario!$A$2:$M$21,2,FALSE))</f>
        <v>Proquad</v>
      </c>
      <c r="O1140" s="16" t="str">
        <f>IF(ISERROR(VLOOKUP('Salidas Pacientes'!$M1140,Inventario!$A$2:$M$21,3,FALSE)),"",VLOOKUP('Salidas Pacientes'!$M1140,Inventario!$A$2:$M$21,3,FALSE))</f>
        <v>Sarampion + Rubeola + parotiditis + varicela</v>
      </c>
      <c r="P1140" s="100" t="str">
        <f>IF(ISERROR(VLOOKUP('Salidas Pacientes'!$M1140,Inventario!$A$2:$M$21,4,FALSE)),"",VLOOKUP('Salidas Pacientes'!$M1140,Inventario!$A$2:$M$21,4,FALSE))</f>
        <v>IPS FARALLONES</v>
      </c>
      <c r="Q1140" s="100" t="str">
        <f>IF(ISERROR(VLOOKUP('Salidas Pacientes'!$M1140,Inventario!$A$2:$M$21,5,FALSE)),"",VLOOKUP('Salidas Pacientes'!$M1140,Inventario!$A$2:$M$21,5,FALSE))</f>
        <v>Merck</v>
      </c>
      <c r="R1140" s="17" t="str">
        <f>IF(ISERROR(VLOOKUP('Salidas Pacientes'!$M1140,Inventario!$A$2:$M$21,6,FALSE)),"",VLOOKUP('Salidas Pacientes'!$M1140,Inventario!$A$2:$M$21,6,FALSE))</f>
        <v>4200</v>
      </c>
      <c r="S1140" s="101" t="s">
        <v>190</v>
      </c>
      <c r="T1140" s="102">
        <f>IF(ISERROR(VLOOKUP('Salidas Pacientes'!$S1140,Entradas!$H$1:$I$412,2,FALSE)),"",VLOOKUP('Salidas Pacientes'!$S1140,Entradas!$H$1:$I$412,2,FALSE))</f>
        <v>44957</v>
      </c>
      <c r="U1140" s="98"/>
      <c r="V1140" s="98">
        <v>1</v>
      </c>
      <c r="W1140" s="105"/>
    </row>
    <row r="1141" spans="1:23" ht="15.75" hidden="1" customHeight="1" outlineLevel="1">
      <c r="A1141" s="95">
        <v>44862</v>
      </c>
      <c r="B1141" s="95" t="s">
        <v>276</v>
      </c>
      <c r="C1141" s="98">
        <v>1232818020</v>
      </c>
      <c r="D1141" s="17" t="str">
        <f>IF(ISERROR(VLOOKUP('Salidas Pacientes'!$C1141,'BD Pacientes'!$A:I,2,FALSE)),"",VLOOKUP('Salidas Pacientes'!$C1141,'BD Pacientes'!$A:I,2,FALSE))</f>
        <v>RC</v>
      </c>
      <c r="E1141" s="16" t="str">
        <f>IF(ISERROR(VLOOKUP('Salidas Pacientes'!$C1141,'BD Pacientes'!$A:I,3,FALSE)),"",VLOOKUP('Salidas Pacientes'!$C1141,'BD Pacientes'!$A:I,3,FALSE))</f>
        <v>ROMAN ARIAS CARDONA</v>
      </c>
      <c r="F1141" s="17" t="str">
        <f>IF(ISERROR(VLOOKUP('Salidas Pacientes'!$C1141,'BD Pacientes'!$A:I,4,FALSE)),"",VLOOKUP('Salidas Pacientes'!$C1141,'BD Pacientes'!$A:I,4,FALSE))</f>
        <v>M</v>
      </c>
      <c r="G1141" s="95">
        <f>IF(ISERROR(VLOOKUP('Salidas Pacientes'!$C1141,'BD Pacientes'!$A:I,5,FALSE)),"",VLOOKUP('Salidas Pacientes'!$C1141,'BD Pacientes'!$A:I,5,FALSE))</f>
        <v>44494</v>
      </c>
      <c r="H1141" s="95" t="str">
        <f t="shared" ca="1" si="0"/>
        <v>1 año, 9 mes</v>
      </c>
      <c r="I1141" s="97" t="str">
        <f>IF(ISERROR(VLOOKUP('Salidas Pacientes'!$C1141,'BD Pacientes'!$A:$I,6,FALSE)),"",VLOOKUP('Salidas Pacientes'!$C1141,'BD Pacientes'!$A:$I,6,FALSE))</f>
        <v>CRA 98B # 60-115</v>
      </c>
      <c r="J1141" s="98">
        <f>IF(ISERROR(VLOOKUP('Salidas Pacientes'!$C1141,'BD Pacientes'!$A:$I,7,FALSE)),"",VLOOKUP('Salidas Pacientes'!$C1141,'BD Pacientes'!$A:$I,7,FALSE))</f>
        <v>1143976145</v>
      </c>
      <c r="K1141" s="99" t="str">
        <f>IF(ISERROR(VLOOKUP('Salidas Pacientes'!$C1141,'BD Pacientes'!$A:$I,8,FALSE)),"",VLOOKUP('Salidas Pacientes'!$C1141,'BD Pacientes'!$A:$I,8,FALSE))</f>
        <v>LIZZY CARDONA</v>
      </c>
      <c r="L1141" s="17">
        <f>IF(ISERROR(VLOOKUP('Salidas Pacientes'!$C1141,'BD Pacientes'!$A:$I,9,FALSE)),"",VLOOKUP('Salidas Pacientes'!$C1141,'BD Pacientes'!$A:$I,9,FALSE))</f>
        <v>3057681127</v>
      </c>
      <c r="M1141" s="17" t="s">
        <v>85</v>
      </c>
      <c r="N1141" s="16" t="str">
        <f>IF(ISERROR(VLOOKUP('Salidas Pacientes'!$M1141,Inventario!$A$2:$M$21,2,FALSE)),"",VLOOKUP('Salidas Pacientes'!$M1141,Inventario!$A$2:$M$21,2,FALSE))</f>
        <v xml:space="preserve">Avaxim 80 </v>
      </c>
      <c r="O1141" s="16" t="str">
        <f>IF(ISERROR(VLOOKUP('Salidas Pacientes'!$M1141,Inventario!$A$2:$M$21,3,FALSE)),"",VLOOKUP('Salidas Pacientes'!$M1141,Inventario!$A$2:$M$21,3,FALSE))</f>
        <v>Hepatitis A niño</v>
      </c>
      <c r="P1141" s="100" t="str">
        <f>IF(ISERROR(VLOOKUP('Salidas Pacientes'!$M1141,Inventario!$A$2:$M$21,4,FALSE)),"",VLOOKUP('Salidas Pacientes'!$M1141,Inventario!$A$2:$M$21,4,FALSE))</f>
        <v>IPS FARALLONES</v>
      </c>
      <c r="Q1141" s="100" t="str">
        <f>IF(ISERROR(VLOOKUP('Salidas Pacientes'!$M1141,Inventario!$A$2:$M$21,5,FALSE)),"",VLOOKUP('Salidas Pacientes'!$M1141,Inventario!$A$2:$M$21,5,FALSE))</f>
        <v>Sanofi</v>
      </c>
      <c r="R1141" s="17" t="str">
        <f>IF(ISERROR(VLOOKUP('Salidas Pacientes'!$M1141,Inventario!$A$2:$M$21,6,FALSE)),"",VLOOKUP('Salidas Pacientes'!$M1141,Inventario!$A$2:$M$21,6,FALSE))</f>
        <v>2500</v>
      </c>
      <c r="S1141" s="101" t="s">
        <v>208</v>
      </c>
      <c r="T1141" s="102">
        <f>IF(ISERROR(VLOOKUP('Salidas Pacientes'!$S1141,Entradas!$H$1:$I$412,2,FALSE)),"",VLOOKUP('Salidas Pacientes'!$S1141,Entradas!$H$1:$I$412,2,FALSE))</f>
        <v>45169</v>
      </c>
      <c r="U1141" s="98"/>
      <c r="V1141" s="98">
        <v>1</v>
      </c>
      <c r="W1141" s="105"/>
    </row>
    <row r="1142" spans="1:23" ht="15.75" hidden="1" customHeight="1" outlineLevel="1">
      <c r="A1142" s="95">
        <v>44862</v>
      </c>
      <c r="B1142" s="95" t="s">
        <v>276</v>
      </c>
      <c r="C1142" s="98">
        <v>1109572960</v>
      </c>
      <c r="D1142" s="17" t="str">
        <f>IF(ISERROR(VLOOKUP('Salidas Pacientes'!$C1142,'BD Pacientes'!$A:I,2,FALSE)),"",VLOOKUP('Salidas Pacientes'!$C1142,'BD Pacientes'!$A:I,2,FALSE))</f>
        <v>RC</v>
      </c>
      <c r="E1142" s="16" t="str">
        <f>IF(ISERROR(VLOOKUP('Salidas Pacientes'!$C1142,'BD Pacientes'!$A:I,3,FALSE)),"",VLOOKUP('Salidas Pacientes'!$C1142,'BD Pacientes'!$A:I,3,FALSE))</f>
        <v>MATEO BOLAÑOS MUÑOZ</v>
      </c>
      <c r="F1142" s="17" t="str">
        <f>IF(ISERROR(VLOOKUP('Salidas Pacientes'!$C1142,'BD Pacientes'!$A:I,4,FALSE)),"",VLOOKUP('Salidas Pacientes'!$C1142,'BD Pacientes'!$A:I,4,FALSE))</f>
        <v>M</v>
      </c>
      <c r="G1142" s="95">
        <f>IF(ISERROR(VLOOKUP('Salidas Pacientes'!$C1142,'BD Pacientes'!$A:I,5,FALSE)),"",VLOOKUP('Salidas Pacientes'!$C1142,'BD Pacientes'!$A:I,5,FALSE))</f>
        <v>44479</v>
      </c>
      <c r="H1142" s="95" t="str">
        <f t="shared" ca="1" si="0"/>
        <v>1 año, 10 mes</v>
      </c>
      <c r="I1142" s="97" t="str">
        <f>IF(ISERROR(VLOOKUP('Salidas Pacientes'!$C1142,'BD Pacientes'!$A:$I,6,FALSE)),"",VLOOKUP('Salidas Pacientes'!$C1142,'BD Pacientes'!$A:$I,6,FALSE))</f>
        <v>CRA 108 # 60A-26</v>
      </c>
      <c r="J1142" s="98">
        <f>IF(ISERROR(VLOOKUP('Salidas Pacientes'!$C1142,'BD Pacientes'!$A:$I,7,FALSE)),"",VLOOKUP('Salidas Pacientes'!$C1142,'BD Pacientes'!$A:$I,7,FALSE))</f>
        <v>1088972038</v>
      </c>
      <c r="K1142" s="99" t="str">
        <f>IF(ISERROR(VLOOKUP('Salidas Pacientes'!$C1142,'BD Pacientes'!$A:$I,8,FALSE)),"",VLOOKUP('Salidas Pacientes'!$C1142,'BD Pacientes'!$A:$I,8,FALSE))</f>
        <v xml:space="preserve">YANCY ANDREA MUÑOZ </v>
      </c>
      <c r="L1142" s="17">
        <f>IF(ISERROR(VLOOKUP('Salidas Pacientes'!$C1142,'BD Pacientes'!$A:$I,9,FALSE)),"",VLOOKUP('Salidas Pacientes'!$C1142,'BD Pacientes'!$A:$I,9,FALSE))</f>
        <v>3113264783</v>
      </c>
      <c r="M1142" s="17" t="s">
        <v>58</v>
      </c>
      <c r="N1142" s="16" t="str">
        <f>IF(ISERROR(VLOOKUP('Salidas Pacientes'!$M1142,Inventario!$A$2:$M$21,2,FALSE)),"",VLOOKUP('Salidas Pacientes'!$M1142,Inventario!$A$2:$M$21,2,FALSE))</f>
        <v>Proquad</v>
      </c>
      <c r="O1142" s="16" t="str">
        <f>IF(ISERROR(VLOOKUP('Salidas Pacientes'!$M1142,Inventario!$A$2:$M$21,3,FALSE)),"",VLOOKUP('Salidas Pacientes'!$M1142,Inventario!$A$2:$M$21,3,FALSE))</f>
        <v>Sarampion + Rubeola + parotiditis + varicela</v>
      </c>
      <c r="P1142" s="100" t="str">
        <f>IF(ISERROR(VLOOKUP('Salidas Pacientes'!$M1142,Inventario!$A$2:$M$21,4,FALSE)),"",VLOOKUP('Salidas Pacientes'!$M1142,Inventario!$A$2:$M$21,4,FALSE))</f>
        <v>IPS FARALLONES</v>
      </c>
      <c r="Q1142" s="100" t="str">
        <f>IF(ISERROR(VLOOKUP('Salidas Pacientes'!$M1142,Inventario!$A$2:$M$21,5,FALSE)),"",VLOOKUP('Salidas Pacientes'!$M1142,Inventario!$A$2:$M$21,5,FALSE))</f>
        <v>Merck</v>
      </c>
      <c r="R1142" s="17" t="str">
        <f>IF(ISERROR(VLOOKUP('Salidas Pacientes'!$M1142,Inventario!$A$2:$M$21,6,FALSE)),"",VLOOKUP('Salidas Pacientes'!$M1142,Inventario!$A$2:$M$21,6,FALSE))</f>
        <v>4200</v>
      </c>
      <c r="S1142" s="101" t="s">
        <v>220</v>
      </c>
      <c r="T1142" s="102">
        <f>IF(ISERROR(VLOOKUP('Salidas Pacientes'!$S1142,Entradas!$H$1:$I$412,2,FALSE)),"",VLOOKUP('Salidas Pacientes'!$S1142,Entradas!$H$1:$I$412,2,FALSE))</f>
        <v>45138</v>
      </c>
      <c r="U1142" s="98"/>
      <c r="V1142" s="98">
        <v>1</v>
      </c>
      <c r="W1142" s="105"/>
    </row>
    <row r="1143" spans="1:23" ht="15.75" hidden="1" customHeight="1" outlineLevel="1">
      <c r="A1143" s="95">
        <v>44862</v>
      </c>
      <c r="B1143" s="95" t="s">
        <v>276</v>
      </c>
      <c r="C1143" s="98">
        <v>1109572960</v>
      </c>
      <c r="D1143" s="17" t="str">
        <f>IF(ISERROR(VLOOKUP('Salidas Pacientes'!$C1143,'BD Pacientes'!$A:I,2,FALSE)),"",VLOOKUP('Salidas Pacientes'!$C1143,'BD Pacientes'!$A:I,2,FALSE))</f>
        <v>RC</v>
      </c>
      <c r="E1143" s="16" t="str">
        <f>IF(ISERROR(VLOOKUP('Salidas Pacientes'!$C1143,'BD Pacientes'!$A:I,3,FALSE)),"",VLOOKUP('Salidas Pacientes'!$C1143,'BD Pacientes'!$A:I,3,FALSE))</f>
        <v>MATEO BOLAÑOS MUÑOZ</v>
      </c>
      <c r="F1143" s="17" t="str">
        <f>IF(ISERROR(VLOOKUP('Salidas Pacientes'!$C1143,'BD Pacientes'!$A:I,4,FALSE)),"",VLOOKUP('Salidas Pacientes'!$C1143,'BD Pacientes'!$A:I,4,FALSE))</f>
        <v>M</v>
      </c>
      <c r="G1143" s="95">
        <f>IF(ISERROR(VLOOKUP('Salidas Pacientes'!$C1143,'BD Pacientes'!$A:I,5,FALSE)),"",VLOOKUP('Salidas Pacientes'!$C1143,'BD Pacientes'!$A:I,5,FALSE))</f>
        <v>44479</v>
      </c>
      <c r="H1143" s="95" t="str">
        <f t="shared" ca="1" si="0"/>
        <v>1 año, 10 mes</v>
      </c>
      <c r="I1143" s="97" t="str">
        <f>IF(ISERROR(VLOOKUP('Salidas Pacientes'!$C1143,'BD Pacientes'!$A:$I,6,FALSE)),"",VLOOKUP('Salidas Pacientes'!$C1143,'BD Pacientes'!$A:$I,6,FALSE))</f>
        <v>CRA 108 # 60A-26</v>
      </c>
      <c r="J1143" s="98">
        <f>IF(ISERROR(VLOOKUP('Salidas Pacientes'!$C1143,'BD Pacientes'!$A:$I,7,FALSE)),"",VLOOKUP('Salidas Pacientes'!$C1143,'BD Pacientes'!$A:$I,7,FALSE))</f>
        <v>1088972038</v>
      </c>
      <c r="K1143" s="99" t="str">
        <f>IF(ISERROR(VLOOKUP('Salidas Pacientes'!$C1143,'BD Pacientes'!$A:$I,8,FALSE)),"",VLOOKUP('Salidas Pacientes'!$C1143,'BD Pacientes'!$A:$I,8,FALSE))</f>
        <v xml:space="preserve">YANCY ANDREA MUÑOZ </v>
      </c>
      <c r="L1143" s="17">
        <f>IF(ISERROR(VLOOKUP('Salidas Pacientes'!$C1143,'BD Pacientes'!$A:$I,9,FALSE)),"",VLOOKUP('Salidas Pacientes'!$C1143,'BD Pacientes'!$A:$I,9,FALSE))</f>
        <v>3113264783</v>
      </c>
      <c r="M1143" s="17" t="s">
        <v>85</v>
      </c>
      <c r="N1143" s="16" t="str">
        <f>IF(ISERROR(VLOOKUP('Salidas Pacientes'!$M1143,Inventario!$A$2:$M$21,2,FALSE)),"",VLOOKUP('Salidas Pacientes'!$M1143,Inventario!$A$2:$M$21,2,FALSE))</f>
        <v xml:space="preserve">Avaxim 80 </v>
      </c>
      <c r="O1143" s="16" t="str">
        <f>IF(ISERROR(VLOOKUP('Salidas Pacientes'!$M1143,Inventario!$A$2:$M$21,3,FALSE)),"",VLOOKUP('Salidas Pacientes'!$M1143,Inventario!$A$2:$M$21,3,FALSE))</f>
        <v>Hepatitis A niño</v>
      </c>
      <c r="P1143" s="100" t="str">
        <f>IF(ISERROR(VLOOKUP('Salidas Pacientes'!$M1143,Inventario!$A$2:$M$21,4,FALSE)),"",VLOOKUP('Salidas Pacientes'!$M1143,Inventario!$A$2:$M$21,4,FALSE))</f>
        <v>IPS FARALLONES</v>
      </c>
      <c r="Q1143" s="100" t="str">
        <f>IF(ISERROR(VLOOKUP('Salidas Pacientes'!$M1143,Inventario!$A$2:$M$21,5,FALSE)),"",VLOOKUP('Salidas Pacientes'!$M1143,Inventario!$A$2:$M$21,5,FALSE))</f>
        <v>Sanofi</v>
      </c>
      <c r="R1143" s="17" t="str">
        <f>IF(ISERROR(VLOOKUP('Salidas Pacientes'!$M1143,Inventario!$A$2:$M$21,6,FALSE)),"",VLOOKUP('Salidas Pacientes'!$M1143,Inventario!$A$2:$M$21,6,FALSE))</f>
        <v>2500</v>
      </c>
      <c r="S1143" s="101" t="s">
        <v>208</v>
      </c>
      <c r="T1143" s="102">
        <f>IF(ISERROR(VLOOKUP('Salidas Pacientes'!$S1143,Entradas!$H$1:$I$412,2,FALSE)),"",VLOOKUP('Salidas Pacientes'!$S1143,Entradas!$H$1:$I$412,2,FALSE))</f>
        <v>45169</v>
      </c>
      <c r="U1143" s="98"/>
      <c r="V1143" s="98">
        <v>1</v>
      </c>
      <c r="W1143" s="105"/>
    </row>
    <row r="1144" spans="1:23" ht="15.75" hidden="1" customHeight="1" outlineLevel="1">
      <c r="A1144" s="95">
        <v>44862</v>
      </c>
      <c r="B1144" s="95" t="s">
        <v>276</v>
      </c>
      <c r="C1144" s="98">
        <v>1109572960</v>
      </c>
      <c r="D1144" s="17" t="str">
        <f>IF(ISERROR(VLOOKUP('Salidas Pacientes'!$C1144,'BD Pacientes'!$A:I,2,FALSE)),"",VLOOKUP('Salidas Pacientes'!$C1144,'BD Pacientes'!$A:I,2,FALSE))</f>
        <v>RC</v>
      </c>
      <c r="E1144" s="16" t="str">
        <f>IF(ISERROR(VLOOKUP('Salidas Pacientes'!$C1144,'BD Pacientes'!$A:I,3,FALSE)),"",VLOOKUP('Salidas Pacientes'!$C1144,'BD Pacientes'!$A:I,3,FALSE))</f>
        <v>MATEO BOLAÑOS MUÑOZ</v>
      </c>
      <c r="F1144" s="17" t="str">
        <f>IF(ISERROR(VLOOKUP('Salidas Pacientes'!$C1144,'BD Pacientes'!$A:I,4,FALSE)),"",VLOOKUP('Salidas Pacientes'!$C1144,'BD Pacientes'!$A:I,4,FALSE))</f>
        <v>M</v>
      </c>
      <c r="G1144" s="95">
        <f>IF(ISERROR(VLOOKUP('Salidas Pacientes'!$C1144,'BD Pacientes'!$A:I,5,FALSE)),"",VLOOKUP('Salidas Pacientes'!$C1144,'BD Pacientes'!$A:I,5,FALSE))</f>
        <v>44479</v>
      </c>
      <c r="H1144" s="95" t="str">
        <f t="shared" ca="1" si="0"/>
        <v>1 año, 10 mes</v>
      </c>
      <c r="I1144" s="97" t="str">
        <f>IF(ISERROR(VLOOKUP('Salidas Pacientes'!$C1144,'BD Pacientes'!$A:$I,6,FALSE)),"",VLOOKUP('Salidas Pacientes'!$C1144,'BD Pacientes'!$A:$I,6,FALSE))</f>
        <v>CRA 108 # 60A-26</v>
      </c>
      <c r="J1144" s="98">
        <f>IF(ISERROR(VLOOKUP('Salidas Pacientes'!$C1144,'BD Pacientes'!$A:$I,7,FALSE)),"",VLOOKUP('Salidas Pacientes'!$C1144,'BD Pacientes'!$A:$I,7,FALSE))</f>
        <v>1088972038</v>
      </c>
      <c r="K1144" s="99" t="str">
        <f>IF(ISERROR(VLOOKUP('Salidas Pacientes'!$C1144,'BD Pacientes'!$A:$I,8,FALSE)),"",VLOOKUP('Salidas Pacientes'!$C1144,'BD Pacientes'!$A:$I,8,FALSE))</f>
        <v xml:space="preserve">YANCY ANDREA MUÑOZ </v>
      </c>
      <c r="L1144" s="17">
        <f>IF(ISERROR(VLOOKUP('Salidas Pacientes'!$C1144,'BD Pacientes'!$A:$I,9,FALSE)),"",VLOOKUP('Salidas Pacientes'!$C1144,'BD Pacientes'!$A:$I,9,FALSE))</f>
        <v>3113264783</v>
      </c>
      <c r="M1144" s="17" t="s">
        <v>54</v>
      </c>
      <c r="N1144" s="16" t="str">
        <f>IF(ISERROR(VLOOKUP('Salidas Pacientes'!$M1144,Inventario!$A$2:$M$21,2,FALSE)),"",VLOOKUP('Salidas Pacientes'!$M1144,Inventario!$A$2:$M$21,2,FALSE))</f>
        <v>Prevenar</v>
      </c>
      <c r="O1144" s="16" t="str">
        <f>IF(ISERROR(VLOOKUP('Salidas Pacientes'!$M1144,Inventario!$A$2:$M$21,3,FALSE)),"",VLOOKUP('Salidas Pacientes'!$M1144,Inventario!$A$2:$M$21,3,FALSE))</f>
        <v>Neumococo 13V</v>
      </c>
      <c r="P1144" s="100" t="str">
        <f>IF(ISERROR(VLOOKUP('Salidas Pacientes'!$M1144,Inventario!$A$2:$M$21,4,FALSE)),"",VLOOKUP('Salidas Pacientes'!$M1144,Inventario!$A$2:$M$21,4,FALSE))</f>
        <v>Cobo Medical</v>
      </c>
      <c r="Q1144" s="100" t="str">
        <f>IF(ISERROR(VLOOKUP('Salidas Pacientes'!$M1144,Inventario!$A$2:$M$21,5,FALSE)),"",VLOOKUP('Salidas Pacientes'!$M1144,Inventario!$A$2:$M$21,5,FALSE))</f>
        <v>Pfizer</v>
      </c>
      <c r="R1144" s="17" t="str">
        <f>IF(ISERROR(VLOOKUP('Salidas Pacientes'!$M1144,Inventario!$A$2:$M$21,6,FALSE)),"",VLOOKUP('Salidas Pacientes'!$M1144,Inventario!$A$2:$M$21,6,FALSE))</f>
        <v>2156</v>
      </c>
      <c r="S1144" s="101" t="s">
        <v>223</v>
      </c>
      <c r="T1144" s="102">
        <f>IF(ISERROR(VLOOKUP('Salidas Pacientes'!$S1144,Entradas!$H$1:$I$412,2,FALSE)),"",VLOOKUP('Salidas Pacientes'!$S1144,Entradas!$H$1:$I$412,2,FALSE))</f>
        <v>45382</v>
      </c>
      <c r="U1144" s="98"/>
      <c r="V1144" s="98">
        <v>1</v>
      </c>
      <c r="W1144" s="105"/>
    </row>
    <row r="1145" spans="1:23" ht="15.75" hidden="1" customHeight="1" outlineLevel="1">
      <c r="A1145" s="95">
        <v>44862</v>
      </c>
      <c r="B1145" s="95" t="s">
        <v>276</v>
      </c>
      <c r="C1145" s="98">
        <v>1232820142</v>
      </c>
      <c r="D1145" s="17" t="str">
        <f>IF(ISERROR(VLOOKUP('Salidas Pacientes'!$C1145,'BD Pacientes'!$A:I,2,FALSE)),"",VLOOKUP('Salidas Pacientes'!$C1145,'BD Pacientes'!$A:I,2,FALSE))</f>
        <v>RC</v>
      </c>
      <c r="E1145" s="16" t="str">
        <f>IF(ISERROR(VLOOKUP('Salidas Pacientes'!$C1145,'BD Pacientes'!$A:I,3,FALSE)),"",VLOOKUP('Salidas Pacientes'!$C1145,'BD Pacientes'!$A:I,3,FALSE))</f>
        <v>ABIGAIL PADILLA COLLAZOS</v>
      </c>
      <c r="F1145" s="17" t="str">
        <f>IF(ISERROR(VLOOKUP('Salidas Pacientes'!$C1145,'BD Pacientes'!$A:I,4,FALSE)),"",VLOOKUP('Salidas Pacientes'!$C1145,'BD Pacientes'!$A:I,4,FALSE))</f>
        <v>F</v>
      </c>
      <c r="G1145" s="95">
        <f>IF(ISERROR(VLOOKUP('Salidas Pacientes'!$C1145,'BD Pacientes'!$A:I,5,FALSE)),"",VLOOKUP('Salidas Pacientes'!$C1145,'BD Pacientes'!$A:I,5,FALSE))</f>
        <v>0</v>
      </c>
      <c r="H1145" s="95" t="str">
        <f t="shared" ca="1" si="0"/>
        <v>123 año, 7 mes</v>
      </c>
      <c r="I1145" s="97" t="str">
        <f>IF(ISERROR(VLOOKUP('Salidas Pacientes'!$C1145,'BD Pacientes'!$A:$I,6,FALSE)),"",VLOOKUP('Salidas Pacientes'!$C1145,'BD Pacientes'!$A:$I,6,FALSE))</f>
        <v>DIAG 28D2 #72A-11</v>
      </c>
      <c r="J1145" s="98">
        <f>IF(ISERROR(VLOOKUP('Salidas Pacientes'!$C1145,'BD Pacientes'!$A:$I,7,FALSE)),"",VLOOKUP('Salidas Pacientes'!$C1145,'BD Pacientes'!$A:$I,7,FALSE))</f>
        <v>0</v>
      </c>
      <c r="K1145" s="99">
        <f>IF(ISERROR(VLOOKUP('Salidas Pacientes'!$C1145,'BD Pacientes'!$A:$I,8,FALSE)),"",VLOOKUP('Salidas Pacientes'!$C1145,'BD Pacientes'!$A:$I,8,FALSE))</f>
        <v>0</v>
      </c>
      <c r="L1145" s="17">
        <f>IF(ISERROR(VLOOKUP('Salidas Pacientes'!$C1145,'BD Pacientes'!$A:$I,9,FALSE)),"",VLOOKUP('Salidas Pacientes'!$C1145,'BD Pacientes'!$A:$I,9,FALSE))</f>
        <v>0</v>
      </c>
      <c r="M1145" s="17" t="s">
        <v>47</v>
      </c>
      <c r="N1145" s="16" t="str">
        <f>IF(ISERROR(VLOOKUP('Salidas Pacientes'!$M1145,Inventario!$A$2:$M$21,2,FALSE)),"",VLOOKUP('Salidas Pacientes'!$M1145,Inventario!$A$2:$M$21,2,FALSE))</f>
        <v>Nimenrix</v>
      </c>
      <c r="O1145" s="16" t="str">
        <f>IF(ISERROR(VLOOKUP('Salidas Pacientes'!$M1145,Inventario!$A$2:$M$21,3,FALSE)),"",VLOOKUP('Salidas Pacientes'!$M1145,Inventario!$A$2:$M$21,3,FALSE))</f>
        <v>Meningococo</v>
      </c>
      <c r="P1145" s="100" t="str">
        <f>IF(ISERROR(VLOOKUP('Salidas Pacientes'!$M1145,Inventario!$A$2:$M$21,4,FALSE)),"",VLOOKUP('Salidas Pacientes'!$M1145,Inventario!$A$2:$M$21,4,FALSE))</f>
        <v>Cobo Medical</v>
      </c>
      <c r="Q1145" s="100" t="str">
        <f>IF(ISERROR(VLOOKUP('Salidas Pacientes'!$M1145,Inventario!$A$2:$M$21,5,FALSE)),"",VLOOKUP('Salidas Pacientes'!$M1145,Inventario!$A$2:$M$21,5,FALSE))</f>
        <v>Pfizer</v>
      </c>
      <c r="R1145" s="17" t="str">
        <f>IF(ISERROR(VLOOKUP('Salidas Pacientes'!$M1145,Inventario!$A$2:$M$21,6,FALSE)),"",VLOOKUP('Salidas Pacientes'!$M1145,Inventario!$A$2:$M$21,6,FALSE))</f>
        <v>3904</v>
      </c>
      <c r="S1145" s="105" t="s">
        <v>221</v>
      </c>
      <c r="T1145" s="102">
        <f>IF(ISERROR(VLOOKUP('Salidas Pacientes'!$S1145,Entradas!$H$1:$I$412,2,FALSE)),"",VLOOKUP('Salidas Pacientes'!$S1145,Entradas!$H$1:$I$412,2,FALSE))</f>
        <v>45077</v>
      </c>
      <c r="U1145" s="98"/>
      <c r="V1145" s="98">
        <v>1</v>
      </c>
      <c r="W1145" s="105"/>
    </row>
    <row r="1146" spans="1:23" ht="15.75" hidden="1" customHeight="1" outlineLevel="1">
      <c r="A1146" s="95">
        <v>44863</v>
      </c>
      <c r="B1146" s="95" t="s">
        <v>276</v>
      </c>
      <c r="C1146" s="98">
        <v>1232805607</v>
      </c>
      <c r="D1146" s="17" t="str">
        <f>IF(ISERROR(VLOOKUP('Salidas Pacientes'!$C1146,'BD Pacientes'!$A:I,2,FALSE)),"",VLOOKUP('Salidas Pacientes'!$C1146,'BD Pacientes'!$A:I,2,FALSE))</f>
        <v>RC</v>
      </c>
      <c r="E1146" s="16" t="str">
        <f>IF(ISERROR(VLOOKUP('Salidas Pacientes'!$C1146,'BD Pacientes'!$A:I,3,FALSE)),"",VLOOKUP('Salidas Pacientes'!$C1146,'BD Pacientes'!$A:I,3,FALSE))</f>
        <v>OLIVIA ECHEVERRY CONTRERAS</v>
      </c>
      <c r="F1146" s="17" t="str">
        <f>IF(ISERROR(VLOOKUP('Salidas Pacientes'!$C1146,'BD Pacientes'!$A:I,4,FALSE)),"",VLOOKUP('Salidas Pacientes'!$C1146,'BD Pacientes'!$A:I,4,FALSE))</f>
        <v>F</v>
      </c>
      <c r="G1146" s="95">
        <f>IF(ISERROR(VLOOKUP('Salidas Pacientes'!$C1146,'BD Pacientes'!$A:I,5,FALSE)),"",VLOOKUP('Salidas Pacientes'!$C1146,'BD Pacientes'!$A:I,5,FALSE))</f>
        <v>43307</v>
      </c>
      <c r="H1146" s="95" t="str">
        <f t="shared" ca="1" si="0"/>
        <v>5 año, 0 mes</v>
      </c>
      <c r="I1146" s="97" t="str">
        <f>IF(ISERROR(VLOOKUP('Salidas Pacientes'!$C1146,'BD Pacientes'!$A:$I,6,FALSE)),"",VLOOKUP('Salidas Pacientes'!$C1146,'BD Pacientes'!$A:$I,6,FALSE))</f>
        <v>AV 10AN  # 10-93</v>
      </c>
      <c r="J1146" s="98">
        <f>IF(ISERROR(VLOOKUP('Salidas Pacientes'!$C1146,'BD Pacientes'!$A:$I,7,FALSE)),"",VLOOKUP('Salidas Pacientes'!$C1146,'BD Pacientes'!$A:$I,7,FALSE))</f>
        <v>38558855</v>
      </c>
      <c r="K1146" s="99" t="str">
        <f>IF(ISERROR(VLOOKUP('Salidas Pacientes'!$C1146,'BD Pacientes'!$A:$I,8,FALSE)),"",VLOOKUP('Salidas Pacientes'!$C1146,'BD Pacientes'!$A:$I,8,FALSE))</f>
        <v>CATALINA CONTRERAS</v>
      </c>
      <c r="L1146" s="17">
        <f>IF(ISERROR(VLOOKUP('Salidas Pacientes'!$C1146,'BD Pacientes'!$A:$I,9,FALSE)),"",VLOOKUP('Salidas Pacientes'!$C1146,'BD Pacientes'!$A:$I,9,FALSE))</f>
        <v>3147708289</v>
      </c>
      <c r="M1146" s="17" t="s">
        <v>89</v>
      </c>
      <c r="N1146" s="16" t="str">
        <f>IF(ISERROR(VLOOKUP('Salidas Pacientes'!$M1146,Inventario!$A$2:$M$21,2,FALSE)),"",VLOOKUP('Salidas Pacientes'!$M1146,Inventario!$A$2:$M$21,2,FALSE))</f>
        <v>Fluquadri</v>
      </c>
      <c r="O1146" s="16" t="str">
        <f>IF(ISERROR(VLOOKUP('Salidas Pacientes'!$M1146,Inventario!$A$2:$M$21,3,FALSE)),"",VLOOKUP('Salidas Pacientes'!$M1146,Inventario!$A$2:$M$21,3,FALSE))</f>
        <v>Influenza</v>
      </c>
      <c r="P1146" s="100" t="str">
        <f>IF(ISERROR(VLOOKUP('Salidas Pacientes'!$M1146,Inventario!$A$2:$M$21,4,FALSE)),"",VLOOKUP('Salidas Pacientes'!$M1146,Inventario!$A$2:$M$21,4,FALSE))</f>
        <v>IPS FARALLONES</v>
      </c>
      <c r="Q1146" s="100" t="str">
        <f>IF(ISERROR(VLOOKUP('Salidas Pacientes'!$M1146,Inventario!$A$2:$M$21,5,FALSE)),"",VLOOKUP('Salidas Pacientes'!$M1146,Inventario!$A$2:$M$21,5,FALSE))</f>
        <v>Sanofi</v>
      </c>
      <c r="R1146" s="17" t="str">
        <f>IF(ISERROR(VLOOKUP('Salidas Pacientes'!$M1146,Inventario!$A$2:$M$21,6,FALSE)),"",VLOOKUP('Salidas Pacientes'!$M1146,Inventario!$A$2:$M$21,6,FALSE))</f>
        <v>164992</v>
      </c>
      <c r="S1146" s="105" t="s">
        <v>210</v>
      </c>
      <c r="T1146" s="102">
        <f>IF(ISERROR(VLOOKUP('Salidas Pacientes'!$S1146,Entradas!$H$1:$I$412,2,FALSE)),"",VLOOKUP('Salidas Pacientes'!$S1146,Entradas!$H$1:$I$412,2,FALSE))</f>
        <v>44957</v>
      </c>
      <c r="U1146" s="98"/>
      <c r="V1146" s="98">
        <v>1</v>
      </c>
      <c r="W1146" s="105"/>
    </row>
    <row r="1147" spans="1:23" ht="15.75" hidden="1" customHeight="1" outlineLevel="1">
      <c r="A1147" s="95">
        <v>44863</v>
      </c>
      <c r="B1147" s="95" t="s">
        <v>276</v>
      </c>
      <c r="C1147" s="98">
        <v>1116383900</v>
      </c>
      <c r="D1147" s="17" t="str">
        <f>IF(ISERROR(VLOOKUP('Salidas Pacientes'!$C1147,'BD Pacientes'!$A:I,2,FALSE)),"",VLOOKUP('Salidas Pacientes'!$C1147,'BD Pacientes'!$A:I,2,FALSE))</f>
        <v>RC</v>
      </c>
      <c r="E1147" s="16" t="str">
        <f>IF(ISERROR(VLOOKUP('Salidas Pacientes'!$C1147,'BD Pacientes'!$A:I,3,FALSE)),"",VLOOKUP('Salidas Pacientes'!$C1147,'BD Pacientes'!$A:I,3,FALSE))</f>
        <v>MATIAS DORADO GRISALES</v>
      </c>
      <c r="F1147" s="17" t="str">
        <f>IF(ISERROR(VLOOKUP('Salidas Pacientes'!$C1147,'BD Pacientes'!$A:I,4,FALSE)),"",VLOOKUP('Salidas Pacientes'!$C1147,'BD Pacientes'!$A:I,4,FALSE))</f>
        <v>M</v>
      </c>
      <c r="G1147" s="95">
        <f>IF(ISERROR(VLOOKUP('Salidas Pacientes'!$C1147,'BD Pacientes'!$A:I,5,FALSE)),"",VLOOKUP('Salidas Pacientes'!$C1147,'BD Pacientes'!$A:I,5,FALSE))</f>
        <v>0</v>
      </c>
      <c r="H1147" s="95" t="str">
        <f t="shared" ca="1" si="0"/>
        <v>123 año, 7 mes</v>
      </c>
      <c r="I1147" s="97" t="str">
        <f>IF(ISERROR(VLOOKUP('Salidas Pacientes'!$C1147,'BD Pacientes'!$A:$I,6,FALSE)),"",VLOOKUP('Salidas Pacientes'!$C1147,'BD Pacientes'!$A:$I,6,FALSE))</f>
        <v>CALLE 5N #2AN-18</v>
      </c>
      <c r="J1147" s="98">
        <f>IF(ISERROR(VLOOKUP('Salidas Pacientes'!$C1147,'BD Pacientes'!$A:$I,7,FALSE)),"",VLOOKUP('Salidas Pacientes'!$C1147,'BD Pacientes'!$A:$I,7,FALSE))</f>
        <v>0</v>
      </c>
      <c r="K1147" s="99">
        <f>IF(ISERROR(VLOOKUP('Salidas Pacientes'!$C1147,'BD Pacientes'!$A:$I,8,FALSE)),"",VLOOKUP('Salidas Pacientes'!$C1147,'BD Pacientes'!$A:$I,8,FALSE))</f>
        <v>0</v>
      </c>
      <c r="L1147" s="17">
        <f>IF(ISERROR(VLOOKUP('Salidas Pacientes'!$C1147,'BD Pacientes'!$A:$I,9,FALSE)),"",VLOOKUP('Salidas Pacientes'!$C1147,'BD Pacientes'!$A:$I,9,FALSE))</f>
        <v>0</v>
      </c>
      <c r="M1147" s="17" t="s">
        <v>47</v>
      </c>
      <c r="N1147" s="16" t="str">
        <f>IF(ISERROR(VLOOKUP('Salidas Pacientes'!$M1147,Inventario!$A$2:$M$21,2,FALSE)),"",VLOOKUP('Salidas Pacientes'!$M1147,Inventario!$A$2:$M$21,2,FALSE))</f>
        <v>Nimenrix</v>
      </c>
      <c r="O1147" s="16" t="str">
        <f>IF(ISERROR(VLOOKUP('Salidas Pacientes'!$M1147,Inventario!$A$2:$M$21,3,FALSE)),"",VLOOKUP('Salidas Pacientes'!$M1147,Inventario!$A$2:$M$21,3,FALSE))</f>
        <v>Meningococo</v>
      </c>
      <c r="P1147" s="100" t="str">
        <f>IF(ISERROR(VLOOKUP('Salidas Pacientes'!$M1147,Inventario!$A$2:$M$21,4,FALSE)),"",VLOOKUP('Salidas Pacientes'!$M1147,Inventario!$A$2:$M$21,4,FALSE))</f>
        <v>Cobo Medical</v>
      </c>
      <c r="Q1147" s="100" t="str">
        <f>IF(ISERROR(VLOOKUP('Salidas Pacientes'!$M1147,Inventario!$A$2:$M$21,5,FALSE)),"",VLOOKUP('Salidas Pacientes'!$M1147,Inventario!$A$2:$M$21,5,FALSE))</f>
        <v>Pfizer</v>
      </c>
      <c r="R1147" s="17" t="str">
        <f>IF(ISERROR(VLOOKUP('Salidas Pacientes'!$M1147,Inventario!$A$2:$M$21,6,FALSE)),"",VLOOKUP('Salidas Pacientes'!$M1147,Inventario!$A$2:$M$21,6,FALSE))</f>
        <v>3904</v>
      </c>
      <c r="S1147" s="105" t="s">
        <v>221</v>
      </c>
      <c r="T1147" s="102">
        <f>IF(ISERROR(VLOOKUP('Salidas Pacientes'!$S1147,Entradas!$H$1:$I$412,2,FALSE)),"",VLOOKUP('Salidas Pacientes'!$S1147,Entradas!$H$1:$I$412,2,FALSE))</f>
        <v>45077</v>
      </c>
      <c r="U1147" s="98"/>
      <c r="V1147" s="98">
        <v>1</v>
      </c>
      <c r="W1147" s="105"/>
    </row>
    <row r="1148" spans="1:23" ht="15.75" hidden="1" customHeight="1" outlineLevel="1">
      <c r="A1148" s="95">
        <v>44863</v>
      </c>
      <c r="B1148" s="95" t="s">
        <v>276</v>
      </c>
      <c r="C1148" s="98">
        <v>1232815418</v>
      </c>
      <c r="D1148" s="17" t="str">
        <f>IF(ISERROR(VLOOKUP('Salidas Pacientes'!$C1148,'BD Pacientes'!$A:I,2,FALSE)),"",VLOOKUP('Salidas Pacientes'!$C1148,'BD Pacientes'!$A:I,2,FALSE))</f>
        <v>RC</v>
      </c>
      <c r="E1148" s="16" t="str">
        <f>IF(ISERROR(VLOOKUP('Salidas Pacientes'!$C1148,'BD Pacientes'!$A:I,3,FALSE)),"",VLOOKUP('Salidas Pacientes'!$C1148,'BD Pacientes'!$A:I,3,FALSE))</f>
        <v>MARTIN PEREZ OSPITIA</v>
      </c>
      <c r="F1148" s="17" t="str">
        <f>IF(ISERROR(VLOOKUP('Salidas Pacientes'!$C1148,'BD Pacientes'!$A:I,4,FALSE)),"",VLOOKUP('Salidas Pacientes'!$C1148,'BD Pacientes'!$A:I,4,FALSE))</f>
        <v>M</v>
      </c>
      <c r="G1148" s="95">
        <f>IF(ISERROR(VLOOKUP('Salidas Pacientes'!$C1148,'BD Pacientes'!$A:I,5,FALSE)),"",VLOOKUP('Salidas Pacientes'!$C1148,'BD Pacientes'!$A:I,5,FALSE))</f>
        <v>44264</v>
      </c>
      <c r="H1148" s="95" t="str">
        <f t="shared" ca="1" si="0"/>
        <v>2 año, 5 mes</v>
      </c>
      <c r="I1148" s="97" t="str">
        <f>IF(ISERROR(VLOOKUP('Salidas Pacientes'!$C1148,'BD Pacientes'!$A:$I,6,FALSE)),"",VLOOKUP('Salidas Pacientes'!$C1148,'BD Pacientes'!$A:$I,6,FALSE))</f>
        <v>CALLE 1 # 87-30</v>
      </c>
      <c r="J1148" s="98">
        <f>IF(ISERROR(VLOOKUP('Salidas Pacientes'!$C1148,'BD Pacientes'!$A:$I,7,FALSE)),"",VLOOKUP('Salidas Pacientes'!$C1148,'BD Pacientes'!$A:$I,7,FALSE))</f>
        <v>1020726788</v>
      </c>
      <c r="K1148" s="99" t="str">
        <f>IF(ISERROR(VLOOKUP('Salidas Pacientes'!$C1148,'BD Pacientes'!$A:$I,8,FALSE)),"",VLOOKUP('Salidas Pacientes'!$C1148,'BD Pacientes'!$A:$I,8,FALSE))</f>
        <v>PAULA OSPITIA</v>
      </c>
      <c r="L1148" s="17">
        <f>IF(ISERROR(VLOOKUP('Salidas Pacientes'!$C1148,'BD Pacientes'!$A:$I,9,FALSE)),"",VLOOKUP('Salidas Pacientes'!$C1148,'BD Pacientes'!$A:$I,9,FALSE))</f>
        <v>3195122685</v>
      </c>
      <c r="M1148" s="17" t="s">
        <v>73</v>
      </c>
      <c r="N1148" s="16" t="str">
        <f>IF(ISERROR(VLOOKUP('Salidas Pacientes'!$M1148,Inventario!$A$2:$M$21,2,FALSE)),"",VLOOKUP('Salidas Pacientes'!$M1148,Inventario!$A$2:$M$21,2,FALSE))</f>
        <v>Pentaxim</v>
      </c>
      <c r="O1148" s="16" t="str">
        <f>IF(ISERROR(VLOOKUP('Salidas Pacientes'!$M1148,Inventario!$A$2:$M$21,3,FALSE)),"",VLOOKUP('Salidas Pacientes'!$M1148,Inventario!$A$2:$M$21,3,FALSE))</f>
        <v>Difteria-Tosferina, tetano, polio, haemophilus</v>
      </c>
      <c r="P1148" s="100" t="str">
        <f>IF(ISERROR(VLOOKUP('Salidas Pacientes'!$M1148,Inventario!$A$2:$M$21,4,FALSE)),"",VLOOKUP('Salidas Pacientes'!$M1148,Inventario!$A$2:$M$21,4,FALSE))</f>
        <v>IPS FARALLONES</v>
      </c>
      <c r="Q1148" s="100" t="str">
        <f>IF(ISERROR(VLOOKUP('Salidas Pacientes'!$M1148,Inventario!$A$2:$M$21,5,FALSE)),"",VLOOKUP('Salidas Pacientes'!$M1148,Inventario!$A$2:$M$21,5,FALSE))</f>
        <v>Sanofi</v>
      </c>
      <c r="R1148" s="17" t="str">
        <f>IF(ISERROR(VLOOKUP('Salidas Pacientes'!$M1148,Inventario!$A$2:$M$21,6,FALSE)),"",VLOOKUP('Salidas Pacientes'!$M1148,Inventario!$A$2:$M$21,6,FALSE))</f>
        <v>2800</v>
      </c>
      <c r="S1148" s="105" t="s">
        <v>209</v>
      </c>
      <c r="T1148" s="102">
        <f>IF(ISERROR(VLOOKUP('Salidas Pacientes'!$S1148,Entradas!$H$1:$I$412,2,FALSE)),"",VLOOKUP('Salidas Pacientes'!$S1148,Entradas!$H$1:$I$412,2,FALSE))</f>
        <v>44957</v>
      </c>
      <c r="U1148" s="98"/>
      <c r="V1148" s="98">
        <v>1</v>
      </c>
      <c r="W1148" s="105"/>
    </row>
    <row r="1149" spans="1:23" ht="15.75" hidden="1" customHeight="1" outlineLevel="1">
      <c r="A1149" s="95">
        <v>44863</v>
      </c>
      <c r="B1149" s="95" t="s">
        <v>276</v>
      </c>
      <c r="C1149" s="98">
        <v>1232815418</v>
      </c>
      <c r="D1149" s="17" t="str">
        <f>IF(ISERROR(VLOOKUP('Salidas Pacientes'!$C1149,'BD Pacientes'!$A:I,2,FALSE)),"",VLOOKUP('Salidas Pacientes'!$C1149,'BD Pacientes'!$A:I,2,FALSE))</f>
        <v>RC</v>
      </c>
      <c r="E1149" s="16" t="str">
        <f>IF(ISERROR(VLOOKUP('Salidas Pacientes'!$C1149,'BD Pacientes'!$A:I,3,FALSE)),"",VLOOKUP('Salidas Pacientes'!$C1149,'BD Pacientes'!$A:I,3,FALSE))</f>
        <v>MARTIN PEREZ OSPITIA</v>
      </c>
      <c r="F1149" s="17" t="str">
        <f>IF(ISERROR(VLOOKUP('Salidas Pacientes'!$C1149,'BD Pacientes'!$A:I,4,FALSE)),"",VLOOKUP('Salidas Pacientes'!$C1149,'BD Pacientes'!$A:I,4,FALSE))</f>
        <v>M</v>
      </c>
      <c r="G1149" s="95">
        <f>IF(ISERROR(VLOOKUP('Salidas Pacientes'!$C1149,'BD Pacientes'!$A:I,5,FALSE)),"",VLOOKUP('Salidas Pacientes'!$C1149,'BD Pacientes'!$A:I,5,FALSE))</f>
        <v>44264</v>
      </c>
      <c r="H1149" s="95" t="str">
        <f t="shared" ca="1" si="0"/>
        <v>2 año, 5 mes</v>
      </c>
      <c r="I1149" s="97" t="str">
        <f>IF(ISERROR(VLOOKUP('Salidas Pacientes'!$C1149,'BD Pacientes'!$A:$I,6,FALSE)),"",VLOOKUP('Salidas Pacientes'!$C1149,'BD Pacientes'!$A:$I,6,FALSE))</f>
        <v>CALLE 1 # 87-30</v>
      </c>
      <c r="J1149" s="98">
        <f>IF(ISERROR(VLOOKUP('Salidas Pacientes'!$C1149,'BD Pacientes'!$A:$I,7,FALSE)),"",VLOOKUP('Salidas Pacientes'!$C1149,'BD Pacientes'!$A:$I,7,FALSE))</f>
        <v>1020726788</v>
      </c>
      <c r="K1149" s="99" t="str">
        <f>IF(ISERROR(VLOOKUP('Salidas Pacientes'!$C1149,'BD Pacientes'!$A:$I,8,FALSE)),"",VLOOKUP('Salidas Pacientes'!$C1149,'BD Pacientes'!$A:$I,8,FALSE))</f>
        <v>PAULA OSPITIA</v>
      </c>
      <c r="L1149" s="17">
        <f>IF(ISERROR(VLOOKUP('Salidas Pacientes'!$C1149,'BD Pacientes'!$A:$I,9,FALSE)),"",VLOOKUP('Salidas Pacientes'!$C1149,'BD Pacientes'!$A:$I,9,FALSE))</f>
        <v>3195122685</v>
      </c>
      <c r="M1149" s="17" t="s">
        <v>81</v>
      </c>
      <c r="N1149" s="16" t="str">
        <f>IF(ISERROR(VLOOKUP('Salidas Pacientes'!$M1149,Inventario!$A$2:$M$21,2,FALSE)),"",VLOOKUP('Salidas Pacientes'!$M1149,Inventario!$A$2:$M$21,2,FALSE))</f>
        <v>Stamaril</v>
      </c>
      <c r="O1149" s="16" t="str">
        <f>IF(ISERROR(VLOOKUP('Salidas Pacientes'!$M1149,Inventario!$A$2:$M$21,3,FALSE)),"",VLOOKUP('Salidas Pacientes'!$M1149,Inventario!$A$2:$M$21,3,FALSE))</f>
        <v>Fiebre amarilla</v>
      </c>
      <c r="P1149" s="100" t="str">
        <f>IF(ISERROR(VLOOKUP('Salidas Pacientes'!$M1149,Inventario!$A$2:$M$21,4,FALSE)),"",VLOOKUP('Salidas Pacientes'!$M1149,Inventario!$A$2:$M$21,4,FALSE))</f>
        <v>IPS FARALLONES</v>
      </c>
      <c r="Q1149" s="100" t="str">
        <f>IF(ISERROR(VLOOKUP('Salidas Pacientes'!$M1149,Inventario!$A$2:$M$21,5,FALSE)),"",VLOOKUP('Salidas Pacientes'!$M1149,Inventario!$A$2:$M$21,5,FALSE))</f>
        <v>Sanofi</v>
      </c>
      <c r="R1149" s="17" t="str">
        <f>IF(ISERROR(VLOOKUP('Salidas Pacientes'!$M1149,Inventario!$A$2:$M$21,6,FALSE)),"",VLOOKUP('Salidas Pacientes'!$M1149,Inventario!$A$2:$M$21,6,FALSE))</f>
        <v>3000</v>
      </c>
      <c r="S1149" s="105" t="s">
        <v>224</v>
      </c>
      <c r="T1149" s="102">
        <f>IF(ISERROR(VLOOKUP('Salidas Pacientes'!$S1149,Entradas!$H$1:$I$412,2,FALSE)),"",VLOOKUP('Salidas Pacientes'!$S1149,Entradas!$H$1:$I$412,2,FALSE))</f>
        <v>45688</v>
      </c>
      <c r="U1149" s="98"/>
      <c r="V1149" s="98">
        <v>1</v>
      </c>
      <c r="W1149" s="105"/>
    </row>
    <row r="1150" spans="1:23" ht="15.75" hidden="1" customHeight="1" outlineLevel="1">
      <c r="A1150" s="95">
        <v>44863</v>
      </c>
      <c r="B1150" s="95" t="s">
        <v>276</v>
      </c>
      <c r="C1150" s="98">
        <v>1232815418</v>
      </c>
      <c r="D1150" s="17" t="str">
        <f>IF(ISERROR(VLOOKUP('Salidas Pacientes'!$C1150,'BD Pacientes'!$A:I,2,FALSE)),"",VLOOKUP('Salidas Pacientes'!$C1150,'BD Pacientes'!$A:I,2,FALSE))</f>
        <v>RC</v>
      </c>
      <c r="E1150" s="16" t="str">
        <f>IF(ISERROR(VLOOKUP('Salidas Pacientes'!$C1150,'BD Pacientes'!$A:I,3,FALSE)),"",VLOOKUP('Salidas Pacientes'!$C1150,'BD Pacientes'!$A:I,3,FALSE))</f>
        <v>MARTIN PEREZ OSPITIA</v>
      </c>
      <c r="F1150" s="17" t="str">
        <f>IF(ISERROR(VLOOKUP('Salidas Pacientes'!$C1150,'BD Pacientes'!$A:I,4,FALSE)),"",VLOOKUP('Salidas Pacientes'!$C1150,'BD Pacientes'!$A:I,4,FALSE))</f>
        <v>M</v>
      </c>
      <c r="G1150" s="95">
        <f>IF(ISERROR(VLOOKUP('Salidas Pacientes'!$C1150,'BD Pacientes'!$A:I,5,FALSE)),"",VLOOKUP('Salidas Pacientes'!$C1150,'BD Pacientes'!$A:I,5,FALSE))</f>
        <v>44264</v>
      </c>
      <c r="H1150" s="95" t="str">
        <f t="shared" ca="1" si="0"/>
        <v>2 año, 5 mes</v>
      </c>
      <c r="I1150" s="97" t="str">
        <f>IF(ISERROR(VLOOKUP('Salidas Pacientes'!$C1150,'BD Pacientes'!$A:$I,6,FALSE)),"",VLOOKUP('Salidas Pacientes'!$C1150,'BD Pacientes'!$A:$I,6,FALSE))</f>
        <v>CALLE 1 # 87-30</v>
      </c>
      <c r="J1150" s="98">
        <f>IF(ISERROR(VLOOKUP('Salidas Pacientes'!$C1150,'BD Pacientes'!$A:$I,7,FALSE)),"",VLOOKUP('Salidas Pacientes'!$C1150,'BD Pacientes'!$A:$I,7,FALSE))</f>
        <v>1020726788</v>
      </c>
      <c r="K1150" s="99" t="str">
        <f>IF(ISERROR(VLOOKUP('Salidas Pacientes'!$C1150,'BD Pacientes'!$A:$I,8,FALSE)),"",VLOOKUP('Salidas Pacientes'!$C1150,'BD Pacientes'!$A:$I,8,FALSE))</f>
        <v>PAULA OSPITIA</v>
      </c>
      <c r="L1150" s="17">
        <f>IF(ISERROR(VLOOKUP('Salidas Pacientes'!$C1150,'BD Pacientes'!$A:$I,9,FALSE)),"",VLOOKUP('Salidas Pacientes'!$C1150,'BD Pacientes'!$A:$I,9,FALSE))</f>
        <v>3195122685</v>
      </c>
      <c r="M1150" s="17" t="s">
        <v>89</v>
      </c>
      <c r="N1150" s="16" t="str">
        <f>IF(ISERROR(VLOOKUP('Salidas Pacientes'!$M1150,Inventario!$A$2:$M$21,2,FALSE)),"",VLOOKUP('Salidas Pacientes'!$M1150,Inventario!$A$2:$M$21,2,FALSE))</f>
        <v>Fluquadri</v>
      </c>
      <c r="O1150" s="16" t="str">
        <f>IF(ISERROR(VLOOKUP('Salidas Pacientes'!$M1150,Inventario!$A$2:$M$21,3,FALSE)),"",VLOOKUP('Salidas Pacientes'!$M1150,Inventario!$A$2:$M$21,3,FALSE))</f>
        <v>Influenza</v>
      </c>
      <c r="P1150" s="100" t="str">
        <f>IF(ISERROR(VLOOKUP('Salidas Pacientes'!$M1150,Inventario!$A$2:$M$21,4,FALSE)),"",VLOOKUP('Salidas Pacientes'!$M1150,Inventario!$A$2:$M$21,4,FALSE))</f>
        <v>IPS FARALLONES</v>
      </c>
      <c r="Q1150" s="100" t="str">
        <f>IF(ISERROR(VLOOKUP('Salidas Pacientes'!$M1150,Inventario!$A$2:$M$21,5,FALSE)),"",VLOOKUP('Salidas Pacientes'!$M1150,Inventario!$A$2:$M$21,5,FALSE))</f>
        <v>Sanofi</v>
      </c>
      <c r="R1150" s="17" t="str">
        <f>IF(ISERROR(VLOOKUP('Salidas Pacientes'!$M1150,Inventario!$A$2:$M$21,6,FALSE)),"",VLOOKUP('Salidas Pacientes'!$M1150,Inventario!$A$2:$M$21,6,FALSE))</f>
        <v>164992</v>
      </c>
      <c r="S1150" s="105" t="s">
        <v>210</v>
      </c>
      <c r="T1150" s="102">
        <f>IF(ISERROR(VLOOKUP('Salidas Pacientes'!$S1150,Entradas!$H$1:$I$412,2,FALSE)),"",VLOOKUP('Salidas Pacientes'!$S1150,Entradas!$H$1:$I$412,2,FALSE))</f>
        <v>44957</v>
      </c>
      <c r="U1150" s="98"/>
      <c r="V1150" s="98">
        <v>1</v>
      </c>
      <c r="W1150" s="105"/>
    </row>
    <row r="1151" spans="1:23" ht="15.75" hidden="1" customHeight="1" outlineLevel="1">
      <c r="A1151" s="95">
        <v>44863</v>
      </c>
      <c r="B1151" s="95" t="s">
        <v>276</v>
      </c>
      <c r="C1151" s="98">
        <v>1109574514</v>
      </c>
      <c r="D1151" s="17" t="str">
        <f>IF(ISERROR(VLOOKUP('Salidas Pacientes'!$C1151,'BD Pacientes'!$A:I,2,FALSE)),"",VLOOKUP('Salidas Pacientes'!$C1151,'BD Pacientes'!$A:I,2,FALSE))</f>
        <v>RC</v>
      </c>
      <c r="E1151" s="16" t="str">
        <f>IF(ISERROR(VLOOKUP('Salidas Pacientes'!$C1151,'BD Pacientes'!$A:I,3,FALSE)),"",VLOOKUP('Salidas Pacientes'!$C1151,'BD Pacientes'!$A:I,3,FALSE))</f>
        <v>LIAM CASTRILLON ZUÑIGA</v>
      </c>
      <c r="F1151" s="17" t="str">
        <f>IF(ISERROR(VLOOKUP('Salidas Pacientes'!$C1151,'BD Pacientes'!$A:I,4,FALSE)),"",VLOOKUP('Salidas Pacientes'!$C1151,'BD Pacientes'!$A:I,4,FALSE))</f>
        <v>M</v>
      </c>
      <c r="G1151" s="95">
        <f>IF(ISERROR(VLOOKUP('Salidas Pacientes'!$C1151,'BD Pacientes'!$A:I,5,FALSE)),"",VLOOKUP('Salidas Pacientes'!$C1151,'BD Pacientes'!$A:I,5,FALSE))</f>
        <v>44684</v>
      </c>
      <c r="H1151" s="95" t="str">
        <f t="shared" ca="1" si="0"/>
        <v>1 año, 3 mes</v>
      </c>
      <c r="I1151" s="97" t="str">
        <f>IF(ISERROR(VLOOKUP('Salidas Pacientes'!$C1151,'BD Pacientes'!$A:$I,6,FALSE)),"",VLOOKUP('Salidas Pacientes'!$C1151,'BD Pacientes'!$A:$I,6,FALSE))</f>
        <v>CALLE 28 # 96-34</v>
      </c>
      <c r="J1151" s="98">
        <f>IF(ISERROR(VLOOKUP('Salidas Pacientes'!$C1151,'BD Pacientes'!$A:$I,7,FALSE)),"",VLOOKUP('Salidas Pacientes'!$C1151,'BD Pacientes'!$A:$I,7,FALSE))</f>
        <v>1144043840</v>
      </c>
      <c r="K1151" s="99" t="str">
        <f>IF(ISERROR(VLOOKUP('Salidas Pacientes'!$C1151,'BD Pacientes'!$A:$I,8,FALSE)),"",VLOOKUP('Salidas Pacientes'!$C1151,'BD Pacientes'!$A:$I,8,FALSE))</f>
        <v>LIZETH ZUÑIGA</v>
      </c>
      <c r="L1151" s="17">
        <f>IF(ISERROR(VLOOKUP('Salidas Pacientes'!$C1151,'BD Pacientes'!$A:$I,9,FALSE)),"",VLOOKUP('Salidas Pacientes'!$C1151,'BD Pacientes'!$A:$I,9,FALSE))</f>
        <v>3104922815</v>
      </c>
      <c r="M1151" s="17" t="s">
        <v>47</v>
      </c>
      <c r="N1151" s="16" t="str">
        <f>IF(ISERROR(VLOOKUP('Salidas Pacientes'!$M1151,Inventario!$A$2:$M$21,2,FALSE)),"",VLOOKUP('Salidas Pacientes'!$M1151,Inventario!$A$2:$M$21,2,FALSE))</f>
        <v>Nimenrix</v>
      </c>
      <c r="O1151" s="16" t="str">
        <f>IF(ISERROR(VLOOKUP('Salidas Pacientes'!$M1151,Inventario!$A$2:$M$21,3,FALSE)),"",VLOOKUP('Salidas Pacientes'!$M1151,Inventario!$A$2:$M$21,3,FALSE))</f>
        <v>Meningococo</v>
      </c>
      <c r="P1151" s="100" t="str">
        <f>IF(ISERROR(VLOOKUP('Salidas Pacientes'!$M1151,Inventario!$A$2:$M$21,4,FALSE)),"",VLOOKUP('Salidas Pacientes'!$M1151,Inventario!$A$2:$M$21,4,FALSE))</f>
        <v>Cobo Medical</v>
      </c>
      <c r="Q1151" s="100" t="str">
        <f>IF(ISERROR(VLOOKUP('Salidas Pacientes'!$M1151,Inventario!$A$2:$M$21,5,FALSE)),"",VLOOKUP('Salidas Pacientes'!$M1151,Inventario!$A$2:$M$21,5,FALSE))</f>
        <v>Pfizer</v>
      </c>
      <c r="R1151" s="17" t="str">
        <f>IF(ISERROR(VLOOKUP('Salidas Pacientes'!$M1151,Inventario!$A$2:$M$21,6,FALSE)),"",VLOOKUP('Salidas Pacientes'!$M1151,Inventario!$A$2:$M$21,6,FALSE))</f>
        <v>3904</v>
      </c>
      <c r="S1151" s="105" t="s">
        <v>221</v>
      </c>
      <c r="T1151" s="102">
        <f>IF(ISERROR(VLOOKUP('Salidas Pacientes'!$S1151,Entradas!$H$1:$I$412,2,FALSE)),"",VLOOKUP('Salidas Pacientes'!$S1151,Entradas!$H$1:$I$412,2,FALSE))</f>
        <v>45077</v>
      </c>
      <c r="U1151" s="98"/>
      <c r="V1151" s="98">
        <v>1</v>
      </c>
      <c r="W1151" s="105"/>
    </row>
    <row r="1152" spans="1:23" ht="15.75" hidden="1" customHeight="1" outlineLevel="1">
      <c r="A1152" s="95">
        <v>44863</v>
      </c>
      <c r="B1152" s="95" t="s">
        <v>276</v>
      </c>
      <c r="C1152" s="98">
        <v>1232817922</v>
      </c>
      <c r="D1152" s="17" t="str">
        <f>IF(ISERROR(VLOOKUP('Salidas Pacientes'!$C1152,'BD Pacientes'!$A:I,2,FALSE)),"",VLOOKUP('Salidas Pacientes'!$C1152,'BD Pacientes'!$A:I,2,FALSE))</f>
        <v>RC</v>
      </c>
      <c r="E1152" s="16" t="str">
        <f>IF(ISERROR(VLOOKUP('Salidas Pacientes'!$C1152,'BD Pacientes'!$A:I,3,FALSE)),"",VLOOKUP('Salidas Pacientes'!$C1152,'BD Pacientes'!$A:I,3,FALSE))</f>
        <v>JOAQUIN ECHEVERRY CONTRERAS</v>
      </c>
      <c r="F1152" s="17" t="str">
        <f>IF(ISERROR(VLOOKUP('Salidas Pacientes'!$C1152,'BD Pacientes'!$A:I,4,FALSE)),"",VLOOKUP('Salidas Pacientes'!$C1152,'BD Pacientes'!$A:I,4,FALSE))</f>
        <v>M</v>
      </c>
      <c r="G1152" s="95">
        <f>IF(ISERROR(VLOOKUP('Salidas Pacientes'!$C1152,'BD Pacientes'!$A:I,5,FALSE)),"",VLOOKUP('Salidas Pacientes'!$C1152,'BD Pacientes'!$A:I,5,FALSE))</f>
        <v>44485</v>
      </c>
      <c r="H1152" s="95" t="str">
        <f t="shared" ca="1" si="0"/>
        <v>1 año, 10 mes</v>
      </c>
      <c r="I1152" s="97" t="str">
        <f>IF(ISERROR(VLOOKUP('Salidas Pacientes'!$C1152,'BD Pacientes'!$A:$I,6,FALSE)),"",VLOOKUP('Salidas Pacientes'!$C1152,'BD Pacientes'!$A:$I,6,FALSE))</f>
        <v>AV 10AN # 10-93</v>
      </c>
      <c r="J1152" s="98">
        <f>IF(ISERROR(VLOOKUP('Salidas Pacientes'!$C1152,'BD Pacientes'!$A:$I,7,FALSE)),"",VLOOKUP('Salidas Pacientes'!$C1152,'BD Pacientes'!$A:$I,7,FALSE))</f>
        <v>38558855</v>
      </c>
      <c r="K1152" s="99" t="str">
        <f>IF(ISERROR(VLOOKUP('Salidas Pacientes'!$C1152,'BD Pacientes'!$A:$I,8,FALSE)),"",VLOOKUP('Salidas Pacientes'!$C1152,'BD Pacientes'!$A:$I,8,FALSE))</f>
        <v>CATALINA CONTRERAS</v>
      </c>
      <c r="L1152" s="17">
        <f>IF(ISERROR(VLOOKUP('Salidas Pacientes'!$C1152,'BD Pacientes'!$A:$I,9,FALSE)),"",VLOOKUP('Salidas Pacientes'!$C1152,'BD Pacientes'!$A:$I,9,FALSE))</f>
        <v>3147708289</v>
      </c>
      <c r="M1152" s="17" t="s">
        <v>58</v>
      </c>
      <c r="N1152" s="16" t="str">
        <f>IF(ISERROR(VLOOKUP('Salidas Pacientes'!$M1152,Inventario!$A$2:$M$21,2,FALSE)),"",VLOOKUP('Salidas Pacientes'!$M1152,Inventario!$A$2:$M$21,2,FALSE))</f>
        <v>Proquad</v>
      </c>
      <c r="O1152" s="16" t="str">
        <f>IF(ISERROR(VLOOKUP('Salidas Pacientes'!$M1152,Inventario!$A$2:$M$21,3,FALSE)),"",VLOOKUP('Salidas Pacientes'!$M1152,Inventario!$A$2:$M$21,3,FALSE))</f>
        <v>Sarampion + Rubeola + parotiditis + varicela</v>
      </c>
      <c r="P1152" s="100" t="str">
        <f>IF(ISERROR(VLOOKUP('Salidas Pacientes'!$M1152,Inventario!$A$2:$M$21,4,FALSE)),"",VLOOKUP('Salidas Pacientes'!$M1152,Inventario!$A$2:$M$21,4,FALSE))</f>
        <v>IPS FARALLONES</v>
      </c>
      <c r="Q1152" s="100" t="str">
        <f>IF(ISERROR(VLOOKUP('Salidas Pacientes'!$M1152,Inventario!$A$2:$M$21,5,FALSE)),"",VLOOKUP('Salidas Pacientes'!$M1152,Inventario!$A$2:$M$21,5,FALSE))</f>
        <v>Merck</v>
      </c>
      <c r="R1152" s="17" t="str">
        <f>IF(ISERROR(VLOOKUP('Salidas Pacientes'!$M1152,Inventario!$A$2:$M$21,6,FALSE)),"",VLOOKUP('Salidas Pacientes'!$M1152,Inventario!$A$2:$M$21,6,FALSE))</f>
        <v>4200</v>
      </c>
      <c r="S1152" s="105" t="s">
        <v>220</v>
      </c>
      <c r="T1152" s="102">
        <f>IF(ISERROR(VLOOKUP('Salidas Pacientes'!$S1152,Entradas!$H$1:$I$412,2,FALSE)),"",VLOOKUP('Salidas Pacientes'!$S1152,Entradas!$H$1:$I$412,2,FALSE))</f>
        <v>45138</v>
      </c>
      <c r="U1152" s="98"/>
      <c r="V1152" s="98">
        <v>1</v>
      </c>
      <c r="W1152" s="105"/>
    </row>
    <row r="1153" spans="1:23" ht="15.75" hidden="1" customHeight="1" outlineLevel="1">
      <c r="A1153" s="95">
        <v>44863</v>
      </c>
      <c r="B1153" s="95" t="s">
        <v>276</v>
      </c>
      <c r="C1153" s="98">
        <v>1232817922</v>
      </c>
      <c r="D1153" s="17" t="str">
        <f>IF(ISERROR(VLOOKUP('Salidas Pacientes'!$C1153,'BD Pacientes'!$A:I,2,FALSE)),"",VLOOKUP('Salidas Pacientes'!$C1153,'BD Pacientes'!$A:I,2,FALSE))</f>
        <v>RC</v>
      </c>
      <c r="E1153" s="16" t="str">
        <f>IF(ISERROR(VLOOKUP('Salidas Pacientes'!$C1153,'BD Pacientes'!$A:I,3,FALSE)),"",VLOOKUP('Salidas Pacientes'!$C1153,'BD Pacientes'!$A:I,3,FALSE))</f>
        <v>JOAQUIN ECHEVERRY CONTRERAS</v>
      </c>
      <c r="F1153" s="17" t="str">
        <f>IF(ISERROR(VLOOKUP('Salidas Pacientes'!$C1153,'BD Pacientes'!$A:I,4,FALSE)),"",VLOOKUP('Salidas Pacientes'!$C1153,'BD Pacientes'!$A:I,4,FALSE))</f>
        <v>M</v>
      </c>
      <c r="G1153" s="95">
        <f>IF(ISERROR(VLOOKUP('Salidas Pacientes'!$C1153,'BD Pacientes'!$A:I,5,FALSE)),"",VLOOKUP('Salidas Pacientes'!$C1153,'BD Pacientes'!$A:I,5,FALSE))</f>
        <v>44485</v>
      </c>
      <c r="H1153" s="95" t="str">
        <f t="shared" ca="1" si="0"/>
        <v>1 año, 10 mes</v>
      </c>
      <c r="I1153" s="97" t="str">
        <f>IF(ISERROR(VLOOKUP('Salidas Pacientes'!$C1153,'BD Pacientes'!$A:$I,6,FALSE)),"",VLOOKUP('Salidas Pacientes'!$C1153,'BD Pacientes'!$A:$I,6,FALSE))</f>
        <v>AV 10AN # 10-93</v>
      </c>
      <c r="J1153" s="98">
        <f>IF(ISERROR(VLOOKUP('Salidas Pacientes'!$C1153,'BD Pacientes'!$A:$I,7,FALSE)),"",VLOOKUP('Salidas Pacientes'!$C1153,'BD Pacientes'!$A:$I,7,FALSE))</f>
        <v>38558855</v>
      </c>
      <c r="K1153" s="99" t="str">
        <f>IF(ISERROR(VLOOKUP('Salidas Pacientes'!$C1153,'BD Pacientes'!$A:$I,8,FALSE)),"",VLOOKUP('Salidas Pacientes'!$C1153,'BD Pacientes'!$A:$I,8,FALSE))</f>
        <v>CATALINA CONTRERAS</v>
      </c>
      <c r="L1153" s="17">
        <f>IF(ISERROR(VLOOKUP('Salidas Pacientes'!$C1153,'BD Pacientes'!$A:$I,9,FALSE)),"",VLOOKUP('Salidas Pacientes'!$C1153,'BD Pacientes'!$A:$I,9,FALSE))</f>
        <v>3147708289</v>
      </c>
      <c r="M1153" s="17" t="s">
        <v>89</v>
      </c>
      <c r="N1153" s="16" t="str">
        <f>IF(ISERROR(VLOOKUP('Salidas Pacientes'!$M1153,Inventario!$A$2:$M$21,2,FALSE)),"",VLOOKUP('Salidas Pacientes'!$M1153,Inventario!$A$2:$M$21,2,FALSE))</f>
        <v>Fluquadri</v>
      </c>
      <c r="O1153" s="16" t="str">
        <f>IF(ISERROR(VLOOKUP('Salidas Pacientes'!$M1153,Inventario!$A$2:$M$21,3,FALSE)),"",VLOOKUP('Salidas Pacientes'!$M1153,Inventario!$A$2:$M$21,3,FALSE))</f>
        <v>Influenza</v>
      </c>
      <c r="P1153" s="100" t="str">
        <f>IF(ISERROR(VLOOKUP('Salidas Pacientes'!$M1153,Inventario!$A$2:$M$21,4,FALSE)),"",VLOOKUP('Salidas Pacientes'!$M1153,Inventario!$A$2:$M$21,4,FALSE))</f>
        <v>IPS FARALLONES</v>
      </c>
      <c r="Q1153" s="100" t="str">
        <f>IF(ISERROR(VLOOKUP('Salidas Pacientes'!$M1153,Inventario!$A$2:$M$21,5,FALSE)),"",VLOOKUP('Salidas Pacientes'!$M1153,Inventario!$A$2:$M$21,5,FALSE))</f>
        <v>Sanofi</v>
      </c>
      <c r="R1153" s="17" t="str">
        <f>IF(ISERROR(VLOOKUP('Salidas Pacientes'!$M1153,Inventario!$A$2:$M$21,6,FALSE)),"",VLOOKUP('Salidas Pacientes'!$M1153,Inventario!$A$2:$M$21,6,FALSE))</f>
        <v>164992</v>
      </c>
      <c r="S1153" s="105" t="s">
        <v>210</v>
      </c>
      <c r="T1153" s="102">
        <f>IF(ISERROR(VLOOKUP('Salidas Pacientes'!$S1153,Entradas!$H$1:$I$412,2,FALSE)),"",VLOOKUP('Salidas Pacientes'!$S1153,Entradas!$H$1:$I$412,2,FALSE))</f>
        <v>44957</v>
      </c>
      <c r="U1153" s="98"/>
      <c r="V1153" s="98">
        <v>1</v>
      </c>
      <c r="W1153" s="105"/>
    </row>
    <row r="1154" spans="1:23" ht="15.75" hidden="1" customHeight="1" outlineLevel="1">
      <c r="A1154" s="95">
        <v>44863</v>
      </c>
      <c r="B1154" s="95" t="s">
        <v>276</v>
      </c>
      <c r="C1154" s="98">
        <v>1232817421</v>
      </c>
      <c r="D1154" s="17" t="str">
        <f>IF(ISERROR(VLOOKUP('Salidas Pacientes'!$C1154,'BD Pacientes'!$A:I,2,FALSE)),"",VLOOKUP('Salidas Pacientes'!$C1154,'BD Pacientes'!$A:I,2,FALSE))</f>
        <v>RC</v>
      </c>
      <c r="E1154" s="16" t="str">
        <f>IF(ISERROR(VLOOKUP('Salidas Pacientes'!$C1154,'BD Pacientes'!$A:I,3,FALSE)),"",VLOOKUP('Salidas Pacientes'!$C1154,'BD Pacientes'!$A:I,3,FALSE))</f>
        <v>CELESTE CHAVEZ GONZALEZ</v>
      </c>
      <c r="F1154" s="17" t="str">
        <f>IF(ISERROR(VLOOKUP('Salidas Pacientes'!$C1154,'BD Pacientes'!$A:I,4,FALSE)),"",VLOOKUP('Salidas Pacientes'!$C1154,'BD Pacientes'!$A:I,4,FALSE))</f>
        <v>F</v>
      </c>
      <c r="G1154" s="95">
        <f>IF(ISERROR(VLOOKUP('Salidas Pacientes'!$C1154,'BD Pacientes'!$A:I,5,FALSE)),"",VLOOKUP('Salidas Pacientes'!$C1154,'BD Pacientes'!$A:I,5,FALSE))</f>
        <v>0</v>
      </c>
      <c r="H1154" s="95" t="str">
        <f t="shared" ca="1" si="0"/>
        <v>123 año, 7 mes</v>
      </c>
      <c r="I1154" s="97" t="str">
        <f>IF(ISERROR(VLOOKUP('Salidas Pacientes'!$C1154,'BD Pacientes'!$A:$I,6,FALSE)),"",VLOOKUP('Salidas Pacientes'!$C1154,'BD Pacientes'!$A:$I,6,FALSE))</f>
        <v>CRA 85C # 28-66</v>
      </c>
      <c r="J1154" s="98">
        <f>IF(ISERROR(VLOOKUP('Salidas Pacientes'!$C1154,'BD Pacientes'!$A:$I,7,FALSE)),"",VLOOKUP('Salidas Pacientes'!$C1154,'BD Pacientes'!$A:$I,7,FALSE))</f>
        <v>0</v>
      </c>
      <c r="K1154" s="99">
        <f>IF(ISERROR(VLOOKUP('Salidas Pacientes'!$C1154,'BD Pacientes'!$A:$I,8,FALSE)),"",VLOOKUP('Salidas Pacientes'!$C1154,'BD Pacientes'!$A:$I,8,FALSE))</f>
        <v>0</v>
      </c>
      <c r="L1154" s="17">
        <f>IF(ISERROR(VLOOKUP('Salidas Pacientes'!$C1154,'BD Pacientes'!$A:$I,9,FALSE)),"",VLOOKUP('Salidas Pacientes'!$C1154,'BD Pacientes'!$A:$I,9,FALSE))</f>
        <v>0</v>
      </c>
      <c r="M1154" s="17" t="s">
        <v>89</v>
      </c>
      <c r="N1154" s="16" t="str">
        <f>IF(ISERROR(VLOOKUP('Salidas Pacientes'!$M1154,Inventario!$A$2:$M$21,2,FALSE)),"",VLOOKUP('Salidas Pacientes'!$M1154,Inventario!$A$2:$M$21,2,FALSE))</f>
        <v>Fluquadri</v>
      </c>
      <c r="O1154" s="16" t="str">
        <f>IF(ISERROR(VLOOKUP('Salidas Pacientes'!$M1154,Inventario!$A$2:$M$21,3,FALSE)),"",VLOOKUP('Salidas Pacientes'!$M1154,Inventario!$A$2:$M$21,3,FALSE))</f>
        <v>Influenza</v>
      </c>
      <c r="P1154" s="100" t="str">
        <f>IF(ISERROR(VLOOKUP('Salidas Pacientes'!$M1154,Inventario!$A$2:$M$21,4,FALSE)),"",VLOOKUP('Salidas Pacientes'!$M1154,Inventario!$A$2:$M$21,4,FALSE))</f>
        <v>IPS FARALLONES</v>
      </c>
      <c r="Q1154" s="100" t="str">
        <f>IF(ISERROR(VLOOKUP('Salidas Pacientes'!$M1154,Inventario!$A$2:$M$21,5,FALSE)),"",VLOOKUP('Salidas Pacientes'!$M1154,Inventario!$A$2:$M$21,5,FALSE))</f>
        <v>Sanofi</v>
      </c>
      <c r="R1154" s="17" t="str">
        <f>IF(ISERROR(VLOOKUP('Salidas Pacientes'!$M1154,Inventario!$A$2:$M$21,6,FALSE)),"",VLOOKUP('Salidas Pacientes'!$M1154,Inventario!$A$2:$M$21,6,FALSE))</f>
        <v>164992</v>
      </c>
      <c r="S1154" s="105" t="s">
        <v>210</v>
      </c>
      <c r="T1154" s="102">
        <f>IF(ISERROR(VLOOKUP('Salidas Pacientes'!$S1154,Entradas!$H$1:$I$412,2,FALSE)),"",VLOOKUP('Salidas Pacientes'!$S1154,Entradas!$H$1:$I$412,2,FALSE))</f>
        <v>44957</v>
      </c>
      <c r="U1154" s="98"/>
      <c r="V1154" s="98">
        <v>1</v>
      </c>
      <c r="W1154" s="105"/>
    </row>
    <row r="1155" spans="1:23" ht="15.75" hidden="1" customHeight="1" outlineLevel="1">
      <c r="A1155" s="95">
        <v>44865</v>
      </c>
      <c r="B1155" s="95" t="s">
        <v>276</v>
      </c>
      <c r="C1155" s="98">
        <v>1232819862</v>
      </c>
      <c r="D1155" s="17" t="str">
        <f>IF(ISERROR(VLOOKUP('Salidas Pacientes'!$C1155,'BD Pacientes'!$A:I,2,FALSE)),"",VLOOKUP('Salidas Pacientes'!$C1155,'BD Pacientes'!$A:I,2,FALSE))</f>
        <v>RC</v>
      </c>
      <c r="E1155" s="16" t="str">
        <f>IF(ISERROR(VLOOKUP('Salidas Pacientes'!$C1155,'BD Pacientes'!$A:I,3,FALSE)),"",VLOOKUP('Salidas Pacientes'!$C1155,'BD Pacientes'!$A:I,3,FALSE))</f>
        <v>JUAN MARTIN JORDAN RESTREPO</v>
      </c>
      <c r="F1155" s="17" t="str">
        <f>IF(ISERROR(VLOOKUP('Salidas Pacientes'!$C1155,'BD Pacientes'!$A:I,4,FALSE)),"",VLOOKUP('Salidas Pacientes'!$C1155,'BD Pacientes'!$A:I,4,FALSE))</f>
        <v>M</v>
      </c>
      <c r="G1155" s="95">
        <f>IF(ISERROR(VLOOKUP('Salidas Pacientes'!$C1155,'BD Pacientes'!$A:I,5,FALSE)),"",VLOOKUP('Salidas Pacientes'!$C1155,'BD Pacientes'!$A:I,5,FALSE))</f>
        <v>44679</v>
      </c>
      <c r="H1155" s="95" t="str">
        <f t="shared" ca="1" si="0"/>
        <v>1 año, 3 mes</v>
      </c>
      <c r="I1155" s="97" t="str">
        <f>IF(ISERROR(VLOOKUP('Salidas Pacientes'!$C1155,'BD Pacientes'!$A:$I,6,FALSE)),"",VLOOKUP('Salidas Pacientes'!$C1155,'BD Pacientes'!$A:$I,6,FALSE))</f>
        <v>CRA 100 #34-96</v>
      </c>
      <c r="J1155" s="98">
        <f>IF(ISERROR(VLOOKUP('Salidas Pacientes'!$C1155,'BD Pacientes'!$A:$I,7,FALSE)),"",VLOOKUP('Salidas Pacientes'!$C1155,'BD Pacientes'!$A:$I,7,FALSE))</f>
        <v>1130598242</v>
      </c>
      <c r="K1155" s="99" t="str">
        <f>IF(ISERROR(VLOOKUP('Salidas Pacientes'!$C1155,'BD Pacientes'!$A:$I,8,FALSE)),"",VLOOKUP('Salidas Pacientes'!$C1155,'BD Pacientes'!$A:$I,8,FALSE))</f>
        <v>MARIA FERNANDA RESTREPO</v>
      </c>
      <c r="L1155" s="17">
        <f>IF(ISERROR(VLOOKUP('Salidas Pacientes'!$C1155,'BD Pacientes'!$A:$I,9,FALSE)),"",VLOOKUP('Salidas Pacientes'!$C1155,'BD Pacientes'!$A:$I,9,FALSE))</f>
        <v>3013203303</v>
      </c>
      <c r="M1155" s="17" t="s">
        <v>77</v>
      </c>
      <c r="N1155" s="16" t="str">
        <f>IF(ISERROR(VLOOKUP('Salidas Pacientes'!$M1155,Inventario!$A$2:$M$21,2,FALSE)),"",VLOOKUP('Salidas Pacientes'!$M1155,Inventario!$A$2:$M$21,2,FALSE))</f>
        <v>Hexaxim</v>
      </c>
      <c r="O1155" s="16" t="str">
        <f>IF(ISERROR(VLOOKUP('Salidas Pacientes'!$M1155,Inventario!$A$2:$M$21,3,FALSE)),"",VLOOKUP('Salidas Pacientes'!$M1155,Inventario!$A$2:$M$21,3,FALSE))</f>
        <v>DPAT + VPI + HIB + HB</v>
      </c>
      <c r="P1155" s="100" t="str">
        <f>IF(ISERROR(VLOOKUP('Salidas Pacientes'!$M1155,Inventario!$A$2:$M$21,4,FALSE)),"",VLOOKUP('Salidas Pacientes'!$M1155,Inventario!$A$2:$M$21,4,FALSE))</f>
        <v>IPS FARALLONES</v>
      </c>
      <c r="Q1155" s="100" t="str">
        <f>IF(ISERROR(VLOOKUP('Salidas Pacientes'!$M1155,Inventario!$A$2:$M$21,5,FALSE)),"",VLOOKUP('Salidas Pacientes'!$M1155,Inventario!$A$2:$M$21,5,FALSE))</f>
        <v>Sanofi</v>
      </c>
      <c r="R1155" s="17" t="str">
        <f>IF(ISERROR(VLOOKUP('Salidas Pacientes'!$M1155,Inventario!$A$2:$M$21,6,FALSE)),"",VLOOKUP('Salidas Pacientes'!$M1155,Inventario!$A$2:$M$21,6,FALSE))</f>
        <v>3800</v>
      </c>
      <c r="S1155" s="105" t="s">
        <v>212</v>
      </c>
      <c r="T1155" s="102">
        <f>IF(ISERROR(VLOOKUP('Salidas Pacientes'!$S1155,Entradas!$H$1:$I$412,2,FALSE)),"",VLOOKUP('Salidas Pacientes'!$S1155,Entradas!$H$1:$I$412,2,FALSE))</f>
        <v>45382</v>
      </c>
      <c r="U1155" s="98"/>
      <c r="V1155" s="98">
        <v>1</v>
      </c>
      <c r="W1155" s="105"/>
    </row>
    <row r="1156" spans="1:23" ht="15.75" hidden="1" customHeight="1" outlineLevel="1">
      <c r="A1156" s="95">
        <v>44865</v>
      </c>
      <c r="B1156" s="95" t="s">
        <v>276</v>
      </c>
      <c r="C1156" s="98">
        <v>1232819862</v>
      </c>
      <c r="D1156" s="17" t="str">
        <f>IF(ISERROR(VLOOKUP('Salidas Pacientes'!$C1156,'BD Pacientes'!$A:I,2,FALSE)),"",VLOOKUP('Salidas Pacientes'!$C1156,'BD Pacientes'!$A:I,2,FALSE))</f>
        <v>RC</v>
      </c>
      <c r="E1156" s="16" t="str">
        <f>IF(ISERROR(VLOOKUP('Salidas Pacientes'!$C1156,'BD Pacientes'!$A:I,3,FALSE)),"",VLOOKUP('Salidas Pacientes'!$C1156,'BD Pacientes'!$A:I,3,FALSE))</f>
        <v>JUAN MARTIN JORDAN RESTREPO</v>
      </c>
      <c r="F1156" s="17" t="str">
        <f>IF(ISERROR(VLOOKUP('Salidas Pacientes'!$C1156,'BD Pacientes'!$A:I,4,FALSE)),"",VLOOKUP('Salidas Pacientes'!$C1156,'BD Pacientes'!$A:I,4,FALSE))</f>
        <v>M</v>
      </c>
      <c r="G1156" s="95">
        <f>IF(ISERROR(VLOOKUP('Salidas Pacientes'!$C1156,'BD Pacientes'!$A:I,5,FALSE)),"",VLOOKUP('Salidas Pacientes'!$C1156,'BD Pacientes'!$A:I,5,FALSE))</f>
        <v>44679</v>
      </c>
      <c r="H1156" s="95" t="str">
        <f t="shared" ca="1" si="0"/>
        <v>1 año, 3 mes</v>
      </c>
      <c r="I1156" s="97" t="str">
        <f>IF(ISERROR(VLOOKUP('Salidas Pacientes'!$C1156,'BD Pacientes'!$A:$I,6,FALSE)),"",VLOOKUP('Salidas Pacientes'!$C1156,'BD Pacientes'!$A:$I,6,FALSE))</f>
        <v>CRA 100 #34-96</v>
      </c>
      <c r="J1156" s="98">
        <f>IF(ISERROR(VLOOKUP('Salidas Pacientes'!$C1156,'BD Pacientes'!$A:$I,7,FALSE)),"",VLOOKUP('Salidas Pacientes'!$C1156,'BD Pacientes'!$A:$I,7,FALSE))</f>
        <v>1130598242</v>
      </c>
      <c r="K1156" s="99" t="str">
        <f>IF(ISERROR(VLOOKUP('Salidas Pacientes'!$C1156,'BD Pacientes'!$A:$I,8,FALSE)),"",VLOOKUP('Salidas Pacientes'!$C1156,'BD Pacientes'!$A:$I,8,FALSE))</f>
        <v>MARIA FERNANDA RESTREPO</v>
      </c>
      <c r="L1156" s="17">
        <f>IF(ISERROR(VLOOKUP('Salidas Pacientes'!$C1156,'BD Pacientes'!$A:$I,9,FALSE)),"",VLOOKUP('Salidas Pacientes'!$C1156,'BD Pacientes'!$A:$I,9,FALSE))</f>
        <v>3013203303</v>
      </c>
      <c r="M1156" s="17" t="s">
        <v>89</v>
      </c>
      <c r="N1156" s="16" t="str">
        <f>IF(ISERROR(VLOOKUP('Salidas Pacientes'!$M1156,Inventario!$A$2:$M$21,2,FALSE)),"",VLOOKUP('Salidas Pacientes'!$M1156,Inventario!$A$2:$M$21,2,FALSE))</f>
        <v>Fluquadri</v>
      </c>
      <c r="O1156" s="16" t="str">
        <f>IF(ISERROR(VLOOKUP('Salidas Pacientes'!$M1156,Inventario!$A$2:$M$21,3,FALSE)),"",VLOOKUP('Salidas Pacientes'!$M1156,Inventario!$A$2:$M$21,3,FALSE))</f>
        <v>Influenza</v>
      </c>
      <c r="P1156" s="100" t="str">
        <f>IF(ISERROR(VLOOKUP('Salidas Pacientes'!$M1156,Inventario!$A$2:$M$21,4,FALSE)),"",VLOOKUP('Salidas Pacientes'!$M1156,Inventario!$A$2:$M$21,4,FALSE))</f>
        <v>IPS FARALLONES</v>
      </c>
      <c r="Q1156" s="100" t="str">
        <f>IF(ISERROR(VLOOKUP('Salidas Pacientes'!$M1156,Inventario!$A$2:$M$21,5,FALSE)),"",VLOOKUP('Salidas Pacientes'!$M1156,Inventario!$A$2:$M$21,5,FALSE))</f>
        <v>Sanofi</v>
      </c>
      <c r="R1156" s="17" t="str">
        <f>IF(ISERROR(VLOOKUP('Salidas Pacientes'!$M1156,Inventario!$A$2:$M$21,6,FALSE)),"",VLOOKUP('Salidas Pacientes'!$M1156,Inventario!$A$2:$M$21,6,FALSE))</f>
        <v>164992</v>
      </c>
      <c r="S1156" s="105" t="s">
        <v>210</v>
      </c>
      <c r="T1156" s="102">
        <f>IF(ISERROR(VLOOKUP('Salidas Pacientes'!$S1156,Entradas!$H$1:$I$412,2,FALSE)),"",VLOOKUP('Salidas Pacientes'!$S1156,Entradas!$H$1:$I$412,2,FALSE))</f>
        <v>44957</v>
      </c>
      <c r="U1156" s="98"/>
      <c r="V1156" s="98">
        <v>1</v>
      </c>
      <c r="W1156" s="105"/>
    </row>
    <row r="1157" spans="1:23" ht="15.75" hidden="1" customHeight="1" outlineLevel="1">
      <c r="A1157" s="95">
        <v>44865</v>
      </c>
      <c r="B1157" s="95" t="s">
        <v>276</v>
      </c>
      <c r="C1157" s="98">
        <v>1027212897</v>
      </c>
      <c r="D1157" s="17" t="str">
        <f>IF(ISERROR(VLOOKUP('Salidas Pacientes'!$C1157,'BD Pacientes'!$A:I,2,FALSE)),"",VLOOKUP('Salidas Pacientes'!$C1157,'BD Pacientes'!$A:I,2,FALSE))</f>
        <v>RC</v>
      </c>
      <c r="E1157" s="16" t="str">
        <f>IF(ISERROR(VLOOKUP('Salidas Pacientes'!$C1157,'BD Pacientes'!$A:I,3,FALSE)),"",VLOOKUP('Salidas Pacientes'!$C1157,'BD Pacientes'!$A:I,3,FALSE))</f>
        <v>JOSUE JIMENEZ FRANCO</v>
      </c>
      <c r="F1157" s="17" t="str">
        <f>IF(ISERROR(VLOOKUP('Salidas Pacientes'!$C1157,'BD Pacientes'!$A:I,4,FALSE)),"",VLOOKUP('Salidas Pacientes'!$C1157,'BD Pacientes'!$A:I,4,FALSE))</f>
        <v>M</v>
      </c>
      <c r="G1157" s="95">
        <f>IF(ISERROR(VLOOKUP('Salidas Pacientes'!$C1157,'BD Pacientes'!$A:I,5,FALSE)),"",VLOOKUP('Salidas Pacientes'!$C1157,'BD Pacientes'!$A:I,5,FALSE))</f>
        <v>44445</v>
      </c>
      <c r="H1157" s="95" t="str">
        <f t="shared" ca="1" si="0"/>
        <v>1 año, 11 mes</v>
      </c>
      <c r="I1157" s="97" t="str">
        <f>IF(ISERROR(VLOOKUP('Salidas Pacientes'!$C1157,'BD Pacientes'!$A:$I,6,FALSE)),"",VLOOKUP('Salidas Pacientes'!$C1157,'BD Pacientes'!$A:$I,6,FALSE))</f>
        <v>CRA 98E # 60-66</v>
      </c>
      <c r="J1157" s="98">
        <f>IF(ISERROR(VLOOKUP('Salidas Pacientes'!$C1157,'BD Pacientes'!$A:$I,7,FALSE)),"",VLOOKUP('Salidas Pacientes'!$C1157,'BD Pacientes'!$A:$I,7,FALSE))</f>
        <v>1130637538</v>
      </c>
      <c r="K1157" s="99" t="str">
        <f>IF(ISERROR(VLOOKUP('Salidas Pacientes'!$C1157,'BD Pacientes'!$A:$I,8,FALSE)),"",VLOOKUP('Salidas Pacientes'!$C1157,'BD Pacientes'!$A:$I,8,FALSE))</f>
        <v>VANESSA FRANCO</v>
      </c>
      <c r="L1157" s="17">
        <f>IF(ISERROR(VLOOKUP('Salidas Pacientes'!$C1157,'BD Pacientes'!$A:$I,9,FALSE)),"",VLOOKUP('Salidas Pacientes'!$C1157,'BD Pacientes'!$A:$I,9,FALSE))</f>
        <v>3023744606</v>
      </c>
      <c r="M1157" s="17" t="s">
        <v>47</v>
      </c>
      <c r="N1157" s="16" t="str">
        <f>IF(ISERROR(VLOOKUP('Salidas Pacientes'!$M1157,Inventario!$A$2:$M$21,2,FALSE)),"",VLOOKUP('Salidas Pacientes'!$M1157,Inventario!$A$2:$M$21,2,FALSE))</f>
        <v>Nimenrix</v>
      </c>
      <c r="O1157" s="16" t="str">
        <f>IF(ISERROR(VLOOKUP('Salidas Pacientes'!$M1157,Inventario!$A$2:$M$21,3,FALSE)),"",VLOOKUP('Salidas Pacientes'!$M1157,Inventario!$A$2:$M$21,3,FALSE))</f>
        <v>Meningococo</v>
      </c>
      <c r="P1157" s="100" t="str">
        <f>IF(ISERROR(VLOOKUP('Salidas Pacientes'!$M1157,Inventario!$A$2:$M$21,4,FALSE)),"",VLOOKUP('Salidas Pacientes'!$M1157,Inventario!$A$2:$M$21,4,FALSE))</f>
        <v>Cobo Medical</v>
      </c>
      <c r="Q1157" s="100" t="str">
        <f>IF(ISERROR(VLOOKUP('Salidas Pacientes'!$M1157,Inventario!$A$2:$M$21,5,FALSE)),"",VLOOKUP('Salidas Pacientes'!$M1157,Inventario!$A$2:$M$21,5,FALSE))</f>
        <v>Pfizer</v>
      </c>
      <c r="R1157" s="17" t="str">
        <f>IF(ISERROR(VLOOKUP('Salidas Pacientes'!$M1157,Inventario!$A$2:$M$21,6,FALSE)),"",VLOOKUP('Salidas Pacientes'!$M1157,Inventario!$A$2:$M$21,6,FALSE))</f>
        <v>3904</v>
      </c>
      <c r="S1157" s="105" t="s">
        <v>221</v>
      </c>
      <c r="T1157" s="102">
        <f>IF(ISERROR(VLOOKUP('Salidas Pacientes'!$S1157,Entradas!$H$1:$I$412,2,FALSE)),"",VLOOKUP('Salidas Pacientes'!$S1157,Entradas!$H$1:$I$412,2,FALSE))</f>
        <v>45077</v>
      </c>
      <c r="U1157" s="98"/>
      <c r="V1157" s="98">
        <v>1</v>
      </c>
      <c r="W1157" s="105"/>
    </row>
    <row r="1158" spans="1:23" ht="15.75" hidden="1" customHeight="1" outlineLevel="1">
      <c r="A1158" s="95">
        <v>44865</v>
      </c>
      <c r="B1158" s="95" t="s">
        <v>276</v>
      </c>
      <c r="C1158" s="98">
        <v>1109573943</v>
      </c>
      <c r="D1158" s="17" t="str">
        <f>IF(ISERROR(VLOOKUP('Salidas Pacientes'!$C1158,'BD Pacientes'!$A:I,2,FALSE)),"",VLOOKUP('Salidas Pacientes'!$C1158,'BD Pacientes'!$A:I,2,FALSE))</f>
        <v>RC</v>
      </c>
      <c r="E1158" s="16" t="str">
        <f>IF(ISERROR(VLOOKUP('Salidas Pacientes'!$C1158,'BD Pacientes'!$A:I,3,FALSE)),"",VLOOKUP('Salidas Pacientes'!$C1158,'BD Pacientes'!$A:I,3,FALSE))</f>
        <v>ANTONELLA HERRERA MOSQUERA</v>
      </c>
      <c r="F1158" s="17" t="str">
        <f>IF(ISERROR(VLOOKUP('Salidas Pacientes'!$C1158,'BD Pacientes'!$A:I,4,FALSE)),"",VLOOKUP('Salidas Pacientes'!$C1158,'BD Pacientes'!$A:I,4,FALSE))</f>
        <v>F</v>
      </c>
      <c r="G1158" s="95">
        <f>IF(ISERROR(VLOOKUP('Salidas Pacientes'!$C1158,'BD Pacientes'!$A:I,5,FALSE)),"",VLOOKUP('Salidas Pacientes'!$C1158,'BD Pacientes'!$A:I,5,FALSE))</f>
        <v>44622</v>
      </c>
      <c r="H1158" s="95" t="str">
        <f t="shared" ca="1" si="0"/>
        <v>1 año, 5 mes</v>
      </c>
      <c r="I1158" s="97" t="str">
        <f>IF(ISERROR(VLOOKUP('Salidas Pacientes'!$C1158,'BD Pacientes'!$A:$I,6,FALSE)),"",VLOOKUP('Salidas Pacientes'!$C1158,'BD Pacientes'!$A:$I,6,FALSE))</f>
        <v>CRA 98C # 53-112 APTO 504D</v>
      </c>
      <c r="J1158" s="98">
        <f>IF(ISERROR(VLOOKUP('Salidas Pacientes'!$C1158,'BD Pacientes'!$A:$I,7,FALSE)),"",VLOOKUP('Salidas Pacientes'!$C1158,'BD Pacientes'!$A:$I,7,FALSE))</f>
        <v>1130591559</v>
      </c>
      <c r="K1158" s="99" t="str">
        <f>IF(ISERROR(VLOOKUP('Salidas Pacientes'!$C1158,'BD Pacientes'!$A:$I,8,FALSE)),"",VLOOKUP('Salidas Pacientes'!$C1158,'BD Pacientes'!$A:$I,8,FALSE))</f>
        <v>VANESA MOSQUERA</v>
      </c>
      <c r="L1158" s="17">
        <f>IF(ISERROR(VLOOKUP('Salidas Pacientes'!$C1158,'BD Pacientes'!$A:$I,9,FALSE)),"",VLOOKUP('Salidas Pacientes'!$C1158,'BD Pacientes'!$A:$I,9,FALSE))</f>
        <v>3168329542</v>
      </c>
      <c r="M1158" s="17" t="s">
        <v>89</v>
      </c>
      <c r="N1158" s="16" t="str">
        <f>IF(ISERROR(VLOOKUP('Salidas Pacientes'!$M1158,Inventario!$A$2:$M$21,2,FALSE)),"",VLOOKUP('Salidas Pacientes'!$M1158,Inventario!$A$2:$M$21,2,FALSE))</f>
        <v>Fluquadri</v>
      </c>
      <c r="O1158" s="16" t="str">
        <f>IF(ISERROR(VLOOKUP('Salidas Pacientes'!$M1158,Inventario!$A$2:$M$21,3,FALSE)),"",VLOOKUP('Salidas Pacientes'!$M1158,Inventario!$A$2:$M$21,3,FALSE))</f>
        <v>Influenza</v>
      </c>
      <c r="P1158" s="100" t="str">
        <f>IF(ISERROR(VLOOKUP('Salidas Pacientes'!$M1158,Inventario!$A$2:$M$21,4,FALSE)),"",VLOOKUP('Salidas Pacientes'!$M1158,Inventario!$A$2:$M$21,4,FALSE))</f>
        <v>IPS FARALLONES</v>
      </c>
      <c r="Q1158" s="100" t="str">
        <f>IF(ISERROR(VLOOKUP('Salidas Pacientes'!$M1158,Inventario!$A$2:$M$21,5,FALSE)),"",VLOOKUP('Salidas Pacientes'!$M1158,Inventario!$A$2:$M$21,5,FALSE))</f>
        <v>Sanofi</v>
      </c>
      <c r="R1158" s="17" t="str">
        <f>IF(ISERROR(VLOOKUP('Salidas Pacientes'!$M1158,Inventario!$A$2:$M$21,6,FALSE)),"",VLOOKUP('Salidas Pacientes'!$M1158,Inventario!$A$2:$M$21,6,FALSE))</f>
        <v>164992</v>
      </c>
      <c r="S1158" s="105" t="s">
        <v>210</v>
      </c>
      <c r="T1158" s="102">
        <f>IF(ISERROR(VLOOKUP('Salidas Pacientes'!$S1158,Entradas!$H$1:$I$412,2,FALSE)),"",VLOOKUP('Salidas Pacientes'!$S1158,Entradas!$H$1:$I$412,2,FALSE))</f>
        <v>44957</v>
      </c>
      <c r="U1158" s="98"/>
      <c r="V1158" s="98">
        <v>1</v>
      </c>
      <c r="W1158" s="105"/>
    </row>
    <row r="1159" spans="1:23" ht="15.75" hidden="1" customHeight="1" outlineLevel="1">
      <c r="A1159" s="95">
        <v>44866</v>
      </c>
      <c r="B1159" s="95" t="s">
        <v>276</v>
      </c>
      <c r="C1159" s="98">
        <v>1232796925</v>
      </c>
      <c r="D1159" s="17" t="str">
        <f>IF(ISERROR(VLOOKUP('Salidas Pacientes'!$C1159,'BD Pacientes'!$A:I,2,FALSE)),"",VLOOKUP('Salidas Pacientes'!$C1159,'BD Pacientes'!$A:I,2,FALSE))</f>
        <v>RC</v>
      </c>
      <c r="E1159" s="16" t="str">
        <f>IF(ISERROR(VLOOKUP('Salidas Pacientes'!$C1159,'BD Pacientes'!$A:I,3,FALSE)),"",VLOOKUP('Salidas Pacientes'!$C1159,'BD Pacientes'!$A:I,3,FALSE))</f>
        <v>SEBASTIAN GONZALEZ MONA</v>
      </c>
      <c r="F1159" s="17" t="str">
        <f>IF(ISERROR(VLOOKUP('Salidas Pacientes'!$C1159,'BD Pacientes'!$A:I,4,FALSE)),"",VLOOKUP('Salidas Pacientes'!$C1159,'BD Pacientes'!$A:I,4,FALSE))</f>
        <v>M</v>
      </c>
      <c r="G1159" s="95">
        <f>IF(ISERROR(VLOOKUP('Salidas Pacientes'!$C1159,'BD Pacientes'!$A:I,5,FALSE)),"",VLOOKUP('Salidas Pacientes'!$C1159,'BD Pacientes'!$A:I,5,FALSE))</f>
        <v>42501</v>
      </c>
      <c r="H1159" s="95" t="str">
        <f t="shared" ca="1" si="0"/>
        <v>7 año, 3 mes</v>
      </c>
      <c r="I1159" s="97" t="str">
        <f>IF(ISERROR(VLOOKUP('Salidas Pacientes'!$C1159,'BD Pacientes'!$A:$I,6,FALSE)),"",VLOOKUP('Salidas Pacientes'!$C1159,'BD Pacientes'!$A:$I,6,FALSE))</f>
        <v>CALLE 54 #84-34</v>
      </c>
      <c r="J1159" s="98">
        <f>IF(ISERROR(VLOOKUP('Salidas Pacientes'!$C1159,'BD Pacientes'!$A:$I,7,FALSE)),"",VLOOKUP('Salidas Pacientes'!$C1159,'BD Pacientes'!$A:$I,7,FALSE))</f>
        <v>29181860</v>
      </c>
      <c r="K1159" s="99" t="str">
        <f>IF(ISERROR(VLOOKUP('Salidas Pacientes'!$C1159,'BD Pacientes'!$A:$I,8,FALSE)),"",VLOOKUP('Salidas Pacientes'!$C1159,'BD Pacientes'!$A:$I,8,FALSE))</f>
        <v>PAOLA MONA</v>
      </c>
      <c r="L1159" s="17">
        <f>IF(ISERROR(VLOOKUP('Salidas Pacientes'!$C1159,'BD Pacientes'!$A:$I,9,FALSE)),"",VLOOKUP('Salidas Pacientes'!$C1159,'BD Pacientes'!$A:$I,9,FALSE))</f>
        <v>3162860584</v>
      </c>
      <c r="M1159" s="17" t="s">
        <v>89</v>
      </c>
      <c r="N1159" s="16" t="str">
        <f>IF(ISERROR(VLOOKUP('Salidas Pacientes'!$M1159,Inventario!$A$2:$M$21,2,FALSE)),"",VLOOKUP('Salidas Pacientes'!$M1159,Inventario!$A$2:$M$21,2,FALSE))</f>
        <v>Fluquadri</v>
      </c>
      <c r="O1159" s="16" t="str">
        <f>IF(ISERROR(VLOOKUP('Salidas Pacientes'!$M1159,Inventario!$A$2:$M$21,3,FALSE)),"",VLOOKUP('Salidas Pacientes'!$M1159,Inventario!$A$2:$M$21,3,FALSE))</f>
        <v>Influenza</v>
      </c>
      <c r="P1159" s="100" t="str">
        <f>IF(ISERROR(VLOOKUP('Salidas Pacientes'!$M1159,Inventario!$A$2:$M$21,4,FALSE)),"",VLOOKUP('Salidas Pacientes'!$M1159,Inventario!$A$2:$M$21,4,FALSE))</f>
        <v>IPS FARALLONES</v>
      </c>
      <c r="Q1159" s="100" t="str">
        <f>IF(ISERROR(VLOOKUP('Salidas Pacientes'!$M1159,Inventario!$A$2:$M$21,5,FALSE)),"",VLOOKUP('Salidas Pacientes'!$M1159,Inventario!$A$2:$M$21,5,FALSE))</f>
        <v>Sanofi</v>
      </c>
      <c r="R1159" s="17" t="str">
        <f>IF(ISERROR(VLOOKUP('Salidas Pacientes'!$M1159,Inventario!$A$2:$M$21,6,FALSE)),"",VLOOKUP('Salidas Pacientes'!$M1159,Inventario!$A$2:$M$21,6,FALSE))</f>
        <v>164992</v>
      </c>
      <c r="S1159" s="105" t="s">
        <v>210</v>
      </c>
      <c r="T1159" s="102">
        <f>IF(ISERROR(VLOOKUP('Salidas Pacientes'!$S1159,Entradas!$H$1:$I$412,2,FALSE)),"",VLOOKUP('Salidas Pacientes'!$S1159,Entradas!$H$1:$I$412,2,FALSE))</f>
        <v>44957</v>
      </c>
      <c r="U1159" s="98"/>
      <c r="V1159" s="98">
        <v>1</v>
      </c>
      <c r="W1159" s="105"/>
    </row>
    <row r="1160" spans="1:23" ht="15.75" hidden="1" customHeight="1" outlineLevel="1">
      <c r="A1160" s="95">
        <v>44866</v>
      </c>
      <c r="B1160" s="95" t="s">
        <v>276</v>
      </c>
      <c r="C1160" s="98">
        <v>1232817729</v>
      </c>
      <c r="D1160" s="17" t="str">
        <f>IF(ISERROR(VLOOKUP('Salidas Pacientes'!$C1160,'BD Pacientes'!$A:I,2,FALSE)),"",VLOOKUP('Salidas Pacientes'!$C1160,'BD Pacientes'!$A:I,2,FALSE))</f>
        <v>RC</v>
      </c>
      <c r="E1160" s="16" t="str">
        <f>IF(ISERROR(VLOOKUP('Salidas Pacientes'!$C1160,'BD Pacientes'!$A:I,3,FALSE)),"",VLOOKUP('Salidas Pacientes'!$C1160,'BD Pacientes'!$A:I,3,FALSE))</f>
        <v>JACOBO SANCHEZ GOMEZ</v>
      </c>
      <c r="F1160" s="17" t="str">
        <f>IF(ISERROR(VLOOKUP('Salidas Pacientes'!$C1160,'BD Pacientes'!$A:I,4,FALSE)),"",VLOOKUP('Salidas Pacientes'!$C1160,'BD Pacientes'!$A:I,4,FALSE))</f>
        <v>M</v>
      </c>
      <c r="G1160" s="95">
        <f>IF(ISERROR(VLOOKUP('Salidas Pacientes'!$C1160,'BD Pacientes'!$A:I,5,FALSE)),"",VLOOKUP('Salidas Pacientes'!$C1160,'BD Pacientes'!$A:I,5,FALSE))</f>
        <v>44466</v>
      </c>
      <c r="H1160" s="95" t="str">
        <f t="shared" ca="1" si="0"/>
        <v>1 año, 10 mes</v>
      </c>
      <c r="I1160" s="97" t="str">
        <f>IF(ISERROR(VLOOKUP('Salidas Pacientes'!$C1160,'BD Pacientes'!$A:$I,6,FALSE)),"",VLOOKUP('Salidas Pacientes'!$C1160,'BD Pacientes'!$A:$I,6,FALSE))</f>
        <v>CALLE 59N # 3C-58 CASA 41</v>
      </c>
      <c r="J1160" s="98">
        <f>IF(ISERROR(VLOOKUP('Salidas Pacientes'!$C1160,'BD Pacientes'!$A:$I,7,FALSE)),"",VLOOKUP('Salidas Pacientes'!$C1160,'BD Pacientes'!$A:$I,7,FALSE))</f>
        <v>1151944939</v>
      </c>
      <c r="K1160" s="99" t="str">
        <f>IF(ISERROR(VLOOKUP('Salidas Pacientes'!$C1160,'BD Pacientes'!$A:$I,8,FALSE)),"",VLOOKUP('Salidas Pacientes'!$C1160,'BD Pacientes'!$A:$I,8,FALSE))</f>
        <v>ALEJANDRA SANCHEZ</v>
      </c>
      <c r="L1160" s="17">
        <f>IF(ISERROR(VLOOKUP('Salidas Pacientes'!$C1160,'BD Pacientes'!$A:$I,9,FALSE)),"",VLOOKUP('Salidas Pacientes'!$C1160,'BD Pacientes'!$A:$I,9,FALSE))</f>
        <v>3118890041</v>
      </c>
      <c r="M1160" s="17" t="s">
        <v>85</v>
      </c>
      <c r="N1160" s="16" t="str">
        <f>IF(ISERROR(VLOOKUP('Salidas Pacientes'!$M1160,Inventario!$A$2:$M$21,2,FALSE)),"",VLOOKUP('Salidas Pacientes'!$M1160,Inventario!$A$2:$M$21,2,FALSE))</f>
        <v xml:space="preserve">Avaxim 80 </v>
      </c>
      <c r="O1160" s="16" t="str">
        <f>IF(ISERROR(VLOOKUP('Salidas Pacientes'!$M1160,Inventario!$A$2:$M$21,3,FALSE)),"",VLOOKUP('Salidas Pacientes'!$M1160,Inventario!$A$2:$M$21,3,FALSE))</f>
        <v>Hepatitis A niño</v>
      </c>
      <c r="P1160" s="100" t="str">
        <f>IF(ISERROR(VLOOKUP('Salidas Pacientes'!$M1160,Inventario!$A$2:$M$21,4,FALSE)),"",VLOOKUP('Salidas Pacientes'!$M1160,Inventario!$A$2:$M$21,4,FALSE))</f>
        <v>IPS FARALLONES</v>
      </c>
      <c r="Q1160" s="100" t="str">
        <f>IF(ISERROR(VLOOKUP('Salidas Pacientes'!$M1160,Inventario!$A$2:$M$21,5,FALSE)),"",VLOOKUP('Salidas Pacientes'!$M1160,Inventario!$A$2:$M$21,5,FALSE))</f>
        <v>Sanofi</v>
      </c>
      <c r="R1160" s="17" t="str">
        <f>IF(ISERROR(VLOOKUP('Salidas Pacientes'!$M1160,Inventario!$A$2:$M$21,6,FALSE)),"",VLOOKUP('Salidas Pacientes'!$M1160,Inventario!$A$2:$M$21,6,FALSE))</f>
        <v>2500</v>
      </c>
      <c r="S1160" s="105" t="s">
        <v>208</v>
      </c>
      <c r="T1160" s="102">
        <f>IF(ISERROR(VLOOKUP('Salidas Pacientes'!$S1160,Entradas!$H$1:$I$412,2,FALSE)),"",VLOOKUP('Salidas Pacientes'!$S1160,Entradas!$H$1:$I$412,2,FALSE))</f>
        <v>45169</v>
      </c>
      <c r="U1160" s="98"/>
      <c r="V1160" s="98">
        <v>1</v>
      </c>
      <c r="W1160" s="105"/>
    </row>
    <row r="1161" spans="1:23" ht="15.75" hidden="1" customHeight="1" outlineLevel="1">
      <c r="A1161" s="95">
        <v>44866</v>
      </c>
      <c r="B1161" s="95" t="s">
        <v>276</v>
      </c>
      <c r="C1161" s="98">
        <v>1232817729</v>
      </c>
      <c r="D1161" s="17" t="str">
        <f>IF(ISERROR(VLOOKUP('Salidas Pacientes'!$C1161,'BD Pacientes'!$A:I,2,FALSE)),"",VLOOKUP('Salidas Pacientes'!$C1161,'BD Pacientes'!$A:I,2,FALSE))</f>
        <v>RC</v>
      </c>
      <c r="E1161" s="16" t="str">
        <f>IF(ISERROR(VLOOKUP('Salidas Pacientes'!$C1161,'BD Pacientes'!$A:I,3,FALSE)),"",VLOOKUP('Salidas Pacientes'!$C1161,'BD Pacientes'!$A:I,3,FALSE))</f>
        <v>JACOBO SANCHEZ GOMEZ</v>
      </c>
      <c r="F1161" s="17" t="str">
        <f>IF(ISERROR(VLOOKUP('Salidas Pacientes'!$C1161,'BD Pacientes'!$A:I,4,FALSE)),"",VLOOKUP('Salidas Pacientes'!$C1161,'BD Pacientes'!$A:I,4,FALSE))</f>
        <v>M</v>
      </c>
      <c r="G1161" s="95">
        <f>IF(ISERROR(VLOOKUP('Salidas Pacientes'!$C1161,'BD Pacientes'!$A:I,5,FALSE)),"",VLOOKUP('Salidas Pacientes'!$C1161,'BD Pacientes'!$A:I,5,FALSE))</f>
        <v>44466</v>
      </c>
      <c r="H1161" s="95" t="str">
        <f t="shared" ca="1" si="0"/>
        <v>1 año, 10 mes</v>
      </c>
      <c r="I1161" s="97" t="str">
        <f>IF(ISERROR(VLOOKUP('Salidas Pacientes'!$C1161,'BD Pacientes'!$A:$I,6,FALSE)),"",VLOOKUP('Salidas Pacientes'!$C1161,'BD Pacientes'!$A:$I,6,FALSE))</f>
        <v>CALLE 59N # 3C-58 CASA 41</v>
      </c>
      <c r="J1161" s="98">
        <f>IF(ISERROR(VLOOKUP('Salidas Pacientes'!$C1161,'BD Pacientes'!$A:$I,7,FALSE)),"",VLOOKUP('Salidas Pacientes'!$C1161,'BD Pacientes'!$A:$I,7,FALSE))</f>
        <v>1151944939</v>
      </c>
      <c r="K1161" s="99" t="str">
        <f>IF(ISERROR(VLOOKUP('Salidas Pacientes'!$C1161,'BD Pacientes'!$A:$I,8,FALSE)),"",VLOOKUP('Salidas Pacientes'!$C1161,'BD Pacientes'!$A:$I,8,FALSE))</f>
        <v>ALEJANDRA SANCHEZ</v>
      </c>
      <c r="L1161" s="17">
        <f>IF(ISERROR(VLOOKUP('Salidas Pacientes'!$C1161,'BD Pacientes'!$A:$I,9,FALSE)),"",VLOOKUP('Salidas Pacientes'!$C1161,'BD Pacientes'!$A:$I,9,FALSE))</f>
        <v>3118890041</v>
      </c>
      <c r="M1161" s="17" t="s">
        <v>54</v>
      </c>
      <c r="N1161" s="16" t="str">
        <f>IF(ISERROR(VLOOKUP('Salidas Pacientes'!$M1161,Inventario!$A$2:$M$21,2,FALSE)),"",VLOOKUP('Salidas Pacientes'!$M1161,Inventario!$A$2:$M$21,2,FALSE))</f>
        <v>Prevenar</v>
      </c>
      <c r="O1161" s="16" t="str">
        <f>IF(ISERROR(VLOOKUP('Salidas Pacientes'!$M1161,Inventario!$A$2:$M$21,3,FALSE)),"",VLOOKUP('Salidas Pacientes'!$M1161,Inventario!$A$2:$M$21,3,FALSE))</f>
        <v>Neumococo 13V</v>
      </c>
      <c r="P1161" s="100" t="str">
        <f>IF(ISERROR(VLOOKUP('Salidas Pacientes'!$M1161,Inventario!$A$2:$M$21,4,FALSE)),"",VLOOKUP('Salidas Pacientes'!$M1161,Inventario!$A$2:$M$21,4,FALSE))</f>
        <v>Cobo Medical</v>
      </c>
      <c r="Q1161" s="100" t="str">
        <f>IF(ISERROR(VLOOKUP('Salidas Pacientes'!$M1161,Inventario!$A$2:$M$21,5,FALSE)),"",VLOOKUP('Salidas Pacientes'!$M1161,Inventario!$A$2:$M$21,5,FALSE))</f>
        <v>Pfizer</v>
      </c>
      <c r="R1161" s="17" t="str">
        <f>IF(ISERROR(VLOOKUP('Salidas Pacientes'!$M1161,Inventario!$A$2:$M$21,6,FALSE)),"",VLOOKUP('Salidas Pacientes'!$M1161,Inventario!$A$2:$M$21,6,FALSE))</f>
        <v>2156</v>
      </c>
      <c r="S1161" s="105" t="s">
        <v>223</v>
      </c>
      <c r="T1161" s="102">
        <f>IF(ISERROR(VLOOKUP('Salidas Pacientes'!$S1161,Entradas!$H$1:$I$412,2,FALSE)),"",VLOOKUP('Salidas Pacientes'!$S1161,Entradas!$H$1:$I$412,2,FALSE))</f>
        <v>45382</v>
      </c>
      <c r="U1161" s="98"/>
      <c r="V1161" s="98">
        <v>1</v>
      </c>
      <c r="W1161" s="105"/>
    </row>
    <row r="1162" spans="1:23" ht="15.75" hidden="1" customHeight="1" outlineLevel="1">
      <c r="A1162" s="95">
        <v>44866</v>
      </c>
      <c r="B1162" s="95" t="s">
        <v>276</v>
      </c>
      <c r="C1162" s="98">
        <v>1232817729</v>
      </c>
      <c r="D1162" s="17" t="str">
        <f>IF(ISERROR(VLOOKUP('Salidas Pacientes'!$C1162,'BD Pacientes'!$A:I,2,FALSE)),"",VLOOKUP('Salidas Pacientes'!$C1162,'BD Pacientes'!$A:I,2,FALSE))</f>
        <v>RC</v>
      </c>
      <c r="E1162" s="16" t="str">
        <f>IF(ISERROR(VLOOKUP('Salidas Pacientes'!$C1162,'BD Pacientes'!$A:I,3,FALSE)),"",VLOOKUP('Salidas Pacientes'!$C1162,'BD Pacientes'!$A:I,3,FALSE))</f>
        <v>JACOBO SANCHEZ GOMEZ</v>
      </c>
      <c r="F1162" s="17" t="str">
        <f>IF(ISERROR(VLOOKUP('Salidas Pacientes'!$C1162,'BD Pacientes'!$A:I,4,FALSE)),"",VLOOKUP('Salidas Pacientes'!$C1162,'BD Pacientes'!$A:I,4,FALSE))</f>
        <v>M</v>
      </c>
      <c r="G1162" s="95">
        <f>IF(ISERROR(VLOOKUP('Salidas Pacientes'!$C1162,'BD Pacientes'!$A:I,5,FALSE)),"",VLOOKUP('Salidas Pacientes'!$C1162,'BD Pacientes'!$A:I,5,FALSE))</f>
        <v>44466</v>
      </c>
      <c r="H1162" s="95" t="str">
        <f t="shared" ca="1" si="0"/>
        <v>1 año, 10 mes</v>
      </c>
      <c r="I1162" s="97" t="str">
        <f>IF(ISERROR(VLOOKUP('Salidas Pacientes'!$C1162,'BD Pacientes'!$A:$I,6,FALSE)),"",VLOOKUP('Salidas Pacientes'!$C1162,'BD Pacientes'!$A:$I,6,FALSE))</f>
        <v>CALLE 59N # 3C-58 CASA 41</v>
      </c>
      <c r="J1162" s="98">
        <f>IF(ISERROR(VLOOKUP('Salidas Pacientes'!$C1162,'BD Pacientes'!$A:$I,7,FALSE)),"",VLOOKUP('Salidas Pacientes'!$C1162,'BD Pacientes'!$A:$I,7,FALSE))</f>
        <v>1151944939</v>
      </c>
      <c r="K1162" s="99" t="str">
        <f>IF(ISERROR(VLOOKUP('Salidas Pacientes'!$C1162,'BD Pacientes'!$A:$I,8,FALSE)),"",VLOOKUP('Salidas Pacientes'!$C1162,'BD Pacientes'!$A:$I,8,FALSE))</f>
        <v>ALEJANDRA SANCHEZ</v>
      </c>
      <c r="L1162" s="17">
        <f>IF(ISERROR(VLOOKUP('Salidas Pacientes'!$C1162,'BD Pacientes'!$A:$I,9,FALSE)),"",VLOOKUP('Salidas Pacientes'!$C1162,'BD Pacientes'!$A:$I,9,FALSE))</f>
        <v>3118890041</v>
      </c>
      <c r="M1162" s="17" t="s">
        <v>58</v>
      </c>
      <c r="N1162" s="16" t="str">
        <f>IF(ISERROR(VLOOKUP('Salidas Pacientes'!$M1162,Inventario!$A$2:$M$21,2,FALSE)),"",VLOOKUP('Salidas Pacientes'!$M1162,Inventario!$A$2:$M$21,2,FALSE))</f>
        <v>Proquad</v>
      </c>
      <c r="O1162" s="16" t="str">
        <f>IF(ISERROR(VLOOKUP('Salidas Pacientes'!$M1162,Inventario!$A$2:$M$21,3,FALSE)),"",VLOOKUP('Salidas Pacientes'!$M1162,Inventario!$A$2:$M$21,3,FALSE))</f>
        <v>Sarampion + Rubeola + parotiditis + varicela</v>
      </c>
      <c r="P1162" s="100" t="str">
        <f>IF(ISERROR(VLOOKUP('Salidas Pacientes'!$M1162,Inventario!$A$2:$M$21,4,FALSE)),"",VLOOKUP('Salidas Pacientes'!$M1162,Inventario!$A$2:$M$21,4,FALSE))</f>
        <v>IPS FARALLONES</v>
      </c>
      <c r="Q1162" s="100" t="str">
        <f>IF(ISERROR(VLOOKUP('Salidas Pacientes'!$M1162,Inventario!$A$2:$M$21,5,FALSE)),"",VLOOKUP('Salidas Pacientes'!$M1162,Inventario!$A$2:$M$21,5,FALSE))</f>
        <v>Merck</v>
      </c>
      <c r="R1162" s="17" t="str">
        <f>IF(ISERROR(VLOOKUP('Salidas Pacientes'!$M1162,Inventario!$A$2:$M$21,6,FALSE)),"",VLOOKUP('Salidas Pacientes'!$M1162,Inventario!$A$2:$M$21,6,FALSE))</f>
        <v>4200</v>
      </c>
      <c r="S1162" s="105" t="s">
        <v>225</v>
      </c>
      <c r="T1162" s="102">
        <f>IF(ISERROR(VLOOKUP('Salidas Pacientes'!$S1162,Entradas!$H$1:$I$412,2,FALSE)),"",VLOOKUP('Salidas Pacientes'!$S1162,Entradas!$H$1:$I$412,2,FALSE))</f>
        <v>45199</v>
      </c>
      <c r="U1162" s="98"/>
      <c r="V1162" s="98">
        <v>1</v>
      </c>
      <c r="W1162" s="105"/>
    </row>
    <row r="1163" spans="1:23" ht="15.75" hidden="1" customHeight="1" outlineLevel="1">
      <c r="A1163" s="95">
        <v>44867</v>
      </c>
      <c r="B1163" s="95" t="s">
        <v>276</v>
      </c>
      <c r="C1163" s="98">
        <v>1232816501</v>
      </c>
      <c r="D1163" s="17" t="str">
        <f>IF(ISERROR(VLOOKUP('Salidas Pacientes'!$C1163,'BD Pacientes'!$A:I,2,FALSE)),"",VLOOKUP('Salidas Pacientes'!$C1163,'BD Pacientes'!$A:I,2,FALSE))</f>
        <v>RC</v>
      </c>
      <c r="E1163" s="16" t="str">
        <f>IF(ISERROR(VLOOKUP('Salidas Pacientes'!$C1163,'BD Pacientes'!$A:I,3,FALSE)),"",VLOOKUP('Salidas Pacientes'!$C1163,'BD Pacientes'!$A:I,3,FALSE))</f>
        <v>SALOMON SALCEDO IZAR</v>
      </c>
      <c r="F1163" s="17" t="str">
        <f>IF(ISERROR(VLOOKUP('Salidas Pacientes'!$C1163,'BD Pacientes'!$A:I,4,FALSE)),"",VLOOKUP('Salidas Pacientes'!$C1163,'BD Pacientes'!$A:I,4,FALSE))</f>
        <v>M</v>
      </c>
      <c r="G1163" s="95">
        <f>IF(ISERROR(VLOOKUP('Salidas Pacientes'!$C1163,'BD Pacientes'!$A:I,5,FALSE)),"",VLOOKUP('Salidas Pacientes'!$C1163,'BD Pacientes'!$A:I,5,FALSE))</f>
        <v>44363</v>
      </c>
      <c r="H1163" s="95" t="str">
        <f t="shared" ca="1" si="0"/>
        <v>2 año, 2 mes</v>
      </c>
      <c r="I1163" s="97" t="str">
        <f>IF(ISERROR(VLOOKUP('Salidas Pacientes'!$C1163,'BD Pacientes'!$A:$I,6,FALSE)),"",VLOOKUP('Salidas Pacientes'!$C1163,'BD Pacientes'!$A:$I,6,FALSE))</f>
        <v>CALLE 5C # 29-99</v>
      </c>
      <c r="J1163" s="98" t="str">
        <f>IF(ISERROR(VLOOKUP('Salidas Pacientes'!$C1163,'BD Pacientes'!$A:$I,7,FALSE)),"",VLOOKUP('Salidas Pacientes'!$C1163,'BD Pacientes'!$A:$I,7,FALSE))</f>
        <v>CE 514483</v>
      </c>
      <c r="K1163" s="99" t="str">
        <f>IF(ISERROR(VLOOKUP('Salidas Pacientes'!$C1163,'BD Pacientes'!$A:$I,8,FALSE)),"",VLOOKUP('Salidas Pacientes'!$C1163,'BD Pacientes'!$A:$I,8,FALSE))</f>
        <v>FARIDE IZAR</v>
      </c>
      <c r="L1163" s="17">
        <f>IF(ISERROR(VLOOKUP('Salidas Pacientes'!$C1163,'BD Pacientes'!$A:$I,9,FALSE)),"",VLOOKUP('Salidas Pacientes'!$C1163,'BD Pacientes'!$A:$I,9,FALSE))</f>
        <v>3003007011</v>
      </c>
      <c r="M1163" s="17" t="s">
        <v>54</v>
      </c>
      <c r="N1163" s="16" t="str">
        <f>IF(ISERROR(VLOOKUP('Salidas Pacientes'!$M1163,Inventario!$A$2:$M$21,2,FALSE)),"",VLOOKUP('Salidas Pacientes'!$M1163,Inventario!$A$2:$M$21,2,FALSE))</f>
        <v>Prevenar</v>
      </c>
      <c r="O1163" s="16" t="str">
        <f>IF(ISERROR(VLOOKUP('Salidas Pacientes'!$M1163,Inventario!$A$2:$M$21,3,FALSE)),"",VLOOKUP('Salidas Pacientes'!$M1163,Inventario!$A$2:$M$21,3,FALSE))</f>
        <v>Neumococo 13V</v>
      </c>
      <c r="P1163" s="100" t="str">
        <f>IF(ISERROR(VLOOKUP('Salidas Pacientes'!$M1163,Inventario!$A$2:$M$21,4,FALSE)),"",VLOOKUP('Salidas Pacientes'!$M1163,Inventario!$A$2:$M$21,4,FALSE))</f>
        <v>Cobo Medical</v>
      </c>
      <c r="Q1163" s="100" t="str">
        <f>IF(ISERROR(VLOOKUP('Salidas Pacientes'!$M1163,Inventario!$A$2:$M$21,5,FALSE)),"",VLOOKUP('Salidas Pacientes'!$M1163,Inventario!$A$2:$M$21,5,FALSE))</f>
        <v>Pfizer</v>
      </c>
      <c r="R1163" s="17" t="str">
        <f>IF(ISERROR(VLOOKUP('Salidas Pacientes'!$M1163,Inventario!$A$2:$M$21,6,FALSE)),"",VLOOKUP('Salidas Pacientes'!$M1163,Inventario!$A$2:$M$21,6,FALSE))</f>
        <v>2156</v>
      </c>
      <c r="S1163" s="105" t="s">
        <v>223</v>
      </c>
      <c r="T1163" s="102">
        <f>IF(ISERROR(VLOOKUP('Salidas Pacientes'!$S1163,Entradas!$H$1:$I$412,2,FALSE)),"",VLOOKUP('Salidas Pacientes'!$S1163,Entradas!$H$1:$I$412,2,FALSE))</f>
        <v>45382</v>
      </c>
      <c r="U1163" s="98"/>
      <c r="V1163" s="98">
        <v>1</v>
      </c>
      <c r="W1163" s="105"/>
    </row>
    <row r="1164" spans="1:23" ht="15.75" hidden="1" customHeight="1" outlineLevel="1">
      <c r="A1164" s="95">
        <v>44868</v>
      </c>
      <c r="B1164" s="95" t="s">
        <v>276</v>
      </c>
      <c r="C1164" s="98">
        <v>1109574992</v>
      </c>
      <c r="D1164" s="17" t="str">
        <f>IF(ISERROR(VLOOKUP('Salidas Pacientes'!$C1164,'BD Pacientes'!$A:I,2,FALSE)),"",VLOOKUP('Salidas Pacientes'!$C1164,'BD Pacientes'!$A:I,2,FALSE))</f>
        <v>RC</v>
      </c>
      <c r="E1164" s="16" t="str">
        <f>IF(ISERROR(VLOOKUP('Salidas Pacientes'!$C1164,'BD Pacientes'!$A:I,3,FALSE)),"",VLOOKUP('Salidas Pacientes'!$C1164,'BD Pacientes'!$A:I,3,FALSE))</f>
        <v>EMILIANO OSPINA JIMENEZ</v>
      </c>
      <c r="F1164" s="17" t="str">
        <f>IF(ISERROR(VLOOKUP('Salidas Pacientes'!$C1164,'BD Pacientes'!$A:I,4,FALSE)),"",VLOOKUP('Salidas Pacientes'!$C1164,'BD Pacientes'!$A:I,4,FALSE))</f>
        <v>M</v>
      </c>
      <c r="G1164" s="95">
        <f>IF(ISERROR(VLOOKUP('Salidas Pacientes'!$C1164,'BD Pacientes'!$A:I,5,FALSE)),"",VLOOKUP('Salidas Pacientes'!$C1164,'BD Pacientes'!$A:I,5,FALSE))</f>
        <v>44764</v>
      </c>
      <c r="H1164" s="95" t="str">
        <f t="shared" ca="1" si="0"/>
        <v>1 año, 1 mes</v>
      </c>
      <c r="I1164" s="97" t="str">
        <f>IF(ISERROR(VLOOKUP('Salidas Pacientes'!$C1164,'BD Pacientes'!$A:$I,6,FALSE)),"",VLOOKUP('Salidas Pacientes'!$C1164,'BD Pacientes'!$A:$I,6,FALSE))</f>
        <v>CALLE 34 # 98B-35</v>
      </c>
      <c r="J1164" s="98">
        <f>IF(ISERROR(VLOOKUP('Salidas Pacientes'!$C1164,'BD Pacientes'!$A:$I,7,FALSE)),"",VLOOKUP('Salidas Pacientes'!$C1164,'BD Pacientes'!$A:$I,7,FALSE))</f>
        <v>1144102198</v>
      </c>
      <c r="K1164" s="99" t="str">
        <f>IF(ISERROR(VLOOKUP('Salidas Pacientes'!$C1164,'BD Pacientes'!$A:$I,8,FALSE)),"",VLOOKUP('Salidas Pacientes'!$C1164,'BD Pacientes'!$A:$I,8,FALSE))</f>
        <v>ANDREA JIMENEZ</v>
      </c>
      <c r="L1164" s="17">
        <f>IF(ISERROR(VLOOKUP('Salidas Pacientes'!$C1164,'BD Pacientes'!$A:$I,9,FALSE)),"",VLOOKUP('Salidas Pacientes'!$C1164,'BD Pacientes'!$A:$I,9,FALSE))</f>
        <v>3154331609</v>
      </c>
      <c r="M1164" s="17" t="s">
        <v>47</v>
      </c>
      <c r="N1164" s="16" t="str">
        <f>IF(ISERROR(VLOOKUP('Salidas Pacientes'!$M1164,Inventario!$A$2:$M$21,2,FALSE)),"",VLOOKUP('Salidas Pacientes'!$M1164,Inventario!$A$2:$M$21,2,FALSE))</f>
        <v>Nimenrix</v>
      </c>
      <c r="O1164" s="16" t="str">
        <f>IF(ISERROR(VLOOKUP('Salidas Pacientes'!$M1164,Inventario!$A$2:$M$21,3,FALSE)),"",VLOOKUP('Salidas Pacientes'!$M1164,Inventario!$A$2:$M$21,3,FALSE))</f>
        <v>Meningococo</v>
      </c>
      <c r="P1164" s="100" t="str">
        <f>IF(ISERROR(VLOOKUP('Salidas Pacientes'!$M1164,Inventario!$A$2:$M$21,4,FALSE)),"",VLOOKUP('Salidas Pacientes'!$M1164,Inventario!$A$2:$M$21,4,FALSE))</f>
        <v>Cobo Medical</v>
      </c>
      <c r="Q1164" s="100" t="str">
        <f>IF(ISERROR(VLOOKUP('Salidas Pacientes'!$M1164,Inventario!$A$2:$M$21,5,FALSE)),"",VLOOKUP('Salidas Pacientes'!$M1164,Inventario!$A$2:$M$21,5,FALSE))</f>
        <v>Pfizer</v>
      </c>
      <c r="R1164" s="17" t="str">
        <f>IF(ISERROR(VLOOKUP('Salidas Pacientes'!$M1164,Inventario!$A$2:$M$21,6,FALSE)),"",VLOOKUP('Salidas Pacientes'!$M1164,Inventario!$A$2:$M$21,6,FALSE))</f>
        <v>3904</v>
      </c>
      <c r="S1164" s="105" t="s">
        <v>221</v>
      </c>
      <c r="T1164" s="102">
        <f>IF(ISERROR(VLOOKUP('Salidas Pacientes'!$S1164,Entradas!$H$1:$I$412,2,FALSE)),"",VLOOKUP('Salidas Pacientes'!$S1164,Entradas!$H$1:$I$412,2,FALSE))</f>
        <v>45077</v>
      </c>
      <c r="U1164" s="98"/>
      <c r="V1164" s="98">
        <v>1</v>
      </c>
      <c r="W1164" s="105"/>
    </row>
    <row r="1165" spans="1:23" ht="15.75" hidden="1" customHeight="1" outlineLevel="1">
      <c r="A1165" s="95">
        <v>44869</v>
      </c>
      <c r="B1165" s="95" t="s">
        <v>276</v>
      </c>
      <c r="C1165" s="98">
        <v>1059251363</v>
      </c>
      <c r="D1165" s="17" t="str">
        <f>IF(ISERROR(VLOOKUP('Salidas Pacientes'!$C1165,'BD Pacientes'!$A:I,2,FALSE)),"",VLOOKUP('Salidas Pacientes'!$C1165,'BD Pacientes'!$A:I,2,FALSE))</f>
        <v>RC</v>
      </c>
      <c r="E1165" s="16" t="str">
        <f>IF(ISERROR(VLOOKUP('Salidas Pacientes'!$C1165,'BD Pacientes'!$A:I,3,FALSE)),"",VLOOKUP('Salidas Pacientes'!$C1165,'BD Pacientes'!$A:I,3,FALSE))</f>
        <v>MIGUEL ALEJANDRO HERNANDEZ LASSO</v>
      </c>
      <c r="F1165" s="17" t="str">
        <f>IF(ISERROR(VLOOKUP('Salidas Pacientes'!$C1165,'BD Pacientes'!$A:I,4,FALSE)),"",VLOOKUP('Salidas Pacientes'!$C1165,'BD Pacientes'!$A:I,4,FALSE))</f>
        <v>M</v>
      </c>
      <c r="G1165" s="95">
        <f>IF(ISERROR(VLOOKUP('Salidas Pacientes'!$C1165,'BD Pacientes'!$A:I,5,FALSE)),"",VLOOKUP('Salidas Pacientes'!$C1165,'BD Pacientes'!$A:I,5,FALSE))</f>
        <v>0</v>
      </c>
      <c r="H1165" s="95" t="str">
        <f t="shared" ca="1" si="0"/>
        <v>123 año, 7 mes</v>
      </c>
      <c r="I1165" s="97" t="str">
        <f>IF(ISERROR(VLOOKUP('Salidas Pacientes'!$C1165,'BD Pacientes'!$A:$I,6,FALSE)),"",VLOOKUP('Salidas Pacientes'!$C1165,'BD Pacientes'!$A:$I,6,FALSE))</f>
        <v>CRA 1 BIS # 62-125</v>
      </c>
      <c r="J1165" s="98">
        <f>IF(ISERROR(VLOOKUP('Salidas Pacientes'!$C1165,'BD Pacientes'!$A:$I,7,FALSE)),"",VLOOKUP('Salidas Pacientes'!$C1165,'BD Pacientes'!$A:$I,7,FALSE))</f>
        <v>0</v>
      </c>
      <c r="K1165" s="99">
        <f>IF(ISERROR(VLOOKUP('Salidas Pacientes'!$C1165,'BD Pacientes'!$A:$I,8,FALSE)),"",VLOOKUP('Salidas Pacientes'!$C1165,'BD Pacientes'!$A:$I,8,FALSE))</f>
        <v>0</v>
      </c>
      <c r="L1165" s="17">
        <f>IF(ISERROR(VLOOKUP('Salidas Pacientes'!$C1165,'BD Pacientes'!$A:$I,9,FALSE)),"",VLOOKUP('Salidas Pacientes'!$C1165,'BD Pacientes'!$A:$I,9,FALSE))</f>
        <v>0</v>
      </c>
      <c r="M1165" s="17" t="s">
        <v>73</v>
      </c>
      <c r="N1165" s="16" t="str">
        <f>IF(ISERROR(VLOOKUP('Salidas Pacientes'!$M1165,Inventario!$A$2:$M$21,2,FALSE)),"",VLOOKUP('Salidas Pacientes'!$M1165,Inventario!$A$2:$M$21,2,FALSE))</f>
        <v>Pentaxim</v>
      </c>
      <c r="O1165" s="16" t="str">
        <f>IF(ISERROR(VLOOKUP('Salidas Pacientes'!$M1165,Inventario!$A$2:$M$21,3,FALSE)),"",VLOOKUP('Salidas Pacientes'!$M1165,Inventario!$A$2:$M$21,3,FALSE))</f>
        <v>Difteria-Tosferina, tetano, polio, haemophilus</v>
      </c>
      <c r="P1165" s="100" t="str">
        <f>IF(ISERROR(VLOOKUP('Salidas Pacientes'!$M1165,Inventario!$A$2:$M$21,4,FALSE)),"",VLOOKUP('Salidas Pacientes'!$M1165,Inventario!$A$2:$M$21,4,FALSE))</f>
        <v>IPS FARALLONES</v>
      </c>
      <c r="Q1165" s="100" t="str">
        <f>IF(ISERROR(VLOOKUP('Salidas Pacientes'!$M1165,Inventario!$A$2:$M$21,5,FALSE)),"",VLOOKUP('Salidas Pacientes'!$M1165,Inventario!$A$2:$M$21,5,FALSE))</f>
        <v>Sanofi</v>
      </c>
      <c r="R1165" s="17" t="str">
        <f>IF(ISERROR(VLOOKUP('Salidas Pacientes'!$M1165,Inventario!$A$2:$M$21,6,FALSE)),"",VLOOKUP('Salidas Pacientes'!$M1165,Inventario!$A$2:$M$21,6,FALSE))</f>
        <v>2800</v>
      </c>
      <c r="S1165" s="105" t="s">
        <v>209</v>
      </c>
      <c r="T1165" s="102">
        <f>IF(ISERROR(VLOOKUP('Salidas Pacientes'!$S1165,Entradas!$H$1:$I$412,2,FALSE)),"",VLOOKUP('Salidas Pacientes'!$S1165,Entradas!$H$1:$I$412,2,FALSE))</f>
        <v>44957</v>
      </c>
      <c r="U1165" s="98"/>
      <c r="V1165" s="98">
        <v>1</v>
      </c>
      <c r="W1165" s="105"/>
    </row>
    <row r="1166" spans="1:23" ht="15.75" hidden="1" customHeight="1" outlineLevel="1">
      <c r="A1166" s="95">
        <v>44869</v>
      </c>
      <c r="B1166" s="95" t="s">
        <v>276</v>
      </c>
      <c r="C1166" s="98">
        <v>1059251363</v>
      </c>
      <c r="D1166" s="17" t="str">
        <f>IF(ISERROR(VLOOKUP('Salidas Pacientes'!$C1166,'BD Pacientes'!$A:I,2,FALSE)),"",VLOOKUP('Salidas Pacientes'!$C1166,'BD Pacientes'!$A:I,2,FALSE))</f>
        <v>RC</v>
      </c>
      <c r="E1166" s="16" t="str">
        <f>IF(ISERROR(VLOOKUP('Salidas Pacientes'!$C1166,'BD Pacientes'!$A:I,3,FALSE)),"",VLOOKUP('Salidas Pacientes'!$C1166,'BD Pacientes'!$A:I,3,FALSE))</f>
        <v>MIGUEL ALEJANDRO HERNANDEZ LASSO</v>
      </c>
      <c r="F1166" s="17" t="str">
        <f>IF(ISERROR(VLOOKUP('Salidas Pacientes'!$C1166,'BD Pacientes'!$A:I,4,FALSE)),"",VLOOKUP('Salidas Pacientes'!$C1166,'BD Pacientes'!$A:I,4,FALSE))</f>
        <v>M</v>
      </c>
      <c r="G1166" s="95">
        <f>IF(ISERROR(VLOOKUP('Salidas Pacientes'!$C1166,'BD Pacientes'!$A:I,5,FALSE)),"",VLOOKUP('Salidas Pacientes'!$C1166,'BD Pacientes'!$A:I,5,FALSE))</f>
        <v>0</v>
      </c>
      <c r="H1166" s="95" t="str">
        <f t="shared" ca="1" si="0"/>
        <v>123 año, 7 mes</v>
      </c>
      <c r="I1166" s="97" t="str">
        <f>IF(ISERROR(VLOOKUP('Salidas Pacientes'!$C1166,'BD Pacientes'!$A:$I,6,FALSE)),"",VLOOKUP('Salidas Pacientes'!$C1166,'BD Pacientes'!$A:$I,6,FALSE))</f>
        <v>CRA 1 BIS # 62-125</v>
      </c>
      <c r="J1166" s="98">
        <f>IF(ISERROR(VLOOKUP('Salidas Pacientes'!$C1166,'BD Pacientes'!$A:$I,7,FALSE)),"",VLOOKUP('Salidas Pacientes'!$C1166,'BD Pacientes'!$A:$I,7,FALSE))</f>
        <v>0</v>
      </c>
      <c r="K1166" s="99">
        <f>IF(ISERROR(VLOOKUP('Salidas Pacientes'!$C1166,'BD Pacientes'!$A:$I,8,FALSE)),"",VLOOKUP('Salidas Pacientes'!$C1166,'BD Pacientes'!$A:$I,8,FALSE))</f>
        <v>0</v>
      </c>
      <c r="L1166" s="17">
        <f>IF(ISERROR(VLOOKUP('Salidas Pacientes'!$C1166,'BD Pacientes'!$A:$I,9,FALSE)),"",VLOOKUP('Salidas Pacientes'!$C1166,'BD Pacientes'!$A:$I,9,FALSE))</f>
        <v>0</v>
      </c>
      <c r="M1166" s="17" t="s">
        <v>85</v>
      </c>
      <c r="N1166" s="16" t="str">
        <f>IF(ISERROR(VLOOKUP('Salidas Pacientes'!$M1166,Inventario!$A$2:$M$21,2,FALSE)),"",VLOOKUP('Salidas Pacientes'!$M1166,Inventario!$A$2:$M$21,2,FALSE))</f>
        <v xml:space="preserve">Avaxim 80 </v>
      </c>
      <c r="O1166" s="16" t="str">
        <f>IF(ISERROR(VLOOKUP('Salidas Pacientes'!$M1166,Inventario!$A$2:$M$21,3,FALSE)),"",VLOOKUP('Salidas Pacientes'!$M1166,Inventario!$A$2:$M$21,3,FALSE))</f>
        <v>Hepatitis A niño</v>
      </c>
      <c r="P1166" s="100" t="str">
        <f>IF(ISERROR(VLOOKUP('Salidas Pacientes'!$M1166,Inventario!$A$2:$M$21,4,FALSE)),"",VLOOKUP('Salidas Pacientes'!$M1166,Inventario!$A$2:$M$21,4,FALSE))</f>
        <v>IPS FARALLONES</v>
      </c>
      <c r="Q1166" s="100" t="str">
        <f>IF(ISERROR(VLOOKUP('Salidas Pacientes'!$M1166,Inventario!$A$2:$M$21,5,FALSE)),"",VLOOKUP('Salidas Pacientes'!$M1166,Inventario!$A$2:$M$21,5,FALSE))</f>
        <v>Sanofi</v>
      </c>
      <c r="R1166" s="17" t="str">
        <f>IF(ISERROR(VLOOKUP('Salidas Pacientes'!$M1166,Inventario!$A$2:$M$21,6,FALSE)),"",VLOOKUP('Salidas Pacientes'!$M1166,Inventario!$A$2:$M$21,6,FALSE))</f>
        <v>2500</v>
      </c>
      <c r="S1166" s="105" t="s">
        <v>208</v>
      </c>
      <c r="T1166" s="102">
        <f>IF(ISERROR(VLOOKUP('Salidas Pacientes'!$S1166,Entradas!$H$1:$I$412,2,FALSE)),"",VLOOKUP('Salidas Pacientes'!$S1166,Entradas!$H$1:$I$412,2,FALSE))</f>
        <v>45169</v>
      </c>
      <c r="U1166" s="98"/>
      <c r="V1166" s="98">
        <v>1</v>
      </c>
      <c r="W1166" s="105"/>
    </row>
    <row r="1167" spans="1:23" ht="15.75" hidden="1" customHeight="1" outlineLevel="1">
      <c r="A1167" s="95">
        <v>44869</v>
      </c>
      <c r="B1167" s="95" t="s">
        <v>276</v>
      </c>
      <c r="C1167" s="98">
        <v>1059251363</v>
      </c>
      <c r="D1167" s="17" t="str">
        <f>IF(ISERROR(VLOOKUP('Salidas Pacientes'!$C1167,'BD Pacientes'!$A:I,2,FALSE)),"",VLOOKUP('Salidas Pacientes'!$C1167,'BD Pacientes'!$A:I,2,FALSE))</f>
        <v>RC</v>
      </c>
      <c r="E1167" s="16" t="str">
        <f>IF(ISERROR(VLOOKUP('Salidas Pacientes'!$C1167,'BD Pacientes'!$A:I,3,FALSE)),"",VLOOKUP('Salidas Pacientes'!$C1167,'BD Pacientes'!$A:I,3,FALSE))</f>
        <v>MIGUEL ALEJANDRO HERNANDEZ LASSO</v>
      </c>
      <c r="F1167" s="17" t="str">
        <f>IF(ISERROR(VLOOKUP('Salidas Pacientes'!$C1167,'BD Pacientes'!$A:I,4,FALSE)),"",VLOOKUP('Salidas Pacientes'!$C1167,'BD Pacientes'!$A:I,4,FALSE))</f>
        <v>M</v>
      </c>
      <c r="G1167" s="95">
        <f>IF(ISERROR(VLOOKUP('Salidas Pacientes'!$C1167,'BD Pacientes'!$A:I,5,FALSE)),"",VLOOKUP('Salidas Pacientes'!$C1167,'BD Pacientes'!$A:I,5,FALSE))</f>
        <v>0</v>
      </c>
      <c r="H1167" s="95" t="str">
        <f t="shared" ca="1" si="0"/>
        <v>123 año, 7 mes</v>
      </c>
      <c r="I1167" s="97" t="str">
        <f>IF(ISERROR(VLOOKUP('Salidas Pacientes'!$C1167,'BD Pacientes'!$A:$I,6,FALSE)),"",VLOOKUP('Salidas Pacientes'!$C1167,'BD Pacientes'!$A:$I,6,FALSE))</f>
        <v>CRA 1 BIS # 62-125</v>
      </c>
      <c r="J1167" s="98">
        <f>IF(ISERROR(VLOOKUP('Salidas Pacientes'!$C1167,'BD Pacientes'!$A:$I,7,FALSE)),"",VLOOKUP('Salidas Pacientes'!$C1167,'BD Pacientes'!$A:$I,7,FALSE))</f>
        <v>0</v>
      </c>
      <c r="K1167" s="99">
        <f>IF(ISERROR(VLOOKUP('Salidas Pacientes'!$C1167,'BD Pacientes'!$A:$I,8,FALSE)),"",VLOOKUP('Salidas Pacientes'!$C1167,'BD Pacientes'!$A:$I,8,FALSE))</f>
        <v>0</v>
      </c>
      <c r="L1167" s="17">
        <f>IF(ISERROR(VLOOKUP('Salidas Pacientes'!$C1167,'BD Pacientes'!$A:$I,9,FALSE)),"",VLOOKUP('Salidas Pacientes'!$C1167,'BD Pacientes'!$A:$I,9,FALSE))</f>
        <v>0</v>
      </c>
      <c r="M1167" s="17" t="s">
        <v>81</v>
      </c>
      <c r="N1167" s="16" t="str">
        <f>IF(ISERROR(VLOOKUP('Salidas Pacientes'!$M1167,Inventario!$A$2:$M$21,2,FALSE)),"",VLOOKUP('Salidas Pacientes'!$M1167,Inventario!$A$2:$M$21,2,FALSE))</f>
        <v>Stamaril</v>
      </c>
      <c r="O1167" s="16" t="str">
        <f>IF(ISERROR(VLOOKUP('Salidas Pacientes'!$M1167,Inventario!$A$2:$M$21,3,FALSE)),"",VLOOKUP('Salidas Pacientes'!$M1167,Inventario!$A$2:$M$21,3,FALSE))</f>
        <v>Fiebre amarilla</v>
      </c>
      <c r="P1167" s="100" t="str">
        <f>IF(ISERROR(VLOOKUP('Salidas Pacientes'!$M1167,Inventario!$A$2:$M$21,4,FALSE)),"",VLOOKUP('Salidas Pacientes'!$M1167,Inventario!$A$2:$M$21,4,FALSE))</f>
        <v>IPS FARALLONES</v>
      </c>
      <c r="Q1167" s="100" t="str">
        <f>IF(ISERROR(VLOOKUP('Salidas Pacientes'!$M1167,Inventario!$A$2:$M$21,5,FALSE)),"",VLOOKUP('Salidas Pacientes'!$M1167,Inventario!$A$2:$M$21,5,FALSE))</f>
        <v>Sanofi</v>
      </c>
      <c r="R1167" s="17" t="str">
        <f>IF(ISERROR(VLOOKUP('Salidas Pacientes'!$M1167,Inventario!$A$2:$M$21,6,FALSE)),"",VLOOKUP('Salidas Pacientes'!$M1167,Inventario!$A$2:$M$21,6,FALSE))</f>
        <v>3000</v>
      </c>
      <c r="S1167" s="105" t="s">
        <v>224</v>
      </c>
      <c r="T1167" s="102">
        <f>IF(ISERROR(VLOOKUP('Salidas Pacientes'!$S1167,Entradas!$H$1:$I$412,2,FALSE)),"",VLOOKUP('Salidas Pacientes'!$S1167,Entradas!$H$1:$I$412,2,FALSE))</f>
        <v>45688</v>
      </c>
      <c r="U1167" s="98"/>
      <c r="V1167" s="98">
        <v>1</v>
      </c>
      <c r="W1167" s="105"/>
    </row>
    <row r="1168" spans="1:23" ht="15.75" hidden="1" customHeight="1" outlineLevel="1">
      <c r="A1168" s="95">
        <v>44873</v>
      </c>
      <c r="B1168" s="95" t="s">
        <v>276</v>
      </c>
      <c r="C1168" s="98">
        <v>1107852036</v>
      </c>
      <c r="D1168" s="17" t="str">
        <f>IF(ISERROR(VLOOKUP('Salidas Pacientes'!$C1168,'BD Pacientes'!$A:I,2,FALSE)),"",VLOOKUP('Salidas Pacientes'!$C1168,'BD Pacientes'!$A:I,2,FALSE))</f>
        <v>TI</v>
      </c>
      <c r="E1168" s="16" t="str">
        <f>IF(ISERROR(VLOOKUP('Salidas Pacientes'!$C1168,'BD Pacientes'!$A:I,3,FALSE)),"",VLOOKUP('Salidas Pacientes'!$C1168,'BD Pacientes'!$A:I,3,FALSE))</f>
        <v>ARIADNA SALAZAR MARTINEZ</v>
      </c>
      <c r="F1168" s="17" t="str">
        <f>IF(ISERROR(VLOOKUP('Salidas Pacientes'!$C1168,'BD Pacientes'!$A:I,4,FALSE)),"",VLOOKUP('Salidas Pacientes'!$C1168,'BD Pacientes'!$A:I,4,FALSE))</f>
        <v>F</v>
      </c>
      <c r="G1168" s="95">
        <f>IF(ISERROR(VLOOKUP('Salidas Pacientes'!$C1168,'BD Pacientes'!$A:I,5,FALSE)),"",VLOOKUP('Salidas Pacientes'!$C1168,'BD Pacientes'!$A:I,5,FALSE))</f>
        <v>0</v>
      </c>
      <c r="H1168" s="95" t="str">
        <f t="shared" ca="1" si="0"/>
        <v>123 año, 7 mes</v>
      </c>
      <c r="I1168" s="97" t="str">
        <f>IF(ISERROR(VLOOKUP('Salidas Pacientes'!$C1168,'BD Pacientes'!$A:$I,6,FALSE)),"",VLOOKUP('Salidas Pacientes'!$C1168,'BD Pacientes'!$A:$I,6,FALSE))</f>
        <v>CRA 23 #8-55</v>
      </c>
      <c r="J1168" s="98">
        <f>IF(ISERROR(VLOOKUP('Salidas Pacientes'!$C1168,'BD Pacientes'!$A:$I,7,FALSE)),"",VLOOKUP('Salidas Pacientes'!$C1168,'BD Pacientes'!$A:$I,7,FALSE))</f>
        <v>0</v>
      </c>
      <c r="K1168" s="99">
        <f>IF(ISERROR(VLOOKUP('Salidas Pacientes'!$C1168,'BD Pacientes'!$A:$I,8,FALSE)),"",VLOOKUP('Salidas Pacientes'!$C1168,'BD Pacientes'!$A:$I,8,FALSE))</f>
        <v>0</v>
      </c>
      <c r="L1168" s="17">
        <f>IF(ISERROR(VLOOKUP('Salidas Pacientes'!$C1168,'BD Pacientes'!$A:$I,9,FALSE)),"",VLOOKUP('Salidas Pacientes'!$C1168,'BD Pacientes'!$A:$I,9,FALSE))</f>
        <v>0</v>
      </c>
      <c r="M1168" s="17" t="s">
        <v>89</v>
      </c>
      <c r="N1168" s="16" t="str">
        <f>IF(ISERROR(VLOOKUP('Salidas Pacientes'!$M1168,Inventario!$A$2:$M$21,2,FALSE)),"",VLOOKUP('Salidas Pacientes'!$M1168,Inventario!$A$2:$M$21,2,FALSE))</f>
        <v>Fluquadri</v>
      </c>
      <c r="O1168" s="16" t="str">
        <f>IF(ISERROR(VLOOKUP('Salidas Pacientes'!$M1168,Inventario!$A$2:$M$21,3,FALSE)),"",VLOOKUP('Salidas Pacientes'!$M1168,Inventario!$A$2:$M$21,3,FALSE))</f>
        <v>Influenza</v>
      </c>
      <c r="P1168" s="100" t="str">
        <f>IF(ISERROR(VLOOKUP('Salidas Pacientes'!$M1168,Inventario!$A$2:$M$21,4,FALSE)),"",VLOOKUP('Salidas Pacientes'!$M1168,Inventario!$A$2:$M$21,4,FALSE))</f>
        <v>IPS FARALLONES</v>
      </c>
      <c r="Q1168" s="100" t="str">
        <f>IF(ISERROR(VLOOKUP('Salidas Pacientes'!$M1168,Inventario!$A$2:$M$21,5,FALSE)),"",VLOOKUP('Salidas Pacientes'!$M1168,Inventario!$A$2:$M$21,5,FALSE))</f>
        <v>Sanofi</v>
      </c>
      <c r="R1168" s="17" t="str">
        <f>IF(ISERROR(VLOOKUP('Salidas Pacientes'!$M1168,Inventario!$A$2:$M$21,6,FALSE)),"",VLOOKUP('Salidas Pacientes'!$M1168,Inventario!$A$2:$M$21,6,FALSE))</f>
        <v>164992</v>
      </c>
      <c r="S1168" s="105" t="s">
        <v>210</v>
      </c>
      <c r="T1168" s="102">
        <f>IF(ISERROR(VLOOKUP('Salidas Pacientes'!$S1168,Entradas!$H$1:$I$412,2,FALSE)),"",VLOOKUP('Salidas Pacientes'!$S1168,Entradas!$H$1:$I$412,2,FALSE))</f>
        <v>44957</v>
      </c>
      <c r="U1168" s="98"/>
      <c r="V1168" s="98">
        <v>1</v>
      </c>
      <c r="W1168" s="105"/>
    </row>
    <row r="1169" spans="1:23" ht="15.75" hidden="1" customHeight="1" outlineLevel="1">
      <c r="A1169" s="95">
        <v>44874</v>
      </c>
      <c r="B1169" s="95" t="s">
        <v>276</v>
      </c>
      <c r="C1169" s="98">
        <v>1112068242</v>
      </c>
      <c r="D1169" s="17" t="str">
        <f>IF(ISERROR(VLOOKUP('Salidas Pacientes'!$C1169,'BD Pacientes'!$A:I,2,FALSE)),"",VLOOKUP('Salidas Pacientes'!$C1169,'BD Pacientes'!$A:I,2,FALSE))</f>
        <v>RC</v>
      </c>
      <c r="E1169" s="16" t="str">
        <f>IF(ISERROR(VLOOKUP('Salidas Pacientes'!$C1169,'BD Pacientes'!$A:I,3,FALSE)),"",VLOOKUP('Salidas Pacientes'!$C1169,'BD Pacientes'!$A:I,3,FALSE))</f>
        <v>JUAN JOSE MENDOZA PIÑA</v>
      </c>
      <c r="F1169" s="17" t="str">
        <f>IF(ISERROR(VLOOKUP('Salidas Pacientes'!$C1169,'BD Pacientes'!$A:I,4,FALSE)),"",VLOOKUP('Salidas Pacientes'!$C1169,'BD Pacientes'!$A:I,4,FALSE))</f>
        <v>M</v>
      </c>
      <c r="G1169" s="95">
        <f>IF(ISERROR(VLOOKUP('Salidas Pacientes'!$C1169,'BD Pacientes'!$A:I,5,FALSE)),"",VLOOKUP('Salidas Pacientes'!$C1169,'BD Pacientes'!$A:I,5,FALSE))</f>
        <v>0</v>
      </c>
      <c r="H1169" s="95" t="str">
        <f t="shared" ca="1" si="0"/>
        <v>123 año, 7 mes</v>
      </c>
      <c r="I1169" s="97" t="str">
        <f>IF(ISERROR(VLOOKUP('Salidas Pacientes'!$C1169,'BD Pacientes'!$A:$I,6,FALSE)),"",VLOOKUP('Salidas Pacientes'!$C1169,'BD Pacientes'!$A:$I,6,FALSE))</f>
        <v>CALLE 13B # 74-13</v>
      </c>
      <c r="J1169" s="98">
        <f>IF(ISERROR(VLOOKUP('Salidas Pacientes'!$C1169,'BD Pacientes'!$A:$I,7,FALSE)),"",VLOOKUP('Salidas Pacientes'!$C1169,'BD Pacientes'!$A:$I,7,FALSE))</f>
        <v>0</v>
      </c>
      <c r="K1169" s="99">
        <f>IF(ISERROR(VLOOKUP('Salidas Pacientes'!$C1169,'BD Pacientes'!$A:$I,8,FALSE)),"",VLOOKUP('Salidas Pacientes'!$C1169,'BD Pacientes'!$A:$I,8,FALSE))</f>
        <v>0</v>
      </c>
      <c r="L1169" s="17">
        <f>IF(ISERROR(VLOOKUP('Salidas Pacientes'!$C1169,'BD Pacientes'!$A:$I,9,FALSE)),"",VLOOKUP('Salidas Pacientes'!$C1169,'BD Pacientes'!$A:$I,9,FALSE))</f>
        <v>0</v>
      </c>
      <c r="M1169" s="17" t="s">
        <v>54</v>
      </c>
      <c r="N1169" s="16" t="str">
        <f>IF(ISERROR(VLOOKUP('Salidas Pacientes'!$M1169,Inventario!$A$2:$M$21,2,FALSE)),"",VLOOKUP('Salidas Pacientes'!$M1169,Inventario!$A$2:$M$21,2,FALSE))</f>
        <v>Prevenar</v>
      </c>
      <c r="O1169" s="16" t="str">
        <f>IF(ISERROR(VLOOKUP('Salidas Pacientes'!$M1169,Inventario!$A$2:$M$21,3,FALSE)),"",VLOOKUP('Salidas Pacientes'!$M1169,Inventario!$A$2:$M$21,3,FALSE))</f>
        <v>Neumococo 13V</v>
      </c>
      <c r="P1169" s="100" t="str">
        <f>IF(ISERROR(VLOOKUP('Salidas Pacientes'!$M1169,Inventario!$A$2:$M$21,4,FALSE)),"",VLOOKUP('Salidas Pacientes'!$M1169,Inventario!$A$2:$M$21,4,FALSE))</f>
        <v>Cobo Medical</v>
      </c>
      <c r="Q1169" s="100" t="str">
        <f>IF(ISERROR(VLOOKUP('Salidas Pacientes'!$M1169,Inventario!$A$2:$M$21,5,FALSE)),"",VLOOKUP('Salidas Pacientes'!$M1169,Inventario!$A$2:$M$21,5,FALSE))</f>
        <v>Pfizer</v>
      </c>
      <c r="R1169" s="17" t="str">
        <f>IF(ISERROR(VLOOKUP('Salidas Pacientes'!$M1169,Inventario!$A$2:$M$21,6,FALSE)),"",VLOOKUP('Salidas Pacientes'!$M1169,Inventario!$A$2:$M$21,6,FALSE))</f>
        <v>2156</v>
      </c>
      <c r="S1169" s="105" t="s">
        <v>223</v>
      </c>
      <c r="T1169" s="102">
        <f>IF(ISERROR(VLOOKUP('Salidas Pacientes'!$S1169,Entradas!$H$1:$I$412,2,FALSE)),"",VLOOKUP('Salidas Pacientes'!$S1169,Entradas!$H$1:$I$412,2,FALSE))</f>
        <v>45382</v>
      </c>
      <c r="U1169" s="98"/>
      <c r="V1169" s="98">
        <v>1</v>
      </c>
      <c r="W1169" s="105"/>
    </row>
    <row r="1170" spans="1:23" ht="15.75" hidden="1" customHeight="1" outlineLevel="1">
      <c r="A1170" s="95">
        <v>44875</v>
      </c>
      <c r="B1170" s="95" t="s">
        <v>276</v>
      </c>
      <c r="C1170" s="98">
        <v>1109574531</v>
      </c>
      <c r="D1170" s="17" t="str">
        <f>IF(ISERROR(VLOOKUP('Salidas Pacientes'!$C1170,'BD Pacientes'!$A:I,2,FALSE)),"",VLOOKUP('Salidas Pacientes'!$C1170,'BD Pacientes'!$A:I,2,FALSE))</f>
        <v>RC</v>
      </c>
      <c r="E1170" s="16" t="str">
        <f>IF(ISERROR(VLOOKUP('Salidas Pacientes'!$C1170,'BD Pacientes'!$A:I,3,FALSE)),"",VLOOKUP('Salidas Pacientes'!$C1170,'BD Pacientes'!$A:I,3,FALSE))</f>
        <v>GABRIEL GRISALES MALDONADO</v>
      </c>
      <c r="F1170" s="17" t="str">
        <f>IF(ISERROR(VLOOKUP('Salidas Pacientes'!$C1170,'BD Pacientes'!$A:I,4,FALSE)),"",VLOOKUP('Salidas Pacientes'!$C1170,'BD Pacientes'!$A:I,4,FALSE))</f>
        <v>M</v>
      </c>
      <c r="G1170" s="95">
        <f>IF(ISERROR(VLOOKUP('Salidas Pacientes'!$C1170,'BD Pacientes'!$A:I,5,FALSE)),"",VLOOKUP('Salidas Pacientes'!$C1170,'BD Pacientes'!$A:I,5,FALSE))</f>
        <v>44689</v>
      </c>
      <c r="H1170" s="95" t="str">
        <f t="shared" ca="1" si="0"/>
        <v>1 año, 3 mes</v>
      </c>
      <c r="I1170" s="97" t="str">
        <f>IF(ISERROR(VLOOKUP('Salidas Pacientes'!$C1170,'BD Pacientes'!$A:$I,6,FALSE)),"",VLOOKUP('Salidas Pacientes'!$C1170,'BD Pacientes'!$A:$I,6,FALSE))</f>
        <v>KM 7 EL CRUCERO CASA VILLA MIRACALI</v>
      </c>
      <c r="J1170" s="98">
        <f>IF(ISERROR(VLOOKUP('Salidas Pacientes'!$C1170,'BD Pacientes'!$A:$I,7,FALSE)),"",VLOOKUP('Salidas Pacientes'!$C1170,'BD Pacientes'!$A:$I,7,FALSE))</f>
        <v>1144086993</v>
      </c>
      <c r="K1170" s="99" t="str">
        <f>IF(ISERROR(VLOOKUP('Salidas Pacientes'!$C1170,'BD Pacientes'!$A:$I,8,FALSE)),"",VLOOKUP('Salidas Pacientes'!$C1170,'BD Pacientes'!$A:$I,8,FALSE))</f>
        <v>DIANA MALDONADO</v>
      </c>
      <c r="L1170" s="17">
        <f>IF(ISERROR(VLOOKUP('Salidas Pacientes'!$C1170,'BD Pacientes'!$A:$I,9,FALSE)),"",VLOOKUP('Salidas Pacientes'!$C1170,'BD Pacientes'!$A:$I,9,FALSE))</f>
        <v>3173702426</v>
      </c>
      <c r="M1170" s="17" t="s">
        <v>77</v>
      </c>
      <c r="N1170" s="16" t="str">
        <f>IF(ISERROR(VLOOKUP('Salidas Pacientes'!$M1170,Inventario!$A$2:$M$21,2,FALSE)),"",VLOOKUP('Salidas Pacientes'!$M1170,Inventario!$A$2:$M$21,2,FALSE))</f>
        <v>Hexaxim</v>
      </c>
      <c r="O1170" s="16" t="str">
        <f>IF(ISERROR(VLOOKUP('Salidas Pacientes'!$M1170,Inventario!$A$2:$M$21,3,FALSE)),"",VLOOKUP('Salidas Pacientes'!$M1170,Inventario!$A$2:$M$21,3,FALSE))</f>
        <v>DPAT + VPI + HIB + HB</v>
      </c>
      <c r="P1170" s="100" t="str">
        <f>IF(ISERROR(VLOOKUP('Salidas Pacientes'!$M1170,Inventario!$A$2:$M$21,4,FALSE)),"",VLOOKUP('Salidas Pacientes'!$M1170,Inventario!$A$2:$M$21,4,FALSE))</f>
        <v>IPS FARALLONES</v>
      </c>
      <c r="Q1170" s="100" t="str">
        <f>IF(ISERROR(VLOOKUP('Salidas Pacientes'!$M1170,Inventario!$A$2:$M$21,5,FALSE)),"",VLOOKUP('Salidas Pacientes'!$M1170,Inventario!$A$2:$M$21,5,FALSE))</f>
        <v>Sanofi</v>
      </c>
      <c r="R1170" s="17" t="str">
        <f>IF(ISERROR(VLOOKUP('Salidas Pacientes'!$M1170,Inventario!$A$2:$M$21,6,FALSE)),"",VLOOKUP('Salidas Pacientes'!$M1170,Inventario!$A$2:$M$21,6,FALSE))</f>
        <v>3800</v>
      </c>
      <c r="S1170" s="105" t="s">
        <v>212</v>
      </c>
      <c r="T1170" s="102">
        <f>IF(ISERROR(VLOOKUP('Salidas Pacientes'!$S1170,Entradas!$H$1:$I$412,2,FALSE)),"",VLOOKUP('Salidas Pacientes'!$S1170,Entradas!$H$1:$I$412,2,FALSE))</f>
        <v>45382</v>
      </c>
      <c r="U1170" s="98"/>
      <c r="V1170" s="98">
        <v>1</v>
      </c>
      <c r="W1170" s="105"/>
    </row>
    <row r="1171" spans="1:23" ht="15.75" hidden="1" customHeight="1" outlineLevel="1">
      <c r="A1171" s="95">
        <v>44875</v>
      </c>
      <c r="B1171" s="95" t="s">
        <v>276</v>
      </c>
      <c r="C1171" s="98">
        <v>1109574531</v>
      </c>
      <c r="D1171" s="17" t="str">
        <f>IF(ISERROR(VLOOKUP('Salidas Pacientes'!$C1171,'BD Pacientes'!$A:I,2,FALSE)),"",VLOOKUP('Salidas Pacientes'!$C1171,'BD Pacientes'!$A:I,2,FALSE))</f>
        <v>RC</v>
      </c>
      <c r="E1171" s="16" t="str">
        <f>IF(ISERROR(VLOOKUP('Salidas Pacientes'!$C1171,'BD Pacientes'!$A:I,3,FALSE)),"",VLOOKUP('Salidas Pacientes'!$C1171,'BD Pacientes'!$A:I,3,FALSE))</f>
        <v>GABRIEL GRISALES MALDONADO</v>
      </c>
      <c r="F1171" s="17" t="str">
        <f>IF(ISERROR(VLOOKUP('Salidas Pacientes'!$C1171,'BD Pacientes'!$A:I,4,FALSE)),"",VLOOKUP('Salidas Pacientes'!$C1171,'BD Pacientes'!$A:I,4,FALSE))</f>
        <v>M</v>
      </c>
      <c r="G1171" s="95">
        <f>IF(ISERROR(VLOOKUP('Salidas Pacientes'!$C1171,'BD Pacientes'!$A:I,5,FALSE)),"",VLOOKUP('Salidas Pacientes'!$C1171,'BD Pacientes'!$A:I,5,FALSE))</f>
        <v>44689</v>
      </c>
      <c r="H1171" s="95" t="str">
        <f t="shared" ca="1" si="0"/>
        <v>1 año, 3 mes</v>
      </c>
      <c r="I1171" s="97" t="str">
        <f>IF(ISERROR(VLOOKUP('Salidas Pacientes'!$C1171,'BD Pacientes'!$A:$I,6,FALSE)),"",VLOOKUP('Salidas Pacientes'!$C1171,'BD Pacientes'!$A:$I,6,FALSE))</f>
        <v>KM 7 EL CRUCERO CASA VILLA MIRACALI</v>
      </c>
      <c r="J1171" s="98">
        <f>IF(ISERROR(VLOOKUP('Salidas Pacientes'!$C1171,'BD Pacientes'!$A:$I,7,FALSE)),"",VLOOKUP('Salidas Pacientes'!$C1171,'BD Pacientes'!$A:$I,7,FALSE))</f>
        <v>1144086993</v>
      </c>
      <c r="K1171" s="99" t="str">
        <f>IF(ISERROR(VLOOKUP('Salidas Pacientes'!$C1171,'BD Pacientes'!$A:$I,8,FALSE)),"",VLOOKUP('Salidas Pacientes'!$C1171,'BD Pacientes'!$A:$I,8,FALSE))</f>
        <v>DIANA MALDONADO</v>
      </c>
      <c r="L1171" s="17">
        <f>IF(ISERROR(VLOOKUP('Salidas Pacientes'!$C1171,'BD Pacientes'!$A:$I,9,FALSE)),"",VLOOKUP('Salidas Pacientes'!$C1171,'BD Pacientes'!$A:$I,9,FALSE))</f>
        <v>3173702426</v>
      </c>
      <c r="M1171" s="17" t="s">
        <v>54</v>
      </c>
      <c r="N1171" s="16" t="str">
        <f>IF(ISERROR(VLOOKUP('Salidas Pacientes'!$M1171,Inventario!$A$2:$M$21,2,FALSE)),"",VLOOKUP('Salidas Pacientes'!$M1171,Inventario!$A$2:$M$21,2,FALSE))</f>
        <v>Prevenar</v>
      </c>
      <c r="O1171" s="16" t="str">
        <f>IF(ISERROR(VLOOKUP('Salidas Pacientes'!$M1171,Inventario!$A$2:$M$21,3,FALSE)),"",VLOOKUP('Salidas Pacientes'!$M1171,Inventario!$A$2:$M$21,3,FALSE))</f>
        <v>Neumococo 13V</v>
      </c>
      <c r="P1171" s="100" t="str">
        <f>IF(ISERROR(VLOOKUP('Salidas Pacientes'!$M1171,Inventario!$A$2:$M$21,4,FALSE)),"",VLOOKUP('Salidas Pacientes'!$M1171,Inventario!$A$2:$M$21,4,FALSE))</f>
        <v>Cobo Medical</v>
      </c>
      <c r="Q1171" s="100" t="str">
        <f>IF(ISERROR(VLOOKUP('Salidas Pacientes'!$M1171,Inventario!$A$2:$M$21,5,FALSE)),"",VLOOKUP('Salidas Pacientes'!$M1171,Inventario!$A$2:$M$21,5,FALSE))</f>
        <v>Pfizer</v>
      </c>
      <c r="R1171" s="17" t="str">
        <f>IF(ISERROR(VLOOKUP('Salidas Pacientes'!$M1171,Inventario!$A$2:$M$21,6,FALSE)),"",VLOOKUP('Salidas Pacientes'!$M1171,Inventario!$A$2:$M$21,6,FALSE))</f>
        <v>2156</v>
      </c>
      <c r="S1171" s="105" t="s">
        <v>223</v>
      </c>
      <c r="T1171" s="102">
        <f>IF(ISERROR(VLOOKUP('Salidas Pacientes'!$S1171,Entradas!$H$1:$I$412,2,FALSE)),"",VLOOKUP('Salidas Pacientes'!$S1171,Entradas!$H$1:$I$412,2,FALSE))</f>
        <v>45382</v>
      </c>
      <c r="U1171" s="98"/>
      <c r="V1171" s="98">
        <v>1</v>
      </c>
      <c r="W1171" s="105"/>
    </row>
    <row r="1172" spans="1:23" ht="15.75" hidden="1" customHeight="1" outlineLevel="1">
      <c r="A1172" s="95">
        <v>44875</v>
      </c>
      <c r="B1172" s="95" t="s">
        <v>276</v>
      </c>
      <c r="C1172" s="98">
        <v>1109574531</v>
      </c>
      <c r="D1172" s="17" t="str">
        <f>IF(ISERROR(VLOOKUP('Salidas Pacientes'!$C1172,'BD Pacientes'!$A:I,2,FALSE)),"",VLOOKUP('Salidas Pacientes'!$C1172,'BD Pacientes'!$A:I,2,FALSE))</f>
        <v>RC</v>
      </c>
      <c r="E1172" s="16" t="str">
        <f>IF(ISERROR(VLOOKUP('Salidas Pacientes'!$C1172,'BD Pacientes'!$A:I,3,FALSE)),"",VLOOKUP('Salidas Pacientes'!$C1172,'BD Pacientes'!$A:I,3,FALSE))</f>
        <v>GABRIEL GRISALES MALDONADO</v>
      </c>
      <c r="F1172" s="17" t="str">
        <f>IF(ISERROR(VLOOKUP('Salidas Pacientes'!$C1172,'BD Pacientes'!$A:I,4,FALSE)),"",VLOOKUP('Salidas Pacientes'!$C1172,'BD Pacientes'!$A:I,4,FALSE))</f>
        <v>M</v>
      </c>
      <c r="G1172" s="95">
        <f>IF(ISERROR(VLOOKUP('Salidas Pacientes'!$C1172,'BD Pacientes'!$A:I,5,FALSE)),"",VLOOKUP('Salidas Pacientes'!$C1172,'BD Pacientes'!$A:I,5,FALSE))</f>
        <v>44689</v>
      </c>
      <c r="H1172" s="95" t="str">
        <f t="shared" ca="1" si="0"/>
        <v>1 año, 3 mes</v>
      </c>
      <c r="I1172" s="97" t="str">
        <f>IF(ISERROR(VLOOKUP('Salidas Pacientes'!$C1172,'BD Pacientes'!$A:$I,6,FALSE)),"",VLOOKUP('Salidas Pacientes'!$C1172,'BD Pacientes'!$A:$I,6,FALSE))</f>
        <v>KM 7 EL CRUCERO CASA VILLA MIRACALI</v>
      </c>
      <c r="J1172" s="98">
        <f>IF(ISERROR(VLOOKUP('Salidas Pacientes'!$C1172,'BD Pacientes'!$A:$I,7,FALSE)),"",VLOOKUP('Salidas Pacientes'!$C1172,'BD Pacientes'!$A:$I,7,FALSE))</f>
        <v>1144086993</v>
      </c>
      <c r="K1172" s="99" t="str">
        <f>IF(ISERROR(VLOOKUP('Salidas Pacientes'!$C1172,'BD Pacientes'!$A:$I,8,FALSE)),"",VLOOKUP('Salidas Pacientes'!$C1172,'BD Pacientes'!$A:$I,8,FALSE))</f>
        <v>DIANA MALDONADO</v>
      </c>
      <c r="L1172" s="17">
        <f>IF(ISERROR(VLOOKUP('Salidas Pacientes'!$C1172,'BD Pacientes'!$A:$I,9,FALSE)),"",VLOOKUP('Salidas Pacientes'!$C1172,'BD Pacientes'!$A:$I,9,FALSE))</f>
        <v>3173702426</v>
      </c>
      <c r="M1172" s="17" t="s">
        <v>96</v>
      </c>
      <c r="N1172" s="16" t="str">
        <f>IF(ISERROR(VLOOKUP('Salidas Pacientes'!$M1172,Inventario!$A$2:$M$21,2,FALSE)),"",VLOOKUP('Salidas Pacientes'!$M1172,Inventario!$A$2:$M$21,2,FALSE))</f>
        <v>Rotateq</v>
      </c>
      <c r="O1172" s="16" t="str">
        <f>IF(ISERROR(VLOOKUP('Salidas Pacientes'!$M1172,Inventario!$A$2:$M$21,3,FALSE)),"",VLOOKUP('Salidas Pacientes'!$M1172,Inventario!$A$2:$M$21,3,FALSE))</f>
        <v>Rotavirus Vivo Atenuado</v>
      </c>
      <c r="P1172" s="100" t="str">
        <f>IF(ISERROR(VLOOKUP('Salidas Pacientes'!$M1172,Inventario!$A$2:$M$21,4,FALSE)),"",VLOOKUP('Salidas Pacientes'!$M1172,Inventario!$A$2:$M$21,4,FALSE))</f>
        <v>IPS FARALLONES</v>
      </c>
      <c r="Q1172" s="100" t="str">
        <f>IF(ISERROR(VLOOKUP('Salidas Pacientes'!$M1172,Inventario!$A$2:$M$21,5,FALSE)),"",VLOOKUP('Salidas Pacientes'!$M1172,Inventario!$A$2:$M$21,5,FALSE))</f>
        <v>Merck</v>
      </c>
      <c r="R1172" s="17" t="str">
        <f>IF(ISERROR(VLOOKUP('Salidas Pacientes'!$M1172,Inventario!$A$2:$M$21,6,FALSE)),"",VLOOKUP('Salidas Pacientes'!$M1172,Inventario!$A$2:$M$21,6,FALSE))</f>
        <v>1800</v>
      </c>
      <c r="S1172" s="105" t="s">
        <v>226</v>
      </c>
      <c r="T1172" s="102">
        <f>IF(ISERROR(VLOOKUP('Salidas Pacientes'!$S1172,Entradas!$H$1:$I$412,2,FALSE)),"",VLOOKUP('Salidas Pacientes'!$S1172,Entradas!$H$1:$I$412,2,FALSE))</f>
        <v>45351</v>
      </c>
      <c r="U1172" s="98"/>
      <c r="V1172" s="98">
        <v>1</v>
      </c>
      <c r="W1172" s="105"/>
    </row>
    <row r="1173" spans="1:23" ht="15.75" hidden="1" customHeight="1" outlineLevel="1">
      <c r="A1173" s="95">
        <v>44875</v>
      </c>
      <c r="B1173" s="95" t="s">
        <v>276</v>
      </c>
      <c r="C1173" s="98">
        <v>1109574531</v>
      </c>
      <c r="D1173" s="17" t="str">
        <f>IF(ISERROR(VLOOKUP('Salidas Pacientes'!$C1173,'BD Pacientes'!$A:I,2,FALSE)),"",VLOOKUP('Salidas Pacientes'!$C1173,'BD Pacientes'!$A:I,2,FALSE))</f>
        <v>RC</v>
      </c>
      <c r="E1173" s="16" t="str">
        <f>IF(ISERROR(VLOOKUP('Salidas Pacientes'!$C1173,'BD Pacientes'!$A:I,3,FALSE)),"",VLOOKUP('Salidas Pacientes'!$C1173,'BD Pacientes'!$A:I,3,FALSE))</f>
        <v>GABRIEL GRISALES MALDONADO</v>
      </c>
      <c r="F1173" s="17" t="str">
        <f>IF(ISERROR(VLOOKUP('Salidas Pacientes'!$C1173,'BD Pacientes'!$A:I,4,FALSE)),"",VLOOKUP('Salidas Pacientes'!$C1173,'BD Pacientes'!$A:I,4,FALSE))</f>
        <v>M</v>
      </c>
      <c r="G1173" s="95">
        <f>IF(ISERROR(VLOOKUP('Salidas Pacientes'!$C1173,'BD Pacientes'!$A:I,5,FALSE)),"",VLOOKUP('Salidas Pacientes'!$C1173,'BD Pacientes'!$A:I,5,FALSE))</f>
        <v>44689</v>
      </c>
      <c r="H1173" s="95" t="str">
        <f t="shared" ca="1" si="0"/>
        <v>1 año, 3 mes</v>
      </c>
      <c r="I1173" s="97" t="str">
        <f>IF(ISERROR(VLOOKUP('Salidas Pacientes'!$C1173,'BD Pacientes'!$A:$I,6,FALSE)),"",VLOOKUP('Salidas Pacientes'!$C1173,'BD Pacientes'!$A:$I,6,FALSE))</f>
        <v>KM 7 EL CRUCERO CASA VILLA MIRACALI</v>
      </c>
      <c r="J1173" s="98">
        <f>IF(ISERROR(VLOOKUP('Salidas Pacientes'!$C1173,'BD Pacientes'!$A:$I,7,FALSE)),"",VLOOKUP('Salidas Pacientes'!$C1173,'BD Pacientes'!$A:$I,7,FALSE))</f>
        <v>1144086993</v>
      </c>
      <c r="K1173" s="99" t="str">
        <f>IF(ISERROR(VLOOKUP('Salidas Pacientes'!$C1173,'BD Pacientes'!$A:$I,8,FALSE)),"",VLOOKUP('Salidas Pacientes'!$C1173,'BD Pacientes'!$A:$I,8,FALSE))</f>
        <v>DIANA MALDONADO</v>
      </c>
      <c r="L1173" s="17">
        <f>IF(ISERROR(VLOOKUP('Salidas Pacientes'!$C1173,'BD Pacientes'!$A:$I,9,FALSE)),"",VLOOKUP('Salidas Pacientes'!$C1173,'BD Pacientes'!$A:$I,9,FALSE))</f>
        <v>3173702426</v>
      </c>
      <c r="M1173" s="17" t="s">
        <v>89</v>
      </c>
      <c r="N1173" s="16" t="str">
        <f>IF(ISERROR(VLOOKUP('Salidas Pacientes'!$M1173,Inventario!$A$2:$M$21,2,FALSE)),"",VLOOKUP('Salidas Pacientes'!$M1173,Inventario!$A$2:$M$21,2,FALSE))</f>
        <v>Fluquadri</v>
      </c>
      <c r="O1173" s="16" t="str">
        <f>IF(ISERROR(VLOOKUP('Salidas Pacientes'!$M1173,Inventario!$A$2:$M$21,3,FALSE)),"",VLOOKUP('Salidas Pacientes'!$M1173,Inventario!$A$2:$M$21,3,FALSE))</f>
        <v>Influenza</v>
      </c>
      <c r="P1173" s="100" t="str">
        <f>IF(ISERROR(VLOOKUP('Salidas Pacientes'!$M1173,Inventario!$A$2:$M$21,4,FALSE)),"",VLOOKUP('Salidas Pacientes'!$M1173,Inventario!$A$2:$M$21,4,FALSE))</f>
        <v>IPS FARALLONES</v>
      </c>
      <c r="Q1173" s="100" t="str">
        <f>IF(ISERROR(VLOOKUP('Salidas Pacientes'!$M1173,Inventario!$A$2:$M$21,5,FALSE)),"",VLOOKUP('Salidas Pacientes'!$M1173,Inventario!$A$2:$M$21,5,FALSE))</f>
        <v>Sanofi</v>
      </c>
      <c r="R1173" s="17" t="str">
        <f>IF(ISERROR(VLOOKUP('Salidas Pacientes'!$M1173,Inventario!$A$2:$M$21,6,FALSE)),"",VLOOKUP('Salidas Pacientes'!$M1173,Inventario!$A$2:$M$21,6,FALSE))</f>
        <v>164992</v>
      </c>
      <c r="S1173" s="105" t="s">
        <v>210</v>
      </c>
      <c r="T1173" s="102">
        <f>IF(ISERROR(VLOOKUP('Salidas Pacientes'!$S1173,Entradas!$H$1:$I$412,2,FALSE)),"",VLOOKUP('Salidas Pacientes'!$S1173,Entradas!$H$1:$I$412,2,FALSE))</f>
        <v>44957</v>
      </c>
      <c r="U1173" s="98"/>
      <c r="V1173" s="98">
        <v>1</v>
      </c>
      <c r="W1173" s="105"/>
    </row>
    <row r="1174" spans="1:23" ht="15.75" hidden="1" customHeight="1" outlineLevel="1">
      <c r="A1174" s="95">
        <v>44875</v>
      </c>
      <c r="B1174" s="95" t="s">
        <v>276</v>
      </c>
      <c r="C1174" s="98">
        <v>1108572384</v>
      </c>
      <c r="D1174" s="17" t="str">
        <f>IF(ISERROR(VLOOKUP('Salidas Pacientes'!$C1174,'BD Pacientes'!$A:I,2,FALSE)),"",VLOOKUP('Salidas Pacientes'!$C1174,'BD Pacientes'!$A:I,2,FALSE))</f>
        <v>RC</v>
      </c>
      <c r="E1174" s="16" t="str">
        <f>IF(ISERROR(VLOOKUP('Salidas Pacientes'!$C1174,'BD Pacientes'!$A:I,3,FALSE)),"",VLOOKUP('Salidas Pacientes'!$C1174,'BD Pacientes'!$A:I,3,FALSE))</f>
        <v>EMMANUEL OREJUELA CORREA</v>
      </c>
      <c r="F1174" s="17" t="str">
        <f>IF(ISERROR(VLOOKUP('Salidas Pacientes'!$C1174,'BD Pacientes'!$A:I,4,FALSE)),"",VLOOKUP('Salidas Pacientes'!$C1174,'BD Pacientes'!$A:I,4,FALSE))</f>
        <v>M</v>
      </c>
      <c r="G1174" s="95">
        <f>IF(ISERROR(VLOOKUP('Salidas Pacientes'!$C1174,'BD Pacientes'!$A:I,5,FALSE)),"",VLOOKUP('Salidas Pacientes'!$C1174,'BD Pacientes'!$A:I,5,FALSE))</f>
        <v>44357</v>
      </c>
      <c r="H1174" s="95" t="str">
        <f t="shared" ca="1" si="0"/>
        <v>2 año, 2 mes</v>
      </c>
      <c r="I1174" s="97" t="str">
        <f>IF(ISERROR(VLOOKUP('Salidas Pacientes'!$C1174,'BD Pacientes'!$A:$I,6,FALSE)),"",VLOOKUP('Salidas Pacientes'!$C1174,'BD Pacientes'!$A:$I,6,FALSE))</f>
        <v>CRA 83E # 54-79</v>
      </c>
      <c r="J1174" s="98">
        <f>IF(ISERROR(VLOOKUP('Salidas Pacientes'!$C1174,'BD Pacientes'!$A:$I,7,FALSE)),"",VLOOKUP('Salidas Pacientes'!$C1174,'BD Pacientes'!$A:$I,7,FALSE))</f>
        <v>1151941659</v>
      </c>
      <c r="K1174" s="99" t="str">
        <f>IF(ISERROR(VLOOKUP('Salidas Pacientes'!$C1174,'BD Pacientes'!$A:$I,8,FALSE)),"",VLOOKUP('Salidas Pacientes'!$C1174,'BD Pacientes'!$A:$I,8,FALSE))</f>
        <v>CAROLINA CORREA</v>
      </c>
      <c r="L1174" s="17">
        <f>IF(ISERROR(VLOOKUP('Salidas Pacientes'!$C1174,'BD Pacientes'!$A:$I,9,FALSE)),"",VLOOKUP('Salidas Pacientes'!$C1174,'BD Pacientes'!$A:$I,9,FALSE))</f>
        <v>3162382076</v>
      </c>
      <c r="M1174" s="17" t="s">
        <v>54</v>
      </c>
      <c r="N1174" s="16" t="str">
        <f>IF(ISERROR(VLOOKUP('Salidas Pacientes'!$M1174,Inventario!$A$2:$M$21,2,FALSE)),"",VLOOKUP('Salidas Pacientes'!$M1174,Inventario!$A$2:$M$21,2,FALSE))</f>
        <v>Prevenar</v>
      </c>
      <c r="O1174" s="16" t="str">
        <f>IF(ISERROR(VLOOKUP('Salidas Pacientes'!$M1174,Inventario!$A$2:$M$21,3,FALSE)),"",VLOOKUP('Salidas Pacientes'!$M1174,Inventario!$A$2:$M$21,3,FALSE))</f>
        <v>Neumococo 13V</v>
      </c>
      <c r="P1174" s="100" t="str">
        <f>IF(ISERROR(VLOOKUP('Salidas Pacientes'!$M1174,Inventario!$A$2:$M$21,4,FALSE)),"",VLOOKUP('Salidas Pacientes'!$M1174,Inventario!$A$2:$M$21,4,FALSE))</f>
        <v>Cobo Medical</v>
      </c>
      <c r="Q1174" s="100" t="str">
        <f>IF(ISERROR(VLOOKUP('Salidas Pacientes'!$M1174,Inventario!$A$2:$M$21,5,FALSE)),"",VLOOKUP('Salidas Pacientes'!$M1174,Inventario!$A$2:$M$21,5,FALSE))</f>
        <v>Pfizer</v>
      </c>
      <c r="R1174" s="17" t="str">
        <f>IF(ISERROR(VLOOKUP('Salidas Pacientes'!$M1174,Inventario!$A$2:$M$21,6,FALSE)),"",VLOOKUP('Salidas Pacientes'!$M1174,Inventario!$A$2:$M$21,6,FALSE))</f>
        <v>2156</v>
      </c>
      <c r="S1174" s="105" t="s">
        <v>223</v>
      </c>
      <c r="T1174" s="102">
        <f>IF(ISERROR(VLOOKUP('Salidas Pacientes'!$S1174,Entradas!$H$1:$I$412,2,FALSE)),"",VLOOKUP('Salidas Pacientes'!$S1174,Entradas!$H$1:$I$412,2,FALSE))</f>
        <v>45382</v>
      </c>
      <c r="U1174" s="98"/>
      <c r="V1174" s="98">
        <v>1</v>
      </c>
      <c r="W1174" s="105"/>
    </row>
    <row r="1175" spans="1:23" ht="15.75" hidden="1" customHeight="1" outlineLevel="1">
      <c r="A1175" s="95">
        <v>44875</v>
      </c>
      <c r="B1175" s="95" t="s">
        <v>276</v>
      </c>
      <c r="C1175" s="98">
        <v>1150694506</v>
      </c>
      <c r="D1175" s="17" t="str">
        <f>IF(ISERROR(VLOOKUP('Salidas Pacientes'!$C1175,'BD Pacientes'!$A:I,2,FALSE)),"",VLOOKUP('Salidas Pacientes'!$C1175,'BD Pacientes'!$A:I,2,FALSE))</f>
        <v>RC</v>
      </c>
      <c r="E1175" s="16" t="str">
        <f>IF(ISERROR(VLOOKUP('Salidas Pacientes'!$C1175,'BD Pacientes'!$A:I,3,FALSE)),"",VLOOKUP('Salidas Pacientes'!$C1175,'BD Pacientes'!$A:I,3,FALSE))</f>
        <v>ARIADNA RODRIGUEZ PEREZ</v>
      </c>
      <c r="F1175" s="17" t="str">
        <f>IF(ISERROR(VLOOKUP('Salidas Pacientes'!$C1175,'BD Pacientes'!$A:I,4,FALSE)),"",VLOOKUP('Salidas Pacientes'!$C1175,'BD Pacientes'!$A:I,4,FALSE))</f>
        <v>F</v>
      </c>
      <c r="G1175" s="95">
        <f>IF(ISERROR(VLOOKUP('Salidas Pacientes'!$C1175,'BD Pacientes'!$A:I,5,FALSE)),"",VLOOKUP('Salidas Pacientes'!$C1175,'BD Pacientes'!$A:I,5,FALSE))</f>
        <v>0</v>
      </c>
      <c r="H1175" s="95" t="str">
        <f t="shared" ca="1" si="0"/>
        <v>123 año, 7 mes</v>
      </c>
      <c r="I1175" s="97" t="str">
        <f>IF(ISERROR(VLOOKUP('Salidas Pacientes'!$C1175,'BD Pacientes'!$A:$I,6,FALSE)),"",VLOOKUP('Salidas Pacientes'!$C1175,'BD Pacientes'!$A:$I,6,FALSE))</f>
        <v>CALLE 43 #69-35</v>
      </c>
      <c r="J1175" s="98">
        <f>IF(ISERROR(VLOOKUP('Salidas Pacientes'!$C1175,'BD Pacientes'!$A:$I,7,FALSE)),"",VLOOKUP('Salidas Pacientes'!$C1175,'BD Pacientes'!$A:$I,7,FALSE))</f>
        <v>0</v>
      </c>
      <c r="K1175" s="99">
        <f>IF(ISERROR(VLOOKUP('Salidas Pacientes'!$C1175,'BD Pacientes'!$A:$I,8,FALSE)),"",VLOOKUP('Salidas Pacientes'!$C1175,'BD Pacientes'!$A:$I,8,FALSE))</f>
        <v>0</v>
      </c>
      <c r="L1175" s="17">
        <f>IF(ISERROR(VLOOKUP('Salidas Pacientes'!$C1175,'BD Pacientes'!$A:$I,9,FALSE)),"",VLOOKUP('Salidas Pacientes'!$C1175,'BD Pacientes'!$A:$I,9,FALSE))</f>
        <v>0</v>
      </c>
      <c r="M1175" s="17" t="s">
        <v>47</v>
      </c>
      <c r="N1175" s="16" t="str">
        <f>IF(ISERROR(VLOOKUP('Salidas Pacientes'!$M1175,Inventario!$A$2:$M$21,2,FALSE)),"",VLOOKUP('Salidas Pacientes'!$M1175,Inventario!$A$2:$M$21,2,FALSE))</f>
        <v>Nimenrix</v>
      </c>
      <c r="O1175" s="16" t="str">
        <f>IF(ISERROR(VLOOKUP('Salidas Pacientes'!$M1175,Inventario!$A$2:$M$21,3,FALSE)),"",VLOOKUP('Salidas Pacientes'!$M1175,Inventario!$A$2:$M$21,3,FALSE))</f>
        <v>Meningococo</v>
      </c>
      <c r="P1175" s="100" t="str">
        <f>IF(ISERROR(VLOOKUP('Salidas Pacientes'!$M1175,Inventario!$A$2:$M$21,4,FALSE)),"",VLOOKUP('Salidas Pacientes'!$M1175,Inventario!$A$2:$M$21,4,FALSE))</f>
        <v>Cobo Medical</v>
      </c>
      <c r="Q1175" s="100" t="str">
        <f>IF(ISERROR(VLOOKUP('Salidas Pacientes'!$M1175,Inventario!$A$2:$M$21,5,FALSE)),"",VLOOKUP('Salidas Pacientes'!$M1175,Inventario!$A$2:$M$21,5,FALSE))</f>
        <v>Pfizer</v>
      </c>
      <c r="R1175" s="17" t="str">
        <f>IF(ISERROR(VLOOKUP('Salidas Pacientes'!$M1175,Inventario!$A$2:$M$21,6,FALSE)),"",VLOOKUP('Salidas Pacientes'!$M1175,Inventario!$A$2:$M$21,6,FALSE))</f>
        <v>3904</v>
      </c>
      <c r="S1175" s="105" t="s">
        <v>221</v>
      </c>
      <c r="T1175" s="102">
        <f>IF(ISERROR(VLOOKUP('Salidas Pacientes'!$S1175,Entradas!$H$1:$I$412,2,FALSE)),"",VLOOKUP('Salidas Pacientes'!$S1175,Entradas!$H$1:$I$412,2,FALSE))</f>
        <v>45077</v>
      </c>
      <c r="U1175" s="98"/>
      <c r="V1175" s="98">
        <v>1</v>
      </c>
      <c r="W1175" s="105"/>
    </row>
    <row r="1176" spans="1:23" ht="15.75" hidden="1" customHeight="1" outlineLevel="1">
      <c r="A1176" s="95">
        <v>44876</v>
      </c>
      <c r="B1176" s="95" t="s">
        <v>276</v>
      </c>
      <c r="C1176" s="98">
        <v>1130591559</v>
      </c>
      <c r="D1176" s="17" t="str">
        <f>IF(ISERROR(VLOOKUP('Salidas Pacientes'!$C1176,'BD Pacientes'!$A:I,2,FALSE)),"",VLOOKUP('Salidas Pacientes'!$C1176,'BD Pacientes'!$A:I,2,FALSE))</f>
        <v>CC</v>
      </c>
      <c r="E1176" s="16" t="str">
        <f>IF(ISERROR(VLOOKUP('Salidas Pacientes'!$C1176,'BD Pacientes'!$A:I,3,FALSE)),"",VLOOKUP('Salidas Pacientes'!$C1176,'BD Pacientes'!$A:I,3,FALSE))</f>
        <v>VANESSA MOSQUERA PINILLOS</v>
      </c>
      <c r="F1176" s="17" t="str">
        <f>IF(ISERROR(VLOOKUP('Salidas Pacientes'!$C1176,'BD Pacientes'!$A:I,4,FALSE)),"",VLOOKUP('Salidas Pacientes'!$C1176,'BD Pacientes'!$A:I,4,FALSE))</f>
        <v>F</v>
      </c>
      <c r="G1176" s="95">
        <f>IF(ISERROR(VLOOKUP('Salidas Pacientes'!$C1176,'BD Pacientes'!$A:I,5,FALSE)),"",VLOOKUP('Salidas Pacientes'!$C1176,'BD Pacientes'!$A:I,5,FALSE))</f>
        <v>0</v>
      </c>
      <c r="H1176" s="95" t="str">
        <f t="shared" ca="1" si="0"/>
        <v>123 año, 7 mes</v>
      </c>
      <c r="I1176" s="97" t="str">
        <f>IF(ISERROR(VLOOKUP('Salidas Pacientes'!$C1176,'BD Pacientes'!$A:$I,6,FALSE)),"",VLOOKUP('Salidas Pacientes'!$C1176,'BD Pacientes'!$A:$I,6,FALSE))</f>
        <v>CRA 98C # 53-112</v>
      </c>
      <c r="J1176" s="98">
        <f>IF(ISERROR(VLOOKUP('Salidas Pacientes'!$C1176,'BD Pacientes'!$A:$I,7,FALSE)),"",VLOOKUP('Salidas Pacientes'!$C1176,'BD Pacientes'!$A:$I,7,FALSE))</f>
        <v>0</v>
      </c>
      <c r="K1176" s="99">
        <f>IF(ISERROR(VLOOKUP('Salidas Pacientes'!$C1176,'BD Pacientes'!$A:$I,8,FALSE)),"",VLOOKUP('Salidas Pacientes'!$C1176,'BD Pacientes'!$A:$I,8,FALSE))</f>
        <v>0</v>
      </c>
      <c r="L1176" s="17">
        <f>IF(ISERROR(VLOOKUP('Salidas Pacientes'!$C1176,'BD Pacientes'!$A:$I,9,FALSE)),"",VLOOKUP('Salidas Pacientes'!$C1176,'BD Pacientes'!$A:$I,9,FALSE))</f>
        <v>0</v>
      </c>
      <c r="M1176" s="17" t="s">
        <v>62</v>
      </c>
      <c r="N1176" s="16" t="str">
        <f>IF(ISERROR(VLOOKUP('Salidas Pacientes'!$M1176,Inventario!$A$2:$M$21,2,FALSE)),"",VLOOKUP('Salidas Pacientes'!$M1176,Inventario!$A$2:$M$21,2,FALSE))</f>
        <v xml:space="preserve">Gardasil </v>
      </c>
      <c r="O1176" s="16" t="str">
        <f>IF(ISERROR(VLOOKUP('Salidas Pacientes'!$M1176,Inventario!$A$2:$M$21,3,FALSE)),"",VLOOKUP('Salidas Pacientes'!$M1176,Inventario!$A$2:$M$21,3,FALSE))</f>
        <v>VPH</v>
      </c>
      <c r="P1176" s="100" t="str">
        <f>IF(ISERROR(VLOOKUP('Salidas Pacientes'!$M1176,Inventario!$A$2:$M$21,4,FALSE)),"",VLOOKUP('Salidas Pacientes'!$M1176,Inventario!$A$2:$M$21,4,FALSE))</f>
        <v>IPS FARALLONES</v>
      </c>
      <c r="Q1176" s="100" t="str">
        <f>IF(ISERROR(VLOOKUP('Salidas Pacientes'!$M1176,Inventario!$A$2:$M$21,5,FALSE)),"",VLOOKUP('Salidas Pacientes'!$M1176,Inventario!$A$2:$M$21,5,FALSE))</f>
        <v>Merck</v>
      </c>
      <c r="R1176" s="17" t="str">
        <f>IF(ISERROR(VLOOKUP('Salidas Pacientes'!$M1176,Inventario!$A$2:$M$21,6,FALSE)),"",VLOOKUP('Salidas Pacientes'!$M1176,Inventario!$A$2:$M$21,6,FALSE))</f>
        <v>1600</v>
      </c>
      <c r="S1176" s="105" t="s">
        <v>215</v>
      </c>
      <c r="T1176" s="102">
        <f>IF(ISERROR(VLOOKUP('Salidas Pacientes'!$S1176,Entradas!$H$1:$I$412,2,FALSE)),"",VLOOKUP('Salidas Pacientes'!$S1176,Entradas!$H$1:$I$412,2,FALSE))</f>
        <v>45412</v>
      </c>
      <c r="U1176" s="98"/>
      <c r="V1176" s="98">
        <v>1</v>
      </c>
      <c r="W1176" s="105"/>
    </row>
    <row r="1177" spans="1:23" ht="15.75" hidden="1" customHeight="1" outlineLevel="1">
      <c r="A1177" s="95">
        <v>44876</v>
      </c>
      <c r="B1177" s="95" t="s">
        <v>276</v>
      </c>
      <c r="C1177" s="98">
        <v>1150685910</v>
      </c>
      <c r="D1177" s="17" t="str">
        <f>IF(ISERROR(VLOOKUP('Salidas Pacientes'!$C1177,'BD Pacientes'!$A:I,2,FALSE)),"",VLOOKUP('Salidas Pacientes'!$C1177,'BD Pacientes'!$A:I,2,FALSE))</f>
        <v>TI</v>
      </c>
      <c r="E1177" s="16" t="str">
        <f>IF(ISERROR(VLOOKUP('Salidas Pacientes'!$C1177,'BD Pacientes'!$A:I,3,FALSE)),"",VLOOKUP('Salidas Pacientes'!$C1177,'BD Pacientes'!$A:I,3,FALSE))</f>
        <v>SARA BELTRAN MUÑOZ</v>
      </c>
      <c r="F1177" s="17" t="str">
        <f>IF(ISERROR(VLOOKUP('Salidas Pacientes'!$C1177,'BD Pacientes'!$A:I,4,FALSE)),"",VLOOKUP('Salidas Pacientes'!$C1177,'BD Pacientes'!$A:I,4,FALSE))</f>
        <v>F</v>
      </c>
      <c r="G1177" s="95">
        <f>IF(ISERROR(VLOOKUP('Salidas Pacientes'!$C1177,'BD Pacientes'!$A:I,5,FALSE)),"",VLOOKUP('Salidas Pacientes'!$C1177,'BD Pacientes'!$A:I,5,FALSE))</f>
        <v>0</v>
      </c>
      <c r="H1177" s="95" t="str">
        <f t="shared" ca="1" si="0"/>
        <v>123 año, 7 mes</v>
      </c>
      <c r="I1177" s="97" t="str">
        <f>IF(ISERROR(VLOOKUP('Salidas Pacientes'!$C1177,'BD Pacientes'!$A:$I,6,FALSE)),"",VLOOKUP('Salidas Pacientes'!$C1177,'BD Pacientes'!$A:$I,6,FALSE))</f>
        <v>CRA 98C #53-112</v>
      </c>
      <c r="J1177" s="98">
        <f>IF(ISERROR(VLOOKUP('Salidas Pacientes'!$C1177,'BD Pacientes'!$A:$I,7,FALSE)),"",VLOOKUP('Salidas Pacientes'!$C1177,'BD Pacientes'!$A:$I,7,FALSE))</f>
        <v>0</v>
      </c>
      <c r="K1177" s="99">
        <f>IF(ISERROR(VLOOKUP('Salidas Pacientes'!$C1177,'BD Pacientes'!$A:$I,8,FALSE)),"",VLOOKUP('Salidas Pacientes'!$C1177,'BD Pacientes'!$A:$I,8,FALSE))</f>
        <v>0</v>
      </c>
      <c r="L1177" s="17">
        <f>IF(ISERROR(VLOOKUP('Salidas Pacientes'!$C1177,'BD Pacientes'!$A:$I,9,FALSE)),"",VLOOKUP('Salidas Pacientes'!$C1177,'BD Pacientes'!$A:$I,9,FALSE))</f>
        <v>0</v>
      </c>
      <c r="M1177" s="17" t="s">
        <v>62</v>
      </c>
      <c r="N1177" s="16" t="str">
        <f>IF(ISERROR(VLOOKUP('Salidas Pacientes'!$M1177,Inventario!$A$2:$M$21,2,FALSE)),"",VLOOKUP('Salidas Pacientes'!$M1177,Inventario!$A$2:$M$21,2,FALSE))</f>
        <v xml:space="preserve">Gardasil </v>
      </c>
      <c r="O1177" s="16" t="str">
        <f>IF(ISERROR(VLOOKUP('Salidas Pacientes'!$M1177,Inventario!$A$2:$M$21,3,FALSE)),"",VLOOKUP('Salidas Pacientes'!$M1177,Inventario!$A$2:$M$21,3,FALSE))</f>
        <v>VPH</v>
      </c>
      <c r="P1177" s="100" t="str">
        <f>IF(ISERROR(VLOOKUP('Salidas Pacientes'!$M1177,Inventario!$A$2:$M$21,4,FALSE)),"",VLOOKUP('Salidas Pacientes'!$M1177,Inventario!$A$2:$M$21,4,FALSE))</f>
        <v>IPS FARALLONES</v>
      </c>
      <c r="Q1177" s="100" t="str">
        <f>IF(ISERROR(VLOOKUP('Salidas Pacientes'!$M1177,Inventario!$A$2:$M$21,5,FALSE)),"",VLOOKUP('Salidas Pacientes'!$M1177,Inventario!$A$2:$M$21,5,FALSE))</f>
        <v>Merck</v>
      </c>
      <c r="R1177" s="17" t="str">
        <f>IF(ISERROR(VLOOKUP('Salidas Pacientes'!$M1177,Inventario!$A$2:$M$21,6,FALSE)),"",VLOOKUP('Salidas Pacientes'!$M1177,Inventario!$A$2:$M$21,6,FALSE))</f>
        <v>1600</v>
      </c>
      <c r="S1177" s="105" t="s">
        <v>215</v>
      </c>
      <c r="T1177" s="102">
        <f>IF(ISERROR(VLOOKUP('Salidas Pacientes'!$S1177,Entradas!$H$1:$I$412,2,FALSE)),"",VLOOKUP('Salidas Pacientes'!$S1177,Entradas!$H$1:$I$412,2,FALSE))</f>
        <v>45412</v>
      </c>
      <c r="U1177" s="98"/>
      <c r="V1177" s="98">
        <v>1</v>
      </c>
      <c r="W1177" s="105"/>
    </row>
    <row r="1178" spans="1:23" ht="15.75" hidden="1" customHeight="1" outlineLevel="1">
      <c r="A1178" s="95">
        <v>44876</v>
      </c>
      <c r="B1178" s="95" t="s">
        <v>276</v>
      </c>
      <c r="C1178" s="98">
        <v>1232815746</v>
      </c>
      <c r="D1178" s="17" t="str">
        <f>IF(ISERROR(VLOOKUP('Salidas Pacientes'!$C1178,'BD Pacientes'!$A:I,2,FALSE)),"",VLOOKUP('Salidas Pacientes'!$C1178,'BD Pacientes'!$A:I,2,FALSE))</f>
        <v>RC</v>
      </c>
      <c r="E1178" s="16" t="str">
        <f>IF(ISERROR(VLOOKUP('Salidas Pacientes'!$C1178,'BD Pacientes'!$A:I,3,FALSE)),"",VLOOKUP('Salidas Pacientes'!$C1178,'BD Pacientes'!$A:I,3,FALSE))</f>
        <v>NAOMI SALOME BARONA GARCIA</v>
      </c>
      <c r="F1178" s="17" t="str">
        <f>IF(ISERROR(VLOOKUP('Salidas Pacientes'!$C1178,'BD Pacientes'!$A:I,4,FALSE)),"",VLOOKUP('Salidas Pacientes'!$C1178,'BD Pacientes'!$A:I,4,FALSE))</f>
        <v>F</v>
      </c>
      <c r="G1178" s="95">
        <f>IF(ISERROR(VLOOKUP('Salidas Pacientes'!$C1178,'BD Pacientes'!$A:I,5,FALSE)),"",VLOOKUP('Salidas Pacientes'!$C1178,'BD Pacientes'!$A:I,5,FALSE))</f>
        <v>44294</v>
      </c>
      <c r="H1178" s="95" t="str">
        <f t="shared" ca="1" si="0"/>
        <v>2 año, 4 mes</v>
      </c>
      <c r="I1178" s="97" t="str">
        <f>IF(ISERROR(VLOOKUP('Salidas Pacientes'!$C1178,'BD Pacientes'!$A:$I,6,FALSE)),"",VLOOKUP('Salidas Pacientes'!$C1178,'BD Pacientes'!$A:$I,6,FALSE))</f>
        <v>CALLE 11 # 55-06</v>
      </c>
      <c r="J1178" s="98">
        <f>IF(ISERROR(VLOOKUP('Salidas Pacientes'!$C1178,'BD Pacientes'!$A:$I,7,FALSE)),"",VLOOKUP('Salidas Pacientes'!$C1178,'BD Pacientes'!$A:$I,7,FALSE))</f>
        <v>1151940420</v>
      </c>
      <c r="K1178" s="99" t="str">
        <f>IF(ISERROR(VLOOKUP('Salidas Pacientes'!$C1178,'BD Pacientes'!$A:$I,8,FALSE)),"",VLOOKUP('Salidas Pacientes'!$C1178,'BD Pacientes'!$A:$I,8,FALSE))</f>
        <v>JENNIFER GARCIA</v>
      </c>
      <c r="L1178" s="17">
        <f>IF(ISERROR(VLOOKUP('Salidas Pacientes'!$C1178,'BD Pacientes'!$A:$I,9,FALSE)),"",VLOOKUP('Salidas Pacientes'!$C1178,'BD Pacientes'!$A:$I,9,FALSE))</f>
        <v>3154482467</v>
      </c>
      <c r="M1178" s="17" t="s">
        <v>73</v>
      </c>
      <c r="N1178" s="16" t="str">
        <f>IF(ISERROR(VLOOKUP('Salidas Pacientes'!$M1178,Inventario!$A$2:$M$21,2,FALSE)),"",VLOOKUP('Salidas Pacientes'!$M1178,Inventario!$A$2:$M$21,2,FALSE))</f>
        <v>Pentaxim</v>
      </c>
      <c r="O1178" s="16" t="str">
        <f>IF(ISERROR(VLOOKUP('Salidas Pacientes'!$M1178,Inventario!$A$2:$M$21,3,FALSE)),"",VLOOKUP('Salidas Pacientes'!$M1178,Inventario!$A$2:$M$21,3,FALSE))</f>
        <v>Difteria-Tosferina, tetano, polio, haemophilus</v>
      </c>
      <c r="P1178" s="100" t="str">
        <f>IF(ISERROR(VLOOKUP('Salidas Pacientes'!$M1178,Inventario!$A$2:$M$21,4,FALSE)),"",VLOOKUP('Salidas Pacientes'!$M1178,Inventario!$A$2:$M$21,4,FALSE))</f>
        <v>IPS FARALLONES</v>
      </c>
      <c r="Q1178" s="100" t="str">
        <f>IF(ISERROR(VLOOKUP('Salidas Pacientes'!$M1178,Inventario!$A$2:$M$21,5,FALSE)),"",VLOOKUP('Salidas Pacientes'!$M1178,Inventario!$A$2:$M$21,5,FALSE))</f>
        <v>Sanofi</v>
      </c>
      <c r="R1178" s="17" t="str">
        <f>IF(ISERROR(VLOOKUP('Salidas Pacientes'!$M1178,Inventario!$A$2:$M$21,6,FALSE)),"",VLOOKUP('Salidas Pacientes'!$M1178,Inventario!$A$2:$M$21,6,FALSE))</f>
        <v>2800</v>
      </c>
      <c r="S1178" s="105" t="s">
        <v>209</v>
      </c>
      <c r="T1178" s="102">
        <f>IF(ISERROR(VLOOKUP('Salidas Pacientes'!$S1178,Entradas!$H$1:$I$412,2,FALSE)),"",VLOOKUP('Salidas Pacientes'!$S1178,Entradas!$H$1:$I$412,2,FALSE))</f>
        <v>44957</v>
      </c>
      <c r="U1178" s="98"/>
      <c r="V1178" s="98">
        <v>1</v>
      </c>
      <c r="W1178" s="105"/>
    </row>
    <row r="1179" spans="1:23" ht="15.75" hidden="1" customHeight="1" outlineLevel="1">
      <c r="A1179" s="95">
        <v>44876</v>
      </c>
      <c r="B1179" s="95" t="s">
        <v>276</v>
      </c>
      <c r="C1179" s="98">
        <v>1232815746</v>
      </c>
      <c r="D1179" s="17" t="str">
        <f>IF(ISERROR(VLOOKUP('Salidas Pacientes'!$C1179,'BD Pacientes'!$A:I,2,FALSE)),"",VLOOKUP('Salidas Pacientes'!$C1179,'BD Pacientes'!$A:I,2,FALSE))</f>
        <v>RC</v>
      </c>
      <c r="E1179" s="16" t="str">
        <f>IF(ISERROR(VLOOKUP('Salidas Pacientes'!$C1179,'BD Pacientes'!$A:I,3,FALSE)),"",VLOOKUP('Salidas Pacientes'!$C1179,'BD Pacientes'!$A:I,3,FALSE))</f>
        <v>NAOMI SALOME BARONA GARCIA</v>
      </c>
      <c r="F1179" s="17" t="str">
        <f>IF(ISERROR(VLOOKUP('Salidas Pacientes'!$C1179,'BD Pacientes'!$A:I,4,FALSE)),"",VLOOKUP('Salidas Pacientes'!$C1179,'BD Pacientes'!$A:I,4,FALSE))</f>
        <v>F</v>
      </c>
      <c r="G1179" s="95">
        <f>IF(ISERROR(VLOOKUP('Salidas Pacientes'!$C1179,'BD Pacientes'!$A:I,5,FALSE)),"",VLOOKUP('Salidas Pacientes'!$C1179,'BD Pacientes'!$A:I,5,FALSE))</f>
        <v>44294</v>
      </c>
      <c r="H1179" s="95" t="str">
        <f t="shared" ca="1" si="0"/>
        <v>2 año, 4 mes</v>
      </c>
      <c r="I1179" s="97" t="str">
        <f>IF(ISERROR(VLOOKUP('Salidas Pacientes'!$C1179,'BD Pacientes'!$A:$I,6,FALSE)),"",VLOOKUP('Salidas Pacientes'!$C1179,'BD Pacientes'!$A:$I,6,FALSE))</f>
        <v>CALLE 11 # 55-06</v>
      </c>
      <c r="J1179" s="98">
        <f>IF(ISERROR(VLOOKUP('Salidas Pacientes'!$C1179,'BD Pacientes'!$A:$I,7,FALSE)),"",VLOOKUP('Salidas Pacientes'!$C1179,'BD Pacientes'!$A:$I,7,FALSE))</f>
        <v>1151940420</v>
      </c>
      <c r="K1179" s="99" t="str">
        <f>IF(ISERROR(VLOOKUP('Salidas Pacientes'!$C1179,'BD Pacientes'!$A:$I,8,FALSE)),"",VLOOKUP('Salidas Pacientes'!$C1179,'BD Pacientes'!$A:$I,8,FALSE))</f>
        <v>JENNIFER GARCIA</v>
      </c>
      <c r="L1179" s="17">
        <f>IF(ISERROR(VLOOKUP('Salidas Pacientes'!$C1179,'BD Pacientes'!$A:$I,9,FALSE)),"",VLOOKUP('Salidas Pacientes'!$C1179,'BD Pacientes'!$A:$I,9,FALSE))</f>
        <v>3154482467</v>
      </c>
      <c r="M1179" s="17" t="s">
        <v>85</v>
      </c>
      <c r="N1179" s="16" t="str">
        <f>IF(ISERROR(VLOOKUP('Salidas Pacientes'!$M1179,Inventario!$A$2:$M$21,2,FALSE)),"",VLOOKUP('Salidas Pacientes'!$M1179,Inventario!$A$2:$M$21,2,FALSE))</f>
        <v xml:space="preserve">Avaxim 80 </v>
      </c>
      <c r="O1179" s="16" t="str">
        <f>IF(ISERROR(VLOOKUP('Salidas Pacientes'!$M1179,Inventario!$A$2:$M$21,3,FALSE)),"",VLOOKUP('Salidas Pacientes'!$M1179,Inventario!$A$2:$M$21,3,FALSE))</f>
        <v>Hepatitis A niño</v>
      </c>
      <c r="P1179" s="100" t="str">
        <f>IF(ISERROR(VLOOKUP('Salidas Pacientes'!$M1179,Inventario!$A$2:$M$21,4,FALSE)),"",VLOOKUP('Salidas Pacientes'!$M1179,Inventario!$A$2:$M$21,4,FALSE))</f>
        <v>IPS FARALLONES</v>
      </c>
      <c r="Q1179" s="100" t="str">
        <f>IF(ISERROR(VLOOKUP('Salidas Pacientes'!$M1179,Inventario!$A$2:$M$21,5,FALSE)),"",VLOOKUP('Salidas Pacientes'!$M1179,Inventario!$A$2:$M$21,5,FALSE))</f>
        <v>Sanofi</v>
      </c>
      <c r="R1179" s="17" t="str">
        <f>IF(ISERROR(VLOOKUP('Salidas Pacientes'!$M1179,Inventario!$A$2:$M$21,6,FALSE)),"",VLOOKUP('Salidas Pacientes'!$M1179,Inventario!$A$2:$M$21,6,FALSE))</f>
        <v>2500</v>
      </c>
      <c r="S1179" s="105" t="s">
        <v>208</v>
      </c>
      <c r="T1179" s="102">
        <f>IF(ISERROR(VLOOKUP('Salidas Pacientes'!$S1179,Entradas!$H$1:$I$412,2,FALSE)),"",VLOOKUP('Salidas Pacientes'!$S1179,Entradas!$H$1:$I$412,2,FALSE))</f>
        <v>45169</v>
      </c>
      <c r="U1179" s="98"/>
      <c r="V1179" s="98">
        <v>1</v>
      </c>
      <c r="W1179" s="105"/>
    </row>
    <row r="1180" spans="1:23" ht="15.75" hidden="1" customHeight="1" outlineLevel="1">
      <c r="A1180" s="95">
        <v>44876</v>
      </c>
      <c r="B1180" s="95" t="s">
        <v>276</v>
      </c>
      <c r="C1180" s="98">
        <v>1232815746</v>
      </c>
      <c r="D1180" s="17" t="str">
        <f>IF(ISERROR(VLOOKUP('Salidas Pacientes'!$C1180,'BD Pacientes'!$A:I,2,FALSE)),"",VLOOKUP('Salidas Pacientes'!$C1180,'BD Pacientes'!$A:I,2,FALSE))</f>
        <v>RC</v>
      </c>
      <c r="E1180" s="16" t="str">
        <f>IF(ISERROR(VLOOKUP('Salidas Pacientes'!$C1180,'BD Pacientes'!$A:I,3,FALSE)),"",VLOOKUP('Salidas Pacientes'!$C1180,'BD Pacientes'!$A:I,3,FALSE))</f>
        <v>NAOMI SALOME BARONA GARCIA</v>
      </c>
      <c r="F1180" s="17" t="str">
        <f>IF(ISERROR(VLOOKUP('Salidas Pacientes'!$C1180,'BD Pacientes'!$A:I,4,FALSE)),"",VLOOKUP('Salidas Pacientes'!$C1180,'BD Pacientes'!$A:I,4,FALSE))</f>
        <v>F</v>
      </c>
      <c r="G1180" s="95">
        <f>IF(ISERROR(VLOOKUP('Salidas Pacientes'!$C1180,'BD Pacientes'!$A:I,5,FALSE)),"",VLOOKUP('Salidas Pacientes'!$C1180,'BD Pacientes'!$A:I,5,FALSE))</f>
        <v>44294</v>
      </c>
      <c r="H1180" s="95" t="str">
        <f t="shared" ca="1" si="0"/>
        <v>2 año, 4 mes</v>
      </c>
      <c r="I1180" s="97" t="str">
        <f>IF(ISERROR(VLOOKUP('Salidas Pacientes'!$C1180,'BD Pacientes'!$A:$I,6,FALSE)),"",VLOOKUP('Salidas Pacientes'!$C1180,'BD Pacientes'!$A:$I,6,FALSE))</f>
        <v>CALLE 11 # 55-06</v>
      </c>
      <c r="J1180" s="98">
        <f>IF(ISERROR(VLOOKUP('Salidas Pacientes'!$C1180,'BD Pacientes'!$A:$I,7,FALSE)),"",VLOOKUP('Salidas Pacientes'!$C1180,'BD Pacientes'!$A:$I,7,FALSE))</f>
        <v>1151940420</v>
      </c>
      <c r="K1180" s="99" t="str">
        <f>IF(ISERROR(VLOOKUP('Salidas Pacientes'!$C1180,'BD Pacientes'!$A:$I,8,FALSE)),"",VLOOKUP('Salidas Pacientes'!$C1180,'BD Pacientes'!$A:$I,8,FALSE))</f>
        <v>JENNIFER GARCIA</v>
      </c>
      <c r="L1180" s="17">
        <f>IF(ISERROR(VLOOKUP('Salidas Pacientes'!$C1180,'BD Pacientes'!$A:$I,9,FALSE)),"",VLOOKUP('Salidas Pacientes'!$C1180,'BD Pacientes'!$A:$I,9,FALSE))</f>
        <v>3154482467</v>
      </c>
      <c r="M1180" s="17" t="s">
        <v>81</v>
      </c>
      <c r="N1180" s="16" t="str">
        <f>IF(ISERROR(VLOOKUP('Salidas Pacientes'!$M1180,Inventario!$A$2:$M$21,2,FALSE)),"",VLOOKUP('Salidas Pacientes'!$M1180,Inventario!$A$2:$M$21,2,FALSE))</f>
        <v>Stamaril</v>
      </c>
      <c r="O1180" s="16" t="str">
        <f>IF(ISERROR(VLOOKUP('Salidas Pacientes'!$M1180,Inventario!$A$2:$M$21,3,FALSE)),"",VLOOKUP('Salidas Pacientes'!$M1180,Inventario!$A$2:$M$21,3,FALSE))</f>
        <v>Fiebre amarilla</v>
      </c>
      <c r="P1180" s="100" t="str">
        <f>IF(ISERROR(VLOOKUP('Salidas Pacientes'!$M1180,Inventario!$A$2:$M$21,4,FALSE)),"",VLOOKUP('Salidas Pacientes'!$M1180,Inventario!$A$2:$M$21,4,FALSE))</f>
        <v>IPS FARALLONES</v>
      </c>
      <c r="Q1180" s="100" t="str">
        <f>IF(ISERROR(VLOOKUP('Salidas Pacientes'!$M1180,Inventario!$A$2:$M$21,5,FALSE)),"",VLOOKUP('Salidas Pacientes'!$M1180,Inventario!$A$2:$M$21,5,FALSE))</f>
        <v>Sanofi</v>
      </c>
      <c r="R1180" s="17" t="str">
        <f>IF(ISERROR(VLOOKUP('Salidas Pacientes'!$M1180,Inventario!$A$2:$M$21,6,FALSE)),"",VLOOKUP('Salidas Pacientes'!$M1180,Inventario!$A$2:$M$21,6,FALSE))</f>
        <v>3000</v>
      </c>
      <c r="S1180" s="105" t="s">
        <v>224</v>
      </c>
      <c r="T1180" s="102">
        <f>IF(ISERROR(VLOOKUP('Salidas Pacientes'!$S1180,Entradas!$H$1:$I$412,2,FALSE)),"",VLOOKUP('Salidas Pacientes'!$S1180,Entradas!$H$1:$I$412,2,FALSE))</f>
        <v>45688</v>
      </c>
      <c r="U1180" s="98"/>
      <c r="V1180" s="98">
        <v>1</v>
      </c>
      <c r="W1180" s="105"/>
    </row>
    <row r="1181" spans="1:23" ht="15.75" hidden="1" customHeight="1" outlineLevel="1">
      <c r="A1181" s="95">
        <v>44876</v>
      </c>
      <c r="B1181" s="95" t="s">
        <v>276</v>
      </c>
      <c r="C1181" s="98">
        <v>1232812227</v>
      </c>
      <c r="D1181" s="17" t="str">
        <f>IF(ISERROR(VLOOKUP('Salidas Pacientes'!$C1181,'BD Pacientes'!$A:I,2,FALSE)),"",VLOOKUP('Salidas Pacientes'!$C1181,'BD Pacientes'!$A:I,2,FALSE))</f>
        <v>RC</v>
      </c>
      <c r="E1181" s="16" t="str">
        <f>IF(ISERROR(VLOOKUP('Salidas Pacientes'!$C1181,'BD Pacientes'!$A:I,3,FALSE)),"",VLOOKUP('Salidas Pacientes'!$C1181,'BD Pacientes'!$A:I,3,FALSE))</f>
        <v>MANUELA SAAVEDRA SARDI</v>
      </c>
      <c r="F1181" s="17" t="str">
        <f>IF(ISERROR(VLOOKUP('Salidas Pacientes'!$C1181,'BD Pacientes'!$A:I,4,FALSE)),"",VLOOKUP('Salidas Pacientes'!$C1181,'BD Pacientes'!$A:I,4,FALSE))</f>
        <v>F</v>
      </c>
      <c r="G1181" s="95">
        <f>IF(ISERROR(VLOOKUP('Salidas Pacientes'!$C1181,'BD Pacientes'!$A:I,5,FALSE)),"",VLOOKUP('Salidas Pacientes'!$C1181,'BD Pacientes'!$A:I,5,FALSE))</f>
        <v>43956</v>
      </c>
      <c r="H1181" s="95" t="str">
        <f t="shared" ca="1" si="0"/>
        <v>3 año, 3 mes</v>
      </c>
      <c r="I1181" s="97" t="str">
        <f>IF(ISERROR(VLOOKUP('Salidas Pacientes'!$C1181,'BD Pacientes'!$A:$I,6,FALSE)),"",VLOOKUP('Salidas Pacientes'!$C1181,'BD Pacientes'!$A:$I,6,FALSE))</f>
        <v>CALLE 19N #4N-15</v>
      </c>
      <c r="J1181" s="98">
        <f>IF(ISERROR(VLOOKUP('Salidas Pacientes'!$C1181,'BD Pacientes'!$A:$I,7,FALSE)),"",VLOOKUP('Salidas Pacientes'!$C1181,'BD Pacientes'!$A:$I,7,FALSE))</f>
        <v>1144043283</v>
      </c>
      <c r="K1181" s="99" t="str">
        <f>IF(ISERROR(VLOOKUP('Salidas Pacientes'!$C1181,'BD Pacientes'!$A:$I,8,FALSE)),"",VLOOKUP('Salidas Pacientes'!$C1181,'BD Pacientes'!$A:$I,8,FALSE))</f>
        <v>ESTEFANY SARDI</v>
      </c>
      <c r="L1181" s="17">
        <f>IF(ISERROR(VLOOKUP('Salidas Pacientes'!$C1181,'BD Pacientes'!$A:$I,9,FALSE)),"",VLOOKUP('Salidas Pacientes'!$C1181,'BD Pacientes'!$A:$I,9,FALSE))</f>
        <v>3128991839</v>
      </c>
      <c r="M1181" s="17" t="s">
        <v>89</v>
      </c>
      <c r="N1181" s="16" t="str">
        <f>IF(ISERROR(VLOOKUP('Salidas Pacientes'!$M1181,Inventario!$A$2:$M$21,2,FALSE)),"",VLOOKUP('Salidas Pacientes'!$M1181,Inventario!$A$2:$M$21,2,FALSE))</f>
        <v>Fluquadri</v>
      </c>
      <c r="O1181" s="16" t="str">
        <f>IF(ISERROR(VLOOKUP('Salidas Pacientes'!$M1181,Inventario!$A$2:$M$21,3,FALSE)),"",VLOOKUP('Salidas Pacientes'!$M1181,Inventario!$A$2:$M$21,3,FALSE))</f>
        <v>Influenza</v>
      </c>
      <c r="P1181" s="100" t="str">
        <f>IF(ISERROR(VLOOKUP('Salidas Pacientes'!$M1181,Inventario!$A$2:$M$21,4,FALSE)),"",VLOOKUP('Salidas Pacientes'!$M1181,Inventario!$A$2:$M$21,4,FALSE))</f>
        <v>IPS FARALLONES</v>
      </c>
      <c r="Q1181" s="100" t="str">
        <f>IF(ISERROR(VLOOKUP('Salidas Pacientes'!$M1181,Inventario!$A$2:$M$21,5,FALSE)),"",VLOOKUP('Salidas Pacientes'!$M1181,Inventario!$A$2:$M$21,5,FALSE))</f>
        <v>Sanofi</v>
      </c>
      <c r="R1181" s="17" t="str">
        <f>IF(ISERROR(VLOOKUP('Salidas Pacientes'!$M1181,Inventario!$A$2:$M$21,6,FALSE)),"",VLOOKUP('Salidas Pacientes'!$M1181,Inventario!$A$2:$M$21,6,FALSE))</f>
        <v>164992</v>
      </c>
      <c r="S1181" s="105" t="s">
        <v>210</v>
      </c>
      <c r="T1181" s="102">
        <f>IF(ISERROR(VLOOKUP('Salidas Pacientes'!$S1181,Entradas!$H$1:$I$412,2,FALSE)),"",VLOOKUP('Salidas Pacientes'!$S1181,Entradas!$H$1:$I$412,2,FALSE))</f>
        <v>44957</v>
      </c>
      <c r="U1181" s="98"/>
      <c r="V1181" s="98">
        <v>1</v>
      </c>
      <c r="W1181" s="105"/>
    </row>
    <row r="1182" spans="1:23" ht="15.75" hidden="1" customHeight="1" outlineLevel="1">
      <c r="A1182" s="95">
        <v>44876</v>
      </c>
      <c r="B1182" s="95" t="s">
        <v>276</v>
      </c>
      <c r="C1182" s="98">
        <v>1232818130</v>
      </c>
      <c r="D1182" s="17" t="str">
        <f>IF(ISERROR(VLOOKUP('Salidas Pacientes'!$C1182,'BD Pacientes'!$A:I,2,FALSE)),"",VLOOKUP('Salidas Pacientes'!$C1182,'BD Pacientes'!$A:I,2,FALSE))</f>
        <v>RC</v>
      </c>
      <c r="E1182" s="16" t="str">
        <f>IF(ISERROR(VLOOKUP('Salidas Pacientes'!$C1182,'BD Pacientes'!$A:I,3,FALSE)),"",VLOOKUP('Salidas Pacientes'!$C1182,'BD Pacientes'!$A:I,3,FALSE))</f>
        <v>EMMA YANGUAS GONZALEZ</v>
      </c>
      <c r="F1182" s="17" t="str">
        <f>IF(ISERROR(VLOOKUP('Salidas Pacientes'!$C1182,'BD Pacientes'!$A:I,4,FALSE)),"",VLOOKUP('Salidas Pacientes'!$C1182,'BD Pacientes'!$A:I,4,FALSE))</f>
        <v>F</v>
      </c>
      <c r="G1182" s="95">
        <f>IF(ISERROR(VLOOKUP('Salidas Pacientes'!$C1182,'BD Pacientes'!$A:I,5,FALSE)),"",VLOOKUP('Salidas Pacientes'!$C1182,'BD Pacientes'!$A:I,5,FALSE))</f>
        <v>44506</v>
      </c>
      <c r="H1182" s="95" t="str">
        <f t="shared" ca="1" si="0"/>
        <v>1 año, 9 mes</v>
      </c>
      <c r="I1182" s="97" t="str">
        <f>IF(ISERROR(VLOOKUP('Salidas Pacientes'!$C1182,'BD Pacientes'!$A:$I,6,FALSE)),"",VLOOKUP('Salidas Pacientes'!$C1182,'BD Pacientes'!$A:$I,6,FALSE))</f>
        <v>CR 62 BIS # 6A-22</v>
      </c>
      <c r="J1182" s="98">
        <f>IF(ISERROR(VLOOKUP('Salidas Pacientes'!$C1182,'BD Pacientes'!$A:$I,7,FALSE)),"",VLOOKUP('Salidas Pacientes'!$C1182,'BD Pacientes'!$A:$I,7,FALSE))</f>
        <v>1130607975</v>
      </c>
      <c r="K1182" s="99" t="str">
        <f>IF(ISERROR(VLOOKUP('Salidas Pacientes'!$C1182,'BD Pacientes'!$A:$I,8,FALSE)),"",VLOOKUP('Salidas Pacientes'!$C1182,'BD Pacientes'!$A:$I,8,FALSE))</f>
        <v>MONICA GONZALEZ</v>
      </c>
      <c r="L1182" s="17">
        <f>IF(ISERROR(VLOOKUP('Salidas Pacientes'!$C1182,'BD Pacientes'!$A:$I,9,FALSE)),"",VLOOKUP('Salidas Pacientes'!$C1182,'BD Pacientes'!$A:$I,9,FALSE))</f>
        <v>3176434543</v>
      </c>
      <c r="M1182" s="17" t="s">
        <v>58</v>
      </c>
      <c r="N1182" s="16" t="str">
        <f>IF(ISERROR(VLOOKUP('Salidas Pacientes'!$M1182,Inventario!$A$2:$M$21,2,FALSE)),"",VLOOKUP('Salidas Pacientes'!$M1182,Inventario!$A$2:$M$21,2,FALSE))</f>
        <v>Proquad</v>
      </c>
      <c r="O1182" s="16" t="str">
        <f>IF(ISERROR(VLOOKUP('Salidas Pacientes'!$M1182,Inventario!$A$2:$M$21,3,FALSE)),"",VLOOKUP('Salidas Pacientes'!$M1182,Inventario!$A$2:$M$21,3,FALSE))</f>
        <v>Sarampion + Rubeola + parotiditis + varicela</v>
      </c>
      <c r="P1182" s="100" t="str">
        <f>IF(ISERROR(VLOOKUP('Salidas Pacientes'!$M1182,Inventario!$A$2:$M$21,4,FALSE)),"",VLOOKUP('Salidas Pacientes'!$M1182,Inventario!$A$2:$M$21,4,FALSE))</f>
        <v>IPS FARALLONES</v>
      </c>
      <c r="Q1182" s="100" t="str">
        <f>IF(ISERROR(VLOOKUP('Salidas Pacientes'!$M1182,Inventario!$A$2:$M$21,5,FALSE)),"",VLOOKUP('Salidas Pacientes'!$M1182,Inventario!$A$2:$M$21,5,FALSE))</f>
        <v>Merck</v>
      </c>
      <c r="R1182" s="17" t="str">
        <f>IF(ISERROR(VLOOKUP('Salidas Pacientes'!$M1182,Inventario!$A$2:$M$21,6,FALSE)),"",VLOOKUP('Salidas Pacientes'!$M1182,Inventario!$A$2:$M$21,6,FALSE))</f>
        <v>4200</v>
      </c>
      <c r="S1182" s="105" t="s">
        <v>225</v>
      </c>
      <c r="T1182" s="102">
        <f>IF(ISERROR(VLOOKUP('Salidas Pacientes'!$S1182,Entradas!$H$1:$I$412,2,FALSE)),"",VLOOKUP('Salidas Pacientes'!$S1182,Entradas!$H$1:$I$412,2,FALSE))</f>
        <v>45199</v>
      </c>
      <c r="U1182" s="98"/>
      <c r="V1182" s="98">
        <v>1</v>
      </c>
      <c r="W1182" s="105"/>
    </row>
    <row r="1183" spans="1:23" ht="15.75" hidden="1" customHeight="1" outlineLevel="1">
      <c r="A1183" s="95">
        <v>44876</v>
      </c>
      <c r="B1183" s="95" t="s">
        <v>276</v>
      </c>
      <c r="C1183" s="98">
        <v>1232818130</v>
      </c>
      <c r="D1183" s="17" t="str">
        <f>IF(ISERROR(VLOOKUP('Salidas Pacientes'!$C1183,'BD Pacientes'!$A:I,2,FALSE)),"",VLOOKUP('Salidas Pacientes'!$C1183,'BD Pacientes'!$A:I,2,FALSE))</f>
        <v>RC</v>
      </c>
      <c r="E1183" s="16" t="str">
        <f>IF(ISERROR(VLOOKUP('Salidas Pacientes'!$C1183,'BD Pacientes'!$A:I,3,FALSE)),"",VLOOKUP('Salidas Pacientes'!$C1183,'BD Pacientes'!$A:I,3,FALSE))</f>
        <v>EMMA YANGUAS GONZALEZ</v>
      </c>
      <c r="F1183" s="17" t="str">
        <f>IF(ISERROR(VLOOKUP('Salidas Pacientes'!$C1183,'BD Pacientes'!$A:I,4,FALSE)),"",VLOOKUP('Salidas Pacientes'!$C1183,'BD Pacientes'!$A:I,4,FALSE))</f>
        <v>F</v>
      </c>
      <c r="G1183" s="95">
        <f>IF(ISERROR(VLOOKUP('Salidas Pacientes'!$C1183,'BD Pacientes'!$A:I,5,FALSE)),"",VLOOKUP('Salidas Pacientes'!$C1183,'BD Pacientes'!$A:I,5,FALSE))</f>
        <v>44506</v>
      </c>
      <c r="H1183" s="95" t="str">
        <f t="shared" ca="1" si="0"/>
        <v>1 año, 9 mes</v>
      </c>
      <c r="I1183" s="97" t="str">
        <f>IF(ISERROR(VLOOKUP('Salidas Pacientes'!$C1183,'BD Pacientes'!$A:$I,6,FALSE)),"",VLOOKUP('Salidas Pacientes'!$C1183,'BD Pacientes'!$A:$I,6,FALSE))</f>
        <v>CR 62 BIS # 6A-22</v>
      </c>
      <c r="J1183" s="98">
        <f>IF(ISERROR(VLOOKUP('Salidas Pacientes'!$C1183,'BD Pacientes'!$A:$I,7,FALSE)),"",VLOOKUP('Salidas Pacientes'!$C1183,'BD Pacientes'!$A:$I,7,FALSE))</f>
        <v>1130607975</v>
      </c>
      <c r="K1183" s="99" t="str">
        <f>IF(ISERROR(VLOOKUP('Salidas Pacientes'!$C1183,'BD Pacientes'!$A:$I,8,FALSE)),"",VLOOKUP('Salidas Pacientes'!$C1183,'BD Pacientes'!$A:$I,8,FALSE))</f>
        <v>MONICA GONZALEZ</v>
      </c>
      <c r="L1183" s="17">
        <f>IF(ISERROR(VLOOKUP('Salidas Pacientes'!$C1183,'BD Pacientes'!$A:$I,9,FALSE)),"",VLOOKUP('Salidas Pacientes'!$C1183,'BD Pacientes'!$A:$I,9,FALSE))</f>
        <v>3176434543</v>
      </c>
      <c r="M1183" s="17" t="s">
        <v>85</v>
      </c>
      <c r="N1183" s="16" t="str">
        <f>IF(ISERROR(VLOOKUP('Salidas Pacientes'!$M1183,Inventario!$A$2:$M$21,2,FALSE)),"",VLOOKUP('Salidas Pacientes'!$M1183,Inventario!$A$2:$M$21,2,FALSE))</f>
        <v xml:space="preserve">Avaxim 80 </v>
      </c>
      <c r="O1183" s="16" t="str">
        <f>IF(ISERROR(VLOOKUP('Salidas Pacientes'!$M1183,Inventario!$A$2:$M$21,3,FALSE)),"",VLOOKUP('Salidas Pacientes'!$M1183,Inventario!$A$2:$M$21,3,FALSE))</f>
        <v>Hepatitis A niño</v>
      </c>
      <c r="P1183" s="100" t="str">
        <f>IF(ISERROR(VLOOKUP('Salidas Pacientes'!$M1183,Inventario!$A$2:$M$21,4,FALSE)),"",VLOOKUP('Salidas Pacientes'!$M1183,Inventario!$A$2:$M$21,4,FALSE))</f>
        <v>IPS FARALLONES</v>
      </c>
      <c r="Q1183" s="100" t="str">
        <f>IF(ISERROR(VLOOKUP('Salidas Pacientes'!$M1183,Inventario!$A$2:$M$21,5,FALSE)),"",VLOOKUP('Salidas Pacientes'!$M1183,Inventario!$A$2:$M$21,5,FALSE))</f>
        <v>Sanofi</v>
      </c>
      <c r="R1183" s="17" t="str">
        <f>IF(ISERROR(VLOOKUP('Salidas Pacientes'!$M1183,Inventario!$A$2:$M$21,6,FALSE)),"",VLOOKUP('Salidas Pacientes'!$M1183,Inventario!$A$2:$M$21,6,FALSE))</f>
        <v>2500</v>
      </c>
      <c r="S1183" s="105" t="s">
        <v>208</v>
      </c>
      <c r="T1183" s="102">
        <f>IF(ISERROR(VLOOKUP('Salidas Pacientes'!$S1183,Entradas!$H$1:$I$412,2,FALSE)),"",VLOOKUP('Salidas Pacientes'!$S1183,Entradas!$H$1:$I$412,2,FALSE))</f>
        <v>45169</v>
      </c>
      <c r="U1183" s="98"/>
      <c r="V1183" s="98">
        <v>1</v>
      </c>
      <c r="W1183" s="105"/>
    </row>
    <row r="1184" spans="1:23" ht="15.75" hidden="1" customHeight="1" outlineLevel="1">
      <c r="A1184" s="95">
        <v>44877</v>
      </c>
      <c r="B1184" s="95" t="s">
        <v>276</v>
      </c>
      <c r="C1184" s="98">
        <v>1232805109</v>
      </c>
      <c r="D1184" s="17" t="str">
        <f>IF(ISERROR(VLOOKUP('Salidas Pacientes'!$C1184,'BD Pacientes'!$A:I,2,FALSE)),"",VLOOKUP('Salidas Pacientes'!$C1184,'BD Pacientes'!$A:I,2,FALSE))</f>
        <v>RC</v>
      </c>
      <c r="E1184" s="16" t="str">
        <f>IF(ISERROR(VLOOKUP('Salidas Pacientes'!$C1184,'BD Pacientes'!$A:I,3,FALSE)),"",VLOOKUP('Salidas Pacientes'!$C1184,'BD Pacientes'!$A:I,3,FALSE))</f>
        <v>MARIA ANTONIA JURADO MUÑOZ</v>
      </c>
      <c r="F1184" s="17" t="str">
        <f>IF(ISERROR(VLOOKUP('Salidas Pacientes'!$C1184,'BD Pacientes'!$A:I,4,FALSE)),"",VLOOKUP('Salidas Pacientes'!$C1184,'BD Pacientes'!$A:I,4,FALSE))</f>
        <v>F</v>
      </c>
      <c r="G1184" s="95">
        <f>IF(ISERROR(VLOOKUP('Salidas Pacientes'!$C1184,'BD Pacientes'!$A:I,5,FALSE)),"",VLOOKUP('Salidas Pacientes'!$C1184,'BD Pacientes'!$A:I,5,FALSE))</f>
        <v>43260</v>
      </c>
      <c r="H1184" s="95" t="str">
        <f t="shared" ca="1" si="0"/>
        <v>5 año, 2 mes</v>
      </c>
      <c r="I1184" s="97" t="str">
        <f>IF(ISERROR(VLOOKUP('Salidas Pacientes'!$C1184,'BD Pacientes'!$A:$I,6,FALSE)),"",VLOOKUP('Salidas Pacientes'!$C1184,'BD Pacientes'!$A:$I,6,FALSE))</f>
        <v>CRA 77 # 13A-38 APTO 103 T2</v>
      </c>
      <c r="J1184" s="98">
        <f>IF(ISERROR(VLOOKUP('Salidas Pacientes'!$C1184,'BD Pacientes'!$A:$I,7,FALSE)),"",VLOOKUP('Salidas Pacientes'!$C1184,'BD Pacientes'!$A:$I,7,FALSE))</f>
        <v>16940757</v>
      </c>
      <c r="K1184" s="99" t="str">
        <f>IF(ISERROR(VLOOKUP('Salidas Pacientes'!$C1184,'BD Pacientes'!$A:$I,8,FALSE)),"",VLOOKUP('Salidas Pacientes'!$C1184,'BD Pacientes'!$A:$I,8,FALSE))</f>
        <v>HOLMAN JURADO</v>
      </c>
      <c r="L1184" s="17">
        <f>IF(ISERROR(VLOOKUP('Salidas Pacientes'!$C1184,'BD Pacientes'!$A:$I,9,FALSE)),"",VLOOKUP('Salidas Pacientes'!$C1184,'BD Pacientes'!$A:$I,9,FALSE))</f>
        <v>3008238949</v>
      </c>
      <c r="M1184" s="17" t="s">
        <v>81</v>
      </c>
      <c r="N1184" s="16" t="str">
        <f>IF(ISERROR(VLOOKUP('Salidas Pacientes'!$M1184,Inventario!$A$2:$M$21,2,FALSE)),"",VLOOKUP('Salidas Pacientes'!$M1184,Inventario!$A$2:$M$21,2,FALSE))</f>
        <v>Stamaril</v>
      </c>
      <c r="O1184" s="16" t="str">
        <f>IF(ISERROR(VLOOKUP('Salidas Pacientes'!$M1184,Inventario!$A$2:$M$21,3,FALSE)),"",VLOOKUP('Salidas Pacientes'!$M1184,Inventario!$A$2:$M$21,3,FALSE))</f>
        <v>Fiebre amarilla</v>
      </c>
      <c r="P1184" s="100" t="str">
        <f>IF(ISERROR(VLOOKUP('Salidas Pacientes'!$M1184,Inventario!$A$2:$M$21,4,FALSE)),"",VLOOKUP('Salidas Pacientes'!$M1184,Inventario!$A$2:$M$21,4,FALSE))</f>
        <v>IPS FARALLONES</v>
      </c>
      <c r="Q1184" s="100" t="str">
        <f>IF(ISERROR(VLOOKUP('Salidas Pacientes'!$M1184,Inventario!$A$2:$M$21,5,FALSE)),"",VLOOKUP('Salidas Pacientes'!$M1184,Inventario!$A$2:$M$21,5,FALSE))</f>
        <v>Sanofi</v>
      </c>
      <c r="R1184" s="17" t="str">
        <f>IF(ISERROR(VLOOKUP('Salidas Pacientes'!$M1184,Inventario!$A$2:$M$21,6,FALSE)),"",VLOOKUP('Salidas Pacientes'!$M1184,Inventario!$A$2:$M$21,6,FALSE))</f>
        <v>3000</v>
      </c>
      <c r="S1184" s="105" t="s">
        <v>224</v>
      </c>
      <c r="T1184" s="102">
        <f>IF(ISERROR(VLOOKUP('Salidas Pacientes'!$S1184,Entradas!$H$1:$I$412,2,FALSE)),"",VLOOKUP('Salidas Pacientes'!$S1184,Entradas!$H$1:$I$412,2,FALSE))</f>
        <v>45688</v>
      </c>
      <c r="U1184" s="98"/>
      <c r="V1184" s="98">
        <v>1</v>
      </c>
      <c r="W1184" s="105"/>
    </row>
    <row r="1185" spans="1:23" ht="15.75" hidden="1" customHeight="1" outlineLevel="1">
      <c r="A1185" s="95">
        <v>44877</v>
      </c>
      <c r="B1185" s="95" t="s">
        <v>276</v>
      </c>
      <c r="C1185" s="98">
        <v>1232821376</v>
      </c>
      <c r="D1185" s="17" t="str">
        <f>IF(ISERROR(VLOOKUP('Salidas Pacientes'!$C1185,'BD Pacientes'!$A:I,2,FALSE)),"",VLOOKUP('Salidas Pacientes'!$C1185,'BD Pacientes'!$A:I,2,FALSE))</f>
        <v>RC</v>
      </c>
      <c r="E1185" s="16" t="str">
        <f>IF(ISERROR(VLOOKUP('Salidas Pacientes'!$C1185,'BD Pacientes'!$A:I,3,FALSE)),"",VLOOKUP('Salidas Pacientes'!$C1185,'BD Pacientes'!$A:I,3,FALSE))</f>
        <v>FEDERICO DULCE ZAPATA</v>
      </c>
      <c r="F1185" s="17" t="str">
        <f>IF(ISERROR(VLOOKUP('Salidas Pacientes'!$C1185,'BD Pacientes'!$A:I,4,FALSE)),"",VLOOKUP('Salidas Pacientes'!$C1185,'BD Pacientes'!$A:I,4,FALSE))</f>
        <v>M</v>
      </c>
      <c r="G1185" s="95">
        <f>IF(ISERROR(VLOOKUP('Salidas Pacientes'!$C1185,'BD Pacientes'!$A:I,5,FALSE)),"",VLOOKUP('Salidas Pacientes'!$C1185,'BD Pacientes'!$A:I,5,FALSE))</f>
        <v>44811</v>
      </c>
      <c r="H1185" s="95" t="str">
        <f t="shared" ca="1" si="0"/>
        <v>0 año, 11 mes</v>
      </c>
      <c r="I1185" s="97" t="str">
        <f>IF(ISERROR(VLOOKUP('Salidas Pacientes'!$C1185,'BD Pacientes'!$A:$I,6,FALSE)),"",VLOOKUP('Salidas Pacientes'!$C1185,'BD Pacientes'!$A:$I,6,FALSE))</f>
        <v>CRA 2D # 12O-94</v>
      </c>
      <c r="J1185" s="98">
        <f>IF(ISERROR(VLOOKUP('Salidas Pacientes'!$C1185,'BD Pacientes'!$A:$I,7,FALSE)),"",VLOOKUP('Salidas Pacientes'!$C1185,'BD Pacientes'!$A:$I,7,FALSE))</f>
        <v>1130644657</v>
      </c>
      <c r="K1185" s="99" t="str">
        <f>IF(ISERROR(VLOOKUP('Salidas Pacientes'!$C1185,'BD Pacientes'!$A:$I,8,FALSE)),"",VLOOKUP('Salidas Pacientes'!$C1185,'BD Pacientes'!$A:$I,8,FALSE))</f>
        <v>MARTHA ZAPATA</v>
      </c>
      <c r="L1185" s="17">
        <f>IF(ISERROR(VLOOKUP('Salidas Pacientes'!$C1185,'BD Pacientes'!$A:$I,9,FALSE)),"",VLOOKUP('Salidas Pacientes'!$C1185,'BD Pacientes'!$A:$I,9,FALSE))</f>
        <v>3105369041</v>
      </c>
      <c r="M1185" s="17" t="s">
        <v>77</v>
      </c>
      <c r="N1185" s="16" t="str">
        <f>IF(ISERROR(VLOOKUP('Salidas Pacientes'!$M1185,Inventario!$A$2:$M$21,2,FALSE)),"",VLOOKUP('Salidas Pacientes'!$M1185,Inventario!$A$2:$M$21,2,FALSE))</f>
        <v>Hexaxim</v>
      </c>
      <c r="O1185" s="16" t="str">
        <f>IF(ISERROR(VLOOKUP('Salidas Pacientes'!$M1185,Inventario!$A$2:$M$21,3,FALSE)),"",VLOOKUP('Salidas Pacientes'!$M1185,Inventario!$A$2:$M$21,3,FALSE))</f>
        <v>DPAT + VPI + HIB + HB</v>
      </c>
      <c r="P1185" s="100" t="str">
        <f>IF(ISERROR(VLOOKUP('Salidas Pacientes'!$M1185,Inventario!$A$2:$M$21,4,FALSE)),"",VLOOKUP('Salidas Pacientes'!$M1185,Inventario!$A$2:$M$21,4,FALSE))</f>
        <v>IPS FARALLONES</v>
      </c>
      <c r="Q1185" s="100" t="str">
        <f>IF(ISERROR(VLOOKUP('Salidas Pacientes'!$M1185,Inventario!$A$2:$M$21,5,FALSE)),"",VLOOKUP('Salidas Pacientes'!$M1185,Inventario!$A$2:$M$21,5,FALSE))</f>
        <v>Sanofi</v>
      </c>
      <c r="R1185" s="17" t="str">
        <f>IF(ISERROR(VLOOKUP('Salidas Pacientes'!$M1185,Inventario!$A$2:$M$21,6,FALSE)),"",VLOOKUP('Salidas Pacientes'!$M1185,Inventario!$A$2:$M$21,6,FALSE))</f>
        <v>3800</v>
      </c>
      <c r="S1185" s="105" t="s">
        <v>212</v>
      </c>
      <c r="T1185" s="102">
        <f>IF(ISERROR(VLOOKUP('Salidas Pacientes'!$S1185,Entradas!$H$1:$I$412,2,FALSE)),"",VLOOKUP('Salidas Pacientes'!$S1185,Entradas!$H$1:$I$412,2,FALSE))</f>
        <v>45382</v>
      </c>
      <c r="U1185" s="98"/>
      <c r="V1185" s="98">
        <v>1</v>
      </c>
      <c r="W1185" s="105"/>
    </row>
    <row r="1186" spans="1:23" ht="15.75" hidden="1" customHeight="1" outlineLevel="1">
      <c r="A1186" s="95">
        <v>44877</v>
      </c>
      <c r="B1186" s="95" t="s">
        <v>276</v>
      </c>
      <c r="C1186" s="98">
        <v>1232821376</v>
      </c>
      <c r="D1186" s="17" t="str">
        <f>IF(ISERROR(VLOOKUP('Salidas Pacientes'!$C1186,'BD Pacientes'!$A:I,2,FALSE)),"",VLOOKUP('Salidas Pacientes'!$C1186,'BD Pacientes'!$A:I,2,FALSE))</f>
        <v>RC</v>
      </c>
      <c r="E1186" s="16" t="str">
        <f>IF(ISERROR(VLOOKUP('Salidas Pacientes'!$C1186,'BD Pacientes'!$A:I,3,FALSE)),"",VLOOKUP('Salidas Pacientes'!$C1186,'BD Pacientes'!$A:I,3,FALSE))</f>
        <v>FEDERICO DULCE ZAPATA</v>
      </c>
      <c r="F1186" s="17" t="str">
        <f>IF(ISERROR(VLOOKUP('Salidas Pacientes'!$C1186,'BD Pacientes'!$A:I,4,FALSE)),"",VLOOKUP('Salidas Pacientes'!$C1186,'BD Pacientes'!$A:I,4,FALSE))</f>
        <v>M</v>
      </c>
      <c r="G1186" s="95">
        <f>IF(ISERROR(VLOOKUP('Salidas Pacientes'!$C1186,'BD Pacientes'!$A:I,5,FALSE)),"",VLOOKUP('Salidas Pacientes'!$C1186,'BD Pacientes'!$A:I,5,FALSE))</f>
        <v>44811</v>
      </c>
      <c r="H1186" s="95" t="str">
        <f t="shared" ca="1" si="0"/>
        <v>0 año, 11 mes</v>
      </c>
      <c r="I1186" s="97" t="str">
        <f>IF(ISERROR(VLOOKUP('Salidas Pacientes'!$C1186,'BD Pacientes'!$A:$I,6,FALSE)),"",VLOOKUP('Salidas Pacientes'!$C1186,'BD Pacientes'!$A:$I,6,FALSE))</f>
        <v>CRA 2D # 12O-94</v>
      </c>
      <c r="J1186" s="98">
        <f>IF(ISERROR(VLOOKUP('Salidas Pacientes'!$C1186,'BD Pacientes'!$A:$I,7,FALSE)),"",VLOOKUP('Salidas Pacientes'!$C1186,'BD Pacientes'!$A:$I,7,FALSE))</f>
        <v>1130644657</v>
      </c>
      <c r="K1186" s="99" t="str">
        <f>IF(ISERROR(VLOOKUP('Salidas Pacientes'!$C1186,'BD Pacientes'!$A:$I,8,FALSE)),"",VLOOKUP('Salidas Pacientes'!$C1186,'BD Pacientes'!$A:$I,8,FALSE))</f>
        <v>MARTHA ZAPATA</v>
      </c>
      <c r="L1186" s="17">
        <f>IF(ISERROR(VLOOKUP('Salidas Pacientes'!$C1186,'BD Pacientes'!$A:$I,9,FALSE)),"",VLOOKUP('Salidas Pacientes'!$C1186,'BD Pacientes'!$A:$I,9,FALSE))</f>
        <v>3105369041</v>
      </c>
      <c r="M1186" s="17" t="s">
        <v>54</v>
      </c>
      <c r="N1186" s="16" t="str">
        <f>IF(ISERROR(VLOOKUP('Salidas Pacientes'!$M1186,Inventario!$A$2:$M$21,2,FALSE)),"",VLOOKUP('Salidas Pacientes'!$M1186,Inventario!$A$2:$M$21,2,FALSE))</f>
        <v>Prevenar</v>
      </c>
      <c r="O1186" s="16" t="str">
        <f>IF(ISERROR(VLOOKUP('Salidas Pacientes'!$M1186,Inventario!$A$2:$M$21,3,FALSE)),"",VLOOKUP('Salidas Pacientes'!$M1186,Inventario!$A$2:$M$21,3,FALSE))</f>
        <v>Neumococo 13V</v>
      </c>
      <c r="P1186" s="100" t="str">
        <f>IF(ISERROR(VLOOKUP('Salidas Pacientes'!$M1186,Inventario!$A$2:$M$21,4,FALSE)),"",VLOOKUP('Salidas Pacientes'!$M1186,Inventario!$A$2:$M$21,4,FALSE))</f>
        <v>Cobo Medical</v>
      </c>
      <c r="Q1186" s="100" t="str">
        <f>IF(ISERROR(VLOOKUP('Salidas Pacientes'!$M1186,Inventario!$A$2:$M$21,5,FALSE)),"",VLOOKUP('Salidas Pacientes'!$M1186,Inventario!$A$2:$M$21,5,FALSE))</f>
        <v>Pfizer</v>
      </c>
      <c r="R1186" s="17" t="str">
        <f>IF(ISERROR(VLOOKUP('Salidas Pacientes'!$M1186,Inventario!$A$2:$M$21,6,FALSE)),"",VLOOKUP('Salidas Pacientes'!$M1186,Inventario!$A$2:$M$21,6,FALSE))</f>
        <v>2156</v>
      </c>
      <c r="S1186" s="105" t="s">
        <v>223</v>
      </c>
      <c r="T1186" s="102">
        <f>IF(ISERROR(VLOOKUP('Salidas Pacientes'!$S1186,Entradas!$H$1:$I$412,2,FALSE)),"",VLOOKUP('Salidas Pacientes'!$S1186,Entradas!$H$1:$I$412,2,FALSE))</f>
        <v>45382</v>
      </c>
      <c r="U1186" s="98"/>
      <c r="V1186" s="98">
        <v>1</v>
      </c>
      <c r="W1186" s="105"/>
    </row>
    <row r="1187" spans="1:23" ht="15.75" hidden="1" customHeight="1" outlineLevel="1">
      <c r="A1187" s="95">
        <v>44877</v>
      </c>
      <c r="B1187" s="95" t="s">
        <v>276</v>
      </c>
      <c r="C1187" s="98">
        <v>1232821376</v>
      </c>
      <c r="D1187" s="17" t="str">
        <f>IF(ISERROR(VLOOKUP('Salidas Pacientes'!$C1187,'BD Pacientes'!$A:I,2,FALSE)),"",VLOOKUP('Salidas Pacientes'!$C1187,'BD Pacientes'!$A:I,2,FALSE))</f>
        <v>RC</v>
      </c>
      <c r="E1187" s="16" t="str">
        <f>IF(ISERROR(VLOOKUP('Salidas Pacientes'!$C1187,'BD Pacientes'!$A:I,3,FALSE)),"",VLOOKUP('Salidas Pacientes'!$C1187,'BD Pacientes'!$A:I,3,FALSE))</f>
        <v>FEDERICO DULCE ZAPATA</v>
      </c>
      <c r="F1187" s="17" t="str">
        <f>IF(ISERROR(VLOOKUP('Salidas Pacientes'!$C1187,'BD Pacientes'!$A:I,4,FALSE)),"",VLOOKUP('Salidas Pacientes'!$C1187,'BD Pacientes'!$A:I,4,FALSE))</f>
        <v>M</v>
      </c>
      <c r="G1187" s="95">
        <f>IF(ISERROR(VLOOKUP('Salidas Pacientes'!$C1187,'BD Pacientes'!$A:I,5,FALSE)),"",VLOOKUP('Salidas Pacientes'!$C1187,'BD Pacientes'!$A:I,5,FALSE))</f>
        <v>44811</v>
      </c>
      <c r="H1187" s="95" t="str">
        <f t="shared" ca="1" si="0"/>
        <v>0 año, 11 mes</v>
      </c>
      <c r="I1187" s="97" t="str">
        <f>IF(ISERROR(VLOOKUP('Salidas Pacientes'!$C1187,'BD Pacientes'!$A:$I,6,FALSE)),"",VLOOKUP('Salidas Pacientes'!$C1187,'BD Pacientes'!$A:$I,6,FALSE))</f>
        <v>CRA 2D # 12O-94</v>
      </c>
      <c r="J1187" s="98">
        <f>IF(ISERROR(VLOOKUP('Salidas Pacientes'!$C1187,'BD Pacientes'!$A:$I,7,FALSE)),"",VLOOKUP('Salidas Pacientes'!$C1187,'BD Pacientes'!$A:$I,7,FALSE))</f>
        <v>1130644657</v>
      </c>
      <c r="K1187" s="99" t="str">
        <f>IF(ISERROR(VLOOKUP('Salidas Pacientes'!$C1187,'BD Pacientes'!$A:$I,8,FALSE)),"",VLOOKUP('Salidas Pacientes'!$C1187,'BD Pacientes'!$A:$I,8,FALSE))</f>
        <v>MARTHA ZAPATA</v>
      </c>
      <c r="L1187" s="17">
        <f>IF(ISERROR(VLOOKUP('Salidas Pacientes'!$C1187,'BD Pacientes'!$A:$I,9,FALSE)),"",VLOOKUP('Salidas Pacientes'!$C1187,'BD Pacientes'!$A:$I,9,FALSE))</f>
        <v>3105369041</v>
      </c>
      <c r="M1187" s="17" t="s">
        <v>96</v>
      </c>
      <c r="N1187" s="16" t="str">
        <f>IF(ISERROR(VLOOKUP('Salidas Pacientes'!$M1187,Inventario!$A$2:$M$21,2,FALSE)),"",VLOOKUP('Salidas Pacientes'!$M1187,Inventario!$A$2:$M$21,2,FALSE))</f>
        <v>Rotateq</v>
      </c>
      <c r="O1187" s="16" t="str">
        <f>IF(ISERROR(VLOOKUP('Salidas Pacientes'!$M1187,Inventario!$A$2:$M$21,3,FALSE)),"",VLOOKUP('Salidas Pacientes'!$M1187,Inventario!$A$2:$M$21,3,FALSE))</f>
        <v>Rotavirus Vivo Atenuado</v>
      </c>
      <c r="P1187" s="100" t="str">
        <f>IF(ISERROR(VLOOKUP('Salidas Pacientes'!$M1187,Inventario!$A$2:$M$21,4,FALSE)),"",VLOOKUP('Salidas Pacientes'!$M1187,Inventario!$A$2:$M$21,4,FALSE))</f>
        <v>IPS FARALLONES</v>
      </c>
      <c r="Q1187" s="100" t="str">
        <f>IF(ISERROR(VLOOKUP('Salidas Pacientes'!$M1187,Inventario!$A$2:$M$21,5,FALSE)),"",VLOOKUP('Salidas Pacientes'!$M1187,Inventario!$A$2:$M$21,5,FALSE))</f>
        <v>Merck</v>
      </c>
      <c r="R1187" s="17" t="str">
        <f>IF(ISERROR(VLOOKUP('Salidas Pacientes'!$M1187,Inventario!$A$2:$M$21,6,FALSE)),"",VLOOKUP('Salidas Pacientes'!$M1187,Inventario!$A$2:$M$21,6,FALSE))</f>
        <v>1800</v>
      </c>
      <c r="S1187" s="105" t="s">
        <v>226</v>
      </c>
      <c r="T1187" s="102">
        <f>IF(ISERROR(VLOOKUP('Salidas Pacientes'!$S1187,Entradas!$H$1:$I$412,2,FALSE)),"",VLOOKUP('Salidas Pacientes'!$S1187,Entradas!$H$1:$I$412,2,FALSE))</f>
        <v>45351</v>
      </c>
      <c r="U1187" s="98"/>
      <c r="V1187" s="98">
        <v>1</v>
      </c>
      <c r="W1187" s="105"/>
    </row>
    <row r="1188" spans="1:23" ht="15.75" hidden="1" customHeight="1" outlineLevel="1">
      <c r="A1188" s="95">
        <v>44880</v>
      </c>
      <c r="B1188" s="95" t="s">
        <v>276</v>
      </c>
      <c r="C1188" s="98">
        <v>1109573739</v>
      </c>
      <c r="D1188" s="17" t="str">
        <f>IF(ISERROR(VLOOKUP('Salidas Pacientes'!$C1188,'BD Pacientes'!$A:I,2,FALSE)),"",VLOOKUP('Salidas Pacientes'!$C1188,'BD Pacientes'!$A:I,2,FALSE))</f>
        <v>RC</v>
      </c>
      <c r="E1188" s="16" t="str">
        <f>IF(ISERROR(VLOOKUP('Salidas Pacientes'!$C1188,'BD Pacientes'!$A:I,3,FALSE)),"",VLOOKUP('Salidas Pacientes'!$C1188,'BD Pacientes'!$A:I,3,FALSE))</f>
        <v>LUIS MANUEL ESPINOSA GALINDO</v>
      </c>
      <c r="F1188" s="17" t="str">
        <f>IF(ISERROR(VLOOKUP('Salidas Pacientes'!$C1188,'BD Pacientes'!$A:I,4,FALSE)),"",VLOOKUP('Salidas Pacientes'!$C1188,'BD Pacientes'!$A:I,4,FALSE))</f>
        <v>M</v>
      </c>
      <c r="G1188" s="95">
        <f>IF(ISERROR(VLOOKUP('Salidas Pacientes'!$C1188,'BD Pacientes'!$A:I,5,FALSE)),"",VLOOKUP('Salidas Pacientes'!$C1188,'BD Pacientes'!$A:I,5,FALSE))</f>
        <v>44596</v>
      </c>
      <c r="H1188" s="95" t="str">
        <f t="shared" ca="1" si="0"/>
        <v>1 año, 6 mes</v>
      </c>
      <c r="I1188" s="97" t="str">
        <f>IF(ISERROR(VLOOKUP('Salidas Pacientes'!$C1188,'BD Pacientes'!$A:$I,6,FALSE)),"",VLOOKUP('Salidas Pacientes'!$C1188,'BD Pacientes'!$A:$I,6,FALSE))</f>
        <v>CALLE 3 # 71-05</v>
      </c>
      <c r="J1188" s="98">
        <f>IF(ISERROR(VLOOKUP('Salidas Pacientes'!$C1188,'BD Pacientes'!$A:$I,7,FALSE)),"",VLOOKUP('Salidas Pacientes'!$C1188,'BD Pacientes'!$A:$I,7,FALSE))</f>
        <v>1144028853</v>
      </c>
      <c r="K1188" s="99" t="str">
        <f>IF(ISERROR(VLOOKUP('Salidas Pacientes'!$C1188,'BD Pacientes'!$A:$I,8,FALSE)),"",VLOOKUP('Salidas Pacientes'!$C1188,'BD Pacientes'!$A:$I,8,FALSE))</f>
        <v>VANESSA GALINDO</v>
      </c>
      <c r="L1188" s="17">
        <f>IF(ISERROR(VLOOKUP('Salidas Pacientes'!$C1188,'BD Pacientes'!$A:$I,9,FALSE)),"",VLOOKUP('Salidas Pacientes'!$C1188,'BD Pacientes'!$A:$I,9,FALSE))</f>
        <v>3176525687</v>
      </c>
      <c r="M1188" s="17" t="s">
        <v>89</v>
      </c>
      <c r="N1188" s="16" t="str">
        <f>IF(ISERROR(VLOOKUP('Salidas Pacientes'!$M1188,Inventario!$A$2:$M$21,2,FALSE)),"",VLOOKUP('Salidas Pacientes'!$M1188,Inventario!$A$2:$M$21,2,FALSE))</f>
        <v>Fluquadri</v>
      </c>
      <c r="O1188" s="16" t="str">
        <f>IF(ISERROR(VLOOKUP('Salidas Pacientes'!$M1188,Inventario!$A$2:$M$21,3,FALSE)),"",VLOOKUP('Salidas Pacientes'!$M1188,Inventario!$A$2:$M$21,3,FALSE))</f>
        <v>Influenza</v>
      </c>
      <c r="P1188" s="100" t="str">
        <f>IF(ISERROR(VLOOKUP('Salidas Pacientes'!$M1188,Inventario!$A$2:$M$21,4,FALSE)),"",VLOOKUP('Salidas Pacientes'!$M1188,Inventario!$A$2:$M$21,4,FALSE))</f>
        <v>IPS FARALLONES</v>
      </c>
      <c r="Q1188" s="100" t="str">
        <f>IF(ISERROR(VLOOKUP('Salidas Pacientes'!$M1188,Inventario!$A$2:$M$21,5,FALSE)),"",VLOOKUP('Salidas Pacientes'!$M1188,Inventario!$A$2:$M$21,5,FALSE))</f>
        <v>Sanofi</v>
      </c>
      <c r="R1188" s="17" t="str">
        <f>IF(ISERROR(VLOOKUP('Salidas Pacientes'!$M1188,Inventario!$A$2:$M$21,6,FALSE)),"",VLOOKUP('Salidas Pacientes'!$M1188,Inventario!$A$2:$M$21,6,FALSE))</f>
        <v>164992</v>
      </c>
      <c r="S1188" s="105" t="s">
        <v>210</v>
      </c>
      <c r="T1188" s="102">
        <f>IF(ISERROR(VLOOKUP('Salidas Pacientes'!$S1188,Entradas!$H$1:$I$412,2,FALSE)),"",VLOOKUP('Salidas Pacientes'!$S1188,Entradas!$H$1:$I$412,2,FALSE))</f>
        <v>44957</v>
      </c>
      <c r="U1188" s="98"/>
      <c r="V1188" s="98">
        <v>1</v>
      </c>
      <c r="W1188" s="105"/>
    </row>
    <row r="1189" spans="1:23" ht="15.75" hidden="1" customHeight="1" outlineLevel="1">
      <c r="A1189" s="95">
        <v>44881</v>
      </c>
      <c r="B1189" s="95" t="s">
        <v>276</v>
      </c>
      <c r="C1189" s="98">
        <v>1232820368</v>
      </c>
      <c r="D1189" s="17" t="str">
        <f>IF(ISERROR(VLOOKUP('Salidas Pacientes'!$C1189,'BD Pacientes'!$A:I,2,FALSE)),"",VLOOKUP('Salidas Pacientes'!$C1189,'BD Pacientes'!$A:I,2,FALSE))</f>
        <v>RC</v>
      </c>
      <c r="E1189" s="16" t="str">
        <f>IF(ISERROR(VLOOKUP('Salidas Pacientes'!$C1189,'BD Pacientes'!$A:I,3,FALSE)),"",VLOOKUP('Salidas Pacientes'!$C1189,'BD Pacientes'!$A:I,3,FALSE))</f>
        <v>BENJAMIN CARDENAS SIERRA</v>
      </c>
      <c r="F1189" s="17" t="str">
        <f>IF(ISERROR(VLOOKUP('Salidas Pacientes'!$C1189,'BD Pacientes'!$A:I,4,FALSE)),"",VLOOKUP('Salidas Pacientes'!$C1189,'BD Pacientes'!$A:I,4,FALSE))</f>
        <v>M</v>
      </c>
      <c r="G1189" s="95">
        <f>IF(ISERROR(VLOOKUP('Salidas Pacientes'!$C1189,'BD Pacientes'!$A:I,5,FALSE)),"",VLOOKUP('Salidas Pacientes'!$C1189,'BD Pacientes'!$A:I,5,FALSE))</f>
        <v>0</v>
      </c>
      <c r="H1189" s="95" t="str">
        <f t="shared" ca="1" si="0"/>
        <v>123 año, 7 mes</v>
      </c>
      <c r="I1189" s="97" t="str">
        <f>IF(ISERROR(VLOOKUP('Salidas Pacientes'!$C1189,'BD Pacientes'!$A:$I,6,FALSE)),"",VLOOKUP('Salidas Pacientes'!$C1189,'BD Pacientes'!$A:$I,6,FALSE))</f>
        <v>CRA 68 #13B-61</v>
      </c>
      <c r="J1189" s="98">
        <f>IF(ISERROR(VLOOKUP('Salidas Pacientes'!$C1189,'BD Pacientes'!$A:$I,7,FALSE)),"",VLOOKUP('Salidas Pacientes'!$C1189,'BD Pacientes'!$A:$I,7,FALSE))</f>
        <v>0</v>
      </c>
      <c r="K1189" s="99">
        <f>IF(ISERROR(VLOOKUP('Salidas Pacientes'!$C1189,'BD Pacientes'!$A:$I,8,FALSE)),"",VLOOKUP('Salidas Pacientes'!$C1189,'BD Pacientes'!$A:$I,8,FALSE))</f>
        <v>0</v>
      </c>
      <c r="L1189" s="17">
        <f>IF(ISERROR(VLOOKUP('Salidas Pacientes'!$C1189,'BD Pacientes'!$A:$I,9,FALSE)),"",VLOOKUP('Salidas Pacientes'!$C1189,'BD Pacientes'!$A:$I,9,FALSE))</f>
        <v>0</v>
      </c>
      <c r="M1189" s="17" t="s">
        <v>47</v>
      </c>
      <c r="N1189" s="16" t="str">
        <f>IF(ISERROR(VLOOKUP('Salidas Pacientes'!$M1189,Inventario!$A$2:$M$21,2,FALSE)),"",VLOOKUP('Salidas Pacientes'!$M1189,Inventario!$A$2:$M$21,2,FALSE))</f>
        <v>Nimenrix</v>
      </c>
      <c r="O1189" s="16" t="str">
        <f>IF(ISERROR(VLOOKUP('Salidas Pacientes'!$M1189,Inventario!$A$2:$M$21,3,FALSE)),"",VLOOKUP('Salidas Pacientes'!$M1189,Inventario!$A$2:$M$21,3,FALSE))</f>
        <v>Meningococo</v>
      </c>
      <c r="P1189" s="100" t="str">
        <f>IF(ISERROR(VLOOKUP('Salidas Pacientes'!$M1189,Inventario!$A$2:$M$21,4,FALSE)),"",VLOOKUP('Salidas Pacientes'!$M1189,Inventario!$A$2:$M$21,4,FALSE))</f>
        <v>Cobo Medical</v>
      </c>
      <c r="Q1189" s="100" t="str">
        <f>IF(ISERROR(VLOOKUP('Salidas Pacientes'!$M1189,Inventario!$A$2:$M$21,5,FALSE)),"",VLOOKUP('Salidas Pacientes'!$M1189,Inventario!$A$2:$M$21,5,FALSE))</f>
        <v>Pfizer</v>
      </c>
      <c r="R1189" s="17" t="str">
        <f>IF(ISERROR(VLOOKUP('Salidas Pacientes'!$M1189,Inventario!$A$2:$M$21,6,FALSE)),"",VLOOKUP('Salidas Pacientes'!$M1189,Inventario!$A$2:$M$21,6,FALSE))</f>
        <v>3904</v>
      </c>
      <c r="S1189" s="105" t="s">
        <v>221</v>
      </c>
      <c r="T1189" s="102">
        <f>IF(ISERROR(VLOOKUP('Salidas Pacientes'!$S1189,Entradas!$H$1:$I$412,2,FALSE)),"",VLOOKUP('Salidas Pacientes'!$S1189,Entradas!$H$1:$I$412,2,FALSE))</f>
        <v>45077</v>
      </c>
      <c r="U1189" s="98"/>
      <c r="V1189" s="98">
        <v>1</v>
      </c>
      <c r="W1189" s="105"/>
    </row>
    <row r="1190" spans="1:23" ht="15.75" hidden="1" customHeight="1" outlineLevel="1">
      <c r="A1190" s="95">
        <v>44886</v>
      </c>
      <c r="B1190" s="95" t="s">
        <v>276</v>
      </c>
      <c r="C1190" s="98">
        <v>1232820423</v>
      </c>
      <c r="D1190" s="17" t="str">
        <f>IF(ISERROR(VLOOKUP('Salidas Pacientes'!$C1190,'BD Pacientes'!$A:I,2,FALSE)),"",VLOOKUP('Salidas Pacientes'!$C1190,'BD Pacientes'!$A:I,2,FALSE))</f>
        <v>RC</v>
      </c>
      <c r="E1190" s="16" t="str">
        <f>IF(ISERROR(VLOOKUP('Salidas Pacientes'!$C1190,'BD Pacientes'!$A:I,3,FALSE)),"",VLOOKUP('Salidas Pacientes'!$C1190,'BD Pacientes'!$A:I,3,FALSE))</f>
        <v>JUAN SEBASTIAN VARGAS RIVERA</v>
      </c>
      <c r="F1190" s="17" t="str">
        <f>IF(ISERROR(VLOOKUP('Salidas Pacientes'!$C1190,'BD Pacientes'!$A:I,4,FALSE)),"",VLOOKUP('Salidas Pacientes'!$C1190,'BD Pacientes'!$A:I,4,FALSE))</f>
        <v>M</v>
      </c>
      <c r="G1190" s="95">
        <f>IF(ISERROR(VLOOKUP('Salidas Pacientes'!$C1190,'BD Pacientes'!$A:I,5,FALSE)),"",VLOOKUP('Salidas Pacientes'!$C1190,'BD Pacientes'!$A:I,5,FALSE))</f>
        <v>44728</v>
      </c>
      <c r="H1190" s="95" t="str">
        <f t="shared" ca="1" si="0"/>
        <v>1 año, 2 mes</v>
      </c>
      <c r="I1190" s="97" t="str">
        <f>IF(ISERROR(VLOOKUP('Salidas Pacientes'!$C1190,'BD Pacientes'!$A:$I,6,FALSE)),"",VLOOKUP('Salidas Pacientes'!$C1190,'BD Pacientes'!$A:$I,6,FALSE))</f>
        <v>CRA 119B # 60B-147</v>
      </c>
      <c r="J1190" s="98">
        <f>IF(ISERROR(VLOOKUP('Salidas Pacientes'!$C1190,'BD Pacientes'!$A:$I,7,FALSE)),"",VLOOKUP('Salidas Pacientes'!$C1190,'BD Pacientes'!$A:$I,7,FALSE))</f>
        <v>1107508014</v>
      </c>
      <c r="K1190" s="99" t="str">
        <f>IF(ISERROR(VLOOKUP('Salidas Pacientes'!$C1190,'BD Pacientes'!$A:$I,8,FALSE)),"",VLOOKUP('Salidas Pacientes'!$C1190,'BD Pacientes'!$A:$I,8,FALSE))</f>
        <v>VANESSA RIVERA</v>
      </c>
      <c r="L1190" s="17">
        <f>IF(ISERROR(VLOOKUP('Salidas Pacientes'!$C1190,'BD Pacientes'!$A:$I,9,FALSE)),"",VLOOKUP('Salidas Pacientes'!$C1190,'BD Pacientes'!$A:$I,9,FALSE))</f>
        <v>3128715459</v>
      </c>
      <c r="M1190" s="17" t="s">
        <v>47</v>
      </c>
      <c r="N1190" s="16" t="str">
        <f>IF(ISERROR(VLOOKUP('Salidas Pacientes'!$M1190,Inventario!$A$2:$M$21,2,FALSE)),"",VLOOKUP('Salidas Pacientes'!$M1190,Inventario!$A$2:$M$21,2,FALSE))</f>
        <v>Nimenrix</v>
      </c>
      <c r="O1190" s="16" t="str">
        <f>IF(ISERROR(VLOOKUP('Salidas Pacientes'!$M1190,Inventario!$A$2:$M$21,3,FALSE)),"",VLOOKUP('Salidas Pacientes'!$M1190,Inventario!$A$2:$M$21,3,FALSE))</f>
        <v>Meningococo</v>
      </c>
      <c r="P1190" s="100" t="str">
        <f>IF(ISERROR(VLOOKUP('Salidas Pacientes'!$M1190,Inventario!$A$2:$M$21,4,FALSE)),"",VLOOKUP('Salidas Pacientes'!$M1190,Inventario!$A$2:$M$21,4,FALSE))</f>
        <v>Cobo Medical</v>
      </c>
      <c r="Q1190" s="100" t="str">
        <f>IF(ISERROR(VLOOKUP('Salidas Pacientes'!$M1190,Inventario!$A$2:$M$21,5,FALSE)),"",VLOOKUP('Salidas Pacientes'!$M1190,Inventario!$A$2:$M$21,5,FALSE))</f>
        <v>Pfizer</v>
      </c>
      <c r="R1190" s="17" t="str">
        <f>IF(ISERROR(VLOOKUP('Salidas Pacientes'!$M1190,Inventario!$A$2:$M$21,6,FALSE)),"",VLOOKUP('Salidas Pacientes'!$M1190,Inventario!$A$2:$M$21,6,FALSE))</f>
        <v>3904</v>
      </c>
      <c r="S1190" s="105" t="s">
        <v>221</v>
      </c>
      <c r="T1190" s="102">
        <f>IF(ISERROR(VLOOKUP('Salidas Pacientes'!$S1190,Entradas!$H$1:$I$412,2,FALSE)),"",VLOOKUP('Salidas Pacientes'!$S1190,Entradas!$H$1:$I$412,2,FALSE))</f>
        <v>45077</v>
      </c>
      <c r="U1190" s="98"/>
      <c r="V1190" s="98">
        <v>1</v>
      </c>
      <c r="W1190" s="105"/>
    </row>
    <row r="1191" spans="1:23" ht="15.75" hidden="1" customHeight="1" outlineLevel="1">
      <c r="A1191" s="95">
        <v>44886</v>
      </c>
      <c r="B1191" s="95" t="s">
        <v>276</v>
      </c>
      <c r="C1191" s="98">
        <v>1112070601</v>
      </c>
      <c r="D1191" s="17" t="str">
        <f>IF(ISERROR(VLOOKUP('Salidas Pacientes'!$C1191,'BD Pacientes'!$A:I,2,FALSE)),"",VLOOKUP('Salidas Pacientes'!$C1191,'BD Pacientes'!$A:I,2,FALSE))</f>
        <v>RC</v>
      </c>
      <c r="E1191" s="16" t="str">
        <f>IF(ISERROR(VLOOKUP('Salidas Pacientes'!$C1191,'BD Pacientes'!$A:I,3,FALSE)),"",VLOOKUP('Salidas Pacientes'!$C1191,'BD Pacientes'!$A:I,3,FALSE))</f>
        <v>EMILIA FLOREZ YEPES</v>
      </c>
      <c r="F1191" s="17" t="str">
        <f>IF(ISERROR(VLOOKUP('Salidas Pacientes'!$C1191,'BD Pacientes'!$A:I,4,FALSE)),"",VLOOKUP('Salidas Pacientes'!$C1191,'BD Pacientes'!$A:I,4,FALSE))</f>
        <v>F</v>
      </c>
      <c r="G1191" s="95">
        <f>IF(ISERROR(VLOOKUP('Salidas Pacientes'!$C1191,'BD Pacientes'!$A:I,5,FALSE)),"",VLOOKUP('Salidas Pacientes'!$C1191,'BD Pacientes'!$A:I,5,FALSE))</f>
        <v>44723</v>
      </c>
      <c r="H1191" s="95" t="str">
        <f t="shared" ca="1" si="0"/>
        <v>1 año, 2 mes</v>
      </c>
      <c r="I1191" s="97" t="str">
        <f>IF(ISERROR(VLOOKUP('Salidas Pacientes'!$C1191,'BD Pacientes'!$A:$I,6,FALSE)),"",VLOOKUP('Salidas Pacientes'!$C1191,'BD Pacientes'!$A:$I,6,FALSE))</f>
        <v>CRA 47B # 41-40</v>
      </c>
      <c r="J1191" s="98">
        <f>IF(ISERROR(VLOOKUP('Salidas Pacientes'!$C1191,'BD Pacientes'!$A:$I,7,FALSE)),"",VLOOKUP('Salidas Pacientes'!$C1191,'BD Pacientes'!$A:$I,7,FALSE))</f>
        <v>1144155195</v>
      </c>
      <c r="K1191" s="99" t="str">
        <f>IF(ISERROR(VLOOKUP('Salidas Pacientes'!$C1191,'BD Pacientes'!$A:$I,8,FALSE)),"",VLOOKUP('Salidas Pacientes'!$C1191,'BD Pacientes'!$A:$I,8,FALSE))</f>
        <v>DIANA YEPES</v>
      </c>
      <c r="L1191" s="17">
        <f>IF(ISERROR(VLOOKUP('Salidas Pacientes'!$C1191,'BD Pacientes'!$A:$I,9,FALSE)),"",VLOOKUP('Salidas Pacientes'!$C1191,'BD Pacientes'!$A:$I,9,FALSE))</f>
        <v>3168589622</v>
      </c>
      <c r="M1191" s="17" t="s">
        <v>47</v>
      </c>
      <c r="N1191" s="16" t="str">
        <f>IF(ISERROR(VLOOKUP('Salidas Pacientes'!$M1191,Inventario!$A$2:$M$21,2,FALSE)),"",VLOOKUP('Salidas Pacientes'!$M1191,Inventario!$A$2:$M$21,2,FALSE))</f>
        <v>Nimenrix</v>
      </c>
      <c r="O1191" s="16" t="str">
        <f>IF(ISERROR(VLOOKUP('Salidas Pacientes'!$M1191,Inventario!$A$2:$M$21,3,FALSE)),"",VLOOKUP('Salidas Pacientes'!$M1191,Inventario!$A$2:$M$21,3,FALSE))</f>
        <v>Meningococo</v>
      </c>
      <c r="P1191" s="100" t="str">
        <f>IF(ISERROR(VLOOKUP('Salidas Pacientes'!$M1191,Inventario!$A$2:$M$21,4,FALSE)),"",VLOOKUP('Salidas Pacientes'!$M1191,Inventario!$A$2:$M$21,4,FALSE))</f>
        <v>Cobo Medical</v>
      </c>
      <c r="Q1191" s="100" t="str">
        <f>IF(ISERROR(VLOOKUP('Salidas Pacientes'!$M1191,Inventario!$A$2:$M$21,5,FALSE)),"",VLOOKUP('Salidas Pacientes'!$M1191,Inventario!$A$2:$M$21,5,FALSE))</f>
        <v>Pfizer</v>
      </c>
      <c r="R1191" s="17" t="str">
        <f>IF(ISERROR(VLOOKUP('Salidas Pacientes'!$M1191,Inventario!$A$2:$M$21,6,FALSE)),"",VLOOKUP('Salidas Pacientes'!$M1191,Inventario!$A$2:$M$21,6,FALSE))</f>
        <v>3904</v>
      </c>
      <c r="S1191" s="105" t="s">
        <v>221</v>
      </c>
      <c r="T1191" s="102">
        <f>IF(ISERROR(VLOOKUP('Salidas Pacientes'!$S1191,Entradas!$H$1:$I$412,2,FALSE)),"",VLOOKUP('Salidas Pacientes'!$S1191,Entradas!$H$1:$I$412,2,FALSE))</f>
        <v>45077</v>
      </c>
      <c r="U1191" s="98"/>
      <c r="V1191" s="98">
        <v>1</v>
      </c>
      <c r="W1191" s="105"/>
    </row>
    <row r="1192" spans="1:23" ht="15.75" hidden="1" customHeight="1" outlineLevel="1">
      <c r="A1192" s="95">
        <v>44886</v>
      </c>
      <c r="B1192" s="95" t="s">
        <v>276</v>
      </c>
      <c r="C1192" s="98">
        <v>1232820479</v>
      </c>
      <c r="D1192" s="17" t="str">
        <f>IF(ISERROR(VLOOKUP('Salidas Pacientes'!$C1192,'BD Pacientes'!$A:I,2,FALSE)),"",VLOOKUP('Salidas Pacientes'!$C1192,'BD Pacientes'!$A:I,2,FALSE))</f>
        <v>RC</v>
      </c>
      <c r="E1192" s="16" t="str">
        <f>IF(ISERROR(VLOOKUP('Salidas Pacientes'!$C1192,'BD Pacientes'!$A:I,3,FALSE)),"",VLOOKUP('Salidas Pacientes'!$C1192,'BD Pacientes'!$A:I,3,FALSE))</f>
        <v>ANTONELLA LONDOÑO ROSERO</v>
      </c>
      <c r="F1192" s="17" t="str">
        <f>IF(ISERROR(VLOOKUP('Salidas Pacientes'!$C1192,'BD Pacientes'!$A:I,4,FALSE)),"",VLOOKUP('Salidas Pacientes'!$C1192,'BD Pacientes'!$A:I,4,FALSE))</f>
        <v>F</v>
      </c>
      <c r="G1192" s="95">
        <f>IF(ISERROR(VLOOKUP('Salidas Pacientes'!$C1192,'BD Pacientes'!$A:I,5,FALSE)),"",VLOOKUP('Salidas Pacientes'!$C1192,'BD Pacientes'!$A:I,5,FALSE))</f>
        <v>44730</v>
      </c>
      <c r="H1192" s="95" t="str">
        <f t="shared" ca="1" si="0"/>
        <v>1 año, 2 mes</v>
      </c>
      <c r="I1192" s="97" t="str">
        <f>IF(ISERROR(VLOOKUP('Salidas Pacientes'!$C1192,'BD Pacientes'!$A:$I,6,FALSE)),"",VLOOKUP('Salidas Pacientes'!$C1192,'BD Pacientes'!$A:$I,6,FALSE))</f>
        <v>CRA 54 # 1A-60</v>
      </c>
      <c r="J1192" s="98">
        <f>IF(ISERROR(VLOOKUP('Salidas Pacientes'!$C1192,'BD Pacientes'!$A:$I,7,FALSE)),"",VLOOKUP('Salidas Pacientes'!$C1192,'BD Pacientes'!$A:$I,7,FALSE))</f>
        <v>0</v>
      </c>
      <c r="K1192" s="99">
        <f>IF(ISERROR(VLOOKUP('Salidas Pacientes'!$C1192,'BD Pacientes'!$A:$I,8,FALSE)),"",VLOOKUP('Salidas Pacientes'!$C1192,'BD Pacientes'!$A:$I,8,FALSE))</f>
        <v>0</v>
      </c>
      <c r="L1192" s="17">
        <f>IF(ISERROR(VLOOKUP('Salidas Pacientes'!$C1192,'BD Pacientes'!$A:$I,9,FALSE)),"",VLOOKUP('Salidas Pacientes'!$C1192,'BD Pacientes'!$A:$I,9,FALSE))</f>
        <v>0</v>
      </c>
      <c r="M1192" s="17" t="s">
        <v>47</v>
      </c>
      <c r="N1192" s="16" t="str">
        <f>IF(ISERROR(VLOOKUP('Salidas Pacientes'!$M1192,Inventario!$A$2:$M$21,2,FALSE)),"",VLOOKUP('Salidas Pacientes'!$M1192,Inventario!$A$2:$M$21,2,FALSE))</f>
        <v>Nimenrix</v>
      </c>
      <c r="O1192" s="16" t="str">
        <f>IF(ISERROR(VLOOKUP('Salidas Pacientes'!$M1192,Inventario!$A$2:$M$21,3,FALSE)),"",VLOOKUP('Salidas Pacientes'!$M1192,Inventario!$A$2:$M$21,3,FALSE))</f>
        <v>Meningococo</v>
      </c>
      <c r="P1192" s="100" t="str">
        <f>IF(ISERROR(VLOOKUP('Salidas Pacientes'!$M1192,Inventario!$A$2:$M$21,4,FALSE)),"",VLOOKUP('Salidas Pacientes'!$M1192,Inventario!$A$2:$M$21,4,FALSE))</f>
        <v>Cobo Medical</v>
      </c>
      <c r="Q1192" s="100" t="str">
        <f>IF(ISERROR(VLOOKUP('Salidas Pacientes'!$M1192,Inventario!$A$2:$M$21,5,FALSE)),"",VLOOKUP('Salidas Pacientes'!$M1192,Inventario!$A$2:$M$21,5,FALSE))</f>
        <v>Pfizer</v>
      </c>
      <c r="R1192" s="17" t="str">
        <f>IF(ISERROR(VLOOKUP('Salidas Pacientes'!$M1192,Inventario!$A$2:$M$21,6,FALSE)),"",VLOOKUP('Salidas Pacientes'!$M1192,Inventario!$A$2:$M$21,6,FALSE))</f>
        <v>3904</v>
      </c>
      <c r="S1192" s="105" t="s">
        <v>221</v>
      </c>
      <c r="T1192" s="102">
        <f>IF(ISERROR(VLOOKUP('Salidas Pacientes'!$S1192,Entradas!$H$1:$I$412,2,FALSE)),"",VLOOKUP('Salidas Pacientes'!$S1192,Entradas!$H$1:$I$412,2,FALSE))</f>
        <v>45077</v>
      </c>
      <c r="U1192" s="98"/>
      <c r="V1192" s="98">
        <v>1</v>
      </c>
      <c r="W1192" s="105"/>
    </row>
    <row r="1193" spans="1:23" ht="15.75" hidden="1" customHeight="1" outlineLevel="1">
      <c r="A1193" s="95">
        <v>44886</v>
      </c>
      <c r="B1193" s="95" t="s">
        <v>276</v>
      </c>
      <c r="C1193" s="98">
        <v>1232820741</v>
      </c>
      <c r="D1193" s="17" t="str">
        <f>IF(ISERROR(VLOOKUP('Salidas Pacientes'!$C1193,'BD Pacientes'!$A:I,2,FALSE)),"",VLOOKUP('Salidas Pacientes'!$C1193,'BD Pacientes'!$A:I,2,FALSE))</f>
        <v>RC</v>
      </c>
      <c r="E1193" s="16" t="str">
        <f>IF(ISERROR(VLOOKUP('Salidas Pacientes'!$C1193,'BD Pacientes'!$A:I,3,FALSE)),"",VLOOKUP('Salidas Pacientes'!$C1193,'BD Pacientes'!$A:I,3,FALSE))</f>
        <v>ANNIE CRISTINA CARABALI QUIÑONES</v>
      </c>
      <c r="F1193" s="17" t="str">
        <f>IF(ISERROR(VLOOKUP('Salidas Pacientes'!$C1193,'BD Pacientes'!$A:I,4,FALSE)),"",VLOOKUP('Salidas Pacientes'!$C1193,'BD Pacientes'!$A:I,4,FALSE))</f>
        <v>F</v>
      </c>
      <c r="G1193" s="95">
        <f>IF(ISERROR(VLOOKUP('Salidas Pacientes'!$C1193,'BD Pacientes'!$A:I,5,FALSE)),"",VLOOKUP('Salidas Pacientes'!$C1193,'BD Pacientes'!$A:I,5,FALSE))</f>
        <v>44757</v>
      </c>
      <c r="H1193" s="95" t="str">
        <f t="shared" ca="1" si="0"/>
        <v>1 año, 1 mes</v>
      </c>
      <c r="I1193" s="97" t="str">
        <f>IF(ISERROR(VLOOKUP('Salidas Pacientes'!$C1193,'BD Pacientes'!$A:$I,6,FALSE)),"",VLOOKUP('Salidas Pacientes'!$C1193,'BD Pacientes'!$A:$I,6,FALSE))</f>
        <v>CRA 54A # 5A-22</v>
      </c>
      <c r="J1193" s="98">
        <f>IF(ISERROR(VLOOKUP('Salidas Pacientes'!$C1193,'BD Pacientes'!$A:$I,7,FALSE)),"",VLOOKUP('Salidas Pacientes'!$C1193,'BD Pacientes'!$A:$I,7,FALSE))</f>
        <v>1143865005</v>
      </c>
      <c r="K1193" s="99" t="str">
        <f>IF(ISERROR(VLOOKUP('Salidas Pacientes'!$C1193,'BD Pacientes'!$A:$I,8,FALSE)),"",VLOOKUP('Salidas Pacientes'!$C1193,'BD Pacientes'!$A:$I,8,FALSE))</f>
        <v>JESSICA QUIÑONES</v>
      </c>
      <c r="L1193" s="17">
        <f>IF(ISERROR(VLOOKUP('Salidas Pacientes'!$C1193,'BD Pacientes'!$A:$I,9,FALSE)),"",VLOOKUP('Salidas Pacientes'!$C1193,'BD Pacientes'!$A:$I,9,FALSE))</f>
        <v>3125179591</v>
      </c>
      <c r="M1193" s="17" t="s">
        <v>77</v>
      </c>
      <c r="N1193" s="16" t="str">
        <f>IF(ISERROR(VLOOKUP('Salidas Pacientes'!$M1193,Inventario!$A$2:$M$21,2,FALSE)),"",VLOOKUP('Salidas Pacientes'!$M1193,Inventario!$A$2:$M$21,2,FALSE))</f>
        <v>Hexaxim</v>
      </c>
      <c r="O1193" s="16" t="str">
        <f>IF(ISERROR(VLOOKUP('Salidas Pacientes'!$M1193,Inventario!$A$2:$M$21,3,FALSE)),"",VLOOKUP('Salidas Pacientes'!$M1193,Inventario!$A$2:$M$21,3,FALSE))</f>
        <v>DPAT + VPI + HIB + HB</v>
      </c>
      <c r="P1193" s="100" t="str">
        <f>IF(ISERROR(VLOOKUP('Salidas Pacientes'!$M1193,Inventario!$A$2:$M$21,4,FALSE)),"",VLOOKUP('Salidas Pacientes'!$M1193,Inventario!$A$2:$M$21,4,FALSE))</f>
        <v>IPS FARALLONES</v>
      </c>
      <c r="Q1193" s="100" t="str">
        <f>IF(ISERROR(VLOOKUP('Salidas Pacientes'!$M1193,Inventario!$A$2:$M$21,5,FALSE)),"",VLOOKUP('Salidas Pacientes'!$M1193,Inventario!$A$2:$M$21,5,FALSE))</f>
        <v>Sanofi</v>
      </c>
      <c r="R1193" s="17" t="str">
        <f>IF(ISERROR(VLOOKUP('Salidas Pacientes'!$M1193,Inventario!$A$2:$M$21,6,FALSE)),"",VLOOKUP('Salidas Pacientes'!$M1193,Inventario!$A$2:$M$21,6,FALSE))</f>
        <v>3800</v>
      </c>
      <c r="S1193" s="105" t="s">
        <v>212</v>
      </c>
      <c r="T1193" s="102">
        <f>IF(ISERROR(VLOOKUP('Salidas Pacientes'!$S1193,Entradas!$H$1:$I$412,2,FALSE)),"",VLOOKUP('Salidas Pacientes'!$S1193,Entradas!$H$1:$I$412,2,FALSE))</f>
        <v>45382</v>
      </c>
      <c r="U1193" s="98"/>
      <c r="V1193" s="98">
        <v>1</v>
      </c>
      <c r="W1193" s="105"/>
    </row>
    <row r="1194" spans="1:23" ht="15.75" hidden="1" customHeight="1" outlineLevel="1">
      <c r="A1194" s="95">
        <v>44886</v>
      </c>
      <c r="B1194" s="95" t="s">
        <v>276</v>
      </c>
      <c r="C1194" s="98">
        <v>1232820741</v>
      </c>
      <c r="D1194" s="17" t="str">
        <f>IF(ISERROR(VLOOKUP('Salidas Pacientes'!$C1194,'BD Pacientes'!$A:I,2,FALSE)),"",VLOOKUP('Salidas Pacientes'!$C1194,'BD Pacientes'!$A:I,2,FALSE))</f>
        <v>RC</v>
      </c>
      <c r="E1194" s="16" t="str">
        <f>IF(ISERROR(VLOOKUP('Salidas Pacientes'!$C1194,'BD Pacientes'!$A:I,3,FALSE)),"",VLOOKUP('Salidas Pacientes'!$C1194,'BD Pacientes'!$A:I,3,FALSE))</f>
        <v>ANNIE CRISTINA CARABALI QUIÑONES</v>
      </c>
      <c r="F1194" s="17" t="str">
        <f>IF(ISERROR(VLOOKUP('Salidas Pacientes'!$C1194,'BD Pacientes'!$A:I,4,FALSE)),"",VLOOKUP('Salidas Pacientes'!$C1194,'BD Pacientes'!$A:I,4,FALSE))</f>
        <v>F</v>
      </c>
      <c r="G1194" s="95">
        <f>IF(ISERROR(VLOOKUP('Salidas Pacientes'!$C1194,'BD Pacientes'!$A:I,5,FALSE)),"",VLOOKUP('Salidas Pacientes'!$C1194,'BD Pacientes'!$A:I,5,FALSE))</f>
        <v>44757</v>
      </c>
      <c r="H1194" s="95" t="str">
        <f t="shared" ca="1" si="0"/>
        <v>1 año, 1 mes</v>
      </c>
      <c r="I1194" s="97" t="str">
        <f>IF(ISERROR(VLOOKUP('Salidas Pacientes'!$C1194,'BD Pacientes'!$A:$I,6,FALSE)),"",VLOOKUP('Salidas Pacientes'!$C1194,'BD Pacientes'!$A:$I,6,FALSE))</f>
        <v>CRA 54A # 5A-22</v>
      </c>
      <c r="J1194" s="98">
        <f>IF(ISERROR(VLOOKUP('Salidas Pacientes'!$C1194,'BD Pacientes'!$A:$I,7,FALSE)),"",VLOOKUP('Salidas Pacientes'!$C1194,'BD Pacientes'!$A:$I,7,FALSE))</f>
        <v>1143865005</v>
      </c>
      <c r="K1194" s="99" t="str">
        <f>IF(ISERROR(VLOOKUP('Salidas Pacientes'!$C1194,'BD Pacientes'!$A:$I,8,FALSE)),"",VLOOKUP('Salidas Pacientes'!$C1194,'BD Pacientes'!$A:$I,8,FALSE))</f>
        <v>JESSICA QUIÑONES</v>
      </c>
      <c r="L1194" s="17">
        <f>IF(ISERROR(VLOOKUP('Salidas Pacientes'!$C1194,'BD Pacientes'!$A:$I,9,FALSE)),"",VLOOKUP('Salidas Pacientes'!$C1194,'BD Pacientes'!$A:$I,9,FALSE))</f>
        <v>3125179591</v>
      </c>
      <c r="M1194" s="17" t="s">
        <v>54</v>
      </c>
      <c r="N1194" s="16" t="str">
        <f>IF(ISERROR(VLOOKUP('Salidas Pacientes'!$M1194,Inventario!$A$2:$M$21,2,FALSE)),"",VLOOKUP('Salidas Pacientes'!$M1194,Inventario!$A$2:$M$21,2,FALSE))</f>
        <v>Prevenar</v>
      </c>
      <c r="O1194" s="16" t="str">
        <f>IF(ISERROR(VLOOKUP('Salidas Pacientes'!$M1194,Inventario!$A$2:$M$21,3,FALSE)),"",VLOOKUP('Salidas Pacientes'!$M1194,Inventario!$A$2:$M$21,3,FALSE))</f>
        <v>Neumococo 13V</v>
      </c>
      <c r="P1194" s="100" t="str">
        <f>IF(ISERROR(VLOOKUP('Salidas Pacientes'!$M1194,Inventario!$A$2:$M$21,4,FALSE)),"",VLOOKUP('Salidas Pacientes'!$M1194,Inventario!$A$2:$M$21,4,FALSE))</f>
        <v>Cobo Medical</v>
      </c>
      <c r="Q1194" s="100" t="str">
        <f>IF(ISERROR(VLOOKUP('Salidas Pacientes'!$M1194,Inventario!$A$2:$M$21,5,FALSE)),"",VLOOKUP('Salidas Pacientes'!$M1194,Inventario!$A$2:$M$21,5,FALSE))</f>
        <v>Pfizer</v>
      </c>
      <c r="R1194" s="17" t="str">
        <f>IF(ISERROR(VLOOKUP('Salidas Pacientes'!$M1194,Inventario!$A$2:$M$21,6,FALSE)),"",VLOOKUP('Salidas Pacientes'!$M1194,Inventario!$A$2:$M$21,6,FALSE))</f>
        <v>2156</v>
      </c>
      <c r="S1194" s="105" t="s">
        <v>223</v>
      </c>
      <c r="T1194" s="102">
        <f>IF(ISERROR(VLOOKUP('Salidas Pacientes'!$S1194,Entradas!$H$1:$I$412,2,FALSE)),"",VLOOKUP('Salidas Pacientes'!$S1194,Entradas!$H$1:$I$412,2,FALSE))</f>
        <v>45382</v>
      </c>
      <c r="U1194" s="98"/>
      <c r="V1194" s="98">
        <v>1</v>
      </c>
      <c r="W1194" s="105"/>
    </row>
    <row r="1195" spans="1:23" ht="15.75" hidden="1" customHeight="1" outlineLevel="1">
      <c r="A1195" s="95">
        <v>44886</v>
      </c>
      <c r="B1195" s="95" t="s">
        <v>276</v>
      </c>
      <c r="C1195" s="98">
        <v>1232820741</v>
      </c>
      <c r="D1195" s="17" t="str">
        <f>IF(ISERROR(VLOOKUP('Salidas Pacientes'!$C1195,'BD Pacientes'!$A:I,2,FALSE)),"",VLOOKUP('Salidas Pacientes'!$C1195,'BD Pacientes'!$A:I,2,FALSE))</f>
        <v>RC</v>
      </c>
      <c r="E1195" s="16" t="str">
        <f>IF(ISERROR(VLOOKUP('Salidas Pacientes'!$C1195,'BD Pacientes'!$A:I,3,FALSE)),"",VLOOKUP('Salidas Pacientes'!$C1195,'BD Pacientes'!$A:I,3,FALSE))</f>
        <v>ANNIE CRISTINA CARABALI QUIÑONES</v>
      </c>
      <c r="F1195" s="17" t="str">
        <f>IF(ISERROR(VLOOKUP('Salidas Pacientes'!$C1195,'BD Pacientes'!$A:I,4,FALSE)),"",VLOOKUP('Salidas Pacientes'!$C1195,'BD Pacientes'!$A:I,4,FALSE))</f>
        <v>F</v>
      </c>
      <c r="G1195" s="95">
        <f>IF(ISERROR(VLOOKUP('Salidas Pacientes'!$C1195,'BD Pacientes'!$A:I,5,FALSE)),"",VLOOKUP('Salidas Pacientes'!$C1195,'BD Pacientes'!$A:I,5,FALSE))</f>
        <v>44757</v>
      </c>
      <c r="H1195" s="95" t="str">
        <f t="shared" ca="1" si="0"/>
        <v>1 año, 1 mes</v>
      </c>
      <c r="I1195" s="97" t="str">
        <f>IF(ISERROR(VLOOKUP('Salidas Pacientes'!$C1195,'BD Pacientes'!$A:$I,6,FALSE)),"",VLOOKUP('Salidas Pacientes'!$C1195,'BD Pacientes'!$A:$I,6,FALSE))</f>
        <v>CRA 54A # 5A-22</v>
      </c>
      <c r="J1195" s="98">
        <f>IF(ISERROR(VLOOKUP('Salidas Pacientes'!$C1195,'BD Pacientes'!$A:$I,7,FALSE)),"",VLOOKUP('Salidas Pacientes'!$C1195,'BD Pacientes'!$A:$I,7,FALSE))</f>
        <v>1143865005</v>
      </c>
      <c r="K1195" s="99" t="str">
        <f>IF(ISERROR(VLOOKUP('Salidas Pacientes'!$C1195,'BD Pacientes'!$A:$I,8,FALSE)),"",VLOOKUP('Salidas Pacientes'!$C1195,'BD Pacientes'!$A:$I,8,FALSE))</f>
        <v>JESSICA QUIÑONES</v>
      </c>
      <c r="L1195" s="17">
        <f>IF(ISERROR(VLOOKUP('Salidas Pacientes'!$C1195,'BD Pacientes'!$A:$I,9,FALSE)),"",VLOOKUP('Salidas Pacientes'!$C1195,'BD Pacientes'!$A:$I,9,FALSE))</f>
        <v>3125179591</v>
      </c>
      <c r="M1195" s="17" t="s">
        <v>96</v>
      </c>
      <c r="N1195" s="16" t="str">
        <f>IF(ISERROR(VLOOKUP('Salidas Pacientes'!$M1195,Inventario!$A$2:$M$21,2,FALSE)),"",VLOOKUP('Salidas Pacientes'!$M1195,Inventario!$A$2:$M$21,2,FALSE))</f>
        <v>Rotateq</v>
      </c>
      <c r="O1195" s="16" t="str">
        <f>IF(ISERROR(VLOOKUP('Salidas Pacientes'!$M1195,Inventario!$A$2:$M$21,3,FALSE)),"",VLOOKUP('Salidas Pacientes'!$M1195,Inventario!$A$2:$M$21,3,FALSE))</f>
        <v>Rotavirus Vivo Atenuado</v>
      </c>
      <c r="P1195" s="100" t="str">
        <f>IF(ISERROR(VLOOKUP('Salidas Pacientes'!$M1195,Inventario!$A$2:$M$21,4,FALSE)),"",VLOOKUP('Salidas Pacientes'!$M1195,Inventario!$A$2:$M$21,4,FALSE))</f>
        <v>IPS FARALLONES</v>
      </c>
      <c r="Q1195" s="100" t="str">
        <f>IF(ISERROR(VLOOKUP('Salidas Pacientes'!$M1195,Inventario!$A$2:$M$21,5,FALSE)),"",VLOOKUP('Salidas Pacientes'!$M1195,Inventario!$A$2:$M$21,5,FALSE))</f>
        <v>Merck</v>
      </c>
      <c r="R1195" s="17" t="str">
        <f>IF(ISERROR(VLOOKUP('Salidas Pacientes'!$M1195,Inventario!$A$2:$M$21,6,FALSE)),"",VLOOKUP('Salidas Pacientes'!$M1195,Inventario!$A$2:$M$21,6,FALSE))</f>
        <v>1800</v>
      </c>
      <c r="S1195" s="105" t="s">
        <v>226</v>
      </c>
      <c r="T1195" s="102">
        <f>IF(ISERROR(VLOOKUP('Salidas Pacientes'!$S1195,Entradas!$H$1:$I$412,2,FALSE)),"",VLOOKUP('Salidas Pacientes'!$S1195,Entradas!$H$1:$I$412,2,FALSE))</f>
        <v>45351</v>
      </c>
      <c r="U1195" s="98"/>
      <c r="V1195" s="98">
        <v>1</v>
      </c>
      <c r="W1195" s="105"/>
    </row>
    <row r="1196" spans="1:23" ht="15.75" hidden="1" customHeight="1" outlineLevel="1">
      <c r="A1196" s="95">
        <v>44887</v>
      </c>
      <c r="B1196" s="95" t="s">
        <v>276</v>
      </c>
      <c r="C1196" s="98">
        <v>1112069413</v>
      </c>
      <c r="D1196" s="17" t="str">
        <f>IF(ISERROR(VLOOKUP('Salidas Pacientes'!$C1196,'BD Pacientes'!$A:I,2,FALSE)),"",VLOOKUP('Salidas Pacientes'!$C1196,'BD Pacientes'!$A:I,2,FALSE))</f>
        <v>RC</v>
      </c>
      <c r="E1196" s="16" t="str">
        <f>IF(ISERROR(VLOOKUP('Salidas Pacientes'!$C1196,'BD Pacientes'!$A:I,3,FALSE)),"",VLOOKUP('Salidas Pacientes'!$C1196,'BD Pacientes'!$A:I,3,FALSE))</f>
        <v>LUCIANA HERNANDEZ SALGADO</v>
      </c>
      <c r="F1196" s="17" t="str">
        <f>IF(ISERROR(VLOOKUP('Salidas Pacientes'!$C1196,'BD Pacientes'!$A:I,4,FALSE)),"",VLOOKUP('Salidas Pacientes'!$C1196,'BD Pacientes'!$A:I,4,FALSE))</f>
        <v>F</v>
      </c>
      <c r="G1196" s="95">
        <f>IF(ISERROR(VLOOKUP('Salidas Pacientes'!$C1196,'BD Pacientes'!$A:I,5,FALSE)),"",VLOOKUP('Salidas Pacientes'!$C1196,'BD Pacientes'!$A:I,5,FALSE))</f>
        <v>44388</v>
      </c>
      <c r="H1196" s="95" t="str">
        <f t="shared" ca="1" si="0"/>
        <v>2 año, 1 mes</v>
      </c>
      <c r="I1196" s="97" t="str">
        <f>IF(ISERROR(VLOOKUP('Salidas Pacientes'!$C1196,'BD Pacientes'!$A:$I,6,FALSE)),"",VLOOKUP('Salidas Pacientes'!$C1196,'BD Pacientes'!$A:$I,6,FALSE))</f>
        <v>VIA CIRCUNVALAR # 6-30</v>
      </c>
      <c r="J1196" s="98">
        <f>IF(ISERROR(VLOOKUP('Salidas Pacientes'!$C1196,'BD Pacientes'!$A:$I,7,FALSE)),"",VLOOKUP('Salidas Pacientes'!$C1196,'BD Pacientes'!$A:$I,7,FALSE))</f>
        <v>1144101687</v>
      </c>
      <c r="K1196" s="99" t="str">
        <f>IF(ISERROR(VLOOKUP('Salidas Pacientes'!$C1196,'BD Pacientes'!$A:$I,8,FALSE)),"",VLOOKUP('Salidas Pacientes'!$C1196,'BD Pacientes'!$A:$I,8,FALSE))</f>
        <v>LINA SALGADO</v>
      </c>
      <c r="L1196" s="17">
        <f>IF(ISERROR(VLOOKUP('Salidas Pacientes'!$C1196,'BD Pacientes'!$A:$I,9,FALSE)),"",VLOOKUP('Salidas Pacientes'!$C1196,'BD Pacientes'!$A:$I,9,FALSE))</f>
        <v>3206154665</v>
      </c>
      <c r="M1196" s="17" t="s">
        <v>54</v>
      </c>
      <c r="N1196" s="16" t="str">
        <f>IF(ISERROR(VLOOKUP('Salidas Pacientes'!$M1196,Inventario!$A$2:$M$21,2,FALSE)),"",VLOOKUP('Salidas Pacientes'!$M1196,Inventario!$A$2:$M$21,2,FALSE))</f>
        <v>Prevenar</v>
      </c>
      <c r="O1196" s="16" t="str">
        <f>IF(ISERROR(VLOOKUP('Salidas Pacientes'!$M1196,Inventario!$A$2:$M$21,3,FALSE)),"",VLOOKUP('Salidas Pacientes'!$M1196,Inventario!$A$2:$M$21,3,FALSE))</f>
        <v>Neumococo 13V</v>
      </c>
      <c r="P1196" s="100" t="str">
        <f>IF(ISERROR(VLOOKUP('Salidas Pacientes'!$M1196,Inventario!$A$2:$M$21,4,FALSE)),"",VLOOKUP('Salidas Pacientes'!$M1196,Inventario!$A$2:$M$21,4,FALSE))</f>
        <v>Cobo Medical</v>
      </c>
      <c r="Q1196" s="100" t="str">
        <f>IF(ISERROR(VLOOKUP('Salidas Pacientes'!$M1196,Inventario!$A$2:$M$21,5,FALSE)),"",VLOOKUP('Salidas Pacientes'!$M1196,Inventario!$A$2:$M$21,5,FALSE))</f>
        <v>Pfizer</v>
      </c>
      <c r="R1196" s="17" t="str">
        <f>IF(ISERROR(VLOOKUP('Salidas Pacientes'!$M1196,Inventario!$A$2:$M$21,6,FALSE)),"",VLOOKUP('Salidas Pacientes'!$M1196,Inventario!$A$2:$M$21,6,FALSE))</f>
        <v>2156</v>
      </c>
      <c r="S1196" s="105" t="s">
        <v>223</v>
      </c>
      <c r="T1196" s="102">
        <f>IF(ISERROR(VLOOKUP('Salidas Pacientes'!$S1196,Entradas!$H$1:$I$412,2,FALSE)),"",VLOOKUP('Salidas Pacientes'!$S1196,Entradas!$H$1:$I$412,2,FALSE))</f>
        <v>45382</v>
      </c>
      <c r="U1196" s="98"/>
      <c r="V1196" s="98">
        <v>1</v>
      </c>
      <c r="W1196" s="105"/>
    </row>
    <row r="1197" spans="1:23" ht="15.75" hidden="1" customHeight="1" outlineLevel="1">
      <c r="A1197" s="95">
        <v>44887</v>
      </c>
      <c r="B1197" s="95" t="s">
        <v>276</v>
      </c>
      <c r="C1197" s="98">
        <v>1232820037</v>
      </c>
      <c r="D1197" s="17" t="str">
        <f>IF(ISERROR(VLOOKUP('Salidas Pacientes'!$C1197,'BD Pacientes'!$A:I,2,FALSE)),"",VLOOKUP('Salidas Pacientes'!$C1197,'BD Pacientes'!$A:I,2,FALSE))</f>
        <v>RC</v>
      </c>
      <c r="E1197" s="16" t="str">
        <f>IF(ISERROR(VLOOKUP('Salidas Pacientes'!$C1197,'BD Pacientes'!$A:I,3,FALSE)),"",VLOOKUP('Salidas Pacientes'!$C1197,'BD Pacientes'!$A:I,3,FALSE))</f>
        <v>ISABELLA SANCLEMENTE VITALI</v>
      </c>
      <c r="F1197" s="17" t="str">
        <f>IF(ISERROR(VLOOKUP('Salidas Pacientes'!$C1197,'BD Pacientes'!$A:I,4,FALSE)),"",VLOOKUP('Salidas Pacientes'!$C1197,'BD Pacientes'!$A:I,4,FALSE))</f>
        <v>F</v>
      </c>
      <c r="G1197" s="95">
        <f>IF(ISERROR(VLOOKUP('Salidas Pacientes'!$C1197,'BD Pacientes'!$A:I,5,FALSE)),"",VLOOKUP('Salidas Pacientes'!$C1197,'BD Pacientes'!$A:I,5,FALSE))</f>
        <v>44695</v>
      </c>
      <c r="H1197" s="95" t="str">
        <f t="shared" ca="1" si="0"/>
        <v>1 año, 3 mes</v>
      </c>
      <c r="I1197" s="97" t="str">
        <f>IF(ISERROR(VLOOKUP('Salidas Pacientes'!$C1197,'BD Pacientes'!$A:$I,6,FALSE)),"",VLOOKUP('Salidas Pacientes'!$C1197,'BD Pacientes'!$A:$I,6,FALSE))</f>
        <v>AV LAGO CALLEJON NARANJOS CASA 109</v>
      </c>
      <c r="J1197" s="98">
        <f>IF(ISERROR(VLOOKUP('Salidas Pacientes'!$C1197,'BD Pacientes'!$A:$I,7,FALSE)),"",VLOOKUP('Salidas Pacientes'!$C1197,'BD Pacientes'!$A:$I,7,FALSE))</f>
        <v>1143826076</v>
      </c>
      <c r="K1197" s="99" t="str">
        <f>IF(ISERROR(VLOOKUP('Salidas Pacientes'!$C1197,'BD Pacientes'!$A:$I,8,FALSE)),"",VLOOKUP('Salidas Pacientes'!$C1197,'BD Pacientes'!$A:$I,8,FALSE))</f>
        <v>diana vitaly</v>
      </c>
      <c r="L1197" s="17">
        <f>IF(ISERROR(VLOOKUP('Salidas Pacientes'!$C1197,'BD Pacientes'!$A:$I,9,FALSE)),"",VLOOKUP('Salidas Pacientes'!$C1197,'BD Pacientes'!$A:$I,9,FALSE))</f>
        <v>3165219794</v>
      </c>
      <c r="M1197" s="17" t="s">
        <v>77</v>
      </c>
      <c r="N1197" s="16" t="str">
        <f>IF(ISERROR(VLOOKUP('Salidas Pacientes'!$M1197,Inventario!$A$2:$M$21,2,FALSE)),"",VLOOKUP('Salidas Pacientes'!$M1197,Inventario!$A$2:$M$21,2,FALSE))</f>
        <v>Hexaxim</v>
      </c>
      <c r="O1197" s="16" t="str">
        <f>IF(ISERROR(VLOOKUP('Salidas Pacientes'!$M1197,Inventario!$A$2:$M$21,3,FALSE)),"",VLOOKUP('Salidas Pacientes'!$M1197,Inventario!$A$2:$M$21,3,FALSE))</f>
        <v>DPAT + VPI + HIB + HB</v>
      </c>
      <c r="P1197" s="100" t="str">
        <f>IF(ISERROR(VLOOKUP('Salidas Pacientes'!$M1197,Inventario!$A$2:$M$21,4,FALSE)),"",VLOOKUP('Salidas Pacientes'!$M1197,Inventario!$A$2:$M$21,4,FALSE))</f>
        <v>IPS FARALLONES</v>
      </c>
      <c r="Q1197" s="100" t="str">
        <f>IF(ISERROR(VLOOKUP('Salidas Pacientes'!$M1197,Inventario!$A$2:$M$21,5,FALSE)),"",VLOOKUP('Salidas Pacientes'!$M1197,Inventario!$A$2:$M$21,5,FALSE))</f>
        <v>Sanofi</v>
      </c>
      <c r="R1197" s="17" t="str">
        <f>IF(ISERROR(VLOOKUP('Salidas Pacientes'!$M1197,Inventario!$A$2:$M$21,6,FALSE)),"",VLOOKUP('Salidas Pacientes'!$M1197,Inventario!$A$2:$M$21,6,FALSE))</f>
        <v>3800</v>
      </c>
      <c r="S1197" s="105" t="s">
        <v>212</v>
      </c>
      <c r="T1197" s="102">
        <f>IF(ISERROR(VLOOKUP('Salidas Pacientes'!$S1197,Entradas!$H$1:$I$412,2,FALSE)),"",VLOOKUP('Salidas Pacientes'!$S1197,Entradas!$H$1:$I$412,2,FALSE))</f>
        <v>45382</v>
      </c>
      <c r="U1197" s="98"/>
      <c r="V1197" s="98">
        <v>1</v>
      </c>
      <c r="W1197" s="105"/>
    </row>
    <row r="1198" spans="1:23" ht="15.75" hidden="1" customHeight="1" outlineLevel="1">
      <c r="A1198" s="95">
        <v>44887</v>
      </c>
      <c r="B1198" s="95" t="s">
        <v>276</v>
      </c>
      <c r="C1198" s="98">
        <v>1232820037</v>
      </c>
      <c r="D1198" s="17" t="str">
        <f>IF(ISERROR(VLOOKUP('Salidas Pacientes'!$C1198,'BD Pacientes'!$A:I,2,FALSE)),"",VLOOKUP('Salidas Pacientes'!$C1198,'BD Pacientes'!$A:I,2,FALSE))</f>
        <v>RC</v>
      </c>
      <c r="E1198" s="16" t="str">
        <f>IF(ISERROR(VLOOKUP('Salidas Pacientes'!$C1198,'BD Pacientes'!$A:I,3,FALSE)),"",VLOOKUP('Salidas Pacientes'!$C1198,'BD Pacientes'!$A:I,3,FALSE))</f>
        <v>ISABELLA SANCLEMENTE VITALI</v>
      </c>
      <c r="F1198" s="17" t="str">
        <f>IF(ISERROR(VLOOKUP('Salidas Pacientes'!$C1198,'BD Pacientes'!$A:I,4,FALSE)),"",VLOOKUP('Salidas Pacientes'!$C1198,'BD Pacientes'!$A:I,4,FALSE))</f>
        <v>F</v>
      </c>
      <c r="G1198" s="95">
        <f>IF(ISERROR(VLOOKUP('Salidas Pacientes'!$C1198,'BD Pacientes'!$A:I,5,FALSE)),"",VLOOKUP('Salidas Pacientes'!$C1198,'BD Pacientes'!$A:I,5,FALSE))</f>
        <v>44695</v>
      </c>
      <c r="H1198" s="95" t="str">
        <f t="shared" ca="1" si="0"/>
        <v>1 año, 3 mes</v>
      </c>
      <c r="I1198" s="97" t="str">
        <f>IF(ISERROR(VLOOKUP('Salidas Pacientes'!$C1198,'BD Pacientes'!$A:$I,6,FALSE)),"",VLOOKUP('Salidas Pacientes'!$C1198,'BD Pacientes'!$A:$I,6,FALSE))</f>
        <v>AV LAGO CALLEJON NARANJOS CASA 109</v>
      </c>
      <c r="J1198" s="98">
        <f>IF(ISERROR(VLOOKUP('Salidas Pacientes'!$C1198,'BD Pacientes'!$A:$I,7,FALSE)),"",VLOOKUP('Salidas Pacientes'!$C1198,'BD Pacientes'!$A:$I,7,FALSE))</f>
        <v>1143826076</v>
      </c>
      <c r="K1198" s="99" t="str">
        <f>IF(ISERROR(VLOOKUP('Salidas Pacientes'!$C1198,'BD Pacientes'!$A:$I,8,FALSE)),"",VLOOKUP('Salidas Pacientes'!$C1198,'BD Pacientes'!$A:$I,8,FALSE))</f>
        <v>diana vitaly</v>
      </c>
      <c r="L1198" s="17">
        <f>IF(ISERROR(VLOOKUP('Salidas Pacientes'!$C1198,'BD Pacientes'!$A:$I,9,FALSE)),"",VLOOKUP('Salidas Pacientes'!$C1198,'BD Pacientes'!$A:$I,9,FALSE))</f>
        <v>3165219794</v>
      </c>
      <c r="M1198" s="17" t="s">
        <v>54</v>
      </c>
      <c r="N1198" s="16" t="str">
        <f>IF(ISERROR(VLOOKUP('Salidas Pacientes'!$M1198,Inventario!$A$2:$M$21,2,FALSE)),"",VLOOKUP('Salidas Pacientes'!$M1198,Inventario!$A$2:$M$21,2,FALSE))</f>
        <v>Prevenar</v>
      </c>
      <c r="O1198" s="16" t="str">
        <f>IF(ISERROR(VLOOKUP('Salidas Pacientes'!$M1198,Inventario!$A$2:$M$21,3,FALSE)),"",VLOOKUP('Salidas Pacientes'!$M1198,Inventario!$A$2:$M$21,3,FALSE))</f>
        <v>Neumococo 13V</v>
      </c>
      <c r="P1198" s="100" t="str">
        <f>IF(ISERROR(VLOOKUP('Salidas Pacientes'!$M1198,Inventario!$A$2:$M$21,4,FALSE)),"",VLOOKUP('Salidas Pacientes'!$M1198,Inventario!$A$2:$M$21,4,FALSE))</f>
        <v>Cobo Medical</v>
      </c>
      <c r="Q1198" s="100" t="str">
        <f>IF(ISERROR(VLOOKUP('Salidas Pacientes'!$M1198,Inventario!$A$2:$M$21,5,FALSE)),"",VLOOKUP('Salidas Pacientes'!$M1198,Inventario!$A$2:$M$21,5,FALSE))</f>
        <v>Pfizer</v>
      </c>
      <c r="R1198" s="17" t="str">
        <f>IF(ISERROR(VLOOKUP('Salidas Pacientes'!$M1198,Inventario!$A$2:$M$21,6,FALSE)),"",VLOOKUP('Salidas Pacientes'!$M1198,Inventario!$A$2:$M$21,6,FALSE))</f>
        <v>2156</v>
      </c>
      <c r="S1198" s="105" t="s">
        <v>223</v>
      </c>
      <c r="T1198" s="102">
        <f>IF(ISERROR(VLOOKUP('Salidas Pacientes'!$S1198,Entradas!$H$1:$I$412,2,FALSE)),"",VLOOKUP('Salidas Pacientes'!$S1198,Entradas!$H$1:$I$412,2,FALSE))</f>
        <v>45382</v>
      </c>
      <c r="U1198" s="98"/>
      <c r="V1198" s="98">
        <v>1</v>
      </c>
      <c r="W1198" s="105"/>
    </row>
    <row r="1199" spans="1:23" ht="15.75" hidden="1" customHeight="1" outlineLevel="1">
      <c r="A1199" s="95">
        <v>44887</v>
      </c>
      <c r="B1199" s="95" t="s">
        <v>276</v>
      </c>
      <c r="C1199" s="98">
        <v>1232820037</v>
      </c>
      <c r="D1199" s="17" t="str">
        <f>IF(ISERROR(VLOOKUP('Salidas Pacientes'!$C1199,'BD Pacientes'!$A:I,2,FALSE)),"",VLOOKUP('Salidas Pacientes'!$C1199,'BD Pacientes'!$A:I,2,FALSE))</f>
        <v>RC</v>
      </c>
      <c r="E1199" s="16" t="str">
        <f>IF(ISERROR(VLOOKUP('Salidas Pacientes'!$C1199,'BD Pacientes'!$A:I,3,FALSE)),"",VLOOKUP('Salidas Pacientes'!$C1199,'BD Pacientes'!$A:I,3,FALSE))</f>
        <v>ISABELLA SANCLEMENTE VITALI</v>
      </c>
      <c r="F1199" s="17" t="str">
        <f>IF(ISERROR(VLOOKUP('Salidas Pacientes'!$C1199,'BD Pacientes'!$A:I,4,FALSE)),"",VLOOKUP('Salidas Pacientes'!$C1199,'BD Pacientes'!$A:I,4,FALSE))</f>
        <v>F</v>
      </c>
      <c r="G1199" s="95">
        <f>IF(ISERROR(VLOOKUP('Salidas Pacientes'!$C1199,'BD Pacientes'!$A:I,5,FALSE)),"",VLOOKUP('Salidas Pacientes'!$C1199,'BD Pacientes'!$A:I,5,FALSE))</f>
        <v>44695</v>
      </c>
      <c r="H1199" s="95" t="str">
        <f t="shared" ca="1" si="0"/>
        <v>1 año, 3 mes</v>
      </c>
      <c r="I1199" s="97" t="str">
        <f>IF(ISERROR(VLOOKUP('Salidas Pacientes'!$C1199,'BD Pacientes'!$A:$I,6,FALSE)),"",VLOOKUP('Salidas Pacientes'!$C1199,'BD Pacientes'!$A:$I,6,FALSE))</f>
        <v>AV LAGO CALLEJON NARANJOS CASA 109</v>
      </c>
      <c r="J1199" s="98">
        <f>IF(ISERROR(VLOOKUP('Salidas Pacientes'!$C1199,'BD Pacientes'!$A:$I,7,FALSE)),"",VLOOKUP('Salidas Pacientes'!$C1199,'BD Pacientes'!$A:$I,7,FALSE))</f>
        <v>1143826076</v>
      </c>
      <c r="K1199" s="99" t="str">
        <f>IF(ISERROR(VLOOKUP('Salidas Pacientes'!$C1199,'BD Pacientes'!$A:$I,8,FALSE)),"",VLOOKUP('Salidas Pacientes'!$C1199,'BD Pacientes'!$A:$I,8,FALSE))</f>
        <v>diana vitaly</v>
      </c>
      <c r="L1199" s="17">
        <f>IF(ISERROR(VLOOKUP('Salidas Pacientes'!$C1199,'BD Pacientes'!$A:$I,9,FALSE)),"",VLOOKUP('Salidas Pacientes'!$C1199,'BD Pacientes'!$A:$I,9,FALSE))</f>
        <v>3165219794</v>
      </c>
      <c r="M1199" s="17" t="s">
        <v>96</v>
      </c>
      <c r="N1199" s="16" t="str">
        <f>IF(ISERROR(VLOOKUP('Salidas Pacientes'!$M1199,Inventario!$A$2:$M$21,2,FALSE)),"",VLOOKUP('Salidas Pacientes'!$M1199,Inventario!$A$2:$M$21,2,FALSE))</f>
        <v>Rotateq</v>
      </c>
      <c r="O1199" s="16" t="str">
        <f>IF(ISERROR(VLOOKUP('Salidas Pacientes'!$M1199,Inventario!$A$2:$M$21,3,FALSE)),"",VLOOKUP('Salidas Pacientes'!$M1199,Inventario!$A$2:$M$21,3,FALSE))</f>
        <v>Rotavirus Vivo Atenuado</v>
      </c>
      <c r="P1199" s="100" t="str">
        <f>IF(ISERROR(VLOOKUP('Salidas Pacientes'!$M1199,Inventario!$A$2:$M$21,4,FALSE)),"",VLOOKUP('Salidas Pacientes'!$M1199,Inventario!$A$2:$M$21,4,FALSE))</f>
        <v>IPS FARALLONES</v>
      </c>
      <c r="Q1199" s="100" t="str">
        <f>IF(ISERROR(VLOOKUP('Salidas Pacientes'!$M1199,Inventario!$A$2:$M$21,5,FALSE)),"",VLOOKUP('Salidas Pacientes'!$M1199,Inventario!$A$2:$M$21,5,FALSE))</f>
        <v>Merck</v>
      </c>
      <c r="R1199" s="17" t="str">
        <f>IF(ISERROR(VLOOKUP('Salidas Pacientes'!$M1199,Inventario!$A$2:$M$21,6,FALSE)),"",VLOOKUP('Salidas Pacientes'!$M1199,Inventario!$A$2:$M$21,6,FALSE))</f>
        <v>1800</v>
      </c>
      <c r="S1199" s="105" t="s">
        <v>226</v>
      </c>
      <c r="T1199" s="102">
        <f>IF(ISERROR(VLOOKUP('Salidas Pacientes'!$S1199,Entradas!$H$1:$I$412,2,FALSE)),"",VLOOKUP('Salidas Pacientes'!$S1199,Entradas!$H$1:$I$412,2,FALSE))</f>
        <v>45351</v>
      </c>
      <c r="U1199" s="98"/>
      <c r="V1199" s="98">
        <v>1</v>
      </c>
      <c r="W1199" s="105"/>
    </row>
    <row r="1200" spans="1:23" ht="15.75" hidden="1" customHeight="1" outlineLevel="1">
      <c r="A1200" s="95">
        <v>44887</v>
      </c>
      <c r="B1200" s="95" t="s">
        <v>276</v>
      </c>
      <c r="C1200" s="98">
        <v>1232820037</v>
      </c>
      <c r="D1200" s="17" t="str">
        <f>IF(ISERROR(VLOOKUP('Salidas Pacientes'!$C1200,'BD Pacientes'!$A:I,2,FALSE)),"",VLOOKUP('Salidas Pacientes'!$C1200,'BD Pacientes'!$A:I,2,FALSE))</f>
        <v>RC</v>
      </c>
      <c r="E1200" s="16" t="str">
        <f>IF(ISERROR(VLOOKUP('Salidas Pacientes'!$C1200,'BD Pacientes'!$A:I,3,FALSE)),"",VLOOKUP('Salidas Pacientes'!$C1200,'BD Pacientes'!$A:I,3,FALSE))</f>
        <v>ISABELLA SANCLEMENTE VITALI</v>
      </c>
      <c r="F1200" s="17" t="str">
        <f>IF(ISERROR(VLOOKUP('Salidas Pacientes'!$C1200,'BD Pacientes'!$A:I,4,FALSE)),"",VLOOKUP('Salidas Pacientes'!$C1200,'BD Pacientes'!$A:I,4,FALSE))</f>
        <v>F</v>
      </c>
      <c r="G1200" s="95">
        <f>IF(ISERROR(VLOOKUP('Salidas Pacientes'!$C1200,'BD Pacientes'!$A:I,5,FALSE)),"",VLOOKUP('Salidas Pacientes'!$C1200,'BD Pacientes'!$A:I,5,FALSE))</f>
        <v>44695</v>
      </c>
      <c r="H1200" s="95" t="str">
        <f t="shared" ca="1" si="0"/>
        <v>1 año, 3 mes</v>
      </c>
      <c r="I1200" s="97" t="str">
        <f>IF(ISERROR(VLOOKUP('Salidas Pacientes'!$C1200,'BD Pacientes'!$A:$I,6,FALSE)),"",VLOOKUP('Salidas Pacientes'!$C1200,'BD Pacientes'!$A:$I,6,FALSE))</f>
        <v>AV LAGO CALLEJON NARANJOS CASA 109</v>
      </c>
      <c r="J1200" s="98">
        <f>IF(ISERROR(VLOOKUP('Salidas Pacientes'!$C1200,'BD Pacientes'!$A:$I,7,FALSE)),"",VLOOKUP('Salidas Pacientes'!$C1200,'BD Pacientes'!$A:$I,7,FALSE))</f>
        <v>1143826076</v>
      </c>
      <c r="K1200" s="99" t="str">
        <f>IF(ISERROR(VLOOKUP('Salidas Pacientes'!$C1200,'BD Pacientes'!$A:$I,8,FALSE)),"",VLOOKUP('Salidas Pacientes'!$C1200,'BD Pacientes'!$A:$I,8,FALSE))</f>
        <v>diana vitaly</v>
      </c>
      <c r="L1200" s="17">
        <f>IF(ISERROR(VLOOKUP('Salidas Pacientes'!$C1200,'BD Pacientes'!$A:$I,9,FALSE)),"",VLOOKUP('Salidas Pacientes'!$C1200,'BD Pacientes'!$A:$I,9,FALSE))</f>
        <v>3165219794</v>
      </c>
      <c r="M1200" s="17" t="s">
        <v>89</v>
      </c>
      <c r="N1200" s="16" t="str">
        <f>IF(ISERROR(VLOOKUP('Salidas Pacientes'!$M1200,Inventario!$A$2:$M$21,2,FALSE)),"",VLOOKUP('Salidas Pacientes'!$M1200,Inventario!$A$2:$M$21,2,FALSE))</f>
        <v>Fluquadri</v>
      </c>
      <c r="O1200" s="16" t="str">
        <f>IF(ISERROR(VLOOKUP('Salidas Pacientes'!$M1200,Inventario!$A$2:$M$21,3,FALSE)),"",VLOOKUP('Salidas Pacientes'!$M1200,Inventario!$A$2:$M$21,3,FALSE))</f>
        <v>Influenza</v>
      </c>
      <c r="P1200" s="100" t="str">
        <f>IF(ISERROR(VLOOKUP('Salidas Pacientes'!$M1200,Inventario!$A$2:$M$21,4,FALSE)),"",VLOOKUP('Salidas Pacientes'!$M1200,Inventario!$A$2:$M$21,4,FALSE))</f>
        <v>IPS FARALLONES</v>
      </c>
      <c r="Q1200" s="100" t="str">
        <f>IF(ISERROR(VLOOKUP('Salidas Pacientes'!$M1200,Inventario!$A$2:$M$21,5,FALSE)),"",VLOOKUP('Salidas Pacientes'!$M1200,Inventario!$A$2:$M$21,5,FALSE))</f>
        <v>Sanofi</v>
      </c>
      <c r="R1200" s="17" t="str">
        <f>IF(ISERROR(VLOOKUP('Salidas Pacientes'!$M1200,Inventario!$A$2:$M$21,6,FALSE)),"",VLOOKUP('Salidas Pacientes'!$M1200,Inventario!$A$2:$M$21,6,FALSE))</f>
        <v>164992</v>
      </c>
      <c r="S1200" s="105" t="s">
        <v>210</v>
      </c>
      <c r="T1200" s="102">
        <f>IF(ISERROR(VLOOKUP('Salidas Pacientes'!$S1200,Entradas!$H$1:$I$412,2,FALSE)),"",VLOOKUP('Salidas Pacientes'!$S1200,Entradas!$H$1:$I$412,2,FALSE))</f>
        <v>44957</v>
      </c>
      <c r="U1200" s="98"/>
      <c r="V1200" s="98">
        <v>1</v>
      </c>
      <c r="W1200" s="105"/>
    </row>
    <row r="1201" spans="1:23" ht="15.75" hidden="1" customHeight="1" outlineLevel="1">
      <c r="A1201" s="95">
        <v>44887</v>
      </c>
      <c r="B1201" s="95" t="s">
        <v>276</v>
      </c>
      <c r="C1201" s="98">
        <v>1232820727</v>
      </c>
      <c r="D1201" s="17" t="str">
        <f>IF(ISERROR(VLOOKUP('Salidas Pacientes'!$C1201,'BD Pacientes'!$A:I,2,FALSE)),"",VLOOKUP('Salidas Pacientes'!$C1201,'BD Pacientes'!$A:I,2,FALSE))</f>
        <v>RC</v>
      </c>
      <c r="E1201" s="16" t="str">
        <f>IF(ISERROR(VLOOKUP('Salidas Pacientes'!$C1201,'BD Pacientes'!$A:I,3,FALSE)),"",VLOOKUP('Salidas Pacientes'!$C1201,'BD Pacientes'!$A:I,3,FALSE))</f>
        <v>EMMANUEL LONDOÑO MAZUERA</v>
      </c>
      <c r="F1201" s="17" t="str">
        <f>IF(ISERROR(VLOOKUP('Salidas Pacientes'!$C1201,'BD Pacientes'!$A:I,4,FALSE)),"",VLOOKUP('Salidas Pacientes'!$C1201,'BD Pacientes'!$A:I,4,FALSE))</f>
        <v>M</v>
      </c>
      <c r="G1201" s="95">
        <f>IF(ISERROR(VLOOKUP('Salidas Pacientes'!$C1201,'BD Pacientes'!$A:I,5,FALSE)),"",VLOOKUP('Salidas Pacientes'!$C1201,'BD Pacientes'!$A:I,5,FALSE))</f>
        <v>44755</v>
      </c>
      <c r="H1201" s="95" t="str">
        <f t="shared" ca="1" si="0"/>
        <v>1 año, 1 mes</v>
      </c>
      <c r="I1201" s="97" t="str">
        <f>IF(ISERROR(VLOOKUP('Salidas Pacientes'!$C1201,'BD Pacientes'!$A:$I,6,FALSE)),"",VLOOKUP('Salidas Pacientes'!$C1201,'BD Pacientes'!$A:$I,6,FALSE))</f>
        <v>CALLE 4 # 75-72 CASA 15</v>
      </c>
      <c r="J1201" s="98">
        <f>IF(ISERROR(VLOOKUP('Salidas Pacientes'!$C1201,'BD Pacientes'!$A:$I,7,FALSE)),"",VLOOKUP('Salidas Pacientes'!$C1201,'BD Pacientes'!$A:$I,7,FALSE))</f>
        <v>1130616113</v>
      </c>
      <c r="K1201" s="99" t="str">
        <f>IF(ISERROR(VLOOKUP('Salidas Pacientes'!$C1201,'BD Pacientes'!$A:$I,8,FALSE)),"",VLOOKUP('Salidas Pacientes'!$C1201,'BD Pacientes'!$A:$I,8,FALSE))</f>
        <v>CAROLINA MAZUERA</v>
      </c>
      <c r="L1201" s="17">
        <f>IF(ISERROR(VLOOKUP('Salidas Pacientes'!$C1201,'BD Pacientes'!$A:$I,9,FALSE)),"",VLOOKUP('Salidas Pacientes'!$C1201,'BD Pacientes'!$A:$I,9,FALSE))</f>
        <v>3006588524</v>
      </c>
      <c r="M1201" s="17" t="s">
        <v>77</v>
      </c>
      <c r="N1201" s="16" t="str">
        <f>IF(ISERROR(VLOOKUP('Salidas Pacientes'!$M1201,Inventario!$A$2:$M$21,2,FALSE)),"",VLOOKUP('Salidas Pacientes'!$M1201,Inventario!$A$2:$M$21,2,FALSE))</f>
        <v>Hexaxim</v>
      </c>
      <c r="O1201" s="16" t="str">
        <f>IF(ISERROR(VLOOKUP('Salidas Pacientes'!$M1201,Inventario!$A$2:$M$21,3,FALSE)),"",VLOOKUP('Salidas Pacientes'!$M1201,Inventario!$A$2:$M$21,3,FALSE))</f>
        <v>DPAT + VPI + HIB + HB</v>
      </c>
      <c r="P1201" s="100" t="str">
        <f>IF(ISERROR(VLOOKUP('Salidas Pacientes'!$M1201,Inventario!$A$2:$M$21,4,FALSE)),"",VLOOKUP('Salidas Pacientes'!$M1201,Inventario!$A$2:$M$21,4,FALSE))</f>
        <v>IPS FARALLONES</v>
      </c>
      <c r="Q1201" s="100" t="str">
        <f>IF(ISERROR(VLOOKUP('Salidas Pacientes'!$M1201,Inventario!$A$2:$M$21,5,FALSE)),"",VLOOKUP('Salidas Pacientes'!$M1201,Inventario!$A$2:$M$21,5,FALSE))</f>
        <v>Sanofi</v>
      </c>
      <c r="R1201" s="17" t="str">
        <f>IF(ISERROR(VLOOKUP('Salidas Pacientes'!$M1201,Inventario!$A$2:$M$21,6,FALSE)),"",VLOOKUP('Salidas Pacientes'!$M1201,Inventario!$A$2:$M$21,6,FALSE))</f>
        <v>3800</v>
      </c>
      <c r="S1201" s="105" t="s">
        <v>212</v>
      </c>
      <c r="T1201" s="102">
        <f>IF(ISERROR(VLOOKUP('Salidas Pacientes'!$S1201,Entradas!$H$1:$I$412,2,FALSE)),"",VLOOKUP('Salidas Pacientes'!$S1201,Entradas!$H$1:$I$412,2,FALSE))</f>
        <v>45382</v>
      </c>
      <c r="U1201" s="98"/>
      <c r="V1201" s="98">
        <v>1</v>
      </c>
      <c r="W1201" s="105"/>
    </row>
    <row r="1202" spans="1:23" ht="15.75" hidden="1" customHeight="1" outlineLevel="1">
      <c r="A1202" s="95">
        <v>44887</v>
      </c>
      <c r="B1202" s="95" t="s">
        <v>276</v>
      </c>
      <c r="C1202" s="98">
        <v>1232820727</v>
      </c>
      <c r="D1202" s="17" t="str">
        <f>IF(ISERROR(VLOOKUP('Salidas Pacientes'!$C1202,'BD Pacientes'!$A:I,2,FALSE)),"",VLOOKUP('Salidas Pacientes'!$C1202,'BD Pacientes'!$A:I,2,FALSE))</f>
        <v>RC</v>
      </c>
      <c r="E1202" s="16" t="str">
        <f>IF(ISERROR(VLOOKUP('Salidas Pacientes'!$C1202,'BD Pacientes'!$A:I,3,FALSE)),"",VLOOKUP('Salidas Pacientes'!$C1202,'BD Pacientes'!$A:I,3,FALSE))</f>
        <v>EMMANUEL LONDOÑO MAZUERA</v>
      </c>
      <c r="F1202" s="17" t="str">
        <f>IF(ISERROR(VLOOKUP('Salidas Pacientes'!$C1202,'BD Pacientes'!$A:I,4,FALSE)),"",VLOOKUP('Salidas Pacientes'!$C1202,'BD Pacientes'!$A:I,4,FALSE))</f>
        <v>M</v>
      </c>
      <c r="G1202" s="95">
        <f>IF(ISERROR(VLOOKUP('Salidas Pacientes'!$C1202,'BD Pacientes'!$A:I,5,FALSE)),"",VLOOKUP('Salidas Pacientes'!$C1202,'BD Pacientes'!$A:I,5,FALSE))</f>
        <v>44755</v>
      </c>
      <c r="H1202" s="95" t="str">
        <f t="shared" ca="1" si="0"/>
        <v>1 año, 1 mes</v>
      </c>
      <c r="I1202" s="97" t="str">
        <f>IF(ISERROR(VLOOKUP('Salidas Pacientes'!$C1202,'BD Pacientes'!$A:$I,6,FALSE)),"",VLOOKUP('Salidas Pacientes'!$C1202,'BD Pacientes'!$A:$I,6,FALSE))</f>
        <v>CALLE 4 # 75-72 CASA 15</v>
      </c>
      <c r="J1202" s="98">
        <f>IF(ISERROR(VLOOKUP('Salidas Pacientes'!$C1202,'BD Pacientes'!$A:$I,7,FALSE)),"",VLOOKUP('Salidas Pacientes'!$C1202,'BD Pacientes'!$A:$I,7,FALSE))</f>
        <v>1130616113</v>
      </c>
      <c r="K1202" s="99" t="str">
        <f>IF(ISERROR(VLOOKUP('Salidas Pacientes'!$C1202,'BD Pacientes'!$A:$I,8,FALSE)),"",VLOOKUP('Salidas Pacientes'!$C1202,'BD Pacientes'!$A:$I,8,FALSE))</f>
        <v>CAROLINA MAZUERA</v>
      </c>
      <c r="L1202" s="17">
        <f>IF(ISERROR(VLOOKUP('Salidas Pacientes'!$C1202,'BD Pacientes'!$A:$I,9,FALSE)),"",VLOOKUP('Salidas Pacientes'!$C1202,'BD Pacientes'!$A:$I,9,FALSE))</f>
        <v>3006588524</v>
      </c>
      <c r="M1202" s="17" t="s">
        <v>54</v>
      </c>
      <c r="N1202" s="16" t="str">
        <f>IF(ISERROR(VLOOKUP('Salidas Pacientes'!$M1202,Inventario!$A$2:$M$21,2,FALSE)),"",VLOOKUP('Salidas Pacientes'!$M1202,Inventario!$A$2:$M$21,2,FALSE))</f>
        <v>Prevenar</v>
      </c>
      <c r="O1202" s="16" t="str">
        <f>IF(ISERROR(VLOOKUP('Salidas Pacientes'!$M1202,Inventario!$A$2:$M$21,3,FALSE)),"",VLOOKUP('Salidas Pacientes'!$M1202,Inventario!$A$2:$M$21,3,FALSE))</f>
        <v>Neumococo 13V</v>
      </c>
      <c r="P1202" s="100" t="str">
        <f>IF(ISERROR(VLOOKUP('Salidas Pacientes'!$M1202,Inventario!$A$2:$M$21,4,FALSE)),"",VLOOKUP('Salidas Pacientes'!$M1202,Inventario!$A$2:$M$21,4,FALSE))</f>
        <v>Cobo Medical</v>
      </c>
      <c r="Q1202" s="100" t="str">
        <f>IF(ISERROR(VLOOKUP('Salidas Pacientes'!$M1202,Inventario!$A$2:$M$21,5,FALSE)),"",VLOOKUP('Salidas Pacientes'!$M1202,Inventario!$A$2:$M$21,5,FALSE))</f>
        <v>Pfizer</v>
      </c>
      <c r="R1202" s="17" t="str">
        <f>IF(ISERROR(VLOOKUP('Salidas Pacientes'!$M1202,Inventario!$A$2:$M$21,6,FALSE)),"",VLOOKUP('Salidas Pacientes'!$M1202,Inventario!$A$2:$M$21,6,FALSE))</f>
        <v>2156</v>
      </c>
      <c r="S1202" s="105" t="s">
        <v>223</v>
      </c>
      <c r="T1202" s="102">
        <f>IF(ISERROR(VLOOKUP('Salidas Pacientes'!$S1202,Entradas!$H$1:$I$412,2,FALSE)),"",VLOOKUP('Salidas Pacientes'!$S1202,Entradas!$H$1:$I$412,2,FALSE))</f>
        <v>45382</v>
      </c>
      <c r="U1202" s="98"/>
      <c r="V1202" s="98">
        <v>1</v>
      </c>
      <c r="W1202" s="105"/>
    </row>
    <row r="1203" spans="1:23" ht="15.75" hidden="1" customHeight="1" outlineLevel="1">
      <c r="A1203" s="95">
        <v>44887</v>
      </c>
      <c r="B1203" s="95" t="s">
        <v>276</v>
      </c>
      <c r="C1203" s="98">
        <v>1232820727</v>
      </c>
      <c r="D1203" s="17" t="str">
        <f>IF(ISERROR(VLOOKUP('Salidas Pacientes'!$C1203,'BD Pacientes'!$A:I,2,FALSE)),"",VLOOKUP('Salidas Pacientes'!$C1203,'BD Pacientes'!$A:I,2,FALSE))</f>
        <v>RC</v>
      </c>
      <c r="E1203" s="16" t="str">
        <f>IF(ISERROR(VLOOKUP('Salidas Pacientes'!$C1203,'BD Pacientes'!$A:I,3,FALSE)),"",VLOOKUP('Salidas Pacientes'!$C1203,'BD Pacientes'!$A:I,3,FALSE))</f>
        <v>EMMANUEL LONDOÑO MAZUERA</v>
      </c>
      <c r="F1203" s="17" t="str">
        <f>IF(ISERROR(VLOOKUP('Salidas Pacientes'!$C1203,'BD Pacientes'!$A:I,4,FALSE)),"",VLOOKUP('Salidas Pacientes'!$C1203,'BD Pacientes'!$A:I,4,FALSE))</f>
        <v>M</v>
      </c>
      <c r="G1203" s="95">
        <f>IF(ISERROR(VLOOKUP('Salidas Pacientes'!$C1203,'BD Pacientes'!$A:I,5,FALSE)),"",VLOOKUP('Salidas Pacientes'!$C1203,'BD Pacientes'!$A:I,5,FALSE))</f>
        <v>44755</v>
      </c>
      <c r="H1203" s="95" t="str">
        <f t="shared" ca="1" si="0"/>
        <v>1 año, 1 mes</v>
      </c>
      <c r="I1203" s="97" t="str">
        <f>IF(ISERROR(VLOOKUP('Salidas Pacientes'!$C1203,'BD Pacientes'!$A:$I,6,FALSE)),"",VLOOKUP('Salidas Pacientes'!$C1203,'BD Pacientes'!$A:$I,6,FALSE))</f>
        <v>CALLE 4 # 75-72 CASA 15</v>
      </c>
      <c r="J1203" s="98">
        <f>IF(ISERROR(VLOOKUP('Salidas Pacientes'!$C1203,'BD Pacientes'!$A:$I,7,FALSE)),"",VLOOKUP('Salidas Pacientes'!$C1203,'BD Pacientes'!$A:$I,7,FALSE))</f>
        <v>1130616113</v>
      </c>
      <c r="K1203" s="99" t="str">
        <f>IF(ISERROR(VLOOKUP('Salidas Pacientes'!$C1203,'BD Pacientes'!$A:$I,8,FALSE)),"",VLOOKUP('Salidas Pacientes'!$C1203,'BD Pacientes'!$A:$I,8,FALSE))</f>
        <v>CAROLINA MAZUERA</v>
      </c>
      <c r="L1203" s="17">
        <f>IF(ISERROR(VLOOKUP('Salidas Pacientes'!$C1203,'BD Pacientes'!$A:$I,9,FALSE)),"",VLOOKUP('Salidas Pacientes'!$C1203,'BD Pacientes'!$A:$I,9,FALSE))</f>
        <v>3006588524</v>
      </c>
      <c r="M1203" s="17" t="s">
        <v>96</v>
      </c>
      <c r="N1203" s="16" t="str">
        <f>IF(ISERROR(VLOOKUP('Salidas Pacientes'!$M1203,Inventario!$A$2:$M$21,2,FALSE)),"",VLOOKUP('Salidas Pacientes'!$M1203,Inventario!$A$2:$M$21,2,FALSE))</f>
        <v>Rotateq</v>
      </c>
      <c r="O1203" s="16" t="str">
        <f>IF(ISERROR(VLOOKUP('Salidas Pacientes'!$M1203,Inventario!$A$2:$M$21,3,FALSE)),"",VLOOKUP('Salidas Pacientes'!$M1203,Inventario!$A$2:$M$21,3,FALSE))</f>
        <v>Rotavirus Vivo Atenuado</v>
      </c>
      <c r="P1203" s="100" t="str">
        <f>IF(ISERROR(VLOOKUP('Salidas Pacientes'!$M1203,Inventario!$A$2:$M$21,4,FALSE)),"",VLOOKUP('Salidas Pacientes'!$M1203,Inventario!$A$2:$M$21,4,FALSE))</f>
        <v>IPS FARALLONES</v>
      </c>
      <c r="Q1203" s="100" t="str">
        <f>IF(ISERROR(VLOOKUP('Salidas Pacientes'!$M1203,Inventario!$A$2:$M$21,5,FALSE)),"",VLOOKUP('Salidas Pacientes'!$M1203,Inventario!$A$2:$M$21,5,FALSE))</f>
        <v>Merck</v>
      </c>
      <c r="R1203" s="17" t="str">
        <f>IF(ISERROR(VLOOKUP('Salidas Pacientes'!$M1203,Inventario!$A$2:$M$21,6,FALSE)),"",VLOOKUP('Salidas Pacientes'!$M1203,Inventario!$A$2:$M$21,6,FALSE))</f>
        <v>1800</v>
      </c>
      <c r="S1203" s="105" t="s">
        <v>226</v>
      </c>
      <c r="T1203" s="102">
        <f>IF(ISERROR(VLOOKUP('Salidas Pacientes'!$S1203,Entradas!$H$1:$I$412,2,FALSE)),"",VLOOKUP('Salidas Pacientes'!$S1203,Entradas!$H$1:$I$412,2,FALSE))</f>
        <v>45351</v>
      </c>
      <c r="U1203" s="98"/>
      <c r="V1203" s="98">
        <v>1</v>
      </c>
      <c r="W1203" s="105"/>
    </row>
    <row r="1204" spans="1:23" ht="15.75" hidden="1" customHeight="1" outlineLevel="1">
      <c r="A1204" s="95">
        <v>44888</v>
      </c>
      <c r="B1204" s="95" t="s">
        <v>276</v>
      </c>
      <c r="C1204" s="98">
        <v>1232815418</v>
      </c>
      <c r="D1204" s="17" t="str">
        <f>IF(ISERROR(VLOOKUP('Salidas Pacientes'!$C1204,'BD Pacientes'!$A:I,2,FALSE)),"",VLOOKUP('Salidas Pacientes'!$C1204,'BD Pacientes'!$A:I,2,FALSE))</f>
        <v>RC</v>
      </c>
      <c r="E1204" s="16" t="str">
        <f>IF(ISERROR(VLOOKUP('Salidas Pacientes'!$C1204,'BD Pacientes'!$A:I,3,FALSE)),"",VLOOKUP('Salidas Pacientes'!$C1204,'BD Pacientes'!$A:I,3,FALSE))</f>
        <v>MARTIN PEREZ OSPITIA</v>
      </c>
      <c r="F1204" s="17" t="str">
        <f>IF(ISERROR(VLOOKUP('Salidas Pacientes'!$C1204,'BD Pacientes'!$A:I,4,FALSE)),"",VLOOKUP('Salidas Pacientes'!$C1204,'BD Pacientes'!$A:I,4,FALSE))</f>
        <v>M</v>
      </c>
      <c r="G1204" s="95">
        <f>IF(ISERROR(VLOOKUP('Salidas Pacientes'!$C1204,'BD Pacientes'!$A:I,5,FALSE)),"",VLOOKUP('Salidas Pacientes'!$C1204,'BD Pacientes'!$A:I,5,FALSE))</f>
        <v>44264</v>
      </c>
      <c r="H1204" s="95" t="str">
        <f t="shared" ca="1" si="0"/>
        <v>2 año, 5 mes</v>
      </c>
      <c r="I1204" s="97" t="str">
        <f>IF(ISERROR(VLOOKUP('Salidas Pacientes'!$C1204,'BD Pacientes'!$A:$I,6,FALSE)),"",VLOOKUP('Salidas Pacientes'!$C1204,'BD Pacientes'!$A:$I,6,FALSE))</f>
        <v>CALLE 1 # 87-30</v>
      </c>
      <c r="J1204" s="98">
        <f>IF(ISERROR(VLOOKUP('Salidas Pacientes'!$C1204,'BD Pacientes'!$A:$I,7,FALSE)),"",VLOOKUP('Salidas Pacientes'!$C1204,'BD Pacientes'!$A:$I,7,FALSE))</f>
        <v>1020726788</v>
      </c>
      <c r="K1204" s="99" t="str">
        <f>IF(ISERROR(VLOOKUP('Salidas Pacientes'!$C1204,'BD Pacientes'!$A:$I,8,FALSE)),"",VLOOKUP('Salidas Pacientes'!$C1204,'BD Pacientes'!$A:$I,8,FALSE))</f>
        <v>PAULA OSPITIA</v>
      </c>
      <c r="L1204" s="17">
        <f>IF(ISERROR(VLOOKUP('Salidas Pacientes'!$C1204,'BD Pacientes'!$A:$I,9,FALSE)),"",VLOOKUP('Salidas Pacientes'!$C1204,'BD Pacientes'!$A:$I,9,FALSE))</f>
        <v>3195122685</v>
      </c>
      <c r="M1204" s="17" t="s">
        <v>89</v>
      </c>
      <c r="N1204" s="16" t="str">
        <f>IF(ISERROR(VLOOKUP('Salidas Pacientes'!$M1204,Inventario!$A$2:$M$21,2,FALSE)),"",VLOOKUP('Salidas Pacientes'!$M1204,Inventario!$A$2:$M$21,2,FALSE))</f>
        <v>Fluquadri</v>
      </c>
      <c r="O1204" s="16" t="str">
        <f>IF(ISERROR(VLOOKUP('Salidas Pacientes'!$M1204,Inventario!$A$2:$M$21,3,FALSE)),"",VLOOKUP('Salidas Pacientes'!$M1204,Inventario!$A$2:$M$21,3,FALSE))</f>
        <v>Influenza</v>
      </c>
      <c r="P1204" s="100" t="str">
        <f>IF(ISERROR(VLOOKUP('Salidas Pacientes'!$M1204,Inventario!$A$2:$M$21,4,FALSE)),"",VLOOKUP('Salidas Pacientes'!$M1204,Inventario!$A$2:$M$21,4,FALSE))</f>
        <v>IPS FARALLONES</v>
      </c>
      <c r="Q1204" s="100" t="str">
        <f>IF(ISERROR(VLOOKUP('Salidas Pacientes'!$M1204,Inventario!$A$2:$M$21,5,FALSE)),"",VLOOKUP('Salidas Pacientes'!$M1204,Inventario!$A$2:$M$21,5,FALSE))</f>
        <v>Sanofi</v>
      </c>
      <c r="R1204" s="17" t="str">
        <f>IF(ISERROR(VLOOKUP('Salidas Pacientes'!$M1204,Inventario!$A$2:$M$21,6,FALSE)),"",VLOOKUP('Salidas Pacientes'!$M1204,Inventario!$A$2:$M$21,6,FALSE))</f>
        <v>164992</v>
      </c>
      <c r="S1204" s="105" t="s">
        <v>210</v>
      </c>
      <c r="T1204" s="102">
        <f>IF(ISERROR(VLOOKUP('Salidas Pacientes'!$S1204,Entradas!$H$1:$I$412,2,FALSE)),"",VLOOKUP('Salidas Pacientes'!$S1204,Entradas!$H$1:$I$412,2,FALSE))</f>
        <v>44957</v>
      </c>
      <c r="U1204" s="98"/>
      <c r="V1204" s="98">
        <v>1</v>
      </c>
      <c r="W1204" s="105"/>
    </row>
    <row r="1205" spans="1:23" ht="15.75" hidden="1" customHeight="1" outlineLevel="1">
      <c r="A1205" s="95">
        <v>44888</v>
      </c>
      <c r="B1205" s="95" t="s">
        <v>276</v>
      </c>
      <c r="C1205" s="98">
        <v>1232815418</v>
      </c>
      <c r="D1205" s="17" t="str">
        <f>IF(ISERROR(VLOOKUP('Salidas Pacientes'!$C1205,'BD Pacientes'!$A:I,2,FALSE)),"",VLOOKUP('Salidas Pacientes'!$C1205,'BD Pacientes'!$A:I,2,FALSE))</f>
        <v>RC</v>
      </c>
      <c r="E1205" s="16" t="str">
        <f>IF(ISERROR(VLOOKUP('Salidas Pacientes'!$C1205,'BD Pacientes'!$A:I,3,FALSE)),"",VLOOKUP('Salidas Pacientes'!$C1205,'BD Pacientes'!$A:I,3,FALSE))</f>
        <v>MARTIN PEREZ OSPITIA</v>
      </c>
      <c r="F1205" s="17" t="str">
        <f>IF(ISERROR(VLOOKUP('Salidas Pacientes'!$C1205,'BD Pacientes'!$A:I,4,FALSE)),"",VLOOKUP('Salidas Pacientes'!$C1205,'BD Pacientes'!$A:I,4,FALSE))</f>
        <v>M</v>
      </c>
      <c r="G1205" s="95">
        <f>IF(ISERROR(VLOOKUP('Salidas Pacientes'!$C1205,'BD Pacientes'!$A:I,5,FALSE)),"",VLOOKUP('Salidas Pacientes'!$C1205,'BD Pacientes'!$A:I,5,FALSE))</f>
        <v>44264</v>
      </c>
      <c r="H1205" s="95" t="str">
        <f t="shared" ca="1" si="0"/>
        <v>2 año, 5 mes</v>
      </c>
      <c r="I1205" s="97" t="str">
        <f>IF(ISERROR(VLOOKUP('Salidas Pacientes'!$C1205,'BD Pacientes'!$A:$I,6,FALSE)),"",VLOOKUP('Salidas Pacientes'!$C1205,'BD Pacientes'!$A:$I,6,FALSE))</f>
        <v>CALLE 1 # 87-30</v>
      </c>
      <c r="J1205" s="98">
        <f>IF(ISERROR(VLOOKUP('Salidas Pacientes'!$C1205,'BD Pacientes'!$A:$I,7,FALSE)),"",VLOOKUP('Salidas Pacientes'!$C1205,'BD Pacientes'!$A:$I,7,FALSE))</f>
        <v>1020726788</v>
      </c>
      <c r="K1205" s="99" t="str">
        <f>IF(ISERROR(VLOOKUP('Salidas Pacientes'!$C1205,'BD Pacientes'!$A:$I,8,FALSE)),"",VLOOKUP('Salidas Pacientes'!$C1205,'BD Pacientes'!$A:$I,8,FALSE))</f>
        <v>PAULA OSPITIA</v>
      </c>
      <c r="L1205" s="17">
        <f>IF(ISERROR(VLOOKUP('Salidas Pacientes'!$C1205,'BD Pacientes'!$A:$I,9,FALSE)),"",VLOOKUP('Salidas Pacientes'!$C1205,'BD Pacientes'!$A:$I,9,FALSE))</f>
        <v>3195122685</v>
      </c>
      <c r="M1205" s="17" t="s">
        <v>54</v>
      </c>
      <c r="N1205" s="16" t="str">
        <f>IF(ISERROR(VLOOKUP('Salidas Pacientes'!$M1205,Inventario!$A$2:$M$21,2,FALSE)),"",VLOOKUP('Salidas Pacientes'!$M1205,Inventario!$A$2:$M$21,2,FALSE))</f>
        <v>Prevenar</v>
      </c>
      <c r="O1205" s="16" t="str">
        <f>IF(ISERROR(VLOOKUP('Salidas Pacientes'!$M1205,Inventario!$A$2:$M$21,3,FALSE)),"",VLOOKUP('Salidas Pacientes'!$M1205,Inventario!$A$2:$M$21,3,FALSE))</f>
        <v>Neumococo 13V</v>
      </c>
      <c r="P1205" s="100" t="str">
        <f>IF(ISERROR(VLOOKUP('Salidas Pacientes'!$M1205,Inventario!$A$2:$M$21,4,FALSE)),"",VLOOKUP('Salidas Pacientes'!$M1205,Inventario!$A$2:$M$21,4,FALSE))</f>
        <v>Cobo Medical</v>
      </c>
      <c r="Q1205" s="100" t="str">
        <f>IF(ISERROR(VLOOKUP('Salidas Pacientes'!$M1205,Inventario!$A$2:$M$21,5,FALSE)),"",VLOOKUP('Salidas Pacientes'!$M1205,Inventario!$A$2:$M$21,5,FALSE))</f>
        <v>Pfizer</v>
      </c>
      <c r="R1205" s="17" t="str">
        <f>IF(ISERROR(VLOOKUP('Salidas Pacientes'!$M1205,Inventario!$A$2:$M$21,6,FALSE)),"",VLOOKUP('Salidas Pacientes'!$M1205,Inventario!$A$2:$M$21,6,FALSE))</f>
        <v>2156</v>
      </c>
      <c r="S1205" s="105" t="s">
        <v>223</v>
      </c>
      <c r="T1205" s="102">
        <f>IF(ISERROR(VLOOKUP('Salidas Pacientes'!$S1205,Entradas!$H$1:$I$412,2,FALSE)),"",VLOOKUP('Salidas Pacientes'!$S1205,Entradas!$H$1:$I$412,2,FALSE))</f>
        <v>45382</v>
      </c>
      <c r="U1205" s="98"/>
      <c r="V1205" s="98">
        <v>1</v>
      </c>
      <c r="W1205" s="105"/>
    </row>
    <row r="1206" spans="1:23" ht="15.75" hidden="1" customHeight="1" outlineLevel="1">
      <c r="A1206" s="95">
        <v>44888</v>
      </c>
      <c r="B1206" s="95" t="s">
        <v>276</v>
      </c>
      <c r="C1206" s="98">
        <v>1109573989</v>
      </c>
      <c r="D1206" s="17" t="str">
        <f>IF(ISERROR(VLOOKUP('Salidas Pacientes'!$C1206,'BD Pacientes'!$A:I,2,FALSE)),"",VLOOKUP('Salidas Pacientes'!$C1206,'BD Pacientes'!$A:I,2,FALSE))</f>
        <v>RC</v>
      </c>
      <c r="E1206" s="16" t="str">
        <f>IF(ISERROR(VLOOKUP('Salidas Pacientes'!$C1206,'BD Pacientes'!$A:I,3,FALSE)),"",VLOOKUP('Salidas Pacientes'!$C1206,'BD Pacientes'!$A:I,3,FALSE))</f>
        <v>JACOBO PATIÑO FLOREZ</v>
      </c>
      <c r="F1206" s="17" t="str">
        <f>IF(ISERROR(VLOOKUP('Salidas Pacientes'!$C1206,'BD Pacientes'!$A:I,4,FALSE)),"",VLOOKUP('Salidas Pacientes'!$C1206,'BD Pacientes'!$A:I,4,FALSE))</f>
        <v>M</v>
      </c>
      <c r="G1206" s="95">
        <f>IF(ISERROR(VLOOKUP('Salidas Pacientes'!$C1206,'BD Pacientes'!$A:I,5,FALSE)),"",VLOOKUP('Salidas Pacientes'!$C1206,'BD Pacientes'!$A:I,5,FALSE))</f>
        <v>0</v>
      </c>
      <c r="H1206" s="95" t="str">
        <f t="shared" ca="1" si="0"/>
        <v>123 año, 7 mes</v>
      </c>
      <c r="I1206" s="97" t="str">
        <f>IF(ISERROR(VLOOKUP('Salidas Pacientes'!$C1206,'BD Pacientes'!$A:$I,6,FALSE)),"",VLOOKUP('Salidas Pacientes'!$C1206,'BD Pacientes'!$A:$I,6,FALSE))</f>
        <v>CRA 61A #9-248</v>
      </c>
      <c r="J1206" s="98">
        <f>IF(ISERROR(VLOOKUP('Salidas Pacientes'!$C1206,'BD Pacientes'!$A:$I,7,FALSE)),"",VLOOKUP('Salidas Pacientes'!$C1206,'BD Pacientes'!$A:$I,7,FALSE))</f>
        <v>0</v>
      </c>
      <c r="K1206" s="99">
        <f>IF(ISERROR(VLOOKUP('Salidas Pacientes'!$C1206,'BD Pacientes'!$A:$I,8,FALSE)),"",VLOOKUP('Salidas Pacientes'!$C1206,'BD Pacientes'!$A:$I,8,FALSE))</f>
        <v>0</v>
      </c>
      <c r="L1206" s="17">
        <f>IF(ISERROR(VLOOKUP('Salidas Pacientes'!$C1206,'BD Pacientes'!$A:$I,9,FALSE)),"",VLOOKUP('Salidas Pacientes'!$C1206,'BD Pacientes'!$A:$I,9,FALSE))</f>
        <v>0</v>
      </c>
      <c r="M1206" s="17" t="s">
        <v>77</v>
      </c>
      <c r="N1206" s="16" t="str">
        <f>IF(ISERROR(VLOOKUP('Salidas Pacientes'!$M1206,Inventario!$A$2:$M$21,2,FALSE)),"",VLOOKUP('Salidas Pacientes'!$M1206,Inventario!$A$2:$M$21,2,FALSE))</f>
        <v>Hexaxim</v>
      </c>
      <c r="O1206" s="16" t="str">
        <f>IF(ISERROR(VLOOKUP('Salidas Pacientes'!$M1206,Inventario!$A$2:$M$21,3,FALSE)),"",VLOOKUP('Salidas Pacientes'!$M1206,Inventario!$A$2:$M$21,3,FALSE))</f>
        <v>DPAT + VPI + HIB + HB</v>
      </c>
      <c r="P1206" s="100" t="str">
        <f>IF(ISERROR(VLOOKUP('Salidas Pacientes'!$M1206,Inventario!$A$2:$M$21,4,FALSE)),"",VLOOKUP('Salidas Pacientes'!$M1206,Inventario!$A$2:$M$21,4,FALSE))</f>
        <v>IPS FARALLONES</v>
      </c>
      <c r="Q1206" s="100" t="str">
        <f>IF(ISERROR(VLOOKUP('Salidas Pacientes'!$M1206,Inventario!$A$2:$M$21,5,FALSE)),"",VLOOKUP('Salidas Pacientes'!$M1206,Inventario!$A$2:$M$21,5,FALSE))</f>
        <v>Sanofi</v>
      </c>
      <c r="R1206" s="17" t="str">
        <f>IF(ISERROR(VLOOKUP('Salidas Pacientes'!$M1206,Inventario!$A$2:$M$21,6,FALSE)),"",VLOOKUP('Salidas Pacientes'!$M1206,Inventario!$A$2:$M$21,6,FALSE))</f>
        <v>3800</v>
      </c>
      <c r="S1206" s="105" t="s">
        <v>212</v>
      </c>
      <c r="T1206" s="102">
        <f>IF(ISERROR(VLOOKUP('Salidas Pacientes'!$S1206,Entradas!$H$1:$I$412,2,FALSE)),"",VLOOKUP('Salidas Pacientes'!$S1206,Entradas!$H$1:$I$412,2,FALSE))</f>
        <v>45382</v>
      </c>
      <c r="U1206" s="98"/>
      <c r="V1206" s="98">
        <v>1</v>
      </c>
      <c r="W1206" s="105"/>
    </row>
    <row r="1207" spans="1:23" ht="15.75" hidden="1" customHeight="1" outlineLevel="1">
      <c r="A1207" s="95">
        <v>44888</v>
      </c>
      <c r="B1207" s="95" t="s">
        <v>276</v>
      </c>
      <c r="C1207" s="98">
        <v>1109573989</v>
      </c>
      <c r="D1207" s="17" t="str">
        <f>IF(ISERROR(VLOOKUP('Salidas Pacientes'!$C1207,'BD Pacientes'!$A:I,2,FALSE)),"",VLOOKUP('Salidas Pacientes'!$C1207,'BD Pacientes'!$A:I,2,FALSE))</f>
        <v>RC</v>
      </c>
      <c r="E1207" s="16" t="str">
        <f>IF(ISERROR(VLOOKUP('Salidas Pacientes'!$C1207,'BD Pacientes'!$A:I,3,FALSE)),"",VLOOKUP('Salidas Pacientes'!$C1207,'BD Pacientes'!$A:I,3,FALSE))</f>
        <v>JACOBO PATIÑO FLOREZ</v>
      </c>
      <c r="F1207" s="17" t="str">
        <f>IF(ISERROR(VLOOKUP('Salidas Pacientes'!$C1207,'BD Pacientes'!$A:I,4,FALSE)),"",VLOOKUP('Salidas Pacientes'!$C1207,'BD Pacientes'!$A:I,4,FALSE))</f>
        <v>M</v>
      </c>
      <c r="G1207" s="95">
        <f>IF(ISERROR(VLOOKUP('Salidas Pacientes'!$C1207,'BD Pacientes'!$A:I,5,FALSE)),"",VLOOKUP('Salidas Pacientes'!$C1207,'BD Pacientes'!$A:I,5,FALSE))</f>
        <v>0</v>
      </c>
      <c r="H1207" s="95" t="str">
        <f t="shared" ca="1" si="0"/>
        <v>123 año, 7 mes</v>
      </c>
      <c r="I1207" s="97" t="str">
        <f>IF(ISERROR(VLOOKUP('Salidas Pacientes'!$C1207,'BD Pacientes'!$A:$I,6,FALSE)),"",VLOOKUP('Salidas Pacientes'!$C1207,'BD Pacientes'!$A:$I,6,FALSE))</f>
        <v>CRA 61A #9-248</v>
      </c>
      <c r="J1207" s="98">
        <f>IF(ISERROR(VLOOKUP('Salidas Pacientes'!$C1207,'BD Pacientes'!$A:$I,7,FALSE)),"",VLOOKUP('Salidas Pacientes'!$C1207,'BD Pacientes'!$A:$I,7,FALSE))</f>
        <v>0</v>
      </c>
      <c r="K1207" s="99">
        <f>IF(ISERROR(VLOOKUP('Salidas Pacientes'!$C1207,'BD Pacientes'!$A:$I,8,FALSE)),"",VLOOKUP('Salidas Pacientes'!$C1207,'BD Pacientes'!$A:$I,8,FALSE))</f>
        <v>0</v>
      </c>
      <c r="L1207" s="17">
        <f>IF(ISERROR(VLOOKUP('Salidas Pacientes'!$C1207,'BD Pacientes'!$A:$I,9,FALSE)),"",VLOOKUP('Salidas Pacientes'!$C1207,'BD Pacientes'!$A:$I,9,FALSE))</f>
        <v>0</v>
      </c>
      <c r="M1207" s="17" t="s">
        <v>54</v>
      </c>
      <c r="N1207" s="16" t="str">
        <f>IF(ISERROR(VLOOKUP('Salidas Pacientes'!$M1207,Inventario!$A$2:$M$21,2,FALSE)),"",VLOOKUP('Salidas Pacientes'!$M1207,Inventario!$A$2:$M$21,2,FALSE))</f>
        <v>Prevenar</v>
      </c>
      <c r="O1207" s="16" t="str">
        <f>IF(ISERROR(VLOOKUP('Salidas Pacientes'!$M1207,Inventario!$A$2:$M$21,3,FALSE)),"",VLOOKUP('Salidas Pacientes'!$M1207,Inventario!$A$2:$M$21,3,FALSE))</f>
        <v>Neumococo 13V</v>
      </c>
      <c r="P1207" s="100" t="str">
        <f>IF(ISERROR(VLOOKUP('Salidas Pacientes'!$M1207,Inventario!$A$2:$M$21,4,FALSE)),"",VLOOKUP('Salidas Pacientes'!$M1207,Inventario!$A$2:$M$21,4,FALSE))</f>
        <v>Cobo Medical</v>
      </c>
      <c r="Q1207" s="100" t="str">
        <f>IF(ISERROR(VLOOKUP('Salidas Pacientes'!$M1207,Inventario!$A$2:$M$21,5,FALSE)),"",VLOOKUP('Salidas Pacientes'!$M1207,Inventario!$A$2:$M$21,5,FALSE))</f>
        <v>Pfizer</v>
      </c>
      <c r="R1207" s="17" t="str">
        <f>IF(ISERROR(VLOOKUP('Salidas Pacientes'!$M1207,Inventario!$A$2:$M$21,6,FALSE)),"",VLOOKUP('Salidas Pacientes'!$M1207,Inventario!$A$2:$M$21,6,FALSE))</f>
        <v>2156</v>
      </c>
      <c r="S1207" s="105" t="s">
        <v>223</v>
      </c>
      <c r="T1207" s="102">
        <f>IF(ISERROR(VLOOKUP('Salidas Pacientes'!$S1207,Entradas!$H$1:$I$412,2,FALSE)),"",VLOOKUP('Salidas Pacientes'!$S1207,Entradas!$H$1:$I$412,2,FALSE))</f>
        <v>45382</v>
      </c>
      <c r="U1207" s="98"/>
      <c r="V1207" s="98">
        <v>1</v>
      </c>
      <c r="W1207" s="105"/>
    </row>
    <row r="1208" spans="1:23" ht="15.75" hidden="1" customHeight="1" outlineLevel="1">
      <c r="A1208" s="95">
        <v>44888</v>
      </c>
      <c r="B1208" s="95" t="s">
        <v>276</v>
      </c>
      <c r="C1208" s="98">
        <v>1109573989</v>
      </c>
      <c r="D1208" s="17" t="str">
        <f>IF(ISERROR(VLOOKUP('Salidas Pacientes'!$C1208,'BD Pacientes'!$A:I,2,FALSE)),"",VLOOKUP('Salidas Pacientes'!$C1208,'BD Pacientes'!$A:I,2,FALSE))</f>
        <v>RC</v>
      </c>
      <c r="E1208" s="16" t="str">
        <f>IF(ISERROR(VLOOKUP('Salidas Pacientes'!$C1208,'BD Pacientes'!$A:I,3,FALSE)),"",VLOOKUP('Salidas Pacientes'!$C1208,'BD Pacientes'!$A:I,3,FALSE))</f>
        <v>JACOBO PATIÑO FLOREZ</v>
      </c>
      <c r="F1208" s="17" t="str">
        <f>IF(ISERROR(VLOOKUP('Salidas Pacientes'!$C1208,'BD Pacientes'!$A:I,4,FALSE)),"",VLOOKUP('Salidas Pacientes'!$C1208,'BD Pacientes'!$A:I,4,FALSE))</f>
        <v>M</v>
      </c>
      <c r="G1208" s="95">
        <f>IF(ISERROR(VLOOKUP('Salidas Pacientes'!$C1208,'BD Pacientes'!$A:I,5,FALSE)),"",VLOOKUP('Salidas Pacientes'!$C1208,'BD Pacientes'!$A:I,5,FALSE))</f>
        <v>0</v>
      </c>
      <c r="H1208" s="95" t="str">
        <f t="shared" ca="1" si="0"/>
        <v>123 año, 7 mes</v>
      </c>
      <c r="I1208" s="97" t="str">
        <f>IF(ISERROR(VLOOKUP('Salidas Pacientes'!$C1208,'BD Pacientes'!$A:$I,6,FALSE)),"",VLOOKUP('Salidas Pacientes'!$C1208,'BD Pacientes'!$A:$I,6,FALSE))</f>
        <v>CRA 61A #9-248</v>
      </c>
      <c r="J1208" s="98">
        <f>IF(ISERROR(VLOOKUP('Salidas Pacientes'!$C1208,'BD Pacientes'!$A:$I,7,FALSE)),"",VLOOKUP('Salidas Pacientes'!$C1208,'BD Pacientes'!$A:$I,7,FALSE))</f>
        <v>0</v>
      </c>
      <c r="K1208" s="99">
        <f>IF(ISERROR(VLOOKUP('Salidas Pacientes'!$C1208,'BD Pacientes'!$A:$I,8,FALSE)),"",VLOOKUP('Salidas Pacientes'!$C1208,'BD Pacientes'!$A:$I,8,FALSE))</f>
        <v>0</v>
      </c>
      <c r="L1208" s="17">
        <f>IF(ISERROR(VLOOKUP('Salidas Pacientes'!$C1208,'BD Pacientes'!$A:$I,9,FALSE)),"",VLOOKUP('Salidas Pacientes'!$C1208,'BD Pacientes'!$A:$I,9,FALSE))</f>
        <v>0</v>
      </c>
      <c r="M1208" s="17" t="s">
        <v>89</v>
      </c>
      <c r="N1208" s="16" t="str">
        <f>IF(ISERROR(VLOOKUP('Salidas Pacientes'!$M1208,Inventario!$A$2:$M$21,2,FALSE)),"",VLOOKUP('Salidas Pacientes'!$M1208,Inventario!$A$2:$M$21,2,FALSE))</f>
        <v>Fluquadri</v>
      </c>
      <c r="O1208" s="16" t="str">
        <f>IF(ISERROR(VLOOKUP('Salidas Pacientes'!$M1208,Inventario!$A$2:$M$21,3,FALSE)),"",VLOOKUP('Salidas Pacientes'!$M1208,Inventario!$A$2:$M$21,3,FALSE))</f>
        <v>Influenza</v>
      </c>
      <c r="P1208" s="100" t="str">
        <f>IF(ISERROR(VLOOKUP('Salidas Pacientes'!$M1208,Inventario!$A$2:$M$21,4,FALSE)),"",VLOOKUP('Salidas Pacientes'!$M1208,Inventario!$A$2:$M$21,4,FALSE))</f>
        <v>IPS FARALLONES</v>
      </c>
      <c r="Q1208" s="100" t="str">
        <f>IF(ISERROR(VLOOKUP('Salidas Pacientes'!$M1208,Inventario!$A$2:$M$21,5,FALSE)),"",VLOOKUP('Salidas Pacientes'!$M1208,Inventario!$A$2:$M$21,5,FALSE))</f>
        <v>Sanofi</v>
      </c>
      <c r="R1208" s="17" t="str">
        <f>IF(ISERROR(VLOOKUP('Salidas Pacientes'!$M1208,Inventario!$A$2:$M$21,6,FALSE)),"",VLOOKUP('Salidas Pacientes'!$M1208,Inventario!$A$2:$M$21,6,FALSE))</f>
        <v>164992</v>
      </c>
      <c r="S1208" s="105" t="s">
        <v>210</v>
      </c>
      <c r="T1208" s="102">
        <f>IF(ISERROR(VLOOKUP('Salidas Pacientes'!$S1208,Entradas!$H$1:$I$412,2,FALSE)),"",VLOOKUP('Salidas Pacientes'!$S1208,Entradas!$H$1:$I$412,2,FALSE))</f>
        <v>44957</v>
      </c>
      <c r="U1208" s="98"/>
      <c r="V1208" s="98">
        <v>1</v>
      </c>
      <c r="W1208" s="105"/>
    </row>
    <row r="1209" spans="1:23" ht="15.75" hidden="1" customHeight="1" outlineLevel="1">
      <c r="A1209" s="95">
        <v>44888</v>
      </c>
      <c r="B1209" s="95" t="s">
        <v>276</v>
      </c>
      <c r="C1209" s="98">
        <v>1106525749</v>
      </c>
      <c r="D1209" s="17" t="str">
        <f>IF(ISERROR(VLOOKUP('Salidas Pacientes'!$C1209,'BD Pacientes'!$A:I,2,FALSE)),"",VLOOKUP('Salidas Pacientes'!$C1209,'BD Pacientes'!$A:I,2,FALSE))</f>
        <v>RC</v>
      </c>
      <c r="E1209" s="16" t="str">
        <f>IF(ISERROR(VLOOKUP('Salidas Pacientes'!$C1209,'BD Pacientes'!$A:I,3,FALSE)),"",VLOOKUP('Salidas Pacientes'!$C1209,'BD Pacientes'!$A:I,3,FALSE))</f>
        <v>ALENA MUÑOZ MEJIA</v>
      </c>
      <c r="F1209" s="17" t="str">
        <f>IF(ISERROR(VLOOKUP('Salidas Pacientes'!$C1209,'BD Pacientes'!$A:I,4,FALSE)),"",VLOOKUP('Salidas Pacientes'!$C1209,'BD Pacientes'!$A:I,4,FALSE))</f>
        <v>F</v>
      </c>
      <c r="G1209" s="95">
        <f>IF(ISERROR(VLOOKUP('Salidas Pacientes'!$C1209,'BD Pacientes'!$A:I,5,FALSE)),"",VLOOKUP('Salidas Pacientes'!$C1209,'BD Pacientes'!$A:I,5,FALSE))</f>
        <v>44699</v>
      </c>
      <c r="H1209" s="95" t="str">
        <f t="shared" ca="1" si="0"/>
        <v>1 año, 3 mes</v>
      </c>
      <c r="I1209" s="97" t="str">
        <f>IF(ISERROR(VLOOKUP('Salidas Pacientes'!$C1209,'BD Pacientes'!$A:$I,6,FALSE)),"",VLOOKUP('Salidas Pacientes'!$C1209,'BD Pacientes'!$A:$I,6,FALSE))</f>
        <v>CALLE 28 # 98-82</v>
      </c>
      <c r="J1209" s="98">
        <f>IF(ISERROR(VLOOKUP('Salidas Pacientes'!$C1209,'BD Pacientes'!$A:$I,7,FALSE)),"",VLOOKUP('Salidas Pacientes'!$C1209,'BD Pacientes'!$A:$I,7,FALSE))</f>
        <v>1144095237</v>
      </c>
      <c r="K1209" s="99" t="str">
        <f>IF(ISERROR(VLOOKUP('Salidas Pacientes'!$C1209,'BD Pacientes'!$A:$I,8,FALSE)),"",VLOOKUP('Salidas Pacientes'!$C1209,'BD Pacientes'!$A:$I,8,FALSE))</f>
        <v>LINA HENAO</v>
      </c>
      <c r="L1209" s="17">
        <f>IF(ISERROR(VLOOKUP('Salidas Pacientes'!$C1209,'BD Pacientes'!$A:$I,9,FALSE)),"",VLOOKUP('Salidas Pacientes'!$C1209,'BD Pacientes'!$A:$I,9,FALSE))</f>
        <v>3173294127</v>
      </c>
      <c r="M1209" s="17" t="s">
        <v>77</v>
      </c>
      <c r="N1209" s="16" t="str">
        <f>IF(ISERROR(VLOOKUP('Salidas Pacientes'!$M1209,Inventario!$A$2:$M$21,2,FALSE)),"",VLOOKUP('Salidas Pacientes'!$M1209,Inventario!$A$2:$M$21,2,FALSE))</f>
        <v>Hexaxim</v>
      </c>
      <c r="O1209" s="16" t="str">
        <f>IF(ISERROR(VLOOKUP('Salidas Pacientes'!$M1209,Inventario!$A$2:$M$21,3,FALSE)),"",VLOOKUP('Salidas Pacientes'!$M1209,Inventario!$A$2:$M$21,3,FALSE))</f>
        <v>DPAT + VPI + HIB + HB</v>
      </c>
      <c r="P1209" s="100" t="str">
        <f>IF(ISERROR(VLOOKUP('Salidas Pacientes'!$M1209,Inventario!$A$2:$M$21,4,FALSE)),"",VLOOKUP('Salidas Pacientes'!$M1209,Inventario!$A$2:$M$21,4,FALSE))</f>
        <v>IPS FARALLONES</v>
      </c>
      <c r="Q1209" s="100" t="str">
        <f>IF(ISERROR(VLOOKUP('Salidas Pacientes'!$M1209,Inventario!$A$2:$M$21,5,FALSE)),"",VLOOKUP('Salidas Pacientes'!$M1209,Inventario!$A$2:$M$21,5,FALSE))</f>
        <v>Sanofi</v>
      </c>
      <c r="R1209" s="17" t="str">
        <f>IF(ISERROR(VLOOKUP('Salidas Pacientes'!$M1209,Inventario!$A$2:$M$21,6,FALSE)),"",VLOOKUP('Salidas Pacientes'!$M1209,Inventario!$A$2:$M$21,6,FALSE))</f>
        <v>3800</v>
      </c>
      <c r="S1209" s="105" t="s">
        <v>212</v>
      </c>
      <c r="T1209" s="102">
        <f>IF(ISERROR(VLOOKUP('Salidas Pacientes'!$S1209,Entradas!$H$1:$I$412,2,FALSE)),"",VLOOKUP('Salidas Pacientes'!$S1209,Entradas!$H$1:$I$412,2,FALSE))</f>
        <v>45382</v>
      </c>
      <c r="U1209" s="98"/>
      <c r="V1209" s="98">
        <v>1</v>
      </c>
      <c r="W1209" s="105"/>
    </row>
    <row r="1210" spans="1:23" ht="15.75" hidden="1" customHeight="1" outlineLevel="1">
      <c r="A1210" s="95">
        <v>44888</v>
      </c>
      <c r="B1210" s="95" t="s">
        <v>276</v>
      </c>
      <c r="C1210" s="98">
        <v>1106525749</v>
      </c>
      <c r="D1210" s="17" t="str">
        <f>IF(ISERROR(VLOOKUP('Salidas Pacientes'!$C1210,'BD Pacientes'!$A:I,2,FALSE)),"",VLOOKUP('Salidas Pacientes'!$C1210,'BD Pacientes'!$A:I,2,FALSE))</f>
        <v>RC</v>
      </c>
      <c r="E1210" s="16" t="str">
        <f>IF(ISERROR(VLOOKUP('Salidas Pacientes'!$C1210,'BD Pacientes'!$A:I,3,FALSE)),"",VLOOKUP('Salidas Pacientes'!$C1210,'BD Pacientes'!$A:I,3,FALSE))</f>
        <v>ALENA MUÑOZ MEJIA</v>
      </c>
      <c r="F1210" s="17" t="str">
        <f>IF(ISERROR(VLOOKUP('Salidas Pacientes'!$C1210,'BD Pacientes'!$A:I,4,FALSE)),"",VLOOKUP('Salidas Pacientes'!$C1210,'BD Pacientes'!$A:I,4,FALSE))</f>
        <v>F</v>
      </c>
      <c r="G1210" s="95">
        <f>IF(ISERROR(VLOOKUP('Salidas Pacientes'!$C1210,'BD Pacientes'!$A:I,5,FALSE)),"",VLOOKUP('Salidas Pacientes'!$C1210,'BD Pacientes'!$A:I,5,FALSE))</f>
        <v>44699</v>
      </c>
      <c r="H1210" s="95" t="str">
        <f t="shared" ca="1" si="0"/>
        <v>1 año, 3 mes</v>
      </c>
      <c r="I1210" s="97" t="str">
        <f>IF(ISERROR(VLOOKUP('Salidas Pacientes'!$C1210,'BD Pacientes'!$A:$I,6,FALSE)),"",VLOOKUP('Salidas Pacientes'!$C1210,'BD Pacientes'!$A:$I,6,FALSE))</f>
        <v>CALLE 28 # 98-82</v>
      </c>
      <c r="J1210" s="98">
        <f>IF(ISERROR(VLOOKUP('Salidas Pacientes'!$C1210,'BD Pacientes'!$A:$I,7,FALSE)),"",VLOOKUP('Salidas Pacientes'!$C1210,'BD Pacientes'!$A:$I,7,FALSE))</f>
        <v>1144095237</v>
      </c>
      <c r="K1210" s="99" t="str">
        <f>IF(ISERROR(VLOOKUP('Salidas Pacientes'!$C1210,'BD Pacientes'!$A:$I,8,FALSE)),"",VLOOKUP('Salidas Pacientes'!$C1210,'BD Pacientes'!$A:$I,8,FALSE))</f>
        <v>LINA HENAO</v>
      </c>
      <c r="L1210" s="17">
        <f>IF(ISERROR(VLOOKUP('Salidas Pacientes'!$C1210,'BD Pacientes'!$A:$I,9,FALSE)),"",VLOOKUP('Salidas Pacientes'!$C1210,'BD Pacientes'!$A:$I,9,FALSE))</f>
        <v>3173294127</v>
      </c>
      <c r="M1210" s="17" t="s">
        <v>54</v>
      </c>
      <c r="N1210" s="16" t="str">
        <f>IF(ISERROR(VLOOKUP('Salidas Pacientes'!$M1210,Inventario!$A$2:$M$21,2,FALSE)),"",VLOOKUP('Salidas Pacientes'!$M1210,Inventario!$A$2:$M$21,2,FALSE))</f>
        <v>Prevenar</v>
      </c>
      <c r="O1210" s="16" t="str">
        <f>IF(ISERROR(VLOOKUP('Salidas Pacientes'!$M1210,Inventario!$A$2:$M$21,3,FALSE)),"",VLOOKUP('Salidas Pacientes'!$M1210,Inventario!$A$2:$M$21,3,FALSE))</f>
        <v>Neumococo 13V</v>
      </c>
      <c r="P1210" s="100" t="str">
        <f>IF(ISERROR(VLOOKUP('Salidas Pacientes'!$M1210,Inventario!$A$2:$M$21,4,FALSE)),"",VLOOKUP('Salidas Pacientes'!$M1210,Inventario!$A$2:$M$21,4,FALSE))</f>
        <v>Cobo Medical</v>
      </c>
      <c r="Q1210" s="100" t="str">
        <f>IF(ISERROR(VLOOKUP('Salidas Pacientes'!$M1210,Inventario!$A$2:$M$21,5,FALSE)),"",VLOOKUP('Salidas Pacientes'!$M1210,Inventario!$A$2:$M$21,5,FALSE))</f>
        <v>Pfizer</v>
      </c>
      <c r="R1210" s="17" t="str">
        <f>IF(ISERROR(VLOOKUP('Salidas Pacientes'!$M1210,Inventario!$A$2:$M$21,6,FALSE)),"",VLOOKUP('Salidas Pacientes'!$M1210,Inventario!$A$2:$M$21,6,FALSE))</f>
        <v>2156</v>
      </c>
      <c r="S1210" s="105" t="s">
        <v>223</v>
      </c>
      <c r="T1210" s="102">
        <f>IF(ISERROR(VLOOKUP('Salidas Pacientes'!$S1210,Entradas!$H$1:$I$412,2,FALSE)),"",VLOOKUP('Salidas Pacientes'!$S1210,Entradas!$H$1:$I$412,2,FALSE))</f>
        <v>45382</v>
      </c>
      <c r="U1210" s="98"/>
      <c r="V1210" s="98">
        <v>1</v>
      </c>
      <c r="W1210" s="105"/>
    </row>
    <row r="1211" spans="1:23" ht="15.75" hidden="1" customHeight="1" outlineLevel="1">
      <c r="A1211" s="95">
        <v>44888</v>
      </c>
      <c r="B1211" s="95" t="s">
        <v>276</v>
      </c>
      <c r="C1211" s="98">
        <v>1106525749</v>
      </c>
      <c r="D1211" s="17" t="str">
        <f>IF(ISERROR(VLOOKUP('Salidas Pacientes'!$C1211,'BD Pacientes'!$A:I,2,FALSE)),"",VLOOKUP('Salidas Pacientes'!$C1211,'BD Pacientes'!$A:I,2,FALSE))</f>
        <v>RC</v>
      </c>
      <c r="E1211" s="16" t="str">
        <f>IF(ISERROR(VLOOKUP('Salidas Pacientes'!$C1211,'BD Pacientes'!$A:I,3,FALSE)),"",VLOOKUP('Salidas Pacientes'!$C1211,'BD Pacientes'!$A:I,3,FALSE))</f>
        <v>ALENA MUÑOZ MEJIA</v>
      </c>
      <c r="F1211" s="17" t="str">
        <f>IF(ISERROR(VLOOKUP('Salidas Pacientes'!$C1211,'BD Pacientes'!$A:I,4,FALSE)),"",VLOOKUP('Salidas Pacientes'!$C1211,'BD Pacientes'!$A:I,4,FALSE))</f>
        <v>F</v>
      </c>
      <c r="G1211" s="95">
        <f>IF(ISERROR(VLOOKUP('Salidas Pacientes'!$C1211,'BD Pacientes'!$A:I,5,FALSE)),"",VLOOKUP('Salidas Pacientes'!$C1211,'BD Pacientes'!$A:I,5,FALSE))</f>
        <v>44699</v>
      </c>
      <c r="H1211" s="95" t="str">
        <f t="shared" ca="1" si="0"/>
        <v>1 año, 3 mes</v>
      </c>
      <c r="I1211" s="97" t="str">
        <f>IF(ISERROR(VLOOKUP('Salidas Pacientes'!$C1211,'BD Pacientes'!$A:$I,6,FALSE)),"",VLOOKUP('Salidas Pacientes'!$C1211,'BD Pacientes'!$A:$I,6,FALSE))</f>
        <v>CALLE 28 # 98-82</v>
      </c>
      <c r="J1211" s="98">
        <f>IF(ISERROR(VLOOKUP('Salidas Pacientes'!$C1211,'BD Pacientes'!$A:$I,7,FALSE)),"",VLOOKUP('Salidas Pacientes'!$C1211,'BD Pacientes'!$A:$I,7,FALSE))</f>
        <v>1144095237</v>
      </c>
      <c r="K1211" s="99" t="str">
        <f>IF(ISERROR(VLOOKUP('Salidas Pacientes'!$C1211,'BD Pacientes'!$A:$I,8,FALSE)),"",VLOOKUP('Salidas Pacientes'!$C1211,'BD Pacientes'!$A:$I,8,FALSE))</f>
        <v>LINA HENAO</v>
      </c>
      <c r="L1211" s="17">
        <f>IF(ISERROR(VLOOKUP('Salidas Pacientes'!$C1211,'BD Pacientes'!$A:$I,9,FALSE)),"",VLOOKUP('Salidas Pacientes'!$C1211,'BD Pacientes'!$A:$I,9,FALSE))</f>
        <v>3173294127</v>
      </c>
      <c r="M1211" s="17" t="s">
        <v>89</v>
      </c>
      <c r="N1211" s="16" t="str">
        <f>IF(ISERROR(VLOOKUP('Salidas Pacientes'!$M1211,Inventario!$A$2:$M$21,2,FALSE)),"",VLOOKUP('Salidas Pacientes'!$M1211,Inventario!$A$2:$M$21,2,FALSE))</f>
        <v>Fluquadri</v>
      </c>
      <c r="O1211" s="16" t="str">
        <f>IF(ISERROR(VLOOKUP('Salidas Pacientes'!$M1211,Inventario!$A$2:$M$21,3,FALSE)),"",VLOOKUP('Salidas Pacientes'!$M1211,Inventario!$A$2:$M$21,3,FALSE))</f>
        <v>Influenza</v>
      </c>
      <c r="P1211" s="100" t="str">
        <f>IF(ISERROR(VLOOKUP('Salidas Pacientes'!$M1211,Inventario!$A$2:$M$21,4,FALSE)),"",VLOOKUP('Salidas Pacientes'!$M1211,Inventario!$A$2:$M$21,4,FALSE))</f>
        <v>IPS FARALLONES</v>
      </c>
      <c r="Q1211" s="100" t="str">
        <f>IF(ISERROR(VLOOKUP('Salidas Pacientes'!$M1211,Inventario!$A$2:$M$21,5,FALSE)),"",VLOOKUP('Salidas Pacientes'!$M1211,Inventario!$A$2:$M$21,5,FALSE))</f>
        <v>Sanofi</v>
      </c>
      <c r="R1211" s="17" t="str">
        <f>IF(ISERROR(VLOOKUP('Salidas Pacientes'!$M1211,Inventario!$A$2:$M$21,6,FALSE)),"",VLOOKUP('Salidas Pacientes'!$M1211,Inventario!$A$2:$M$21,6,FALSE))</f>
        <v>164992</v>
      </c>
      <c r="S1211" s="105" t="s">
        <v>210</v>
      </c>
      <c r="T1211" s="102">
        <f>IF(ISERROR(VLOOKUP('Salidas Pacientes'!$S1211,Entradas!$H$1:$I$412,2,FALSE)),"",VLOOKUP('Salidas Pacientes'!$S1211,Entradas!$H$1:$I$412,2,FALSE))</f>
        <v>44957</v>
      </c>
      <c r="U1211" s="98"/>
      <c r="V1211" s="98">
        <v>1</v>
      </c>
      <c r="W1211" s="105"/>
    </row>
    <row r="1212" spans="1:23" ht="15.75" hidden="1" customHeight="1" outlineLevel="1">
      <c r="A1212" s="95">
        <v>44889</v>
      </c>
      <c r="B1212" s="95" t="s">
        <v>276</v>
      </c>
      <c r="C1212" s="98">
        <v>1232816217</v>
      </c>
      <c r="D1212" s="17" t="str">
        <f>IF(ISERROR(VLOOKUP('Salidas Pacientes'!$C1212,'BD Pacientes'!$A:I,2,FALSE)),"",VLOOKUP('Salidas Pacientes'!$C1212,'BD Pacientes'!$A:I,2,FALSE))</f>
        <v>RC</v>
      </c>
      <c r="E1212" s="16" t="str">
        <f>IF(ISERROR(VLOOKUP('Salidas Pacientes'!$C1212,'BD Pacientes'!$A:I,3,FALSE)),"",VLOOKUP('Salidas Pacientes'!$C1212,'BD Pacientes'!$A:I,3,FALSE))</f>
        <v>SARA ACOSTA QUILINDO</v>
      </c>
      <c r="F1212" s="17" t="str">
        <f>IF(ISERROR(VLOOKUP('Salidas Pacientes'!$C1212,'BD Pacientes'!$A:I,4,FALSE)),"",VLOOKUP('Salidas Pacientes'!$C1212,'BD Pacientes'!$A:I,4,FALSE))</f>
        <v>F</v>
      </c>
      <c r="G1212" s="95">
        <f>IF(ISERROR(VLOOKUP('Salidas Pacientes'!$C1212,'BD Pacientes'!$A:I,5,FALSE)),"",VLOOKUP('Salidas Pacientes'!$C1212,'BD Pacientes'!$A:I,5,FALSE))</f>
        <v>0</v>
      </c>
      <c r="H1212" s="95" t="str">
        <f t="shared" ca="1" si="0"/>
        <v>123 año, 7 mes</v>
      </c>
      <c r="I1212" s="97" t="str">
        <f>IF(ISERROR(VLOOKUP('Salidas Pacientes'!$C1212,'BD Pacientes'!$A:$I,6,FALSE)),"",VLOOKUP('Salidas Pacientes'!$C1212,'BD Pacientes'!$A:$I,6,FALSE))</f>
        <v>CRA 92 #25-40</v>
      </c>
      <c r="J1212" s="98">
        <f>IF(ISERROR(VLOOKUP('Salidas Pacientes'!$C1212,'BD Pacientes'!$A:$I,7,FALSE)),"",VLOOKUP('Salidas Pacientes'!$C1212,'BD Pacientes'!$A:$I,7,FALSE))</f>
        <v>0</v>
      </c>
      <c r="K1212" s="99">
        <f>IF(ISERROR(VLOOKUP('Salidas Pacientes'!$C1212,'BD Pacientes'!$A:$I,8,FALSE)),"",VLOOKUP('Salidas Pacientes'!$C1212,'BD Pacientes'!$A:$I,8,FALSE))</f>
        <v>0</v>
      </c>
      <c r="L1212" s="17">
        <f>IF(ISERROR(VLOOKUP('Salidas Pacientes'!$C1212,'BD Pacientes'!$A:$I,9,FALSE)),"",VLOOKUP('Salidas Pacientes'!$C1212,'BD Pacientes'!$A:$I,9,FALSE))</f>
        <v>0</v>
      </c>
      <c r="M1212" s="17" t="s">
        <v>47</v>
      </c>
      <c r="N1212" s="16" t="str">
        <f>IF(ISERROR(VLOOKUP('Salidas Pacientes'!$M1212,Inventario!$A$2:$M$21,2,FALSE)),"",VLOOKUP('Salidas Pacientes'!$M1212,Inventario!$A$2:$M$21,2,FALSE))</f>
        <v>Nimenrix</v>
      </c>
      <c r="O1212" s="16" t="str">
        <f>IF(ISERROR(VLOOKUP('Salidas Pacientes'!$M1212,Inventario!$A$2:$M$21,3,FALSE)),"",VLOOKUP('Salidas Pacientes'!$M1212,Inventario!$A$2:$M$21,3,FALSE))</f>
        <v>Meningococo</v>
      </c>
      <c r="P1212" s="100" t="str">
        <f>IF(ISERROR(VLOOKUP('Salidas Pacientes'!$M1212,Inventario!$A$2:$M$21,4,FALSE)),"",VLOOKUP('Salidas Pacientes'!$M1212,Inventario!$A$2:$M$21,4,FALSE))</f>
        <v>Cobo Medical</v>
      </c>
      <c r="Q1212" s="100" t="str">
        <f>IF(ISERROR(VLOOKUP('Salidas Pacientes'!$M1212,Inventario!$A$2:$M$21,5,FALSE)),"",VLOOKUP('Salidas Pacientes'!$M1212,Inventario!$A$2:$M$21,5,FALSE))</f>
        <v>Pfizer</v>
      </c>
      <c r="R1212" s="17" t="str">
        <f>IF(ISERROR(VLOOKUP('Salidas Pacientes'!$M1212,Inventario!$A$2:$M$21,6,FALSE)),"",VLOOKUP('Salidas Pacientes'!$M1212,Inventario!$A$2:$M$21,6,FALSE))</f>
        <v>3904</v>
      </c>
      <c r="S1212" s="105" t="s">
        <v>221</v>
      </c>
      <c r="T1212" s="102">
        <f>IF(ISERROR(VLOOKUP('Salidas Pacientes'!$S1212,Entradas!$H$1:$I$412,2,FALSE)),"",VLOOKUP('Salidas Pacientes'!$S1212,Entradas!$H$1:$I$412,2,FALSE))</f>
        <v>45077</v>
      </c>
      <c r="U1212" s="98"/>
      <c r="V1212" s="98">
        <v>1</v>
      </c>
      <c r="W1212" s="105"/>
    </row>
    <row r="1213" spans="1:23" ht="15.75" hidden="1" customHeight="1" outlineLevel="1">
      <c r="A1213" s="95">
        <v>44889</v>
      </c>
      <c r="B1213" s="95" t="s">
        <v>276</v>
      </c>
      <c r="C1213" s="98">
        <v>1232820117</v>
      </c>
      <c r="D1213" s="17" t="str">
        <f>IF(ISERROR(VLOOKUP('Salidas Pacientes'!$C1213,'BD Pacientes'!$A:I,2,FALSE)),"",VLOOKUP('Salidas Pacientes'!$C1213,'BD Pacientes'!$A:I,2,FALSE))</f>
        <v>RC</v>
      </c>
      <c r="E1213" s="16" t="str">
        <f>IF(ISERROR(VLOOKUP('Salidas Pacientes'!$C1213,'BD Pacientes'!$A:I,3,FALSE)),"",VLOOKUP('Salidas Pacientes'!$C1213,'BD Pacientes'!$A:I,3,FALSE))</f>
        <v>SAMANTHA SAAVEDRA VARGAS</v>
      </c>
      <c r="F1213" s="17" t="str">
        <f>IF(ISERROR(VLOOKUP('Salidas Pacientes'!$C1213,'BD Pacientes'!$A:I,4,FALSE)),"",VLOOKUP('Salidas Pacientes'!$C1213,'BD Pacientes'!$A:I,4,FALSE))</f>
        <v>F</v>
      </c>
      <c r="G1213" s="95">
        <f>IF(ISERROR(VLOOKUP('Salidas Pacientes'!$C1213,'BD Pacientes'!$A:I,5,FALSE)),"",VLOOKUP('Salidas Pacientes'!$C1213,'BD Pacientes'!$A:I,5,FALSE))</f>
        <v>44702</v>
      </c>
      <c r="H1213" s="95" t="str">
        <f t="shared" ca="1" si="0"/>
        <v>1 año, 3 mes</v>
      </c>
      <c r="I1213" s="97" t="str">
        <f>IF(ISERROR(VLOOKUP('Salidas Pacientes'!$C1213,'BD Pacientes'!$A:$I,6,FALSE)),"",VLOOKUP('Salidas Pacientes'!$C1213,'BD Pacientes'!$A:$I,6,FALSE))</f>
        <v>CALLE 2 #99-120</v>
      </c>
      <c r="J1213" s="98">
        <f>IF(ISERROR(VLOOKUP('Salidas Pacientes'!$C1213,'BD Pacientes'!$A:$I,7,FALSE)),"",VLOOKUP('Salidas Pacientes'!$C1213,'BD Pacientes'!$A:$I,7,FALSE))</f>
        <v>1130623927</v>
      </c>
      <c r="K1213" s="99" t="str">
        <f>IF(ISERROR(VLOOKUP('Salidas Pacientes'!$C1213,'BD Pacientes'!$A:$I,8,FALSE)),"",VLOOKUP('Salidas Pacientes'!$C1213,'BD Pacientes'!$A:$I,8,FALSE))</f>
        <v>ALEJANDRO SAAVEDRA</v>
      </c>
      <c r="L1213" s="17">
        <f>IF(ISERROR(VLOOKUP('Salidas Pacientes'!$C1213,'BD Pacientes'!$A:$I,9,FALSE)),"",VLOOKUP('Salidas Pacientes'!$C1213,'BD Pacientes'!$A:$I,9,FALSE))</f>
        <v>3005282452</v>
      </c>
      <c r="M1213" s="17" t="s">
        <v>89</v>
      </c>
      <c r="N1213" s="16" t="str">
        <f>IF(ISERROR(VLOOKUP('Salidas Pacientes'!$M1213,Inventario!$A$2:$M$21,2,FALSE)),"",VLOOKUP('Salidas Pacientes'!$M1213,Inventario!$A$2:$M$21,2,FALSE))</f>
        <v>Fluquadri</v>
      </c>
      <c r="O1213" s="16" t="str">
        <f>IF(ISERROR(VLOOKUP('Salidas Pacientes'!$M1213,Inventario!$A$2:$M$21,3,FALSE)),"",VLOOKUP('Salidas Pacientes'!$M1213,Inventario!$A$2:$M$21,3,FALSE))</f>
        <v>Influenza</v>
      </c>
      <c r="P1213" s="100" t="str">
        <f>IF(ISERROR(VLOOKUP('Salidas Pacientes'!$M1213,Inventario!$A$2:$M$21,4,FALSE)),"",VLOOKUP('Salidas Pacientes'!$M1213,Inventario!$A$2:$M$21,4,FALSE))</f>
        <v>IPS FARALLONES</v>
      </c>
      <c r="Q1213" s="100" t="str">
        <f>IF(ISERROR(VLOOKUP('Salidas Pacientes'!$M1213,Inventario!$A$2:$M$21,5,FALSE)),"",VLOOKUP('Salidas Pacientes'!$M1213,Inventario!$A$2:$M$21,5,FALSE))</f>
        <v>Sanofi</v>
      </c>
      <c r="R1213" s="17" t="str">
        <f>IF(ISERROR(VLOOKUP('Salidas Pacientes'!$M1213,Inventario!$A$2:$M$21,6,FALSE)),"",VLOOKUP('Salidas Pacientes'!$M1213,Inventario!$A$2:$M$21,6,FALSE))</f>
        <v>164992</v>
      </c>
      <c r="S1213" s="105" t="s">
        <v>210</v>
      </c>
      <c r="T1213" s="102">
        <f>IF(ISERROR(VLOOKUP('Salidas Pacientes'!$S1213,Entradas!$H$1:$I$412,2,FALSE)),"",VLOOKUP('Salidas Pacientes'!$S1213,Entradas!$H$1:$I$412,2,FALSE))</f>
        <v>44957</v>
      </c>
      <c r="U1213" s="98"/>
      <c r="V1213" s="98">
        <v>1</v>
      </c>
      <c r="W1213" s="105"/>
    </row>
    <row r="1214" spans="1:23" ht="15.75" hidden="1" customHeight="1" outlineLevel="1">
      <c r="A1214" s="95">
        <v>44889</v>
      </c>
      <c r="B1214" s="95" t="s">
        <v>276</v>
      </c>
      <c r="C1214" s="98">
        <v>1110380308</v>
      </c>
      <c r="D1214" s="17" t="str">
        <f>IF(ISERROR(VLOOKUP('Salidas Pacientes'!$C1214,'BD Pacientes'!$A:I,2,FALSE)),"",VLOOKUP('Salidas Pacientes'!$C1214,'BD Pacientes'!$A:I,2,FALSE))</f>
        <v>RC</v>
      </c>
      <c r="E1214" s="16" t="str">
        <f>IF(ISERROR(VLOOKUP('Salidas Pacientes'!$C1214,'BD Pacientes'!$A:I,3,FALSE)),"",VLOOKUP('Salidas Pacientes'!$C1214,'BD Pacientes'!$A:I,3,FALSE))</f>
        <v>MARTINA GUARIN SOLARTE</v>
      </c>
      <c r="F1214" s="17" t="str">
        <f>IF(ISERROR(VLOOKUP('Salidas Pacientes'!$C1214,'BD Pacientes'!$A:I,4,FALSE)),"",VLOOKUP('Salidas Pacientes'!$C1214,'BD Pacientes'!$A:I,4,FALSE))</f>
        <v>F</v>
      </c>
      <c r="G1214" s="95">
        <f>IF(ISERROR(VLOOKUP('Salidas Pacientes'!$C1214,'BD Pacientes'!$A:I,5,FALSE)),"",VLOOKUP('Salidas Pacientes'!$C1214,'BD Pacientes'!$A:I,5,FALSE))</f>
        <v>44389</v>
      </c>
      <c r="H1214" s="95" t="str">
        <f t="shared" ca="1" si="0"/>
        <v>2 año, 1 mes</v>
      </c>
      <c r="I1214" s="97" t="str">
        <f>IF(ISERROR(VLOOKUP('Salidas Pacientes'!$C1214,'BD Pacientes'!$A:$I,6,FALSE)),"",VLOOKUP('Salidas Pacientes'!$C1214,'BD Pacientes'!$A:$I,6,FALSE))</f>
        <v>CALLE 72H4 # 26L-32</v>
      </c>
      <c r="J1214" s="98">
        <f>IF(ISERROR(VLOOKUP('Salidas Pacientes'!$C1214,'BD Pacientes'!$A:$I,7,FALSE)),"",VLOOKUP('Salidas Pacientes'!$C1214,'BD Pacientes'!$A:$I,7,FALSE))</f>
        <v>94498680</v>
      </c>
      <c r="K1214" s="99" t="str">
        <f>IF(ISERROR(VLOOKUP('Salidas Pacientes'!$C1214,'BD Pacientes'!$A:$I,8,FALSE)),"",VLOOKUP('Salidas Pacientes'!$C1214,'BD Pacientes'!$A:$I,8,FALSE))</f>
        <v>RAMON GUARIN</v>
      </c>
      <c r="L1214" s="17">
        <f>IF(ISERROR(VLOOKUP('Salidas Pacientes'!$C1214,'BD Pacientes'!$A:$I,9,FALSE)),"",VLOOKUP('Salidas Pacientes'!$C1214,'BD Pacientes'!$A:$I,9,FALSE))</f>
        <v>3167539934</v>
      </c>
      <c r="M1214" s="17" t="s">
        <v>54</v>
      </c>
      <c r="N1214" s="16" t="str">
        <f>IF(ISERROR(VLOOKUP('Salidas Pacientes'!$M1214,Inventario!$A$2:$M$21,2,FALSE)),"",VLOOKUP('Salidas Pacientes'!$M1214,Inventario!$A$2:$M$21,2,FALSE))</f>
        <v>Prevenar</v>
      </c>
      <c r="O1214" s="16" t="str">
        <f>IF(ISERROR(VLOOKUP('Salidas Pacientes'!$M1214,Inventario!$A$2:$M$21,3,FALSE)),"",VLOOKUP('Salidas Pacientes'!$M1214,Inventario!$A$2:$M$21,3,FALSE))</f>
        <v>Neumococo 13V</v>
      </c>
      <c r="P1214" s="100" t="str">
        <f>IF(ISERROR(VLOOKUP('Salidas Pacientes'!$M1214,Inventario!$A$2:$M$21,4,FALSE)),"",VLOOKUP('Salidas Pacientes'!$M1214,Inventario!$A$2:$M$21,4,FALSE))</f>
        <v>Cobo Medical</v>
      </c>
      <c r="Q1214" s="100" t="str">
        <f>IF(ISERROR(VLOOKUP('Salidas Pacientes'!$M1214,Inventario!$A$2:$M$21,5,FALSE)),"",VLOOKUP('Salidas Pacientes'!$M1214,Inventario!$A$2:$M$21,5,FALSE))</f>
        <v>Pfizer</v>
      </c>
      <c r="R1214" s="17" t="str">
        <f>IF(ISERROR(VLOOKUP('Salidas Pacientes'!$M1214,Inventario!$A$2:$M$21,6,FALSE)),"",VLOOKUP('Salidas Pacientes'!$M1214,Inventario!$A$2:$M$21,6,FALSE))</f>
        <v>2156</v>
      </c>
      <c r="S1214" s="105" t="s">
        <v>223</v>
      </c>
      <c r="T1214" s="102">
        <f>IF(ISERROR(VLOOKUP('Salidas Pacientes'!$S1214,Entradas!$H$1:$I$412,2,FALSE)),"",VLOOKUP('Salidas Pacientes'!$S1214,Entradas!$H$1:$I$412,2,FALSE))</f>
        <v>45382</v>
      </c>
      <c r="U1214" s="98"/>
      <c r="V1214" s="98">
        <v>1</v>
      </c>
      <c r="W1214" s="105"/>
    </row>
    <row r="1215" spans="1:23" ht="15.75" hidden="1" customHeight="1" outlineLevel="1">
      <c r="A1215" s="95">
        <v>44889</v>
      </c>
      <c r="B1215" s="95" t="s">
        <v>276</v>
      </c>
      <c r="C1215" s="98">
        <v>1109572692</v>
      </c>
      <c r="D1215" s="17" t="str">
        <f>IF(ISERROR(VLOOKUP('Salidas Pacientes'!$C1215,'BD Pacientes'!$A:I,2,FALSE)),"",VLOOKUP('Salidas Pacientes'!$C1215,'BD Pacientes'!$A:I,2,FALSE))</f>
        <v>RC</v>
      </c>
      <c r="E1215" s="16" t="str">
        <f>IF(ISERROR(VLOOKUP('Salidas Pacientes'!$C1215,'BD Pacientes'!$A:I,3,FALSE)),"",VLOOKUP('Salidas Pacientes'!$C1215,'BD Pacientes'!$A:I,3,FALSE))</f>
        <v>EMILIANO QUINTERO GARZON</v>
      </c>
      <c r="F1215" s="17" t="str">
        <f>IF(ISERROR(VLOOKUP('Salidas Pacientes'!$C1215,'BD Pacientes'!$A:I,4,FALSE)),"",VLOOKUP('Salidas Pacientes'!$C1215,'BD Pacientes'!$A:I,4,FALSE))</f>
        <v>M</v>
      </c>
      <c r="G1215" s="95">
        <f>IF(ISERROR(VLOOKUP('Salidas Pacientes'!$C1215,'BD Pacientes'!$A:I,5,FALSE)),"",VLOOKUP('Salidas Pacientes'!$C1215,'BD Pacientes'!$A:I,5,FALSE))</f>
        <v>44441</v>
      </c>
      <c r="H1215" s="95" t="str">
        <f t="shared" ca="1" si="0"/>
        <v>1 año, 11 mes</v>
      </c>
      <c r="I1215" s="97" t="str">
        <f>IF(ISERROR(VLOOKUP('Salidas Pacientes'!$C1215,'BD Pacientes'!$A:$I,6,FALSE)),"",VLOOKUP('Salidas Pacientes'!$C1215,'BD Pacientes'!$A:$I,6,FALSE))</f>
        <v>CALLE 3D # 64-80</v>
      </c>
      <c r="J1215" s="98">
        <f>IF(ISERROR(VLOOKUP('Salidas Pacientes'!$C1215,'BD Pacientes'!$A:$I,7,FALSE)),"",VLOOKUP('Salidas Pacientes'!$C1215,'BD Pacientes'!$A:$I,7,FALSE))</f>
        <v>1110497576</v>
      </c>
      <c r="K1215" s="99" t="str">
        <f>IF(ISERROR(VLOOKUP('Salidas Pacientes'!$C1215,'BD Pacientes'!$A:$I,8,FALSE)),"",VLOOKUP('Salidas Pacientes'!$C1215,'BD Pacientes'!$A:$I,8,FALSE))</f>
        <v>ANGIE GARZON</v>
      </c>
      <c r="L1215" s="17">
        <f>IF(ISERROR(VLOOKUP('Salidas Pacientes'!$C1215,'BD Pacientes'!$A:$I,9,FALSE)),"",VLOOKUP('Salidas Pacientes'!$C1215,'BD Pacientes'!$A:$I,9,FALSE))</f>
        <v>3153017588</v>
      </c>
      <c r="M1215" s="17" t="s">
        <v>47</v>
      </c>
      <c r="N1215" s="16" t="str">
        <f>IF(ISERROR(VLOOKUP('Salidas Pacientes'!$M1215,Inventario!$A$2:$M$21,2,FALSE)),"",VLOOKUP('Salidas Pacientes'!$M1215,Inventario!$A$2:$M$21,2,FALSE))</f>
        <v>Nimenrix</v>
      </c>
      <c r="O1215" s="16" t="str">
        <f>IF(ISERROR(VLOOKUP('Salidas Pacientes'!$M1215,Inventario!$A$2:$M$21,3,FALSE)),"",VLOOKUP('Salidas Pacientes'!$M1215,Inventario!$A$2:$M$21,3,FALSE))</f>
        <v>Meningococo</v>
      </c>
      <c r="P1215" s="100" t="str">
        <f>IF(ISERROR(VLOOKUP('Salidas Pacientes'!$M1215,Inventario!$A$2:$M$21,4,FALSE)),"",VLOOKUP('Salidas Pacientes'!$M1215,Inventario!$A$2:$M$21,4,FALSE))</f>
        <v>Cobo Medical</v>
      </c>
      <c r="Q1215" s="100" t="str">
        <f>IF(ISERROR(VLOOKUP('Salidas Pacientes'!$M1215,Inventario!$A$2:$M$21,5,FALSE)),"",VLOOKUP('Salidas Pacientes'!$M1215,Inventario!$A$2:$M$21,5,FALSE))</f>
        <v>Pfizer</v>
      </c>
      <c r="R1215" s="17" t="str">
        <f>IF(ISERROR(VLOOKUP('Salidas Pacientes'!$M1215,Inventario!$A$2:$M$21,6,FALSE)),"",VLOOKUP('Salidas Pacientes'!$M1215,Inventario!$A$2:$M$21,6,FALSE))</f>
        <v>3904</v>
      </c>
      <c r="S1215" s="105" t="s">
        <v>221</v>
      </c>
      <c r="T1215" s="102">
        <f>IF(ISERROR(VLOOKUP('Salidas Pacientes'!$S1215,Entradas!$H$1:$I$412,2,FALSE)),"",VLOOKUP('Salidas Pacientes'!$S1215,Entradas!$H$1:$I$412,2,FALSE))</f>
        <v>45077</v>
      </c>
      <c r="U1215" s="98"/>
      <c r="V1215" s="98">
        <v>1</v>
      </c>
      <c r="W1215" s="105"/>
    </row>
    <row r="1216" spans="1:23" ht="15.75" hidden="1" customHeight="1" outlineLevel="1">
      <c r="A1216" s="95">
        <v>44889</v>
      </c>
      <c r="B1216" s="95" t="s">
        <v>276</v>
      </c>
      <c r="C1216" s="98">
        <v>1109574360</v>
      </c>
      <c r="D1216" s="17" t="str">
        <f>IF(ISERROR(VLOOKUP('Salidas Pacientes'!$C1216,'BD Pacientes'!$A:I,2,FALSE)),"",VLOOKUP('Salidas Pacientes'!$C1216,'BD Pacientes'!$A:I,2,FALSE))</f>
        <v>RC</v>
      </c>
      <c r="E1216" s="16" t="str">
        <f>IF(ISERROR(VLOOKUP('Salidas Pacientes'!$C1216,'BD Pacientes'!$A:I,3,FALSE)),"",VLOOKUP('Salidas Pacientes'!$C1216,'BD Pacientes'!$A:I,3,FALSE))</f>
        <v>ARENA REYES TORRES</v>
      </c>
      <c r="F1216" s="17" t="str">
        <f>IF(ISERROR(VLOOKUP('Salidas Pacientes'!$C1216,'BD Pacientes'!$A:I,4,FALSE)),"",VLOOKUP('Salidas Pacientes'!$C1216,'BD Pacientes'!$A:I,4,FALSE))</f>
        <v>F</v>
      </c>
      <c r="G1216" s="95">
        <f>IF(ISERROR(VLOOKUP('Salidas Pacientes'!$C1216,'BD Pacientes'!$A:I,5,FALSE)),"",VLOOKUP('Salidas Pacientes'!$C1216,'BD Pacientes'!$A:I,5,FALSE))</f>
        <v>0</v>
      </c>
      <c r="H1216" s="95" t="str">
        <f t="shared" ca="1" si="0"/>
        <v>123 año, 7 mes</v>
      </c>
      <c r="I1216" s="97" t="str">
        <f>IF(ISERROR(VLOOKUP('Salidas Pacientes'!$C1216,'BD Pacientes'!$A:$I,6,FALSE)),"",VLOOKUP('Salidas Pacientes'!$C1216,'BD Pacientes'!$A:$I,6,FALSE))</f>
        <v>CALLE 18 #34-23</v>
      </c>
      <c r="J1216" s="98">
        <f>IF(ISERROR(VLOOKUP('Salidas Pacientes'!$C1216,'BD Pacientes'!$A:$I,7,FALSE)),"",VLOOKUP('Salidas Pacientes'!$C1216,'BD Pacientes'!$A:$I,7,FALSE))</f>
        <v>0</v>
      </c>
      <c r="K1216" s="99">
        <f>IF(ISERROR(VLOOKUP('Salidas Pacientes'!$C1216,'BD Pacientes'!$A:$I,8,FALSE)),"",VLOOKUP('Salidas Pacientes'!$C1216,'BD Pacientes'!$A:$I,8,FALSE))</f>
        <v>0</v>
      </c>
      <c r="L1216" s="17">
        <f>IF(ISERROR(VLOOKUP('Salidas Pacientes'!$C1216,'BD Pacientes'!$A:$I,9,FALSE)),"",VLOOKUP('Salidas Pacientes'!$C1216,'BD Pacientes'!$A:$I,9,FALSE))</f>
        <v>0</v>
      </c>
      <c r="M1216" s="17" t="s">
        <v>89</v>
      </c>
      <c r="N1216" s="16" t="str">
        <f>IF(ISERROR(VLOOKUP('Salidas Pacientes'!$M1216,Inventario!$A$2:$M$21,2,FALSE)),"",VLOOKUP('Salidas Pacientes'!$M1216,Inventario!$A$2:$M$21,2,FALSE))</f>
        <v>Fluquadri</v>
      </c>
      <c r="O1216" s="16" t="str">
        <f>IF(ISERROR(VLOOKUP('Salidas Pacientes'!$M1216,Inventario!$A$2:$M$21,3,FALSE)),"",VLOOKUP('Salidas Pacientes'!$M1216,Inventario!$A$2:$M$21,3,FALSE))</f>
        <v>Influenza</v>
      </c>
      <c r="P1216" s="100" t="str">
        <f>IF(ISERROR(VLOOKUP('Salidas Pacientes'!$M1216,Inventario!$A$2:$M$21,4,FALSE)),"",VLOOKUP('Salidas Pacientes'!$M1216,Inventario!$A$2:$M$21,4,FALSE))</f>
        <v>IPS FARALLONES</v>
      </c>
      <c r="Q1216" s="100" t="str">
        <f>IF(ISERROR(VLOOKUP('Salidas Pacientes'!$M1216,Inventario!$A$2:$M$21,5,FALSE)),"",VLOOKUP('Salidas Pacientes'!$M1216,Inventario!$A$2:$M$21,5,FALSE))</f>
        <v>Sanofi</v>
      </c>
      <c r="R1216" s="17" t="str">
        <f>IF(ISERROR(VLOOKUP('Salidas Pacientes'!$M1216,Inventario!$A$2:$M$21,6,FALSE)),"",VLOOKUP('Salidas Pacientes'!$M1216,Inventario!$A$2:$M$21,6,FALSE))</f>
        <v>164992</v>
      </c>
      <c r="S1216" s="105" t="s">
        <v>210</v>
      </c>
      <c r="T1216" s="102">
        <f>IF(ISERROR(VLOOKUP('Salidas Pacientes'!$S1216,Entradas!$H$1:$I$412,2,FALSE)),"",VLOOKUP('Salidas Pacientes'!$S1216,Entradas!$H$1:$I$412,2,FALSE))</f>
        <v>44957</v>
      </c>
      <c r="U1216" s="98"/>
      <c r="V1216" s="98">
        <v>1</v>
      </c>
      <c r="W1216" s="105"/>
    </row>
    <row r="1217" spans="1:23" ht="15.75" hidden="1" customHeight="1" outlineLevel="1">
      <c r="A1217" s="95">
        <v>44893</v>
      </c>
      <c r="B1217" s="95" t="s">
        <v>276</v>
      </c>
      <c r="C1217" s="98">
        <v>1232821323</v>
      </c>
      <c r="D1217" s="17" t="str">
        <f>IF(ISERROR(VLOOKUP('Salidas Pacientes'!$C1217,'BD Pacientes'!$A:I,2,FALSE)),"",VLOOKUP('Salidas Pacientes'!$C1217,'BD Pacientes'!$A:I,2,FALSE))</f>
        <v>RC</v>
      </c>
      <c r="E1217" s="16" t="str">
        <f>IF(ISERROR(VLOOKUP('Salidas Pacientes'!$C1217,'BD Pacientes'!$A:I,3,FALSE)),"",VLOOKUP('Salidas Pacientes'!$C1217,'BD Pacientes'!$A:I,3,FALSE))</f>
        <v>VICENTE SANINT HENAO</v>
      </c>
      <c r="F1217" s="17" t="str">
        <f>IF(ISERROR(VLOOKUP('Salidas Pacientes'!$C1217,'BD Pacientes'!$A:I,4,FALSE)),"",VLOOKUP('Salidas Pacientes'!$C1217,'BD Pacientes'!$A:I,4,FALSE))</f>
        <v>M</v>
      </c>
      <c r="G1217" s="95">
        <f>IF(ISERROR(VLOOKUP('Salidas Pacientes'!$C1217,'BD Pacientes'!$A:I,5,FALSE)),"",VLOOKUP('Salidas Pacientes'!$C1217,'BD Pacientes'!$A:I,5,FALSE))</f>
        <v>44803</v>
      </c>
      <c r="H1217" s="95" t="str">
        <f t="shared" ca="1" si="0"/>
        <v>0 año, 11 mes</v>
      </c>
      <c r="I1217" s="97" t="str">
        <f>IF(ISERROR(VLOOKUP('Salidas Pacientes'!$C1217,'BD Pacientes'!$A:$I,6,FALSE)),"",VLOOKUP('Salidas Pacientes'!$C1217,'BD Pacientes'!$A:$I,6,FALSE))</f>
        <v>AV 9N # 7-57</v>
      </c>
      <c r="J1217" s="98">
        <f>IF(ISERROR(VLOOKUP('Salidas Pacientes'!$C1217,'BD Pacientes'!$A:$I,7,FALSE)),"",VLOOKUP('Salidas Pacientes'!$C1217,'BD Pacientes'!$A:$I,7,FALSE))</f>
        <v>1114339441</v>
      </c>
      <c r="K1217" s="99" t="str">
        <f>IF(ISERROR(VLOOKUP('Salidas Pacientes'!$C1217,'BD Pacientes'!$A:$I,8,FALSE)),"",VLOOKUP('Salidas Pacientes'!$C1217,'BD Pacientes'!$A:$I,8,FALSE))</f>
        <v>ANDREA HENAO</v>
      </c>
      <c r="L1217" s="17">
        <f>IF(ISERROR(VLOOKUP('Salidas Pacientes'!$C1217,'BD Pacientes'!$A:$I,9,FALSE)),"",VLOOKUP('Salidas Pacientes'!$C1217,'BD Pacientes'!$A:$I,9,FALSE))</f>
        <v>3128716625</v>
      </c>
      <c r="M1217" s="17" t="s">
        <v>47</v>
      </c>
      <c r="N1217" s="16" t="str">
        <f>IF(ISERROR(VLOOKUP('Salidas Pacientes'!$M1217,Inventario!$A$2:$M$21,2,FALSE)),"",VLOOKUP('Salidas Pacientes'!$M1217,Inventario!$A$2:$M$21,2,FALSE))</f>
        <v>Nimenrix</v>
      </c>
      <c r="O1217" s="16" t="str">
        <f>IF(ISERROR(VLOOKUP('Salidas Pacientes'!$M1217,Inventario!$A$2:$M$21,3,FALSE)),"",VLOOKUP('Salidas Pacientes'!$M1217,Inventario!$A$2:$M$21,3,FALSE))</f>
        <v>Meningococo</v>
      </c>
      <c r="P1217" s="100" t="str">
        <f>IF(ISERROR(VLOOKUP('Salidas Pacientes'!$M1217,Inventario!$A$2:$M$21,4,FALSE)),"",VLOOKUP('Salidas Pacientes'!$M1217,Inventario!$A$2:$M$21,4,FALSE))</f>
        <v>Cobo Medical</v>
      </c>
      <c r="Q1217" s="100" t="str">
        <f>IF(ISERROR(VLOOKUP('Salidas Pacientes'!$M1217,Inventario!$A$2:$M$21,5,FALSE)),"",VLOOKUP('Salidas Pacientes'!$M1217,Inventario!$A$2:$M$21,5,FALSE))</f>
        <v>Pfizer</v>
      </c>
      <c r="R1217" s="17" t="str">
        <f>IF(ISERROR(VLOOKUP('Salidas Pacientes'!$M1217,Inventario!$A$2:$M$21,6,FALSE)),"",VLOOKUP('Salidas Pacientes'!$M1217,Inventario!$A$2:$M$21,6,FALSE))</f>
        <v>3904</v>
      </c>
      <c r="S1217" s="105" t="s">
        <v>221</v>
      </c>
      <c r="T1217" s="102">
        <f>IF(ISERROR(VLOOKUP('Salidas Pacientes'!$S1217,Entradas!$H$1:$I$412,2,FALSE)),"",VLOOKUP('Salidas Pacientes'!$S1217,Entradas!$H$1:$I$412,2,FALSE))</f>
        <v>45077</v>
      </c>
      <c r="U1217" s="98"/>
      <c r="V1217" s="98">
        <v>1</v>
      </c>
      <c r="W1217" s="105"/>
    </row>
    <row r="1218" spans="1:23" ht="15.75" hidden="1" customHeight="1" outlineLevel="1">
      <c r="A1218" s="95">
        <v>44893</v>
      </c>
      <c r="B1218" s="95" t="s">
        <v>276</v>
      </c>
      <c r="C1218" s="98">
        <v>1107534708</v>
      </c>
      <c r="D1218" s="17" t="str">
        <f>IF(ISERROR(VLOOKUP('Salidas Pacientes'!$C1218,'BD Pacientes'!$A:I,2,FALSE)),"",VLOOKUP('Salidas Pacientes'!$C1218,'BD Pacientes'!$A:I,2,FALSE))</f>
        <v>RC</v>
      </c>
      <c r="E1218" s="16" t="str">
        <f>IF(ISERROR(VLOOKUP('Salidas Pacientes'!$C1218,'BD Pacientes'!$A:I,3,FALSE)),"",VLOOKUP('Salidas Pacientes'!$C1218,'BD Pacientes'!$A:I,3,FALSE))</f>
        <v>MIA VICTORIA HERNANDEZ LOZANO</v>
      </c>
      <c r="F1218" s="17" t="str">
        <f>IF(ISERROR(VLOOKUP('Salidas Pacientes'!$C1218,'BD Pacientes'!$A:I,4,FALSE)),"",VLOOKUP('Salidas Pacientes'!$C1218,'BD Pacientes'!$A:I,4,FALSE))</f>
        <v>F</v>
      </c>
      <c r="G1218" s="95">
        <f>IF(ISERROR(VLOOKUP('Salidas Pacientes'!$C1218,'BD Pacientes'!$A:I,5,FALSE)),"",VLOOKUP('Salidas Pacientes'!$C1218,'BD Pacientes'!$A:I,5,FALSE))</f>
        <v>0</v>
      </c>
      <c r="H1218" s="95" t="str">
        <f t="shared" ca="1" si="0"/>
        <v>123 año, 7 mes</v>
      </c>
      <c r="I1218" s="97" t="str">
        <f>IF(ISERROR(VLOOKUP('Salidas Pacientes'!$C1218,'BD Pacientes'!$A:$I,6,FALSE)),"",VLOOKUP('Salidas Pacientes'!$C1218,'BD Pacientes'!$A:$I,6,FALSE))</f>
        <v>CALLE 58 # 30-70</v>
      </c>
      <c r="J1218" s="98">
        <f>IF(ISERROR(VLOOKUP('Salidas Pacientes'!$C1218,'BD Pacientes'!$A:$I,7,FALSE)),"",VLOOKUP('Salidas Pacientes'!$C1218,'BD Pacientes'!$A:$I,7,FALSE))</f>
        <v>0</v>
      </c>
      <c r="K1218" s="99">
        <f>IF(ISERROR(VLOOKUP('Salidas Pacientes'!$C1218,'BD Pacientes'!$A:$I,8,FALSE)),"",VLOOKUP('Salidas Pacientes'!$C1218,'BD Pacientes'!$A:$I,8,FALSE))</f>
        <v>0</v>
      </c>
      <c r="L1218" s="17">
        <f>IF(ISERROR(VLOOKUP('Salidas Pacientes'!$C1218,'BD Pacientes'!$A:$I,9,FALSE)),"",VLOOKUP('Salidas Pacientes'!$C1218,'BD Pacientes'!$A:$I,9,FALSE))</f>
        <v>0</v>
      </c>
      <c r="M1218" s="17" t="s">
        <v>89</v>
      </c>
      <c r="N1218" s="16" t="str">
        <f>IF(ISERROR(VLOOKUP('Salidas Pacientes'!$M1218,Inventario!$A$2:$M$21,2,FALSE)),"",VLOOKUP('Salidas Pacientes'!$M1218,Inventario!$A$2:$M$21,2,FALSE))</f>
        <v>Fluquadri</v>
      </c>
      <c r="O1218" s="16" t="str">
        <f>IF(ISERROR(VLOOKUP('Salidas Pacientes'!$M1218,Inventario!$A$2:$M$21,3,FALSE)),"",VLOOKUP('Salidas Pacientes'!$M1218,Inventario!$A$2:$M$21,3,FALSE))</f>
        <v>Influenza</v>
      </c>
      <c r="P1218" s="100" t="str">
        <f>IF(ISERROR(VLOOKUP('Salidas Pacientes'!$M1218,Inventario!$A$2:$M$21,4,FALSE)),"",VLOOKUP('Salidas Pacientes'!$M1218,Inventario!$A$2:$M$21,4,FALSE))</f>
        <v>IPS FARALLONES</v>
      </c>
      <c r="Q1218" s="100" t="str">
        <f>IF(ISERROR(VLOOKUP('Salidas Pacientes'!$M1218,Inventario!$A$2:$M$21,5,FALSE)),"",VLOOKUP('Salidas Pacientes'!$M1218,Inventario!$A$2:$M$21,5,FALSE))</f>
        <v>Sanofi</v>
      </c>
      <c r="R1218" s="17" t="str">
        <f>IF(ISERROR(VLOOKUP('Salidas Pacientes'!$M1218,Inventario!$A$2:$M$21,6,FALSE)),"",VLOOKUP('Salidas Pacientes'!$M1218,Inventario!$A$2:$M$21,6,FALSE))</f>
        <v>164992</v>
      </c>
      <c r="S1218" s="105" t="s">
        <v>210</v>
      </c>
      <c r="T1218" s="102">
        <f>IF(ISERROR(VLOOKUP('Salidas Pacientes'!$S1218,Entradas!$H$1:$I$412,2,FALSE)),"",VLOOKUP('Salidas Pacientes'!$S1218,Entradas!$H$1:$I$412,2,FALSE))</f>
        <v>44957</v>
      </c>
      <c r="U1218" s="98"/>
      <c r="V1218" s="98">
        <v>1</v>
      </c>
      <c r="W1218" s="105"/>
    </row>
    <row r="1219" spans="1:23" ht="15.75" hidden="1" customHeight="1" outlineLevel="1">
      <c r="A1219" s="95">
        <v>44893</v>
      </c>
      <c r="B1219" s="95" t="s">
        <v>276</v>
      </c>
      <c r="C1219" s="98">
        <v>1232818025</v>
      </c>
      <c r="D1219" s="17" t="str">
        <f>IF(ISERROR(VLOOKUP('Salidas Pacientes'!$C1219,'BD Pacientes'!$A:I,2,FALSE)),"",VLOOKUP('Salidas Pacientes'!$C1219,'BD Pacientes'!$A:I,2,FALSE))</f>
        <v>RC</v>
      </c>
      <c r="E1219" s="16" t="str">
        <f>IF(ISERROR(VLOOKUP('Salidas Pacientes'!$C1219,'BD Pacientes'!$A:I,3,FALSE)),"",VLOOKUP('Salidas Pacientes'!$C1219,'BD Pacientes'!$A:I,3,FALSE))</f>
        <v>MAXIMILIANO LEDESMA BEDOYA</v>
      </c>
      <c r="F1219" s="17" t="str">
        <f>IF(ISERROR(VLOOKUP('Salidas Pacientes'!$C1219,'BD Pacientes'!$A:I,4,FALSE)),"",VLOOKUP('Salidas Pacientes'!$C1219,'BD Pacientes'!$A:I,4,FALSE))</f>
        <v>M</v>
      </c>
      <c r="G1219" s="95">
        <f>IF(ISERROR(VLOOKUP('Salidas Pacientes'!$C1219,'BD Pacientes'!$A:I,5,FALSE)),"",VLOOKUP('Salidas Pacientes'!$C1219,'BD Pacientes'!$A:I,5,FALSE))</f>
        <v>44495</v>
      </c>
      <c r="H1219" s="95" t="str">
        <f t="shared" ca="1" si="0"/>
        <v>1 año, 9 mes</v>
      </c>
      <c r="I1219" s="97" t="str">
        <f>IF(ISERROR(VLOOKUP('Salidas Pacientes'!$C1219,'BD Pacientes'!$A:$I,6,FALSE)),"",VLOOKUP('Salidas Pacientes'!$C1219,'BD Pacientes'!$A:$I,6,FALSE))</f>
        <v>CRA 2A SUR # 7-41 JAMUNDI</v>
      </c>
      <c r="J1219" s="98">
        <f>IF(ISERROR(VLOOKUP('Salidas Pacientes'!$C1219,'BD Pacientes'!$A:$I,7,FALSE)),"",VLOOKUP('Salidas Pacientes'!$C1219,'BD Pacientes'!$A:$I,7,FALSE))</f>
        <v>1144143594</v>
      </c>
      <c r="K1219" s="99" t="str">
        <f>IF(ISERROR(VLOOKUP('Salidas Pacientes'!$C1219,'BD Pacientes'!$A:$I,8,FALSE)),"",VLOOKUP('Salidas Pacientes'!$C1219,'BD Pacientes'!$A:$I,8,FALSE))</f>
        <v>JOHANA BEDOYA</v>
      </c>
      <c r="L1219" s="17">
        <f>IF(ISERROR(VLOOKUP('Salidas Pacientes'!$C1219,'BD Pacientes'!$A:$I,9,FALSE)),"",VLOOKUP('Salidas Pacientes'!$C1219,'BD Pacientes'!$A:$I,9,FALSE))</f>
        <v>3156568286</v>
      </c>
      <c r="M1219" s="17" t="s">
        <v>58</v>
      </c>
      <c r="N1219" s="16" t="str">
        <f>IF(ISERROR(VLOOKUP('Salidas Pacientes'!$M1219,Inventario!$A$2:$M$21,2,FALSE)),"",VLOOKUP('Salidas Pacientes'!$M1219,Inventario!$A$2:$M$21,2,FALSE))</f>
        <v>Proquad</v>
      </c>
      <c r="O1219" s="16" t="str">
        <f>IF(ISERROR(VLOOKUP('Salidas Pacientes'!$M1219,Inventario!$A$2:$M$21,3,FALSE)),"",VLOOKUP('Salidas Pacientes'!$M1219,Inventario!$A$2:$M$21,3,FALSE))</f>
        <v>Sarampion + Rubeola + parotiditis + varicela</v>
      </c>
      <c r="P1219" s="100" t="str">
        <f>IF(ISERROR(VLOOKUP('Salidas Pacientes'!$M1219,Inventario!$A$2:$M$21,4,FALSE)),"",VLOOKUP('Salidas Pacientes'!$M1219,Inventario!$A$2:$M$21,4,FALSE))</f>
        <v>IPS FARALLONES</v>
      </c>
      <c r="Q1219" s="100" t="str">
        <f>IF(ISERROR(VLOOKUP('Salidas Pacientes'!$M1219,Inventario!$A$2:$M$21,5,FALSE)),"",VLOOKUP('Salidas Pacientes'!$M1219,Inventario!$A$2:$M$21,5,FALSE))</f>
        <v>Merck</v>
      </c>
      <c r="R1219" s="17" t="str">
        <f>IF(ISERROR(VLOOKUP('Salidas Pacientes'!$M1219,Inventario!$A$2:$M$21,6,FALSE)),"",VLOOKUP('Salidas Pacientes'!$M1219,Inventario!$A$2:$M$21,6,FALSE))</f>
        <v>4200</v>
      </c>
      <c r="S1219" s="105" t="s">
        <v>225</v>
      </c>
      <c r="T1219" s="102">
        <f>IF(ISERROR(VLOOKUP('Salidas Pacientes'!$S1219,Entradas!$H$1:$I$412,2,FALSE)),"",VLOOKUP('Salidas Pacientes'!$S1219,Entradas!$H$1:$I$412,2,FALSE))</f>
        <v>45199</v>
      </c>
      <c r="U1219" s="98"/>
      <c r="V1219" s="98">
        <v>1</v>
      </c>
      <c r="W1219" s="105"/>
    </row>
    <row r="1220" spans="1:23" ht="15.75" hidden="1" customHeight="1" outlineLevel="1">
      <c r="A1220" s="95">
        <v>44893</v>
      </c>
      <c r="B1220" s="95" t="s">
        <v>276</v>
      </c>
      <c r="C1220" s="98">
        <v>1232818025</v>
      </c>
      <c r="D1220" s="17" t="str">
        <f>IF(ISERROR(VLOOKUP('Salidas Pacientes'!$C1220,'BD Pacientes'!$A:I,2,FALSE)),"",VLOOKUP('Salidas Pacientes'!$C1220,'BD Pacientes'!$A:I,2,FALSE))</f>
        <v>RC</v>
      </c>
      <c r="E1220" s="16" t="str">
        <f>IF(ISERROR(VLOOKUP('Salidas Pacientes'!$C1220,'BD Pacientes'!$A:I,3,FALSE)),"",VLOOKUP('Salidas Pacientes'!$C1220,'BD Pacientes'!$A:I,3,FALSE))</f>
        <v>MAXIMILIANO LEDESMA BEDOYA</v>
      </c>
      <c r="F1220" s="17" t="str">
        <f>IF(ISERROR(VLOOKUP('Salidas Pacientes'!$C1220,'BD Pacientes'!$A:I,4,FALSE)),"",VLOOKUP('Salidas Pacientes'!$C1220,'BD Pacientes'!$A:I,4,FALSE))</f>
        <v>M</v>
      </c>
      <c r="G1220" s="95">
        <f>IF(ISERROR(VLOOKUP('Salidas Pacientes'!$C1220,'BD Pacientes'!$A:I,5,FALSE)),"",VLOOKUP('Salidas Pacientes'!$C1220,'BD Pacientes'!$A:I,5,FALSE))</f>
        <v>44495</v>
      </c>
      <c r="H1220" s="95" t="str">
        <f t="shared" ca="1" si="0"/>
        <v>1 año, 9 mes</v>
      </c>
      <c r="I1220" s="97" t="str">
        <f>IF(ISERROR(VLOOKUP('Salidas Pacientes'!$C1220,'BD Pacientes'!$A:$I,6,FALSE)),"",VLOOKUP('Salidas Pacientes'!$C1220,'BD Pacientes'!$A:$I,6,FALSE))</f>
        <v>CRA 2A SUR # 7-41 JAMUNDI</v>
      </c>
      <c r="J1220" s="98">
        <f>IF(ISERROR(VLOOKUP('Salidas Pacientes'!$C1220,'BD Pacientes'!$A:$I,7,FALSE)),"",VLOOKUP('Salidas Pacientes'!$C1220,'BD Pacientes'!$A:$I,7,FALSE))</f>
        <v>1144143594</v>
      </c>
      <c r="K1220" s="99" t="str">
        <f>IF(ISERROR(VLOOKUP('Salidas Pacientes'!$C1220,'BD Pacientes'!$A:$I,8,FALSE)),"",VLOOKUP('Salidas Pacientes'!$C1220,'BD Pacientes'!$A:$I,8,FALSE))</f>
        <v>JOHANA BEDOYA</v>
      </c>
      <c r="L1220" s="17">
        <f>IF(ISERROR(VLOOKUP('Salidas Pacientes'!$C1220,'BD Pacientes'!$A:$I,9,FALSE)),"",VLOOKUP('Salidas Pacientes'!$C1220,'BD Pacientes'!$A:$I,9,FALSE))</f>
        <v>3156568286</v>
      </c>
      <c r="M1220" s="17" t="s">
        <v>85</v>
      </c>
      <c r="N1220" s="16" t="str">
        <f>IF(ISERROR(VLOOKUP('Salidas Pacientes'!$M1220,Inventario!$A$2:$M$21,2,FALSE)),"",VLOOKUP('Salidas Pacientes'!$M1220,Inventario!$A$2:$M$21,2,FALSE))</f>
        <v xml:space="preserve">Avaxim 80 </v>
      </c>
      <c r="O1220" s="16" t="str">
        <f>IF(ISERROR(VLOOKUP('Salidas Pacientes'!$M1220,Inventario!$A$2:$M$21,3,FALSE)),"",VLOOKUP('Salidas Pacientes'!$M1220,Inventario!$A$2:$M$21,3,FALSE))</f>
        <v>Hepatitis A niño</v>
      </c>
      <c r="P1220" s="100" t="str">
        <f>IF(ISERROR(VLOOKUP('Salidas Pacientes'!$M1220,Inventario!$A$2:$M$21,4,FALSE)),"",VLOOKUP('Salidas Pacientes'!$M1220,Inventario!$A$2:$M$21,4,FALSE))</f>
        <v>IPS FARALLONES</v>
      </c>
      <c r="Q1220" s="100" t="str">
        <f>IF(ISERROR(VLOOKUP('Salidas Pacientes'!$M1220,Inventario!$A$2:$M$21,5,FALSE)),"",VLOOKUP('Salidas Pacientes'!$M1220,Inventario!$A$2:$M$21,5,FALSE))</f>
        <v>Sanofi</v>
      </c>
      <c r="R1220" s="17" t="str">
        <f>IF(ISERROR(VLOOKUP('Salidas Pacientes'!$M1220,Inventario!$A$2:$M$21,6,FALSE)),"",VLOOKUP('Salidas Pacientes'!$M1220,Inventario!$A$2:$M$21,6,FALSE))</f>
        <v>2500</v>
      </c>
      <c r="S1220" s="105" t="s">
        <v>227</v>
      </c>
      <c r="T1220" s="102">
        <f>IF(ISERROR(VLOOKUP('Salidas Pacientes'!$S1220,Entradas!$H$1:$I$412,2,FALSE)),"",VLOOKUP('Salidas Pacientes'!$S1220,Entradas!$H$1:$I$412,2,FALSE))</f>
        <v>45351</v>
      </c>
      <c r="U1220" s="98"/>
      <c r="V1220" s="98">
        <v>1</v>
      </c>
      <c r="W1220" s="105"/>
    </row>
    <row r="1221" spans="1:23" ht="15.75" hidden="1" customHeight="1" outlineLevel="1">
      <c r="A1221" s="95">
        <v>44893</v>
      </c>
      <c r="B1221" s="95" t="s">
        <v>276</v>
      </c>
      <c r="C1221" s="98">
        <v>1232818025</v>
      </c>
      <c r="D1221" s="17" t="str">
        <f>IF(ISERROR(VLOOKUP('Salidas Pacientes'!$C1221,'BD Pacientes'!$A:I,2,FALSE)),"",VLOOKUP('Salidas Pacientes'!$C1221,'BD Pacientes'!$A:I,2,FALSE))</f>
        <v>RC</v>
      </c>
      <c r="E1221" s="16" t="str">
        <f>IF(ISERROR(VLOOKUP('Salidas Pacientes'!$C1221,'BD Pacientes'!$A:I,3,FALSE)),"",VLOOKUP('Salidas Pacientes'!$C1221,'BD Pacientes'!$A:I,3,FALSE))</f>
        <v>MAXIMILIANO LEDESMA BEDOYA</v>
      </c>
      <c r="F1221" s="17" t="str">
        <f>IF(ISERROR(VLOOKUP('Salidas Pacientes'!$C1221,'BD Pacientes'!$A:I,4,FALSE)),"",VLOOKUP('Salidas Pacientes'!$C1221,'BD Pacientes'!$A:I,4,FALSE))</f>
        <v>M</v>
      </c>
      <c r="G1221" s="95">
        <f>IF(ISERROR(VLOOKUP('Salidas Pacientes'!$C1221,'BD Pacientes'!$A:I,5,FALSE)),"",VLOOKUP('Salidas Pacientes'!$C1221,'BD Pacientes'!$A:I,5,FALSE))</f>
        <v>44495</v>
      </c>
      <c r="H1221" s="95" t="str">
        <f t="shared" ca="1" si="0"/>
        <v>1 año, 9 mes</v>
      </c>
      <c r="I1221" s="97" t="str">
        <f>IF(ISERROR(VLOOKUP('Salidas Pacientes'!$C1221,'BD Pacientes'!$A:$I,6,FALSE)),"",VLOOKUP('Salidas Pacientes'!$C1221,'BD Pacientes'!$A:$I,6,FALSE))</f>
        <v>CRA 2A SUR # 7-41 JAMUNDI</v>
      </c>
      <c r="J1221" s="98">
        <f>IF(ISERROR(VLOOKUP('Salidas Pacientes'!$C1221,'BD Pacientes'!$A:$I,7,FALSE)),"",VLOOKUP('Salidas Pacientes'!$C1221,'BD Pacientes'!$A:$I,7,FALSE))</f>
        <v>1144143594</v>
      </c>
      <c r="K1221" s="99" t="str">
        <f>IF(ISERROR(VLOOKUP('Salidas Pacientes'!$C1221,'BD Pacientes'!$A:$I,8,FALSE)),"",VLOOKUP('Salidas Pacientes'!$C1221,'BD Pacientes'!$A:$I,8,FALSE))</f>
        <v>JOHANA BEDOYA</v>
      </c>
      <c r="L1221" s="17">
        <f>IF(ISERROR(VLOOKUP('Salidas Pacientes'!$C1221,'BD Pacientes'!$A:$I,9,FALSE)),"",VLOOKUP('Salidas Pacientes'!$C1221,'BD Pacientes'!$A:$I,9,FALSE))</f>
        <v>3156568286</v>
      </c>
      <c r="M1221" s="17" t="s">
        <v>89</v>
      </c>
      <c r="N1221" s="16" t="str">
        <f>IF(ISERROR(VLOOKUP('Salidas Pacientes'!$M1221,Inventario!$A$2:$M$21,2,FALSE)),"",VLOOKUP('Salidas Pacientes'!$M1221,Inventario!$A$2:$M$21,2,FALSE))</f>
        <v>Fluquadri</v>
      </c>
      <c r="O1221" s="16" t="str">
        <f>IF(ISERROR(VLOOKUP('Salidas Pacientes'!$M1221,Inventario!$A$2:$M$21,3,FALSE)),"",VLOOKUP('Salidas Pacientes'!$M1221,Inventario!$A$2:$M$21,3,FALSE))</f>
        <v>Influenza</v>
      </c>
      <c r="P1221" s="100" t="str">
        <f>IF(ISERROR(VLOOKUP('Salidas Pacientes'!$M1221,Inventario!$A$2:$M$21,4,FALSE)),"",VLOOKUP('Salidas Pacientes'!$M1221,Inventario!$A$2:$M$21,4,FALSE))</f>
        <v>IPS FARALLONES</v>
      </c>
      <c r="Q1221" s="100" t="str">
        <f>IF(ISERROR(VLOOKUP('Salidas Pacientes'!$M1221,Inventario!$A$2:$M$21,5,FALSE)),"",VLOOKUP('Salidas Pacientes'!$M1221,Inventario!$A$2:$M$21,5,FALSE))</f>
        <v>Sanofi</v>
      </c>
      <c r="R1221" s="17" t="str">
        <f>IF(ISERROR(VLOOKUP('Salidas Pacientes'!$M1221,Inventario!$A$2:$M$21,6,FALSE)),"",VLOOKUP('Salidas Pacientes'!$M1221,Inventario!$A$2:$M$21,6,FALSE))</f>
        <v>164992</v>
      </c>
      <c r="S1221" s="105" t="s">
        <v>210</v>
      </c>
      <c r="T1221" s="102">
        <f>IF(ISERROR(VLOOKUP('Salidas Pacientes'!$S1221,Entradas!$H$1:$I$412,2,FALSE)),"",VLOOKUP('Salidas Pacientes'!$S1221,Entradas!$H$1:$I$412,2,FALSE))</f>
        <v>44957</v>
      </c>
      <c r="U1221" s="98"/>
      <c r="V1221" s="98">
        <v>1</v>
      </c>
      <c r="W1221" s="105"/>
    </row>
    <row r="1222" spans="1:23" ht="15.75" hidden="1" customHeight="1" outlineLevel="1">
      <c r="A1222" s="95">
        <v>44893</v>
      </c>
      <c r="B1222" s="95" t="s">
        <v>276</v>
      </c>
      <c r="C1222" s="98">
        <v>1109572882</v>
      </c>
      <c r="D1222" s="17" t="str">
        <f>IF(ISERROR(VLOOKUP('Salidas Pacientes'!$C1222,'BD Pacientes'!$A:I,2,FALSE)),"",VLOOKUP('Salidas Pacientes'!$C1222,'BD Pacientes'!$A:I,2,FALSE))</f>
        <v>RC</v>
      </c>
      <c r="E1222" s="16" t="str">
        <f>IF(ISERROR(VLOOKUP('Salidas Pacientes'!$C1222,'BD Pacientes'!$A:I,3,FALSE)),"",VLOOKUP('Salidas Pacientes'!$C1222,'BD Pacientes'!$A:I,3,FALSE))</f>
        <v>EMMA LOZANO CEBALLOS</v>
      </c>
      <c r="F1222" s="17" t="str">
        <f>IF(ISERROR(VLOOKUP('Salidas Pacientes'!$C1222,'BD Pacientes'!$A:I,4,FALSE)),"",VLOOKUP('Salidas Pacientes'!$C1222,'BD Pacientes'!$A:I,4,FALSE))</f>
        <v>F</v>
      </c>
      <c r="G1222" s="95">
        <f>IF(ISERROR(VLOOKUP('Salidas Pacientes'!$C1222,'BD Pacientes'!$A:I,5,FALSE)),"",VLOOKUP('Salidas Pacientes'!$C1222,'BD Pacientes'!$A:I,5,FALSE))</f>
        <v>44469</v>
      </c>
      <c r="H1222" s="95" t="str">
        <f t="shared" ca="1" si="0"/>
        <v>1 año, 10 mes</v>
      </c>
      <c r="I1222" s="97" t="str">
        <f>IF(ISERROR(VLOOKUP('Salidas Pacientes'!$C1222,'BD Pacientes'!$A:$I,6,FALSE)),"",VLOOKUP('Salidas Pacientes'!$C1222,'BD Pacientes'!$A:$I,6,FALSE))</f>
        <v>CRA 43A # 53-16</v>
      </c>
      <c r="J1222" s="98">
        <f>IF(ISERROR(VLOOKUP('Salidas Pacientes'!$C1222,'BD Pacientes'!$A:$I,7,FALSE)),"",VLOOKUP('Salidas Pacientes'!$C1222,'BD Pacientes'!$A:$I,7,FALSE))</f>
        <v>0</v>
      </c>
      <c r="K1222" s="99" t="str">
        <f>IF(ISERROR(VLOOKUP('Salidas Pacientes'!$C1222,'BD Pacientes'!$A:$I,8,FALSE)),"",VLOOKUP('Salidas Pacientes'!$C1222,'BD Pacientes'!$A:$I,8,FALSE))</f>
        <v>GABRIELA CEBALLOS</v>
      </c>
      <c r="L1222" s="17">
        <f>IF(ISERROR(VLOOKUP('Salidas Pacientes'!$C1222,'BD Pacientes'!$A:$I,9,FALSE)),"",VLOOKUP('Salidas Pacientes'!$C1222,'BD Pacientes'!$A:$I,9,FALSE))</f>
        <v>3206199472</v>
      </c>
      <c r="M1222" s="17" t="s">
        <v>47</v>
      </c>
      <c r="N1222" s="16" t="str">
        <f>IF(ISERROR(VLOOKUP('Salidas Pacientes'!$M1222,Inventario!$A$2:$M$21,2,FALSE)),"",VLOOKUP('Salidas Pacientes'!$M1222,Inventario!$A$2:$M$21,2,FALSE))</f>
        <v>Nimenrix</v>
      </c>
      <c r="O1222" s="16" t="str">
        <f>IF(ISERROR(VLOOKUP('Salidas Pacientes'!$M1222,Inventario!$A$2:$M$21,3,FALSE)),"",VLOOKUP('Salidas Pacientes'!$M1222,Inventario!$A$2:$M$21,3,FALSE))</f>
        <v>Meningococo</v>
      </c>
      <c r="P1222" s="100" t="str">
        <f>IF(ISERROR(VLOOKUP('Salidas Pacientes'!$M1222,Inventario!$A$2:$M$21,4,FALSE)),"",VLOOKUP('Salidas Pacientes'!$M1222,Inventario!$A$2:$M$21,4,FALSE))</f>
        <v>Cobo Medical</v>
      </c>
      <c r="Q1222" s="100" t="str">
        <f>IF(ISERROR(VLOOKUP('Salidas Pacientes'!$M1222,Inventario!$A$2:$M$21,5,FALSE)),"",VLOOKUP('Salidas Pacientes'!$M1222,Inventario!$A$2:$M$21,5,FALSE))</f>
        <v>Pfizer</v>
      </c>
      <c r="R1222" s="17" t="str">
        <f>IF(ISERROR(VLOOKUP('Salidas Pacientes'!$M1222,Inventario!$A$2:$M$21,6,FALSE)),"",VLOOKUP('Salidas Pacientes'!$M1222,Inventario!$A$2:$M$21,6,FALSE))</f>
        <v>3904</v>
      </c>
      <c r="S1222" s="105" t="s">
        <v>221</v>
      </c>
      <c r="T1222" s="102">
        <f>IF(ISERROR(VLOOKUP('Salidas Pacientes'!$S1222,Entradas!$H$1:$I$412,2,FALSE)),"",VLOOKUP('Salidas Pacientes'!$S1222,Entradas!$H$1:$I$412,2,FALSE))</f>
        <v>45077</v>
      </c>
      <c r="U1222" s="98"/>
      <c r="V1222" s="98">
        <v>1</v>
      </c>
      <c r="W1222" s="105"/>
    </row>
    <row r="1223" spans="1:23" ht="15.75" hidden="1" customHeight="1" outlineLevel="1">
      <c r="A1223" s="95">
        <v>44893</v>
      </c>
      <c r="B1223" s="95" t="s">
        <v>276</v>
      </c>
      <c r="C1223" s="98">
        <v>1109572882</v>
      </c>
      <c r="D1223" s="17" t="str">
        <f>IF(ISERROR(VLOOKUP('Salidas Pacientes'!$C1223,'BD Pacientes'!$A:I,2,FALSE)),"",VLOOKUP('Salidas Pacientes'!$C1223,'BD Pacientes'!$A:I,2,FALSE))</f>
        <v>RC</v>
      </c>
      <c r="E1223" s="16" t="str">
        <f>IF(ISERROR(VLOOKUP('Salidas Pacientes'!$C1223,'BD Pacientes'!$A:I,3,FALSE)),"",VLOOKUP('Salidas Pacientes'!$C1223,'BD Pacientes'!$A:I,3,FALSE))</f>
        <v>EMMA LOZANO CEBALLOS</v>
      </c>
      <c r="F1223" s="17" t="str">
        <f>IF(ISERROR(VLOOKUP('Salidas Pacientes'!$C1223,'BD Pacientes'!$A:I,4,FALSE)),"",VLOOKUP('Salidas Pacientes'!$C1223,'BD Pacientes'!$A:I,4,FALSE))</f>
        <v>F</v>
      </c>
      <c r="G1223" s="95">
        <f>IF(ISERROR(VLOOKUP('Salidas Pacientes'!$C1223,'BD Pacientes'!$A:I,5,FALSE)),"",VLOOKUP('Salidas Pacientes'!$C1223,'BD Pacientes'!$A:I,5,FALSE))</f>
        <v>44469</v>
      </c>
      <c r="H1223" s="95" t="str">
        <f t="shared" ca="1" si="0"/>
        <v>1 año, 10 mes</v>
      </c>
      <c r="I1223" s="97" t="str">
        <f>IF(ISERROR(VLOOKUP('Salidas Pacientes'!$C1223,'BD Pacientes'!$A:$I,6,FALSE)),"",VLOOKUP('Salidas Pacientes'!$C1223,'BD Pacientes'!$A:$I,6,FALSE))</f>
        <v>CRA 43A # 53-16</v>
      </c>
      <c r="J1223" s="98">
        <f>IF(ISERROR(VLOOKUP('Salidas Pacientes'!$C1223,'BD Pacientes'!$A:$I,7,FALSE)),"",VLOOKUP('Salidas Pacientes'!$C1223,'BD Pacientes'!$A:$I,7,FALSE))</f>
        <v>0</v>
      </c>
      <c r="K1223" s="99" t="str">
        <f>IF(ISERROR(VLOOKUP('Salidas Pacientes'!$C1223,'BD Pacientes'!$A:$I,8,FALSE)),"",VLOOKUP('Salidas Pacientes'!$C1223,'BD Pacientes'!$A:$I,8,FALSE))</f>
        <v>GABRIELA CEBALLOS</v>
      </c>
      <c r="L1223" s="17">
        <f>IF(ISERROR(VLOOKUP('Salidas Pacientes'!$C1223,'BD Pacientes'!$A:$I,9,FALSE)),"",VLOOKUP('Salidas Pacientes'!$C1223,'BD Pacientes'!$A:$I,9,FALSE))</f>
        <v>3206199472</v>
      </c>
      <c r="M1223" s="17" t="s">
        <v>89</v>
      </c>
      <c r="N1223" s="16" t="str">
        <f>IF(ISERROR(VLOOKUP('Salidas Pacientes'!$M1223,Inventario!$A$2:$M$21,2,FALSE)),"",VLOOKUP('Salidas Pacientes'!$M1223,Inventario!$A$2:$M$21,2,FALSE))</f>
        <v>Fluquadri</v>
      </c>
      <c r="O1223" s="16" t="str">
        <f>IF(ISERROR(VLOOKUP('Salidas Pacientes'!$M1223,Inventario!$A$2:$M$21,3,FALSE)),"",VLOOKUP('Salidas Pacientes'!$M1223,Inventario!$A$2:$M$21,3,FALSE))</f>
        <v>Influenza</v>
      </c>
      <c r="P1223" s="100" t="str">
        <f>IF(ISERROR(VLOOKUP('Salidas Pacientes'!$M1223,Inventario!$A$2:$M$21,4,FALSE)),"",VLOOKUP('Salidas Pacientes'!$M1223,Inventario!$A$2:$M$21,4,FALSE))</f>
        <v>IPS FARALLONES</v>
      </c>
      <c r="Q1223" s="100" t="str">
        <f>IF(ISERROR(VLOOKUP('Salidas Pacientes'!$M1223,Inventario!$A$2:$M$21,5,FALSE)),"",VLOOKUP('Salidas Pacientes'!$M1223,Inventario!$A$2:$M$21,5,FALSE))</f>
        <v>Sanofi</v>
      </c>
      <c r="R1223" s="17" t="str">
        <f>IF(ISERROR(VLOOKUP('Salidas Pacientes'!$M1223,Inventario!$A$2:$M$21,6,FALSE)),"",VLOOKUP('Salidas Pacientes'!$M1223,Inventario!$A$2:$M$21,6,FALSE))</f>
        <v>164992</v>
      </c>
      <c r="S1223" s="105" t="s">
        <v>210</v>
      </c>
      <c r="T1223" s="102">
        <f>IF(ISERROR(VLOOKUP('Salidas Pacientes'!$S1223,Entradas!$H$1:$I$412,2,FALSE)),"",VLOOKUP('Salidas Pacientes'!$S1223,Entradas!$H$1:$I$412,2,FALSE))</f>
        <v>44957</v>
      </c>
      <c r="U1223" s="98"/>
      <c r="V1223" s="98">
        <v>1</v>
      </c>
      <c r="W1223" s="105"/>
    </row>
    <row r="1224" spans="1:23" ht="15.75" hidden="1" customHeight="1" outlineLevel="1">
      <c r="A1224" s="95">
        <v>44893</v>
      </c>
      <c r="B1224" s="95" t="s">
        <v>276</v>
      </c>
      <c r="C1224" s="98">
        <v>1232818228</v>
      </c>
      <c r="D1224" s="17" t="str">
        <f>IF(ISERROR(VLOOKUP('Salidas Pacientes'!$C1224,'BD Pacientes'!$A:I,2,FALSE)),"",VLOOKUP('Salidas Pacientes'!$C1224,'BD Pacientes'!$A:I,2,FALSE))</f>
        <v>RC</v>
      </c>
      <c r="E1224" s="16" t="str">
        <f>IF(ISERROR(VLOOKUP('Salidas Pacientes'!$C1224,'BD Pacientes'!$A:I,3,FALSE)),"",VLOOKUP('Salidas Pacientes'!$C1224,'BD Pacientes'!$A:I,3,FALSE))</f>
        <v>DANNA SOFIA SANCHEZ BOLAÑOS</v>
      </c>
      <c r="F1224" s="17" t="str">
        <f>IF(ISERROR(VLOOKUP('Salidas Pacientes'!$C1224,'BD Pacientes'!$A:I,4,FALSE)),"",VLOOKUP('Salidas Pacientes'!$C1224,'BD Pacientes'!$A:I,4,FALSE))</f>
        <v>F</v>
      </c>
      <c r="G1224" s="95">
        <f>IF(ISERROR(VLOOKUP('Salidas Pacientes'!$C1224,'BD Pacientes'!$A:I,5,FALSE)),"",VLOOKUP('Salidas Pacientes'!$C1224,'BD Pacientes'!$A:I,5,FALSE))</f>
        <v>44515</v>
      </c>
      <c r="H1224" s="95" t="str">
        <f t="shared" ca="1" si="0"/>
        <v>1 año, 9 mes</v>
      </c>
      <c r="I1224" s="97" t="str">
        <f>IF(ISERROR(VLOOKUP('Salidas Pacientes'!$C1224,'BD Pacientes'!$A:$I,6,FALSE)),"",VLOOKUP('Salidas Pacientes'!$C1224,'BD Pacientes'!$A:$I,6,FALSE))</f>
        <v>CALLE 16 # 53-100 APTO 404G</v>
      </c>
      <c r="J1224" s="98">
        <f>IF(ISERROR(VLOOKUP('Salidas Pacientes'!$C1224,'BD Pacientes'!$A:$I,7,FALSE)),"",VLOOKUP('Salidas Pacientes'!$C1224,'BD Pacientes'!$A:$I,7,FALSE))</f>
        <v>29314548</v>
      </c>
      <c r="K1224" s="99" t="str">
        <f>IF(ISERROR(VLOOKUP('Salidas Pacientes'!$C1224,'BD Pacientes'!$A:$I,8,FALSE)),"",VLOOKUP('Salidas Pacientes'!$C1224,'BD Pacientes'!$A:$I,8,FALSE))</f>
        <v>LINA VIVIANA BOLAÑOS</v>
      </c>
      <c r="L1224" s="17">
        <f>IF(ISERROR(VLOOKUP('Salidas Pacientes'!$C1224,'BD Pacientes'!$A:$I,9,FALSE)),"",VLOOKUP('Salidas Pacientes'!$C1224,'BD Pacientes'!$A:$I,9,FALSE))</f>
        <v>3207200262</v>
      </c>
      <c r="M1224" s="17" t="s">
        <v>58</v>
      </c>
      <c r="N1224" s="16" t="str">
        <f>IF(ISERROR(VLOOKUP('Salidas Pacientes'!$M1224,Inventario!$A$2:$M$21,2,FALSE)),"",VLOOKUP('Salidas Pacientes'!$M1224,Inventario!$A$2:$M$21,2,FALSE))</f>
        <v>Proquad</v>
      </c>
      <c r="O1224" s="16" t="str">
        <f>IF(ISERROR(VLOOKUP('Salidas Pacientes'!$M1224,Inventario!$A$2:$M$21,3,FALSE)),"",VLOOKUP('Salidas Pacientes'!$M1224,Inventario!$A$2:$M$21,3,FALSE))</f>
        <v>Sarampion + Rubeola + parotiditis + varicela</v>
      </c>
      <c r="P1224" s="100" t="str">
        <f>IF(ISERROR(VLOOKUP('Salidas Pacientes'!$M1224,Inventario!$A$2:$M$21,4,FALSE)),"",VLOOKUP('Salidas Pacientes'!$M1224,Inventario!$A$2:$M$21,4,FALSE))</f>
        <v>IPS FARALLONES</v>
      </c>
      <c r="Q1224" s="100" t="str">
        <f>IF(ISERROR(VLOOKUP('Salidas Pacientes'!$M1224,Inventario!$A$2:$M$21,5,FALSE)),"",VLOOKUP('Salidas Pacientes'!$M1224,Inventario!$A$2:$M$21,5,FALSE))</f>
        <v>Merck</v>
      </c>
      <c r="R1224" s="17" t="str">
        <f>IF(ISERROR(VLOOKUP('Salidas Pacientes'!$M1224,Inventario!$A$2:$M$21,6,FALSE)),"",VLOOKUP('Salidas Pacientes'!$M1224,Inventario!$A$2:$M$21,6,FALSE))</f>
        <v>4200</v>
      </c>
      <c r="S1224" s="105" t="s">
        <v>217</v>
      </c>
      <c r="T1224" s="102">
        <f>IF(ISERROR(VLOOKUP('Salidas Pacientes'!$S1224,Entradas!$H$1:$I$412,2,FALSE)),"",VLOOKUP('Salidas Pacientes'!$S1224,Entradas!$H$1:$I$412,2,FALSE))</f>
        <v>45077</v>
      </c>
      <c r="U1224" s="98"/>
      <c r="V1224" s="98">
        <v>1</v>
      </c>
      <c r="W1224" s="105"/>
    </row>
    <row r="1225" spans="1:23" ht="15.75" hidden="1" customHeight="1" outlineLevel="1">
      <c r="A1225" s="95">
        <v>44893</v>
      </c>
      <c r="B1225" s="95" t="s">
        <v>276</v>
      </c>
      <c r="C1225" s="98">
        <v>1232818228</v>
      </c>
      <c r="D1225" s="17" t="str">
        <f>IF(ISERROR(VLOOKUP('Salidas Pacientes'!$C1225,'BD Pacientes'!$A:I,2,FALSE)),"",VLOOKUP('Salidas Pacientes'!$C1225,'BD Pacientes'!$A:I,2,FALSE))</f>
        <v>RC</v>
      </c>
      <c r="E1225" s="16" t="str">
        <f>IF(ISERROR(VLOOKUP('Salidas Pacientes'!$C1225,'BD Pacientes'!$A:I,3,FALSE)),"",VLOOKUP('Salidas Pacientes'!$C1225,'BD Pacientes'!$A:I,3,FALSE))</f>
        <v>DANNA SOFIA SANCHEZ BOLAÑOS</v>
      </c>
      <c r="F1225" s="17" t="str">
        <f>IF(ISERROR(VLOOKUP('Salidas Pacientes'!$C1225,'BD Pacientes'!$A:I,4,FALSE)),"",VLOOKUP('Salidas Pacientes'!$C1225,'BD Pacientes'!$A:I,4,FALSE))</f>
        <v>F</v>
      </c>
      <c r="G1225" s="95">
        <f>IF(ISERROR(VLOOKUP('Salidas Pacientes'!$C1225,'BD Pacientes'!$A:I,5,FALSE)),"",VLOOKUP('Salidas Pacientes'!$C1225,'BD Pacientes'!$A:I,5,FALSE))</f>
        <v>44515</v>
      </c>
      <c r="H1225" s="95" t="str">
        <f t="shared" ca="1" si="0"/>
        <v>1 año, 9 mes</v>
      </c>
      <c r="I1225" s="97" t="str">
        <f>IF(ISERROR(VLOOKUP('Salidas Pacientes'!$C1225,'BD Pacientes'!$A:$I,6,FALSE)),"",VLOOKUP('Salidas Pacientes'!$C1225,'BD Pacientes'!$A:$I,6,FALSE))</f>
        <v>CALLE 16 # 53-100 APTO 404G</v>
      </c>
      <c r="J1225" s="98">
        <f>IF(ISERROR(VLOOKUP('Salidas Pacientes'!$C1225,'BD Pacientes'!$A:$I,7,FALSE)),"",VLOOKUP('Salidas Pacientes'!$C1225,'BD Pacientes'!$A:$I,7,FALSE))</f>
        <v>29314548</v>
      </c>
      <c r="K1225" s="99" t="str">
        <f>IF(ISERROR(VLOOKUP('Salidas Pacientes'!$C1225,'BD Pacientes'!$A:$I,8,FALSE)),"",VLOOKUP('Salidas Pacientes'!$C1225,'BD Pacientes'!$A:$I,8,FALSE))</f>
        <v>LINA VIVIANA BOLAÑOS</v>
      </c>
      <c r="L1225" s="17">
        <f>IF(ISERROR(VLOOKUP('Salidas Pacientes'!$C1225,'BD Pacientes'!$A:$I,9,FALSE)),"",VLOOKUP('Salidas Pacientes'!$C1225,'BD Pacientes'!$A:$I,9,FALSE))</f>
        <v>3207200262</v>
      </c>
      <c r="M1225" s="17" t="s">
        <v>85</v>
      </c>
      <c r="N1225" s="16" t="str">
        <f>IF(ISERROR(VLOOKUP('Salidas Pacientes'!$M1225,Inventario!$A$2:$M$21,2,FALSE)),"",VLOOKUP('Salidas Pacientes'!$M1225,Inventario!$A$2:$M$21,2,FALSE))</f>
        <v xml:space="preserve">Avaxim 80 </v>
      </c>
      <c r="O1225" s="16" t="str">
        <f>IF(ISERROR(VLOOKUP('Salidas Pacientes'!$M1225,Inventario!$A$2:$M$21,3,FALSE)),"",VLOOKUP('Salidas Pacientes'!$M1225,Inventario!$A$2:$M$21,3,FALSE))</f>
        <v>Hepatitis A niño</v>
      </c>
      <c r="P1225" s="100" t="str">
        <f>IF(ISERROR(VLOOKUP('Salidas Pacientes'!$M1225,Inventario!$A$2:$M$21,4,FALSE)),"",VLOOKUP('Salidas Pacientes'!$M1225,Inventario!$A$2:$M$21,4,FALSE))</f>
        <v>IPS FARALLONES</v>
      </c>
      <c r="Q1225" s="100" t="str">
        <f>IF(ISERROR(VLOOKUP('Salidas Pacientes'!$M1225,Inventario!$A$2:$M$21,5,FALSE)),"",VLOOKUP('Salidas Pacientes'!$M1225,Inventario!$A$2:$M$21,5,FALSE))</f>
        <v>Sanofi</v>
      </c>
      <c r="R1225" s="17" t="str">
        <f>IF(ISERROR(VLOOKUP('Salidas Pacientes'!$M1225,Inventario!$A$2:$M$21,6,FALSE)),"",VLOOKUP('Salidas Pacientes'!$M1225,Inventario!$A$2:$M$21,6,FALSE))</f>
        <v>2500</v>
      </c>
      <c r="S1225" s="105" t="s">
        <v>227</v>
      </c>
      <c r="T1225" s="102">
        <f>IF(ISERROR(VLOOKUP('Salidas Pacientes'!$S1225,Entradas!$H$1:$I$412,2,FALSE)),"",VLOOKUP('Salidas Pacientes'!$S1225,Entradas!$H$1:$I$412,2,FALSE))</f>
        <v>45351</v>
      </c>
      <c r="U1225" s="98"/>
      <c r="V1225" s="98">
        <v>1</v>
      </c>
      <c r="W1225" s="105"/>
    </row>
    <row r="1226" spans="1:23" ht="15.75" hidden="1" customHeight="1" outlineLevel="1">
      <c r="A1226" s="95">
        <v>44894</v>
      </c>
      <c r="B1226" s="95" t="s">
        <v>276</v>
      </c>
      <c r="C1226" s="98">
        <v>1112069120</v>
      </c>
      <c r="D1226" s="17" t="str">
        <f>IF(ISERROR(VLOOKUP('Salidas Pacientes'!$C1226,'BD Pacientes'!$A:I,2,FALSE)),"",VLOOKUP('Salidas Pacientes'!$C1226,'BD Pacientes'!$A:I,2,FALSE))</f>
        <v>RC</v>
      </c>
      <c r="E1226" s="16" t="str">
        <f>IF(ISERROR(VLOOKUP('Salidas Pacientes'!$C1226,'BD Pacientes'!$A:I,3,FALSE)),"",VLOOKUP('Salidas Pacientes'!$C1226,'BD Pacientes'!$A:I,3,FALSE))</f>
        <v>VALENTINA PEÑA SILVA</v>
      </c>
      <c r="F1226" s="17" t="str">
        <f>IF(ISERROR(VLOOKUP('Salidas Pacientes'!$C1226,'BD Pacientes'!$A:I,4,FALSE)),"",VLOOKUP('Salidas Pacientes'!$C1226,'BD Pacientes'!$A:I,4,FALSE))</f>
        <v>F</v>
      </c>
      <c r="G1226" s="95">
        <f>IF(ISERROR(VLOOKUP('Salidas Pacientes'!$C1226,'BD Pacientes'!$A:I,5,FALSE)),"",VLOOKUP('Salidas Pacientes'!$C1226,'BD Pacientes'!$A:I,5,FALSE))</f>
        <v>44274</v>
      </c>
      <c r="H1226" s="95" t="str">
        <f t="shared" ca="1" si="0"/>
        <v>2 año, 5 mes</v>
      </c>
      <c r="I1226" s="97" t="str">
        <f>IF(ISERROR(VLOOKUP('Salidas Pacientes'!$C1226,'BD Pacientes'!$A:$I,6,FALSE)),"",VLOOKUP('Salidas Pacientes'!$C1226,'BD Pacientes'!$A:$I,6,FALSE))</f>
        <v>AV LAGO CALLE FONTANA 803 T2 JAMUNDI</v>
      </c>
      <c r="J1226" s="98">
        <f>IF(ISERROR(VLOOKUP('Salidas Pacientes'!$C1226,'BD Pacientes'!$A:$I,7,FALSE)),"",VLOOKUP('Salidas Pacientes'!$C1226,'BD Pacientes'!$A:$I,7,FALSE))</f>
        <v>31578177</v>
      </c>
      <c r="K1226" s="99" t="str">
        <f>IF(ISERROR(VLOOKUP('Salidas Pacientes'!$C1226,'BD Pacientes'!$A:$I,8,FALSE)),"",VLOOKUP('Salidas Pacientes'!$C1226,'BD Pacientes'!$A:$I,8,FALSE))</f>
        <v>PATRICIA SILVA</v>
      </c>
      <c r="L1226" s="17">
        <f>IF(ISERROR(VLOOKUP('Salidas Pacientes'!$C1226,'BD Pacientes'!$A:$I,9,FALSE)),"",VLOOKUP('Salidas Pacientes'!$C1226,'BD Pacientes'!$A:$I,9,FALSE))</f>
        <v>3162463729</v>
      </c>
      <c r="M1226" s="17" t="s">
        <v>81</v>
      </c>
      <c r="N1226" s="16" t="str">
        <f>IF(ISERROR(VLOOKUP('Salidas Pacientes'!$M1226,Inventario!$A$2:$M$21,2,FALSE)),"",VLOOKUP('Salidas Pacientes'!$M1226,Inventario!$A$2:$M$21,2,FALSE))</f>
        <v>Stamaril</v>
      </c>
      <c r="O1226" s="16" t="str">
        <f>IF(ISERROR(VLOOKUP('Salidas Pacientes'!$M1226,Inventario!$A$2:$M$21,3,FALSE)),"",VLOOKUP('Salidas Pacientes'!$M1226,Inventario!$A$2:$M$21,3,FALSE))</f>
        <v>Fiebre amarilla</v>
      </c>
      <c r="P1226" s="100" t="str">
        <f>IF(ISERROR(VLOOKUP('Salidas Pacientes'!$M1226,Inventario!$A$2:$M$21,4,FALSE)),"",VLOOKUP('Salidas Pacientes'!$M1226,Inventario!$A$2:$M$21,4,FALSE))</f>
        <v>IPS FARALLONES</v>
      </c>
      <c r="Q1226" s="100" t="str">
        <f>IF(ISERROR(VLOOKUP('Salidas Pacientes'!$M1226,Inventario!$A$2:$M$21,5,FALSE)),"",VLOOKUP('Salidas Pacientes'!$M1226,Inventario!$A$2:$M$21,5,FALSE))</f>
        <v>Sanofi</v>
      </c>
      <c r="R1226" s="17" t="str">
        <f>IF(ISERROR(VLOOKUP('Salidas Pacientes'!$M1226,Inventario!$A$2:$M$21,6,FALSE)),"",VLOOKUP('Salidas Pacientes'!$M1226,Inventario!$A$2:$M$21,6,FALSE))</f>
        <v>3000</v>
      </c>
      <c r="S1226" s="105" t="s">
        <v>224</v>
      </c>
      <c r="T1226" s="102">
        <f>IF(ISERROR(VLOOKUP('Salidas Pacientes'!$S1226,Entradas!$H$1:$I$412,2,FALSE)),"",VLOOKUP('Salidas Pacientes'!$S1226,Entradas!$H$1:$I$412,2,FALSE))</f>
        <v>45688</v>
      </c>
      <c r="U1226" s="98"/>
      <c r="V1226" s="98">
        <v>1</v>
      </c>
      <c r="W1226" s="105"/>
    </row>
    <row r="1227" spans="1:23" ht="15.75" hidden="1" customHeight="1" outlineLevel="1">
      <c r="A1227" s="95">
        <v>44894</v>
      </c>
      <c r="B1227" s="95" t="s">
        <v>276</v>
      </c>
      <c r="C1227" s="98">
        <v>1112069120</v>
      </c>
      <c r="D1227" s="17" t="str">
        <f>IF(ISERROR(VLOOKUP('Salidas Pacientes'!$C1227,'BD Pacientes'!$A:I,2,FALSE)),"",VLOOKUP('Salidas Pacientes'!$C1227,'BD Pacientes'!$A:I,2,FALSE))</f>
        <v>RC</v>
      </c>
      <c r="E1227" s="16" t="str">
        <f>IF(ISERROR(VLOOKUP('Salidas Pacientes'!$C1227,'BD Pacientes'!$A:I,3,FALSE)),"",VLOOKUP('Salidas Pacientes'!$C1227,'BD Pacientes'!$A:I,3,FALSE))</f>
        <v>VALENTINA PEÑA SILVA</v>
      </c>
      <c r="F1227" s="17" t="str">
        <f>IF(ISERROR(VLOOKUP('Salidas Pacientes'!$C1227,'BD Pacientes'!$A:I,4,FALSE)),"",VLOOKUP('Salidas Pacientes'!$C1227,'BD Pacientes'!$A:I,4,FALSE))</f>
        <v>F</v>
      </c>
      <c r="G1227" s="95">
        <f>IF(ISERROR(VLOOKUP('Salidas Pacientes'!$C1227,'BD Pacientes'!$A:I,5,FALSE)),"",VLOOKUP('Salidas Pacientes'!$C1227,'BD Pacientes'!$A:I,5,FALSE))</f>
        <v>44274</v>
      </c>
      <c r="H1227" s="95" t="str">
        <f t="shared" ca="1" si="0"/>
        <v>2 año, 5 mes</v>
      </c>
      <c r="I1227" s="97" t="str">
        <f>IF(ISERROR(VLOOKUP('Salidas Pacientes'!$C1227,'BD Pacientes'!$A:$I,6,FALSE)),"",VLOOKUP('Salidas Pacientes'!$C1227,'BD Pacientes'!$A:$I,6,FALSE))</f>
        <v>AV LAGO CALLE FONTANA 803 T2 JAMUNDI</v>
      </c>
      <c r="J1227" s="98">
        <f>IF(ISERROR(VLOOKUP('Salidas Pacientes'!$C1227,'BD Pacientes'!$A:$I,7,FALSE)),"",VLOOKUP('Salidas Pacientes'!$C1227,'BD Pacientes'!$A:$I,7,FALSE))</f>
        <v>31578177</v>
      </c>
      <c r="K1227" s="99" t="str">
        <f>IF(ISERROR(VLOOKUP('Salidas Pacientes'!$C1227,'BD Pacientes'!$A:$I,8,FALSE)),"",VLOOKUP('Salidas Pacientes'!$C1227,'BD Pacientes'!$A:$I,8,FALSE))</f>
        <v>PATRICIA SILVA</v>
      </c>
      <c r="L1227" s="17">
        <f>IF(ISERROR(VLOOKUP('Salidas Pacientes'!$C1227,'BD Pacientes'!$A:$I,9,FALSE)),"",VLOOKUP('Salidas Pacientes'!$C1227,'BD Pacientes'!$A:$I,9,FALSE))</f>
        <v>3162463729</v>
      </c>
      <c r="M1227" s="17" t="s">
        <v>89</v>
      </c>
      <c r="N1227" s="16" t="str">
        <f>IF(ISERROR(VLOOKUP('Salidas Pacientes'!$M1227,Inventario!$A$2:$M$21,2,FALSE)),"",VLOOKUP('Salidas Pacientes'!$M1227,Inventario!$A$2:$M$21,2,FALSE))</f>
        <v>Fluquadri</v>
      </c>
      <c r="O1227" s="16" t="str">
        <f>IF(ISERROR(VLOOKUP('Salidas Pacientes'!$M1227,Inventario!$A$2:$M$21,3,FALSE)),"",VLOOKUP('Salidas Pacientes'!$M1227,Inventario!$A$2:$M$21,3,FALSE))</f>
        <v>Influenza</v>
      </c>
      <c r="P1227" s="100" t="str">
        <f>IF(ISERROR(VLOOKUP('Salidas Pacientes'!$M1227,Inventario!$A$2:$M$21,4,FALSE)),"",VLOOKUP('Salidas Pacientes'!$M1227,Inventario!$A$2:$M$21,4,FALSE))</f>
        <v>IPS FARALLONES</v>
      </c>
      <c r="Q1227" s="100" t="str">
        <f>IF(ISERROR(VLOOKUP('Salidas Pacientes'!$M1227,Inventario!$A$2:$M$21,5,FALSE)),"",VLOOKUP('Salidas Pacientes'!$M1227,Inventario!$A$2:$M$21,5,FALSE))</f>
        <v>Sanofi</v>
      </c>
      <c r="R1227" s="17" t="str">
        <f>IF(ISERROR(VLOOKUP('Salidas Pacientes'!$M1227,Inventario!$A$2:$M$21,6,FALSE)),"",VLOOKUP('Salidas Pacientes'!$M1227,Inventario!$A$2:$M$21,6,FALSE))</f>
        <v>164992</v>
      </c>
      <c r="S1227" s="105" t="s">
        <v>210</v>
      </c>
      <c r="T1227" s="102">
        <f>IF(ISERROR(VLOOKUP('Salidas Pacientes'!$S1227,Entradas!$H$1:$I$412,2,FALSE)),"",VLOOKUP('Salidas Pacientes'!$S1227,Entradas!$H$1:$I$412,2,FALSE))</f>
        <v>44957</v>
      </c>
      <c r="U1227" s="98"/>
      <c r="V1227" s="98">
        <v>1</v>
      </c>
      <c r="W1227" s="105"/>
    </row>
    <row r="1228" spans="1:23" ht="15.75" hidden="1" customHeight="1" outlineLevel="1">
      <c r="A1228" s="95">
        <v>44894</v>
      </c>
      <c r="B1228" s="95" t="s">
        <v>276</v>
      </c>
      <c r="C1228" s="98">
        <v>1112069120</v>
      </c>
      <c r="D1228" s="17" t="str">
        <f>IF(ISERROR(VLOOKUP('Salidas Pacientes'!$C1228,'BD Pacientes'!$A:I,2,FALSE)),"",VLOOKUP('Salidas Pacientes'!$C1228,'BD Pacientes'!$A:I,2,FALSE))</f>
        <v>RC</v>
      </c>
      <c r="E1228" s="16" t="str">
        <f>IF(ISERROR(VLOOKUP('Salidas Pacientes'!$C1228,'BD Pacientes'!$A:I,3,FALSE)),"",VLOOKUP('Salidas Pacientes'!$C1228,'BD Pacientes'!$A:I,3,FALSE))</f>
        <v>VALENTINA PEÑA SILVA</v>
      </c>
      <c r="F1228" s="17" t="str">
        <f>IF(ISERROR(VLOOKUP('Salidas Pacientes'!$C1228,'BD Pacientes'!$A:I,4,FALSE)),"",VLOOKUP('Salidas Pacientes'!$C1228,'BD Pacientes'!$A:I,4,FALSE))</f>
        <v>F</v>
      </c>
      <c r="G1228" s="95">
        <f>IF(ISERROR(VLOOKUP('Salidas Pacientes'!$C1228,'BD Pacientes'!$A:I,5,FALSE)),"",VLOOKUP('Salidas Pacientes'!$C1228,'BD Pacientes'!$A:I,5,FALSE))</f>
        <v>44274</v>
      </c>
      <c r="H1228" s="95" t="str">
        <f t="shared" ca="1" si="0"/>
        <v>2 año, 5 mes</v>
      </c>
      <c r="I1228" s="97" t="str">
        <f>IF(ISERROR(VLOOKUP('Salidas Pacientes'!$C1228,'BD Pacientes'!$A:$I,6,FALSE)),"",VLOOKUP('Salidas Pacientes'!$C1228,'BD Pacientes'!$A:$I,6,FALSE))</f>
        <v>AV LAGO CALLE FONTANA 803 T2 JAMUNDI</v>
      </c>
      <c r="J1228" s="98">
        <f>IF(ISERROR(VLOOKUP('Salidas Pacientes'!$C1228,'BD Pacientes'!$A:$I,7,FALSE)),"",VLOOKUP('Salidas Pacientes'!$C1228,'BD Pacientes'!$A:$I,7,FALSE))</f>
        <v>31578177</v>
      </c>
      <c r="K1228" s="99" t="str">
        <f>IF(ISERROR(VLOOKUP('Salidas Pacientes'!$C1228,'BD Pacientes'!$A:$I,8,FALSE)),"",VLOOKUP('Salidas Pacientes'!$C1228,'BD Pacientes'!$A:$I,8,FALSE))</f>
        <v>PATRICIA SILVA</v>
      </c>
      <c r="L1228" s="17">
        <f>IF(ISERROR(VLOOKUP('Salidas Pacientes'!$C1228,'BD Pacientes'!$A:$I,9,FALSE)),"",VLOOKUP('Salidas Pacientes'!$C1228,'BD Pacientes'!$A:$I,9,FALSE))</f>
        <v>3162463729</v>
      </c>
      <c r="M1228" s="17" t="s">
        <v>47</v>
      </c>
      <c r="N1228" s="16" t="str">
        <f>IF(ISERROR(VLOOKUP('Salidas Pacientes'!$M1228,Inventario!$A$2:$M$21,2,FALSE)),"",VLOOKUP('Salidas Pacientes'!$M1228,Inventario!$A$2:$M$21,2,FALSE))</f>
        <v>Nimenrix</v>
      </c>
      <c r="O1228" s="16" t="str">
        <f>IF(ISERROR(VLOOKUP('Salidas Pacientes'!$M1228,Inventario!$A$2:$M$21,3,FALSE)),"",VLOOKUP('Salidas Pacientes'!$M1228,Inventario!$A$2:$M$21,3,FALSE))</f>
        <v>Meningococo</v>
      </c>
      <c r="P1228" s="100" t="str">
        <f>IF(ISERROR(VLOOKUP('Salidas Pacientes'!$M1228,Inventario!$A$2:$M$21,4,FALSE)),"",VLOOKUP('Salidas Pacientes'!$M1228,Inventario!$A$2:$M$21,4,FALSE))</f>
        <v>Cobo Medical</v>
      </c>
      <c r="Q1228" s="100" t="str">
        <f>IF(ISERROR(VLOOKUP('Salidas Pacientes'!$M1228,Inventario!$A$2:$M$21,5,FALSE)),"",VLOOKUP('Salidas Pacientes'!$M1228,Inventario!$A$2:$M$21,5,FALSE))</f>
        <v>Pfizer</v>
      </c>
      <c r="R1228" s="17" t="str">
        <f>IF(ISERROR(VLOOKUP('Salidas Pacientes'!$M1228,Inventario!$A$2:$M$21,6,FALSE)),"",VLOOKUP('Salidas Pacientes'!$M1228,Inventario!$A$2:$M$21,6,FALSE))</f>
        <v>3904</v>
      </c>
      <c r="S1228" s="105" t="s">
        <v>221</v>
      </c>
      <c r="T1228" s="102">
        <f>IF(ISERROR(VLOOKUP('Salidas Pacientes'!$S1228,Entradas!$H$1:$I$412,2,FALSE)),"",VLOOKUP('Salidas Pacientes'!$S1228,Entradas!$H$1:$I$412,2,FALSE))</f>
        <v>45077</v>
      </c>
      <c r="U1228" s="98"/>
      <c r="V1228" s="98">
        <v>1</v>
      </c>
      <c r="W1228" s="105"/>
    </row>
    <row r="1229" spans="1:23" ht="15.75" hidden="1" customHeight="1" outlineLevel="1">
      <c r="A1229" s="95">
        <v>44894</v>
      </c>
      <c r="B1229" s="95" t="s">
        <v>276</v>
      </c>
      <c r="C1229" s="98">
        <v>1109572895</v>
      </c>
      <c r="D1229" s="17" t="str">
        <f>IF(ISERROR(VLOOKUP('Salidas Pacientes'!$C1229,'BD Pacientes'!$A:I,2,FALSE)),"",VLOOKUP('Salidas Pacientes'!$C1229,'BD Pacientes'!$A:I,2,FALSE))</f>
        <v>RC</v>
      </c>
      <c r="E1229" s="16" t="str">
        <f>IF(ISERROR(VLOOKUP('Salidas Pacientes'!$C1229,'BD Pacientes'!$A:I,3,FALSE)),"",VLOOKUP('Salidas Pacientes'!$C1229,'BD Pacientes'!$A:I,3,FALSE))</f>
        <v>RAFAELLA GALLEGO VILLAMIZAR</v>
      </c>
      <c r="F1229" s="17" t="str">
        <f>IF(ISERROR(VLOOKUP('Salidas Pacientes'!$C1229,'BD Pacientes'!$A:I,4,FALSE)),"",VLOOKUP('Salidas Pacientes'!$C1229,'BD Pacientes'!$A:I,4,FALSE))</f>
        <v>F</v>
      </c>
      <c r="G1229" s="95">
        <f>IF(ISERROR(VLOOKUP('Salidas Pacientes'!$C1229,'BD Pacientes'!$A:I,5,FALSE)),"",VLOOKUP('Salidas Pacientes'!$C1229,'BD Pacientes'!$A:I,5,FALSE))</f>
        <v>44470</v>
      </c>
      <c r="H1229" s="95" t="str">
        <f t="shared" ca="1" si="0"/>
        <v>1 año, 10 mes</v>
      </c>
      <c r="I1229" s="97" t="str">
        <f>IF(ISERROR(VLOOKUP('Salidas Pacientes'!$C1229,'BD Pacientes'!$A:$I,6,FALSE)),"",VLOOKUP('Salidas Pacientes'!$C1229,'BD Pacientes'!$A:$I,6,FALSE))</f>
        <v>CALLE 14B # 53-120 APT 904B</v>
      </c>
      <c r="J1229" s="98">
        <f>IF(ISERROR(VLOOKUP('Salidas Pacientes'!$C1229,'BD Pacientes'!$A:$I,7,FALSE)),"",VLOOKUP('Salidas Pacientes'!$C1229,'BD Pacientes'!$A:$I,7,FALSE))</f>
        <v>53123732</v>
      </c>
      <c r="K1229" s="99" t="str">
        <f>IF(ISERROR(VLOOKUP('Salidas Pacientes'!$C1229,'BD Pacientes'!$A:$I,8,FALSE)),"",VLOOKUP('Salidas Pacientes'!$C1229,'BD Pacientes'!$A:$I,8,FALSE))</f>
        <v>LINA VILLAMIZAR</v>
      </c>
      <c r="L1229" s="17">
        <f>IF(ISERROR(VLOOKUP('Salidas Pacientes'!$C1229,'BD Pacientes'!$A:$I,9,FALSE)),"",VLOOKUP('Salidas Pacientes'!$C1229,'BD Pacientes'!$A:$I,9,FALSE))</f>
        <v>3175183779</v>
      </c>
      <c r="M1229" s="17" t="s">
        <v>58</v>
      </c>
      <c r="N1229" s="16" t="str">
        <f>IF(ISERROR(VLOOKUP('Salidas Pacientes'!$M1229,Inventario!$A$2:$M$21,2,FALSE)),"",VLOOKUP('Salidas Pacientes'!$M1229,Inventario!$A$2:$M$21,2,FALSE))</f>
        <v>Proquad</v>
      </c>
      <c r="O1229" s="16" t="str">
        <f>IF(ISERROR(VLOOKUP('Salidas Pacientes'!$M1229,Inventario!$A$2:$M$21,3,FALSE)),"",VLOOKUP('Salidas Pacientes'!$M1229,Inventario!$A$2:$M$21,3,FALSE))</f>
        <v>Sarampion + Rubeola + parotiditis + varicela</v>
      </c>
      <c r="P1229" s="100" t="str">
        <f>IF(ISERROR(VLOOKUP('Salidas Pacientes'!$M1229,Inventario!$A$2:$M$21,4,FALSE)),"",VLOOKUP('Salidas Pacientes'!$M1229,Inventario!$A$2:$M$21,4,FALSE))</f>
        <v>IPS FARALLONES</v>
      </c>
      <c r="Q1229" s="100" t="str">
        <f>IF(ISERROR(VLOOKUP('Salidas Pacientes'!$M1229,Inventario!$A$2:$M$21,5,FALSE)),"",VLOOKUP('Salidas Pacientes'!$M1229,Inventario!$A$2:$M$21,5,FALSE))</f>
        <v>Merck</v>
      </c>
      <c r="R1229" s="17" t="str">
        <f>IF(ISERROR(VLOOKUP('Salidas Pacientes'!$M1229,Inventario!$A$2:$M$21,6,FALSE)),"",VLOOKUP('Salidas Pacientes'!$M1229,Inventario!$A$2:$M$21,6,FALSE))</f>
        <v>4200</v>
      </c>
      <c r="S1229" s="105" t="s">
        <v>225</v>
      </c>
      <c r="T1229" s="102">
        <f>IF(ISERROR(VLOOKUP('Salidas Pacientes'!$S1229,Entradas!$H$1:$I$412,2,FALSE)),"",VLOOKUP('Salidas Pacientes'!$S1229,Entradas!$H$1:$I$412,2,FALSE))</f>
        <v>45199</v>
      </c>
      <c r="U1229" s="98"/>
      <c r="V1229" s="98">
        <v>1</v>
      </c>
      <c r="W1229" s="105"/>
    </row>
    <row r="1230" spans="1:23" ht="15.75" hidden="1" customHeight="1" outlineLevel="1">
      <c r="A1230" s="95">
        <v>44894</v>
      </c>
      <c r="B1230" s="95" t="s">
        <v>276</v>
      </c>
      <c r="C1230" s="98">
        <v>1109572895</v>
      </c>
      <c r="D1230" s="17" t="str">
        <f>IF(ISERROR(VLOOKUP('Salidas Pacientes'!$C1230,'BD Pacientes'!$A:I,2,FALSE)),"",VLOOKUP('Salidas Pacientes'!$C1230,'BD Pacientes'!$A:I,2,FALSE))</f>
        <v>RC</v>
      </c>
      <c r="E1230" s="16" t="str">
        <f>IF(ISERROR(VLOOKUP('Salidas Pacientes'!$C1230,'BD Pacientes'!$A:I,3,FALSE)),"",VLOOKUP('Salidas Pacientes'!$C1230,'BD Pacientes'!$A:I,3,FALSE))</f>
        <v>RAFAELLA GALLEGO VILLAMIZAR</v>
      </c>
      <c r="F1230" s="17" t="str">
        <f>IF(ISERROR(VLOOKUP('Salidas Pacientes'!$C1230,'BD Pacientes'!$A:I,4,FALSE)),"",VLOOKUP('Salidas Pacientes'!$C1230,'BD Pacientes'!$A:I,4,FALSE))</f>
        <v>F</v>
      </c>
      <c r="G1230" s="95">
        <f>IF(ISERROR(VLOOKUP('Salidas Pacientes'!$C1230,'BD Pacientes'!$A:I,5,FALSE)),"",VLOOKUP('Salidas Pacientes'!$C1230,'BD Pacientes'!$A:I,5,FALSE))</f>
        <v>44470</v>
      </c>
      <c r="H1230" s="95" t="str">
        <f t="shared" ca="1" si="0"/>
        <v>1 año, 10 mes</v>
      </c>
      <c r="I1230" s="97" t="str">
        <f>IF(ISERROR(VLOOKUP('Salidas Pacientes'!$C1230,'BD Pacientes'!$A:$I,6,FALSE)),"",VLOOKUP('Salidas Pacientes'!$C1230,'BD Pacientes'!$A:$I,6,FALSE))</f>
        <v>CALLE 14B # 53-120 APT 904B</v>
      </c>
      <c r="J1230" s="98">
        <f>IF(ISERROR(VLOOKUP('Salidas Pacientes'!$C1230,'BD Pacientes'!$A:$I,7,FALSE)),"",VLOOKUP('Salidas Pacientes'!$C1230,'BD Pacientes'!$A:$I,7,FALSE))</f>
        <v>53123732</v>
      </c>
      <c r="K1230" s="99" t="str">
        <f>IF(ISERROR(VLOOKUP('Salidas Pacientes'!$C1230,'BD Pacientes'!$A:$I,8,FALSE)),"",VLOOKUP('Salidas Pacientes'!$C1230,'BD Pacientes'!$A:$I,8,FALSE))</f>
        <v>LINA VILLAMIZAR</v>
      </c>
      <c r="L1230" s="17">
        <f>IF(ISERROR(VLOOKUP('Salidas Pacientes'!$C1230,'BD Pacientes'!$A:$I,9,FALSE)),"",VLOOKUP('Salidas Pacientes'!$C1230,'BD Pacientes'!$A:$I,9,FALSE))</f>
        <v>3175183779</v>
      </c>
      <c r="M1230" s="17" t="s">
        <v>85</v>
      </c>
      <c r="N1230" s="16" t="str">
        <f>IF(ISERROR(VLOOKUP('Salidas Pacientes'!$M1230,Inventario!$A$2:$M$21,2,FALSE)),"",VLOOKUP('Salidas Pacientes'!$M1230,Inventario!$A$2:$M$21,2,FALSE))</f>
        <v xml:space="preserve">Avaxim 80 </v>
      </c>
      <c r="O1230" s="16" t="str">
        <f>IF(ISERROR(VLOOKUP('Salidas Pacientes'!$M1230,Inventario!$A$2:$M$21,3,FALSE)),"",VLOOKUP('Salidas Pacientes'!$M1230,Inventario!$A$2:$M$21,3,FALSE))</f>
        <v>Hepatitis A niño</v>
      </c>
      <c r="P1230" s="100" t="str">
        <f>IF(ISERROR(VLOOKUP('Salidas Pacientes'!$M1230,Inventario!$A$2:$M$21,4,FALSE)),"",VLOOKUP('Salidas Pacientes'!$M1230,Inventario!$A$2:$M$21,4,FALSE))</f>
        <v>IPS FARALLONES</v>
      </c>
      <c r="Q1230" s="100" t="str">
        <f>IF(ISERROR(VLOOKUP('Salidas Pacientes'!$M1230,Inventario!$A$2:$M$21,5,FALSE)),"",VLOOKUP('Salidas Pacientes'!$M1230,Inventario!$A$2:$M$21,5,FALSE))</f>
        <v>Sanofi</v>
      </c>
      <c r="R1230" s="17" t="str">
        <f>IF(ISERROR(VLOOKUP('Salidas Pacientes'!$M1230,Inventario!$A$2:$M$21,6,FALSE)),"",VLOOKUP('Salidas Pacientes'!$M1230,Inventario!$A$2:$M$21,6,FALSE))</f>
        <v>2500</v>
      </c>
      <c r="S1230" s="101" t="s">
        <v>208</v>
      </c>
      <c r="T1230" s="102">
        <f>IF(ISERROR(VLOOKUP('Salidas Pacientes'!$S1230,Entradas!$H$1:$I$412,2,FALSE)),"",VLOOKUP('Salidas Pacientes'!$S1230,Entradas!$H$1:$I$412,2,FALSE))</f>
        <v>45169</v>
      </c>
      <c r="U1230" s="98"/>
      <c r="V1230" s="98">
        <v>1</v>
      </c>
      <c r="W1230" s="105"/>
    </row>
    <row r="1231" spans="1:23" ht="15.75" hidden="1" customHeight="1" outlineLevel="1">
      <c r="A1231" s="95">
        <v>44894</v>
      </c>
      <c r="B1231" s="95" t="s">
        <v>276</v>
      </c>
      <c r="C1231" s="98">
        <v>1232819260</v>
      </c>
      <c r="D1231" s="17" t="str">
        <f>IF(ISERROR(VLOOKUP('Salidas Pacientes'!$C1231,'BD Pacientes'!$A:I,2,FALSE)),"",VLOOKUP('Salidas Pacientes'!$C1231,'BD Pacientes'!$A:I,2,FALSE))</f>
        <v>RC</v>
      </c>
      <c r="E1231" s="16" t="str">
        <f>IF(ISERROR(VLOOKUP('Salidas Pacientes'!$C1231,'BD Pacientes'!$A:I,3,FALSE)),"",VLOOKUP('Salidas Pacientes'!$C1231,'BD Pacientes'!$A:I,3,FALSE))</f>
        <v>MATIAS MOLANO VELASCO</v>
      </c>
      <c r="F1231" s="17" t="str">
        <f>IF(ISERROR(VLOOKUP('Salidas Pacientes'!$C1231,'BD Pacientes'!$A:I,4,FALSE)),"",VLOOKUP('Salidas Pacientes'!$C1231,'BD Pacientes'!$A:I,4,FALSE))</f>
        <v>M</v>
      </c>
      <c r="G1231" s="95">
        <f>IF(ISERROR(VLOOKUP('Salidas Pacientes'!$C1231,'BD Pacientes'!$A:I,5,FALSE)),"",VLOOKUP('Salidas Pacientes'!$C1231,'BD Pacientes'!$A:I,5,FALSE))</f>
        <v>44619</v>
      </c>
      <c r="H1231" s="95" t="str">
        <f t="shared" ca="1" si="0"/>
        <v>1 año, 5 mes</v>
      </c>
      <c r="I1231" s="97" t="str">
        <f>IF(ISERROR(VLOOKUP('Salidas Pacientes'!$C1231,'BD Pacientes'!$A:$I,6,FALSE)),"",VLOOKUP('Salidas Pacientes'!$C1231,'BD Pacientes'!$A:$I,6,FALSE))</f>
        <v>CALLE 40A #49-38</v>
      </c>
      <c r="J1231" s="98">
        <f>IF(ISERROR(VLOOKUP('Salidas Pacientes'!$C1231,'BD Pacientes'!$A:$I,7,FALSE)),"",VLOOKUP('Salidas Pacientes'!$C1231,'BD Pacientes'!$A:$I,7,FALSE))</f>
        <v>11306577779</v>
      </c>
      <c r="K1231" s="99" t="str">
        <f>IF(ISERROR(VLOOKUP('Salidas Pacientes'!$C1231,'BD Pacientes'!$A:$I,8,FALSE)),"",VLOOKUP('Salidas Pacientes'!$C1231,'BD Pacientes'!$A:$I,8,FALSE))</f>
        <v>PAOLA VELASCO</v>
      </c>
      <c r="L1231" s="17">
        <f>IF(ISERROR(VLOOKUP('Salidas Pacientes'!$C1231,'BD Pacientes'!$A:$I,9,FALSE)),"",VLOOKUP('Salidas Pacientes'!$C1231,'BD Pacientes'!$A:$I,9,FALSE))</f>
        <v>3165268154</v>
      </c>
      <c r="M1231" s="17" t="s">
        <v>47</v>
      </c>
      <c r="N1231" s="16" t="str">
        <f>IF(ISERROR(VLOOKUP('Salidas Pacientes'!$M1231,Inventario!$A$2:$M$21,2,FALSE)),"",VLOOKUP('Salidas Pacientes'!$M1231,Inventario!$A$2:$M$21,2,FALSE))</f>
        <v>Nimenrix</v>
      </c>
      <c r="O1231" s="16" t="str">
        <f>IF(ISERROR(VLOOKUP('Salidas Pacientes'!$M1231,Inventario!$A$2:$M$21,3,FALSE)),"",VLOOKUP('Salidas Pacientes'!$M1231,Inventario!$A$2:$M$21,3,FALSE))</f>
        <v>Meningococo</v>
      </c>
      <c r="P1231" s="100" t="str">
        <f>IF(ISERROR(VLOOKUP('Salidas Pacientes'!$M1231,Inventario!$A$2:$M$21,4,FALSE)),"",VLOOKUP('Salidas Pacientes'!$M1231,Inventario!$A$2:$M$21,4,FALSE))</f>
        <v>Cobo Medical</v>
      </c>
      <c r="Q1231" s="100" t="str">
        <f>IF(ISERROR(VLOOKUP('Salidas Pacientes'!$M1231,Inventario!$A$2:$M$21,5,FALSE)),"",VLOOKUP('Salidas Pacientes'!$M1231,Inventario!$A$2:$M$21,5,FALSE))</f>
        <v>Pfizer</v>
      </c>
      <c r="R1231" s="17" t="str">
        <f>IF(ISERROR(VLOOKUP('Salidas Pacientes'!$M1231,Inventario!$A$2:$M$21,6,FALSE)),"",VLOOKUP('Salidas Pacientes'!$M1231,Inventario!$A$2:$M$21,6,FALSE))</f>
        <v>3904</v>
      </c>
      <c r="S1231" s="105" t="s">
        <v>221</v>
      </c>
      <c r="T1231" s="102">
        <f>IF(ISERROR(VLOOKUP('Salidas Pacientes'!$S1231,Entradas!$H$1:$I$412,2,FALSE)),"",VLOOKUP('Salidas Pacientes'!$S1231,Entradas!$H$1:$I$412,2,FALSE))</f>
        <v>45077</v>
      </c>
      <c r="U1231" s="98"/>
      <c r="V1231" s="98">
        <v>1</v>
      </c>
      <c r="W1231" s="105"/>
    </row>
    <row r="1232" spans="1:23" ht="15.75" hidden="1" customHeight="1" outlineLevel="1">
      <c r="A1232" s="95">
        <v>44894</v>
      </c>
      <c r="B1232" s="95" t="s">
        <v>276</v>
      </c>
      <c r="C1232" s="98">
        <v>1232816176</v>
      </c>
      <c r="D1232" s="17" t="str">
        <f>IF(ISERROR(VLOOKUP('Salidas Pacientes'!$C1232,'BD Pacientes'!$A:I,2,FALSE)),"",VLOOKUP('Salidas Pacientes'!$C1232,'BD Pacientes'!$A:I,2,FALSE))</f>
        <v>RC</v>
      </c>
      <c r="E1232" s="16" t="str">
        <f>IF(ISERROR(VLOOKUP('Salidas Pacientes'!$C1232,'BD Pacientes'!$A:I,3,FALSE)),"",VLOOKUP('Salidas Pacientes'!$C1232,'BD Pacientes'!$A:I,3,FALSE))</f>
        <v>ANTONELLA SALAZAR ROMAN</v>
      </c>
      <c r="F1232" s="17" t="str">
        <f>IF(ISERROR(VLOOKUP('Salidas Pacientes'!$C1232,'BD Pacientes'!$A:I,4,FALSE)),"",VLOOKUP('Salidas Pacientes'!$C1232,'BD Pacientes'!$A:I,4,FALSE))</f>
        <v>F</v>
      </c>
      <c r="G1232" s="95">
        <f>IF(ISERROR(VLOOKUP('Salidas Pacientes'!$C1232,'BD Pacientes'!$A:I,5,FALSE)),"",VLOOKUP('Salidas Pacientes'!$C1232,'BD Pacientes'!$A:I,5,FALSE))</f>
        <v>44336</v>
      </c>
      <c r="H1232" s="95" t="str">
        <f t="shared" ca="1" si="0"/>
        <v>2 año, 3 mes</v>
      </c>
      <c r="I1232" s="97" t="str">
        <f>IF(ISERROR(VLOOKUP('Salidas Pacientes'!$C1232,'BD Pacientes'!$A:$I,6,FALSE)),"",VLOOKUP('Salidas Pacientes'!$C1232,'BD Pacientes'!$A:$I,6,FALSE))</f>
        <v>CRA 2B1 # 46B-39</v>
      </c>
      <c r="J1232" s="98">
        <f>IF(ISERROR(VLOOKUP('Salidas Pacientes'!$C1232,'BD Pacientes'!$A:$I,7,FALSE)),"",VLOOKUP('Salidas Pacientes'!$C1232,'BD Pacientes'!$A:$I,7,FALSE))</f>
        <v>1143957497</v>
      </c>
      <c r="K1232" s="99" t="str">
        <f>IF(ISERROR(VLOOKUP('Salidas Pacientes'!$C1232,'BD Pacientes'!$A:$I,8,FALSE)),"",VLOOKUP('Salidas Pacientes'!$C1232,'BD Pacientes'!$A:$I,8,FALSE))</f>
        <v xml:space="preserve">MARILADY ROMAN </v>
      </c>
      <c r="L1232" s="17">
        <f>IF(ISERROR(VLOOKUP('Salidas Pacientes'!$C1232,'BD Pacientes'!$A:$I,9,FALSE)),"",VLOOKUP('Salidas Pacientes'!$C1232,'BD Pacientes'!$A:$I,9,FALSE))</f>
        <v>3156507007</v>
      </c>
      <c r="M1232" s="17" t="s">
        <v>73</v>
      </c>
      <c r="N1232" s="16" t="str">
        <f>IF(ISERROR(VLOOKUP('Salidas Pacientes'!$M1232,Inventario!$A$2:$M$21,2,FALSE)),"",VLOOKUP('Salidas Pacientes'!$M1232,Inventario!$A$2:$M$21,2,FALSE))</f>
        <v>Pentaxim</v>
      </c>
      <c r="O1232" s="16" t="str">
        <f>IF(ISERROR(VLOOKUP('Salidas Pacientes'!$M1232,Inventario!$A$2:$M$21,3,FALSE)),"",VLOOKUP('Salidas Pacientes'!$M1232,Inventario!$A$2:$M$21,3,FALSE))</f>
        <v>Difteria-Tosferina, tetano, polio, haemophilus</v>
      </c>
      <c r="P1232" s="100" t="str">
        <f>IF(ISERROR(VLOOKUP('Salidas Pacientes'!$M1232,Inventario!$A$2:$M$21,4,FALSE)),"",VLOOKUP('Salidas Pacientes'!$M1232,Inventario!$A$2:$M$21,4,FALSE))</f>
        <v>IPS FARALLONES</v>
      </c>
      <c r="Q1232" s="100" t="str">
        <f>IF(ISERROR(VLOOKUP('Salidas Pacientes'!$M1232,Inventario!$A$2:$M$21,5,FALSE)),"",VLOOKUP('Salidas Pacientes'!$M1232,Inventario!$A$2:$M$21,5,FALSE))</f>
        <v>Sanofi</v>
      </c>
      <c r="R1232" s="17" t="str">
        <f>IF(ISERROR(VLOOKUP('Salidas Pacientes'!$M1232,Inventario!$A$2:$M$21,6,FALSE)),"",VLOOKUP('Salidas Pacientes'!$M1232,Inventario!$A$2:$M$21,6,FALSE))</f>
        <v>2800</v>
      </c>
      <c r="S1232" s="105" t="s">
        <v>209</v>
      </c>
      <c r="T1232" s="102">
        <f>IF(ISERROR(VLOOKUP('Salidas Pacientes'!$S1232,Entradas!$H$1:$I$412,2,FALSE)),"",VLOOKUP('Salidas Pacientes'!$S1232,Entradas!$H$1:$I$412,2,FALSE))</f>
        <v>44957</v>
      </c>
      <c r="U1232" s="98"/>
      <c r="V1232" s="98">
        <v>1</v>
      </c>
      <c r="W1232" s="105"/>
    </row>
    <row r="1233" spans="1:23" ht="15.75" hidden="1" customHeight="1" outlineLevel="1">
      <c r="A1233" s="95">
        <v>44894</v>
      </c>
      <c r="B1233" s="95" t="s">
        <v>276</v>
      </c>
      <c r="C1233" s="98">
        <v>1232816176</v>
      </c>
      <c r="D1233" s="17" t="str">
        <f>IF(ISERROR(VLOOKUP('Salidas Pacientes'!$C1233,'BD Pacientes'!$A:I,2,FALSE)),"",VLOOKUP('Salidas Pacientes'!$C1233,'BD Pacientes'!$A:I,2,FALSE))</f>
        <v>RC</v>
      </c>
      <c r="E1233" s="16" t="str">
        <f>IF(ISERROR(VLOOKUP('Salidas Pacientes'!$C1233,'BD Pacientes'!$A:I,3,FALSE)),"",VLOOKUP('Salidas Pacientes'!$C1233,'BD Pacientes'!$A:I,3,FALSE))</f>
        <v>ANTONELLA SALAZAR ROMAN</v>
      </c>
      <c r="F1233" s="17" t="str">
        <f>IF(ISERROR(VLOOKUP('Salidas Pacientes'!$C1233,'BD Pacientes'!$A:I,4,FALSE)),"",VLOOKUP('Salidas Pacientes'!$C1233,'BD Pacientes'!$A:I,4,FALSE))</f>
        <v>F</v>
      </c>
      <c r="G1233" s="95">
        <f>IF(ISERROR(VLOOKUP('Salidas Pacientes'!$C1233,'BD Pacientes'!$A:I,5,FALSE)),"",VLOOKUP('Salidas Pacientes'!$C1233,'BD Pacientes'!$A:I,5,FALSE))</f>
        <v>44336</v>
      </c>
      <c r="H1233" s="95" t="str">
        <f t="shared" ca="1" si="0"/>
        <v>2 año, 3 mes</v>
      </c>
      <c r="I1233" s="97" t="str">
        <f>IF(ISERROR(VLOOKUP('Salidas Pacientes'!$C1233,'BD Pacientes'!$A:$I,6,FALSE)),"",VLOOKUP('Salidas Pacientes'!$C1233,'BD Pacientes'!$A:$I,6,FALSE))</f>
        <v>CRA 2B1 # 46B-39</v>
      </c>
      <c r="J1233" s="98">
        <f>IF(ISERROR(VLOOKUP('Salidas Pacientes'!$C1233,'BD Pacientes'!$A:$I,7,FALSE)),"",VLOOKUP('Salidas Pacientes'!$C1233,'BD Pacientes'!$A:$I,7,FALSE))</f>
        <v>1143957497</v>
      </c>
      <c r="K1233" s="99" t="str">
        <f>IF(ISERROR(VLOOKUP('Salidas Pacientes'!$C1233,'BD Pacientes'!$A:$I,8,FALSE)),"",VLOOKUP('Salidas Pacientes'!$C1233,'BD Pacientes'!$A:$I,8,FALSE))</f>
        <v xml:space="preserve">MARILADY ROMAN </v>
      </c>
      <c r="L1233" s="17">
        <f>IF(ISERROR(VLOOKUP('Salidas Pacientes'!$C1233,'BD Pacientes'!$A:$I,9,FALSE)),"",VLOOKUP('Salidas Pacientes'!$C1233,'BD Pacientes'!$A:$I,9,FALSE))</f>
        <v>3156507007</v>
      </c>
      <c r="M1233" s="17" t="s">
        <v>85</v>
      </c>
      <c r="N1233" s="16" t="str">
        <f>IF(ISERROR(VLOOKUP('Salidas Pacientes'!$M1233,Inventario!$A$2:$M$21,2,FALSE)),"",VLOOKUP('Salidas Pacientes'!$M1233,Inventario!$A$2:$M$21,2,FALSE))</f>
        <v xml:space="preserve">Avaxim 80 </v>
      </c>
      <c r="O1233" s="16" t="str">
        <f>IF(ISERROR(VLOOKUP('Salidas Pacientes'!$M1233,Inventario!$A$2:$M$21,3,FALSE)),"",VLOOKUP('Salidas Pacientes'!$M1233,Inventario!$A$2:$M$21,3,FALSE))</f>
        <v>Hepatitis A niño</v>
      </c>
      <c r="P1233" s="100" t="str">
        <f>IF(ISERROR(VLOOKUP('Salidas Pacientes'!$M1233,Inventario!$A$2:$M$21,4,FALSE)),"",VLOOKUP('Salidas Pacientes'!$M1233,Inventario!$A$2:$M$21,4,FALSE))</f>
        <v>IPS FARALLONES</v>
      </c>
      <c r="Q1233" s="100" t="str">
        <f>IF(ISERROR(VLOOKUP('Salidas Pacientes'!$M1233,Inventario!$A$2:$M$21,5,FALSE)),"",VLOOKUP('Salidas Pacientes'!$M1233,Inventario!$A$2:$M$21,5,FALSE))</f>
        <v>Sanofi</v>
      </c>
      <c r="R1233" s="17" t="str">
        <f>IF(ISERROR(VLOOKUP('Salidas Pacientes'!$M1233,Inventario!$A$2:$M$21,6,FALSE)),"",VLOOKUP('Salidas Pacientes'!$M1233,Inventario!$A$2:$M$21,6,FALSE))</f>
        <v>2500</v>
      </c>
      <c r="S1233" s="105" t="s">
        <v>227</v>
      </c>
      <c r="T1233" s="102">
        <f>IF(ISERROR(VLOOKUP('Salidas Pacientes'!$S1233,Entradas!$H$1:$I$412,2,FALSE)),"",VLOOKUP('Salidas Pacientes'!$S1233,Entradas!$H$1:$I$412,2,FALSE))</f>
        <v>45351</v>
      </c>
      <c r="U1233" s="98"/>
      <c r="V1233" s="98">
        <v>1</v>
      </c>
      <c r="W1233" s="105"/>
    </row>
    <row r="1234" spans="1:23" ht="15.75" hidden="1" customHeight="1" outlineLevel="1">
      <c r="A1234" s="95">
        <v>44894</v>
      </c>
      <c r="B1234" s="95" t="s">
        <v>276</v>
      </c>
      <c r="C1234" s="98">
        <v>1232816176</v>
      </c>
      <c r="D1234" s="17" t="str">
        <f>IF(ISERROR(VLOOKUP('Salidas Pacientes'!$C1234,'BD Pacientes'!$A:I,2,FALSE)),"",VLOOKUP('Salidas Pacientes'!$C1234,'BD Pacientes'!$A:I,2,FALSE))</f>
        <v>RC</v>
      </c>
      <c r="E1234" s="16" t="str">
        <f>IF(ISERROR(VLOOKUP('Salidas Pacientes'!$C1234,'BD Pacientes'!$A:I,3,FALSE)),"",VLOOKUP('Salidas Pacientes'!$C1234,'BD Pacientes'!$A:I,3,FALSE))</f>
        <v>ANTONELLA SALAZAR ROMAN</v>
      </c>
      <c r="F1234" s="17" t="str">
        <f>IF(ISERROR(VLOOKUP('Salidas Pacientes'!$C1234,'BD Pacientes'!$A:I,4,FALSE)),"",VLOOKUP('Salidas Pacientes'!$C1234,'BD Pacientes'!$A:I,4,FALSE))</f>
        <v>F</v>
      </c>
      <c r="G1234" s="95">
        <f>IF(ISERROR(VLOOKUP('Salidas Pacientes'!$C1234,'BD Pacientes'!$A:I,5,FALSE)),"",VLOOKUP('Salidas Pacientes'!$C1234,'BD Pacientes'!$A:I,5,FALSE))</f>
        <v>44336</v>
      </c>
      <c r="H1234" s="95" t="str">
        <f t="shared" ca="1" si="0"/>
        <v>2 año, 3 mes</v>
      </c>
      <c r="I1234" s="97" t="str">
        <f>IF(ISERROR(VLOOKUP('Salidas Pacientes'!$C1234,'BD Pacientes'!$A:$I,6,FALSE)),"",VLOOKUP('Salidas Pacientes'!$C1234,'BD Pacientes'!$A:$I,6,FALSE))</f>
        <v>CRA 2B1 # 46B-39</v>
      </c>
      <c r="J1234" s="98">
        <f>IF(ISERROR(VLOOKUP('Salidas Pacientes'!$C1234,'BD Pacientes'!$A:$I,7,FALSE)),"",VLOOKUP('Salidas Pacientes'!$C1234,'BD Pacientes'!$A:$I,7,FALSE))</f>
        <v>1143957497</v>
      </c>
      <c r="K1234" s="99" t="str">
        <f>IF(ISERROR(VLOOKUP('Salidas Pacientes'!$C1234,'BD Pacientes'!$A:$I,8,FALSE)),"",VLOOKUP('Salidas Pacientes'!$C1234,'BD Pacientes'!$A:$I,8,FALSE))</f>
        <v xml:space="preserve">MARILADY ROMAN </v>
      </c>
      <c r="L1234" s="17">
        <f>IF(ISERROR(VLOOKUP('Salidas Pacientes'!$C1234,'BD Pacientes'!$A:$I,9,FALSE)),"",VLOOKUP('Salidas Pacientes'!$C1234,'BD Pacientes'!$A:$I,9,FALSE))</f>
        <v>3156507007</v>
      </c>
      <c r="M1234" s="17" t="s">
        <v>81</v>
      </c>
      <c r="N1234" s="16" t="str">
        <f>IF(ISERROR(VLOOKUP('Salidas Pacientes'!$M1234,Inventario!$A$2:$M$21,2,FALSE)),"",VLOOKUP('Salidas Pacientes'!$M1234,Inventario!$A$2:$M$21,2,FALSE))</f>
        <v>Stamaril</v>
      </c>
      <c r="O1234" s="16" t="str">
        <f>IF(ISERROR(VLOOKUP('Salidas Pacientes'!$M1234,Inventario!$A$2:$M$21,3,FALSE)),"",VLOOKUP('Salidas Pacientes'!$M1234,Inventario!$A$2:$M$21,3,FALSE))</f>
        <v>Fiebre amarilla</v>
      </c>
      <c r="P1234" s="100" t="str">
        <f>IF(ISERROR(VLOOKUP('Salidas Pacientes'!$M1234,Inventario!$A$2:$M$21,4,FALSE)),"",VLOOKUP('Salidas Pacientes'!$M1234,Inventario!$A$2:$M$21,4,FALSE))</f>
        <v>IPS FARALLONES</v>
      </c>
      <c r="Q1234" s="100" t="str">
        <f>IF(ISERROR(VLOOKUP('Salidas Pacientes'!$M1234,Inventario!$A$2:$M$21,5,FALSE)),"",VLOOKUP('Salidas Pacientes'!$M1234,Inventario!$A$2:$M$21,5,FALSE))</f>
        <v>Sanofi</v>
      </c>
      <c r="R1234" s="17" t="str">
        <f>IF(ISERROR(VLOOKUP('Salidas Pacientes'!$M1234,Inventario!$A$2:$M$21,6,FALSE)),"",VLOOKUP('Salidas Pacientes'!$M1234,Inventario!$A$2:$M$21,6,FALSE))</f>
        <v>3000</v>
      </c>
      <c r="S1234" s="105" t="s">
        <v>224</v>
      </c>
      <c r="T1234" s="102">
        <f>IF(ISERROR(VLOOKUP('Salidas Pacientes'!$S1234,Entradas!$H$1:$I$412,2,FALSE)),"",VLOOKUP('Salidas Pacientes'!$S1234,Entradas!$H$1:$I$412,2,FALSE))</f>
        <v>45688</v>
      </c>
      <c r="U1234" s="98"/>
      <c r="V1234" s="98">
        <v>1</v>
      </c>
      <c r="W1234" s="105"/>
    </row>
    <row r="1235" spans="1:23" ht="15.75" hidden="1" customHeight="1" outlineLevel="1">
      <c r="A1235" s="95">
        <v>44895</v>
      </c>
      <c r="B1235" s="95" t="s">
        <v>276</v>
      </c>
      <c r="C1235" s="98">
        <v>1109572726</v>
      </c>
      <c r="D1235" s="17" t="str">
        <f>IF(ISERROR(VLOOKUP('Salidas Pacientes'!$C1235,'BD Pacientes'!$A:I,2,FALSE)),"",VLOOKUP('Salidas Pacientes'!$C1235,'BD Pacientes'!$A:I,2,FALSE))</f>
        <v>RC</v>
      </c>
      <c r="E1235" s="16" t="str">
        <f>IF(ISERROR(VLOOKUP('Salidas Pacientes'!$C1235,'BD Pacientes'!$A:I,3,FALSE)),"",VLOOKUP('Salidas Pacientes'!$C1235,'BD Pacientes'!$A:I,3,FALSE))</f>
        <v>JERONIMO CUERVO PAZ</v>
      </c>
      <c r="F1235" s="17" t="str">
        <f>IF(ISERROR(VLOOKUP('Salidas Pacientes'!$C1235,'BD Pacientes'!$A:I,4,FALSE)),"",VLOOKUP('Salidas Pacientes'!$C1235,'BD Pacientes'!$A:I,4,FALSE))</f>
        <v>M</v>
      </c>
      <c r="G1235" s="95">
        <f>IF(ISERROR(VLOOKUP('Salidas Pacientes'!$C1235,'BD Pacientes'!$A:I,5,FALSE)),"",VLOOKUP('Salidas Pacientes'!$C1235,'BD Pacientes'!$A:I,5,FALSE))</f>
        <v>44452</v>
      </c>
      <c r="H1235" s="95" t="str">
        <f t="shared" ca="1" si="0"/>
        <v>1 año, 11 mes</v>
      </c>
      <c r="I1235" s="97" t="str">
        <f>IF(ISERROR(VLOOKUP('Salidas Pacientes'!$C1235,'BD Pacientes'!$A:$I,6,FALSE)),"",VLOOKUP('Salidas Pacientes'!$C1235,'BD Pacientes'!$A:$I,6,FALSE))</f>
        <v>CRA 1B # 51-36</v>
      </c>
      <c r="J1235" s="98">
        <f>IF(ISERROR(VLOOKUP('Salidas Pacientes'!$C1235,'BD Pacientes'!$A:$I,7,FALSE)),"",VLOOKUP('Salidas Pacientes'!$C1235,'BD Pacientes'!$A:$I,7,FALSE))</f>
        <v>1143842440</v>
      </c>
      <c r="K1235" s="99" t="str">
        <f>IF(ISERROR(VLOOKUP('Salidas Pacientes'!$C1235,'BD Pacientes'!$A:$I,8,FALSE)),"",VLOOKUP('Salidas Pacientes'!$C1235,'BD Pacientes'!$A:$I,8,FALSE))</f>
        <v>ANGELICA PAZ</v>
      </c>
      <c r="L1235" s="17">
        <f>IF(ISERROR(VLOOKUP('Salidas Pacientes'!$C1235,'BD Pacientes'!$A:$I,9,FALSE)),"",VLOOKUP('Salidas Pacientes'!$C1235,'BD Pacientes'!$A:$I,9,FALSE))</f>
        <v>3043833586</v>
      </c>
      <c r="M1235" s="17" t="s">
        <v>47</v>
      </c>
      <c r="N1235" s="16" t="str">
        <f>IF(ISERROR(VLOOKUP('Salidas Pacientes'!$M1235,Inventario!$A$2:$M$21,2,FALSE)),"",VLOOKUP('Salidas Pacientes'!$M1235,Inventario!$A$2:$M$21,2,FALSE))</f>
        <v>Nimenrix</v>
      </c>
      <c r="O1235" s="16" t="str">
        <f>IF(ISERROR(VLOOKUP('Salidas Pacientes'!$M1235,Inventario!$A$2:$M$21,3,FALSE)),"",VLOOKUP('Salidas Pacientes'!$M1235,Inventario!$A$2:$M$21,3,FALSE))</f>
        <v>Meningococo</v>
      </c>
      <c r="P1235" s="100" t="str">
        <f>IF(ISERROR(VLOOKUP('Salidas Pacientes'!$M1235,Inventario!$A$2:$M$21,4,FALSE)),"",VLOOKUP('Salidas Pacientes'!$M1235,Inventario!$A$2:$M$21,4,FALSE))</f>
        <v>Cobo Medical</v>
      </c>
      <c r="Q1235" s="100" t="str">
        <f>IF(ISERROR(VLOOKUP('Salidas Pacientes'!$M1235,Inventario!$A$2:$M$21,5,FALSE)),"",VLOOKUP('Salidas Pacientes'!$M1235,Inventario!$A$2:$M$21,5,FALSE))</f>
        <v>Pfizer</v>
      </c>
      <c r="R1235" s="17" t="str">
        <f>IF(ISERROR(VLOOKUP('Salidas Pacientes'!$M1235,Inventario!$A$2:$M$21,6,FALSE)),"",VLOOKUP('Salidas Pacientes'!$M1235,Inventario!$A$2:$M$21,6,FALSE))</f>
        <v>3904</v>
      </c>
      <c r="S1235" s="105" t="s">
        <v>221</v>
      </c>
      <c r="T1235" s="102">
        <f>IF(ISERROR(VLOOKUP('Salidas Pacientes'!$S1235,Entradas!$H$1:$I$412,2,FALSE)),"",VLOOKUP('Salidas Pacientes'!$S1235,Entradas!$H$1:$I$412,2,FALSE))</f>
        <v>45077</v>
      </c>
      <c r="U1235" s="98"/>
      <c r="V1235" s="98">
        <v>1</v>
      </c>
      <c r="W1235" s="105"/>
    </row>
    <row r="1236" spans="1:23" ht="15.75" hidden="1" customHeight="1" outlineLevel="1">
      <c r="A1236" s="95">
        <v>44897</v>
      </c>
      <c r="B1236" s="95" t="s">
        <v>276</v>
      </c>
      <c r="C1236" s="98">
        <v>1109572687</v>
      </c>
      <c r="D1236" s="17" t="str">
        <f>IF(ISERROR(VLOOKUP('Salidas Pacientes'!$C1236,'BD Pacientes'!$A:I,2,FALSE)),"",VLOOKUP('Salidas Pacientes'!$C1236,'BD Pacientes'!$A:I,2,FALSE))</f>
        <v>RC</v>
      </c>
      <c r="E1236" s="16" t="str">
        <f>IF(ISERROR(VLOOKUP('Salidas Pacientes'!$C1236,'BD Pacientes'!$A:I,3,FALSE)),"",VLOOKUP('Salidas Pacientes'!$C1236,'BD Pacientes'!$A:I,3,FALSE))</f>
        <v>LUCIANA GARCIA MARTINEZ</v>
      </c>
      <c r="F1236" s="17" t="str">
        <f>IF(ISERROR(VLOOKUP('Salidas Pacientes'!$C1236,'BD Pacientes'!$A:I,4,FALSE)),"",VLOOKUP('Salidas Pacientes'!$C1236,'BD Pacientes'!$A:I,4,FALSE))</f>
        <v>F</v>
      </c>
      <c r="G1236" s="95">
        <f>IF(ISERROR(VLOOKUP('Salidas Pacientes'!$C1236,'BD Pacientes'!$A:I,5,FALSE)),"",VLOOKUP('Salidas Pacientes'!$C1236,'BD Pacientes'!$A:I,5,FALSE))</f>
        <v>0</v>
      </c>
      <c r="H1236" s="95" t="str">
        <f t="shared" ca="1" si="0"/>
        <v>123 año, 7 mes</v>
      </c>
      <c r="I1236" s="97" t="str">
        <f>IF(ISERROR(VLOOKUP('Salidas Pacientes'!$C1236,'BD Pacientes'!$A:$I,6,FALSE)),"",VLOOKUP('Salidas Pacientes'!$C1236,'BD Pacientes'!$A:$I,6,FALSE))</f>
        <v>CRA 82B # 48A-95</v>
      </c>
      <c r="J1236" s="98">
        <f>IF(ISERROR(VLOOKUP('Salidas Pacientes'!$C1236,'BD Pacientes'!$A:$I,7,FALSE)),"",VLOOKUP('Salidas Pacientes'!$C1236,'BD Pacientes'!$A:$I,7,FALSE))</f>
        <v>0</v>
      </c>
      <c r="K1236" s="99">
        <f>IF(ISERROR(VLOOKUP('Salidas Pacientes'!$C1236,'BD Pacientes'!$A:$I,8,FALSE)),"",VLOOKUP('Salidas Pacientes'!$C1236,'BD Pacientes'!$A:$I,8,FALSE))</f>
        <v>0</v>
      </c>
      <c r="L1236" s="17">
        <f>IF(ISERROR(VLOOKUP('Salidas Pacientes'!$C1236,'BD Pacientes'!$A:$I,9,FALSE)),"",VLOOKUP('Salidas Pacientes'!$C1236,'BD Pacientes'!$A:$I,9,FALSE))</f>
        <v>0</v>
      </c>
      <c r="M1236" s="17" t="s">
        <v>47</v>
      </c>
      <c r="N1236" s="16" t="str">
        <f>IF(ISERROR(VLOOKUP('Salidas Pacientes'!$M1236,Inventario!$A$2:$M$21,2,FALSE)),"",VLOOKUP('Salidas Pacientes'!$M1236,Inventario!$A$2:$M$21,2,FALSE))</f>
        <v>Nimenrix</v>
      </c>
      <c r="O1236" s="16" t="str">
        <f>IF(ISERROR(VLOOKUP('Salidas Pacientes'!$M1236,Inventario!$A$2:$M$21,3,FALSE)),"",VLOOKUP('Salidas Pacientes'!$M1236,Inventario!$A$2:$M$21,3,FALSE))</f>
        <v>Meningococo</v>
      </c>
      <c r="P1236" s="100" t="str">
        <f>IF(ISERROR(VLOOKUP('Salidas Pacientes'!$M1236,Inventario!$A$2:$M$21,4,FALSE)),"",VLOOKUP('Salidas Pacientes'!$M1236,Inventario!$A$2:$M$21,4,FALSE))</f>
        <v>Cobo Medical</v>
      </c>
      <c r="Q1236" s="100" t="str">
        <f>IF(ISERROR(VLOOKUP('Salidas Pacientes'!$M1236,Inventario!$A$2:$M$21,5,FALSE)),"",VLOOKUP('Salidas Pacientes'!$M1236,Inventario!$A$2:$M$21,5,FALSE))</f>
        <v>Pfizer</v>
      </c>
      <c r="R1236" s="17" t="str">
        <f>IF(ISERROR(VLOOKUP('Salidas Pacientes'!$M1236,Inventario!$A$2:$M$21,6,FALSE)),"",VLOOKUP('Salidas Pacientes'!$M1236,Inventario!$A$2:$M$21,6,FALSE))</f>
        <v>3904</v>
      </c>
      <c r="S1236" s="105" t="s">
        <v>221</v>
      </c>
      <c r="T1236" s="102">
        <f>IF(ISERROR(VLOOKUP('Salidas Pacientes'!$S1236,Entradas!$H$1:$I$412,2,FALSE)),"",VLOOKUP('Salidas Pacientes'!$S1236,Entradas!$H$1:$I$412,2,FALSE))</f>
        <v>45077</v>
      </c>
      <c r="U1236" s="98"/>
      <c r="V1236" s="98">
        <v>1</v>
      </c>
      <c r="W1236" s="105"/>
    </row>
    <row r="1237" spans="1:23" ht="15.75" hidden="1" customHeight="1" outlineLevel="1">
      <c r="A1237" s="95">
        <v>44898</v>
      </c>
      <c r="B1237" s="95" t="s">
        <v>276</v>
      </c>
      <c r="C1237" s="98">
        <v>1109574608</v>
      </c>
      <c r="D1237" s="17" t="str">
        <f>IF(ISERROR(VLOOKUP('Salidas Pacientes'!$C1237,'BD Pacientes'!$A:I,2,FALSE)),"",VLOOKUP('Salidas Pacientes'!$C1237,'BD Pacientes'!$A:I,2,FALSE))</f>
        <v>RC</v>
      </c>
      <c r="E1237" s="16" t="str">
        <f>IF(ISERROR(VLOOKUP('Salidas Pacientes'!$C1237,'BD Pacientes'!$A:I,3,FALSE)),"",VLOOKUP('Salidas Pacientes'!$C1237,'BD Pacientes'!$A:I,3,FALSE))</f>
        <v>GUADALUPE VALENCIA CARDONA</v>
      </c>
      <c r="F1237" s="17" t="str">
        <f>IF(ISERROR(VLOOKUP('Salidas Pacientes'!$C1237,'BD Pacientes'!$A:I,4,FALSE)),"",VLOOKUP('Salidas Pacientes'!$C1237,'BD Pacientes'!$A:I,4,FALSE))</f>
        <v>F</v>
      </c>
      <c r="G1237" s="95">
        <f>IF(ISERROR(VLOOKUP('Salidas Pacientes'!$C1237,'BD Pacientes'!$A:I,5,FALSE)),"",VLOOKUP('Salidas Pacientes'!$C1237,'BD Pacientes'!$A:I,5,FALSE))</f>
        <v>44690</v>
      </c>
      <c r="H1237" s="95" t="str">
        <f t="shared" ca="1" si="0"/>
        <v>1 año, 3 mes</v>
      </c>
      <c r="I1237" s="97" t="str">
        <f>IF(ISERROR(VLOOKUP('Salidas Pacientes'!$C1237,'BD Pacientes'!$A:$I,6,FALSE)),"",VLOOKUP('Salidas Pacientes'!$C1237,'BD Pacientes'!$A:$I,6,FALSE))</f>
        <v>CALLE 60 # 98D-45 TORRE 6 APTO 804</v>
      </c>
      <c r="J1237" s="98">
        <f>IF(ISERROR(VLOOKUP('Salidas Pacientes'!$C1237,'BD Pacientes'!$A:$I,7,FALSE)),"",VLOOKUP('Salidas Pacientes'!$C1237,'BD Pacientes'!$A:$I,7,FALSE))</f>
        <v>1130622882</v>
      </c>
      <c r="K1237" s="99" t="str">
        <f>IF(ISERROR(VLOOKUP('Salidas Pacientes'!$C1237,'BD Pacientes'!$A:$I,8,FALSE)),"",VLOOKUP('Salidas Pacientes'!$C1237,'BD Pacientes'!$A:$I,8,FALSE))</f>
        <v>LINDA CARDONA</v>
      </c>
      <c r="L1237" s="17">
        <f>IF(ISERROR(VLOOKUP('Salidas Pacientes'!$C1237,'BD Pacientes'!$A:$I,9,FALSE)),"",VLOOKUP('Salidas Pacientes'!$C1237,'BD Pacientes'!$A:$I,9,FALSE))</f>
        <v>3205654888</v>
      </c>
      <c r="M1237" s="17" t="s">
        <v>77</v>
      </c>
      <c r="N1237" s="16" t="str">
        <f>IF(ISERROR(VLOOKUP('Salidas Pacientes'!$M1237,Inventario!$A$2:$M$21,2,FALSE)),"",VLOOKUP('Salidas Pacientes'!$M1237,Inventario!$A$2:$M$21,2,FALSE))</f>
        <v>Hexaxim</v>
      </c>
      <c r="O1237" s="16" t="str">
        <f>IF(ISERROR(VLOOKUP('Salidas Pacientes'!$M1237,Inventario!$A$2:$M$21,3,FALSE)),"",VLOOKUP('Salidas Pacientes'!$M1237,Inventario!$A$2:$M$21,3,FALSE))</f>
        <v>DPAT + VPI + HIB + HB</v>
      </c>
      <c r="P1237" s="100" t="str">
        <f>IF(ISERROR(VLOOKUP('Salidas Pacientes'!$M1237,Inventario!$A$2:$M$21,4,FALSE)),"",VLOOKUP('Salidas Pacientes'!$M1237,Inventario!$A$2:$M$21,4,FALSE))</f>
        <v>IPS FARALLONES</v>
      </c>
      <c r="Q1237" s="100" t="str">
        <f>IF(ISERROR(VLOOKUP('Salidas Pacientes'!$M1237,Inventario!$A$2:$M$21,5,FALSE)),"",VLOOKUP('Salidas Pacientes'!$M1237,Inventario!$A$2:$M$21,5,FALSE))</f>
        <v>Sanofi</v>
      </c>
      <c r="R1237" s="17" t="str">
        <f>IF(ISERROR(VLOOKUP('Salidas Pacientes'!$M1237,Inventario!$A$2:$M$21,6,FALSE)),"",VLOOKUP('Salidas Pacientes'!$M1237,Inventario!$A$2:$M$21,6,FALSE))</f>
        <v>3800</v>
      </c>
      <c r="S1237" s="105" t="s">
        <v>212</v>
      </c>
      <c r="T1237" s="102">
        <f>IF(ISERROR(VLOOKUP('Salidas Pacientes'!$S1237,Entradas!$H$1:$I$412,2,FALSE)),"",VLOOKUP('Salidas Pacientes'!$S1237,Entradas!$H$1:$I$412,2,FALSE))</f>
        <v>45382</v>
      </c>
      <c r="U1237" s="98"/>
      <c r="V1237" s="98">
        <v>1</v>
      </c>
      <c r="W1237" s="105"/>
    </row>
    <row r="1238" spans="1:23" ht="15.75" hidden="1" customHeight="1" outlineLevel="1">
      <c r="A1238" s="95">
        <v>44898</v>
      </c>
      <c r="B1238" s="95" t="s">
        <v>276</v>
      </c>
      <c r="C1238" s="98">
        <v>1109574608</v>
      </c>
      <c r="D1238" s="17" t="str">
        <f>IF(ISERROR(VLOOKUP('Salidas Pacientes'!$C1238,'BD Pacientes'!$A:I,2,FALSE)),"",VLOOKUP('Salidas Pacientes'!$C1238,'BD Pacientes'!$A:I,2,FALSE))</f>
        <v>RC</v>
      </c>
      <c r="E1238" s="16" t="str">
        <f>IF(ISERROR(VLOOKUP('Salidas Pacientes'!$C1238,'BD Pacientes'!$A:I,3,FALSE)),"",VLOOKUP('Salidas Pacientes'!$C1238,'BD Pacientes'!$A:I,3,FALSE))</f>
        <v>GUADALUPE VALENCIA CARDONA</v>
      </c>
      <c r="F1238" s="17" t="str">
        <f>IF(ISERROR(VLOOKUP('Salidas Pacientes'!$C1238,'BD Pacientes'!$A:I,4,FALSE)),"",VLOOKUP('Salidas Pacientes'!$C1238,'BD Pacientes'!$A:I,4,FALSE))</f>
        <v>F</v>
      </c>
      <c r="G1238" s="95">
        <f>IF(ISERROR(VLOOKUP('Salidas Pacientes'!$C1238,'BD Pacientes'!$A:I,5,FALSE)),"",VLOOKUP('Salidas Pacientes'!$C1238,'BD Pacientes'!$A:I,5,FALSE))</f>
        <v>44690</v>
      </c>
      <c r="H1238" s="95" t="str">
        <f t="shared" ca="1" si="0"/>
        <v>1 año, 3 mes</v>
      </c>
      <c r="I1238" s="97" t="str">
        <f>IF(ISERROR(VLOOKUP('Salidas Pacientes'!$C1238,'BD Pacientes'!$A:$I,6,FALSE)),"",VLOOKUP('Salidas Pacientes'!$C1238,'BD Pacientes'!$A:$I,6,FALSE))</f>
        <v>CALLE 60 # 98D-45 TORRE 6 APTO 804</v>
      </c>
      <c r="J1238" s="98">
        <f>IF(ISERROR(VLOOKUP('Salidas Pacientes'!$C1238,'BD Pacientes'!$A:$I,7,FALSE)),"",VLOOKUP('Salidas Pacientes'!$C1238,'BD Pacientes'!$A:$I,7,FALSE))</f>
        <v>1130622882</v>
      </c>
      <c r="K1238" s="99" t="str">
        <f>IF(ISERROR(VLOOKUP('Salidas Pacientes'!$C1238,'BD Pacientes'!$A:$I,8,FALSE)),"",VLOOKUP('Salidas Pacientes'!$C1238,'BD Pacientes'!$A:$I,8,FALSE))</f>
        <v>LINDA CARDONA</v>
      </c>
      <c r="L1238" s="17">
        <f>IF(ISERROR(VLOOKUP('Salidas Pacientes'!$C1238,'BD Pacientes'!$A:$I,9,FALSE)),"",VLOOKUP('Salidas Pacientes'!$C1238,'BD Pacientes'!$A:$I,9,FALSE))</f>
        <v>3205654888</v>
      </c>
      <c r="M1238" s="17" t="s">
        <v>54</v>
      </c>
      <c r="N1238" s="16" t="str">
        <f>IF(ISERROR(VLOOKUP('Salidas Pacientes'!$M1238,Inventario!$A$2:$M$21,2,FALSE)),"",VLOOKUP('Salidas Pacientes'!$M1238,Inventario!$A$2:$M$21,2,FALSE))</f>
        <v>Prevenar</v>
      </c>
      <c r="O1238" s="16" t="str">
        <f>IF(ISERROR(VLOOKUP('Salidas Pacientes'!$M1238,Inventario!$A$2:$M$21,3,FALSE)),"",VLOOKUP('Salidas Pacientes'!$M1238,Inventario!$A$2:$M$21,3,FALSE))</f>
        <v>Neumococo 13V</v>
      </c>
      <c r="P1238" s="100" t="str">
        <f>IF(ISERROR(VLOOKUP('Salidas Pacientes'!$M1238,Inventario!$A$2:$M$21,4,FALSE)),"",VLOOKUP('Salidas Pacientes'!$M1238,Inventario!$A$2:$M$21,4,FALSE))</f>
        <v>Cobo Medical</v>
      </c>
      <c r="Q1238" s="100" t="str">
        <f>IF(ISERROR(VLOOKUP('Salidas Pacientes'!$M1238,Inventario!$A$2:$M$21,5,FALSE)),"",VLOOKUP('Salidas Pacientes'!$M1238,Inventario!$A$2:$M$21,5,FALSE))</f>
        <v>Pfizer</v>
      </c>
      <c r="R1238" s="17" t="str">
        <f>IF(ISERROR(VLOOKUP('Salidas Pacientes'!$M1238,Inventario!$A$2:$M$21,6,FALSE)),"",VLOOKUP('Salidas Pacientes'!$M1238,Inventario!$A$2:$M$21,6,FALSE))</f>
        <v>2156</v>
      </c>
      <c r="S1238" s="105" t="s">
        <v>223</v>
      </c>
      <c r="T1238" s="102">
        <f>IF(ISERROR(VLOOKUP('Salidas Pacientes'!$S1238,Entradas!$H$1:$I$412,2,FALSE)),"",VLOOKUP('Salidas Pacientes'!$S1238,Entradas!$H$1:$I$412,2,FALSE))</f>
        <v>45382</v>
      </c>
      <c r="U1238" s="98"/>
      <c r="V1238" s="98">
        <v>1</v>
      </c>
      <c r="W1238" s="105"/>
    </row>
    <row r="1239" spans="1:23" ht="15.75" hidden="1" customHeight="1" outlineLevel="1">
      <c r="A1239" s="95">
        <v>44898</v>
      </c>
      <c r="B1239" s="95" t="s">
        <v>276</v>
      </c>
      <c r="C1239" s="98">
        <v>1109574608</v>
      </c>
      <c r="D1239" s="17" t="str">
        <f>IF(ISERROR(VLOOKUP('Salidas Pacientes'!$C1239,'BD Pacientes'!$A:I,2,FALSE)),"",VLOOKUP('Salidas Pacientes'!$C1239,'BD Pacientes'!$A:I,2,FALSE))</f>
        <v>RC</v>
      </c>
      <c r="E1239" s="16" t="str">
        <f>IF(ISERROR(VLOOKUP('Salidas Pacientes'!$C1239,'BD Pacientes'!$A:I,3,FALSE)),"",VLOOKUP('Salidas Pacientes'!$C1239,'BD Pacientes'!$A:I,3,FALSE))</f>
        <v>GUADALUPE VALENCIA CARDONA</v>
      </c>
      <c r="F1239" s="17" t="str">
        <f>IF(ISERROR(VLOOKUP('Salidas Pacientes'!$C1239,'BD Pacientes'!$A:I,4,FALSE)),"",VLOOKUP('Salidas Pacientes'!$C1239,'BD Pacientes'!$A:I,4,FALSE))</f>
        <v>F</v>
      </c>
      <c r="G1239" s="95">
        <f>IF(ISERROR(VLOOKUP('Salidas Pacientes'!$C1239,'BD Pacientes'!$A:I,5,FALSE)),"",VLOOKUP('Salidas Pacientes'!$C1239,'BD Pacientes'!$A:I,5,FALSE))</f>
        <v>44690</v>
      </c>
      <c r="H1239" s="95" t="str">
        <f t="shared" ca="1" si="0"/>
        <v>1 año, 3 mes</v>
      </c>
      <c r="I1239" s="97" t="str">
        <f>IF(ISERROR(VLOOKUP('Salidas Pacientes'!$C1239,'BD Pacientes'!$A:$I,6,FALSE)),"",VLOOKUP('Salidas Pacientes'!$C1239,'BD Pacientes'!$A:$I,6,FALSE))</f>
        <v>CALLE 60 # 98D-45 TORRE 6 APTO 804</v>
      </c>
      <c r="J1239" s="98">
        <f>IF(ISERROR(VLOOKUP('Salidas Pacientes'!$C1239,'BD Pacientes'!$A:$I,7,FALSE)),"",VLOOKUP('Salidas Pacientes'!$C1239,'BD Pacientes'!$A:$I,7,FALSE))</f>
        <v>1130622882</v>
      </c>
      <c r="K1239" s="99" t="str">
        <f>IF(ISERROR(VLOOKUP('Salidas Pacientes'!$C1239,'BD Pacientes'!$A:$I,8,FALSE)),"",VLOOKUP('Salidas Pacientes'!$C1239,'BD Pacientes'!$A:$I,8,FALSE))</f>
        <v>LINDA CARDONA</v>
      </c>
      <c r="L1239" s="17">
        <f>IF(ISERROR(VLOOKUP('Salidas Pacientes'!$C1239,'BD Pacientes'!$A:$I,9,FALSE)),"",VLOOKUP('Salidas Pacientes'!$C1239,'BD Pacientes'!$A:$I,9,FALSE))</f>
        <v>3205654888</v>
      </c>
      <c r="M1239" s="17" t="s">
        <v>96</v>
      </c>
      <c r="N1239" s="16" t="str">
        <f>IF(ISERROR(VLOOKUP('Salidas Pacientes'!$M1239,Inventario!$A$2:$M$21,2,FALSE)),"",VLOOKUP('Salidas Pacientes'!$M1239,Inventario!$A$2:$M$21,2,FALSE))</f>
        <v>Rotateq</v>
      </c>
      <c r="O1239" s="16" t="str">
        <f>IF(ISERROR(VLOOKUP('Salidas Pacientes'!$M1239,Inventario!$A$2:$M$21,3,FALSE)),"",VLOOKUP('Salidas Pacientes'!$M1239,Inventario!$A$2:$M$21,3,FALSE))</f>
        <v>Rotavirus Vivo Atenuado</v>
      </c>
      <c r="P1239" s="100" t="str">
        <f>IF(ISERROR(VLOOKUP('Salidas Pacientes'!$M1239,Inventario!$A$2:$M$21,4,FALSE)),"",VLOOKUP('Salidas Pacientes'!$M1239,Inventario!$A$2:$M$21,4,FALSE))</f>
        <v>IPS FARALLONES</v>
      </c>
      <c r="Q1239" s="100" t="str">
        <f>IF(ISERROR(VLOOKUP('Salidas Pacientes'!$M1239,Inventario!$A$2:$M$21,5,FALSE)),"",VLOOKUP('Salidas Pacientes'!$M1239,Inventario!$A$2:$M$21,5,FALSE))</f>
        <v>Merck</v>
      </c>
      <c r="R1239" s="17" t="str">
        <f>IF(ISERROR(VLOOKUP('Salidas Pacientes'!$M1239,Inventario!$A$2:$M$21,6,FALSE)),"",VLOOKUP('Salidas Pacientes'!$M1239,Inventario!$A$2:$M$21,6,FALSE))</f>
        <v>1800</v>
      </c>
      <c r="S1239" s="105" t="s">
        <v>226</v>
      </c>
      <c r="T1239" s="102">
        <f>IF(ISERROR(VLOOKUP('Salidas Pacientes'!$S1239,Entradas!$H$1:$I$412,2,FALSE)),"",VLOOKUP('Salidas Pacientes'!$S1239,Entradas!$H$1:$I$412,2,FALSE))</f>
        <v>45351</v>
      </c>
      <c r="U1239" s="98"/>
      <c r="V1239" s="98">
        <v>1</v>
      </c>
      <c r="W1239" s="105"/>
    </row>
    <row r="1240" spans="1:23" ht="15.75" hidden="1" customHeight="1" outlineLevel="1">
      <c r="A1240" s="95">
        <v>44898</v>
      </c>
      <c r="B1240" s="95" t="s">
        <v>276</v>
      </c>
      <c r="C1240" s="98">
        <v>1109574608</v>
      </c>
      <c r="D1240" s="17" t="str">
        <f>IF(ISERROR(VLOOKUP('Salidas Pacientes'!$C1240,'BD Pacientes'!$A:I,2,FALSE)),"",VLOOKUP('Salidas Pacientes'!$C1240,'BD Pacientes'!$A:I,2,FALSE))</f>
        <v>RC</v>
      </c>
      <c r="E1240" s="16" t="str">
        <f>IF(ISERROR(VLOOKUP('Salidas Pacientes'!$C1240,'BD Pacientes'!$A:I,3,FALSE)),"",VLOOKUP('Salidas Pacientes'!$C1240,'BD Pacientes'!$A:I,3,FALSE))</f>
        <v>GUADALUPE VALENCIA CARDONA</v>
      </c>
      <c r="F1240" s="17" t="str">
        <f>IF(ISERROR(VLOOKUP('Salidas Pacientes'!$C1240,'BD Pacientes'!$A:I,4,FALSE)),"",VLOOKUP('Salidas Pacientes'!$C1240,'BD Pacientes'!$A:I,4,FALSE))</f>
        <v>F</v>
      </c>
      <c r="G1240" s="95">
        <f>IF(ISERROR(VLOOKUP('Salidas Pacientes'!$C1240,'BD Pacientes'!$A:I,5,FALSE)),"",VLOOKUP('Salidas Pacientes'!$C1240,'BD Pacientes'!$A:I,5,FALSE))</f>
        <v>44690</v>
      </c>
      <c r="H1240" s="95" t="str">
        <f t="shared" ca="1" si="0"/>
        <v>1 año, 3 mes</v>
      </c>
      <c r="I1240" s="97" t="str">
        <f>IF(ISERROR(VLOOKUP('Salidas Pacientes'!$C1240,'BD Pacientes'!$A:$I,6,FALSE)),"",VLOOKUP('Salidas Pacientes'!$C1240,'BD Pacientes'!$A:$I,6,FALSE))</f>
        <v>CALLE 60 # 98D-45 TORRE 6 APTO 804</v>
      </c>
      <c r="J1240" s="98">
        <f>IF(ISERROR(VLOOKUP('Salidas Pacientes'!$C1240,'BD Pacientes'!$A:$I,7,FALSE)),"",VLOOKUP('Salidas Pacientes'!$C1240,'BD Pacientes'!$A:$I,7,FALSE))</f>
        <v>1130622882</v>
      </c>
      <c r="K1240" s="99" t="str">
        <f>IF(ISERROR(VLOOKUP('Salidas Pacientes'!$C1240,'BD Pacientes'!$A:$I,8,FALSE)),"",VLOOKUP('Salidas Pacientes'!$C1240,'BD Pacientes'!$A:$I,8,FALSE))</f>
        <v>LINDA CARDONA</v>
      </c>
      <c r="L1240" s="17">
        <f>IF(ISERROR(VLOOKUP('Salidas Pacientes'!$C1240,'BD Pacientes'!$A:$I,9,FALSE)),"",VLOOKUP('Salidas Pacientes'!$C1240,'BD Pacientes'!$A:$I,9,FALSE))</f>
        <v>3205654888</v>
      </c>
      <c r="M1240" s="17" t="s">
        <v>89</v>
      </c>
      <c r="N1240" s="16" t="str">
        <f>IF(ISERROR(VLOOKUP('Salidas Pacientes'!$M1240,Inventario!$A$2:$M$21,2,FALSE)),"",VLOOKUP('Salidas Pacientes'!$M1240,Inventario!$A$2:$M$21,2,FALSE))</f>
        <v>Fluquadri</v>
      </c>
      <c r="O1240" s="16" t="str">
        <f>IF(ISERROR(VLOOKUP('Salidas Pacientes'!$M1240,Inventario!$A$2:$M$21,3,FALSE)),"",VLOOKUP('Salidas Pacientes'!$M1240,Inventario!$A$2:$M$21,3,FALSE))</f>
        <v>Influenza</v>
      </c>
      <c r="P1240" s="100" t="str">
        <f>IF(ISERROR(VLOOKUP('Salidas Pacientes'!$M1240,Inventario!$A$2:$M$21,4,FALSE)),"",VLOOKUP('Salidas Pacientes'!$M1240,Inventario!$A$2:$M$21,4,FALSE))</f>
        <v>IPS FARALLONES</v>
      </c>
      <c r="Q1240" s="100" t="str">
        <f>IF(ISERROR(VLOOKUP('Salidas Pacientes'!$M1240,Inventario!$A$2:$M$21,5,FALSE)),"",VLOOKUP('Salidas Pacientes'!$M1240,Inventario!$A$2:$M$21,5,FALSE))</f>
        <v>Sanofi</v>
      </c>
      <c r="R1240" s="17" t="str">
        <f>IF(ISERROR(VLOOKUP('Salidas Pacientes'!$M1240,Inventario!$A$2:$M$21,6,FALSE)),"",VLOOKUP('Salidas Pacientes'!$M1240,Inventario!$A$2:$M$21,6,FALSE))</f>
        <v>164992</v>
      </c>
      <c r="S1240" s="105" t="s">
        <v>210</v>
      </c>
      <c r="T1240" s="102">
        <f>IF(ISERROR(VLOOKUP('Salidas Pacientes'!$S1240,Entradas!$H$1:$I$412,2,FALSE)),"",VLOOKUP('Salidas Pacientes'!$S1240,Entradas!$H$1:$I$412,2,FALSE))</f>
        <v>44957</v>
      </c>
      <c r="U1240" s="98"/>
      <c r="V1240" s="98">
        <v>1</v>
      </c>
      <c r="W1240" s="105"/>
    </row>
    <row r="1241" spans="1:23" ht="15.75" hidden="1" customHeight="1" outlineLevel="1">
      <c r="A1241" s="95">
        <v>44898</v>
      </c>
      <c r="B1241" s="95" t="s">
        <v>276</v>
      </c>
      <c r="C1241" s="98">
        <v>1232817460</v>
      </c>
      <c r="D1241" s="17" t="str">
        <f>IF(ISERROR(VLOOKUP('Salidas Pacientes'!$C1241,'BD Pacientes'!$A:I,2,FALSE)),"",VLOOKUP('Salidas Pacientes'!$C1241,'BD Pacientes'!$A:I,2,FALSE))</f>
        <v>RC</v>
      </c>
      <c r="E1241" s="16" t="str">
        <f>IF(ISERROR(VLOOKUP('Salidas Pacientes'!$C1241,'BD Pacientes'!$A:I,3,FALSE)),"",VLOOKUP('Salidas Pacientes'!$C1241,'BD Pacientes'!$A:I,3,FALSE))</f>
        <v>FERNANDO MEDINA MOLINA</v>
      </c>
      <c r="F1241" s="17" t="str">
        <f>IF(ISERROR(VLOOKUP('Salidas Pacientes'!$C1241,'BD Pacientes'!$A:I,4,FALSE)),"",VLOOKUP('Salidas Pacientes'!$C1241,'BD Pacientes'!$A:I,4,FALSE))</f>
        <v>M</v>
      </c>
      <c r="G1241" s="95">
        <f>IF(ISERROR(VLOOKUP('Salidas Pacientes'!$C1241,'BD Pacientes'!$A:I,5,FALSE)),"",VLOOKUP('Salidas Pacientes'!$C1241,'BD Pacientes'!$A:I,5,FALSE))</f>
        <v>44447</v>
      </c>
      <c r="H1241" s="95" t="str">
        <f t="shared" ca="1" si="0"/>
        <v>1 año, 11 mes</v>
      </c>
      <c r="I1241" s="97" t="str">
        <f>IF(ISERROR(VLOOKUP('Salidas Pacientes'!$C1241,'BD Pacientes'!$A:$I,6,FALSE)),"",VLOOKUP('Salidas Pacientes'!$C1241,'BD Pacientes'!$A:$I,6,FALSE))</f>
        <v>CRA 23B # 6A-09</v>
      </c>
      <c r="J1241" s="98">
        <f>IF(ISERROR(VLOOKUP('Salidas Pacientes'!$C1241,'BD Pacientes'!$A:$I,7,FALSE)),"",VLOOKUP('Salidas Pacientes'!$C1241,'BD Pacientes'!$A:$I,7,FALSE))</f>
        <v>1144096882</v>
      </c>
      <c r="K1241" s="99" t="str">
        <f>IF(ISERROR(VLOOKUP('Salidas Pacientes'!$C1241,'BD Pacientes'!$A:$I,8,FALSE)),"",VLOOKUP('Salidas Pacientes'!$C1241,'BD Pacientes'!$A:$I,8,FALSE))</f>
        <v>DANIELA MOLINA</v>
      </c>
      <c r="L1241" s="17">
        <f>IF(ISERROR(VLOOKUP('Salidas Pacientes'!$C1241,'BD Pacientes'!$A:$I,9,FALSE)),"",VLOOKUP('Salidas Pacientes'!$C1241,'BD Pacientes'!$A:$I,9,FALSE))</f>
        <v>3143070994</v>
      </c>
      <c r="M1241" s="17" t="s">
        <v>47</v>
      </c>
      <c r="N1241" s="16" t="str">
        <f>IF(ISERROR(VLOOKUP('Salidas Pacientes'!$M1241,Inventario!$A$2:$M$21,2,FALSE)),"",VLOOKUP('Salidas Pacientes'!$M1241,Inventario!$A$2:$M$21,2,FALSE))</f>
        <v>Nimenrix</v>
      </c>
      <c r="O1241" s="16" t="str">
        <f>IF(ISERROR(VLOOKUP('Salidas Pacientes'!$M1241,Inventario!$A$2:$M$21,3,FALSE)),"",VLOOKUP('Salidas Pacientes'!$M1241,Inventario!$A$2:$M$21,3,FALSE))</f>
        <v>Meningococo</v>
      </c>
      <c r="P1241" s="100" t="str">
        <f>IF(ISERROR(VLOOKUP('Salidas Pacientes'!$M1241,Inventario!$A$2:$M$21,4,FALSE)),"",VLOOKUP('Salidas Pacientes'!$M1241,Inventario!$A$2:$M$21,4,FALSE))</f>
        <v>Cobo Medical</v>
      </c>
      <c r="Q1241" s="100" t="str">
        <f>IF(ISERROR(VLOOKUP('Salidas Pacientes'!$M1241,Inventario!$A$2:$M$21,5,FALSE)),"",VLOOKUP('Salidas Pacientes'!$M1241,Inventario!$A$2:$M$21,5,FALSE))</f>
        <v>Pfizer</v>
      </c>
      <c r="R1241" s="17" t="str">
        <f>IF(ISERROR(VLOOKUP('Salidas Pacientes'!$M1241,Inventario!$A$2:$M$21,6,FALSE)),"",VLOOKUP('Salidas Pacientes'!$M1241,Inventario!$A$2:$M$21,6,FALSE))</f>
        <v>3904</v>
      </c>
      <c r="S1241" s="105" t="s">
        <v>221</v>
      </c>
      <c r="T1241" s="102">
        <f>IF(ISERROR(VLOOKUP('Salidas Pacientes'!$S1241,Entradas!$H$1:$I$412,2,FALSE)),"",VLOOKUP('Salidas Pacientes'!$S1241,Entradas!$H$1:$I$412,2,FALSE))</f>
        <v>45077</v>
      </c>
      <c r="U1241" s="98"/>
      <c r="V1241" s="98">
        <v>1</v>
      </c>
      <c r="W1241" s="105"/>
    </row>
    <row r="1242" spans="1:23" ht="15.75" hidden="1" customHeight="1" outlineLevel="1">
      <c r="A1242" s="95">
        <v>44900</v>
      </c>
      <c r="B1242" s="95" t="s">
        <v>276</v>
      </c>
      <c r="C1242" s="98">
        <v>1109572936</v>
      </c>
      <c r="D1242" s="17" t="str">
        <f>IF(ISERROR(VLOOKUP('Salidas Pacientes'!$C1242,'BD Pacientes'!$A:I,2,FALSE)),"",VLOOKUP('Salidas Pacientes'!$C1242,'BD Pacientes'!$A:I,2,FALSE))</f>
        <v>RC</v>
      </c>
      <c r="E1242" s="16" t="str">
        <f>IF(ISERROR(VLOOKUP('Salidas Pacientes'!$C1242,'BD Pacientes'!$A:I,3,FALSE)),"",VLOOKUP('Salidas Pacientes'!$C1242,'BD Pacientes'!$A:I,3,FALSE))</f>
        <v>LUCIA VILLAMIL RINCON</v>
      </c>
      <c r="F1242" s="17" t="str">
        <f>IF(ISERROR(VLOOKUP('Salidas Pacientes'!$C1242,'BD Pacientes'!$A:I,4,FALSE)),"",VLOOKUP('Salidas Pacientes'!$C1242,'BD Pacientes'!$A:I,4,FALSE))</f>
        <v>F</v>
      </c>
      <c r="G1242" s="95">
        <f>IF(ISERROR(VLOOKUP('Salidas Pacientes'!$C1242,'BD Pacientes'!$A:I,5,FALSE)),"",VLOOKUP('Salidas Pacientes'!$C1242,'BD Pacientes'!$A:I,5,FALSE))</f>
        <v>0</v>
      </c>
      <c r="H1242" s="95" t="str">
        <f t="shared" ca="1" si="0"/>
        <v>123 año, 7 mes</v>
      </c>
      <c r="I1242" s="97" t="str">
        <f>IF(ISERROR(VLOOKUP('Salidas Pacientes'!$C1242,'BD Pacientes'!$A:$I,6,FALSE)),"",VLOOKUP('Salidas Pacientes'!$C1242,'BD Pacientes'!$A:$I,6,FALSE))</f>
        <v>CRA 121 A #48-100</v>
      </c>
      <c r="J1242" s="98">
        <f>IF(ISERROR(VLOOKUP('Salidas Pacientes'!$C1242,'BD Pacientes'!$A:$I,7,FALSE)),"",VLOOKUP('Salidas Pacientes'!$C1242,'BD Pacientes'!$A:$I,7,FALSE))</f>
        <v>0</v>
      </c>
      <c r="K1242" s="99">
        <f>IF(ISERROR(VLOOKUP('Salidas Pacientes'!$C1242,'BD Pacientes'!$A:$I,8,FALSE)),"",VLOOKUP('Salidas Pacientes'!$C1242,'BD Pacientes'!$A:$I,8,FALSE))</f>
        <v>0</v>
      </c>
      <c r="L1242" s="17">
        <f>IF(ISERROR(VLOOKUP('Salidas Pacientes'!$C1242,'BD Pacientes'!$A:$I,9,FALSE)),"",VLOOKUP('Salidas Pacientes'!$C1242,'BD Pacientes'!$A:$I,9,FALSE))</f>
        <v>0</v>
      </c>
      <c r="M1242" s="17" t="s">
        <v>47</v>
      </c>
      <c r="N1242" s="16" t="str">
        <f>IF(ISERROR(VLOOKUP('Salidas Pacientes'!$M1242,Inventario!$A$2:$M$21,2,FALSE)),"",VLOOKUP('Salidas Pacientes'!$M1242,Inventario!$A$2:$M$21,2,FALSE))</f>
        <v>Nimenrix</v>
      </c>
      <c r="O1242" s="16" t="str">
        <f>IF(ISERROR(VLOOKUP('Salidas Pacientes'!$M1242,Inventario!$A$2:$M$21,3,FALSE)),"",VLOOKUP('Salidas Pacientes'!$M1242,Inventario!$A$2:$M$21,3,FALSE))</f>
        <v>Meningococo</v>
      </c>
      <c r="P1242" s="100" t="str">
        <f>IF(ISERROR(VLOOKUP('Salidas Pacientes'!$M1242,Inventario!$A$2:$M$21,4,FALSE)),"",VLOOKUP('Salidas Pacientes'!$M1242,Inventario!$A$2:$M$21,4,FALSE))</f>
        <v>Cobo Medical</v>
      </c>
      <c r="Q1242" s="100" t="str">
        <f>IF(ISERROR(VLOOKUP('Salidas Pacientes'!$M1242,Inventario!$A$2:$M$21,5,FALSE)),"",VLOOKUP('Salidas Pacientes'!$M1242,Inventario!$A$2:$M$21,5,FALSE))</f>
        <v>Pfizer</v>
      </c>
      <c r="R1242" s="17" t="str">
        <f>IF(ISERROR(VLOOKUP('Salidas Pacientes'!$M1242,Inventario!$A$2:$M$21,6,FALSE)),"",VLOOKUP('Salidas Pacientes'!$M1242,Inventario!$A$2:$M$21,6,FALSE))</f>
        <v>3904</v>
      </c>
      <c r="S1242" s="105" t="s">
        <v>221</v>
      </c>
      <c r="T1242" s="102">
        <f>IF(ISERROR(VLOOKUP('Salidas Pacientes'!$S1242,Entradas!$H$1:$I$412,2,FALSE)),"",VLOOKUP('Salidas Pacientes'!$S1242,Entradas!$H$1:$I$412,2,FALSE))</f>
        <v>45077</v>
      </c>
      <c r="U1242" s="98"/>
      <c r="V1242" s="98">
        <v>1</v>
      </c>
      <c r="W1242" s="105"/>
    </row>
    <row r="1243" spans="1:23" ht="15.75" hidden="1" customHeight="1" outlineLevel="1">
      <c r="A1243" s="95">
        <v>44900</v>
      </c>
      <c r="B1243" s="95" t="s">
        <v>276</v>
      </c>
      <c r="C1243" s="98">
        <v>1109574514</v>
      </c>
      <c r="D1243" s="17" t="str">
        <f>IF(ISERROR(VLOOKUP('Salidas Pacientes'!$C1243,'BD Pacientes'!$A:I,2,FALSE)),"",VLOOKUP('Salidas Pacientes'!$C1243,'BD Pacientes'!$A:I,2,FALSE))</f>
        <v>RC</v>
      </c>
      <c r="E1243" s="16" t="str">
        <f>IF(ISERROR(VLOOKUP('Salidas Pacientes'!$C1243,'BD Pacientes'!$A:I,3,FALSE)),"",VLOOKUP('Salidas Pacientes'!$C1243,'BD Pacientes'!$A:I,3,FALSE))</f>
        <v>LIAM CASTRILLON ZUÑIGA</v>
      </c>
      <c r="F1243" s="17" t="str">
        <f>IF(ISERROR(VLOOKUP('Salidas Pacientes'!$C1243,'BD Pacientes'!$A:I,4,FALSE)),"",VLOOKUP('Salidas Pacientes'!$C1243,'BD Pacientes'!$A:I,4,FALSE))</f>
        <v>M</v>
      </c>
      <c r="G1243" s="95">
        <f>IF(ISERROR(VLOOKUP('Salidas Pacientes'!$C1243,'BD Pacientes'!$A:I,5,FALSE)),"",VLOOKUP('Salidas Pacientes'!$C1243,'BD Pacientes'!$A:I,5,FALSE))</f>
        <v>44684</v>
      </c>
      <c r="H1243" s="95" t="str">
        <f t="shared" ca="1" si="0"/>
        <v>1 año, 3 mes</v>
      </c>
      <c r="I1243" s="97" t="str">
        <f>IF(ISERROR(VLOOKUP('Salidas Pacientes'!$C1243,'BD Pacientes'!$A:$I,6,FALSE)),"",VLOOKUP('Salidas Pacientes'!$C1243,'BD Pacientes'!$A:$I,6,FALSE))</f>
        <v>CALLE 28 # 96-34</v>
      </c>
      <c r="J1243" s="98">
        <f>IF(ISERROR(VLOOKUP('Salidas Pacientes'!$C1243,'BD Pacientes'!$A:$I,7,FALSE)),"",VLOOKUP('Salidas Pacientes'!$C1243,'BD Pacientes'!$A:$I,7,FALSE))</f>
        <v>1144043840</v>
      </c>
      <c r="K1243" s="99" t="str">
        <f>IF(ISERROR(VLOOKUP('Salidas Pacientes'!$C1243,'BD Pacientes'!$A:$I,8,FALSE)),"",VLOOKUP('Salidas Pacientes'!$C1243,'BD Pacientes'!$A:$I,8,FALSE))</f>
        <v>LIZETH ZUÑIGA</v>
      </c>
      <c r="L1243" s="17">
        <f>IF(ISERROR(VLOOKUP('Salidas Pacientes'!$C1243,'BD Pacientes'!$A:$I,9,FALSE)),"",VLOOKUP('Salidas Pacientes'!$C1243,'BD Pacientes'!$A:$I,9,FALSE))</f>
        <v>3104922815</v>
      </c>
      <c r="M1243" s="17" t="s">
        <v>77</v>
      </c>
      <c r="N1243" s="16" t="str">
        <f>IF(ISERROR(VLOOKUP('Salidas Pacientes'!$M1243,Inventario!$A$2:$M$21,2,FALSE)),"",VLOOKUP('Salidas Pacientes'!$M1243,Inventario!$A$2:$M$21,2,FALSE))</f>
        <v>Hexaxim</v>
      </c>
      <c r="O1243" s="16" t="str">
        <f>IF(ISERROR(VLOOKUP('Salidas Pacientes'!$M1243,Inventario!$A$2:$M$21,3,FALSE)),"",VLOOKUP('Salidas Pacientes'!$M1243,Inventario!$A$2:$M$21,3,FALSE))</f>
        <v>DPAT + VPI + HIB + HB</v>
      </c>
      <c r="P1243" s="100" t="str">
        <f>IF(ISERROR(VLOOKUP('Salidas Pacientes'!$M1243,Inventario!$A$2:$M$21,4,FALSE)),"",VLOOKUP('Salidas Pacientes'!$M1243,Inventario!$A$2:$M$21,4,FALSE))</f>
        <v>IPS FARALLONES</v>
      </c>
      <c r="Q1243" s="100" t="str">
        <f>IF(ISERROR(VLOOKUP('Salidas Pacientes'!$M1243,Inventario!$A$2:$M$21,5,FALSE)),"",VLOOKUP('Salidas Pacientes'!$M1243,Inventario!$A$2:$M$21,5,FALSE))</f>
        <v>Sanofi</v>
      </c>
      <c r="R1243" s="17" t="str">
        <f>IF(ISERROR(VLOOKUP('Salidas Pacientes'!$M1243,Inventario!$A$2:$M$21,6,FALSE)),"",VLOOKUP('Salidas Pacientes'!$M1243,Inventario!$A$2:$M$21,6,FALSE))</f>
        <v>3800</v>
      </c>
      <c r="S1243" s="105" t="s">
        <v>212</v>
      </c>
      <c r="T1243" s="102">
        <f>IF(ISERROR(VLOOKUP('Salidas Pacientes'!$S1243,Entradas!$H$1:$I$412,2,FALSE)),"",VLOOKUP('Salidas Pacientes'!$S1243,Entradas!$H$1:$I$412,2,FALSE))</f>
        <v>45382</v>
      </c>
      <c r="U1243" s="98"/>
      <c r="V1243" s="98">
        <v>1</v>
      </c>
      <c r="W1243" s="105"/>
    </row>
    <row r="1244" spans="1:23" ht="15.75" hidden="1" customHeight="1" outlineLevel="1">
      <c r="A1244" s="95">
        <v>44900</v>
      </c>
      <c r="B1244" s="95" t="s">
        <v>276</v>
      </c>
      <c r="C1244" s="98">
        <v>1109574514</v>
      </c>
      <c r="D1244" s="17" t="str">
        <f>IF(ISERROR(VLOOKUP('Salidas Pacientes'!$C1244,'BD Pacientes'!$A:I,2,FALSE)),"",VLOOKUP('Salidas Pacientes'!$C1244,'BD Pacientes'!$A:I,2,FALSE))</f>
        <v>RC</v>
      </c>
      <c r="E1244" s="16" t="str">
        <f>IF(ISERROR(VLOOKUP('Salidas Pacientes'!$C1244,'BD Pacientes'!$A:I,3,FALSE)),"",VLOOKUP('Salidas Pacientes'!$C1244,'BD Pacientes'!$A:I,3,FALSE))</f>
        <v>LIAM CASTRILLON ZUÑIGA</v>
      </c>
      <c r="F1244" s="17" t="str">
        <f>IF(ISERROR(VLOOKUP('Salidas Pacientes'!$C1244,'BD Pacientes'!$A:I,4,FALSE)),"",VLOOKUP('Salidas Pacientes'!$C1244,'BD Pacientes'!$A:I,4,FALSE))</f>
        <v>M</v>
      </c>
      <c r="G1244" s="95">
        <f>IF(ISERROR(VLOOKUP('Salidas Pacientes'!$C1244,'BD Pacientes'!$A:I,5,FALSE)),"",VLOOKUP('Salidas Pacientes'!$C1244,'BD Pacientes'!$A:I,5,FALSE))</f>
        <v>44684</v>
      </c>
      <c r="H1244" s="95" t="str">
        <f t="shared" ca="1" si="0"/>
        <v>1 año, 3 mes</v>
      </c>
      <c r="I1244" s="97" t="str">
        <f>IF(ISERROR(VLOOKUP('Salidas Pacientes'!$C1244,'BD Pacientes'!$A:$I,6,FALSE)),"",VLOOKUP('Salidas Pacientes'!$C1244,'BD Pacientes'!$A:$I,6,FALSE))</f>
        <v>CALLE 28 # 96-34</v>
      </c>
      <c r="J1244" s="98">
        <f>IF(ISERROR(VLOOKUP('Salidas Pacientes'!$C1244,'BD Pacientes'!$A:$I,7,FALSE)),"",VLOOKUP('Salidas Pacientes'!$C1244,'BD Pacientes'!$A:$I,7,FALSE))</f>
        <v>1144043840</v>
      </c>
      <c r="K1244" s="99" t="str">
        <f>IF(ISERROR(VLOOKUP('Salidas Pacientes'!$C1244,'BD Pacientes'!$A:$I,8,FALSE)),"",VLOOKUP('Salidas Pacientes'!$C1244,'BD Pacientes'!$A:$I,8,FALSE))</f>
        <v>LIZETH ZUÑIGA</v>
      </c>
      <c r="L1244" s="17">
        <f>IF(ISERROR(VLOOKUP('Salidas Pacientes'!$C1244,'BD Pacientes'!$A:$I,9,FALSE)),"",VLOOKUP('Salidas Pacientes'!$C1244,'BD Pacientes'!$A:$I,9,FALSE))</f>
        <v>3104922815</v>
      </c>
      <c r="M1244" s="17" t="s">
        <v>54</v>
      </c>
      <c r="N1244" s="16" t="str">
        <f>IF(ISERROR(VLOOKUP('Salidas Pacientes'!$M1244,Inventario!$A$2:$M$21,2,FALSE)),"",VLOOKUP('Salidas Pacientes'!$M1244,Inventario!$A$2:$M$21,2,FALSE))</f>
        <v>Prevenar</v>
      </c>
      <c r="O1244" s="16" t="str">
        <f>IF(ISERROR(VLOOKUP('Salidas Pacientes'!$M1244,Inventario!$A$2:$M$21,3,FALSE)),"",VLOOKUP('Salidas Pacientes'!$M1244,Inventario!$A$2:$M$21,3,FALSE))</f>
        <v>Neumococo 13V</v>
      </c>
      <c r="P1244" s="100" t="str">
        <f>IF(ISERROR(VLOOKUP('Salidas Pacientes'!$M1244,Inventario!$A$2:$M$21,4,FALSE)),"",VLOOKUP('Salidas Pacientes'!$M1244,Inventario!$A$2:$M$21,4,FALSE))</f>
        <v>Cobo Medical</v>
      </c>
      <c r="Q1244" s="100" t="str">
        <f>IF(ISERROR(VLOOKUP('Salidas Pacientes'!$M1244,Inventario!$A$2:$M$21,5,FALSE)),"",VLOOKUP('Salidas Pacientes'!$M1244,Inventario!$A$2:$M$21,5,FALSE))</f>
        <v>Pfizer</v>
      </c>
      <c r="R1244" s="17" t="str">
        <f>IF(ISERROR(VLOOKUP('Salidas Pacientes'!$M1244,Inventario!$A$2:$M$21,6,FALSE)),"",VLOOKUP('Salidas Pacientes'!$M1244,Inventario!$A$2:$M$21,6,FALSE))</f>
        <v>2156</v>
      </c>
      <c r="S1244" s="105" t="s">
        <v>223</v>
      </c>
      <c r="T1244" s="102">
        <f>IF(ISERROR(VLOOKUP('Salidas Pacientes'!$S1244,Entradas!$H$1:$I$412,2,FALSE)),"",VLOOKUP('Salidas Pacientes'!$S1244,Entradas!$H$1:$I$412,2,FALSE))</f>
        <v>45382</v>
      </c>
      <c r="U1244" s="98"/>
      <c r="V1244" s="98">
        <v>1</v>
      </c>
      <c r="W1244" s="105"/>
    </row>
    <row r="1245" spans="1:23" ht="15.75" hidden="1" customHeight="1" outlineLevel="1">
      <c r="A1245" s="95">
        <v>44900</v>
      </c>
      <c r="B1245" s="95" t="s">
        <v>276</v>
      </c>
      <c r="C1245" s="98">
        <v>1109574514</v>
      </c>
      <c r="D1245" s="17" t="str">
        <f>IF(ISERROR(VLOOKUP('Salidas Pacientes'!$C1245,'BD Pacientes'!$A:I,2,FALSE)),"",VLOOKUP('Salidas Pacientes'!$C1245,'BD Pacientes'!$A:I,2,FALSE))</f>
        <v>RC</v>
      </c>
      <c r="E1245" s="16" t="str">
        <f>IF(ISERROR(VLOOKUP('Salidas Pacientes'!$C1245,'BD Pacientes'!$A:I,3,FALSE)),"",VLOOKUP('Salidas Pacientes'!$C1245,'BD Pacientes'!$A:I,3,FALSE))</f>
        <v>LIAM CASTRILLON ZUÑIGA</v>
      </c>
      <c r="F1245" s="17" t="str">
        <f>IF(ISERROR(VLOOKUP('Salidas Pacientes'!$C1245,'BD Pacientes'!$A:I,4,FALSE)),"",VLOOKUP('Salidas Pacientes'!$C1245,'BD Pacientes'!$A:I,4,FALSE))</f>
        <v>M</v>
      </c>
      <c r="G1245" s="95">
        <f>IF(ISERROR(VLOOKUP('Salidas Pacientes'!$C1245,'BD Pacientes'!$A:I,5,FALSE)),"",VLOOKUP('Salidas Pacientes'!$C1245,'BD Pacientes'!$A:I,5,FALSE))</f>
        <v>44684</v>
      </c>
      <c r="H1245" s="95" t="str">
        <f t="shared" ca="1" si="0"/>
        <v>1 año, 3 mes</v>
      </c>
      <c r="I1245" s="97" t="str">
        <f>IF(ISERROR(VLOOKUP('Salidas Pacientes'!$C1245,'BD Pacientes'!$A:$I,6,FALSE)),"",VLOOKUP('Salidas Pacientes'!$C1245,'BD Pacientes'!$A:$I,6,FALSE))</f>
        <v>CALLE 28 # 96-34</v>
      </c>
      <c r="J1245" s="98">
        <f>IF(ISERROR(VLOOKUP('Salidas Pacientes'!$C1245,'BD Pacientes'!$A:$I,7,FALSE)),"",VLOOKUP('Salidas Pacientes'!$C1245,'BD Pacientes'!$A:$I,7,FALSE))</f>
        <v>1144043840</v>
      </c>
      <c r="K1245" s="99" t="str">
        <f>IF(ISERROR(VLOOKUP('Salidas Pacientes'!$C1245,'BD Pacientes'!$A:$I,8,FALSE)),"",VLOOKUP('Salidas Pacientes'!$C1245,'BD Pacientes'!$A:$I,8,FALSE))</f>
        <v>LIZETH ZUÑIGA</v>
      </c>
      <c r="L1245" s="17">
        <f>IF(ISERROR(VLOOKUP('Salidas Pacientes'!$C1245,'BD Pacientes'!$A:$I,9,FALSE)),"",VLOOKUP('Salidas Pacientes'!$C1245,'BD Pacientes'!$A:$I,9,FALSE))</f>
        <v>3104922815</v>
      </c>
      <c r="M1245" s="17" t="s">
        <v>96</v>
      </c>
      <c r="N1245" s="16" t="str">
        <f>IF(ISERROR(VLOOKUP('Salidas Pacientes'!$M1245,Inventario!$A$2:$M$21,2,FALSE)),"",VLOOKUP('Salidas Pacientes'!$M1245,Inventario!$A$2:$M$21,2,FALSE))</f>
        <v>Rotateq</v>
      </c>
      <c r="O1245" s="16" t="str">
        <f>IF(ISERROR(VLOOKUP('Salidas Pacientes'!$M1245,Inventario!$A$2:$M$21,3,FALSE)),"",VLOOKUP('Salidas Pacientes'!$M1245,Inventario!$A$2:$M$21,3,FALSE))</f>
        <v>Rotavirus Vivo Atenuado</v>
      </c>
      <c r="P1245" s="100" t="str">
        <f>IF(ISERROR(VLOOKUP('Salidas Pacientes'!$M1245,Inventario!$A$2:$M$21,4,FALSE)),"",VLOOKUP('Salidas Pacientes'!$M1245,Inventario!$A$2:$M$21,4,FALSE))</f>
        <v>IPS FARALLONES</v>
      </c>
      <c r="Q1245" s="100" t="str">
        <f>IF(ISERROR(VLOOKUP('Salidas Pacientes'!$M1245,Inventario!$A$2:$M$21,5,FALSE)),"",VLOOKUP('Salidas Pacientes'!$M1245,Inventario!$A$2:$M$21,5,FALSE))</f>
        <v>Merck</v>
      </c>
      <c r="R1245" s="17" t="str">
        <f>IF(ISERROR(VLOOKUP('Salidas Pacientes'!$M1245,Inventario!$A$2:$M$21,6,FALSE)),"",VLOOKUP('Salidas Pacientes'!$M1245,Inventario!$A$2:$M$21,6,FALSE))</f>
        <v>1800</v>
      </c>
      <c r="S1245" s="105" t="s">
        <v>226</v>
      </c>
      <c r="T1245" s="102">
        <f>IF(ISERROR(VLOOKUP('Salidas Pacientes'!$S1245,Entradas!$H$1:$I$412,2,FALSE)),"",VLOOKUP('Salidas Pacientes'!$S1245,Entradas!$H$1:$I$412,2,FALSE))</f>
        <v>45351</v>
      </c>
      <c r="U1245" s="98"/>
      <c r="V1245" s="98">
        <v>1</v>
      </c>
      <c r="W1245" s="105"/>
    </row>
    <row r="1246" spans="1:23" ht="15.75" hidden="1" customHeight="1" outlineLevel="1">
      <c r="A1246" s="95">
        <v>44900</v>
      </c>
      <c r="B1246" s="95" t="s">
        <v>276</v>
      </c>
      <c r="C1246" s="98">
        <v>1109574514</v>
      </c>
      <c r="D1246" s="17" t="str">
        <f>IF(ISERROR(VLOOKUP('Salidas Pacientes'!$C1246,'BD Pacientes'!$A:I,2,FALSE)),"",VLOOKUP('Salidas Pacientes'!$C1246,'BD Pacientes'!$A:I,2,FALSE))</f>
        <v>RC</v>
      </c>
      <c r="E1246" s="16" t="str">
        <f>IF(ISERROR(VLOOKUP('Salidas Pacientes'!$C1246,'BD Pacientes'!$A:I,3,FALSE)),"",VLOOKUP('Salidas Pacientes'!$C1246,'BD Pacientes'!$A:I,3,FALSE))</f>
        <v>LIAM CASTRILLON ZUÑIGA</v>
      </c>
      <c r="F1246" s="17" t="str">
        <f>IF(ISERROR(VLOOKUP('Salidas Pacientes'!$C1246,'BD Pacientes'!$A:I,4,FALSE)),"",VLOOKUP('Salidas Pacientes'!$C1246,'BD Pacientes'!$A:I,4,FALSE))</f>
        <v>M</v>
      </c>
      <c r="G1246" s="95">
        <f>IF(ISERROR(VLOOKUP('Salidas Pacientes'!$C1246,'BD Pacientes'!$A:I,5,FALSE)),"",VLOOKUP('Salidas Pacientes'!$C1246,'BD Pacientes'!$A:I,5,FALSE))</f>
        <v>44684</v>
      </c>
      <c r="H1246" s="95" t="str">
        <f t="shared" ca="1" si="0"/>
        <v>1 año, 3 mes</v>
      </c>
      <c r="I1246" s="97" t="str">
        <f>IF(ISERROR(VLOOKUP('Salidas Pacientes'!$C1246,'BD Pacientes'!$A:$I,6,FALSE)),"",VLOOKUP('Salidas Pacientes'!$C1246,'BD Pacientes'!$A:$I,6,FALSE))</f>
        <v>CALLE 28 # 96-34</v>
      </c>
      <c r="J1246" s="98">
        <f>IF(ISERROR(VLOOKUP('Salidas Pacientes'!$C1246,'BD Pacientes'!$A:$I,7,FALSE)),"",VLOOKUP('Salidas Pacientes'!$C1246,'BD Pacientes'!$A:$I,7,FALSE))</f>
        <v>1144043840</v>
      </c>
      <c r="K1246" s="99" t="str">
        <f>IF(ISERROR(VLOOKUP('Salidas Pacientes'!$C1246,'BD Pacientes'!$A:$I,8,FALSE)),"",VLOOKUP('Salidas Pacientes'!$C1246,'BD Pacientes'!$A:$I,8,FALSE))</f>
        <v>LIZETH ZUÑIGA</v>
      </c>
      <c r="L1246" s="17">
        <f>IF(ISERROR(VLOOKUP('Salidas Pacientes'!$C1246,'BD Pacientes'!$A:$I,9,FALSE)),"",VLOOKUP('Salidas Pacientes'!$C1246,'BD Pacientes'!$A:$I,9,FALSE))</f>
        <v>3104922815</v>
      </c>
      <c r="M1246" s="17" t="s">
        <v>89</v>
      </c>
      <c r="N1246" s="16" t="str">
        <f>IF(ISERROR(VLOOKUP('Salidas Pacientes'!$M1246,Inventario!$A$2:$M$21,2,FALSE)),"",VLOOKUP('Salidas Pacientes'!$M1246,Inventario!$A$2:$M$21,2,FALSE))</f>
        <v>Fluquadri</v>
      </c>
      <c r="O1246" s="16" t="str">
        <f>IF(ISERROR(VLOOKUP('Salidas Pacientes'!$M1246,Inventario!$A$2:$M$21,3,FALSE)),"",VLOOKUP('Salidas Pacientes'!$M1246,Inventario!$A$2:$M$21,3,FALSE))</f>
        <v>Influenza</v>
      </c>
      <c r="P1246" s="100" t="str">
        <f>IF(ISERROR(VLOOKUP('Salidas Pacientes'!$M1246,Inventario!$A$2:$M$21,4,FALSE)),"",VLOOKUP('Salidas Pacientes'!$M1246,Inventario!$A$2:$M$21,4,FALSE))</f>
        <v>IPS FARALLONES</v>
      </c>
      <c r="Q1246" s="100" t="str">
        <f>IF(ISERROR(VLOOKUP('Salidas Pacientes'!$M1246,Inventario!$A$2:$M$21,5,FALSE)),"",VLOOKUP('Salidas Pacientes'!$M1246,Inventario!$A$2:$M$21,5,FALSE))</f>
        <v>Sanofi</v>
      </c>
      <c r="R1246" s="17" t="str">
        <f>IF(ISERROR(VLOOKUP('Salidas Pacientes'!$M1246,Inventario!$A$2:$M$21,6,FALSE)),"",VLOOKUP('Salidas Pacientes'!$M1246,Inventario!$A$2:$M$21,6,FALSE))</f>
        <v>164992</v>
      </c>
      <c r="S1246" s="105" t="s">
        <v>210</v>
      </c>
      <c r="T1246" s="102">
        <f>IF(ISERROR(VLOOKUP('Salidas Pacientes'!$S1246,Entradas!$H$1:$I$412,2,FALSE)),"",VLOOKUP('Salidas Pacientes'!$S1246,Entradas!$H$1:$I$412,2,FALSE))</f>
        <v>44957</v>
      </c>
      <c r="U1246" s="98"/>
      <c r="V1246" s="98">
        <v>1</v>
      </c>
      <c r="W1246" s="105"/>
    </row>
    <row r="1247" spans="1:23" ht="15.75" hidden="1" customHeight="1" outlineLevel="1">
      <c r="A1247" s="95">
        <v>44901</v>
      </c>
      <c r="B1247" s="95" t="s">
        <v>276</v>
      </c>
      <c r="C1247" s="98">
        <v>1109572809</v>
      </c>
      <c r="D1247" s="17" t="str">
        <f>IF(ISERROR(VLOOKUP('Salidas Pacientes'!$C1247,'BD Pacientes'!$A:I,2,FALSE)),"",VLOOKUP('Salidas Pacientes'!$C1247,'BD Pacientes'!$A:I,2,FALSE))</f>
        <v>RC</v>
      </c>
      <c r="E1247" s="16" t="str">
        <f>IF(ISERROR(VLOOKUP('Salidas Pacientes'!$C1247,'BD Pacientes'!$A:I,3,FALSE)),"",VLOOKUP('Salidas Pacientes'!$C1247,'BD Pacientes'!$A:I,3,FALSE))</f>
        <v>JERONIMO MORALES BURGOS</v>
      </c>
      <c r="F1247" s="17" t="str">
        <f>IF(ISERROR(VLOOKUP('Salidas Pacientes'!$C1247,'BD Pacientes'!$A:I,4,FALSE)),"",VLOOKUP('Salidas Pacientes'!$C1247,'BD Pacientes'!$A:I,4,FALSE))</f>
        <v>M</v>
      </c>
      <c r="G1247" s="95">
        <f>IF(ISERROR(VLOOKUP('Salidas Pacientes'!$C1247,'BD Pacientes'!$A:I,5,FALSE)),"",VLOOKUP('Salidas Pacientes'!$C1247,'BD Pacientes'!$A:I,5,FALSE))</f>
        <v>44461</v>
      </c>
      <c r="H1247" s="95" t="str">
        <f t="shared" ca="1" si="0"/>
        <v>1 año, 11 mes</v>
      </c>
      <c r="I1247" s="97" t="str">
        <f>IF(ISERROR(VLOOKUP('Salidas Pacientes'!$C1247,'BD Pacientes'!$A:$I,6,FALSE)),"",VLOOKUP('Salidas Pacientes'!$C1247,'BD Pacientes'!$A:$I,6,FALSE))</f>
        <v>CALLE 25 # 19-185</v>
      </c>
      <c r="J1247" s="98">
        <f>IF(ISERROR(VLOOKUP('Salidas Pacientes'!$C1247,'BD Pacientes'!$A:$I,7,FALSE)),"",VLOOKUP('Salidas Pacientes'!$C1247,'BD Pacientes'!$A:$I,7,FALSE))</f>
        <v>1144040491</v>
      </c>
      <c r="K1247" s="99" t="str">
        <f>IF(ISERROR(VLOOKUP('Salidas Pacientes'!$C1247,'BD Pacientes'!$A:$I,8,FALSE)),"",VLOOKUP('Salidas Pacientes'!$C1247,'BD Pacientes'!$A:$I,8,FALSE))</f>
        <v>TATIANAN BURGOS</v>
      </c>
      <c r="L1247" s="17">
        <f>IF(ISERROR(VLOOKUP('Salidas Pacientes'!$C1247,'BD Pacientes'!$A:$I,9,FALSE)),"",VLOOKUP('Salidas Pacientes'!$C1247,'BD Pacientes'!$A:$I,9,FALSE))</f>
        <v>3117851261</v>
      </c>
      <c r="M1247" s="17" t="s">
        <v>47</v>
      </c>
      <c r="N1247" s="16" t="str">
        <f>IF(ISERROR(VLOOKUP('Salidas Pacientes'!$M1247,Inventario!$A$2:$M$21,2,FALSE)),"",VLOOKUP('Salidas Pacientes'!$M1247,Inventario!$A$2:$M$21,2,FALSE))</f>
        <v>Nimenrix</v>
      </c>
      <c r="O1247" s="16" t="str">
        <f>IF(ISERROR(VLOOKUP('Salidas Pacientes'!$M1247,Inventario!$A$2:$M$21,3,FALSE)),"",VLOOKUP('Salidas Pacientes'!$M1247,Inventario!$A$2:$M$21,3,FALSE))</f>
        <v>Meningococo</v>
      </c>
      <c r="P1247" s="100" t="str">
        <f>IF(ISERROR(VLOOKUP('Salidas Pacientes'!$M1247,Inventario!$A$2:$M$21,4,FALSE)),"",VLOOKUP('Salidas Pacientes'!$M1247,Inventario!$A$2:$M$21,4,FALSE))</f>
        <v>Cobo Medical</v>
      </c>
      <c r="Q1247" s="100" t="str">
        <f>IF(ISERROR(VLOOKUP('Salidas Pacientes'!$M1247,Inventario!$A$2:$M$21,5,FALSE)),"",VLOOKUP('Salidas Pacientes'!$M1247,Inventario!$A$2:$M$21,5,FALSE))</f>
        <v>Pfizer</v>
      </c>
      <c r="R1247" s="17" t="str">
        <f>IF(ISERROR(VLOOKUP('Salidas Pacientes'!$M1247,Inventario!$A$2:$M$21,6,FALSE)),"",VLOOKUP('Salidas Pacientes'!$M1247,Inventario!$A$2:$M$21,6,FALSE))</f>
        <v>3904</v>
      </c>
      <c r="S1247" s="105" t="s">
        <v>221</v>
      </c>
      <c r="T1247" s="102">
        <f>IF(ISERROR(VLOOKUP('Salidas Pacientes'!$S1247,Entradas!$H$1:$I$412,2,FALSE)),"",VLOOKUP('Salidas Pacientes'!$S1247,Entradas!$H$1:$I$412,2,FALSE))</f>
        <v>45077</v>
      </c>
      <c r="U1247" s="98"/>
      <c r="V1247" s="98">
        <v>1</v>
      </c>
      <c r="W1247" s="105"/>
    </row>
    <row r="1248" spans="1:23" ht="15.75" hidden="1" customHeight="1" outlineLevel="1">
      <c r="A1248" s="95">
        <v>44901</v>
      </c>
      <c r="B1248" s="95" t="s">
        <v>276</v>
      </c>
      <c r="C1248" s="98">
        <v>1109574992</v>
      </c>
      <c r="D1248" s="17" t="str">
        <f>IF(ISERROR(VLOOKUP('Salidas Pacientes'!$C1248,'BD Pacientes'!$A:I,2,FALSE)),"",VLOOKUP('Salidas Pacientes'!$C1248,'BD Pacientes'!$A:I,2,FALSE))</f>
        <v>RC</v>
      </c>
      <c r="E1248" s="16" t="str">
        <f>IF(ISERROR(VLOOKUP('Salidas Pacientes'!$C1248,'BD Pacientes'!$A:I,3,FALSE)),"",VLOOKUP('Salidas Pacientes'!$C1248,'BD Pacientes'!$A:I,3,FALSE))</f>
        <v>EMILIANO OSPINA JIMENEZ</v>
      </c>
      <c r="F1248" s="17" t="str">
        <f>IF(ISERROR(VLOOKUP('Salidas Pacientes'!$C1248,'BD Pacientes'!$A:I,4,FALSE)),"",VLOOKUP('Salidas Pacientes'!$C1248,'BD Pacientes'!$A:I,4,FALSE))</f>
        <v>M</v>
      </c>
      <c r="G1248" s="95">
        <f>IF(ISERROR(VLOOKUP('Salidas Pacientes'!$C1248,'BD Pacientes'!$A:I,5,FALSE)),"",VLOOKUP('Salidas Pacientes'!$C1248,'BD Pacientes'!$A:I,5,FALSE))</f>
        <v>44764</v>
      </c>
      <c r="H1248" s="95" t="str">
        <f t="shared" ca="1" si="0"/>
        <v>1 año, 1 mes</v>
      </c>
      <c r="I1248" s="97" t="str">
        <f>IF(ISERROR(VLOOKUP('Salidas Pacientes'!$C1248,'BD Pacientes'!$A:$I,6,FALSE)),"",VLOOKUP('Salidas Pacientes'!$C1248,'BD Pacientes'!$A:$I,6,FALSE))</f>
        <v>CALLE 34 # 98B-35</v>
      </c>
      <c r="J1248" s="98">
        <f>IF(ISERROR(VLOOKUP('Salidas Pacientes'!$C1248,'BD Pacientes'!$A:$I,7,FALSE)),"",VLOOKUP('Salidas Pacientes'!$C1248,'BD Pacientes'!$A:$I,7,FALSE))</f>
        <v>1144102198</v>
      </c>
      <c r="K1248" s="99" t="str">
        <f>IF(ISERROR(VLOOKUP('Salidas Pacientes'!$C1248,'BD Pacientes'!$A:$I,8,FALSE)),"",VLOOKUP('Salidas Pacientes'!$C1248,'BD Pacientes'!$A:$I,8,FALSE))</f>
        <v>ANDREA JIMENEZ</v>
      </c>
      <c r="L1248" s="17">
        <f>IF(ISERROR(VLOOKUP('Salidas Pacientes'!$C1248,'BD Pacientes'!$A:$I,9,FALSE)),"",VLOOKUP('Salidas Pacientes'!$C1248,'BD Pacientes'!$A:$I,9,FALSE))</f>
        <v>3154331609</v>
      </c>
      <c r="M1248" s="17" t="s">
        <v>77</v>
      </c>
      <c r="N1248" s="16" t="str">
        <f>IF(ISERROR(VLOOKUP('Salidas Pacientes'!$M1248,Inventario!$A$2:$M$21,2,FALSE)),"",VLOOKUP('Salidas Pacientes'!$M1248,Inventario!$A$2:$M$21,2,FALSE))</f>
        <v>Hexaxim</v>
      </c>
      <c r="O1248" s="16" t="str">
        <f>IF(ISERROR(VLOOKUP('Salidas Pacientes'!$M1248,Inventario!$A$2:$M$21,3,FALSE)),"",VLOOKUP('Salidas Pacientes'!$M1248,Inventario!$A$2:$M$21,3,FALSE))</f>
        <v>DPAT + VPI + HIB + HB</v>
      </c>
      <c r="P1248" s="100" t="str">
        <f>IF(ISERROR(VLOOKUP('Salidas Pacientes'!$M1248,Inventario!$A$2:$M$21,4,FALSE)),"",VLOOKUP('Salidas Pacientes'!$M1248,Inventario!$A$2:$M$21,4,FALSE))</f>
        <v>IPS FARALLONES</v>
      </c>
      <c r="Q1248" s="100" t="str">
        <f>IF(ISERROR(VLOOKUP('Salidas Pacientes'!$M1248,Inventario!$A$2:$M$21,5,FALSE)),"",VLOOKUP('Salidas Pacientes'!$M1248,Inventario!$A$2:$M$21,5,FALSE))</f>
        <v>Sanofi</v>
      </c>
      <c r="R1248" s="17" t="str">
        <f>IF(ISERROR(VLOOKUP('Salidas Pacientes'!$M1248,Inventario!$A$2:$M$21,6,FALSE)),"",VLOOKUP('Salidas Pacientes'!$M1248,Inventario!$A$2:$M$21,6,FALSE))</f>
        <v>3800</v>
      </c>
      <c r="S1248" s="105" t="s">
        <v>212</v>
      </c>
      <c r="T1248" s="102">
        <f>IF(ISERROR(VLOOKUP('Salidas Pacientes'!$S1248,Entradas!$H$1:$I$412,2,FALSE)),"",VLOOKUP('Salidas Pacientes'!$S1248,Entradas!$H$1:$I$412,2,FALSE))</f>
        <v>45382</v>
      </c>
      <c r="U1248" s="98"/>
      <c r="V1248" s="98">
        <v>1</v>
      </c>
      <c r="W1248" s="105"/>
    </row>
    <row r="1249" spans="1:23" ht="15.75" hidden="1" customHeight="1" outlineLevel="1">
      <c r="A1249" s="95">
        <v>44901</v>
      </c>
      <c r="B1249" s="95" t="s">
        <v>276</v>
      </c>
      <c r="C1249" s="98">
        <v>1109574992</v>
      </c>
      <c r="D1249" s="17" t="str">
        <f>IF(ISERROR(VLOOKUP('Salidas Pacientes'!$C1249,'BD Pacientes'!$A:I,2,FALSE)),"",VLOOKUP('Salidas Pacientes'!$C1249,'BD Pacientes'!$A:I,2,FALSE))</f>
        <v>RC</v>
      </c>
      <c r="E1249" s="16" t="str">
        <f>IF(ISERROR(VLOOKUP('Salidas Pacientes'!$C1249,'BD Pacientes'!$A:I,3,FALSE)),"",VLOOKUP('Salidas Pacientes'!$C1249,'BD Pacientes'!$A:I,3,FALSE))</f>
        <v>EMILIANO OSPINA JIMENEZ</v>
      </c>
      <c r="F1249" s="17" t="str">
        <f>IF(ISERROR(VLOOKUP('Salidas Pacientes'!$C1249,'BD Pacientes'!$A:I,4,FALSE)),"",VLOOKUP('Salidas Pacientes'!$C1249,'BD Pacientes'!$A:I,4,FALSE))</f>
        <v>M</v>
      </c>
      <c r="G1249" s="95">
        <f>IF(ISERROR(VLOOKUP('Salidas Pacientes'!$C1249,'BD Pacientes'!$A:I,5,FALSE)),"",VLOOKUP('Salidas Pacientes'!$C1249,'BD Pacientes'!$A:I,5,FALSE))</f>
        <v>44764</v>
      </c>
      <c r="H1249" s="95" t="str">
        <f t="shared" ca="1" si="0"/>
        <v>1 año, 1 mes</v>
      </c>
      <c r="I1249" s="97" t="str">
        <f>IF(ISERROR(VLOOKUP('Salidas Pacientes'!$C1249,'BD Pacientes'!$A:$I,6,FALSE)),"",VLOOKUP('Salidas Pacientes'!$C1249,'BD Pacientes'!$A:$I,6,FALSE))</f>
        <v>CALLE 34 # 98B-35</v>
      </c>
      <c r="J1249" s="98">
        <f>IF(ISERROR(VLOOKUP('Salidas Pacientes'!$C1249,'BD Pacientes'!$A:$I,7,FALSE)),"",VLOOKUP('Salidas Pacientes'!$C1249,'BD Pacientes'!$A:$I,7,FALSE))</f>
        <v>1144102198</v>
      </c>
      <c r="K1249" s="99" t="str">
        <f>IF(ISERROR(VLOOKUP('Salidas Pacientes'!$C1249,'BD Pacientes'!$A:$I,8,FALSE)),"",VLOOKUP('Salidas Pacientes'!$C1249,'BD Pacientes'!$A:$I,8,FALSE))</f>
        <v>ANDREA JIMENEZ</v>
      </c>
      <c r="L1249" s="17">
        <f>IF(ISERROR(VLOOKUP('Salidas Pacientes'!$C1249,'BD Pacientes'!$A:$I,9,FALSE)),"",VLOOKUP('Salidas Pacientes'!$C1249,'BD Pacientes'!$A:$I,9,FALSE))</f>
        <v>3154331609</v>
      </c>
      <c r="M1249" s="17" t="s">
        <v>54</v>
      </c>
      <c r="N1249" s="16" t="str">
        <f>IF(ISERROR(VLOOKUP('Salidas Pacientes'!$M1249,Inventario!$A$2:$M$21,2,FALSE)),"",VLOOKUP('Salidas Pacientes'!$M1249,Inventario!$A$2:$M$21,2,FALSE))</f>
        <v>Prevenar</v>
      </c>
      <c r="O1249" s="16" t="str">
        <f>IF(ISERROR(VLOOKUP('Salidas Pacientes'!$M1249,Inventario!$A$2:$M$21,3,FALSE)),"",VLOOKUP('Salidas Pacientes'!$M1249,Inventario!$A$2:$M$21,3,FALSE))</f>
        <v>Neumococo 13V</v>
      </c>
      <c r="P1249" s="100" t="str">
        <f>IF(ISERROR(VLOOKUP('Salidas Pacientes'!$M1249,Inventario!$A$2:$M$21,4,FALSE)),"",VLOOKUP('Salidas Pacientes'!$M1249,Inventario!$A$2:$M$21,4,FALSE))</f>
        <v>Cobo Medical</v>
      </c>
      <c r="Q1249" s="100" t="str">
        <f>IF(ISERROR(VLOOKUP('Salidas Pacientes'!$M1249,Inventario!$A$2:$M$21,5,FALSE)),"",VLOOKUP('Salidas Pacientes'!$M1249,Inventario!$A$2:$M$21,5,FALSE))</f>
        <v>Pfizer</v>
      </c>
      <c r="R1249" s="17" t="str">
        <f>IF(ISERROR(VLOOKUP('Salidas Pacientes'!$M1249,Inventario!$A$2:$M$21,6,FALSE)),"",VLOOKUP('Salidas Pacientes'!$M1249,Inventario!$A$2:$M$21,6,FALSE))</f>
        <v>2156</v>
      </c>
      <c r="S1249" s="105" t="s">
        <v>223</v>
      </c>
      <c r="T1249" s="102">
        <f>IF(ISERROR(VLOOKUP('Salidas Pacientes'!$S1249,Entradas!$H$1:$I$412,2,FALSE)),"",VLOOKUP('Salidas Pacientes'!$S1249,Entradas!$H$1:$I$412,2,FALSE))</f>
        <v>45382</v>
      </c>
      <c r="U1249" s="98"/>
      <c r="V1249" s="98">
        <v>1</v>
      </c>
      <c r="W1249" s="105"/>
    </row>
    <row r="1250" spans="1:23" ht="15.75" hidden="1" customHeight="1" outlineLevel="1">
      <c r="A1250" s="95">
        <v>44901</v>
      </c>
      <c r="B1250" s="95" t="s">
        <v>276</v>
      </c>
      <c r="C1250" s="98">
        <v>1109574992</v>
      </c>
      <c r="D1250" s="17" t="str">
        <f>IF(ISERROR(VLOOKUP('Salidas Pacientes'!$C1250,'BD Pacientes'!$A:I,2,FALSE)),"",VLOOKUP('Salidas Pacientes'!$C1250,'BD Pacientes'!$A:I,2,FALSE))</f>
        <v>RC</v>
      </c>
      <c r="E1250" s="16" t="str">
        <f>IF(ISERROR(VLOOKUP('Salidas Pacientes'!$C1250,'BD Pacientes'!$A:I,3,FALSE)),"",VLOOKUP('Salidas Pacientes'!$C1250,'BD Pacientes'!$A:I,3,FALSE))</f>
        <v>EMILIANO OSPINA JIMENEZ</v>
      </c>
      <c r="F1250" s="17" t="str">
        <f>IF(ISERROR(VLOOKUP('Salidas Pacientes'!$C1250,'BD Pacientes'!$A:I,4,FALSE)),"",VLOOKUP('Salidas Pacientes'!$C1250,'BD Pacientes'!$A:I,4,FALSE))</f>
        <v>M</v>
      </c>
      <c r="G1250" s="95">
        <f>IF(ISERROR(VLOOKUP('Salidas Pacientes'!$C1250,'BD Pacientes'!$A:I,5,FALSE)),"",VLOOKUP('Salidas Pacientes'!$C1250,'BD Pacientes'!$A:I,5,FALSE))</f>
        <v>44764</v>
      </c>
      <c r="H1250" s="95" t="str">
        <f t="shared" ca="1" si="0"/>
        <v>1 año, 1 mes</v>
      </c>
      <c r="I1250" s="97" t="str">
        <f>IF(ISERROR(VLOOKUP('Salidas Pacientes'!$C1250,'BD Pacientes'!$A:$I,6,FALSE)),"",VLOOKUP('Salidas Pacientes'!$C1250,'BD Pacientes'!$A:$I,6,FALSE))</f>
        <v>CALLE 34 # 98B-35</v>
      </c>
      <c r="J1250" s="98">
        <f>IF(ISERROR(VLOOKUP('Salidas Pacientes'!$C1250,'BD Pacientes'!$A:$I,7,FALSE)),"",VLOOKUP('Salidas Pacientes'!$C1250,'BD Pacientes'!$A:$I,7,FALSE))</f>
        <v>1144102198</v>
      </c>
      <c r="K1250" s="99" t="str">
        <f>IF(ISERROR(VLOOKUP('Salidas Pacientes'!$C1250,'BD Pacientes'!$A:$I,8,FALSE)),"",VLOOKUP('Salidas Pacientes'!$C1250,'BD Pacientes'!$A:$I,8,FALSE))</f>
        <v>ANDREA JIMENEZ</v>
      </c>
      <c r="L1250" s="17">
        <f>IF(ISERROR(VLOOKUP('Salidas Pacientes'!$C1250,'BD Pacientes'!$A:$I,9,FALSE)),"",VLOOKUP('Salidas Pacientes'!$C1250,'BD Pacientes'!$A:$I,9,FALSE))</f>
        <v>3154331609</v>
      </c>
      <c r="M1250" s="17" t="s">
        <v>96</v>
      </c>
      <c r="N1250" s="16" t="str">
        <f>IF(ISERROR(VLOOKUP('Salidas Pacientes'!$M1250,Inventario!$A$2:$M$21,2,FALSE)),"",VLOOKUP('Salidas Pacientes'!$M1250,Inventario!$A$2:$M$21,2,FALSE))</f>
        <v>Rotateq</v>
      </c>
      <c r="O1250" s="16" t="str">
        <f>IF(ISERROR(VLOOKUP('Salidas Pacientes'!$M1250,Inventario!$A$2:$M$21,3,FALSE)),"",VLOOKUP('Salidas Pacientes'!$M1250,Inventario!$A$2:$M$21,3,FALSE))</f>
        <v>Rotavirus Vivo Atenuado</v>
      </c>
      <c r="P1250" s="100" t="str">
        <f>IF(ISERROR(VLOOKUP('Salidas Pacientes'!$M1250,Inventario!$A$2:$M$21,4,FALSE)),"",VLOOKUP('Salidas Pacientes'!$M1250,Inventario!$A$2:$M$21,4,FALSE))</f>
        <v>IPS FARALLONES</v>
      </c>
      <c r="Q1250" s="100" t="str">
        <f>IF(ISERROR(VLOOKUP('Salidas Pacientes'!$M1250,Inventario!$A$2:$M$21,5,FALSE)),"",VLOOKUP('Salidas Pacientes'!$M1250,Inventario!$A$2:$M$21,5,FALSE))</f>
        <v>Merck</v>
      </c>
      <c r="R1250" s="17" t="str">
        <f>IF(ISERROR(VLOOKUP('Salidas Pacientes'!$M1250,Inventario!$A$2:$M$21,6,FALSE)),"",VLOOKUP('Salidas Pacientes'!$M1250,Inventario!$A$2:$M$21,6,FALSE))</f>
        <v>1800</v>
      </c>
      <c r="S1250" s="105" t="s">
        <v>226</v>
      </c>
      <c r="T1250" s="102">
        <f>IF(ISERROR(VLOOKUP('Salidas Pacientes'!$S1250,Entradas!$H$1:$I$412,2,FALSE)),"",VLOOKUP('Salidas Pacientes'!$S1250,Entradas!$H$1:$I$412,2,FALSE))</f>
        <v>45351</v>
      </c>
      <c r="U1250" s="98"/>
      <c r="V1250" s="98">
        <v>1</v>
      </c>
      <c r="W1250" s="105"/>
    </row>
    <row r="1251" spans="1:23" ht="15.75" hidden="1" customHeight="1" outlineLevel="1">
      <c r="A1251" s="95">
        <v>44902</v>
      </c>
      <c r="B1251" s="95" t="s">
        <v>276</v>
      </c>
      <c r="C1251" s="98">
        <v>1114961912</v>
      </c>
      <c r="D1251" s="17" t="str">
        <f>IF(ISERROR(VLOOKUP('Salidas Pacientes'!$C1251,'BD Pacientes'!$A:I,2,FALSE)),"",VLOOKUP('Salidas Pacientes'!$C1251,'BD Pacientes'!$A:I,2,FALSE))</f>
        <v>RC</v>
      </c>
      <c r="E1251" s="16" t="str">
        <f>IF(ISERROR(VLOOKUP('Salidas Pacientes'!$C1251,'BD Pacientes'!$A:I,3,FALSE)),"",VLOOKUP('Salidas Pacientes'!$C1251,'BD Pacientes'!$A:I,3,FALSE))</f>
        <v>NOAH LOPEZ OSORIO</v>
      </c>
      <c r="F1251" s="17" t="str">
        <f>IF(ISERROR(VLOOKUP('Salidas Pacientes'!$C1251,'BD Pacientes'!$A:I,4,FALSE)),"",VLOOKUP('Salidas Pacientes'!$C1251,'BD Pacientes'!$A:I,4,FALSE))</f>
        <v>M</v>
      </c>
      <c r="G1251" s="95">
        <f>IF(ISERROR(VLOOKUP('Salidas Pacientes'!$C1251,'BD Pacientes'!$A:I,5,FALSE)),"",VLOOKUP('Salidas Pacientes'!$C1251,'BD Pacientes'!$A:I,5,FALSE))</f>
        <v>44680</v>
      </c>
      <c r="H1251" s="95" t="str">
        <f t="shared" ca="1" si="0"/>
        <v>1 año, 3 mes</v>
      </c>
      <c r="I1251" s="97" t="str">
        <f>IF(ISERROR(VLOOKUP('Salidas Pacientes'!$C1251,'BD Pacientes'!$A:$I,6,FALSE)),"",VLOOKUP('Salidas Pacientes'!$C1251,'BD Pacientes'!$A:$I,6,FALSE))</f>
        <v>CIUDAD COUNTRY CONJUNTO MORITO CASA 125</v>
      </c>
      <c r="J1251" s="98">
        <f>IF(ISERROR(VLOOKUP('Salidas Pacientes'!$C1251,'BD Pacientes'!$A:$I,7,FALSE)),"",VLOOKUP('Salidas Pacientes'!$C1251,'BD Pacientes'!$A:$I,7,FALSE))</f>
        <v>1027963691</v>
      </c>
      <c r="K1251" s="99" t="str">
        <f>IF(ISERROR(VLOOKUP('Salidas Pacientes'!$C1251,'BD Pacientes'!$A:$I,8,FALSE)),"",VLOOKUP('Salidas Pacientes'!$C1251,'BD Pacientes'!$A:$I,8,FALSE))</f>
        <v>JARLEDYS OSORIO GOMEZ</v>
      </c>
      <c r="L1251" s="17">
        <f>IF(ISERROR(VLOOKUP('Salidas Pacientes'!$C1251,'BD Pacientes'!$A:$I,9,FALSE)),"",VLOOKUP('Salidas Pacientes'!$C1251,'BD Pacientes'!$A:$I,9,FALSE))</f>
        <v>3174302411</v>
      </c>
      <c r="M1251" s="17" t="s">
        <v>47</v>
      </c>
      <c r="N1251" s="16" t="str">
        <f>IF(ISERROR(VLOOKUP('Salidas Pacientes'!$M1251,Inventario!$A$2:$M$21,2,FALSE)),"",VLOOKUP('Salidas Pacientes'!$M1251,Inventario!$A$2:$M$21,2,FALSE))</f>
        <v>Nimenrix</v>
      </c>
      <c r="O1251" s="16" t="str">
        <f>IF(ISERROR(VLOOKUP('Salidas Pacientes'!$M1251,Inventario!$A$2:$M$21,3,FALSE)),"",VLOOKUP('Salidas Pacientes'!$M1251,Inventario!$A$2:$M$21,3,FALSE))</f>
        <v>Meningococo</v>
      </c>
      <c r="P1251" s="100" t="str">
        <f>IF(ISERROR(VLOOKUP('Salidas Pacientes'!$M1251,Inventario!$A$2:$M$21,4,FALSE)),"",VLOOKUP('Salidas Pacientes'!$M1251,Inventario!$A$2:$M$21,4,FALSE))</f>
        <v>Cobo Medical</v>
      </c>
      <c r="Q1251" s="100" t="str">
        <f>IF(ISERROR(VLOOKUP('Salidas Pacientes'!$M1251,Inventario!$A$2:$M$21,5,FALSE)),"",VLOOKUP('Salidas Pacientes'!$M1251,Inventario!$A$2:$M$21,5,FALSE))</f>
        <v>Pfizer</v>
      </c>
      <c r="R1251" s="17" t="str">
        <f>IF(ISERROR(VLOOKUP('Salidas Pacientes'!$M1251,Inventario!$A$2:$M$21,6,FALSE)),"",VLOOKUP('Salidas Pacientes'!$M1251,Inventario!$A$2:$M$21,6,FALSE))</f>
        <v>3904</v>
      </c>
      <c r="S1251" s="105" t="s">
        <v>221</v>
      </c>
      <c r="T1251" s="102">
        <f>IF(ISERROR(VLOOKUP('Salidas Pacientes'!$S1251,Entradas!$H$1:$I$412,2,FALSE)),"",VLOOKUP('Salidas Pacientes'!$S1251,Entradas!$H$1:$I$412,2,FALSE))</f>
        <v>45077</v>
      </c>
      <c r="U1251" s="98"/>
      <c r="V1251" s="98">
        <v>1</v>
      </c>
      <c r="W1251" s="105"/>
    </row>
    <row r="1252" spans="1:23" ht="15.75" hidden="1" customHeight="1" outlineLevel="1">
      <c r="A1252" s="95">
        <v>44902</v>
      </c>
      <c r="B1252" s="95" t="s">
        <v>276</v>
      </c>
      <c r="C1252" s="98">
        <v>1114961912</v>
      </c>
      <c r="D1252" s="17" t="str">
        <f>IF(ISERROR(VLOOKUP('Salidas Pacientes'!$C1252,'BD Pacientes'!$A:I,2,FALSE)),"",VLOOKUP('Salidas Pacientes'!$C1252,'BD Pacientes'!$A:I,2,FALSE))</f>
        <v>RC</v>
      </c>
      <c r="E1252" s="16" t="str">
        <f>IF(ISERROR(VLOOKUP('Salidas Pacientes'!$C1252,'BD Pacientes'!$A:I,3,FALSE)),"",VLOOKUP('Salidas Pacientes'!$C1252,'BD Pacientes'!$A:I,3,FALSE))</f>
        <v>NOAH LOPEZ OSORIO</v>
      </c>
      <c r="F1252" s="17" t="str">
        <f>IF(ISERROR(VLOOKUP('Salidas Pacientes'!$C1252,'BD Pacientes'!$A:I,4,FALSE)),"",VLOOKUP('Salidas Pacientes'!$C1252,'BD Pacientes'!$A:I,4,FALSE))</f>
        <v>M</v>
      </c>
      <c r="G1252" s="95">
        <f>IF(ISERROR(VLOOKUP('Salidas Pacientes'!$C1252,'BD Pacientes'!$A:I,5,FALSE)),"",VLOOKUP('Salidas Pacientes'!$C1252,'BD Pacientes'!$A:I,5,FALSE))</f>
        <v>44680</v>
      </c>
      <c r="H1252" s="95" t="str">
        <f t="shared" ca="1" si="0"/>
        <v>1 año, 3 mes</v>
      </c>
      <c r="I1252" s="97" t="str">
        <f>IF(ISERROR(VLOOKUP('Salidas Pacientes'!$C1252,'BD Pacientes'!$A:$I,6,FALSE)),"",VLOOKUP('Salidas Pacientes'!$C1252,'BD Pacientes'!$A:$I,6,FALSE))</f>
        <v>CIUDAD COUNTRY CONJUNTO MORITO CASA 125</v>
      </c>
      <c r="J1252" s="98">
        <f>IF(ISERROR(VLOOKUP('Salidas Pacientes'!$C1252,'BD Pacientes'!$A:$I,7,FALSE)),"",VLOOKUP('Salidas Pacientes'!$C1252,'BD Pacientes'!$A:$I,7,FALSE))</f>
        <v>1027963691</v>
      </c>
      <c r="K1252" s="99" t="str">
        <f>IF(ISERROR(VLOOKUP('Salidas Pacientes'!$C1252,'BD Pacientes'!$A:$I,8,FALSE)),"",VLOOKUP('Salidas Pacientes'!$C1252,'BD Pacientes'!$A:$I,8,FALSE))</f>
        <v>JARLEDYS OSORIO GOMEZ</v>
      </c>
      <c r="L1252" s="17">
        <f>IF(ISERROR(VLOOKUP('Salidas Pacientes'!$C1252,'BD Pacientes'!$A:$I,9,FALSE)),"",VLOOKUP('Salidas Pacientes'!$C1252,'BD Pacientes'!$A:$I,9,FALSE))</f>
        <v>3174302411</v>
      </c>
      <c r="M1252" s="17" t="s">
        <v>89</v>
      </c>
      <c r="N1252" s="16" t="str">
        <f>IF(ISERROR(VLOOKUP('Salidas Pacientes'!$M1252,Inventario!$A$2:$M$21,2,FALSE)),"",VLOOKUP('Salidas Pacientes'!$M1252,Inventario!$A$2:$M$21,2,FALSE))</f>
        <v>Fluquadri</v>
      </c>
      <c r="O1252" s="16" t="str">
        <f>IF(ISERROR(VLOOKUP('Salidas Pacientes'!$M1252,Inventario!$A$2:$M$21,3,FALSE)),"",VLOOKUP('Salidas Pacientes'!$M1252,Inventario!$A$2:$M$21,3,FALSE))</f>
        <v>Influenza</v>
      </c>
      <c r="P1252" s="100" t="str">
        <f>IF(ISERROR(VLOOKUP('Salidas Pacientes'!$M1252,Inventario!$A$2:$M$21,4,FALSE)),"",VLOOKUP('Salidas Pacientes'!$M1252,Inventario!$A$2:$M$21,4,FALSE))</f>
        <v>IPS FARALLONES</v>
      </c>
      <c r="Q1252" s="100" t="str">
        <f>IF(ISERROR(VLOOKUP('Salidas Pacientes'!$M1252,Inventario!$A$2:$M$21,5,FALSE)),"",VLOOKUP('Salidas Pacientes'!$M1252,Inventario!$A$2:$M$21,5,FALSE))</f>
        <v>Sanofi</v>
      </c>
      <c r="R1252" s="17" t="str">
        <f>IF(ISERROR(VLOOKUP('Salidas Pacientes'!$M1252,Inventario!$A$2:$M$21,6,FALSE)),"",VLOOKUP('Salidas Pacientes'!$M1252,Inventario!$A$2:$M$21,6,FALSE))</f>
        <v>164992</v>
      </c>
      <c r="S1252" s="105" t="s">
        <v>210</v>
      </c>
      <c r="T1252" s="102">
        <f>IF(ISERROR(VLOOKUP('Salidas Pacientes'!$S1252,Entradas!$H$1:$I$412,2,FALSE)),"",VLOOKUP('Salidas Pacientes'!$S1252,Entradas!$H$1:$I$412,2,FALSE))</f>
        <v>44957</v>
      </c>
      <c r="U1252" s="98"/>
      <c r="V1252" s="98">
        <v>1</v>
      </c>
      <c r="W1252" s="105"/>
    </row>
    <row r="1253" spans="1:23" ht="15.75" hidden="1" customHeight="1" outlineLevel="1">
      <c r="A1253" s="95">
        <v>44902</v>
      </c>
      <c r="B1253" s="95" t="s">
        <v>276</v>
      </c>
      <c r="C1253" s="98">
        <v>1150696247</v>
      </c>
      <c r="D1253" s="17" t="str">
        <f>IF(ISERROR(VLOOKUP('Salidas Pacientes'!$C1253,'BD Pacientes'!$A:I,2,FALSE)),"",VLOOKUP('Salidas Pacientes'!$C1253,'BD Pacientes'!$A:I,2,FALSE))</f>
        <v>RC</v>
      </c>
      <c r="E1253" s="16" t="str">
        <f>IF(ISERROR(VLOOKUP('Salidas Pacientes'!$C1253,'BD Pacientes'!$A:I,3,FALSE)),"",VLOOKUP('Salidas Pacientes'!$C1253,'BD Pacientes'!$A:I,3,FALSE))</f>
        <v>GABRIEL CUADROS PENAGOS</v>
      </c>
      <c r="F1253" s="17" t="str">
        <f>IF(ISERROR(VLOOKUP('Salidas Pacientes'!$C1253,'BD Pacientes'!$A:I,4,FALSE)),"",VLOOKUP('Salidas Pacientes'!$C1253,'BD Pacientes'!$A:I,4,FALSE))</f>
        <v>M</v>
      </c>
      <c r="G1253" s="95">
        <f>IF(ISERROR(VLOOKUP('Salidas Pacientes'!$C1253,'BD Pacientes'!$A:I,5,FALSE)),"",VLOOKUP('Salidas Pacientes'!$C1253,'BD Pacientes'!$A:I,5,FALSE))</f>
        <v>0</v>
      </c>
      <c r="H1253" s="95" t="str">
        <f t="shared" ca="1" si="0"/>
        <v>123 año, 7 mes</v>
      </c>
      <c r="I1253" s="97" t="str">
        <f>IF(ISERROR(VLOOKUP('Salidas Pacientes'!$C1253,'BD Pacientes'!$A:$I,6,FALSE)),"",VLOOKUP('Salidas Pacientes'!$C1253,'BD Pacientes'!$A:$I,6,FALSE))</f>
        <v>LA MORADA ETAPA 5-6 MANZANA F CASA 3</v>
      </c>
      <c r="J1253" s="98">
        <f>IF(ISERROR(VLOOKUP('Salidas Pacientes'!$C1253,'BD Pacientes'!$A:$I,7,FALSE)),"",VLOOKUP('Salidas Pacientes'!$C1253,'BD Pacientes'!$A:$I,7,FALSE))</f>
        <v>0</v>
      </c>
      <c r="K1253" s="99">
        <f>IF(ISERROR(VLOOKUP('Salidas Pacientes'!$C1253,'BD Pacientes'!$A:$I,8,FALSE)),"",VLOOKUP('Salidas Pacientes'!$C1253,'BD Pacientes'!$A:$I,8,FALSE))</f>
        <v>0</v>
      </c>
      <c r="L1253" s="17">
        <f>IF(ISERROR(VLOOKUP('Salidas Pacientes'!$C1253,'BD Pacientes'!$A:$I,9,FALSE)),"",VLOOKUP('Salidas Pacientes'!$C1253,'BD Pacientes'!$A:$I,9,FALSE))</f>
        <v>0</v>
      </c>
      <c r="M1253" s="17" t="s">
        <v>81</v>
      </c>
      <c r="N1253" s="16" t="str">
        <f>IF(ISERROR(VLOOKUP('Salidas Pacientes'!$M1253,Inventario!$A$2:$M$21,2,FALSE)),"",VLOOKUP('Salidas Pacientes'!$M1253,Inventario!$A$2:$M$21,2,FALSE))</f>
        <v>Stamaril</v>
      </c>
      <c r="O1253" s="16" t="str">
        <f>IF(ISERROR(VLOOKUP('Salidas Pacientes'!$M1253,Inventario!$A$2:$M$21,3,FALSE)),"",VLOOKUP('Salidas Pacientes'!$M1253,Inventario!$A$2:$M$21,3,FALSE))</f>
        <v>Fiebre amarilla</v>
      </c>
      <c r="P1253" s="100" t="str">
        <f>IF(ISERROR(VLOOKUP('Salidas Pacientes'!$M1253,Inventario!$A$2:$M$21,4,FALSE)),"",VLOOKUP('Salidas Pacientes'!$M1253,Inventario!$A$2:$M$21,4,FALSE))</f>
        <v>IPS FARALLONES</v>
      </c>
      <c r="Q1253" s="100" t="str">
        <f>IF(ISERROR(VLOOKUP('Salidas Pacientes'!$M1253,Inventario!$A$2:$M$21,5,FALSE)),"",VLOOKUP('Salidas Pacientes'!$M1253,Inventario!$A$2:$M$21,5,FALSE))</f>
        <v>Sanofi</v>
      </c>
      <c r="R1253" s="17" t="str">
        <f>IF(ISERROR(VLOOKUP('Salidas Pacientes'!$M1253,Inventario!$A$2:$M$21,6,FALSE)),"",VLOOKUP('Salidas Pacientes'!$M1253,Inventario!$A$2:$M$21,6,FALSE))</f>
        <v>3000</v>
      </c>
      <c r="S1253" s="105" t="s">
        <v>224</v>
      </c>
      <c r="T1253" s="102">
        <f>IF(ISERROR(VLOOKUP('Salidas Pacientes'!$S1253,Entradas!$H$1:$I$412,2,FALSE)),"",VLOOKUP('Salidas Pacientes'!$S1253,Entradas!$H$1:$I$412,2,FALSE))</f>
        <v>45688</v>
      </c>
      <c r="U1253" s="98"/>
      <c r="V1253" s="98">
        <v>1</v>
      </c>
      <c r="W1253" s="105"/>
    </row>
    <row r="1254" spans="1:23" ht="15.75" hidden="1" customHeight="1" outlineLevel="1">
      <c r="A1254" s="95">
        <v>44904</v>
      </c>
      <c r="B1254" s="95" t="s">
        <v>276</v>
      </c>
      <c r="C1254" s="98">
        <v>1232818020</v>
      </c>
      <c r="D1254" s="17" t="str">
        <f>IF(ISERROR(VLOOKUP('Salidas Pacientes'!$C1254,'BD Pacientes'!$A:I,2,FALSE)),"",VLOOKUP('Salidas Pacientes'!$C1254,'BD Pacientes'!$A:I,2,FALSE))</f>
        <v>RC</v>
      </c>
      <c r="E1254" s="16" t="str">
        <f>IF(ISERROR(VLOOKUP('Salidas Pacientes'!$C1254,'BD Pacientes'!$A:I,3,FALSE)),"",VLOOKUP('Salidas Pacientes'!$C1254,'BD Pacientes'!$A:I,3,FALSE))</f>
        <v>ROMAN ARIAS CARDONA</v>
      </c>
      <c r="F1254" s="17" t="str">
        <f>IF(ISERROR(VLOOKUP('Salidas Pacientes'!$C1254,'BD Pacientes'!$A:I,4,FALSE)),"",VLOOKUP('Salidas Pacientes'!$C1254,'BD Pacientes'!$A:I,4,FALSE))</f>
        <v>M</v>
      </c>
      <c r="G1254" s="95">
        <f>IF(ISERROR(VLOOKUP('Salidas Pacientes'!$C1254,'BD Pacientes'!$A:I,5,FALSE)),"",VLOOKUP('Salidas Pacientes'!$C1254,'BD Pacientes'!$A:I,5,FALSE))</f>
        <v>44494</v>
      </c>
      <c r="H1254" s="95" t="str">
        <f t="shared" ca="1" si="0"/>
        <v>1 año, 9 mes</v>
      </c>
      <c r="I1254" s="97" t="str">
        <f>IF(ISERROR(VLOOKUP('Salidas Pacientes'!$C1254,'BD Pacientes'!$A:$I,6,FALSE)),"",VLOOKUP('Salidas Pacientes'!$C1254,'BD Pacientes'!$A:$I,6,FALSE))</f>
        <v>CRA 98B # 60-115</v>
      </c>
      <c r="J1254" s="98">
        <f>IF(ISERROR(VLOOKUP('Salidas Pacientes'!$C1254,'BD Pacientes'!$A:$I,7,FALSE)),"",VLOOKUP('Salidas Pacientes'!$C1254,'BD Pacientes'!$A:$I,7,FALSE))</f>
        <v>1143976145</v>
      </c>
      <c r="K1254" s="99" t="str">
        <f>IF(ISERROR(VLOOKUP('Salidas Pacientes'!$C1254,'BD Pacientes'!$A:$I,8,FALSE)),"",VLOOKUP('Salidas Pacientes'!$C1254,'BD Pacientes'!$A:$I,8,FALSE))</f>
        <v>LIZZY CARDONA</v>
      </c>
      <c r="L1254" s="17">
        <f>IF(ISERROR(VLOOKUP('Salidas Pacientes'!$C1254,'BD Pacientes'!$A:$I,9,FALSE)),"",VLOOKUP('Salidas Pacientes'!$C1254,'BD Pacientes'!$A:$I,9,FALSE))</f>
        <v>3057681127</v>
      </c>
      <c r="M1254" s="17" t="s">
        <v>47</v>
      </c>
      <c r="N1254" s="16" t="str">
        <f>IF(ISERROR(VLOOKUP('Salidas Pacientes'!$M1254,Inventario!$A$2:$M$21,2,FALSE)),"",VLOOKUP('Salidas Pacientes'!$M1254,Inventario!$A$2:$M$21,2,FALSE))</f>
        <v>Nimenrix</v>
      </c>
      <c r="O1254" s="16" t="str">
        <f>IF(ISERROR(VLOOKUP('Salidas Pacientes'!$M1254,Inventario!$A$2:$M$21,3,FALSE)),"",VLOOKUP('Salidas Pacientes'!$M1254,Inventario!$A$2:$M$21,3,FALSE))</f>
        <v>Meningococo</v>
      </c>
      <c r="P1254" s="100" t="str">
        <f>IF(ISERROR(VLOOKUP('Salidas Pacientes'!$M1254,Inventario!$A$2:$M$21,4,FALSE)),"",VLOOKUP('Salidas Pacientes'!$M1254,Inventario!$A$2:$M$21,4,FALSE))</f>
        <v>Cobo Medical</v>
      </c>
      <c r="Q1254" s="100" t="str">
        <f>IF(ISERROR(VLOOKUP('Salidas Pacientes'!$M1254,Inventario!$A$2:$M$21,5,FALSE)),"",VLOOKUP('Salidas Pacientes'!$M1254,Inventario!$A$2:$M$21,5,FALSE))</f>
        <v>Pfizer</v>
      </c>
      <c r="R1254" s="17" t="str">
        <f>IF(ISERROR(VLOOKUP('Salidas Pacientes'!$M1254,Inventario!$A$2:$M$21,6,FALSE)),"",VLOOKUP('Salidas Pacientes'!$M1254,Inventario!$A$2:$M$21,6,FALSE))</f>
        <v>3904</v>
      </c>
      <c r="S1254" s="105" t="s">
        <v>221</v>
      </c>
      <c r="T1254" s="102">
        <f>IF(ISERROR(VLOOKUP('Salidas Pacientes'!$S1254,Entradas!$H$1:$I$412,2,FALSE)),"",VLOOKUP('Salidas Pacientes'!$S1254,Entradas!$H$1:$I$412,2,FALSE))</f>
        <v>45077</v>
      </c>
      <c r="U1254" s="98"/>
      <c r="V1254" s="98">
        <v>1</v>
      </c>
      <c r="W1254" s="105"/>
    </row>
    <row r="1255" spans="1:23" ht="15.75" hidden="1" customHeight="1" outlineLevel="1">
      <c r="A1255" s="95">
        <v>44904</v>
      </c>
      <c r="B1255" s="95" t="s">
        <v>276</v>
      </c>
      <c r="C1255" s="98">
        <v>1232817750</v>
      </c>
      <c r="D1255" s="17" t="str">
        <f>IF(ISERROR(VLOOKUP('Salidas Pacientes'!$C1255,'BD Pacientes'!$A:I,2,FALSE)),"",VLOOKUP('Salidas Pacientes'!$C1255,'BD Pacientes'!$A:I,2,FALSE))</f>
        <v>RC</v>
      </c>
      <c r="E1255" s="16" t="str">
        <f>IF(ISERROR(VLOOKUP('Salidas Pacientes'!$C1255,'BD Pacientes'!$A:I,3,FALSE)),"",VLOOKUP('Salidas Pacientes'!$C1255,'BD Pacientes'!$A:I,3,FALSE))</f>
        <v>MILAN MUÑOZ VIDAL</v>
      </c>
      <c r="F1255" s="17" t="str">
        <f>IF(ISERROR(VLOOKUP('Salidas Pacientes'!$C1255,'BD Pacientes'!$A:I,4,FALSE)),"",VLOOKUP('Salidas Pacientes'!$C1255,'BD Pacientes'!$A:I,4,FALSE))</f>
        <v>M</v>
      </c>
      <c r="G1255" s="95">
        <f>IF(ISERROR(VLOOKUP('Salidas Pacientes'!$C1255,'BD Pacientes'!$A:I,5,FALSE)),"",VLOOKUP('Salidas Pacientes'!$C1255,'BD Pacientes'!$A:I,5,FALSE))</f>
        <v>0</v>
      </c>
      <c r="H1255" s="95" t="str">
        <f t="shared" ca="1" si="0"/>
        <v>123 año, 7 mes</v>
      </c>
      <c r="I1255" s="97" t="str">
        <f>IF(ISERROR(VLOOKUP('Salidas Pacientes'!$C1255,'BD Pacientes'!$A:$I,6,FALSE)),"",VLOOKUP('Salidas Pacientes'!$C1255,'BD Pacientes'!$A:$I,6,FALSE))</f>
        <v>AV 5 OESTE # 41-54</v>
      </c>
      <c r="J1255" s="98">
        <f>IF(ISERROR(VLOOKUP('Salidas Pacientes'!$C1255,'BD Pacientes'!$A:$I,7,FALSE)),"",VLOOKUP('Salidas Pacientes'!$C1255,'BD Pacientes'!$A:$I,7,FALSE))</f>
        <v>0</v>
      </c>
      <c r="K1255" s="99">
        <f>IF(ISERROR(VLOOKUP('Salidas Pacientes'!$C1255,'BD Pacientes'!$A:$I,8,FALSE)),"",VLOOKUP('Salidas Pacientes'!$C1255,'BD Pacientes'!$A:$I,8,FALSE))</f>
        <v>0</v>
      </c>
      <c r="L1255" s="17">
        <f>IF(ISERROR(VLOOKUP('Salidas Pacientes'!$C1255,'BD Pacientes'!$A:$I,9,FALSE)),"",VLOOKUP('Salidas Pacientes'!$C1255,'BD Pacientes'!$A:$I,9,FALSE))</f>
        <v>0</v>
      </c>
      <c r="M1255" s="17" t="s">
        <v>47</v>
      </c>
      <c r="N1255" s="16" t="str">
        <f>IF(ISERROR(VLOOKUP('Salidas Pacientes'!$M1255,Inventario!$A$2:$M$21,2,FALSE)),"",VLOOKUP('Salidas Pacientes'!$M1255,Inventario!$A$2:$M$21,2,FALSE))</f>
        <v>Nimenrix</v>
      </c>
      <c r="O1255" s="16" t="str">
        <f>IF(ISERROR(VLOOKUP('Salidas Pacientes'!$M1255,Inventario!$A$2:$M$21,3,FALSE)),"",VLOOKUP('Salidas Pacientes'!$M1255,Inventario!$A$2:$M$21,3,FALSE))</f>
        <v>Meningococo</v>
      </c>
      <c r="P1255" s="100" t="str">
        <f>IF(ISERROR(VLOOKUP('Salidas Pacientes'!$M1255,Inventario!$A$2:$M$21,4,FALSE)),"",VLOOKUP('Salidas Pacientes'!$M1255,Inventario!$A$2:$M$21,4,FALSE))</f>
        <v>Cobo Medical</v>
      </c>
      <c r="Q1255" s="100" t="str">
        <f>IF(ISERROR(VLOOKUP('Salidas Pacientes'!$M1255,Inventario!$A$2:$M$21,5,FALSE)),"",VLOOKUP('Salidas Pacientes'!$M1255,Inventario!$A$2:$M$21,5,FALSE))</f>
        <v>Pfizer</v>
      </c>
      <c r="R1255" s="17" t="str">
        <f>IF(ISERROR(VLOOKUP('Salidas Pacientes'!$M1255,Inventario!$A$2:$M$21,6,FALSE)),"",VLOOKUP('Salidas Pacientes'!$M1255,Inventario!$A$2:$M$21,6,FALSE))</f>
        <v>3904</v>
      </c>
      <c r="S1255" s="105" t="s">
        <v>221</v>
      </c>
      <c r="T1255" s="102">
        <f>IF(ISERROR(VLOOKUP('Salidas Pacientes'!$S1255,Entradas!$H$1:$I$412,2,FALSE)),"",VLOOKUP('Salidas Pacientes'!$S1255,Entradas!$H$1:$I$412,2,FALSE))</f>
        <v>45077</v>
      </c>
      <c r="U1255" s="98"/>
      <c r="V1255" s="98">
        <v>1</v>
      </c>
      <c r="W1255" s="105"/>
    </row>
    <row r="1256" spans="1:23" ht="15.75" hidden="1" customHeight="1" outlineLevel="1">
      <c r="A1256" s="95">
        <v>44904</v>
      </c>
      <c r="B1256" s="95" t="s">
        <v>276</v>
      </c>
      <c r="C1256" s="98">
        <v>1109679987</v>
      </c>
      <c r="D1256" s="17" t="str">
        <f>IF(ISERROR(VLOOKUP('Salidas Pacientes'!$C1256,'BD Pacientes'!$A:I,2,FALSE)),"",VLOOKUP('Salidas Pacientes'!$C1256,'BD Pacientes'!$A:I,2,FALSE))</f>
        <v>RC</v>
      </c>
      <c r="E1256" s="16" t="str">
        <f>IF(ISERROR(VLOOKUP('Salidas Pacientes'!$C1256,'BD Pacientes'!$A:I,3,FALSE)),"",VLOOKUP('Salidas Pacientes'!$C1256,'BD Pacientes'!$A:I,3,FALSE))</f>
        <v>ANA SOPHIA LEDESMA BEDOYA</v>
      </c>
      <c r="F1256" s="17" t="str">
        <f>IF(ISERROR(VLOOKUP('Salidas Pacientes'!$C1256,'BD Pacientes'!$A:I,4,FALSE)),"",VLOOKUP('Salidas Pacientes'!$C1256,'BD Pacientes'!$A:I,4,FALSE))</f>
        <v>F</v>
      </c>
      <c r="G1256" s="95">
        <f>IF(ISERROR(VLOOKUP('Salidas Pacientes'!$C1256,'BD Pacientes'!$A:I,5,FALSE)),"",VLOOKUP('Salidas Pacientes'!$C1256,'BD Pacientes'!$A:I,5,FALSE))</f>
        <v>0</v>
      </c>
      <c r="H1256" s="95" t="str">
        <f t="shared" ca="1" si="0"/>
        <v>123 año, 7 mes</v>
      </c>
      <c r="I1256" s="97" t="str">
        <f>IF(ISERROR(VLOOKUP('Salidas Pacientes'!$C1256,'BD Pacientes'!$A:$I,6,FALSE)),"",VLOOKUP('Salidas Pacientes'!$C1256,'BD Pacientes'!$A:$I,6,FALSE))</f>
        <v>CRA 2A SUR #7-41 JAMUNDI</v>
      </c>
      <c r="J1256" s="98">
        <f>IF(ISERROR(VLOOKUP('Salidas Pacientes'!$C1256,'BD Pacientes'!$A:$I,7,FALSE)),"",VLOOKUP('Salidas Pacientes'!$C1256,'BD Pacientes'!$A:$I,7,FALSE))</f>
        <v>0</v>
      </c>
      <c r="K1256" s="99">
        <f>IF(ISERROR(VLOOKUP('Salidas Pacientes'!$C1256,'BD Pacientes'!$A:$I,8,FALSE)),"",VLOOKUP('Salidas Pacientes'!$C1256,'BD Pacientes'!$A:$I,8,FALSE))</f>
        <v>0</v>
      </c>
      <c r="L1256" s="17">
        <f>IF(ISERROR(VLOOKUP('Salidas Pacientes'!$C1256,'BD Pacientes'!$A:$I,9,FALSE)),"",VLOOKUP('Salidas Pacientes'!$C1256,'BD Pacientes'!$A:$I,9,FALSE))</f>
        <v>0</v>
      </c>
      <c r="M1256" s="17" t="s">
        <v>89</v>
      </c>
      <c r="N1256" s="16" t="str">
        <f>IF(ISERROR(VLOOKUP('Salidas Pacientes'!$M1256,Inventario!$A$2:$M$21,2,FALSE)),"",VLOOKUP('Salidas Pacientes'!$M1256,Inventario!$A$2:$M$21,2,FALSE))</f>
        <v>Fluquadri</v>
      </c>
      <c r="O1256" s="16" t="str">
        <f>IF(ISERROR(VLOOKUP('Salidas Pacientes'!$M1256,Inventario!$A$2:$M$21,3,FALSE)),"",VLOOKUP('Salidas Pacientes'!$M1256,Inventario!$A$2:$M$21,3,FALSE))</f>
        <v>Influenza</v>
      </c>
      <c r="P1256" s="100" t="str">
        <f>IF(ISERROR(VLOOKUP('Salidas Pacientes'!$M1256,Inventario!$A$2:$M$21,4,FALSE)),"",VLOOKUP('Salidas Pacientes'!$M1256,Inventario!$A$2:$M$21,4,FALSE))</f>
        <v>IPS FARALLONES</v>
      </c>
      <c r="Q1256" s="100" t="str">
        <f>IF(ISERROR(VLOOKUP('Salidas Pacientes'!$M1256,Inventario!$A$2:$M$21,5,FALSE)),"",VLOOKUP('Salidas Pacientes'!$M1256,Inventario!$A$2:$M$21,5,FALSE))</f>
        <v>Sanofi</v>
      </c>
      <c r="R1256" s="17" t="str">
        <f>IF(ISERROR(VLOOKUP('Salidas Pacientes'!$M1256,Inventario!$A$2:$M$21,6,FALSE)),"",VLOOKUP('Salidas Pacientes'!$M1256,Inventario!$A$2:$M$21,6,FALSE))</f>
        <v>164992</v>
      </c>
      <c r="S1256" s="105" t="s">
        <v>210</v>
      </c>
      <c r="T1256" s="102">
        <f>IF(ISERROR(VLOOKUP('Salidas Pacientes'!$S1256,Entradas!$H$1:$I$412,2,FALSE)),"",VLOOKUP('Salidas Pacientes'!$S1256,Entradas!$H$1:$I$412,2,FALSE))</f>
        <v>44957</v>
      </c>
      <c r="U1256" s="98"/>
      <c r="V1256" s="98">
        <v>1</v>
      </c>
      <c r="W1256" s="105"/>
    </row>
    <row r="1257" spans="1:23" ht="15.75" hidden="1" customHeight="1" outlineLevel="1">
      <c r="A1257" s="95">
        <v>44905</v>
      </c>
      <c r="B1257" s="95" t="s">
        <v>276</v>
      </c>
      <c r="C1257" s="98">
        <v>1116384222</v>
      </c>
      <c r="D1257" s="17" t="str">
        <f>IF(ISERROR(VLOOKUP('Salidas Pacientes'!$C1257,'BD Pacientes'!$A:I,2,FALSE)),"",VLOOKUP('Salidas Pacientes'!$C1257,'BD Pacientes'!$A:I,2,FALSE))</f>
        <v>RC</v>
      </c>
      <c r="E1257" s="16" t="str">
        <f>IF(ISERROR(VLOOKUP('Salidas Pacientes'!$C1257,'BD Pacientes'!$A:I,3,FALSE)),"",VLOOKUP('Salidas Pacientes'!$C1257,'BD Pacientes'!$A:I,3,FALSE))</f>
        <v>NICOLAS MOLINA HOYOS</v>
      </c>
      <c r="F1257" s="17" t="str">
        <f>IF(ISERROR(VLOOKUP('Salidas Pacientes'!$C1257,'BD Pacientes'!$A:I,4,FALSE)),"",VLOOKUP('Salidas Pacientes'!$C1257,'BD Pacientes'!$A:I,4,FALSE))</f>
        <v>M</v>
      </c>
      <c r="G1257" s="95">
        <f>IF(ISERROR(VLOOKUP('Salidas Pacientes'!$C1257,'BD Pacientes'!$A:I,5,FALSE)),"",VLOOKUP('Salidas Pacientes'!$C1257,'BD Pacientes'!$A:I,5,FALSE))</f>
        <v>0</v>
      </c>
      <c r="H1257" s="95" t="str">
        <f t="shared" ca="1" si="0"/>
        <v>123 año, 7 mes</v>
      </c>
      <c r="I1257" s="97" t="str">
        <f>IF(ISERROR(VLOOKUP('Salidas Pacientes'!$C1257,'BD Pacientes'!$A:$I,6,FALSE)),"",VLOOKUP('Salidas Pacientes'!$C1257,'BD Pacientes'!$A:$I,6,FALSE))</f>
        <v>CALLE 20 #11-30</v>
      </c>
      <c r="J1257" s="98">
        <f>IF(ISERROR(VLOOKUP('Salidas Pacientes'!$C1257,'BD Pacientes'!$A:$I,7,FALSE)),"",VLOOKUP('Salidas Pacientes'!$C1257,'BD Pacientes'!$A:$I,7,FALSE))</f>
        <v>0</v>
      </c>
      <c r="K1257" s="99">
        <f>IF(ISERROR(VLOOKUP('Salidas Pacientes'!$C1257,'BD Pacientes'!$A:$I,8,FALSE)),"",VLOOKUP('Salidas Pacientes'!$C1257,'BD Pacientes'!$A:$I,8,FALSE))</f>
        <v>0</v>
      </c>
      <c r="L1257" s="17">
        <f>IF(ISERROR(VLOOKUP('Salidas Pacientes'!$C1257,'BD Pacientes'!$A:$I,9,FALSE)),"",VLOOKUP('Salidas Pacientes'!$C1257,'BD Pacientes'!$A:$I,9,FALSE))</f>
        <v>0</v>
      </c>
      <c r="M1257" s="17" t="s">
        <v>47</v>
      </c>
      <c r="N1257" s="16" t="str">
        <f>IF(ISERROR(VLOOKUP('Salidas Pacientes'!$M1257,Inventario!$A$2:$M$21,2,FALSE)),"",VLOOKUP('Salidas Pacientes'!$M1257,Inventario!$A$2:$M$21,2,FALSE))</f>
        <v>Nimenrix</v>
      </c>
      <c r="O1257" s="16" t="str">
        <f>IF(ISERROR(VLOOKUP('Salidas Pacientes'!$M1257,Inventario!$A$2:$M$21,3,FALSE)),"",VLOOKUP('Salidas Pacientes'!$M1257,Inventario!$A$2:$M$21,3,FALSE))</f>
        <v>Meningococo</v>
      </c>
      <c r="P1257" s="100" t="str">
        <f>IF(ISERROR(VLOOKUP('Salidas Pacientes'!$M1257,Inventario!$A$2:$M$21,4,FALSE)),"",VLOOKUP('Salidas Pacientes'!$M1257,Inventario!$A$2:$M$21,4,FALSE))</f>
        <v>Cobo Medical</v>
      </c>
      <c r="Q1257" s="100" t="str">
        <f>IF(ISERROR(VLOOKUP('Salidas Pacientes'!$M1257,Inventario!$A$2:$M$21,5,FALSE)),"",VLOOKUP('Salidas Pacientes'!$M1257,Inventario!$A$2:$M$21,5,FALSE))</f>
        <v>Pfizer</v>
      </c>
      <c r="R1257" s="17" t="str">
        <f>IF(ISERROR(VLOOKUP('Salidas Pacientes'!$M1257,Inventario!$A$2:$M$21,6,FALSE)),"",VLOOKUP('Salidas Pacientes'!$M1257,Inventario!$A$2:$M$21,6,FALSE))</f>
        <v>3904</v>
      </c>
      <c r="S1257" s="105" t="s">
        <v>221</v>
      </c>
      <c r="T1257" s="102">
        <f>IF(ISERROR(VLOOKUP('Salidas Pacientes'!$S1257,Entradas!$H$1:$I$412,2,FALSE)),"",VLOOKUP('Salidas Pacientes'!$S1257,Entradas!$H$1:$I$412,2,FALSE))</f>
        <v>45077</v>
      </c>
      <c r="U1257" s="98"/>
      <c r="V1257" s="98">
        <v>1</v>
      </c>
      <c r="W1257" s="105"/>
    </row>
    <row r="1258" spans="1:23" ht="15.75" hidden="1" customHeight="1" outlineLevel="1">
      <c r="A1258" s="95">
        <v>44905</v>
      </c>
      <c r="B1258" s="95" t="s">
        <v>276</v>
      </c>
      <c r="C1258" s="98">
        <v>1109574531</v>
      </c>
      <c r="D1258" s="17" t="str">
        <f>IF(ISERROR(VLOOKUP('Salidas Pacientes'!$C1258,'BD Pacientes'!$A:I,2,FALSE)),"",VLOOKUP('Salidas Pacientes'!$C1258,'BD Pacientes'!$A:I,2,FALSE))</f>
        <v>RC</v>
      </c>
      <c r="E1258" s="16" t="str">
        <f>IF(ISERROR(VLOOKUP('Salidas Pacientes'!$C1258,'BD Pacientes'!$A:I,3,FALSE)),"",VLOOKUP('Salidas Pacientes'!$C1258,'BD Pacientes'!$A:I,3,FALSE))</f>
        <v>GABRIEL GRISALES MALDONADO</v>
      </c>
      <c r="F1258" s="17" t="str">
        <f>IF(ISERROR(VLOOKUP('Salidas Pacientes'!$C1258,'BD Pacientes'!$A:I,4,FALSE)),"",VLOOKUP('Salidas Pacientes'!$C1258,'BD Pacientes'!$A:I,4,FALSE))</f>
        <v>M</v>
      </c>
      <c r="G1258" s="95">
        <f>IF(ISERROR(VLOOKUP('Salidas Pacientes'!$C1258,'BD Pacientes'!$A:I,5,FALSE)),"",VLOOKUP('Salidas Pacientes'!$C1258,'BD Pacientes'!$A:I,5,FALSE))</f>
        <v>44689</v>
      </c>
      <c r="H1258" s="95" t="str">
        <f t="shared" ca="1" si="0"/>
        <v>1 año, 3 mes</v>
      </c>
      <c r="I1258" s="97" t="str">
        <f>IF(ISERROR(VLOOKUP('Salidas Pacientes'!$C1258,'BD Pacientes'!$A:$I,6,FALSE)),"",VLOOKUP('Salidas Pacientes'!$C1258,'BD Pacientes'!$A:$I,6,FALSE))</f>
        <v>KM 7 EL CRUCERO CASA VILLA MIRACALI</v>
      </c>
      <c r="J1258" s="98">
        <f>IF(ISERROR(VLOOKUP('Salidas Pacientes'!$C1258,'BD Pacientes'!$A:$I,7,FALSE)),"",VLOOKUP('Salidas Pacientes'!$C1258,'BD Pacientes'!$A:$I,7,FALSE))</f>
        <v>1144086993</v>
      </c>
      <c r="K1258" s="99" t="str">
        <f>IF(ISERROR(VLOOKUP('Salidas Pacientes'!$C1258,'BD Pacientes'!$A:$I,8,FALSE)),"",VLOOKUP('Salidas Pacientes'!$C1258,'BD Pacientes'!$A:$I,8,FALSE))</f>
        <v>DIANA MALDONADO</v>
      </c>
      <c r="L1258" s="17">
        <f>IF(ISERROR(VLOOKUP('Salidas Pacientes'!$C1258,'BD Pacientes'!$A:$I,9,FALSE)),"",VLOOKUP('Salidas Pacientes'!$C1258,'BD Pacientes'!$A:$I,9,FALSE))</f>
        <v>3173702426</v>
      </c>
      <c r="M1258" s="17" t="s">
        <v>47</v>
      </c>
      <c r="N1258" s="16" t="str">
        <f>IF(ISERROR(VLOOKUP('Salidas Pacientes'!$M1258,Inventario!$A$2:$M$21,2,FALSE)),"",VLOOKUP('Salidas Pacientes'!$M1258,Inventario!$A$2:$M$21,2,FALSE))</f>
        <v>Nimenrix</v>
      </c>
      <c r="O1258" s="16" t="str">
        <f>IF(ISERROR(VLOOKUP('Salidas Pacientes'!$M1258,Inventario!$A$2:$M$21,3,FALSE)),"",VLOOKUP('Salidas Pacientes'!$M1258,Inventario!$A$2:$M$21,3,FALSE))</f>
        <v>Meningococo</v>
      </c>
      <c r="P1258" s="100" t="str">
        <f>IF(ISERROR(VLOOKUP('Salidas Pacientes'!$M1258,Inventario!$A$2:$M$21,4,FALSE)),"",VLOOKUP('Salidas Pacientes'!$M1258,Inventario!$A$2:$M$21,4,FALSE))</f>
        <v>Cobo Medical</v>
      </c>
      <c r="Q1258" s="100" t="str">
        <f>IF(ISERROR(VLOOKUP('Salidas Pacientes'!$M1258,Inventario!$A$2:$M$21,5,FALSE)),"",VLOOKUP('Salidas Pacientes'!$M1258,Inventario!$A$2:$M$21,5,FALSE))</f>
        <v>Pfizer</v>
      </c>
      <c r="R1258" s="17" t="str">
        <f>IF(ISERROR(VLOOKUP('Salidas Pacientes'!$M1258,Inventario!$A$2:$M$21,6,FALSE)),"",VLOOKUP('Salidas Pacientes'!$M1258,Inventario!$A$2:$M$21,6,FALSE))</f>
        <v>3904</v>
      </c>
      <c r="S1258" s="105" t="s">
        <v>221</v>
      </c>
      <c r="T1258" s="102">
        <f>IF(ISERROR(VLOOKUP('Salidas Pacientes'!$S1258,Entradas!$H$1:$I$412,2,FALSE)),"",VLOOKUP('Salidas Pacientes'!$S1258,Entradas!$H$1:$I$412,2,FALSE))</f>
        <v>45077</v>
      </c>
      <c r="U1258" s="98"/>
      <c r="V1258" s="98">
        <v>1</v>
      </c>
      <c r="W1258" s="105"/>
    </row>
    <row r="1259" spans="1:23" ht="15.75" hidden="1" customHeight="1" outlineLevel="1">
      <c r="A1259" s="95">
        <v>44905</v>
      </c>
      <c r="B1259" s="95" t="s">
        <v>276</v>
      </c>
      <c r="C1259" s="98">
        <v>1109574531</v>
      </c>
      <c r="D1259" s="17" t="str">
        <f>IF(ISERROR(VLOOKUP('Salidas Pacientes'!$C1259,'BD Pacientes'!$A:I,2,FALSE)),"",VLOOKUP('Salidas Pacientes'!$C1259,'BD Pacientes'!$A:I,2,FALSE))</f>
        <v>RC</v>
      </c>
      <c r="E1259" s="16" t="str">
        <f>IF(ISERROR(VLOOKUP('Salidas Pacientes'!$C1259,'BD Pacientes'!$A:I,3,FALSE)),"",VLOOKUP('Salidas Pacientes'!$C1259,'BD Pacientes'!$A:I,3,FALSE))</f>
        <v>GABRIEL GRISALES MALDONADO</v>
      </c>
      <c r="F1259" s="17" t="str">
        <f>IF(ISERROR(VLOOKUP('Salidas Pacientes'!$C1259,'BD Pacientes'!$A:I,4,FALSE)),"",VLOOKUP('Salidas Pacientes'!$C1259,'BD Pacientes'!$A:I,4,FALSE))</f>
        <v>M</v>
      </c>
      <c r="G1259" s="95">
        <f>IF(ISERROR(VLOOKUP('Salidas Pacientes'!$C1259,'BD Pacientes'!$A:I,5,FALSE)),"",VLOOKUP('Salidas Pacientes'!$C1259,'BD Pacientes'!$A:I,5,FALSE))</f>
        <v>44689</v>
      </c>
      <c r="H1259" s="95" t="str">
        <f t="shared" ca="1" si="0"/>
        <v>1 año, 3 mes</v>
      </c>
      <c r="I1259" s="97" t="str">
        <f>IF(ISERROR(VLOOKUP('Salidas Pacientes'!$C1259,'BD Pacientes'!$A:$I,6,FALSE)),"",VLOOKUP('Salidas Pacientes'!$C1259,'BD Pacientes'!$A:$I,6,FALSE))</f>
        <v>KM 7 EL CRUCERO CASA VILLA MIRACALI</v>
      </c>
      <c r="J1259" s="98">
        <f>IF(ISERROR(VLOOKUP('Salidas Pacientes'!$C1259,'BD Pacientes'!$A:$I,7,FALSE)),"",VLOOKUP('Salidas Pacientes'!$C1259,'BD Pacientes'!$A:$I,7,FALSE))</f>
        <v>1144086993</v>
      </c>
      <c r="K1259" s="99" t="str">
        <f>IF(ISERROR(VLOOKUP('Salidas Pacientes'!$C1259,'BD Pacientes'!$A:$I,8,FALSE)),"",VLOOKUP('Salidas Pacientes'!$C1259,'BD Pacientes'!$A:$I,8,FALSE))</f>
        <v>DIANA MALDONADO</v>
      </c>
      <c r="L1259" s="17">
        <f>IF(ISERROR(VLOOKUP('Salidas Pacientes'!$C1259,'BD Pacientes'!$A:$I,9,FALSE)),"",VLOOKUP('Salidas Pacientes'!$C1259,'BD Pacientes'!$A:$I,9,FALSE))</f>
        <v>3173702426</v>
      </c>
      <c r="M1259" s="17" t="s">
        <v>89</v>
      </c>
      <c r="N1259" s="16" t="str">
        <f>IF(ISERROR(VLOOKUP('Salidas Pacientes'!$M1259,Inventario!$A$2:$M$21,2,FALSE)),"",VLOOKUP('Salidas Pacientes'!$M1259,Inventario!$A$2:$M$21,2,FALSE))</f>
        <v>Fluquadri</v>
      </c>
      <c r="O1259" s="16" t="str">
        <f>IF(ISERROR(VLOOKUP('Salidas Pacientes'!$M1259,Inventario!$A$2:$M$21,3,FALSE)),"",VLOOKUP('Salidas Pacientes'!$M1259,Inventario!$A$2:$M$21,3,FALSE))</f>
        <v>Influenza</v>
      </c>
      <c r="P1259" s="100" t="str">
        <f>IF(ISERROR(VLOOKUP('Salidas Pacientes'!$M1259,Inventario!$A$2:$M$21,4,FALSE)),"",VLOOKUP('Salidas Pacientes'!$M1259,Inventario!$A$2:$M$21,4,FALSE))</f>
        <v>IPS FARALLONES</v>
      </c>
      <c r="Q1259" s="100" t="str">
        <f>IF(ISERROR(VLOOKUP('Salidas Pacientes'!$M1259,Inventario!$A$2:$M$21,5,FALSE)),"",VLOOKUP('Salidas Pacientes'!$M1259,Inventario!$A$2:$M$21,5,FALSE))</f>
        <v>Sanofi</v>
      </c>
      <c r="R1259" s="17" t="str">
        <f>IF(ISERROR(VLOOKUP('Salidas Pacientes'!$M1259,Inventario!$A$2:$M$21,6,FALSE)),"",VLOOKUP('Salidas Pacientes'!$M1259,Inventario!$A$2:$M$21,6,FALSE))</f>
        <v>164992</v>
      </c>
      <c r="S1259" s="105" t="s">
        <v>210</v>
      </c>
      <c r="T1259" s="102">
        <f>IF(ISERROR(VLOOKUP('Salidas Pacientes'!$S1259,Entradas!$H$1:$I$412,2,FALSE)),"",VLOOKUP('Salidas Pacientes'!$S1259,Entradas!$H$1:$I$412,2,FALSE))</f>
        <v>44957</v>
      </c>
      <c r="U1259" s="98"/>
      <c r="V1259" s="98">
        <v>1</v>
      </c>
      <c r="W1259" s="105"/>
    </row>
    <row r="1260" spans="1:23" ht="15.75" hidden="1" customHeight="1" outlineLevel="1">
      <c r="A1260" s="95">
        <v>44905</v>
      </c>
      <c r="B1260" s="95" t="s">
        <v>276</v>
      </c>
      <c r="C1260" s="98">
        <v>1116383887</v>
      </c>
      <c r="D1260" s="17" t="str">
        <f>IF(ISERROR(VLOOKUP('Salidas Pacientes'!$C1260,'BD Pacientes'!$A:I,2,FALSE)),"",VLOOKUP('Salidas Pacientes'!$C1260,'BD Pacientes'!$A:I,2,FALSE))</f>
        <v>RC</v>
      </c>
      <c r="E1260" s="16" t="str">
        <f>IF(ISERROR(VLOOKUP('Salidas Pacientes'!$C1260,'BD Pacientes'!$A:I,3,FALSE)),"",VLOOKUP('Salidas Pacientes'!$C1260,'BD Pacientes'!$A:I,3,FALSE))</f>
        <v>GABRIEL DORADO MONTILLA</v>
      </c>
      <c r="F1260" s="17" t="str">
        <f>IF(ISERROR(VLOOKUP('Salidas Pacientes'!$C1260,'BD Pacientes'!$A:I,4,FALSE)),"",VLOOKUP('Salidas Pacientes'!$C1260,'BD Pacientes'!$A:I,4,FALSE))</f>
        <v>M</v>
      </c>
      <c r="G1260" s="95">
        <f>IF(ISERROR(VLOOKUP('Salidas Pacientes'!$C1260,'BD Pacientes'!$A:I,5,FALSE)),"",VLOOKUP('Salidas Pacientes'!$C1260,'BD Pacientes'!$A:I,5,FALSE))</f>
        <v>44443</v>
      </c>
      <c r="H1260" s="95" t="str">
        <f t="shared" ca="1" si="0"/>
        <v>1 año, 11 mes</v>
      </c>
      <c r="I1260" s="97" t="str">
        <f>IF(ISERROR(VLOOKUP('Salidas Pacientes'!$C1260,'BD Pacientes'!$A:$I,6,FALSE)),"",VLOOKUP('Salidas Pacientes'!$C1260,'BD Pacientes'!$A:$I,6,FALSE))</f>
        <v>CRA 12A #14-31 YUMBO</v>
      </c>
      <c r="J1260" s="98">
        <f>IF(ISERROR(VLOOKUP('Salidas Pacientes'!$C1260,'BD Pacientes'!$A:$I,7,FALSE)),"",VLOOKUP('Salidas Pacientes'!$C1260,'BD Pacientes'!$A:$I,7,FALSE))</f>
        <v>1118304623</v>
      </c>
      <c r="K1260" s="99" t="str">
        <f>IF(ISERROR(VLOOKUP('Salidas Pacientes'!$C1260,'BD Pacientes'!$A:$I,8,FALSE)),"",VLOOKUP('Salidas Pacientes'!$C1260,'BD Pacientes'!$A:$I,8,FALSE))</f>
        <v>PAULA MONTILLA</v>
      </c>
      <c r="L1260" s="17">
        <f>IF(ISERROR(VLOOKUP('Salidas Pacientes'!$C1260,'BD Pacientes'!$A:$I,9,FALSE)),"",VLOOKUP('Salidas Pacientes'!$C1260,'BD Pacientes'!$A:$I,9,FALSE))</f>
        <v>3103143051</v>
      </c>
      <c r="M1260" s="17" t="s">
        <v>54</v>
      </c>
      <c r="N1260" s="16" t="str">
        <f>IF(ISERROR(VLOOKUP('Salidas Pacientes'!$M1260,Inventario!$A$2:$M$21,2,FALSE)),"",VLOOKUP('Salidas Pacientes'!$M1260,Inventario!$A$2:$M$21,2,FALSE))</f>
        <v>Prevenar</v>
      </c>
      <c r="O1260" s="16" t="str">
        <f>IF(ISERROR(VLOOKUP('Salidas Pacientes'!$M1260,Inventario!$A$2:$M$21,3,FALSE)),"",VLOOKUP('Salidas Pacientes'!$M1260,Inventario!$A$2:$M$21,3,FALSE))</f>
        <v>Neumococo 13V</v>
      </c>
      <c r="P1260" s="100" t="str">
        <f>IF(ISERROR(VLOOKUP('Salidas Pacientes'!$M1260,Inventario!$A$2:$M$21,4,FALSE)),"",VLOOKUP('Salidas Pacientes'!$M1260,Inventario!$A$2:$M$21,4,FALSE))</f>
        <v>Cobo Medical</v>
      </c>
      <c r="Q1260" s="100" t="str">
        <f>IF(ISERROR(VLOOKUP('Salidas Pacientes'!$M1260,Inventario!$A$2:$M$21,5,FALSE)),"",VLOOKUP('Salidas Pacientes'!$M1260,Inventario!$A$2:$M$21,5,FALSE))</f>
        <v>Pfizer</v>
      </c>
      <c r="R1260" s="17" t="str">
        <f>IF(ISERROR(VLOOKUP('Salidas Pacientes'!$M1260,Inventario!$A$2:$M$21,6,FALSE)),"",VLOOKUP('Salidas Pacientes'!$M1260,Inventario!$A$2:$M$21,6,FALSE))</f>
        <v>2156</v>
      </c>
      <c r="S1260" s="105" t="s">
        <v>223</v>
      </c>
      <c r="T1260" s="102">
        <f>IF(ISERROR(VLOOKUP('Salidas Pacientes'!$S1260,Entradas!$H$1:$I$412,2,FALSE)),"",VLOOKUP('Salidas Pacientes'!$S1260,Entradas!$H$1:$I$412,2,FALSE))</f>
        <v>45382</v>
      </c>
      <c r="U1260" s="98"/>
      <c r="V1260" s="98">
        <v>1</v>
      </c>
      <c r="W1260" s="105"/>
    </row>
    <row r="1261" spans="1:23" ht="15.75" hidden="1" customHeight="1" outlineLevel="1">
      <c r="A1261" s="95">
        <v>44905</v>
      </c>
      <c r="B1261" s="95" t="s">
        <v>276</v>
      </c>
      <c r="C1261" s="98">
        <v>1150695908</v>
      </c>
      <c r="D1261" s="17" t="str">
        <f>IF(ISERROR(VLOOKUP('Salidas Pacientes'!$C1261,'BD Pacientes'!$A:I,2,FALSE)),"",VLOOKUP('Salidas Pacientes'!$C1261,'BD Pacientes'!$A:I,2,FALSE))</f>
        <v>RC</v>
      </c>
      <c r="E1261" s="16" t="str">
        <f>IF(ISERROR(VLOOKUP('Salidas Pacientes'!$C1261,'BD Pacientes'!$A:I,3,FALSE)),"",VLOOKUP('Salidas Pacientes'!$C1261,'BD Pacientes'!$A:I,3,FALSE))</f>
        <v>ALICIA GRANJA DEVIA</v>
      </c>
      <c r="F1261" s="17" t="str">
        <f>IF(ISERROR(VLOOKUP('Salidas Pacientes'!$C1261,'BD Pacientes'!$A:I,4,FALSE)),"",VLOOKUP('Salidas Pacientes'!$C1261,'BD Pacientes'!$A:I,4,FALSE))</f>
        <v>F</v>
      </c>
      <c r="G1261" s="95">
        <f>IF(ISERROR(VLOOKUP('Salidas Pacientes'!$C1261,'BD Pacientes'!$A:I,5,FALSE)),"",VLOOKUP('Salidas Pacientes'!$C1261,'BD Pacientes'!$A:I,5,FALSE))</f>
        <v>0</v>
      </c>
      <c r="H1261" s="95" t="str">
        <f t="shared" ca="1" si="0"/>
        <v>123 año, 7 mes</v>
      </c>
      <c r="I1261" s="97" t="str">
        <f>IF(ISERROR(VLOOKUP('Salidas Pacientes'!$C1261,'BD Pacientes'!$A:$I,6,FALSE)),"",VLOOKUP('Salidas Pacientes'!$C1261,'BD Pacientes'!$A:$I,6,FALSE))</f>
        <v>CRA 93 #28-60</v>
      </c>
      <c r="J1261" s="98">
        <f>IF(ISERROR(VLOOKUP('Salidas Pacientes'!$C1261,'BD Pacientes'!$A:$I,7,FALSE)),"",VLOOKUP('Salidas Pacientes'!$C1261,'BD Pacientes'!$A:$I,7,FALSE))</f>
        <v>0</v>
      </c>
      <c r="K1261" s="99">
        <f>IF(ISERROR(VLOOKUP('Salidas Pacientes'!$C1261,'BD Pacientes'!$A:$I,8,FALSE)),"",VLOOKUP('Salidas Pacientes'!$C1261,'BD Pacientes'!$A:$I,8,FALSE))</f>
        <v>0</v>
      </c>
      <c r="L1261" s="17">
        <f>IF(ISERROR(VLOOKUP('Salidas Pacientes'!$C1261,'BD Pacientes'!$A:$I,9,FALSE)),"",VLOOKUP('Salidas Pacientes'!$C1261,'BD Pacientes'!$A:$I,9,FALSE))</f>
        <v>0</v>
      </c>
      <c r="M1261" s="17" t="s">
        <v>89</v>
      </c>
      <c r="N1261" s="16" t="str">
        <f>IF(ISERROR(VLOOKUP('Salidas Pacientes'!$M1261,Inventario!$A$2:$M$21,2,FALSE)),"",VLOOKUP('Salidas Pacientes'!$M1261,Inventario!$A$2:$M$21,2,FALSE))</f>
        <v>Fluquadri</v>
      </c>
      <c r="O1261" s="16" t="str">
        <f>IF(ISERROR(VLOOKUP('Salidas Pacientes'!$M1261,Inventario!$A$2:$M$21,3,FALSE)),"",VLOOKUP('Salidas Pacientes'!$M1261,Inventario!$A$2:$M$21,3,FALSE))</f>
        <v>Influenza</v>
      </c>
      <c r="P1261" s="100" t="str">
        <f>IF(ISERROR(VLOOKUP('Salidas Pacientes'!$M1261,Inventario!$A$2:$M$21,4,FALSE)),"",VLOOKUP('Salidas Pacientes'!$M1261,Inventario!$A$2:$M$21,4,FALSE))</f>
        <v>IPS FARALLONES</v>
      </c>
      <c r="Q1261" s="100" t="str">
        <f>IF(ISERROR(VLOOKUP('Salidas Pacientes'!$M1261,Inventario!$A$2:$M$21,5,FALSE)),"",VLOOKUP('Salidas Pacientes'!$M1261,Inventario!$A$2:$M$21,5,FALSE))</f>
        <v>Sanofi</v>
      </c>
      <c r="R1261" s="17" t="str">
        <f>IF(ISERROR(VLOOKUP('Salidas Pacientes'!$M1261,Inventario!$A$2:$M$21,6,FALSE)),"",VLOOKUP('Salidas Pacientes'!$M1261,Inventario!$A$2:$M$21,6,FALSE))</f>
        <v>164992</v>
      </c>
      <c r="S1261" s="105" t="s">
        <v>210</v>
      </c>
      <c r="T1261" s="102">
        <f>IF(ISERROR(VLOOKUP('Salidas Pacientes'!$S1261,Entradas!$H$1:$I$412,2,FALSE)),"",VLOOKUP('Salidas Pacientes'!$S1261,Entradas!$H$1:$I$412,2,FALSE))</f>
        <v>44957</v>
      </c>
      <c r="U1261" s="98"/>
      <c r="V1261" s="98">
        <v>1</v>
      </c>
      <c r="W1261" s="105"/>
    </row>
    <row r="1262" spans="1:23" ht="15.75" hidden="1" customHeight="1" outlineLevel="1">
      <c r="A1262" s="95">
        <v>44907</v>
      </c>
      <c r="B1262" s="95" t="s">
        <v>276</v>
      </c>
      <c r="C1262" s="98">
        <v>1232818978</v>
      </c>
      <c r="D1262" s="17" t="str">
        <f>IF(ISERROR(VLOOKUP('Salidas Pacientes'!$C1262,'BD Pacientes'!$A:I,2,FALSE)),"",VLOOKUP('Salidas Pacientes'!$C1262,'BD Pacientes'!$A:I,2,FALSE))</f>
        <v>RC</v>
      </c>
      <c r="E1262" s="16" t="str">
        <f>IF(ISERROR(VLOOKUP('Salidas Pacientes'!$C1262,'BD Pacientes'!$A:I,3,FALSE)),"",VLOOKUP('Salidas Pacientes'!$C1262,'BD Pacientes'!$A:I,3,FALSE))</f>
        <v>NOAH ESQUIVEL LUCUMI</v>
      </c>
      <c r="F1262" s="17" t="str">
        <f>IF(ISERROR(VLOOKUP('Salidas Pacientes'!$C1262,'BD Pacientes'!$A:I,4,FALSE)),"",VLOOKUP('Salidas Pacientes'!$C1262,'BD Pacientes'!$A:I,4,FALSE))</f>
        <v>M</v>
      </c>
      <c r="G1262" s="95">
        <f>IF(ISERROR(VLOOKUP('Salidas Pacientes'!$C1262,'BD Pacientes'!$A:I,5,FALSE)),"",VLOOKUP('Salidas Pacientes'!$C1262,'BD Pacientes'!$A:I,5,FALSE))</f>
        <v>0</v>
      </c>
      <c r="H1262" s="95" t="str">
        <f t="shared" ca="1" si="0"/>
        <v>123 año, 7 mes</v>
      </c>
      <c r="I1262" s="97" t="str">
        <f>IF(ISERROR(VLOOKUP('Salidas Pacientes'!$C1262,'BD Pacientes'!$A:$I,6,FALSE)),"",VLOOKUP('Salidas Pacientes'!$C1262,'BD Pacientes'!$A:$I,6,FALSE))</f>
        <v>CRA 1C # 57-71</v>
      </c>
      <c r="J1262" s="98">
        <f>IF(ISERROR(VLOOKUP('Salidas Pacientes'!$C1262,'BD Pacientes'!$A:$I,7,FALSE)),"",VLOOKUP('Salidas Pacientes'!$C1262,'BD Pacientes'!$A:$I,7,FALSE))</f>
        <v>0</v>
      </c>
      <c r="K1262" s="99">
        <f>IF(ISERROR(VLOOKUP('Salidas Pacientes'!$C1262,'BD Pacientes'!$A:$I,8,FALSE)),"",VLOOKUP('Salidas Pacientes'!$C1262,'BD Pacientes'!$A:$I,8,FALSE))</f>
        <v>0</v>
      </c>
      <c r="L1262" s="17">
        <f>IF(ISERROR(VLOOKUP('Salidas Pacientes'!$C1262,'BD Pacientes'!$A:$I,9,FALSE)),"",VLOOKUP('Salidas Pacientes'!$C1262,'BD Pacientes'!$A:$I,9,FALSE))</f>
        <v>0</v>
      </c>
      <c r="M1262" s="17" t="s">
        <v>47</v>
      </c>
      <c r="N1262" s="16" t="str">
        <f>IF(ISERROR(VLOOKUP('Salidas Pacientes'!$M1262,Inventario!$A$2:$M$21,2,FALSE)),"",VLOOKUP('Salidas Pacientes'!$M1262,Inventario!$A$2:$M$21,2,FALSE))</f>
        <v>Nimenrix</v>
      </c>
      <c r="O1262" s="16" t="str">
        <f>IF(ISERROR(VLOOKUP('Salidas Pacientes'!$M1262,Inventario!$A$2:$M$21,3,FALSE)),"",VLOOKUP('Salidas Pacientes'!$M1262,Inventario!$A$2:$M$21,3,FALSE))</f>
        <v>Meningococo</v>
      </c>
      <c r="P1262" s="100" t="str">
        <f>IF(ISERROR(VLOOKUP('Salidas Pacientes'!$M1262,Inventario!$A$2:$M$21,4,FALSE)),"",VLOOKUP('Salidas Pacientes'!$M1262,Inventario!$A$2:$M$21,4,FALSE))</f>
        <v>Cobo Medical</v>
      </c>
      <c r="Q1262" s="100" t="str">
        <f>IF(ISERROR(VLOOKUP('Salidas Pacientes'!$M1262,Inventario!$A$2:$M$21,5,FALSE)),"",VLOOKUP('Salidas Pacientes'!$M1262,Inventario!$A$2:$M$21,5,FALSE))</f>
        <v>Pfizer</v>
      </c>
      <c r="R1262" s="17" t="str">
        <f>IF(ISERROR(VLOOKUP('Salidas Pacientes'!$M1262,Inventario!$A$2:$M$21,6,FALSE)),"",VLOOKUP('Salidas Pacientes'!$M1262,Inventario!$A$2:$M$21,6,FALSE))</f>
        <v>3904</v>
      </c>
      <c r="S1262" s="105" t="s">
        <v>221</v>
      </c>
      <c r="T1262" s="102">
        <f>IF(ISERROR(VLOOKUP('Salidas Pacientes'!$S1262,Entradas!$H$1:$I$412,2,FALSE)),"",VLOOKUP('Salidas Pacientes'!$S1262,Entradas!$H$1:$I$412,2,FALSE))</f>
        <v>45077</v>
      </c>
      <c r="U1262" s="98"/>
      <c r="V1262" s="98">
        <v>1</v>
      </c>
      <c r="W1262" s="105"/>
    </row>
    <row r="1263" spans="1:23" ht="15.75" hidden="1" customHeight="1" outlineLevel="1">
      <c r="A1263" s="95">
        <v>44907</v>
      </c>
      <c r="B1263" s="95" t="s">
        <v>276</v>
      </c>
      <c r="C1263" s="98">
        <v>1014899600</v>
      </c>
      <c r="D1263" s="17" t="str">
        <f>IF(ISERROR(VLOOKUP('Salidas Pacientes'!$C1263,'BD Pacientes'!$A:I,2,FALSE)),"",VLOOKUP('Salidas Pacientes'!$C1263,'BD Pacientes'!$A:I,2,FALSE))</f>
        <v>RC</v>
      </c>
      <c r="E1263" s="16" t="str">
        <f>IF(ISERROR(VLOOKUP('Salidas Pacientes'!$C1263,'BD Pacientes'!$A:I,3,FALSE)),"",VLOOKUP('Salidas Pacientes'!$C1263,'BD Pacientes'!$A:I,3,FALSE))</f>
        <v>JULIETA GOMEZ RINCON</v>
      </c>
      <c r="F1263" s="17" t="str">
        <f>IF(ISERROR(VLOOKUP('Salidas Pacientes'!$C1263,'BD Pacientes'!$A:I,4,FALSE)),"",VLOOKUP('Salidas Pacientes'!$C1263,'BD Pacientes'!$A:I,4,FALSE))</f>
        <v>F</v>
      </c>
      <c r="G1263" s="95">
        <f>IF(ISERROR(VLOOKUP('Salidas Pacientes'!$C1263,'BD Pacientes'!$A:I,5,FALSE)),"",VLOOKUP('Salidas Pacientes'!$C1263,'BD Pacientes'!$A:I,5,FALSE))</f>
        <v>43423</v>
      </c>
      <c r="H1263" s="95" t="str">
        <f t="shared" ca="1" si="0"/>
        <v>4 año, 9 mes</v>
      </c>
      <c r="I1263" s="97" t="str">
        <f>IF(ISERROR(VLOOKUP('Salidas Pacientes'!$C1263,'BD Pacientes'!$A:$I,6,FALSE)),"",VLOOKUP('Salidas Pacientes'!$C1263,'BD Pacientes'!$A:$I,6,FALSE))</f>
        <v>CRA 121A # 48-100</v>
      </c>
      <c r="J1263" s="98">
        <f>IF(ISERROR(VLOOKUP('Salidas Pacientes'!$C1263,'BD Pacientes'!$A:$I,7,FALSE)),"",VLOOKUP('Salidas Pacientes'!$C1263,'BD Pacientes'!$A:$I,7,FALSE))</f>
        <v>0</v>
      </c>
      <c r="K1263" s="99">
        <f>IF(ISERROR(VLOOKUP('Salidas Pacientes'!$C1263,'BD Pacientes'!$A:$I,8,FALSE)),"",VLOOKUP('Salidas Pacientes'!$C1263,'BD Pacientes'!$A:$I,8,FALSE))</f>
        <v>0</v>
      </c>
      <c r="L1263" s="17">
        <f>IF(ISERROR(VLOOKUP('Salidas Pacientes'!$C1263,'BD Pacientes'!$A:$I,9,FALSE)),"",VLOOKUP('Salidas Pacientes'!$C1263,'BD Pacientes'!$A:$I,9,FALSE))</f>
        <v>0</v>
      </c>
      <c r="M1263" s="17" t="s">
        <v>89</v>
      </c>
      <c r="N1263" s="16" t="str">
        <f>IF(ISERROR(VLOOKUP('Salidas Pacientes'!$M1263,Inventario!$A$2:$M$21,2,FALSE)),"",VLOOKUP('Salidas Pacientes'!$M1263,Inventario!$A$2:$M$21,2,FALSE))</f>
        <v>Fluquadri</v>
      </c>
      <c r="O1263" s="16" t="str">
        <f>IF(ISERROR(VLOOKUP('Salidas Pacientes'!$M1263,Inventario!$A$2:$M$21,3,FALSE)),"",VLOOKUP('Salidas Pacientes'!$M1263,Inventario!$A$2:$M$21,3,FALSE))</f>
        <v>Influenza</v>
      </c>
      <c r="P1263" s="100" t="str">
        <f>IF(ISERROR(VLOOKUP('Salidas Pacientes'!$M1263,Inventario!$A$2:$M$21,4,FALSE)),"",VLOOKUP('Salidas Pacientes'!$M1263,Inventario!$A$2:$M$21,4,FALSE))</f>
        <v>IPS FARALLONES</v>
      </c>
      <c r="Q1263" s="100" t="str">
        <f>IF(ISERROR(VLOOKUP('Salidas Pacientes'!$M1263,Inventario!$A$2:$M$21,5,FALSE)),"",VLOOKUP('Salidas Pacientes'!$M1263,Inventario!$A$2:$M$21,5,FALSE))</f>
        <v>Sanofi</v>
      </c>
      <c r="R1263" s="17" t="str">
        <f>IF(ISERROR(VLOOKUP('Salidas Pacientes'!$M1263,Inventario!$A$2:$M$21,6,FALSE)),"",VLOOKUP('Salidas Pacientes'!$M1263,Inventario!$A$2:$M$21,6,FALSE))</f>
        <v>164992</v>
      </c>
      <c r="S1263" s="105" t="s">
        <v>210</v>
      </c>
      <c r="T1263" s="102">
        <f>IF(ISERROR(VLOOKUP('Salidas Pacientes'!$S1263,Entradas!$H$1:$I$412,2,FALSE)),"",VLOOKUP('Salidas Pacientes'!$S1263,Entradas!$H$1:$I$412,2,FALSE))</f>
        <v>44957</v>
      </c>
      <c r="U1263" s="98"/>
      <c r="V1263" s="98">
        <v>1</v>
      </c>
      <c r="W1263" s="105"/>
    </row>
    <row r="1264" spans="1:23" ht="15.75" hidden="1" customHeight="1" outlineLevel="1">
      <c r="A1264" s="95">
        <v>44907</v>
      </c>
      <c r="B1264" s="95" t="s">
        <v>276</v>
      </c>
      <c r="C1264" s="98">
        <v>1232817365</v>
      </c>
      <c r="D1264" s="17" t="str">
        <f>IF(ISERROR(VLOOKUP('Salidas Pacientes'!$C1264,'BD Pacientes'!$A:I,2,FALSE)),"",VLOOKUP('Salidas Pacientes'!$C1264,'BD Pacientes'!$A:I,2,FALSE))</f>
        <v>RC</v>
      </c>
      <c r="E1264" s="16" t="str">
        <f>IF(ISERROR(VLOOKUP('Salidas Pacientes'!$C1264,'BD Pacientes'!$A:I,3,FALSE)),"",VLOOKUP('Salidas Pacientes'!$C1264,'BD Pacientes'!$A:I,3,FALSE))</f>
        <v>ISABELLA MEJIA GALLEGO</v>
      </c>
      <c r="F1264" s="17" t="str">
        <f>IF(ISERROR(VLOOKUP('Salidas Pacientes'!$C1264,'BD Pacientes'!$A:I,4,FALSE)),"",VLOOKUP('Salidas Pacientes'!$C1264,'BD Pacientes'!$A:I,4,FALSE))</f>
        <v>F</v>
      </c>
      <c r="G1264" s="95">
        <f>IF(ISERROR(VLOOKUP('Salidas Pacientes'!$C1264,'BD Pacientes'!$A:I,5,FALSE)),"",VLOOKUP('Salidas Pacientes'!$C1264,'BD Pacientes'!$A:I,5,FALSE))</f>
        <v>44440</v>
      </c>
      <c r="H1264" s="95" t="str">
        <f t="shared" ca="1" si="0"/>
        <v>1 año, 11 mes</v>
      </c>
      <c r="I1264" s="97" t="str">
        <f>IF(ISERROR(VLOOKUP('Salidas Pacientes'!$C1264,'BD Pacientes'!$A:$I,6,FALSE)),"",VLOOKUP('Salidas Pacientes'!$C1264,'BD Pacientes'!$A:$I,6,FALSE))</f>
        <v>CALLE 3 #22-96</v>
      </c>
      <c r="J1264" s="98">
        <f>IF(ISERROR(VLOOKUP('Salidas Pacientes'!$C1264,'BD Pacientes'!$A:$I,7,FALSE)),"",VLOOKUP('Salidas Pacientes'!$C1264,'BD Pacientes'!$A:$I,7,FALSE))</f>
        <v>1115070270</v>
      </c>
      <c r="K1264" s="99" t="str">
        <f>IF(ISERROR(VLOOKUP('Salidas Pacientes'!$C1264,'BD Pacientes'!$A:$I,8,FALSE)),"",VLOOKUP('Salidas Pacientes'!$C1264,'BD Pacientes'!$A:$I,8,FALSE))</f>
        <v>ANNY GALLEGO</v>
      </c>
      <c r="L1264" s="17">
        <f>IF(ISERROR(VLOOKUP('Salidas Pacientes'!$C1264,'BD Pacientes'!$A:$I,9,FALSE)),"",VLOOKUP('Salidas Pacientes'!$C1264,'BD Pacientes'!$A:$I,9,FALSE))</f>
        <v>3185427707</v>
      </c>
      <c r="M1264" s="17" t="s">
        <v>58</v>
      </c>
      <c r="N1264" s="16" t="str">
        <f>IF(ISERROR(VLOOKUP('Salidas Pacientes'!$M1264,Inventario!$A$2:$M$21,2,FALSE)),"",VLOOKUP('Salidas Pacientes'!$M1264,Inventario!$A$2:$M$21,2,FALSE))</f>
        <v>Proquad</v>
      </c>
      <c r="O1264" s="16" t="str">
        <f>IF(ISERROR(VLOOKUP('Salidas Pacientes'!$M1264,Inventario!$A$2:$M$21,3,FALSE)),"",VLOOKUP('Salidas Pacientes'!$M1264,Inventario!$A$2:$M$21,3,FALSE))</f>
        <v>Sarampion + Rubeola + parotiditis + varicela</v>
      </c>
      <c r="P1264" s="100" t="str">
        <f>IF(ISERROR(VLOOKUP('Salidas Pacientes'!$M1264,Inventario!$A$2:$M$21,4,FALSE)),"",VLOOKUP('Salidas Pacientes'!$M1264,Inventario!$A$2:$M$21,4,FALSE))</f>
        <v>IPS FARALLONES</v>
      </c>
      <c r="Q1264" s="100" t="str">
        <f>IF(ISERROR(VLOOKUP('Salidas Pacientes'!$M1264,Inventario!$A$2:$M$21,5,FALSE)),"",VLOOKUP('Salidas Pacientes'!$M1264,Inventario!$A$2:$M$21,5,FALSE))</f>
        <v>Merck</v>
      </c>
      <c r="R1264" s="17" t="str">
        <f>IF(ISERROR(VLOOKUP('Salidas Pacientes'!$M1264,Inventario!$A$2:$M$21,6,FALSE)),"",VLOOKUP('Salidas Pacientes'!$M1264,Inventario!$A$2:$M$21,6,FALSE))</f>
        <v>4200</v>
      </c>
      <c r="S1264" s="105" t="s">
        <v>225</v>
      </c>
      <c r="T1264" s="102">
        <f>IF(ISERROR(VLOOKUP('Salidas Pacientes'!$S1264,Entradas!$H$1:$I$412,2,FALSE)),"",VLOOKUP('Salidas Pacientes'!$S1264,Entradas!$H$1:$I$412,2,FALSE))</f>
        <v>45199</v>
      </c>
      <c r="U1264" s="98"/>
      <c r="V1264" s="98">
        <v>1</v>
      </c>
      <c r="W1264" s="105"/>
    </row>
    <row r="1265" spans="1:23" ht="15.75" hidden="1" customHeight="1" outlineLevel="1">
      <c r="A1265" s="95">
        <v>44907</v>
      </c>
      <c r="B1265" s="95" t="s">
        <v>276</v>
      </c>
      <c r="C1265" s="98">
        <v>1232817365</v>
      </c>
      <c r="D1265" s="17" t="str">
        <f>IF(ISERROR(VLOOKUP('Salidas Pacientes'!$C1265,'BD Pacientes'!$A:I,2,FALSE)),"",VLOOKUP('Salidas Pacientes'!$C1265,'BD Pacientes'!$A:I,2,FALSE))</f>
        <v>RC</v>
      </c>
      <c r="E1265" s="16" t="str">
        <f>IF(ISERROR(VLOOKUP('Salidas Pacientes'!$C1265,'BD Pacientes'!$A:I,3,FALSE)),"",VLOOKUP('Salidas Pacientes'!$C1265,'BD Pacientes'!$A:I,3,FALSE))</f>
        <v>ISABELLA MEJIA GALLEGO</v>
      </c>
      <c r="F1265" s="17" t="str">
        <f>IF(ISERROR(VLOOKUP('Salidas Pacientes'!$C1265,'BD Pacientes'!$A:I,4,FALSE)),"",VLOOKUP('Salidas Pacientes'!$C1265,'BD Pacientes'!$A:I,4,FALSE))</f>
        <v>F</v>
      </c>
      <c r="G1265" s="95">
        <f>IF(ISERROR(VLOOKUP('Salidas Pacientes'!$C1265,'BD Pacientes'!$A:I,5,FALSE)),"",VLOOKUP('Salidas Pacientes'!$C1265,'BD Pacientes'!$A:I,5,FALSE))</f>
        <v>44440</v>
      </c>
      <c r="H1265" s="95" t="str">
        <f t="shared" ca="1" si="0"/>
        <v>1 año, 11 mes</v>
      </c>
      <c r="I1265" s="97" t="str">
        <f>IF(ISERROR(VLOOKUP('Salidas Pacientes'!$C1265,'BD Pacientes'!$A:$I,6,FALSE)),"",VLOOKUP('Salidas Pacientes'!$C1265,'BD Pacientes'!$A:$I,6,FALSE))</f>
        <v>CALLE 3 #22-96</v>
      </c>
      <c r="J1265" s="98">
        <f>IF(ISERROR(VLOOKUP('Salidas Pacientes'!$C1265,'BD Pacientes'!$A:$I,7,FALSE)),"",VLOOKUP('Salidas Pacientes'!$C1265,'BD Pacientes'!$A:$I,7,FALSE))</f>
        <v>1115070270</v>
      </c>
      <c r="K1265" s="99" t="str">
        <f>IF(ISERROR(VLOOKUP('Salidas Pacientes'!$C1265,'BD Pacientes'!$A:$I,8,FALSE)),"",VLOOKUP('Salidas Pacientes'!$C1265,'BD Pacientes'!$A:$I,8,FALSE))</f>
        <v>ANNY GALLEGO</v>
      </c>
      <c r="L1265" s="17">
        <f>IF(ISERROR(VLOOKUP('Salidas Pacientes'!$C1265,'BD Pacientes'!$A:$I,9,FALSE)),"",VLOOKUP('Salidas Pacientes'!$C1265,'BD Pacientes'!$A:$I,9,FALSE))</f>
        <v>3185427707</v>
      </c>
      <c r="M1265" s="17" t="s">
        <v>85</v>
      </c>
      <c r="N1265" s="16" t="str">
        <f>IF(ISERROR(VLOOKUP('Salidas Pacientes'!$M1265,Inventario!$A$2:$M$21,2,FALSE)),"",VLOOKUP('Salidas Pacientes'!$M1265,Inventario!$A$2:$M$21,2,FALSE))</f>
        <v xml:space="preserve">Avaxim 80 </v>
      </c>
      <c r="O1265" s="16" t="str">
        <f>IF(ISERROR(VLOOKUP('Salidas Pacientes'!$M1265,Inventario!$A$2:$M$21,3,FALSE)),"",VLOOKUP('Salidas Pacientes'!$M1265,Inventario!$A$2:$M$21,3,FALSE))</f>
        <v>Hepatitis A niño</v>
      </c>
      <c r="P1265" s="100" t="str">
        <f>IF(ISERROR(VLOOKUP('Salidas Pacientes'!$M1265,Inventario!$A$2:$M$21,4,FALSE)),"",VLOOKUP('Salidas Pacientes'!$M1265,Inventario!$A$2:$M$21,4,FALSE))</f>
        <v>IPS FARALLONES</v>
      </c>
      <c r="Q1265" s="100" t="str">
        <f>IF(ISERROR(VLOOKUP('Salidas Pacientes'!$M1265,Inventario!$A$2:$M$21,5,FALSE)),"",VLOOKUP('Salidas Pacientes'!$M1265,Inventario!$A$2:$M$21,5,FALSE))</f>
        <v>Sanofi</v>
      </c>
      <c r="R1265" s="17" t="str">
        <f>IF(ISERROR(VLOOKUP('Salidas Pacientes'!$M1265,Inventario!$A$2:$M$21,6,FALSE)),"",VLOOKUP('Salidas Pacientes'!$M1265,Inventario!$A$2:$M$21,6,FALSE))</f>
        <v>2500</v>
      </c>
      <c r="S1265" s="101" t="s">
        <v>227</v>
      </c>
      <c r="T1265" s="102">
        <f>IF(ISERROR(VLOOKUP('Salidas Pacientes'!$S1265,Entradas!$H$1:$I$412,2,FALSE)),"",VLOOKUP('Salidas Pacientes'!$S1265,Entradas!$H$1:$I$412,2,FALSE))</f>
        <v>45351</v>
      </c>
      <c r="U1265" s="98"/>
      <c r="V1265" s="98">
        <v>1</v>
      </c>
      <c r="W1265" s="105"/>
    </row>
    <row r="1266" spans="1:23" ht="15.75" hidden="1" customHeight="1" outlineLevel="1">
      <c r="A1266" s="95">
        <v>44907</v>
      </c>
      <c r="B1266" s="95" t="s">
        <v>276</v>
      </c>
      <c r="C1266" s="98">
        <v>1232817365</v>
      </c>
      <c r="D1266" s="17" t="str">
        <f>IF(ISERROR(VLOOKUP('Salidas Pacientes'!$C1266,'BD Pacientes'!$A:I,2,FALSE)),"",VLOOKUP('Salidas Pacientes'!$C1266,'BD Pacientes'!$A:I,2,FALSE))</f>
        <v>RC</v>
      </c>
      <c r="E1266" s="16" t="str">
        <f>IF(ISERROR(VLOOKUP('Salidas Pacientes'!$C1266,'BD Pacientes'!$A:I,3,FALSE)),"",VLOOKUP('Salidas Pacientes'!$C1266,'BD Pacientes'!$A:I,3,FALSE))</f>
        <v>ISABELLA MEJIA GALLEGO</v>
      </c>
      <c r="F1266" s="17" t="str">
        <f>IF(ISERROR(VLOOKUP('Salidas Pacientes'!$C1266,'BD Pacientes'!$A:I,4,FALSE)),"",VLOOKUP('Salidas Pacientes'!$C1266,'BD Pacientes'!$A:I,4,FALSE))</f>
        <v>F</v>
      </c>
      <c r="G1266" s="95">
        <f>IF(ISERROR(VLOOKUP('Salidas Pacientes'!$C1266,'BD Pacientes'!$A:I,5,FALSE)),"",VLOOKUP('Salidas Pacientes'!$C1266,'BD Pacientes'!$A:I,5,FALSE))</f>
        <v>44440</v>
      </c>
      <c r="H1266" s="95" t="str">
        <f t="shared" ca="1" si="0"/>
        <v>1 año, 11 mes</v>
      </c>
      <c r="I1266" s="97" t="str">
        <f>IF(ISERROR(VLOOKUP('Salidas Pacientes'!$C1266,'BD Pacientes'!$A:$I,6,FALSE)),"",VLOOKUP('Salidas Pacientes'!$C1266,'BD Pacientes'!$A:$I,6,FALSE))</f>
        <v>CALLE 3 #22-96</v>
      </c>
      <c r="J1266" s="98">
        <f>IF(ISERROR(VLOOKUP('Salidas Pacientes'!$C1266,'BD Pacientes'!$A:$I,7,FALSE)),"",VLOOKUP('Salidas Pacientes'!$C1266,'BD Pacientes'!$A:$I,7,FALSE))</f>
        <v>1115070270</v>
      </c>
      <c r="K1266" s="99" t="str">
        <f>IF(ISERROR(VLOOKUP('Salidas Pacientes'!$C1266,'BD Pacientes'!$A:$I,8,FALSE)),"",VLOOKUP('Salidas Pacientes'!$C1266,'BD Pacientes'!$A:$I,8,FALSE))</f>
        <v>ANNY GALLEGO</v>
      </c>
      <c r="L1266" s="17">
        <f>IF(ISERROR(VLOOKUP('Salidas Pacientes'!$C1266,'BD Pacientes'!$A:$I,9,FALSE)),"",VLOOKUP('Salidas Pacientes'!$C1266,'BD Pacientes'!$A:$I,9,FALSE))</f>
        <v>3185427707</v>
      </c>
      <c r="M1266" s="17" t="s">
        <v>89</v>
      </c>
      <c r="N1266" s="16" t="str">
        <f>IF(ISERROR(VLOOKUP('Salidas Pacientes'!$M1266,Inventario!$A$2:$M$21,2,FALSE)),"",VLOOKUP('Salidas Pacientes'!$M1266,Inventario!$A$2:$M$21,2,FALSE))</f>
        <v>Fluquadri</v>
      </c>
      <c r="O1266" s="16" t="str">
        <f>IF(ISERROR(VLOOKUP('Salidas Pacientes'!$M1266,Inventario!$A$2:$M$21,3,FALSE)),"",VLOOKUP('Salidas Pacientes'!$M1266,Inventario!$A$2:$M$21,3,FALSE))</f>
        <v>Influenza</v>
      </c>
      <c r="P1266" s="100" t="str">
        <f>IF(ISERROR(VLOOKUP('Salidas Pacientes'!$M1266,Inventario!$A$2:$M$21,4,FALSE)),"",VLOOKUP('Salidas Pacientes'!$M1266,Inventario!$A$2:$M$21,4,FALSE))</f>
        <v>IPS FARALLONES</v>
      </c>
      <c r="Q1266" s="100" t="str">
        <f>IF(ISERROR(VLOOKUP('Salidas Pacientes'!$M1266,Inventario!$A$2:$M$21,5,FALSE)),"",VLOOKUP('Salidas Pacientes'!$M1266,Inventario!$A$2:$M$21,5,FALSE))</f>
        <v>Sanofi</v>
      </c>
      <c r="R1266" s="17" t="str">
        <f>IF(ISERROR(VLOOKUP('Salidas Pacientes'!$M1266,Inventario!$A$2:$M$21,6,FALSE)),"",VLOOKUP('Salidas Pacientes'!$M1266,Inventario!$A$2:$M$21,6,FALSE))</f>
        <v>164992</v>
      </c>
      <c r="S1266" s="105" t="s">
        <v>210</v>
      </c>
      <c r="T1266" s="102">
        <f>IF(ISERROR(VLOOKUP('Salidas Pacientes'!$S1266,Entradas!$H$1:$I$412,2,FALSE)),"",VLOOKUP('Salidas Pacientes'!$S1266,Entradas!$H$1:$I$412,2,FALSE))</f>
        <v>44957</v>
      </c>
      <c r="U1266" s="98"/>
      <c r="V1266" s="98">
        <v>1</v>
      </c>
      <c r="W1266" s="105"/>
    </row>
    <row r="1267" spans="1:23" ht="15.75" hidden="1" customHeight="1" outlineLevel="1">
      <c r="A1267" s="95">
        <v>44907</v>
      </c>
      <c r="B1267" s="95" t="s">
        <v>276</v>
      </c>
      <c r="C1267" s="98">
        <v>1232819675</v>
      </c>
      <c r="D1267" s="17" t="str">
        <f>IF(ISERROR(VLOOKUP('Salidas Pacientes'!$C1267,'BD Pacientes'!$A:I,2,FALSE)),"",VLOOKUP('Salidas Pacientes'!$C1267,'BD Pacientes'!$A:I,2,FALSE))</f>
        <v>RC</v>
      </c>
      <c r="E1267" s="16" t="str">
        <f>IF(ISERROR(VLOOKUP('Salidas Pacientes'!$C1267,'BD Pacientes'!$A:I,3,FALSE)),"",VLOOKUP('Salidas Pacientes'!$C1267,'BD Pacientes'!$A:I,3,FALSE))</f>
        <v>GUADALUPE ARANGO GARCIA</v>
      </c>
      <c r="F1267" s="17" t="str">
        <f>IF(ISERROR(VLOOKUP('Salidas Pacientes'!$C1267,'BD Pacientes'!$A:I,4,FALSE)),"",VLOOKUP('Salidas Pacientes'!$C1267,'BD Pacientes'!$A:I,4,FALSE))</f>
        <v>F</v>
      </c>
      <c r="G1267" s="95">
        <f>IF(ISERROR(VLOOKUP('Salidas Pacientes'!$C1267,'BD Pacientes'!$A:I,5,FALSE)),"",VLOOKUP('Salidas Pacientes'!$C1267,'BD Pacientes'!$A:I,5,FALSE))</f>
        <v>44661</v>
      </c>
      <c r="H1267" s="95" t="str">
        <f t="shared" ca="1" si="0"/>
        <v>1 año, 4 mes</v>
      </c>
      <c r="I1267" s="97" t="str">
        <f>IF(ISERROR(VLOOKUP('Salidas Pacientes'!$C1267,'BD Pacientes'!$A:$I,6,FALSE)),"",VLOOKUP('Salidas Pacientes'!$C1267,'BD Pacientes'!$A:$I,6,FALSE))</f>
        <v>CALLE 31A # 29B-33</v>
      </c>
      <c r="J1267" s="98">
        <f>IF(ISERROR(VLOOKUP('Salidas Pacientes'!$C1267,'BD Pacientes'!$A:$I,7,FALSE)),"",VLOOKUP('Salidas Pacientes'!$C1267,'BD Pacientes'!$A:$I,7,FALSE))</f>
        <v>1144083211</v>
      </c>
      <c r="K1267" s="99" t="str">
        <f>IF(ISERROR(VLOOKUP('Salidas Pacientes'!$C1267,'BD Pacientes'!$A:$I,8,FALSE)),"",VLOOKUP('Salidas Pacientes'!$C1267,'BD Pacientes'!$A:$I,8,FALSE))</f>
        <v>LINA GARCIA</v>
      </c>
      <c r="L1267" s="17">
        <f>IF(ISERROR(VLOOKUP('Salidas Pacientes'!$C1267,'BD Pacientes'!$A:$I,9,FALSE)),"",VLOOKUP('Salidas Pacientes'!$C1267,'BD Pacientes'!$A:$I,9,FALSE))</f>
        <v>3136227149</v>
      </c>
      <c r="M1267" s="17" t="s">
        <v>89</v>
      </c>
      <c r="N1267" s="16" t="str">
        <f>IF(ISERROR(VLOOKUP('Salidas Pacientes'!$M1267,Inventario!$A$2:$M$21,2,FALSE)),"",VLOOKUP('Salidas Pacientes'!$M1267,Inventario!$A$2:$M$21,2,FALSE))</f>
        <v>Fluquadri</v>
      </c>
      <c r="O1267" s="16" t="str">
        <f>IF(ISERROR(VLOOKUP('Salidas Pacientes'!$M1267,Inventario!$A$2:$M$21,3,FALSE)),"",VLOOKUP('Salidas Pacientes'!$M1267,Inventario!$A$2:$M$21,3,FALSE))</f>
        <v>Influenza</v>
      </c>
      <c r="P1267" s="100" t="str">
        <f>IF(ISERROR(VLOOKUP('Salidas Pacientes'!$M1267,Inventario!$A$2:$M$21,4,FALSE)),"",VLOOKUP('Salidas Pacientes'!$M1267,Inventario!$A$2:$M$21,4,FALSE))</f>
        <v>IPS FARALLONES</v>
      </c>
      <c r="Q1267" s="100" t="str">
        <f>IF(ISERROR(VLOOKUP('Salidas Pacientes'!$M1267,Inventario!$A$2:$M$21,5,FALSE)),"",VLOOKUP('Salidas Pacientes'!$M1267,Inventario!$A$2:$M$21,5,FALSE))</f>
        <v>Sanofi</v>
      </c>
      <c r="R1267" s="17" t="str">
        <f>IF(ISERROR(VLOOKUP('Salidas Pacientes'!$M1267,Inventario!$A$2:$M$21,6,FALSE)),"",VLOOKUP('Salidas Pacientes'!$M1267,Inventario!$A$2:$M$21,6,FALSE))</f>
        <v>164992</v>
      </c>
      <c r="S1267" s="105" t="s">
        <v>210</v>
      </c>
      <c r="T1267" s="102">
        <f>IF(ISERROR(VLOOKUP('Salidas Pacientes'!$S1267,Entradas!$H$1:$I$412,2,FALSE)),"",VLOOKUP('Salidas Pacientes'!$S1267,Entradas!$H$1:$I$412,2,FALSE))</f>
        <v>44957</v>
      </c>
      <c r="U1267" s="98"/>
      <c r="V1267" s="98">
        <v>1</v>
      </c>
      <c r="W1267" s="105"/>
    </row>
    <row r="1268" spans="1:23" ht="15.75" hidden="1" customHeight="1" outlineLevel="1">
      <c r="A1268" s="95">
        <v>44907</v>
      </c>
      <c r="B1268" s="95" t="s">
        <v>276</v>
      </c>
      <c r="C1268" s="98">
        <v>1232818492</v>
      </c>
      <c r="D1268" s="17" t="str">
        <f>IF(ISERROR(VLOOKUP('Salidas Pacientes'!$C1268,'BD Pacientes'!$A:I,2,FALSE)),"",VLOOKUP('Salidas Pacientes'!$C1268,'BD Pacientes'!$A:I,2,FALSE))</f>
        <v>RC</v>
      </c>
      <c r="E1268" s="16" t="str">
        <f>IF(ISERROR(VLOOKUP('Salidas Pacientes'!$C1268,'BD Pacientes'!$A:I,3,FALSE)),"",VLOOKUP('Salidas Pacientes'!$C1268,'BD Pacientes'!$A:I,3,FALSE))</f>
        <v>GAEL RODRIGUEZ DIAZ</v>
      </c>
      <c r="F1268" s="17" t="str">
        <f>IF(ISERROR(VLOOKUP('Salidas Pacientes'!$C1268,'BD Pacientes'!$A:I,4,FALSE)),"",VLOOKUP('Salidas Pacientes'!$C1268,'BD Pacientes'!$A:I,4,FALSE))</f>
        <v>M</v>
      </c>
      <c r="G1268" s="95">
        <f>IF(ISERROR(VLOOKUP('Salidas Pacientes'!$C1268,'BD Pacientes'!$A:I,5,FALSE)),"",VLOOKUP('Salidas Pacientes'!$C1268,'BD Pacientes'!$A:I,5,FALSE))</f>
        <v>1232818492</v>
      </c>
      <c r="H1268" s="95" t="str">
        <f t="shared" ca="1" si="0"/>
        <v/>
      </c>
      <c r="I1268" s="97" t="str">
        <f>IF(ISERROR(VLOOKUP('Salidas Pacientes'!$C1268,'BD Pacientes'!$A:$I,6,FALSE)),"",VLOOKUP('Salidas Pacientes'!$C1268,'BD Pacientes'!$A:$I,6,FALSE))</f>
        <v>CALLE 11A # 50-45 CASA 45</v>
      </c>
      <c r="J1268" s="98">
        <f>IF(ISERROR(VLOOKUP('Salidas Pacientes'!$C1268,'BD Pacientes'!$A:$I,7,FALSE)),"",VLOOKUP('Salidas Pacientes'!$C1268,'BD Pacientes'!$A:$I,7,FALSE))</f>
        <v>67025737</v>
      </c>
      <c r="K1268" s="99" t="str">
        <f>IF(ISERROR(VLOOKUP('Salidas Pacientes'!$C1268,'BD Pacientes'!$A:$I,8,FALSE)),"",VLOOKUP('Salidas Pacientes'!$C1268,'BD Pacientes'!$A:$I,8,FALSE))</f>
        <v>LEIDY DIAZ</v>
      </c>
      <c r="L1268" s="17">
        <f>IF(ISERROR(VLOOKUP('Salidas Pacientes'!$C1268,'BD Pacientes'!$A:$I,9,FALSE)),"",VLOOKUP('Salidas Pacientes'!$C1268,'BD Pacientes'!$A:$I,9,FALSE))</f>
        <v>3173734749</v>
      </c>
      <c r="M1268" s="17" t="s">
        <v>58</v>
      </c>
      <c r="N1268" s="16" t="str">
        <f>IF(ISERROR(VLOOKUP('Salidas Pacientes'!$M1268,Inventario!$A$2:$M$21,2,FALSE)),"",VLOOKUP('Salidas Pacientes'!$M1268,Inventario!$A$2:$M$21,2,FALSE))</f>
        <v>Proquad</v>
      </c>
      <c r="O1268" s="16" t="str">
        <f>IF(ISERROR(VLOOKUP('Salidas Pacientes'!$M1268,Inventario!$A$2:$M$21,3,FALSE)),"",VLOOKUP('Salidas Pacientes'!$M1268,Inventario!$A$2:$M$21,3,FALSE))</f>
        <v>Sarampion + Rubeola + parotiditis + varicela</v>
      </c>
      <c r="P1268" s="100" t="str">
        <f>IF(ISERROR(VLOOKUP('Salidas Pacientes'!$M1268,Inventario!$A$2:$M$21,4,FALSE)),"",VLOOKUP('Salidas Pacientes'!$M1268,Inventario!$A$2:$M$21,4,FALSE))</f>
        <v>IPS FARALLONES</v>
      </c>
      <c r="Q1268" s="100" t="str">
        <f>IF(ISERROR(VLOOKUP('Salidas Pacientes'!$M1268,Inventario!$A$2:$M$21,5,FALSE)),"",VLOOKUP('Salidas Pacientes'!$M1268,Inventario!$A$2:$M$21,5,FALSE))</f>
        <v>Merck</v>
      </c>
      <c r="R1268" s="17" t="str">
        <f>IF(ISERROR(VLOOKUP('Salidas Pacientes'!$M1268,Inventario!$A$2:$M$21,6,FALSE)),"",VLOOKUP('Salidas Pacientes'!$M1268,Inventario!$A$2:$M$21,6,FALSE))</f>
        <v>4200</v>
      </c>
      <c r="S1268" s="105" t="s">
        <v>225</v>
      </c>
      <c r="T1268" s="102">
        <f>IF(ISERROR(VLOOKUP('Salidas Pacientes'!$S1268,Entradas!$H$1:$I$412,2,FALSE)),"",VLOOKUP('Salidas Pacientes'!$S1268,Entradas!$H$1:$I$412,2,FALSE))</f>
        <v>45199</v>
      </c>
      <c r="U1268" s="98"/>
      <c r="V1268" s="98">
        <v>1</v>
      </c>
      <c r="W1268" s="105"/>
    </row>
    <row r="1269" spans="1:23" ht="15.75" hidden="1" customHeight="1" outlineLevel="1">
      <c r="A1269" s="95">
        <v>44907</v>
      </c>
      <c r="B1269" s="95" t="s">
        <v>276</v>
      </c>
      <c r="C1269" s="98">
        <v>1232818492</v>
      </c>
      <c r="D1269" s="17" t="str">
        <f>IF(ISERROR(VLOOKUP('Salidas Pacientes'!$C1269,'BD Pacientes'!$A:I,2,FALSE)),"",VLOOKUP('Salidas Pacientes'!$C1269,'BD Pacientes'!$A:I,2,FALSE))</f>
        <v>RC</v>
      </c>
      <c r="E1269" s="16" t="str">
        <f>IF(ISERROR(VLOOKUP('Salidas Pacientes'!$C1269,'BD Pacientes'!$A:I,3,FALSE)),"",VLOOKUP('Salidas Pacientes'!$C1269,'BD Pacientes'!$A:I,3,FALSE))</f>
        <v>GAEL RODRIGUEZ DIAZ</v>
      </c>
      <c r="F1269" s="17" t="str">
        <f>IF(ISERROR(VLOOKUP('Salidas Pacientes'!$C1269,'BD Pacientes'!$A:I,4,FALSE)),"",VLOOKUP('Salidas Pacientes'!$C1269,'BD Pacientes'!$A:I,4,FALSE))</f>
        <v>M</v>
      </c>
      <c r="G1269" s="95">
        <f>IF(ISERROR(VLOOKUP('Salidas Pacientes'!$C1269,'BD Pacientes'!$A:I,5,FALSE)),"",VLOOKUP('Salidas Pacientes'!$C1269,'BD Pacientes'!$A:I,5,FALSE))</f>
        <v>1232818492</v>
      </c>
      <c r="H1269" s="95" t="str">
        <f t="shared" ca="1" si="0"/>
        <v/>
      </c>
      <c r="I1269" s="97" t="str">
        <f>IF(ISERROR(VLOOKUP('Salidas Pacientes'!$C1269,'BD Pacientes'!$A:$I,6,FALSE)),"",VLOOKUP('Salidas Pacientes'!$C1269,'BD Pacientes'!$A:$I,6,FALSE))</f>
        <v>CALLE 11A # 50-45 CASA 45</v>
      </c>
      <c r="J1269" s="98">
        <f>IF(ISERROR(VLOOKUP('Salidas Pacientes'!$C1269,'BD Pacientes'!$A:$I,7,FALSE)),"",VLOOKUP('Salidas Pacientes'!$C1269,'BD Pacientes'!$A:$I,7,FALSE))</f>
        <v>67025737</v>
      </c>
      <c r="K1269" s="99" t="str">
        <f>IF(ISERROR(VLOOKUP('Salidas Pacientes'!$C1269,'BD Pacientes'!$A:$I,8,FALSE)),"",VLOOKUP('Salidas Pacientes'!$C1269,'BD Pacientes'!$A:$I,8,FALSE))</f>
        <v>LEIDY DIAZ</v>
      </c>
      <c r="L1269" s="17">
        <f>IF(ISERROR(VLOOKUP('Salidas Pacientes'!$C1269,'BD Pacientes'!$A:$I,9,FALSE)),"",VLOOKUP('Salidas Pacientes'!$C1269,'BD Pacientes'!$A:$I,9,FALSE))</f>
        <v>3173734749</v>
      </c>
      <c r="M1269" s="17" t="s">
        <v>85</v>
      </c>
      <c r="N1269" s="16" t="str">
        <f>IF(ISERROR(VLOOKUP('Salidas Pacientes'!$M1269,Inventario!$A$2:$M$21,2,FALSE)),"",VLOOKUP('Salidas Pacientes'!$M1269,Inventario!$A$2:$M$21,2,FALSE))</f>
        <v xml:space="preserve">Avaxim 80 </v>
      </c>
      <c r="O1269" s="16" t="str">
        <f>IF(ISERROR(VLOOKUP('Salidas Pacientes'!$M1269,Inventario!$A$2:$M$21,3,FALSE)),"",VLOOKUP('Salidas Pacientes'!$M1269,Inventario!$A$2:$M$21,3,FALSE))</f>
        <v>Hepatitis A niño</v>
      </c>
      <c r="P1269" s="100" t="str">
        <f>IF(ISERROR(VLOOKUP('Salidas Pacientes'!$M1269,Inventario!$A$2:$M$21,4,FALSE)),"",VLOOKUP('Salidas Pacientes'!$M1269,Inventario!$A$2:$M$21,4,FALSE))</f>
        <v>IPS FARALLONES</v>
      </c>
      <c r="Q1269" s="100" t="str">
        <f>IF(ISERROR(VLOOKUP('Salidas Pacientes'!$M1269,Inventario!$A$2:$M$21,5,FALSE)),"",VLOOKUP('Salidas Pacientes'!$M1269,Inventario!$A$2:$M$21,5,FALSE))</f>
        <v>Sanofi</v>
      </c>
      <c r="R1269" s="17" t="str">
        <f>IF(ISERROR(VLOOKUP('Salidas Pacientes'!$M1269,Inventario!$A$2:$M$21,6,FALSE)),"",VLOOKUP('Salidas Pacientes'!$M1269,Inventario!$A$2:$M$21,6,FALSE))</f>
        <v>2500</v>
      </c>
      <c r="S1269" s="101" t="s">
        <v>227</v>
      </c>
      <c r="T1269" s="102">
        <f>IF(ISERROR(VLOOKUP('Salidas Pacientes'!$S1269,Entradas!$H$1:$I$412,2,FALSE)),"",VLOOKUP('Salidas Pacientes'!$S1269,Entradas!$H$1:$I$412,2,FALSE))</f>
        <v>45351</v>
      </c>
      <c r="U1269" s="98"/>
      <c r="V1269" s="98">
        <v>1</v>
      </c>
      <c r="W1269" s="105"/>
    </row>
    <row r="1270" spans="1:23" ht="15.75" hidden="1" customHeight="1" outlineLevel="1">
      <c r="A1270" s="95">
        <v>44907</v>
      </c>
      <c r="B1270" s="95" t="s">
        <v>276</v>
      </c>
      <c r="C1270" s="98">
        <v>1232796651</v>
      </c>
      <c r="D1270" s="17" t="str">
        <f>IF(ISERROR(VLOOKUP('Salidas Pacientes'!$C1270,'BD Pacientes'!$A:I,2,FALSE)),"",VLOOKUP('Salidas Pacientes'!$C1270,'BD Pacientes'!$A:I,2,FALSE))</f>
        <v>RC</v>
      </c>
      <c r="E1270" s="16" t="str">
        <f>IF(ISERROR(VLOOKUP('Salidas Pacientes'!$C1270,'BD Pacientes'!$A:I,3,FALSE)),"",VLOOKUP('Salidas Pacientes'!$C1270,'BD Pacientes'!$A:I,3,FALSE))</f>
        <v>ANTONIA MUÑOZ GALLEGO</v>
      </c>
      <c r="F1270" s="17" t="str">
        <f>IF(ISERROR(VLOOKUP('Salidas Pacientes'!$C1270,'BD Pacientes'!$A:I,4,FALSE)),"",VLOOKUP('Salidas Pacientes'!$C1270,'BD Pacientes'!$A:I,4,FALSE))</f>
        <v>F</v>
      </c>
      <c r="G1270" s="95">
        <f>IF(ISERROR(VLOOKUP('Salidas Pacientes'!$C1270,'BD Pacientes'!$A:I,5,FALSE)),"",VLOOKUP('Salidas Pacientes'!$C1270,'BD Pacientes'!$A:I,5,FALSE))</f>
        <v>42657</v>
      </c>
      <c r="H1270" s="95" t="str">
        <f t="shared" ca="1" si="0"/>
        <v>6 año, 10 mes</v>
      </c>
      <c r="I1270" s="97" t="str">
        <f>IF(ISERROR(VLOOKUP('Salidas Pacientes'!$C1270,'BD Pacientes'!$A:$I,6,FALSE)),"",VLOOKUP('Salidas Pacientes'!$C1270,'BD Pacientes'!$A:$I,6,FALSE))</f>
        <v>CALLE 3 #22-96</v>
      </c>
      <c r="J1270" s="98">
        <f>IF(ISERROR(VLOOKUP('Salidas Pacientes'!$C1270,'BD Pacientes'!$A:$I,7,FALSE)),"",VLOOKUP('Salidas Pacientes'!$C1270,'BD Pacientes'!$A:$I,7,FALSE))</f>
        <v>1115070270</v>
      </c>
      <c r="K1270" s="99" t="str">
        <f>IF(ISERROR(VLOOKUP('Salidas Pacientes'!$C1270,'BD Pacientes'!$A:$I,8,FALSE)),"",VLOOKUP('Salidas Pacientes'!$C1270,'BD Pacientes'!$A:$I,8,FALSE))</f>
        <v>ANNY GALLEGO</v>
      </c>
      <c r="L1270" s="17">
        <f>IF(ISERROR(VLOOKUP('Salidas Pacientes'!$C1270,'BD Pacientes'!$A:$I,9,FALSE)),"",VLOOKUP('Salidas Pacientes'!$C1270,'BD Pacientes'!$A:$I,9,FALSE))</f>
        <v>3185427707</v>
      </c>
      <c r="M1270" s="17" t="s">
        <v>58</v>
      </c>
      <c r="N1270" s="16" t="str">
        <f>IF(ISERROR(VLOOKUP('Salidas Pacientes'!$M1270,Inventario!$A$2:$M$21,2,FALSE)),"",VLOOKUP('Salidas Pacientes'!$M1270,Inventario!$A$2:$M$21,2,FALSE))</f>
        <v>Proquad</v>
      </c>
      <c r="O1270" s="16" t="str">
        <f>IF(ISERROR(VLOOKUP('Salidas Pacientes'!$M1270,Inventario!$A$2:$M$21,3,FALSE)),"",VLOOKUP('Salidas Pacientes'!$M1270,Inventario!$A$2:$M$21,3,FALSE))</f>
        <v>Sarampion + Rubeola + parotiditis + varicela</v>
      </c>
      <c r="P1270" s="100" t="str">
        <f>IF(ISERROR(VLOOKUP('Salidas Pacientes'!$M1270,Inventario!$A$2:$M$21,4,FALSE)),"",VLOOKUP('Salidas Pacientes'!$M1270,Inventario!$A$2:$M$21,4,FALSE))</f>
        <v>IPS FARALLONES</v>
      </c>
      <c r="Q1270" s="100" t="str">
        <f>IF(ISERROR(VLOOKUP('Salidas Pacientes'!$M1270,Inventario!$A$2:$M$21,5,FALSE)),"",VLOOKUP('Salidas Pacientes'!$M1270,Inventario!$A$2:$M$21,5,FALSE))</f>
        <v>Merck</v>
      </c>
      <c r="R1270" s="17" t="str">
        <f>IF(ISERROR(VLOOKUP('Salidas Pacientes'!$M1270,Inventario!$A$2:$M$21,6,FALSE)),"",VLOOKUP('Salidas Pacientes'!$M1270,Inventario!$A$2:$M$21,6,FALSE))</f>
        <v>4200</v>
      </c>
      <c r="S1270" s="105" t="s">
        <v>225</v>
      </c>
      <c r="T1270" s="102">
        <f>IF(ISERROR(VLOOKUP('Salidas Pacientes'!$S1270,Entradas!$H$1:$I$412,2,FALSE)),"",VLOOKUP('Salidas Pacientes'!$S1270,Entradas!$H$1:$I$412,2,FALSE))</f>
        <v>45199</v>
      </c>
      <c r="U1270" s="98"/>
      <c r="V1270" s="98">
        <v>1</v>
      </c>
      <c r="W1270" s="105"/>
    </row>
    <row r="1271" spans="1:23" ht="15.75" hidden="1" customHeight="1" outlineLevel="1">
      <c r="A1271" s="95">
        <v>44907</v>
      </c>
      <c r="B1271" s="95" t="s">
        <v>276</v>
      </c>
      <c r="C1271" s="98">
        <v>1232796651</v>
      </c>
      <c r="D1271" s="17" t="str">
        <f>IF(ISERROR(VLOOKUP('Salidas Pacientes'!$C1271,'BD Pacientes'!$A:I,2,FALSE)),"",VLOOKUP('Salidas Pacientes'!$C1271,'BD Pacientes'!$A:I,2,FALSE))</f>
        <v>RC</v>
      </c>
      <c r="E1271" s="16" t="str">
        <f>IF(ISERROR(VLOOKUP('Salidas Pacientes'!$C1271,'BD Pacientes'!$A:I,3,FALSE)),"",VLOOKUP('Salidas Pacientes'!$C1271,'BD Pacientes'!$A:I,3,FALSE))</f>
        <v>ANTONIA MUÑOZ GALLEGO</v>
      </c>
      <c r="F1271" s="17" t="str">
        <f>IF(ISERROR(VLOOKUP('Salidas Pacientes'!$C1271,'BD Pacientes'!$A:I,4,FALSE)),"",VLOOKUP('Salidas Pacientes'!$C1271,'BD Pacientes'!$A:I,4,FALSE))</f>
        <v>F</v>
      </c>
      <c r="G1271" s="95">
        <f>IF(ISERROR(VLOOKUP('Salidas Pacientes'!$C1271,'BD Pacientes'!$A:I,5,FALSE)),"",VLOOKUP('Salidas Pacientes'!$C1271,'BD Pacientes'!$A:I,5,FALSE))</f>
        <v>42657</v>
      </c>
      <c r="H1271" s="95" t="str">
        <f t="shared" ca="1" si="0"/>
        <v>6 año, 10 mes</v>
      </c>
      <c r="I1271" s="97" t="str">
        <f>IF(ISERROR(VLOOKUP('Salidas Pacientes'!$C1271,'BD Pacientes'!$A:$I,6,FALSE)),"",VLOOKUP('Salidas Pacientes'!$C1271,'BD Pacientes'!$A:$I,6,FALSE))</f>
        <v>CALLE 3 #22-96</v>
      </c>
      <c r="J1271" s="98">
        <f>IF(ISERROR(VLOOKUP('Salidas Pacientes'!$C1271,'BD Pacientes'!$A:$I,7,FALSE)),"",VLOOKUP('Salidas Pacientes'!$C1271,'BD Pacientes'!$A:$I,7,FALSE))</f>
        <v>1115070270</v>
      </c>
      <c r="K1271" s="99" t="str">
        <f>IF(ISERROR(VLOOKUP('Salidas Pacientes'!$C1271,'BD Pacientes'!$A:$I,8,FALSE)),"",VLOOKUP('Salidas Pacientes'!$C1271,'BD Pacientes'!$A:$I,8,FALSE))</f>
        <v>ANNY GALLEGO</v>
      </c>
      <c r="L1271" s="17">
        <f>IF(ISERROR(VLOOKUP('Salidas Pacientes'!$C1271,'BD Pacientes'!$A:$I,9,FALSE)),"",VLOOKUP('Salidas Pacientes'!$C1271,'BD Pacientes'!$A:$I,9,FALSE))</f>
        <v>3185427707</v>
      </c>
      <c r="M1271" s="17" t="s">
        <v>148</v>
      </c>
      <c r="N1271" s="16" t="str">
        <f>IF(ISERROR(VLOOKUP('Salidas Pacientes'!$M1271,Inventario!$A$2:$M$21,2,FALSE)),"",VLOOKUP('Salidas Pacientes'!$M1271,Inventario!$A$2:$M$21,2,FALSE))</f>
        <v xml:space="preserve">Tetraxim </v>
      </c>
      <c r="O1271" s="16" t="str">
        <f>IF(ISERROR(VLOOKUP('Salidas Pacientes'!$M1271,Inventario!$A$2:$M$21,3,FALSE)),"",VLOOKUP('Salidas Pacientes'!$M1271,Inventario!$A$2:$M$21,3,FALSE))</f>
        <v>Difteria-Tosferina, tetano DPT</v>
      </c>
      <c r="P1271" s="100" t="str">
        <f>IF(ISERROR(VLOOKUP('Salidas Pacientes'!$M1271,Inventario!$A$2:$M$21,4,FALSE)),"",VLOOKUP('Salidas Pacientes'!$M1271,Inventario!$A$2:$M$21,4,FALSE))</f>
        <v>IPS FARALLONES</v>
      </c>
      <c r="Q1271" s="100" t="str">
        <f>IF(ISERROR(VLOOKUP('Salidas Pacientes'!$M1271,Inventario!$A$2:$M$21,5,FALSE)),"",VLOOKUP('Salidas Pacientes'!$M1271,Inventario!$A$2:$M$21,5,FALSE))</f>
        <v>Sanofi</v>
      </c>
      <c r="R1271" s="17" t="str">
        <f>IF(ISERROR(VLOOKUP('Salidas Pacientes'!$M1271,Inventario!$A$2:$M$21,6,FALSE)),"",VLOOKUP('Salidas Pacientes'!$M1271,Inventario!$A$2:$M$21,6,FALSE))</f>
        <v>3300</v>
      </c>
      <c r="S1271" s="105" t="s">
        <v>290</v>
      </c>
      <c r="T1271" s="102" t="str">
        <f>IF(ISERROR(VLOOKUP('Salidas Pacientes'!$S1271,Entradas!$H$1:$I$412,2,FALSE)),"",VLOOKUP('Salidas Pacientes'!$S1271,Entradas!$H$1:$I$412,2,FALSE))</f>
        <v/>
      </c>
      <c r="U1271" s="98"/>
      <c r="V1271" s="98">
        <v>1</v>
      </c>
      <c r="W1271" s="105"/>
    </row>
    <row r="1272" spans="1:23" ht="15.75" hidden="1" customHeight="1" outlineLevel="1">
      <c r="A1272" s="95">
        <v>44907</v>
      </c>
      <c r="B1272" s="95" t="s">
        <v>276</v>
      </c>
      <c r="C1272" s="98">
        <v>1232796651</v>
      </c>
      <c r="D1272" s="17" t="str">
        <f>IF(ISERROR(VLOOKUP('Salidas Pacientes'!$C1272,'BD Pacientes'!$A:I,2,FALSE)),"",VLOOKUP('Salidas Pacientes'!$C1272,'BD Pacientes'!$A:I,2,FALSE))</f>
        <v>RC</v>
      </c>
      <c r="E1272" s="16" t="str">
        <f>IF(ISERROR(VLOOKUP('Salidas Pacientes'!$C1272,'BD Pacientes'!$A:I,3,FALSE)),"",VLOOKUP('Salidas Pacientes'!$C1272,'BD Pacientes'!$A:I,3,FALSE))</f>
        <v>ANTONIA MUÑOZ GALLEGO</v>
      </c>
      <c r="F1272" s="17" t="str">
        <f>IF(ISERROR(VLOOKUP('Salidas Pacientes'!$C1272,'BD Pacientes'!$A:I,4,FALSE)),"",VLOOKUP('Salidas Pacientes'!$C1272,'BD Pacientes'!$A:I,4,FALSE))</f>
        <v>F</v>
      </c>
      <c r="G1272" s="95">
        <f>IF(ISERROR(VLOOKUP('Salidas Pacientes'!$C1272,'BD Pacientes'!$A:I,5,FALSE)),"",VLOOKUP('Salidas Pacientes'!$C1272,'BD Pacientes'!$A:I,5,FALSE))</f>
        <v>42657</v>
      </c>
      <c r="H1272" s="95" t="str">
        <f t="shared" ca="1" si="0"/>
        <v>6 año, 10 mes</v>
      </c>
      <c r="I1272" s="97" t="str">
        <f>IF(ISERROR(VLOOKUP('Salidas Pacientes'!$C1272,'BD Pacientes'!$A:$I,6,FALSE)),"",VLOOKUP('Salidas Pacientes'!$C1272,'BD Pacientes'!$A:$I,6,FALSE))</f>
        <v>CALLE 3 #22-96</v>
      </c>
      <c r="J1272" s="98">
        <f>IF(ISERROR(VLOOKUP('Salidas Pacientes'!$C1272,'BD Pacientes'!$A:$I,7,FALSE)),"",VLOOKUP('Salidas Pacientes'!$C1272,'BD Pacientes'!$A:$I,7,FALSE))</f>
        <v>1115070270</v>
      </c>
      <c r="K1272" s="99" t="str">
        <f>IF(ISERROR(VLOOKUP('Salidas Pacientes'!$C1272,'BD Pacientes'!$A:$I,8,FALSE)),"",VLOOKUP('Salidas Pacientes'!$C1272,'BD Pacientes'!$A:$I,8,FALSE))</f>
        <v>ANNY GALLEGO</v>
      </c>
      <c r="L1272" s="17">
        <f>IF(ISERROR(VLOOKUP('Salidas Pacientes'!$C1272,'BD Pacientes'!$A:$I,9,FALSE)),"",VLOOKUP('Salidas Pacientes'!$C1272,'BD Pacientes'!$A:$I,9,FALSE))</f>
        <v>3185427707</v>
      </c>
      <c r="M1272" s="17" t="s">
        <v>89</v>
      </c>
      <c r="N1272" s="16" t="str">
        <f>IF(ISERROR(VLOOKUP('Salidas Pacientes'!$M1272,Inventario!$A$2:$M$21,2,FALSE)),"",VLOOKUP('Salidas Pacientes'!$M1272,Inventario!$A$2:$M$21,2,FALSE))</f>
        <v>Fluquadri</v>
      </c>
      <c r="O1272" s="16" t="str">
        <f>IF(ISERROR(VLOOKUP('Salidas Pacientes'!$M1272,Inventario!$A$2:$M$21,3,FALSE)),"",VLOOKUP('Salidas Pacientes'!$M1272,Inventario!$A$2:$M$21,3,FALSE))</f>
        <v>Influenza</v>
      </c>
      <c r="P1272" s="100" t="str">
        <f>IF(ISERROR(VLOOKUP('Salidas Pacientes'!$M1272,Inventario!$A$2:$M$21,4,FALSE)),"",VLOOKUP('Salidas Pacientes'!$M1272,Inventario!$A$2:$M$21,4,FALSE))</f>
        <v>IPS FARALLONES</v>
      </c>
      <c r="Q1272" s="100" t="str">
        <f>IF(ISERROR(VLOOKUP('Salidas Pacientes'!$M1272,Inventario!$A$2:$M$21,5,FALSE)),"",VLOOKUP('Salidas Pacientes'!$M1272,Inventario!$A$2:$M$21,5,FALSE))</f>
        <v>Sanofi</v>
      </c>
      <c r="R1272" s="17" t="str">
        <f>IF(ISERROR(VLOOKUP('Salidas Pacientes'!$M1272,Inventario!$A$2:$M$21,6,FALSE)),"",VLOOKUP('Salidas Pacientes'!$M1272,Inventario!$A$2:$M$21,6,FALSE))</f>
        <v>164992</v>
      </c>
      <c r="S1272" s="105" t="s">
        <v>210</v>
      </c>
      <c r="T1272" s="102">
        <f>IF(ISERROR(VLOOKUP('Salidas Pacientes'!$S1272,Entradas!$H$1:$I$412,2,FALSE)),"",VLOOKUP('Salidas Pacientes'!$S1272,Entradas!$H$1:$I$412,2,FALSE))</f>
        <v>44957</v>
      </c>
      <c r="U1272" s="98"/>
      <c r="V1272" s="98">
        <v>1</v>
      </c>
      <c r="W1272" s="105"/>
    </row>
    <row r="1273" spans="1:23" ht="15.75" hidden="1" customHeight="1" outlineLevel="1">
      <c r="A1273" s="95">
        <v>44908</v>
      </c>
      <c r="B1273" s="95" t="s">
        <v>276</v>
      </c>
      <c r="C1273" s="98">
        <v>1109569620</v>
      </c>
      <c r="D1273" s="17" t="str">
        <f>IF(ISERROR(VLOOKUP('Salidas Pacientes'!$C1273,'BD Pacientes'!$A:I,2,FALSE)),"",VLOOKUP('Salidas Pacientes'!$C1273,'BD Pacientes'!$A:I,2,FALSE))</f>
        <v>RC</v>
      </c>
      <c r="E1273" s="16" t="str">
        <f>IF(ISERROR(VLOOKUP('Salidas Pacientes'!$C1273,'BD Pacientes'!$A:I,3,FALSE)),"",VLOOKUP('Salidas Pacientes'!$C1273,'BD Pacientes'!$A:I,3,FALSE))</f>
        <v>EMILIANO MONTES MATERON</v>
      </c>
      <c r="F1273" s="17" t="str">
        <f>IF(ISERROR(VLOOKUP('Salidas Pacientes'!$C1273,'BD Pacientes'!$A:I,4,FALSE)),"",VLOOKUP('Salidas Pacientes'!$C1273,'BD Pacientes'!$A:I,4,FALSE))</f>
        <v>M</v>
      </c>
      <c r="G1273" s="95">
        <f>IF(ISERROR(VLOOKUP('Salidas Pacientes'!$C1273,'BD Pacientes'!$A:I,5,FALSE)),"",VLOOKUP('Salidas Pacientes'!$C1273,'BD Pacientes'!$A:I,5,FALSE))</f>
        <v>0</v>
      </c>
      <c r="H1273" s="95" t="str">
        <f t="shared" ca="1" si="0"/>
        <v>123 año, 7 mes</v>
      </c>
      <c r="I1273" s="97" t="str">
        <f>IF(ISERROR(VLOOKUP('Salidas Pacientes'!$C1273,'BD Pacientes'!$A:$I,6,FALSE)),"",VLOOKUP('Salidas Pacientes'!$C1273,'BD Pacientes'!$A:$I,6,FALSE))</f>
        <v>CRA 106 #44-67</v>
      </c>
      <c r="J1273" s="98">
        <f>IF(ISERROR(VLOOKUP('Salidas Pacientes'!$C1273,'BD Pacientes'!$A:$I,7,FALSE)),"",VLOOKUP('Salidas Pacientes'!$C1273,'BD Pacientes'!$A:$I,7,FALSE))</f>
        <v>0</v>
      </c>
      <c r="K1273" s="99">
        <f>IF(ISERROR(VLOOKUP('Salidas Pacientes'!$C1273,'BD Pacientes'!$A:$I,8,FALSE)),"",VLOOKUP('Salidas Pacientes'!$C1273,'BD Pacientes'!$A:$I,8,FALSE))</f>
        <v>0</v>
      </c>
      <c r="L1273" s="17">
        <f>IF(ISERROR(VLOOKUP('Salidas Pacientes'!$C1273,'BD Pacientes'!$A:$I,9,FALSE)),"",VLOOKUP('Salidas Pacientes'!$C1273,'BD Pacientes'!$A:$I,9,FALSE))</f>
        <v>0</v>
      </c>
      <c r="M1273" s="17" t="s">
        <v>81</v>
      </c>
      <c r="N1273" s="16" t="str">
        <f>IF(ISERROR(VLOOKUP('Salidas Pacientes'!$M1273,Inventario!$A$2:$M$21,2,FALSE)),"",VLOOKUP('Salidas Pacientes'!$M1273,Inventario!$A$2:$M$21,2,FALSE))</f>
        <v>Stamaril</v>
      </c>
      <c r="O1273" s="16" t="str">
        <f>IF(ISERROR(VLOOKUP('Salidas Pacientes'!$M1273,Inventario!$A$2:$M$21,3,FALSE)),"",VLOOKUP('Salidas Pacientes'!$M1273,Inventario!$A$2:$M$21,3,FALSE))</f>
        <v>Fiebre amarilla</v>
      </c>
      <c r="P1273" s="100" t="str">
        <f>IF(ISERROR(VLOOKUP('Salidas Pacientes'!$M1273,Inventario!$A$2:$M$21,4,FALSE)),"",VLOOKUP('Salidas Pacientes'!$M1273,Inventario!$A$2:$M$21,4,FALSE))</f>
        <v>IPS FARALLONES</v>
      </c>
      <c r="Q1273" s="100" t="str">
        <f>IF(ISERROR(VLOOKUP('Salidas Pacientes'!$M1273,Inventario!$A$2:$M$21,5,FALSE)),"",VLOOKUP('Salidas Pacientes'!$M1273,Inventario!$A$2:$M$21,5,FALSE))</f>
        <v>Sanofi</v>
      </c>
      <c r="R1273" s="17" t="str">
        <f>IF(ISERROR(VLOOKUP('Salidas Pacientes'!$M1273,Inventario!$A$2:$M$21,6,FALSE)),"",VLOOKUP('Salidas Pacientes'!$M1273,Inventario!$A$2:$M$21,6,FALSE))</f>
        <v>3000</v>
      </c>
      <c r="S1273" s="105" t="s">
        <v>224</v>
      </c>
      <c r="T1273" s="102">
        <f>IF(ISERROR(VLOOKUP('Salidas Pacientes'!$S1273,Entradas!$H$1:$I$412,2,FALSE)),"",VLOOKUP('Salidas Pacientes'!$S1273,Entradas!$H$1:$I$412,2,FALSE))</f>
        <v>45688</v>
      </c>
      <c r="U1273" s="98"/>
      <c r="V1273" s="98">
        <v>1</v>
      </c>
      <c r="W1273" s="105"/>
    </row>
    <row r="1274" spans="1:23" ht="15.75" hidden="1" customHeight="1" outlineLevel="1">
      <c r="A1274" s="95">
        <v>44908</v>
      </c>
      <c r="B1274" s="95" t="s">
        <v>276</v>
      </c>
      <c r="C1274" s="98">
        <v>1109569620</v>
      </c>
      <c r="D1274" s="17" t="str">
        <f>IF(ISERROR(VLOOKUP('Salidas Pacientes'!$C1274,'BD Pacientes'!$A:I,2,FALSE)),"",VLOOKUP('Salidas Pacientes'!$C1274,'BD Pacientes'!$A:I,2,FALSE))</f>
        <v>RC</v>
      </c>
      <c r="E1274" s="16" t="str">
        <f>IF(ISERROR(VLOOKUP('Salidas Pacientes'!$C1274,'BD Pacientes'!$A:I,3,FALSE)),"",VLOOKUP('Salidas Pacientes'!$C1274,'BD Pacientes'!$A:I,3,FALSE))</f>
        <v>EMILIANO MONTES MATERON</v>
      </c>
      <c r="F1274" s="17" t="str">
        <f>IF(ISERROR(VLOOKUP('Salidas Pacientes'!$C1274,'BD Pacientes'!$A:I,4,FALSE)),"",VLOOKUP('Salidas Pacientes'!$C1274,'BD Pacientes'!$A:I,4,FALSE))</f>
        <v>M</v>
      </c>
      <c r="G1274" s="95">
        <f>IF(ISERROR(VLOOKUP('Salidas Pacientes'!$C1274,'BD Pacientes'!$A:I,5,FALSE)),"",VLOOKUP('Salidas Pacientes'!$C1274,'BD Pacientes'!$A:I,5,FALSE))</f>
        <v>0</v>
      </c>
      <c r="H1274" s="95" t="str">
        <f t="shared" ca="1" si="0"/>
        <v>123 año, 7 mes</v>
      </c>
      <c r="I1274" s="97" t="str">
        <f>IF(ISERROR(VLOOKUP('Salidas Pacientes'!$C1274,'BD Pacientes'!$A:$I,6,FALSE)),"",VLOOKUP('Salidas Pacientes'!$C1274,'BD Pacientes'!$A:$I,6,FALSE))</f>
        <v>CRA 106 #44-67</v>
      </c>
      <c r="J1274" s="98">
        <f>IF(ISERROR(VLOOKUP('Salidas Pacientes'!$C1274,'BD Pacientes'!$A:$I,7,FALSE)),"",VLOOKUP('Salidas Pacientes'!$C1274,'BD Pacientes'!$A:$I,7,FALSE))</f>
        <v>0</v>
      </c>
      <c r="K1274" s="99">
        <f>IF(ISERROR(VLOOKUP('Salidas Pacientes'!$C1274,'BD Pacientes'!$A:$I,8,FALSE)),"",VLOOKUP('Salidas Pacientes'!$C1274,'BD Pacientes'!$A:$I,8,FALSE))</f>
        <v>0</v>
      </c>
      <c r="L1274" s="17">
        <f>IF(ISERROR(VLOOKUP('Salidas Pacientes'!$C1274,'BD Pacientes'!$A:$I,9,FALSE)),"",VLOOKUP('Salidas Pacientes'!$C1274,'BD Pacientes'!$A:$I,9,FALSE))</f>
        <v>0</v>
      </c>
      <c r="M1274" s="17" t="s">
        <v>73</v>
      </c>
      <c r="N1274" s="16" t="str">
        <f>IF(ISERROR(VLOOKUP('Salidas Pacientes'!$M1274,Inventario!$A$2:$M$21,2,FALSE)),"",VLOOKUP('Salidas Pacientes'!$M1274,Inventario!$A$2:$M$21,2,FALSE))</f>
        <v>Pentaxim</v>
      </c>
      <c r="O1274" s="16" t="str">
        <f>IF(ISERROR(VLOOKUP('Salidas Pacientes'!$M1274,Inventario!$A$2:$M$21,3,FALSE)),"",VLOOKUP('Salidas Pacientes'!$M1274,Inventario!$A$2:$M$21,3,FALSE))</f>
        <v>Difteria-Tosferina, tetano, polio, haemophilus</v>
      </c>
      <c r="P1274" s="100" t="str">
        <f>IF(ISERROR(VLOOKUP('Salidas Pacientes'!$M1274,Inventario!$A$2:$M$21,4,FALSE)),"",VLOOKUP('Salidas Pacientes'!$M1274,Inventario!$A$2:$M$21,4,FALSE))</f>
        <v>IPS FARALLONES</v>
      </c>
      <c r="Q1274" s="100" t="str">
        <f>IF(ISERROR(VLOOKUP('Salidas Pacientes'!$M1274,Inventario!$A$2:$M$21,5,FALSE)),"",VLOOKUP('Salidas Pacientes'!$M1274,Inventario!$A$2:$M$21,5,FALSE))</f>
        <v>Sanofi</v>
      </c>
      <c r="R1274" s="17" t="str">
        <f>IF(ISERROR(VLOOKUP('Salidas Pacientes'!$M1274,Inventario!$A$2:$M$21,6,FALSE)),"",VLOOKUP('Salidas Pacientes'!$M1274,Inventario!$A$2:$M$21,6,FALSE))</f>
        <v>2800</v>
      </c>
      <c r="S1274" s="105" t="s">
        <v>209</v>
      </c>
      <c r="T1274" s="102">
        <f>IF(ISERROR(VLOOKUP('Salidas Pacientes'!$S1274,Entradas!$H$1:$I$412,2,FALSE)),"",VLOOKUP('Salidas Pacientes'!$S1274,Entradas!$H$1:$I$412,2,FALSE))</f>
        <v>44957</v>
      </c>
      <c r="U1274" s="98"/>
      <c r="V1274" s="98">
        <v>1</v>
      </c>
      <c r="W1274" s="105"/>
    </row>
    <row r="1275" spans="1:23" ht="15.75" hidden="1" customHeight="1" outlineLevel="1">
      <c r="A1275" s="95">
        <v>44908</v>
      </c>
      <c r="B1275" s="95" t="s">
        <v>276</v>
      </c>
      <c r="C1275" s="98">
        <v>1109569620</v>
      </c>
      <c r="D1275" s="17" t="str">
        <f>IF(ISERROR(VLOOKUP('Salidas Pacientes'!$C1275,'BD Pacientes'!$A:I,2,FALSE)),"",VLOOKUP('Salidas Pacientes'!$C1275,'BD Pacientes'!$A:I,2,FALSE))</f>
        <v>RC</v>
      </c>
      <c r="E1275" s="16" t="str">
        <f>IF(ISERROR(VLOOKUP('Salidas Pacientes'!$C1275,'BD Pacientes'!$A:I,3,FALSE)),"",VLOOKUP('Salidas Pacientes'!$C1275,'BD Pacientes'!$A:I,3,FALSE))</f>
        <v>EMILIANO MONTES MATERON</v>
      </c>
      <c r="F1275" s="17" t="str">
        <f>IF(ISERROR(VLOOKUP('Salidas Pacientes'!$C1275,'BD Pacientes'!$A:I,4,FALSE)),"",VLOOKUP('Salidas Pacientes'!$C1275,'BD Pacientes'!$A:I,4,FALSE))</f>
        <v>M</v>
      </c>
      <c r="G1275" s="95">
        <f>IF(ISERROR(VLOOKUP('Salidas Pacientes'!$C1275,'BD Pacientes'!$A:I,5,FALSE)),"",VLOOKUP('Salidas Pacientes'!$C1275,'BD Pacientes'!$A:I,5,FALSE))</f>
        <v>0</v>
      </c>
      <c r="H1275" s="95" t="str">
        <f t="shared" ca="1" si="0"/>
        <v>123 año, 7 mes</v>
      </c>
      <c r="I1275" s="97" t="str">
        <f>IF(ISERROR(VLOOKUP('Salidas Pacientes'!$C1275,'BD Pacientes'!$A:$I,6,FALSE)),"",VLOOKUP('Salidas Pacientes'!$C1275,'BD Pacientes'!$A:$I,6,FALSE))</f>
        <v>CRA 106 #44-67</v>
      </c>
      <c r="J1275" s="98">
        <f>IF(ISERROR(VLOOKUP('Salidas Pacientes'!$C1275,'BD Pacientes'!$A:$I,7,FALSE)),"",VLOOKUP('Salidas Pacientes'!$C1275,'BD Pacientes'!$A:$I,7,FALSE))</f>
        <v>0</v>
      </c>
      <c r="K1275" s="99">
        <f>IF(ISERROR(VLOOKUP('Salidas Pacientes'!$C1275,'BD Pacientes'!$A:$I,8,FALSE)),"",VLOOKUP('Salidas Pacientes'!$C1275,'BD Pacientes'!$A:$I,8,FALSE))</f>
        <v>0</v>
      </c>
      <c r="L1275" s="17">
        <f>IF(ISERROR(VLOOKUP('Salidas Pacientes'!$C1275,'BD Pacientes'!$A:$I,9,FALSE)),"",VLOOKUP('Salidas Pacientes'!$C1275,'BD Pacientes'!$A:$I,9,FALSE))</f>
        <v>0</v>
      </c>
      <c r="M1275" s="17" t="s">
        <v>89</v>
      </c>
      <c r="N1275" s="16" t="str">
        <f>IF(ISERROR(VLOOKUP('Salidas Pacientes'!$M1275,Inventario!$A$2:$M$21,2,FALSE)),"",VLOOKUP('Salidas Pacientes'!$M1275,Inventario!$A$2:$M$21,2,FALSE))</f>
        <v>Fluquadri</v>
      </c>
      <c r="O1275" s="16" t="str">
        <f>IF(ISERROR(VLOOKUP('Salidas Pacientes'!$M1275,Inventario!$A$2:$M$21,3,FALSE)),"",VLOOKUP('Salidas Pacientes'!$M1275,Inventario!$A$2:$M$21,3,FALSE))</f>
        <v>Influenza</v>
      </c>
      <c r="P1275" s="100" t="str">
        <f>IF(ISERROR(VLOOKUP('Salidas Pacientes'!$M1275,Inventario!$A$2:$M$21,4,FALSE)),"",VLOOKUP('Salidas Pacientes'!$M1275,Inventario!$A$2:$M$21,4,FALSE))</f>
        <v>IPS FARALLONES</v>
      </c>
      <c r="Q1275" s="100" t="str">
        <f>IF(ISERROR(VLOOKUP('Salidas Pacientes'!$M1275,Inventario!$A$2:$M$21,5,FALSE)),"",VLOOKUP('Salidas Pacientes'!$M1275,Inventario!$A$2:$M$21,5,FALSE))</f>
        <v>Sanofi</v>
      </c>
      <c r="R1275" s="17" t="str">
        <f>IF(ISERROR(VLOOKUP('Salidas Pacientes'!$M1275,Inventario!$A$2:$M$21,6,FALSE)),"",VLOOKUP('Salidas Pacientes'!$M1275,Inventario!$A$2:$M$21,6,FALSE))</f>
        <v>164992</v>
      </c>
      <c r="S1275" s="105" t="s">
        <v>210</v>
      </c>
      <c r="T1275" s="102">
        <f>IF(ISERROR(VLOOKUP('Salidas Pacientes'!$S1275,Entradas!$H$1:$I$412,2,FALSE)),"",VLOOKUP('Salidas Pacientes'!$S1275,Entradas!$H$1:$I$412,2,FALSE))</f>
        <v>44957</v>
      </c>
      <c r="U1275" s="98"/>
      <c r="V1275" s="98">
        <v>1</v>
      </c>
      <c r="W1275" s="105"/>
    </row>
    <row r="1276" spans="1:23" ht="15.75" hidden="1" customHeight="1" outlineLevel="1">
      <c r="A1276" s="95">
        <v>44908</v>
      </c>
      <c r="B1276" s="95" t="s">
        <v>276</v>
      </c>
      <c r="C1276" s="98">
        <v>1149937490</v>
      </c>
      <c r="D1276" s="17" t="str">
        <f>IF(ISERROR(VLOOKUP('Salidas Pacientes'!$C1276,'BD Pacientes'!$A:I,2,FALSE)),"",VLOOKUP('Salidas Pacientes'!$C1276,'BD Pacientes'!$A:I,2,FALSE))</f>
        <v>RC</v>
      </c>
      <c r="E1276" s="16" t="str">
        <f>IF(ISERROR(VLOOKUP('Salidas Pacientes'!$C1276,'BD Pacientes'!$A:I,3,FALSE)),"",VLOOKUP('Salidas Pacientes'!$C1276,'BD Pacientes'!$A:I,3,FALSE))</f>
        <v>EMANUEL ORTIZ LOZANO</v>
      </c>
      <c r="F1276" s="17" t="str">
        <f>IF(ISERROR(VLOOKUP('Salidas Pacientes'!$C1276,'BD Pacientes'!$A:I,4,FALSE)),"",VLOOKUP('Salidas Pacientes'!$C1276,'BD Pacientes'!$A:I,4,FALSE))</f>
        <v>M</v>
      </c>
      <c r="G1276" s="95">
        <f>IF(ISERROR(VLOOKUP('Salidas Pacientes'!$C1276,'BD Pacientes'!$A:I,5,FALSE)),"",VLOOKUP('Salidas Pacientes'!$C1276,'BD Pacientes'!$A:I,5,FALSE))</f>
        <v>0</v>
      </c>
      <c r="H1276" s="95" t="str">
        <f t="shared" ca="1" si="0"/>
        <v>123 año, 7 mes</v>
      </c>
      <c r="I1276" s="97" t="str">
        <f>IF(ISERROR(VLOOKUP('Salidas Pacientes'!$C1276,'BD Pacientes'!$A:$I,6,FALSE)),"",VLOOKUP('Salidas Pacientes'!$C1276,'BD Pacientes'!$A:$I,6,FALSE))</f>
        <v>CALLE 16A #49S-46 JAMUNDI</v>
      </c>
      <c r="J1276" s="98">
        <f>IF(ISERROR(VLOOKUP('Salidas Pacientes'!$C1276,'BD Pacientes'!$A:$I,7,FALSE)),"",VLOOKUP('Salidas Pacientes'!$C1276,'BD Pacientes'!$A:$I,7,FALSE))</f>
        <v>0</v>
      </c>
      <c r="K1276" s="99">
        <f>IF(ISERROR(VLOOKUP('Salidas Pacientes'!$C1276,'BD Pacientes'!$A:$I,8,FALSE)),"",VLOOKUP('Salidas Pacientes'!$C1276,'BD Pacientes'!$A:$I,8,FALSE))</f>
        <v>0</v>
      </c>
      <c r="L1276" s="17">
        <f>IF(ISERROR(VLOOKUP('Salidas Pacientes'!$C1276,'BD Pacientes'!$A:$I,9,FALSE)),"",VLOOKUP('Salidas Pacientes'!$C1276,'BD Pacientes'!$A:$I,9,FALSE))</f>
        <v>0</v>
      </c>
      <c r="M1276" s="17" t="s">
        <v>47</v>
      </c>
      <c r="N1276" s="16" t="str">
        <f>IF(ISERROR(VLOOKUP('Salidas Pacientes'!$M1276,Inventario!$A$2:$M$21,2,FALSE)),"",VLOOKUP('Salidas Pacientes'!$M1276,Inventario!$A$2:$M$21,2,FALSE))</f>
        <v>Nimenrix</v>
      </c>
      <c r="O1276" s="16" t="str">
        <f>IF(ISERROR(VLOOKUP('Salidas Pacientes'!$M1276,Inventario!$A$2:$M$21,3,FALSE)),"",VLOOKUP('Salidas Pacientes'!$M1276,Inventario!$A$2:$M$21,3,FALSE))</f>
        <v>Meningococo</v>
      </c>
      <c r="P1276" s="100" t="str">
        <f>IF(ISERROR(VLOOKUP('Salidas Pacientes'!$M1276,Inventario!$A$2:$M$21,4,FALSE)),"",VLOOKUP('Salidas Pacientes'!$M1276,Inventario!$A$2:$M$21,4,FALSE))</f>
        <v>Cobo Medical</v>
      </c>
      <c r="Q1276" s="100" t="str">
        <f>IF(ISERROR(VLOOKUP('Salidas Pacientes'!$M1276,Inventario!$A$2:$M$21,5,FALSE)),"",VLOOKUP('Salidas Pacientes'!$M1276,Inventario!$A$2:$M$21,5,FALSE))</f>
        <v>Pfizer</v>
      </c>
      <c r="R1276" s="17" t="str">
        <f>IF(ISERROR(VLOOKUP('Salidas Pacientes'!$M1276,Inventario!$A$2:$M$21,6,FALSE)),"",VLOOKUP('Salidas Pacientes'!$M1276,Inventario!$A$2:$M$21,6,FALSE))</f>
        <v>3904</v>
      </c>
      <c r="S1276" s="105" t="s">
        <v>221</v>
      </c>
      <c r="T1276" s="102">
        <f>IF(ISERROR(VLOOKUP('Salidas Pacientes'!$S1276,Entradas!$H$1:$I$412,2,FALSE)),"",VLOOKUP('Salidas Pacientes'!$S1276,Entradas!$H$1:$I$412,2,FALSE))</f>
        <v>45077</v>
      </c>
      <c r="U1276" s="98"/>
      <c r="V1276" s="98">
        <v>1</v>
      </c>
      <c r="W1276" s="105"/>
    </row>
    <row r="1277" spans="1:23" ht="15.75" hidden="1" customHeight="1" outlineLevel="1">
      <c r="A1277" s="95">
        <v>44908</v>
      </c>
      <c r="B1277" s="95" t="s">
        <v>276</v>
      </c>
      <c r="C1277" s="98">
        <v>1149937490</v>
      </c>
      <c r="D1277" s="17" t="str">
        <f>IF(ISERROR(VLOOKUP('Salidas Pacientes'!$C1277,'BD Pacientes'!$A:I,2,FALSE)),"",VLOOKUP('Salidas Pacientes'!$C1277,'BD Pacientes'!$A:I,2,FALSE))</f>
        <v>RC</v>
      </c>
      <c r="E1277" s="16" t="str">
        <f>IF(ISERROR(VLOOKUP('Salidas Pacientes'!$C1277,'BD Pacientes'!$A:I,3,FALSE)),"",VLOOKUP('Salidas Pacientes'!$C1277,'BD Pacientes'!$A:I,3,FALSE))</f>
        <v>EMANUEL ORTIZ LOZANO</v>
      </c>
      <c r="F1277" s="17" t="str">
        <f>IF(ISERROR(VLOOKUP('Salidas Pacientes'!$C1277,'BD Pacientes'!$A:I,4,FALSE)),"",VLOOKUP('Salidas Pacientes'!$C1277,'BD Pacientes'!$A:I,4,FALSE))</f>
        <v>M</v>
      </c>
      <c r="G1277" s="95">
        <f>IF(ISERROR(VLOOKUP('Salidas Pacientes'!$C1277,'BD Pacientes'!$A:I,5,FALSE)),"",VLOOKUP('Salidas Pacientes'!$C1277,'BD Pacientes'!$A:I,5,FALSE))</f>
        <v>0</v>
      </c>
      <c r="H1277" s="95" t="str">
        <f t="shared" ca="1" si="0"/>
        <v>123 año, 7 mes</v>
      </c>
      <c r="I1277" s="97" t="str">
        <f>IF(ISERROR(VLOOKUP('Salidas Pacientes'!$C1277,'BD Pacientes'!$A:$I,6,FALSE)),"",VLOOKUP('Salidas Pacientes'!$C1277,'BD Pacientes'!$A:$I,6,FALSE))</f>
        <v>CALLE 16A #49S-46 JAMUNDI</v>
      </c>
      <c r="J1277" s="98">
        <f>IF(ISERROR(VLOOKUP('Salidas Pacientes'!$C1277,'BD Pacientes'!$A:$I,7,FALSE)),"",VLOOKUP('Salidas Pacientes'!$C1277,'BD Pacientes'!$A:$I,7,FALSE))</f>
        <v>0</v>
      </c>
      <c r="K1277" s="99">
        <f>IF(ISERROR(VLOOKUP('Salidas Pacientes'!$C1277,'BD Pacientes'!$A:$I,8,FALSE)),"",VLOOKUP('Salidas Pacientes'!$C1277,'BD Pacientes'!$A:$I,8,FALSE))</f>
        <v>0</v>
      </c>
      <c r="L1277" s="17">
        <f>IF(ISERROR(VLOOKUP('Salidas Pacientes'!$C1277,'BD Pacientes'!$A:$I,9,FALSE)),"",VLOOKUP('Salidas Pacientes'!$C1277,'BD Pacientes'!$A:$I,9,FALSE))</f>
        <v>0</v>
      </c>
      <c r="M1277" s="17" t="s">
        <v>62</v>
      </c>
      <c r="N1277" s="16" t="str">
        <f>IF(ISERROR(VLOOKUP('Salidas Pacientes'!$M1277,Inventario!$A$2:$M$21,2,FALSE)),"",VLOOKUP('Salidas Pacientes'!$M1277,Inventario!$A$2:$M$21,2,FALSE))</f>
        <v xml:space="preserve">Gardasil </v>
      </c>
      <c r="O1277" s="16" t="str">
        <f>IF(ISERROR(VLOOKUP('Salidas Pacientes'!$M1277,Inventario!$A$2:$M$21,3,FALSE)),"",VLOOKUP('Salidas Pacientes'!$M1277,Inventario!$A$2:$M$21,3,FALSE))</f>
        <v>VPH</v>
      </c>
      <c r="P1277" s="100" t="str">
        <f>IF(ISERROR(VLOOKUP('Salidas Pacientes'!$M1277,Inventario!$A$2:$M$21,4,FALSE)),"",VLOOKUP('Salidas Pacientes'!$M1277,Inventario!$A$2:$M$21,4,FALSE))</f>
        <v>IPS FARALLONES</v>
      </c>
      <c r="Q1277" s="100" t="str">
        <f>IF(ISERROR(VLOOKUP('Salidas Pacientes'!$M1277,Inventario!$A$2:$M$21,5,FALSE)),"",VLOOKUP('Salidas Pacientes'!$M1277,Inventario!$A$2:$M$21,5,FALSE))</f>
        <v>Merck</v>
      </c>
      <c r="R1277" s="17" t="str">
        <f>IF(ISERROR(VLOOKUP('Salidas Pacientes'!$M1277,Inventario!$A$2:$M$21,6,FALSE)),"",VLOOKUP('Salidas Pacientes'!$M1277,Inventario!$A$2:$M$21,6,FALSE))</f>
        <v>1600</v>
      </c>
      <c r="S1277" s="105" t="s">
        <v>228</v>
      </c>
      <c r="T1277" s="102">
        <f>IF(ISERROR(VLOOKUP('Salidas Pacientes'!$S1277,Entradas!$H$1:$I$412,2,FALSE)),"",VLOOKUP('Salidas Pacientes'!$S1277,Entradas!$H$1:$I$412,2,FALSE))</f>
        <v>45688</v>
      </c>
      <c r="U1277" s="98"/>
      <c r="V1277" s="98">
        <v>1</v>
      </c>
      <c r="W1277" s="105"/>
    </row>
    <row r="1278" spans="1:23" ht="15.75" hidden="1" customHeight="1" outlineLevel="1">
      <c r="A1278" s="95">
        <v>44908</v>
      </c>
      <c r="B1278" s="95" t="s">
        <v>276</v>
      </c>
      <c r="C1278" s="98">
        <v>1149937490</v>
      </c>
      <c r="D1278" s="17" t="str">
        <f>IF(ISERROR(VLOOKUP('Salidas Pacientes'!$C1278,'BD Pacientes'!$A:I,2,FALSE)),"",VLOOKUP('Salidas Pacientes'!$C1278,'BD Pacientes'!$A:I,2,FALSE))</f>
        <v>RC</v>
      </c>
      <c r="E1278" s="16" t="str">
        <f>IF(ISERROR(VLOOKUP('Salidas Pacientes'!$C1278,'BD Pacientes'!$A:I,3,FALSE)),"",VLOOKUP('Salidas Pacientes'!$C1278,'BD Pacientes'!$A:I,3,FALSE))</f>
        <v>EMANUEL ORTIZ LOZANO</v>
      </c>
      <c r="F1278" s="17" t="str">
        <f>IF(ISERROR(VLOOKUP('Salidas Pacientes'!$C1278,'BD Pacientes'!$A:I,4,FALSE)),"",VLOOKUP('Salidas Pacientes'!$C1278,'BD Pacientes'!$A:I,4,FALSE))</f>
        <v>M</v>
      </c>
      <c r="G1278" s="95">
        <f>IF(ISERROR(VLOOKUP('Salidas Pacientes'!$C1278,'BD Pacientes'!$A:I,5,FALSE)),"",VLOOKUP('Salidas Pacientes'!$C1278,'BD Pacientes'!$A:I,5,FALSE))</f>
        <v>0</v>
      </c>
      <c r="H1278" s="95" t="str">
        <f t="shared" ca="1" si="0"/>
        <v>123 año, 7 mes</v>
      </c>
      <c r="I1278" s="97" t="str">
        <f>IF(ISERROR(VLOOKUP('Salidas Pacientes'!$C1278,'BD Pacientes'!$A:$I,6,FALSE)),"",VLOOKUP('Salidas Pacientes'!$C1278,'BD Pacientes'!$A:$I,6,FALSE))</f>
        <v>CALLE 16A #49S-46 JAMUNDI</v>
      </c>
      <c r="J1278" s="98">
        <f>IF(ISERROR(VLOOKUP('Salidas Pacientes'!$C1278,'BD Pacientes'!$A:$I,7,FALSE)),"",VLOOKUP('Salidas Pacientes'!$C1278,'BD Pacientes'!$A:$I,7,FALSE))</f>
        <v>0</v>
      </c>
      <c r="K1278" s="99">
        <f>IF(ISERROR(VLOOKUP('Salidas Pacientes'!$C1278,'BD Pacientes'!$A:$I,8,FALSE)),"",VLOOKUP('Salidas Pacientes'!$C1278,'BD Pacientes'!$A:$I,8,FALSE))</f>
        <v>0</v>
      </c>
      <c r="L1278" s="17">
        <f>IF(ISERROR(VLOOKUP('Salidas Pacientes'!$C1278,'BD Pacientes'!$A:$I,9,FALSE)),"",VLOOKUP('Salidas Pacientes'!$C1278,'BD Pacientes'!$A:$I,9,FALSE))</f>
        <v>0</v>
      </c>
      <c r="M1278" s="17" t="s">
        <v>89</v>
      </c>
      <c r="N1278" s="16" t="str">
        <f>IF(ISERROR(VLOOKUP('Salidas Pacientes'!$M1278,Inventario!$A$2:$M$21,2,FALSE)),"",VLOOKUP('Salidas Pacientes'!$M1278,Inventario!$A$2:$M$21,2,FALSE))</f>
        <v>Fluquadri</v>
      </c>
      <c r="O1278" s="16" t="str">
        <f>IF(ISERROR(VLOOKUP('Salidas Pacientes'!$M1278,Inventario!$A$2:$M$21,3,FALSE)),"",VLOOKUP('Salidas Pacientes'!$M1278,Inventario!$A$2:$M$21,3,FALSE))</f>
        <v>Influenza</v>
      </c>
      <c r="P1278" s="100" t="str">
        <f>IF(ISERROR(VLOOKUP('Salidas Pacientes'!$M1278,Inventario!$A$2:$M$21,4,FALSE)),"",VLOOKUP('Salidas Pacientes'!$M1278,Inventario!$A$2:$M$21,4,FALSE))</f>
        <v>IPS FARALLONES</v>
      </c>
      <c r="Q1278" s="100" t="str">
        <f>IF(ISERROR(VLOOKUP('Salidas Pacientes'!$M1278,Inventario!$A$2:$M$21,5,FALSE)),"",VLOOKUP('Salidas Pacientes'!$M1278,Inventario!$A$2:$M$21,5,FALSE))</f>
        <v>Sanofi</v>
      </c>
      <c r="R1278" s="17" t="str">
        <f>IF(ISERROR(VLOOKUP('Salidas Pacientes'!$M1278,Inventario!$A$2:$M$21,6,FALSE)),"",VLOOKUP('Salidas Pacientes'!$M1278,Inventario!$A$2:$M$21,6,FALSE))</f>
        <v>164992</v>
      </c>
      <c r="S1278" s="105" t="s">
        <v>210</v>
      </c>
      <c r="T1278" s="102">
        <f>IF(ISERROR(VLOOKUP('Salidas Pacientes'!$S1278,Entradas!$H$1:$I$412,2,FALSE)),"",VLOOKUP('Salidas Pacientes'!$S1278,Entradas!$H$1:$I$412,2,FALSE))</f>
        <v>44957</v>
      </c>
      <c r="U1278" s="98"/>
      <c r="V1278" s="98">
        <v>1</v>
      </c>
      <c r="W1278" s="105"/>
    </row>
    <row r="1279" spans="1:23" ht="15.75" hidden="1" customHeight="1" outlineLevel="1">
      <c r="A1279" s="95">
        <v>44908</v>
      </c>
      <c r="B1279" s="95" t="s">
        <v>276</v>
      </c>
      <c r="C1279" s="98">
        <v>1232820554</v>
      </c>
      <c r="D1279" s="17" t="str">
        <f>IF(ISERROR(VLOOKUP('Salidas Pacientes'!$C1279,'BD Pacientes'!$A:I,2,FALSE)),"",VLOOKUP('Salidas Pacientes'!$C1279,'BD Pacientes'!$A:I,2,FALSE))</f>
        <v>RC</v>
      </c>
      <c r="E1279" s="16" t="str">
        <f>IF(ISERROR(VLOOKUP('Salidas Pacientes'!$C1279,'BD Pacientes'!$A:I,3,FALSE)),"",VLOOKUP('Salidas Pacientes'!$C1279,'BD Pacientes'!$A:I,3,FALSE))</f>
        <v>ANTONIO PINILLOS FERNANDEZ</v>
      </c>
      <c r="F1279" s="17" t="str">
        <f>IF(ISERROR(VLOOKUP('Salidas Pacientes'!$C1279,'BD Pacientes'!$A:I,4,FALSE)),"",VLOOKUP('Salidas Pacientes'!$C1279,'BD Pacientes'!$A:I,4,FALSE))</f>
        <v>M</v>
      </c>
      <c r="G1279" s="95">
        <f>IF(ISERROR(VLOOKUP('Salidas Pacientes'!$C1279,'BD Pacientes'!$A:I,5,FALSE)),"",VLOOKUP('Salidas Pacientes'!$C1279,'BD Pacientes'!$A:I,5,FALSE))</f>
        <v>44741</v>
      </c>
      <c r="H1279" s="95" t="str">
        <f t="shared" ca="1" si="0"/>
        <v>1 año, 1 mes</v>
      </c>
      <c r="I1279" s="97" t="str">
        <f>IF(ISERROR(VLOOKUP('Salidas Pacientes'!$C1279,'BD Pacientes'!$A:$I,6,FALSE)),"",VLOOKUP('Salidas Pacientes'!$C1279,'BD Pacientes'!$A:$I,6,FALSE))</f>
        <v>CALLE 11 # 57-15</v>
      </c>
      <c r="J1279" s="98">
        <f>IF(ISERROR(VLOOKUP('Salidas Pacientes'!$C1279,'BD Pacientes'!$A:$I,7,FALSE)),"",VLOOKUP('Salidas Pacientes'!$C1279,'BD Pacientes'!$A:$I,7,FALSE))</f>
        <v>1172058903</v>
      </c>
      <c r="K1279" s="99" t="str">
        <f>IF(ISERROR(VLOOKUP('Salidas Pacientes'!$C1279,'BD Pacientes'!$A:$I,8,FALSE)),"",VLOOKUP('Salidas Pacientes'!$C1279,'BD Pacientes'!$A:$I,8,FALSE))</f>
        <v>LORENA FERNANDEZ</v>
      </c>
      <c r="L1279" s="17">
        <f>IF(ISERROR(VLOOKUP('Salidas Pacientes'!$C1279,'BD Pacientes'!$A:$I,9,FALSE)),"",VLOOKUP('Salidas Pacientes'!$C1279,'BD Pacientes'!$A:$I,9,FALSE))</f>
        <v>3186901415</v>
      </c>
      <c r="M1279" s="17" t="s">
        <v>47</v>
      </c>
      <c r="N1279" s="16" t="str">
        <f>IF(ISERROR(VLOOKUP('Salidas Pacientes'!$M1279,Inventario!$A$2:$M$21,2,FALSE)),"",VLOOKUP('Salidas Pacientes'!$M1279,Inventario!$A$2:$M$21,2,FALSE))</f>
        <v>Nimenrix</v>
      </c>
      <c r="O1279" s="16" t="str">
        <f>IF(ISERROR(VLOOKUP('Salidas Pacientes'!$M1279,Inventario!$A$2:$M$21,3,FALSE)),"",VLOOKUP('Salidas Pacientes'!$M1279,Inventario!$A$2:$M$21,3,FALSE))</f>
        <v>Meningococo</v>
      </c>
      <c r="P1279" s="100" t="str">
        <f>IF(ISERROR(VLOOKUP('Salidas Pacientes'!$M1279,Inventario!$A$2:$M$21,4,FALSE)),"",VLOOKUP('Salidas Pacientes'!$M1279,Inventario!$A$2:$M$21,4,FALSE))</f>
        <v>Cobo Medical</v>
      </c>
      <c r="Q1279" s="100" t="str">
        <f>IF(ISERROR(VLOOKUP('Salidas Pacientes'!$M1279,Inventario!$A$2:$M$21,5,FALSE)),"",VLOOKUP('Salidas Pacientes'!$M1279,Inventario!$A$2:$M$21,5,FALSE))</f>
        <v>Pfizer</v>
      </c>
      <c r="R1279" s="17" t="str">
        <f>IF(ISERROR(VLOOKUP('Salidas Pacientes'!$M1279,Inventario!$A$2:$M$21,6,FALSE)),"",VLOOKUP('Salidas Pacientes'!$M1279,Inventario!$A$2:$M$21,6,FALSE))</f>
        <v>3904</v>
      </c>
      <c r="S1279" s="105" t="s">
        <v>221</v>
      </c>
      <c r="T1279" s="102">
        <f>IF(ISERROR(VLOOKUP('Salidas Pacientes'!$S1279,Entradas!$H$1:$I$412,2,FALSE)),"",VLOOKUP('Salidas Pacientes'!$S1279,Entradas!$H$1:$I$412,2,FALSE))</f>
        <v>45077</v>
      </c>
      <c r="U1279" s="98"/>
      <c r="V1279" s="98">
        <v>1</v>
      </c>
      <c r="W1279" s="105"/>
    </row>
    <row r="1280" spans="1:23" ht="15.75" hidden="1" customHeight="1" outlineLevel="1">
      <c r="A1280" s="95">
        <v>44909</v>
      </c>
      <c r="B1280" s="95" t="s">
        <v>276</v>
      </c>
      <c r="C1280" s="98">
        <v>1109573393</v>
      </c>
      <c r="D1280" s="17" t="str">
        <f>IF(ISERROR(VLOOKUP('Salidas Pacientes'!$C1280,'BD Pacientes'!$A:I,2,FALSE)),"",VLOOKUP('Salidas Pacientes'!$C1280,'BD Pacientes'!$A:I,2,FALSE))</f>
        <v>RC</v>
      </c>
      <c r="E1280" s="16" t="str">
        <f>IF(ISERROR(VLOOKUP('Salidas Pacientes'!$C1280,'BD Pacientes'!$A:I,3,FALSE)),"",VLOOKUP('Salidas Pacientes'!$C1280,'BD Pacientes'!$A:I,3,FALSE))</f>
        <v>SAMUEL OLAYA SERNA</v>
      </c>
      <c r="F1280" s="17" t="str">
        <f>IF(ISERROR(VLOOKUP('Salidas Pacientes'!$C1280,'BD Pacientes'!$A:I,4,FALSE)),"",VLOOKUP('Salidas Pacientes'!$C1280,'BD Pacientes'!$A:I,4,FALSE))</f>
        <v>M</v>
      </c>
      <c r="G1280" s="95">
        <f>IF(ISERROR(VLOOKUP('Salidas Pacientes'!$C1280,'BD Pacientes'!$A:I,5,FALSE)),"",VLOOKUP('Salidas Pacientes'!$C1280,'BD Pacientes'!$A:I,5,FALSE))</f>
        <v>44539</v>
      </c>
      <c r="H1280" s="95" t="str">
        <f t="shared" ca="1" si="0"/>
        <v>1 año, 8 mes</v>
      </c>
      <c r="I1280" s="97" t="str">
        <f>IF(ISERROR(VLOOKUP('Salidas Pacientes'!$C1280,'BD Pacientes'!$A:$I,6,FALSE)),"",VLOOKUP('Salidas Pacientes'!$C1280,'BD Pacientes'!$A:$I,6,FALSE))</f>
        <v>CRA 53A # 7-87</v>
      </c>
      <c r="J1280" s="98">
        <f>IF(ISERROR(VLOOKUP('Salidas Pacientes'!$C1280,'BD Pacientes'!$A:$I,7,FALSE)),"",VLOOKUP('Salidas Pacientes'!$C1280,'BD Pacientes'!$A:$I,7,FALSE))</f>
        <v>1143875235</v>
      </c>
      <c r="K1280" s="99" t="str">
        <f>IF(ISERROR(VLOOKUP('Salidas Pacientes'!$C1280,'BD Pacientes'!$A:$I,8,FALSE)),"",VLOOKUP('Salidas Pacientes'!$C1280,'BD Pacientes'!$A:$I,8,FALSE))</f>
        <v>MARIA CAMILIA SERNA</v>
      </c>
      <c r="L1280" s="17">
        <f>IF(ISERROR(VLOOKUP('Salidas Pacientes'!$C1280,'BD Pacientes'!$A:$I,9,FALSE)),"",VLOOKUP('Salidas Pacientes'!$C1280,'BD Pacientes'!$A:$I,9,FALSE))</f>
        <v>3186238643</v>
      </c>
      <c r="M1280" s="17" t="s">
        <v>58</v>
      </c>
      <c r="N1280" s="16" t="str">
        <f>IF(ISERROR(VLOOKUP('Salidas Pacientes'!$M1280,Inventario!$A$2:$M$21,2,FALSE)),"",VLOOKUP('Salidas Pacientes'!$M1280,Inventario!$A$2:$M$21,2,FALSE))</f>
        <v>Proquad</v>
      </c>
      <c r="O1280" s="16" t="str">
        <f>IF(ISERROR(VLOOKUP('Salidas Pacientes'!$M1280,Inventario!$A$2:$M$21,3,FALSE)),"",VLOOKUP('Salidas Pacientes'!$M1280,Inventario!$A$2:$M$21,3,FALSE))</f>
        <v>Sarampion + Rubeola + parotiditis + varicela</v>
      </c>
      <c r="P1280" s="100" t="str">
        <f>IF(ISERROR(VLOOKUP('Salidas Pacientes'!$M1280,Inventario!$A$2:$M$21,4,FALSE)),"",VLOOKUP('Salidas Pacientes'!$M1280,Inventario!$A$2:$M$21,4,FALSE))</f>
        <v>IPS FARALLONES</v>
      </c>
      <c r="Q1280" s="100" t="str">
        <f>IF(ISERROR(VLOOKUP('Salidas Pacientes'!$M1280,Inventario!$A$2:$M$21,5,FALSE)),"",VLOOKUP('Salidas Pacientes'!$M1280,Inventario!$A$2:$M$21,5,FALSE))</f>
        <v>Merck</v>
      </c>
      <c r="R1280" s="17" t="str">
        <f>IF(ISERROR(VLOOKUP('Salidas Pacientes'!$M1280,Inventario!$A$2:$M$21,6,FALSE)),"",VLOOKUP('Salidas Pacientes'!$M1280,Inventario!$A$2:$M$21,6,FALSE))</f>
        <v>4200</v>
      </c>
      <c r="S1280" s="105" t="s">
        <v>225</v>
      </c>
      <c r="T1280" s="102">
        <f>IF(ISERROR(VLOOKUP('Salidas Pacientes'!$S1280,Entradas!$H$1:$I$412,2,FALSE)),"",VLOOKUP('Salidas Pacientes'!$S1280,Entradas!$H$1:$I$412,2,FALSE))</f>
        <v>45199</v>
      </c>
      <c r="U1280" s="98"/>
      <c r="V1280" s="98">
        <v>1</v>
      </c>
      <c r="W1280" s="105"/>
    </row>
    <row r="1281" spans="1:23" ht="15.75" hidden="1" customHeight="1" outlineLevel="1">
      <c r="A1281" s="95">
        <v>44909</v>
      </c>
      <c r="B1281" s="95" t="s">
        <v>276</v>
      </c>
      <c r="C1281" s="98">
        <v>1109573393</v>
      </c>
      <c r="D1281" s="17" t="str">
        <f>IF(ISERROR(VLOOKUP('Salidas Pacientes'!$C1281,'BD Pacientes'!$A:I,2,FALSE)),"",VLOOKUP('Salidas Pacientes'!$C1281,'BD Pacientes'!$A:I,2,FALSE))</f>
        <v>RC</v>
      </c>
      <c r="E1281" s="16" t="str">
        <f>IF(ISERROR(VLOOKUP('Salidas Pacientes'!$C1281,'BD Pacientes'!$A:I,3,FALSE)),"",VLOOKUP('Salidas Pacientes'!$C1281,'BD Pacientes'!$A:I,3,FALSE))</f>
        <v>SAMUEL OLAYA SERNA</v>
      </c>
      <c r="F1281" s="17" t="str">
        <f>IF(ISERROR(VLOOKUP('Salidas Pacientes'!$C1281,'BD Pacientes'!$A:I,4,FALSE)),"",VLOOKUP('Salidas Pacientes'!$C1281,'BD Pacientes'!$A:I,4,FALSE))</f>
        <v>M</v>
      </c>
      <c r="G1281" s="95">
        <f>IF(ISERROR(VLOOKUP('Salidas Pacientes'!$C1281,'BD Pacientes'!$A:I,5,FALSE)),"",VLOOKUP('Salidas Pacientes'!$C1281,'BD Pacientes'!$A:I,5,FALSE))</f>
        <v>44539</v>
      </c>
      <c r="H1281" s="95" t="str">
        <f t="shared" ca="1" si="0"/>
        <v>1 año, 8 mes</v>
      </c>
      <c r="I1281" s="97" t="str">
        <f>IF(ISERROR(VLOOKUP('Salidas Pacientes'!$C1281,'BD Pacientes'!$A:$I,6,FALSE)),"",VLOOKUP('Salidas Pacientes'!$C1281,'BD Pacientes'!$A:$I,6,FALSE))</f>
        <v>CRA 53A # 7-87</v>
      </c>
      <c r="J1281" s="98">
        <f>IF(ISERROR(VLOOKUP('Salidas Pacientes'!$C1281,'BD Pacientes'!$A:$I,7,FALSE)),"",VLOOKUP('Salidas Pacientes'!$C1281,'BD Pacientes'!$A:$I,7,FALSE))</f>
        <v>1143875235</v>
      </c>
      <c r="K1281" s="99" t="str">
        <f>IF(ISERROR(VLOOKUP('Salidas Pacientes'!$C1281,'BD Pacientes'!$A:$I,8,FALSE)),"",VLOOKUP('Salidas Pacientes'!$C1281,'BD Pacientes'!$A:$I,8,FALSE))</f>
        <v>MARIA CAMILIA SERNA</v>
      </c>
      <c r="L1281" s="17">
        <f>IF(ISERROR(VLOOKUP('Salidas Pacientes'!$C1281,'BD Pacientes'!$A:$I,9,FALSE)),"",VLOOKUP('Salidas Pacientes'!$C1281,'BD Pacientes'!$A:$I,9,FALSE))</f>
        <v>3186238643</v>
      </c>
      <c r="M1281" s="17" t="s">
        <v>85</v>
      </c>
      <c r="N1281" s="16" t="str">
        <f>IF(ISERROR(VLOOKUP('Salidas Pacientes'!$M1281,Inventario!$A$2:$M$21,2,FALSE)),"",VLOOKUP('Salidas Pacientes'!$M1281,Inventario!$A$2:$M$21,2,FALSE))</f>
        <v xml:space="preserve">Avaxim 80 </v>
      </c>
      <c r="O1281" s="16" t="str">
        <f>IF(ISERROR(VLOOKUP('Salidas Pacientes'!$M1281,Inventario!$A$2:$M$21,3,FALSE)),"",VLOOKUP('Salidas Pacientes'!$M1281,Inventario!$A$2:$M$21,3,FALSE))</f>
        <v>Hepatitis A niño</v>
      </c>
      <c r="P1281" s="100" t="str">
        <f>IF(ISERROR(VLOOKUP('Salidas Pacientes'!$M1281,Inventario!$A$2:$M$21,4,FALSE)),"",VLOOKUP('Salidas Pacientes'!$M1281,Inventario!$A$2:$M$21,4,FALSE))</f>
        <v>IPS FARALLONES</v>
      </c>
      <c r="Q1281" s="100" t="str">
        <f>IF(ISERROR(VLOOKUP('Salidas Pacientes'!$M1281,Inventario!$A$2:$M$21,5,FALSE)),"",VLOOKUP('Salidas Pacientes'!$M1281,Inventario!$A$2:$M$21,5,FALSE))</f>
        <v>Sanofi</v>
      </c>
      <c r="R1281" s="17" t="str">
        <f>IF(ISERROR(VLOOKUP('Salidas Pacientes'!$M1281,Inventario!$A$2:$M$21,6,FALSE)),"",VLOOKUP('Salidas Pacientes'!$M1281,Inventario!$A$2:$M$21,6,FALSE))</f>
        <v>2500</v>
      </c>
      <c r="S1281" s="101" t="s">
        <v>227</v>
      </c>
      <c r="T1281" s="102">
        <f>IF(ISERROR(VLOOKUP('Salidas Pacientes'!$S1281,Entradas!$H$1:$I$412,2,FALSE)),"",VLOOKUP('Salidas Pacientes'!$S1281,Entradas!$H$1:$I$412,2,FALSE))</f>
        <v>45351</v>
      </c>
      <c r="U1281" s="98"/>
      <c r="V1281" s="98">
        <v>1</v>
      </c>
      <c r="W1281" s="105"/>
    </row>
    <row r="1282" spans="1:23" ht="15.75" hidden="1" customHeight="1" outlineLevel="1">
      <c r="A1282" s="95">
        <v>44909</v>
      </c>
      <c r="B1282" s="95" t="s">
        <v>276</v>
      </c>
      <c r="C1282" s="98">
        <v>1232821441</v>
      </c>
      <c r="D1282" s="17" t="str">
        <f>IF(ISERROR(VLOOKUP('Salidas Pacientes'!$C1282,'BD Pacientes'!$A:I,2,FALSE)),"",VLOOKUP('Salidas Pacientes'!$C1282,'BD Pacientes'!$A:I,2,FALSE))</f>
        <v>RC</v>
      </c>
      <c r="E1282" s="16" t="str">
        <f>IF(ISERROR(VLOOKUP('Salidas Pacientes'!$C1282,'BD Pacientes'!$A:I,3,FALSE)),"",VLOOKUP('Salidas Pacientes'!$C1282,'BD Pacientes'!$A:I,3,FALSE))</f>
        <v>JUAN JOSE JAIME GOMEZ</v>
      </c>
      <c r="F1282" s="17" t="str">
        <f>IF(ISERROR(VLOOKUP('Salidas Pacientes'!$C1282,'BD Pacientes'!$A:I,4,FALSE)),"",VLOOKUP('Salidas Pacientes'!$C1282,'BD Pacientes'!$A:I,4,FALSE))</f>
        <v>M</v>
      </c>
      <c r="G1282" s="95">
        <f>IF(ISERROR(VLOOKUP('Salidas Pacientes'!$C1282,'BD Pacientes'!$A:I,5,FALSE)),"",VLOOKUP('Salidas Pacientes'!$C1282,'BD Pacientes'!$A:I,5,FALSE))</f>
        <v>44813</v>
      </c>
      <c r="H1282" s="95" t="str">
        <f t="shared" ca="1" si="0"/>
        <v>0 año, 11 mes</v>
      </c>
      <c r="I1282" s="97" t="str">
        <f>IF(ISERROR(VLOOKUP('Salidas Pacientes'!$C1282,'BD Pacientes'!$A:$I,6,FALSE)),"",VLOOKUP('Salidas Pacientes'!$C1282,'BD Pacientes'!$A:$I,6,FALSE))</f>
        <v>CRA 121A # 47A-46</v>
      </c>
      <c r="J1282" s="98">
        <f>IF(ISERROR(VLOOKUP('Salidas Pacientes'!$C1282,'BD Pacientes'!$A:$I,7,FALSE)),"",VLOOKUP('Salidas Pacientes'!$C1282,'BD Pacientes'!$A:$I,7,FALSE))</f>
        <v>1022378625</v>
      </c>
      <c r="K1282" s="99" t="str">
        <f>IF(ISERROR(VLOOKUP('Salidas Pacientes'!$C1282,'BD Pacientes'!$A:$I,8,FALSE)),"",VLOOKUP('Salidas Pacientes'!$C1282,'BD Pacientes'!$A:$I,8,FALSE))</f>
        <v>JESSICA GOMEZ</v>
      </c>
      <c r="L1282" s="17">
        <f>IF(ISERROR(VLOOKUP('Salidas Pacientes'!$C1282,'BD Pacientes'!$A:$I,9,FALSE)),"",VLOOKUP('Salidas Pacientes'!$C1282,'BD Pacientes'!$A:$I,9,FALSE))</f>
        <v>3118612164</v>
      </c>
      <c r="M1282" s="17" t="s">
        <v>47</v>
      </c>
      <c r="N1282" s="16" t="str">
        <f>IF(ISERROR(VLOOKUP('Salidas Pacientes'!$M1282,Inventario!$A$2:$M$21,2,FALSE)),"",VLOOKUP('Salidas Pacientes'!$M1282,Inventario!$A$2:$M$21,2,FALSE))</f>
        <v>Nimenrix</v>
      </c>
      <c r="O1282" s="16" t="str">
        <f>IF(ISERROR(VLOOKUP('Salidas Pacientes'!$M1282,Inventario!$A$2:$M$21,3,FALSE)),"",VLOOKUP('Salidas Pacientes'!$M1282,Inventario!$A$2:$M$21,3,FALSE))</f>
        <v>Meningococo</v>
      </c>
      <c r="P1282" s="100" t="str">
        <f>IF(ISERROR(VLOOKUP('Salidas Pacientes'!$M1282,Inventario!$A$2:$M$21,4,FALSE)),"",VLOOKUP('Salidas Pacientes'!$M1282,Inventario!$A$2:$M$21,4,FALSE))</f>
        <v>Cobo Medical</v>
      </c>
      <c r="Q1282" s="100" t="str">
        <f>IF(ISERROR(VLOOKUP('Salidas Pacientes'!$M1282,Inventario!$A$2:$M$21,5,FALSE)),"",VLOOKUP('Salidas Pacientes'!$M1282,Inventario!$A$2:$M$21,5,FALSE))</f>
        <v>Pfizer</v>
      </c>
      <c r="R1282" s="17" t="str">
        <f>IF(ISERROR(VLOOKUP('Salidas Pacientes'!$M1282,Inventario!$A$2:$M$21,6,FALSE)),"",VLOOKUP('Salidas Pacientes'!$M1282,Inventario!$A$2:$M$21,6,FALSE))</f>
        <v>3904</v>
      </c>
      <c r="S1282" s="105" t="s">
        <v>221</v>
      </c>
      <c r="T1282" s="102">
        <f>IF(ISERROR(VLOOKUP('Salidas Pacientes'!$S1282,Entradas!$H$1:$I$412,2,FALSE)),"",VLOOKUP('Salidas Pacientes'!$S1282,Entradas!$H$1:$I$412,2,FALSE))</f>
        <v>45077</v>
      </c>
      <c r="U1282" s="98"/>
      <c r="V1282" s="98">
        <v>1</v>
      </c>
      <c r="W1282" s="105"/>
    </row>
    <row r="1283" spans="1:23" ht="15.75" hidden="1" customHeight="1" outlineLevel="1">
      <c r="A1283" s="95">
        <v>44911</v>
      </c>
      <c r="B1283" s="95" t="s">
        <v>276</v>
      </c>
      <c r="C1283" s="98">
        <v>1232821376</v>
      </c>
      <c r="D1283" s="17" t="str">
        <f>IF(ISERROR(VLOOKUP('Salidas Pacientes'!$C1283,'BD Pacientes'!$A:I,2,FALSE)),"",VLOOKUP('Salidas Pacientes'!$C1283,'BD Pacientes'!$A:I,2,FALSE))</f>
        <v>RC</v>
      </c>
      <c r="E1283" s="16" t="str">
        <f>IF(ISERROR(VLOOKUP('Salidas Pacientes'!$C1283,'BD Pacientes'!$A:I,3,FALSE)),"",VLOOKUP('Salidas Pacientes'!$C1283,'BD Pacientes'!$A:I,3,FALSE))</f>
        <v>FEDERICO DULCE ZAPATA</v>
      </c>
      <c r="F1283" s="17" t="str">
        <f>IF(ISERROR(VLOOKUP('Salidas Pacientes'!$C1283,'BD Pacientes'!$A:I,4,FALSE)),"",VLOOKUP('Salidas Pacientes'!$C1283,'BD Pacientes'!$A:I,4,FALSE))</f>
        <v>M</v>
      </c>
      <c r="G1283" s="95">
        <f>IF(ISERROR(VLOOKUP('Salidas Pacientes'!$C1283,'BD Pacientes'!$A:I,5,FALSE)),"",VLOOKUP('Salidas Pacientes'!$C1283,'BD Pacientes'!$A:I,5,FALSE))</f>
        <v>44811</v>
      </c>
      <c r="H1283" s="95" t="str">
        <f t="shared" ca="1" si="0"/>
        <v>0 año, 11 mes</v>
      </c>
      <c r="I1283" s="97" t="str">
        <f>IF(ISERROR(VLOOKUP('Salidas Pacientes'!$C1283,'BD Pacientes'!$A:$I,6,FALSE)),"",VLOOKUP('Salidas Pacientes'!$C1283,'BD Pacientes'!$A:$I,6,FALSE))</f>
        <v>CRA 2D # 12O-94</v>
      </c>
      <c r="J1283" s="98">
        <f>IF(ISERROR(VLOOKUP('Salidas Pacientes'!$C1283,'BD Pacientes'!$A:$I,7,FALSE)),"",VLOOKUP('Salidas Pacientes'!$C1283,'BD Pacientes'!$A:$I,7,FALSE))</f>
        <v>1130644657</v>
      </c>
      <c r="K1283" s="99" t="str">
        <f>IF(ISERROR(VLOOKUP('Salidas Pacientes'!$C1283,'BD Pacientes'!$A:$I,8,FALSE)),"",VLOOKUP('Salidas Pacientes'!$C1283,'BD Pacientes'!$A:$I,8,FALSE))</f>
        <v>MARTHA ZAPATA</v>
      </c>
      <c r="L1283" s="17">
        <f>IF(ISERROR(VLOOKUP('Salidas Pacientes'!$C1283,'BD Pacientes'!$A:$I,9,FALSE)),"",VLOOKUP('Salidas Pacientes'!$C1283,'BD Pacientes'!$A:$I,9,FALSE))</f>
        <v>3105369041</v>
      </c>
      <c r="M1283" s="17" t="s">
        <v>47</v>
      </c>
      <c r="N1283" s="16" t="str">
        <f>IF(ISERROR(VLOOKUP('Salidas Pacientes'!$M1283,Inventario!$A$2:$M$21,2,FALSE)),"",VLOOKUP('Salidas Pacientes'!$M1283,Inventario!$A$2:$M$21,2,FALSE))</f>
        <v>Nimenrix</v>
      </c>
      <c r="O1283" s="16" t="str">
        <f>IF(ISERROR(VLOOKUP('Salidas Pacientes'!$M1283,Inventario!$A$2:$M$21,3,FALSE)),"",VLOOKUP('Salidas Pacientes'!$M1283,Inventario!$A$2:$M$21,3,FALSE))</f>
        <v>Meningococo</v>
      </c>
      <c r="P1283" s="100" t="str">
        <f>IF(ISERROR(VLOOKUP('Salidas Pacientes'!$M1283,Inventario!$A$2:$M$21,4,FALSE)),"",VLOOKUP('Salidas Pacientes'!$M1283,Inventario!$A$2:$M$21,4,FALSE))</f>
        <v>Cobo Medical</v>
      </c>
      <c r="Q1283" s="100" t="str">
        <f>IF(ISERROR(VLOOKUP('Salidas Pacientes'!$M1283,Inventario!$A$2:$M$21,5,FALSE)),"",VLOOKUP('Salidas Pacientes'!$M1283,Inventario!$A$2:$M$21,5,FALSE))</f>
        <v>Pfizer</v>
      </c>
      <c r="R1283" s="17" t="str">
        <f>IF(ISERROR(VLOOKUP('Salidas Pacientes'!$M1283,Inventario!$A$2:$M$21,6,FALSE)),"",VLOOKUP('Salidas Pacientes'!$M1283,Inventario!$A$2:$M$21,6,FALSE))</f>
        <v>3904</v>
      </c>
      <c r="S1283" s="105" t="s">
        <v>221</v>
      </c>
      <c r="T1283" s="102">
        <f>IF(ISERROR(VLOOKUP('Salidas Pacientes'!$S1283,Entradas!$H$1:$I$412,2,FALSE)),"",VLOOKUP('Salidas Pacientes'!$S1283,Entradas!$H$1:$I$412,2,FALSE))</f>
        <v>45077</v>
      </c>
      <c r="U1283" s="98"/>
      <c r="V1283" s="98">
        <v>1</v>
      </c>
      <c r="W1283" s="105"/>
    </row>
    <row r="1284" spans="1:23" ht="15.75" hidden="1" customHeight="1" outlineLevel="1">
      <c r="A1284" s="95">
        <v>44911</v>
      </c>
      <c r="B1284" s="95" t="s">
        <v>276</v>
      </c>
      <c r="C1284" s="98">
        <v>1144216317</v>
      </c>
      <c r="D1284" s="17" t="str">
        <f>IF(ISERROR(VLOOKUP('Salidas Pacientes'!$C1284,'BD Pacientes'!$A:I,2,FALSE)),"",VLOOKUP('Salidas Pacientes'!$C1284,'BD Pacientes'!$A:I,2,FALSE))</f>
        <v>RC</v>
      </c>
      <c r="E1284" s="16" t="str">
        <f>IF(ISERROR(VLOOKUP('Salidas Pacientes'!$C1284,'BD Pacientes'!$A:I,3,FALSE)),"",VLOOKUP('Salidas Pacientes'!$C1284,'BD Pacientes'!$A:I,3,FALSE))</f>
        <v>EMILIANO ZAPATA LONDOÑO</v>
      </c>
      <c r="F1284" s="17" t="str">
        <f>IF(ISERROR(VLOOKUP('Salidas Pacientes'!$C1284,'BD Pacientes'!$A:I,4,FALSE)),"",VLOOKUP('Salidas Pacientes'!$C1284,'BD Pacientes'!$A:I,4,FALSE))</f>
        <v>M</v>
      </c>
      <c r="G1284" s="95">
        <f>IF(ISERROR(VLOOKUP('Salidas Pacientes'!$C1284,'BD Pacientes'!$A:I,5,FALSE)),"",VLOOKUP('Salidas Pacientes'!$C1284,'BD Pacientes'!$A:I,5,FALSE))</f>
        <v>0</v>
      </c>
      <c r="H1284" s="95" t="str">
        <f t="shared" ca="1" si="0"/>
        <v>123 año, 7 mes</v>
      </c>
      <c r="I1284" s="97" t="str">
        <f>IF(ISERROR(VLOOKUP('Salidas Pacientes'!$C1284,'BD Pacientes'!$A:$I,6,FALSE)),"",VLOOKUP('Salidas Pacientes'!$C1284,'BD Pacientes'!$A:$I,6,FALSE))</f>
        <v>CRA 2C #63-02</v>
      </c>
      <c r="J1284" s="98">
        <f>IF(ISERROR(VLOOKUP('Salidas Pacientes'!$C1284,'BD Pacientes'!$A:$I,7,FALSE)),"",VLOOKUP('Salidas Pacientes'!$C1284,'BD Pacientes'!$A:$I,7,FALSE))</f>
        <v>0</v>
      </c>
      <c r="K1284" s="99">
        <f>IF(ISERROR(VLOOKUP('Salidas Pacientes'!$C1284,'BD Pacientes'!$A:$I,8,FALSE)),"",VLOOKUP('Salidas Pacientes'!$C1284,'BD Pacientes'!$A:$I,8,FALSE))</f>
        <v>0</v>
      </c>
      <c r="L1284" s="17">
        <f>IF(ISERROR(VLOOKUP('Salidas Pacientes'!$C1284,'BD Pacientes'!$A:$I,9,FALSE)),"",VLOOKUP('Salidas Pacientes'!$C1284,'BD Pacientes'!$A:$I,9,FALSE))</f>
        <v>0</v>
      </c>
      <c r="M1284" s="17" t="s">
        <v>77</v>
      </c>
      <c r="N1284" s="16" t="str">
        <f>IF(ISERROR(VLOOKUP('Salidas Pacientes'!$M1284,Inventario!$A$2:$M$21,2,FALSE)),"",VLOOKUP('Salidas Pacientes'!$M1284,Inventario!$A$2:$M$21,2,FALSE))</f>
        <v>Hexaxim</v>
      </c>
      <c r="O1284" s="16" t="str">
        <f>IF(ISERROR(VLOOKUP('Salidas Pacientes'!$M1284,Inventario!$A$2:$M$21,3,FALSE)),"",VLOOKUP('Salidas Pacientes'!$M1284,Inventario!$A$2:$M$21,3,FALSE))</f>
        <v>DPAT + VPI + HIB + HB</v>
      </c>
      <c r="P1284" s="100" t="str">
        <f>IF(ISERROR(VLOOKUP('Salidas Pacientes'!$M1284,Inventario!$A$2:$M$21,4,FALSE)),"",VLOOKUP('Salidas Pacientes'!$M1284,Inventario!$A$2:$M$21,4,FALSE))</f>
        <v>IPS FARALLONES</v>
      </c>
      <c r="Q1284" s="100" t="str">
        <f>IF(ISERROR(VLOOKUP('Salidas Pacientes'!$M1284,Inventario!$A$2:$M$21,5,FALSE)),"",VLOOKUP('Salidas Pacientes'!$M1284,Inventario!$A$2:$M$21,5,FALSE))</f>
        <v>Sanofi</v>
      </c>
      <c r="R1284" s="17" t="str">
        <f>IF(ISERROR(VLOOKUP('Salidas Pacientes'!$M1284,Inventario!$A$2:$M$21,6,FALSE)),"",VLOOKUP('Salidas Pacientes'!$M1284,Inventario!$A$2:$M$21,6,FALSE))</f>
        <v>3800</v>
      </c>
      <c r="S1284" s="105" t="s">
        <v>212</v>
      </c>
      <c r="T1284" s="102">
        <f>IF(ISERROR(VLOOKUP('Salidas Pacientes'!$S1284,Entradas!$H$1:$I$412,2,FALSE)),"",VLOOKUP('Salidas Pacientes'!$S1284,Entradas!$H$1:$I$412,2,FALSE))</f>
        <v>45382</v>
      </c>
      <c r="U1284" s="98"/>
      <c r="V1284" s="98">
        <v>1</v>
      </c>
      <c r="W1284" s="105"/>
    </row>
    <row r="1285" spans="1:23" ht="15.75" hidden="1" customHeight="1" outlineLevel="1">
      <c r="A1285" s="95">
        <v>44911</v>
      </c>
      <c r="B1285" s="95" t="s">
        <v>276</v>
      </c>
      <c r="C1285" s="98">
        <v>1144216317</v>
      </c>
      <c r="D1285" s="17" t="str">
        <f>IF(ISERROR(VLOOKUP('Salidas Pacientes'!$C1285,'BD Pacientes'!$A:I,2,FALSE)),"",VLOOKUP('Salidas Pacientes'!$C1285,'BD Pacientes'!$A:I,2,FALSE))</f>
        <v>RC</v>
      </c>
      <c r="E1285" s="16" t="str">
        <f>IF(ISERROR(VLOOKUP('Salidas Pacientes'!$C1285,'BD Pacientes'!$A:I,3,FALSE)),"",VLOOKUP('Salidas Pacientes'!$C1285,'BD Pacientes'!$A:I,3,FALSE))</f>
        <v>EMILIANO ZAPATA LONDOÑO</v>
      </c>
      <c r="F1285" s="17" t="str">
        <f>IF(ISERROR(VLOOKUP('Salidas Pacientes'!$C1285,'BD Pacientes'!$A:I,4,FALSE)),"",VLOOKUP('Salidas Pacientes'!$C1285,'BD Pacientes'!$A:I,4,FALSE))</f>
        <v>M</v>
      </c>
      <c r="G1285" s="95">
        <f>IF(ISERROR(VLOOKUP('Salidas Pacientes'!$C1285,'BD Pacientes'!$A:I,5,FALSE)),"",VLOOKUP('Salidas Pacientes'!$C1285,'BD Pacientes'!$A:I,5,FALSE))</f>
        <v>0</v>
      </c>
      <c r="H1285" s="95" t="str">
        <f t="shared" ca="1" si="0"/>
        <v>123 año, 7 mes</v>
      </c>
      <c r="I1285" s="97" t="str">
        <f>IF(ISERROR(VLOOKUP('Salidas Pacientes'!$C1285,'BD Pacientes'!$A:$I,6,FALSE)),"",VLOOKUP('Salidas Pacientes'!$C1285,'BD Pacientes'!$A:$I,6,FALSE))</f>
        <v>CRA 2C #63-02</v>
      </c>
      <c r="J1285" s="98">
        <f>IF(ISERROR(VLOOKUP('Salidas Pacientes'!$C1285,'BD Pacientes'!$A:$I,7,FALSE)),"",VLOOKUP('Salidas Pacientes'!$C1285,'BD Pacientes'!$A:$I,7,FALSE))</f>
        <v>0</v>
      </c>
      <c r="K1285" s="99">
        <f>IF(ISERROR(VLOOKUP('Salidas Pacientes'!$C1285,'BD Pacientes'!$A:$I,8,FALSE)),"",VLOOKUP('Salidas Pacientes'!$C1285,'BD Pacientes'!$A:$I,8,FALSE))</f>
        <v>0</v>
      </c>
      <c r="L1285" s="17">
        <f>IF(ISERROR(VLOOKUP('Salidas Pacientes'!$C1285,'BD Pacientes'!$A:$I,9,FALSE)),"",VLOOKUP('Salidas Pacientes'!$C1285,'BD Pacientes'!$A:$I,9,FALSE))</f>
        <v>0</v>
      </c>
      <c r="M1285" s="17" t="s">
        <v>54</v>
      </c>
      <c r="N1285" s="16" t="str">
        <f>IF(ISERROR(VLOOKUP('Salidas Pacientes'!$M1285,Inventario!$A$2:$M$21,2,FALSE)),"",VLOOKUP('Salidas Pacientes'!$M1285,Inventario!$A$2:$M$21,2,FALSE))</f>
        <v>Prevenar</v>
      </c>
      <c r="O1285" s="16" t="str">
        <f>IF(ISERROR(VLOOKUP('Salidas Pacientes'!$M1285,Inventario!$A$2:$M$21,3,FALSE)),"",VLOOKUP('Salidas Pacientes'!$M1285,Inventario!$A$2:$M$21,3,FALSE))</f>
        <v>Neumococo 13V</v>
      </c>
      <c r="P1285" s="100" t="str">
        <f>IF(ISERROR(VLOOKUP('Salidas Pacientes'!$M1285,Inventario!$A$2:$M$21,4,FALSE)),"",VLOOKUP('Salidas Pacientes'!$M1285,Inventario!$A$2:$M$21,4,FALSE))</f>
        <v>Cobo Medical</v>
      </c>
      <c r="Q1285" s="100" t="str">
        <f>IF(ISERROR(VLOOKUP('Salidas Pacientes'!$M1285,Inventario!$A$2:$M$21,5,FALSE)),"",VLOOKUP('Salidas Pacientes'!$M1285,Inventario!$A$2:$M$21,5,FALSE))</f>
        <v>Pfizer</v>
      </c>
      <c r="R1285" s="17" t="str">
        <f>IF(ISERROR(VLOOKUP('Salidas Pacientes'!$M1285,Inventario!$A$2:$M$21,6,FALSE)),"",VLOOKUP('Salidas Pacientes'!$M1285,Inventario!$A$2:$M$21,6,FALSE))</f>
        <v>2156</v>
      </c>
      <c r="S1285" s="105" t="s">
        <v>223</v>
      </c>
      <c r="T1285" s="102">
        <f>IF(ISERROR(VLOOKUP('Salidas Pacientes'!$S1285,Entradas!$H$1:$I$412,2,FALSE)),"",VLOOKUP('Salidas Pacientes'!$S1285,Entradas!$H$1:$I$412,2,FALSE))</f>
        <v>45382</v>
      </c>
      <c r="U1285" s="98"/>
      <c r="V1285" s="98">
        <v>1</v>
      </c>
      <c r="W1285" s="105"/>
    </row>
    <row r="1286" spans="1:23" ht="15.75" hidden="1" customHeight="1" outlineLevel="1">
      <c r="A1286" s="95">
        <v>44911</v>
      </c>
      <c r="B1286" s="95" t="s">
        <v>276</v>
      </c>
      <c r="C1286" s="98">
        <v>1144216317</v>
      </c>
      <c r="D1286" s="17" t="str">
        <f>IF(ISERROR(VLOOKUP('Salidas Pacientes'!$C1286,'BD Pacientes'!$A:I,2,FALSE)),"",VLOOKUP('Salidas Pacientes'!$C1286,'BD Pacientes'!$A:I,2,FALSE))</f>
        <v>RC</v>
      </c>
      <c r="E1286" s="16" t="str">
        <f>IF(ISERROR(VLOOKUP('Salidas Pacientes'!$C1286,'BD Pacientes'!$A:I,3,FALSE)),"",VLOOKUP('Salidas Pacientes'!$C1286,'BD Pacientes'!$A:I,3,FALSE))</f>
        <v>EMILIANO ZAPATA LONDOÑO</v>
      </c>
      <c r="F1286" s="17" t="str">
        <f>IF(ISERROR(VLOOKUP('Salidas Pacientes'!$C1286,'BD Pacientes'!$A:I,4,FALSE)),"",VLOOKUP('Salidas Pacientes'!$C1286,'BD Pacientes'!$A:I,4,FALSE))</f>
        <v>M</v>
      </c>
      <c r="G1286" s="95">
        <f>IF(ISERROR(VLOOKUP('Salidas Pacientes'!$C1286,'BD Pacientes'!$A:I,5,FALSE)),"",VLOOKUP('Salidas Pacientes'!$C1286,'BD Pacientes'!$A:I,5,FALSE))</f>
        <v>0</v>
      </c>
      <c r="H1286" s="95" t="str">
        <f t="shared" ca="1" si="0"/>
        <v>123 año, 7 mes</v>
      </c>
      <c r="I1286" s="97" t="str">
        <f>IF(ISERROR(VLOOKUP('Salidas Pacientes'!$C1286,'BD Pacientes'!$A:$I,6,FALSE)),"",VLOOKUP('Salidas Pacientes'!$C1286,'BD Pacientes'!$A:$I,6,FALSE))</f>
        <v>CRA 2C #63-02</v>
      </c>
      <c r="J1286" s="98">
        <f>IF(ISERROR(VLOOKUP('Salidas Pacientes'!$C1286,'BD Pacientes'!$A:$I,7,FALSE)),"",VLOOKUP('Salidas Pacientes'!$C1286,'BD Pacientes'!$A:$I,7,FALSE))</f>
        <v>0</v>
      </c>
      <c r="K1286" s="99">
        <f>IF(ISERROR(VLOOKUP('Salidas Pacientes'!$C1286,'BD Pacientes'!$A:$I,8,FALSE)),"",VLOOKUP('Salidas Pacientes'!$C1286,'BD Pacientes'!$A:$I,8,FALSE))</f>
        <v>0</v>
      </c>
      <c r="L1286" s="17">
        <f>IF(ISERROR(VLOOKUP('Salidas Pacientes'!$C1286,'BD Pacientes'!$A:$I,9,FALSE)),"",VLOOKUP('Salidas Pacientes'!$C1286,'BD Pacientes'!$A:$I,9,FALSE))</f>
        <v>0</v>
      </c>
      <c r="M1286" s="17" t="s">
        <v>96</v>
      </c>
      <c r="N1286" s="16" t="str">
        <f>IF(ISERROR(VLOOKUP('Salidas Pacientes'!$M1286,Inventario!$A$2:$M$21,2,FALSE)),"",VLOOKUP('Salidas Pacientes'!$M1286,Inventario!$A$2:$M$21,2,FALSE))</f>
        <v>Rotateq</v>
      </c>
      <c r="O1286" s="16" t="str">
        <f>IF(ISERROR(VLOOKUP('Salidas Pacientes'!$M1286,Inventario!$A$2:$M$21,3,FALSE)),"",VLOOKUP('Salidas Pacientes'!$M1286,Inventario!$A$2:$M$21,3,FALSE))</f>
        <v>Rotavirus Vivo Atenuado</v>
      </c>
      <c r="P1286" s="100" t="str">
        <f>IF(ISERROR(VLOOKUP('Salidas Pacientes'!$M1286,Inventario!$A$2:$M$21,4,FALSE)),"",VLOOKUP('Salidas Pacientes'!$M1286,Inventario!$A$2:$M$21,4,FALSE))</f>
        <v>IPS FARALLONES</v>
      </c>
      <c r="Q1286" s="100" t="str">
        <f>IF(ISERROR(VLOOKUP('Salidas Pacientes'!$M1286,Inventario!$A$2:$M$21,5,FALSE)),"",VLOOKUP('Salidas Pacientes'!$M1286,Inventario!$A$2:$M$21,5,FALSE))</f>
        <v>Merck</v>
      </c>
      <c r="R1286" s="17" t="str">
        <f>IF(ISERROR(VLOOKUP('Salidas Pacientes'!$M1286,Inventario!$A$2:$M$21,6,FALSE)),"",VLOOKUP('Salidas Pacientes'!$M1286,Inventario!$A$2:$M$21,6,FALSE))</f>
        <v>1800</v>
      </c>
      <c r="S1286" s="105" t="s">
        <v>226</v>
      </c>
      <c r="T1286" s="102">
        <f>IF(ISERROR(VLOOKUP('Salidas Pacientes'!$S1286,Entradas!$H$1:$I$412,2,FALSE)),"",VLOOKUP('Salidas Pacientes'!$S1286,Entradas!$H$1:$I$412,2,FALSE))</f>
        <v>45351</v>
      </c>
      <c r="U1286" s="98"/>
      <c r="V1286" s="98">
        <v>1</v>
      </c>
      <c r="W1286" s="105"/>
    </row>
    <row r="1287" spans="1:23" ht="15.75" hidden="1" customHeight="1" outlineLevel="1">
      <c r="A1287" s="95">
        <v>44911</v>
      </c>
      <c r="B1287" s="95" t="s">
        <v>276</v>
      </c>
      <c r="C1287" s="98">
        <v>1232814279</v>
      </c>
      <c r="D1287" s="17" t="str">
        <f>IF(ISERROR(VLOOKUP('Salidas Pacientes'!$C1287,'BD Pacientes'!$A:I,2,FALSE)),"",VLOOKUP('Salidas Pacientes'!$C1287,'BD Pacientes'!$A:I,2,FALSE))</f>
        <v>RC</v>
      </c>
      <c r="E1287" s="16" t="str">
        <f>IF(ISERROR(VLOOKUP('Salidas Pacientes'!$C1287,'BD Pacientes'!$A:I,3,FALSE)),"",VLOOKUP('Salidas Pacientes'!$C1287,'BD Pacientes'!$A:I,3,FALSE))</f>
        <v>ALLEGRA RESTREPO OSORIO</v>
      </c>
      <c r="F1287" s="17" t="str">
        <f>IF(ISERROR(VLOOKUP('Salidas Pacientes'!$C1287,'BD Pacientes'!$A:I,4,FALSE)),"",VLOOKUP('Salidas Pacientes'!$C1287,'BD Pacientes'!$A:I,4,FALSE))</f>
        <v>F</v>
      </c>
      <c r="G1287" s="95">
        <f>IF(ISERROR(VLOOKUP('Salidas Pacientes'!$C1287,'BD Pacientes'!$A:I,5,FALSE)),"",VLOOKUP('Salidas Pacientes'!$C1287,'BD Pacientes'!$A:I,5,FALSE))</f>
        <v>0</v>
      </c>
      <c r="H1287" s="95" t="str">
        <f t="shared" ca="1" si="0"/>
        <v>123 año, 7 mes</v>
      </c>
      <c r="I1287" s="97" t="str">
        <f>IF(ISERROR(VLOOKUP('Salidas Pacientes'!$C1287,'BD Pacientes'!$A:$I,6,FALSE)),"",VLOOKUP('Salidas Pacientes'!$C1287,'BD Pacientes'!$A:$I,6,FALSE))</f>
        <v>CRA 80 #5-120</v>
      </c>
      <c r="J1287" s="98">
        <f>IF(ISERROR(VLOOKUP('Salidas Pacientes'!$C1287,'BD Pacientes'!$A:$I,7,FALSE)),"",VLOOKUP('Salidas Pacientes'!$C1287,'BD Pacientes'!$A:$I,7,FALSE))</f>
        <v>0</v>
      </c>
      <c r="K1287" s="99">
        <f>IF(ISERROR(VLOOKUP('Salidas Pacientes'!$C1287,'BD Pacientes'!$A:$I,8,FALSE)),"",VLOOKUP('Salidas Pacientes'!$C1287,'BD Pacientes'!$A:$I,8,FALSE))</f>
        <v>0</v>
      </c>
      <c r="L1287" s="17">
        <f>IF(ISERROR(VLOOKUP('Salidas Pacientes'!$C1287,'BD Pacientes'!$A:$I,9,FALSE)),"",VLOOKUP('Salidas Pacientes'!$C1287,'BD Pacientes'!$A:$I,9,FALSE))</f>
        <v>0</v>
      </c>
      <c r="M1287" s="17" t="s">
        <v>73</v>
      </c>
      <c r="N1287" s="16" t="str">
        <f>IF(ISERROR(VLOOKUP('Salidas Pacientes'!$M1287,Inventario!$A$2:$M$21,2,FALSE)),"",VLOOKUP('Salidas Pacientes'!$M1287,Inventario!$A$2:$M$21,2,FALSE))</f>
        <v>Pentaxim</v>
      </c>
      <c r="O1287" s="16" t="str">
        <f>IF(ISERROR(VLOOKUP('Salidas Pacientes'!$M1287,Inventario!$A$2:$M$21,3,FALSE)),"",VLOOKUP('Salidas Pacientes'!$M1287,Inventario!$A$2:$M$21,3,FALSE))</f>
        <v>Difteria-Tosferina, tetano, polio, haemophilus</v>
      </c>
      <c r="P1287" s="100" t="str">
        <f>IF(ISERROR(VLOOKUP('Salidas Pacientes'!$M1287,Inventario!$A$2:$M$21,4,FALSE)),"",VLOOKUP('Salidas Pacientes'!$M1287,Inventario!$A$2:$M$21,4,FALSE))</f>
        <v>IPS FARALLONES</v>
      </c>
      <c r="Q1287" s="100" t="str">
        <f>IF(ISERROR(VLOOKUP('Salidas Pacientes'!$M1287,Inventario!$A$2:$M$21,5,FALSE)),"",VLOOKUP('Salidas Pacientes'!$M1287,Inventario!$A$2:$M$21,5,FALSE))</f>
        <v>Sanofi</v>
      </c>
      <c r="R1287" s="17" t="str">
        <f>IF(ISERROR(VLOOKUP('Salidas Pacientes'!$M1287,Inventario!$A$2:$M$21,6,FALSE)),"",VLOOKUP('Salidas Pacientes'!$M1287,Inventario!$A$2:$M$21,6,FALSE))</f>
        <v>2800</v>
      </c>
      <c r="S1287" s="105" t="s">
        <v>209</v>
      </c>
      <c r="T1287" s="102">
        <f>IF(ISERROR(VLOOKUP('Salidas Pacientes'!$S1287,Entradas!$H$1:$I$412,2,FALSE)),"",VLOOKUP('Salidas Pacientes'!$S1287,Entradas!$H$1:$I$412,2,FALSE))</f>
        <v>44957</v>
      </c>
      <c r="U1287" s="98"/>
      <c r="V1287" s="98">
        <v>1</v>
      </c>
      <c r="W1287" s="105"/>
    </row>
    <row r="1288" spans="1:23" ht="15.75" hidden="1" customHeight="1" outlineLevel="1">
      <c r="A1288" s="95">
        <v>44911</v>
      </c>
      <c r="B1288" s="95" t="s">
        <v>276</v>
      </c>
      <c r="C1288" s="98">
        <v>1232814279</v>
      </c>
      <c r="D1288" s="17" t="str">
        <f>IF(ISERROR(VLOOKUP('Salidas Pacientes'!$C1288,'BD Pacientes'!$A:I,2,FALSE)),"",VLOOKUP('Salidas Pacientes'!$C1288,'BD Pacientes'!$A:I,2,FALSE))</f>
        <v>RC</v>
      </c>
      <c r="E1288" s="16" t="str">
        <f>IF(ISERROR(VLOOKUP('Salidas Pacientes'!$C1288,'BD Pacientes'!$A:I,3,FALSE)),"",VLOOKUP('Salidas Pacientes'!$C1288,'BD Pacientes'!$A:I,3,FALSE))</f>
        <v>ALLEGRA RESTREPO OSORIO</v>
      </c>
      <c r="F1288" s="17" t="str">
        <f>IF(ISERROR(VLOOKUP('Salidas Pacientes'!$C1288,'BD Pacientes'!$A:I,4,FALSE)),"",VLOOKUP('Salidas Pacientes'!$C1288,'BD Pacientes'!$A:I,4,FALSE))</f>
        <v>F</v>
      </c>
      <c r="G1288" s="95">
        <f>IF(ISERROR(VLOOKUP('Salidas Pacientes'!$C1288,'BD Pacientes'!$A:I,5,FALSE)),"",VLOOKUP('Salidas Pacientes'!$C1288,'BD Pacientes'!$A:I,5,FALSE))</f>
        <v>0</v>
      </c>
      <c r="H1288" s="95" t="str">
        <f t="shared" ca="1" si="0"/>
        <v>123 año, 7 mes</v>
      </c>
      <c r="I1288" s="97" t="str">
        <f>IF(ISERROR(VLOOKUP('Salidas Pacientes'!$C1288,'BD Pacientes'!$A:$I,6,FALSE)),"",VLOOKUP('Salidas Pacientes'!$C1288,'BD Pacientes'!$A:$I,6,FALSE))</f>
        <v>CRA 80 #5-120</v>
      </c>
      <c r="J1288" s="98">
        <f>IF(ISERROR(VLOOKUP('Salidas Pacientes'!$C1288,'BD Pacientes'!$A:$I,7,FALSE)),"",VLOOKUP('Salidas Pacientes'!$C1288,'BD Pacientes'!$A:$I,7,FALSE))</f>
        <v>0</v>
      </c>
      <c r="K1288" s="99">
        <f>IF(ISERROR(VLOOKUP('Salidas Pacientes'!$C1288,'BD Pacientes'!$A:$I,8,FALSE)),"",VLOOKUP('Salidas Pacientes'!$C1288,'BD Pacientes'!$A:$I,8,FALSE))</f>
        <v>0</v>
      </c>
      <c r="L1288" s="17">
        <f>IF(ISERROR(VLOOKUP('Salidas Pacientes'!$C1288,'BD Pacientes'!$A:$I,9,FALSE)),"",VLOOKUP('Salidas Pacientes'!$C1288,'BD Pacientes'!$A:$I,9,FALSE))</f>
        <v>0</v>
      </c>
      <c r="M1288" s="17" t="s">
        <v>85</v>
      </c>
      <c r="N1288" s="16" t="str">
        <f>IF(ISERROR(VLOOKUP('Salidas Pacientes'!$M1288,Inventario!$A$2:$M$21,2,FALSE)),"",VLOOKUP('Salidas Pacientes'!$M1288,Inventario!$A$2:$M$21,2,FALSE))</f>
        <v xml:space="preserve">Avaxim 80 </v>
      </c>
      <c r="O1288" s="16" t="str">
        <f>IF(ISERROR(VLOOKUP('Salidas Pacientes'!$M1288,Inventario!$A$2:$M$21,3,FALSE)),"",VLOOKUP('Salidas Pacientes'!$M1288,Inventario!$A$2:$M$21,3,FALSE))</f>
        <v>Hepatitis A niño</v>
      </c>
      <c r="P1288" s="100" t="str">
        <f>IF(ISERROR(VLOOKUP('Salidas Pacientes'!$M1288,Inventario!$A$2:$M$21,4,FALSE)),"",VLOOKUP('Salidas Pacientes'!$M1288,Inventario!$A$2:$M$21,4,FALSE))</f>
        <v>IPS FARALLONES</v>
      </c>
      <c r="Q1288" s="100" t="str">
        <f>IF(ISERROR(VLOOKUP('Salidas Pacientes'!$M1288,Inventario!$A$2:$M$21,5,FALSE)),"",VLOOKUP('Salidas Pacientes'!$M1288,Inventario!$A$2:$M$21,5,FALSE))</f>
        <v>Sanofi</v>
      </c>
      <c r="R1288" s="17" t="str">
        <f>IF(ISERROR(VLOOKUP('Salidas Pacientes'!$M1288,Inventario!$A$2:$M$21,6,FALSE)),"",VLOOKUP('Salidas Pacientes'!$M1288,Inventario!$A$2:$M$21,6,FALSE))</f>
        <v>2500</v>
      </c>
      <c r="S1288" s="105" t="s">
        <v>227</v>
      </c>
      <c r="T1288" s="102">
        <f>IF(ISERROR(VLOOKUP('Salidas Pacientes'!$S1288,Entradas!$H$1:$I$412,2,FALSE)),"",VLOOKUP('Salidas Pacientes'!$S1288,Entradas!$H$1:$I$412,2,FALSE))</f>
        <v>45351</v>
      </c>
      <c r="U1288" s="98"/>
      <c r="V1288" s="98">
        <v>1</v>
      </c>
      <c r="W1288" s="105"/>
    </row>
    <row r="1289" spans="1:23" ht="15.75" hidden="1" customHeight="1" outlineLevel="1">
      <c r="A1289" s="95">
        <v>44911</v>
      </c>
      <c r="B1289" s="95" t="s">
        <v>276</v>
      </c>
      <c r="C1289" s="98">
        <v>1232814279</v>
      </c>
      <c r="D1289" s="17" t="str">
        <f>IF(ISERROR(VLOOKUP('Salidas Pacientes'!$C1289,'BD Pacientes'!$A:I,2,FALSE)),"",VLOOKUP('Salidas Pacientes'!$C1289,'BD Pacientes'!$A:I,2,FALSE))</f>
        <v>RC</v>
      </c>
      <c r="E1289" s="16" t="str">
        <f>IF(ISERROR(VLOOKUP('Salidas Pacientes'!$C1289,'BD Pacientes'!$A:I,3,FALSE)),"",VLOOKUP('Salidas Pacientes'!$C1289,'BD Pacientes'!$A:I,3,FALSE))</f>
        <v>ALLEGRA RESTREPO OSORIO</v>
      </c>
      <c r="F1289" s="17" t="str">
        <f>IF(ISERROR(VLOOKUP('Salidas Pacientes'!$C1289,'BD Pacientes'!$A:I,4,FALSE)),"",VLOOKUP('Salidas Pacientes'!$C1289,'BD Pacientes'!$A:I,4,FALSE))</f>
        <v>F</v>
      </c>
      <c r="G1289" s="95">
        <f>IF(ISERROR(VLOOKUP('Salidas Pacientes'!$C1289,'BD Pacientes'!$A:I,5,FALSE)),"",VLOOKUP('Salidas Pacientes'!$C1289,'BD Pacientes'!$A:I,5,FALSE))</f>
        <v>0</v>
      </c>
      <c r="H1289" s="95" t="str">
        <f t="shared" ca="1" si="0"/>
        <v>123 año, 7 mes</v>
      </c>
      <c r="I1289" s="97" t="str">
        <f>IF(ISERROR(VLOOKUP('Salidas Pacientes'!$C1289,'BD Pacientes'!$A:$I,6,FALSE)),"",VLOOKUP('Salidas Pacientes'!$C1289,'BD Pacientes'!$A:$I,6,FALSE))</f>
        <v>CRA 80 #5-120</v>
      </c>
      <c r="J1289" s="98">
        <f>IF(ISERROR(VLOOKUP('Salidas Pacientes'!$C1289,'BD Pacientes'!$A:$I,7,FALSE)),"",VLOOKUP('Salidas Pacientes'!$C1289,'BD Pacientes'!$A:$I,7,FALSE))</f>
        <v>0</v>
      </c>
      <c r="K1289" s="99">
        <f>IF(ISERROR(VLOOKUP('Salidas Pacientes'!$C1289,'BD Pacientes'!$A:$I,8,FALSE)),"",VLOOKUP('Salidas Pacientes'!$C1289,'BD Pacientes'!$A:$I,8,FALSE))</f>
        <v>0</v>
      </c>
      <c r="L1289" s="17">
        <f>IF(ISERROR(VLOOKUP('Salidas Pacientes'!$C1289,'BD Pacientes'!$A:$I,9,FALSE)),"",VLOOKUP('Salidas Pacientes'!$C1289,'BD Pacientes'!$A:$I,9,FALSE))</f>
        <v>0</v>
      </c>
      <c r="M1289" s="17" t="s">
        <v>89</v>
      </c>
      <c r="N1289" s="16" t="str">
        <f>IF(ISERROR(VLOOKUP('Salidas Pacientes'!$M1289,Inventario!$A$2:$M$21,2,FALSE)),"",VLOOKUP('Salidas Pacientes'!$M1289,Inventario!$A$2:$M$21,2,FALSE))</f>
        <v>Fluquadri</v>
      </c>
      <c r="O1289" s="16" t="str">
        <f>IF(ISERROR(VLOOKUP('Salidas Pacientes'!$M1289,Inventario!$A$2:$M$21,3,FALSE)),"",VLOOKUP('Salidas Pacientes'!$M1289,Inventario!$A$2:$M$21,3,FALSE))</f>
        <v>Influenza</v>
      </c>
      <c r="P1289" s="100" t="str">
        <f>IF(ISERROR(VLOOKUP('Salidas Pacientes'!$M1289,Inventario!$A$2:$M$21,4,FALSE)),"",VLOOKUP('Salidas Pacientes'!$M1289,Inventario!$A$2:$M$21,4,FALSE))</f>
        <v>IPS FARALLONES</v>
      </c>
      <c r="Q1289" s="100" t="str">
        <f>IF(ISERROR(VLOOKUP('Salidas Pacientes'!$M1289,Inventario!$A$2:$M$21,5,FALSE)),"",VLOOKUP('Salidas Pacientes'!$M1289,Inventario!$A$2:$M$21,5,FALSE))</f>
        <v>Sanofi</v>
      </c>
      <c r="R1289" s="17" t="str">
        <f>IF(ISERROR(VLOOKUP('Salidas Pacientes'!$M1289,Inventario!$A$2:$M$21,6,FALSE)),"",VLOOKUP('Salidas Pacientes'!$M1289,Inventario!$A$2:$M$21,6,FALSE))</f>
        <v>164992</v>
      </c>
      <c r="S1289" s="105" t="s">
        <v>210</v>
      </c>
      <c r="T1289" s="102">
        <f>IF(ISERROR(VLOOKUP('Salidas Pacientes'!$S1289,Entradas!$H$1:$I$412,2,FALSE)),"",VLOOKUP('Salidas Pacientes'!$S1289,Entradas!$H$1:$I$412,2,FALSE))</f>
        <v>44957</v>
      </c>
      <c r="U1289" s="98"/>
      <c r="V1289" s="98">
        <v>1</v>
      </c>
      <c r="W1289" s="105"/>
    </row>
    <row r="1290" spans="1:23" ht="15.75" hidden="1" customHeight="1" outlineLevel="1">
      <c r="A1290" s="95">
        <v>44912</v>
      </c>
      <c r="B1290" s="95" t="s">
        <v>276</v>
      </c>
      <c r="C1290" s="98">
        <v>1232811070</v>
      </c>
      <c r="D1290" s="17" t="str">
        <f>IF(ISERROR(VLOOKUP('Salidas Pacientes'!$C1290,'BD Pacientes'!$A:I,2,FALSE)),"",VLOOKUP('Salidas Pacientes'!$C1290,'BD Pacientes'!$A:I,2,FALSE))</f>
        <v>RC</v>
      </c>
      <c r="E1290" s="16" t="str">
        <f>IF(ISERROR(VLOOKUP('Salidas Pacientes'!$C1290,'BD Pacientes'!$A:I,3,FALSE)),"",VLOOKUP('Salidas Pacientes'!$C1290,'BD Pacientes'!$A:I,3,FALSE))</f>
        <v>SOL BEDOYA RENDON</v>
      </c>
      <c r="F1290" s="17" t="str">
        <f>IF(ISERROR(VLOOKUP('Salidas Pacientes'!$C1290,'BD Pacientes'!$A:I,4,FALSE)),"",VLOOKUP('Salidas Pacientes'!$C1290,'BD Pacientes'!$A:I,4,FALSE))</f>
        <v>F</v>
      </c>
      <c r="G1290" s="95">
        <f>IF(ISERROR(VLOOKUP('Salidas Pacientes'!$C1290,'BD Pacientes'!$A:I,5,FALSE)),"",VLOOKUP('Salidas Pacientes'!$C1290,'BD Pacientes'!$A:I,5,FALSE))</f>
        <v>0</v>
      </c>
      <c r="H1290" s="95" t="str">
        <f t="shared" ca="1" si="0"/>
        <v>123 año, 7 mes</v>
      </c>
      <c r="I1290" s="97" t="str">
        <f>IF(ISERROR(VLOOKUP('Salidas Pacientes'!$C1290,'BD Pacientes'!$A:$I,6,FALSE)),"",VLOOKUP('Salidas Pacientes'!$C1290,'BD Pacientes'!$A:$I,6,FALSE))</f>
        <v>AV 2B 2N #74N-34</v>
      </c>
      <c r="J1290" s="98">
        <f>IF(ISERROR(VLOOKUP('Salidas Pacientes'!$C1290,'BD Pacientes'!$A:$I,7,FALSE)),"",VLOOKUP('Salidas Pacientes'!$C1290,'BD Pacientes'!$A:$I,7,FALSE))</f>
        <v>0</v>
      </c>
      <c r="K1290" s="99">
        <f>IF(ISERROR(VLOOKUP('Salidas Pacientes'!$C1290,'BD Pacientes'!$A:$I,8,FALSE)),"",VLOOKUP('Salidas Pacientes'!$C1290,'BD Pacientes'!$A:$I,8,FALSE))</f>
        <v>0</v>
      </c>
      <c r="L1290" s="17">
        <f>IF(ISERROR(VLOOKUP('Salidas Pacientes'!$C1290,'BD Pacientes'!$A:$I,9,FALSE)),"",VLOOKUP('Salidas Pacientes'!$C1290,'BD Pacientes'!$A:$I,9,FALSE))</f>
        <v>0</v>
      </c>
      <c r="M1290" s="17" t="s">
        <v>89</v>
      </c>
      <c r="N1290" s="16" t="str">
        <f>IF(ISERROR(VLOOKUP('Salidas Pacientes'!$M1290,Inventario!$A$2:$M$21,2,FALSE)),"",VLOOKUP('Salidas Pacientes'!$M1290,Inventario!$A$2:$M$21,2,FALSE))</f>
        <v>Fluquadri</v>
      </c>
      <c r="O1290" s="16" t="str">
        <f>IF(ISERROR(VLOOKUP('Salidas Pacientes'!$M1290,Inventario!$A$2:$M$21,3,FALSE)),"",VLOOKUP('Salidas Pacientes'!$M1290,Inventario!$A$2:$M$21,3,FALSE))</f>
        <v>Influenza</v>
      </c>
      <c r="P1290" s="100" t="str">
        <f>IF(ISERROR(VLOOKUP('Salidas Pacientes'!$M1290,Inventario!$A$2:$M$21,4,FALSE)),"",VLOOKUP('Salidas Pacientes'!$M1290,Inventario!$A$2:$M$21,4,FALSE))</f>
        <v>IPS FARALLONES</v>
      </c>
      <c r="Q1290" s="100" t="str">
        <f>IF(ISERROR(VLOOKUP('Salidas Pacientes'!$M1290,Inventario!$A$2:$M$21,5,FALSE)),"",VLOOKUP('Salidas Pacientes'!$M1290,Inventario!$A$2:$M$21,5,FALSE))</f>
        <v>Sanofi</v>
      </c>
      <c r="R1290" s="17" t="str">
        <f>IF(ISERROR(VLOOKUP('Salidas Pacientes'!$M1290,Inventario!$A$2:$M$21,6,FALSE)),"",VLOOKUP('Salidas Pacientes'!$M1290,Inventario!$A$2:$M$21,6,FALSE))</f>
        <v>164992</v>
      </c>
      <c r="S1290" s="105" t="s">
        <v>210</v>
      </c>
      <c r="T1290" s="102">
        <f>IF(ISERROR(VLOOKUP('Salidas Pacientes'!$S1290,Entradas!$H$1:$I$412,2,FALSE)),"",VLOOKUP('Salidas Pacientes'!$S1290,Entradas!$H$1:$I$412,2,FALSE))</f>
        <v>44957</v>
      </c>
      <c r="U1290" s="98"/>
      <c r="V1290" s="98">
        <v>1</v>
      </c>
      <c r="W1290" s="105"/>
    </row>
    <row r="1291" spans="1:23" ht="15.75" hidden="1" customHeight="1" outlineLevel="1">
      <c r="A1291" s="95">
        <v>44912</v>
      </c>
      <c r="B1291" s="95" t="s">
        <v>276</v>
      </c>
      <c r="C1291" s="98">
        <v>1232811070</v>
      </c>
      <c r="D1291" s="17" t="str">
        <f>IF(ISERROR(VLOOKUP('Salidas Pacientes'!$C1291,'BD Pacientes'!$A:I,2,FALSE)),"",VLOOKUP('Salidas Pacientes'!$C1291,'BD Pacientes'!$A:I,2,FALSE))</f>
        <v>RC</v>
      </c>
      <c r="E1291" s="16" t="str">
        <f>IF(ISERROR(VLOOKUP('Salidas Pacientes'!$C1291,'BD Pacientes'!$A:I,3,FALSE)),"",VLOOKUP('Salidas Pacientes'!$C1291,'BD Pacientes'!$A:I,3,FALSE))</f>
        <v>SOL BEDOYA RENDON</v>
      </c>
      <c r="F1291" s="17" t="str">
        <f>IF(ISERROR(VLOOKUP('Salidas Pacientes'!$C1291,'BD Pacientes'!$A:I,4,FALSE)),"",VLOOKUP('Salidas Pacientes'!$C1291,'BD Pacientes'!$A:I,4,FALSE))</f>
        <v>F</v>
      </c>
      <c r="G1291" s="95">
        <f>IF(ISERROR(VLOOKUP('Salidas Pacientes'!$C1291,'BD Pacientes'!$A:I,5,FALSE)),"",VLOOKUP('Salidas Pacientes'!$C1291,'BD Pacientes'!$A:I,5,FALSE))</f>
        <v>0</v>
      </c>
      <c r="H1291" s="95" t="str">
        <f t="shared" ca="1" si="0"/>
        <v>123 año, 7 mes</v>
      </c>
      <c r="I1291" s="97" t="str">
        <f>IF(ISERROR(VLOOKUP('Salidas Pacientes'!$C1291,'BD Pacientes'!$A:$I,6,FALSE)),"",VLOOKUP('Salidas Pacientes'!$C1291,'BD Pacientes'!$A:$I,6,FALSE))</f>
        <v>AV 2B 2N #74N-34</v>
      </c>
      <c r="J1291" s="98">
        <f>IF(ISERROR(VLOOKUP('Salidas Pacientes'!$C1291,'BD Pacientes'!$A:$I,7,FALSE)),"",VLOOKUP('Salidas Pacientes'!$C1291,'BD Pacientes'!$A:$I,7,FALSE))</f>
        <v>0</v>
      </c>
      <c r="K1291" s="99">
        <f>IF(ISERROR(VLOOKUP('Salidas Pacientes'!$C1291,'BD Pacientes'!$A:$I,8,FALSE)),"",VLOOKUP('Salidas Pacientes'!$C1291,'BD Pacientes'!$A:$I,8,FALSE))</f>
        <v>0</v>
      </c>
      <c r="L1291" s="17">
        <f>IF(ISERROR(VLOOKUP('Salidas Pacientes'!$C1291,'BD Pacientes'!$A:$I,9,FALSE)),"",VLOOKUP('Salidas Pacientes'!$C1291,'BD Pacientes'!$A:$I,9,FALSE))</f>
        <v>0</v>
      </c>
      <c r="M1291" s="17" t="s">
        <v>54</v>
      </c>
      <c r="N1291" s="16" t="str">
        <f>IF(ISERROR(VLOOKUP('Salidas Pacientes'!$M1291,Inventario!$A$2:$M$21,2,FALSE)),"",VLOOKUP('Salidas Pacientes'!$M1291,Inventario!$A$2:$M$21,2,FALSE))</f>
        <v>Prevenar</v>
      </c>
      <c r="O1291" s="16" t="str">
        <f>IF(ISERROR(VLOOKUP('Salidas Pacientes'!$M1291,Inventario!$A$2:$M$21,3,FALSE)),"",VLOOKUP('Salidas Pacientes'!$M1291,Inventario!$A$2:$M$21,3,FALSE))</f>
        <v>Neumococo 13V</v>
      </c>
      <c r="P1291" s="100" t="str">
        <f>IF(ISERROR(VLOOKUP('Salidas Pacientes'!$M1291,Inventario!$A$2:$M$21,4,FALSE)),"",VLOOKUP('Salidas Pacientes'!$M1291,Inventario!$A$2:$M$21,4,FALSE))</f>
        <v>Cobo Medical</v>
      </c>
      <c r="Q1291" s="100" t="str">
        <f>IF(ISERROR(VLOOKUP('Salidas Pacientes'!$M1291,Inventario!$A$2:$M$21,5,FALSE)),"",VLOOKUP('Salidas Pacientes'!$M1291,Inventario!$A$2:$M$21,5,FALSE))</f>
        <v>Pfizer</v>
      </c>
      <c r="R1291" s="17" t="str">
        <f>IF(ISERROR(VLOOKUP('Salidas Pacientes'!$M1291,Inventario!$A$2:$M$21,6,FALSE)),"",VLOOKUP('Salidas Pacientes'!$M1291,Inventario!$A$2:$M$21,6,FALSE))</f>
        <v>2156</v>
      </c>
      <c r="S1291" s="105" t="s">
        <v>223</v>
      </c>
      <c r="T1291" s="102">
        <f>IF(ISERROR(VLOOKUP('Salidas Pacientes'!$S1291,Entradas!$H$1:$I$412,2,FALSE)),"",VLOOKUP('Salidas Pacientes'!$S1291,Entradas!$H$1:$I$412,2,FALSE))</f>
        <v>45382</v>
      </c>
      <c r="U1291" s="98"/>
      <c r="V1291" s="98">
        <v>1</v>
      </c>
      <c r="W1291" s="105"/>
    </row>
    <row r="1292" spans="1:23" ht="15.75" hidden="1" customHeight="1" outlineLevel="1">
      <c r="A1292" s="95">
        <v>44912</v>
      </c>
      <c r="B1292" s="95" t="s">
        <v>276</v>
      </c>
      <c r="C1292" s="98">
        <v>1108653400</v>
      </c>
      <c r="D1292" s="17" t="str">
        <f>IF(ISERROR(VLOOKUP('Salidas Pacientes'!$C1292,'BD Pacientes'!$A:I,2,FALSE)),"",VLOOKUP('Salidas Pacientes'!$C1292,'BD Pacientes'!$A:I,2,FALSE))</f>
        <v>RC</v>
      </c>
      <c r="E1292" s="16" t="str">
        <f>IF(ISERROR(VLOOKUP('Salidas Pacientes'!$C1292,'BD Pacientes'!$A:I,3,FALSE)),"",VLOOKUP('Salidas Pacientes'!$C1292,'BD Pacientes'!$A:I,3,FALSE))</f>
        <v>MARTIN ZATIZABAL RIOS</v>
      </c>
      <c r="F1292" s="17" t="str">
        <f>IF(ISERROR(VLOOKUP('Salidas Pacientes'!$C1292,'BD Pacientes'!$A:I,4,FALSE)),"",VLOOKUP('Salidas Pacientes'!$C1292,'BD Pacientes'!$A:I,4,FALSE))</f>
        <v>M</v>
      </c>
      <c r="G1292" s="95">
        <f>IF(ISERROR(VLOOKUP('Salidas Pacientes'!$C1292,'BD Pacientes'!$A:I,5,FALSE)),"",VLOOKUP('Salidas Pacientes'!$C1292,'BD Pacientes'!$A:I,5,FALSE))</f>
        <v>0</v>
      </c>
      <c r="H1292" s="95" t="str">
        <f t="shared" ca="1" si="0"/>
        <v>123 año, 7 mes</v>
      </c>
      <c r="I1292" s="97" t="str">
        <f>IF(ISERROR(VLOOKUP('Salidas Pacientes'!$C1292,'BD Pacientes'!$A:$I,6,FALSE)),"",VLOOKUP('Salidas Pacientes'!$C1292,'BD Pacientes'!$A:$I,6,FALSE))</f>
        <v>CALLE 15 #48-30</v>
      </c>
      <c r="J1292" s="98">
        <f>IF(ISERROR(VLOOKUP('Salidas Pacientes'!$C1292,'BD Pacientes'!$A:$I,7,FALSE)),"",VLOOKUP('Salidas Pacientes'!$C1292,'BD Pacientes'!$A:$I,7,FALSE))</f>
        <v>0</v>
      </c>
      <c r="K1292" s="99">
        <f>IF(ISERROR(VLOOKUP('Salidas Pacientes'!$C1292,'BD Pacientes'!$A:$I,8,FALSE)),"",VLOOKUP('Salidas Pacientes'!$C1292,'BD Pacientes'!$A:$I,8,FALSE))</f>
        <v>0</v>
      </c>
      <c r="L1292" s="17">
        <f>IF(ISERROR(VLOOKUP('Salidas Pacientes'!$C1292,'BD Pacientes'!$A:$I,9,FALSE)),"",VLOOKUP('Salidas Pacientes'!$C1292,'BD Pacientes'!$A:$I,9,FALSE))</f>
        <v>0</v>
      </c>
      <c r="M1292" s="17" t="s">
        <v>54</v>
      </c>
      <c r="N1292" s="16" t="str">
        <f>IF(ISERROR(VLOOKUP('Salidas Pacientes'!$M1292,Inventario!$A$2:$M$21,2,FALSE)),"",VLOOKUP('Salidas Pacientes'!$M1292,Inventario!$A$2:$M$21,2,FALSE))</f>
        <v>Prevenar</v>
      </c>
      <c r="O1292" s="16" t="str">
        <f>IF(ISERROR(VLOOKUP('Salidas Pacientes'!$M1292,Inventario!$A$2:$M$21,3,FALSE)),"",VLOOKUP('Salidas Pacientes'!$M1292,Inventario!$A$2:$M$21,3,FALSE))</f>
        <v>Neumococo 13V</v>
      </c>
      <c r="P1292" s="100" t="str">
        <f>IF(ISERROR(VLOOKUP('Salidas Pacientes'!$M1292,Inventario!$A$2:$M$21,4,FALSE)),"",VLOOKUP('Salidas Pacientes'!$M1292,Inventario!$A$2:$M$21,4,FALSE))</f>
        <v>Cobo Medical</v>
      </c>
      <c r="Q1292" s="100" t="str">
        <f>IF(ISERROR(VLOOKUP('Salidas Pacientes'!$M1292,Inventario!$A$2:$M$21,5,FALSE)),"",VLOOKUP('Salidas Pacientes'!$M1292,Inventario!$A$2:$M$21,5,FALSE))</f>
        <v>Pfizer</v>
      </c>
      <c r="R1292" s="17" t="str">
        <f>IF(ISERROR(VLOOKUP('Salidas Pacientes'!$M1292,Inventario!$A$2:$M$21,6,FALSE)),"",VLOOKUP('Salidas Pacientes'!$M1292,Inventario!$A$2:$M$21,6,FALSE))</f>
        <v>2156</v>
      </c>
      <c r="S1292" s="105" t="s">
        <v>223</v>
      </c>
      <c r="T1292" s="102">
        <f>IF(ISERROR(VLOOKUP('Salidas Pacientes'!$S1292,Entradas!$H$1:$I$412,2,FALSE)),"",VLOOKUP('Salidas Pacientes'!$S1292,Entradas!$H$1:$I$412,2,FALSE))</f>
        <v>45382</v>
      </c>
      <c r="U1292" s="98"/>
      <c r="V1292" s="98">
        <v>1</v>
      </c>
      <c r="W1292" s="105"/>
    </row>
    <row r="1293" spans="1:23" ht="15.75" hidden="1" customHeight="1" outlineLevel="1">
      <c r="A1293" s="95">
        <v>44912</v>
      </c>
      <c r="B1293" s="95" t="s">
        <v>276</v>
      </c>
      <c r="C1293" s="98">
        <v>1232818155</v>
      </c>
      <c r="D1293" s="17" t="str">
        <f>IF(ISERROR(VLOOKUP('Salidas Pacientes'!$C1293,'BD Pacientes'!$A:I,2,FALSE)),"",VLOOKUP('Salidas Pacientes'!$C1293,'BD Pacientes'!$A:I,2,FALSE))</f>
        <v>RC</v>
      </c>
      <c r="E1293" s="16" t="str">
        <f>IF(ISERROR(VLOOKUP('Salidas Pacientes'!$C1293,'BD Pacientes'!$A:I,3,FALSE)),"",VLOOKUP('Salidas Pacientes'!$C1293,'BD Pacientes'!$A:I,3,FALSE))</f>
        <v>JERONIMO GOMEZ GONZALEZ</v>
      </c>
      <c r="F1293" s="17" t="str">
        <f>IF(ISERROR(VLOOKUP('Salidas Pacientes'!$C1293,'BD Pacientes'!$A:I,4,FALSE)),"",VLOOKUP('Salidas Pacientes'!$C1293,'BD Pacientes'!$A:I,4,FALSE))</f>
        <v>M</v>
      </c>
      <c r="G1293" s="95">
        <f>IF(ISERROR(VLOOKUP('Salidas Pacientes'!$C1293,'BD Pacientes'!$A:I,5,FALSE)),"",VLOOKUP('Salidas Pacientes'!$C1293,'BD Pacientes'!$A:I,5,FALSE))</f>
        <v>44508</v>
      </c>
      <c r="H1293" s="95" t="str">
        <f t="shared" ca="1" si="0"/>
        <v>1 año, 9 mes</v>
      </c>
      <c r="I1293" s="97" t="str">
        <f>IF(ISERROR(VLOOKUP('Salidas Pacientes'!$C1293,'BD Pacientes'!$A:$I,6,FALSE)),"",VLOOKUP('Salidas Pacientes'!$C1293,'BD Pacientes'!$A:$I,6,FALSE))</f>
        <v>CRA 98B # 60-115</v>
      </c>
      <c r="J1293" s="98">
        <f>IF(ISERROR(VLOOKUP('Salidas Pacientes'!$C1293,'BD Pacientes'!$A:$I,7,FALSE)),"",VLOOKUP('Salidas Pacientes'!$C1293,'BD Pacientes'!$A:$I,7,FALSE))</f>
        <v>1144093004</v>
      </c>
      <c r="K1293" s="99" t="str">
        <f>IF(ISERROR(VLOOKUP('Salidas Pacientes'!$C1293,'BD Pacientes'!$A:$I,8,FALSE)),"",VLOOKUP('Salidas Pacientes'!$C1293,'BD Pacientes'!$A:$I,8,FALSE))</f>
        <v>DAYANA GONZALEZ</v>
      </c>
      <c r="L1293" s="17">
        <f>IF(ISERROR(VLOOKUP('Salidas Pacientes'!$C1293,'BD Pacientes'!$A:$I,9,FALSE)),"",VLOOKUP('Salidas Pacientes'!$C1293,'BD Pacientes'!$A:$I,9,FALSE))</f>
        <v>3165388953</v>
      </c>
      <c r="M1293" s="17" t="s">
        <v>85</v>
      </c>
      <c r="N1293" s="16" t="str">
        <f>IF(ISERROR(VLOOKUP('Salidas Pacientes'!$M1293,Inventario!$A$2:$M$21,2,FALSE)),"",VLOOKUP('Salidas Pacientes'!$M1293,Inventario!$A$2:$M$21,2,FALSE))</f>
        <v xml:space="preserve">Avaxim 80 </v>
      </c>
      <c r="O1293" s="16" t="str">
        <f>IF(ISERROR(VLOOKUP('Salidas Pacientes'!$M1293,Inventario!$A$2:$M$21,3,FALSE)),"",VLOOKUP('Salidas Pacientes'!$M1293,Inventario!$A$2:$M$21,3,FALSE))</f>
        <v>Hepatitis A niño</v>
      </c>
      <c r="P1293" s="100" t="str">
        <f>IF(ISERROR(VLOOKUP('Salidas Pacientes'!$M1293,Inventario!$A$2:$M$21,4,FALSE)),"",VLOOKUP('Salidas Pacientes'!$M1293,Inventario!$A$2:$M$21,4,FALSE))</f>
        <v>IPS FARALLONES</v>
      </c>
      <c r="Q1293" s="100" t="str">
        <f>IF(ISERROR(VLOOKUP('Salidas Pacientes'!$M1293,Inventario!$A$2:$M$21,5,FALSE)),"",VLOOKUP('Salidas Pacientes'!$M1293,Inventario!$A$2:$M$21,5,FALSE))</f>
        <v>Sanofi</v>
      </c>
      <c r="R1293" s="17" t="str">
        <f>IF(ISERROR(VLOOKUP('Salidas Pacientes'!$M1293,Inventario!$A$2:$M$21,6,FALSE)),"",VLOOKUP('Salidas Pacientes'!$M1293,Inventario!$A$2:$M$21,6,FALSE))</f>
        <v>2500</v>
      </c>
      <c r="S1293" s="105" t="s">
        <v>227</v>
      </c>
      <c r="T1293" s="102">
        <f>IF(ISERROR(VLOOKUP('Salidas Pacientes'!$S1293,Entradas!$H$1:$I$412,2,FALSE)),"",VLOOKUP('Salidas Pacientes'!$S1293,Entradas!$H$1:$I$412,2,FALSE))</f>
        <v>45351</v>
      </c>
      <c r="U1293" s="98"/>
      <c r="V1293" s="98">
        <v>1</v>
      </c>
      <c r="W1293" s="105"/>
    </row>
    <row r="1294" spans="1:23" ht="15.75" hidden="1" customHeight="1" outlineLevel="1">
      <c r="A1294" s="95">
        <v>44912</v>
      </c>
      <c r="B1294" s="95" t="s">
        <v>276</v>
      </c>
      <c r="C1294" s="98">
        <v>1232818155</v>
      </c>
      <c r="D1294" s="17" t="str">
        <f>IF(ISERROR(VLOOKUP('Salidas Pacientes'!$C1294,'BD Pacientes'!$A:I,2,FALSE)),"",VLOOKUP('Salidas Pacientes'!$C1294,'BD Pacientes'!$A:I,2,FALSE))</f>
        <v>RC</v>
      </c>
      <c r="E1294" s="16" t="str">
        <f>IF(ISERROR(VLOOKUP('Salidas Pacientes'!$C1294,'BD Pacientes'!$A:I,3,FALSE)),"",VLOOKUP('Salidas Pacientes'!$C1294,'BD Pacientes'!$A:I,3,FALSE))</f>
        <v>JERONIMO GOMEZ GONZALEZ</v>
      </c>
      <c r="F1294" s="17" t="str">
        <f>IF(ISERROR(VLOOKUP('Salidas Pacientes'!$C1294,'BD Pacientes'!$A:I,4,FALSE)),"",VLOOKUP('Salidas Pacientes'!$C1294,'BD Pacientes'!$A:I,4,FALSE))</f>
        <v>M</v>
      </c>
      <c r="G1294" s="95">
        <f>IF(ISERROR(VLOOKUP('Salidas Pacientes'!$C1294,'BD Pacientes'!$A:I,5,FALSE)),"",VLOOKUP('Salidas Pacientes'!$C1294,'BD Pacientes'!$A:I,5,FALSE))</f>
        <v>44508</v>
      </c>
      <c r="H1294" s="95" t="str">
        <f t="shared" ca="1" si="0"/>
        <v>1 año, 9 mes</v>
      </c>
      <c r="I1294" s="97" t="str">
        <f>IF(ISERROR(VLOOKUP('Salidas Pacientes'!$C1294,'BD Pacientes'!$A:$I,6,FALSE)),"",VLOOKUP('Salidas Pacientes'!$C1294,'BD Pacientes'!$A:$I,6,FALSE))</f>
        <v>CRA 98B # 60-115</v>
      </c>
      <c r="J1294" s="98">
        <f>IF(ISERROR(VLOOKUP('Salidas Pacientes'!$C1294,'BD Pacientes'!$A:$I,7,FALSE)),"",VLOOKUP('Salidas Pacientes'!$C1294,'BD Pacientes'!$A:$I,7,FALSE))</f>
        <v>1144093004</v>
      </c>
      <c r="K1294" s="99" t="str">
        <f>IF(ISERROR(VLOOKUP('Salidas Pacientes'!$C1294,'BD Pacientes'!$A:$I,8,FALSE)),"",VLOOKUP('Salidas Pacientes'!$C1294,'BD Pacientes'!$A:$I,8,FALSE))</f>
        <v>DAYANA GONZALEZ</v>
      </c>
      <c r="L1294" s="17">
        <f>IF(ISERROR(VLOOKUP('Salidas Pacientes'!$C1294,'BD Pacientes'!$A:$I,9,FALSE)),"",VLOOKUP('Salidas Pacientes'!$C1294,'BD Pacientes'!$A:$I,9,FALSE))</f>
        <v>3165388953</v>
      </c>
      <c r="M1294" s="17" t="s">
        <v>118</v>
      </c>
      <c r="N1294" s="16" t="str">
        <f>IF(ISERROR(VLOOKUP('Salidas Pacientes'!$M1294,Inventario!$A$2:$M$21,2,FALSE)),"",VLOOKUP('Salidas Pacientes'!$M1294,Inventario!$A$2:$M$21,2,FALSE))</f>
        <v>Varivax</v>
      </c>
      <c r="O1294" s="16" t="str">
        <f>IF(ISERROR(VLOOKUP('Salidas Pacientes'!$M1294,Inventario!$A$2:$M$21,3,FALSE)),"",VLOOKUP('Salidas Pacientes'!$M1294,Inventario!$A$2:$M$21,3,FALSE))</f>
        <v>Varicela</v>
      </c>
      <c r="P1294" s="100" t="str">
        <f>IF(ISERROR(VLOOKUP('Salidas Pacientes'!$M1294,Inventario!$A$2:$M$21,4,FALSE)),"",VLOOKUP('Salidas Pacientes'!$M1294,Inventario!$A$2:$M$21,4,FALSE))</f>
        <v>IPS FARALLONES</v>
      </c>
      <c r="Q1294" s="100" t="str">
        <f>IF(ISERROR(VLOOKUP('Salidas Pacientes'!$M1294,Inventario!$A$2:$M$21,5,FALSE)),"",VLOOKUP('Salidas Pacientes'!$M1294,Inventario!$A$2:$M$21,5,FALSE))</f>
        <v>Merck</v>
      </c>
      <c r="R1294" s="17" t="str">
        <f>IF(ISERROR(VLOOKUP('Salidas Pacientes'!$M1294,Inventario!$A$2:$M$21,6,FALSE)),"",VLOOKUP('Salidas Pacientes'!$M1294,Inventario!$A$2:$M$21,6,FALSE))</f>
        <v>4500</v>
      </c>
      <c r="S1294" s="105" t="s">
        <v>222</v>
      </c>
      <c r="T1294" s="102">
        <f>IF(ISERROR(VLOOKUP('Salidas Pacientes'!$S1294,Entradas!$H$1:$I$412,2,FALSE)),"",VLOOKUP('Salidas Pacientes'!$S1294,Entradas!$H$1:$I$412,2,FALSE))</f>
        <v>45382</v>
      </c>
      <c r="U1294" s="98"/>
      <c r="V1294" s="98">
        <v>1</v>
      </c>
      <c r="W1294" s="105"/>
    </row>
    <row r="1295" spans="1:23" ht="15.75" hidden="1" customHeight="1" outlineLevel="1">
      <c r="A1295" s="95">
        <v>44912</v>
      </c>
      <c r="B1295" s="95" t="s">
        <v>276</v>
      </c>
      <c r="C1295" s="98">
        <v>1232818155</v>
      </c>
      <c r="D1295" s="17" t="str">
        <f>IF(ISERROR(VLOOKUP('Salidas Pacientes'!$C1295,'BD Pacientes'!$A:I,2,FALSE)),"",VLOOKUP('Salidas Pacientes'!$C1295,'BD Pacientes'!$A:I,2,FALSE))</f>
        <v>RC</v>
      </c>
      <c r="E1295" s="16" t="str">
        <f>IF(ISERROR(VLOOKUP('Salidas Pacientes'!$C1295,'BD Pacientes'!$A:I,3,FALSE)),"",VLOOKUP('Salidas Pacientes'!$C1295,'BD Pacientes'!$A:I,3,FALSE))</f>
        <v>JERONIMO GOMEZ GONZALEZ</v>
      </c>
      <c r="F1295" s="17" t="str">
        <f>IF(ISERROR(VLOOKUP('Salidas Pacientes'!$C1295,'BD Pacientes'!$A:I,4,FALSE)),"",VLOOKUP('Salidas Pacientes'!$C1295,'BD Pacientes'!$A:I,4,FALSE))</f>
        <v>M</v>
      </c>
      <c r="G1295" s="95">
        <f>IF(ISERROR(VLOOKUP('Salidas Pacientes'!$C1295,'BD Pacientes'!$A:I,5,FALSE)),"",VLOOKUP('Salidas Pacientes'!$C1295,'BD Pacientes'!$A:I,5,FALSE))</f>
        <v>44508</v>
      </c>
      <c r="H1295" s="95" t="str">
        <f t="shared" ca="1" si="0"/>
        <v>1 año, 9 mes</v>
      </c>
      <c r="I1295" s="97" t="str">
        <f>IF(ISERROR(VLOOKUP('Salidas Pacientes'!$C1295,'BD Pacientes'!$A:$I,6,FALSE)),"",VLOOKUP('Salidas Pacientes'!$C1295,'BD Pacientes'!$A:$I,6,FALSE))</f>
        <v>CRA 98B # 60-115</v>
      </c>
      <c r="J1295" s="98">
        <f>IF(ISERROR(VLOOKUP('Salidas Pacientes'!$C1295,'BD Pacientes'!$A:$I,7,FALSE)),"",VLOOKUP('Salidas Pacientes'!$C1295,'BD Pacientes'!$A:$I,7,FALSE))</f>
        <v>1144093004</v>
      </c>
      <c r="K1295" s="99" t="str">
        <f>IF(ISERROR(VLOOKUP('Salidas Pacientes'!$C1295,'BD Pacientes'!$A:$I,8,FALSE)),"",VLOOKUP('Salidas Pacientes'!$C1295,'BD Pacientes'!$A:$I,8,FALSE))</f>
        <v>DAYANA GONZALEZ</v>
      </c>
      <c r="L1295" s="17">
        <f>IF(ISERROR(VLOOKUP('Salidas Pacientes'!$C1295,'BD Pacientes'!$A:$I,9,FALSE)),"",VLOOKUP('Salidas Pacientes'!$C1295,'BD Pacientes'!$A:$I,9,FALSE))</f>
        <v>3165388953</v>
      </c>
      <c r="M1295" s="17" t="s">
        <v>108</v>
      </c>
      <c r="N1295" s="16" t="str">
        <f>IF(ISERROR(VLOOKUP('Salidas Pacientes'!$M1295,Inventario!$A$2:$M$21,2,FALSE)),"",VLOOKUP('Salidas Pacientes'!$M1295,Inventario!$A$2:$M$21,2,FALSE))</f>
        <v>Priorix</v>
      </c>
      <c r="O1295" s="16" t="str">
        <f>IF(ISERROR(VLOOKUP('Salidas Pacientes'!$M1295,Inventario!$A$2:$M$21,3,FALSE)),"",VLOOKUP('Salidas Pacientes'!$M1295,Inventario!$A$2:$M$21,3,FALSE))</f>
        <v>Rubeola, Sarampion, Paperas</v>
      </c>
      <c r="P1295" s="100" t="str">
        <f>IF(ISERROR(VLOOKUP('Salidas Pacientes'!$M1295,Inventario!$A$2:$M$21,4,FALSE)),"",VLOOKUP('Salidas Pacientes'!$M1295,Inventario!$A$2:$M$21,4,FALSE))</f>
        <v>IPS FARALLONES</v>
      </c>
      <c r="Q1295" s="100" t="str">
        <f>IF(ISERROR(VLOOKUP('Salidas Pacientes'!$M1295,Inventario!$A$2:$M$21,5,FALSE)),"",VLOOKUP('Salidas Pacientes'!$M1295,Inventario!$A$2:$M$21,5,FALSE))</f>
        <v>Glaxo</v>
      </c>
      <c r="R1295" s="17" t="str">
        <f>IF(ISERROR(VLOOKUP('Salidas Pacientes'!$M1295,Inventario!$A$2:$M$21,6,FALSE)),"",VLOOKUP('Salidas Pacientes'!$M1295,Inventario!$A$2:$M$21,6,FALSE))</f>
        <v>1000</v>
      </c>
      <c r="S1295" s="105" t="s">
        <v>189</v>
      </c>
      <c r="T1295" s="102">
        <f>IF(ISERROR(VLOOKUP('Salidas Pacientes'!$S1295,Entradas!$H$1:$I$412,2,FALSE)),"",VLOOKUP('Salidas Pacientes'!$S1295,Entradas!$H$1:$I$412,2,FALSE))</f>
        <v>45199</v>
      </c>
      <c r="U1295" s="98"/>
      <c r="V1295" s="98">
        <v>1</v>
      </c>
      <c r="W1295" s="105"/>
    </row>
    <row r="1296" spans="1:23" ht="15.75" hidden="1" customHeight="1" outlineLevel="1">
      <c r="A1296" s="95">
        <v>44912</v>
      </c>
      <c r="B1296" s="95" t="s">
        <v>276</v>
      </c>
      <c r="C1296" s="98">
        <v>1232818130</v>
      </c>
      <c r="D1296" s="17" t="str">
        <f>IF(ISERROR(VLOOKUP('Salidas Pacientes'!$C1296,'BD Pacientes'!$A:I,2,FALSE)),"",VLOOKUP('Salidas Pacientes'!$C1296,'BD Pacientes'!$A:I,2,FALSE))</f>
        <v>RC</v>
      </c>
      <c r="E1296" s="16" t="str">
        <f>IF(ISERROR(VLOOKUP('Salidas Pacientes'!$C1296,'BD Pacientes'!$A:I,3,FALSE)),"",VLOOKUP('Salidas Pacientes'!$C1296,'BD Pacientes'!$A:I,3,FALSE))</f>
        <v>EMMA YANGUAS GONZALEZ</v>
      </c>
      <c r="F1296" s="17" t="str">
        <f>IF(ISERROR(VLOOKUP('Salidas Pacientes'!$C1296,'BD Pacientes'!$A:I,4,FALSE)),"",VLOOKUP('Salidas Pacientes'!$C1296,'BD Pacientes'!$A:I,4,FALSE))</f>
        <v>F</v>
      </c>
      <c r="G1296" s="95">
        <f>IF(ISERROR(VLOOKUP('Salidas Pacientes'!$C1296,'BD Pacientes'!$A:I,5,FALSE)),"",VLOOKUP('Salidas Pacientes'!$C1296,'BD Pacientes'!$A:I,5,FALSE))</f>
        <v>44506</v>
      </c>
      <c r="H1296" s="95" t="str">
        <f t="shared" ca="1" si="0"/>
        <v>1 año, 9 mes</v>
      </c>
      <c r="I1296" s="97" t="str">
        <f>IF(ISERROR(VLOOKUP('Salidas Pacientes'!$C1296,'BD Pacientes'!$A:$I,6,FALSE)),"",VLOOKUP('Salidas Pacientes'!$C1296,'BD Pacientes'!$A:$I,6,FALSE))</f>
        <v>CR 62 BIS # 6A-22</v>
      </c>
      <c r="J1296" s="98">
        <f>IF(ISERROR(VLOOKUP('Salidas Pacientes'!$C1296,'BD Pacientes'!$A:$I,7,FALSE)),"",VLOOKUP('Salidas Pacientes'!$C1296,'BD Pacientes'!$A:$I,7,FALSE))</f>
        <v>1130607975</v>
      </c>
      <c r="K1296" s="99" t="str">
        <f>IF(ISERROR(VLOOKUP('Salidas Pacientes'!$C1296,'BD Pacientes'!$A:$I,8,FALSE)),"",VLOOKUP('Salidas Pacientes'!$C1296,'BD Pacientes'!$A:$I,8,FALSE))</f>
        <v>MONICA GONZALEZ</v>
      </c>
      <c r="L1296" s="17">
        <f>IF(ISERROR(VLOOKUP('Salidas Pacientes'!$C1296,'BD Pacientes'!$A:$I,9,FALSE)),"",VLOOKUP('Salidas Pacientes'!$C1296,'BD Pacientes'!$A:$I,9,FALSE))</f>
        <v>3176434543</v>
      </c>
      <c r="M1296" s="17" t="s">
        <v>47</v>
      </c>
      <c r="N1296" s="16" t="str">
        <f>IF(ISERROR(VLOOKUP('Salidas Pacientes'!$M1296,Inventario!$A$2:$M$21,2,FALSE)),"",VLOOKUP('Salidas Pacientes'!$M1296,Inventario!$A$2:$M$21,2,FALSE))</f>
        <v>Nimenrix</v>
      </c>
      <c r="O1296" s="16" t="str">
        <f>IF(ISERROR(VLOOKUP('Salidas Pacientes'!$M1296,Inventario!$A$2:$M$21,3,FALSE)),"",VLOOKUP('Salidas Pacientes'!$M1296,Inventario!$A$2:$M$21,3,FALSE))</f>
        <v>Meningococo</v>
      </c>
      <c r="P1296" s="100" t="str">
        <f>IF(ISERROR(VLOOKUP('Salidas Pacientes'!$M1296,Inventario!$A$2:$M$21,4,FALSE)),"",VLOOKUP('Salidas Pacientes'!$M1296,Inventario!$A$2:$M$21,4,FALSE))</f>
        <v>Cobo Medical</v>
      </c>
      <c r="Q1296" s="100" t="str">
        <f>IF(ISERROR(VLOOKUP('Salidas Pacientes'!$M1296,Inventario!$A$2:$M$21,5,FALSE)),"",VLOOKUP('Salidas Pacientes'!$M1296,Inventario!$A$2:$M$21,5,FALSE))</f>
        <v>Pfizer</v>
      </c>
      <c r="R1296" s="17" t="str">
        <f>IF(ISERROR(VLOOKUP('Salidas Pacientes'!$M1296,Inventario!$A$2:$M$21,6,FALSE)),"",VLOOKUP('Salidas Pacientes'!$M1296,Inventario!$A$2:$M$21,6,FALSE))</f>
        <v>3904</v>
      </c>
      <c r="S1296" s="105" t="s">
        <v>221</v>
      </c>
      <c r="T1296" s="102">
        <f>IF(ISERROR(VLOOKUP('Salidas Pacientes'!$S1296,Entradas!$H$1:$I$412,2,FALSE)),"",VLOOKUP('Salidas Pacientes'!$S1296,Entradas!$H$1:$I$412,2,FALSE))</f>
        <v>45077</v>
      </c>
      <c r="U1296" s="98"/>
      <c r="V1296" s="98">
        <v>1</v>
      </c>
      <c r="W1296" s="105"/>
    </row>
    <row r="1297" spans="1:23" ht="15.75" hidden="1" customHeight="1" outlineLevel="1">
      <c r="A1297" s="95">
        <v>44912</v>
      </c>
      <c r="B1297" s="95" t="s">
        <v>276</v>
      </c>
      <c r="C1297" s="98">
        <v>67024294</v>
      </c>
      <c r="D1297" s="17" t="str">
        <f>IF(ISERROR(VLOOKUP('Salidas Pacientes'!$C1297,'BD Pacientes'!$A:I,2,FALSE)),"",VLOOKUP('Salidas Pacientes'!$C1297,'BD Pacientes'!$A:I,2,FALSE))</f>
        <v>CC</v>
      </c>
      <c r="E1297" s="16" t="str">
        <f>IF(ISERROR(VLOOKUP('Salidas Pacientes'!$C1297,'BD Pacientes'!$A:I,3,FALSE)),"",VLOOKUP('Salidas Pacientes'!$C1297,'BD Pacientes'!$A:I,3,FALSE))</f>
        <v>CLAUDIA LORENA ARIZABALETA MUÑOZ</v>
      </c>
      <c r="F1297" s="17" t="str">
        <f>IF(ISERROR(VLOOKUP('Salidas Pacientes'!$C1297,'BD Pacientes'!$A:I,4,FALSE)),"",VLOOKUP('Salidas Pacientes'!$C1297,'BD Pacientes'!$A:I,4,FALSE))</f>
        <v>F</v>
      </c>
      <c r="G1297" s="95">
        <f>IF(ISERROR(VLOOKUP('Salidas Pacientes'!$C1297,'BD Pacientes'!$A:I,5,FALSE)),"",VLOOKUP('Salidas Pacientes'!$C1297,'BD Pacientes'!$A:I,5,FALSE))</f>
        <v>0</v>
      </c>
      <c r="H1297" s="95" t="str">
        <f t="shared" ca="1" si="0"/>
        <v>123 año, 7 mes</v>
      </c>
      <c r="I1297" s="97" t="str">
        <f>IF(ISERROR(VLOOKUP('Salidas Pacientes'!$C1297,'BD Pacientes'!$A:$I,6,FALSE)),"",VLOOKUP('Salidas Pacientes'!$C1297,'BD Pacientes'!$A:$I,6,FALSE))</f>
        <v>URBANIZACION CAMPESTRE TIO TOM CASA H1</v>
      </c>
      <c r="J1297" s="98">
        <f>IF(ISERROR(VLOOKUP('Salidas Pacientes'!$C1297,'BD Pacientes'!$A:$I,7,FALSE)),"",VLOOKUP('Salidas Pacientes'!$C1297,'BD Pacientes'!$A:$I,7,FALSE))</f>
        <v>0</v>
      </c>
      <c r="K1297" s="99">
        <f>IF(ISERROR(VLOOKUP('Salidas Pacientes'!$C1297,'BD Pacientes'!$A:$I,8,FALSE)),"",VLOOKUP('Salidas Pacientes'!$C1297,'BD Pacientes'!$A:$I,8,FALSE))</f>
        <v>0</v>
      </c>
      <c r="L1297" s="17">
        <f>IF(ISERROR(VLOOKUP('Salidas Pacientes'!$C1297,'BD Pacientes'!$A:$I,9,FALSE)),"",VLOOKUP('Salidas Pacientes'!$C1297,'BD Pacientes'!$A:$I,9,FALSE))</f>
        <v>0</v>
      </c>
      <c r="M1297" s="17" t="s">
        <v>89</v>
      </c>
      <c r="N1297" s="16" t="str">
        <f>IF(ISERROR(VLOOKUP('Salidas Pacientes'!$M1297,Inventario!$A$2:$M$21,2,FALSE)),"",VLOOKUP('Salidas Pacientes'!$M1297,Inventario!$A$2:$M$21,2,FALSE))</f>
        <v>Fluquadri</v>
      </c>
      <c r="O1297" s="16" t="str">
        <f>IF(ISERROR(VLOOKUP('Salidas Pacientes'!$M1297,Inventario!$A$2:$M$21,3,FALSE)),"",VLOOKUP('Salidas Pacientes'!$M1297,Inventario!$A$2:$M$21,3,FALSE))</f>
        <v>Influenza</v>
      </c>
      <c r="P1297" s="100" t="str">
        <f>IF(ISERROR(VLOOKUP('Salidas Pacientes'!$M1297,Inventario!$A$2:$M$21,4,FALSE)),"",VLOOKUP('Salidas Pacientes'!$M1297,Inventario!$A$2:$M$21,4,FALSE))</f>
        <v>IPS FARALLONES</v>
      </c>
      <c r="Q1297" s="100" t="str">
        <f>IF(ISERROR(VLOOKUP('Salidas Pacientes'!$M1297,Inventario!$A$2:$M$21,5,FALSE)),"",VLOOKUP('Salidas Pacientes'!$M1297,Inventario!$A$2:$M$21,5,FALSE))</f>
        <v>Sanofi</v>
      </c>
      <c r="R1297" s="17" t="str">
        <f>IF(ISERROR(VLOOKUP('Salidas Pacientes'!$M1297,Inventario!$A$2:$M$21,6,FALSE)),"",VLOOKUP('Salidas Pacientes'!$M1297,Inventario!$A$2:$M$21,6,FALSE))</f>
        <v>164992</v>
      </c>
      <c r="S1297" s="105" t="s">
        <v>218</v>
      </c>
      <c r="T1297" s="102">
        <f>IF(ISERROR(VLOOKUP('Salidas Pacientes'!$S1297,Entradas!$H$1:$I$412,2,FALSE)),"",VLOOKUP('Salidas Pacientes'!$S1297,Entradas!$H$1:$I$412,2,FALSE))</f>
        <v>44957</v>
      </c>
      <c r="U1297" s="98"/>
      <c r="V1297" s="98">
        <v>1</v>
      </c>
      <c r="W1297" s="105"/>
    </row>
    <row r="1298" spans="1:23" ht="15.75" hidden="1" customHeight="1" outlineLevel="1">
      <c r="A1298" s="95">
        <v>44912</v>
      </c>
      <c r="B1298" s="95" t="s">
        <v>276</v>
      </c>
      <c r="C1298" s="98">
        <v>1109571509</v>
      </c>
      <c r="D1298" s="17" t="str">
        <f>IF(ISERROR(VLOOKUP('Salidas Pacientes'!$C1298,'BD Pacientes'!$A:I,2,FALSE)),"",VLOOKUP('Salidas Pacientes'!$C1298,'BD Pacientes'!$A:I,2,FALSE))</f>
        <v>RC</v>
      </c>
      <c r="E1298" s="16" t="str">
        <f>IF(ISERROR(VLOOKUP('Salidas Pacientes'!$C1298,'BD Pacientes'!$A:I,3,FALSE)),"",VLOOKUP('Salidas Pacientes'!$C1298,'BD Pacientes'!$A:I,3,FALSE))</f>
        <v>ARTURO DIAZ ARIZABALETA</v>
      </c>
      <c r="F1298" s="17" t="str">
        <f>IF(ISERROR(VLOOKUP('Salidas Pacientes'!$C1298,'BD Pacientes'!$A:I,4,FALSE)),"",VLOOKUP('Salidas Pacientes'!$C1298,'BD Pacientes'!$A:I,4,FALSE))</f>
        <v>M</v>
      </c>
      <c r="G1298" s="95">
        <f>IF(ISERROR(VLOOKUP('Salidas Pacientes'!$C1298,'BD Pacientes'!$A:I,5,FALSE)),"",VLOOKUP('Salidas Pacientes'!$C1298,'BD Pacientes'!$A:I,5,FALSE))</f>
        <v>44276</v>
      </c>
      <c r="H1298" s="95" t="str">
        <f t="shared" ca="1" si="0"/>
        <v>2 año, 5 mes</v>
      </c>
      <c r="I1298" s="97" t="str">
        <f>IF(ISERROR(VLOOKUP('Salidas Pacientes'!$C1298,'BD Pacientes'!$A:$I,6,FALSE)),"",VLOOKUP('Salidas Pacientes'!$C1298,'BD Pacientes'!$A:$I,6,FALSE))</f>
        <v>URBANIZACION TIO TOM CASA H1</v>
      </c>
      <c r="J1298" s="98">
        <f>IF(ISERROR(VLOOKUP('Salidas Pacientes'!$C1298,'BD Pacientes'!$A:$I,7,FALSE)),"",VLOOKUP('Salidas Pacientes'!$C1298,'BD Pacientes'!$A:$I,7,FALSE))</f>
        <v>67024294</v>
      </c>
      <c r="K1298" s="99" t="str">
        <f>IF(ISERROR(VLOOKUP('Salidas Pacientes'!$C1298,'BD Pacientes'!$A:$I,8,FALSE)),"",VLOOKUP('Salidas Pacientes'!$C1298,'BD Pacientes'!$A:$I,8,FALSE))</f>
        <v>CLAUDIA ARIZABALETA</v>
      </c>
      <c r="L1298" s="17">
        <f>IF(ISERROR(VLOOKUP('Salidas Pacientes'!$C1298,'BD Pacientes'!$A:$I,9,FALSE)),"",VLOOKUP('Salidas Pacientes'!$C1298,'BD Pacientes'!$A:$I,9,FALSE))</f>
        <v>3148049980</v>
      </c>
      <c r="M1298" s="17" t="s">
        <v>54</v>
      </c>
      <c r="N1298" s="16" t="str">
        <f>IF(ISERROR(VLOOKUP('Salidas Pacientes'!$M1298,Inventario!$A$2:$M$21,2,FALSE)),"",VLOOKUP('Salidas Pacientes'!$M1298,Inventario!$A$2:$M$21,2,FALSE))</f>
        <v>Prevenar</v>
      </c>
      <c r="O1298" s="16" t="str">
        <f>IF(ISERROR(VLOOKUP('Salidas Pacientes'!$M1298,Inventario!$A$2:$M$21,3,FALSE)),"",VLOOKUP('Salidas Pacientes'!$M1298,Inventario!$A$2:$M$21,3,FALSE))</f>
        <v>Neumococo 13V</v>
      </c>
      <c r="P1298" s="100" t="str">
        <f>IF(ISERROR(VLOOKUP('Salidas Pacientes'!$M1298,Inventario!$A$2:$M$21,4,FALSE)),"",VLOOKUP('Salidas Pacientes'!$M1298,Inventario!$A$2:$M$21,4,FALSE))</f>
        <v>Cobo Medical</v>
      </c>
      <c r="Q1298" s="100" t="str">
        <f>IF(ISERROR(VLOOKUP('Salidas Pacientes'!$M1298,Inventario!$A$2:$M$21,5,FALSE)),"",VLOOKUP('Salidas Pacientes'!$M1298,Inventario!$A$2:$M$21,5,FALSE))</f>
        <v>Pfizer</v>
      </c>
      <c r="R1298" s="17" t="str">
        <f>IF(ISERROR(VLOOKUP('Salidas Pacientes'!$M1298,Inventario!$A$2:$M$21,6,FALSE)),"",VLOOKUP('Salidas Pacientes'!$M1298,Inventario!$A$2:$M$21,6,FALSE))</f>
        <v>2156</v>
      </c>
      <c r="S1298" s="105" t="s">
        <v>223</v>
      </c>
      <c r="T1298" s="102">
        <f>IF(ISERROR(VLOOKUP('Salidas Pacientes'!$S1298,Entradas!$H$1:$I$412,2,FALSE)),"",VLOOKUP('Salidas Pacientes'!$S1298,Entradas!$H$1:$I$412,2,FALSE))</f>
        <v>45382</v>
      </c>
      <c r="U1298" s="98"/>
      <c r="V1298" s="98">
        <v>1</v>
      </c>
      <c r="W1298" s="105"/>
    </row>
    <row r="1299" spans="1:23" ht="15.75" hidden="1" customHeight="1" outlineLevel="1">
      <c r="A1299" s="95">
        <v>44914</v>
      </c>
      <c r="B1299" s="95" t="s">
        <v>276</v>
      </c>
      <c r="C1299" s="98">
        <v>1109372648</v>
      </c>
      <c r="D1299" s="17" t="str">
        <f>IF(ISERROR(VLOOKUP('Salidas Pacientes'!$C1299,'BD Pacientes'!$A:I,2,FALSE)),"",VLOOKUP('Salidas Pacientes'!$C1299,'BD Pacientes'!$A:I,2,FALSE))</f>
        <v>RC</v>
      </c>
      <c r="E1299" s="16" t="str">
        <f>IF(ISERROR(VLOOKUP('Salidas Pacientes'!$C1299,'BD Pacientes'!$A:I,3,FALSE)),"",VLOOKUP('Salidas Pacientes'!$C1299,'BD Pacientes'!$A:I,3,FALSE))</f>
        <v>SAMUEL GOMEZ RAMIREZ</v>
      </c>
      <c r="F1299" s="17" t="str">
        <f>IF(ISERROR(VLOOKUP('Salidas Pacientes'!$C1299,'BD Pacientes'!$A:I,4,FALSE)),"",VLOOKUP('Salidas Pacientes'!$C1299,'BD Pacientes'!$A:I,4,FALSE))</f>
        <v>M</v>
      </c>
      <c r="G1299" s="95">
        <f>IF(ISERROR(VLOOKUP('Salidas Pacientes'!$C1299,'BD Pacientes'!$A:I,5,FALSE)),"",VLOOKUP('Salidas Pacientes'!$C1299,'BD Pacientes'!$A:I,5,FALSE))</f>
        <v>44439</v>
      </c>
      <c r="H1299" s="95" t="str">
        <f t="shared" ca="1" si="0"/>
        <v>1 año, 11 mes</v>
      </c>
      <c r="I1299" s="97" t="str">
        <f>IF(ISERROR(VLOOKUP('Salidas Pacientes'!$C1299,'BD Pacientes'!$A:$I,6,FALSE)),"",VLOOKUP('Salidas Pacientes'!$C1299,'BD Pacientes'!$A:$I,6,FALSE))</f>
        <v>CRA 84 # 53A-57</v>
      </c>
      <c r="J1299" s="98">
        <f>IF(ISERROR(VLOOKUP('Salidas Pacientes'!$C1299,'BD Pacientes'!$A:$I,7,FALSE)),"",VLOOKUP('Salidas Pacientes'!$C1299,'BD Pacientes'!$A:$I,7,FALSE))</f>
        <v>0</v>
      </c>
      <c r="K1299" s="99">
        <f>IF(ISERROR(VLOOKUP('Salidas Pacientes'!$C1299,'BD Pacientes'!$A:$I,8,FALSE)),"",VLOOKUP('Salidas Pacientes'!$C1299,'BD Pacientes'!$A:$I,8,FALSE))</f>
        <v>0</v>
      </c>
      <c r="L1299" s="17">
        <f>IF(ISERROR(VLOOKUP('Salidas Pacientes'!$C1299,'BD Pacientes'!$A:$I,9,FALSE)),"",VLOOKUP('Salidas Pacientes'!$C1299,'BD Pacientes'!$A:$I,9,FALSE))</f>
        <v>0</v>
      </c>
      <c r="M1299" s="17" t="s">
        <v>47</v>
      </c>
      <c r="N1299" s="16" t="str">
        <f>IF(ISERROR(VLOOKUP('Salidas Pacientes'!$M1299,Inventario!$A$2:$M$21,2,FALSE)),"",VLOOKUP('Salidas Pacientes'!$M1299,Inventario!$A$2:$M$21,2,FALSE))</f>
        <v>Nimenrix</v>
      </c>
      <c r="O1299" s="16" t="str">
        <f>IF(ISERROR(VLOOKUP('Salidas Pacientes'!$M1299,Inventario!$A$2:$M$21,3,FALSE)),"",VLOOKUP('Salidas Pacientes'!$M1299,Inventario!$A$2:$M$21,3,FALSE))</f>
        <v>Meningococo</v>
      </c>
      <c r="P1299" s="100" t="str">
        <f>IF(ISERROR(VLOOKUP('Salidas Pacientes'!$M1299,Inventario!$A$2:$M$21,4,FALSE)),"",VLOOKUP('Salidas Pacientes'!$M1299,Inventario!$A$2:$M$21,4,FALSE))</f>
        <v>Cobo Medical</v>
      </c>
      <c r="Q1299" s="100" t="str">
        <f>IF(ISERROR(VLOOKUP('Salidas Pacientes'!$M1299,Inventario!$A$2:$M$21,5,FALSE)),"",VLOOKUP('Salidas Pacientes'!$M1299,Inventario!$A$2:$M$21,5,FALSE))</f>
        <v>Pfizer</v>
      </c>
      <c r="R1299" s="17" t="str">
        <f>IF(ISERROR(VLOOKUP('Salidas Pacientes'!$M1299,Inventario!$A$2:$M$21,6,FALSE)),"",VLOOKUP('Salidas Pacientes'!$M1299,Inventario!$A$2:$M$21,6,FALSE))</f>
        <v>3904</v>
      </c>
      <c r="S1299" s="105" t="s">
        <v>221</v>
      </c>
      <c r="T1299" s="102">
        <f>IF(ISERROR(VLOOKUP('Salidas Pacientes'!$S1299,Entradas!$H$1:$I$412,2,FALSE)),"",VLOOKUP('Salidas Pacientes'!$S1299,Entradas!$H$1:$I$412,2,FALSE))</f>
        <v>45077</v>
      </c>
      <c r="U1299" s="98"/>
      <c r="V1299" s="98">
        <v>1</v>
      </c>
      <c r="W1299" s="105"/>
    </row>
    <row r="1300" spans="1:23" ht="15.75" hidden="1" customHeight="1" outlineLevel="1">
      <c r="A1300" s="95">
        <v>44914</v>
      </c>
      <c r="B1300" s="95" t="s">
        <v>276</v>
      </c>
      <c r="C1300" s="98">
        <v>1105386638</v>
      </c>
      <c r="D1300" s="17" t="str">
        <f>IF(ISERROR(VLOOKUP('Salidas Pacientes'!$C1300,'BD Pacientes'!$A:I,2,FALSE)),"",VLOOKUP('Salidas Pacientes'!$C1300,'BD Pacientes'!$A:I,2,FALSE))</f>
        <v>RC</v>
      </c>
      <c r="E1300" s="16" t="str">
        <f>IF(ISERROR(VLOOKUP('Salidas Pacientes'!$C1300,'BD Pacientes'!$A:I,3,FALSE)),"",VLOOKUP('Salidas Pacientes'!$C1300,'BD Pacientes'!$A:I,3,FALSE))</f>
        <v>MARIANA ERAZO AVILA</v>
      </c>
      <c r="F1300" s="17" t="str">
        <f>IF(ISERROR(VLOOKUP('Salidas Pacientes'!$C1300,'BD Pacientes'!$A:I,4,FALSE)),"",VLOOKUP('Salidas Pacientes'!$C1300,'BD Pacientes'!$A:I,4,FALSE))</f>
        <v>F</v>
      </c>
      <c r="G1300" s="95">
        <f>IF(ISERROR(VLOOKUP('Salidas Pacientes'!$C1300,'BD Pacientes'!$A:I,5,FALSE)),"",VLOOKUP('Salidas Pacientes'!$C1300,'BD Pacientes'!$A:I,5,FALSE))</f>
        <v>0</v>
      </c>
      <c r="H1300" s="95" t="str">
        <f t="shared" ca="1" si="0"/>
        <v>123 año, 7 mes</v>
      </c>
      <c r="I1300" s="97" t="str">
        <f>IF(ISERROR(VLOOKUP('Salidas Pacientes'!$C1300,'BD Pacientes'!$A:$I,6,FALSE)),"",VLOOKUP('Salidas Pacientes'!$C1300,'BD Pacientes'!$A:$I,6,FALSE))</f>
        <v>CALLE 11 # 23C-39</v>
      </c>
      <c r="J1300" s="98">
        <f>IF(ISERROR(VLOOKUP('Salidas Pacientes'!$C1300,'BD Pacientes'!$A:$I,7,FALSE)),"",VLOOKUP('Salidas Pacientes'!$C1300,'BD Pacientes'!$A:$I,7,FALSE))</f>
        <v>0</v>
      </c>
      <c r="K1300" s="99">
        <f>IF(ISERROR(VLOOKUP('Salidas Pacientes'!$C1300,'BD Pacientes'!$A:$I,8,FALSE)),"",VLOOKUP('Salidas Pacientes'!$C1300,'BD Pacientes'!$A:$I,8,FALSE))</f>
        <v>0</v>
      </c>
      <c r="L1300" s="17">
        <f>IF(ISERROR(VLOOKUP('Salidas Pacientes'!$C1300,'BD Pacientes'!$A:$I,9,FALSE)),"",VLOOKUP('Salidas Pacientes'!$C1300,'BD Pacientes'!$A:$I,9,FALSE))</f>
        <v>0</v>
      </c>
      <c r="M1300" s="17" t="s">
        <v>118</v>
      </c>
      <c r="N1300" s="16" t="str">
        <f>IF(ISERROR(VLOOKUP('Salidas Pacientes'!$M1300,Inventario!$A$2:$M$21,2,FALSE)),"",VLOOKUP('Salidas Pacientes'!$M1300,Inventario!$A$2:$M$21,2,FALSE))</f>
        <v>Varivax</v>
      </c>
      <c r="O1300" s="16" t="str">
        <f>IF(ISERROR(VLOOKUP('Salidas Pacientes'!$M1300,Inventario!$A$2:$M$21,3,FALSE)),"",VLOOKUP('Salidas Pacientes'!$M1300,Inventario!$A$2:$M$21,3,FALSE))</f>
        <v>Varicela</v>
      </c>
      <c r="P1300" s="100" t="str">
        <f>IF(ISERROR(VLOOKUP('Salidas Pacientes'!$M1300,Inventario!$A$2:$M$21,4,FALSE)),"",VLOOKUP('Salidas Pacientes'!$M1300,Inventario!$A$2:$M$21,4,FALSE))</f>
        <v>IPS FARALLONES</v>
      </c>
      <c r="Q1300" s="100" t="str">
        <f>IF(ISERROR(VLOOKUP('Salidas Pacientes'!$M1300,Inventario!$A$2:$M$21,5,FALSE)),"",VLOOKUP('Salidas Pacientes'!$M1300,Inventario!$A$2:$M$21,5,FALSE))</f>
        <v>Merck</v>
      </c>
      <c r="R1300" s="17" t="str">
        <f>IF(ISERROR(VLOOKUP('Salidas Pacientes'!$M1300,Inventario!$A$2:$M$21,6,FALSE)),"",VLOOKUP('Salidas Pacientes'!$M1300,Inventario!$A$2:$M$21,6,FALSE))</f>
        <v>4500</v>
      </c>
      <c r="S1300" s="105" t="s">
        <v>222</v>
      </c>
      <c r="T1300" s="102">
        <f>IF(ISERROR(VLOOKUP('Salidas Pacientes'!$S1300,Entradas!$H$1:$I$412,2,FALSE)),"",VLOOKUP('Salidas Pacientes'!$S1300,Entradas!$H$1:$I$412,2,FALSE))</f>
        <v>45382</v>
      </c>
      <c r="U1300" s="98"/>
      <c r="V1300" s="98">
        <v>1</v>
      </c>
      <c r="W1300" s="105"/>
    </row>
    <row r="1301" spans="1:23" ht="15.75" hidden="1" customHeight="1" outlineLevel="1">
      <c r="A1301" s="95">
        <v>44914</v>
      </c>
      <c r="B1301" s="95" t="s">
        <v>276</v>
      </c>
      <c r="C1301" s="98">
        <v>1232816464</v>
      </c>
      <c r="D1301" s="17" t="str">
        <f>IF(ISERROR(VLOOKUP('Salidas Pacientes'!$C1301,'BD Pacientes'!$A:I,2,FALSE)),"",VLOOKUP('Salidas Pacientes'!$C1301,'BD Pacientes'!$A:I,2,FALSE))</f>
        <v>RC</v>
      </c>
      <c r="E1301" s="16" t="str">
        <f>IF(ISERROR(VLOOKUP('Salidas Pacientes'!$C1301,'BD Pacientes'!$A:I,3,FALSE)),"",VLOOKUP('Salidas Pacientes'!$C1301,'BD Pacientes'!$A:I,3,FALSE))</f>
        <v>EMILIANO LUCIO RODRIGUEZ</v>
      </c>
      <c r="F1301" s="17" t="str">
        <f>IF(ISERROR(VLOOKUP('Salidas Pacientes'!$C1301,'BD Pacientes'!$A:I,4,FALSE)),"",VLOOKUP('Salidas Pacientes'!$C1301,'BD Pacientes'!$A:I,4,FALSE))</f>
        <v>M</v>
      </c>
      <c r="G1301" s="95">
        <f>IF(ISERROR(VLOOKUP('Salidas Pacientes'!$C1301,'BD Pacientes'!$A:I,5,FALSE)),"",VLOOKUP('Salidas Pacientes'!$C1301,'BD Pacientes'!$A:I,5,FALSE))</f>
        <v>44362</v>
      </c>
      <c r="H1301" s="95" t="str">
        <f t="shared" ca="1" si="0"/>
        <v>2 año, 2 mes</v>
      </c>
      <c r="I1301" s="97" t="str">
        <f>IF(ISERROR(VLOOKUP('Salidas Pacientes'!$C1301,'BD Pacientes'!$A:$I,6,FALSE)),"",VLOOKUP('Salidas Pacientes'!$C1301,'BD Pacientes'!$A:$I,6,FALSE))</f>
        <v>AV 5BN # 64N-80</v>
      </c>
      <c r="J1301" s="98">
        <f>IF(ISERROR(VLOOKUP('Salidas Pacientes'!$C1301,'BD Pacientes'!$A:$I,7,FALSE)),"",VLOOKUP('Salidas Pacientes'!$C1301,'BD Pacientes'!$A:$I,7,FALSE))</f>
        <v>1143835116</v>
      </c>
      <c r="K1301" s="99" t="str">
        <f>IF(ISERROR(VLOOKUP('Salidas Pacientes'!$C1301,'BD Pacientes'!$A:$I,8,FALSE)),"",VLOOKUP('Salidas Pacientes'!$C1301,'BD Pacientes'!$A:$I,8,FALSE))</f>
        <v>DIANA RODRIGUEZ</v>
      </c>
      <c r="L1301" s="17">
        <f>IF(ISERROR(VLOOKUP('Salidas Pacientes'!$C1301,'BD Pacientes'!$A:$I,9,FALSE)),"",VLOOKUP('Salidas Pacientes'!$C1301,'BD Pacientes'!$A:$I,9,FALSE))</f>
        <v>3046685324</v>
      </c>
      <c r="M1301" s="17" t="s">
        <v>73</v>
      </c>
      <c r="N1301" s="16" t="str">
        <f>IF(ISERROR(VLOOKUP('Salidas Pacientes'!$M1301,Inventario!$A$2:$M$21,2,FALSE)),"",VLOOKUP('Salidas Pacientes'!$M1301,Inventario!$A$2:$M$21,2,FALSE))</f>
        <v>Pentaxim</v>
      </c>
      <c r="O1301" s="16" t="str">
        <f>IF(ISERROR(VLOOKUP('Salidas Pacientes'!$M1301,Inventario!$A$2:$M$21,3,FALSE)),"",VLOOKUP('Salidas Pacientes'!$M1301,Inventario!$A$2:$M$21,3,FALSE))</f>
        <v>Difteria-Tosferina, tetano, polio, haemophilus</v>
      </c>
      <c r="P1301" s="100" t="str">
        <f>IF(ISERROR(VLOOKUP('Salidas Pacientes'!$M1301,Inventario!$A$2:$M$21,4,FALSE)),"",VLOOKUP('Salidas Pacientes'!$M1301,Inventario!$A$2:$M$21,4,FALSE))</f>
        <v>IPS FARALLONES</v>
      </c>
      <c r="Q1301" s="100" t="str">
        <f>IF(ISERROR(VLOOKUP('Salidas Pacientes'!$M1301,Inventario!$A$2:$M$21,5,FALSE)),"",VLOOKUP('Salidas Pacientes'!$M1301,Inventario!$A$2:$M$21,5,FALSE))</f>
        <v>Sanofi</v>
      </c>
      <c r="R1301" s="17" t="str">
        <f>IF(ISERROR(VLOOKUP('Salidas Pacientes'!$M1301,Inventario!$A$2:$M$21,6,FALSE)),"",VLOOKUP('Salidas Pacientes'!$M1301,Inventario!$A$2:$M$21,6,FALSE))</f>
        <v>2800</v>
      </c>
      <c r="S1301" s="105" t="s">
        <v>209</v>
      </c>
      <c r="T1301" s="102">
        <f>IF(ISERROR(VLOOKUP('Salidas Pacientes'!$S1301,Entradas!$H$1:$I$412,2,FALSE)),"",VLOOKUP('Salidas Pacientes'!$S1301,Entradas!$H$1:$I$412,2,FALSE))</f>
        <v>44957</v>
      </c>
      <c r="U1301" s="98"/>
      <c r="V1301" s="98">
        <v>1</v>
      </c>
      <c r="W1301" s="105"/>
    </row>
    <row r="1302" spans="1:23" ht="15.75" hidden="1" customHeight="1" outlineLevel="1">
      <c r="A1302" s="95">
        <v>44914</v>
      </c>
      <c r="B1302" s="95" t="s">
        <v>276</v>
      </c>
      <c r="C1302" s="98">
        <v>1232816464</v>
      </c>
      <c r="D1302" s="17" t="str">
        <f>IF(ISERROR(VLOOKUP('Salidas Pacientes'!$C1302,'BD Pacientes'!$A:I,2,FALSE)),"",VLOOKUP('Salidas Pacientes'!$C1302,'BD Pacientes'!$A:I,2,FALSE))</f>
        <v>RC</v>
      </c>
      <c r="E1302" s="16" t="str">
        <f>IF(ISERROR(VLOOKUP('Salidas Pacientes'!$C1302,'BD Pacientes'!$A:I,3,FALSE)),"",VLOOKUP('Salidas Pacientes'!$C1302,'BD Pacientes'!$A:I,3,FALSE))</f>
        <v>EMILIANO LUCIO RODRIGUEZ</v>
      </c>
      <c r="F1302" s="17" t="str">
        <f>IF(ISERROR(VLOOKUP('Salidas Pacientes'!$C1302,'BD Pacientes'!$A:I,4,FALSE)),"",VLOOKUP('Salidas Pacientes'!$C1302,'BD Pacientes'!$A:I,4,FALSE))</f>
        <v>M</v>
      </c>
      <c r="G1302" s="95">
        <f>IF(ISERROR(VLOOKUP('Salidas Pacientes'!$C1302,'BD Pacientes'!$A:I,5,FALSE)),"",VLOOKUP('Salidas Pacientes'!$C1302,'BD Pacientes'!$A:I,5,FALSE))</f>
        <v>44362</v>
      </c>
      <c r="H1302" s="95" t="str">
        <f t="shared" ca="1" si="0"/>
        <v>2 año, 2 mes</v>
      </c>
      <c r="I1302" s="97" t="str">
        <f>IF(ISERROR(VLOOKUP('Salidas Pacientes'!$C1302,'BD Pacientes'!$A:$I,6,FALSE)),"",VLOOKUP('Salidas Pacientes'!$C1302,'BD Pacientes'!$A:$I,6,FALSE))</f>
        <v>AV 5BN # 64N-80</v>
      </c>
      <c r="J1302" s="98">
        <f>IF(ISERROR(VLOOKUP('Salidas Pacientes'!$C1302,'BD Pacientes'!$A:$I,7,FALSE)),"",VLOOKUP('Salidas Pacientes'!$C1302,'BD Pacientes'!$A:$I,7,FALSE))</f>
        <v>1143835116</v>
      </c>
      <c r="K1302" s="99" t="str">
        <f>IF(ISERROR(VLOOKUP('Salidas Pacientes'!$C1302,'BD Pacientes'!$A:$I,8,FALSE)),"",VLOOKUP('Salidas Pacientes'!$C1302,'BD Pacientes'!$A:$I,8,FALSE))</f>
        <v>DIANA RODRIGUEZ</v>
      </c>
      <c r="L1302" s="17">
        <f>IF(ISERROR(VLOOKUP('Salidas Pacientes'!$C1302,'BD Pacientes'!$A:$I,9,FALSE)),"",VLOOKUP('Salidas Pacientes'!$C1302,'BD Pacientes'!$A:$I,9,FALSE))</f>
        <v>3046685324</v>
      </c>
      <c r="M1302" s="17" t="s">
        <v>85</v>
      </c>
      <c r="N1302" s="16" t="str">
        <f>IF(ISERROR(VLOOKUP('Salidas Pacientes'!$M1302,Inventario!$A$2:$M$21,2,FALSE)),"",VLOOKUP('Salidas Pacientes'!$M1302,Inventario!$A$2:$M$21,2,FALSE))</f>
        <v xml:space="preserve">Avaxim 80 </v>
      </c>
      <c r="O1302" s="16" t="str">
        <f>IF(ISERROR(VLOOKUP('Salidas Pacientes'!$M1302,Inventario!$A$2:$M$21,3,FALSE)),"",VLOOKUP('Salidas Pacientes'!$M1302,Inventario!$A$2:$M$21,3,FALSE))</f>
        <v>Hepatitis A niño</v>
      </c>
      <c r="P1302" s="100" t="str">
        <f>IF(ISERROR(VLOOKUP('Salidas Pacientes'!$M1302,Inventario!$A$2:$M$21,4,FALSE)),"",VLOOKUP('Salidas Pacientes'!$M1302,Inventario!$A$2:$M$21,4,FALSE))</f>
        <v>IPS FARALLONES</v>
      </c>
      <c r="Q1302" s="100" t="str">
        <f>IF(ISERROR(VLOOKUP('Salidas Pacientes'!$M1302,Inventario!$A$2:$M$21,5,FALSE)),"",VLOOKUP('Salidas Pacientes'!$M1302,Inventario!$A$2:$M$21,5,FALSE))</f>
        <v>Sanofi</v>
      </c>
      <c r="R1302" s="17" t="str">
        <f>IF(ISERROR(VLOOKUP('Salidas Pacientes'!$M1302,Inventario!$A$2:$M$21,6,FALSE)),"",VLOOKUP('Salidas Pacientes'!$M1302,Inventario!$A$2:$M$21,6,FALSE))</f>
        <v>2500</v>
      </c>
      <c r="S1302" s="105" t="s">
        <v>227</v>
      </c>
      <c r="T1302" s="102">
        <f>IF(ISERROR(VLOOKUP('Salidas Pacientes'!$S1302,Entradas!$H$1:$I$412,2,FALSE)),"",VLOOKUP('Salidas Pacientes'!$S1302,Entradas!$H$1:$I$412,2,FALSE))</f>
        <v>45351</v>
      </c>
      <c r="U1302" s="98"/>
      <c r="V1302" s="98">
        <v>1</v>
      </c>
      <c r="W1302" s="105"/>
    </row>
    <row r="1303" spans="1:23" ht="15.75" hidden="1" customHeight="1" outlineLevel="1">
      <c r="A1303" s="95">
        <v>44914</v>
      </c>
      <c r="B1303" s="95" t="s">
        <v>276</v>
      </c>
      <c r="C1303" s="98">
        <v>1232816464</v>
      </c>
      <c r="D1303" s="17" t="str">
        <f>IF(ISERROR(VLOOKUP('Salidas Pacientes'!$C1303,'BD Pacientes'!$A:I,2,FALSE)),"",VLOOKUP('Salidas Pacientes'!$C1303,'BD Pacientes'!$A:I,2,FALSE))</f>
        <v>RC</v>
      </c>
      <c r="E1303" s="16" t="str">
        <f>IF(ISERROR(VLOOKUP('Salidas Pacientes'!$C1303,'BD Pacientes'!$A:I,3,FALSE)),"",VLOOKUP('Salidas Pacientes'!$C1303,'BD Pacientes'!$A:I,3,FALSE))</f>
        <v>EMILIANO LUCIO RODRIGUEZ</v>
      </c>
      <c r="F1303" s="17" t="str">
        <f>IF(ISERROR(VLOOKUP('Salidas Pacientes'!$C1303,'BD Pacientes'!$A:I,4,FALSE)),"",VLOOKUP('Salidas Pacientes'!$C1303,'BD Pacientes'!$A:I,4,FALSE))</f>
        <v>M</v>
      </c>
      <c r="G1303" s="95">
        <f>IF(ISERROR(VLOOKUP('Salidas Pacientes'!$C1303,'BD Pacientes'!$A:I,5,FALSE)),"",VLOOKUP('Salidas Pacientes'!$C1303,'BD Pacientes'!$A:I,5,FALSE))</f>
        <v>44362</v>
      </c>
      <c r="H1303" s="95" t="str">
        <f t="shared" ca="1" si="0"/>
        <v>2 año, 2 mes</v>
      </c>
      <c r="I1303" s="97" t="str">
        <f>IF(ISERROR(VLOOKUP('Salidas Pacientes'!$C1303,'BD Pacientes'!$A:$I,6,FALSE)),"",VLOOKUP('Salidas Pacientes'!$C1303,'BD Pacientes'!$A:$I,6,FALSE))</f>
        <v>AV 5BN # 64N-80</v>
      </c>
      <c r="J1303" s="98">
        <f>IF(ISERROR(VLOOKUP('Salidas Pacientes'!$C1303,'BD Pacientes'!$A:$I,7,FALSE)),"",VLOOKUP('Salidas Pacientes'!$C1303,'BD Pacientes'!$A:$I,7,FALSE))</f>
        <v>1143835116</v>
      </c>
      <c r="K1303" s="99" t="str">
        <f>IF(ISERROR(VLOOKUP('Salidas Pacientes'!$C1303,'BD Pacientes'!$A:$I,8,FALSE)),"",VLOOKUP('Salidas Pacientes'!$C1303,'BD Pacientes'!$A:$I,8,FALSE))</f>
        <v>DIANA RODRIGUEZ</v>
      </c>
      <c r="L1303" s="17">
        <f>IF(ISERROR(VLOOKUP('Salidas Pacientes'!$C1303,'BD Pacientes'!$A:$I,9,FALSE)),"",VLOOKUP('Salidas Pacientes'!$C1303,'BD Pacientes'!$A:$I,9,FALSE))</f>
        <v>3046685324</v>
      </c>
      <c r="M1303" s="17" t="s">
        <v>81</v>
      </c>
      <c r="N1303" s="16" t="str">
        <f>IF(ISERROR(VLOOKUP('Salidas Pacientes'!$M1303,Inventario!$A$2:$M$21,2,FALSE)),"",VLOOKUP('Salidas Pacientes'!$M1303,Inventario!$A$2:$M$21,2,FALSE))</f>
        <v>Stamaril</v>
      </c>
      <c r="O1303" s="16" t="str">
        <f>IF(ISERROR(VLOOKUP('Salidas Pacientes'!$M1303,Inventario!$A$2:$M$21,3,FALSE)),"",VLOOKUP('Salidas Pacientes'!$M1303,Inventario!$A$2:$M$21,3,FALSE))</f>
        <v>Fiebre amarilla</v>
      </c>
      <c r="P1303" s="100" t="str">
        <f>IF(ISERROR(VLOOKUP('Salidas Pacientes'!$M1303,Inventario!$A$2:$M$21,4,FALSE)),"",VLOOKUP('Salidas Pacientes'!$M1303,Inventario!$A$2:$M$21,4,FALSE))</f>
        <v>IPS FARALLONES</v>
      </c>
      <c r="Q1303" s="100" t="str">
        <f>IF(ISERROR(VLOOKUP('Salidas Pacientes'!$M1303,Inventario!$A$2:$M$21,5,FALSE)),"",VLOOKUP('Salidas Pacientes'!$M1303,Inventario!$A$2:$M$21,5,FALSE))</f>
        <v>Sanofi</v>
      </c>
      <c r="R1303" s="17" t="str">
        <f>IF(ISERROR(VLOOKUP('Salidas Pacientes'!$M1303,Inventario!$A$2:$M$21,6,FALSE)),"",VLOOKUP('Salidas Pacientes'!$M1303,Inventario!$A$2:$M$21,6,FALSE))</f>
        <v>3000</v>
      </c>
      <c r="S1303" s="105" t="s">
        <v>224</v>
      </c>
      <c r="T1303" s="102">
        <f>IF(ISERROR(VLOOKUP('Salidas Pacientes'!$S1303,Entradas!$H$1:$I$412,2,FALSE)),"",VLOOKUP('Salidas Pacientes'!$S1303,Entradas!$H$1:$I$412,2,FALSE))</f>
        <v>45688</v>
      </c>
      <c r="U1303" s="98"/>
      <c r="V1303" s="98">
        <v>1</v>
      </c>
      <c r="W1303" s="105"/>
    </row>
    <row r="1304" spans="1:23" ht="15.75" hidden="1" customHeight="1" outlineLevel="1">
      <c r="A1304" s="95">
        <v>44914</v>
      </c>
      <c r="B1304" s="95" t="s">
        <v>276</v>
      </c>
      <c r="C1304" s="98">
        <v>1112069636</v>
      </c>
      <c r="D1304" s="17" t="str">
        <f>IF(ISERROR(VLOOKUP('Salidas Pacientes'!$C1304,'BD Pacientes'!$A:I,2,FALSE)),"",VLOOKUP('Salidas Pacientes'!$C1304,'BD Pacientes'!$A:I,2,FALSE))</f>
        <v>RC</v>
      </c>
      <c r="E1304" s="16" t="str">
        <f>IF(ISERROR(VLOOKUP('Salidas Pacientes'!$C1304,'BD Pacientes'!$A:I,3,FALSE)),"",VLOOKUP('Salidas Pacientes'!$C1304,'BD Pacientes'!$A:I,3,FALSE))</f>
        <v>DANIEL CORTEZ MARULANDA</v>
      </c>
      <c r="F1304" s="17" t="str">
        <f>IF(ISERROR(VLOOKUP('Salidas Pacientes'!$C1304,'BD Pacientes'!$A:I,4,FALSE)),"",VLOOKUP('Salidas Pacientes'!$C1304,'BD Pacientes'!$A:I,4,FALSE))</f>
        <v>M</v>
      </c>
      <c r="G1304" s="95">
        <f>IF(ISERROR(VLOOKUP('Salidas Pacientes'!$C1304,'BD Pacientes'!$A:I,5,FALSE)),"",VLOOKUP('Salidas Pacientes'!$C1304,'BD Pacientes'!$A:I,5,FALSE))</f>
        <v>0</v>
      </c>
      <c r="H1304" s="95" t="str">
        <f t="shared" ca="1" si="0"/>
        <v>123 año, 7 mes</v>
      </c>
      <c r="I1304" s="97" t="str">
        <f>IF(ISERROR(VLOOKUP('Salidas Pacientes'!$C1304,'BD Pacientes'!$A:$I,6,FALSE)),"",VLOOKUP('Salidas Pacientes'!$C1304,'BD Pacientes'!$A:$I,6,FALSE))</f>
        <v>CRA 119A # 60-56</v>
      </c>
      <c r="J1304" s="98">
        <f>IF(ISERROR(VLOOKUP('Salidas Pacientes'!$C1304,'BD Pacientes'!$A:$I,7,FALSE)),"",VLOOKUP('Salidas Pacientes'!$C1304,'BD Pacientes'!$A:$I,7,FALSE))</f>
        <v>0</v>
      </c>
      <c r="K1304" s="99">
        <f>IF(ISERROR(VLOOKUP('Salidas Pacientes'!$C1304,'BD Pacientes'!$A:$I,8,FALSE)),"",VLOOKUP('Salidas Pacientes'!$C1304,'BD Pacientes'!$A:$I,8,FALSE))</f>
        <v>0</v>
      </c>
      <c r="L1304" s="17">
        <f>IF(ISERROR(VLOOKUP('Salidas Pacientes'!$C1304,'BD Pacientes'!$A:$I,9,FALSE)),"",VLOOKUP('Salidas Pacientes'!$C1304,'BD Pacientes'!$A:$I,9,FALSE))</f>
        <v>0</v>
      </c>
      <c r="M1304" s="17" t="s">
        <v>47</v>
      </c>
      <c r="N1304" s="16" t="str">
        <f>IF(ISERROR(VLOOKUP('Salidas Pacientes'!$M1304,Inventario!$A$2:$M$21,2,FALSE)),"",VLOOKUP('Salidas Pacientes'!$M1304,Inventario!$A$2:$M$21,2,FALSE))</f>
        <v>Nimenrix</v>
      </c>
      <c r="O1304" s="16" t="str">
        <f>IF(ISERROR(VLOOKUP('Salidas Pacientes'!$M1304,Inventario!$A$2:$M$21,3,FALSE)),"",VLOOKUP('Salidas Pacientes'!$M1304,Inventario!$A$2:$M$21,3,FALSE))</f>
        <v>Meningococo</v>
      </c>
      <c r="P1304" s="100" t="str">
        <f>IF(ISERROR(VLOOKUP('Salidas Pacientes'!$M1304,Inventario!$A$2:$M$21,4,FALSE)),"",VLOOKUP('Salidas Pacientes'!$M1304,Inventario!$A$2:$M$21,4,FALSE))</f>
        <v>Cobo Medical</v>
      </c>
      <c r="Q1304" s="100" t="str">
        <f>IF(ISERROR(VLOOKUP('Salidas Pacientes'!$M1304,Inventario!$A$2:$M$21,5,FALSE)),"",VLOOKUP('Salidas Pacientes'!$M1304,Inventario!$A$2:$M$21,5,FALSE))</f>
        <v>Pfizer</v>
      </c>
      <c r="R1304" s="17" t="str">
        <f>IF(ISERROR(VLOOKUP('Salidas Pacientes'!$M1304,Inventario!$A$2:$M$21,6,FALSE)),"",VLOOKUP('Salidas Pacientes'!$M1304,Inventario!$A$2:$M$21,6,FALSE))</f>
        <v>3904</v>
      </c>
      <c r="S1304" s="105" t="s">
        <v>221</v>
      </c>
      <c r="T1304" s="102">
        <f>IF(ISERROR(VLOOKUP('Salidas Pacientes'!$S1304,Entradas!$H$1:$I$412,2,FALSE)),"",VLOOKUP('Salidas Pacientes'!$S1304,Entradas!$H$1:$I$412,2,FALSE))</f>
        <v>45077</v>
      </c>
      <c r="U1304" s="98"/>
      <c r="V1304" s="98">
        <v>1</v>
      </c>
      <c r="W1304" s="105"/>
    </row>
    <row r="1305" spans="1:23" ht="15.75" hidden="1" customHeight="1" outlineLevel="1">
      <c r="A1305" s="95">
        <v>44915</v>
      </c>
      <c r="B1305" s="95" t="s">
        <v>276</v>
      </c>
      <c r="C1305" s="98">
        <v>1232819862</v>
      </c>
      <c r="D1305" s="17" t="str">
        <f>IF(ISERROR(VLOOKUP('Salidas Pacientes'!$C1305,'BD Pacientes'!$A:I,2,FALSE)),"",VLOOKUP('Salidas Pacientes'!$C1305,'BD Pacientes'!$A:I,2,FALSE))</f>
        <v>RC</v>
      </c>
      <c r="E1305" s="16" t="str">
        <f>IF(ISERROR(VLOOKUP('Salidas Pacientes'!$C1305,'BD Pacientes'!$A:I,3,FALSE)),"",VLOOKUP('Salidas Pacientes'!$C1305,'BD Pacientes'!$A:I,3,FALSE))</f>
        <v>JUAN MARTIN JORDAN RESTREPO</v>
      </c>
      <c r="F1305" s="17" t="str">
        <f>IF(ISERROR(VLOOKUP('Salidas Pacientes'!$C1305,'BD Pacientes'!$A:I,4,FALSE)),"",VLOOKUP('Salidas Pacientes'!$C1305,'BD Pacientes'!$A:I,4,FALSE))</f>
        <v>M</v>
      </c>
      <c r="G1305" s="95">
        <f>IF(ISERROR(VLOOKUP('Salidas Pacientes'!$C1305,'BD Pacientes'!$A:I,5,FALSE)),"",VLOOKUP('Salidas Pacientes'!$C1305,'BD Pacientes'!$A:I,5,FALSE))</f>
        <v>44679</v>
      </c>
      <c r="H1305" s="95" t="str">
        <f t="shared" ca="1" si="0"/>
        <v>1 año, 3 mes</v>
      </c>
      <c r="I1305" s="97" t="str">
        <f>IF(ISERROR(VLOOKUP('Salidas Pacientes'!$C1305,'BD Pacientes'!$A:$I,6,FALSE)),"",VLOOKUP('Salidas Pacientes'!$C1305,'BD Pacientes'!$A:$I,6,FALSE))</f>
        <v>CRA 100 #34-96</v>
      </c>
      <c r="J1305" s="98">
        <f>IF(ISERROR(VLOOKUP('Salidas Pacientes'!$C1305,'BD Pacientes'!$A:$I,7,FALSE)),"",VLOOKUP('Salidas Pacientes'!$C1305,'BD Pacientes'!$A:$I,7,FALSE))</f>
        <v>1130598242</v>
      </c>
      <c r="K1305" s="99" t="str">
        <f>IF(ISERROR(VLOOKUP('Salidas Pacientes'!$C1305,'BD Pacientes'!$A:$I,8,FALSE)),"",VLOOKUP('Salidas Pacientes'!$C1305,'BD Pacientes'!$A:$I,8,FALSE))</f>
        <v>MARIA FERNANDA RESTREPO</v>
      </c>
      <c r="L1305" s="17">
        <f>IF(ISERROR(VLOOKUP('Salidas Pacientes'!$C1305,'BD Pacientes'!$A:$I,9,FALSE)),"",VLOOKUP('Salidas Pacientes'!$C1305,'BD Pacientes'!$A:$I,9,FALSE))</f>
        <v>3013203303</v>
      </c>
      <c r="M1305" s="17" t="s">
        <v>89</v>
      </c>
      <c r="N1305" s="16" t="str">
        <f>IF(ISERROR(VLOOKUP('Salidas Pacientes'!$M1305,Inventario!$A$2:$M$21,2,FALSE)),"",VLOOKUP('Salidas Pacientes'!$M1305,Inventario!$A$2:$M$21,2,FALSE))</f>
        <v>Fluquadri</v>
      </c>
      <c r="O1305" s="16" t="str">
        <f>IF(ISERROR(VLOOKUP('Salidas Pacientes'!$M1305,Inventario!$A$2:$M$21,3,FALSE)),"",VLOOKUP('Salidas Pacientes'!$M1305,Inventario!$A$2:$M$21,3,FALSE))</f>
        <v>Influenza</v>
      </c>
      <c r="P1305" s="100" t="str">
        <f>IF(ISERROR(VLOOKUP('Salidas Pacientes'!$M1305,Inventario!$A$2:$M$21,4,FALSE)),"",VLOOKUP('Salidas Pacientes'!$M1305,Inventario!$A$2:$M$21,4,FALSE))</f>
        <v>IPS FARALLONES</v>
      </c>
      <c r="Q1305" s="100" t="str">
        <f>IF(ISERROR(VLOOKUP('Salidas Pacientes'!$M1305,Inventario!$A$2:$M$21,5,FALSE)),"",VLOOKUP('Salidas Pacientes'!$M1305,Inventario!$A$2:$M$21,5,FALSE))</f>
        <v>Sanofi</v>
      </c>
      <c r="R1305" s="17" t="str">
        <f>IF(ISERROR(VLOOKUP('Salidas Pacientes'!$M1305,Inventario!$A$2:$M$21,6,FALSE)),"",VLOOKUP('Salidas Pacientes'!$M1305,Inventario!$A$2:$M$21,6,FALSE))</f>
        <v>164992</v>
      </c>
      <c r="S1305" s="105" t="s">
        <v>210</v>
      </c>
      <c r="T1305" s="102">
        <f>IF(ISERROR(VLOOKUP('Salidas Pacientes'!$S1305,Entradas!$H$1:$I$412,2,FALSE)),"",VLOOKUP('Salidas Pacientes'!$S1305,Entradas!$H$1:$I$412,2,FALSE))</f>
        <v>44957</v>
      </c>
      <c r="U1305" s="98"/>
      <c r="V1305" s="98">
        <v>1</v>
      </c>
      <c r="W1305" s="105"/>
    </row>
    <row r="1306" spans="1:23" ht="15.75" hidden="1" customHeight="1" outlineLevel="1">
      <c r="A1306" s="95">
        <v>44916</v>
      </c>
      <c r="B1306" s="95" t="s">
        <v>276</v>
      </c>
      <c r="C1306" s="98">
        <v>31258742</v>
      </c>
      <c r="D1306" s="17" t="str">
        <f>IF(ISERROR(VLOOKUP('Salidas Pacientes'!$C1306,'BD Pacientes'!$A:I,2,FALSE)),"",VLOOKUP('Salidas Pacientes'!$C1306,'BD Pacientes'!$A:I,2,FALSE))</f>
        <v>CC</v>
      </c>
      <c r="E1306" s="16" t="str">
        <f>IF(ISERROR(VLOOKUP('Salidas Pacientes'!$C1306,'BD Pacientes'!$A:I,3,FALSE)),"",VLOOKUP('Salidas Pacientes'!$C1306,'BD Pacientes'!$A:I,3,FALSE))</f>
        <v>MARTHA LUCIA ESCOBAR</v>
      </c>
      <c r="F1306" s="17" t="str">
        <f>IF(ISERROR(VLOOKUP('Salidas Pacientes'!$C1306,'BD Pacientes'!$A:I,4,FALSE)),"",VLOOKUP('Salidas Pacientes'!$C1306,'BD Pacientes'!$A:I,4,FALSE))</f>
        <v>F</v>
      </c>
      <c r="G1306" s="95">
        <f>IF(ISERROR(VLOOKUP('Salidas Pacientes'!$C1306,'BD Pacientes'!$A:I,5,FALSE)),"",VLOOKUP('Salidas Pacientes'!$C1306,'BD Pacientes'!$A:I,5,FALSE))</f>
        <v>0</v>
      </c>
      <c r="H1306" s="95" t="str">
        <f t="shared" ca="1" si="0"/>
        <v>123 año, 7 mes</v>
      </c>
      <c r="I1306" s="97" t="str">
        <f>IF(ISERROR(VLOOKUP('Salidas Pacientes'!$C1306,'BD Pacientes'!$A:$I,6,FALSE)),"",VLOOKUP('Salidas Pacientes'!$C1306,'BD Pacientes'!$A:$I,6,FALSE))</f>
        <v>CRA 64A # 13A-74</v>
      </c>
      <c r="J1306" s="98">
        <f>IF(ISERROR(VLOOKUP('Salidas Pacientes'!$C1306,'BD Pacientes'!$A:$I,7,FALSE)),"",VLOOKUP('Salidas Pacientes'!$C1306,'BD Pacientes'!$A:$I,7,FALSE))</f>
        <v>0</v>
      </c>
      <c r="K1306" s="99">
        <f>IF(ISERROR(VLOOKUP('Salidas Pacientes'!$C1306,'BD Pacientes'!$A:$I,8,FALSE)),"",VLOOKUP('Salidas Pacientes'!$C1306,'BD Pacientes'!$A:$I,8,FALSE))</f>
        <v>0</v>
      </c>
      <c r="L1306" s="17">
        <f>IF(ISERROR(VLOOKUP('Salidas Pacientes'!$C1306,'BD Pacientes'!$A:$I,9,FALSE)),"",VLOOKUP('Salidas Pacientes'!$C1306,'BD Pacientes'!$A:$I,9,FALSE))</f>
        <v>0</v>
      </c>
      <c r="M1306" s="17" t="s">
        <v>89</v>
      </c>
      <c r="N1306" s="16" t="str">
        <f>IF(ISERROR(VLOOKUP('Salidas Pacientes'!$M1306,Inventario!$A$2:$M$21,2,FALSE)),"",VLOOKUP('Salidas Pacientes'!$M1306,Inventario!$A$2:$M$21,2,FALSE))</f>
        <v>Fluquadri</v>
      </c>
      <c r="O1306" s="16" t="str">
        <f>IF(ISERROR(VLOOKUP('Salidas Pacientes'!$M1306,Inventario!$A$2:$M$21,3,FALSE)),"",VLOOKUP('Salidas Pacientes'!$M1306,Inventario!$A$2:$M$21,3,FALSE))</f>
        <v>Influenza</v>
      </c>
      <c r="P1306" s="100" t="str">
        <f>IF(ISERROR(VLOOKUP('Salidas Pacientes'!$M1306,Inventario!$A$2:$M$21,4,FALSE)),"",VLOOKUP('Salidas Pacientes'!$M1306,Inventario!$A$2:$M$21,4,FALSE))</f>
        <v>IPS FARALLONES</v>
      </c>
      <c r="Q1306" s="100" t="str">
        <f>IF(ISERROR(VLOOKUP('Salidas Pacientes'!$M1306,Inventario!$A$2:$M$21,5,FALSE)),"",VLOOKUP('Salidas Pacientes'!$M1306,Inventario!$A$2:$M$21,5,FALSE))</f>
        <v>Sanofi</v>
      </c>
      <c r="R1306" s="17" t="str">
        <f>IF(ISERROR(VLOOKUP('Salidas Pacientes'!$M1306,Inventario!$A$2:$M$21,6,FALSE)),"",VLOOKUP('Salidas Pacientes'!$M1306,Inventario!$A$2:$M$21,6,FALSE))</f>
        <v>164992</v>
      </c>
      <c r="S1306" s="105" t="s">
        <v>210</v>
      </c>
      <c r="T1306" s="102">
        <f>IF(ISERROR(VLOOKUP('Salidas Pacientes'!$S1306,Entradas!$H$1:$I$412,2,FALSE)),"",VLOOKUP('Salidas Pacientes'!$S1306,Entradas!$H$1:$I$412,2,FALSE))</f>
        <v>44957</v>
      </c>
      <c r="U1306" s="98"/>
      <c r="V1306" s="98">
        <v>1</v>
      </c>
      <c r="W1306" s="105"/>
    </row>
    <row r="1307" spans="1:23" ht="15.75" hidden="1" customHeight="1" outlineLevel="1">
      <c r="A1307" s="95">
        <v>44916</v>
      </c>
      <c r="B1307" s="95" t="s">
        <v>276</v>
      </c>
      <c r="C1307" s="98">
        <v>1112069732</v>
      </c>
      <c r="D1307" s="17" t="str">
        <f>IF(ISERROR(VLOOKUP('Salidas Pacientes'!$C1307,'BD Pacientes'!$A:I,2,FALSE)),"",VLOOKUP('Salidas Pacientes'!$C1307,'BD Pacientes'!$A:I,2,FALSE))</f>
        <v>RC</v>
      </c>
      <c r="E1307" s="16" t="str">
        <f>IF(ISERROR(VLOOKUP('Salidas Pacientes'!$C1307,'BD Pacientes'!$A:I,3,FALSE)),"",VLOOKUP('Salidas Pacientes'!$C1307,'BD Pacientes'!$A:I,3,FALSE))</f>
        <v>CAMILO VALBUENA CAMAYO</v>
      </c>
      <c r="F1307" s="17" t="str">
        <f>IF(ISERROR(VLOOKUP('Salidas Pacientes'!$C1307,'BD Pacientes'!$A:I,4,FALSE)),"",VLOOKUP('Salidas Pacientes'!$C1307,'BD Pacientes'!$A:I,4,FALSE))</f>
        <v>M</v>
      </c>
      <c r="G1307" s="95">
        <f>IF(ISERROR(VLOOKUP('Salidas Pacientes'!$C1307,'BD Pacientes'!$A:I,5,FALSE)),"",VLOOKUP('Salidas Pacientes'!$C1307,'BD Pacientes'!$A:I,5,FALSE))</f>
        <v>0</v>
      </c>
      <c r="H1307" s="95" t="str">
        <f t="shared" ca="1" si="0"/>
        <v>123 año, 7 mes</v>
      </c>
      <c r="I1307" s="97" t="str">
        <f>IF(ISERROR(VLOOKUP('Salidas Pacientes'!$C1307,'BD Pacientes'!$A:$I,6,FALSE)),"",VLOOKUP('Salidas Pacientes'!$C1307,'BD Pacientes'!$A:$I,6,FALSE))</f>
        <v>CRA 93 #1-50</v>
      </c>
      <c r="J1307" s="98">
        <f>IF(ISERROR(VLOOKUP('Salidas Pacientes'!$C1307,'BD Pacientes'!$A:$I,7,FALSE)),"",VLOOKUP('Salidas Pacientes'!$C1307,'BD Pacientes'!$A:$I,7,FALSE))</f>
        <v>0</v>
      </c>
      <c r="K1307" s="99">
        <f>IF(ISERROR(VLOOKUP('Salidas Pacientes'!$C1307,'BD Pacientes'!$A:$I,8,FALSE)),"",VLOOKUP('Salidas Pacientes'!$C1307,'BD Pacientes'!$A:$I,8,FALSE))</f>
        <v>0</v>
      </c>
      <c r="L1307" s="17">
        <f>IF(ISERROR(VLOOKUP('Salidas Pacientes'!$C1307,'BD Pacientes'!$A:$I,9,FALSE)),"",VLOOKUP('Salidas Pacientes'!$C1307,'BD Pacientes'!$A:$I,9,FALSE))</f>
        <v>0</v>
      </c>
      <c r="M1307" s="17" t="s">
        <v>47</v>
      </c>
      <c r="N1307" s="16" t="str">
        <f>IF(ISERROR(VLOOKUP('Salidas Pacientes'!$M1307,Inventario!$A$2:$M$21,2,FALSE)),"",VLOOKUP('Salidas Pacientes'!$M1307,Inventario!$A$2:$M$21,2,FALSE))</f>
        <v>Nimenrix</v>
      </c>
      <c r="O1307" s="16" t="str">
        <f>IF(ISERROR(VLOOKUP('Salidas Pacientes'!$M1307,Inventario!$A$2:$M$21,3,FALSE)),"",VLOOKUP('Salidas Pacientes'!$M1307,Inventario!$A$2:$M$21,3,FALSE))</f>
        <v>Meningococo</v>
      </c>
      <c r="P1307" s="100" t="str">
        <f>IF(ISERROR(VLOOKUP('Salidas Pacientes'!$M1307,Inventario!$A$2:$M$21,4,FALSE)),"",VLOOKUP('Salidas Pacientes'!$M1307,Inventario!$A$2:$M$21,4,FALSE))</f>
        <v>Cobo Medical</v>
      </c>
      <c r="Q1307" s="100" t="str">
        <f>IF(ISERROR(VLOOKUP('Salidas Pacientes'!$M1307,Inventario!$A$2:$M$21,5,FALSE)),"",VLOOKUP('Salidas Pacientes'!$M1307,Inventario!$A$2:$M$21,5,FALSE))</f>
        <v>Pfizer</v>
      </c>
      <c r="R1307" s="17" t="str">
        <f>IF(ISERROR(VLOOKUP('Salidas Pacientes'!$M1307,Inventario!$A$2:$M$21,6,FALSE)),"",VLOOKUP('Salidas Pacientes'!$M1307,Inventario!$A$2:$M$21,6,FALSE))</f>
        <v>3904</v>
      </c>
      <c r="S1307" s="105" t="s">
        <v>221</v>
      </c>
      <c r="T1307" s="102">
        <f>IF(ISERROR(VLOOKUP('Salidas Pacientes'!$S1307,Entradas!$H$1:$I$412,2,FALSE)),"",VLOOKUP('Salidas Pacientes'!$S1307,Entradas!$H$1:$I$412,2,FALSE))</f>
        <v>45077</v>
      </c>
      <c r="U1307" s="98"/>
      <c r="V1307" s="98">
        <v>1</v>
      </c>
      <c r="W1307" s="105"/>
    </row>
    <row r="1308" spans="1:23" ht="15.75" hidden="1" customHeight="1" outlineLevel="1">
      <c r="A1308" s="95">
        <v>44916</v>
      </c>
      <c r="B1308" s="95" t="s">
        <v>276</v>
      </c>
      <c r="C1308" s="98">
        <v>1109573193</v>
      </c>
      <c r="D1308" s="17" t="str">
        <f>IF(ISERROR(VLOOKUP('Salidas Pacientes'!$C1308,'BD Pacientes'!$A:I,2,FALSE)),"",VLOOKUP('Salidas Pacientes'!$C1308,'BD Pacientes'!$A:I,2,FALSE))</f>
        <v>RC</v>
      </c>
      <c r="E1308" s="16" t="str">
        <f>IF(ISERROR(VLOOKUP('Salidas Pacientes'!$C1308,'BD Pacientes'!$A:I,3,FALSE)),"",VLOOKUP('Salidas Pacientes'!$C1308,'BD Pacientes'!$A:I,3,FALSE))</f>
        <v>ANGEL HOYOS FACUNDO</v>
      </c>
      <c r="F1308" s="17" t="str">
        <f>IF(ISERROR(VLOOKUP('Salidas Pacientes'!$C1308,'BD Pacientes'!$A:I,4,FALSE)),"",VLOOKUP('Salidas Pacientes'!$C1308,'BD Pacientes'!$A:I,4,FALSE))</f>
        <v>M</v>
      </c>
      <c r="G1308" s="95">
        <f>IF(ISERROR(VLOOKUP('Salidas Pacientes'!$C1308,'BD Pacientes'!$A:I,5,FALSE)),"",VLOOKUP('Salidas Pacientes'!$C1308,'BD Pacientes'!$A:I,5,FALSE))</f>
        <v>0</v>
      </c>
      <c r="H1308" s="95" t="str">
        <f t="shared" ca="1" si="0"/>
        <v>123 año, 7 mes</v>
      </c>
      <c r="I1308" s="97" t="str">
        <f>IF(ISERROR(VLOOKUP('Salidas Pacientes'!$C1308,'BD Pacientes'!$A:$I,6,FALSE)),"",VLOOKUP('Salidas Pacientes'!$C1308,'BD Pacientes'!$A:$I,6,FALSE))</f>
        <v>CRA 102 #42-65</v>
      </c>
      <c r="J1308" s="98">
        <f>IF(ISERROR(VLOOKUP('Salidas Pacientes'!$C1308,'BD Pacientes'!$A:$I,7,FALSE)),"",VLOOKUP('Salidas Pacientes'!$C1308,'BD Pacientes'!$A:$I,7,FALSE))</f>
        <v>0</v>
      </c>
      <c r="K1308" s="99">
        <f>IF(ISERROR(VLOOKUP('Salidas Pacientes'!$C1308,'BD Pacientes'!$A:$I,8,FALSE)),"",VLOOKUP('Salidas Pacientes'!$C1308,'BD Pacientes'!$A:$I,8,FALSE))</f>
        <v>0</v>
      </c>
      <c r="L1308" s="17">
        <f>IF(ISERROR(VLOOKUP('Salidas Pacientes'!$C1308,'BD Pacientes'!$A:$I,9,FALSE)),"",VLOOKUP('Salidas Pacientes'!$C1308,'BD Pacientes'!$A:$I,9,FALSE))</f>
        <v>0</v>
      </c>
      <c r="M1308" s="17" t="s">
        <v>118</v>
      </c>
      <c r="N1308" s="16" t="str">
        <f>IF(ISERROR(VLOOKUP('Salidas Pacientes'!$M1308,Inventario!$A$2:$M$21,2,FALSE)),"",VLOOKUP('Salidas Pacientes'!$M1308,Inventario!$A$2:$M$21,2,FALSE))</f>
        <v>Varivax</v>
      </c>
      <c r="O1308" s="16" t="str">
        <f>IF(ISERROR(VLOOKUP('Salidas Pacientes'!$M1308,Inventario!$A$2:$M$21,3,FALSE)),"",VLOOKUP('Salidas Pacientes'!$M1308,Inventario!$A$2:$M$21,3,FALSE))</f>
        <v>Varicela</v>
      </c>
      <c r="P1308" s="100" t="str">
        <f>IF(ISERROR(VLOOKUP('Salidas Pacientes'!$M1308,Inventario!$A$2:$M$21,4,FALSE)),"",VLOOKUP('Salidas Pacientes'!$M1308,Inventario!$A$2:$M$21,4,FALSE))</f>
        <v>IPS FARALLONES</v>
      </c>
      <c r="Q1308" s="100" t="str">
        <f>IF(ISERROR(VLOOKUP('Salidas Pacientes'!$M1308,Inventario!$A$2:$M$21,5,FALSE)),"",VLOOKUP('Salidas Pacientes'!$M1308,Inventario!$A$2:$M$21,5,FALSE))</f>
        <v>Merck</v>
      </c>
      <c r="R1308" s="17" t="str">
        <f>IF(ISERROR(VLOOKUP('Salidas Pacientes'!$M1308,Inventario!$A$2:$M$21,6,FALSE)),"",VLOOKUP('Salidas Pacientes'!$M1308,Inventario!$A$2:$M$21,6,FALSE))</f>
        <v>4500</v>
      </c>
      <c r="S1308" s="105" t="s">
        <v>222</v>
      </c>
      <c r="T1308" s="102">
        <f>IF(ISERROR(VLOOKUP('Salidas Pacientes'!$S1308,Entradas!$H$1:$I$412,2,FALSE)),"",VLOOKUP('Salidas Pacientes'!$S1308,Entradas!$H$1:$I$412,2,FALSE))</f>
        <v>45382</v>
      </c>
      <c r="U1308" s="98"/>
      <c r="V1308" s="98">
        <v>1</v>
      </c>
      <c r="W1308" s="105"/>
    </row>
    <row r="1309" spans="1:23" ht="15.75" hidden="1" customHeight="1" outlineLevel="1">
      <c r="A1309" s="95">
        <v>44916</v>
      </c>
      <c r="B1309" s="95" t="s">
        <v>276</v>
      </c>
      <c r="C1309" s="98">
        <v>1109573193</v>
      </c>
      <c r="D1309" s="17" t="str">
        <f>IF(ISERROR(VLOOKUP('Salidas Pacientes'!$C1309,'BD Pacientes'!$A:I,2,FALSE)),"",VLOOKUP('Salidas Pacientes'!$C1309,'BD Pacientes'!$A:I,2,FALSE))</f>
        <v>RC</v>
      </c>
      <c r="E1309" s="16" t="str">
        <f>IF(ISERROR(VLOOKUP('Salidas Pacientes'!$C1309,'BD Pacientes'!$A:I,3,FALSE)),"",VLOOKUP('Salidas Pacientes'!$C1309,'BD Pacientes'!$A:I,3,FALSE))</f>
        <v>ANGEL HOYOS FACUNDO</v>
      </c>
      <c r="F1309" s="17" t="str">
        <f>IF(ISERROR(VLOOKUP('Salidas Pacientes'!$C1309,'BD Pacientes'!$A:I,4,FALSE)),"",VLOOKUP('Salidas Pacientes'!$C1309,'BD Pacientes'!$A:I,4,FALSE))</f>
        <v>M</v>
      </c>
      <c r="G1309" s="95">
        <f>IF(ISERROR(VLOOKUP('Salidas Pacientes'!$C1309,'BD Pacientes'!$A:I,5,FALSE)),"",VLOOKUP('Salidas Pacientes'!$C1309,'BD Pacientes'!$A:I,5,FALSE))</f>
        <v>0</v>
      </c>
      <c r="H1309" s="95" t="str">
        <f t="shared" ca="1" si="0"/>
        <v>123 año, 7 mes</v>
      </c>
      <c r="I1309" s="97" t="str">
        <f>IF(ISERROR(VLOOKUP('Salidas Pacientes'!$C1309,'BD Pacientes'!$A:$I,6,FALSE)),"",VLOOKUP('Salidas Pacientes'!$C1309,'BD Pacientes'!$A:$I,6,FALSE))</f>
        <v>CRA 102 #42-65</v>
      </c>
      <c r="J1309" s="98">
        <f>IF(ISERROR(VLOOKUP('Salidas Pacientes'!$C1309,'BD Pacientes'!$A:$I,7,FALSE)),"",VLOOKUP('Salidas Pacientes'!$C1309,'BD Pacientes'!$A:$I,7,FALSE))</f>
        <v>0</v>
      </c>
      <c r="K1309" s="99">
        <f>IF(ISERROR(VLOOKUP('Salidas Pacientes'!$C1309,'BD Pacientes'!$A:$I,8,FALSE)),"",VLOOKUP('Salidas Pacientes'!$C1309,'BD Pacientes'!$A:$I,8,FALSE))</f>
        <v>0</v>
      </c>
      <c r="L1309" s="17">
        <f>IF(ISERROR(VLOOKUP('Salidas Pacientes'!$C1309,'BD Pacientes'!$A:$I,9,FALSE)),"",VLOOKUP('Salidas Pacientes'!$C1309,'BD Pacientes'!$A:$I,9,FALSE))</f>
        <v>0</v>
      </c>
      <c r="M1309" s="17" t="s">
        <v>108</v>
      </c>
      <c r="N1309" s="16" t="str">
        <f>IF(ISERROR(VLOOKUP('Salidas Pacientes'!$M1309,Inventario!$A$2:$M$21,2,FALSE)),"",VLOOKUP('Salidas Pacientes'!$M1309,Inventario!$A$2:$M$21,2,FALSE))</f>
        <v>Priorix</v>
      </c>
      <c r="O1309" s="16" t="str">
        <f>IF(ISERROR(VLOOKUP('Salidas Pacientes'!$M1309,Inventario!$A$2:$M$21,3,FALSE)),"",VLOOKUP('Salidas Pacientes'!$M1309,Inventario!$A$2:$M$21,3,FALSE))</f>
        <v>Rubeola, Sarampion, Paperas</v>
      </c>
      <c r="P1309" s="100" t="str">
        <f>IF(ISERROR(VLOOKUP('Salidas Pacientes'!$M1309,Inventario!$A$2:$M$21,4,FALSE)),"",VLOOKUP('Salidas Pacientes'!$M1309,Inventario!$A$2:$M$21,4,FALSE))</f>
        <v>IPS FARALLONES</v>
      </c>
      <c r="Q1309" s="100" t="str">
        <f>IF(ISERROR(VLOOKUP('Salidas Pacientes'!$M1309,Inventario!$A$2:$M$21,5,FALSE)),"",VLOOKUP('Salidas Pacientes'!$M1309,Inventario!$A$2:$M$21,5,FALSE))</f>
        <v>Glaxo</v>
      </c>
      <c r="R1309" s="17" t="str">
        <f>IF(ISERROR(VLOOKUP('Salidas Pacientes'!$M1309,Inventario!$A$2:$M$21,6,FALSE)),"",VLOOKUP('Salidas Pacientes'!$M1309,Inventario!$A$2:$M$21,6,FALSE))</f>
        <v>1000</v>
      </c>
      <c r="S1309" s="105" t="s">
        <v>189</v>
      </c>
      <c r="T1309" s="102">
        <f>IF(ISERROR(VLOOKUP('Salidas Pacientes'!$S1309,Entradas!$H$1:$I$412,2,FALSE)),"",VLOOKUP('Salidas Pacientes'!$S1309,Entradas!$H$1:$I$412,2,FALSE))</f>
        <v>45199</v>
      </c>
      <c r="U1309" s="98"/>
      <c r="V1309" s="98">
        <v>1</v>
      </c>
      <c r="W1309" s="105"/>
    </row>
    <row r="1310" spans="1:23" ht="15.75" hidden="1" customHeight="1" outlineLevel="1">
      <c r="A1310" s="95">
        <v>44916</v>
      </c>
      <c r="B1310" s="95" t="s">
        <v>276</v>
      </c>
      <c r="C1310" s="98">
        <v>1109573193</v>
      </c>
      <c r="D1310" s="17" t="str">
        <f>IF(ISERROR(VLOOKUP('Salidas Pacientes'!$C1310,'BD Pacientes'!$A:I,2,FALSE)),"",VLOOKUP('Salidas Pacientes'!$C1310,'BD Pacientes'!$A:I,2,FALSE))</f>
        <v>RC</v>
      </c>
      <c r="E1310" s="16" t="str">
        <f>IF(ISERROR(VLOOKUP('Salidas Pacientes'!$C1310,'BD Pacientes'!$A:I,3,FALSE)),"",VLOOKUP('Salidas Pacientes'!$C1310,'BD Pacientes'!$A:I,3,FALSE))</f>
        <v>ANGEL HOYOS FACUNDO</v>
      </c>
      <c r="F1310" s="17" t="str">
        <f>IF(ISERROR(VLOOKUP('Salidas Pacientes'!$C1310,'BD Pacientes'!$A:I,4,FALSE)),"",VLOOKUP('Salidas Pacientes'!$C1310,'BD Pacientes'!$A:I,4,FALSE))</f>
        <v>M</v>
      </c>
      <c r="G1310" s="95">
        <f>IF(ISERROR(VLOOKUP('Salidas Pacientes'!$C1310,'BD Pacientes'!$A:I,5,FALSE)),"",VLOOKUP('Salidas Pacientes'!$C1310,'BD Pacientes'!$A:I,5,FALSE))</f>
        <v>0</v>
      </c>
      <c r="H1310" s="95" t="str">
        <f t="shared" ca="1" si="0"/>
        <v>123 año, 7 mes</v>
      </c>
      <c r="I1310" s="97" t="str">
        <f>IF(ISERROR(VLOOKUP('Salidas Pacientes'!$C1310,'BD Pacientes'!$A:$I,6,FALSE)),"",VLOOKUP('Salidas Pacientes'!$C1310,'BD Pacientes'!$A:$I,6,FALSE))</f>
        <v>CRA 102 #42-65</v>
      </c>
      <c r="J1310" s="98">
        <f>IF(ISERROR(VLOOKUP('Salidas Pacientes'!$C1310,'BD Pacientes'!$A:$I,7,FALSE)),"",VLOOKUP('Salidas Pacientes'!$C1310,'BD Pacientes'!$A:$I,7,FALSE))</f>
        <v>0</v>
      </c>
      <c r="K1310" s="99">
        <f>IF(ISERROR(VLOOKUP('Salidas Pacientes'!$C1310,'BD Pacientes'!$A:$I,8,FALSE)),"",VLOOKUP('Salidas Pacientes'!$C1310,'BD Pacientes'!$A:$I,8,FALSE))</f>
        <v>0</v>
      </c>
      <c r="L1310" s="17">
        <f>IF(ISERROR(VLOOKUP('Salidas Pacientes'!$C1310,'BD Pacientes'!$A:$I,9,FALSE)),"",VLOOKUP('Salidas Pacientes'!$C1310,'BD Pacientes'!$A:$I,9,FALSE))</f>
        <v>0</v>
      </c>
      <c r="M1310" s="17" t="s">
        <v>85</v>
      </c>
      <c r="N1310" s="16" t="str">
        <f>IF(ISERROR(VLOOKUP('Salidas Pacientes'!$M1310,Inventario!$A$2:$M$21,2,FALSE)),"",VLOOKUP('Salidas Pacientes'!$M1310,Inventario!$A$2:$M$21,2,FALSE))</f>
        <v xml:space="preserve">Avaxim 80 </v>
      </c>
      <c r="O1310" s="16" t="str">
        <f>IF(ISERROR(VLOOKUP('Salidas Pacientes'!$M1310,Inventario!$A$2:$M$21,3,FALSE)),"",VLOOKUP('Salidas Pacientes'!$M1310,Inventario!$A$2:$M$21,3,FALSE))</f>
        <v>Hepatitis A niño</v>
      </c>
      <c r="P1310" s="100" t="str">
        <f>IF(ISERROR(VLOOKUP('Salidas Pacientes'!$M1310,Inventario!$A$2:$M$21,4,FALSE)),"",VLOOKUP('Salidas Pacientes'!$M1310,Inventario!$A$2:$M$21,4,FALSE))</f>
        <v>IPS FARALLONES</v>
      </c>
      <c r="Q1310" s="100" t="str">
        <f>IF(ISERROR(VLOOKUP('Salidas Pacientes'!$M1310,Inventario!$A$2:$M$21,5,FALSE)),"",VLOOKUP('Salidas Pacientes'!$M1310,Inventario!$A$2:$M$21,5,FALSE))</f>
        <v>Sanofi</v>
      </c>
      <c r="R1310" s="17" t="str">
        <f>IF(ISERROR(VLOOKUP('Salidas Pacientes'!$M1310,Inventario!$A$2:$M$21,6,FALSE)),"",VLOOKUP('Salidas Pacientes'!$M1310,Inventario!$A$2:$M$21,6,FALSE))</f>
        <v>2500</v>
      </c>
      <c r="S1310" s="105" t="s">
        <v>227</v>
      </c>
      <c r="T1310" s="102">
        <f>IF(ISERROR(VLOOKUP('Salidas Pacientes'!$S1310,Entradas!$H$1:$I$412,2,FALSE)),"",VLOOKUP('Salidas Pacientes'!$S1310,Entradas!$H$1:$I$412,2,FALSE))</f>
        <v>45351</v>
      </c>
      <c r="U1310" s="98"/>
      <c r="V1310" s="98">
        <v>1</v>
      </c>
      <c r="W1310" s="105"/>
    </row>
    <row r="1311" spans="1:23" ht="15.75" hidden="1" customHeight="1" outlineLevel="1">
      <c r="A1311" s="95">
        <v>44917</v>
      </c>
      <c r="B1311" s="95" t="s">
        <v>276</v>
      </c>
      <c r="C1311" s="98">
        <v>1232820037</v>
      </c>
      <c r="D1311" s="17" t="str">
        <f>IF(ISERROR(VLOOKUP('Salidas Pacientes'!$C1311,'BD Pacientes'!$A:I,2,FALSE)),"",VLOOKUP('Salidas Pacientes'!$C1311,'BD Pacientes'!$A:I,2,FALSE))</f>
        <v>RC</v>
      </c>
      <c r="E1311" s="16" t="str">
        <f>IF(ISERROR(VLOOKUP('Salidas Pacientes'!$C1311,'BD Pacientes'!$A:I,3,FALSE)),"",VLOOKUP('Salidas Pacientes'!$C1311,'BD Pacientes'!$A:I,3,FALSE))</f>
        <v>ISABELLA SANCLEMENTE VITALI</v>
      </c>
      <c r="F1311" s="17" t="str">
        <f>IF(ISERROR(VLOOKUP('Salidas Pacientes'!$C1311,'BD Pacientes'!$A:I,4,FALSE)),"",VLOOKUP('Salidas Pacientes'!$C1311,'BD Pacientes'!$A:I,4,FALSE))</f>
        <v>F</v>
      </c>
      <c r="G1311" s="95">
        <f>IF(ISERROR(VLOOKUP('Salidas Pacientes'!$C1311,'BD Pacientes'!$A:I,5,FALSE)),"",VLOOKUP('Salidas Pacientes'!$C1311,'BD Pacientes'!$A:I,5,FALSE))</f>
        <v>44695</v>
      </c>
      <c r="H1311" s="95" t="str">
        <f t="shared" ca="1" si="0"/>
        <v>1 año, 3 mes</v>
      </c>
      <c r="I1311" s="97" t="str">
        <f>IF(ISERROR(VLOOKUP('Salidas Pacientes'!$C1311,'BD Pacientes'!$A:$I,6,FALSE)),"",VLOOKUP('Salidas Pacientes'!$C1311,'BD Pacientes'!$A:$I,6,FALSE))</f>
        <v>AV LAGO CALLEJON NARANJOS CASA 109</v>
      </c>
      <c r="J1311" s="98">
        <f>IF(ISERROR(VLOOKUP('Salidas Pacientes'!$C1311,'BD Pacientes'!$A:$I,7,FALSE)),"",VLOOKUP('Salidas Pacientes'!$C1311,'BD Pacientes'!$A:$I,7,FALSE))</f>
        <v>1143826076</v>
      </c>
      <c r="K1311" s="99" t="str">
        <f>IF(ISERROR(VLOOKUP('Salidas Pacientes'!$C1311,'BD Pacientes'!$A:$I,8,FALSE)),"",VLOOKUP('Salidas Pacientes'!$C1311,'BD Pacientes'!$A:$I,8,FALSE))</f>
        <v>diana vitaly</v>
      </c>
      <c r="L1311" s="17">
        <f>IF(ISERROR(VLOOKUP('Salidas Pacientes'!$C1311,'BD Pacientes'!$A:$I,9,FALSE)),"",VLOOKUP('Salidas Pacientes'!$C1311,'BD Pacientes'!$A:$I,9,FALSE))</f>
        <v>3165219794</v>
      </c>
      <c r="M1311" s="17" t="s">
        <v>89</v>
      </c>
      <c r="N1311" s="16" t="str">
        <f>IF(ISERROR(VLOOKUP('Salidas Pacientes'!$M1311,Inventario!$A$2:$M$21,2,FALSE)),"",VLOOKUP('Salidas Pacientes'!$M1311,Inventario!$A$2:$M$21,2,FALSE))</f>
        <v>Fluquadri</v>
      </c>
      <c r="O1311" s="16" t="str">
        <f>IF(ISERROR(VLOOKUP('Salidas Pacientes'!$M1311,Inventario!$A$2:$M$21,3,FALSE)),"",VLOOKUP('Salidas Pacientes'!$M1311,Inventario!$A$2:$M$21,3,FALSE))</f>
        <v>Influenza</v>
      </c>
      <c r="P1311" s="100" t="str">
        <f>IF(ISERROR(VLOOKUP('Salidas Pacientes'!$M1311,Inventario!$A$2:$M$21,4,FALSE)),"",VLOOKUP('Salidas Pacientes'!$M1311,Inventario!$A$2:$M$21,4,FALSE))</f>
        <v>IPS FARALLONES</v>
      </c>
      <c r="Q1311" s="100" t="str">
        <f>IF(ISERROR(VLOOKUP('Salidas Pacientes'!$M1311,Inventario!$A$2:$M$21,5,FALSE)),"",VLOOKUP('Salidas Pacientes'!$M1311,Inventario!$A$2:$M$21,5,FALSE))</f>
        <v>Sanofi</v>
      </c>
      <c r="R1311" s="17" t="str">
        <f>IF(ISERROR(VLOOKUP('Salidas Pacientes'!$M1311,Inventario!$A$2:$M$21,6,FALSE)),"",VLOOKUP('Salidas Pacientes'!$M1311,Inventario!$A$2:$M$21,6,FALSE))</f>
        <v>164992</v>
      </c>
      <c r="S1311" s="105" t="s">
        <v>210</v>
      </c>
      <c r="T1311" s="102">
        <f>IF(ISERROR(VLOOKUP('Salidas Pacientes'!$S1311,Entradas!$H$1:$I$412,2,FALSE)),"",VLOOKUP('Salidas Pacientes'!$S1311,Entradas!$H$1:$I$412,2,FALSE))</f>
        <v>44957</v>
      </c>
      <c r="U1311" s="98"/>
      <c r="V1311" s="98">
        <v>1</v>
      </c>
      <c r="W1311" s="105"/>
    </row>
    <row r="1312" spans="1:23" ht="15.75" hidden="1" customHeight="1" outlineLevel="1">
      <c r="A1312" s="95">
        <v>44917</v>
      </c>
      <c r="B1312" s="95" t="s">
        <v>276</v>
      </c>
      <c r="C1312" s="98">
        <v>1112070601</v>
      </c>
      <c r="D1312" s="17" t="str">
        <f>IF(ISERROR(VLOOKUP('Salidas Pacientes'!$C1312,'BD Pacientes'!$A:I,2,FALSE)),"",VLOOKUP('Salidas Pacientes'!$C1312,'BD Pacientes'!$A:I,2,FALSE))</f>
        <v>RC</v>
      </c>
      <c r="E1312" s="16" t="str">
        <f>IF(ISERROR(VLOOKUP('Salidas Pacientes'!$C1312,'BD Pacientes'!$A:I,3,FALSE)),"",VLOOKUP('Salidas Pacientes'!$C1312,'BD Pacientes'!$A:I,3,FALSE))</f>
        <v>EMILIA FLOREZ YEPES</v>
      </c>
      <c r="F1312" s="17" t="str">
        <f>IF(ISERROR(VLOOKUP('Salidas Pacientes'!$C1312,'BD Pacientes'!$A:I,4,FALSE)),"",VLOOKUP('Salidas Pacientes'!$C1312,'BD Pacientes'!$A:I,4,FALSE))</f>
        <v>F</v>
      </c>
      <c r="G1312" s="95">
        <f>IF(ISERROR(VLOOKUP('Salidas Pacientes'!$C1312,'BD Pacientes'!$A:I,5,FALSE)),"",VLOOKUP('Salidas Pacientes'!$C1312,'BD Pacientes'!$A:I,5,FALSE))</f>
        <v>44723</v>
      </c>
      <c r="H1312" s="95" t="str">
        <f t="shared" ca="1" si="0"/>
        <v>1 año, 2 mes</v>
      </c>
      <c r="I1312" s="97" t="str">
        <f>IF(ISERROR(VLOOKUP('Salidas Pacientes'!$C1312,'BD Pacientes'!$A:$I,6,FALSE)),"",VLOOKUP('Salidas Pacientes'!$C1312,'BD Pacientes'!$A:$I,6,FALSE))</f>
        <v>CRA 47B # 41-40</v>
      </c>
      <c r="J1312" s="98">
        <f>IF(ISERROR(VLOOKUP('Salidas Pacientes'!$C1312,'BD Pacientes'!$A:$I,7,FALSE)),"",VLOOKUP('Salidas Pacientes'!$C1312,'BD Pacientes'!$A:$I,7,FALSE))</f>
        <v>1144155195</v>
      </c>
      <c r="K1312" s="99" t="str">
        <f>IF(ISERROR(VLOOKUP('Salidas Pacientes'!$C1312,'BD Pacientes'!$A:$I,8,FALSE)),"",VLOOKUP('Salidas Pacientes'!$C1312,'BD Pacientes'!$A:$I,8,FALSE))</f>
        <v>DIANA YEPES</v>
      </c>
      <c r="L1312" s="17">
        <f>IF(ISERROR(VLOOKUP('Salidas Pacientes'!$C1312,'BD Pacientes'!$A:$I,9,FALSE)),"",VLOOKUP('Salidas Pacientes'!$C1312,'BD Pacientes'!$A:$I,9,FALSE))</f>
        <v>3168589622</v>
      </c>
      <c r="M1312" s="17" t="s">
        <v>77</v>
      </c>
      <c r="N1312" s="16" t="str">
        <f>IF(ISERROR(VLOOKUP('Salidas Pacientes'!$M1312,Inventario!$A$2:$M$21,2,FALSE)),"",VLOOKUP('Salidas Pacientes'!$M1312,Inventario!$A$2:$M$21,2,FALSE))</f>
        <v>Hexaxim</v>
      </c>
      <c r="O1312" s="16" t="str">
        <f>IF(ISERROR(VLOOKUP('Salidas Pacientes'!$M1312,Inventario!$A$2:$M$21,3,FALSE)),"",VLOOKUP('Salidas Pacientes'!$M1312,Inventario!$A$2:$M$21,3,FALSE))</f>
        <v>DPAT + VPI + HIB + HB</v>
      </c>
      <c r="P1312" s="100" t="str">
        <f>IF(ISERROR(VLOOKUP('Salidas Pacientes'!$M1312,Inventario!$A$2:$M$21,4,FALSE)),"",VLOOKUP('Salidas Pacientes'!$M1312,Inventario!$A$2:$M$21,4,FALSE))</f>
        <v>IPS FARALLONES</v>
      </c>
      <c r="Q1312" s="100" t="str">
        <f>IF(ISERROR(VLOOKUP('Salidas Pacientes'!$M1312,Inventario!$A$2:$M$21,5,FALSE)),"",VLOOKUP('Salidas Pacientes'!$M1312,Inventario!$A$2:$M$21,5,FALSE))</f>
        <v>Sanofi</v>
      </c>
      <c r="R1312" s="17" t="str">
        <f>IF(ISERROR(VLOOKUP('Salidas Pacientes'!$M1312,Inventario!$A$2:$M$21,6,FALSE)),"",VLOOKUP('Salidas Pacientes'!$M1312,Inventario!$A$2:$M$21,6,FALSE))</f>
        <v>3800</v>
      </c>
      <c r="S1312" s="105" t="s">
        <v>212</v>
      </c>
      <c r="T1312" s="102">
        <f>IF(ISERROR(VLOOKUP('Salidas Pacientes'!$S1312,Entradas!$H$1:$I$412,2,FALSE)),"",VLOOKUP('Salidas Pacientes'!$S1312,Entradas!$H$1:$I$412,2,FALSE))</f>
        <v>45382</v>
      </c>
      <c r="U1312" s="98"/>
      <c r="V1312" s="98">
        <v>1</v>
      </c>
      <c r="W1312" s="105"/>
    </row>
    <row r="1313" spans="1:23" ht="15.75" hidden="1" customHeight="1" outlineLevel="1">
      <c r="A1313" s="95">
        <v>44917</v>
      </c>
      <c r="B1313" s="95" t="s">
        <v>276</v>
      </c>
      <c r="C1313" s="98">
        <v>1112070601</v>
      </c>
      <c r="D1313" s="17" t="str">
        <f>IF(ISERROR(VLOOKUP('Salidas Pacientes'!$C1313,'BD Pacientes'!$A:I,2,FALSE)),"",VLOOKUP('Salidas Pacientes'!$C1313,'BD Pacientes'!$A:I,2,FALSE))</f>
        <v>RC</v>
      </c>
      <c r="E1313" s="16" t="str">
        <f>IF(ISERROR(VLOOKUP('Salidas Pacientes'!$C1313,'BD Pacientes'!$A:I,3,FALSE)),"",VLOOKUP('Salidas Pacientes'!$C1313,'BD Pacientes'!$A:I,3,FALSE))</f>
        <v>EMILIA FLOREZ YEPES</v>
      </c>
      <c r="F1313" s="17" t="str">
        <f>IF(ISERROR(VLOOKUP('Salidas Pacientes'!$C1313,'BD Pacientes'!$A:I,4,FALSE)),"",VLOOKUP('Salidas Pacientes'!$C1313,'BD Pacientes'!$A:I,4,FALSE))</f>
        <v>F</v>
      </c>
      <c r="G1313" s="95">
        <f>IF(ISERROR(VLOOKUP('Salidas Pacientes'!$C1313,'BD Pacientes'!$A:I,5,FALSE)),"",VLOOKUP('Salidas Pacientes'!$C1313,'BD Pacientes'!$A:I,5,FALSE))</f>
        <v>44723</v>
      </c>
      <c r="H1313" s="95" t="str">
        <f t="shared" ca="1" si="0"/>
        <v>1 año, 2 mes</v>
      </c>
      <c r="I1313" s="97" t="str">
        <f>IF(ISERROR(VLOOKUP('Salidas Pacientes'!$C1313,'BD Pacientes'!$A:$I,6,FALSE)),"",VLOOKUP('Salidas Pacientes'!$C1313,'BD Pacientes'!$A:$I,6,FALSE))</f>
        <v>CRA 47B # 41-40</v>
      </c>
      <c r="J1313" s="98">
        <f>IF(ISERROR(VLOOKUP('Salidas Pacientes'!$C1313,'BD Pacientes'!$A:$I,7,FALSE)),"",VLOOKUP('Salidas Pacientes'!$C1313,'BD Pacientes'!$A:$I,7,FALSE))</f>
        <v>1144155195</v>
      </c>
      <c r="K1313" s="99" t="str">
        <f>IF(ISERROR(VLOOKUP('Salidas Pacientes'!$C1313,'BD Pacientes'!$A:$I,8,FALSE)),"",VLOOKUP('Salidas Pacientes'!$C1313,'BD Pacientes'!$A:$I,8,FALSE))</f>
        <v>DIANA YEPES</v>
      </c>
      <c r="L1313" s="17">
        <f>IF(ISERROR(VLOOKUP('Salidas Pacientes'!$C1313,'BD Pacientes'!$A:$I,9,FALSE)),"",VLOOKUP('Salidas Pacientes'!$C1313,'BD Pacientes'!$A:$I,9,FALSE))</f>
        <v>3168589622</v>
      </c>
      <c r="M1313" s="17" t="s">
        <v>54</v>
      </c>
      <c r="N1313" s="16" t="str">
        <f>IF(ISERROR(VLOOKUP('Salidas Pacientes'!$M1313,Inventario!$A$2:$M$21,2,FALSE)),"",VLOOKUP('Salidas Pacientes'!$M1313,Inventario!$A$2:$M$21,2,FALSE))</f>
        <v>Prevenar</v>
      </c>
      <c r="O1313" s="16" t="str">
        <f>IF(ISERROR(VLOOKUP('Salidas Pacientes'!$M1313,Inventario!$A$2:$M$21,3,FALSE)),"",VLOOKUP('Salidas Pacientes'!$M1313,Inventario!$A$2:$M$21,3,FALSE))</f>
        <v>Neumococo 13V</v>
      </c>
      <c r="P1313" s="100" t="str">
        <f>IF(ISERROR(VLOOKUP('Salidas Pacientes'!$M1313,Inventario!$A$2:$M$21,4,FALSE)),"",VLOOKUP('Salidas Pacientes'!$M1313,Inventario!$A$2:$M$21,4,FALSE))</f>
        <v>Cobo Medical</v>
      </c>
      <c r="Q1313" s="100" t="str">
        <f>IF(ISERROR(VLOOKUP('Salidas Pacientes'!$M1313,Inventario!$A$2:$M$21,5,FALSE)),"",VLOOKUP('Salidas Pacientes'!$M1313,Inventario!$A$2:$M$21,5,FALSE))</f>
        <v>Pfizer</v>
      </c>
      <c r="R1313" s="17" t="str">
        <f>IF(ISERROR(VLOOKUP('Salidas Pacientes'!$M1313,Inventario!$A$2:$M$21,6,FALSE)),"",VLOOKUP('Salidas Pacientes'!$M1313,Inventario!$A$2:$M$21,6,FALSE))</f>
        <v>2156</v>
      </c>
      <c r="S1313" s="105" t="s">
        <v>223</v>
      </c>
      <c r="T1313" s="102">
        <f>IF(ISERROR(VLOOKUP('Salidas Pacientes'!$S1313,Entradas!$H$1:$I$412,2,FALSE)),"",VLOOKUP('Salidas Pacientes'!$S1313,Entradas!$H$1:$I$412,2,FALSE))</f>
        <v>45382</v>
      </c>
      <c r="U1313" s="98"/>
      <c r="V1313" s="98">
        <v>1</v>
      </c>
      <c r="W1313" s="105"/>
    </row>
    <row r="1314" spans="1:23" ht="15.75" hidden="1" customHeight="1" outlineLevel="1">
      <c r="A1314" s="95">
        <v>44917</v>
      </c>
      <c r="B1314" s="95" t="s">
        <v>276</v>
      </c>
      <c r="C1314" s="98">
        <v>1112070601</v>
      </c>
      <c r="D1314" s="17" t="str">
        <f>IF(ISERROR(VLOOKUP('Salidas Pacientes'!$C1314,'BD Pacientes'!$A:I,2,FALSE)),"",VLOOKUP('Salidas Pacientes'!$C1314,'BD Pacientes'!$A:I,2,FALSE))</f>
        <v>RC</v>
      </c>
      <c r="E1314" s="16" t="str">
        <f>IF(ISERROR(VLOOKUP('Salidas Pacientes'!$C1314,'BD Pacientes'!$A:I,3,FALSE)),"",VLOOKUP('Salidas Pacientes'!$C1314,'BD Pacientes'!$A:I,3,FALSE))</f>
        <v>EMILIA FLOREZ YEPES</v>
      </c>
      <c r="F1314" s="17" t="str">
        <f>IF(ISERROR(VLOOKUP('Salidas Pacientes'!$C1314,'BD Pacientes'!$A:I,4,FALSE)),"",VLOOKUP('Salidas Pacientes'!$C1314,'BD Pacientes'!$A:I,4,FALSE))</f>
        <v>F</v>
      </c>
      <c r="G1314" s="95">
        <f>IF(ISERROR(VLOOKUP('Salidas Pacientes'!$C1314,'BD Pacientes'!$A:I,5,FALSE)),"",VLOOKUP('Salidas Pacientes'!$C1314,'BD Pacientes'!$A:I,5,FALSE))</f>
        <v>44723</v>
      </c>
      <c r="H1314" s="95" t="str">
        <f t="shared" ca="1" si="0"/>
        <v>1 año, 2 mes</v>
      </c>
      <c r="I1314" s="97" t="str">
        <f>IF(ISERROR(VLOOKUP('Salidas Pacientes'!$C1314,'BD Pacientes'!$A:$I,6,FALSE)),"",VLOOKUP('Salidas Pacientes'!$C1314,'BD Pacientes'!$A:$I,6,FALSE))</f>
        <v>CRA 47B # 41-40</v>
      </c>
      <c r="J1314" s="98">
        <f>IF(ISERROR(VLOOKUP('Salidas Pacientes'!$C1314,'BD Pacientes'!$A:$I,7,FALSE)),"",VLOOKUP('Salidas Pacientes'!$C1314,'BD Pacientes'!$A:$I,7,FALSE))</f>
        <v>1144155195</v>
      </c>
      <c r="K1314" s="99" t="str">
        <f>IF(ISERROR(VLOOKUP('Salidas Pacientes'!$C1314,'BD Pacientes'!$A:$I,8,FALSE)),"",VLOOKUP('Salidas Pacientes'!$C1314,'BD Pacientes'!$A:$I,8,FALSE))</f>
        <v>DIANA YEPES</v>
      </c>
      <c r="L1314" s="17">
        <f>IF(ISERROR(VLOOKUP('Salidas Pacientes'!$C1314,'BD Pacientes'!$A:$I,9,FALSE)),"",VLOOKUP('Salidas Pacientes'!$C1314,'BD Pacientes'!$A:$I,9,FALSE))</f>
        <v>3168589622</v>
      </c>
      <c r="M1314" s="17" t="s">
        <v>96</v>
      </c>
      <c r="N1314" s="16" t="str">
        <f>IF(ISERROR(VLOOKUP('Salidas Pacientes'!$M1314,Inventario!$A$2:$M$21,2,FALSE)),"",VLOOKUP('Salidas Pacientes'!$M1314,Inventario!$A$2:$M$21,2,FALSE))</f>
        <v>Rotateq</v>
      </c>
      <c r="O1314" s="16" t="str">
        <f>IF(ISERROR(VLOOKUP('Salidas Pacientes'!$M1314,Inventario!$A$2:$M$21,3,FALSE)),"",VLOOKUP('Salidas Pacientes'!$M1314,Inventario!$A$2:$M$21,3,FALSE))</f>
        <v>Rotavirus Vivo Atenuado</v>
      </c>
      <c r="P1314" s="100" t="str">
        <f>IF(ISERROR(VLOOKUP('Salidas Pacientes'!$M1314,Inventario!$A$2:$M$21,4,FALSE)),"",VLOOKUP('Salidas Pacientes'!$M1314,Inventario!$A$2:$M$21,4,FALSE))</f>
        <v>IPS FARALLONES</v>
      </c>
      <c r="Q1314" s="100" t="str">
        <f>IF(ISERROR(VLOOKUP('Salidas Pacientes'!$M1314,Inventario!$A$2:$M$21,5,FALSE)),"",VLOOKUP('Salidas Pacientes'!$M1314,Inventario!$A$2:$M$21,5,FALSE))</f>
        <v>Merck</v>
      </c>
      <c r="R1314" s="17" t="str">
        <f>IF(ISERROR(VLOOKUP('Salidas Pacientes'!$M1314,Inventario!$A$2:$M$21,6,FALSE)),"",VLOOKUP('Salidas Pacientes'!$M1314,Inventario!$A$2:$M$21,6,FALSE))</f>
        <v>1800</v>
      </c>
      <c r="S1314" s="105" t="s">
        <v>226</v>
      </c>
      <c r="T1314" s="102">
        <f>IF(ISERROR(VLOOKUP('Salidas Pacientes'!$S1314,Entradas!$H$1:$I$412,2,FALSE)),"",VLOOKUP('Salidas Pacientes'!$S1314,Entradas!$H$1:$I$412,2,FALSE))</f>
        <v>45351</v>
      </c>
      <c r="U1314" s="98"/>
      <c r="V1314" s="98">
        <v>1</v>
      </c>
      <c r="W1314" s="105"/>
    </row>
    <row r="1315" spans="1:23" ht="15.75" hidden="1" customHeight="1" outlineLevel="1">
      <c r="A1315" s="95">
        <v>44917</v>
      </c>
      <c r="B1315" s="95" t="s">
        <v>276</v>
      </c>
      <c r="C1315" s="98">
        <v>1112070601</v>
      </c>
      <c r="D1315" s="17" t="str">
        <f>IF(ISERROR(VLOOKUP('Salidas Pacientes'!$C1315,'BD Pacientes'!$A:I,2,FALSE)),"",VLOOKUP('Salidas Pacientes'!$C1315,'BD Pacientes'!$A:I,2,FALSE))</f>
        <v>RC</v>
      </c>
      <c r="E1315" s="16" t="str">
        <f>IF(ISERROR(VLOOKUP('Salidas Pacientes'!$C1315,'BD Pacientes'!$A:I,3,FALSE)),"",VLOOKUP('Salidas Pacientes'!$C1315,'BD Pacientes'!$A:I,3,FALSE))</f>
        <v>EMILIA FLOREZ YEPES</v>
      </c>
      <c r="F1315" s="17" t="str">
        <f>IF(ISERROR(VLOOKUP('Salidas Pacientes'!$C1315,'BD Pacientes'!$A:I,4,FALSE)),"",VLOOKUP('Salidas Pacientes'!$C1315,'BD Pacientes'!$A:I,4,FALSE))</f>
        <v>F</v>
      </c>
      <c r="G1315" s="95">
        <f>IF(ISERROR(VLOOKUP('Salidas Pacientes'!$C1315,'BD Pacientes'!$A:I,5,FALSE)),"",VLOOKUP('Salidas Pacientes'!$C1315,'BD Pacientes'!$A:I,5,FALSE))</f>
        <v>44723</v>
      </c>
      <c r="H1315" s="95" t="str">
        <f t="shared" ca="1" si="0"/>
        <v>1 año, 2 mes</v>
      </c>
      <c r="I1315" s="97" t="str">
        <f>IF(ISERROR(VLOOKUP('Salidas Pacientes'!$C1315,'BD Pacientes'!$A:$I,6,FALSE)),"",VLOOKUP('Salidas Pacientes'!$C1315,'BD Pacientes'!$A:$I,6,FALSE))</f>
        <v>CRA 47B # 41-40</v>
      </c>
      <c r="J1315" s="98">
        <f>IF(ISERROR(VLOOKUP('Salidas Pacientes'!$C1315,'BD Pacientes'!$A:$I,7,FALSE)),"",VLOOKUP('Salidas Pacientes'!$C1315,'BD Pacientes'!$A:$I,7,FALSE))</f>
        <v>1144155195</v>
      </c>
      <c r="K1315" s="99" t="str">
        <f>IF(ISERROR(VLOOKUP('Salidas Pacientes'!$C1315,'BD Pacientes'!$A:$I,8,FALSE)),"",VLOOKUP('Salidas Pacientes'!$C1315,'BD Pacientes'!$A:$I,8,FALSE))</f>
        <v>DIANA YEPES</v>
      </c>
      <c r="L1315" s="17">
        <f>IF(ISERROR(VLOOKUP('Salidas Pacientes'!$C1315,'BD Pacientes'!$A:$I,9,FALSE)),"",VLOOKUP('Salidas Pacientes'!$C1315,'BD Pacientes'!$A:$I,9,FALSE))</f>
        <v>3168589622</v>
      </c>
      <c r="M1315" s="17" t="s">
        <v>89</v>
      </c>
      <c r="N1315" s="16" t="str">
        <f>IF(ISERROR(VLOOKUP('Salidas Pacientes'!$M1315,Inventario!$A$2:$M$21,2,FALSE)),"",VLOOKUP('Salidas Pacientes'!$M1315,Inventario!$A$2:$M$21,2,FALSE))</f>
        <v>Fluquadri</v>
      </c>
      <c r="O1315" s="16" t="str">
        <f>IF(ISERROR(VLOOKUP('Salidas Pacientes'!$M1315,Inventario!$A$2:$M$21,3,FALSE)),"",VLOOKUP('Salidas Pacientes'!$M1315,Inventario!$A$2:$M$21,3,FALSE))</f>
        <v>Influenza</v>
      </c>
      <c r="P1315" s="100" t="str">
        <f>IF(ISERROR(VLOOKUP('Salidas Pacientes'!$M1315,Inventario!$A$2:$M$21,4,FALSE)),"",VLOOKUP('Salidas Pacientes'!$M1315,Inventario!$A$2:$M$21,4,FALSE))</f>
        <v>IPS FARALLONES</v>
      </c>
      <c r="Q1315" s="100" t="str">
        <f>IF(ISERROR(VLOOKUP('Salidas Pacientes'!$M1315,Inventario!$A$2:$M$21,5,FALSE)),"",VLOOKUP('Salidas Pacientes'!$M1315,Inventario!$A$2:$M$21,5,FALSE))</f>
        <v>Sanofi</v>
      </c>
      <c r="R1315" s="17" t="str">
        <f>IF(ISERROR(VLOOKUP('Salidas Pacientes'!$M1315,Inventario!$A$2:$M$21,6,FALSE)),"",VLOOKUP('Salidas Pacientes'!$M1315,Inventario!$A$2:$M$21,6,FALSE))</f>
        <v>164992</v>
      </c>
      <c r="S1315" s="105" t="s">
        <v>210</v>
      </c>
      <c r="T1315" s="102">
        <f>IF(ISERROR(VLOOKUP('Salidas Pacientes'!$S1315,Entradas!$H$1:$I$412,2,FALSE)),"",VLOOKUP('Salidas Pacientes'!$S1315,Entradas!$H$1:$I$412,2,FALSE))</f>
        <v>44957</v>
      </c>
      <c r="U1315" s="98"/>
      <c r="V1315" s="98">
        <v>1</v>
      </c>
      <c r="W1315" s="105"/>
    </row>
    <row r="1316" spans="1:23" ht="15.75" hidden="1" customHeight="1" outlineLevel="1">
      <c r="A1316" s="95">
        <v>44918</v>
      </c>
      <c r="B1316" s="95" t="s">
        <v>276</v>
      </c>
      <c r="C1316" s="98">
        <v>1232820117</v>
      </c>
      <c r="D1316" s="17" t="str">
        <f>IF(ISERROR(VLOOKUP('Salidas Pacientes'!$C1316,'BD Pacientes'!$A:I,2,FALSE)),"",VLOOKUP('Salidas Pacientes'!$C1316,'BD Pacientes'!$A:I,2,FALSE))</f>
        <v>RC</v>
      </c>
      <c r="E1316" s="16" t="str">
        <f>IF(ISERROR(VLOOKUP('Salidas Pacientes'!$C1316,'BD Pacientes'!$A:I,3,FALSE)),"",VLOOKUP('Salidas Pacientes'!$C1316,'BD Pacientes'!$A:I,3,FALSE))</f>
        <v>SAMANTHA SAAVEDRA VARGAS</v>
      </c>
      <c r="F1316" s="17" t="str">
        <f>IF(ISERROR(VLOOKUP('Salidas Pacientes'!$C1316,'BD Pacientes'!$A:I,4,FALSE)),"",VLOOKUP('Salidas Pacientes'!$C1316,'BD Pacientes'!$A:I,4,FALSE))</f>
        <v>F</v>
      </c>
      <c r="G1316" s="95">
        <f>IF(ISERROR(VLOOKUP('Salidas Pacientes'!$C1316,'BD Pacientes'!$A:I,5,FALSE)),"",VLOOKUP('Salidas Pacientes'!$C1316,'BD Pacientes'!$A:I,5,FALSE))</f>
        <v>44702</v>
      </c>
      <c r="H1316" s="95" t="str">
        <f t="shared" ca="1" si="0"/>
        <v>1 año, 3 mes</v>
      </c>
      <c r="I1316" s="97" t="str">
        <f>IF(ISERROR(VLOOKUP('Salidas Pacientes'!$C1316,'BD Pacientes'!$A:$I,6,FALSE)),"",VLOOKUP('Salidas Pacientes'!$C1316,'BD Pacientes'!$A:$I,6,FALSE))</f>
        <v>CALLE 2 #99-120</v>
      </c>
      <c r="J1316" s="98">
        <f>IF(ISERROR(VLOOKUP('Salidas Pacientes'!$C1316,'BD Pacientes'!$A:$I,7,FALSE)),"",VLOOKUP('Salidas Pacientes'!$C1316,'BD Pacientes'!$A:$I,7,FALSE))</f>
        <v>1130623927</v>
      </c>
      <c r="K1316" s="99" t="str">
        <f>IF(ISERROR(VLOOKUP('Salidas Pacientes'!$C1316,'BD Pacientes'!$A:$I,8,FALSE)),"",VLOOKUP('Salidas Pacientes'!$C1316,'BD Pacientes'!$A:$I,8,FALSE))</f>
        <v>ALEJANDRO SAAVEDRA</v>
      </c>
      <c r="L1316" s="17">
        <f>IF(ISERROR(VLOOKUP('Salidas Pacientes'!$C1316,'BD Pacientes'!$A:$I,9,FALSE)),"",VLOOKUP('Salidas Pacientes'!$C1316,'BD Pacientes'!$A:$I,9,FALSE))</f>
        <v>3005282452</v>
      </c>
      <c r="M1316" s="17" t="s">
        <v>54</v>
      </c>
      <c r="N1316" s="16" t="str">
        <f>IF(ISERROR(VLOOKUP('Salidas Pacientes'!$M1316,Inventario!$A$2:$M$21,2,FALSE)),"",VLOOKUP('Salidas Pacientes'!$M1316,Inventario!$A$2:$M$21,2,FALSE))</f>
        <v>Prevenar</v>
      </c>
      <c r="O1316" s="16" t="str">
        <f>IF(ISERROR(VLOOKUP('Salidas Pacientes'!$M1316,Inventario!$A$2:$M$21,3,FALSE)),"",VLOOKUP('Salidas Pacientes'!$M1316,Inventario!$A$2:$M$21,3,FALSE))</f>
        <v>Neumococo 13V</v>
      </c>
      <c r="P1316" s="100" t="str">
        <f>IF(ISERROR(VLOOKUP('Salidas Pacientes'!$M1316,Inventario!$A$2:$M$21,4,FALSE)),"",VLOOKUP('Salidas Pacientes'!$M1316,Inventario!$A$2:$M$21,4,FALSE))</f>
        <v>Cobo Medical</v>
      </c>
      <c r="Q1316" s="100" t="str">
        <f>IF(ISERROR(VLOOKUP('Salidas Pacientes'!$M1316,Inventario!$A$2:$M$21,5,FALSE)),"",VLOOKUP('Salidas Pacientes'!$M1316,Inventario!$A$2:$M$21,5,FALSE))</f>
        <v>Pfizer</v>
      </c>
      <c r="R1316" s="17" t="str">
        <f>IF(ISERROR(VLOOKUP('Salidas Pacientes'!$M1316,Inventario!$A$2:$M$21,6,FALSE)),"",VLOOKUP('Salidas Pacientes'!$M1316,Inventario!$A$2:$M$21,6,FALSE))</f>
        <v>2156</v>
      </c>
      <c r="S1316" s="105" t="s">
        <v>223</v>
      </c>
      <c r="T1316" s="102">
        <f>IF(ISERROR(VLOOKUP('Salidas Pacientes'!$S1316,Entradas!$H$1:$I$412,2,FALSE)),"",VLOOKUP('Salidas Pacientes'!$S1316,Entradas!$H$1:$I$412,2,FALSE))</f>
        <v>45382</v>
      </c>
      <c r="U1316" s="98"/>
      <c r="V1316" s="98">
        <v>1</v>
      </c>
      <c r="W1316" s="105"/>
    </row>
    <row r="1317" spans="1:23" ht="15.75" hidden="1" customHeight="1" outlineLevel="1">
      <c r="A1317" s="95">
        <v>44918</v>
      </c>
      <c r="B1317" s="95" t="s">
        <v>276</v>
      </c>
      <c r="C1317" s="98">
        <v>1232820117</v>
      </c>
      <c r="D1317" s="17" t="str">
        <f>IF(ISERROR(VLOOKUP('Salidas Pacientes'!$C1317,'BD Pacientes'!$A:I,2,FALSE)),"",VLOOKUP('Salidas Pacientes'!$C1317,'BD Pacientes'!$A:I,2,FALSE))</f>
        <v>RC</v>
      </c>
      <c r="E1317" s="16" t="str">
        <f>IF(ISERROR(VLOOKUP('Salidas Pacientes'!$C1317,'BD Pacientes'!$A:I,3,FALSE)),"",VLOOKUP('Salidas Pacientes'!$C1317,'BD Pacientes'!$A:I,3,FALSE))</f>
        <v>SAMANTHA SAAVEDRA VARGAS</v>
      </c>
      <c r="F1317" s="17" t="str">
        <f>IF(ISERROR(VLOOKUP('Salidas Pacientes'!$C1317,'BD Pacientes'!$A:I,4,FALSE)),"",VLOOKUP('Salidas Pacientes'!$C1317,'BD Pacientes'!$A:I,4,FALSE))</f>
        <v>F</v>
      </c>
      <c r="G1317" s="95">
        <f>IF(ISERROR(VLOOKUP('Salidas Pacientes'!$C1317,'BD Pacientes'!$A:I,5,FALSE)),"",VLOOKUP('Salidas Pacientes'!$C1317,'BD Pacientes'!$A:I,5,FALSE))</f>
        <v>44702</v>
      </c>
      <c r="H1317" s="95" t="str">
        <f t="shared" ca="1" si="0"/>
        <v>1 año, 3 mes</v>
      </c>
      <c r="I1317" s="97" t="str">
        <f>IF(ISERROR(VLOOKUP('Salidas Pacientes'!$C1317,'BD Pacientes'!$A:$I,6,FALSE)),"",VLOOKUP('Salidas Pacientes'!$C1317,'BD Pacientes'!$A:$I,6,FALSE))</f>
        <v>CALLE 2 #99-120</v>
      </c>
      <c r="J1317" s="98">
        <f>IF(ISERROR(VLOOKUP('Salidas Pacientes'!$C1317,'BD Pacientes'!$A:$I,7,FALSE)),"",VLOOKUP('Salidas Pacientes'!$C1317,'BD Pacientes'!$A:$I,7,FALSE))</f>
        <v>1130623927</v>
      </c>
      <c r="K1317" s="99" t="str">
        <f>IF(ISERROR(VLOOKUP('Salidas Pacientes'!$C1317,'BD Pacientes'!$A:$I,8,FALSE)),"",VLOOKUP('Salidas Pacientes'!$C1317,'BD Pacientes'!$A:$I,8,FALSE))</f>
        <v>ALEJANDRO SAAVEDRA</v>
      </c>
      <c r="L1317" s="17">
        <f>IF(ISERROR(VLOOKUP('Salidas Pacientes'!$C1317,'BD Pacientes'!$A:$I,9,FALSE)),"",VLOOKUP('Salidas Pacientes'!$C1317,'BD Pacientes'!$A:$I,9,FALSE))</f>
        <v>3005282452</v>
      </c>
      <c r="M1317" s="17" t="s">
        <v>89</v>
      </c>
      <c r="N1317" s="16" t="str">
        <f>IF(ISERROR(VLOOKUP('Salidas Pacientes'!$M1317,Inventario!$A$2:$M$21,2,FALSE)),"",VLOOKUP('Salidas Pacientes'!$M1317,Inventario!$A$2:$M$21,2,FALSE))</f>
        <v>Fluquadri</v>
      </c>
      <c r="O1317" s="16" t="str">
        <f>IF(ISERROR(VLOOKUP('Salidas Pacientes'!$M1317,Inventario!$A$2:$M$21,3,FALSE)),"",VLOOKUP('Salidas Pacientes'!$M1317,Inventario!$A$2:$M$21,3,FALSE))</f>
        <v>Influenza</v>
      </c>
      <c r="P1317" s="100" t="str">
        <f>IF(ISERROR(VLOOKUP('Salidas Pacientes'!$M1317,Inventario!$A$2:$M$21,4,FALSE)),"",VLOOKUP('Salidas Pacientes'!$M1317,Inventario!$A$2:$M$21,4,FALSE))</f>
        <v>IPS FARALLONES</v>
      </c>
      <c r="Q1317" s="100" t="str">
        <f>IF(ISERROR(VLOOKUP('Salidas Pacientes'!$M1317,Inventario!$A$2:$M$21,5,FALSE)),"",VLOOKUP('Salidas Pacientes'!$M1317,Inventario!$A$2:$M$21,5,FALSE))</f>
        <v>Sanofi</v>
      </c>
      <c r="R1317" s="17" t="str">
        <f>IF(ISERROR(VLOOKUP('Salidas Pacientes'!$M1317,Inventario!$A$2:$M$21,6,FALSE)),"",VLOOKUP('Salidas Pacientes'!$M1317,Inventario!$A$2:$M$21,6,FALSE))</f>
        <v>164992</v>
      </c>
      <c r="S1317" s="105" t="s">
        <v>210</v>
      </c>
      <c r="T1317" s="102">
        <f>IF(ISERROR(VLOOKUP('Salidas Pacientes'!$S1317,Entradas!$H$1:$I$412,2,FALSE)),"",VLOOKUP('Salidas Pacientes'!$S1317,Entradas!$H$1:$I$412,2,FALSE))</f>
        <v>44957</v>
      </c>
      <c r="U1317" s="98"/>
      <c r="V1317" s="98">
        <v>1</v>
      </c>
      <c r="W1317" s="105"/>
    </row>
    <row r="1318" spans="1:23" ht="15.75" hidden="1" customHeight="1" outlineLevel="1">
      <c r="A1318" s="95">
        <v>44918</v>
      </c>
      <c r="B1318" s="95" t="s">
        <v>276</v>
      </c>
      <c r="C1318" s="98">
        <v>1109573378</v>
      </c>
      <c r="D1318" s="17" t="str">
        <f>IF(ISERROR(VLOOKUP('Salidas Pacientes'!$C1318,'BD Pacientes'!$A:I,2,FALSE)),"",VLOOKUP('Salidas Pacientes'!$C1318,'BD Pacientes'!$A:I,2,FALSE))</f>
        <v>RC</v>
      </c>
      <c r="E1318" s="16" t="str">
        <f>IF(ISERROR(VLOOKUP('Salidas Pacientes'!$C1318,'BD Pacientes'!$A:I,3,FALSE)),"",VLOOKUP('Salidas Pacientes'!$C1318,'BD Pacientes'!$A:I,3,FALSE))</f>
        <v>MARTIN HINESTROZA ZAPATA</v>
      </c>
      <c r="F1318" s="17" t="str">
        <f>IF(ISERROR(VLOOKUP('Salidas Pacientes'!$C1318,'BD Pacientes'!$A:I,4,FALSE)),"",VLOOKUP('Salidas Pacientes'!$C1318,'BD Pacientes'!$A:I,4,FALSE))</f>
        <v>M</v>
      </c>
      <c r="G1318" s="95">
        <f>IF(ISERROR(VLOOKUP('Salidas Pacientes'!$C1318,'BD Pacientes'!$A:I,5,FALSE)),"",VLOOKUP('Salidas Pacientes'!$C1318,'BD Pacientes'!$A:I,5,FALSE))</f>
        <v>44537</v>
      </c>
      <c r="H1318" s="95" t="str">
        <f t="shared" ca="1" si="0"/>
        <v>1 año, 8 mes</v>
      </c>
      <c r="I1318" s="97" t="str">
        <f>IF(ISERROR(VLOOKUP('Salidas Pacientes'!$C1318,'BD Pacientes'!$A:$I,6,FALSE)),"",VLOOKUP('Salidas Pacientes'!$C1318,'BD Pacientes'!$A:$I,6,FALSE))</f>
        <v>CALLE 7 A #56-136</v>
      </c>
      <c r="J1318" s="98">
        <f>IF(ISERROR(VLOOKUP('Salidas Pacientes'!$C1318,'BD Pacientes'!$A:$I,7,FALSE)),"",VLOOKUP('Salidas Pacientes'!$C1318,'BD Pacientes'!$A:$I,7,FALSE))</f>
        <v>1144025657</v>
      </c>
      <c r="K1318" s="99" t="str">
        <f>IF(ISERROR(VLOOKUP('Salidas Pacientes'!$C1318,'BD Pacientes'!$A:$I,8,FALSE)),"",VLOOKUP('Salidas Pacientes'!$C1318,'BD Pacientes'!$A:$I,8,FALSE))</f>
        <v>NATHALIA ZAPATA</v>
      </c>
      <c r="L1318" s="17">
        <f>IF(ISERROR(VLOOKUP('Salidas Pacientes'!$C1318,'BD Pacientes'!$A:$I,9,FALSE)),"",VLOOKUP('Salidas Pacientes'!$C1318,'BD Pacientes'!$A:$I,9,FALSE))</f>
        <v>3187440537</v>
      </c>
      <c r="M1318" s="17" t="s">
        <v>58</v>
      </c>
      <c r="N1318" s="16" t="str">
        <f>IF(ISERROR(VLOOKUP('Salidas Pacientes'!$M1318,Inventario!$A$2:$M$21,2,FALSE)),"",VLOOKUP('Salidas Pacientes'!$M1318,Inventario!$A$2:$M$21,2,FALSE))</f>
        <v>Proquad</v>
      </c>
      <c r="O1318" s="16" t="str">
        <f>IF(ISERROR(VLOOKUP('Salidas Pacientes'!$M1318,Inventario!$A$2:$M$21,3,FALSE)),"",VLOOKUP('Salidas Pacientes'!$M1318,Inventario!$A$2:$M$21,3,FALSE))</f>
        <v>Sarampion + Rubeola + parotiditis + varicela</v>
      </c>
      <c r="P1318" s="100" t="str">
        <f>IF(ISERROR(VLOOKUP('Salidas Pacientes'!$M1318,Inventario!$A$2:$M$21,4,FALSE)),"",VLOOKUP('Salidas Pacientes'!$M1318,Inventario!$A$2:$M$21,4,FALSE))</f>
        <v>IPS FARALLONES</v>
      </c>
      <c r="Q1318" s="100" t="str">
        <f>IF(ISERROR(VLOOKUP('Salidas Pacientes'!$M1318,Inventario!$A$2:$M$21,5,FALSE)),"",VLOOKUP('Salidas Pacientes'!$M1318,Inventario!$A$2:$M$21,5,FALSE))</f>
        <v>Merck</v>
      </c>
      <c r="R1318" s="17" t="str">
        <f>IF(ISERROR(VLOOKUP('Salidas Pacientes'!$M1318,Inventario!$A$2:$M$21,6,FALSE)),"",VLOOKUP('Salidas Pacientes'!$M1318,Inventario!$A$2:$M$21,6,FALSE))</f>
        <v>4200</v>
      </c>
      <c r="S1318" s="105" t="s">
        <v>225</v>
      </c>
      <c r="T1318" s="102">
        <f>IF(ISERROR(VLOOKUP('Salidas Pacientes'!$S1318,Entradas!$H$1:$I$412,2,FALSE)),"",VLOOKUP('Salidas Pacientes'!$S1318,Entradas!$H$1:$I$412,2,FALSE))</f>
        <v>45199</v>
      </c>
      <c r="U1318" s="98"/>
      <c r="V1318" s="98">
        <v>1</v>
      </c>
      <c r="W1318" s="105"/>
    </row>
    <row r="1319" spans="1:23" ht="15.75" hidden="1" customHeight="1" outlineLevel="1">
      <c r="A1319" s="95">
        <v>44918</v>
      </c>
      <c r="B1319" s="95" t="s">
        <v>276</v>
      </c>
      <c r="C1319" s="98">
        <v>1109573378</v>
      </c>
      <c r="D1319" s="17" t="str">
        <f>IF(ISERROR(VLOOKUP('Salidas Pacientes'!$C1319,'BD Pacientes'!$A:I,2,FALSE)),"",VLOOKUP('Salidas Pacientes'!$C1319,'BD Pacientes'!$A:I,2,FALSE))</f>
        <v>RC</v>
      </c>
      <c r="E1319" s="16" t="str">
        <f>IF(ISERROR(VLOOKUP('Salidas Pacientes'!$C1319,'BD Pacientes'!$A:I,3,FALSE)),"",VLOOKUP('Salidas Pacientes'!$C1319,'BD Pacientes'!$A:I,3,FALSE))</f>
        <v>MARTIN HINESTROZA ZAPATA</v>
      </c>
      <c r="F1319" s="17" t="str">
        <f>IF(ISERROR(VLOOKUP('Salidas Pacientes'!$C1319,'BD Pacientes'!$A:I,4,FALSE)),"",VLOOKUP('Salidas Pacientes'!$C1319,'BD Pacientes'!$A:I,4,FALSE))</f>
        <v>M</v>
      </c>
      <c r="G1319" s="95">
        <f>IF(ISERROR(VLOOKUP('Salidas Pacientes'!$C1319,'BD Pacientes'!$A:I,5,FALSE)),"",VLOOKUP('Salidas Pacientes'!$C1319,'BD Pacientes'!$A:I,5,FALSE))</f>
        <v>44537</v>
      </c>
      <c r="H1319" s="95" t="str">
        <f t="shared" ca="1" si="0"/>
        <v>1 año, 8 mes</v>
      </c>
      <c r="I1319" s="97" t="str">
        <f>IF(ISERROR(VLOOKUP('Salidas Pacientes'!$C1319,'BD Pacientes'!$A:$I,6,FALSE)),"",VLOOKUP('Salidas Pacientes'!$C1319,'BD Pacientes'!$A:$I,6,FALSE))</f>
        <v>CALLE 7 A #56-136</v>
      </c>
      <c r="J1319" s="98">
        <f>IF(ISERROR(VLOOKUP('Salidas Pacientes'!$C1319,'BD Pacientes'!$A:$I,7,FALSE)),"",VLOOKUP('Salidas Pacientes'!$C1319,'BD Pacientes'!$A:$I,7,FALSE))</f>
        <v>1144025657</v>
      </c>
      <c r="K1319" s="99" t="str">
        <f>IF(ISERROR(VLOOKUP('Salidas Pacientes'!$C1319,'BD Pacientes'!$A:$I,8,FALSE)),"",VLOOKUP('Salidas Pacientes'!$C1319,'BD Pacientes'!$A:$I,8,FALSE))</f>
        <v>NATHALIA ZAPATA</v>
      </c>
      <c r="L1319" s="17">
        <f>IF(ISERROR(VLOOKUP('Salidas Pacientes'!$C1319,'BD Pacientes'!$A:$I,9,FALSE)),"",VLOOKUP('Salidas Pacientes'!$C1319,'BD Pacientes'!$A:$I,9,FALSE))</f>
        <v>3187440537</v>
      </c>
      <c r="M1319" s="17" t="s">
        <v>85</v>
      </c>
      <c r="N1319" s="16" t="str">
        <f>IF(ISERROR(VLOOKUP('Salidas Pacientes'!$M1319,Inventario!$A$2:$M$21,2,FALSE)),"",VLOOKUP('Salidas Pacientes'!$M1319,Inventario!$A$2:$M$21,2,FALSE))</f>
        <v xml:space="preserve">Avaxim 80 </v>
      </c>
      <c r="O1319" s="16" t="str">
        <f>IF(ISERROR(VLOOKUP('Salidas Pacientes'!$M1319,Inventario!$A$2:$M$21,3,FALSE)),"",VLOOKUP('Salidas Pacientes'!$M1319,Inventario!$A$2:$M$21,3,FALSE))</f>
        <v>Hepatitis A niño</v>
      </c>
      <c r="P1319" s="100" t="str">
        <f>IF(ISERROR(VLOOKUP('Salidas Pacientes'!$M1319,Inventario!$A$2:$M$21,4,FALSE)),"",VLOOKUP('Salidas Pacientes'!$M1319,Inventario!$A$2:$M$21,4,FALSE))</f>
        <v>IPS FARALLONES</v>
      </c>
      <c r="Q1319" s="100" t="str">
        <f>IF(ISERROR(VLOOKUP('Salidas Pacientes'!$M1319,Inventario!$A$2:$M$21,5,FALSE)),"",VLOOKUP('Salidas Pacientes'!$M1319,Inventario!$A$2:$M$21,5,FALSE))</f>
        <v>Sanofi</v>
      </c>
      <c r="R1319" s="17" t="str">
        <f>IF(ISERROR(VLOOKUP('Salidas Pacientes'!$M1319,Inventario!$A$2:$M$21,6,FALSE)),"",VLOOKUP('Salidas Pacientes'!$M1319,Inventario!$A$2:$M$21,6,FALSE))</f>
        <v>2500</v>
      </c>
      <c r="S1319" s="101" t="s">
        <v>227</v>
      </c>
      <c r="T1319" s="102">
        <f>IF(ISERROR(VLOOKUP('Salidas Pacientes'!$S1319,Entradas!$H$1:$I$412,2,FALSE)),"",VLOOKUP('Salidas Pacientes'!$S1319,Entradas!$H$1:$I$412,2,FALSE))</f>
        <v>45351</v>
      </c>
      <c r="U1319" s="98"/>
      <c r="V1319" s="98">
        <v>1</v>
      </c>
      <c r="W1319" s="105"/>
    </row>
    <row r="1320" spans="1:23" ht="15.75" hidden="1" customHeight="1" outlineLevel="1">
      <c r="A1320" s="95">
        <v>44918</v>
      </c>
      <c r="B1320" s="95" t="s">
        <v>276</v>
      </c>
      <c r="C1320" s="98">
        <v>1109573378</v>
      </c>
      <c r="D1320" s="17" t="str">
        <f>IF(ISERROR(VLOOKUP('Salidas Pacientes'!$C1320,'BD Pacientes'!$A:I,2,FALSE)),"",VLOOKUP('Salidas Pacientes'!$C1320,'BD Pacientes'!$A:I,2,FALSE))</f>
        <v>RC</v>
      </c>
      <c r="E1320" s="16" t="str">
        <f>IF(ISERROR(VLOOKUP('Salidas Pacientes'!$C1320,'BD Pacientes'!$A:I,3,FALSE)),"",VLOOKUP('Salidas Pacientes'!$C1320,'BD Pacientes'!$A:I,3,FALSE))</f>
        <v>MARTIN HINESTROZA ZAPATA</v>
      </c>
      <c r="F1320" s="17" t="str">
        <f>IF(ISERROR(VLOOKUP('Salidas Pacientes'!$C1320,'BD Pacientes'!$A:I,4,FALSE)),"",VLOOKUP('Salidas Pacientes'!$C1320,'BD Pacientes'!$A:I,4,FALSE))</f>
        <v>M</v>
      </c>
      <c r="G1320" s="95">
        <f>IF(ISERROR(VLOOKUP('Salidas Pacientes'!$C1320,'BD Pacientes'!$A:I,5,FALSE)),"",VLOOKUP('Salidas Pacientes'!$C1320,'BD Pacientes'!$A:I,5,FALSE))</f>
        <v>44537</v>
      </c>
      <c r="H1320" s="95" t="str">
        <f t="shared" ca="1" si="0"/>
        <v>1 año, 8 mes</v>
      </c>
      <c r="I1320" s="97" t="str">
        <f>IF(ISERROR(VLOOKUP('Salidas Pacientes'!$C1320,'BD Pacientes'!$A:$I,6,FALSE)),"",VLOOKUP('Salidas Pacientes'!$C1320,'BD Pacientes'!$A:$I,6,FALSE))</f>
        <v>CALLE 7 A #56-136</v>
      </c>
      <c r="J1320" s="98">
        <f>IF(ISERROR(VLOOKUP('Salidas Pacientes'!$C1320,'BD Pacientes'!$A:$I,7,FALSE)),"",VLOOKUP('Salidas Pacientes'!$C1320,'BD Pacientes'!$A:$I,7,FALSE))</f>
        <v>1144025657</v>
      </c>
      <c r="K1320" s="99" t="str">
        <f>IF(ISERROR(VLOOKUP('Salidas Pacientes'!$C1320,'BD Pacientes'!$A:$I,8,FALSE)),"",VLOOKUP('Salidas Pacientes'!$C1320,'BD Pacientes'!$A:$I,8,FALSE))</f>
        <v>NATHALIA ZAPATA</v>
      </c>
      <c r="L1320" s="17">
        <f>IF(ISERROR(VLOOKUP('Salidas Pacientes'!$C1320,'BD Pacientes'!$A:$I,9,FALSE)),"",VLOOKUP('Salidas Pacientes'!$C1320,'BD Pacientes'!$A:$I,9,FALSE))</f>
        <v>3187440537</v>
      </c>
      <c r="M1320" s="17" t="s">
        <v>89</v>
      </c>
      <c r="N1320" s="16" t="str">
        <f>IF(ISERROR(VLOOKUP('Salidas Pacientes'!$M1320,Inventario!$A$2:$M$21,2,FALSE)),"",VLOOKUP('Salidas Pacientes'!$M1320,Inventario!$A$2:$M$21,2,FALSE))</f>
        <v>Fluquadri</v>
      </c>
      <c r="O1320" s="16" t="str">
        <f>IF(ISERROR(VLOOKUP('Salidas Pacientes'!$M1320,Inventario!$A$2:$M$21,3,FALSE)),"",VLOOKUP('Salidas Pacientes'!$M1320,Inventario!$A$2:$M$21,3,FALSE))</f>
        <v>Influenza</v>
      </c>
      <c r="P1320" s="100" t="str">
        <f>IF(ISERROR(VLOOKUP('Salidas Pacientes'!$M1320,Inventario!$A$2:$M$21,4,FALSE)),"",VLOOKUP('Salidas Pacientes'!$M1320,Inventario!$A$2:$M$21,4,FALSE))</f>
        <v>IPS FARALLONES</v>
      </c>
      <c r="Q1320" s="100" t="str">
        <f>IF(ISERROR(VLOOKUP('Salidas Pacientes'!$M1320,Inventario!$A$2:$M$21,5,FALSE)),"",VLOOKUP('Salidas Pacientes'!$M1320,Inventario!$A$2:$M$21,5,FALSE))</f>
        <v>Sanofi</v>
      </c>
      <c r="R1320" s="17" t="str">
        <f>IF(ISERROR(VLOOKUP('Salidas Pacientes'!$M1320,Inventario!$A$2:$M$21,6,FALSE)),"",VLOOKUP('Salidas Pacientes'!$M1320,Inventario!$A$2:$M$21,6,FALSE))</f>
        <v>164992</v>
      </c>
      <c r="S1320" s="105" t="s">
        <v>231</v>
      </c>
      <c r="T1320" s="102">
        <f>IF(ISERROR(VLOOKUP('Salidas Pacientes'!$S1320,Entradas!$H$1:$I$412,2,FALSE)),"",VLOOKUP('Salidas Pacientes'!$S1320,Entradas!$H$1:$I$412,2,FALSE))</f>
        <v>44985</v>
      </c>
      <c r="U1320" s="98"/>
      <c r="V1320" s="98">
        <v>1</v>
      </c>
      <c r="W1320" s="105"/>
    </row>
    <row r="1321" spans="1:23" ht="15.75" hidden="1" customHeight="1" outlineLevel="1">
      <c r="A1321" s="95">
        <v>44918</v>
      </c>
      <c r="B1321" s="95" t="s">
        <v>276</v>
      </c>
      <c r="C1321" s="98">
        <v>1232820727</v>
      </c>
      <c r="D1321" s="17" t="str">
        <f>IF(ISERROR(VLOOKUP('Salidas Pacientes'!$C1321,'BD Pacientes'!$A:I,2,FALSE)),"",VLOOKUP('Salidas Pacientes'!$C1321,'BD Pacientes'!$A:I,2,FALSE))</f>
        <v>RC</v>
      </c>
      <c r="E1321" s="16" t="str">
        <f>IF(ISERROR(VLOOKUP('Salidas Pacientes'!$C1321,'BD Pacientes'!$A:I,3,FALSE)),"",VLOOKUP('Salidas Pacientes'!$C1321,'BD Pacientes'!$A:I,3,FALSE))</f>
        <v>EMMANUEL LONDOÑO MAZUERA</v>
      </c>
      <c r="F1321" s="17" t="str">
        <f>IF(ISERROR(VLOOKUP('Salidas Pacientes'!$C1321,'BD Pacientes'!$A:I,4,FALSE)),"",VLOOKUP('Salidas Pacientes'!$C1321,'BD Pacientes'!$A:I,4,FALSE))</f>
        <v>M</v>
      </c>
      <c r="G1321" s="95">
        <f>IF(ISERROR(VLOOKUP('Salidas Pacientes'!$C1321,'BD Pacientes'!$A:I,5,FALSE)),"",VLOOKUP('Salidas Pacientes'!$C1321,'BD Pacientes'!$A:I,5,FALSE))</f>
        <v>44755</v>
      </c>
      <c r="H1321" s="95" t="str">
        <f t="shared" ca="1" si="0"/>
        <v>1 año, 1 mes</v>
      </c>
      <c r="I1321" s="97" t="str">
        <f>IF(ISERROR(VLOOKUP('Salidas Pacientes'!$C1321,'BD Pacientes'!$A:$I,6,FALSE)),"",VLOOKUP('Salidas Pacientes'!$C1321,'BD Pacientes'!$A:$I,6,FALSE))</f>
        <v>CALLE 4 # 75-72 CASA 15</v>
      </c>
      <c r="J1321" s="98">
        <f>IF(ISERROR(VLOOKUP('Salidas Pacientes'!$C1321,'BD Pacientes'!$A:$I,7,FALSE)),"",VLOOKUP('Salidas Pacientes'!$C1321,'BD Pacientes'!$A:$I,7,FALSE))</f>
        <v>1130616113</v>
      </c>
      <c r="K1321" s="99" t="str">
        <f>IF(ISERROR(VLOOKUP('Salidas Pacientes'!$C1321,'BD Pacientes'!$A:$I,8,FALSE)),"",VLOOKUP('Salidas Pacientes'!$C1321,'BD Pacientes'!$A:$I,8,FALSE))</f>
        <v>CAROLINA MAZUERA</v>
      </c>
      <c r="L1321" s="17">
        <f>IF(ISERROR(VLOOKUP('Salidas Pacientes'!$C1321,'BD Pacientes'!$A:$I,9,FALSE)),"",VLOOKUP('Salidas Pacientes'!$C1321,'BD Pacientes'!$A:$I,9,FALSE))</f>
        <v>3006588524</v>
      </c>
      <c r="M1321" s="17" t="s">
        <v>47</v>
      </c>
      <c r="N1321" s="16" t="str">
        <f>IF(ISERROR(VLOOKUP('Salidas Pacientes'!$M1321,Inventario!$A$2:$M$21,2,FALSE)),"",VLOOKUP('Salidas Pacientes'!$M1321,Inventario!$A$2:$M$21,2,FALSE))</f>
        <v>Nimenrix</v>
      </c>
      <c r="O1321" s="16" t="str">
        <f>IF(ISERROR(VLOOKUP('Salidas Pacientes'!$M1321,Inventario!$A$2:$M$21,3,FALSE)),"",VLOOKUP('Salidas Pacientes'!$M1321,Inventario!$A$2:$M$21,3,FALSE))</f>
        <v>Meningococo</v>
      </c>
      <c r="P1321" s="100" t="str">
        <f>IF(ISERROR(VLOOKUP('Salidas Pacientes'!$M1321,Inventario!$A$2:$M$21,4,FALSE)),"",VLOOKUP('Salidas Pacientes'!$M1321,Inventario!$A$2:$M$21,4,FALSE))</f>
        <v>Cobo Medical</v>
      </c>
      <c r="Q1321" s="100" t="str">
        <f>IF(ISERROR(VLOOKUP('Salidas Pacientes'!$M1321,Inventario!$A$2:$M$21,5,FALSE)),"",VLOOKUP('Salidas Pacientes'!$M1321,Inventario!$A$2:$M$21,5,FALSE))</f>
        <v>Pfizer</v>
      </c>
      <c r="R1321" s="17" t="str">
        <f>IF(ISERROR(VLOOKUP('Salidas Pacientes'!$M1321,Inventario!$A$2:$M$21,6,FALSE)),"",VLOOKUP('Salidas Pacientes'!$M1321,Inventario!$A$2:$M$21,6,FALSE))</f>
        <v>3904</v>
      </c>
      <c r="S1321" s="105" t="s">
        <v>221</v>
      </c>
      <c r="T1321" s="102">
        <f>IF(ISERROR(VLOOKUP('Salidas Pacientes'!$S1321,Entradas!$H$1:$I$412,2,FALSE)),"",VLOOKUP('Salidas Pacientes'!$S1321,Entradas!$H$1:$I$412,2,FALSE))</f>
        <v>45077</v>
      </c>
      <c r="U1321" s="98"/>
      <c r="V1321" s="98">
        <v>1</v>
      </c>
      <c r="W1321" s="105"/>
    </row>
    <row r="1322" spans="1:23" ht="15.75" hidden="1" customHeight="1" outlineLevel="1">
      <c r="A1322" s="95">
        <v>44918</v>
      </c>
      <c r="B1322" s="95" t="s">
        <v>276</v>
      </c>
      <c r="C1322" s="98">
        <v>1232817261</v>
      </c>
      <c r="D1322" s="17" t="str">
        <f>IF(ISERROR(VLOOKUP('Salidas Pacientes'!$C1322,'BD Pacientes'!$A:I,2,FALSE)),"",VLOOKUP('Salidas Pacientes'!$C1322,'BD Pacientes'!$A:I,2,FALSE))</f>
        <v>RC</v>
      </c>
      <c r="E1322" s="16" t="str">
        <f>IF(ISERROR(VLOOKUP('Salidas Pacientes'!$C1322,'BD Pacientes'!$A:I,3,FALSE)),"",VLOOKUP('Salidas Pacientes'!$C1322,'BD Pacientes'!$A:I,3,FALSE))</f>
        <v>AMELIA ESCOBAR MENENDES</v>
      </c>
      <c r="F1322" s="17" t="str">
        <f>IF(ISERROR(VLOOKUP('Salidas Pacientes'!$C1322,'BD Pacientes'!$A:I,4,FALSE)),"",VLOOKUP('Salidas Pacientes'!$C1322,'BD Pacientes'!$A:I,4,FALSE))</f>
        <v>F</v>
      </c>
      <c r="G1322" s="95">
        <f>IF(ISERROR(VLOOKUP('Salidas Pacientes'!$C1322,'BD Pacientes'!$A:I,5,FALSE)),"",VLOOKUP('Salidas Pacientes'!$C1322,'BD Pacientes'!$A:I,5,FALSE))</f>
        <v>0</v>
      </c>
      <c r="H1322" s="95" t="str">
        <f t="shared" ca="1" si="0"/>
        <v>123 año, 7 mes</v>
      </c>
      <c r="I1322" s="97" t="str">
        <f>IF(ISERROR(VLOOKUP('Salidas Pacientes'!$C1322,'BD Pacientes'!$A:$I,6,FALSE)),"",VLOOKUP('Salidas Pacientes'!$C1322,'BD Pacientes'!$A:$I,6,FALSE))</f>
        <v>CRA 2D OESTE #12O-94 807</v>
      </c>
      <c r="J1322" s="98">
        <f>IF(ISERROR(VLOOKUP('Salidas Pacientes'!$C1322,'BD Pacientes'!$A:$I,7,FALSE)),"",VLOOKUP('Salidas Pacientes'!$C1322,'BD Pacientes'!$A:$I,7,FALSE))</f>
        <v>0</v>
      </c>
      <c r="K1322" s="99">
        <f>IF(ISERROR(VLOOKUP('Salidas Pacientes'!$C1322,'BD Pacientes'!$A:$I,8,FALSE)),"",VLOOKUP('Salidas Pacientes'!$C1322,'BD Pacientes'!$A:$I,8,FALSE))</f>
        <v>0</v>
      </c>
      <c r="L1322" s="17">
        <f>IF(ISERROR(VLOOKUP('Salidas Pacientes'!$C1322,'BD Pacientes'!$A:$I,9,FALSE)),"",VLOOKUP('Salidas Pacientes'!$C1322,'BD Pacientes'!$A:$I,9,FALSE))</f>
        <v>0</v>
      </c>
      <c r="M1322" s="17" t="s">
        <v>54</v>
      </c>
      <c r="N1322" s="16" t="str">
        <f>IF(ISERROR(VLOOKUP('Salidas Pacientes'!$M1322,Inventario!$A$2:$M$21,2,FALSE)),"",VLOOKUP('Salidas Pacientes'!$M1322,Inventario!$A$2:$M$21,2,FALSE))</f>
        <v>Prevenar</v>
      </c>
      <c r="O1322" s="16" t="str">
        <f>IF(ISERROR(VLOOKUP('Salidas Pacientes'!$M1322,Inventario!$A$2:$M$21,3,FALSE)),"",VLOOKUP('Salidas Pacientes'!$M1322,Inventario!$A$2:$M$21,3,FALSE))</f>
        <v>Neumococo 13V</v>
      </c>
      <c r="P1322" s="100" t="str">
        <f>IF(ISERROR(VLOOKUP('Salidas Pacientes'!$M1322,Inventario!$A$2:$M$21,4,FALSE)),"",VLOOKUP('Salidas Pacientes'!$M1322,Inventario!$A$2:$M$21,4,FALSE))</f>
        <v>Cobo Medical</v>
      </c>
      <c r="Q1322" s="100" t="str">
        <f>IF(ISERROR(VLOOKUP('Salidas Pacientes'!$M1322,Inventario!$A$2:$M$21,5,FALSE)),"",VLOOKUP('Salidas Pacientes'!$M1322,Inventario!$A$2:$M$21,5,FALSE))</f>
        <v>Pfizer</v>
      </c>
      <c r="R1322" s="17" t="str">
        <f>IF(ISERROR(VLOOKUP('Salidas Pacientes'!$M1322,Inventario!$A$2:$M$21,6,FALSE)),"",VLOOKUP('Salidas Pacientes'!$M1322,Inventario!$A$2:$M$21,6,FALSE))</f>
        <v>2156</v>
      </c>
      <c r="S1322" s="105" t="s">
        <v>223</v>
      </c>
      <c r="T1322" s="102">
        <f>IF(ISERROR(VLOOKUP('Salidas Pacientes'!$S1322,Entradas!$H$1:$I$412,2,FALSE)),"",VLOOKUP('Salidas Pacientes'!$S1322,Entradas!$H$1:$I$412,2,FALSE))</f>
        <v>45382</v>
      </c>
      <c r="U1322" s="98"/>
      <c r="V1322" s="98">
        <v>1</v>
      </c>
      <c r="W1322" s="105"/>
    </row>
    <row r="1323" spans="1:23" ht="15.75" hidden="1" customHeight="1" outlineLevel="1">
      <c r="A1323" s="95">
        <v>44918</v>
      </c>
      <c r="B1323" s="95" t="s">
        <v>276</v>
      </c>
      <c r="C1323" s="98">
        <v>1106525749</v>
      </c>
      <c r="D1323" s="17" t="str">
        <f>IF(ISERROR(VLOOKUP('Salidas Pacientes'!$C1323,'BD Pacientes'!$A:I,2,FALSE)),"",VLOOKUP('Salidas Pacientes'!$C1323,'BD Pacientes'!$A:I,2,FALSE))</f>
        <v>RC</v>
      </c>
      <c r="E1323" s="16" t="str">
        <f>IF(ISERROR(VLOOKUP('Salidas Pacientes'!$C1323,'BD Pacientes'!$A:I,3,FALSE)),"",VLOOKUP('Salidas Pacientes'!$C1323,'BD Pacientes'!$A:I,3,FALSE))</f>
        <v>ALENA MUÑOZ MEJIA</v>
      </c>
      <c r="F1323" s="17" t="str">
        <f>IF(ISERROR(VLOOKUP('Salidas Pacientes'!$C1323,'BD Pacientes'!$A:I,4,FALSE)),"",VLOOKUP('Salidas Pacientes'!$C1323,'BD Pacientes'!$A:I,4,FALSE))</f>
        <v>F</v>
      </c>
      <c r="G1323" s="95">
        <f>IF(ISERROR(VLOOKUP('Salidas Pacientes'!$C1323,'BD Pacientes'!$A:I,5,FALSE)),"",VLOOKUP('Salidas Pacientes'!$C1323,'BD Pacientes'!$A:I,5,FALSE))</f>
        <v>44699</v>
      </c>
      <c r="H1323" s="95" t="str">
        <f t="shared" ca="1" si="0"/>
        <v>1 año, 3 mes</v>
      </c>
      <c r="I1323" s="97" t="str">
        <f>IF(ISERROR(VLOOKUP('Salidas Pacientes'!$C1323,'BD Pacientes'!$A:$I,6,FALSE)),"",VLOOKUP('Salidas Pacientes'!$C1323,'BD Pacientes'!$A:$I,6,FALSE))</f>
        <v>CALLE 28 # 98-82</v>
      </c>
      <c r="J1323" s="98">
        <f>IF(ISERROR(VLOOKUP('Salidas Pacientes'!$C1323,'BD Pacientes'!$A:$I,7,FALSE)),"",VLOOKUP('Salidas Pacientes'!$C1323,'BD Pacientes'!$A:$I,7,FALSE))</f>
        <v>1144095237</v>
      </c>
      <c r="K1323" s="99" t="str">
        <f>IF(ISERROR(VLOOKUP('Salidas Pacientes'!$C1323,'BD Pacientes'!$A:$I,8,FALSE)),"",VLOOKUP('Salidas Pacientes'!$C1323,'BD Pacientes'!$A:$I,8,FALSE))</f>
        <v>LINA HENAO</v>
      </c>
      <c r="L1323" s="17">
        <f>IF(ISERROR(VLOOKUP('Salidas Pacientes'!$C1323,'BD Pacientes'!$A:$I,9,FALSE)),"",VLOOKUP('Salidas Pacientes'!$C1323,'BD Pacientes'!$A:$I,9,FALSE))</f>
        <v>3173294127</v>
      </c>
      <c r="M1323" s="17" t="s">
        <v>89</v>
      </c>
      <c r="N1323" s="16" t="str">
        <f>IF(ISERROR(VLOOKUP('Salidas Pacientes'!$M1323,Inventario!$A$2:$M$21,2,FALSE)),"",VLOOKUP('Salidas Pacientes'!$M1323,Inventario!$A$2:$M$21,2,FALSE))</f>
        <v>Fluquadri</v>
      </c>
      <c r="O1323" s="16" t="str">
        <f>IF(ISERROR(VLOOKUP('Salidas Pacientes'!$M1323,Inventario!$A$2:$M$21,3,FALSE)),"",VLOOKUP('Salidas Pacientes'!$M1323,Inventario!$A$2:$M$21,3,FALSE))</f>
        <v>Influenza</v>
      </c>
      <c r="P1323" s="100" t="str">
        <f>IF(ISERROR(VLOOKUP('Salidas Pacientes'!$M1323,Inventario!$A$2:$M$21,4,FALSE)),"",VLOOKUP('Salidas Pacientes'!$M1323,Inventario!$A$2:$M$21,4,FALSE))</f>
        <v>IPS FARALLONES</v>
      </c>
      <c r="Q1323" s="100" t="str">
        <f>IF(ISERROR(VLOOKUP('Salidas Pacientes'!$M1323,Inventario!$A$2:$M$21,5,FALSE)),"",VLOOKUP('Salidas Pacientes'!$M1323,Inventario!$A$2:$M$21,5,FALSE))</f>
        <v>Sanofi</v>
      </c>
      <c r="R1323" s="17" t="str">
        <f>IF(ISERROR(VLOOKUP('Salidas Pacientes'!$M1323,Inventario!$A$2:$M$21,6,FALSE)),"",VLOOKUP('Salidas Pacientes'!$M1323,Inventario!$A$2:$M$21,6,FALSE))</f>
        <v>164992</v>
      </c>
      <c r="S1323" s="105" t="s">
        <v>231</v>
      </c>
      <c r="T1323" s="102">
        <f>IF(ISERROR(VLOOKUP('Salidas Pacientes'!$S1323,Entradas!$H$1:$I$412,2,FALSE)),"",VLOOKUP('Salidas Pacientes'!$S1323,Entradas!$H$1:$I$412,2,FALSE))</f>
        <v>44985</v>
      </c>
      <c r="U1323" s="98"/>
      <c r="V1323" s="98">
        <v>1</v>
      </c>
      <c r="W1323" s="105"/>
    </row>
    <row r="1324" spans="1:23" ht="15.75" hidden="1" customHeight="1" outlineLevel="1">
      <c r="A1324" s="95">
        <v>44919</v>
      </c>
      <c r="B1324" s="95" t="s">
        <v>276</v>
      </c>
      <c r="C1324" s="98">
        <v>1232814472</v>
      </c>
      <c r="D1324" s="17" t="str">
        <f>IF(ISERROR(VLOOKUP('Salidas Pacientes'!$C1324,'BD Pacientes'!$A:I,2,FALSE)),"",VLOOKUP('Salidas Pacientes'!$C1324,'BD Pacientes'!$A:I,2,FALSE))</f>
        <v>RC</v>
      </c>
      <c r="E1324" s="16" t="str">
        <f>IF(ISERROR(VLOOKUP('Salidas Pacientes'!$C1324,'BD Pacientes'!$A:I,3,FALSE)),"",VLOOKUP('Salidas Pacientes'!$C1324,'BD Pacientes'!$A:I,3,FALSE))</f>
        <v>EMMA VICTORIA SALCEDO SARRIA</v>
      </c>
      <c r="F1324" s="17" t="str">
        <f>IF(ISERROR(VLOOKUP('Salidas Pacientes'!$C1324,'BD Pacientes'!$A:I,4,FALSE)),"",VLOOKUP('Salidas Pacientes'!$C1324,'BD Pacientes'!$A:I,4,FALSE))</f>
        <v>F</v>
      </c>
      <c r="G1324" s="95">
        <f>IF(ISERROR(VLOOKUP('Salidas Pacientes'!$C1324,'BD Pacientes'!$A:I,5,FALSE)),"",VLOOKUP('Salidas Pacientes'!$C1324,'BD Pacientes'!$A:I,5,FALSE))</f>
        <v>0</v>
      </c>
      <c r="H1324" s="95" t="str">
        <f t="shared" ca="1" si="0"/>
        <v>123 año, 7 mes</v>
      </c>
      <c r="I1324" s="97" t="str">
        <f>IF(ISERROR(VLOOKUP('Salidas Pacientes'!$C1324,'BD Pacientes'!$A:$I,6,FALSE)),"",VLOOKUP('Salidas Pacientes'!$C1324,'BD Pacientes'!$A:$I,6,FALSE))</f>
        <v>CALLE 16 #53-51</v>
      </c>
      <c r="J1324" s="98">
        <f>IF(ISERROR(VLOOKUP('Salidas Pacientes'!$C1324,'BD Pacientes'!$A:$I,7,FALSE)),"",VLOOKUP('Salidas Pacientes'!$C1324,'BD Pacientes'!$A:$I,7,FALSE))</f>
        <v>0</v>
      </c>
      <c r="K1324" s="99">
        <f>IF(ISERROR(VLOOKUP('Salidas Pacientes'!$C1324,'BD Pacientes'!$A:$I,8,FALSE)),"",VLOOKUP('Salidas Pacientes'!$C1324,'BD Pacientes'!$A:$I,8,FALSE))</f>
        <v>0</v>
      </c>
      <c r="L1324" s="17">
        <f>IF(ISERROR(VLOOKUP('Salidas Pacientes'!$C1324,'BD Pacientes'!$A:$I,9,FALSE)),"",VLOOKUP('Salidas Pacientes'!$C1324,'BD Pacientes'!$A:$I,9,FALSE))</f>
        <v>0</v>
      </c>
      <c r="M1324" s="17" t="s">
        <v>54</v>
      </c>
      <c r="N1324" s="16" t="str">
        <f>IF(ISERROR(VLOOKUP('Salidas Pacientes'!$M1324,Inventario!$A$2:$M$21,2,FALSE)),"",VLOOKUP('Salidas Pacientes'!$M1324,Inventario!$A$2:$M$21,2,FALSE))</f>
        <v>Prevenar</v>
      </c>
      <c r="O1324" s="16" t="str">
        <f>IF(ISERROR(VLOOKUP('Salidas Pacientes'!$M1324,Inventario!$A$2:$M$21,3,FALSE)),"",VLOOKUP('Salidas Pacientes'!$M1324,Inventario!$A$2:$M$21,3,FALSE))</f>
        <v>Neumococo 13V</v>
      </c>
      <c r="P1324" s="100" t="str">
        <f>IF(ISERROR(VLOOKUP('Salidas Pacientes'!$M1324,Inventario!$A$2:$M$21,4,FALSE)),"",VLOOKUP('Salidas Pacientes'!$M1324,Inventario!$A$2:$M$21,4,FALSE))</f>
        <v>Cobo Medical</v>
      </c>
      <c r="Q1324" s="100" t="str">
        <f>IF(ISERROR(VLOOKUP('Salidas Pacientes'!$M1324,Inventario!$A$2:$M$21,5,FALSE)),"",VLOOKUP('Salidas Pacientes'!$M1324,Inventario!$A$2:$M$21,5,FALSE))</f>
        <v>Pfizer</v>
      </c>
      <c r="R1324" s="17" t="str">
        <f>IF(ISERROR(VLOOKUP('Salidas Pacientes'!$M1324,Inventario!$A$2:$M$21,6,FALSE)),"",VLOOKUP('Salidas Pacientes'!$M1324,Inventario!$A$2:$M$21,6,FALSE))</f>
        <v>2156</v>
      </c>
      <c r="S1324" s="105" t="s">
        <v>223</v>
      </c>
      <c r="T1324" s="102">
        <f>IF(ISERROR(VLOOKUP('Salidas Pacientes'!$S1324,Entradas!$H$1:$I$412,2,FALSE)),"",VLOOKUP('Salidas Pacientes'!$S1324,Entradas!$H$1:$I$412,2,FALSE))</f>
        <v>45382</v>
      </c>
      <c r="U1324" s="98"/>
      <c r="V1324" s="98">
        <v>1</v>
      </c>
      <c r="W1324" s="105"/>
    </row>
    <row r="1325" spans="1:23" ht="15.75" hidden="1" customHeight="1" outlineLevel="1">
      <c r="A1325" s="95">
        <v>44919</v>
      </c>
      <c r="B1325" s="95" t="s">
        <v>276</v>
      </c>
      <c r="C1325" s="98">
        <v>1232814472</v>
      </c>
      <c r="D1325" s="17" t="str">
        <f>IF(ISERROR(VLOOKUP('Salidas Pacientes'!$C1325,'BD Pacientes'!$A:I,2,FALSE)),"",VLOOKUP('Salidas Pacientes'!$C1325,'BD Pacientes'!$A:I,2,FALSE))</f>
        <v>RC</v>
      </c>
      <c r="E1325" s="16" t="str">
        <f>IF(ISERROR(VLOOKUP('Salidas Pacientes'!$C1325,'BD Pacientes'!$A:I,3,FALSE)),"",VLOOKUP('Salidas Pacientes'!$C1325,'BD Pacientes'!$A:I,3,FALSE))</f>
        <v>EMMA VICTORIA SALCEDO SARRIA</v>
      </c>
      <c r="F1325" s="17" t="str">
        <f>IF(ISERROR(VLOOKUP('Salidas Pacientes'!$C1325,'BD Pacientes'!$A:I,4,FALSE)),"",VLOOKUP('Salidas Pacientes'!$C1325,'BD Pacientes'!$A:I,4,FALSE))</f>
        <v>F</v>
      </c>
      <c r="G1325" s="95">
        <f>IF(ISERROR(VLOOKUP('Salidas Pacientes'!$C1325,'BD Pacientes'!$A:I,5,FALSE)),"",VLOOKUP('Salidas Pacientes'!$C1325,'BD Pacientes'!$A:I,5,FALSE))</f>
        <v>0</v>
      </c>
      <c r="H1325" s="95" t="str">
        <f t="shared" ca="1" si="0"/>
        <v>123 año, 7 mes</v>
      </c>
      <c r="I1325" s="97" t="str">
        <f>IF(ISERROR(VLOOKUP('Salidas Pacientes'!$C1325,'BD Pacientes'!$A:$I,6,FALSE)),"",VLOOKUP('Salidas Pacientes'!$C1325,'BD Pacientes'!$A:$I,6,FALSE))</f>
        <v>CALLE 16 #53-51</v>
      </c>
      <c r="J1325" s="98">
        <f>IF(ISERROR(VLOOKUP('Salidas Pacientes'!$C1325,'BD Pacientes'!$A:$I,7,FALSE)),"",VLOOKUP('Salidas Pacientes'!$C1325,'BD Pacientes'!$A:$I,7,FALSE))</f>
        <v>0</v>
      </c>
      <c r="K1325" s="99">
        <f>IF(ISERROR(VLOOKUP('Salidas Pacientes'!$C1325,'BD Pacientes'!$A:$I,8,FALSE)),"",VLOOKUP('Salidas Pacientes'!$C1325,'BD Pacientes'!$A:$I,8,FALSE))</f>
        <v>0</v>
      </c>
      <c r="L1325" s="17">
        <f>IF(ISERROR(VLOOKUP('Salidas Pacientes'!$C1325,'BD Pacientes'!$A:$I,9,FALSE)),"",VLOOKUP('Salidas Pacientes'!$C1325,'BD Pacientes'!$A:$I,9,FALSE))</f>
        <v>0</v>
      </c>
      <c r="M1325" s="17" t="s">
        <v>81</v>
      </c>
      <c r="N1325" s="16" t="str">
        <f>IF(ISERROR(VLOOKUP('Salidas Pacientes'!$M1325,Inventario!$A$2:$M$21,2,FALSE)),"",VLOOKUP('Salidas Pacientes'!$M1325,Inventario!$A$2:$M$21,2,FALSE))</f>
        <v>Stamaril</v>
      </c>
      <c r="O1325" s="16" t="str">
        <f>IF(ISERROR(VLOOKUP('Salidas Pacientes'!$M1325,Inventario!$A$2:$M$21,3,FALSE)),"",VLOOKUP('Salidas Pacientes'!$M1325,Inventario!$A$2:$M$21,3,FALSE))</f>
        <v>Fiebre amarilla</v>
      </c>
      <c r="P1325" s="100" t="str">
        <f>IF(ISERROR(VLOOKUP('Salidas Pacientes'!$M1325,Inventario!$A$2:$M$21,4,FALSE)),"",VLOOKUP('Salidas Pacientes'!$M1325,Inventario!$A$2:$M$21,4,FALSE))</f>
        <v>IPS FARALLONES</v>
      </c>
      <c r="Q1325" s="100" t="str">
        <f>IF(ISERROR(VLOOKUP('Salidas Pacientes'!$M1325,Inventario!$A$2:$M$21,5,FALSE)),"",VLOOKUP('Salidas Pacientes'!$M1325,Inventario!$A$2:$M$21,5,FALSE))</f>
        <v>Sanofi</v>
      </c>
      <c r="R1325" s="17" t="str">
        <f>IF(ISERROR(VLOOKUP('Salidas Pacientes'!$M1325,Inventario!$A$2:$M$21,6,FALSE)),"",VLOOKUP('Salidas Pacientes'!$M1325,Inventario!$A$2:$M$21,6,FALSE))</f>
        <v>3000</v>
      </c>
      <c r="S1325" s="105" t="s">
        <v>302</v>
      </c>
      <c r="T1325" s="102" t="str">
        <f>IF(ISERROR(VLOOKUP('Salidas Pacientes'!$S1325,Entradas!$H$1:$I$412,2,FALSE)),"",VLOOKUP('Salidas Pacientes'!$S1325,Entradas!$H$1:$I$412,2,FALSE))</f>
        <v/>
      </c>
      <c r="U1325" s="98"/>
      <c r="V1325" s="98">
        <v>1</v>
      </c>
      <c r="W1325" s="105"/>
    </row>
    <row r="1326" spans="1:23" ht="15.75" hidden="1" customHeight="1" outlineLevel="1">
      <c r="A1326" s="95">
        <v>44919</v>
      </c>
      <c r="B1326" s="95" t="s">
        <v>276</v>
      </c>
      <c r="C1326" s="98">
        <v>38604274</v>
      </c>
      <c r="D1326" s="17" t="str">
        <f>IF(ISERROR(VLOOKUP('Salidas Pacientes'!$C1326,'BD Pacientes'!$A:I,2,FALSE)),"",VLOOKUP('Salidas Pacientes'!$C1326,'BD Pacientes'!$A:I,2,FALSE))</f>
        <v>CC</v>
      </c>
      <c r="E1326" s="16" t="str">
        <f>IF(ISERROR(VLOOKUP('Salidas Pacientes'!$C1326,'BD Pacientes'!$A:I,3,FALSE)),"",VLOOKUP('Salidas Pacientes'!$C1326,'BD Pacientes'!$A:I,3,FALSE))</f>
        <v>BEATRIZ CORENA COCK</v>
      </c>
      <c r="F1326" s="17" t="str">
        <f>IF(ISERROR(VLOOKUP('Salidas Pacientes'!$C1326,'BD Pacientes'!$A:I,4,FALSE)),"",VLOOKUP('Salidas Pacientes'!$C1326,'BD Pacientes'!$A:I,4,FALSE))</f>
        <v>F</v>
      </c>
      <c r="G1326" s="95">
        <f>IF(ISERROR(VLOOKUP('Salidas Pacientes'!$C1326,'BD Pacientes'!$A:I,5,FALSE)),"",VLOOKUP('Salidas Pacientes'!$C1326,'BD Pacientes'!$A:I,5,FALSE))</f>
        <v>0</v>
      </c>
      <c r="H1326" s="95" t="str">
        <f t="shared" ca="1" si="0"/>
        <v>123 año, 7 mes</v>
      </c>
      <c r="I1326" s="97" t="str">
        <f>IF(ISERROR(VLOOKUP('Salidas Pacientes'!$C1326,'BD Pacientes'!$A:$I,6,FALSE)),"",VLOOKUP('Salidas Pacientes'!$C1326,'BD Pacientes'!$A:$I,6,FALSE))</f>
        <v>CRA 37 # 1O-45 APTO 1203C</v>
      </c>
      <c r="J1326" s="98">
        <f>IF(ISERROR(VLOOKUP('Salidas Pacientes'!$C1326,'BD Pacientes'!$A:$I,7,FALSE)),"",VLOOKUP('Salidas Pacientes'!$C1326,'BD Pacientes'!$A:$I,7,FALSE))</f>
        <v>0</v>
      </c>
      <c r="K1326" s="99">
        <f>IF(ISERROR(VLOOKUP('Salidas Pacientes'!$C1326,'BD Pacientes'!$A:$I,8,FALSE)),"",VLOOKUP('Salidas Pacientes'!$C1326,'BD Pacientes'!$A:$I,8,FALSE))</f>
        <v>0</v>
      </c>
      <c r="L1326" s="17">
        <f>IF(ISERROR(VLOOKUP('Salidas Pacientes'!$C1326,'BD Pacientes'!$A:$I,9,FALSE)),"",VLOOKUP('Salidas Pacientes'!$C1326,'BD Pacientes'!$A:$I,9,FALSE))</f>
        <v>0</v>
      </c>
      <c r="M1326" s="17" t="s">
        <v>81</v>
      </c>
      <c r="N1326" s="16" t="str">
        <f>IF(ISERROR(VLOOKUP('Salidas Pacientes'!$M1326,Inventario!$A$2:$M$21,2,FALSE)),"",VLOOKUP('Salidas Pacientes'!$M1326,Inventario!$A$2:$M$21,2,FALSE))</f>
        <v>Stamaril</v>
      </c>
      <c r="O1326" s="16" t="str">
        <f>IF(ISERROR(VLOOKUP('Salidas Pacientes'!$M1326,Inventario!$A$2:$M$21,3,FALSE)),"",VLOOKUP('Salidas Pacientes'!$M1326,Inventario!$A$2:$M$21,3,FALSE))</f>
        <v>Fiebre amarilla</v>
      </c>
      <c r="P1326" s="100" t="str">
        <f>IF(ISERROR(VLOOKUP('Salidas Pacientes'!$M1326,Inventario!$A$2:$M$21,4,FALSE)),"",VLOOKUP('Salidas Pacientes'!$M1326,Inventario!$A$2:$M$21,4,FALSE))</f>
        <v>IPS FARALLONES</v>
      </c>
      <c r="Q1326" s="100" t="str">
        <f>IF(ISERROR(VLOOKUP('Salidas Pacientes'!$M1326,Inventario!$A$2:$M$21,5,FALSE)),"",VLOOKUP('Salidas Pacientes'!$M1326,Inventario!$A$2:$M$21,5,FALSE))</f>
        <v>Sanofi</v>
      </c>
      <c r="R1326" s="17" t="str">
        <f>IF(ISERROR(VLOOKUP('Salidas Pacientes'!$M1326,Inventario!$A$2:$M$21,6,FALSE)),"",VLOOKUP('Salidas Pacientes'!$M1326,Inventario!$A$2:$M$21,6,FALSE))</f>
        <v>3000</v>
      </c>
      <c r="S1326" s="105" t="s">
        <v>302</v>
      </c>
      <c r="T1326" s="102" t="str">
        <f>IF(ISERROR(VLOOKUP('Salidas Pacientes'!$S1326,Entradas!$H$1:$I$412,2,FALSE)),"",VLOOKUP('Salidas Pacientes'!$S1326,Entradas!$H$1:$I$412,2,FALSE))</f>
        <v/>
      </c>
      <c r="U1326" s="98"/>
      <c r="V1326" s="98">
        <v>1</v>
      </c>
      <c r="W1326" s="105"/>
    </row>
    <row r="1327" spans="1:23" ht="15.75" hidden="1" customHeight="1" outlineLevel="1">
      <c r="A1327" s="95">
        <v>44922</v>
      </c>
      <c r="B1327" s="95" t="s">
        <v>276</v>
      </c>
      <c r="C1327" s="98">
        <v>1232818678</v>
      </c>
      <c r="D1327" s="17" t="str">
        <f>IF(ISERROR(VLOOKUP('Salidas Pacientes'!$C1327,'BD Pacientes'!$A:I,2,FALSE)),"",VLOOKUP('Salidas Pacientes'!$C1327,'BD Pacientes'!$A:I,2,FALSE))</f>
        <v>RC</v>
      </c>
      <c r="E1327" s="16" t="str">
        <f>IF(ISERROR(VLOOKUP('Salidas Pacientes'!$C1327,'BD Pacientes'!$A:I,3,FALSE)),"",VLOOKUP('Salidas Pacientes'!$C1327,'BD Pacientes'!$A:I,3,FALSE))</f>
        <v>HIROSHI HAYASHI CARDOZO</v>
      </c>
      <c r="F1327" s="17" t="str">
        <f>IF(ISERROR(VLOOKUP('Salidas Pacientes'!$C1327,'BD Pacientes'!$A:I,4,FALSE)),"",VLOOKUP('Salidas Pacientes'!$C1327,'BD Pacientes'!$A:I,4,FALSE))</f>
        <v>M</v>
      </c>
      <c r="G1327" s="95">
        <f>IF(ISERROR(VLOOKUP('Salidas Pacientes'!$C1327,'BD Pacientes'!$A:I,5,FALSE)),"",VLOOKUP('Salidas Pacientes'!$C1327,'BD Pacientes'!$A:I,5,FALSE))</f>
        <v>44557</v>
      </c>
      <c r="H1327" s="95" t="str">
        <f t="shared" ca="1" si="0"/>
        <v>1 año, 7 mes</v>
      </c>
      <c r="I1327" s="97" t="str">
        <f>IF(ISERROR(VLOOKUP('Salidas Pacientes'!$C1327,'BD Pacientes'!$A:$I,6,FALSE)),"",VLOOKUP('Salidas Pacientes'!$C1327,'BD Pacientes'!$A:$I,6,FALSE))</f>
        <v>CRA 18E # 7-26</v>
      </c>
      <c r="J1327" s="98">
        <f>IF(ISERROR(VLOOKUP('Salidas Pacientes'!$C1327,'BD Pacientes'!$A:$I,7,FALSE)),"",VLOOKUP('Salidas Pacientes'!$C1327,'BD Pacientes'!$A:$I,7,FALSE))</f>
        <v>0</v>
      </c>
      <c r="K1327" s="99">
        <f>IF(ISERROR(VLOOKUP('Salidas Pacientes'!$C1327,'BD Pacientes'!$A:$I,8,FALSE)),"",VLOOKUP('Salidas Pacientes'!$C1327,'BD Pacientes'!$A:$I,8,FALSE))</f>
        <v>0</v>
      </c>
      <c r="L1327" s="17">
        <f>IF(ISERROR(VLOOKUP('Salidas Pacientes'!$C1327,'BD Pacientes'!$A:$I,9,FALSE)),"",VLOOKUP('Salidas Pacientes'!$C1327,'BD Pacientes'!$A:$I,9,FALSE))</f>
        <v>0</v>
      </c>
      <c r="M1327" s="17" t="s">
        <v>58</v>
      </c>
      <c r="N1327" s="16" t="str">
        <f>IF(ISERROR(VLOOKUP('Salidas Pacientes'!$M1327,Inventario!$A$2:$M$21,2,FALSE)),"",VLOOKUP('Salidas Pacientes'!$M1327,Inventario!$A$2:$M$21,2,FALSE))</f>
        <v>Proquad</v>
      </c>
      <c r="O1327" s="16" t="str">
        <f>IF(ISERROR(VLOOKUP('Salidas Pacientes'!$M1327,Inventario!$A$2:$M$21,3,FALSE)),"",VLOOKUP('Salidas Pacientes'!$M1327,Inventario!$A$2:$M$21,3,FALSE))</f>
        <v>Sarampion + Rubeola + parotiditis + varicela</v>
      </c>
      <c r="P1327" s="100" t="str">
        <f>IF(ISERROR(VLOOKUP('Salidas Pacientes'!$M1327,Inventario!$A$2:$M$21,4,FALSE)),"",VLOOKUP('Salidas Pacientes'!$M1327,Inventario!$A$2:$M$21,4,FALSE))</f>
        <v>IPS FARALLONES</v>
      </c>
      <c r="Q1327" s="100" t="str">
        <f>IF(ISERROR(VLOOKUP('Salidas Pacientes'!$M1327,Inventario!$A$2:$M$21,5,FALSE)),"",VLOOKUP('Salidas Pacientes'!$M1327,Inventario!$A$2:$M$21,5,FALSE))</f>
        <v>Merck</v>
      </c>
      <c r="R1327" s="17" t="str">
        <f>IF(ISERROR(VLOOKUP('Salidas Pacientes'!$M1327,Inventario!$A$2:$M$21,6,FALSE)),"",VLOOKUP('Salidas Pacientes'!$M1327,Inventario!$A$2:$M$21,6,FALSE))</f>
        <v>4200</v>
      </c>
      <c r="S1327" s="105" t="s">
        <v>225</v>
      </c>
      <c r="T1327" s="102">
        <f>IF(ISERROR(VLOOKUP('Salidas Pacientes'!$S1327,Entradas!$H$1:$I$412,2,FALSE)),"",VLOOKUP('Salidas Pacientes'!$S1327,Entradas!$H$1:$I$412,2,FALSE))</f>
        <v>45199</v>
      </c>
      <c r="U1327" s="98"/>
      <c r="V1327" s="98">
        <v>1</v>
      </c>
      <c r="W1327" s="105"/>
    </row>
    <row r="1328" spans="1:23" ht="15.75" hidden="1" customHeight="1" outlineLevel="1">
      <c r="A1328" s="95">
        <v>44922</v>
      </c>
      <c r="B1328" s="95" t="s">
        <v>276</v>
      </c>
      <c r="C1328" s="98">
        <v>1232818678</v>
      </c>
      <c r="D1328" s="17" t="str">
        <f>IF(ISERROR(VLOOKUP('Salidas Pacientes'!$C1328,'BD Pacientes'!$A:I,2,FALSE)),"",VLOOKUP('Salidas Pacientes'!$C1328,'BD Pacientes'!$A:I,2,FALSE))</f>
        <v>RC</v>
      </c>
      <c r="E1328" s="16" t="str">
        <f>IF(ISERROR(VLOOKUP('Salidas Pacientes'!$C1328,'BD Pacientes'!$A:I,3,FALSE)),"",VLOOKUP('Salidas Pacientes'!$C1328,'BD Pacientes'!$A:I,3,FALSE))</f>
        <v>HIROSHI HAYASHI CARDOZO</v>
      </c>
      <c r="F1328" s="17" t="str">
        <f>IF(ISERROR(VLOOKUP('Salidas Pacientes'!$C1328,'BD Pacientes'!$A:I,4,FALSE)),"",VLOOKUP('Salidas Pacientes'!$C1328,'BD Pacientes'!$A:I,4,FALSE))</f>
        <v>M</v>
      </c>
      <c r="G1328" s="95">
        <f>IF(ISERROR(VLOOKUP('Salidas Pacientes'!$C1328,'BD Pacientes'!$A:I,5,FALSE)),"",VLOOKUP('Salidas Pacientes'!$C1328,'BD Pacientes'!$A:I,5,FALSE))</f>
        <v>44557</v>
      </c>
      <c r="H1328" s="95" t="str">
        <f t="shared" ca="1" si="0"/>
        <v>1 año, 7 mes</v>
      </c>
      <c r="I1328" s="97" t="str">
        <f>IF(ISERROR(VLOOKUP('Salidas Pacientes'!$C1328,'BD Pacientes'!$A:$I,6,FALSE)),"",VLOOKUP('Salidas Pacientes'!$C1328,'BD Pacientes'!$A:$I,6,FALSE))</f>
        <v>CRA 18E # 7-26</v>
      </c>
      <c r="J1328" s="98">
        <f>IF(ISERROR(VLOOKUP('Salidas Pacientes'!$C1328,'BD Pacientes'!$A:$I,7,FALSE)),"",VLOOKUP('Salidas Pacientes'!$C1328,'BD Pacientes'!$A:$I,7,FALSE))</f>
        <v>0</v>
      </c>
      <c r="K1328" s="99">
        <f>IF(ISERROR(VLOOKUP('Salidas Pacientes'!$C1328,'BD Pacientes'!$A:$I,8,FALSE)),"",VLOOKUP('Salidas Pacientes'!$C1328,'BD Pacientes'!$A:$I,8,FALSE))</f>
        <v>0</v>
      </c>
      <c r="L1328" s="17">
        <f>IF(ISERROR(VLOOKUP('Salidas Pacientes'!$C1328,'BD Pacientes'!$A:$I,9,FALSE)),"",VLOOKUP('Salidas Pacientes'!$C1328,'BD Pacientes'!$A:$I,9,FALSE))</f>
        <v>0</v>
      </c>
      <c r="M1328" s="17" t="s">
        <v>85</v>
      </c>
      <c r="N1328" s="16" t="str">
        <f>IF(ISERROR(VLOOKUP('Salidas Pacientes'!$M1328,Inventario!$A$2:$M$21,2,FALSE)),"",VLOOKUP('Salidas Pacientes'!$M1328,Inventario!$A$2:$M$21,2,FALSE))</f>
        <v xml:space="preserve">Avaxim 80 </v>
      </c>
      <c r="O1328" s="16" t="str">
        <f>IF(ISERROR(VLOOKUP('Salidas Pacientes'!$M1328,Inventario!$A$2:$M$21,3,FALSE)),"",VLOOKUP('Salidas Pacientes'!$M1328,Inventario!$A$2:$M$21,3,FALSE))</f>
        <v>Hepatitis A niño</v>
      </c>
      <c r="P1328" s="100" t="str">
        <f>IF(ISERROR(VLOOKUP('Salidas Pacientes'!$M1328,Inventario!$A$2:$M$21,4,FALSE)),"",VLOOKUP('Salidas Pacientes'!$M1328,Inventario!$A$2:$M$21,4,FALSE))</f>
        <v>IPS FARALLONES</v>
      </c>
      <c r="Q1328" s="100" t="str">
        <f>IF(ISERROR(VLOOKUP('Salidas Pacientes'!$M1328,Inventario!$A$2:$M$21,5,FALSE)),"",VLOOKUP('Salidas Pacientes'!$M1328,Inventario!$A$2:$M$21,5,FALSE))</f>
        <v>Sanofi</v>
      </c>
      <c r="R1328" s="17" t="str">
        <f>IF(ISERROR(VLOOKUP('Salidas Pacientes'!$M1328,Inventario!$A$2:$M$21,6,FALSE)),"",VLOOKUP('Salidas Pacientes'!$M1328,Inventario!$A$2:$M$21,6,FALSE))</f>
        <v>2500</v>
      </c>
      <c r="S1328" s="101" t="s">
        <v>227</v>
      </c>
      <c r="T1328" s="102">
        <f>IF(ISERROR(VLOOKUP('Salidas Pacientes'!$S1328,Entradas!$H$1:$I$412,2,FALSE)),"",VLOOKUP('Salidas Pacientes'!$S1328,Entradas!$H$1:$I$412,2,FALSE))</f>
        <v>45351</v>
      </c>
      <c r="U1328" s="98"/>
      <c r="V1328" s="98">
        <v>1</v>
      </c>
      <c r="W1328" s="105"/>
    </row>
    <row r="1329" spans="1:23" ht="15.75" hidden="1" customHeight="1" outlineLevel="1">
      <c r="A1329" s="95">
        <v>44923</v>
      </c>
      <c r="B1329" s="95" t="s">
        <v>276</v>
      </c>
      <c r="C1329" s="98">
        <v>1109575750</v>
      </c>
      <c r="D1329" s="17" t="str">
        <f>IF(ISERROR(VLOOKUP('Salidas Pacientes'!$C1329,'BD Pacientes'!$A:I,2,FALSE)),"",VLOOKUP('Salidas Pacientes'!$C1329,'BD Pacientes'!$A:I,2,FALSE))</f>
        <v>RC</v>
      </c>
      <c r="E1329" s="16" t="str">
        <f>IF(ISERROR(VLOOKUP('Salidas Pacientes'!$C1329,'BD Pacientes'!$A:I,3,FALSE)),"",VLOOKUP('Salidas Pacientes'!$C1329,'BD Pacientes'!$A:I,3,FALSE))</f>
        <v>VIOLETA LUCIA CACERES PALOMINO</v>
      </c>
      <c r="F1329" s="17" t="str">
        <f>IF(ISERROR(VLOOKUP('Salidas Pacientes'!$C1329,'BD Pacientes'!$A:I,4,FALSE)),"",VLOOKUP('Salidas Pacientes'!$C1329,'BD Pacientes'!$A:I,4,FALSE))</f>
        <v>F</v>
      </c>
      <c r="G1329" s="95">
        <f>IF(ISERROR(VLOOKUP('Salidas Pacientes'!$C1329,'BD Pacientes'!$A:I,5,FALSE)),"",VLOOKUP('Salidas Pacientes'!$C1329,'BD Pacientes'!$A:I,5,FALSE))</f>
        <v>44862</v>
      </c>
      <c r="H1329" s="95" t="str">
        <f t="shared" ca="1" si="0"/>
        <v>0 año, 9 mes</v>
      </c>
      <c r="I1329" s="97" t="str">
        <f>IF(ISERROR(VLOOKUP('Salidas Pacientes'!$C1329,'BD Pacientes'!$A:$I,6,FALSE)),"",VLOOKUP('Salidas Pacientes'!$C1329,'BD Pacientes'!$A:$I,6,FALSE))</f>
        <v>CRA 103 # 12B-106 PISO 2</v>
      </c>
      <c r="J1329" s="98">
        <f>IF(ISERROR(VLOOKUP('Salidas Pacientes'!$C1329,'BD Pacientes'!$A:$I,7,FALSE)),"",VLOOKUP('Salidas Pacientes'!$C1329,'BD Pacientes'!$A:$I,7,FALSE))</f>
        <v>25801458</v>
      </c>
      <c r="K1329" s="99" t="str">
        <f>IF(ISERROR(VLOOKUP('Salidas Pacientes'!$C1329,'BD Pacientes'!$A:$I,8,FALSE)),"",VLOOKUP('Salidas Pacientes'!$C1329,'BD Pacientes'!$A:$I,8,FALSE))</f>
        <v>TATIANA PALOMINO</v>
      </c>
      <c r="L1329" s="17">
        <f>IF(ISERROR(VLOOKUP('Salidas Pacientes'!$C1329,'BD Pacientes'!$A:$I,9,FALSE)),"",VLOOKUP('Salidas Pacientes'!$C1329,'BD Pacientes'!$A:$I,9,FALSE))</f>
        <v>3212712220</v>
      </c>
      <c r="M1329" s="17" t="s">
        <v>77</v>
      </c>
      <c r="N1329" s="16" t="str">
        <f>IF(ISERROR(VLOOKUP('Salidas Pacientes'!$M1329,Inventario!$A$2:$M$21,2,FALSE)),"",VLOOKUP('Salidas Pacientes'!$M1329,Inventario!$A$2:$M$21,2,FALSE))</f>
        <v>Hexaxim</v>
      </c>
      <c r="O1329" s="16" t="str">
        <f>IF(ISERROR(VLOOKUP('Salidas Pacientes'!$M1329,Inventario!$A$2:$M$21,3,FALSE)),"",VLOOKUP('Salidas Pacientes'!$M1329,Inventario!$A$2:$M$21,3,FALSE))</f>
        <v>DPAT + VPI + HIB + HB</v>
      </c>
      <c r="P1329" s="100" t="str">
        <f>IF(ISERROR(VLOOKUP('Salidas Pacientes'!$M1329,Inventario!$A$2:$M$21,4,FALSE)),"",VLOOKUP('Salidas Pacientes'!$M1329,Inventario!$A$2:$M$21,4,FALSE))</f>
        <v>IPS FARALLONES</v>
      </c>
      <c r="Q1329" s="100" t="str">
        <f>IF(ISERROR(VLOOKUP('Salidas Pacientes'!$M1329,Inventario!$A$2:$M$21,5,FALSE)),"",VLOOKUP('Salidas Pacientes'!$M1329,Inventario!$A$2:$M$21,5,FALSE))</f>
        <v>Sanofi</v>
      </c>
      <c r="R1329" s="17" t="str">
        <f>IF(ISERROR(VLOOKUP('Salidas Pacientes'!$M1329,Inventario!$A$2:$M$21,6,FALSE)),"",VLOOKUP('Salidas Pacientes'!$M1329,Inventario!$A$2:$M$21,6,FALSE))</f>
        <v>3800</v>
      </c>
      <c r="S1329" s="105" t="s">
        <v>212</v>
      </c>
      <c r="T1329" s="102">
        <f>IF(ISERROR(VLOOKUP('Salidas Pacientes'!$S1329,Entradas!$H$1:$I$412,2,FALSE)),"",VLOOKUP('Salidas Pacientes'!$S1329,Entradas!$H$1:$I$412,2,FALSE))</f>
        <v>45382</v>
      </c>
      <c r="U1329" s="98"/>
      <c r="V1329" s="98">
        <v>1</v>
      </c>
      <c r="W1329" s="105"/>
    </row>
    <row r="1330" spans="1:23" ht="15.75" hidden="1" customHeight="1" outlineLevel="1">
      <c r="A1330" s="95">
        <v>44923</v>
      </c>
      <c r="B1330" s="95" t="s">
        <v>276</v>
      </c>
      <c r="C1330" s="98">
        <v>1109575750</v>
      </c>
      <c r="D1330" s="17" t="str">
        <f>IF(ISERROR(VLOOKUP('Salidas Pacientes'!$C1330,'BD Pacientes'!$A:I,2,FALSE)),"",VLOOKUP('Salidas Pacientes'!$C1330,'BD Pacientes'!$A:I,2,FALSE))</f>
        <v>RC</v>
      </c>
      <c r="E1330" s="16" t="str">
        <f>IF(ISERROR(VLOOKUP('Salidas Pacientes'!$C1330,'BD Pacientes'!$A:I,3,FALSE)),"",VLOOKUP('Salidas Pacientes'!$C1330,'BD Pacientes'!$A:I,3,FALSE))</f>
        <v>VIOLETA LUCIA CACERES PALOMINO</v>
      </c>
      <c r="F1330" s="17" t="str">
        <f>IF(ISERROR(VLOOKUP('Salidas Pacientes'!$C1330,'BD Pacientes'!$A:I,4,FALSE)),"",VLOOKUP('Salidas Pacientes'!$C1330,'BD Pacientes'!$A:I,4,FALSE))</f>
        <v>F</v>
      </c>
      <c r="G1330" s="95">
        <f>IF(ISERROR(VLOOKUP('Salidas Pacientes'!$C1330,'BD Pacientes'!$A:I,5,FALSE)),"",VLOOKUP('Salidas Pacientes'!$C1330,'BD Pacientes'!$A:I,5,FALSE))</f>
        <v>44862</v>
      </c>
      <c r="H1330" s="95" t="str">
        <f t="shared" ca="1" si="0"/>
        <v>0 año, 9 mes</v>
      </c>
      <c r="I1330" s="97" t="str">
        <f>IF(ISERROR(VLOOKUP('Salidas Pacientes'!$C1330,'BD Pacientes'!$A:$I,6,FALSE)),"",VLOOKUP('Salidas Pacientes'!$C1330,'BD Pacientes'!$A:$I,6,FALSE))</f>
        <v>CRA 103 # 12B-106 PISO 2</v>
      </c>
      <c r="J1330" s="98">
        <f>IF(ISERROR(VLOOKUP('Salidas Pacientes'!$C1330,'BD Pacientes'!$A:$I,7,FALSE)),"",VLOOKUP('Salidas Pacientes'!$C1330,'BD Pacientes'!$A:$I,7,FALSE))</f>
        <v>25801458</v>
      </c>
      <c r="K1330" s="99" t="str">
        <f>IF(ISERROR(VLOOKUP('Salidas Pacientes'!$C1330,'BD Pacientes'!$A:$I,8,FALSE)),"",VLOOKUP('Salidas Pacientes'!$C1330,'BD Pacientes'!$A:$I,8,FALSE))</f>
        <v>TATIANA PALOMINO</v>
      </c>
      <c r="L1330" s="17">
        <f>IF(ISERROR(VLOOKUP('Salidas Pacientes'!$C1330,'BD Pacientes'!$A:$I,9,FALSE)),"",VLOOKUP('Salidas Pacientes'!$C1330,'BD Pacientes'!$A:$I,9,FALSE))</f>
        <v>3212712220</v>
      </c>
      <c r="M1330" s="17" t="s">
        <v>54</v>
      </c>
      <c r="N1330" s="16" t="str">
        <f>IF(ISERROR(VLOOKUP('Salidas Pacientes'!$M1330,Inventario!$A$2:$M$21,2,FALSE)),"",VLOOKUP('Salidas Pacientes'!$M1330,Inventario!$A$2:$M$21,2,FALSE))</f>
        <v>Prevenar</v>
      </c>
      <c r="O1330" s="16" t="str">
        <f>IF(ISERROR(VLOOKUP('Salidas Pacientes'!$M1330,Inventario!$A$2:$M$21,3,FALSE)),"",VLOOKUP('Salidas Pacientes'!$M1330,Inventario!$A$2:$M$21,3,FALSE))</f>
        <v>Neumococo 13V</v>
      </c>
      <c r="P1330" s="100" t="str">
        <f>IF(ISERROR(VLOOKUP('Salidas Pacientes'!$M1330,Inventario!$A$2:$M$21,4,FALSE)),"",VLOOKUP('Salidas Pacientes'!$M1330,Inventario!$A$2:$M$21,4,FALSE))</f>
        <v>Cobo Medical</v>
      </c>
      <c r="Q1330" s="100" t="str">
        <f>IF(ISERROR(VLOOKUP('Salidas Pacientes'!$M1330,Inventario!$A$2:$M$21,5,FALSE)),"",VLOOKUP('Salidas Pacientes'!$M1330,Inventario!$A$2:$M$21,5,FALSE))</f>
        <v>Pfizer</v>
      </c>
      <c r="R1330" s="17" t="str">
        <f>IF(ISERROR(VLOOKUP('Salidas Pacientes'!$M1330,Inventario!$A$2:$M$21,6,FALSE)),"",VLOOKUP('Salidas Pacientes'!$M1330,Inventario!$A$2:$M$21,6,FALSE))</f>
        <v>2156</v>
      </c>
      <c r="S1330" s="105" t="s">
        <v>223</v>
      </c>
      <c r="T1330" s="102">
        <f>IF(ISERROR(VLOOKUP('Salidas Pacientes'!$S1330,Entradas!$H$1:$I$412,2,FALSE)),"",VLOOKUP('Salidas Pacientes'!$S1330,Entradas!$H$1:$I$412,2,FALSE))</f>
        <v>45382</v>
      </c>
      <c r="U1330" s="98"/>
      <c r="V1330" s="98">
        <v>1</v>
      </c>
      <c r="W1330" s="105"/>
    </row>
    <row r="1331" spans="1:23" ht="15.75" hidden="1" customHeight="1" outlineLevel="1">
      <c r="A1331" s="95">
        <v>44923</v>
      </c>
      <c r="B1331" s="95" t="s">
        <v>276</v>
      </c>
      <c r="C1331" s="98">
        <v>1109575750</v>
      </c>
      <c r="D1331" s="17" t="str">
        <f>IF(ISERROR(VLOOKUP('Salidas Pacientes'!$C1331,'BD Pacientes'!$A:I,2,FALSE)),"",VLOOKUP('Salidas Pacientes'!$C1331,'BD Pacientes'!$A:I,2,FALSE))</f>
        <v>RC</v>
      </c>
      <c r="E1331" s="16" t="str">
        <f>IF(ISERROR(VLOOKUP('Salidas Pacientes'!$C1331,'BD Pacientes'!$A:I,3,FALSE)),"",VLOOKUP('Salidas Pacientes'!$C1331,'BD Pacientes'!$A:I,3,FALSE))</f>
        <v>VIOLETA LUCIA CACERES PALOMINO</v>
      </c>
      <c r="F1331" s="17" t="str">
        <f>IF(ISERROR(VLOOKUP('Salidas Pacientes'!$C1331,'BD Pacientes'!$A:I,4,FALSE)),"",VLOOKUP('Salidas Pacientes'!$C1331,'BD Pacientes'!$A:I,4,FALSE))</f>
        <v>F</v>
      </c>
      <c r="G1331" s="95">
        <f>IF(ISERROR(VLOOKUP('Salidas Pacientes'!$C1331,'BD Pacientes'!$A:I,5,FALSE)),"",VLOOKUP('Salidas Pacientes'!$C1331,'BD Pacientes'!$A:I,5,FALSE))</f>
        <v>44862</v>
      </c>
      <c r="H1331" s="95" t="str">
        <f t="shared" ca="1" si="0"/>
        <v>0 año, 9 mes</v>
      </c>
      <c r="I1331" s="97" t="str">
        <f>IF(ISERROR(VLOOKUP('Salidas Pacientes'!$C1331,'BD Pacientes'!$A:$I,6,FALSE)),"",VLOOKUP('Salidas Pacientes'!$C1331,'BD Pacientes'!$A:$I,6,FALSE))</f>
        <v>CRA 103 # 12B-106 PISO 2</v>
      </c>
      <c r="J1331" s="98">
        <f>IF(ISERROR(VLOOKUP('Salidas Pacientes'!$C1331,'BD Pacientes'!$A:$I,7,FALSE)),"",VLOOKUP('Salidas Pacientes'!$C1331,'BD Pacientes'!$A:$I,7,FALSE))</f>
        <v>25801458</v>
      </c>
      <c r="K1331" s="99" t="str">
        <f>IF(ISERROR(VLOOKUP('Salidas Pacientes'!$C1331,'BD Pacientes'!$A:$I,8,FALSE)),"",VLOOKUP('Salidas Pacientes'!$C1331,'BD Pacientes'!$A:$I,8,FALSE))</f>
        <v>TATIANA PALOMINO</v>
      </c>
      <c r="L1331" s="17">
        <f>IF(ISERROR(VLOOKUP('Salidas Pacientes'!$C1331,'BD Pacientes'!$A:$I,9,FALSE)),"",VLOOKUP('Salidas Pacientes'!$C1331,'BD Pacientes'!$A:$I,9,FALSE))</f>
        <v>3212712220</v>
      </c>
      <c r="M1331" s="17" t="s">
        <v>96</v>
      </c>
      <c r="N1331" s="16" t="str">
        <f>IF(ISERROR(VLOOKUP('Salidas Pacientes'!$M1331,Inventario!$A$2:$M$21,2,FALSE)),"",VLOOKUP('Salidas Pacientes'!$M1331,Inventario!$A$2:$M$21,2,FALSE))</f>
        <v>Rotateq</v>
      </c>
      <c r="O1331" s="16" t="str">
        <f>IF(ISERROR(VLOOKUP('Salidas Pacientes'!$M1331,Inventario!$A$2:$M$21,3,FALSE)),"",VLOOKUP('Salidas Pacientes'!$M1331,Inventario!$A$2:$M$21,3,FALSE))</f>
        <v>Rotavirus Vivo Atenuado</v>
      </c>
      <c r="P1331" s="100" t="str">
        <f>IF(ISERROR(VLOOKUP('Salidas Pacientes'!$M1331,Inventario!$A$2:$M$21,4,FALSE)),"",VLOOKUP('Salidas Pacientes'!$M1331,Inventario!$A$2:$M$21,4,FALSE))</f>
        <v>IPS FARALLONES</v>
      </c>
      <c r="Q1331" s="100" t="str">
        <f>IF(ISERROR(VLOOKUP('Salidas Pacientes'!$M1331,Inventario!$A$2:$M$21,5,FALSE)),"",VLOOKUP('Salidas Pacientes'!$M1331,Inventario!$A$2:$M$21,5,FALSE))</f>
        <v>Merck</v>
      </c>
      <c r="R1331" s="17" t="str">
        <f>IF(ISERROR(VLOOKUP('Salidas Pacientes'!$M1331,Inventario!$A$2:$M$21,6,FALSE)),"",VLOOKUP('Salidas Pacientes'!$M1331,Inventario!$A$2:$M$21,6,FALSE))</f>
        <v>1800</v>
      </c>
      <c r="S1331" s="105" t="s">
        <v>226</v>
      </c>
      <c r="T1331" s="102">
        <f>IF(ISERROR(VLOOKUP('Salidas Pacientes'!$S1331,Entradas!$H$1:$I$412,2,FALSE)),"",VLOOKUP('Salidas Pacientes'!$S1331,Entradas!$H$1:$I$412,2,FALSE))</f>
        <v>45351</v>
      </c>
      <c r="U1331" s="98"/>
      <c r="V1331" s="98">
        <v>1</v>
      </c>
      <c r="W1331" s="105"/>
    </row>
    <row r="1332" spans="1:23" ht="15.75" hidden="1" customHeight="1" outlineLevel="1">
      <c r="A1332" s="95">
        <v>44923</v>
      </c>
      <c r="B1332" s="95" t="s">
        <v>276</v>
      </c>
      <c r="C1332" s="98">
        <v>1232819999</v>
      </c>
      <c r="D1332" s="17" t="str">
        <f>IF(ISERROR(VLOOKUP('Salidas Pacientes'!$C1332,'BD Pacientes'!$A:I,2,FALSE)),"",VLOOKUP('Salidas Pacientes'!$C1332,'BD Pacientes'!$A:I,2,FALSE))</f>
        <v>RC</v>
      </c>
      <c r="E1332" s="16" t="str">
        <f>IF(ISERROR(VLOOKUP('Salidas Pacientes'!$C1332,'BD Pacientes'!$A:I,3,FALSE)),"",VLOOKUP('Salidas Pacientes'!$C1332,'BD Pacientes'!$A:I,3,FALSE))</f>
        <v>MARTINA ARBELAEZ ACUÑA</v>
      </c>
      <c r="F1332" s="17" t="str">
        <f>IF(ISERROR(VLOOKUP('Salidas Pacientes'!$C1332,'BD Pacientes'!$A:I,4,FALSE)),"",VLOOKUP('Salidas Pacientes'!$C1332,'BD Pacientes'!$A:I,4,FALSE))</f>
        <v>F</v>
      </c>
      <c r="G1332" s="95">
        <f>IF(ISERROR(VLOOKUP('Salidas Pacientes'!$C1332,'BD Pacientes'!$A:I,5,FALSE)),"",VLOOKUP('Salidas Pacientes'!$C1332,'BD Pacientes'!$A:I,5,FALSE))</f>
        <v>0</v>
      </c>
      <c r="H1332" s="95" t="str">
        <f t="shared" ca="1" si="0"/>
        <v>123 año, 7 mes</v>
      </c>
      <c r="I1332" s="97" t="str">
        <f>IF(ISERROR(VLOOKUP('Salidas Pacientes'!$C1332,'BD Pacientes'!$A:$I,6,FALSE)),"",VLOOKUP('Salidas Pacientes'!$C1332,'BD Pacientes'!$A:$I,6,FALSE))</f>
        <v>CRA 24D #6-210</v>
      </c>
      <c r="J1332" s="98">
        <f>IF(ISERROR(VLOOKUP('Salidas Pacientes'!$C1332,'BD Pacientes'!$A:$I,7,FALSE)),"",VLOOKUP('Salidas Pacientes'!$C1332,'BD Pacientes'!$A:$I,7,FALSE))</f>
        <v>0</v>
      </c>
      <c r="K1332" s="99">
        <f>IF(ISERROR(VLOOKUP('Salidas Pacientes'!$C1332,'BD Pacientes'!$A:$I,8,FALSE)),"",VLOOKUP('Salidas Pacientes'!$C1332,'BD Pacientes'!$A:$I,8,FALSE))</f>
        <v>0</v>
      </c>
      <c r="L1332" s="17">
        <f>IF(ISERROR(VLOOKUP('Salidas Pacientes'!$C1332,'BD Pacientes'!$A:$I,9,FALSE)),"",VLOOKUP('Salidas Pacientes'!$C1332,'BD Pacientes'!$A:$I,9,FALSE))</f>
        <v>0</v>
      </c>
      <c r="M1332" s="17" t="s">
        <v>47</v>
      </c>
      <c r="N1332" s="16" t="str">
        <f>IF(ISERROR(VLOOKUP('Salidas Pacientes'!$M1332,Inventario!$A$2:$M$21,2,FALSE)),"",VLOOKUP('Salidas Pacientes'!$M1332,Inventario!$A$2:$M$21,2,FALSE))</f>
        <v>Nimenrix</v>
      </c>
      <c r="O1332" s="16" t="str">
        <f>IF(ISERROR(VLOOKUP('Salidas Pacientes'!$M1332,Inventario!$A$2:$M$21,3,FALSE)),"",VLOOKUP('Salidas Pacientes'!$M1332,Inventario!$A$2:$M$21,3,FALSE))</f>
        <v>Meningococo</v>
      </c>
      <c r="P1332" s="100" t="str">
        <f>IF(ISERROR(VLOOKUP('Salidas Pacientes'!$M1332,Inventario!$A$2:$M$21,4,FALSE)),"",VLOOKUP('Salidas Pacientes'!$M1332,Inventario!$A$2:$M$21,4,FALSE))</f>
        <v>Cobo Medical</v>
      </c>
      <c r="Q1332" s="100" t="str">
        <f>IF(ISERROR(VLOOKUP('Salidas Pacientes'!$M1332,Inventario!$A$2:$M$21,5,FALSE)),"",VLOOKUP('Salidas Pacientes'!$M1332,Inventario!$A$2:$M$21,5,FALSE))</f>
        <v>Pfizer</v>
      </c>
      <c r="R1332" s="17" t="str">
        <f>IF(ISERROR(VLOOKUP('Salidas Pacientes'!$M1332,Inventario!$A$2:$M$21,6,FALSE)),"",VLOOKUP('Salidas Pacientes'!$M1332,Inventario!$A$2:$M$21,6,FALSE))</f>
        <v>3904</v>
      </c>
      <c r="S1332" s="105" t="s">
        <v>221</v>
      </c>
      <c r="T1332" s="102">
        <f>IF(ISERROR(VLOOKUP('Salidas Pacientes'!$S1332,Entradas!$H$1:$I$412,2,FALSE)),"",VLOOKUP('Salidas Pacientes'!$S1332,Entradas!$H$1:$I$412,2,FALSE))</f>
        <v>45077</v>
      </c>
      <c r="U1332" s="98"/>
      <c r="V1332" s="98">
        <v>1</v>
      </c>
      <c r="W1332" s="105"/>
    </row>
    <row r="1333" spans="1:23" ht="15.75" hidden="1" customHeight="1" outlineLevel="1">
      <c r="A1333" s="95">
        <v>44923</v>
      </c>
      <c r="B1333" s="95" t="s">
        <v>276</v>
      </c>
      <c r="C1333" s="98">
        <v>1232820423</v>
      </c>
      <c r="D1333" s="17" t="str">
        <f>IF(ISERROR(VLOOKUP('Salidas Pacientes'!$C1333,'BD Pacientes'!$A:I,2,FALSE)),"",VLOOKUP('Salidas Pacientes'!$C1333,'BD Pacientes'!$A:I,2,FALSE))</f>
        <v>RC</v>
      </c>
      <c r="E1333" s="16" t="str">
        <f>IF(ISERROR(VLOOKUP('Salidas Pacientes'!$C1333,'BD Pacientes'!$A:I,3,FALSE)),"",VLOOKUP('Salidas Pacientes'!$C1333,'BD Pacientes'!$A:I,3,FALSE))</f>
        <v>JUAN SEBASTIAN VARGAS RIVERA</v>
      </c>
      <c r="F1333" s="17" t="str">
        <f>IF(ISERROR(VLOOKUP('Salidas Pacientes'!$C1333,'BD Pacientes'!$A:I,4,FALSE)),"",VLOOKUP('Salidas Pacientes'!$C1333,'BD Pacientes'!$A:I,4,FALSE))</f>
        <v>M</v>
      </c>
      <c r="G1333" s="95">
        <f>IF(ISERROR(VLOOKUP('Salidas Pacientes'!$C1333,'BD Pacientes'!$A:I,5,FALSE)),"",VLOOKUP('Salidas Pacientes'!$C1333,'BD Pacientes'!$A:I,5,FALSE))</f>
        <v>44728</v>
      </c>
      <c r="H1333" s="95" t="str">
        <f t="shared" ca="1" si="0"/>
        <v>1 año, 2 mes</v>
      </c>
      <c r="I1333" s="97" t="str">
        <f>IF(ISERROR(VLOOKUP('Salidas Pacientes'!$C1333,'BD Pacientes'!$A:$I,6,FALSE)),"",VLOOKUP('Salidas Pacientes'!$C1333,'BD Pacientes'!$A:$I,6,FALSE))</f>
        <v>CRA 119B # 60B-147</v>
      </c>
      <c r="J1333" s="98">
        <f>IF(ISERROR(VLOOKUP('Salidas Pacientes'!$C1333,'BD Pacientes'!$A:$I,7,FALSE)),"",VLOOKUP('Salidas Pacientes'!$C1333,'BD Pacientes'!$A:$I,7,FALSE))</f>
        <v>1107508014</v>
      </c>
      <c r="K1333" s="99" t="str">
        <f>IF(ISERROR(VLOOKUP('Salidas Pacientes'!$C1333,'BD Pacientes'!$A:$I,8,FALSE)),"",VLOOKUP('Salidas Pacientes'!$C1333,'BD Pacientes'!$A:$I,8,FALSE))</f>
        <v>VANESSA RIVERA</v>
      </c>
      <c r="L1333" s="17">
        <f>IF(ISERROR(VLOOKUP('Salidas Pacientes'!$C1333,'BD Pacientes'!$A:$I,9,FALSE)),"",VLOOKUP('Salidas Pacientes'!$C1333,'BD Pacientes'!$A:$I,9,FALSE))</f>
        <v>3128715459</v>
      </c>
      <c r="M1333" s="17" t="s">
        <v>77</v>
      </c>
      <c r="N1333" s="16" t="str">
        <f>IF(ISERROR(VLOOKUP('Salidas Pacientes'!$M1333,Inventario!$A$2:$M$21,2,FALSE)),"",VLOOKUP('Salidas Pacientes'!$M1333,Inventario!$A$2:$M$21,2,FALSE))</f>
        <v>Hexaxim</v>
      </c>
      <c r="O1333" s="16" t="str">
        <f>IF(ISERROR(VLOOKUP('Salidas Pacientes'!$M1333,Inventario!$A$2:$M$21,3,FALSE)),"",VLOOKUP('Salidas Pacientes'!$M1333,Inventario!$A$2:$M$21,3,FALSE))</f>
        <v>DPAT + VPI + HIB + HB</v>
      </c>
      <c r="P1333" s="100" t="str">
        <f>IF(ISERROR(VLOOKUP('Salidas Pacientes'!$M1333,Inventario!$A$2:$M$21,4,FALSE)),"",VLOOKUP('Salidas Pacientes'!$M1333,Inventario!$A$2:$M$21,4,FALSE))</f>
        <v>IPS FARALLONES</v>
      </c>
      <c r="Q1333" s="100" t="str">
        <f>IF(ISERROR(VLOOKUP('Salidas Pacientes'!$M1333,Inventario!$A$2:$M$21,5,FALSE)),"",VLOOKUP('Salidas Pacientes'!$M1333,Inventario!$A$2:$M$21,5,FALSE))</f>
        <v>Sanofi</v>
      </c>
      <c r="R1333" s="17" t="str">
        <f>IF(ISERROR(VLOOKUP('Salidas Pacientes'!$M1333,Inventario!$A$2:$M$21,6,FALSE)),"",VLOOKUP('Salidas Pacientes'!$M1333,Inventario!$A$2:$M$21,6,FALSE))</f>
        <v>3800</v>
      </c>
      <c r="S1333" s="105" t="s">
        <v>212</v>
      </c>
      <c r="T1333" s="102">
        <f>IF(ISERROR(VLOOKUP('Salidas Pacientes'!$S1333,Entradas!$H$1:$I$412,2,FALSE)),"",VLOOKUP('Salidas Pacientes'!$S1333,Entradas!$H$1:$I$412,2,FALSE))</f>
        <v>45382</v>
      </c>
      <c r="U1333" s="98"/>
      <c r="V1333" s="98">
        <v>1</v>
      </c>
      <c r="W1333" s="105"/>
    </row>
    <row r="1334" spans="1:23" ht="15.75" hidden="1" customHeight="1" outlineLevel="1">
      <c r="A1334" s="95">
        <v>44923</v>
      </c>
      <c r="B1334" s="95" t="s">
        <v>276</v>
      </c>
      <c r="C1334" s="98">
        <v>1232820423</v>
      </c>
      <c r="D1334" s="17" t="str">
        <f>IF(ISERROR(VLOOKUP('Salidas Pacientes'!$C1334,'BD Pacientes'!$A:I,2,FALSE)),"",VLOOKUP('Salidas Pacientes'!$C1334,'BD Pacientes'!$A:I,2,FALSE))</f>
        <v>RC</v>
      </c>
      <c r="E1334" s="16" t="str">
        <f>IF(ISERROR(VLOOKUP('Salidas Pacientes'!$C1334,'BD Pacientes'!$A:I,3,FALSE)),"",VLOOKUP('Salidas Pacientes'!$C1334,'BD Pacientes'!$A:I,3,FALSE))</f>
        <v>JUAN SEBASTIAN VARGAS RIVERA</v>
      </c>
      <c r="F1334" s="17" t="str">
        <f>IF(ISERROR(VLOOKUP('Salidas Pacientes'!$C1334,'BD Pacientes'!$A:I,4,FALSE)),"",VLOOKUP('Salidas Pacientes'!$C1334,'BD Pacientes'!$A:I,4,FALSE))</f>
        <v>M</v>
      </c>
      <c r="G1334" s="95">
        <f>IF(ISERROR(VLOOKUP('Salidas Pacientes'!$C1334,'BD Pacientes'!$A:I,5,FALSE)),"",VLOOKUP('Salidas Pacientes'!$C1334,'BD Pacientes'!$A:I,5,FALSE))</f>
        <v>44728</v>
      </c>
      <c r="H1334" s="95" t="str">
        <f t="shared" ca="1" si="0"/>
        <v>1 año, 2 mes</v>
      </c>
      <c r="I1334" s="97" t="str">
        <f>IF(ISERROR(VLOOKUP('Salidas Pacientes'!$C1334,'BD Pacientes'!$A:$I,6,FALSE)),"",VLOOKUP('Salidas Pacientes'!$C1334,'BD Pacientes'!$A:$I,6,FALSE))</f>
        <v>CRA 119B # 60B-147</v>
      </c>
      <c r="J1334" s="98">
        <f>IF(ISERROR(VLOOKUP('Salidas Pacientes'!$C1334,'BD Pacientes'!$A:$I,7,FALSE)),"",VLOOKUP('Salidas Pacientes'!$C1334,'BD Pacientes'!$A:$I,7,FALSE))</f>
        <v>1107508014</v>
      </c>
      <c r="K1334" s="99" t="str">
        <f>IF(ISERROR(VLOOKUP('Salidas Pacientes'!$C1334,'BD Pacientes'!$A:$I,8,FALSE)),"",VLOOKUP('Salidas Pacientes'!$C1334,'BD Pacientes'!$A:$I,8,FALSE))</f>
        <v>VANESSA RIVERA</v>
      </c>
      <c r="L1334" s="17">
        <f>IF(ISERROR(VLOOKUP('Salidas Pacientes'!$C1334,'BD Pacientes'!$A:$I,9,FALSE)),"",VLOOKUP('Salidas Pacientes'!$C1334,'BD Pacientes'!$A:$I,9,FALSE))</f>
        <v>3128715459</v>
      </c>
      <c r="M1334" s="17" t="s">
        <v>54</v>
      </c>
      <c r="N1334" s="16" t="str">
        <f>IF(ISERROR(VLOOKUP('Salidas Pacientes'!$M1334,Inventario!$A$2:$M$21,2,FALSE)),"",VLOOKUP('Salidas Pacientes'!$M1334,Inventario!$A$2:$M$21,2,FALSE))</f>
        <v>Prevenar</v>
      </c>
      <c r="O1334" s="16" t="str">
        <f>IF(ISERROR(VLOOKUP('Salidas Pacientes'!$M1334,Inventario!$A$2:$M$21,3,FALSE)),"",VLOOKUP('Salidas Pacientes'!$M1334,Inventario!$A$2:$M$21,3,FALSE))</f>
        <v>Neumococo 13V</v>
      </c>
      <c r="P1334" s="100" t="str">
        <f>IF(ISERROR(VLOOKUP('Salidas Pacientes'!$M1334,Inventario!$A$2:$M$21,4,FALSE)),"",VLOOKUP('Salidas Pacientes'!$M1334,Inventario!$A$2:$M$21,4,FALSE))</f>
        <v>Cobo Medical</v>
      </c>
      <c r="Q1334" s="100" t="str">
        <f>IF(ISERROR(VLOOKUP('Salidas Pacientes'!$M1334,Inventario!$A$2:$M$21,5,FALSE)),"",VLOOKUP('Salidas Pacientes'!$M1334,Inventario!$A$2:$M$21,5,FALSE))</f>
        <v>Pfizer</v>
      </c>
      <c r="R1334" s="17" t="str">
        <f>IF(ISERROR(VLOOKUP('Salidas Pacientes'!$M1334,Inventario!$A$2:$M$21,6,FALSE)),"",VLOOKUP('Salidas Pacientes'!$M1334,Inventario!$A$2:$M$21,6,FALSE))</f>
        <v>2156</v>
      </c>
      <c r="S1334" s="105" t="s">
        <v>223</v>
      </c>
      <c r="T1334" s="102">
        <f>IF(ISERROR(VLOOKUP('Salidas Pacientes'!$S1334,Entradas!$H$1:$I$412,2,FALSE)),"",VLOOKUP('Salidas Pacientes'!$S1334,Entradas!$H$1:$I$412,2,FALSE))</f>
        <v>45382</v>
      </c>
      <c r="U1334" s="98"/>
      <c r="V1334" s="98">
        <v>1</v>
      </c>
      <c r="W1334" s="105"/>
    </row>
    <row r="1335" spans="1:23" ht="15.75" hidden="1" customHeight="1" outlineLevel="1">
      <c r="A1335" s="95">
        <v>44923</v>
      </c>
      <c r="B1335" s="95" t="s">
        <v>276</v>
      </c>
      <c r="C1335" s="98">
        <v>1232820423</v>
      </c>
      <c r="D1335" s="17" t="str">
        <f>IF(ISERROR(VLOOKUP('Salidas Pacientes'!$C1335,'BD Pacientes'!$A:I,2,FALSE)),"",VLOOKUP('Salidas Pacientes'!$C1335,'BD Pacientes'!$A:I,2,FALSE))</f>
        <v>RC</v>
      </c>
      <c r="E1335" s="16" t="str">
        <f>IF(ISERROR(VLOOKUP('Salidas Pacientes'!$C1335,'BD Pacientes'!$A:I,3,FALSE)),"",VLOOKUP('Salidas Pacientes'!$C1335,'BD Pacientes'!$A:I,3,FALSE))</f>
        <v>JUAN SEBASTIAN VARGAS RIVERA</v>
      </c>
      <c r="F1335" s="17" t="str">
        <f>IF(ISERROR(VLOOKUP('Salidas Pacientes'!$C1335,'BD Pacientes'!$A:I,4,FALSE)),"",VLOOKUP('Salidas Pacientes'!$C1335,'BD Pacientes'!$A:I,4,FALSE))</f>
        <v>M</v>
      </c>
      <c r="G1335" s="95">
        <f>IF(ISERROR(VLOOKUP('Salidas Pacientes'!$C1335,'BD Pacientes'!$A:I,5,FALSE)),"",VLOOKUP('Salidas Pacientes'!$C1335,'BD Pacientes'!$A:I,5,FALSE))</f>
        <v>44728</v>
      </c>
      <c r="H1335" s="95" t="str">
        <f t="shared" ca="1" si="0"/>
        <v>1 año, 2 mes</v>
      </c>
      <c r="I1335" s="97" t="str">
        <f>IF(ISERROR(VLOOKUP('Salidas Pacientes'!$C1335,'BD Pacientes'!$A:$I,6,FALSE)),"",VLOOKUP('Salidas Pacientes'!$C1335,'BD Pacientes'!$A:$I,6,FALSE))</f>
        <v>CRA 119B # 60B-147</v>
      </c>
      <c r="J1335" s="98">
        <f>IF(ISERROR(VLOOKUP('Salidas Pacientes'!$C1335,'BD Pacientes'!$A:$I,7,FALSE)),"",VLOOKUP('Salidas Pacientes'!$C1335,'BD Pacientes'!$A:$I,7,FALSE))</f>
        <v>1107508014</v>
      </c>
      <c r="K1335" s="99" t="str">
        <f>IF(ISERROR(VLOOKUP('Salidas Pacientes'!$C1335,'BD Pacientes'!$A:$I,8,FALSE)),"",VLOOKUP('Salidas Pacientes'!$C1335,'BD Pacientes'!$A:$I,8,FALSE))</f>
        <v>VANESSA RIVERA</v>
      </c>
      <c r="L1335" s="17">
        <f>IF(ISERROR(VLOOKUP('Salidas Pacientes'!$C1335,'BD Pacientes'!$A:$I,9,FALSE)),"",VLOOKUP('Salidas Pacientes'!$C1335,'BD Pacientes'!$A:$I,9,FALSE))</f>
        <v>3128715459</v>
      </c>
      <c r="M1335" s="17" t="s">
        <v>89</v>
      </c>
      <c r="N1335" s="16" t="str">
        <f>IF(ISERROR(VLOOKUP('Salidas Pacientes'!$M1335,Inventario!$A$2:$M$21,2,FALSE)),"",VLOOKUP('Salidas Pacientes'!$M1335,Inventario!$A$2:$M$21,2,FALSE))</f>
        <v>Fluquadri</v>
      </c>
      <c r="O1335" s="16" t="str">
        <f>IF(ISERROR(VLOOKUP('Salidas Pacientes'!$M1335,Inventario!$A$2:$M$21,3,FALSE)),"",VLOOKUP('Salidas Pacientes'!$M1335,Inventario!$A$2:$M$21,3,FALSE))</f>
        <v>Influenza</v>
      </c>
      <c r="P1335" s="100" t="str">
        <f>IF(ISERROR(VLOOKUP('Salidas Pacientes'!$M1335,Inventario!$A$2:$M$21,4,FALSE)),"",VLOOKUP('Salidas Pacientes'!$M1335,Inventario!$A$2:$M$21,4,FALSE))</f>
        <v>IPS FARALLONES</v>
      </c>
      <c r="Q1335" s="100" t="str">
        <f>IF(ISERROR(VLOOKUP('Salidas Pacientes'!$M1335,Inventario!$A$2:$M$21,5,FALSE)),"",VLOOKUP('Salidas Pacientes'!$M1335,Inventario!$A$2:$M$21,5,FALSE))</f>
        <v>Sanofi</v>
      </c>
      <c r="R1335" s="17" t="str">
        <f>IF(ISERROR(VLOOKUP('Salidas Pacientes'!$M1335,Inventario!$A$2:$M$21,6,FALSE)),"",VLOOKUP('Salidas Pacientes'!$M1335,Inventario!$A$2:$M$21,6,FALSE))</f>
        <v>164992</v>
      </c>
      <c r="S1335" s="105" t="s">
        <v>231</v>
      </c>
      <c r="T1335" s="102">
        <f>IF(ISERROR(VLOOKUP('Salidas Pacientes'!$S1335,Entradas!$H$1:$I$412,2,FALSE)),"",VLOOKUP('Salidas Pacientes'!$S1335,Entradas!$H$1:$I$412,2,FALSE))</f>
        <v>44985</v>
      </c>
      <c r="U1335" s="98"/>
      <c r="V1335" s="98">
        <v>1</v>
      </c>
      <c r="W1335" s="105"/>
    </row>
    <row r="1336" spans="1:23" ht="15.75" hidden="1" customHeight="1" outlineLevel="1">
      <c r="A1336" s="95">
        <v>44924</v>
      </c>
      <c r="B1336" s="95" t="s">
        <v>276</v>
      </c>
      <c r="C1336" s="98">
        <v>1130612590</v>
      </c>
      <c r="D1336" s="17" t="str">
        <f>IF(ISERROR(VLOOKUP('Salidas Pacientes'!$C1336,'BD Pacientes'!$A:I,2,FALSE)),"",VLOOKUP('Salidas Pacientes'!$C1336,'BD Pacientes'!$A:I,2,FALSE))</f>
        <v>CC</v>
      </c>
      <c r="E1336" s="16" t="str">
        <f>IF(ISERROR(VLOOKUP('Salidas Pacientes'!$C1336,'BD Pacientes'!$A:I,3,FALSE)),"",VLOOKUP('Salidas Pacientes'!$C1336,'BD Pacientes'!$A:I,3,FALSE))</f>
        <v>JHON PABLO OROZCO</v>
      </c>
      <c r="F1336" s="17" t="str">
        <f>IF(ISERROR(VLOOKUP('Salidas Pacientes'!$C1336,'BD Pacientes'!$A:I,4,FALSE)),"",VLOOKUP('Salidas Pacientes'!$C1336,'BD Pacientes'!$A:I,4,FALSE))</f>
        <v>M</v>
      </c>
      <c r="G1336" s="95">
        <f>IF(ISERROR(VLOOKUP('Salidas Pacientes'!$C1336,'BD Pacientes'!$A:I,5,FALSE)),"",VLOOKUP('Salidas Pacientes'!$C1336,'BD Pacientes'!$A:I,5,FALSE))</f>
        <v>0</v>
      </c>
      <c r="H1336" s="95" t="str">
        <f t="shared" ca="1" si="0"/>
        <v>123 año, 7 mes</v>
      </c>
      <c r="I1336" s="97" t="str">
        <f>IF(ISERROR(VLOOKUP('Salidas Pacientes'!$C1336,'BD Pacientes'!$A:$I,6,FALSE)),"",VLOOKUP('Salidas Pacientes'!$C1336,'BD Pacientes'!$A:$I,6,FALSE))</f>
        <v>CRA 68 #16-07</v>
      </c>
      <c r="J1336" s="98">
        <f>IF(ISERROR(VLOOKUP('Salidas Pacientes'!$C1336,'BD Pacientes'!$A:$I,7,FALSE)),"",VLOOKUP('Salidas Pacientes'!$C1336,'BD Pacientes'!$A:$I,7,FALSE))</f>
        <v>0</v>
      </c>
      <c r="K1336" s="99">
        <f>IF(ISERROR(VLOOKUP('Salidas Pacientes'!$C1336,'BD Pacientes'!$A:$I,8,FALSE)),"",VLOOKUP('Salidas Pacientes'!$C1336,'BD Pacientes'!$A:$I,8,FALSE))</f>
        <v>0</v>
      </c>
      <c r="L1336" s="17">
        <f>IF(ISERROR(VLOOKUP('Salidas Pacientes'!$C1336,'BD Pacientes'!$A:$I,9,FALSE)),"",VLOOKUP('Salidas Pacientes'!$C1336,'BD Pacientes'!$A:$I,9,FALSE))</f>
        <v>0</v>
      </c>
      <c r="M1336" s="17" t="s">
        <v>89</v>
      </c>
      <c r="N1336" s="16" t="str">
        <f>IF(ISERROR(VLOOKUP('Salidas Pacientes'!$M1336,Inventario!$A$2:$M$21,2,FALSE)),"",VLOOKUP('Salidas Pacientes'!$M1336,Inventario!$A$2:$M$21,2,FALSE))</f>
        <v>Fluquadri</v>
      </c>
      <c r="O1336" s="16" t="str">
        <f>IF(ISERROR(VLOOKUP('Salidas Pacientes'!$M1336,Inventario!$A$2:$M$21,3,FALSE)),"",VLOOKUP('Salidas Pacientes'!$M1336,Inventario!$A$2:$M$21,3,FALSE))</f>
        <v>Influenza</v>
      </c>
      <c r="P1336" s="100" t="str">
        <f>IF(ISERROR(VLOOKUP('Salidas Pacientes'!$M1336,Inventario!$A$2:$M$21,4,FALSE)),"",VLOOKUP('Salidas Pacientes'!$M1336,Inventario!$A$2:$M$21,4,FALSE))</f>
        <v>IPS FARALLONES</v>
      </c>
      <c r="Q1336" s="100" t="str">
        <f>IF(ISERROR(VLOOKUP('Salidas Pacientes'!$M1336,Inventario!$A$2:$M$21,5,FALSE)),"",VLOOKUP('Salidas Pacientes'!$M1336,Inventario!$A$2:$M$21,5,FALSE))</f>
        <v>Sanofi</v>
      </c>
      <c r="R1336" s="17" t="str">
        <f>IF(ISERROR(VLOOKUP('Salidas Pacientes'!$M1336,Inventario!$A$2:$M$21,6,FALSE)),"",VLOOKUP('Salidas Pacientes'!$M1336,Inventario!$A$2:$M$21,6,FALSE))</f>
        <v>164992</v>
      </c>
      <c r="S1336" s="105" t="s">
        <v>231</v>
      </c>
      <c r="T1336" s="102">
        <f>IF(ISERROR(VLOOKUP('Salidas Pacientes'!$S1336,Entradas!$H$1:$I$412,2,FALSE)),"",VLOOKUP('Salidas Pacientes'!$S1336,Entradas!$H$1:$I$412,2,FALSE))</f>
        <v>44985</v>
      </c>
      <c r="U1336" s="98"/>
      <c r="V1336" s="98">
        <v>1</v>
      </c>
      <c r="W1336" s="105"/>
    </row>
    <row r="1337" spans="1:23" ht="15.75" hidden="1" customHeight="1" outlineLevel="1">
      <c r="A1337" s="95">
        <v>44924</v>
      </c>
      <c r="B1337" s="95" t="s">
        <v>276</v>
      </c>
      <c r="C1337" s="98">
        <v>1150696359</v>
      </c>
      <c r="D1337" s="17" t="str">
        <f>IF(ISERROR(VLOOKUP('Salidas Pacientes'!$C1337,'BD Pacientes'!$A:I,2,FALSE)),"",VLOOKUP('Salidas Pacientes'!$C1337,'BD Pacientes'!$A:I,2,FALSE))</f>
        <v>RC</v>
      </c>
      <c r="E1337" s="16" t="str">
        <f>IF(ISERROR(VLOOKUP('Salidas Pacientes'!$C1337,'BD Pacientes'!$A:I,3,FALSE)),"",VLOOKUP('Salidas Pacientes'!$C1337,'BD Pacientes'!$A:I,3,FALSE))</f>
        <v>JACOBO ALFARO GARCIA</v>
      </c>
      <c r="F1337" s="17" t="str">
        <f>IF(ISERROR(VLOOKUP('Salidas Pacientes'!$C1337,'BD Pacientes'!$A:I,4,FALSE)),"",VLOOKUP('Salidas Pacientes'!$C1337,'BD Pacientes'!$A:I,4,FALSE))</f>
        <v>M</v>
      </c>
      <c r="G1337" s="95">
        <f>IF(ISERROR(VLOOKUP('Salidas Pacientes'!$C1337,'BD Pacientes'!$A:I,5,FALSE)),"",VLOOKUP('Salidas Pacientes'!$C1337,'BD Pacientes'!$A:I,5,FALSE))</f>
        <v>0</v>
      </c>
      <c r="H1337" s="95" t="str">
        <f t="shared" ca="1" si="0"/>
        <v>123 año, 7 mes</v>
      </c>
      <c r="I1337" s="97" t="str">
        <f>IF(ISERROR(VLOOKUP('Salidas Pacientes'!$C1337,'BD Pacientes'!$A:$I,6,FALSE)),"",VLOOKUP('Salidas Pacientes'!$C1337,'BD Pacientes'!$A:$I,6,FALSE))</f>
        <v>CALLE 13E # 68-90</v>
      </c>
      <c r="J1337" s="98">
        <f>IF(ISERROR(VLOOKUP('Salidas Pacientes'!$C1337,'BD Pacientes'!$A:$I,7,FALSE)),"",VLOOKUP('Salidas Pacientes'!$C1337,'BD Pacientes'!$A:$I,7,FALSE))</f>
        <v>0</v>
      </c>
      <c r="K1337" s="99">
        <f>IF(ISERROR(VLOOKUP('Salidas Pacientes'!$C1337,'BD Pacientes'!$A:$I,8,FALSE)),"",VLOOKUP('Salidas Pacientes'!$C1337,'BD Pacientes'!$A:$I,8,FALSE))</f>
        <v>0</v>
      </c>
      <c r="L1337" s="17">
        <f>IF(ISERROR(VLOOKUP('Salidas Pacientes'!$C1337,'BD Pacientes'!$A:$I,9,FALSE)),"",VLOOKUP('Salidas Pacientes'!$C1337,'BD Pacientes'!$A:$I,9,FALSE))</f>
        <v>0</v>
      </c>
      <c r="M1337" s="17" t="s">
        <v>73</v>
      </c>
      <c r="N1337" s="16" t="str">
        <f>IF(ISERROR(VLOOKUP('Salidas Pacientes'!$M1337,Inventario!$A$2:$M$21,2,FALSE)),"",VLOOKUP('Salidas Pacientes'!$M1337,Inventario!$A$2:$M$21,2,FALSE))</f>
        <v>Pentaxim</v>
      </c>
      <c r="O1337" s="16" t="str">
        <f>IF(ISERROR(VLOOKUP('Salidas Pacientes'!$M1337,Inventario!$A$2:$M$21,3,FALSE)),"",VLOOKUP('Salidas Pacientes'!$M1337,Inventario!$A$2:$M$21,3,FALSE))</f>
        <v>Difteria-Tosferina, tetano, polio, haemophilus</v>
      </c>
      <c r="P1337" s="100" t="str">
        <f>IF(ISERROR(VLOOKUP('Salidas Pacientes'!$M1337,Inventario!$A$2:$M$21,4,FALSE)),"",VLOOKUP('Salidas Pacientes'!$M1337,Inventario!$A$2:$M$21,4,FALSE))</f>
        <v>IPS FARALLONES</v>
      </c>
      <c r="Q1337" s="100" t="str">
        <f>IF(ISERROR(VLOOKUP('Salidas Pacientes'!$M1337,Inventario!$A$2:$M$21,5,FALSE)),"",VLOOKUP('Salidas Pacientes'!$M1337,Inventario!$A$2:$M$21,5,FALSE))</f>
        <v>Sanofi</v>
      </c>
      <c r="R1337" s="17" t="str">
        <f>IF(ISERROR(VLOOKUP('Salidas Pacientes'!$M1337,Inventario!$A$2:$M$21,6,FALSE)),"",VLOOKUP('Salidas Pacientes'!$M1337,Inventario!$A$2:$M$21,6,FALSE))</f>
        <v>2800</v>
      </c>
      <c r="S1337" s="105" t="s">
        <v>300</v>
      </c>
      <c r="T1337" s="102" t="str">
        <f>IF(ISERROR(VLOOKUP('Salidas Pacientes'!$S1337,Entradas!$H$1:$I$412,2,FALSE)),"",VLOOKUP('Salidas Pacientes'!$S1337,Entradas!$H$1:$I$412,2,FALSE))</f>
        <v/>
      </c>
      <c r="U1337" s="98"/>
      <c r="V1337" s="98">
        <v>1</v>
      </c>
      <c r="W1337" s="105"/>
    </row>
    <row r="1338" spans="1:23" ht="15.75" hidden="1" customHeight="1" outlineLevel="1">
      <c r="A1338" s="95">
        <v>44924</v>
      </c>
      <c r="B1338" s="95" t="s">
        <v>276</v>
      </c>
      <c r="C1338" s="98">
        <v>1150696359</v>
      </c>
      <c r="D1338" s="17" t="str">
        <f>IF(ISERROR(VLOOKUP('Salidas Pacientes'!$C1338,'BD Pacientes'!$A:I,2,FALSE)),"",VLOOKUP('Salidas Pacientes'!$C1338,'BD Pacientes'!$A:I,2,FALSE))</f>
        <v>RC</v>
      </c>
      <c r="E1338" s="16" t="str">
        <f>IF(ISERROR(VLOOKUP('Salidas Pacientes'!$C1338,'BD Pacientes'!$A:I,3,FALSE)),"",VLOOKUP('Salidas Pacientes'!$C1338,'BD Pacientes'!$A:I,3,FALSE))</f>
        <v>JACOBO ALFARO GARCIA</v>
      </c>
      <c r="F1338" s="17" t="str">
        <f>IF(ISERROR(VLOOKUP('Salidas Pacientes'!$C1338,'BD Pacientes'!$A:I,4,FALSE)),"",VLOOKUP('Salidas Pacientes'!$C1338,'BD Pacientes'!$A:I,4,FALSE))</f>
        <v>M</v>
      </c>
      <c r="G1338" s="95">
        <f>IF(ISERROR(VLOOKUP('Salidas Pacientes'!$C1338,'BD Pacientes'!$A:I,5,FALSE)),"",VLOOKUP('Salidas Pacientes'!$C1338,'BD Pacientes'!$A:I,5,FALSE))</f>
        <v>0</v>
      </c>
      <c r="H1338" s="95" t="str">
        <f t="shared" ca="1" si="0"/>
        <v>123 año, 7 mes</v>
      </c>
      <c r="I1338" s="97" t="str">
        <f>IF(ISERROR(VLOOKUP('Salidas Pacientes'!$C1338,'BD Pacientes'!$A:$I,6,FALSE)),"",VLOOKUP('Salidas Pacientes'!$C1338,'BD Pacientes'!$A:$I,6,FALSE))</f>
        <v>CALLE 13E # 68-90</v>
      </c>
      <c r="J1338" s="98">
        <f>IF(ISERROR(VLOOKUP('Salidas Pacientes'!$C1338,'BD Pacientes'!$A:$I,7,FALSE)),"",VLOOKUP('Salidas Pacientes'!$C1338,'BD Pacientes'!$A:$I,7,FALSE))</f>
        <v>0</v>
      </c>
      <c r="K1338" s="99">
        <f>IF(ISERROR(VLOOKUP('Salidas Pacientes'!$C1338,'BD Pacientes'!$A:$I,8,FALSE)),"",VLOOKUP('Salidas Pacientes'!$C1338,'BD Pacientes'!$A:$I,8,FALSE))</f>
        <v>0</v>
      </c>
      <c r="L1338" s="17">
        <f>IF(ISERROR(VLOOKUP('Salidas Pacientes'!$C1338,'BD Pacientes'!$A:$I,9,FALSE)),"",VLOOKUP('Salidas Pacientes'!$C1338,'BD Pacientes'!$A:$I,9,FALSE))</f>
        <v>0</v>
      </c>
      <c r="M1338" s="17" t="s">
        <v>85</v>
      </c>
      <c r="N1338" s="16" t="str">
        <f>IF(ISERROR(VLOOKUP('Salidas Pacientes'!$M1338,Inventario!$A$2:$M$21,2,FALSE)),"",VLOOKUP('Salidas Pacientes'!$M1338,Inventario!$A$2:$M$21,2,FALSE))</f>
        <v xml:space="preserve">Avaxim 80 </v>
      </c>
      <c r="O1338" s="16" t="str">
        <f>IF(ISERROR(VLOOKUP('Salidas Pacientes'!$M1338,Inventario!$A$2:$M$21,3,FALSE)),"",VLOOKUP('Salidas Pacientes'!$M1338,Inventario!$A$2:$M$21,3,FALSE))</f>
        <v>Hepatitis A niño</v>
      </c>
      <c r="P1338" s="100" t="str">
        <f>IF(ISERROR(VLOOKUP('Salidas Pacientes'!$M1338,Inventario!$A$2:$M$21,4,FALSE)),"",VLOOKUP('Salidas Pacientes'!$M1338,Inventario!$A$2:$M$21,4,FALSE))</f>
        <v>IPS FARALLONES</v>
      </c>
      <c r="Q1338" s="100" t="str">
        <f>IF(ISERROR(VLOOKUP('Salidas Pacientes'!$M1338,Inventario!$A$2:$M$21,5,FALSE)),"",VLOOKUP('Salidas Pacientes'!$M1338,Inventario!$A$2:$M$21,5,FALSE))</f>
        <v>Sanofi</v>
      </c>
      <c r="R1338" s="17" t="str">
        <f>IF(ISERROR(VLOOKUP('Salidas Pacientes'!$M1338,Inventario!$A$2:$M$21,6,FALSE)),"",VLOOKUP('Salidas Pacientes'!$M1338,Inventario!$A$2:$M$21,6,FALSE))</f>
        <v>2500</v>
      </c>
      <c r="S1338" s="105" t="s">
        <v>227</v>
      </c>
      <c r="T1338" s="102">
        <f>IF(ISERROR(VLOOKUP('Salidas Pacientes'!$S1338,Entradas!$H$1:$I$412,2,FALSE)),"",VLOOKUP('Salidas Pacientes'!$S1338,Entradas!$H$1:$I$412,2,FALSE))</f>
        <v>45351</v>
      </c>
      <c r="U1338" s="98"/>
      <c r="V1338" s="98">
        <v>1</v>
      </c>
      <c r="W1338" s="105"/>
    </row>
    <row r="1339" spans="1:23" ht="15.75" hidden="1" customHeight="1" outlineLevel="1">
      <c r="A1339" s="95">
        <v>44924</v>
      </c>
      <c r="B1339" s="95" t="s">
        <v>276</v>
      </c>
      <c r="C1339" s="98">
        <v>1150696359</v>
      </c>
      <c r="D1339" s="17" t="str">
        <f>IF(ISERROR(VLOOKUP('Salidas Pacientes'!$C1339,'BD Pacientes'!$A:I,2,FALSE)),"",VLOOKUP('Salidas Pacientes'!$C1339,'BD Pacientes'!$A:I,2,FALSE))</f>
        <v>RC</v>
      </c>
      <c r="E1339" s="16" t="str">
        <f>IF(ISERROR(VLOOKUP('Salidas Pacientes'!$C1339,'BD Pacientes'!$A:I,3,FALSE)),"",VLOOKUP('Salidas Pacientes'!$C1339,'BD Pacientes'!$A:I,3,FALSE))</f>
        <v>JACOBO ALFARO GARCIA</v>
      </c>
      <c r="F1339" s="17" t="str">
        <f>IF(ISERROR(VLOOKUP('Salidas Pacientes'!$C1339,'BD Pacientes'!$A:I,4,FALSE)),"",VLOOKUP('Salidas Pacientes'!$C1339,'BD Pacientes'!$A:I,4,FALSE))</f>
        <v>M</v>
      </c>
      <c r="G1339" s="95">
        <f>IF(ISERROR(VLOOKUP('Salidas Pacientes'!$C1339,'BD Pacientes'!$A:I,5,FALSE)),"",VLOOKUP('Salidas Pacientes'!$C1339,'BD Pacientes'!$A:I,5,FALSE))</f>
        <v>0</v>
      </c>
      <c r="H1339" s="95" t="str">
        <f t="shared" ca="1" si="0"/>
        <v>123 año, 7 mes</v>
      </c>
      <c r="I1339" s="97" t="str">
        <f>IF(ISERROR(VLOOKUP('Salidas Pacientes'!$C1339,'BD Pacientes'!$A:$I,6,FALSE)),"",VLOOKUP('Salidas Pacientes'!$C1339,'BD Pacientes'!$A:$I,6,FALSE))</f>
        <v>CALLE 13E # 68-90</v>
      </c>
      <c r="J1339" s="98">
        <f>IF(ISERROR(VLOOKUP('Salidas Pacientes'!$C1339,'BD Pacientes'!$A:$I,7,FALSE)),"",VLOOKUP('Salidas Pacientes'!$C1339,'BD Pacientes'!$A:$I,7,FALSE))</f>
        <v>0</v>
      </c>
      <c r="K1339" s="99">
        <f>IF(ISERROR(VLOOKUP('Salidas Pacientes'!$C1339,'BD Pacientes'!$A:$I,8,FALSE)),"",VLOOKUP('Salidas Pacientes'!$C1339,'BD Pacientes'!$A:$I,8,FALSE))</f>
        <v>0</v>
      </c>
      <c r="L1339" s="17">
        <f>IF(ISERROR(VLOOKUP('Salidas Pacientes'!$C1339,'BD Pacientes'!$A:$I,9,FALSE)),"",VLOOKUP('Salidas Pacientes'!$C1339,'BD Pacientes'!$A:$I,9,FALSE))</f>
        <v>0</v>
      </c>
      <c r="M1339" s="17" t="s">
        <v>81</v>
      </c>
      <c r="N1339" s="16" t="str">
        <f>IF(ISERROR(VLOOKUP('Salidas Pacientes'!$M1339,Inventario!$A$2:$M$21,2,FALSE)),"",VLOOKUP('Salidas Pacientes'!$M1339,Inventario!$A$2:$M$21,2,FALSE))</f>
        <v>Stamaril</v>
      </c>
      <c r="O1339" s="16" t="str">
        <f>IF(ISERROR(VLOOKUP('Salidas Pacientes'!$M1339,Inventario!$A$2:$M$21,3,FALSE)),"",VLOOKUP('Salidas Pacientes'!$M1339,Inventario!$A$2:$M$21,3,FALSE))</f>
        <v>Fiebre amarilla</v>
      </c>
      <c r="P1339" s="100" t="str">
        <f>IF(ISERROR(VLOOKUP('Salidas Pacientes'!$M1339,Inventario!$A$2:$M$21,4,FALSE)),"",VLOOKUP('Salidas Pacientes'!$M1339,Inventario!$A$2:$M$21,4,FALSE))</f>
        <v>IPS FARALLONES</v>
      </c>
      <c r="Q1339" s="100" t="str">
        <f>IF(ISERROR(VLOOKUP('Salidas Pacientes'!$M1339,Inventario!$A$2:$M$21,5,FALSE)),"",VLOOKUP('Salidas Pacientes'!$M1339,Inventario!$A$2:$M$21,5,FALSE))</f>
        <v>Sanofi</v>
      </c>
      <c r="R1339" s="17" t="str">
        <f>IF(ISERROR(VLOOKUP('Salidas Pacientes'!$M1339,Inventario!$A$2:$M$21,6,FALSE)),"",VLOOKUP('Salidas Pacientes'!$M1339,Inventario!$A$2:$M$21,6,FALSE))</f>
        <v>3000</v>
      </c>
      <c r="S1339" s="105" t="s">
        <v>224</v>
      </c>
      <c r="T1339" s="102">
        <f>IF(ISERROR(VLOOKUP('Salidas Pacientes'!$S1339,Entradas!$H$1:$I$412,2,FALSE)),"",VLOOKUP('Salidas Pacientes'!$S1339,Entradas!$H$1:$I$412,2,FALSE))</f>
        <v>45688</v>
      </c>
      <c r="U1339" s="98"/>
      <c r="V1339" s="98">
        <v>1</v>
      </c>
      <c r="W1339" s="105"/>
    </row>
    <row r="1340" spans="1:23" ht="15.75" hidden="1" customHeight="1" outlineLevel="1">
      <c r="A1340" s="95">
        <v>44924</v>
      </c>
      <c r="B1340" s="95" t="s">
        <v>276</v>
      </c>
      <c r="C1340" s="98">
        <v>1232805723</v>
      </c>
      <c r="D1340" s="17" t="str">
        <f>IF(ISERROR(VLOOKUP('Salidas Pacientes'!$C1340,'BD Pacientes'!$A:I,2,FALSE)),"",VLOOKUP('Salidas Pacientes'!$C1340,'BD Pacientes'!$A:I,2,FALSE))</f>
        <v>RC</v>
      </c>
      <c r="E1340" s="16" t="str">
        <f>IF(ISERROR(VLOOKUP('Salidas Pacientes'!$C1340,'BD Pacientes'!$A:I,3,FALSE)),"",VLOOKUP('Salidas Pacientes'!$C1340,'BD Pacientes'!$A:I,3,FALSE))</f>
        <v>IVANNA OROZCO BUITRAGO</v>
      </c>
      <c r="F1340" s="17" t="str">
        <f>IF(ISERROR(VLOOKUP('Salidas Pacientes'!$C1340,'BD Pacientes'!$A:I,4,FALSE)),"",VLOOKUP('Salidas Pacientes'!$C1340,'BD Pacientes'!$A:I,4,FALSE))</f>
        <v>F</v>
      </c>
      <c r="G1340" s="95">
        <f>IF(ISERROR(VLOOKUP('Salidas Pacientes'!$C1340,'BD Pacientes'!$A:I,5,FALSE)),"",VLOOKUP('Salidas Pacientes'!$C1340,'BD Pacientes'!$A:I,5,FALSE))</f>
        <v>43318</v>
      </c>
      <c r="H1340" s="95" t="str">
        <f t="shared" ca="1" si="0"/>
        <v>5 año, 0 mes</v>
      </c>
      <c r="I1340" s="97" t="str">
        <f>IF(ISERROR(VLOOKUP('Salidas Pacientes'!$C1340,'BD Pacientes'!$A:$I,6,FALSE)),"",VLOOKUP('Salidas Pacientes'!$C1340,'BD Pacientes'!$A:$I,6,FALSE))</f>
        <v>CRA 68 # 16-07</v>
      </c>
      <c r="J1340" s="98">
        <f>IF(ISERROR(VLOOKUP('Salidas Pacientes'!$C1340,'BD Pacientes'!$A:$I,7,FALSE)),"",VLOOKUP('Salidas Pacientes'!$C1340,'BD Pacientes'!$A:$I,7,FALSE))</f>
        <v>1130612590</v>
      </c>
      <c r="K1340" s="99" t="str">
        <f>IF(ISERROR(VLOOKUP('Salidas Pacientes'!$C1340,'BD Pacientes'!$A:$I,8,FALSE)),"",VLOOKUP('Salidas Pacientes'!$C1340,'BD Pacientes'!$A:$I,8,FALSE))</f>
        <v>JHON PABLO OROZCO</v>
      </c>
      <c r="L1340" s="17">
        <f>IF(ISERROR(VLOOKUP('Salidas Pacientes'!$C1340,'BD Pacientes'!$A:$I,9,FALSE)),"",VLOOKUP('Salidas Pacientes'!$C1340,'BD Pacientes'!$A:$I,9,FALSE))</f>
        <v>3165313244</v>
      </c>
      <c r="M1340" s="17" t="s">
        <v>89</v>
      </c>
      <c r="N1340" s="16" t="str">
        <f>IF(ISERROR(VLOOKUP('Salidas Pacientes'!$M1340,Inventario!$A$2:$M$21,2,FALSE)),"",VLOOKUP('Salidas Pacientes'!$M1340,Inventario!$A$2:$M$21,2,FALSE))</f>
        <v>Fluquadri</v>
      </c>
      <c r="O1340" s="16" t="str">
        <f>IF(ISERROR(VLOOKUP('Salidas Pacientes'!$M1340,Inventario!$A$2:$M$21,3,FALSE)),"",VLOOKUP('Salidas Pacientes'!$M1340,Inventario!$A$2:$M$21,3,FALSE))</f>
        <v>Influenza</v>
      </c>
      <c r="P1340" s="100" t="str">
        <f>IF(ISERROR(VLOOKUP('Salidas Pacientes'!$M1340,Inventario!$A$2:$M$21,4,FALSE)),"",VLOOKUP('Salidas Pacientes'!$M1340,Inventario!$A$2:$M$21,4,FALSE))</f>
        <v>IPS FARALLONES</v>
      </c>
      <c r="Q1340" s="100" t="str">
        <f>IF(ISERROR(VLOOKUP('Salidas Pacientes'!$M1340,Inventario!$A$2:$M$21,5,FALSE)),"",VLOOKUP('Salidas Pacientes'!$M1340,Inventario!$A$2:$M$21,5,FALSE))</f>
        <v>Sanofi</v>
      </c>
      <c r="R1340" s="17" t="str">
        <f>IF(ISERROR(VLOOKUP('Salidas Pacientes'!$M1340,Inventario!$A$2:$M$21,6,FALSE)),"",VLOOKUP('Salidas Pacientes'!$M1340,Inventario!$A$2:$M$21,6,FALSE))</f>
        <v>164992</v>
      </c>
      <c r="S1340" s="105" t="s">
        <v>231</v>
      </c>
      <c r="T1340" s="102">
        <f>IF(ISERROR(VLOOKUP('Salidas Pacientes'!$S1340,Entradas!$H$1:$I$412,2,FALSE)),"",VLOOKUP('Salidas Pacientes'!$S1340,Entradas!$H$1:$I$412,2,FALSE))</f>
        <v>44985</v>
      </c>
      <c r="U1340" s="98"/>
      <c r="V1340" s="98">
        <v>1</v>
      </c>
      <c r="W1340" s="105"/>
    </row>
    <row r="1341" spans="1:23" ht="15.75" hidden="1" customHeight="1" outlineLevel="1">
      <c r="A1341" s="95">
        <v>44924</v>
      </c>
      <c r="B1341" s="95" t="s">
        <v>276</v>
      </c>
      <c r="C1341" s="98">
        <v>10525103</v>
      </c>
      <c r="D1341" s="17" t="str">
        <f>IF(ISERROR(VLOOKUP('Salidas Pacientes'!$C1341,'BD Pacientes'!$A:I,2,FALSE)),"",VLOOKUP('Salidas Pacientes'!$C1341,'BD Pacientes'!$A:I,2,FALSE))</f>
        <v>CC</v>
      </c>
      <c r="E1341" s="16" t="str">
        <f>IF(ISERROR(VLOOKUP('Salidas Pacientes'!$C1341,'BD Pacientes'!$A:I,3,FALSE)),"",VLOOKUP('Salidas Pacientes'!$C1341,'BD Pacientes'!$A:I,3,FALSE))</f>
        <v>HUMBERTO BARONA</v>
      </c>
      <c r="F1341" s="17" t="str">
        <f>IF(ISERROR(VLOOKUP('Salidas Pacientes'!$C1341,'BD Pacientes'!$A:I,4,FALSE)),"",VLOOKUP('Salidas Pacientes'!$C1341,'BD Pacientes'!$A:I,4,FALSE))</f>
        <v>M</v>
      </c>
      <c r="G1341" s="95">
        <f>IF(ISERROR(VLOOKUP('Salidas Pacientes'!$C1341,'BD Pacientes'!$A:I,5,FALSE)),"",VLOOKUP('Salidas Pacientes'!$C1341,'BD Pacientes'!$A:I,5,FALSE))</f>
        <v>0</v>
      </c>
      <c r="H1341" s="95" t="str">
        <f t="shared" ca="1" si="0"/>
        <v>123 año, 7 mes</v>
      </c>
      <c r="I1341" s="97" t="str">
        <f>IF(ISERROR(VLOOKUP('Salidas Pacientes'!$C1341,'BD Pacientes'!$A:$I,6,FALSE)),"",VLOOKUP('Salidas Pacientes'!$C1341,'BD Pacientes'!$A:$I,6,FALSE))</f>
        <v>CRA 64A # 13A-74</v>
      </c>
      <c r="J1341" s="98">
        <f>IF(ISERROR(VLOOKUP('Salidas Pacientes'!$C1341,'BD Pacientes'!$A:$I,7,FALSE)),"",VLOOKUP('Salidas Pacientes'!$C1341,'BD Pacientes'!$A:$I,7,FALSE))</f>
        <v>0</v>
      </c>
      <c r="K1341" s="99">
        <f>IF(ISERROR(VLOOKUP('Salidas Pacientes'!$C1341,'BD Pacientes'!$A:$I,8,FALSE)),"",VLOOKUP('Salidas Pacientes'!$C1341,'BD Pacientes'!$A:$I,8,FALSE))</f>
        <v>0</v>
      </c>
      <c r="L1341" s="17">
        <f>IF(ISERROR(VLOOKUP('Salidas Pacientes'!$C1341,'BD Pacientes'!$A:$I,9,FALSE)),"",VLOOKUP('Salidas Pacientes'!$C1341,'BD Pacientes'!$A:$I,9,FALSE))</f>
        <v>0</v>
      </c>
      <c r="M1341" s="17" t="s">
        <v>89</v>
      </c>
      <c r="N1341" s="16" t="str">
        <f>IF(ISERROR(VLOOKUP('Salidas Pacientes'!$M1341,Inventario!$A$2:$M$21,2,FALSE)),"",VLOOKUP('Salidas Pacientes'!$M1341,Inventario!$A$2:$M$21,2,FALSE))</f>
        <v>Fluquadri</v>
      </c>
      <c r="O1341" s="16" t="str">
        <f>IF(ISERROR(VLOOKUP('Salidas Pacientes'!$M1341,Inventario!$A$2:$M$21,3,FALSE)),"",VLOOKUP('Salidas Pacientes'!$M1341,Inventario!$A$2:$M$21,3,FALSE))</f>
        <v>Influenza</v>
      </c>
      <c r="P1341" s="100" t="str">
        <f>IF(ISERROR(VLOOKUP('Salidas Pacientes'!$M1341,Inventario!$A$2:$M$21,4,FALSE)),"",VLOOKUP('Salidas Pacientes'!$M1341,Inventario!$A$2:$M$21,4,FALSE))</f>
        <v>IPS FARALLONES</v>
      </c>
      <c r="Q1341" s="100" t="str">
        <f>IF(ISERROR(VLOOKUP('Salidas Pacientes'!$M1341,Inventario!$A$2:$M$21,5,FALSE)),"",VLOOKUP('Salidas Pacientes'!$M1341,Inventario!$A$2:$M$21,5,FALSE))</f>
        <v>Sanofi</v>
      </c>
      <c r="R1341" s="17" t="str">
        <f>IF(ISERROR(VLOOKUP('Salidas Pacientes'!$M1341,Inventario!$A$2:$M$21,6,FALSE)),"",VLOOKUP('Salidas Pacientes'!$M1341,Inventario!$A$2:$M$21,6,FALSE))</f>
        <v>164992</v>
      </c>
      <c r="S1341" s="105" t="s">
        <v>231</v>
      </c>
      <c r="T1341" s="102">
        <f>IF(ISERROR(VLOOKUP('Salidas Pacientes'!$S1341,Entradas!$H$1:$I$412,2,FALSE)),"",VLOOKUP('Salidas Pacientes'!$S1341,Entradas!$H$1:$I$412,2,FALSE))</f>
        <v>44985</v>
      </c>
      <c r="U1341" s="98"/>
      <c r="V1341" s="98">
        <v>1</v>
      </c>
      <c r="W1341" s="105"/>
    </row>
    <row r="1342" spans="1:23" ht="15.75" hidden="1" customHeight="1" outlineLevel="1">
      <c r="A1342" s="95">
        <v>44925</v>
      </c>
      <c r="B1342" s="95" t="s">
        <v>276</v>
      </c>
      <c r="C1342" s="98">
        <v>1104827031</v>
      </c>
      <c r="D1342" s="17" t="str">
        <f>IF(ISERROR(VLOOKUP('Salidas Pacientes'!$C1342,'BD Pacientes'!$A:I,2,FALSE)),"",VLOOKUP('Salidas Pacientes'!$C1342,'BD Pacientes'!$A:I,2,FALSE))</f>
        <v>TI</v>
      </c>
      <c r="E1342" s="16" t="str">
        <f>IF(ISERROR(VLOOKUP('Salidas Pacientes'!$C1342,'BD Pacientes'!$A:I,3,FALSE)),"",VLOOKUP('Salidas Pacientes'!$C1342,'BD Pacientes'!$A:I,3,FALSE))</f>
        <v>SARAH ZUÑIGA ARISTIZABAL</v>
      </c>
      <c r="F1342" s="17" t="str">
        <f>IF(ISERROR(VLOOKUP('Salidas Pacientes'!$C1342,'BD Pacientes'!$A:I,4,FALSE)),"",VLOOKUP('Salidas Pacientes'!$C1342,'BD Pacientes'!$A:I,4,FALSE))</f>
        <v>F</v>
      </c>
      <c r="G1342" s="95">
        <f>IF(ISERROR(VLOOKUP('Salidas Pacientes'!$C1342,'BD Pacientes'!$A:I,5,FALSE)),"",VLOOKUP('Salidas Pacientes'!$C1342,'BD Pacientes'!$A:I,5,FALSE))</f>
        <v>0</v>
      </c>
      <c r="H1342" s="95" t="str">
        <f t="shared" ca="1" si="0"/>
        <v>123 año, 7 mes</v>
      </c>
      <c r="I1342" s="97" t="str">
        <f>IF(ISERROR(VLOOKUP('Salidas Pacientes'!$C1342,'BD Pacientes'!$A:$I,6,FALSE)),"",VLOOKUP('Salidas Pacientes'!$C1342,'BD Pacientes'!$A:$I,6,FALSE))</f>
        <v>CRA 98B #45-200</v>
      </c>
      <c r="J1342" s="98">
        <f>IF(ISERROR(VLOOKUP('Salidas Pacientes'!$C1342,'BD Pacientes'!$A:$I,7,FALSE)),"",VLOOKUP('Salidas Pacientes'!$C1342,'BD Pacientes'!$A:$I,7,FALSE))</f>
        <v>0</v>
      </c>
      <c r="K1342" s="99">
        <f>IF(ISERROR(VLOOKUP('Salidas Pacientes'!$C1342,'BD Pacientes'!$A:$I,8,FALSE)),"",VLOOKUP('Salidas Pacientes'!$C1342,'BD Pacientes'!$A:$I,8,FALSE))</f>
        <v>0</v>
      </c>
      <c r="L1342" s="17">
        <f>IF(ISERROR(VLOOKUP('Salidas Pacientes'!$C1342,'BD Pacientes'!$A:$I,9,FALSE)),"",VLOOKUP('Salidas Pacientes'!$C1342,'BD Pacientes'!$A:$I,9,FALSE))</f>
        <v>0</v>
      </c>
      <c r="M1342" s="17" t="s">
        <v>104</v>
      </c>
      <c r="N1342" s="16" t="str">
        <f>IF(ISERROR(VLOOKUP('Salidas Pacientes'!$M1342,Inventario!$A$2:$M$21,2,FALSE)),"",VLOOKUP('Salidas Pacientes'!$M1342,Inventario!$A$2:$M$21,2,FALSE))</f>
        <v>Boostrix</v>
      </c>
      <c r="O1342" s="16" t="str">
        <f>IF(ISERROR(VLOOKUP('Salidas Pacientes'!$M1342,Inventario!$A$2:$M$21,3,FALSE)),"",VLOOKUP('Salidas Pacientes'!$M1342,Inventario!$A$2:$M$21,3,FALSE))</f>
        <v>DPT</v>
      </c>
      <c r="P1342" s="100" t="str">
        <f>IF(ISERROR(VLOOKUP('Salidas Pacientes'!$M1342,Inventario!$A$2:$M$21,4,FALSE)),"",VLOOKUP('Salidas Pacientes'!$M1342,Inventario!$A$2:$M$21,4,FALSE))</f>
        <v>IPS FARALLONES</v>
      </c>
      <c r="Q1342" s="100" t="str">
        <f>IF(ISERROR(VLOOKUP('Salidas Pacientes'!$M1342,Inventario!$A$2:$M$21,5,FALSE)),"",VLOOKUP('Salidas Pacientes'!$M1342,Inventario!$A$2:$M$21,5,FALSE))</f>
        <v>Glaxo</v>
      </c>
      <c r="R1342" s="17" t="str">
        <f>IF(ISERROR(VLOOKUP('Salidas Pacientes'!$M1342,Inventario!$A$2:$M$21,6,FALSE)),"",VLOOKUP('Salidas Pacientes'!$M1342,Inventario!$A$2:$M$21,6,FALSE))</f>
        <v>300</v>
      </c>
      <c r="S1342" s="105" t="s">
        <v>200</v>
      </c>
      <c r="T1342" s="102">
        <f>IF(ISERROR(VLOOKUP('Salidas Pacientes'!$S1342,Entradas!$H$1:$I$412,2,FALSE)),"",VLOOKUP('Salidas Pacientes'!$S1342,Entradas!$H$1:$I$412,2,FALSE))</f>
        <v>45260</v>
      </c>
      <c r="U1342" s="98"/>
      <c r="V1342" s="98">
        <v>1</v>
      </c>
      <c r="W1342" s="105"/>
    </row>
    <row r="1343" spans="1:23" ht="15.75" hidden="1" customHeight="1" outlineLevel="1">
      <c r="A1343" s="95">
        <v>44925</v>
      </c>
      <c r="B1343" s="95" t="s">
        <v>276</v>
      </c>
      <c r="C1343" s="98">
        <v>1104827031</v>
      </c>
      <c r="D1343" s="17" t="str">
        <f>IF(ISERROR(VLOOKUP('Salidas Pacientes'!$C1343,'BD Pacientes'!$A:I,2,FALSE)),"",VLOOKUP('Salidas Pacientes'!$C1343,'BD Pacientes'!$A:I,2,FALSE))</f>
        <v>TI</v>
      </c>
      <c r="E1343" s="16" t="str">
        <f>IF(ISERROR(VLOOKUP('Salidas Pacientes'!$C1343,'BD Pacientes'!$A:I,3,FALSE)),"",VLOOKUP('Salidas Pacientes'!$C1343,'BD Pacientes'!$A:I,3,FALSE))</f>
        <v>SARAH ZUÑIGA ARISTIZABAL</v>
      </c>
      <c r="F1343" s="17" t="str">
        <f>IF(ISERROR(VLOOKUP('Salidas Pacientes'!$C1343,'BD Pacientes'!$A:I,4,FALSE)),"",VLOOKUP('Salidas Pacientes'!$C1343,'BD Pacientes'!$A:I,4,FALSE))</f>
        <v>F</v>
      </c>
      <c r="G1343" s="95">
        <f>IF(ISERROR(VLOOKUP('Salidas Pacientes'!$C1343,'BD Pacientes'!$A:I,5,FALSE)),"",VLOOKUP('Salidas Pacientes'!$C1343,'BD Pacientes'!$A:I,5,FALSE))</f>
        <v>0</v>
      </c>
      <c r="H1343" s="95" t="str">
        <f t="shared" ca="1" si="0"/>
        <v>123 año, 7 mes</v>
      </c>
      <c r="I1343" s="97" t="str">
        <f>IF(ISERROR(VLOOKUP('Salidas Pacientes'!$C1343,'BD Pacientes'!$A:$I,6,FALSE)),"",VLOOKUP('Salidas Pacientes'!$C1343,'BD Pacientes'!$A:$I,6,FALSE))</f>
        <v>CRA 98B #45-200</v>
      </c>
      <c r="J1343" s="98">
        <f>IF(ISERROR(VLOOKUP('Salidas Pacientes'!$C1343,'BD Pacientes'!$A:$I,7,FALSE)),"",VLOOKUP('Salidas Pacientes'!$C1343,'BD Pacientes'!$A:$I,7,FALSE))</f>
        <v>0</v>
      </c>
      <c r="K1343" s="99">
        <f>IF(ISERROR(VLOOKUP('Salidas Pacientes'!$C1343,'BD Pacientes'!$A:$I,8,FALSE)),"",VLOOKUP('Salidas Pacientes'!$C1343,'BD Pacientes'!$A:$I,8,FALSE))</f>
        <v>0</v>
      </c>
      <c r="L1343" s="17">
        <f>IF(ISERROR(VLOOKUP('Salidas Pacientes'!$C1343,'BD Pacientes'!$A:$I,9,FALSE)),"",VLOOKUP('Salidas Pacientes'!$C1343,'BD Pacientes'!$A:$I,9,FALSE))</f>
        <v>0</v>
      </c>
      <c r="M1343" s="17" t="s">
        <v>89</v>
      </c>
      <c r="N1343" s="16" t="str">
        <f>IF(ISERROR(VLOOKUP('Salidas Pacientes'!$M1343,Inventario!$A$2:$M$21,2,FALSE)),"",VLOOKUP('Salidas Pacientes'!$M1343,Inventario!$A$2:$M$21,2,FALSE))</f>
        <v>Fluquadri</v>
      </c>
      <c r="O1343" s="16" t="str">
        <f>IF(ISERROR(VLOOKUP('Salidas Pacientes'!$M1343,Inventario!$A$2:$M$21,3,FALSE)),"",VLOOKUP('Salidas Pacientes'!$M1343,Inventario!$A$2:$M$21,3,FALSE))</f>
        <v>Influenza</v>
      </c>
      <c r="P1343" s="100" t="str">
        <f>IF(ISERROR(VLOOKUP('Salidas Pacientes'!$M1343,Inventario!$A$2:$M$21,4,FALSE)),"",VLOOKUP('Salidas Pacientes'!$M1343,Inventario!$A$2:$M$21,4,FALSE))</f>
        <v>IPS FARALLONES</v>
      </c>
      <c r="Q1343" s="100" t="str">
        <f>IF(ISERROR(VLOOKUP('Salidas Pacientes'!$M1343,Inventario!$A$2:$M$21,5,FALSE)),"",VLOOKUP('Salidas Pacientes'!$M1343,Inventario!$A$2:$M$21,5,FALSE))</f>
        <v>Sanofi</v>
      </c>
      <c r="R1343" s="17" t="str">
        <f>IF(ISERROR(VLOOKUP('Salidas Pacientes'!$M1343,Inventario!$A$2:$M$21,6,FALSE)),"",VLOOKUP('Salidas Pacientes'!$M1343,Inventario!$A$2:$M$21,6,FALSE))</f>
        <v>164992</v>
      </c>
      <c r="S1343" s="105" t="s">
        <v>231</v>
      </c>
      <c r="T1343" s="102">
        <f>IF(ISERROR(VLOOKUP('Salidas Pacientes'!$S1343,Entradas!$H$1:$I$412,2,FALSE)),"",VLOOKUP('Salidas Pacientes'!$S1343,Entradas!$H$1:$I$412,2,FALSE))</f>
        <v>44985</v>
      </c>
      <c r="U1343" s="98"/>
      <c r="V1343" s="98">
        <v>1</v>
      </c>
      <c r="W1343" s="105"/>
    </row>
    <row r="1344" spans="1:23" ht="15.75" hidden="1" customHeight="1">
      <c r="A1344" s="95">
        <v>44937</v>
      </c>
      <c r="B1344" s="95" t="s">
        <v>276</v>
      </c>
      <c r="C1344" s="98">
        <v>1232816501</v>
      </c>
      <c r="D1344" s="17" t="str">
        <f>IF(ISERROR(VLOOKUP('Salidas Pacientes'!$C1344,'BD Pacientes'!$A:I,2,FALSE)),"",VLOOKUP('Salidas Pacientes'!$C1344,'BD Pacientes'!$A:I,2,FALSE))</f>
        <v>RC</v>
      </c>
      <c r="E1344" s="16" t="str">
        <f>IF(ISERROR(VLOOKUP('Salidas Pacientes'!$C1344,'BD Pacientes'!$A:I,3,FALSE)),"",VLOOKUP('Salidas Pacientes'!$C1344,'BD Pacientes'!$A:I,3,FALSE))</f>
        <v>SALOMON SALCEDO IZAR</v>
      </c>
      <c r="F1344" s="17" t="str">
        <f>IF(ISERROR(VLOOKUP('Salidas Pacientes'!$C1344,'BD Pacientes'!$A:I,4,FALSE)),"",VLOOKUP('Salidas Pacientes'!$C1344,'BD Pacientes'!$A:I,4,FALSE))</f>
        <v>M</v>
      </c>
      <c r="G1344" s="95">
        <f>IF(ISERROR(VLOOKUP('Salidas Pacientes'!$C1344,'BD Pacientes'!$A:I,5,FALSE)),"",VLOOKUP('Salidas Pacientes'!$C1344,'BD Pacientes'!$A:I,5,FALSE))</f>
        <v>44363</v>
      </c>
      <c r="H1344" s="95" t="str">
        <f t="shared" ca="1" si="0"/>
        <v>2 año, 2 mes</v>
      </c>
      <c r="I1344" s="97" t="str">
        <f>IF(ISERROR(VLOOKUP('Salidas Pacientes'!$C1344,'BD Pacientes'!$A:$I,6,FALSE)),"",VLOOKUP('Salidas Pacientes'!$C1344,'BD Pacientes'!$A:$I,6,FALSE))</f>
        <v>CALLE 5C # 29-99</v>
      </c>
      <c r="J1344" s="98" t="str">
        <f>IF(ISERROR(VLOOKUP('Salidas Pacientes'!$C1344,'BD Pacientes'!$A:$I,7,FALSE)),"",VLOOKUP('Salidas Pacientes'!$C1344,'BD Pacientes'!$A:$I,7,FALSE))</f>
        <v>CE 514483</v>
      </c>
      <c r="K1344" s="99" t="str">
        <f>IF(ISERROR(VLOOKUP('Salidas Pacientes'!$C1344,'BD Pacientes'!$A:$I,8,FALSE)),"",VLOOKUP('Salidas Pacientes'!$C1344,'BD Pacientes'!$A:$I,8,FALSE))</f>
        <v>FARIDE IZAR</v>
      </c>
      <c r="L1344" s="17">
        <f>IF(ISERROR(VLOOKUP('Salidas Pacientes'!$C1344,'BD Pacientes'!$A:$I,9,FALSE)),"",VLOOKUP('Salidas Pacientes'!$C1344,'BD Pacientes'!$A:$I,9,FALSE))</f>
        <v>3003007011</v>
      </c>
      <c r="M1344" s="17" t="s">
        <v>73</v>
      </c>
      <c r="N1344" s="16" t="str">
        <f>IF(ISERROR(VLOOKUP('Salidas Pacientes'!$M1344,Inventario!$A$2:$M$21,2,FALSE)),"",VLOOKUP('Salidas Pacientes'!$M1344,Inventario!$A$2:$M$21,2,FALSE))</f>
        <v>Pentaxim</v>
      </c>
      <c r="O1344" s="16" t="str">
        <f>IF(ISERROR(VLOOKUP('Salidas Pacientes'!$M1344,Inventario!$A$2:$M$21,3,FALSE)),"",VLOOKUP('Salidas Pacientes'!$M1344,Inventario!$A$2:$M$21,3,FALSE))</f>
        <v>Difteria-Tosferina, tetano, polio, haemophilus</v>
      </c>
      <c r="P1344" s="100" t="str">
        <f>IF(ISERROR(VLOOKUP('Salidas Pacientes'!$M1344,Inventario!$A$2:$M$21,4,FALSE)),"",VLOOKUP('Salidas Pacientes'!$M1344,Inventario!$A$2:$M$21,4,FALSE))</f>
        <v>IPS FARALLONES</v>
      </c>
      <c r="Q1344" s="100" t="str">
        <f>IF(ISERROR(VLOOKUP('Salidas Pacientes'!$M1344,Inventario!$A$2:$M$21,5,FALSE)),"",VLOOKUP('Salidas Pacientes'!$M1344,Inventario!$A$2:$M$21,5,FALSE))</f>
        <v>Sanofi</v>
      </c>
      <c r="R1344" s="17" t="str">
        <f>IF(ISERROR(VLOOKUP('Salidas Pacientes'!$M1344,Inventario!$A$2:$M$21,6,FALSE)),"",VLOOKUP('Salidas Pacientes'!$M1344,Inventario!$A$2:$M$21,6,FALSE))</f>
        <v>2800</v>
      </c>
      <c r="S1344" s="105" t="s">
        <v>209</v>
      </c>
      <c r="T1344" s="102">
        <f>IF(ISERROR(VLOOKUP('Salidas Pacientes'!$S1344,Entradas!$H$1:$I$412,2,FALSE)),"",VLOOKUP('Salidas Pacientes'!$S1344,Entradas!$H$1:$I$412,2,FALSE))</f>
        <v>44957</v>
      </c>
      <c r="U1344" s="98"/>
      <c r="V1344" s="98">
        <v>1</v>
      </c>
      <c r="W1344" s="105"/>
    </row>
    <row r="1345" spans="1:23" ht="15.75" hidden="1" customHeight="1">
      <c r="A1345" s="95">
        <v>44937</v>
      </c>
      <c r="B1345" s="95" t="s">
        <v>276</v>
      </c>
      <c r="C1345" s="98">
        <v>1232816501</v>
      </c>
      <c r="D1345" s="17" t="str">
        <f>IF(ISERROR(VLOOKUP('Salidas Pacientes'!$C1345,'BD Pacientes'!$A:I,2,FALSE)),"",VLOOKUP('Salidas Pacientes'!$C1345,'BD Pacientes'!$A:I,2,FALSE))</f>
        <v>RC</v>
      </c>
      <c r="E1345" s="16" t="str">
        <f>IF(ISERROR(VLOOKUP('Salidas Pacientes'!$C1345,'BD Pacientes'!$A:I,3,FALSE)),"",VLOOKUP('Salidas Pacientes'!$C1345,'BD Pacientes'!$A:I,3,FALSE))</f>
        <v>SALOMON SALCEDO IZAR</v>
      </c>
      <c r="F1345" s="17" t="str">
        <f>IF(ISERROR(VLOOKUP('Salidas Pacientes'!$C1345,'BD Pacientes'!$A:I,4,FALSE)),"",VLOOKUP('Salidas Pacientes'!$C1345,'BD Pacientes'!$A:I,4,FALSE))</f>
        <v>M</v>
      </c>
      <c r="G1345" s="95">
        <f>IF(ISERROR(VLOOKUP('Salidas Pacientes'!$C1345,'BD Pacientes'!$A:I,5,FALSE)),"",VLOOKUP('Salidas Pacientes'!$C1345,'BD Pacientes'!$A:I,5,FALSE))</f>
        <v>44363</v>
      </c>
      <c r="H1345" s="95" t="str">
        <f t="shared" ca="1" si="0"/>
        <v>2 año, 2 mes</v>
      </c>
      <c r="I1345" s="97" t="str">
        <f>IF(ISERROR(VLOOKUP('Salidas Pacientes'!$C1345,'BD Pacientes'!$A:$I,6,FALSE)),"",VLOOKUP('Salidas Pacientes'!$C1345,'BD Pacientes'!$A:$I,6,FALSE))</f>
        <v>CALLE 5C # 29-99</v>
      </c>
      <c r="J1345" s="98" t="str">
        <f>IF(ISERROR(VLOOKUP('Salidas Pacientes'!$C1345,'BD Pacientes'!$A:$I,7,FALSE)),"",VLOOKUP('Salidas Pacientes'!$C1345,'BD Pacientes'!$A:$I,7,FALSE))</f>
        <v>CE 514483</v>
      </c>
      <c r="K1345" s="99" t="str">
        <f>IF(ISERROR(VLOOKUP('Salidas Pacientes'!$C1345,'BD Pacientes'!$A:$I,8,FALSE)),"",VLOOKUP('Salidas Pacientes'!$C1345,'BD Pacientes'!$A:$I,8,FALSE))</f>
        <v>FARIDE IZAR</v>
      </c>
      <c r="L1345" s="17">
        <f>IF(ISERROR(VLOOKUP('Salidas Pacientes'!$C1345,'BD Pacientes'!$A:$I,9,FALSE)),"",VLOOKUP('Salidas Pacientes'!$C1345,'BD Pacientes'!$A:$I,9,FALSE))</f>
        <v>3003007011</v>
      </c>
      <c r="M1345" s="17" t="s">
        <v>81</v>
      </c>
      <c r="N1345" s="16" t="str">
        <f>IF(ISERROR(VLOOKUP('Salidas Pacientes'!$M1345,Inventario!$A$2:$M$21,2,FALSE)),"",VLOOKUP('Salidas Pacientes'!$M1345,Inventario!$A$2:$M$21,2,FALSE))</f>
        <v>Stamaril</v>
      </c>
      <c r="O1345" s="16" t="str">
        <f>IF(ISERROR(VLOOKUP('Salidas Pacientes'!$M1345,Inventario!$A$2:$M$21,3,FALSE)),"",VLOOKUP('Salidas Pacientes'!$M1345,Inventario!$A$2:$M$21,3,FALSE))</f>
        <v>Fiebre amarilla</v>
      </c>
      <c r="P1345" s="100" t="str">
        <f>IF(ISERROR(VLOOKUP('Salidas Pacientes'!$M1345,Inventario!$A$2:$M$21,4,FALSE)),"",VLOOKUP('Salidas Pacientes'!$M1345,Inventario!$A$2:$M$21,4,FALSE))</f>
        <v>IPS FARALLONES</v>
      </c>
      <c r="Q1345" s="100" t="str">
        <f>IF(ISERROR(VLOOKUP('Salidas Pacientes'!$M1345,Inventario!$A$2:$M$21,5,FALSE)),"",VLOOKUP('Salidas Pacientes'!$M1345,Inventario!$A$2:$M$21,5,FALSE))</f>
        <v>Sanofi</v>
      </c>
      <c r="R1345" s="17" t="str">
        <f>IF(ISERROR(VLOOKUP('Salidas Pacientes'!$M1345,Inventario!$A$2:$M$21,6,FALSE)),"",VLOOKUP('Salidas Pacientes'!$M1345,Inventario!$A$2:$M$21,6,FALSE))</f>
        <v>3000</v>
      </c>
      <c r="S1345" s="105" t="s">
        <v>229</v>
      </c>
      <c r="T1345" s="102">
        <f>IF(ISERROR(VLOOKUP('Salidas Pacientes'!$S1345,Entradas!$H$1:$I$412,2,FALSE)),"",VLOOKUP('Salidas Pacientes'!$S1345,Entradas!$H$1:$I$412,2,FALSE))</f>
        <v>45565</v>
      </c>
      <c r="U1345" s="98"/>
      <c r="V1345" s="98">
        <v>1</v>
      </c>
      <c r="W1345" s="105"/>
    </row>
    <row r="1346" spans="1:23" ht="15.75" hidden="1" customHeight="1">
      <c r="A1346" s="95">
        <v>44937</v>
      </c>
      <c r="B1346" s="95" t="s">
        <v>276</v>
      </c>
      <c r="C1346" s="98">
        <v>1232816501</v>
      </c>
      <c r="D1346" s="17" t="str">
        <f>IF(ISERROR(VLOOKUP('Salidas Pacientes'!$C1346,'BD Pacientes'!$A:I,2,FALSE)),"",VLOOKUP('Salidas Pacientes'!$C1346,'BD Pacientes'!$A:I,2,FALSE))</f>
        <v>RC</v>
      </c>
      <c r="E1346" s="16" t="str">
        <f>IF(ISERROR(VLOOKUP('Salidas Pacientes'!$C1346,'BD Pacientes'!$A:I,3,FALSE)),"",VLOOKUP('Salidas Pacientes'!$C1346,'BD Pacientes'!$A:I,3,FALSE))</f>
        <v>SALOMON SALCEDO IZAR</v>
      </c>
      <c r="F1346" s="17" t="str">
        <f>IF(ISERROR(VLOOKUP('Salidas Pacientes'!$C1346,'BD Pacientes'!$A:I,4,FALSE)),"",VLOOKUP('Salidas Pacientes'!$C1346,'BD Pacientes'!$A:I,4,FALSE))</f>
        <v>M</v>
      </c>
      <c r="G1346" s="95">
        <f>IF(ISERROR(VLOOKUP('Salidas Pacientes'!$C1346,'BD Pacientes'!$A:I,5,FALSE)),"",VLOOKUP('Salidas Pacientes'!$C1346,'BD Pacientes'!$A:I,5,FALSE))</f>
        <v>44363</v>
      </c>
      <c r="H1346" s="95" t="str">
        <f t="shared" ca="1" si="0"/>
        <v>2 año, 2 mes</v>
      </c>
      <c r="I1346" s="97" t="str">
        <f>IF(ISERROR(VLOOKUP('Salidas Pacientes'!$C1346,'BD Pacientes'!$A:$I,6,FALSE)),"",VLOOKUP('Salidas Pacientes'!$C1346,'BD Pacientes'!$A:$I,6,FALSE))</f>
        <v>CALLE 5C # 29-99</v>
      </c>
      <c r="J1346" s="98" t="str">
        <f>IF(ISERROR(VLOOKUP('Salidas Pacientes'!$C1346,'BD Pacientes'!$A:$I,7,FALSE)),"",VLOOKUP('Salidas Pacientes'!$C1346,'BD Pacientes'!$A:$I,7,FALSE))</f>
        <v>CE 514483</v>
      </c>
      <c r="K1346" s="99" t="str">
        <f>IF(ISERROR(VLOOKUP('Salidas Pacientes'!$C1346,'BD Pacientes'!$A:$I,8,FALSE)),"",VLOOKUP('Salidas Pacientes'!$C1346,'BD Pacientes'!$A:$I,8,FALSE))</f>
        <v>FARIDE IZAR</v>
      </c>
      <c r="L1346" s="17">
        <f>IF(ISERROR(VLOOKUP('Salidas Pacientes'!$C1346,'BD Pacientes'!$A:$I,9,FALSE)),"",VLOOKUP('Salidas Pacientes'!$C1346,'BD Pacientes'!$A:$I,9,FALSE))</f>
        <v>3003007011</v>
      </c>
      <c r="M1346" s="17" t="s">
        <v>85</v>
      </c>
      <c r="N1346" s="16" t="str">
        <f>IF(ISERROR(VLOOKUP('Salidas Pacientes'!$M1346,Inventario!$A$2:$M$21,2,FALSE)),"",VLOOKUP('Salidas Pacientes'!$M1346,Inventario!$A$2:$M$21,2,FALSE))</f>
        <v xml:space="preserve">Avaxim 80 </v>
      </c>
      <c r="O1346" s="16" t="str">
        <f>IF(ISERROR(VLOOKUP('Salidas Pacientes'!$M1346,Inventario!$A$2:$M$21,3,FALSE)),"",VLOOKUP('Salidas Pacientes'!$M1346,Inventario!$A$2:$M$21,3,FALSE))</f>
        <v>Hepatitis A niño</v>
      </c>
      <c r="P1346" s="100" t="str">
        <f>IF(ISERROR(VLOOKUP('Salidas Pacientes'!$M1346,Inventario!$A$2:$M$21,4,FALSE)),"",VLOOKUP('Salidas Pacientes'!$M1346,Inventario!$A$2:$M$21,4,FALSE))</f>
        <v>IPS FARALLONES</v>
      </c>
      <c r="Q1346" s="100" t="str">
        <f>IF(ISERROR(VLOOKUP('Salidas Pacientes'!$M1346,Inventario!$A$2:$M$21,5,FALSE)),"",VLOOKUP('Salidas Pacientes'!$M1346,Inventario!$A$2:$M$21,5,FALSE))</f>
        <v>Sanofi</v>
      </c>
      <c r="R1346" s="17" t="str">
        <f>IF(ISERROR(VLOOKUP('Salidas Pacientes'!$M1346,Inventario!$A$2:$M$21,6,FALSE)),"",VLOOKUP('Salidas Pacientes'!$M1346,Inventario!$A$2:$M$21,6,FALSE))</f>
        <v>2500</v>
      </c>
      <c r="S1346" s="105" t="s">
        <v>227</v>
      </c>
      <c r="T1346" s="102">
        <f>IF(ISERROR(VLOOKUP('Salidas Pacientes'!$S1346,Entradas!$H$1:$I$412,2,FALSE)),"",VLOOKUP('Salidas Pacientes'!$S1346,Entradas!$H$1:$I$412,2,FALSE))</f>
        <v>45351</v>
      </c>
      <c r="U1346" s="98"/>
      <c r="V1346" s="98">
        <v>1</v>
      </c>
      <c r="W1346" s="105"/>
    </row>
    <row r="1347" spans="1:23" ht="15.75" hidden="1" customHeight="1">
      <c r="A1347" s="95">
        <v>44938</v>
      </c>
      <c r="B1347" s="95" t="s">
        <v>276</v>
      </c>
      <c r="C1347" s="98">
        <v>1109574992</v>
      </c>
      <c r="D1347" s="17" t="str">
        <f>IF(ISERROR(VLOOKUP('Salidas Pacientes'!$C1347,'BD Pacientes'!$A:I,2,FALSE)),"",VLOOKUP('Salidas Pacientes'!$C1347,'BD Pacientes'!$A:I,2,FALSE))</f>
        <v>RC</v>
      </c>
      <c r="E1347" s="16" t="str">
        <f>IF(ISERROR(VLOOKUP('Salidas Pacientes'!$C1347,'BD Pacientes'!$A:I,3,FALSE)),"",VLOOKUP('Salidas Pacientes'!$C1347,'BD Pacientes'!$A:I,3,FALSE))</f>
        <v>EMILIANO OSPINA JIMENEZ</v>
      </c>
      <c r="F1347" s="17" t="str">
        <f>IF(ISERROR(VLOOKUP('Salidas Pacientes'!$C1347,'BD Pacientes'!$A:I,4,FALSE)),"",VLOOKUP('Salidas Pacientes'!$C1347,'BD Pacientes'!$A:I,4,FALSE))</f>
        <v>M</v>
      </c>
      <c r="G1347" s="95">
        <f>IF(ISERROR(VLOOKUP('Salidas Pacientes'!$C1347,'BD Pacientes'!$A:I,5,FALSE)),"",VLOOKUP('Salidas Pacientes'!$C1347,'BD Pacientes'!$A:I,5,FALSE))</f>
        <v>44764</v>
      </c>
      <c r="H1347" s="95" t="str">
        <f t="shared" ca="1" si="0"/>
        <v>1 año, 1 mes</v>
      </c>
      <c r="I1347" s="97" t="str">
        <f>IF(ISERROR(VLOOKUP('Salidas Pacientes'!$C1347,'BD Pacientes'!$A:$I,6,FALSE)),"",VLOOKUP('Salidas Pacientes'!$C1347,'BD Pacientes'!$A:$I,6,FALSE))</f>
        <v>CALLE 34 # 98B-35</v>
      </c>
      <c r="J1347" s="98">
        <f>IF(ISERROR(VLOOKUP('Salidas Pacientes'!$C1347,'BD Pacientes'!$A:$I,7,FALSE)),"",VLOOKUP('Salidas Pacientes'!$C1347,'BD Pacientes'!$A:$I,7,FALSE))</f>
        <v>1144102198</v>
      </c>
      <c r="K1347" s="99" t="str">
        <f>IF(ISERROR(VLOOKUP('Salidas Pacientes'!$C1347,'BD Pacientes'!$A:$I,8,FALSE)),"",VLOOKUP('Salidas Pacientes'!$C1347,'BD Pacientes'!$A:$I,8,FALSE))</f>
        <v>ANDREA JIMENEZ</v>
      </c>
      <c r="L1347" s="17">
        <f>IF(ISERROR(VLOOKUP('Salidas Pacientes'!$C1347,'BD Pacientes'!$A:$I,9,FALSE)),"",VLOOKUP('Salidas Pacientes'!$C1347,'BD Pacientes'!$A:$I,9,FALSE))</f>
        <v>3154331609</v>
      </c>
      <c r="M1347" s="17" t="s">
        <v>47</v>
      </c>
      <c r="N1347" s="16" t="str">
        <f>IF(ISERROR(VLOOKUP('Salidas Pacientes'!$M1347,Inventario!$A$2:$M$21,2,FALSE)),"",VLOOKUP('Salidas Pacientes'!$M1347,Inventario!$A$2:$M$21,2,FALSE))</f>
        <v>Nimenrix</v>
      </c>
      <c r="O1347" s="16" t="str">
        <f>IF(ISERROR(VLOOKUP('Salidas Pacientes'!$M1347,Inventario!$A$2:$M$21,3,FALSE)),"",VLOOKUP('Salidas Pacientes'!$M1347,Inventario!$A$2:$M$21,3,FALSE))</f>
        <v>Meningococo</v>
      </c>
      <c r="P1347" s="100" t="str">
        <f>IF(ISERROR(VLOOKUP('Salidas Pacientes'!$M1347,Inventario!$A$2:$M$21,4,FALSE)),"",VLOOKUP('Salidas Pacientes'!$M1347,Inventario!$A$2:$M$21,4,FALSE))</f>
        <v>Cobo Medical</v>
      </c>
      <c r="Q1347" s="100" t="str">
        <f>IF(ISERROR(VLOOKUP('Salidas Pacientes'!$M1347,Inventario!$A$2:$M$21,5,FALSE)),"",VLOOKUP('Salidas Pacientes'!$M1347,Inventario!$A$2:$M$21,5,FALSE))</f>
        <v>Pfizer</v>
      </c>
      <c r="R1347" s="17" t="str">
        <f>IF(ISERROR(VLOOKUP('Salidas Pacientes'!$M1347,Inventario!$A$2:$M$21,6,FALSE)),"",VLOOKUP('Salidas Pacientes'!$M1347,Inventario!$A$2:$M$21,6,FALSE))</f>
        <v>3904</v>
      </c>
      <c r="S1347" s="105" t="s">
        <v>221</v>
      </c>
      <c r="T1347" s="102">
        <f>IF(ISERROR(VLOOKUP('Salidas Pacientes'!$S1347,Entradas!$H$1:$I$412,2,FALSE)),"",VLOOKUP('Salidas Pacientes'!$S1347,Entradas!$H$1:$I$412,2,FALSE))</f>
        <v>45077</v>
      </c>
      <c r="U1347" s="98"/>
      <c r="V1347" s="98">
        <v>1</v>
      </c>
      <c r="W1347" s="105"/>
    </row>
    <row r="1348" spans="1:23" ht="15.75" hidden="1" customHeight="1">
      <c r="A1348" s="95">
        <v>44939</v>
      </c>
      <c r="B1348" s="95" t="s">
        <v>276</v>
      </c>
      <c r="C1348" s="98">
        <v>1232812221</v>
      </c>
      <c r="D1348" s="17" t="str">
        <f>IF(ISERROR(VLOOKUP('Salidas Pacientes'!$C1348,'BD Pacientes'!$A:I,2,FALSE)),"",VLOOKUP('Salidas Pacientes'!$C1348,'BD Pacientes'!$A:I,2,FALSE))</f>
        <v>RC</v>
      </c>
      <c r="E1348" s="16" t="str">
        <f>IF(ISERROR(VLOOKUP('Salidas Pacientes'!$C1348,'BD Pacientes'!$A:I,3,FALSE)),"",VLOOKUP('Salidas Pacientes'!$C1348,'BD Pacientes'!$A:I,3,FALSE))</f>
        <v>SIRIO MORENO BURBANO</v>
      </c>
      <c r="F1348" s="17" t="str">
        <f>IF(ISERROR(VLOOKUP('Salidas Pacientes'!$C1348,'BD Pacientes'!$A:I,4,FALSE)),"",VLOOKUP('Salidas Pacientes'!$C1348,'BD Pacientes'!$A:I,4,FALSE))</f>
        <v>M</v>
      </c>
      <c r="G1348" s="95">
        <f>IF(ISERROR(VLOOKUP('Salidas Pacientes'!$C1348,'BD Pacientes'!$A:I,5,FALSE)),"",VLOOKUP('Salidas Pacientes'!$C1348,'BD Pacientes'!$A:I,5,FALSE))</f>
        <v>43966</v>
      </c>
      <c r="H1348" s="95" t="str">
        <f t="shared" ca="1" si="0"/>
        <v>3 año, 3 mes</v>
      </c>
      <c r="I1348" s="97" t="str">
        <f>IF(ISERROR(VLOOKUP('Salidas Pacientes'!$C1348,'BD Pacientes'!$A:$I,6,FALSE)),"",VLOOKUP('Salidas Pacientes'!$C1348,'BD Pacientes'!$A:$I,6,FALSE))</f>
        <v>AV 7B OESTE # 14-06</v>
      </c>
      <c r="J1348" s="98">
        <f>IF(ISERROR(VLOOKUP('Salidas Pacientes'!$C1348,'BD Pacientes'!$A:$I,7,FALSE)),"",VLOOKUP('Salidas Pacientes'!$C1348,'BD Pacientes'!$A:$I,7,FALSE))</f>
        <v>0</v>
      </c>
      <c r="K1348" s="99">
        <f>IF(ISERROR(VLOOKUP('Salidas Pacientes'!$C1348,'BD Pacientes'!$A:$I,8,FALSE)),"",VLOOKUP('Salidas Pacientes'!$C1348,'BD Pacientes'!$A:$I,8,FALSE))</f>
        <v>0</v>
      </c>
      <c r="L1348" s="17">
        <f>IF(ISERROR(VLOOKUP('Salidas Pacientes'!$C1348,'BD Pacientes'!$A:$I,9,FALSE)),"",VLOOKUP('Salidas Pacientes'!$C1348,'BD Pacientes'!$A:$I,9,FALSE))</f>
        <v>0</v>
      </c>
      <c r="M1348" s="17" t="s">
        <v>47</v>
      </c>
      <c r="N1348" s="16" t="str">
        <f>IF(ISERROR(VLOOKUP('Salidas Pacientes'!$M1348,Inventario!$A$2:$M$21,2,FALSE)),"",VLOOKUP('Salidas Pacientes'!$M1348,Inventario!$A$2:$M$21,2,FALSE))</f>
        <v>Nimenrix</v>
      </c>
      <c r="O1348" s="16" t="str">
        <f>IF(ISERROR(VLOOKUP('Salidas Pacientes'!$M1348,Inventario!$A$2:$M$21,3,FALSE)),"",VLOOKUP('Salidas Pacientes'!$M1348,Inventario!$A$2:$M$21,3,FALSE))</f>
        <v>Meningococo</v>
      </c>
      <c r="P1348" s="100" t="str">
        <f>IF(ISERROR(VLOOKUP('Salidas Pacientes'!$M1348,Inventario!$A$2:$M$21,4,FALSE)),"",VLOOKUP('Salidas Pacientes'!$M1348,Inventario!$A$2:$M$21,4,FALSE))</f>
        <v>Cobo Medical</v>
      </c>
      <c r="Q1348" s="100" t="str">
        <f>IF(ISERROR(VLOOKUP('Salidas Pacientes'!$M1348,Inventario!$A$2:$M$21,5,FALSE)),"",VLOOKUP('Salidas Pacientes'!$M1348,Inventario!$A$2:$M$21,5,FALSE))</f>
        <v>Pfizer</v>
      </c>
      <c r="R1348" s="17" t="str">
        <f>IF(ISERROR(VLOOKUP('Salidas Pacientes'!$M1348,Inventario!$A$2:$M$21,6,FALSE)),"",VLOOKUP('Salidas Pacientes'!$M1348,Inventario!$A$2:$M$21,6,FALSE))</f>
        <v>3904</v>
      </c>
      <c r="S1348" s="105" t="s">
        <v>221</v>
      </c>
      <c r="T1348" s="102">
        <f>IF(ISERROR(VLOOKUP('Salidas Pacientes'!$S1348,Entradas!$H$1:$I$412,2,FALSE)),"",VLOOKUP('Salidas Pacientes'!$S1348,Entradas!$H$1:$I$412,2,FALSE))</f>
        <v>45077</v>
      </c>
      <c r="U1348" s="98"/>
      <c r="V1348" s="98">
        <v>1</v>
      </c>
      <c r="W1348" s="105"/>
    </row>
    <row r="1349" spans="1:23" ht="15.75" hidden="1" customHeight="1">
      <c r="A1349" s="95">
        <v>44939</v>
      </c>
      <c r="B1349" s="95" t="s">
        <v>303</v>
      </c>
      <c r="C1349" s="98">
        <v>1109573349</v>
      </c>
      <c r="D1349" s="17" t="str">
        <f>IF(ISERROR(VLOOKUP('Salidas Pacientes'!$C1349,'BD Pacientes'!$A:I,2,FALSE)),"",VLOOKUP('Salidas Pacientes'!$C1349,'BD Pacientes'!$A:I,2,FALSE))</f>
        <v>RC</v>
      </c>
      <c r="E1349" s="16" t="str">
        <f>IF(ISERROR(VLOOKUP('Salidas Pacientes'!$C1349,'BD Pacientes'!$A:I,3,FALSE)),"",VLOOKUP('Salidas Pacientes'!$C1349,'BD Pacientes'!$A:I,3,FALSE))</f>
        <v>LUCIANA VARGAS MORA</v>
      </c>
      <c r="F1349" s="17" t="str">
        <f>IF(ISERROR(VLOOKUP('Salidas Pacientes'!$C1349,'BD Pacientes'!$A:I,4,FALSE)),"",VLOOKUP('Salidas Pacientes'!$C1349,'BD Pacientes'!$A:I,4,FALSE))</f>
        <v>F</v>
      </c>
      <c r="G1349" s="95">
        <f>IF(ISERROR(VLOOKUP('Salidas Pacientes'!$C1349,'BD Pacientes'!$A:I,5,FALSE)),"",VLOOKUP('Salidas Pacientes'!$C1349,'BD Pacientes'!$A:I,5,FALSE))</f>
        <v>44535</v>
      </c>
      <c r="H1349" s="95" t="str">
        <f t="shared" ca="1" si="0"/>
        <v>1 año, 8 mes</v>
      </c>
      <c r="I1349" s="97" t="str">
        <f>IF(ISERROR(VLOOKUP('Salidas Pacientes'!$C1349,'BD Pacientes'!$A:$I,6,FALSE)),"",VLOOKUP('Salidas Pacientes'!$C1349,'BD Pacientes'!$A:$I,6,FALSE))</f>
        <v>CRA 57 # 11A-50 B/SANTA AN</v>
      </c>
      <c r="J1349" s="98">
        <f>IF(ISERROR(VLOOKUP('Salidas Pacientes'!$C1349,'BD Pacientes'!$A:$I,7,FALSE)),"",VLOOKUP('Salidas Pacientes'!$C1349,'BD Pacientes'!$A:$I,7,FALSE))</f>
        <v>31449887</v>
      </c>
      <c r="K1349" s="99" t="str">
        <f>IF(ISERROR(VLOOKUP('Salidas Pacientes'!$C1349,'BD Pacientes'!$A:$I,8,FALSE)),"",VLOOKUP('Salidas Pacientes'!$C1349,'BD Pacientes'!$A:$I,8,FALSE))</f>
        <v>YANETH MORA</v>
      </c>
      <c r="L1349" s="17">
        <f>IF(ISERROR(VLOOKUP('Salidas Pacientes'!$C1349,'BD Pacientes'!$A:$I,9,FALSE)),"",VLOOKUP('Salidas Pacientes'!$C1349,'BD Pacientes'!$A:$I,9,FALSE))</f>
        <v>3226855840</v>
      </c>
      <c r="M1349" s="17" t="s">
        <v>118</v>
      </c>
      <c r="N1349" s="16" t="str">
        <f>IF(ISERROR(VLOOKUP('Salidas Pacientes'!$M1349,Inventario!$A$2:$M$21,2,FALSE)),"",VLOOKUP('Salidas Pacientes'!$M1349,Inventario!$A$2:$M$21,2,FALSE))</f>
        <v>Varivax</v>
      </c>
      <c r="O1349" s="16" t="str">
        <f>IF(ISERROR(VLOOKUP('Salidas Pacientes'!$M1349,Inventario!$A$2:$M$21,3,FALSE)),"",VLOOKUP('Salidas Pacientes'!$M1349,Inventario!$A$2:$M$21,3,FALSE))</f>
        <v>Varicela</v>
      </c>
      <c r="P1349" s="100" t="str">
        <f>IF(ISERROR(VLOOKUP('Salidas Pacientes'!$M1349,Inventario!$A$2:$M$21,4,FALSE)),"",VLOOKUP('Salidas Pacientes'!$M1349,Inventario!$A$2:$M$21,4,FALSE))</f>
        <v>IPS FARALLONES</v>
      </c>
      <c r="Q1349" s="100" t="str">
        <f>IF(ISERROR(VLOOKUP('Salidas Pacientes'!$M1349,Inventario!$A$2:$M$21,5,FALSE)),"",VLOOKUP('Salidas Pacientes'!$M1349,Inventario!$A$2:$M$21,5,FALSE))</f>
        <v>Merck</v>
      </c>
      <c r="R1349" s="17" t="str">
        <f>IF(ISERROR(VLOOKUP('Salidas Pacientes'!$M1349,Inventario!$A$2:$M$21,6,FALSE)),"",VLOOKUP('Salidas Pacientes'!$M1349,Inventario!$A$2:$M$21,6,FALSE))</f>
        <v>4500</v>
      </c>
      <c r="S1349" s="105" t="s">
        <v>230</v>
      </c>
      <c r="T1349" s="102">
        <f>IF(ISERROR(VLOOKUP('Salidas Pacientes'!$S1349,Entradas!$H$1:$I$412,2,FALSE)),"",VLOOKUP('Salidas Pacientes'!$S1349,Entradas!$H$1:$I$412,2,FALSE))</f>
        <v>45382</v>
      </c>
      <c r="U1349" s="98"/>
      <c r="V1349" s="98">
        <v>1</v>
      </c>
      <c r="W1349" s="105"/>
    </row>
    <row r="1350" spans="1:23" ht="15.75" hidden="1" customHeight="1">
      <c r="A1350" s="95">
        <v>44940</v>
      </c>
      <c r="B1350" s="95" t="s">
        <v>276</v>
      </c>
      <c r="C1350" s="98">
        <v>1112069120</v>
      </c>
      <c r="D1350" s="17" t="str">
        <f>IF(ISERROR(VLOOKUP('Salidas Pacientes'!$C1350,'BD Pacientes'!$A:I,2,FALSE)),"",VLOOKUP('Salidas Pacientes'!$C1350,'BD Pacientes'!$A:I,2,FALSE))</f>
        <v>RC</v>
      </c>
      <c r="E1350" s="16" t="str">
        <f>IF(ISERROR(VLOOKUP('Salidas Pacientes'!$C1350,'BD Pacientes'!$A:I,3,FALSE)),"",VLOOKUP('Salidas Pacientes'!$C1350,'BD Pacientes'!$A:I,3,FALSE))</f>
        <v>VALENTINA PEÑA SILVA</v>
      </c>
      <c r="F1350" s="17" t="str">
        <f>IF(ISERROR(VLOOKUP('Salidas Pacientes'!$C1350,'BD Pacientes'!$A:I,4,FALSE)),"",VLOOKUP('Salidas Pacientes'!$C1350,'BD Pacientes'!$A:I,4,FALSE))</f>
        <v>F</v>
      </c>
      <c r="G1350" s="95">
        <f>IF(ISERROR(VLOOKUP('Salidas Pacientes'!$C1350,'BD Pacientes'!$A:I,5,FALSE)),"",VLOOKUP('Salidas Pacientes'!$C1350,'BD Pacientes'!$A:I,5,FALSE))</f>
        <v>44274</v>
      </c>
      <c r="H1350" s="95" t="str">
        <f t="shared" ca="1" si="0"/>
        <v>2 año, 5 mes</v>
      </c>
      <c r="I1350" s="97" t="str">
        <f>IF(ISERROR(VLOOKUP('Salidas Pacientes'!$C1350,'BD Pacientes'!$A:$I,6,FALSE)),"",VLOOKUP('Salidas Pacientes'!$C1350,'BD Pacientes'!$A:$I,6,FALSE))</f>
        <v>AV LAGO CALLE FONTANA 803 T2 JAMUNDI</v>
      </c>
      <c r="J1350" s="98">
        <f>IF(ISERROR(VLOOKUP('Salidas Pacientes'!$C1350,'BD Pacientes'!$A:$I,7,FALSE)),"",VLOOKUP('Salidas Pacientes'!$C1350,'BD Pacientes'!$A:$I,7,FALSE))</f>
        <v>31578177</v>
      </c>
      <c r="K1350" s="99" t="str">
        <f>IF(ISERROR(VLOOKUP('Salidas Pacientes'!$C1350,'BD Pacientes'!$A:$I,8,FALSE)),"",VLOOKUP('Salidas Pacientes'!$C1350,'BD Pacientes'!$A:$I,8,FALSE))</f>
        <v>PATRICIA SILVA</v>
      </c>
      <c r="L1350" s="17">
        <f>IF(ISERROR(VLOOKUP('Salidas Pacientes'!$C1350,'BD Pacientes'!$A:$I,9,FALSE)),"",VLOOKUP('Salidas Pacientes'!$C1350,'BD Pacientes'!$A:$I,9,FALSE))</f>
        <v>3162463729</v>
      </c>
      <c r="M1350" s="17" t="s">
        <v>54</v>
      </c>
      <c r="N1350" s="16" t="str">
        <f>IF(ISERROR(VLOOKUP('Salidas Pacientes'!$M1350,Inventario!$A$2:$M$21,2,FALSE)),"",VLOOKUP('Salidas Pacientes'!$M1350,Inventario!$A$2:$M$21,2,FALSE))</f>
        <v>Prevenar</v>
      </c>
      <c r="O1350" s="16" t="str">
        <f>IF(ISERROR(VLOOKUP('Salidas Pacientes'!$M1350,Inventario!$A$2:$M$21,3,FALSE)),"",VLOOKUP('Salidas Pacientes'!$M1350,Inventario!$A$2:$M$21,3,FALSE))</f>
        <v>Neumococo 13V</v>
      </c>
      <c r="P1350" s="100" t="str">
        <f>IF(ISERROR(VLOOKUP('Salidas Pacientes'!$M1350,Inventario!$A$2:$M$21,4,FALSE)),"",VLOOKUP('Salidas Pacientes'!$M1350,Inventario!$A$2:$M$21,4,FALSE))</f>
        <v>Cobo Medical</v>
      </c>
      <c r="Q1350" s="100" t="str">
        <f>IF(ISERROR(VLOOKUP('Salidas Pacientes'!$M1350,Inventario!$A$2:$M$21,5,FALSE)),"",VLOOKUP('Salidas Pacientes'!$M1350,Inventario!$A$2:$M$21,5,FALSE))</f>
        <v>Pfizer</v>
      </c>
      <c r="R1350" s="17" t="str">
        <f>IF(ISERROR(VLOOKUP('Salidas Pacientes'!$M1350,Inventario!$A$2:$M$21,6,FALSE)),"",VLOOKUP('Salidas Pacientes'!$M1350,Inventario!$A$2:$M$21,6,FALSE))</f>
        <v>2156</v>
      </c>
      <c r="S1350" s="105" t="s">
        <v>223</v>
      </c>
      <c r="T1350" s="102">
        <f>IF(ISERROR(VLOOKUP('Salidas Pacientes'!$S1350,Entradas!$H$1:$I$412,2,FALSE)),"",VLOOKUP('Salidas Pacientes'!$S1350,Entradas!$H$1:$I$412,2,FALSE))</f>
        <v>45382</v>
      </c>
      <c r="U1350" s="98"/>
      <c r="V1350" s="98">
        <v>1</v>
      </c>
      <c r="W1350" s="105"/>
    </row>
    <row r="1351" spans="1:23" ht="15.75" hidden="1" customHeight="1">
      <c r="A1351" s="95">
        <v>44940</v>
      </c>
      <c r="B1351" s="95" t="s">
        <v>276</v>
      </c>
      <c r="C1351" s="98">
        <v>1232805109</v>
      </c>
      <c r="D1351" s="17" t="str">
        <f>IF(ISERROR(VLOOKUP('Salidas Pacientes'!$C1351,'BD Pacientes'!$A:I,2,FALSE)),"",VLOOKUP('Salidas Pacientes'!$C1351,'BD Pacientes'!$A:I,2,FALSE))</f>
        <v>RC</v>
      </c>
      <c r="E1351" s="16" t="str">
        <f>IF(ISERROR(VLOOKUP('Salidas Pacientes'!$C1351,'BD Pacientes'!$A:I,3,FALSE)),"",VLOOKUP('Salidas Pacientes'!$C1351,'BD Pacientes'!$A:I,3,FALSE))</f>
        <v>MARIA ANTONIA JURADO MUÑOZ</v>
      </c>
      <c r="F1351" s="17" t="str">
        <f>IF(ISERROR(VLOOKUP('Salidas Pacientes'!$C1351,'BD Pacientes'!$A:I,4,FALSE)),"",VLOOKUP('Salidas Pacientes'!$C1351,'BD Pacientes'!$A:I,4,FALSE))</f>
        <v>F</v>
      </c>
      <c r="G1351" s="95">
        <f>IF(ISERROR(VLOOKUP('Salidas Pacientes'!$C1351,'BD Pacientes'!$A:I,5,FALSE)),"",VLOOKUP('Salidas Pacientes'!$C1351,'BD Pacientes'!$A:I,5,FALSE))</f>
        <v>43260</v>
      </c>
      <c r="H1351" s="95" t="str">
        <f t="shared" ca="1" si="0"/>
        <v>5 año, 2 mes</v>
      </c>
      <c r="I1351" s="97" t="str">
        <f>IF(ISERROR(VLOOKUP('Salidas Pacientes'!$C1351,'BD Pacientes'!$A:$I,6,FALSE)),"",VLOOKUP('Salidas Pacientes'!$C1351,'BD Pacientes'!$A:$I,6,FALSE))</f>
        <v>CRA 77 # 13A-38 APTO 103 T2</v>
      </c>
      <c r="J1351" s="98">
        <f>IF(ISERROR(VLOOKUP('Salidas Pacientes'!$C1351,'BD Pacientes'!$A:$I,7,FALSE)),"",VLOOKUP('Salidas Pacientes'!$C1351,'BD Pacientes'!$A:$I,7,FALSE))</f>
        <v>16940757</v>
      </c>
      <c r="K1351" s="99" t="str">
        <f>IF(ISERROR(VLOOKUP('Salidas Pacientes'!$C1351,'BD Pacientes'!$A:$I,8,FALSE)),"",VLOOKUP('Salidas Pacientes'!$C1351,'BD Pacientes'!$A:$I,8,FALSE))</f>
        <v>HOLMAN JURADO</v>
      </c>
      <c r="L1351" s="17">
        <f>IF(ISERROR(VLOOKUP('Salidas Pacientes'!$C1351,'BD Pacientes'!$A:$I,9,FALSE)),"",VLOOKUP('Salidas Pacientes'!$C1351,'BD Pacientes'!$A:$I,9,FALSE))</f>
        <v>3008238949</v>
      </c>
      <c r="M1351" s="17" t="s">
        <v>54</v>
      </c>
      <c r="N1351" s="16" t="str">
        <f>IF(ISERROR(VLOOKUP('Salidas Pacientes'!$M1351,Inventario!$A$2:$M$21,2,FALSE)),"",VLOOKUP('Salidas Pacientes'!$M1351,Inventario!$A$2:$M$21,2,FALSE))</f>
        <v>Prevenar</v>
      </c>
      <c r="O1351" s="16" t="str">
        <f>IF(ISERROR(VLOOKUP('Salidas Pacientes'!$M1351,Inventario!$A$2:$M$21,3,FALSE)),"",VLOOKUP('Salidas Pacientes'!$M1351,Inventario!$A$2:$M$21,3,FALSE))</f>
        <v>Neumococo 13V</v>
      </c>
      <c r="P1351" s="100" t="str">
        <f>IF(ISERROR(VLOOKUP('Salidas Pacientes'!$M1351,Inventario!$A$2:$M$21,4,FALSE)),"",VLOOKUP('Salidas Pacientes'!$M1351,Inventario!$A$2:$M$21,4,FALSE))</f>
        <v>Cobo Medical</v>
      </c>
      <c r="Q1351" s="100" t="str">
        <f>IF(ISERROR(VLOOKUP('Salidas Pacientes'!$M1351,Inventario!$A$2:$M$21,5,FALSE)),"",VLOOKUP('Salidas Pacientes'!$M1351,Inventario!$A$2:$M$21,5,FALSE))</f>
        <v>Pfizer</v>
      </c>
      <c r="R1351" s="17" t="str">
        <f>IF(ISERROR(VLOOKUP('Salidas Pacientes'!$M1351,Inventario!$A$2:$M$21,6,FALSE)),"",VLOOKUP('Salidas Pacientes'!$M1351,Inventario!$A$2:$M$21,6,FALSE))</f>
        <v>2156</v>
      </c>
      <c r="S1351" s="105" t="s">
        <v>223</v>
      </c>
      <c r="T1351" s="102">
        <f>IF(ISERROR(VLOOKUP('Salidas Pacientes'!$S1351,Entradas!$H$1:$I$412,2,FALSE)),"",VLOOKUP('Salidas Pacientes'!$S1351,Entradas!$H$1:$I$412,2,FALSE))</f>
        <v>45382</v>
      </c>
      <c r="U1351" s="98"/>
      <c r="V1351" s="98">
        <v>1</v>
      </c>
      <c r="W1351" s="105"/>
    </row>
    <row r="1352" spans="1:23" ht="15.75" hidden="1" customHeight="1">
      <c r="A1352" s="95">
        <v>44940</v>
      </c>
      <c r="B1352" s="95" t="s">
        <v>303</v>
      </c>
      <c r="C1352" s="98">
        <v>1110380069</v>
      </c>
      <c r="D1352" s="17" t="str">
        <f>IF(ISERROR(VLOOKUP('Salidas Pacientes'!$C1352,'BD Pacientes'!$A:I,2,FALSE)),"",VLOOKUP('Salidas Pacientes'!$C1352,'BD Pacientes'!$A:I,2,FALSE))</f>
        <v>RC</v>
      </c>
      <c r="E1352" s="16" t="str">
        <f>IF(ISERROR(VLOOKUP('Salidas Pacientes'!$C1352,'BD Pacientes'!$A:I,3,FALSE)),"",VLOOKUP('Salidas Pacientes'!$C1352,'BD Pacientes'!$A:I,3,FALSE))</f>
        <v>JUANA DEL MAR ORTIZ GONZALEZ</v>
      </c>
      <c r="F1352" s="17" t="str">
        <f>IF(ISERROR(VLOOKUP('Salidas Pacientes'!$C1352,'BD Pacientes'!$A:I,4,FALSE)),"",VLOOKUP('Salidas Pacientes'!$C1352,'BD Pacientes'!$A:I,4,FALSE))</f>
        <v>F</v>
      </c>
      <c r="G1352" s="95">
        <f>IF(ISERROR(VLOOKUP('Salidas Pacientes'!$C1352,'BD Pacientes'!$A:I,5,FALSE)),"",VLOOKUP('Salidas Pacientes'!$C1352,'BD Pacientes'!$A:I,5,FALSE))</f>
        <v>44236</v>
      </c>
      <c r="H1352" s="95" t="str">
        <f t="shared" ca="1" si="0"/>
        <v>2 año, 6 mes</v>
      </c>
      <c r="I1352" s="97" t="str">
        <f>IF(ISERROR(VLOOKUP('Salidas Pacientes'!$C1352,'BD Pacientes'!$A:$I,6,FALSE)),"",VLOOKUP('Salidas Pacientes'!$C1352,'BD Pacientes'!$A:$I,6,FALSE))</f>
        <v>CRA 61 # 5-60 APTO 102C</v>
      </c>
      <c r="J1352" s="98">
        <f>IF(ISERROR(VLOOKUP('Salidas Pacientes'!$C1352,'BD Pacientes'!$A:$I,7,FALSE)),"",VLOOKUP('Salidas Pacientes'!$C1352,'BD Pacientes'!$A:$I,7,FALSE))</f>
        <v>1144066927</v>
      </c>
      <c r="K1352" s="99" t="str">
        <f>IF(ISERROR(VLOOKUP('Salidas Pacientes'!$C1352,'BD Pacientes'!$A:$I,8,FALSE)),"",VLOOKUP('Salidas Pacientes'!$C1352,'BD Pacientes'!$A:$I,8,FALSE))</f>
        <v>ISABELLA GONZALEZ</v>
      </c>
      <c r="L1352" s="17">
        <f>IF(ISERROR(VLOOKUP('Salidas Pacientes'!$C1352,'BD Pacientes'!$A:$I,9,FALSE)),"",VLOOKUP('Salidas Pacientes'!$C1352,'BD Pacientes'!$A:$I,9,FALSE))</f>
        <v>3216495617</v>
      </c>
      <c r="M1352" s="17" t="s">
        <v>81</v>
      </c>
      <c r="N1352" s="16" t="str">
        <f>IF(ISERROR(VLOOKUP('Salidas Pacientes'!$M1352,Inventario!$A$2:$M$21,2,FALSE)),"",VLOOKUP('Salidas Pacientes'!$M1352,Inventario!$A$2:$M$21,2,FALSE))</f>
        <v>Stamaril</v>
      </c>
      <c r="O1352" s="16" t="str">
        <f>IF(ISERROR(VLOOKUP('Salidas Pacientes'!$M1352,Inventario!$A$2:$M$21,3,FALSE)),"",VLOOKUP('Salidas Pacientes'!$M1352,Inventario!$A$2:$M$21,3,FALSE))</f>
        <v>Fiebre amarilla</v>
      </c>
      <c r="P1352" s="100" t="str">
        <f>IF(ISERROR(VLOOKUP('Salidas Pacientes'!$M1352,Inventario!$A$2:$M$21,4,FALSE)),"",VLOOKUP('Salidas Pacientes'!$M1352,Inventario!$A$2:$M$21,4,FALSE))</f>
        <v>IPS FARALLONES</v>
      </c>
      <c r="Q1352" s="100" t="str">
        <f>IF(ISERROR(VLOOKUP('Salidas Pacientes'!$M1352,Inventario!$A$2:$M$21,5,FALSE)),"",VLOOKUP('Salidas Pacientes'!$M1352,Inventario!$A$2:$M$21,5,FALSE))</f>
        <v>Sanofi</v>
      </c>
      <c r="R1352" s="17" t="str">
        <f>IF(ISERROR(VLOOKUP('Salidas Pacientes'!$M1352,Inventario!$A$2:$M$21,6,FALSE)),"",VLOOKUP('Salidas Pacientes'!$M1352,Inventario!$A$2:$M$21,6,FALSE))</f>
        <v>3000</v>
      </c>
      <c r="S1352" s="105" t="s">
        <v>302</v>
      </c>
      <c r="T1352" s="102" t="str">
        <f>IF(ISERROR(VLOOKUP('Salidas Pacientes'!$S1352,Entradas!$H$1:$I$412,2,FALSE)),"",VLOOKUP('Salidas Pacientes'!$S1352,Entradas!$H$1:$I$412,2,FALSE))</f>
        <v/>
      </c>
      <c r="U1352" s="98"/>
      <c r="V1352" s="98">
        <v>1</v>
      </c>
      <c r="W1352" s="105"/>
    </row>
    <row r="1353" spans="1:23" ht="15.75" hidden="1" customHeight="1">
      <c r="A1353" s="95">
        <v>44940</v>
      </c>
      <c r="B1353" s="95" t="s">
        <v>303</v>
      </c>
      <c r="C1353" s="98">
        <v>1232817922</v>
      </c>
      <c r="D1353" s="17" t="str">
        <f>IF(ISERROR(VLOOKUP('Salidas Pacientes'!$C1353,'BD Pacientes'!$A:I,2,FALSE)),"",VLOOKUP('Salidas Pacientes'!$C1353,'BD Pacientes'!$A:I,2,FALSE))</f>
        <v>RC</v>
      </c>
      <c r="E1353" s="16" t="str">
        <f>IF(ISERROR(VLOOKUP('Salidas Pacientes'!$C1353,'BD Pacientes'!$A:I,3,FALSE)),"",VLOOKUP('Salidas Pacientes'!$C1353,'BD Pacientes'!$A:I,3,FALSE))</f>
        <v>JOAQUIN ECHEVERRY CONTRERAS</v>
      </c>
      <c r="F1353" s="17" t="str">
        <f>IF(ISERROR(VLOOKUP('Salidas Pacientes'!$C1353,'BD Pacientes'!$A:I,4,FALSE)),"",VLOOKUP('Salidas Pacientes'!$C1353,'BD Pacientes'!$A:I,4,FALSE))</f>
        <v>M</v>
      </c>
      <c r="G1353" s="95">
        <f>IF(ISERROR(VLOOKUP('Salidas Pacientes'!$C1353,'BD Pacientes'!$A:I,5,FALSE)),"",VLOOKUP('Salidas Pacientes'!$C1353,'BD Pacientes'!$A:I,5,FALSE))</f>
        <v>44485</v>
      </c>
      <c r="H1353" s="95" t="str">
        <f t="shared" ca="1" si="0"/>
        <v>1 año, 10 mes</v>
      </c>
      <c r="I1353" s="97" t="str">
        <f>IF(ISERROR(VLOOKUP('Salidas Pacientes'!$C1353,'BD Pacientes'!$A:$I,6,FALSE)),"",VLOOKUP('Salidas Pacientes'!$C1353,'BD Pacientes'!$A:$I,6,FALSE))</f>
        <v>AV 10AN # 10-93</v>
      </c>
      <c r="J1353" s="98">
        <f>IF(ISERROR(VLOOKUP('Salidas Pacientes'!$C1353,'BD Pacientes'!$A:$I,7,FALSE)),"",VLOOKUP('Salidas Pacientes'!$C1353,'BD Pacientes'!$A:$I,7,FALSE))</f>
        <v>38558855</v>
      </c>
      <c r="K1353" s="99" t="str">
        <f>IF(ISERROR(VLOOKUP('Salidas Pacientes'!$C1353,'BD Pacientes'!$A:$I,8,FALSE)),"",VLOOKUP('Salidas Pacientes'!$C1353,'BD Pacientes'!$A:$I,8,FALSE))</f>
        <v>CATALINA CONTRERAS</v>
      </c>
      <c r="L1353" s="17">
        <f>IF(ISERROR(VLOOKUP('Salidas Pacientes'!$C1353,'BD Pacientes'!$A:$I,9,FALSE)),"",VLOOKUP('Salidas Pacientes'!$C1353,'BD Pacientes'!$A:$I,9,FALSE))</f>
        <v>3147708289</v>
      </c>
      <c r="M1353" s="17" t="s">
        <v>47</v>
      </c>
      <c r="N1353" s="16" t="str">
        <f>IF(ISERROR(VLOOKUP('Salidas Pacientes'!$M1353,Inventario!$A$2:$M$21,2,FALSE)),"",VLOOKUP('Salidas Pacientes'!$M1353,Inventario!$A$2:$M$21,2,FALSE))</f>
        <v>Nimenrix</v>
      </c>
      <c r="O1353" s="16" t="str">
        <f>IF(ISERROR(VLOOKUP('Salidas Pacientes'!$M1353,Inventario!$A$2:$M$21,3,FALSE)),"",VLOOKUP('Salidas Pacientes'!$M1353,Inventario!$A$2:$M$21,3,FALSE))</f>
        <v>Meningococo</v>
      </c>
      <c r="P1353" s="100" t="str">
        <f>IF(ISERROR(VLOOKUP('Salidas Pacientes'!$M1353,Inventario!$A$2:$M$21,4,FALSE)),"",VLOOKUP('Salidas Pacientes'!$M1353,Inventario!$A$2:$M$21,4,FALSE))</f>
        <v>Cobo Medical</v>
      </c>
      <c r="Q1353" s="100" t="str">
        <f>IF(ISERROR(VLOOKUP('Salidas Pacientes'!$M1353,Inventario!$A$2:$M$21,5,FALSE)),"",VLOOKUP('Salidas Pacientes'!$M1353,Inventario!$A$2:$M$21,5,FALSE))</f>
        <v>Pfizer</v>
      </c>
      <c r="R1353" s="17" t="str">
        <f>IF(ISERROR(VLOOKUP('Salidas Pacientes'!$M1353,Inventario!$A$2:$M$21,6,FALSE)),"",VLOOKUP('Salidas Pacientes'!$M1353,Inventario!$A$2:$M$21,6,FALSE))</f>
        <v>3904</v>
      </c>
      <c r="S1353" s="105" t="s">
        <v>221</v>
      </c>
      <c r="T1353" s="102">
        <f>IF(ISERROR(VLOOKUP('Salidas Pacientes'!$S1353,Entradas!$H$1:$I$412,2,FALSE)),"",VLOOKUP('Salidas Pacientes'!$S1353,Entradas!$H$1:$I$412,2,FALSE))</f>
        <v>45077</v>
      </c>
      <c r="U1353" s="98"/>
      <c r="V1353" s="98">
        <v>1</v>
      </c>
      <c r="W1353" s="105"/>
    </row>
    <row r="1354" spans="1:23" ht="15.75" hidden="1" customHeight="1">
      <c r="A1354" s="95">
        <v>44940</v>
      </c>
      <c r="B1354" s="95" t="s">
        <v>303</v>
      </c>
      <c r="C1354" s="98">
        <v>1232817922</v>
      </c>
      <c r="D1354" s="17" t="str">
        <f>IF(ISERROR(VLOOKUP('Salidas Pacientes'!$C1354,'BD Pacientes'!$A:I,2,FALSE)),"",VLOOKUP('Salidas Pacientes'!$C1354,'BD Pacientes'!$A:I,2,FALSE))</f>
        <v>RC</v>
      </c>
      <c r="E1354" s="16" t="str">
        <f>IF(ISERROR(VLOOKUP('Salidas Pacientes'!$C1354,'BD Pacientes'!$A:I,3,FALSE)),"",VLOOKUP('Salidas Pacientes'!$C1354,'BD Pacientes'!$A:I,3,FALSE))</f>
        <v>JOAQUIN ECHEVERRY CONTRERAS</v>
      </c>
      <c r="F1354" s="17" t="str">
        <f>IF(ISERROR(VLOOKUP('Salidas Pacientes'!$C1354,'BD Pacientes'!$A:I,4,FALSE)),"",VLOOKUP('Salidas Pacientes'!$C1354,'BD Pacientes'!$A:I,4,FALSE))</f>
        <v>M</v>
      </c>
      <c r="G1354" s="95">
        <f>IF(ISERROR(VLOOKUP('Salidas Pacientes'!$C1354,'BD Pacientes'!$A:I,5,FALSE)),"",VLOOKUP('Salidas Pacientes'!$C1354,'BD Pacientes'!$A:I,5,FALSE))</f>
        <v>44485</v>
      </c>
      <c r="H1354" s="95" t="str">
        <f t="shared" ca="1" si="0"/>
        <v>1 año, 10 mes</v>
      </c>
      <c r="I1354" s="97" t="str">
        <f>IF(ISERROR(VLOOKUP('Salidas Pacientes'!$C1354,'BD Pacientes'!$A:$I,6,FALSE)),"",VLOOKUP('Salidas Pacientes'!$C1354,'BD Pacientes'!$A:$I,6,FALSE))</f>
        <v>AV 10AN # 10-93</v>
      </c>
      <c r="J1354" s="98">
        <f>IF(ISERROR(VLOOKUP('Salidas Pacientes'!$C1354,'BD Pacientes'!$A:$I,7,FALSE)),"",VLOOKUP('Salidas Pacientes'!$C1354,'BD Pacientes'!$A:$I,7,FALSE))</f>
        <v>38558855</v>
      </c>
      <c r="K1354" s="99" t="str">
        <f>IF(ISERROR(VLOOKUP('Salidas Pacientes'!$C1354,'BD Pacientes'!$A:$I,8,FALSE)),"",VLOOKUP('Salidas Pacientes'!$C1354,'BD Pacientes'!$A:$I,8,FALSE))</f>
        <v>CATALINA CONTRERAS</v>
      </c>
      <c r="L1354" s="17">
        <f>IF(ISERROR(VLOOKUP('Salidas Pacientes'!$C1354,'BD Pacientes'!$A:$I,9,FALSE)),"",VLOOKUP('Salidas Pacientes'!$C1354,'BD Pacientes'!$A:$I,9,FALSE))</f>
        <v>3147708289</v>
      </c>
      <c r="M1354" s="17" t="s">
        <v>85</v>
      </c>
      <c r="N1354" s="16" t="str">
        <f>IF(ISERROR(VLOOKUP('Salidas Pacientes'!$M1354,Inventario!$A$2:$M$21,2,FALSE)),"",VLOOKUP('Salidas Pacientes'!$M1354,Inventario!$A$2:$M$21,2,FALSE))</f>
        <v xml:space="preserve">Avaxim 80 </v>
      </c>
      <c r="O1354" s="16" t="str">
        <f>IF(ISERROR(VLOOKUP('Salidas Pacientes'!$M1354,Inventario!$A$2:$M$21,3,FALSE)),"",VLOOKUP('Salidas Pacientes'!$M1354,Inventario!$A$2:$M$21,3,FALSE))</f>
        <v>Hepatitis A niño</v>
      </c>
      <c r="P1354" s="100" t="str">
        <f>IF(ISERROR(VLOOKUP('Salidas Pacientes'!$M1354,Inventario!$A$2:$M$21,4,FALSE)),"",VLOOKUP('Salidas Pacientes'!$M1354,Inventario!$A$2:$M$21,4,FALSE))</f>
        <v>IPS FARALLONES</v>
      </c>
      <c r="Q1354" s="100" t="str">
        <f>IF(ISERROR(VLOOKUP('Salidas Pacientes'!$M1354,Inventario!$A$2:$M$21,5,FALSE)),"",VLOOKUP('Salidas Pacientes'!$M1354,Inventario!$A$2:$M$21,5,FALSE))</f>
        <v>Sanofi</v>
      </c>
      <c r="R1354" s="17" t="str">
        <f>IF(ISERROR(VLOOKUP('Salidas Pacientes'!$M1354,Inventario!$A$2:$M$21,6,FALSE)),"",VLOOKUP('Salidas Pacientes'!$M1354,Inventario!$A$2:$M$21,6,FALSE))</f>
        <v>2500</v>
      </c>
      <c r="S1354" s="101" t="s">
        <v>227</v>
      </c>
      <c r="T1354" s="102">
        <f>IF(ISERROR(VLOOKUP('Salidas Pacientes'!$S1354,Entradas!$H$1:$I$412,2,FALSE)),"",VLOOKUP('Salidas Pacientes'!$S1354,Entradas!$H$1:$I$412,2,FALSE))</f>
        <v>45351</v>
      </c>
      <c r="U1354" s="98"/>
      <c r="V1354" s="98">
        <v>1</v>
      </c>
      <c r="W1354" s="105"/>
    </row>
    <row r="1355" spans="1:23" ht="15.75" hidden="1" customHeight="1">
      <c r="A1355" s="95">
        <v>44940</v>
      </c>
      <c r="B1355" s="95" t="s">
        <v>276</v>
      </c>
      <c r="C1355" s="98">
        <v>1126828189</v>
      </c>
      <c r="D1355" s="17" t="str">
        <f>IF(ISERROR(VLOOKUP('Salidas Pacientes'!$C1355,'BD Pacientes'!$A:I,2,FALSE)),"",VLOOKUP('Salidas Pacientes'!$C1355,'BD Pacientes'!$A:I,2,FALSE))</f>
        <v>RC</v>
      </c>
      <c r="E1355" s="16" t="str">
        <f>IF(ISERROR(VLOOKUP('Salidas Pacientes'!$C1355,'BD Pacientes'!$A:I,3,FALSE)),"",VLOOKUP('Salidas Pacientes'!$C1355,'BD Pacientes'!$A:I,3,FALSE))</f>
        <v>JESUS JERONIMO ORTEGA</v>
      </c>
      <c r="F1355" s="17" t="str">
        <f>IF(ISERROR(VLOOKUP('Salidas Pacientes'!$C1355,'BD Pacientes'!$A:I,4,FALSE)),"",VLOOKUP('Salidas Pacientes'!$C1355,'BD Pacientes'!$A:I,4,FALSE))</f>
        <v>M</v>
      </c>
      <c r="G1355" s="95">
        <f>IF(ISERROR(VLOOKUP('Salidas Pacientes'!$C1355,'BD Pacientes'!$A:I,5,FALSE)),"",VLOOKUP('Salidas Pacientes'!$C1355,'BD Pacientes'!$A:I,5,FALSE))</f>
        <v>44371</v>
      </c>
      <c r="H1355" s="95" t="str">
        <f t="shared" ca="1" si="0"/>
        <v>2 año, 2 mes</v>
      </c>
      <c r="I1355" s="97" t="str">
        <f>IF(ISERROR(VLOOKUP('Salidas Pacientes'!$C1355,'BD Pacientes'!$A:$I,6,FALSE)),"",VLOOKUP('Salidas Pacientes'!$C1355,'BD Pacientes'!$A:$I,6,FALSE))</f>
        <v>CRA 125A # 12-196</v>
      </c>
      <c r="J1355" s="98">
        <f>IF(ISERROR(VLOOKUP('Salidas Pacientes'!$C1355,'BD Pacientes'!$A:$I,7,FALSE)),"",VLOOKUP('Salidas Pacientes'!$C1355,'BD Pacientes'!$A:$I,7,FALSE))</f>
        <v>29786054</v>
      </c>
      <c r="K1355" s="99" t="str">
        <f>IF(ISERROR(VLOOKUP('Salidas Pacientes'!$C1355,'BD Pacientes'!$A:$I,8,FALSE)),"",VLOOKUP('Salidas Pacientes'!$C1355,'BD Pacientes'!$A:$I,8,FALSE))</f>
        <v>DIANA SORAYA RENDON CEBALLOS</v>
      </c>
      <c r="L1355" s="17">
        <f>IF(ISERROR(VLOOKUP('Salidas Pacientes'!$C1355,'BD Pacientes'!$A:$I,9,FALSE)),"",VLOOKUP('Salidas Pacientes'!$C1355,'BD Pacientes'!$A:$I,9,FALSE))</f>
        <v>3117707190</v>
      </c>
      <c r="M1355" s="17" t="s">
        <v>73</v>
      </c>
      <c r="N1355" s="16" t="str">
        <f>IF(ISERROR(VLOOKUP('Salidas Pacientes'!$M1355,Inventario!$A$2:$M$21,2,FALSE)),"",VLOOKUP('Salidas Pacientes'!$M1355,Inventario!$A$2:$M$21,2,FALSE))</f>
        <v>Pentaxim</v>
      </c>
      <c r="O1355" s="16" t="str">
        <f>IF(ISERROR(VLOOKUP('Salidas Pacientes'!$M1355,Inventario!$A$2:$M$21,3,FALSE)),"",VLOOKUP('Salidas Pacientes'!$M1355,Inventario!$A$2:$M$21,3,FALSE))</f>
        <v>Difteria-Tosferina, tetano, polio, haemophilus</v>
      </c>
      <c r="P1355" s="100" t="str">
        <f>IF(ISERROR(VLOOKUP('Salidas Pacientes'!$M1355,Inventario!$A$2:$M$21,4,FALSE)),"",VLOOKUP('Salidas Pacientes'!$M1355,Inventario!$A$2:$M$21,4,FALSE))</f>
        <v>IPS FARALLONES</v>
      </c>
      <c r="Q1355" s="100" t="str">
        <f>IF(ISERROR(VLOOKUP('Salidas Pacientes'!$M1355,Inventario!$A$2:$M$21,5,FALSE)),"",VLOOKUP('Salidas Pacientes'!$M1355,Inventario!$A$2:$M$21,5,FALSE))</f>
        <v>Sanofi</v>
      </c>
      <c r="R1355" s="17" t="str">
        <f>IF(ISERROR(VLOOKUP('Salidas Pacientes'!$M1355,Inventario!$A$2:$M$21,6,FALSE)),"",VLOOKUP('Salidas Pacientes'!$M1355,Inventario!$A$2:$M$21,6,FALSE))</f>
        <v>2800</v>
      </c>
      <c r="S1355" s="105" t="s">
        <v>304</v>
      </c>
      <c r="T1355" s="102" t="str">
        <f>IF(ISERROR(VLOOKUP('Salidas Pacientes'!$S1355,Entradas!$H$1:$I$412,2,FALSE)),"",VLOOKUP('Salidas Pacientes'!$S1355,Entradas!$H$1:$I$412,2,FALSE))</f>
        <v/>
      </c>
      <c r="U1355" s="98"/>
      <c r="V1355" s="98">
        <v>1</v>
      </c>
      <c r="W1355" s="105"/>
    </row>
    <row r="1356" spans="1:23" ht="15.75" hidden="1" customHeight="1">
      <c r="A1356" s="95">
        <v>44940</v>
      </c>
      <c r="B1356" s="95" t="s">
        <v>276</v>
      </c>
      <c r="C1356" s="98">
        <v>1126828189</v>
      </c>
      <c r="D1356" s="17" t="str">
        <f>IF(ISERROR(VLOOKUP('Salidas Pacientes'!$C1356,'BD Pacientes'!$A:I,2,FALSE)),"",VLOOKUP('Salidas Pacientes'!$C1356,'BD Pacientes'!$A:I,2,FALSE))</f>
        <v>RC</v>
      </c>
      <c r="E1356" s="16" t="str">
        <f>IF(ISERROR(VLOOKUP('Salidas Pacientes'!$C1356,'BD Pacientes'!$A:I,3,FALSE)),"",VLOOKUP('Salidas Pacientes'!$C1356,'BD Pacientes'!$A:I,3,FALSE))</f>
        <v>JESUS JERONIMO ORTEGA</v>
      </c>
      <c r="F1356" s="17" t="str">
        <f>IF(ISERROR(VLOOKUP('Salidas Pacientes'!$C1356,'BD Pacientes'!$A:I,4,FALSE)),"",VLOOKUP('Salidas Pacientes'!$C1356,'BD Pacientes'!$A:I,4,FALSE))</f>
        <v>M</v>
      </c>
      <c r="G1356" s="95">
        <f>IF(ISERROR(VLOOKUP('Salidas Pacientes'!$C1356,'BD Pacientes'!$A:I,5,FALSE)),"",VLOOKUP('Salidas Pacientes'!$C1356,'BD Pacientes'!$A:I,5,FALSE))</f>
        <v>44371</v>
      </c>
      <c r="H1356" s="95" t="str">
        <f t="shared" ca="1" si="0"/>
        <v>2 año, 2 mes</v>
      </c>
      <c r="I1356" s="97" t="str">
        <f>IF(ISERROR(VLOOKUP('Salidas Pacientes'!$C1356,'BD Pacientes'!$A:$I,6,FALSE)),"",VLOOKUP('Salidas Pacientes'!$C1356,'BD Pacientes'!$A:$I,6,FALSE))</f>
        <v>CRA 125A # 12-196</v>
      </c>
      <c r="J1356" s="98">
        <f>IF(ISERROR(VLOOKUP('Salidas Pacientes'!$C1356,'BD Pacientes'!$A:$I,7,FALSE)),"",VLOOKUP('Salidas Pacientes'!$C1356,'BD Pacientes'!$A:$I,7,FALSE))</f>
        <v>29786054</v>
      </c>
      <c r="K1356" s="99" t="str">
        <f>IF(ISERROR(VLOOKUP('Salidas Pacientes'!$C1356,'BD Pacientes'!$A:$I,8,FALSE)),"",VLOOKUP('Salidas Pacientes'!$C1356,'BD Pacientes'!$A:$I,8,FALSE))</f>
        <v>DIANA SORAYA RENDON CEBALLOS</v>
      </c>
      <c r="L1356" s="17">
        <f>IF(ISERROR(VLOOKUP('Salidas Pacientes'!$C1356,'BD Pacientes'!$A:$I,9,FALSE)),"",VLOOKUP('Salidas Pacientes'!$C1356,'BD Pacientes'!$A:$I,9,FALSE))</f>
        <v>3117707190</v>
      </c>
      <c r="M1356" s="17" t="s">
        <v>81</v>
      </c>
      <c r="N1356" s="16" t="str">
        <f>IF(ISERROR(VLOOKUP('Salidas Pacientes'!$M1356,Inventario!$A$2:$M$21,2,FALSE)),"",VLOOKUP('Salidas Pacientes'!$M1356,Inventario!$A$2:$M$21,2,FALSE))</f>
        <v>Stamaril</v>
      </c>
      <c r="O1356" s="16" t="str">
        <f>IF(ISERROR(VLOOKUP('Salidas Pacientes'!$M1356,Inventario!$A$2:$M$21,3,FALSE)),"",VLOOKUP('Salidas Pacientes'!$M1356,Inventario!$A$2:$M$21,3,FALSE))</f>
        <v>Fiebre amarilla</v>
      </c>
      <c r="P1356" s="100" t="str">
        <f>IF(ISERROR(VLOOKUP('Salidas Pacientes'!$M1356,Inventario!$A$2:$M$21,4,FALSE)),"",VLOOKUP('Salidas Pacientes'!$M1356,Inventario!$A$2:$M$21,4,FALSE))</f>
        <v>IPS FARALLONES</v>
      </c>
      <c r="Q1356" s="100" t="str">
        <f>IF(ISERROR(VLOOKUP('Salidas Pacientes'!$M1356,Inventario!$A$2:$M$21,5,FALSE)),"",VLOOKUP('Salidas Pacientes'!$M1356,Inventario!$A$2:$M$21,5,FALSE))</f>
        <v>Sanofi</v>
      </c>
      <c r="R1356" s="17" t="str">
        <f>IF(ISERROR(VLOOKUP('Salidas Pacientes'!$M1356,Inventario!$A$2:$M$21,6,FALSE)),"",VLOOKUP('Salidas Pacientes'!$M1356,Inventario!$A$2:$M$21,6,FALSE))</f>
        <v>3000</v>
      </c>
      <c r="S1356" s="105" t="s">
        <v>229</v>
      </c>
      <c r="T1356" s="102">
        <f>IF(ISERROR(VLOOKUP('Salidas Pacientes'!$S1356,Entradas!$H$1:$I$412,2,FALSE)),"",VLOOKUP('Salidas Pacientes'!$S1356,Entradas!$H$1:$I$412,2,FALSE))</f>
        <v>45565</v>
      </c>
      <c r="U1356" s="98"/>
      <c r="V1356" s="98">
        <v>1</v>
      </c>
      <c r="W1356" s="105"/>
    </row>
    <row r="1357" spans="1:23" ht="15.75" hidden="1" customHeight="1">
      <c r="A1357" s="95">
        <v>44940</v>
      </c>
      <c r="B1357" s="95" t="s">
        <v>276</v>
      </c>
      <c r="C1357" s="98">
        <v>1126828189</v>
      </c>
      <c r="D1357" s="17" t="str">
        <f>IF(ISERROR(VLOOKUP('Salidas Pacientes'!$C1357,'BD Pacientes'!$A:I,2,FALSE)),"",VLOOKUP('Salidas Pacientes'!$C1357,'BD Pacientes'!$A:I,2,FALSE))</f>
        <v>RC</v>
      </c>
      <c r="E1357" s="16" t="str">
        <f>IF(ISERROR(VLOOKUP('Salidas Pacientes'!$C1357,'BD Pacientes'!$A:I,3,FALSE)),"",VLOOKUP('Salidas Pacientes'!$C1357,'BD Pacientes'!$A:I,3,FALSE))</f>
        <v>JESUS JERONIMO ORTEGA</v>
      </c>
      <c r="F1357" s="17" t="str">
        <f>IF(ISERROR(VLOOKUP('Salidas Pacientes'!$C1357,'BD Pacientes'!$A:I,4,FALSE)),"",VLOOKUP('Salidas Pacientes'!$C1357,'BD Pacientes'!$A:I,4,FALSE))</f>
        <v>M</v>
      </c>
      <c r="G1357" s="95">
        <f>IF(ISERROR(VLOOKUP('Salidas Pacientes'!$C1357,'BD Pacientes'!$A:I,5,FALSE)),"",VLOOKUP('Salidas Pacientes'!$C1357,'BD Pacientes'!$A:I,5,FALSE))</f>
        <v>44371</v>
      </c>
      <c r="H1357" s="95" t="str">
        <f t="shared" ca="1" si="0"/>
        <v>2 año, 2 mes</v>
      </c>
      <c r="I1357" s="97" t="str">
        <f>IF(ISERROR(VLOOKUP('Salidas Pacientes'!$C1357,'BD Pacientes'!$A:$I,6,FALSE)),"",VLOOKUP('Salidas Pacientes'!$C1357,'BD Pacientes'!$A:$I,6,FALSE))</f>
        <v>CRA 125A # 12-196</v>
      </c>
      <c r="J1357" s="98">
        <f>IF(ISERROR(VLOOKUP('Salidas Pacientes'!$C1357,'BD Pacientes'!$A:$I,7,FALSE)),"",VLOOKUP('Salidas Pacientes'!$C1357,'BD Pacientes'!$A:$I,7,FALSE))</f>
        <v>29786054</v>
      </c>
      <c r="K1357" s="99" t="str">
        <f>IF(ISERROR(VLOOKUP('Salidas Pacientes'!$C1357,'BD Pacientes'!$A:$I,8,FALSE)),"",VLOOKUP('Salidas Pacientes'!$C1357,'BD Pacientes'!$A:$I,8,FALSE))</f>
        <v>DIANA SORAYA RENDON CEBALLOS</v>
      </c>
      <c r="L1357" s="17">
        <f>IF(ISERROR(VLOOKUP('Salidas Pacientes'!$C1357,'BD Pacientes'!$A:$I,9,FALSE)),"",VLOOKUP('Salidas Pacientes'!$C1357,'BD Pacientes'!$A:$I,9,FALSE))</f>
        <v>3117707190</v>
      </c>
      <c r="M1357" s="17" t="s">
        <v>85</v>
      </c>
      <c r="N1357" s="16" t="str">
        <f>IF(ISERROR(VLOOKUP('Salidas Pacientes'!$M1357,Inventario!$A$2:$M$21,2,FALSE)),"",VLOOKUP('Salidas Pacientes'!$M1357,Inventario!$A$2:$M$21,2,FALSE))</f>
        <v xml:space="preserve">Avaxim 80 </v>
      </c>
      <c r="O1357" s="16" t="str">
        <f>IF(ISERROR(VLOOKUP('Salidas Pacientes'!$M1357,Inventario!$A$2:$M$21,3,FALSE)),"",VLOOKUP('Salidas Pacientes'!$M1357,Inventario!$A$2:$M$21,3,FALSE))</f>
        <v>Hepatitis A niño</v>
      </c>
      <c r="P1357" s="100" t="str">
        <f>IF(ISERROR(VLOOKUP('Salidas Pacientes'!$M1357,Inventario!$A$2:$M$21,4,FALSE)),"",VLOOKUP('Salidas Pacientes'!$M1357,Inventario!$A$2:$M$21,4,FALSE))</f>
        <v>IPS FARALLONES</v>
      </c>
      <c r="Q1357" s="100" t="str">
        <f>IF(ISERROR(VLOOKUP('Salidas Pacientes'!$M1357,Inventario!$A$2:$M$21,5,FALSE)),"",VLOOKUP('Salidas Pacientes'!$M1357,Inventario!$A$2:$M$21,5,FALSE))</f>
        <v>Sanofi</v>
      </c>
      <c r="R1357" s="17" t="str">
        <f>IF(ISERROR(VLOOKUP('Salidas Pacientes'!$M1357,Inventario!$A$2:$M$21,6,FALSE)),"",VLOOKUP('Salidas Pacientes'!$M1357,Inventario!$A$2:$M$21,6,FALSE))</f>
        <v>2500</v>
      </c>
      <c r="S1357" s="105" t="s">
        <v>227</v>
      </c>
      <c r="T1357" s="102">
        <f>IF(ISERROR(VLOOKUP('Salidas Pacientes'!$S1357,Entradas!$H$1:$I$412,2,FALSE)),"",VLOOKUP('Salidas Pacientes'!$S1357,Entradas!$H$1:$I$412,2,FALSE))</f>
        <v>45351</v>
      </c>
      <c r="U1357" s="98"/>
      <c r="V1357" s="98">
        <v>1</v>
      </c>
      <c r="W1357" s="105"/>
    </row>
    <row r="1358" spans="1:23" ht="15.75" hidden="1" customHeight="1">
      <c r="A1358" s="95">
        <v>44940</v>
      </c>
      <c r="B1358" s="95" t="s">
        <v>303</v>
      </c>
      <c r="C1358" s="98">
        <v>1241441975</v>
      </c>
      <c r="D1358" s="17" t="str">
        <f>IF(ISERROR(VLOOKUP('Salidas Pacientes'!$C1358,'BD Pacientes'!$A:I,2,FALSE)),"",VLOOKUP('Salidas Pacientes'!$C1358,'BD Pacientes'!$A:I,2,FALSE))</f>
        <v>RC</v>
      </c>
      <c r="E1358" s="16" t="str">
        <f>IF(ISERROR(VLOOKUP('Salidas Pacientes'!$C1358,'BD Pacientes'!$A:I,3,FALSE)),"",VLOOKUP('Salidas Pacientes'!$C1358,'BD Pacientes'!$A:I,3,FALSE))</f>
        <v>ANDRES MAURICIO PALACIO MORA</v>
      </c>
      <c r="F1358" s="17" t="str">
        <f>IF(ISERROR(VLOOKUP('Salidas Pacientes'!$C1358,'BD Pacientes'!$A:I,4,FALSE)),"",VLOOKUP('Salidas Pacientes'!$C1358,'BD Pacientes'!$A:I,4,FALSE))</f>
        <v>M</v>
      </c>
      <c r="G1358" s="95">
        <f>IF(ISERROR(VLOOKUP('Salidas Pacientes'!$C1358,'BD Pacientes'!$A:I,5,FALSE)),"",VLOOKUP('Salidas Pacientes'!$C1358,'BD Pacientes'!$A:I,5,FALSE))</f>
        <v>44430</v>
      </c>
      <c r="H1358" s="95" t="str">
        <f t="shared" ca="1" si="0"/>
        <v>2 año, 0 mes</v>
      </c>
      <c r="I1358" s="97" t="str">
        <f>IF(ISERROR(VLOOKUP('Salidas Pacientes'!$C1358,'BD Pacientes'!$A:$I,6,FALSE)),"",VLOOKUP('Salidas Pacientes'!$C1358,'BD Pacientes'!$A:$I,6,FALSE))</f>
        <v>CALLE 71H # 8N-23</v>
      </c>
      <c r="J1358" s="98">
        <f>IF(ISERROR(VLOOKUP('Salidas Pacientes'!$C1358,'BD Pacientes'!$A:$I,7,FALSE)),"",VLOOKUP('Salidas Pacientes'!$C1358,'BD Pacientes'!$A:$I,7,FALSE))</f>
        <v>1110478398</v>
      </c>
      <c r="K1358" s="99" t="str">
        <f>IF(ISERROR(VLOOKUP('Salidas Pacientes'!$C1358,'BD Pacientes'!$A:$I,8,FALSE)),"",VLOOKUP('Salidas Pacientes'!$C1358,'BD Pacientes'!$A:$I,8,FALSE))</f>
        <v>DORA MORA</v>
      </c>
      <c r="L1358" s="17">
        <f>IF(ISERROR(VLOOKUP('Salidas Pacientes'!$C1358,'BD Pacientes'!$A:$I,9,FALSE)),"",VLOOKUP('Salidas Pacientes'!$C1358,'BD Pacientes'!$A:$I,9,FALSE))</f>
        <v>3225255535</v>
      </c>
      <c r="M1358" s="17" t="s">
        <v>54</v>
      </c>
      <c r="N1358" s="16" t="str">
        <f>IF(ISERROR(VLOOKUP('Salidas Pacientes'!$M1358,Inventario!$A$2:$M$21,2,FALSE)),"",VLOOKUP('Salidas Pacientes'!$M1358,Inventario!$A$2:$M$21,2,FALSE))</f>
        <v>Prevenar</v>
      </c>
      <c r="O1358" s="16" t="str">
        <f>IF(ISERROR(VLOOKUP('Salidas Pacientes'!$M1358,Inventario!$A$2:$M$21,3,FALSE)),"",VLOOKUP('Salidas Pacientes'!$M1358,Inventario!$A$2:$M$21,3,FALSE))</f>
        <v>Neumococo 13V</v>
      </c>
      <c r="P1358" s="100" t="str">
        <f>IF(ISERROR(VLOOKUP('Salidas Pacientes'!$M1358,Inventario!$A$2:$M$21,4,FALSE)),"",VLOOKUP('Salidas Pacientes'!$M1358,Inventario!$A$2:$M$21,4,FALSE))</f>
        <v>Cobo Medical</v>
      </c>
      <c r="Q1358" s="100" t="str">
        <f>IF(ISERROR(VLOOKUP('Salidas Pacientes'!$M1358,Inventario!$A$2:$M$21,5,FALSE)),"",VLOOKUP('Salidas Pacientes'!$M1358,Inventario!$A$2:$M$21,5,FALSE))</f>
        <v>Pfizer</v>
      </c>
      <c r="R1358" s="17" t="str">
        <f>IF(ISERROR(VLOOKUP('Salidas Pacientes'!$M1358,Inventario!$A$2:$M$21,6,FALSE)),"",VLOOKUP('Salidas Pacientes'!$M1358,Inventario!$A$2:$M$21,6,FALSE))</f>
        <v>2156</v>
      </c>
      <c r="S1358" s="105" t="s">
        <v>223</v>
      </c>
      <c r="T1358" s="102">
        <f>IF(ISERROR(VLOOKUP('Salidas Pacientes'!$S1358,Entradas!$H$1:$I$412,2,FALSE)),"",VLOOKUP('Salidas Pacientes'!$S1358,Entradas!$H$1:$I$412,2,FALSE))</f>
        <v>45382</v>
      </c>
      <c r="U1358" s="98"/>
      <c r="V1358" s="98">
        <v>1</v>
      </c>
      <c r="W1358" s="105"/>
    </row>
    <row r="1359" spans="1:23" ht="15.75" hidden="1" customHeight="1">
      <c r="A1359" s="95">
        <v>44942</v>
      </c>
      <c r="B1359" s="95" t="s">
        <v>276</v>
      </c>
      <c r="C1359" s="98">
        <v>1232821323</v>
      </c>
      <c r="D1359" s="17" t="str">
        <f>IF(ISERROR(VLOOKUP('Salidas Pacientes'!$C1359,'BD Pacientes'!$A:I,2,FALSE)),"",VLOOKUP('Salidas Pacientes'!$C1359,'BD Pacientes'!$A:I,2,FALSE))</f>
        <v>RC</v>
      </c>
      <c r="E1359" s="16" t="str">
        <f>IF(ISERROR(VLOOKUP('Salidas Pacientes'!$C1359,'BD Pacientes'!$A:I,3,FALSE)),"",VLOOKUP('Salidas Pacientes'!$C1359,'BD Pacientes'!$A:I,3,FALSE))</f>
        <v>VICENTE SANINT HENAO</v>
      </c>
      <c r="F1359" s="17" t="str">
        <f>IF(ISERROR(VLOOKUP('Salidas Pacientes'!$C1359,'BD Pacientes'!$A:I,4,FALSE)),"",VLOOKUP('Salidas Pacientes'!$C1359,'BD Pacientes'!$A:I,4,FALSE))</f>
        <v>M</v>
      </c>
      <c r="G1359" s="95">
        <f>IF(ISERROR(VLOOKUP('Salidas Pacientes'!$C1359,'BD Pacientes'!$A:I,5,FALSE)),"",VLOOKUP('Salidas Pacientes'!$C1359,'BD Pacientes'!$A:I,5,FALSE))</f>
        <v>44803</v>
      </c>
      <c r="H1359" s="95" t="str">
        <f t="shared" ca="1" si="0"/>
        <v>0 año, 11 mes</v>
      </c>
      <c r="I1359" s="97" t="str">
        <f>IF(ISERROR(VLOOKUP('Salidas Pacientes'!$C1359,'BD Pacientes'!$A:$I,6,FALSE)),"",VLOOKUP('Salidas Pacientes'!$C1359,'BD Pacientes'!$A:$I,6,FALSE))</f>
        <v>AV 9N # 7-57</v>
      </c>
      <c r="J1359" s="98">
        <f>IF(ISERROR(VLOOKUP('Salidas Pacientes'!$C1359,'BD Pacientes'!$A:$I,7,FALSE)),"",VLOOKUP('Salidas Pacientes'!$C1359,'BD Pacientes'!$A:$I,7,FALSE))</f>
        <v>1114339441</v>
      </c>
      <c r="K1359" s="99" t="str">
        <f>IF(ISERROR(VLOOKUP('Salidas Pacientes'!$C1359,'BD Pacientes'!$A:$I,8,FALSE)),"",VLOOKUP('Salidas Pacientes'!$C1359,'BD Pacientes'!$A:$I,8,FALSE))</f>
        <v>ANDREA HENAO</v>
      </c>
      <c r="L1359" s="17">
        <f>IF(ISERROR(VLOOKUP('Salidas Pacientes'!$C1359,'BD Pacientes'!$A:$I,9,FALSE)),"",VLOOKUP('Salidas Pacientes'!$C1359,'BD Pacientes'!$A:$I,9,FALSE))</f>
        <v>3128716625</v>
      </c>
      <c r="M1359" s="17" t="s">
        <v>54</v>
      </c>
      <c r="N1359" s="16" t="str">
        <f>IF(ISERROR(VLOOKUP('Salidas Pacientes'!$M1359,Inventario!$A$2:$M$21,2,FALSE)),"",VLOOKUP('Salidas Pacientes'!$M1359,Inventario!$A$2:$M$21,2,FALSE))</f>
        <v>Prevenar</v>
      </c>
      <c r="O1359" s="16" t="str">
        <f>IF(ISERROR(VLOOKUP('Salidas Pacientes'!$M1359,Inventario!$A$2:$M$21,3,FALSE)),"",VLOOKUP('Salidas Pacientes'!$M1359,Inventario!$A$2:$M$21,3,FALSE))</f>
        <v>Neumococo 13V</v>
      </c>
      <c r="P1359" s="100" t="str">
        <f>IF(ISERROR(VLOOKUP('Salidas Pacientes'!$M1359,Inventario!$A$2:$M$21,4,FALSE)),"",VLOOKUP('Salidas Pacientes'!$M1359,Inventario!$A$2:$M$21,4,FALSE))</f>
        <v>Cobo Medical</v>
      </c>
      <c r="Q1359" s="100" t="str">
        <f>IF(ISERROR(VLOOKUP('Salidas Pacientes'!$M1359,Inventario!$A$2:$M$21,5,FALSE)),"",VLOOKUP('Salidas Pacientes'!$M1359,Inventario!$A$2:$M$21,5,FALSE))</f>
        <v>Pfizer</v>
      </c>
      <c r="R1359" s="17" t="str">
        <f>IF(ISERROR(VLOOKUP('Salidas Pacientes'!$M1359,Inventario!$A$2:$M$21,6,FALSE)),"",VLOOKUP('Salidas Pacientes'!$M1359,Inventario!$A$2:$M$21,6,FALSE))</f>
        <v>2156</v>
      </c>
      <c r="S1359" s="105" t="s">
        <v>223</v>
      </c>
      <c r="T1359" s="102">
        <f>IF(ISERROR(VLOOKUP('Salidas Pacientes'!$S1359,Entradas!$H$1:$I$412,2,FALSE)),"",VLOOKUP('Salidas Pacientes'!$S1359,Entradas!$H$1:$I$412,2,FALSE))</f>
        <v>45382</v>
      </c>
      <c r="U1359" s="98"/>
      <c r="V1359" s="98">
        <v>1</v>
      </c>
      <c r="W1359" s="105"/>
    </row>
    <row r="1360" spans="1:23" ht="15.75" hidden="1" customHeight="1">
      <c r="A1360" s="95">
        <v>44942</v>
      </c>
      <c r="B1360" s="95" t="s">
        <v>276</v>
      </c>
      <c r="C1360" s="98">
        <v>1232821323</v>
      </c>
      <c r="D1360" s="17" t="str">
        <f>IF(ISERROR(VLOOKUP('Salidas Pacientes'!$C1360,'BD Pacientes'!$A:I,2,FALSE)),"",VLOOKUP('Salidas Pacientes'!$C1360,'BD Pacientes'!$A:I,2,FALSE))</f>
        <v>RC</v>
      </c>
      <c r="E1360" s="16" t="str">
        <f>IF(ISERROR(VLOOKUP('Salidas Pacientes'!$C1360,'BD Pacientes'!$A:I,3,FALSE)),"",VLOOKUP('Salidas Pacientes'!$C1360,'BD Pacientes'!$A:I,3,FALSE))</f>
        <v>VICENTE SANINT HENAO</v>
      </c>
      <c r="F1360" s="17" t="str">
        <f>IF(ISERROR(VLOOKUP('Salidas Pacientes'!$C1360,'BD Pacientes'!$A:I,4,FALSE)),"",VLOOKUP('Salidas Pacientes'!$C1360,'BD Pacientes'!$A:I,4,FALSE))</f>
        <v>M</v>
      </c>
      <c r="G1360" s="95">
        <f>IF(ISERROR(VLOOKUP('Salidas Pacientes'!$C1360,'BD Pacientes'!$A:I,5,FALSE)),"",VLOOKUP('Salidas Pacientes'!$C1360,'BD Pacientes'!$A:I,5,FALSE))</f>
        <v>44803</v>
      </c>
      <c r="H1360" s="95" t="str">
        <f t="shared" ca="1" si="0"/>
        <v>0 año, 11 mes</v>
      </c>
      <c r="I1360" s="97" t="str">
        <f>IF(ISERROR(VLOOKUP('Salidas Pacientes'!$C1360,'BD Pacientes'!$A:$I,6,FALSE)),"",VLOOKUP('Salidas Pacientes'!$C1360,'BD Pacientes'!$A:$I,6,FALSE))</f>
        <v>AV 9N # 7-57</v>
      </c>
      <c r="J1360" s="98">
        <f>IF(ISERROR(VLOOKUP('Salidas Pacientes'!$C1360,'BD Pacientes'!$A:$I,7,FALSE)),"",VLOOKUP('Salidas Pacientes'!$C1360,'BD Pacientes'!$A:$I,7,FALSE))</f>
        <v>1114339441</v>
      </c>
      <c r="K1360" s="99" t="str">
        <f>IF(ISERROR(VLOOKUP('Salidas Pacientes'!$C1360,'BD Pacientes'!$A:$I,8,FALSE)),"",VLOOKUP('Salidas Pacientes'!$C1360,'BD Pacientes'!$A:$I,8,FALSE))</f>
        <v>ANDREA HENAO</v>
      </c>
      <c r="L1360" s="17">
        <f>IF(ISERROR(VLOOKUP('Salidas Pacientes'!$C1360,'BD Pacientes'!$A:$I,9,FALSE)),"",VLOOKUP('Salidas Pacientes'!$C1360,'BD Pacientes'!$A:$I,9,FALSE))</f>
        <v>3128716625</v>
      </c>
      <c r="M1360" s="17" t="s">
        <v>77</v>
      </c>
      <c r="N1360" s="16" t="str">
        <f>IF(ISERROR(VLOOKUP('Salidas Pacientes'!$M1360,Inventario!$A$2:$M$21,2,FALSE)),"",VLOOKUP('Salidas Pacientes'!$M1360,Inventario!$A$2:$M$21,2,FALSE))</f>
        <v>Hexaxim</v>
      </c>
      <c r="O1360" s="16" t="str">
        <f>IF(ISERROR(VLOOKUP('Salidas Pacientes'!$M1360,Inventario!$A$2:$M$21,3,FALSE)),"",VLOOKUP('Salidas Pacientes'!$M1360,Inventario!$A$2:$M$21,3,FALSE))</f>
        <v>DPAT + VPI + HIB + HB</v>
      </c>
      <c r="P1360" s="100" t="str">
        <f>IF(ISERROR(VLOOKUP('Salidas Pacientes'!$M1360,Inventario!$A$2:$M$21,4,FALSE)),"",VLOOKUP('Salidas Pacientes'!$M1360,Inventario!$A$2:$M$21,4,FALSE))</f>
        <v>IPS FARALLONES</v>
      </c>
      <c r="Q1360" s="100" t="str">
        <f>IF(ISERROR(VLOOKUP('Salidas Pacientes'!$M1360,Inventario!$A$2:$M$21,5,FALSE)),"",VLOOKUP('Salidas Pacientes'!$M1360,Inventario!$A$2:$M$21,5,FALSE))</f>
        <v>Sanofi</v>
      </c>
      <c r="R1360" s="17" t="str">
        <f>IF(ISERROR(VLOOKUP('Salidas Pacientes'!$M1360,Inventario!$A$2:$M$21,6,FALSE)),"",VLOOKUP('Salidas Pacientes'!$M1360,Inventario!$A$2:$M$21,6,FALSE))</f>
        <v>3800</v>
      </c>
      <c r="S1360" s="105" t="s">
        <v>212</v>
      </c>
      <c r="T1360" s="102">
        <f>IF(ISERROR(VLOOKUP('Salidas Pacientes'!$S1360,Entradas!$H$1:$I$412,2,FALSE)),"",VLOOKUP('Salidas Pacientes'!$S1360,Entradas!$H$1:$I$412,2,FALSE))</f>
        <v>45382</v>
      </c>
      <c r="U1360" s="98"/>
      <c r="V1360" s="98">
        <v>1</v>
      </c>
      <c r="W1360" s="105"/>
    </row>
    <row r="1361" spans="1:23" ht="15.75" hidden="1" customHeight="1">
      <c r="A1361" s="95">
        <v>44942</v>
      </c>
      <c r="B1361" s="95" t="s">
        <v>276</v>
      </c>
      <c r="C1361" s="98">
        <v>1232821323</v>
      </c>
      <c r="D1361" s="17" t="str">
        <f>IF(ISERROR(VLOOKUP('Salidas Pacientes'!$C1361,'BD Pacientes'!$A:I,2,FALSE)),"",VLOOKUP('Salidas Pacientes'!$C1361,'BD Pacientes'!$A:I,2,FALSE))</f>
        <v>RC</v>
      </c>
      <c r="E1361" s="16" t="str">
        <f>IF(ISERROR(VLOOKUP('Salidas Pacientes'!$C1361,'BD Pacientes'!$A:I,3,FALSE)),"",VLOOKUP('Salidas Pacientes'!$C1361,'BD Pacientes'!$A:I,3,FALSE))</f>
        <v>VICENTE SANINT HENAO</v>
      </c>
      <c r="F1361" s="17" t="str">
        <f>IF(ISERROR(VLOOKUP('Salidas Pacientes'!$C1361,'BD Pacientes'!$A:I,4,FALSE)),"",VLOOKUP('Salidas Pacientes'!$C1361,'BD Pacientes'!$A:I,4,FALSE))</f>
        <v>M</v>
      </c>
      <c r="G1361" s="95">
        <f>IF(ISERROR(VLOOKUP('Salidas Pacientes'!$C1361,'BD Pacientes'!$A:I,5,FALSE)),"",VLOOKUP('Salidas Pacientes'!$C1361,'BD Pacientes'!$A:I,5,FALSE))</f>
        <v>44803</v>
      </c>
      <c r="H1361" s="95" t="str">
        <f t="shared" ca="1" si="0"/>
        <v>0 año, 11 mes</v>
      </c>
      <c r="I1361" s="97" t="str">
        <f>IF(ISERROR(VLOOKUP('Salidas Pacientes'!$C1361,'BD Pacientes'!$A:$I,6,FALSE)),"",VLOOKUP('Salidas Pacientes'!$C1361,'BD Pacientes'!$A:$I,6,FALSE))</f>
        <v>AV 9N # 7-57</v>
      </c>
      <c r="J1361" s="98">
        <f>IF(ISERROR(VLOOKUP('Salidas Pacientes'!$C1361,'BD Pacientes'!$A:$I,7,FALSE)),"",VLOOKUP('Salidas Pacientes'!$C1361,'BD Pacientes'!$A:$I,7,FALSE))</f>
        <v>1114339441</v>
      </c>
      <c r="K1361" s="99" t="str">
        <f>IF(ISERROR(VLOOKUP('Salidas Pacientes'!$C1361,'BD Pacientes'!$A:$I,8,FALSE)),"",VLOOKUP('Salidas Pacientes'!$C1361,'BD Pacientes'!$A:$I,8,FALSE))</f>
        <v>ANDREA HENAO</v>
      </c>
      <c r="L1361" s="17">
        <f>IF(ISERROR(VLOOKUP('Salidas Pacientes'!$C1361,'BD Pacientes'!$A:$I,9,FALSE)),"",VLOOKUP('Salidas Pacientes'!$C1361,'BD Pacientes'!$A:$I,9,FALSE))</f>
        <v>3128716625</v>
      </c>
      <c r="M1361" s="17" t="s">
        <v>96</v>
      </c>
      <c r="N1361" s="16" t="str">
        <f>IF(ISERROR(VLOOKUP('Salidas Pacientes'!$M1361,Inventario!$A$2:$M$21,2,FALSE)),"",VLOOKUP('Salidas Pacientes'!$M1361,Inventario!$A$2:$M$21,2,FALSE))</f>
        <v>Rotateq</v>
      </c>
      <c r="O1361" s="16" t="str">
        <f>IF(ISERROR(VLOOKUP('Salidas Pacientes'!$M1361,Inventario!$A$2:$M$21,3,FALSE)),"",VLOOKUP('Salidas Pacientes'!$M1361,Inventario!$A$2:$M$21,3,FALSE))</f>
        <v>Rotavirus Vivo Atenuado</v>
      </c>
      <c r="P1361" s="100" t="str">
        <f>IF(ISERROR(VLOOKUP('Salidas Pacientes'!$M1361,Inventario!$A$2:$M$21,4,FALSE)),"",VLOOKUP('Salidas Pacientes'!$M1361,Inventario!$A$2:$M$21,4,FALSE))</f>
        <v>IPS FARALLONES</v>
      </c>
      <c r="Q1361" s="100" t="str">
        <f>IF(ISERROR(VLOOKUP('Salidas Pacientes'!$M1361,Inventario!$A$2:$M$21,5,FALSE)),"",VLOOKUP('Salidas Pacientes'!$M1361,Inventario!$A$2:$M$21,5,FALSE))</f>
        <v>Merck</v>
      </c>
      <c r="R1361" s="17" t="str">
        <f>IF(ISERROR(VLOOKUP('Salidas Pacientes'!$M1361,Inventario!$A$2:$M$21,6,FALSE)),"",VLOOKUP('Salidas Pacientes'!$M1361,Inventario!$A$2:$M$21,6,FALSE))</f>
        <v>1800</v>
      </c>
      <c r="S1361" s="105" t="s">
        <v>226</v>
      </c>
      <c r="T1361" s="102">
        <f>IF(ISERROR(VLOOKUP('Salidas Pacientes'!$S1361,Entradas!$H$1:$I$412,2,FALSE)),"",VLOOKUP('Salidas Pacientes'!$S1361,Entradas!$H$1:$I$412,2,FALSE))</f>
        <v>45351</v>
      </c>
      <c r="U1361" s="98"/>
      <c r="V1361" s="98">
        <v>1</v>
      </c>
      <c r="W1361" s="105"/>
    </row>
    <row r="1362" spans="1:23" ht="15.75" hidden="1" customHeight="1">
      <c r="A1362" s="95">
        <v>44942</v>
      </c>
      <c r="B1362" s="95" t="s">
        <v>276</v>
      </c>
      <c r="C1362" s="98">
        <v>1109575074</v>
      </c>
      <c r="D1362" s="17" t="str">
        <f>IF(ISERROR(VLOOKUP('Salidas Pacientes'!$C1362,'BD Pacientes'!$A:I,2,FALSE)),"",VLOOKUP('Salidas Pacientes'!$C1362,'BD Pacientes'!$A:I,2,FALSE))</f>
        <v>RC</v>
      </c>
      <c r="E1362" s="16" t="str">
        <f>IF(ISERROR(VLOOKUP('Salidas Pacientes'!$C1362,'BD Pacientes'!$A:I,3,FALSE)),"",VLOOKUP('Salidas Pacientes'!$C1362,'BD Pacientes'!$A:I,3,FALSE))</f>
        <v>RENATA GIL DAVALOS</v>
      </c>
      <c r="F1362" s="17" t="str">
        <f>IF(ISERROR(VLOOKUP('Salidas Pacientes'!$C1362,'BD Pacientes'!$A:I,4,FALSE)),"",VLOOKUP('Salidas Pacientes'!$C1362,'BD Pacientes'!$A:I,4,FALSE))</f>
        <v>F</v>
      </c>
      <c r="G1362" s="95">
        <f>IF(ISERROR(VLOOKUP('Salidas Pacientes'!$C1362,'BD Pacientes'!$A:I,5,FALSE)),"",VLOOKUP('Salidas Pacientes'!$C1362,'BD Pacientes'!$A:I,5,FALSE))</f>
        <v>44778</v>
      </c>
      <c r="H1362" s="95" t="str">
        <f t="shared" ca="1" si="0"/>
        <v>1 año, 0 mes</v>
      </c>
      <c r="I1362" s="97" t="str">
        <f>IF(ISERROR(VLOOKUP('Salidas Pacientes'!$C1362,'BD Pacientes'!$A:$I,6,FALSE)),"",VLOOKUP('Salidas Pacientes'!$C1362,'BD Pacientes'!$A:$I,6,FALSE))</f>
        <v>CALLE 17 # 47-17</v>
      </c>
      <c r="J1362" s="98">
        <f>IF(ISERROR(VLOOKUP('Salidas Pacientes'!$C1362,'BD Pacientes'!$A:$I,7,FALSE)),"",VLOOKUP('Salidas Pacientes'!$C1362,'BD Pacientes'!$A:$I,7,FALSE))</f>
        <v>1143828255</v>
      </c>
      <c r="K1362" s="99" t="str">
        <f>IF(ISERROR(VLOOKUP('Salidas Pacientes'!$C1362,'BD Pacientes'!$A:$I,8,FALSE)),"",VLOOKUP('Salidas Pacientes'!$C1362,'BD Pacientes'!$A:$I,8,FALSE))</f>
        <v>YESSENIA DAVALOS</v>
      </c>
      <c r="L1362" s="17">
        <f>IF(ISERROR(VLOOKUP('Salidas Pacientes'!$C1362,'BD Pacientes'!$A:$I,9,FALSE)),"",VLOOKUP('Salidas Pacientes'!$C1362,'BD Pacientes'!$A:$I,9,FALSE))</f>
        <v>3185668964</v>
      </c>
      <c r="M1362" s="17" t="s">
        <v>47</v>
      </c>
      <c r="N1362" s="16" t="str">
        <f>IF(ISERROR(VLOOKUP('Salidas Pacientes'!$M1362,Inventario!$A$2:$M$21,2,FALSE)),"",VLOOKUP('Salidas Pacientes'!$M1362,Inventario!$A$2:$M$21,2,FALSE))</f>
        <v>Nimenrix</v>
      </c>
      <c r="O1362" s="16" t="str">
        <f>IF(ISERROR(VLOOKUP('Salidas Pacientes'!$M1362,Inventario!$A$2:$M$21,3,FALSE)),"",VLOOKUP('Salidas Pacientes'!$M1362,Inventario!$A$2:$M$21,3,FALSE))</f>
        <v>Meningococo</v>
      </c>
      <c r="P1362" s="100" t="str">
        <f>IF(ISERROR(VLOOKUP('Salidas Pacientes'!$M1362,Inventario!$A$2:$M$21,4,FALSE)),"",VLOOKUP('Salidas Pacientes'!$M1362,Inventario!$A$2:$M$21,4,FALSE))</f>
        <v>Cobo Medical</v>
      </c>
      <c r="Q1362" s="100" t="str">
        <f>IF(ISERROR(VLOOKUP('Salidas Pacientes'!$M1362,Inventario!$A$2:$M$21,5,FALSE)),"",VLOOKUP('Salidas Pacientes'!$M1362,Inventario!$A$2:$M$21,5,FALSE))</f>
        <v>Pfizer</v>
      </c>
      <c r="R1362" s="17" t="str">
        <f>IF(ISERROR(VLOOKUP('Salidas Pacientes'!$M1362,Inventario!$A$2:$M$21,6,FALSE)),"",VLOOKUP('Salidas Pacientes'!$M1362,Inventario!$A$2:$M$21,6,FALSE))</f>
        <v>3904</v>
      </c>
      <c r="S1362" s="105" t="s">
        <v>221</v>
      </c>
      <c r="T1362" s="102">
        <f>IF(ISERROR(VLOOKUP('Salidas Pacientes'!$S1362,Entradas!$H$1:$I$412,2,FALSE)),"",VLOOKUP('Salidas Pacientes'!$S1362,Entradas!$H$1:$I$412,2,FALSE))</f>
        <v>45077</v>
      </c>
      <c r="U1362" s="98"/>
      <c r="V1362" s="98">
        <v>1</v>
      </c>
      <c r="W1362" s="105"/>
    </row>
    <row r="1363" spans="1:23" ht="15.75" hidden="1" customHeight="1">
      <c r="A1363" s="95">
        <v>44942</v>
      </c>
      <c r="B1363" s="95" t="s">
        <v>276</v>
      </c>
      <c r="C1363" s="98">
        <v>1232818852</v>
      </c>
      <c r="D1363" s="17" t="str">
        <f>IF(ISERROR(VLOOKUP('Salidas Pacientes'!$C1363,'BD Pacientes'!$A:I,2,FALSE)),"",VLOOKUP('Salidas Pacientes'!$C1363,'BD Pacientes'!$A:I,2,FALSE))</f>
        <v>RC</v>
      </c>
      <c r="E1363" s="16" t="str">
        <f>IF(ISERROR(VLOOKUP('Salidas Pacientes'!$C1363,'BD Pacientes'!$A:I,3,FALSE)),"",VLOOKUP('Salidas Pacientes'!$C1363,'BD Pacientes'!$A:I,3,FALSE))</f>
        <v>EMMANUEL FRANCISCO HERNANDEZ BETANCOURT</v>
      </c>
      <c r="F1363" s="17" t="str">
        <f>IF(ISERROR(VLOOKUP('Salidas Pacientes'!$C1363,'BD Pacientes'!$A:I,4,FALSE)),"",VLOOKUP('Salidas Pacientes'!$C1363,'BD Pacientes'!$A:I,4,FALSE))</f>
        <v>M</v>
      </c>
      <c r="G1363" s="95">
        <f>IF(ISERROR(VLOOKUP('Salidas Pacientes'!$C1363,'BD Pacientes'!$A:I,5,FALSE)),"",VLOOKUP('Salidas Pacientes'!$C1363,'BD Pacientes'!$A:I,5,FALSE))</f>
        <v>44576</v>
      </c>
      <c r="H1363" s="95" t="str">
        <f t="shared" ca="1" si="0"/>
        <v>1 año, 7 mes</v>
      </c>
      <c r="I1363" s="97" t="str">
        <f>IF(ISERROR(VLOOKUP('Salidas Pacientes'!$C1363,'BD Pacientes'!$A:$I,6,FALSE)),"",VLOOKUP('Salidas Pacientes'!$C1363,'BD Pacientes'!$A:$I,6,FALSE))</f>
        <v>CALLE 3 # 63-34 B5 301</v>
      </c>
      <c r="J1363" s="98">
        <f>IF(ISERROR(VLOOKUP('Salidas Pacientes'!$C1363,'BD Pacientes'!$A:$I,7,FALSE)),"",VLOOKUP('Salidas Pacientes'!$C1363,'BD Pacientes'!$A:$I,7,FALSE))</f>
        <v>1088313152</v>
      </c>
      <c r="K1363" s="99" t="str">
        <f>IF(ISERROR(VLOOKUP('Salidas Pacientes'!$C1363,'BD Pacientes'!$A:$I,8,FALSE)),"",VLOOKUP('Salidas Pacientes'!$C1363,'BD Pacientes'!$A:$I,8,FALSE))</f>
        <v>JULIANA BETANCOURT</v>
      </c>
      <c r="L1363" s="17">
        <f>IF(ISERROR(VLOOKUP('Salidas Pacientes'!$C1363,'BD Pacientes'!$A:$I,9,FALSE)),"",VLOOKUP('Salidas Pacientes'!$C1363,'BD Pacientes'!$A:$I,9,FALSE))</f>
        <v>3137052443</v>
      </c>
      <c r="M1363" s="17" t="s">
        <v>58</v>
      </c>
      <c r="N1363" s="16" t="str">
        <f>IF(ISERROR(VLOOKUP('Salidas Pacientes'!$M1363,Inventario!$A$2:$M$21,2,FALSE)),"",VLOOKUP('Salidas Pacientes'!$M1363,Inventario!$A$2:$M$21,2,FALSE))</f>
        <v>Proquad</v>
      </c>
      <c r="O1363" s="16" t="str">
        <f>IF(ISERROR(VLOOKUP('Salidas Pacientes'!$M1363,Inventario!$A$2:$M$21,3,FALSE)),"",VLOOKUP('Salidas Pacientes'!$M1363,Inventario!$A$2:$M$21,3,FALSE))</f>
        <v>Sarampion + Rubeola + parotiditis + varicela</v>
      </c>
      <c r="P1363" s="100" t="str">
        <f>IF(ISERROR(VLOOKUP('Salidas Pacientes'!$M1363,Inventario!$A$2:$M$21,4,FALSE)),"",VLOOKUP('Salidas Pacientes'!$M1363,Inventario!$A$2:$M$21,4,FALSE))</f>
        <v>IPS FARALLONES</v>
      </c>
      <c r="Q1363" s="100" t="str">
        <f>IF(ISERROR(VLOOKUP('Salidas Pacientes'!$M1363,Inventario!$A$2:$M$21,5,FALSE)),"",VLOOKUP('Salidas Pacientes'!$M1363,Inventario!$A$2:$M$21,5,FALSE))</f>
        <v>Merck</v>
      </c>
      <c r="R1363" s="17" t="str">
        <f>IF(ISERROR(VLOOKUP('Salidas Pacientes'!$M1363,Inventario!$A$2:$M$21,6,FALSE)),"",VLOOKUP('Salidas Pacientes'!$M1363,Inventario!$A$2:$M$21,6,FALSE))</f>
        <v>4200</v>
      </c>
      <c r="S1363" s="105" t="s">
        <v>225</v>
      </c>
      <c r="T1363" s="102">
        <f>IF(ISERROR(VLOOKUP('Salidas Pacientes'!$S1363,Entradas!$H$1:$I$412,2,FALSE)),"",VLOOKUP('Salidas Pacientes'!$S1363,Entradas!$H$1:$I$412,2,FALSE))</f>
        <v>45199</v>
      </c>
      <c r="U1363" s="98"/>
      <c r="V1363" s="98">
        <v>1</v>
      </c>
      <c r="W1363" s="105"/>
    </row>
    <row r="1364" spans="1:23" ht="15.75" hidden="1" customHeight="1">
      <c r="A1364" s="95">
        <v>44942</v>
      </c>
      <c r="B1364" s="95" t="s">
        <v>276</v>
      </c>
      <c r="C1364" s="98">
        <v>1232818852</v>
      </c>
      <c r="D1364" s="17" t="str">
        <f>IF(ISERROR(VLOOKUP('Salidas Pacientes'!$C1364,'BD Pacientes'!$A:I,2,FALSE)),"",VLOOKUP('Salidas Pacientes'!$C1364,'BD Pacientes'!$A:I,2,FALSE))</f>
        <v>RC</v>
      </c>
      <c r="E1364" s="16" t="str">
        <f>IF(ISERROR(VLOOKUP('Salidas Pacientes'!$C1364,'BD Pacientes'!$A:I,3,FALSE)),"",VLOOKUP('Salidas Pacientes'!$C1364,'BD Pacientes'!$A:I,3,FALSE))</f>
        <v>EMMANUEL FRANCISCO HERNANDEZ BETANCOURT</v>
      </c>
      <c r="F1364" s="17" t="str">
        <f>IF(ISERROR(VLOOKUP('Salidas Pacientes'!$C1364,'BD Pacientes'!$A:I,4,FALSE)),"",VLOOKUP('Salidas Pacientes'!$C1364,'BD Pacientes'!$A:I,4,FALSE))</f>
        <v>M</v>
      </c>
      <c r="G1364" s="95">
        <f>IF(ISERROR(VLOOKUP('Salidas Pacientes'!$C1364,'BD Pacientes'!$A:I,5,FALSE)),"",VLOOKUP('Salidas Pacientes'!$C1364,'BD Pacientes'!$A:I,5,FALSE))</f>
        <v>44576</v>
      </c>
      <c r="H1364" s="95" t="str">
        <f t="shared" ca="1" si="0"/>
        <v>1 año, 7 mes</v>
      </c>
      <c r="I1364" s="97" t="str">
        <f>IF(ISERROR(VLOOKUP('Salidas Pacientes'!$C1364,'BD Pacientes'!$A:$I,6,FALSE)),"",VLOOKUP('Salidas Pacientes'!$C1364,'BD Pacientes'!$A:$I,6,FALSE))</f>
        <v>CALLE 3 # 63-34 B5 301</v>
      </c>
      <c r="J1364" s="98">
        <f>IF(ISERROR(VLOOKUP('Salidas Pacientes'!$C1364,'BD Pacientes'!$A:$I,7,FALSE)),"",VLOOKUP('Salidas Pacientes'!$C1364,'BD Pacientes'!$A:$I,7,FALSE))</f>
        <v>1088313152</v>
      </c>
      <c r="K1364" s="99" t="str">
        <f>IF(ISERROR(VLOOKUP('Salidas Pacientes'!$C1364,'BD Pacientes'!$A:$I,8,FALSE)),"",VLOOKUP('Salidas Pacientes'!$C1364,'BD Pacientes'!$A:$I,8,FALSE))</f>
        <v>JULIANA BETANCOURT</v>
      </c>
      <c r="L1364" s="17">
        <f>IF(ISERROR(VLOOKUP('Salidas Pacientes'!$C1364,'BD Pacientes'!$A:$I,9,FALSE)),"",VLOOKUP('Salidas Pacientes'!$C1364,'BD Pacientes'!$A:$I,9,FALSE))</f>
        <v>3137052443</v>
      </c>
      <c r="M1364" s="17" t="s">
        <v>85</v>
      </c>
      <c r="N1364" s="16" t="str">
        <f>IF(ISERROR(VLOOKUP('Salidas Pacientes'!$M1364,Inventario!$A$2:$M$21,2,FALSE)),"",VLOOKUP('Salidas Pacientes'!$M1364,Inventario!$A$2:$M$21,2,FALSE))</f>
        <v xml:space="preserve">Avaxim 80 </v>
      </c>
      <c r="O1364" s="16" t="str">
        <f>IF(ISERROR(VLOOKUP('Salidas Pacientes'!$M1364,Inventario!$A$2:$M$21,3,FALSE)),"",VLOOKUP('Salidas Pacientes'!$M1364,Inventario!$A$2:$M$21,3,FALSE))</f>
        <v>Hepatitis A niño</v>
      </c>
      <c r="P1364" s="100" t="str">
        <f>IF(ISERROR(VLOOKUP('Salidas Pacientes'!$M1364,Inventario!$A$2:$M$21,4,FALSE)),"",VLOOKUP('Salidas Pacientes'!$M1364,Inventario!$A$2:$M$21,4,FALSE))</f>
        <v>IPS FARALLONES</v>
      </c>
      <c r="Q1364" s="100" t="str">
        <f>IF(ISERROR(VLOOKUP('Salidas Pacientes'!$M1364,Inventario!$A$2:$M$21,5,FALSE)),"",VLOOKUP('Salidas Pacientes'!$M1364,Inventario!$A$2:$M$21,5,FALSE))</f>
        <v>Sanofi</v>
      </c>
      <c r="R1364" s="17" t="str">
        <f>IF(ISERROR(VLOOKUP('Salidas Pacientes'!$M1364,Inventario!$A$2:$M$21,6,FALSE)),"",VLOOKUP('Salidas Pacientes'!$M1364,Inventario!$A$2:$M$21,6,FALSE))</f>
        <v>2500</v>
      </c>
      <c r="S1364" s="105" t="s">
        <v>227</v>
      </c>
      <c r="T1364" s="102">
        <f>IF(ISERROR(VLOOKUP('Salidas Pacientes'!$S1364,Entradas!$H$1:$I$412,2,FALSE)),"",VLOOKUP('Salidas Pacientes'!$S1364,Entradas!$H$1:$I$412,2,FALSE))</f>
        <v>45351</v>
      </c>
      <c r="U1364" s="98"/>
      <c r="V1364" s="98">
        <v>1</v>
      </c>
      <c r="W1364" s="105"/>
    </row>
    <row r="1365" spans="1:23" ht="15.75" hidden="1" customHeight="1">
      <c r="A1365" s="95">
        <v>44942</v>
      </c>
      <c r="B1365" s="95" t="s">
        <v>276</v>
      </c>
      <c r="C1365" s="98">
        <v>1232821678</v>
      </c>
      <c r="D1365" s="17" t="str">
        <f>IF(ISERROR(VLOOKUP('Salidas Pacientes'!$C1365,'BD Pacientes'!$A:I,2,FALSE)),"",VLOOKUP('Salidas Pacientes'!$C1365,'BD Pacientes'!$A:I,2,FALSE))</f>
        <v>RC</v>
      </c>
      <c r="E1365" s="16" t="str">
        <f>IF(ISERROR(VLOOKUP('Salidas Pacientes'!$C1365,'BD Pacientes'!$A:I,3,FALSE)),"",VLOOKUP('Salidas Pacientes'!$C1365,'BD Pacientes'!$A:I,3,FALSE))</f>
        <v>CELESTE BUSTAMANTE PATIÑO</v>
      </c>
      <c r="F1365" s="17" t="str">
        <f>IF(ISERROR(VLOOKUP('Salidas Pacientes'!$C1365,'BD Pacientes'!$A:I,4,FALSE)),"",VLOOKUP('Salidas Pacientes'!$C1365,'BD Pacientes'!$A:I,4,FALSE))</f>
        <v>F</v>
      </c>
      <c r="G1365" s="95">
        <f>IF(ISERROR(VLOOKUP('Salidas Pacientes'!$C1365,'BD Pacientes'!$A:I,5,FALSE)),"",VLOOKUP('Salidas Pacientes'!$C1365,'BD Pacientes'!$A:I,5,FALSE))</f>
        <v>44836</v>
      </c>
      <c r="H1365" s="95" t="str">
        <f t="shared" ca="1" si="0"/>
        <v>0 año, 10 mes</v>
      </c>
      <c r="I1365" s="97" t="str">
        <f>IF(ISERROR(VLOOKUP('Salidas Pacientes'!$C1365,'BD Pacientes'!$A:$I,6,FALSE)),"",VLOOKUP('Salidas Pacientes'!$C1365,'BD Pacientes'!$A:$I,6,FALSE))</f>
        <v>CRA 46 # 38A-39</v>
      </c>
      <c r="J1365" s="98">
        <f>IF(ISERROR(VLOOKUP('Salidas Pacientes'!$C1365,'BD Pacientes'!$A:$I,7,FALSE)),"",VLOOKUP('Salidas Pacientes'!$C1365,'BD Pacientes'!$A:$I,7,FALSE))</f>
        <v>1144155635</v>
      </c>
      <c r="K1365" s="99" t="str">
        <f>IF(ISERROR(VLOOKUP('Salidas Pacientes'!$C1365,'BD Pacientes'!$A:$I,8,FALSE)),"",VLOOKUP('Salidas Pacientes'!$C1365,'BD Pacientes'!$A:$I,8,FALSE))</f>
        <v>LIZETH PATIÑO</v>
      </c>
      <c r="L1365" s="17">
        <f>IF(ISERROR(VLOOKUP('Salidas Pacientes'!$C1365,'BD Pacientes'!$A:$I,9,FALSE)),"",VLOOKUP('Salidas Pacientes'!$C1365,'BD Pacientes'!$A:$I,9,FALSE))</f>
        <v>3014852600</v>
      </c>
      <c r="M1365" s="17" t="s">
        <v>47</v>
      </c>
      <c r="N1365" s="16" t="str">
        <f>IF(ISERROR(VLOOKUP('Salidas Pacientes'!$M1365,Inventario!$A$2:$M$21,2,FALSE)),"",VLOOKUP('Salidas Pacientes'!$M1365,Inventario!$A$2:$M$21,2,FALSE))</f>
        <v>Nimenrix</v>
      </c>
      <c r="O1365" s="16" t="str">
        <f>IF(ISERROR(VLOOKUP('Salidas Pacientes'!$M1365,Inventario!$A$2:$M$21,3,FALSE)),"",VLOOKUP('Salidas Pacientes'!$M1365,Inventario!$A$2:$M$21,3,FALSE))</f>
        <v>Meningococo</v>
      </c>
      <c r="P1365" s="100" t="str">
        <f>IF(ISERROR(VLOOKUP('Salidas Pacientes'!$M1365,Inventario!$A$2:$M$21,4,FALSE)),"",VLOOKUP('Salidas Pacientes'!$M1365,Inventario!$A$2:$M$21,4,FALSE))</f>
        <v>Cobo Medical</v>
      </c>
      <c r="Q1365" s="100" t="str">
        <f>IF(ISERROR(VLOOKUP('Salidas Pacientes'!$M1365,Inventario!$A$2:$M$21,5,FALSE)),"",VLOOKUP('Salidas Pacientes'!$M1365,Inventario!$A$2:$M$21,5,FALSE))</f>
        <v>Pfizer</v>
      </c>
      <c r="R1365" s="17" t="str">
        <f>IF(ISERROR(VLOOKUP('Salidas Pacientes'!$M1365,Inventario!$A$2:$M$21,6,FALSE)),"",VLOOKUP('Salidas Pacientes'!$M1365,Inventario!$A$2:$M$21,6,FALSE))</f>
        <v>3904</v>
      </c>
      <c r="S1365" s="105" t="s">
        <v>221</v>
      </c>
      <c r="T1365" s="102">
        <f>IF(ISERROR(VLOOKUP('Salidas Pacientes'!$S1365,Entradas!$H$1:$I$412,2,FALSE)),"",VLOOKUP('Salidas Pacientes'!$S1365,Entradas!$H$1:$I$412,2,FALSE))</f>
        <v>45077</v>
      </c>
      <c r="U1365" s="98"/>
      <c r="V1365" s="98">
        <v>1</v>
      </c>
      <c r="W1365" s="105"/>
    </row>
    <row r="1366" spans="1:23" ht="15.75" hidden="1" customHeight="1">
      <c r="A1366" s="95">
        <v>44944</v>
      </c>
      <c r="B1366" s="95" t="s">
        <v>276</v>
      </c>
      <c r="C1366" s="98">
        <v>1109572895</v>
      </c>
      <c r="D1366" s="17" t="str">
        <f>IF(ISERROR(VLOOKUP('Salidas Pacientes'!$C1366,'BD Pacientes'!$A:I,2,FALSE)),"",VLOOKUP('Salidas Pacientes'!$C1366,'BD Pacientes'!$A:I,2,FALSE))</f>
        <v>RC</v>
      </c>
      <c r="E1366" s="16" t="str">
        <f>IF(ISERROR(VLOOKUP('Salidas Pacientes'!$C1366,'BD Pacientes'!$A:I,3,FALSE)),"",VLOOKUP('Salidas Pacientes'!$C1366,'BD Pacientes'!$A:I,3,FALSE))</f>
        <v>RAFAELLA GALLEGO VILLAMIZAR</v>
      </c>
      <c r="F1366" s="17" t="str">
        <f>IF(ISERROR(VLOOKUP('Salidas Pacientes'!$C1366,'BD Pacientes'!$A:I,4,FALSE)),"",VLOOKUP('Salidas Pacientes'!$C1366,'BD Pacientes'!$A:I,4,FALSE))</f>
        <v>F</v>
      </c>
      <c r="G1366" s="95">
        <f>IF(ISERROR(VLOOKUP('Salidas Pacientes'!$C1366,'BD Pacientes'!$A:I,5,FALSE)),"",VLOOKUP('Salidas Pacientes'!$C1366,'BD Pacientes'!$A:I,5,FALSE))</f>
        <v>44470</v>
      </c>
      <c r="H1366" s="95" t="str">
        <f t="shared" ca="1" si="0"/>
        <v>1 año, 10 mes</v>
      </c>
      <c r="I1366" s="97" t="str">
        <f>IF(ISERROR(VLOOKUP('Salidas Pacientes'!$C1366,'BD Pacientes'!$A:$I,6,FALSE)),"",VLOOKUP('Salidas Pacientes'!$C1366,'BD Pacientes'!$A:$I,6,FALSE))</f>
        <v>CALLE 14B # 53-120 APT 904B</v>
      </c>
      <c r="J1366" s="98">
        <f>IF(ISERROR(VLOOKUP('Salidas Pacientes'!$C1366,'BD Pacientes'!$A:$I,7,FALSE)),"",VLOOKUP('Salidas Pacientes'!$C1366,'BD Pacientes'!$A:$I,7,FALSE))</f>
        <v>53123732</v>
      </c>
      <c r="K1366" s="99" t="str">
        <f>IF(ISERROR(VLOOKUP('Salidas Pacientes'!$C1366,'BD Pacientes'!$A:$I,8,FALSE)),"",VLOOKUP('Salidas Pacientes'!$C1366,'BD Pacientes'!$A:$I,8,FALSE))</f>
        <v>LINA VILLAMIZAR</v>
      </c>
      <c r="L1366" s="17">
        <f>IF(ISERROR(VLOOKUP('Salidas Pacientes'!$C1366,'BD Pacientes'!$A:$I,9,FALSE)),"",VLOOKUP('Salidas Pacientes'!$C1366,'BD Pacientes'!$A:$I,9,FALSE))</f>
        <v>3175183779</v>
      </c>
      <c r="M1366" s="17" t="s">
        <v>54</v>
      </c>
      <c r="N1366" s="16" t="str">
        <f>IF(ISERROR(VLOOKUP('Salidas Pacientes'!$M1366,Inventario!$A$2:$M$21,2,FALSE)),"",VLOOKUP('Salidas Pacientes'!$M1366,Inventario!$A$2:$M$21,2,FALSE))</f>
        <v>Prevenar</v>
      </c>
      <c r="O1366" s="16" t="str">
        <f>IF(ISERROR(VLOOKUP('Salidas Pacientes'!$M1366,Inventario!$A$2:$M$21,3,FALSE)),"",VLOOKUP('Salidas Pacientes'!$M1366,Inventario!$A$2:$M$21,3,FALSE))</f>
        <v>Neumococo 13V</v>
      </c>
      <c r="P1366" s="100" t="str">
        <f>IF(ISERROR(VLOOKUP('Salidas Pacientes'!$M1366,Inventario!$A$2:$M$21,4,FALSE)),"",VLOOKUP('Salidas Pacientes'!$M1366,Inventario!$A$2:$M$21,4,FALSE))</f>
        <v>Cobo Medical</v>
      </c>
      <c r="Q1366" s="100" t="str">
        <f>IF(ISERROR(VLOOKUP('Salidas Pacientes'!$M1366,Inventario!$A$2:$M$21,5,FALSE)),"",VLOOKUP('Salidas Pacientes'!$M1366,Inventario!$A$2:$M$21,5,FALSE))</f>
        <v>Pfizer</v>
      </c>
      <c r="R1366" s="17" t="str">
        <f>IF(ISERROR(VLOOKUP('Salidas Pacientes'!$M1366,Inventario!$A$2:$M$21,6,FALSE)),"",VLOOKUP('Salidas Pacientes'!$M1366,Inventario!$A$2:$M$21,6,FALSE))</f>
        <v>2156</v>
      </c>
      <c r="S1366" s="105" t="s">
        <v>223</v>
      </c>
      <c r="T1366" s="102">
        <f>IF(ISERROR(VLOOKUP('Salidas Pacientes'!$S1366,Entradas!$H$1:$I$412,2,FALSE)),"",VLOOKUP('Salidas Pacientes'!$S1366,Entradas!$H$1:$I$412,2,FALSE))</f>
        <v>45382</v>
      </c>
      <c r="U1366" s="98"/>
      <c r="V1366" s="98">
        <v>1</v>
      </c>
      <c r="W1366" s="105"/>
    </row>
    <row r="1367" spans="1:23" ht="15.75" hidden="1" customHeight="1">
      <c r="A1367" s="95">
        <v>44945</v>
      </c>
      <c r="B1367" s="95" t="s">
        <v>276</v>
      </c>
      <c r="C1367" s="98">
        <v>1108340988</v>
      </c>
      <c r="D1367" s="17" t="str">
        <f>IF(ISERROR(VLOOKUP('Salidas Pacientes'!$C1367,'BD Pacientes'!$A:I,2,FALSE)),"",VLOOKUP('Salidas Pacientes'!$C1367,'BD Pacientes'!$A:I,2,FALSE))</f>
        <v>RC</v>
      </c>
      <c r="E1367" s="16" t="str">
        <f>IF(ISERROR(VLOOKUP('Salidas Pacientes'!$C1367,'BD Pacientes'!$A:I,3,FALSE)),"",VLOOKUP('Salidas Pacientes'!$C1367,'BD Pacientes'!$A:I,3,FALSE))</f>
        <v>VALERY ORTIZ SATURNO</v>
      </c>
      <c r="F1367" s="17" t="str">
        <f>IF(ISERROR(VLOOKUP('Salidas Pacientes'!$C1367,'BD Pacientes'!$A:I,4,FALSE)),"",VLOOKUP('Salidas Pacientes'!$C1367,'BD Pacientes'!$A:I,4,FALSE))</f>
        <v>F</v>
      </c>
      <c r="G1367" s="95">
        <f>IF(ISERROR(VLOOKUP('Salidas Pacientes'!$C1367,'BD Pacientes'!$A:I,5,FALSE)),"",VLOOKUP('Salidas Pacientes'!$C1367,'BD Pacientes'!$A:I,5,FALSE))</f>
        <v>44456</v>
      </c>
      <c r="H1367" s="95" t="str">
        <f t="shared" ca="1" si="0"/>
        <v>1 año, 11 mes</v>
      </c>
      <c r="I1367" s="97" t="str">
        <f>IF(ISERROR(VLOOKUP('Salidas Pacientes'!$C1367,'BD Pacientes'!$A:$I,6,FALSE)),"",VLOOKUP('Salidas Pacientes'!$C1367,'BD Pacientes'!$A:$I,6,FALSE))</f>
        <v>CRA 46A #14-43</v>
      </c>
      <c r="J1367" s="98">
        <f>IF(ISERROR(VLOOKUP('Salidas Pacientes'!$C1367,'BD Pacientes'!$A:$I,7,FALSE)),"",VLOOKUP('Salidas Pacientes'!$C1367,'BD Pacientes'!$A:$I,7,FALSE))</f>
        <v>0</v>
      </c>
      <c r="K1367" s="99">
        <f>IF(ISERROR(VLOOKUP('Salidas Pacientes'!$C1367,'BD Pacientes'!$A:$I,8,FALSE)),"",VLOOKUP('Salidas Pacientes'!$C1367,'BD Pacientes'!$A:$I,8,FALSE))</f>
        <v>0</v>
      </c>
      <c r="L1367" s="17">
        <f>IF(ISERROR(VLOOKUP('Salidas Pacientes'!$C1367,'BD Pacientes'!$A:$I,9,FALSE)),"",VLOOKUP('Salidas Pacientes'!$C1367,'BD Pacientes'!$A:$I,9,FALSE))</f>
        <v>0</v>
      </c>
      <c r="M1367" s="17" t="s">
        <v>47</v>
      </c>
      <c r="N1367" s="16" t="str">
        <f>IF(ISERROR(VLOOKUP('Salidas Pacientes'!$M1367,Inventario!$A$2:$M$21,2,FALSE)),"",VLOOKUP('Salidas Pacientes'!$M1367,Inventario!$A$2:$M$21,2,FALSE))</f>
        <v>Nimenrix</v>
      </c>
      <c r="O1367" s="16" t="str">
        <f>IF(ISERROR(VLOOKUP('Salidas Pacientes'!$M1367,Inventario!$A$2:$M$21,3,FALSE)),"",VLOOKUP('Salidas Pacientes'!$M1367,Inventario!$A$2:$M$21,3,FALSE))</f>
        <v>Meningococo</v>
      </c>
      <c r="P1367" s="100" t="str">
        <f>IF(ISERROR(VLOOKUP('Salidas Pacientes'!$M1367,Inventario!$A$2:$M$21,4,FALSE)),"",VLOOKUP('Salidas Pacientes'!$M1367,Inventario!$A$2:$M$21,4,FALSE))</f>
        <v>Cobo Medical</v>
      </c>
      <c r="Q1367" s="100" t="str">
        <f>IF(ISERROR(VLOOKUP('Salidas Pacientes'!$M1367,Inventario!$A$2:$M$21,5,FALSE)),"",VLOOKUP('Salidas Pacientes'!$M1367,Inventario!$A$2:$M$21,5,FALSE))</f>
        <v>Pfizer</v>
      </c>
      <c r="R1367" s="17" t="str">
        <f>IF(ISERROR(VLOOKUP('Salidas Pacientes'!$M1367,Inventario!$A$2:$M$21,6,FALSE)),"",VLOOKUP('Salidas Pacientes'!$M1367,Inventario!$A$2:$M$21,6,FALSE))</f>
        <v>3904</v>
      </c>
      <c r="S1367" s="105" t="s">
        <v>221</v>
      </c>
      <c r="T1367" s="102">
        <f>IF(ISERROR(VLOOKUP('Salidas Pacientes'!$S1367,Entradas!$H$1:$I$412,2,FALSE)),"",VLOOKUP('Salidas Pacientes'!$S1367,Entradas!$H$1:$I$412,2,FALSE))</f>
        <v>45077</v>
      </c>
      <c r="U1367" s="98"/>
      <c r="V1367" s="98">
        <v>1</v>
      </c>
      <c r="W1367" s="105"/>
    </row>
    <row r="1368" spans="1:23" ht="15.75" hidden="1" customHeight="1">
      <c r="A1368" s="95">
        <v>44945</v>
      </c>
      <c r="B1368" s="95" t="s">
        <v>276</v>
      </c>
      <c r="C1368" s="98">
        <v>1110306608</v>
      </c>
      <c r="D1368" s="17" t="str">
        <f>IF(ISERROR(VLOOKUP('Salidas Pacientes'!$C1368,'BD Pacientes'!$A:I,2,FALSE)),"",VLOOKUP('Salidas Pacientes'!$C1368,'BD Pacientes'!$A:I,2,FALSE))</f>
        <v>RC</v>
      </c>
      <c r="E1368" s="16" t="str">
        <f>IF(ISERROR(VLOOKUP('Salidas Pacientes'!$C1368,'BD Pacientes'!$A:I,3,FALSE)),"",VLOOKUP('Salidas Pacientes'!$C1368,'BD Pacientes'!$A:I,3,FALSE))</f>
        <v>MACARENA SANCHEZ RAMOS</v>
      </c>
      <c r="F1368" s="17" t="str">
        <f>IF(ISERROR(VLOOKUP('Salidas Pacientes'!$C1368,'BD Pacientes'!$A:I,4,FALSE)),"",VLOOKUP('Salidas Pacientes'!$C1368,'BD Pacientes'!$A:I,4,FALSE))</f>
        <v>F</v>
      </c>
      <c r="G1368" s="95">
        <f>IF(ISERROR(VLOOKUP('Salidas Pacientes'!$C1368,'BD Pacientes'!$A:I,5,FALSE)),"",VLOOKUP('Salidas Pacientes'!$C1368,'BD Pacientes'!$A:I,5,FALSE))</f>
        <v>44722</v>
      </c>
      <c r="H1368" s="95" t="str">
        <f t="shared" ca="1" si="0"/>
        <v>1 año, 2 mes</v>
      </c>
      <c r="I1368" s="97" t="str">
        <f>IF(ISERROR(VLOOKUP('Salidas Pacientes'!$C1368,'BD Pacientes'!$A:$I,6,FALSE)),"",VLOOKUP('Salidas Pacientes'!$C1368,'BD Pacientes'!$A:$I,6,FALSE))</f>
        <v>CRA 112 # 44-21</v>
      </c>
      <c r="J1368" s="98">
        <f>IF(ISERROR(VLOOKUP('Salidas Pacientes'!$C1368,'BD Pacientes'!$A:$I,7,FALSE)),"",VLOOKUP('Salidas Pacientes'!$C1368,'BD Pacientes'!$A:$I,7,FALSE))</f>
        <v>1144033474</v>
      </c>
      <c r="K1368" s="99" t="str">
        <f>IF(ISERROR(VLOOKUP('Salidas Pacientes'!$C1368,'BD Pacientes'!$A:$I,8,FALSE)),"",VLOOKUP('Salidas Pacientes'!$C1368,'BD Pacientes'!$A:$I,8,FALSE))</f>
        <v xml:space="preserve">LEIDY RAMOS </v>
      </c>
      <c r="L1368" s="17">
        <f>IF(ISERROR(VLOOKUP('Salidas Pacientes'!$C1368,'BD Pacientes'!$A:$I,9,FALSE)),"",VLOOKUP('Salidas Pacientes'!$C1368,'BD Pacientes'!$A:$I,9,FALSE))</f>
        <v>3003476243</v>
      </c>
      <c r="M1368" s="17" t="s">
        <v>89</v>
      </c>
      <c r="N1368" s="16" t="str">
        <f>IF(ISERROR(VLOOKUP('Salidas Pacientes'!$M1368,Inventario!$A$2:$M$21,2,FALSE)),"",VLOOKUP('Salidas Pacientes'!$M1368,Inventario!$A$2:$M$21,2,FALSE))</f>
        <v>Fluquadri</v>
      </c>
      <c r="O1368" s="16" t="str">
        <f>IF(ISERROR(VLOOKUP('Salidas Pacientes'!$M1368,Inventario!$A$2:$M$21,3,FALSE)),"",VLOOKUP('Salidas Pacientes'!$M1368,Inventario!$A$2:$M$21,3,FALSE))</f>
        <v>Influenza</v>
      </c>
      <c r="P1368" s="100" t="str">
        <f>IF(ISERROR(VLOOKUP('Salidas Pacientes'!$M1368,Inventario!$A$2:$M$21,4,FALSE)),"",VLOOKUP('Salidas Pacientes'!$M1368,Inventario!$A$2:$M$21,4,FALSE))</f>
        <v>IPS FARALLONES</v>
      </c>
      <c r="Q1368" s="100" t="str">
        <f>IF(ISERROR(VLOOKUP('Salidas Pacientes'!$M1368,Inventario!$A$2:$M$21,5,FALSE)),"",VLOOKUP('Salidas Pacientes'!$M1368,Inventario!$A$2:$M$21,5,FALSE))</f>
        <v>Sanofi</v>
      </c>
      <c r="R1368" s="17" t="str">
        <f>IF(ISERROR(VLOOKUP('Salidas Pacientes'!$M1368,Inventario!$A$2:$M$21,6,FALSE)),"",VLOOKUP('Salidas Pacientes'!$M1368,Inventario!$A$2:$M$21,6,FALSE))</f>
        <v>164992</v>
      </c>
      <c r="S1368" s="105" t="s">
        <v>234</v>
      </c>
      <c r="T1368" s="102">
        <f>IF(ISERROR(VLOOKUP('Salidas Pacientes'!$S1368,Entradas!$H$1:$I$412,2,FALSE)),"",VLOOKUP('Salidas Pacientes'!$S1368,Entradas!$H$1:$I$412,2,FALSE))</f>
        <v>44985</v>
      </c>
      <c r="U1368" s="98"/>
      <c r="V1368" s="98">
        <v>1</v>
      </c>
      <c r="W1368" s="105"/>
    </row>
    <row r="1369" spans="1:23" ht="15.75" hidden="1" customHeight="1">
      <c r="A1369" s="95">
        <v>44945</v>
      </c>
      <c r="B1369" s="95" t="s">
        <v>276</v>
      </c>
      <c r="C1369" s="98">
        <v>1232818701</v>
      </c>
      <c r="D1369" s="17" t="str">
        <f>IF(ISERROR(VLOOKUP('Salidas Pacientes'!$C1369,'BD Pacientes'!$A:I,2,FALSE)),"",VLOOKUP('Salidas Pacientes'!$C1369,'BD Pacientes'!$A:I,2,FALSE))</f>
        <v>RC</v>
      </c>
      <c r="E1369" s="16" t="str">
        <f>IF(ISERROR(VLOOKUP('Salidas Pacientes'!$C1369,'BD Pacientes'!$A:I,3,FALSE)),"",VLOOKUP('Salidas Pacientes'!$C1369,'BD Pacientes'!$A:I,3,FALSE))</f>
        <v>ISAAC IBRAHIM CANCALVACHE</v>
      </c>
      <c r="F1369" s="17" t="str">
        <f>IF(ISERROR(VLOOKUP('Salidas Pacientes'!$C1369,'BD Pacientes'!$A:I,4,FALSE)),"",VLOOKUP('Salidas Pacientes'!$C1369,'BD Pacientes'!$A:I,4,FALSE))</f>
        <v>M</v>
      </c>
      <c r="G1369" s="95">
        <f>IF(ISERROR(VLOOKUP('Salidas Pacientes'!$C1369,'BD Pacientes'!$A:I,5,FALSE)),"",VLOOKUP('Salidas Pacientes'!$C1369,'BD Pacientes'!$A:I,5,FALSE))</f>
        <v>44563</v>
      </c>
      <c r="H1369" s="95" t="str">
        <f t="shared" ca="1" si="0"/>
        <v>1 año, 7 mes</v>
      </c>
      <c r="I1369" s="97" t="str">
        <f>IF(ISERROR(VLOOKUP('Salidas Pacientes'!$C1369,'BD Pacientes'!$A:$I,6,FALSE)),"",VLOOKUP('Salidas Pacientes'!$C1369,'BD Pacientes'!$A:$I,6,FALSE))</f>
        <v>CRA 26Q # 122-71</v>
      </c>
      <c r="J1369" s="98">
        <f>IF(ISERROR(VLOOKUP('Salidas Pacientes'!$C1369,'BD Pacientes'!$A:$I,7,FALSE)),"",VLOOKUP('Salidas Pacientes'!$C1369,'BD Pacientes'!$A:$I,7,FALSE))</f>
        <v>1143957902</v>
      </c>
      <c r="K1369" s="99" t="str">
        <f>IF(ISERROR(VLOOKUP('Salidas Pacientes'!$C1369,'BD Pacientes'!$A:$I,8,FALSE)),"",VLOOKUP('Salidas Pacientes'!$C1369,'BD Pacientes'!$A:$I,8,FALSE))</f>
        <v>KAREN CANCALVACHE</v>
      </c>
      <c r="L1369" s="17">
        <f>IF(ISERROR(VLOOKUP('Salidas Pacientes'!$C1369,'BD Pacientes'!$A:$I,9,FALSE)),"",VLOOKUP('Salidas Pacientes'!$C1369,'BD Pacientes'!$A:$I,9,FALSE))</f>
        <v>3103566056</v>
      </c>
      <c r="M1369" s="17" t="s">
        <v>58</v>
      </c>
      <c r="N1369" s="16" t="str">
        <f>IF(ISERROR(VLOOKUP('Salidas Pacientes'!$M1369,Inventario!$A$2:$M$21,2,FALSE)),"",VLOOKUP('Salidas Pacientes'!$M1369,Inventario!$A$2:$M$21,2,FALSE))</f>
        <v>Proquad</v>
      </c>
      <c r="O1369" s="16" t="str">
        <f>IF(ISERROR(VLOOKUP('Salidas Pacientes'!$M1369,Inventario!$A$2:$M$21,3,FALSE)),"",VLOOKUP('Salidas Pacientes'!$M1369,Inventario!$A$2:$M$21,3,FALSE))</f>
        <v>Sarampion + Rubeola + parotiditis + varicela</v>
      </c>
      <c r="P1369" s="100" t="str">
        <f>IF(ISERROR(VLOOKUP('Salidas Pacientes'!$M1369,Inventario!$A$2:$M$21,4,FALSE)),"",VLOOKUP('Salidas Pacientes'!$M1369,Inventario!$A$2:$M$21,4,FALSE))</f>
        <v>IPS FARALLONES</v>
      </c>
      <c r="Q1369" s="100" t="str">
        <f>IF(ISERROR(VLOOKUP('Salidas Pacientes'!$M1369,Inventario!$A$2:$M$21,5,FALSE)),"",VLOOKUP('Salidas Pacientes'!$M1369,Inventario!$A$2:$M$21,5,FALSE))</f>
        <v>Merck</v>
      </c>
      <c r="R1369" s="17" t="str">
        <f>IF(ISERROR(VLOOKUP('Salidas Pacientes'!$M1369,Inventario!$A$2:$M$21,6,FALSE)),"",VLOOKUP('Salidas Pacientes'!$M1369,Inventario!$A$2:$M$21,6,FALSE))</f>
        <v>4200</v>
      </c>
      <c r="S1369" s="105" t="s">
        <v>225</v>
      </c>
      <c r="T1369" s="102">
        <f>IF(ISERROR(VLOOKUP('Salidas Pacientes'!$S1369,Entradas!$H$1:$I$412,2,FALSE)),"",VLOOKUP('Salidas Pacientes'!$S1369,Entradas!$H$1:$I$412,2,FALSE))</f>
        <v>45199</v>
      </c>
      <c r="U1369" s="98"/>
      <c r="V1369" s="98">
        <v>1</v>
      </c>
      <c r="W1369" s="105"/>
    </row>
    <row r="1370" spans="1:23" ht="15.75" hidden="1" customHeight="1">
      <c r="A1370" s="95">
        <v>44945</v>
      </c>
      <c r="B1370" s="95" t="s">
        <v>276</v>
      </c>
      <c r="C1370" s="98">
        <v>1232818701</v>
      </c>
      <c r="D1370" s="17" t="str">
        <f>IF(ISERROR(VLOOKUP('Salidas Pacientes'!$C1370,'BD Pacientes'!$A:I,2,FALSE)),"",VLOOKUP('Salidas Pacientes'!$C1370,'BD Pacientes'!$A:I,2,FALSE))</f>
        <v>RC</v>
      </c>
      <c r="E1370" s="16" t="str">
        <f>IF(ISERROR(VLOOKUP('Salidas Pacientes'!$C1370,'BD Pacientes'!$A:I,3,FALSE)),"",VLOOKUP('Salidas Pacientes'!$C1370,'BD Pacientes'!$A:I,3,FALSE))</f>
        <v>ISAAC IBRAHIM CANCALVACHE</v>
      </c>
      <c r="F1370" s="17" t="str">
        <f>IF(ISERROR(VLOOKUP('Salidas Pacientes'!$C1370,'BD Pacientes'!$A:I,4,FALSE)),"",VLOOKUP('Salidas Pacientes'!$C1370,'BD Pacientes'!$A:I,4,FALSE))</f>
        <v>M</v>
      </c>
      <c r="G1370" s="95">
        <f>IF(ISERROR(VLOOKUP('Salidas Pacientes'!$C1370,'BD Pacientes'!$A:I,5,FALSE)),"",VLOOKUP('Salidas Pacientes'!$C1370,'BD Pacientes'!$A:I,5,FALSE))</f>
        <v>44563</v>
      </c>
      <c r="H1370" s="95" t="str">
        <f t="shared" ca="1" si="0"/>
        <v>1 año, 7 mes</v>
      </c>
      <c r="I1370" s="97" t="str">
        <f>IF(ISERROR(VLOOKUP('Salidas Pacientes'!$C1370,'BD Pacientes'!$A:$I,6,FALSE)),"",VLOOKUP('Salidas Pacientes'!$C1370,'BD Pacientes'!$A:$I,6,FALSE))</f>
        <v>CRA 26Q # 122-71</v>
      </c>
      <c r="J1370" s="98">
        <f>IF(ISERROR(VLOOKUP('Salidas Pacientes'!$C1370,'BD Pacientes'!$A:$I,7,FALSE)),"",VLOOKUP('Salidas Pacientes'!$C1370,'BD Pacientes'!$A:$I,7,FALSE))</f>
        <v>1143957902</v>
      </c>
      <c r="K1370" s="99" t="str">
        <f>IF(ISERROR(VLOOKUP('Salidas Pacientes'!$C1370,'BD Pacientes'!$A:$I,8,FALSE)),"",VLOOKUP('Salidas Pacientes'!$C1370,'BD Pacientes'!$A:$I,8,FALSE))</f>
        <v>KAREN CANCALVACHE</v>
      </c>
      <c r="L1370" s="17">
        <f>IF(ISERROR(VLOOKUP('Salidas Pacientes'!$C1370,'BD Pacientes'!$A:$I,9,FALSE)),"",VLOOKUP('Salidas Pacientes'!$C1370,'BD Pacientes'!$A:$I,9,FALSE))</f>
        <v>3103566056</v>
      </c>
      <c r="M1370" s="17" t="s">
        <v>85</v>
      </c>
      <c r="N1370" s="16" t="str">
        <f>IF(ISERROR(VLOOKUP('Salidas Pacientes'!$M1370,Inventario!$A$2:$M$21,2,FALSE)),"",VLOOKUP('Salidas Pacientes'!$M1370,Inventario!$A$2:$M$21,2,FALSE))</f>
        <v xml:space="preserve">Avaxim 80 </v>
      </c>
      <c r="O1370" s="16" t="str">
        <f>IF(ISERROR(VLOOKUP('Salidas Pacientes'!$M1370,Inventario!$A$2:$M$21,3,FALSE)),"",VLOOKUP('Salidas Pacientes'!$M1370,Inventario!$A$2:$M$21,3,FALSE))</f>
        <v>Hepatitis A niño</v>
      </c>
      <c r="P1370" s="100" t="str">
        <f>IF(ISERROR(VLOOKUP('Salidas Pacientes'!$M1370,Inventario!$A$2:$M$21,4,FALSE)),"",VLOOKUP('Salidas Pacientes'!$M1370,Inventario!$A$2:$M$21,4,FALSE))</f>
        <v>IPS FARALLONES</v>
      </c>
      <c r="Q1370" s="100" t="str">
        <f>IF(ISERROR(VLOOKUP('Salidas Pacientes'!$M1370,Inventario!$A$2:$M$21,5,FALSE)),"",VLOOKUP('Salidas Pacientes'!$M1370,Inventario!$A$2:$M$21,5,FALSE))</f>
        <v>Sanofi</v>
      </c>
      <c r="R1370" s="17" t="str">
        <f>IF(ISERROR(VLOOKUP('Salidas Pacientes'!$M1370,Inventario!$A$2:$M$21,6,FALSE)),"",VLOOKUP('Salidas Pacientes'!$M1370,Inventario!$A$2:$M$21,6,FALSE))</f>
        <v>2500</v>
      </c>
      <c r="S1370" s="105" t="s">
        <v>227</v>
      </c>
      <c r="T1370" s="102">
        <f>IF(ISERROR(VLOOKUP('Salidas Pacientes'!$S1370,Entradas!$H$1:$I$412,2,FALSE)),"",VLOOKUP('Salidas Pacientes'!$S1370,Entradas!$H$1:$I$412,2,FALSE))</f>
        <v>45351</v>
      </c>
      <c r="U1370" s="98"/>
      <c r="V1370" s="98">
        <v>1</v>
      </c>
      <c r="W1370" s="105"/>
    </row>
    <row r="1371" spans="1:23" ht="15.75" hidden="1" customHeight="1">
      <c r="A1371" s="95">
        <v>44946</v>
      </c>
      <c r="B1371" s="95" t="s">
        <v>276</v>
      </c>
      <c r="C1371" s="98">
        <v>1107540239</v>
      </c>
      <c r="D1371" s="17" t="str">
        <f>IF(ISERROR(VLOOKUP('Salidas Pacientes'!$C1371,'BD Pacientes'!$A:I,2,FALSE)),"",VLOOKUP('Salidas Pacientes'!$C1371,'BD Pacientes'!$A:I,2,FALSE))</f>
        <v>RC</v>
      </c>
      <c r="E1371" s="16" t="str">
        <f>IF(ISERROR(VLOOKUP('Salidas Pacientes'!$C1371,'BD Pacientes'!$A:I,3,FALSE)),"",VLOOKUP('Salidas Pacientes'!$C1371,'BD Pacientes'!$A:I,3,FALSE))</f>
        <v>AGUSTIN HERNANDEZ</v>
      </c>
      <c r="F1371" s="17" t="str">
        <f>IF(ISERROR(VLOOKUP('Salidas Pacientes'!$C1371,'BD Pacientes'!$A:I,4,FALSE)),"",VLOOKUP('Salidas Pacientes'!$C1371,'BD Pacientes'!$A:I,4,FALSE))</f>
        <v>M</v>
      </c>
      <c r="G1371" s="95">
        <f>IF(ISERROR(VLOOKUP('Salidas Pacientes'!$C1371,'BD Pacientes'!$A:I,5,FALSE)),"",VLOOKUP('Salidas Pacientes'!$C1371,'BD Pacientes'!$A:I,5,FALSE))</f>
        <v>44676</v>
      </c>
      <c r="H1371" s="95" t="str">
        <f t="shared" ca="1" si="0"/>
        <v>1 año, 3 mes</v>
      </c>
      <c r="I1371" s="97" t="str">
        <f>IF(ISERROR(VLOOKUP('Salidas Pacientes'!$C1371,'BD Pacientes'!$A:$I,6,FALSE)),"",VLOOKUP('Salidas Pacientes'!$C1371,'BD Pacientes'!$A:$I,6,FALSE))</f>
        <v>CALLE 58# 30-70</v>
      </c>
      <c r="J1371" s="98">
        <f>IF(ISERROR(VLOOKUP('Salidas Pacientes'!$C1371,'BD Pacientes'!$A:$I,7,FALSE)),"",VLOOKUP('Salidas Pacientes'!$C1371,'BD Pacientes'!$A:$I,7,FALSE))</f>
        <v>0</v>
      </c>
      <c r="K1371" s="99">
        <f>IF(ISERROR(VLOOKUP('Salidas Pacientes'!$C1371,'BD Pacientes'!$A:$I,8,FALSE)),"",VLOOKUP('Salidas Pacientes'!$C1371,'BD Pacientes'!$A:$I,8,FALSE))</f>
        <v>0</v>
      </c>
      <c r="L1371" s="17">
        <f>IF(ISERROR(VLOOKUP('Salidas Pacientes'!$C1371,'BD Pacientes'!$A:$I,9,FALSE)),"",VLOOKUP('Salidas Pacientes'!$C1371,'BD Pacientes'!$A:$I,9,FALSE))</f>
        <v>0</v>
      </c>
      <c r="M1371" s="17" t="s">
        <v>47</v>
      </c>
      <c r="N1371" s="16" t="str">
        <f>IF(ISERROR(VLOOKUP('Salidas Pacientes'!$M1371,Inventario!$A$2:$M$21,2,FALSE)),"",VLOOKUP('Salidas Pacientes'!$M1371,Inventario!$A$2:$M$21,2,FALSE))</f>
        <v>Nimenrix</v>
      </c>
      <c r="O1371" s="16" t="str">
        <f>IF(ISERROR(VLOOKUP('Salidas Pacientes'!$M1371,Inventario!$A$2:$M$21,3,FALSE)),"",VLOOKUP('Salidas Pacientes'!$M1371,Inventario!$A$2:$M$21,3,FALSE))</f>
        <v>Meningococo</v>
      </c>
      <c r="P1371" s="100" t="str">
        <f>IF(ISERROR(VLOOKUP('Salidas Pacientes'!$M1371,Inventario!$A$2:$M$21,4,FALSE)),"",VLOOKUP('Salidas Pacientes'!$M1371,Inventario!$A$2:$M$21,4,FALSE))</f>
        <v>Cobo Medical</v>
      </c>
      <c r="Q1371" s="100" t="str">
        <f>IF(ISERROR(VLOOKUP('Salidas Pacientes'!$M1371,Inventario!$A$2:$M$21,5,FALSE)),"",VLOOKUP('Salidas Pacientes'!$M1371,Inventario!$A$2:$M$21,5,FALSE))</f>
        <v>Pfizer</v>
      </c>
      <c r="R1371" s="17" t="str">
        <f>IF(ISERROR(VLOOKUP('Salidas Pacientes'!$M1371,Inventario!$A$2:$M$21,6,FALSE)),"",VLOOKUP('Salidas Pacientes'!$M1371,Inventario!$A$2:$M$21,6,FALSE))</f>
        <v>3904</v>
      </c>
      <c r="S1371" s="105" t="s">
        <v>221</v>
      </c>
      <c r="T1371" s="102">
        <f>IF(ISERROR(VLOOKUP('Salidas Pacientes'!$S1371,Entradas!$H$1:$I$412,2,FALSE)),"",VLOOKUP('Salidas Pacientes'!$S1371,Entradas!$H$1:$I$412,2,FALSE))</f>
        <v>45077</v>
      </c>
      <c r="U1371" s="98"/>
      <c r="V1371" s="98">
        <v>1</v>
      </c>
      <c r="W1371" s="105"/>
    </row>
    <row r="1372" spans="1:23" ht="15.75" hidden="1" customHeight="1">
      <c r="A1372" s="95">
        <v>44946</v>
      </c>
      <c r="B1372" s="95" t="s">
        <v>276</v>
      </c>
      <c r="C1372" s="98">
        <v>1107540239</v>
      </c>
      <c r="D1372" s="17" t="str">
        <f>IF(ISERROR(VLOOKUP('Salidas Pacientes'!$C1372,'BD Pacientes'!$A:I,2,FALSE)),"",VLOOKUP('Salidas Pacientes'!$C1372,'BD Pacientes'!$A:I,2,FALSE))</f>
        <v>RC</v>
      </c>
      <c r="E1372" s="16" t="str">
        <f>IF(ISERROR(VLOOKUP('Salidas Pacientes'!$C1372,'BD Pacientes'!$A:I,3,FALSE)),"",VLOOKUP('Salidas Pacientes'!$C1372,'BD Pacientes'!$A:I,3,FALSE))</f>
        <v>AGUSTIN HERNANDEZ</v>
      </c>
      <c r="F1372" s="17" t="str">
        <f>IF(ISERROR(VLOOKUP('Salidas Pacientes'!$C1372,'BD Pacientes'!$A:I,4,FALSE)),"",VLOOKUP('Salidas Pacientes'!$C1372,'BD Pacientes'!$A:I,4,FALSE))</f>
        <v>M</v>
      </c>
      <c r="G1372" s="95">
        <f>IF(ISERROR(VLOOKUP('Salidas Pacientes'!$C1372,'BD Pacientes'!$A:I,5,FALSE)),"",VLOOKUP('Salidas Pacientes'!$C1372,'BD Pacientes'!$A:I,5,FALSE))</f>
        <v>44676</v>
      </c>
      <c r="H1372" s="95" t="str">
        <f t="shared" ca="1" si="0"/>
        <v>1 año, 3 mes</v>
      </c>
      <c r="I1372" s="97" t="str">
        <f>IF(ISERROR(VLOOKUP('Salidas Pacientes'!$C1372,'BD Pacientes'!$A:$I,6,FALSE)),"",VLOOKUP('Salidas Pacientes'!$C1372,'BD Pacientes'!$A:$I,6,FALSE))</f>
        <v>CALLE 58# 30-70</v>
      </c>
      <c r="J1372" s="98">
        <f>IF(ISERROR(VLOOKUP('Salidas Pacientes'!$C1372,'BD Pacientes'!$A:$I,7,FALSE)),"",VLOOKUP('Salidas Pacientes'!$C1372,'BD Pacientes'!$A:$I,7,FALSE))</f>
        <v>0</v>
      </c>
      <c r="K1372" s="99">
        <f>IF(ISERROR(VLOOKUP('Salidas Pacientes'!$C1372,'BD Pacientes'!$A:$I,8,FALSE)),"",VLOOKUP('Salidas Pacientes'!$C1372,'BD Pacientes'!$A:$I,8,FALSE))</f>
        <v>0</v>
      </c>
      <c r="L1372" s="17">
        <f>IF(ISERROR(VLOOKUP('Salidas Pacientes'!$C1372,'BD Pacientes'!$A:$I,9,FALSE)),"",VLOOKUP('Salidas Pacientes'!$C1372,'BD Pacientes'!$A:$I,9,FALSE))</f>
        <v>0</v>
      </c>
      <c r="M1372" s="17" t="s">
        <v>89</v>
      </c>
      <c r="N1372" s="16" t="str">
        <f>IF(ISERROR(VLOOKUP('Salidas Pacientes'!$M1372,Inventario!$A$2:$M$21,2,FALSE)),"",VLOOKUP('Salidas Pacientes'!$M1372,Inventario!$A$2:$M$21,2,FALSE))</f>
        <v>Fluquadri</v>
      </c>
      <c r="O1372" s="16" t="str">
        <f>IF(ISERROR(VLOOKUP('Salidas Pacientes'!$M1372,Inventario!$A$2:$M$21,3,FALSE)),"",VLOOKUP('Salidas Pacientes'!$M1372,Inventario!$A$2:$M$21,3,FALSE))</f>
        <v>Influenza</v>
      </c>
      <c r="P1372" s="100" t="str">
        <f>IF(ISERROR(VLOOKUP('Salidas Pacientes'!$M1372,Inventario!$A$2:$M$21,4,FALSE)),"",VLOOKUP('Salidas Pacientes'!$M1372,Inventario!$A$2:$M$21,4,FALSE))</f>
        <v>IPS FARALLONES</v>
      </c>
      <c r="Q1372" s="100" t="str">
        <f>IF(ISERROR(VLOOKUP('Salidas Pacientes'!$M1372,Inventario!$A$2:$M$21,5,FALSE)),"",VLOOKUP('Salidas Pacientes'!$M1372,Inventario!$A$2:$M$21,5,FALSE))</f>
        <v>Sanofi</v>
      </c>
      <c r="R1372" s="17" t="str">
        <f>IF(ISERROR(VLOOKUP('Salidas Pacientes'!$M1372,Inventario!$A$2:$M$21,6,FALSE)),"",VLOOKUP('Salidas Pacientes'!$M1372,Inventario!$A$2:$M$21,6,FALSE))</f>
        <v>164992</v>
      </c>
      <c r="S1372" s="105" t="s">
        <v>234</v>
      </c>
      <c r="T1372" s="102">
        <f>IF(ISERROR(VLOOKUP('Salidas Pacientes'!$S1372,Entradas!$H$1:$I$412,2,FALSE)),"",VLOOKUP('Salidas Pacientes'!$S1372,Entradas!$H$1:$I$412,2,FALSE))</f>
        <v>44985</v>
      </c>
      <c r="U1372" s="98"/>
      <c r="V1372" s="98">
        <v>1</v>
      </c>
      <c r="W1372" s="105"/>
    </row>
    <row r="1373" spans="1:23" ht="15.75" hidden="1" customHeight="1">
      <c r="A1373" s="95">
        <v>44947</v>
      </c>
      <c r="B1373" s="95" t="s">
        <v>303</v>
      </c>
      <c r="C1373" s="98">
        <v>1110379244</v>
      </c>
      <c r="D1373" s="17" t="str">
        <f>IF(ISERROR(VLOOKUP('Salidas Pacientes'!$C1373,'BD Pacientes'!$A:I,2,FALSE)),"",VLOOKUP('Salidas Pacientes'!$C1373,'BD Pacientes'!$A:I,2,FALSE))</f>
        <v>RC</v>
      </c>
      <c r="E1373" s="16" t="str">
        <f>IF(ISERROR(VLOOKUP('Salidas Pacientes'!$C1373,'BD Pacientes'!$A:I,3,FALSE)),"",VLOOKUP('Salidas Pacientes'!$C1373,'BD Pacientes'!$A:I,3,FALSE))</f>
        <v>MARIA ANTONIA AGUADO</v>
      </c>
      <c r="F1373" s="17" t="str">
        <f>IF(ISERROR(VLOOKUP('Salidas Pacientes'!$C1373,'BD Pacientes'!$A:I,4,FALSE)),"",VLOOKUP('Salidas Pacientes'!$C1373,'BD Pacientes'!$A:I,4,FALSE))</f>
        <v>F</v>
      </c>
      <c r="G1373" s="95">
        <f>IF(ISERROR(VLOOKUP('Salidas Pacientes'!$C1373,'BD Pacientes'!$A:I,5,FALSE)),"",VLOOKUP('Salidas Pacientes'!$C1373,'BD Pacientes'!$A:I,5,FALSE))</f>
        <v>43660</v>
      </c>
      <c r="H1373" s="95" t="str">
        <f t="shared" ca="1" si="0"/>
        <v>4 año, 1 mes</v>
      </c>
      <c r="I1373" s="97" t="str">
        <f>IF(ISERROR(VLOOKUP('Salidas Pacientes'!$C1373,'BD Pacientes'!$A:$I,6,FALSE)),"",VLOOKUP('Salidas Pacientes'!$C1373,'BD Pacientes'!$A:$I,6,FALSE))</f>
        <v>CRA 96A # 42-62</v>
      </c>
      <c r="J1373" s="98">
        <f>IF(ISERROR(VLOOKUP('Salidas Pacientes'!$C1373,'BD Pacientes'!$A:$I,7,FALSE)),"",VLOOKUP('Salidas Pacientes'!$C1373,'BD Pacientes'!$A:$I,7,FALSE))</f>
        <v>0</v>
      </c>
      <c r="K1373" s="99">
        <f>IF(ISERROR(VLOOKUP('Salidas Pacientes'!$C1373,'BD Pacientes'!$A:$I,8,FALSE)),"",VLOOKUP('Salidas Pacientes'!$C1373,'BD Pacientes'!$A:$I,8,FALSE))</f>
        <v>0</v>
      </c>
      <c r="L1373" s="17">
        <f>IF(ISERROR(VLOOKUP('Salidas Pacientes'!$C1373,'BD Pacientes'!$A:$I,9,FALSE)),"",VLOOKUP('Salidas Pacientes'!$C1373,'BD Pacientes'!$A:$I,9,FALSE))</f>
        <v>0</v>
      </c>
      <c r="M1373" s="17" t="s">
        <v>89</v>
      </c>
      <c r="N1373" s="16" t="str">
        <f>IF(ISERROR(VLOOKUP('Salidas Pacientes'!$M1373,Inventario!$A$2:$M$21,2,FALSE)),"",VLOOKUP('Salidas Pacientes'!$M1373,Inventario!$A$2:$M$21,2,FALSE))</f>
        <v>Fluquadri</v>
      </c>
      <c r="O1373" s="16" t="str">
        <f>IF(ISERROR(VLOOKUP('Salidas Pacientes'!$M1373,Inventario!$A$2:$M$21,3,FALSE)),"",VLOOKUP('Salidas Pacientes'!$M1373,Inventario!$A$2:$M$21,3,FALSE))</f>
        <v>Influenza</v>
      </c>
      <c r="P1373" s="100" t="str">
        <f>IF(ISERROR(VLOOKUP('Salidas Pacientes'!$M1373,Inventario!$A$2:$M$21,4,FALSE)),"",VLOOKUP('Salidas Pacientes'!$M1373,Inventario!$A$2:$M$21,4,FALSE))</f>
        <v>IPS FARALLONES</v>
      </c>
      <c r="Q1373" s="100" t="str">
        <f>IF(ISERROR(VLOOKUP('Salidas Pacientes'!$M1373,Inventario!$A$2:$M$21,5,FALSE)),"",VLOOKUP('Salidas Pacientes'!$M1373,Inventario!$A$2:$M$21,5,FALSE))</f>
        <v>Sanofi</v>
      </c>
      <c r="R1373" s="17" t="str">
        <f>IF(ISERROR(VLOOKUP('Salidas Pacientes'!$M1373,Inventario!$A$2:$M$21,6,FALSE)),"",VLOOKUP('Salidas Pacientes'!$M1373,Inventario!$A$2:$M$21,6,FALSE))</f>
        <v>164992</v>
      </c>
      <c r="S1373" s="105" t="s">
        <v>234</v>
      </c>
      <c r="T1373" s="102">
        <f>IF(ISERROR(VLOOKUP('Salidas Pacientes'!$S1373,Entradas!$H$1:$I$412,2,FALSE)),"",VLOOKUP('Salidas Pacientes'!$S1373,Entradas!$H$1:$I$412,2,FALSE))</f>
        <v>44985</v>
      </c>
      <c r="U1373" s="98"/>
      <c r="V1373" s="98">
        <v>1</v>
      </c>
      <c r="W1373" s="105"/>
    </row>
    <row r="1374" spans="1:23" ht="15.75" hidden="1" customHeight="1">
      <c r="A1374" s="95">
        <v>44947</v>
      </c>
      <c r="B1374" s="95" t="s">
        <v>303</v>
      </c>
      <c r="C1374" s="98">
        <v>1150694786</v>
      </c>
      <c r="D1374" s="17" t="str">
        <f>IF(ISERROR(VLOOKUP('Salidas Pacientes'!$C1374,'BD Pacientes'!$A:I,2,FALSE)),"",VLOOKUP('Salidas Pacientes'!$C1374,'BD Pacientes'!$A:I,2,FALSE))</f>
        <v>RC</v>
      </c>
      <c r="E1374" s="16" t="str">
        <f>IF(ISERROR(VLOOKUP('Salidas Pacientes'!$C1374,'BD Pacientes'!$A:I,3,FALSE)),"",VLOOKUP('Salidas Pacientes'!$C1374,'BD Pacientes'!$A:I,3,FALSE))</f>
        <v>MARIA ANGEL VELEZ</v>
      </c>
      <c r="F1374" s="17" t="str">
        <f>IF(ISERROR(VLOOKUP('Salidas Pacientes'!$C1374,'BD Pacientes'!$A:I,4,FALSE)),"",VLOOKUP('Salidas Pacientes'!$C1374,'BD Pacientes'!$A:I,4,FALSE))</f>
        <v>F</v>
      </c>
      <c r="G1374" s="95">
        <f>IF(ISERROR(VLOOKUP('Salidas Pacientes'!$C1374,'BD Pacientes'!$A:I,5,FALSE)),"",VLOOKUP('Salidas Pacientes'!$C1374,'BD Pacientes'!$A:I,5,FALSE))</f>
        <v>43234</v>
      </c>
      <c r="H1374" s="95" t="str">
        <f t="shared" ca="1" si="0"/>
        <v>5 año, 3 mes</v>
      </c>
      <c r="I1374" s="97" t="str">
        <f>IF(ISERROR(VLOOKUP('Salidas Pacientes'!$C1374,'BD Pacientes'!$A:$I,6,FALSE)),"",VLOOKUP('Salidas Pacientes'!$C1374,'BD Pacientes'!$A:$I,6,FALSE))</f>
        <v>CRA 96A # 42-62</v>
      </c>
      <c r="J1374" s="98">
        <f>IF(ISERROR(VLOOKUP('Salidas Pacientes'!$C1374,'BD Pacientes'!$A:$I,7,FALSE)),"",VLOOKUP('Salidas Pacientes'!$C1374,'BD Pacientes'!$A:$I,7,FALSE))</f>
        <v>0</v>
      </c>
      <c r="K1374" s="99">
        <f>IF(ISERROR(VLOOKUP('Salidas Pacientes'!$C1374,'BD Pacientes'!$A:$I,8,FALSE)),"",VLOOKUP('Salidas Pacientes'!$C1374,'BD Pacientes'!$A:$I,8,FALSE))</f>
        <v>0</v>
      </c>
      <c r="L1374" s="17">
        <f>IF(ISERROR(VLOOKUP('Salidas Pacientes'!$C1374,'BD Pacientes'!$A:$I,9,FALSE)),"",VLOOKUP('Salidas Pacientes'!$C1374,'BD Pacientes'!$A:$I,9,FALSE))</f>
        <v>0</v>
      </c>
      <c r="M1374" s="17" t="s">
        <v>89</v>
      </c>
      <c r="N1374" s="16" t="str">
        <f>IF(ISERROR(VLOOKUP('Salidas Pacientes'!$M1374,Inventario!$A$2:$M$21,2,FALSE)),"",VLOOKUP('Salidas Pacientes'!$M1374,Inventario!$A$2:$M$21,2,FALSE))</f>
        <v>Fluquadri</v>
      </c>
      <c r="O1374" s="16" t="str">
        <f>IF(ISERROR(VLOOKUP('Salidas Pacientes'!$M1374,Inventario!$A$2:$M$21,3,FALSE)),"",VLOOKUP('Salidas Pacientes'!$M1374,Inventario!$A$2:$M$21,3,FALSE))</f>
        <v>Influenza</v>
      </c>
      <c r="P1374" s="100" t="str">
        <f>IF(ISERROR(VLOOKUP('Salidas Pacientes'!$M1374,Inventario!$A$2:$M$21,4,FALSE)),"",VLOOKUP('Salidas Pacientes'!$M1374,Inventario!$A$2:$M$21,4,FALSE))</f>
        <v>IPS FARALLONES</v>
      </c>
      <c r="Q1374" s="100" t="str">
        <f>IF(ISERROR(VLOOKUP('Salidas Pacientes'!$M1374,Inventario!$A$2:$M$21,5,FALSE)),"",VLOOKUP('Salidas Pacientes'!$M1374,Inventario!$A$2:$M$21,5,FALSE))</f>
        <v>Sanofi</v>
      </c>
      <c r="R1374" s="17" t="str">
        <f>IF(ISERROR(VLOOKUP('Salidas Pacientes'!$M1374,Inventario!$A$2:$M$21,6,FALSE)),"",VLOOKUP('Salidas Pacientes'!$M1374,Inventario!$A$2:$M$21,6,FALSE))</f>
        <v>164992</v>
      </c>
      <c r="S1374" s="105" t="s">
        <v>234</v>
      </c>
      <c r="T1374" s="102">
        <f>IF(ISERROR(VLOOKUP('Salidas Pacientes'!$S1374,Entradas!$H$1:$I$412,2,FALSE)),"",VLOOKUP('Salidas Pacientes'!$S1374,Entradas!$H$1:$I$412,2,FALSE))</f>
        <v>44985</v>
      </c>
      <c r="U1374" s="98"/>
      <c r="V1374" s="98">
        <v>1</v>
      </c>
      <c r="W1374" s="105"/>
    </row>
    <row r="1375" spans="1:23" ht="15.75" hidden="1" customHeight="1">
      <c r="A1375" s="95">
        <v>44947</v>
      </c>
      <c r="B1375" s="95" t="s">
        <v>303</v>
      </c>
      <c r="C1375" s="98">
        <v>1109574514</v>
      </c>
      <c r="D1375" s="17" t="str">
        <f>IF(ISERROR(VLOOKUP('Salidas Pacientes'!$C1375,'BD Pacientes'!$A:I,2,FALSE)),"",VLOOKUP('Salidas Pacientes'!$C1375,'BD Pacientes'!$A:I,2,FALSE))</f>
        <v>RC</v>
      </c>
      <c r="E1375" s="16" t="str">
        <f>IF(ISERROR(VLOOKUP('Salidas Pacientes'!$C1375,'BD Pacientes'!$A:I,3,FALSE)),"",VLOOKUP('Salidas Pacientes'!$C1375,'BD Pacientes'!$A:I,3,FALSE))</f>
        <v>LIAM CASTRILLON ZUÑIGA</v>
      </c>
      <c r="F1375" s="17" t="str">
        <f>IF(ISERROR(VLOOKUP('Salidas Pacientes'!$C1375,'BD Pacientes'!$A:I,4,FALSE)),"",VLOOKUP('Salidas Pacientes'!$C1375,'BD Pacientes'!$A:I,4,FALSE))</f>
        <v>M</v>
      </c>
      <c r="G1375" s="95">
        <f>IF(ISERROR(VLOOKUP('Salidas Pacientes'!$C1375,'BD Pacientes'!$A:I,5,FALSE)),"",VLOOKUP('Salidas Pacientes'!$C1375,'BD Pacientes'!$A:I,5,FALSE))</f>
        <v>44684</v>
      </c>
      <c r="H1375" s="95" t="str">
        <f t="shared" ca="1" si="0"/>
        <v>1 año, 3 mes</v>
      </c>
      <c r="I1375" s="97" t="str">
        <f>IF(ISERROR(VLOOKUP('Salidas Pacientes'!$C1375,'BD Pacientes'!$A:$I,6,FALSE)),"",VLOOKUP('Salidas Pacientes'!$C1375,'BD Pacientes'!$A:$I,6,FALSE))</f>
        <v>CALLE 28 # 96-34</v>
      </c>
      <c r="J1375" s="98">
        <f>IF(ISERROR(VLOOKUP('Salidas Pacientes'!$C1375,'BD Pacientes'!$A:$I,7,FALSE)),"",VLOOKUP('Salidas Pacientes'!$C1375,'BD Pacientes'!$A:$I,7,FALSE))</f>
        <v>1144043840</v>
      </c>
      <c r="K1375" s="99" t="str">
        <f>IF(ISERROR(VLOOKUP('Salidas Pacientes'!$C1375,'BD Pacientes'!$A:$I,8,FALSE)),"",VLOOKUP('Salidas Pacientes'!$C1375,'BD Pacientes'!$A:$I,8,FALSE))</f>
        <v>LIZETH ZUÑIGA</v>
      </c>
      <c r="L1375" s="17">
        <f>IF(ISERROR(VLOOKUP('Salidas Pacientes'!$C1375,'BD Pacientes'!$A:$I,9,FALSE)),"",VLOOKUP('Salidas Pacientes'!$C1375,'BD Pacientes'!$A:$I,9,FALSE))</f>
        <v>3104922815</v>
      </c>
      <c r="M1375" s="17" t="s">
        <v>89</v>
      </c>
      <c r="N1375" s="16" t="str">
        <f>IF(ISERROR(VLOOKUP('Salidas Pacientes'!$M1375,Inventario!$A$2:$M$21,2,FALSE)),"",VLOOKUP('Salidas Pacientes'!$M1375,Inventario!$A$2:$M$21,2,FALSE))</f>
        <v>Fluquadri</v>
      </c>
      <c r="O1375" s="16" t="str">
        <f>IF(ISERROR(VLOOKUP('Salidas Pacientes'!$M1375,Inventario!$A$2:$M$21,3,FALSE)),"",VLOOKUP('Salidas Pacientes'!$M1375,Inventario!$A$2:$M$21,3,FALSE))</f>
        <v>Influenza</v>
      </c>
      <c r="P1375" s="100" t="str">
        <f>IF(ISERROR(VLOOKUP('Salidas Pacientes'!$M1375,Inventario!$A$2:$M$21,4,FALSE)),"",VLOOKUP('Salidas Pacientes'!$M1375,Inventario!$A$2:$M$21,4,FALSE))</f>
        <v>IPS FARALLONES</v>
      </c>
      <c r="Q1375" s="100" t="str">
        <f>IF(ISERROR(VLOOKUP('Salidas Pacientes'!$M1375,Inventario!$A$2:$M$21,5,FALSE)),"",VLOOKUP('Salidas Pacientes'!$M1375,Inventario!$A$2:$M$21,5,FALSE))</f>
        <v>Sanofi</v>
      </c>
      <c r="R1375" s="17" t="str">
        <f>IF(ISERROR(VLOOKUP('Salidas Pacientes'!$M1375,Inventario!$A$2:$M$21,6,FALSE)),"",VLOOKUP('Salidas Pacientes'!$M1375,Inventario!$A$2:$M$21,6,FALSE))</f>
        <v>164992</v>
      </c>
      <c r="S1375" s="105" t="s">
        <v>234</v>
      </c>
      <c r="T1375" s="102">
        <f>IF(ISERROR(VLOOKUP('Salidas Pacientes'!$S1375,Entradas!$H$1:$I$412,2,FALSE)),"",VLOOKUP('Salidas Pacientes'!$S1375,Entradas!$H$1:$I$412,2,FALSE))</f>
        <v>44985</v>
      </c>
      <c r="U1375" s="98"/>
      <c r="V1375" s="98">
        <v>1</v>
      </c>
      <c r="W1375" s="105"/>
    </row>
    <row r="1376" spans="1:23" ht="15.75" hidden="1" customHeight="1">
      <c r="A1376" s="95">
        <v>44947</v>
      </c>
      <c r="B1376" s="95" t="s">
        <v>303</v>
      </c>
      <c r="C1376" s="98">
        <v>1232820554</v>
      </c>
      <c r="D1376" s="17" t="str">
        <f>IF(ISERROR(VLOOKUP('Salidas Pacientes'!$C1376,'BD Pacientes'!$A:I,2,FALSE)),"",VLOOKUP('Salidas Pacientes'!$C1376,'BD Pacientes'!$A:I,2,FALSE))</f>
        <v>RC</v>
      </c>
      <c r="E1376" s="16" t="str">
        <f>IF(ISERROR(VLOOKUP('Salidas Pacientes'!$C1376,'BD Pacientes'!$A:I,3,FALSE)),"",VLOOKUP('Salidas Pacientes'!$C1376,'BD Pacientes'!$A:I,3,FALSE))</f>
        <v>ANTONIO PINILLOS FERNANDEZ</v>
      </c>
      <c r="F1376" s="17" t="str">
        <f>IF(ISERROR(VLOOKUP('Salidas Pacientes'!$C1376,'BD Pacientes'!$A:I,4,FALSE)),"",VLOOKUP('Salidas Pacientes'!$C1376,'BD Pacientes'!$A:I,4,FALSE))</f>
        <v>M</v>
      </c>
      <c r="G1376" s="95">
        <f>IF(ISERROR(VLOOKUP('Salidas Pacientes'!$C1376,'BD Pacientes'!$A:I,5,FALSE)),"",VLOOKUP('Salidas Pacientes'!$C1376,'BD Pacientes'!$A:I,5,FALSE))</f>
        <v>44741</v>
      </c>
      <c r="H1376" s="95" t="str">
        <f t="shared" ca="1" si="0"/>
        <v>1 año, 1 mes</v>
      </c>
      <c r="I1376" s="97" t="str">
        <f>IF(ISERROR(VLOOKUP('Salidas Pacientes'!$C1376,'BD Pacientes'!$A:$I,6,FALSE)),"",VLOOKUP('Salidas Pacientes'!$C1376,'BD Pacientes'!$A:$I,6,FALSE))</f>
        <v>CALLE 11 # 57-15</v>
      </c>
      <c r="J1376" s="98">
        <f>IF(ISERROR(VLOOKUP('Salidas Pacientes'!$C1376,'BD Pacientes'!$A:$I,7,FALSE)),"",VLOOKUP('Salidas Pacientes'!$C1376,'BD Pacientes'!$A:$I,7,FALSE))</f>
        <v>1172058903</v>
      </c>
      <c r="K1376" s="99" t="str">
        <f>IF(ISERROR(VLOOKUP('Salidas Pacientes'!$C1376,'BD Pacientes'!$A:$I,8,FALSE)),"",VLOOKUP('Salidas Pacientes'!$C1376,'BD Pacientes'!$A:$I,8,FALSE))</f>
        <v>LORENA FERNANDEZ</v>
      </c>
      <c r="L1376" s="17">
        <f>IF(ISERROR(VLOOKUP('Salidas Pacientes'!$C1376,'BD Pacientes'!$A:$I,9,FALSE)),"",VLOOKUP('Salidas Pacientes'!$C1376,'BD Pacientes'!$A:$I,9,FALSE))</f>
        <v>3186901415</v>
      </c>
      <c r="M1376" s="17" t="s">
        <v>89</v>
      </c>
      <c r="N1376" s="16" t="str">
        <f>IF(ISERROR(VLOOKUP('Salidas Pacientes'!$M1376,Inventario!$A$2:$M$21,2,FALSE)),"",VLOOKUP('Salidas Pacientes'!$M1376,Inventario!$A$2:$M$21,2,FALSE))</f>
        <v>Fluquadri</v>
      </c>
      <c r="O1376" s="16" t="str">
        <f>IF(ISERROR(VLOOKUP('Salidas Pacientes'!$M1376,Inventario!$A$2:$M$21,3,FALSE)),"",VLOOKUP('Salidas Pacientes'!$M1376,Inventario!$A$2:$M$21,3,FALSE))</f>
        <v>Influenza</v>
      </c>
      <c r="P1376" s="100" t="str">
        <f>IF(ISERROR(VLOOKUP('Salidas Pacientes'!$M1376,Inventario!$A$2:$M$21,4,FALSE)),"",VLOOKUP('Salidas Pacientes'!$M1376,Inventario!$A$2:$M$21,4,FALSE))</f>
        <v>IPS FARALLONES</v>
      </c>
      <c r="Q1376" s="100" t="str">
        <f>IF(ISERROR(VLOOKUP('Salidas Pacientes'!$M1376,Inventario!$A$2:$M$21,5,FALSE)),"",VLOOKUP('Salidas Pacientes'!$M1376,Inventario!$A$2:$M$21,5,FALSE))</f>
        <v>Sanofi</v>
      </c>
      <c r="R1376" s="17" t="str">
        <f>IF(ISERROR(VLOOKUP('Salidas Pacientes'!$M1376,Inventario!$A$2:$M$21,6,FALSE)),"",VLOOKUP('Salidas Pacientes'!$M1376,Inventario!$A$2:$M$21,6,FALSE))</f>
        <v>164992</v>
      </c>
      <c r="S1376" s="105" t="s">
        <v>234</v>
      </c>
      <c r="T1376" s="102">
        <f>IF(ISERROR(VLOOKUP('Salidas Pacientes'!$S1376,Entradas!$H$1:$I$412,2,FALSE)),"",VLOOKUP('Salidas Pacientes'!$S1376,Entradas!$H$1:$I$412,2,FALSE))</f>
        <v>44985</v>
      </c>
      <c r="U1376" s="98"/>
      <c r="V1376" s="98">
        <v>1</v>
      </c>
      <c r="W1376" s="105"/>
    </row>
    <row r="1377" spans="1:23" ht="15.75" hidden="1" customHeight="1">
      <c r="A1377" s="95">
        <v>44947</v>
      </c>
      <c r="B1377" s="95" t="s">
        <v>303</v>
      </c>
      <c r="C1377" s="98">
        <v>1232820554</v>
      </c>
      <c r="D1377" s="17" t="str">
        <f>IF(ISERROR(VLOOKUP('Salidas Pacientes'!$C1377,'BD Pacientes'!$A:I,2,FALSE)),"",VLOOKUP('Salidas Pacientes'!$C1377,'BD Pacientes'!$A:I,2,FALSE))</f>
        <v>RC</v>
      </c>
      <c r="E1377" s="16" t="str">
        <f>IF(ISERROR(VLOOKUP('Salidas Pacientes'!$C1377,'BD Pacientes'!$A:I,3,FALSE)),"",VLOOKUP('Salidas Pacientes'!$C1377,'BD Pacientes'!$A:I,3,FALSE))</f>
        <v>ANTONIO PINILLOS FERNANDEZ</v>
      </c>
      <c r="F1377" s="17" t="str">
        <f>IF(ISERROR(VLOOKUP('Salidas Pacientes'!$C1377,'BD Pacientes'!$A:I,4,FALSE)),"",VLOOKUP('Salidas Pacientes'!$C1377,'BD Pacientes'!$A:I,4,FALSE))</f>
        <v>M</v>
      </c>
      <c r="G1377" s="95">
        <f>IF(ISERROR(VLOOKUP('Salidas Pacientes'!$C1377,'BD Pacientes'!$A:I,5,FALSE)),"",VLOOKUP('Salidas Pacientes'!$C1377,'BD Pacientes'!$A:I,5,FALSE))</f>
        <v>44741</v>
      </c>
      <c r="H1377" s="95" t="str">
        <f t="shared" ca="1" si="0"/>
        <v>1 año, 1 mes</v>
      </c>
      <c r="I1377" s="97" t="str">
        <f>IF(ISERROR(VLOOKUP('Salidas Pacientes'!$C1377,'BD Pacientes'!$A:$I,6,FALSE)),"",VLOOKUP('Salidas Pacientes'!$C1377,'BD Pacientes'!$A:$I,6,FALSE))</f>
        <v>CALLE 11 # 57-15</v>
      </c>
      <c r="J1377" s="98">
        <f>IF(ISERROR(VLOOKUP('Salidas Pacientes'!$C1377,'BD Pacientes'!$A:$I,7,FALSE)),"",VLOOKUP('Salidas Pacientes'!$C1377,'BD Pacientes'!$A:$I,7,FALSE))</f>
        <v>1172058903</v>
      </c>
      <c r="K1377" s="99" t="str">
        <f>IF(ISERROR(VLOOKUP('Salidas Pacientes'!$C1377,'BD Pacientes'!$A:$I,8,FALSE)),"",VLOOKUP('Salidas Pacientes'!$C1377,'BD Pacientes'!$A:$I,8,FALSE))</f>
        <v>LORENA FERNANDEZ</v>
      </c>
      <c r="L1377" s="17">
        <f>IF(ISERROR(VLOOKUP('Salidas Pacientes'!$C1377,'BD Pacientes'!$A:$I,9,FALSE)),"",VLOOKUP('Salidas Pacientes'!$C1377,'BD Pacientes'!$A:$I,9,FALSE))</f>
        <v>3186901415</v>
      </c>
      <c r="M1377" s="17" t="s">
        <v>77</v>
      </c>
      <c r="N1377" s="16" t="str">
        <f>IF(ISERROR(VLOOKUP('Salidas Pacientes'!$M1377,Inventario!$A$2:$M$21,2,FALSE)),"",VLOOKUP('Salidas Pacientes'!$M1377,Inventario!$A$2:$M$21,2,FALSE))</f>
        <v>Hexaxim</v>
      </c>
      <c r="O1377" s="16" t="str">
        <f>IF(ISERROR(VLOOKUP('Salidas Pacientes'!$M1377,Inventario!$A$2:$M$21,3,FALSE)),"",VLOOKUP('Salidas Pacientes'!$M1377,Inventario!$A$2:$M$21,3,FALSE))</f>
        <v>DPAT + VPI + HIB + HB</v>
      </c>
      <c r="P1377" s="100" t="str">
        <f>IF(ISERROR(VLOOKUP('Salidas Pacientes'!$M1377,Inventario!$A$2:$M$21,4,FALSE)),"",VLOOKUP('Salidas Pacientes'!$M1377,Inventario!$A$2:$M$21,4,FALSE))</f>
        <v>IPS FARALLONES</v>
      </c>
      <c r="Q1377" s="100" t="str">
        <f>IF(ISERROR(VLOOKUP('Salidas Pacientes'!$M1377,Inventario!$A$2:$M$21,5,FALSE)),"",VLOOKUP('Salidas Pacientes'!$M1377,Inventario!$A$2:$M$21,5,FALSE))</f>
        <v>Sanofi</v>
      </c>
      <c r="R1377" s="17" t="str">
        <f>IF(ISERROR(VLOOKUP('Salidas Pacientes'!$M1377,Inventario!$A$2:$M$21,6,FALSE)),"",VLOOKUP('Salidas Pacientes'!$M1377,Inventario!$A$2:$M$21,6,FALSE))</f>
        <v>3800</v>
      </c>
      <c r="S1377" s="105" t="s">
        <v>232</v>
      </c>
      <c r="T1377" s="102">
        <f>IF(ISERROR(VLOOKUP('Salidas Pacientes'!$S1377,Entradas!$H$1:$I$412,2,FALSE)),"",VLOOKUP('Salidas Pacientes'!$S1377,Entradas!$H$1:$I$412,2,FALSE))</f>
        <v>45382</v>
      </c>
      <c r="U1377" s="98"/>
      <c r="V1377" s="98">
        <v>1</v>
      </c>
      <c r="W1377" s="105"/>
    </row>
    <row r="1378" spans="1:23" ht="15.75" hidden="1" customHeight="1">
      <c r="A1378" s="95">
        <v>44947</v>
      </c>
      <c r="B1378" s="95" t="s">
        <v>303</v>
      </c>
      <c r="C1378" s="98">
        <v>1232820554</v>
      </c>
      <c r="D1378" s="17" t="str">
        <f>IF(ISERROR(VLOOKUP('Salidas Pacientes'!$C1378,'BD Pacientes'!$A:I,2,FALSE)),"",VLOOKUP('Salidas Pacientes'!$C1378,'BD Pacientes'!$A:I,2,FALSE))</f>
        <v>RC</v>
      </c>
      <c r="E1378" s="16" t="str">
        <f>IF(ISERROR(VLOOKUP('Salidas Pacientes'!$C1378,'BD Pacientes'!$A:I,3,FALSE)),"",VLOOKUP('Salidas Pacientes'!$C1378,'BD Pacientes'!$A:I,3,FALSE))</f>
        <v>ANTONIO PINILLOS FERNANDEZ</v>
      </c>
      <c r="F1378" s="17" t="str">
        <f>IF(ISERROR(VLOOKUP('Salidas Pacientes'!$C1378,'BD Pacientes'!$A:I,4,FALSE)),"",VLOOKUP('Salidas Pacientes'!$C1378,'BD Pacientes'!$A:I,4,FALSE))</f>
        <v>M</v>
      </c>
      <c r="G1378" s="95">
        <f>IF(ISERROR(VLOOKUP('Salidas Pacientes'!$C1378,'BD Pacientes'!$A:I,5,FALSE)),"",VLOOKUP('Salidas Pacientes'!$C1378,'BD Pacientes'!$A:I,5,FALSE))</f>
        <v>44741</v>
      </c>
      <c r="H1378" s="95" t="str">
        <f t="shared" ca="1" si="0"/>
        <v>1 año, 1 mes</v>
      </c>
      <c r="I1378" s="97" t="str">
        <f>IF(ISERROR(VLOOKUP('Salidas Pacientes'!$C1378,'BD Pacientes'!$A:$I,6,FALSE)),"",VLOOKUP('Salidas Pacientes'!$C1378,'BD Pacientes'!$A:$I,6,FALSE))</f>
        <v>CALLE 11 # 57-15</v>
      </c>
      <c r="J1378" s="98">
        <f>IF(ISERROR(VLOOKUP('Salidas Pacientes'!$C1378,'BD Pacientes'!$A:$I,7,FALSE)),"",VLOOKUP('Salidas Pacientes'!$C1378,'BD Pacientes'!$A:$I,7,FALSE))</f>
        <v>1172058903</v>
      </c>
      <c r="K1378" s="99" t="str">
        <f>IF(ISERROR(VLOOKUP('Salidas Pacientes'!$C1378,'BD Pacientes'!$A:$I,8,FALSE)),"",VLOOKUP('Salidas Pacientes'!$C1378,'BD Pacientes'!$A:$I,8,FALSE))</f>
        <v>LORENA FERNANDEZ</v>
      </c>
      <c r="L1378" s="17">
        <f>IF(ISERROR(VLOOKUP('Salidas Pacientes'!$C1378,'BD Pacientes'!$A:$I,9,FALSE)),"",VLOOKUP('Salidas Pacientes'!$C1378,'BD Pacientes'!$A:$I,9,FALSE))</f>
        <v>3186901415</v>
      </c>
      <c r="M1378" s="17" t="s">
        <v>54</v>
      </c>
      <c r="N1378" s="16" t="str">
        <f>IF(ISERROR(VLOOKUP('Salidas Pacientes'!$M1378,Inventario!$A$2:$M$21,2,FALSE)),"",VLOOKUP('Salidas Pacientes'!$M1378,Inventario!$A$2:$M$21,2,FALSE))</f>
        <v>Prevenar</v>
      </c>
      <c r="O1378" s="16" t="str">
        <f>IF(ISERROR(VLOOKUP('Salidas Pacientes'!$M1378,Inventario!$A$2:$M$21,3,FALSE)),"",VLOOKUP('Salidas Pacientes'!$M1378,Inventario!$A$2:$M$21,3,FALSE))</f>
        <v>Neumococo 13V</v>
      </c>
      <c r="P1378" s="100" t="str">
        <f>IF(ISERROR(VLOOKUP('Salidas Pacientes'!$M1378,Inventario!$A$2:$M$21,4,FALSE)),"",VLOOKUP('Salidas Pacientes'!$M1378,Inventario!$A$2:$M$21,4,FALSE))</f>
        <v>Cobo Medical</v>
      </c>
      <c r="Q1378" s="100" t="str">
        <f>IF(ISERROR(VLOOKUP('Salidas Pacientes'!$M1378,Inventario!$A$2:$M$21,5,FALSE)),"",VLOOKUP('Salidas Pacientes'!$M1378,Inventario!$A$2:$M$21,5,FALSE))</f>
        <v>Pfizer</v>
      </c>
      <c r="R1378" s="17" t="str">
        <f>IF(ISERROR(VLOOKUP('Salidas Pacientes'!$M1378,Inventario!$A$2:$M$21,6,FALSE)),"",VLOOKUP('Salidas Pacientes'!$M1378,Inventario!$A$2:$M$21,6,FALSE))</f>
        <v>2156</v>
      </c>
      <c r="S1378" s="105" t="s">
        <v>223</v>
      </c>
      <c r="T1378" s="102">
        <f>IF(ISERROR(VLOOKUP('Salidas Pacientes'!$S1378,Entradas!$H$1:$I$412,2,FALSE)),"",VLOOKUP('Salidas Pacientes'!$S1378,Entradas!$H$1:$I$412,2,FALSE))</f>
        <v>45382</v>
      </c>
      <c r="U1378" s="98"/>
      <c r="V1378" s="98">
        <v>1</v>
      </c>
      <c r="W1378" s="105"/>
    </row>
    <row r="1379" spans="1:23" ht="15.75" hidden="1" customHeight="1">
      <c r="A1379" s="95">
        <v>44949</v>
      </c>
      <c r="B1379" s="95" t="s">
        <v>276</v>
      </c>
      <c r="C1379" s="98">
        <v>1232820423</v>
      </c>
      <c r="D1379" s="17" t="str">
        <f>IF(ISERROR(VLOOKUP('Salidas Pacientes'!$C1379,'BD Pacientes'!$A:I,2,FALSE)),"",VLOOKUP('Salidas Pacientes'!$C1379,'BD Pacientes'!$A:I,2,FALSE))</f>
        <v>RC</v>
      </c>
      <c r="E1379" s="16" t="str">
        <f>IF(ISERROR(VLOOKUP('Salidas Pacientes'!$C1379,'BD Pacientes'!$A:I,3,FALSE)),"",VLOOKUP('Salidas Pacientes'!$C1379,'BD Pacientes'!$A:I,3,FALSE))</f>
        <v>JUAN SEBASTIAN VARGAS RIVERA</v>
      </c>
      <c r="F1379" s="17" t="str">
        <f>IF(ISERROR(VLOOKUP('Salidas Pacientes'!$C1379,'BD Pacientes'!$A:I,4,FALSE)),"",VLOOKUP('Salidas Pacientes'!$C1379,'BD Pacientes'!$A:I,4,FALSE))</f>
        <v>M</v>
      </c>
      <c r="G1379" s="95">
        <f>IF(ISERROR(VLOOKUP('Salidas Pacientes'!$C1379,'BD Pacientes'!$A:I,5,FALSE)),"",VLOOKUP('Salidas Pacientes'!$C1379,'BD Pacientes'!$A:I,5,FALSE))</f>
        <v>44728</v>
      </c>
      <c r="H1379" s="95" t="str">
        <f t="shared" ca="1" si="0"/>
        <v>1 año, 2 mes</v>
      </c>
      <c r="I1379" s="97" t="str">
        <f>IF(ISERROR(VLOOKUP('Salidas Pacientes'!$C1379,'BD Pacientes'!$A:$I,6,FALSE)),"",VLOOKUP('Salidas Pacientes'!$C1379,'BD Pacientes'!$A:$I,6,FALSE))</f>
        <v>CRA 119B # 60B-147</v>
      </c>
      <c r="J1379" s="98">
        <f>IF(ISERROR(VLOOKUP('Salidas Pacientes'!$C1379,'BD Pacientes'!$A:$I,7,FALSE)),"",VLOOKUP('Salidas Pacientes'!$C1379,'BD Pacientes'!$A:$I,7,FALSE))</f>
        <v>1107508014</v>
      </c>
      <c r="K1379" s="99" t="str">
        <f>IF(ISERROR(VLOOKUP('Salidas Pacientes'!$C1379,'BD Pacientes'!$A:$I,8,FALSE)),"",VLOOKUP('Salidas Pacientes'!$C1379,'BD Pacientes'!$A:$I,8,FALSE))</f>
        <v>VANESSA RIVERA</v>
      </c>
      <c r="L1379" s="17">
        <f>IF(ISERROR(VLOOKUP('Salidas Pacientes'!$C1379,'BD Pacientes'!$A:$I,9,FALSE)),"",VLOOKUP('Salidas Pacientes'!$C1379,'BD Pacientes'!$A:$I,9,FALSE))</f>
        <v>3128715459</v>
      </c>
      <c r="M1379" s="17" t="s">
        <v>89</v>
      </c>
      <c r="N1379" s="16" t="str">
        <f>IF(ISERROR(VLOOKUP('Salidas Pacientes'!$M1379,Inventario!$A$2:$M$21,2,FALSE)),"",VLOOKUP('Salidas Pacientes'!$M1379,Inventario!$A$2:$M$21,2,FALSE))</f>
        <v>Fluquadri</v>
      </c>
      <c r="O1379" s="16" t="str">
        <f>IF(ISERROR(VLOOKUP('Salidas Pacientes'!$M1379,Inventario!$A$2:$M$21,3,FALSE)),"",VLOOKUP('Salidas Pacientes'!$M1379,Inventario!$A$2:$M$21,3,FALSE))</f>
        <v>Influenza</v>
      </c>
      <c r="P1379" s="100" t="str">
        <f>IF(ISERROR(VLOOKUP('Salidas Pacientes'!$M1379,Inventario!$A$2:$M$21,4,FALSE)),"",VLOOKUP('Salidas Pacientes'!$M1379,Inventario!$A$2:$M$21,4,FALSE))</f>
        <v>IPS FARALLONES</v>
      </c>
      <c r="Q1379" s="100" t="str">
        <f>IF(ISERROR(VLOOKUP('Salidas Pacientes'!$M1379,Inventario!$A$2:$M$21,5,FALSE)),"",VLOOKUP('Salidas Pacientes'!$M1379,Inventario!$A$2:$M$21,5,FALSE))</f>
        <v>Sanofi</v>
      </c>
      <c r="R1379" s="17" t="str">
        <f>IF(ISERROR(VLOOKUP('Salidas Pacientes'!$M1379,Inventario!$A$2:$M$21,6,FALSE)),"",VLOOKUP('Salidas Pacientes'!$M1379,Inventario!$A$2:$M$21,6,FALSE))</f>
        <v>164992</v>
      </c>
      <c r="S1379" s="105" t="s">
        <v>234</v>
      </c>
      <c r="T1379" s="102">
        <f>IF(ISERROR(VLOOKUP('Salidas Pacientes'!$S1379,Entradas!$H$1:$I$412,2,FALSE)),"",VLOOKUP('Salidas Pacientes'!$S1379,Entradas!$H$1:$I$412,2,FALSE))</f>
        <v>44985</v>
      </c>
      <c r="U1379" s="98"/>
      <c r="V1379" s="98">
        <v>1</v>
      </c>
      <c r="W1379" s="105"/>
    </row>
    <row r="1380" spans="1:23" ht="15.75" hidden="1" customHeight="1">
      <c r="A1380" s="95">
        <v>44949</v>
      </c>
      <c r="B1380" s="95" t="s">
        <v>276</v>
      </c>
      <c r="C1380" s="98">
        <v>1232821613</v>
      </c>
      <c r="D1380" s="17" t="str">
        <f>IF(ISERROR(VLOOKUP('Salidas Pacientes'!$C1380,'BD Pacientes'!$A:I,2,FALSE)),"",VLOOKUP('Salidas Pacientes'!$C1380,'BD Pacientes'!$A:I,2,FALSE))</f>
        <v>RC</v>
      </c>
      <c r="E1380" s="16" t="str">
        <f>IF(ISERROR(VLOOKUP('Salidas Pacientes'!$C1380,'BD Pacientes'!$A:I,3,FALSE)),"",VLOOKUP('Salidas Pacientes'!$C1380,'BD Pacientes'!$A:I,3,FALSE))</f>
        <v>GAEL CHUCALAJIMENEZ</v>
      </c>
      <c r="F1380" s="17" t="str">
        <f>IF(ISERROR(VLOOKUP('Salidas Pacientes'!$C1380,'BD Pacientes'!$A:I,4,FALSE)),"",VLOOKUP('Salidas Pacientes'!$C1380,'BD Pacientes'!$A:I,4,FALSE))</f>
        <v>M</v>
      </c>
      <c r="G1380" s="95">
        <f>IF(ISERROR(VLOOKUP('Salidas Pacientes'!$C1380,'BD Pacientes'!$A:I,5,FALSE)),"",VLOOKUP('Salidas Pacientes'!$C1380,'BD Pacientes'!$A:I,5,FALSE))</f>
        <v>44827</v>
      </c>
      <c r="H1380" s="95" t="str">
        <f t="shared" ca="1" si="0"/>
        <v>0 año, 11 mes</v>
      </c>
      <c r="I1380" s="97" t="str">
        <f>IF(ISERROR(VLOOKUP('Salidas Pacientes'!$C1380,'BD Pacientes'!$A:$I,6,FALSE)),"",VLOOKUP('Salidas Pacientes'!$C1380,'BD Pacientes'!$A:$I,6,FALSE))</f>
        <v>CALLE 6 #1-69 CANDELARIA</v>
      </c>
      <c r="J1380" s="98">
        <f>IF(ISERROR(VLOOKUP('Salidas Pacientes'!$C1380,'BD Pacientes'!$A:$I,7,FALSE)),"",VLOOKUP('Salidas Pacientes'!$C1380,'BD Pacientes'!$A:$I,7,FALSE))</f>
        <v>0</v>
      </c>
      <c r="K1380" s="99">
        <f>IF(ISERROR(VLOOKUP('Salidas Pacientes'!$C1380,'BD Pacientes'!$A:$I,8,FALSE)),"",VLOOKUP('Salidas Pacientes'!$C1380,'BD Pacientes'!$A:$I,8,FALSE))</f>
        <v>0</v>
      </c>
      <c r="L1380" s="17">
        <f>IF(ISERROR(VLOOKUP('Salidas Pacientes'!$C1380,'BD Pacientes'!$A:$I,9,FALSE)),"",VLOOKUP('Salidas Pacientes'!$C1380,'BD Pacientes'!$A:$I,9,FALSE))</f>
        <v>0</v>
      </c>
      <c r="M1380" s="17" t="s">
        <v>77</v>
      </c>
      <c r="N1380" s="16" t="str">
        <f>IF(ISERROR(VLOOKUP('Salidas Pacientes'!$M1380,Inventario!$A$2:$M$21,2,FALSE)),"",VLOOKUP('Salidas Pacientes'!$M1380,Inventario!$A$2:$M$21,2,FALSE))</f>
        <v>Hexaxim</v>
      </c>
      <c r="O1380" s="16" t="str">
        <f>IF(ISERROR(VLOOKUP('Salidas Pacientes'!$M1380,Inventario!$A$2:$M$21,3,FALSE)),"",VLOOKUP('Salidas Pacientes'!$M1380,Inventario!$A$2:$M$21,3,FALSE))</f>
        <v>DPAT + VPI + HIB + HB</v>
      </c>
      <c r="P1380" s="100" t="str">
        <f>IF(ISERROR(VLOOKUP('Salidas Pacientes'!$M1380,Inventario!$A$2:$M$21,4,FALSE)),"",VLOOKUP('Salidas Pacientes'!$M1380,Inventario!$A$2:$M$21,4,FALSE))</f>
        <v>IPS FARALLONES</v>
      </c>
      <c r="Q1380" s="100" t="str">
        <f>IF(ISERROR(VLOOKUP('Salidas Pacientes'!$M1380,Inventario!$A$2:$M$21,5,FALSE)),"",VLOOKUP('Salidas Pacientes'!$M1380,Inventario!$A$2:$M$21,5,FALSE))</f>
        <v>Sanofi</v>
      </c>
      <c r="R1380" s="17" t="str">
        <f>IF(ISERROR(VLOOKUP('Salidas Pacientes'!$M1380,Inventario!$A$2:$M$21,6,FALSE)),"",VLOOKUP('Salidas Pacientes'!$M1380,Inventario!$A$2:$M$21,6,FALSE))</f>
        <v>3800</v>
      </c>
      <c r="S1380" s="105" t="s">
        <v>305</v>
      </c>
      <c r="T1380" s="102" t="str">
        <f>IF(ISERROR(VLOOKUP('Salidas Pacientes'!$S1380,Entradas!$H$1:$I$412,2,FALSE)),"",VLOOKUP('Salidas Pacientes'!$S1380,Entradas!$H$1:$I$412,2,FALSE))</f>
        <v/>
      </c>
      <c r="U1380" s="98"/>
      <c r="V1380" s="98">
        <v>1</v>
      </c>
      <c r="W1380" s="105"/>
    </row>
    <row r="1381" spans="1:23" ht="15.75" hidden="1" customHeight="1">
      <c r="A1381" s="95">
        <v>44949</v>
      </c>
      <c r="B1381" s="95" t="s">
        <v>276</v>
      </c>
      <c r="C1381" s="98">
        <v>1232821613</v>
      </c>
      <c r="D1381" s="17" t="str">
        <f>IF(ISERROR(VLOOKUP('Salidas Pacientes'!$C1381,'BD Pacientes'!$A:I,2,FALSE)),"",VLOOKUP('Salidas Pacientes'!$C1381,'BD Pacientes'!$A:I,2,FALSE))</f>
        <v>RC</v>
      </c>
      <c r="E1381" s="16" t="str">
        <f>IF(ISERROR(VLOOKUP('Salidas Pacientes'!$C1381,'BD Pacientes'!$A:I,3,FALSE)),"",VLOOKUP('Salidas Pacientes'!$C1381,'BD Pacientes'!$A:I,3,FALSE))</f>
        <v>GAEL CHUCALAJIMENEZ</v>
      </c>
      <c r="F1381" s="17" t="str">
        <f>IF(ISERROR(VLOOKUP('Salidas Pacientes'!$C1381,'BD Pacientes'!$A:I,4,FALSE)),"",VLOOKUP('Salidas Pacientes'!$C1381,'BD Pacientes'!$A:I,4,FALSE))</f>
        <v>M</v>
      </c>
      <c r="G1381" s="95">
        <f>IF(ISERROR(VLOOKUP('Salidas Pacientes'!$C1381,'BD Pacientes'!$A:I,5,FALSE)),"",VLOOKUP('Salidas Pacientes'!$C1381,'BD Pacientes'!$A:I,5,FALSE))</f>
        <v>44827</v>
      </c>
      <c r="H1381" s="95" t="str">
        <f t="shared" ca="1" si="0"/>
        <v>0 año, 11 mes</v>
      </c>
      <c r="I1381" s="97" t="str">
        <f>IF(ISERROR(VLOOKUP('Salidas Pacientes'!$C1381,'BD Pacientes'!$A:$I,6,FALSE)),"",VLOOKUP('Salidas Pacientes'!$C1381,'BD Pacientes'!$A:$I,6,FALSE))</f>
        <v>CALLE 6 #1-69 CANDELARIA</v>
      </c>
      <c r="J1381" s="98">
        <f>IF(ISERROR(VLOOKUP('Salidas Pacientes'!$C1381,'BD Pacientes'!$A:$I,7,FALSE)),"",VLOOKUP('Salidas Pacientes'!$C1381,'BD Pacientes'!$A:$I,7,FALSE))</f>
        <v>0</v>
      </c>
      <c r="K1381" s="99">
        <f>IF(ISERROR(VLOOKUP('Salidas Pacientes'!$C1381,'BD Pacientes'!$A:$I,8,FALSE)),"",VLOOKUP('Salidas Pacientes'!$C1381,'BD Pacientes'!$A:$I,8,FALSE))</f>
        <v>0</v>
      </c>
      <c r="L1381" s="17">
        <f>IF(ISERROR(VLOOKUP('Salidas Pacientes'!$C1381,'BD Pacientes'!$A:$I,9,FALSE)),"",VLOOKUP('Salidas Pacientes'!$C1381,'BD Pacientes'!$A:$I,9,FALSE))</f>
        <v>0</v>
      </c>
      <c r="M1381" s="17" t="s">
        <v>54</v>
      </c>
      <c r="N1381" s="16" t="str">
        <f>IF(ISERROR(VLOOKUP('Salidas Pacientes'!$M1381,Inventario!$A$2:$M$21,2,FALSE)),"",VLOOKUP('Salidas Pacientes'!$M1381,Inventario!$A$2:$M$21,2,FALSE))</f>
        <v>Prevenar</v>
      </c>
      <c r="O1381" s="16" t="str">
        <f>IF(ISERROR(VLOOKUP('Salidas Pacientes'!$M1381,Inventario!$A$2:$M$21,3,FALSE)),"",VLOOKUP('Salidas Pacientes'!$M1381,Inventario!$A$2:$M$21,3,FALSE))</f>
        <v>Neumococo 13V</v>
      </c>
      <c r="P1381" s="100" t="str">
        <f>IF(ISERROR(VLOOKUP('Salidas Pacientes'!$M1381,Inventario!$A$2:$M$21,4,FALSE)),"",VLOOKUP('Salidas Pacientes'!$M1381,Inventario!$A$2:$M$21,4,FALSE))</f>
        <v>Cobo Medical</v>
      </c>
      <c r="Q1381" s="100" t="str">
        <f>IF(ISERROR(VLOOKUP('Salidas Pacientes'!$M1381,Inventario!$A$2:$M$21,5,FALSE)),"",VLOOKUP('Salidas Pacientes'!$M1381,Inventario!$A$2:$M$21,5,FALSE))</f>
        <v>Pfizer</v>
      </c>
      <c r="R1381" s="17" t="str">
        <f>IF(ISERROR(VLOOKUP('Salidas Pacientes'!$M1381,Inventario!$A$2:$M$21,6,FALSE)),"",VLOOKUP('Salidas Pacientes'!$M1381,Inventario!$A$2:$M$21,6,FALSE))</f>
        <v>2156</v>
      </c>
      <c r="S1381" s="105" t="s">
        <v>223</v>
      </c>
      <c r="T1381" s="102">
        <f>IF(ISERROR(VLOOKUP('Salidas Pacientes'!$S1381,Entradas!$H$1:$I$412,2,FALSE)),"",VLOOKUP('Salidas Pacientes'!$S1381,Entradas!$H$1:$I$412,2,FALSE))</f>
        <v>45382</v>
      </c>
      <c r="U1381" s="98"/>
      <c r="V1381" s="98">
        <v>1</v>
      </c>
      <c r="W1381" s="105"/>
    </row>
    <row r="1382" spans="1:23" ht="15.75" hidden="1" customHeight="1">
      <c r="A1382" s="95">
        <v>44949</v>
      </c>
      <c r="B1382" s="95" t="s">
        <v>276</v>
      </c>
      <c r="C1382" s="98">
        <v>1232821613</v>
      </c>
      <c r="D1382" s="17" t="str">
        <f>IF(ISERROR(VLOOKUP('Salidas Pacientes'!$C1382,'BD Pacientes'!$A:I,2,FALSE)),"",VLOOKUP('Salidas Pacientes'!$C1382,'BD Pacientes'!$A:I,2,FALSE))</f>
        <v>RC</v>
      </c>
      <c r="E1382" s="16" t="str">
        <f>IF(ISERROR(VLOOKUP('Salidas Pacientes'!$C1382,'BD Pacientes'!$A:I,3,FALSE)),"",VLOOKUP('Salidas Pacientes'!$C1382,'BD Pacientes'!$A:I,3,FALSE))</f>
        <v>GAEL CHUCALAJIMENEZ</v>
      </c>
      <c r="F1382" s="17" t="str">
        <f>IF(ISERROR(VLOOKUP('Salidas Pacientes'!$C1382,'BD Pacientes'!$A:I,4,FALSE)),"",VLOOKUP('Salidas Pacientes'!$C1382,'BD Pacientes'!$A:I,4,FALSE))</f>
        <v>M</v>
      </c>
      <c r="G1382" s="95">
        <f>IF(ISERROR(VLOOKUP('Salidas Pacientes'!$C1382,'BD Pacientes'!$A:I,5,FALSE)),"",VLOOKUP('Salidas Pacientes'!$C1382,'BD Pacientes'!$A:I,5,FALSE))</f>
        <v>44827</v>
      </c>
      <c r="H1382" s="95" t="str">
        <f t="shared" ca="1" si="0"/>
        <v>0 año, 11 mes</v>
      </c>
      <c r="I1382" s="97" t="str">
        <f>IF(ISERROR(VLOOKUP('Salidas Pacientes'!$C1382,'BD Pacientes'!$A:$I,6,FALSE)),"",VLOOKUP('Salidas Pacientes'!$C1382,'BD Pacientes'!$A:$I,6,FALSE))</f>
        <v>CALLE 6 #1-69 CANDELARIA</v>
      </c>
      <c r="J1382" s="98">
        <f>IF(ISERROR(VLOOKUP('Salidas Pacientes'!$C1382,'BD Pacientes'!$A:$I,7,FALSE)),"",VLOOKUP('Salidas Pacientes'!$C1382,'BD Pacientes'!$A:$I,7,FALSE))</f>
        <v>0</v>
      </c>
      <c r="K1382" s="99">
        <f>IF(ISERROR(VLOOKUP('Salidas Pacientes'!$C1382,'BD Pacientes'!$A:$I,8,FALSE)),"",VLOOKUP('Salidas Pacientes'!$C1382,'BD Pacientes'!$A:$I,8,FALSE))</f>
        <v>0</v>
      </c>
      <c r="L1382" s="17">
        <f>IF(ISERROR(VLOOKUP('Salidas Pacientes'!$C1382,'BD Pacientes'!$A:$I,9,FALSE)),"",VLOOKUP('Salidas Pacientes'!$C1382,'BD Pacientes'!$A:$I,9,FALSE))</f>
        <v>0</v>
      </c>
      <c r="M1382" s="17" t="s">
        <v>96</v>
      </c>
      <c r="N1382" s="16" t="str">
        <f>IF(ISERROR(VLOOKUP('Salidas Pacientes'!$M1382,Inventario!$A$2:$M$21,2,FALSE)),"",VLOOKUP('Salidas Pacientes'!$M1382,Inventario!$A$2:$M$21,2,FALSE))</f>
        <v>Rotateq</v>
      </c>
      <c r="O1382" s="16" t="str">
        <f>IF(ISERROR(VLOOKUP('Salidas Pacientes'!$M1382,Inventario!$A$2:$M$21,3,FALSE)),"",VLOOKUP('Salidas Pacientes'!$M1382,Inventario!$A$2:$M$21,3,FALSE))</f>
        <v>Rotavirus Vivo Atenuado</v>
      </c>
      <c r="P1382" s="100" t="str">
        <f>IF(ISERROR(VLOOKUP('Salidas Pacientes'!$M1382,Inventario!$A$2:$M$21,4,FALSE)),"",VLOOKUP('Salidas Pacientes'!$M1382,Inventario!$A$2:$M$21,4,FALSE))</f>
        <v>IPS FARALLONES</v>
      </c>
      <c r="Q1382" s="100" t="str">
        <f>IF(ISERROR(VLOOKUP('Salidas Pacientes'!$M1382,Inventario!$A$2:$M$21,5,FALSE)),"",VLOOKUP('Salidas Pacientes'!$M1382,Inventario!$A$2:$M$21,5,FALSE))</f>
        <v>Merck</v>
      </c>
      <c r="R1382" s="17" t="str">
        <f>IF(ISERROR(VLOOKUP('Salidas Pacientes'!$M1382,Inventario!$A$2:$M$21,6,FALSE)),"",VLOOKUP('Salidas Pacientes'!$M1382,Inventario!$A$2:$M$21,6,FALSE))</f>
        <v>1800</v>
      </c>
      <c r="S1382" s="105" t="s">
        <v>214</v>
      </c>
      <c r="T1382" s="102">
        <f>IF(ISERROR(VLOOKUP('Salidas Pacientes'!$S1382,Entradas!$H$1:$I$412,2,FALSE)),"",VLOOKUP('Salidas Pacientes'!$S1382,Entradas!$H$1:$I$412,2,FALSE))</f>
        <v>45233</v>
      </c>
      <c r="U1382" s="98"/>
      <c r="V1382" s="98">
        <v>1</v>
      </c>
      <c r="W1382" s="105"/>
    </row>
    <row r="1383" spans="1:23" ht="15.75" hidden="1" customHeight="1">
      <c r="A1383" s="95">
        <v>44949</v>
      </c>
      <c r="B1383" s="95" t="s">
        <v>276</v>
      </c>
      <c r="C1383" s="98">
        <v>1232821613</v>
      </c>
      <c r="D1383" s="17" t="str">
        <f>IF(ISERROR(VLOOKUP('Salidas Pacientes'!$C1383,'BD Pacientes'!$A:I,2,FALSE)),"",VLOOKUP('Salidas Pacientes'!$C1383,'BD Pacientes'!$A:I,2,FALSE))</f>
        <v>RC</v>
      </c>
      <c r="E1383" s="16" t="str">
        <f>IF(ISERROR(VLOOKUP('Salidas Pacientes'!$C1383,'BD Pacientes'!$A:I,3,FALSE)),"",VLOOKUP('Salidas Pacientes'!$C1383,'BD Pacientes'!$A:I,3,FALSE))</f>
        <v>GAEL CHUCALAJIMENEZ</v>
      </c>
      <c r="F1383" s="17" t="str">
        <f>IF(ISERROR(VLOOKUP('Salidas Pacientes'!$C1383,'BD Pacientes'!$A:I,4,FALSE)),"",VLOOKUP('Salidas Pacientes'!$C1383,'BD Pacientes'!$A:I,4,FALSE))</f>
        <v>M</v>
      </c>
      <c r="G1383" s="95">
        <f>IF(ISERROR(VLOOKUP('Salidas Pacientes'!$C1383,'BD Pacientes'!$A:I,5,FALSE)),"",VLOOKUP('Salidas Pacientes'!$C1383,'BD Pacientes'!$A:I,5,FALSE))</f>
        <v>44827</v>
      </c>
      <c r="H1383" s="95" t="str">
        <f t="shared" ca="1" si="0"/>
        <v>0 año, 11 mes</v>
      </c>
      <c r="I1383" s="97" t="str">
        <f>IF(ISERROR(VLOOKUP('Salidas Pacientes'!$C1383,'BD Pacientes'!$A:$I,6,FALSE)),"",VLOOKUP('Salidas Pacientes'!$C1383,'BD Pacientes'!$A:$I,6,FALSE))</f>
        <v>CALLE 6 #1-69 CANDELARIA</v>
      </c>
      <c r="J1383" s="98">
        <f>IF(ISERROR(VLOOKUP('Salidas Pacientes'!$C1383,'BD Pacientes'!$A:$I,7,FALSE)),"",VLOOKUP('Salidas Pacientes'!$C1383,'BD Pacientes'!$A:$I,7,FALSE))</f>
        <v>0</v>
      </c>
      <c r="K1383" s="99">
        <f>IF(ISERROR(VLOOKUP('Salidas Pacientes'!$C1383,'BD Pacientes'!$A:$I,8,FALSE)),"",VLOOKUP('Salidas Pacientes'!$C1383,'BD Pacientes'!$A:$I,8,FALSE))</f>
        <v>0</v>
      </c>
      <c r="L1383" s="17">
        <f>IF(ISERROR(VLOOKUP('Salidas Pacientes'!$C1383,'BD Pacientes'!$A:$I,9,FALSE)),"",VLOOKUP('Salidas Pacientes'!$C1383,'BD Pacientes'!$A:$I,9,FALSE))</f>
        <v>0</v>
      </c>
      <c r="M1383" s="17" t="s">
        <v>47</v>
      </c>
      <c r="N1383" s="16" t="str">
        <f>IF(ISERROR(VLOOKUP('Salidas Pacientes'!$M1383,Inventario!$A$2:$M$21,2,FALSE)),"",VLOOKUP('Salidas Pacientes'!$M1383,Inventario!$A$2:$M$21,2,FALSE))</f>
        <v>Nimenrix</v>
      </c>
      <c r="O1383" s="16" t="str">
        <f>IF(ISERROR(VLOOKUP('Salidas Pacientes'!$M1383,Inventario!$A$2:$M$21,3,FALSE)),"",VLOOKUP('Salidas Pacientes'!$M1383,Inventario!$A$2:$M$21,3,FALSE))</f>
        <v>Meningococo</v>
      </c>
      <c r="P1383" s="100" t="str">
        <f>IF(ISERROR(VLOOKUP('Salidas Pacientes'!$M1383,Inventario!$A$2:$M$21,4,FALSE)),"",VLOOKUP('Salidas Pacientes'!$M1383,Inventario!$A$2:$M$21,4,FALSE))</f>
        <v>Cobo Medical</v>
      </c>
      <c r="Q1383" s="100" t="str">
        <f>IF(ISERROR(VLOOKUP('Salidas Pacientes'!$M1383,Inventario!$A$2:$M$21,5,FALSE)),"",VLOOKUP('Salidas Pacientes'!$M1383,Inventario!$A$2:$M$21,5,FALSE))</f>
        <v>Pfizer</v>
      </c>
      <c r="R1383" s="17" t="str">
        <f>IF(ISERROR(VLOOKUP('Salidas Pacientes'!$M1383,Inventario!$A$2:$M$21,6,FALSE)),"",VLOOKUP('Salidas Pacientes'!$M1383,Inventario!$A$2:$M$21,6,FALSE))</f>
        <v>3904</v>
      </c>
      <c r="S1383" s="105" t="s">
        <v>221</v>
      </c>
      <c r="T1383" s="102">
        <f>IF(ISERROR(VLOOKUP('Salidas Pacientes'!$S1383,Entradas!$H$1:$I$412,2,FALSE)),"",VLOOKUP('Salidas Pacientes'!$S1383,Entradas!$H$1:$I$412,2,FALSE))</f>
        <v>45077</v>
      </c>
      <c r="U1383" s="98"/>
      <c r="V1383" s="98">
        <v>1</v>
      </c>
      <c r="W1383" s="105"/>
    </row>
    <row r="1384" spans="1:23" ht="15.75" hidden="1" customHeight="1">
      <c r="A1384" s="95">
        <v>44949</v>
      </c>
      <c r="B1384" s="95" t="s">
        <v>276</v>
      </c>
      <c r="C1384" s="98">
        <v>1232816304</v>
      </c>
      <c r="D1384" s="17" t="str">
        <f>IF(ISERROR(VLOOKUP('Salidas Pacientes'!$C1384,'BD Pacientes'!$A:I,2,FALSE)),"",VLOOKUP('Salidas Pacientes'!$C1384,'BD Pacientes'!$A:I,2,FALSE))</f>
        <v>RC</v>
      </c>
      <c r="E1384" s="16" t="str">
        <f>IF(ISERROR(VLOOKUP('Salidas Pacientes'!$C1384,'BD Pacientes'!$A:I,3,FALSE)),"",VLOOKUP('Salidas Pacientes'!$C1384,'BD Pacientes'!$A:I,3,FALSE))</f>
        <v>EMMA AVILA JOHANSEN</v>
      </c>
      <c r="F1384" s="17" t="str">
        <f>IF(ISERROR(VLOOKUP('Salidas Pacientes'!$C1384,'BD Pacientes'!$A:I,4,FALSE)),"",VLOOKUP('Salidas Pacientes'!$C1384,'BD Pacientes'!$A:I,4,FALSE))</f>
        <v>F</v>
      </c>
      <c r="G1384" s="95">
        <f>IF(ISERROR(VLOOKUP('Salidas Pacientes'!$C1384,'BD Pacientes'!$A:I,5,FALSE)),"",VLOOKUP('Salidas Pacientes'!$C1384,'BD Pacientes'!$A:I,5,FALSE))</f>
        <v>44347</v>
      </c>
      <c r="H1384" s="95" t="str">
        <f t="shared" ca="1" si="0"/>
        <v>2 año, 2 mes</v>
      </c>
      <c r="I1384" s="97" t="str">
        <f>IF(ISERROR(VLOOKUP('Salidas Pacientes'!$C1384,'BD Pacientes'!$A:$I,6,FALSE)),"",VLOOKUP('Salidas Pacientes'!$C1384,'BD Pacientes'!$A:$I,6,FALSE))</f>
        <v>VIA PARQUE CENTRAL 440 CASA 98 JAMUNDI</v>
      </c>
      <c r="J1384" s="98">
        <f>IF(ISERROR(VLOOKUP('Salidas Pacientes'!$C1384,'BD Pacientes'!$A:$I,7,FALSE)),"",VLOOKUP('Salidas Pacientes'!$C1384,'BD Pacientes'!$A:$I,7,FALSE))</f>
        <v>1020740669</v>
      </c>
      <c r="K1384" s="99" t="str">
        <f>IF(ISERROR(VLOOKUP('Salidas Pacientes'!$C1384,'BD Pacientes'!$A:$I,8,FALSE)),"",VLOOKUP('Salidas Pacientes'!$C1384,'BD Pacientes'!$A:$I,8,FALSE))</f>
        <v>DIANA JOHANSEN</v>
      </c>
      <c r="L1384" s="17">
        <f>IF(ISERROR(VLOOKUP('Salidas Pacientes'!$C1384,'BD Pacientes'!$A:$I,9,FALSE)),"",VLOOKUP('Salidas Pacientes'!$C1384,'BD Pacientes'!$A:$I,9,FALSE))</f>
        <v>3167557588</v>
      </c>
      <c r="M1384" s="17" t="s">
        <v>73</v>
      </c>
      <c r="N1384" s="16" t="str">
        <f>IF(ISERROR(VLOOKUP('Salidas Pacientes'!$M1384,Inventario!$A$2:$M$21,2,FALSE)),"",VLOOKUP('Salidas Pacientes'!$M1384,Inventario!$A$2:$M$21,2,FALSE))</f>
        <v>Pentaxim</v>
      </c>
      <c r="O1384" s="16" t="str">
        <f>IF(ISERROR(VLOOKUP('Salidas Pacientes'!$M1384,Inventario!$A$2:$M$21,3,FALSE)),"",VLOOKUP('Salidas Pacientes'!$M1384,Inventario!$A$2:$M$21,3,FALSE))</f>
        <v>Difteria-Tosferina, tetano, polio, haemophilus</v>
      </c>
      <c r="P1384" s="100" t="str">
        <f>IF(ISERROR(VLOOKUP('Salidas Pacientes'!$M1384,Inventario!$A$2:$M$21,4,FALSE)),"",VLOOKUP('Salidas Pacientes'!$M1384,Inventario!$A$2:$M$21,4,FALSE))</f>
        <v>IPS FARALLONES</v>
      </c>
      <c r="Q1384" s="100" t="str">
        <f>IF(ISERROR(VLOOKUP('Salidas Pacientes'!$M1384,Inventario!$A$2:$M$21,5,FALSE)),"",VLOOKUP('Salidas Pacientes'!$M1384,Inventario!$A$2:$M$21,5,FALSE))</f>
        <v>Sanofi</v>
      </c>
      <c r="R1384" s="17" t="str">
        <f>IF(ISERROR(VLOOKUP('Salidas Pacientes'!$M1384,Inventario!$A$2:$M$21,6,FALSE)),"",VLOOKUP('Salidas Pacientes'!$M1384,Inventario!$A$2:$M$21,6,FALSE))</f>
        <v>2800</v>
      </c>
      <c r="S1384" s="105" t="s">
        <v>306</v>
      </c>
      <c r="T1384" s="102" t="str">
        <f>IF(ISERROR(VLOOKUP('Salidas Pacientes'!$S1384,Entradas!$H$1:$I$412,2,FALSE)),"",VLOOKUP('Salidas Pacientes'!$S1384,Entradas!$H$1:$I$412,2,FALSE))</f>
        <v/>
      </c>
      <c r="U1384" s="98"/>
      <c r="V1384" s="98">
        <v>1</v>
      </c>
      <c r="W1384" s="105"/>
    </row>
    <row r="1385" spans="1:23" ht="15.75" hidden="1" customHeight="1">
      <c r="A1385" s="95">
        <v>44949</v>
      </c>
      <c r="B1385" s="95" t="s">
        <v>276</v>
      </c>
      <c r="C1385" s="98">
        <v>1232816304</v>
      </c>
      <c r="D1385" s="17" t="str">
        <f>IF(ISERROR(VLOOKUP('Salidas Pacientes'!$C1385,'BD Pacientes'!$A:I,2,FALSE)),"",VLOOKUP('Salidas Pacientes'!$C1385,'BD Pacientes'!$A:I,2,FALSE))</f>
        <v>RC</v>
      </c>
      <c r="E1385" s="16" t="str">
        <f>IF(ISERROR(VLOOKUP('Salidas Pacientes'!$C1385,'BD Pacientes'!$A:I,3,FALSE)),"",VLOOKUP('Salidas Pacientes'!$C1385,'BD Pacientes'!$A:I,3,FALSE))</f>
        <v>EMMA AVILA JOHANSEN</v>
      </c>
      <c r="F1385" s="17" t="str">
        <f>IF(ISERROR(VLOOKUP('Salidas Pacientes'!$C1385,'BD Pacientes'!$A:I,4,FALSE)),"",VLOOKUP('Salidas Pacientes'!$C1385,'BD Pacientes'!$A:I,4,FALSE))</f>
        <v>F</v>
      </c>
      <c r="G1385" s="95">
        <f>IF(ISERROR(VLOOKUP('Salidas Pacientes'!$C1385,'BD Pacientes'!$A:I,5,FALSE)),"",VLOOKUP('Salidas Pacientes'!$C1385,'BD Pacientes'!$A:I,5,FALSE))</f>
        <v>44347</v>
      </c>
      <c r="H1385" s="95" t="str">
        <f t="shared" ca="1" si="0"/>
        <v>2 año, 2 mes</v>
      </c>
      <c r="I1385" s="97" t="str">
        <f>IF(ISERROR(VLOOKUP('Salidas Pacientes'!$C1385,'BD Pacientes'!$A:$I,6,FALSE)),"",VLOOKUP('Salidas Pacientes'!$C1385,'BD Pacientes'!$A:$I,6,FALSE))</f>
        <v>VIA PARQUE CENTRAL 440 CASA 98 JAMUNDI</v>
      </c>
      <c r="J1385" s="98">
        <f>IF(ISERROR(VLOOKUP('Salidas Pacientes'!$C1385,'BD Pacientes'!$A:$I,7,FALSE)),"",VLOOKUP('Salidas Pacientes'!$C1385,'BD Pacientes'!$A:$I,7,FALSE))</f>
        <v>1020740669</v>
      </c>
      <c r="K1385" s="99" t="str">
        <f>IF(ISERROR(VLOOKUP('Salidas Pacientes'!$C1385,'BD Pacientes'!$A:$I,8,FALSE)),"",VLOOKUP('Salidas Pacientes'!$C1385,'BD Pacientes'!$A:$I,8,FALSE))</f>
        <v>DIANA JOHANSEN</v>
      </c>
      <c r="L1385" s="17">
        <f>IF(ISERROR(VLOOKUP('Salidas Pacientes'!$C1385,'BD Pacientes'!$A:$I,9,FALSE)),"",VLOOKUP('Salidas Pacientes'!$C1385,'BD Pacientes'!$A:$I,9,FALSE))</f>
        <v>3167557588</v>
      </c>
      <c r="M1385" s="17" t="s">
        <v>85</v>
      </c>
      <c r="N1385" s="16" t="str">
        <f>IF(ISERROR(VLOOKUP('Salidas Pacientes'!$M1385,Inventario!$A$2:$M$21,2,FALSE)),"",VLOOKUP('Salidas Pacientes'!$M1385,Inventario!$A$2:$M$21,2,FALSE))</f>
        <v xml:space="preserve">Avaxim 80 </v>
      </c>
      <c r="O1385" s="16" t="str">
        <f>IF(ISERROR(VLOOKUP('Salidas Pacientes'!$M1385,Inventario!$A$2:$M$21,3,FALSE)),"",VLOOKUP('Salidas Pacientes'!$M1385,Inventario!$A$2:$M$21,3,FALSE))</f>
        <v>Hepatitis A niño</v>
      </c>
      <c r="P1385" s="100" t="str">
        <f>IF(ISERROR(VLOOKUP('Salidas Pacientes'!$M1385,Inventario!$A$2:$M$21,4,FALSE)),"",VLOOKUP('Salidas Pacientes'!$M1385,Inventario!$A$2:$M$21,4,FALSE))</f>
        <v>IPS FARALLONES</v>
      </c>
      <c r="Q1385" s="100" t="str">
        <f>IF(ISERROR(VLOOKUP('Salidas Pacientes'!$M1385,Inventario!$A$2:$M$21,5,FALSE)),"",VLOOKUP('Salidas Pacientes'!$M1385,Inventario!$A$2:$M$21,5,FALSE))</f>
        <v>Sanofi</v>
      </c>
      <c r="R1385" s="17" t="str">
        <f>IF(ISERROR(VLOOKUP('Salidas Pacientes'!$M1385,Inventario!$A$2:$M$21,6,FALSE)),"",VLOOKUP('Salidas Pacientes'!$M1385,Inventario!$A$2:$M$21,6,FALSE))</f>
        <v>2500</v>
      </c>
      <c r="S1385" s="101" t="s">
        <v>227</v>
      </c>
      <c r="T1385" s="102">
        <f>IF(ISERROR(VLOOKUP('Salidas Pacientes'!$S1385,Entradas!$H$1:$I$412,2,FALSE)),"",VLOOKUP('Salidas Pacientes'!$S1385,Entradas!$H$1:$I$412,2,FALSE))</f>
        <v>45351</v>
      </c>
      <c r="U1385" s="98"/>
      <c r="V1385" s="98">
        <v>1</v>
      </c>
      <c r="W1385" s="105"/>
    </row>
    <row r="1386" spans="1:23" ht="15.75" hidden="1" customHeight="1">
      <c r="A1386" s="95">
        <v>44949</v>
      </c>
      <c r="B1386" s="95" t="s">
        <v>276</v>
      </c>
      <c r="C1386" s="98">
        <v>1232816304</v>
      </c>
      <c r="D1386" s="17" t="str">
        <f>IF(ISERROR(VLOOKUP('Salidas Pacientes'!$C1386,'BD Pacientes'!$A:I,2,FALSE)),"",VLOOKUP('Salidas Pacientes'!$C1386,'BD Pacientes'!$A:I,2,FALSE))</f>
        <v>RC</v>
      </c>
      <c r="E1386" s="16" t="str">
        <f>IF(ISERROR(VLOOKUP('Salidas Pacientes'!$C1386,'BD Pacientes'!$A:I,3,FALSE)),"",VLOOKUP('Salidas Pacientes'!$C1386,'BD Pacientes'!$A:I,3,FALSE))</f>
        <v>EMMA AVILA JOHANSEN</v>
      </c>
      <c r="F1386" s="17" t="str">
        <f>IF(ISERROR(VLOOKUP('Salidas Pacientes'!$C1386,'BD Pacientes'!$A:I,4,FALSE)),"",VLOOKUP('Salidas Pacientes'!$C1386,'BD Pacientes'!$A:I,4,FALSE))</f>
        <v>F</v>
      </c>
      <c r="G1386" s="95">
        <f>IF(ISERROR(VLOOKUP('Salidas Pacientes'!$C1386,'BD Pacientes'!$A:I,5,FALSE)),"",VLOOKUP('Salidas Pacientes'!$C1386,'BD Pacientes'!$A:I,5,FALSE))</f>
        <v>44347</v>
      </c>
      <c r="H1386" s="95" t="str">
        <f t="shared" ca="1" si="0"/>
        <v>2 año, 2 mes</v>
      </c>
      <c r="I1386" s="97" t="str">
        <f>IF(ISERROR(VLOOKUP('Salidas Pacientes'!$C1386,'BD Pacientes'!$A:$I,6,FALSE)),"",VLOOKUP('Salidas Pacientes'!$C1386,'BD Pacientes'!$A:$I,6,FALSE))</f>
        <v>VIA PARQUE CENTRAL 440 CASA 98 JAMUNDI</v>
      </c>
      <c r="J1386" s="98">
        <f>IF(ISERROR(VLOOKUP('Salidas Pacientes'!$C1386,'BD Pacientes'!$A:$I,7,FALSE)),"",VLOOKUP('Salidas Pacientes'!$C1386,'BD Pacientes'!$A:$I,7,FALSE))</f>
        <v>1020740669</v>
      </c>
      <c r="K1386" s="99" t="str">
        <f>IF(ISERROR(VLOOKUP('Salidas Pacientes'!$C1386,'BD Pacientes'!$A:$I,8,FALSE)),"",VLOOKUP('Salidas Pacientes'!$C1386,'BD Pacientes'!$A:$I,8,FALSE))</f>
        <v>DIANA JOHANSEN</v>
      </c>
      <c r="L1386" s="17">
        <f>IF(ISERROR(VLOOKUP('Salidas Pacientes'!$C1386,'BD Pacientes'!$A:$I,9,FALSE)),"",VLOOKUP('Salidas Pacientes'!$C1386,'BD Pacientes'!$A:$I,9,FALSE))</f>
        <v>3167557588</v>
      </c>
      <c r="M1386" s="17" t="s">
        <v>81</v>
      </c>
      <c r="N1386" s="16" t="str">
        <f>IF(ISERROR(VLOOKUP('Salidas Pacientes'!$M1386,Inventario!$A$2:$M$21,2,FALSE)),"",VLOOKUP('Salidas Pacientes'!$M1386,Inventario!$A$2:$M$21,2,FALSE))</f>
        <v>Stamaril</v>
      </c>
      <c r="O1386" s="16" t="str">
        <f>IF(ISERROR(VLOOKUP('Salidas Pacientes'!$M1386,Inventario!$A$2:$M$21,3,FALSE)),"",VLOOKUP('Salidas Pacientes'!$M1386,Inventario!$A$2:$M$21,3,FALSE))</f>
        <v>Fiebre amarilla</v>
      </c>
      <c r="P1386" s="100" t="str">
        <f>IF(ISERROR(VLOOKUP('Salidas Pacientes'!$M1386,Inventario!$A$2:$M$21,4,FALSE)),"",VLOOKUP('Salidas Pacientes'!$M1386,Inventario!$A$2:$M$21,4,FALSE))</f>
        <v>IPS FARALLONES</v>
      </c>
      <c r="Q1386" s="100" t="str">
        <f>IF(ISERROR(VLOOKUP('Salidas Pacientes'!$M1386,Inventario!$A$2:$M$21,5,FALSE)),"",VLOOKUP('Salidas Pacientes'!$M1386,Inventario!$A$2:$M$21,5,FALSE))</f>
        <v>Sanofi</v>
      </c>
      <c r="R1386" s="17" t="str">
        <f>IF(ISERROR(VLOOKUP('Salidas Pacientes'!$M1386,Inventario!$A$2:$M$21,6,FALSE)),"",VLOOKUP('Salidas Pacientes'!$M1386,Inventario!$A$2:$M$21,6,FALSE))</f>
        <v>3000</v>
      </c>
      <c r="S1386" s="105" t="s">
        <v>302</v>
      </c>
      <c r="T1386" s="102" t="str">
        <f>IF(ISERROR(VLOOKUP('Salidas Pacientes'!$S1386,Entradas!$H$1:$I$412,2,FALSE)),"",VLOOKUP('Salidas Pacientes'!$S1386,Entradas!$H$1:$I$412,2,FALSE))</f>
        <v/>
      </c>
      <c r="U1386" s="98"/>
      <c r="V1386" s="98">
        <v>1</v>
      </c>
      <c r="W1386" s="105"/>
    </row>
    <row r="1387" spans="1:23" ht="15.75" hidden="1" customHeight="1">
      <c r="A1387" s="95">
        <v>44950</v>
      </c>
      <c r="B1387" s="95" t="s">
        <v>276</v>
      </c>
      <c r="C1387" s="98">
        <v>1232809311</v>
      </c>
      <c r="D1387" s="17" t="str">
        <f>IF(ISERROR(VLOOKUP('Salidas Pacientes'!$C1387,'BD Pacientes'!$A:I,2,FALSE)),"",VLOOKUP('Salidas Pacientes'!$C1387,'BD Pacientes'!$A:I,2,FALSE))</f>
        <v>RC</v>
      </c>
      <c r="E1387" s="16" t="str">
        <f>IF(ISERROR(VLOOKUP('Salidas Pacientes'!$C1387,'BD Pacientes'!$A:I,3,FALSE)),"",VLOOKUP('Salidas Pacientes'!$C1387,'BD Pacientes'!$A:I,3,FALSE))</f>
        <v>SAMANTHA ORTIZ GARCIA</v>
      </c>
      <c r="F1387" s="17" t="str">
        <f>IF(ISERROR(VLOOKUP('Salidas Pacientes'!$C1387,'BD Pacientes'!$A:I,4,FALSE)),"",VLOOKUP('Salidas Pacientes'!$C1387,'BD Pacientes'!$A:I,4,FALSE))</f>
        <v>F</v>
      </c>
      <c r="G1387" s="95">
        <f>IF(ISERROR(VLOOKUP('Salidas Pacientes'!$C1387,'BD Pacientes'!$A:I,5,FALSE)),"",VLOOKUP('Salidas Pacientes'!$C1387,'BD Pacientes'!$A:I,5,FALSE))</f>
        <v>43679</v>
      </c>
      <c r="H1387" s="95" t="str">
        <f t="shared" ca="1" si="0"/>
        <v>4 año, 0 mes</v>
      </c>
      <c r="I1387" s="97" t="str">
        <f>IF(ISERROR(VLOOKUP('Salidas Pacientes'!$C1387,'BD Pacientes'!$A:$I,6,FALSE)),"",VLOOKUP('Salidas Pacientes'!$C1387,'BD Pacientes'!$A:$I,6,FALSE))</f>
        <v xml:space="preserve"> </v>
      </c>
      <c r="J1387" s="98">
        <f>IF(ISERROR(VLOOKUP('Salidas Pacientes'!$C1387,'BD Pacientes'!$A:$I,7,FALSE)),"",VLOOKUP('Salidas Pacientes'!$C1387,'BD Pacientes'!$A:$I,7,FALSE))</f>
        <v>0</v>
      </c>
      <c r="K1387" s="99">
        <f>IF(ISERROR(VLOOKUP('Salidas Pacientes'!$C1387,'BD Pacientes'!$A:$I,8,FALSE)),"",VLOOKUP('Salidas Pacientes'!$C1387,'BD Pacientes'!$A:$I,8,FALSE))</f>
        <v>0</v>
      </c>
      <c r="L1387" s="17">
        <f>IF(ISERROR(VLOOKUP('Salidas Pacientes'!$C1387,'BD Pacientes'!$A:$I,9,FALSE)),"",VLOOKUP('Salidas Pacientes'!$C1387,'BD Pacientes'!$A:$I,9,FALSE))</f>
        <v>0</v>
      </c>
      <c r="M1387" s="17" t="s">
        <v>54</v>
      </c>
      <c r="N1387" s="16" t="str">
        <f>IF(ISERROR(VLOOKUP('Salidas Pacientes'!$M1387,Inventario!$A$2:$M$21,2,FALSE)),"",VLOOKUP('Salidas Pacientes'!$M1387,Inventario!$A$2:$M$21,2,FALSE))</f>
        <v>Prevenar</v>
      </c>
      <c r="O1387" s="16" t="str">
        <f>IF(ISERROR(VLOOKUP('Salidas Pacientes'!$M1387,Inventario!$A$2:$M$21,3,FALSE)),"",VLOOKUP('Salidas Pacientes'!$M1387,Inventario!$A$2:$M$21,3,FALSE))</f>
        <v>Neumococo 13V</v>
      </c>
      <c r="P1387" s="100" t="str">
        <f>IF(ISERROR(VLOOKUP('Salidas Pacientes'!$M1387,Inventario!$A$2:$M$21,4,FALSE)),"",VLOOKUP('Salidas Pacientes'!$M1387,Inventario!$A$2:$M$21,4,FALSE))</f>
        <v>Cobo Medical</v>
      </c>
      <c r="Q1387" s="100" t="str">
        <f>IF(ISERROR(VLOOKUP('Salidas Pacientes'!$M1387,Inventario!$A$2:$M$21,5,FALSE)),"",VLOOKUP('Salidas Pacientes'!$M1387,Inventario!$A$2:$M$21,5,FALSE))</f>
        <v>Pfizer</v>
      </c>
      <c r="R1387" s="17" t="str">
        <f>IF(ISERROR(VLOOKUP('Salidas Pacientes'!$M1387,Inventario!$A$2:$M$21,6,FALSE)),"",VLOOKUP('Salidas Pacientes'!$M1387,Inventario!$A$2:$M$21,6,FALSE))</f>
        <v>2156</v>
      </c>
      <c r="S1387" s="105" t="s">
        <v>223</v>
      </c>
      <c r="T1387" s="102">
        <f>IF(ISERROR(VLOOKUP('Salidas Pacientes'!$S1387,Entradas!$H$1:$I$412,2,FALSE)),"",VLOOKUP('Salidas Pacientes'!$S1387,Entradas!$H$1:$I$412,2,FALSE))</f>
        <v>45382</v>
      </c>
      <c r="U1387" s="98"/>
      <c r="V1387" s="98">
        <v>1</v>
      </c>
      <c r="W1387" s="105"/>
    </row>
    <row r="1388" spans="1:23" ht="15.75" hidden="1" customHeight="1">
      <c r="A1388" s="95">
        <v>44950</v>
      </c>
      <c r="B1388" s="95" t="s">
        <v>276</v>
      </c>
      <c r="C1388" s="98">
        <v>1232814755</v>
      </c>
      <c r="D1388" s="17" t="str">
        <f>IF(ISERROR(VLOOKUP('Salidas Pacientes'!$C1388,'BD Pacientes'!$A:I,2,FALSE)),"",VLOOKUP('Salidas Pacientes'!$C1388,'BD Pacientes'!$A:I,2,FALSE))</f>
        <v>RC</v>
      </c>
      <c r="E1388" s="16" t="str">
        <f>IF(ISERROR(VLOOKUP('Salidas Pacientes'!$C1388,'BD Pacientes'!$A:I,3,FALSE)),"",VLOOKUP('Salidas Pacientes'!$C1388,'BD Pacientes'!$A:I,3,FALSE))</f>
        <v>NAHIARA CASTRILLON IMBACHI</v>
      </c>
      <c r="F1388" s="17" t="str">
        <f>IF(ISERROR(VLOOKUP('Salidas Pacientes'!$C1388,'BD Pacientes'!$A:I,4,FALSE)),"",VLOOKUP('Salidas Pacientes'!$C1388,'BD Pacientes'!$A:I,4,FALSE))</f>
        <v>F</v>
      </c>
      <c r="G1388" s="95">
        <f>IF(ISERROR(VLOOKUP('Salidas Pacientes'!$C1388,'BD Pacientes'!$A:I,5,FALSE)),"",VLOOKUP('Salidas Pacientes'!$C1388,'BD Pacientes'!$A:I,5,FALSE))</f>
        <v>44183</v>
      </c>
      <c r="H1388" s="95" t="str">
        <f t="shared" ca="1" si="0"/>
        <v>2 año, 8 mes</v>
      </c>
      <c r="I1388" s="97" t="str">
        <f>IF(ISERROR(VLOOKUP('Salidas Pacientes'!$C1388,'BD Pacientes'!$A:$I,6,FALSE)),"",VLOOKUP('Salidas Pacientes'!$C1388,'BD Pacientes'!$A:$I,6,FALSE))</f>
        <v>CALLE 34A # T27-29</v>
      </c>
      <c r="J1388" s="98">
        <f>IF(ISERROR(VLOOKUP('Salidas Pacientes'!$C1388,'BD Pacientes'!$A:$I,7,FALSE)),"",VLOOKUP('Salidas Pacientes'!$C1388,'BD Pacientes'!$A:$I,7,FALSE))</f>
        <v>1143941319</v>
      </c>
      <c r="K1388" s="99" t="str">
        <f>IF(ISERROR(VLOOKUP('Salidas Pacientes'!$C1388,'BD Pacientes'!$A:$I,8,FALSE)),"",VLOOKUP('Salidas Pacientes'!$C1388,'BD Pacientes'!$A:$I,8,FALSE))</f>
        <v>SIRLEY IMBACHI</v>
      </c>
      <c r="L1388" s="17">
        <f>IF(ISERROR(VLOOKUP('Salidas Pacientes'!$C1388,'BD Pacientes'!$A:$I,9,FALSE)),"",VLOOKUP('Salidas Pacientes'!$C1388,'BD Pacientes'!$A:$I,9,FALSE))</f>
        <v>3145965296</v>
      </c>
      <c r="M1388" s="17" t="s">
        <v>85</v>
      </c>
      <c r="N1388" s="16" t="str">
        <f>IF(ISERROR(VLOOKUP('Salidas Pacientes'!$M1388,Inventario!$A$2:$M$21,2,FALSE)),"",VLOOKUP('Salidas Pacientes'!$M1388,Inventario!$A$2:$M$21,2,FALSE))</f>
        <v xml:space="preserve">Avaxim 80 </v>
      </c>
      <c r="O1388" s="16" t="str">
        <f>IF(ISERROR(VLOOKUP('Salidas Pacientes'!$M1388,Inventario!$A$2:$M$21,3,FALSE)),"",VLOOKUP('Salidas Pacientes'!$M1388,Inventario!$A$2:$M$21,3,FALSE))</f>
        <v>Hepatitis A niño</v>
      </c>
      <c r="P1388" s="100" t="str">
        <f>IF(ISERROR(VLOOKUP('Salidas Pacientes'!$M1388,Inventario!$A$2:$M$21,4,FALSE)),"",VLOOKUP('Salidas Pacientes'!$M1388,Inventario!$A$2:$M$21,4,FALSE))</f>
        <v>IPS FARALLONES</v>
      </c>
      <c r="Q1388" s="100" t="str">
        <f>IF(ISERROR(VLOOKUP('Salidas Pacientes'!$M1388,Inventario!$A$2:$M$21,5,FALSE)),"",VLOOKUP('Salidas Pacientes'!$M1388,Inventario!$A$2:$M$21,5,FALSE))</f>
        <v>Sanofi</v>
      </c>
      <c r="R1388" s="17" t="str">
        <f>IF(ISERROR(VLOOKUP('Salidas Pacientes'!$M1388,Inventario!$A$2:$M$21,6,FALSE)),"",VLOOKUP('Salidas Pacientes'!$M1388,Inventario!$A$2:$M$21,6,FALSE))</f>
        <v>2500</v>
      </c>
      <c r="S1388" s="101" t="s">
        <v>227</v>
      </c>
      <c r="T1388" s="102">
        <f>IF(ISERROR(VLOOKUP('Salidas Pacientes'!$S1388,Entradas!$H$1:$I$412,2,FALSE)),"",VLOOKUP('Salidas Pacientes'!$S1388,Entradas!$H$1:$I$412,2,FALSE))</f>
        <v>45351</v>
      </c>
      <c r="U1388" s="98"/>
      <c r="V1388" s="98">
        <v>1</v>
      </c>
      <c r="W1388" s="105"/>
    </row>
    <row r="1389" spans="1:23" ht="15.75" hidden="1" customHeight="1">
      <c r="A1389" s="95">
        <v>44950</v>
      </c>
      <c r="B1389" s="95" t="s">
        <v>276</v>
      </c>
      <c r="C1389" s="98" t="s">
        <v>307</v>
      </c>
      <c r="D1389" s="17" t="str">
        <f>IF(ISERROR(VLOOKUP('Salidas Pacientes'!$C1389,'BD Pacientes'!$A:I,2,FALSE)),"",VLOOKUP('Salidas Pacientes'!$C1389,'BD Pacientes'!$A:I,2,FALSE))</f>
        <v>PA</v>
      </c>
      <c r="E1389" s="16" t="str">
        <f>IF(ISERROR(VLOOKUP('Salidas Pacientes'!$C1389,'BD Pacientes'!$A:I,3,FALSE)),"",VLOOKUP('Salidas Pacientes'!$C1389,'BD Pacientes'!$A:I,3,FALSE))</f>
        <v>LUCAS ARANGO GONZALEZ</v>
      </c>
      <c r="F1389" s="17" t="str">
        <f>IF(ISERROR(VLOOKUP('Salidas Pacientes'!$C1389,'BD Pacientes'!$A:I,4,FALSE)),"",VLOOKUP('Salidas Pacientes'!$C1389,'BD Pacientes'!$A:I,4,FALSE))</f>
        <v>M</v>
      </c>
      <c r="G1389" s="95">
        <f>IF(ISERROR(VLOOKUP('Salidas Pacientes'!$C1389,'BD Pacientes'!$A:I,5,FALSE)),"",VLOOKUP('Salidas Pacientes'!$C1389,'BD Pacientes'!$A:I,5,FALSE))</f>
        <v>44525</v>
      </c>
      <c r="H1389" s="95" t="str">
        <f t="shared" ca="1" si="0"/>
        <v>1 año, 8 mes</v>
      </c>
      <c r="I1389" s="97" t="str">
        <f>IF(ISERROR(VLOOKUP('Salidas Pacientes'!$C1389,'BD Pacientes'!$A:$I,6,FALSE)),"",VLOOKUP('Salidas Pacientes'!$C1389,'BD Pacientes'!$A:$I,6,FALSE))</f>
        <v>CALLE 1B OESTE #4AO-201</v>
      </c>
      <c r="J1389" s="98">
        <f>IF(ISERROR(VLOOKUP('Salidas Pacientes'!$C1389,'BD Pacientes'!$A:$I,7,FALSE)),"",VLOOKUP('Salidas Pacientes'!$C1389,'BD Pacientes'!$A:$I,7,FALSE))</f>
        <v>0</v>
      </c>
      <c r="K1389" s="99">
        <f>IF(ISERROR(VLOOKUP('Salidas Pacientes'!$C1389,'BD Pacientes'!$A:$I,8,FALSE)),"",VLOOKUP('Salidas Pacientes'!$C1389,'BD Pacientes'!$A:$I,8,FALSE))</f>
        <v>0</v>
      </c>
      <c r="L1389" s="17">
        <f>IF(ISERROR(VLOOKUP('Salidas Pacientes'!$C1389,'BD Pacientes'!$A:$I,9,FALSE)),"",VLOOKUP('Salidas Pacientes'!$C1389,'BD Pacientes'!$A:$I,9,FALSE))</f>
        <v>0</v>
      </c>
      <c r="M1389" s="17" t="s">
        <v>58</v>
      </c>
      <c r="N1389" s="16" t="str">
        <f>IF(ISERROR(VLOOKUP('Salidas Pacientes'!$M1389,Inventario!$A$2:$M$21,2,FALSE)),"",VLOOKUP('Salidas Pacientes'!$M1389,Inventario!$A$2:$M$21,2,FALSE))</f>
        <v>Proquad</v>
      </c>
      <c r="O1389" s="16" t="str">
        <f>IF(ISERROR(VLOOKUP('Salidas Pacientes'!$M1389,Inventario!$A$2:$M$21,3,FALSE)),"",VLOOKUP('Salidas Pacientes'!$M1389,Inventario!$A$2:$M$21,3,FALSE))</f>
        <v>Sarampion + Rubeola + parotiditis + varicela</v>
      </c>
      <c r="P1389" s="100" t="str">
        <f>IF(ISERROR(VLOOKUP('Salidas Pacientes'!$M1389,Inventario!$A$2:$M$21,4,FALSE)),"",VLOOKUP('Salidas Pacientes'!$M1389,Inventario!$A$2:$M$21,4,FALSE))</f>
        <v>IPS FARALLONES</v>
      </c>
      <c r="Q1389" s="100" t="str">
        <f>IF(ISERROR(VLOOKUP('Salidas Pacientes'!$M1389,Inventario!$A$2:$M$21,5,FALSE)),"",VLOOKUP('Salidas Pacientes'!$M1389,Inventario!$A$2:$M$21,5,FALSE))</f>
        <v>Merck</v>
      </c>
      <c r="R1389" s="17" t="str">
        <f>IF(ISERROR(VLOOKUP('Salidas Pacientes'!$M1389,Inventario!$A$2:$M$21,6,FALSE)),"",VLOOKUP('Salidas Pacientes'!$M1389,Inventario!$A$2:$M$21,6,FALSE))</f>
        <v>4200</v>
      </c>
      <c r="S1389" s="105" t="s">
        <v>225</v>
      </c>
      <c r="T1389" s="102">
        <f>IF(ISERROR(VLOOKUP('Salidas Pacientes'!$S1389,Entradas!$H$1:$I$412,2,FALSE)),"",VLOOKUP('Salidas Pacientes'!$S1389,Entradas!$H$1:$I$412,2,FALSE))</f>
        <v>45199</v>
      </c>
      <c r="U1389" s="98"/>
      <c r="V1389" s="98">
        <v>1</v>
      </c>
      <c r="W1389" s="105"/>
    </row>
    <row r="1390" spans="1:23" ht="15.75" hidden="1" customHeight="1">
      <c r="A1390" s="95">
        <v>44950</v>
      </c>
      <c r="B1390" s="95" t="s">
        <v>276</v>
      </c>
      <c r="C1390" s="98" t="s">
        <v>307</v>
      </c>
      <c r="D1390" s="17" t="str">
        <f>IF(ISERROR(VLOOKUP('Salidas Pacientes'!$C1390,'BD Pacientes'!$A:I,2,FALSE)),"",VLOOKUP('Salidas Pacientes'!$C1390,'BD Pacientes'!$A:I,2,FALSE))</f>
        <v>PA</v>
      </c>
      <c r="E1390" s="16" t="str">
        <f>IF(ISERROR(VLOOKUP('Salidas Pacientes'!$C1390,'BD Pacientes'!$A:I,3,FALSE)),"",VLOOKUP('Salidas Pacientes'!$C1390,'BD Pacientes'!$A:I,3,FALSE))</f>
        <v>LUCAS ARANGO GONZALEZ</v>
      </c>
      <c r="F1390" s="17" t="str">
        <f>IF(ISERROR(VLOOKUP('Salidas Pacientes'!$C1390,'BD Pacientes'!$A:I,4,FALSE)),"",VLOOKUP('Salidas Pacientes'!$C1390,'BD Pacientes'!$A:I,4,FALSE))</f>
        <v>M</v>
      </c>
      <c r="G1390" s="95">
        <f>IF(ISERROR(VLOOKUP('Salidas Pacientes'!$C1390,'BD Pacientes'!$A:I,5,FALSE)),"",VLOOKUP('Salidas Pacientes'!$C1390,'BD Pacientes'!$A:I,5,FALSE))</f>
        <v>44525</v>
      </c>
      <c r="H1390" s="95" t="str">
        <f t="shared" ca="1" si="0"/>
        <v>1 año, 8 mes</v>
      </c>
      <c r="I1390" s="97" t="str">
        <f>IF(ISERROR(VLOOKUP('Salidas Pacientes'!$C1390,'BD Pacientes'!$A:$I,6,FALSE)),"",VLOOKUP('Salidas Pacientes'!$C1390,'BD Pacientes'!$A:$I,6,FALSE))</f>
        <v>CALLE 1B OESTE #4AO-201</v>
      </c>
      <c r="J1390" s="98">
        <f>IF(ISERROR(VLOOKUP('Salidas Pacientes'!$C1390,'BD Pacientes'!$A:$I,7,FALSE)),"",VLOOKUP('Salidas Pacientes'!$C1390,'BD Pacientes'!$A:$I,7,FALSE))</f>
        <v>0</v>
      </c>
      <c r="K1390" s="99">
        <f>IF(ISERROR(VLOOKUP('Salidas Pacientes'!$C1390,'BD Pacientes'!$A:$I,8,FALSE)),"",VLOOKUP('Salidas Pacientes'!$C1390,'BD Pacientes'!$A:$I,8,FALSE))</f>
        <v>0</v>
      </c>
      <c r="L1390" s="17">
        <f>IF(ISERROR(VLOOKUP('Salidas Pacientes'!$C1390,'BD Pacientes'!$A:$I,9,FALSE)),"",VLOOKUP('Salidas Pacientes'!$C1390,'BD Pacientes'!$A:$I,9,FALSE))</f>
        <v>0</v>
      </c>
      <c r="M1390" s="17" t="s">
        <v>85</v>
      </c>
      <c r="N1390" s="16" t="str">
        <f>IF(ISERROR(VLOOKUP('Salidas Pacientes'!$M1390,Inventario!$A$2:$M$21,2,FALSE)),"",VLOOKUP('Salidas Pacientes'!$M1390,Inventario!$A$2:$M$21,2,FALSE))</f>
        <v xml:space="preserve">Avaxim 80 </v>
      </c>
      <c r="O1390" s="16" t="str">
        <f>IF(ISERROR(VLOOKUP('Salidas Pacientes'!$M1390,Inventario!$A$2:$M$21,3,FALSE)),"",VLOOKUP('Salidas Pacientes'!$M1390,Inventario!$A$2:$M$21,3,FALSE))</f>
        <v>Hepatitis A niño</v>
      </c>
      <c r="P1390" s="100" t="str">
        <f>IF(ISERROR(VLOOKUP('Salidas Pacientes'!$M1390,Inventario!$A$2:$M$21,4,FALSE)),"",VLOOKUP('Salidas Pacientes'!$M1390,Inventario!$A$2:$M$21,4,FALSE))</f>
        <v>IPS FARALLONES</v>
      </c>
      <c r="Q1390" s="100" t="str">
        <f>IF(ISERROR(VLOOKUP('Salidas Pacientes'!$M1390,Inventario!$A$2:$M$21,5,FALSE)),"",VLOOKUP('Salidas Pacientes'!$M1390,Inventario!$A$2:$M$21,5,FALSE))</f>
        <v>Sanofi</v>
      </c>
      <c r="R1390" s="17" t="str">
        <f>IF(ISERROR(VLOOKUP('Salidas Pacientes'!$M1390,Inventario!$A$2:$M$21,6,FALSE)),"",VLOOKUP('Salidas Pacientes'!$M1390,Inventario!$A$2:$M$21,6,FALSE))</f>
        <v>2500</v>
      </c>
      <c r="S1390" s="105" t="s">
        <v>227</v>
      </c>
      <c r="T1390" s="102">
        <f>IF(ISERROR(VLOOKUP('Salidas Pacientes'!$S1390,Entradas!$H$1:$I$412,2,FALSE)),"",VLOOKUP('Salidas Pacientes'!$S1390,Entradas!$H$1:$I$412,2,FALSE))</f>
        <v>45351</v>
      </c>
      <c r="U1390" s="98"/>
      <c r="V1390" s="98">
        <v>1</v>
      </c>
      <c r="W1390" s="105"/>
    </row>
    <row r="1391" spans="1:23" ht="15.75" hidden="1" customHeight="1">
      <c r="A1391" s="95">
        <v>44950</v>
      </c>
      <c r="B1391" s="95" t="s">
        <v>276</v>
      </c>
      <c r="C1391" s="98" t="s">
        <v>307</v>
      </c>
      <c r="D1391" s="17" t="str">
        <f>IF(ISERROR(VLOOKUP('Salidas Pacientes'!$C1391,'BD Pacientes'!$A:I,2,FALSE)),"",VLOOKUP('Salidas Pacientes'!$C1391,'BD Pacientes'!$A:I,2,FALSE))</f>
        <v>PA</v>
      </c>
      <c r="E1391" s="16" t="str">
        <f>IF(ISERROR(VLOOKUP('Salidas Pacientes'!$C1391,'BD Pacientes'!$A:I,3,FALSE)),"",VLOOKUP('Salidas Pacientes'!$C1391,'BD Pacientes'!$A:I,3,FALSE))</f>
        <v>LUCAS ARANGO GONZALEZ</v>
      </c>
      <c r="F1391" s="17" t="str">
        <f>IF(ISERROR(VLOOKUP('Salidas Pacientes'!$C1391,'BD Pacientes'!$A:I,4,FALSE)),"",VLOOKUP('Salidas Pacientes'!$C1391,'BD Pacientes'!$A:I,4,FALSE))</f>
        <v>M</v>
      </c>
      <c r="G1391" s="95">
        <f>IF(ISERROR(VLOOKUP('Salidas Pacientes'!$C1391,'BD Pacientes'!$A:I,5,FALSE)),"",VLOOKUP('Salidas Pacientes'!$C1391,'BD Pacientes'!$A:I,5,FALSE))</f>
        <v>44525</v>
      </c>
      <c r="H1391" s="95" t="str">
        <f t="shared" ca="1" si="0"/>
        <v>1 año, 8 mes</v>
      </c>
      <c r="I1391" s="97" t="str">
        <f>IF(ISERROR(VLOOKUP('Salidas Pacientes'!$C1391,'BD Pacientes'!$A:$I,6,FALSE)),"",VLOOKUP('Salidas Pacientes'!$C1391,'BD Pacientes'!$A:$I,6,FALSE))</f>
        <v>CALLE 1B OESTE #4AO-201</v>
      </c>
      <c r="J1391" s="98">
        <f>IF(ISERROR(VLOOKUP('Salidas Pacientes'!$C1391,'BD Pacientes'!$A:$I,7,FALSE)),"",VLOOKUP('Salidas Pacientes'!$C1391,'BD Pacientes'!$A:$I,7,FALSE))</f>
        <v>0</v>
      </c>
      <c r="K1391" s="99">
        <f>IF(ISERROR(VLOOKUP('Salidas Pacientes'!$C1391,'BD Pacientes'!$A:$I,8,FALSE)),"",VLOOKUP('Salidas Pacientes'!$C1391,'BD Pacientes'!$A:$I,8,FALSE))</f>
        <v>0</v>
      </c>
      <c r="L1391" s="17">
        <f>IF(ISERROR(VLOOKUP('Salidas Pacientes'!$C1391,'BD Pacientes'!$A:$I,9,FALSE)),"",VLOOKUP('Salidas Pacientes'!$C1391,'BD Pacientes'!$A:$I,9,FALSE))</f>
        <v>0</v>
      </c>
      <c r="M1391" s="17" t="s">
        <v>47</v>
      </c>
      <c r="N1391" s="16" t="str">
        <f>IF(ISERROR(VLOOKUP('Salidas Pacientes'!$M1391,Inventario!$A$2:$M$21,2,FALSE)),"",VLOOKUP('Salidas Pacientes'!$M1391,Inventario!$A$2:$M$21,2,FALSE))</f>
        <v>Nimenrix</v>
      </c>
      <c r="O1391" s="16" t="str">
        <f>IF(ISERROR(VLOOKUP('Salidas Pacientes'!$M1391,Inventario!$A$2:$M$21,3,FALSE)),"",VLOOKUP('Salidas Pacientes'!$M1391,Inventario!$A$2:$M$21,3,FALSE))</f>
        <v>Meningococo</v>
      </c>
      <c r="P1391" s="100" t="str">
        <f>IF(ISERROR(VLOOKUP('Salidas Pacientes'!$M1391,Inventario!$A$2:$M$21,4,FALSE)),"",VLOOKUP('Salidas Pacientes'!$M1391,Inventario!$A$2:$M$21,4,FALSE))</f>
        <v>Cobo Medical</v>
      </c>
      <c r="Q1391" s="100" t="str">
        <f>IF(ISERROR(VLOOKUP('Salidas Pacientes'!$M1391,Inventario!$A$2:$M$21,5,FALSE)),"",VLOOKUP('Salidas Pacientes'!$M1391,Inventario!$A$2:$M$21,5,FALSE))</f>
        <v>Pfizer</v>
      </c>
      <c r="R1391" s="17" t="str">
        <f>IF(ISERROR(VLOOKUP('Salidas Pacientes'!$M1391,Inventario!$A$2:$M$21,6,FALSE)),"",VLOOKUP('Salidas Pacientes'!$M1391,Inventario!$A$2:$M$21,6,FALSE))</f>
        <v>3904</v>
      </c>
      <c r="S1391" s="105" t="s">
        <v>221</v>
      </c>
      <c r="T1391" s="102">
        <f>IF(ISERROR(VLOOKUP('Salidas Pacientes'!$S1391,Entradas!$H$1:$I$412,2,FALSE)),"",VLOOKUP('Salidas Pacientes'!$S1391,Entradas!$H$1:$I$412,2,FALSE))</f>
        <v>45077</v>
      </c>
      <c r="U1391" s="98"/>
      <c r="V1391" s="98">
        <v>1</v>
      </c>
      <c r="W1391" s="105"/>
    </row>
    <row r="1392" spans="1:23" ht="15.75" hidden="1" customHeight="1">
      <c r="A1392" s="95">
        <v>44950</v>
      </c>
      <c r="B1392" s="95" t="s">
        <v>303</v>
      </c>
      <c r="C1392" s="98">
        <v>1106525749</v>
      </c>
      <c r="D1392" s="17" t="str">
        <f>IF(ISERROR(VLOOKUP('Salidas Pacientes'!$C1392,'BD Pacientes'!$A:I,2,FALSE)),"",VLOOKUP('Salidas Pacientes'!$C1392,'BD Pacientes'!$A:I,2,FALSE))</f>
        <v>RC</v>
      </c>
      <c r="E1392" s="16" t="str">
        <f>IF(ISERROR(VLOOKUP('Salidas Pacientes'!$C1392,'BD Pacientes'!$A:I,3,FALSE)),"",VLOOKUP('Salidas Pacientes'!$C1392,'BD Pacientes'!$A:I,3,FALSE))</f>
        <v>ALENA MUÑOZ MEJIA</v>
      </c>
      <c r="F1392" s="17" t="str">
        <f>IF(ISERROR(VLOOKUP('Salidas Pacientes'!$C1392,'BD Pacientes'!$A:I,4,FALSE)),"",VLOOKUP('Salidas Pacientes'!$C1392,'BD Pacientes'!$A:I,4,FALSE))</f>
        <v>F</v>
      </c>
      <c r="G1392" s="95">
        <f>IF(ISERROR(VLOOKUP('Salidas Pacientes'!$C1392,'BD Pacientes'!$A:I,5,FALSE)),"",VLOOKUP('Salidas Pacientes'!$C1392,'BD Pacientes'!$A:I,5,FALSE))</f>
        <v>44699</v>
      </c>
      <c r="H1392" s="95" t="str">
        <f t="shared" ca="1" si="0"/>
        <v>1 año, 3 mes</v>
      </c>
      <c r="I1392" s="97" t="str">
        <f>IF(ISERROR(VLOOKUP('Salidas Pacientes'!$C1392,'BD Pacientes'!$A:$I,6,FALSE)),"",VLOOKUP('Salidas Pacientes'!$C1392,'BD Pacientes'!$A:$I,6,FALSE))</f>
        <v>CALLE 28 # 98-82</v>
      </c>
      <c r="J1392" s="98">
        <f>IF(ISERROR(VLOOKUP('Salidas Pacientes'!$C1392,'BD Pacientes'!$A:$I,7,FALSE)),"",VLOOKUP('Salidas Pacientes'!$C1392,'BD Pacientes'!$A:$I,7,FALSE))</f>
        <v>1144095237</v>
      </c>
      <c r="K1392" s="99" t="str">
        <f>IF(ISERROR(VLOOKUP('Salidas Pacientes'!$C1392,'BD Pacientes'!$A:$I,8,FALSE)),"",VLOOKUP('Salidas Pacientes'!$C1392,'BD Pacientes'!$A:$I,8,FALSE))</f>
        <v>LINA HENAO</v>
      </c>
      <c r="L1392" s="17">
        <f>IF(ISERROR(VLOOKUP('Salidas Pacientes'!$C1392,'BD Pacientes'!$A:$I,9,FALSE)),"",VLOOKUP('Salidas Pacientes'!$C1392,'BD Pacientes'!$A:$I,9,FALSE))</f>
        <v>3173294127</v>
      </c>
      <c r="M1392" s="17" t="s">
        <v>47</v>
      </c>
      <c r="N1392" s="16" t="str">
        <f>IF(ISERROR(VLOOKUP('Salidas Pacientes'!$M1392,Inventario!$A$2:$M$21,2,FALSE)),"",VLOOKUP('Salidas Pacientes'!$M1392,Inventario!$A$2:$M$21,2,FALSE))</f>
        <v>Nimenrix</v>
      </c>
      <c r="O1392" s="16" t="str">
        <f>IF(ISERROR(VLOOKUP('Salidas Pacientes'!$M1392,Inventario!$A$2:$M$21,3,FALSE)),"",VLOOKUP('Salidas Pacientes'!$M1392,Inventario!$A$2:$M$21,3,FALSE))</f>
        <v>Meningococo</v>
      </c>
      <c r="P1392" s="100" t="str">
        <f>IF(ISERROR(VLOOKUP('Salidas Pacientes'!$M1392,Inventario!$A$2:$M$21,4,FALSE)),"",VLOOKUP('Salidas Pacientes'!$M1392,Inventario!$A$2:$M$21,4,FALSE))</f>
        <v>Cobo Medical</v>
      </c>
      <c r="Q1392" s="100" t="str">
        <f>IF(ISERROR(VLOOKUP('Salidas Pacientes'!$M1392,Inventario!$A$2:$M$21,5,FALSE)),"",VLOOKUP('Salidas Pacientes'!$M1392,Inventario!$A$2:$M$21,5,FALSE))</f>
        <v>Pfizer</v>
      </c>
      <c r="R1392" s="17" t="str">
        <f>IF(ISERROR(VLOOKUP('Salidas Pacientes'!$M1392,Inventario!$A$2:$M$21,6,FALSE)),"",VLOOKUP('Salidas Pacientes'!$M1392,Inventario!$A$2:$M$21,6,FALSE))</f>
        <v>3904</v>
      </c>
      <c r="S1392" s="105" t="s">
        <v>221</v>
      </c>
      <c r="T1392" s="102">
        <f>IF(ISERROR(VLOOKUP('Salidas Pacientes'!$S1392,Entradas!$H$1:$I$412,2,FALSE)),"",VLOOKUP('Salidas Pacientes'!$S1392,Entradas!$H$1:$I$412,2,FALSE))</f>
        <v>45077</v>
      </c>
      <c r="U1392" s="98"/>
      <c r="V1392" s="98">
        <v>1</v>
      </c>
      <c r="W1392" s="105"/>
    </row>
    <row r="1393" spans="1:23" ht="15.75" hidden="1" customHeight="1">
      <c r="A1393" s="95">
        <v>44951</v>
      </c>
      <c r="B1393" s="95" t="s">
        <v>276</v>
      </c>
      <c r="C1393" s="98">
        <v>1112070601</v>
      </c>
      <c r="D1393" s="17" t="str">
        <f>IF(ISERROR(VLOOKUP('Salidas Pacientes'!$C1393,'BD Pacientes'!$A:I,2,FALSE)),"",VLOOKUP('Salidas Pacientes'!$C1393,'BD Pacientes'!$A:I,2,FALSE))</f>
        <v>RC</v>
      </c>
      <c r="E1393" s="16" t="str">
        <f>IF(ISERROR(VLOOKUP('Salidas Pacientes'!$C1393,'BD Pacientes'!$A:I,3,FALSE)),"",VLOOKUP('Salidas Pacientes'!$C1393,'BD Pacientes'!$A:I,3,FALSE))</f>
        <v>EMILIA FLOREZ YEPES</v>
      </c>
      <c r="F1393" s="17" t="str">
        <f>IF(ISERROR(VLOOKUP('Salidas Pacientes'!$C1393,'BD Pacientes'!$A:I,4,FALSE)),"",VLOOKUP('Salidas Pacientes'!$C1393,'BD Pacientes'!$A:I,4,FALSE))</f>
        <v>F</v>
      </c>
      <c r="G1393" s="95">
        <f>IF(ISERROR(VLOOKUP('Salidas Pacientes'!$C1393,'BD Pacientes'!$A:I,5,FALSE)),"",VLOOKUP('Salidas Pacientes'!$C1393,'BD Pacientes'!$A:I,5,FALSE))</f>
        <v>44723</v>
      </c>
      <c r="H1393" s="95" t="str">
        <f t="shared" ca="1" si="0"/>
        <v>1 año, 2 mes</v>
      </c>
      <c r="I1393" s="97" t="str">
        <f>IF(ISERROR(VLOOKUP('Salidas Pacientes'!$C1393,'BD Pacientes'!$A:$I,6,FALSE)),"",VLOOKUP('Salidas Pacientes'!$C1393,'BD Pacientes'!$A:$I,6,FALSE))</f>
        <v>CRA 47B # 41-40</v>
      </c>
      <c r="J1393" s="98">
        <f>IF(ISERROR(VLOOKUP('Salidas Pacientes'!$C1393,'BD Pacientes'!$A:$I,7,FALSE)),"",VLOOKUP('Salidas Pacientes'!$C1393,'BD Pacientes'!$A:$I,7,FALSE))</f>
        <v>1144155195</v>
      </c>
      <c r="K1393" s="99" t="str">
        <f>IF(ISERROR(VLOOKUP('Salidas Pacientes'!$C1393,'BD Pacientes'!$A:$I,8,FALSE)),"",VLOOKUP('Salidas Pacientes'!$C1393,'BD Pacientes'!$A:$I,8,FALSE))</f>
        <v>DIANA YEPES</v>
      </c>
      <c r="L1393" s="17">
        <f>IF(ISERROR(VLOOKUP('Salidas Pacientes'!$C1393,'BD Pacientes'!$A:$I,9,FALSE)),"",VLOOKUP('Salidas Pacientes'!$C1393,'BD Pacientes'!$A:$I,9,FALSE))</f>
        <v>3168589622</v>
      </c>
      <c r="M1393" s="17" t="s">
        <v>89</v>
      </c>
      <c r="N1393" s="16" t="str">
        <f>IF(ISERROR(VLOOKUP('Salidas Pacientes'!$M1393,Inventario!$A$2:$M$21,2,FALSE)),"",VLOOKUP('Salidas Pacientes'!$M1393,Inventario!$A$2:$M$21,2,FALSE))</f>
        <v>Fluquadri</v>
      </c>
      <c r="O1393" s="16" t="str">
        <f>IF(ISERROR(VLOOKUP('Salidas Pacientes'!$M1393,Inventario!$A$2:$M$21,3,FALSE)),"",VLOOKUP('Salidas Pacientes'!$M1393,Inventario!$A$2:$M$21,3,FALSE))</f>
        <v>Influenza</v>
      </c>
      <c r="P1393" s="100" t="str">
        <f>IF(ISERROR(VLOOKUP('Salidas Pacientes'!$M1393,Inventario!$A$2:$M$21,4,FALSE)),"",VLOOKUP('Salidas Pacientes'!$M1393,Inventario!$A$2:$M$21,4,FALSE))</f>
        <v>IPS FARALLONES</v>
      </c>
      <c r="Q1393" s="100" t="str">
        <f>IF(ISERROR(VLOOKUP('Salidas Pacientes'!$M1393,Inventario!$A$2:$M$21,5,FALSE)),"",VLOOKUP('Salidas Pacientes'!$M1393,Inventario!$A$2:$M$21,5,FALSE))</f>
        <v>Sanofi</v>
      </c>
      <c r="R1393" s="17" t="str">
        <f>IF(ISERROR(VLOOKUP('Salidas Pacientes'!$M1393,Inventario!$A$2:$M$21,6,FALSE)),"",VLOOKUP('Salidas Pacientes'!$M1393,Inventario!$A$2:$M$21,6,FALSE))</f>
        <v>164992</v>
      </c>
      <c r="S1393" s="105" t="s">
        <v>234</v>
      </c>
      <c r="T1393" s="102">
        <f>IF(ISERROR(VLOOKUP('Salidas Pacientes'!$S1393,Entradas!$H$1:$I$412,2,FALSE)),"",VLOOKUP('Salidas Pacientes'!$S1393,Entradas!$H$1:$I$412,2,FALSE))</f>
        <v>44985</v>
      </c>
      <c r="U1393" s="98"/>
      <c r="V1393" s="98">
        <v>1</v>
      </c>
      <c r="W1393" s="105"/>
    </row>
    <row r="1394" spans="1:23" ht="15.75" hidden="1" customHeight="1">
      <c r="A1394" s="95">
        <v>44952</v>
      </c>
      <c r="B1394" s="95" t="s">
        <v>276</v>
      </c>
      <c r="C1394" s="98">
        <v>1109935644</v>
      </c>
      <c r="D1394" s="17" t="str">
        <f>IF(ISERROR(VLOOKUP('Salidas Pacientes'!$C1394,'BD Pacientes'!$A:I,2,FALSE)),"",VLOOKUP('Salidas Pacientes'!$C1394,'BD Pacientes'!$A:I,2,FALSE))</f>
        <v>RC</v>
      </c>
      <c r="E1394" s="16" t="str">
        <f>IF(ISERROR(VLOOKUP('Salidas Pacientes'!$C1394,'BD Pacientes'!$A:I,3,FALSE)),"",VLOOKUP('Salidas Pacientes'!$C1394,'BD Pacientes'!$A:I,3,FALSE))</f>
        <v>JOSE MIGUEL HERRERA ABRIL</v>
      </c>
      <c r="F1394" s="17" t="str">
        <f>IF(ISERROR(VLOOKUP('Salidas Pacientes'!$C1394,'BD Pacientes'!$A:I,4,FALSE)),"",VLOOKUP('Salidas Pacientes'!$C1394,'BD Pacientes'!$A:I,4,FALSE))</f>
        <v>F</v>
      </c>
      <c r="G1394" s="95">
        <f>IF(ISERROR(VLOOKUP('Salidas Pacientes'!$C1394,'BD Pacientes'!$A:I,5,FALSE)),"",VLOOKUP('Salidas Pacientes'!$C1394,'BD Pacientes'!$A:I,5,FALSE))</f>
        <v>42820</v>
      </c>
      <c r="H1394" s="95" t="str">
        <f t="shared" ca="1" si="0"/>
        <v>6 año, 4 mes</v>
      </c>
      <c r="I1394" s="97" t="str">
        <f>IF(ISERROR(VLOOKUP('Salidas Pacientes'!$C1394,'BD Pacientes'!$A:$I,6,FALSE)),"",VLOOKUP('Salidas Pacientes'!$C1394,'BD Pacientes'!$A:$I,6,FALSE))</f>
        <v>CALLE 39 #15A-18</v>
      </c>
      <c r="J1394" s="98">
        <f>IF(ISERROR(VLOOKUP('Salidas Pacientes'!$C1394,'BD Pacientes'!$A:$I,7,FALSE)),"",VLOOKUP('Salidas Pacientes'!$C1394,'BD Pacientes'!$A:$I,7,FALSE))</f>
        <v>0</v>
      </c>
      <c r="K1394" s="99">
        <f>IF(ISERROR(VLOOKUP('Salidas Pacientes'!$C1394,'BD Pacientes'!$A:$I,8,FALSE)),"",VLOOKUP('Salidas Pacientes'!$C1394,'BD Pacientes'!$A:$I,8,FALSE))</f>
        <v>0</v>
      </c>
      <c r="L1394" s="17">
        <f>IF(ISERROR(VLOOKUP('Salidas Pacientes'!$C1394,'BD Pacientes'!$A:$I,9,FALSE)),"",VLOOKUP('Salidas Pacientes'!$C1394,'BD Pacientes'!$A:$I,9,FALSE))</f>
        <v>0</v>
      </c>
      <c r="M1394" s="17" t="s">
        <v>47</v>
      </c>
      <c r="N1394" s="16" t="str">
        <f>IF(ISERROR(VLOOKUP('Salidas Pacientes'!$M1394,Inventario!$A$2:$M$21,2,FALSE)),"",VLOOKUP('Salidas Pacientes'!$M1394,Inventario!$A$2:$M$21,2,FALSE))</f>
        <v>Nimenrix</v>
      </c>
      <c r="O1394" s="16" t="str">
        <f>IF(ISERROR(VLOOKUP('Salidas Pacientes'!$M1394,Inventario!$A$2:$M$21,3,FALSE)),"",VLOOKUP('Salidas Pacientes'!$M1394,Inventario!$A$2:$M$21,3,FALSE))</f>
        <v>Meningococo</v>
      </c>
      <c r="P1394" s="100" t="str">
        <f>IF(ISERROR(VLOOKUP('Salidas Pacientes'!$M1394,Inventario!$A$2:$M$21,4,FALSE)),"",VLOOKUP('Salidas Pacientes'!$M1394,Inventario!$A$2:$M$21,4,FALSE))</f>
        <v>Cobo Medical</v>
      </c>
      <c r="Q1394" s="100" t="str">
        <f>IF(ISERROR(VLOOKUP('Salidas Pacientes'!$M1394,Inventario!$A$2:$M$21,5,FALSE)),"",VLOOKUP('Salidas Pacientes'!$M1394,Inventario!$A$2:$M$21,5,FALSE))</f>
        <v>Pfizer</v>
      </c>
      <c r="R1394" s="17" t="str">
        <f>IF(ISERROR(VLOOKUP('Salidas Pacientes'!$M1394,Inventario!$A$2:$M$21,6,FALSE)),"",VLOOKUP('Salidas Pacientes'!$M1394,Inventario!$A$2:$M$21,6,FALSE))</f>
        <v>3904</v>
      </c>
      <c r="S1394" s="105" t="s">
        <v>221</v>
      </c>
      <c r="T1394" s="102">
        <f>IF(ISERROR(VLOOKUP('Salidas Pacientes'!$S1394,Entradas!$H$1:$I$412,2,FALSE)),"",VLOOKUP('Salidas Pacientes'!$S1394,Entradas!$H$1:$I$412,2,FALSE))</f>
        <v>45077</v>
      </c>
      <c r="U1394" s="98"/>
      <c r="V1394" s="98">
        <v>1</v>
      </c>
      <c r="W1394" s="105"/>
    </row>
    <row r="1395" spans="1:23" ht="15.75" hidden="1" customHeight="1">
      <c r="A1395" s="95">
        <v>44952</v>
      </c>
      <c r="B1395" s="95" t="s">
        <v>276</v>
      </c>
      <c r="C1395" s="98">
        <v>1114904676</v>
      </c>
      <c r="D1395" s="17" t="str">
        <f>IF(ISERROR(VLOOKUP('Salidas Pacientes'!$C1395,'BD Pacientes'!$A:I,2,FALSE)),"",VLOOKUP('Salidas Pacientes'!$C1395,'BD Pacientes'!$A:I,2,FALSE))</f>
        <v>RC</v>
      </c>
      <c r="E1395" s="16" t="str">
        <f>IF(ISERROR(VLOOKUP('Salidas Pacientes'!$C1395,'BD Pacientes'!$A:I,3,FALSE)),"",VLOOKUP('Salidas Pacientes'!$C1395,'BD Pacientes'!$A:I,3,FALSE))</f>
        <v>EMILIANO ALVAREZ CARABALI</v>
      </c>
      <c r="F1395" s="17" t="str">
        <f>IF(ISERROR(VLOOKUP('Salidas Pacientes'!$C1395,'BD Pacientes'!$A:I,4,FALSE)),"",VLOOKUP('Salidas Pacientes'!$C1395,'BD Pacientes'!$A:I,4,FALSE))</f>
        <v>M</v>
      </c>
      <c r="G1395" s="95">
        <f>IF(ISERROR(VLOOKUP('Salidas Pacientes'!$C1395,'BD Pacientes'!$A:I,5,FALSE)),"",VLOOKUP('Salidas Pacientes'!$C1395,'BD Pacientes'!$A:I,5,FALSE))</f>
        <v>44309</v>
      </c>
      <c r="H1395" s="95" t="str">
        <f t="shared" ca="1" si="0"/>
        <v>2 año, 4 mes</v>
      </c>
      <c r="I1395" s="97" t="str">
        <f>IF(ISERROR(VLOOKUP('Salidas Pacientes'!$C1395,'BD Pacientes'!$A:$I,6,FALSE)),"",VLOOKUP('Salidas Pacientes'!$C1395,'BD Pacientes'!$A:$I,6,FALSE))</f>
        <v>CALLE 13 # 20-47</v>
      </c>
      <c r="J1395" s="98">
        <f>IF(ISERROR(VLOOKUP('Salidas Pacientes'!$C1395,'BD Pacientes'!$A:$I,7,FALSE)),"",VLOOKUP('Salidas Pacientes'!$C1395,'BD Pacientes'!$A:$I,7,FALSE))</f>
        <v>0</v>
      </c>
      <c r="K1395" s="99">
        <f>IF(ISERROR(VLOOKUP('Salidas Pacientes'!$C1395,'BD Pacientes'!$A:$I,8,FALSE)),"",VLOOKUP('Salidas Pacientes'!$C1395,'BD Pacientes'!$A:$I,8,FALSE))</f>
        <v>0</v>
      </c>
      <c r="L1395" s="17">
        <f>IF(ISERROR(VLOOKUP('Salidas Pacientes'!$C1395,'BD Pacientes'!$A:$I,9,FALSE)),"",VLOOKUP('Salidas Pacientes'!$C1395,'BD Pacientes'!$A:$I,9,FALSE))</f>
        <v>0</v>
      </c>
      <c r="M1395" s="17" t="s">
        <v>54</v>
      </c>
      <c r="N1395" s="16" t="str">
        <f>IF(ISERROR(VLOOKUP('Salidas Pacientes'!$M1395,Inventario!$A$2:$M$21,2,FALSE)),"",VLOOKUP('Salidas Pacientes'!$M1395,Inventario!$A$2:$M$21,2,FALSE))</f>
        <v>Prevenar</v>
      </c>
      <c r="O1395" s="16" t="str">
        <f>IF(ISERROR(VLOOKUP('Salidas Pacientes'!$M1395,Inventario!$A$2:$M$21,3,FALSE)),"",VLOOKUP('Salidas Pacientes'!$M1395,Inventario!$A$2:$M$21,3,FALSE))</f>
        <v>Neumococo 13V</v>
      </c>
      <c r="P1395" s="100" t="str">
        <f>IF(ISERROR(VLOOKUP('Salidas Pacientes'!$M1395,Inventario!$A$2:$M$21,4,FALSE)),"",VLOOKUP('Salidas Pacientes'!$M1395,Inventario!$A$2:$M$21,4,FALSE))</f>
        <v>Cobo Medical</v>
      </c>
      <c r="Q1395" s="100" t="str">
        <f>IF(ISERROR(VLOOKUP('Salidas Pacientes'!$M1395,Inventario!$A$2:$M$21,5,FALSE)),"",VLOOKUP('Salidas Pacientes'!$M1395,Inventario!$A$2:$M$21,5,FALSE))</f>
        <v>Pfizer</v>
      </c>
      <c r="R1395" s="17" t="str">
        <f>IF(ISERROR(VLOOKUP('Salidas Pacientes'!$M1395,Inventario!$A$2:$M$21,6,FALSE)),"",VLOOKUP('Salidas Pacientes'!$M1395,Inventario!$A$2:$M$21,6,FALSE))</f>
        <v>2156</v>
      </c>
      <c r="S1395" s="105" t="s">
        <v>223</v>
      </c>
      <c r="T1395" s="102">
        <f>IF(ISERROR(VLOOKUP('Salidas Pacientes'!$S1395,Entradas!$H$1:$I$412,2,FALSE)),"",VLOOKUP('Salidas Pacientes'!$S1395,Entradas!$H$1:$I$412,2,FALSE))</f>
        <v>45382</v>
      </c>
      <c r="U1395" s="98"/>
      <c r="V1395" s="98">
        <v>1</v>
      </c>
      <c r="W1395" s="105"/>
    </row>
    <row r="1396" spans="1:23" ht="15.75" hidden="1" customHeight="1">
      <c r="A1396" s="95">
        <v>44952</v>
      </c>
      <c r="B1396" s="95" t="s">
        <v>276</v>
      </c>
      <c r="C1396" s="98">
        <v>1112070614</v>
      </c>
      <c r="D1396" s="17" t="str">
        <f>IF(ISERROR(VLOOKUP('Salidas Pacientes'!$C1396,'BD Pacientes'!$A:I,2,FALSE)),"",VLOOKUP('Salidas Pacientes'!$C1396,'BD Pacientes'!$A:I,2,FALSE))</f>
        <v>RC</v>
      </c>
      <c r="E1396" s="16" t="str">
        <f>IF(ISERROR(VLOOKUP('Salidas Pacientes'!$C1396,'BD Pacientes'!$A:I,3,FALSE)),"",VLOOKUP('Salidas Pacientes'!$C1396,'BD Pacientes'!$A:I,3,FALSE))</f>
        <v>ALMA ISABELLA RUSSI DE LA PORTILLA</v>
      </c>
      <c r="F1396" s="17" t="str">
        <f>IF(ISERROR(VLOOKUP('Salidas Pacientes'!$C1396,'BD Pacientes'!$A:I,4,FALSE)),"",VLOOKUP('Salidas Pacientes'!$C1396,'BD Pacientes'!$A:I,4,FALSE))</f>
        <v>F</v>
      </c>
      <c r="G1396" s="95">
        <f>IF(ISERROR(VLOOKUP('Salidas Pacientes'!$C1396,'BD Pacientes'!$A:I,5,FALSE)),"",VLOOKUP('Salidas Pacientes'!$C1396,'BD Pacientes'!$A:I,5,FALSE))</f>
        <v>44733</v>
      </c>
      <c r="H1396" s="95" t="str">
        <f t="shared" ca="1" si="0"/>
        <v>1 año, 2 mes</v>
      </c>
      <c r="I1396" s="97" t="str">
        <f>IF(ISERROR(VLOOKUP('Salidas Pacientes'!$C1396,'BD Pacientes'!$A:$I,6,FALSE)),"",VLOOKUP('Salidas Pacientes'!$C1396,'BD Pacientes'!$A:$I,6,FALSE))</f>
        <v>CRA 92 # 42-95</v>
      </c>
      <c r="J1396" s="98">
        <f>IF(ISERROR(VLOOKUP('Salidas Pacientes'!$C1396,'BD Pacientes'!$A:$I,7,FALSE)),"",VLOOKUP('Salidas Pacientes'!$C1396,'BD Pacientes'!$A:$I,7,FALSE))</f>
        <v>1124848755</v>
      </c>
      <c r="K1396" s="99" t="str">
        <f>IF(ISERROR(VLOOKUP('Salidas Pacientes'!$C1396,'BD Pacientes'!$A:$I,8,FALSE)),"",VLOOKUP('Salidas Pacientes'!$C1396,'BD Pacientes'!$A:$I,8,FALSE))</f>
        <v>Milena de la Portilla</v>
      </c>
      <c r="L1396" s="17">
        <f>IF(ISERROR(VLOOKUP('Salidas Pacientes'!$C1396,'BD Pacientes'!$A:$I,9,FALSE)),"",VLOOKUP('Salidas Pacientes'!$C1396,'BD Pacientes'!$A:$I,9,FALSE))</f>
        <v>3127531460</v>
      </c>
      <c r="M1396" s="17" t="s">
        <v>47</v>
      </c>
      <c r="N1396" s="16" t="str">
        <f>IF(ISERROR(VLOOKUP('Salidas Pacientes'!$M1396,Inventario!$A$2:$M$21,2,FALSE)),"",VLOOKUP('Salidas Pacientes'!$M1396,Inventario!$A$2:$M$21,2,FALSE))</f>
        <v>Nimenrix</v>
      </c>
      <c r="O1396" s="16" t="str">
        <f>IF(ISERROR(VLOOKUP('Salidas Pacientes'!$M1396,Inventario!$A$2:$M$21,3,FALSE)),"",VLOOKUP('Salidas Pacientes'!$M1396,Inventario!$A$2:$M$21,3,FALSE))</f>
        <v>Meningococo</v>
      </c>
      <c r="P1396" s="100" t="str">
        <f>IF(ISERROR(VLOOKUP('Salidas Pacientes'!$M1396,Inventario!$A$2:$M$21,4,FALSE)),"",VLOOKUP('Salidas Pacientes'!$M1396,Inventario!$A$2:$M$21,4,FALSE))</f>
        <v>Cobo Medical</v>
      </c>
      <c r="Q1396" s="100" t="str">
        <f>IF(ISERROR(VLOOKUP('Salidas Pacientes'!$M1396,Inventario!$A$2:$M$21,5,FALSE)),"",VLOOKUP('Salidas Pacientes'!$M1396,Inventario!$A$2:$M$21,5,FALSE))</f>
        <v>Pfizer</v>
      </c>
      <c r="R1396" s="17" t="str">
        <f>IF(ISERROR(VLOOKUP('Salidas Pacientes'!$M1396,Inventario!$A$2:$M$21,6,FALSE)),"",VLOOKUP('Salidas Pacientes'!$M1396,Inventario!$A$2:$M$21,6,FALSE))</f>
        <v>3904</v>
      </c>
      <c r="S1396" s="105" t="s">
        <v>221</v>
      </c>
      <c r="T1396" s="102">
        <f>IF(ISERROR(VLOOKUP('Salidas Pacientes'!$S1396,Entradas!$H$1:$I$412,2,FALSE)),"",VLOOKUP('Salidas Pacientes'!$S1396,Entradas!$H$1:$I$412,2,FALSE))</f>
        <v>45077</v>
      </c>
      <c r="U1396" s="98"/>
      <c r="V1396" s="98">
        <v>1</v>
      </c>
      <c r="W1396" s="105"/>
    </row>
    <row r="1397" spans="1:23" ht="15.75" hidden="1" customHeight="1">
      <c r="A1397" s="95">
        <v>44952</v>
      </c>
      <c r="B1397" s="95" t="s">
        <v>276</v>
      </c>
      <c r="C1397" s="98">
        <v>1112070614</v>
      </c>
      <c r="D1397" s="17" t="str">
        <f>IF(ISERROR(VLOOKUP('Salidas Pacientes'!$C1397,'BD Pacientes'!$A:I,2,FALSE)),"",VLOOKUP('Salidas Pacientes'!$C1397,'BD Pacientes'!$A:I,2,FALSE))</f>
        <v>RC</v>
      </c>
      <c r="E1397" s="16" t="str">
        <f>IF(ISERROR(VLOOKUP('Salidas Pacientes'!$C1397,'BD Pacientes'!$A:I,3,FALSE)),"",VLOOKUP('Salidas Pacientes'!$C1397,'BD Pacientes'!$A:I,3,FALSE))</f>
        <v>ALMA ISABELLA RUSSI DE LA PORTILLA</v>
      </c>
      <c r="F1397" s="17" t="str">
        <f>IF(ISERROR(VLOOKUP('Salidas Pacientes'!$C1397,'BD Pacientes'!$A:I,4,FALSE)),"",VLOOKUP('Salidas Pacientes'!$C1397,'BD Pacientes'!$A:I,4,FALSE))</f>
        <v>F</v>
      </c>
      <c r="G1397" s="95">
        <f>IF(ISERROR(VLOOKUP('Salidas Pacientes'!$C1397,'BD Pacientes'!$A:I,5,FALSE)),"",VLOOKUP('Salidas Pacientes'!$C1397,'BD Pacientes'!$A:I,5,FALSE))</f>
        <v>44733</v>
      </c>
      <c r="H1397" s="95" t="str">
        <f t="shared" ca="1" si="0"/>
        <v>1 año, 2 mes</v>
      </c>
      <c r="I1397" s="97" t="str">
        <f>IF(ISERROR(VLOOKUP('Salidas Pacientes'!$C1397,'BD Pacientes'!$A:$I,6,FALSE)),"",VLOOKUP('Salidas Pacientes'!$C1397,'BD Pacientes'!$A:$I,6,FALSE))</f>
        <v>CRA 92 # 42-95</v>
      </c>
      <c r="J1397" s="98">
        <f>IF(ISERROR(VLOOKUP('Salidas Pacientes'!$C1397,'BD Pacientes'!$A:$I,7,FALSE)),"",VLOOKUP('Salidas Pacientes'!$C1397,'BD Pacientes'!$A:$I,7,FALSE))</f>
        <v>1124848755</v>
      </c>
      <c r="K1397" s="99" t="str">
        <f>IF(ISERROR(VLOOKUP('Salidas Pacientes'!$C1397,'BD Pacientes'!$A:$I,8,FALSE)),"",VLOOKUP('Salidas Pacientes'!$C1397,'BD Pacientes'!$A:$I,8,FALSE))</f>
        <v>Milena de la Portilla</v>
      </c>
      <c r="L1397" s="17">
        <f>IF(ISERROR(VLOOKUP('Salidas Pacientes'!$C1397,'BD Pacientes'!$A:$I,9,FALSE)),"",VLOOKUP('Salidas Pacientes'!$C1397,'BD Pacientes'!$A:$I,9,FALSE))</f>
        <v>3127531460</v>
      </c>
      <c r="M1397" s="17" t="s">
        <v>89</v>
      </c>
      <c r="N1397" s="16" t="str">
        <f>IF(ISERROR(VLOOKUP('Salidas Pacientes'!$M1397,Inventario!$A$2:$M$21,2,FALSE)),"",VLOOKUP('Salidas Pacientes'!$M1397,Inventario!$A$2:$M$21,2,FALSE))</f>
        <v>Fluquadri</v>
      </c>
      <c r="O1397" s="16" t="str">
        <f>IF(ISERROR(VLOOKUP('Salidas Pacientes'!$M1397,Inventario!$A$2:$M$21,3,FALSE)),"",VLOOKUP('Salidas Pacientes'!$M1397,Inventario!$A$2:$M$21,3,FALSE))</f>
        <v>Influenza</v>
      </c>
      <c r="P1397" s="100" t="str">
        <f>IF(ISERROR(VLOOKUP('Salidas Pacientes'!$M1397,Inventario!$A$2:$M$21,4,FALSE)),"",VLOOKUP('Salidas Pacientes'!$M1397,Inventario!$A$2:$M$21,4,FALSE))</f>
        <v>IPS FARALLONES</v>
      </c>
      <c r="Q1397" s="100" t="str">
        <f>IF(ISERROR(VLOOKUP('Salidas Pacientes'!$M1397,Inventario!$A$2:$M$21,5,FALSE)),"",VLOOKUP('Salidas Pacientes'!$M1397,Inventario!$A$2:$M$21,5,FALSE))</f>
        <v>Sanofi</v>
      </c>
      <c r="R1397" s="17" t="str">
        <f>IF(ISERROR(VLOOKUP('Salidas Pacientes'!$M1397,Inventario!$A$2:$M$21,6,FALSE)),"",VLOOKUP('Salidas Pacientes'!$M1397,Inventario!$A$2:$M$21,6,FALSE))</f>
        <v>164992</v>
      </c>
      <c r="S1397" s="105" t="s">
        <v>234</v>
      </c>
      <c r="T1397" s="102">
        <f>IF(ISERROR(VLOOKUP('Salidas Pacientes'!$S1397,Entradas!$H$1:$I$412,2,FALSE)),"",VLOOKUP('Salidas Pacientes'!$S1397,Entradas!$H$1:$I$412,2,FALSE))</f>
        <v>44985</v>
      </c>
      <c r="U1397" s="98"/>
      <c r="V1397" s="98">
        <v>1</v>
      </c>
      <c r="W1397" s="105"/>
    </row>
    <row r="1398" spans="1:23" ht="15.75" hidden="1" customHeight="1">
      <c r="A1398" s="95">
        <v>44952</v>
      </c>
      <c r="B1398" s="95" t="s">
        <v>276</v>
      </c>
      <c r="C1398" s="98">
        <v>1109573610</v>
      </c>
      <c r="D1398" s="17" t="str">
        <f>IF(ISERROR(VLOOKUP('Salidas Pacientes'!$C1398,'BD Pacientes'!$A:I,2,FALSE)),"",VLOOKUP('Salidas Pacientes'!$C1398,'BD Pacientes'!$A:I,2,FALSE))</f>
        <v>RC</v>
      </c>
      <c r="E1398" s="16" t="str">
        <f>IF(ISERROR(VLOOKUP('Salidas Pacientes'!$C1398,'BD Pacientes'!$A:I,3,FALSE)),"",VLOOKUP('Salidas Pacientes'!$C1398,'BD Pacientes'!$A:I,3,FALSE))</f>
        <v>AGUSTIN OSPINA SANTIAGO</v>
      </c>
      <c r="F1398" s="17" t="str">
        <f>IF(ISERROR(VLOOKUP('Salidas Pacientes'!$C1398,'BD Pacientes'!$A:I,4,FALSE)),"",VLOOKUP('Salidas Pacientes'!$C1398,'BD Pacientes'!$A:I,4,FALSE))</f>
        <v>M</v>
      </c>
      <c r="G1398" s="95">
        <f>IF(ISERROR(VLOOKUP('Salidas Pacientes'!$C1398,'BD Pacientes'!$A:I,5,FALSE)),"",VLOOKUP('Salidas Pacientes'!$C1398,'BD Pacientes'!$A:I,5,FALSE))</f>
        <v>44576</v>
      </c>
      <c r="H1398" s="95" t="str">
        <f t="shared" ca="1" si="0"/>
        <v>1 año, 7 mes</v>
      </c>
      <c r="I1398" s="97" t="str">
        <f>IF(ISERROR(VLOOKUP('Salidas Pacientes'!$C1398,'BD Pacientes'!$A:$I,6,FALSE)),"",VLOOKUP('Salidas Pacientes'!$C1398,'BD Pacientes'!$A:$I,6,FALSE))</f>
        <v>CALLE 47BN # 3GN-50</v>
      </c>
      <c r="J1398" s="98">
        <f>IF(ISERROR(VLOOKUP('Salidas Pacientes'!$C1398,'BD Pacientes'!$A:$I,7,FALSE)),"",VLOOKUP('Salidas Pacientes'!$C1398,'BD Pacientes'!$A:$I,7,FALSE))</f>
        <v>0</v>
      </c>
      <c r="K1398" s="99" t="str">
        <f>IF(ISERROR(VLOOKUP('Salidas Pacientes'!$C1398,'BD Pacientes'!$A:$I,8,FALSE)),"",VLOOKUP('Salidas Pacientes'!$C1398,'BD Pacientes'!$A:$I,8,FALSE))</f>
        <v>LICETH SANTIAGO</v>
      </c>
      <c r="L1398" s="17">
        <f>IF(ISERROR(VLOOKUP('Salidas Pacientes'!$C1398,'BD Pacientes'!$A:$I,9,FALSE)),"",VLOOKUP('Salidas Pacientes'!$C1398,'BD Pacientes'!$A:$I,9,FALSE))</f>
        <v>3015438637</v>
      </c>
      <c r="M1398" s="17" t="s">
        <v>58</v>
      </c>
      <c r="N1398" s="16" t="str">
        <f>IF(ISERROR(VLOOKUP('Salidas Pacientes'!$M1398,Inventario!$A$2:$M$21,2,FALSE)),"",VLOOKUP('Salidas Pacientes'!$M1398,Inventario!$A$2:$M$21,2,FALSE))</f>
        <v>Proquad</v>
      </c>
      <c r="O1398" s="16" t="str">
        <f>IF(ISERROR(VLOOKUP('Salidas Pacientes'!$M1398,Inventario!$A$2:$M$21,3,FALSE)),"",VLOOKUP('Salidas Pacientes'!$M1398,Inventario!$A$2:$M$21,3,FALSE))</f>
        <v>Sarampion + Rubeola + parotiditis + varicela</v>
      </c>
      <c r="P1398" s="100" t="str">
        <f>IF(ISERROR(VLOOKUP('Salidas Pacientes'!$M1398,Inventario!$A$2:$M$21,4,FALSE)),"",VLOOKUP('Salidas Pacientes'!$M1398,Inventario!$A$2:$M$21,4,FALSE))</f>
        <v>IPS FARALLONES</v>
      </c>
      <c r="Q1398" s="100" t="str">
        <f>IF(ISERROR(VLOOKUP('Salidas Pacientes'!$M1398,Inventario!$A$2:$M$21,5,FALSE)),"",VLOOKUP('Salidas Pacientes'!$M1398,Inventario!$A$2:$M$21,5,FALSE))</f>
        <v>Merck</v>
      </c>
      <c r="R1398" s="17" t="str">
        <f>IF(ISERROR(VLOOKUP('Salidas Pacientes'!$M1398,Inventario!$A$2:$M$21,6,FALSE)),"",VLOOKUP('Salidas Pacientes'!$M1398,Inventario!$A$2:$M$21,6,FALSE))</f>
        <v>4200</v>
      </c>
      <c r="S1398" s="105" t="s">
        <v>225</v>
      </c>
      <c r="T1398" s="102">
        <f>IF(ISERROR(VLOOKUP('Salidas Pacientes'!$S1398,Entradas!$H$1:$I$412,2,FALSE)),"",VLOOKUP('Salidas Pacientes'!$S1398,Entradas!$H$1:$I$412,2,FALSE))</f>
        <v>45199</v>
      </c>
      <c r="U1398" s="98"/>
      <c r="V1398" s="98">
        <v>1</v>
      </c>
      <c r="W1398" s="105"/>
    </row>
    <row r="1399" spans="1:23" ht="15.75" hidden="1" customHeight="1">
      <c r="A1399" s="95">
        <v>44952</v>
      </c>
      <c r="B1399" s="95" t="s">
        <v>276</v>
      </c>
      <c r="C1399" s="98">
        <v>1109573610</v>
      </c>
      <c r="D1399" s="17" t="str">
        <f>IF(ISERROR(VLOOKUP('Salidas Pacientes'!$C1399,'BD Pacientes'!$A:I,2,FALSE)),"",VLOOKUP('Salidas Pacientes'!$C1399,'BD Pacientes'!$A:I,2,FALSE))</f>
        <v>RC</v>
      </c>
      <c r="E1399" s="16" t="str">
        <f>IF(ISERROR(VLOOKUP('Salidas Pacientes'!$C1399,'BD Pacientes'!$A:I,3,FALSE)),"",VLOOKUP('Salidas Pacientes'!$C1399,'BD Pacientes'!$A:I,3,FALSE))</f>
        <v>AGUSTIN OSPINA SANTIAGO</v>
      </c>
      <c r="F1399" s="17" t="str">
        <f>IF(ISERROR(VLOOKUP('Salidas Pacientes'!$C1399,'BD Pacientes'!$A:I,4,FALSE)),"",VLOOKUP('Salidas Pacientes'!$C1399,'BD Pacientes'!$A:I,4,FALSE))</f>
        <v>M</v>
      </c>
      <c r="G1399" s="95">
        <f>IF(ISERROR(VLOOKUP('Salidas Pacientes'!$C1399,'BD Pacientes'!$A:I,5,FALSE)),"",VLOOKUP('Salidas Pacientes'!$C1399,'BD Pacientes'!$A:I,5,FALSE))</f>
        <v>44576</v>
      </c>
      <c r="H1399" s="95" t="str">
        <f t="shared" ca="1" si="0"/>
        <v>1 año, 7 mes</v>
      </c>
      <c r="I1399" s="97" t="str">
        <f>IF(ISERROR(VLOOKUP('Salidas Pacientes'!$C1399,'BD Pacientes'!$A:$I,6,FALSE)),"",VLOOKUP('Salidas Pacientes'!$C1399,'BD Pacientes'!$A:$I,6,FALSE))</f>
        <v>CALLE 47BN # 3GN-50</v>
      </c>
      <c r="J1399" s="98">
        <f>IF(ISERROR(VLOOKUP('Salidas Pacientes'!$C1399,'BD Pacientes'!$A:$I,7,FALSE)),"",VLOOKUP('Salidas Pacientes'!$C1399,'BD Pacientes'!$A:$I,7,FALSE))</f>
        <v>0</v>
      </c>
      <c r="K1399" s="99" t="str">
        <f>IF(ISERROR(VLOOKUP('Salidas Pacientes'!$C1399,'BD Pacientes'!$A:$I,8,FALSE)),"",VLOOKUP('Salidas Pacientes'!$C1399,'BD Pacientes'!$A:$I,8,FALSE))</f>
        <v>LICETH SANTIAGO</v>
      </c>
      <c r="L1399" s="17">
        <f>IF(ISERROR(VLOOKUP('Salidas Pacientes'!$C1399,'BD Pacientes'!$A:$I,9,FALSE)),"",VLOOKUP('Salidas Pacientes'!$C1399,'BD Pacientes'!$A:$I,9,FALSE))</f>
        <v>3015438637</v>
      </c>
      <c r="M1399" s="17" t="s">
        <v>85</v>
      </c>
      <c r="N1399" s="16" t="str">
        <f>IF(ISERROR(VLOOKUP('Salidas Pacientes'!$M1399,Inventario!$A$2:$M$21,2,FALSE)),"",VLOOKUP('Salidas Pacientes'!$M1399,Inventario!$A$2:$M$21,2,FALSE))</f>
        <v xml:space="preserve">Avaxim 80 </v>
      </c>
      <c r="O1399" s="16" t="str">
        <f>IF(ISERROR(VLOOKUP('Salidas Pacientes'!$M1399,Inventario!$A$2:$M$21,3,FALSE)),"",VLOOKUP('Salidas Pacientes'!$M1399,Inventario!$A$2:$M$21,3,FALSE))</f>
        <v>Hepatitis A niño</v>
      </c>
      <c r="P1399" s="100" t="str">
        <f>IF(ISERROR(VLOOKUP('Salidas Pacientes'!$M1399,Inventario!$A$2:$M$21,4,FALSE)),"",VLOOKUP('Salidas Pacientes'!$M1399,Inventario!$A$2:$M$21,4,FALSE))</f>
        <v>IPS FARALLONES</v>
      </c>
      <c r="Q1399" s="100" t="str">
        <f>IF(ISERROR(VLOOKUP('Salidas Pacientes'!$M1399,Inventario!$A$2:$M$21,5,FALSE)),"",VLOOKUP('Salidas Pacientes'!$M1399,Inventario!$A$2:$M$21,5,FALSE))</f>
        <v>Sanofi</v>
      </c>
      <c r="R1399" s="17" t="str">
        <f>IF(ISERROR(VLOOKUP('Salidas Pacientes'!$M1399,Inventario!$A$2:$M$21,6,FALSE)),"",VLOOKUP('Salidas Pacientes'!$M1399,Inventario!$A$2:$M$21,6,FALSE))</f>
        <v>2500</v>
      </c>
      <c r="S1399" s="105" t="s">
        <v>227</v>
      </c>
      <c r="T1399" s="102">
        <f>IF(ISERROR(VLOOKUP('Salidas Pacientes'!$S1399,Entradas!$H$1:$I$412,2,FALSE)),"",VLOOKUP('Salidas Pacientes'!$S1399,Entradas!$H$1:$I$412,2,FALSE))</f>
        <v>45351</v>
      </c>
      <c r="U1399" s="98"/>
      <c r="V1399" s="98">
        <v>1</v>
      </c>
      <c r="W1399" s="105"/>
    </row>
    <row r="1400" spans="1:23" ht="15.75" hidden="1" customHeight="1">
      <c r="A1400" s="95">
        <v>44956</v>
      </c>
      <c r="B1400" s="95" t="s">
        <v>276</v>
      </c>
      <c r="C1400" s="98">
        <v>1109575750</v>
      </c>
      <c r="D1400" s="17" t="str">
        <f>IF(ISERROR(VLOOKUP('Salidas Pacientes'!$C1400,'BD Pacientes'!$A:I,2,FALSE)),"",VLOOKUP('Salidas Pacientes'!$C1400,'BD Pacientes'!$A:I,2,FALSE))</f>
        <v>RC</v>
      </c>
      <c r="E1400" s="16" t="str">
        <f>IF(ISERROR(VLOOKUP('Salidas Pacientes'!$C1400,'BD Pacientes'!$A:I,3,FALSE)),"",VLOOKUP('Salidas Pacientes'!$C1400,'BD Pacientes'!$A:I,3,FALSE))</f>
        <v>VIOLETA LUCIA CACERES PALOMINO</v>
      </c>
      <c r="F1400" s="17" t="str">
        <f>IF(ISERROR(VLOOKUP('Salidas Pacientes'!$C1400,'BD Pacientes'!$A:I,4,FALSE)),"",VLOOKUP('Salidas Pacientes'!$C1400,'BD Pacientes'!$A:I,4,FALSE))</f>
        <v>F</v>
      </c>
      <c r="G1400" s="95">
        <f>IF(ISERROR(VLOOKUP('Salidas Pacientes'!$C1400,'BD Pacientes'!$A:I,5,FALSE)),"",VLOOKUP('Salidas Pacientes'!$C1400,'BD Pacientes'!$A:I,5,FALSE))</f>
        <v>44862</v>
      </c>
      <c r="H1400" s="95" t="str">
        <f t="shared" ca="1" si="0"/>
        <v>0 año, 9 mes</v>
      </c>
      <c r="I1400" s="97" t="str">
        <f>IF(ISERROR(VLOOKUP('Salidas Pacientes'!$C1400,'BD Pacientes'!$A:$I,6,FALSE)),"",VLOOKUP('Salidas Pacientes'!$C1400,'BD Pacientes'!$A:$I,6,FALSE))</f>
        <v>CRA 103 # 12B-106 PISO 2</v>
      </c>
      <c r="J1400" s="98">
        <f>IF(ISERROR(VLOOKUP('Salidas Pacientes'!$C1400,'BD Pacientes'!$A:$I,7,FALSE)),"",VLOOKUP('Salidas Pacientes'!$C1400,'BD Pacientes'!$A:$I,7,FALSE))</f>
        <v>25801458</v>
      </c>
      <c r="K1400" s="99" t="str">
        <f>IF(ISERROR(VLOOKUP('Salidas Pacientes'!$C1400,'BD Pacientes'!$A:$I,8,FALSE)),"",VLOOKUP('Salidas Pacientes'!$C1400,'BD Pacientes'!$A:$I,8,FALSE))</f>
        <v>TATIANA PALOMINO</v>
      </c>
      <c r="L1400" s="17">
        <f>IF(ISERROR(VLOOKUP('Salidas Pacientes'!$C1400,'BD Pacientes'!$A:$I,9,FALSE)),"",VLOOKUP('Salidas Pacientes'!$C1400,'BD Pacientes'!$A:$I,9,FALSE))</f>
        <v>3212712220</v>
      </c>
      <c r="M1400" s="17" t="s">
        <v>47</v>
      </c>
      <c r="N1400" s="16" t="str">
        <f>IF(ISERROR(VLOOKUP('Salidas Pacientes'!$M1400,Inventario!$A$2:$M$21,2,FALSE)),"",VLOOKUP('Salidas Pacientes'!$M1400,Inventario!$A$2:$M$21,2,FALSE))</f>
        <v>Nimenrix</v>
      </c>
      <c r="O1400" s="16" t="str">
        <f>IF(ISERROR(VLOOKUP('Salidas Pacientes'!$M1400,Inventario!$A$2:$M$21,3,FALSE)),"",VLOOKUP('Salidas Pacientes'!$M1400,Inventario!$A$2:$M$21,3,FALSE))</f>
        <v>Meningococo</v>
      </c>
      <c r="P1400" s="100" t="str">
        <f>IF(ISERROR(VLOOKUP('Salidas Pacientes'!$M1400,Inventario!$A$2:$M$21,4,FALSE)),"",VLOOKUP('Salidas Pacientes'!$M1400,Inventario!$A$2:$M$21,4,FALSE))</f>
        <v>Cobo Medical</v>
      </c>
      <c r="Q1400" s="100" t="str">
        <f>IF(ISERROR(VLOOKUP('Salidas Pacientes'!$M1400,Inventario!$A$2:$M$21,5,FALSE)),"",VLOOKUP('Salidas Pacientes'!$M1400,Inventario!$A$2:$M$21,5,FALSE))</f>
        <v>Pfizer</v>
      </c>
      <c r="R1400" s="17" t="str">
        <f>IF(ISERROR(VLOOKUP('Salidas Pacientes'!$M1400,Inventario!$A$2:$M$21,6,FALSE)),"",VLOOKUP('Salidas Pacientes'!$M1400,Inventario!$A$2:$M$21,6,FALSE))</f>
        <v>3904</v>
      </c>
      <c r="S1400" s="105" t="s">
        <v>221</v>
      </c>
      <c r="T1400" s="102">
        <f>IF(ISERROR(VLOOKUP('Salidas Pacientes'!$S1400,Entradas!$H$1:$I$412,2,FALSE)),"",VLOOKUP('Salidas Pacientes'!$S1400,Entradas!$H$1:$I$412,2,FALSE))</f>
        <v>45077</v>
      </c>
      <c r="U1400" s="98"/>
      <c r="V1400" s="98">
        <v>1</v>
      </c>
      <c r="W1400" s="105"/>
    </row>
    <row r="1401" spans="1:23" ht="15.75" hidden="1" customHeight="1">
      <c r="A1401" s="95">
        <v>44956</v>
      </c>
      <c r="B1401" s="95" t="s">
        <v>276</v>
      </c>
      <c r="C1401" s="98">
        <v>1232815145</v>
      </c>
      <c r="D1401" s="17" t="str">
        <f>IF(ISERROR(VLOOKUP('Salidas Pacientes'!$C1401,'BD Pacientes'!$A:I,2,FALSE)),"",VLOOKUP('Salidas Pacientes'!$C1401,'BD Pacientes'!$A:I,2,FALSE))</f>
        <v>RC</v>
      </c>
      <c r="E1401" s="16" t="str">
        <f>IF(ISERROR(VLOOKUP('Salidas Pacientes'!$C1401,'BD Pacientes'!$A:I,3,FALSE)),"",VLOOKUP('Salidas Pacientes'!$C1401,'BD Pacientes'!$A:I,3,FALSE))</f>
        <v>SAMUEL CORREA MUÑOZ</v>
      </c>
      <c r="F1401" s="17" t="str">
        <f>IF(ISERROR(VLOOKUP('Salidas Pacientes'!$C1401,'BD Pacientes'!$A:I,4,FALSE)),"",VLOOKUP('Salidas Pacientes'!$C1401,'BD Pacientes'!$A:I,4,FALSE))</f>
        <v>M</v>
      </c>
      <c r="G1401" s="95">
        <f>IF(ISERROR(VLOOKUP('Salidas Pacientes'!$C1401,'BD Pacientes'!$A:I,5,FALSE)),"",VLOOKUP('Salidas Pacientes'!$C1401,'BD Pacientes'!$A:I,5,FALSE))</f>
        <v>44236</v>
      </c>
      <c r="H1401" s="95" t="str">
        <f t="shared" ca="1" si="0"/>
        <v>2 año, 6 mes</v>
      </c>
      <c r="I1401" s="97" t="str">
        <f>IF(ISERROR(VLOOKUP('Salidas Pacientes'!$C1401,'BD Pacientes'!$A:$I,6,FALSE)),"",VLOOKUP('Salidas Pacientes'!$C1401,'BD Pacientes'!$A:$I,6,FALSE))</f>
        <v>CRA 159 #20-155 CASA 8</v>
      </c>
      <c r="J1401" s="98">
        <f>IF(ISERROR(VLOOKUP('Salidas Pacientes'!$C1401,'BD Pacientes'!$A:$I,7,FALSE)),"",VLOOKUP('Salidas Pacientes'!$C1401,'BD Pacientes'!$A:$I,7,FALSE))</f>
        <v>0</v>
      </c>
      <c r="K1401" s="99">
        <f>IF(ISERROR(VLOOKUP('Salidas Pacientes'!$C1401,'BD Pacientes'!$A:$I,8,FALSE)),"",VLOOKUP('Salidas Pacientes'!$C1401,'BD Pacientes'!$A:$I,8,FALSE))</f>
        <v>0</v>
      </c>
      <c r="L1401" s="17">
        <f>IF(ISERROR(VLOOKUP('Salidas Pacientes'!$C1401,'BD Pacientes'!$A:$I,9,FALSE)),"",VLOOKUP('Salidas Pacientes'!$C1401,'BD Pacientes'!$A:$I,9,FALSE))</f>
        <v>0</v>
      </c>
      <c r="M1401" s="17" t="s">
        <v>54</v>
      </c>
      <c r="N1401" s="16" t="str">
        <f>IF(ISERROR(VLOOKUP('Salidas Pacientes'!$M1401,Inventario!$A$2:$M$21,2,FALSE)),"",VLOOKUP('Salidas Pacientes'!$M1401,Inventario!$A$2:$M$21,2,FALSE))</f>
        <v>Prevenar</v>
      </c>
      <c r="O1401" s="16" t="str">
        <f>IF(ISERROR(VLOOKUP('Salidas Pacientes'!$M1401,Inventario!$A$2:$M$21,3,FALSE)),"",VLOOKUP('Salidas Pacientes'!$M1401,Inventario!$A$2:$M$21,3,FALSE))</f>
        <v>Neumococo 13V</v>
      </c>
      <c r="P1401" s="100" t="str">
        <f>IF(ISERROR(VLOOKUP('Salidas Pacientes'!$M1401,Inventario!$A$2:$M$21,4,FALSE)),"",VLOOKUP('Salidas Pacientes'!$M1401,Inventario!$A$2:$M$21,4,FALSE))</f>
        <v>Cobo Medical</v>
      </c>
      <c r="Q1401" s="100" t="str">
        <f>IF(ISERROR(VLOOKUP('Salidas Pacientes'!$M1401,Inventario!$A$2:$M$21,5,FALSE)),"",VLOOKUP('Salidas Pacientes'!$M1401,Inventario!$A$2:$M$21,5,FALSE))</f>
        <v>Pfizer</v>
      </c>
      <c r="R1401" s="17" t="str">
        <f>IF(ISERROR(VLOOKUP('Salidas Pacientes'!$M1401,Inventario!$A$2:$M$21,6,FALSE)),"",VLOOKUP('Salidas Pacientes'!$M1401,Inventario!$A$2:$M$21,6,FALSE))</f>
        <v>2156</v>
      </c>
      <c r="S1401" s="105" t="s">
        <v>223</v>
      </c>
      <c r="T1401" s="102">
        <f>IF(ISERROR(VLOOKUP('Salidas Pacientes'!$S1401,Entradas!$H$1:$I$412,2,FALSE)),"",VLOOKUP('Salidas Pacientes'!$S1401,Entradas!$H$1:$I$412,2,FALSE))</f>
        <v>45382</v>
      </c>
      <c r="U1401" s="98"/>
      <c r="V1401" s="98">
        <v>1</v>
      </c>
      <c r="W1401" s="105"/>
    </row>
    <row r="1402" spans="1:23" ht="15.75" hidden="1" customHeight="1">
      <c r="A1402" s="95">
        <v>44956</v>
      </c>
      <c r="B1402" s="95" t="s">
        <v>276</v>
      </c>
      <c r="C1402" s="98">
        <v>1232815145</v>
      </c>
      <c r="D1402" s="17" t="str">
        <f>IF(ISERROR(VLOOKUP('Salidas Pacientes'!$C1402,'BD Pacientes'!$A:I,2,FALSE)),"",VLOOKUP('Salidas Pacientes'!$C1402,'BD Pacientes'!$A:I,2,FALSE))</f>
        <v>RC</v>
      </c>
      <c r="E1402" s="16" t="str">
        <f>IF(ISERROR(VLOOKUP('Salidas Pacientes'!$C1402,'BD Pacientes'!$A:I,3,FALSE)),"",VLOOKUP('Salidas Pacientes'!$C1402,'BD Pacientes'!$A:I,3,FALSE))</f>
        <v>SAMUEL CORREA MUÑOZ</v>
      </c>
      <c r="F1402" s="17" t="str">
        <f>IF(ISERROR(VLOOKUP('Salidas Pacientes'!$C1402,'BD Pacientes'!$A:I,4,FALSE)),"",VLOOKUP('Salidas Pacientes'!$C1402,'BD Pacientes'!$A:I,4,FALSE))</f>
        <v>M</v>
      </c>
      <c r="G1402" s="95">
        <f>IF(ISERROR(VLOOKUP('Salidas Pacientes'!$C1402,'BD Pacientes'!$A:I,5,FALSE)),"",VLOOKUP('Salidas Pacientes'!$C1402,'BD Pacientes'!$A:I,5,FALSE))</f>
        <v>44236</v>
      </c>
      <c r="H1402" s="95" t="str">
        <f t="shared" ca="1" si="0"/>
        <v>2 año, 6 mes</v>
      </c>
      <c r="I1402" s="97" t="str">
        <f>IF(ISERROR(VLOOKUP('Salidas Pacientes'!$C1402,'BD Pacientes'!$A:$I,6,FALSE)),"",VLOOKUP('Salidas Pacientes'!$C1402,'BD Pacientes'!$A:$I,6,FALSE))</f>
        <v>CRA 159 #20-155 CASA 8</v>
      </c>
      <c r="J1402" s="98">
        <f>IF(ISERROR(VLOOKUP('Salidas Pacientes'!$C1402,'BD Pacientes'!$A:$I,7,FALSE)),"",VLOOKUP('Salidas Pacientes'!$C1402,'BD Pacientes'!$A:$I,7,FALSE))</f>
        <v>0</v>
      </c>
      <c r="K1402" s="99">
        <f>IF(ISERROR(VLOOKUP('Salidas Pacientes'!$C1402,'BD Pacientes'!$A:$I,8,FALSE)),"",VLOOKUP('Salidas Pacientes'!$C1402,'BD Pacientes'!$A:$I,8,FALSE))</f>
        <v>0</v>
      </c>
      <c r="L1402" s="17">
        <f>IF(ISERROR(VLOOKUP('Salidas Pacientes'!$C1402,'BD Pacientes'!$A:$I,9,FALSE)),"",VLOOKUP('Salidas Pacientes'!$C1402,'BD Pacientes'!$A:$I,9,FALSE))</f>
        <v>0</v>
      </c>
      <c r="M1402" s="17" t="s">
        <v>81</v>
      </c>
      <c r="N1402" s="16" t="str">
        <f>IF(ISERROR(VLOOKUP('Salidas Pacientes'!$M1402,Inventario!$A$2:$M$21,2,FALSE)),"",VLOOKUP('Salidas Pacientes'!$M1402,Inventario!$A$2:$M$21,2,FALSE))</f>
        <v>Stamaril</v>
      </c>
      <c r="O1402" s="16" t="str">
        <f>IF(ISERROR(VLOOKUP('Salidas Pacientes'!$M1402,Inventario!$A$2:$M$21,3,FALSE)),"",VLOOKUP('Salidas Pacientes'!$M1402,Inventario!$A$2:$M$21,3,FALSE))</f>
        <v>Fiebre amarilla</v>
      </c>
      <c r="P1402" s="100" t="str">
        <f>IF(ISERROR(VLOOKUP('Salidas Pacientes'!$M1402,Inventario!$A$2:$M$21,4,FALSE)),"",VLOOKUP('Salidas Pacientes'!$M1402,Inventario!$A$2:$M$21,4,FALSE))</f>
        <v>IPS FARALLONES</v>
      </c>
      <c r="Q1402" s="100" t="str">
        <f>IF(ISERROR(VLOOKUP('Salidas Pacientes'!$M1402,Inventario!$A$2:$M$21,5,FALSE)),"",VLOOKUP('Salidas Pacientes'!$M1402,Inventario!$A$2:$M$21,5,FALSE))</f>
        <v>Sanofi</v>
      </c>
      <c r="R1402" s="17" t="str">
        <f>IF(ISERROR(VLOOKUP('Salidas Pacientes'!$M1402,Inventario!$A$2:$M$21,6,FALSE)),"",VLOOKUP('Salidas Pacientes'!$M1402,Inventario!$A$2:$M$21,6,FALSE))</f>
        <v>3000</v>
      </c>
      <c r="S1402" s="105" t="s">
        <v>302</v>
      </c>
      <c r="T1402" s="102" t="str">
        <f>IF(ISERROR(VLOOKUP('Salidas Pacientes'!$S1402,Entradas!$H$1:$I$412,2,FALSE)),"",VLOOKUP('Salidas Pacientes'!$S1402,Entradas!$H$1:$I$412,2,FALSE))</f>
        <v/>
      </c>
      <c r="U1402" s="98"/>
      <c r="V1402" s="98">
        <v>1</v>
      </c>
      <c r="W1402" s="105"/>
    </row>
    <row r="1403" spans="1:23" ht="15.75" hidden="1" customHeight="1">
      <c r="A1403" s="95">
        <v>44956</v>
      </c>
      <c r="B1403" s="95" t="s">
        <v>276</v>
      </c>
      <c r="C1403" s="98">
        <v>1232815145</v>
      </c>
      <c r="D1403" s="17" t="str">
        <f>IF(ISERROR(VLOOKUP('Salidas Pacientes'!$C1403,'BD Pacientes'!$A:I,2,FALSE)),"",VLOOKUP('Salidas Pacientes'!$C1403,'BD Pacientes'!$A:I,2,FALSE))</f>
        <v>RC</v>
      </c>
      <c r="E1403" s="16" t="str">
        <f>IF(ISERROR(VLOOKUP('Salidas Pacientes'!$C1403,'BD Pacientes'!$A:I,3,FALSE)),"",VLOOKUP('Salidas Pacientes'!$C1403,'BD Pacientes'!$A:I,3,FALSE))</f>
        <v>SAMUEL CORREA MUÑOZ</v>
      </c>
      <c r="F1403" s="17" t="str">
        <f>IF(ISERROR(VLOOKUP('Salidas Pacientes'!$C1403,'BD Pacientes'!$A:I,4,FALSE)),"",VLOOKUP('Salidas Pacientes'!$C1403,'BD Pacientes'!$A:I,4,FALSE))</f>
        <v>M</v>
      </c>
      <c r="G1403" s="95">
        <f>IF(ISERROR(VLOOKUP('Salidas Pacientes'!$C1403,'BD Pacientes'!$A:I,5,FALSE)),"",VLOOKUP('Salidas Pacientes'!$C1403,'BD Pacientes'!$A:I,5,FALSE))</f>
        <v>44236</v>
      </c>
      <c r="H1403" s="95" t="str">
        <f t="shared" ca="1" si="0"/>
        <v>2 año, 6 mes</v>
      </c>
      <c r="I1403" s="97" t="str">
        <f>IF(ISERROR(VLOOKUP('Salidas Pacientes'!$C1403,'BD Pacientes'!$A:$I,6,FALSE)),"",VLOOKUP('Salidas Pacientes'!$C1403,'BD Pacientes'!$A:$I,6,FALSE))</f>
        <v>CRA 159 #20-155 CASA 8</v>
      </c>
      <c r="J1403" s="98">
        <f>IF(ISERROR(VLOOKUP('Salidas Pacientes'!$C1403,'BD Pacientes'!$A:$I,7,FALSE)),"",VLOOKUP('Salidas Pacientes'!$C1403,'BD Pacientes'!$A:$I,7,FALSE))</f>
        <v>0</v>
      </c>
      <c r="K1403" s="99">
        <f>IF(ISERROR(VLOOKUP('Salidas Pacientes'!$C1403,'BD Pacientes'!$A:$I,8,FALSE)),"",VLOOKUP('Salidas Pacientes'!$C1403,'BD Pacientes'!$A:$I,8,FALSE))</f>
        <v>0</v>
      </c>
      <c r="L1403" s="17">
        <f>IF(ISERROR(VLOOKUP('Salidas Pacientes'!$C1403,'BD Pacientes'!$A:$I,9,FALSE)),"",VLOOKUP('Salidas Pacientes'!$C1403,'BD Pacientes'!$A:$I,9,FALSE))</f>
        <v>0</v>
      </c>
      <c r="M1403" s="17" t="s">
        <v>85</v>
      </c>
      <c r="N1403" s="16" t="str">
        <f>IF(ISERROR(VLOOKUP('Salidas Pacientes'!$M1403,Inventario!$A$2:$M$21,2,FALSE)),"",VLOOKUP('Salidas Pacientes'!$M1403,Inventario!$A$2:$M$21,2,FALSE))</f>
        <v xml:space="preserve">Avaxim 80 </v>
      </c>
      <c r="O1403" s="16" t="str">
        <f>IF(ISERROR(VLOOKUP('Salidas Pacientes'!$M1403,Inventario!$A$2:$M$21,3,FALSE)),"",VLOOKUP('Salidas Pacientes'!$M1403,Inventario!$A$2:$M$21,3,FALSE))</f>
        <v>Hepatitis A niño</v>
      </c>
      <c r="P1403" s="100" t="str">
        <f>IF(ISERROR(VLOOKUP('Salidas Pacientes'!$M1403,Inventario!$A$2:$M$21,4,FALSE)),"",VLOOKUP('Salidas Pacientes'!$M1403,Inventario!$A$2:$M$21,4,FALSE))</f>
        <v>IPS FARALLONES</v>
      </c>
      <c r="Q1403" s="100" t="str">
        <f>IF(ISERROR(VLOOKUP('Salidas Pacientes'!$M1403,Inventario!$A$2:$M$21,5,FALSE)),"",VLOOKUP('Salidas Pacientes'!$M1403,Inventario!$A$2:$M$21,5,FALSE))</f>
        <v>Sanofi</v>
      </c>
      <c r="R1403" s="17" t="str">
        <f>IF(ISERROR(VLOOKUP('Salidas Pacientes'!$M1403,Inventario!$A$2:$M$21,6,FALSE)),"",VLOOKUP('Salidas Pacientes'!$M1403,Inventario!$A$2:$M$21,6,FALSE))</f>
        <v>2500</v>
      </c>
      <c r="S1403" s="105" t="s">
        <v>227</v>
      </c>
      <c r="T1403" s="102">
        <f>IF(ISERROR(VLOOKUP('Salidas Pacientes'!$S1403,Entradas!$H$1:$I$412,2,FALSE)),"",VLOOKUP('Salidas Pacientes'!$S1403,Entradas!$H$1:$I$412,2,FALSE))</f>
        <v>45351</v>
      </c>
      <c r="U1403" s="98"/>
      <c r="V1403" s="98">
        <v>1</v>
      </c>
      <c r="W1403" s="105"/>
    </row>
    <row r="1404" spans="1:23" ht="15.75" hidden="1" customHeight="1">
      <c r="A1404" s="95">
        <v>44956</v>
      </c>
      <c r="B1404" s="95" t="s">
        <v>276</v>
      </c>
      <c r="C1404" s="98">
        <v>1125233208</v>
      </c>
      <c r="D1404" s="17" t="str">
        <f>IF(ISERROR(VLOOKUP('Salidas Pacientes'!$C1404,'BD Pacientes'!$A:I,2,FALSE)),"",VLOOKUP('Salidas Pacientes'!$C1404,'BD Pacientes'!$A:I,2,FALSE))</f>
        <v>RC</v>
      </c>
      <c r="E1404" s="16" t="str">
        <f>IF(ISERROR(VLOOKUP('Salidas Pacientes'!$C1404,'BD Pacientes'!$A:I,3,FALSE)),"",VLOOKUP('Salidas Pacientes'!$C1404,'BD Pacientes'!$A:I,3,FALSE))</f>
        <v>PAULINA PIZARRO LOPEZ</v>
      </c>
      <c r="F1404" s="17" t="str">
        <f>IF(ISERROR(VLOOKUP('Salidas Pacientes'!$C1404,'BD Pacientes'!$A:I,4,FALSE)),"",VLOOKUP('Salidas Pacientes'!$C1404,'BD Pacientes'!$A:I,4,FALSE))</f>
        <v>F</v>
      </c>
      <c r="G1404" s="95">
        <f>IF(ISERROR(VLOOKUP('Salidas Pacientes'!$C1404,'BD Pacientes'!$A:I,5,FALSE)),"",VLOOKUP('Salidas Pacientes'!$C1404,'BD Pacientes'!$A:I,5,FALSE))</f>
        <v>44525</v>
      </c>
      <c r="H1404" s="95" t="str">
        <f t="shared" ca="1" si="0"/>
        <v>1 año, 8 mes</v>
      </c>
      <c r="I1404" s="97" t="str">
        <f>IF(ISERROR(VLOOKUP('Salidas Pacientes'!$C1404,'BD Pacientes'!$A:$I,6,FALSE)),"",VLOOKUP('Salidas Pacientes'!$C1404,'BD Pacientes'!$A:$I,6,FALSE))</f>
        <v>CRA 46 #112-51 214</v>
      </c>
      <c r="J1404" s="98" t="str">
        <f>IF(ISERROR(VLOOKUP('Salidas Pacientes'!$C1404,'BD Pacientes'!$A:$I,7,FALSE)),"",VLOOKUP('Salidas Pacientes'!$C1404,'BD Pacientes'!$A:$I,7,FALSE))</f>
        <v>CE7481185</v>
      </c>
      <c r="K1404" s="99" t="str">
        <f>IF(ISERROR(VLOOKUP('Salidas Pacientes'!$C1404,'BD Pacientes'!$A:$I,8,FALSE)),"",VLOOKUP('Salidas Pacientes'!$C1404,'BD Pacientes'!$A:$I,8,FALSE))</f>
        <v>JORGE PIZARRO</v>
      </c>
      <c r="L1404" s="17">
        <f>IF(ISERROR(VLOOKUP('Salidas Pacientes'!$C1404,'BD Pacientes'!$A:$I,9,FALSE)),"",VLOOKUP('Salidas Pacientes'!$C1404,'BD Pacientes'!$A:$I,9,FALSE))</f>
        <v>3133340689</v>
      </c>
      <c r="M1404" s="17" t="s">
        <v>54</v>
      </c>
      <c r="N1404" s="16" t="str">
        <f>IF(ISERROR(VLOOKUP('Salidas Pacientes'!$M1404,Inventario!$A$2:$M$21,2,FALSE)),"",VLOOKUP('Salidas Pacientes'!$M1404,Inventario!$A$2:$M$21,2,FALSE))</f>
        <v>Prevenar</v>
      </c>
      <c r="O1404" s="16" t="str">
        <f>IF(ISERROR(VLOOKUP('Salidas Pacientes'!$M1404,Inventario!$A$2:$M$21,3,FALSE)),"",VLOOKUP('Salidas Pacientes'!$M1404,Inventario!$A$2:$M$21,3,FALSE))</f>
        <v>Neumococo 13V</v>
      </c>
      <c r="P1404" s="100" t="str">
        <f>IF(ISERROR(VLOOKUP('Salidas Pacientes'!$M1404,Inventario!$A$2:$M$21,4,FALSE)),"",VLOOKUP('Salidas Pacientes'!$M1404,Inventario!$A$2:$M$21,4,FALSE))</f>
        <v>Cobo Medical</v>
      </c>
      <c r="Q1404" s="100" t="str">
        <f>IF(ISERROR(VLOOKUP('Salidas Pacientes'!$M1404,Inventario!$A$2:$M$21,5,FALSE)),"",VLOOKUP('Salidas Pacientes'!$M1404,Inventario!$A$2:$M$21,5,FALSE))</f>
        <v>Pfizer</v>
      </c>
      <c r="R1404" s="17" t="str">
        <f>IF(ISERROR(VLOOKUP('Salidas Pacientes'!$M1404,Inventario!$A$2:$M$21,6,FALSE)),"",VLOOKUP('Salidas Pacientes'!$M1404,Inventario!$A$2:$M$21,6,FALSE))</f>
        <v>2156</v>
      </c>
      <c r="S1404" s="105" t="s">
        <v>223</v>
      </c>
      <c r="T1404" s="102">
        <f>IF(ISERROR(VLOOKUP('Salidas Pacientes'!$S1404,Entradas!$H$1:$I$412,2,FALSE)),"",VLOOKUP('Salidas Pacientes'!$S1404,Entradas!$H$1:$I$412,2,FALSE))</f>
        <v>45382</v>
      </c>
      <c r="U1404" s="98"/>
      <c r="V1404" s="98">
        <v>1</v>
      </c>
      <c r="W1404" s="105"/>
    </row>
    <row r="1405" spans="1:23" ht="15.75" hidden="1" customHeight="1">
      <c r="A1405" s="95">
        <v>44956</v>
      </c>
      <c r="B1405" s="95" t="s">
        <v>276</v>
      </c>
      <c r="C1405" s="98">
        <v>1232821376</v>
      </c>
      <c r="D1405" s="17" t="str">
        <f>IF(ISERROR(VLOOKUP('Salidas Pacientes'!$C1405,'BD Pacientes'!$A:I,2,FALSE)),"",VLOOKUP('Salidas Pacientes'!$C1405,'BD Pacientes'!$A:I,2,FALSE))</f>
        <v>RC</v>
      </c>
      <c r="E1405" s="16" t="str">
        <f>IF(ISERROR(VLOOKUP('Salidas Pacientes'!$C1405,'BD Pacientes'!$A:I,3,FALSE)),"",VLOOKUP('Salidas Pacientes'!$C1405,'BD Pacientes'!$A:I,3,FALSE))</f>
        <v>FEDERICO DULCE ZAPATA</v>
      </c>
      <c r="F1405" s="17" t="str">
        <f>IF(ISERROR(VLOOKUP('Salidas Pacientes'!$C1405,'BD Pacientes'!$A:I,4,FALSE)),"",VLOOKUP('Salidas Pacientes'!$C1405,'BD Pacientes'!$A:I,4,FALSE))</f>
        <v>M</v>
      </c>
      <c r="G1405" s="95">
        <f>IF(ISERROR(VLOOKUP('Salidas Pacientes'!$C1405,'BD Pacientes'!$A:I,5,FALSE)),"",VLOOKUP('Salidas Pacientes'!$C1405,'BD Pacientes'!$A:I,5,FALSE))</f>
        <v>44811</v>
      </c>
      <c r="H1405" s="95" t="str">
        <f t="shared" ca="1" si="0"/>
        <v>0 año, 11 mes</v>
      </c>
      <c r="I1405" s="97" t="str">
        <f>IF(ISERROR(VLOOKUP('Salidas Pacientes'!$C1405,'BD Pacientes'!$A:$I,6,FALSE)),"",VLOOKUP('Salidas Pacientes'!$C1405,'BD Pacientes'!$A:$I,6,FALSE))</f>
        <v>CRA 2D # 12O-94</v>
      </c>
      <c r="J1405" s="98">
        <f>IF(ISERROR(VLOOKUP('Salidas Pacientes'!$C1405,'BD Pacientes'!$A:$I,7,FALSE)),"",VLOOKUP('Salidas Pacientes'!$C1405,'BD Pacientes'!$A:$I,7,FALSE))</f>
        <v>1130644657</v>
      </c>
      <c r="K1405" s="99" t="str">
        <f>IF(ISERROR(VLOOKUP('Salidas Pacientes'!$C1405,'BD Pacientes'!$A:$I,8,FALSE)),"",VLOOKUP('Salidas Pacientes'!$C1405,'BD Pacientes'!$A:$I,8,FALSE))</f>
        <v>MARTHA ZAPATA</v>
      </c>
      <c r="L1405" s="17">
        <f>IF(ISERROR(VLOOKUP('Salidas Pacientes'!$C1405,'BD Pacientes'!$A:$I,9,FALSE)),"",VLOOKUP('Salidas Pacientes'!$C1405,'BD Pacientes'!$A:$I,9,FALSE))</f>
        <v>3105369041</v>
      </c>
      <c r="M1405" s="17" t="s">
        <v>77</v>
      </c>
      <c r="N1405" s="16" t="str">
        <f>IF(ISERROR(VLOOKUP('Salidas Pacientes'!$M1405,Inventario!$A$2:$M$21,2,FALSE)),"",VLOOKUP('Salidas Pacientes'!$M1405,Inventario!$A$2:$M$21,2,FALSE))</f>
        <v>Hexaxim</v>
      </c>
      <c r="O1405" s="16" t="str">
        <f>IF(ISERROR(VLOOKUP('Salidas Pacientes'!$M1405,Inventario!$A$2:$M$21,3,FALSE)),"",VLOOKUP('Salidas Pacientes'!$M1405,Inventario!$A$2:$M$21,3,FALSE))</f>
        <v>DPAT + VPI + HIB + HB</v>
      </c>
      <c r="P1405" s="100" t="str">
        <f>IF(ISERROR(VLOOKUP('Salidas Pacientes'!$M1405,Inventario!$A$2:$M$21,4,FALSE)),"",VLOOKUP('Salidas Pacientes'!$M1405,Inventario!$A$2:$M$21,4,FALSE))</f>
        <v>IPS FARALLONES</v>
      </c>
      <c r="Q1405" s="100" t="str">
        <f>IF(ISERROR(VLOOKUP('Salidas Pacientes'!$M1405,Inventario!$A$2:$M$21,5,FALSE)),"",VLOOKUP('Salidas Pacientes'!$M1405,Inventario!$A$2:$M$21,5,FALSE))</f>
        <v>Sanofi</v>
      </c>
      <c r="R1405" s="17" t="str">
        <f>IF(ISERROR(VLOOKUP('Salidas Pacientes'!$M1405,Inventario!$A$2:$M$21,6,FALSE)),"",VLOOKUP('Salidas Pacientes'!$M1405,Inventario!$A$2:$M$21,6,FALSE))</f>
        <v>3800</v>
      </c>
      <c r="S1405" s="105" t="s">
        <v>212</v>
      </c>
      <c r="T1405" s="102">
        <f>IF(ISERROR(VLOOKUP('Salidas Pacientes'!$S1405,Entradas!$H$1:$I$412,2,FALSE)),"",VLOOKUP('Salidas Pacientes'!$S1405,Entradas!$H$1:$I$412,2,FALSE))</f>
        <v>45382</v>
      </c>
      <c r="U1405" s="98"/>
      <c r="V1405" s="98">
        <v>1</v>
      </c>
      <c r="W1405" s="105"/>
    </row>
    <row r="1406" spans="1:23" ht="15.75" hidden="1" customHeight="1">
      <c r="A1406" s="95">
        <v>44956</v>
      </c>
      <c r="B1406" s="95" t="s">
        <v>276</v>
      </c>
      <c r="C1406" s="98">
        <v>1232821376</v>
      </c>
      <c r="D1406" s="17" t="str">
        <f>IF(ISERROR(VLOOKUP('Salidas Pacientes'!$C1406,'BD Pacientes'!$A:I,2,FALSE)),"",VLOOKUP('Salidas Pacientes'!$C1406,'BD Pacientes'!$A:I,2,FALSE))</f>
        <v>RC</v>
      </c>
      <c r="E1406" s="16" t="str">
        <f>IF(ISERROR(VLOOKUP('Salidas Pacientes'!$C1406,'BD Pacientes'!$A:I,3,FALSE)),"",VLOOKUP('Salidas Pacientes'!$C1406,'BD Pacientes'!$A:I,3,FALSE))</f>
        <v>FEDERICO DULCE ZAPATA</v>
      </c>
      <c r="F1406" s="17" t="str">
        <f>IF(ISERROR(VLOOKUP('Salidas Pacientes'!$C1406,'BD Pacientes'!$A:I,4,FALSE)),"",VLOOKUP('Salidas Pacientes'!$C1406,'BD Pacientes'!$A:I,4,FALSE))</f>
        <v>M</v>
      </c>
      <c r="G1406" s="95">
        <f>IF(ISERROR(VLOOKUP('Salidas Pacientes'!$C1406,'BD Pacientes'!$A:I,5,FALSE)),"",VLOOKUP('Salidas Pacientes'!$C1406,'BD Pacientes'!$A:I,5,FALSE))</f>
        <v>44811</v>
      </c>
      <c r="H1406" s="95" t="str">
        <f t="shared" ca="1" si="0"/>
        <v>0 año, 11 mes</v>
      </c>
      <c r="I1406" s="97" t="str">
        <f>IF(ISERROR(VLOOKUP('Salidas Pacientes'!$C1406,'BD Pacientes'!$A:$I,6,FALSE)),"",VLOOKUP('Salidas Pacientes'!$C1406,'BD Pacientes'!$A:$I,6,FALSE))</f>
        <v>CRA 2D # 12O-94</v>
      </c>
      <c r="J1406" s="98">
        <f>IF(ISERROR(VLOOKUP('Salidas Pacientes'!$C1406,'BD Pacientes'!$A:$I,7,FALSE)),"",VLOOKUP('Salidas Pacientes'!$C1406,'BD Pacientes'!$A:$I,7,FALSE))</f>
        <v>1130644657</v>
      </c>
      <c r="K1406" s="99" t="str">
        <f>IF(ISERROR(VLOOKUP('Salidas Pacientes'!$C1406,'BD Pacientes'!$A:$I,8,FALSE)),"",VLOOKUP('Salidas Pacientes'!$C1406,'BD Pacientes'!$A:$I,8,FALSE))</f>
        <v>MARTHA ZAPATA</v>
      </c>
      <c r="L1406" s="17">
        <f>IF(ISERROR(VLOOKUP('Salidas Pacientes'!$C1406,'BD Pacientes'!$A:$I,9,FALSE)),"",VLOOKUP('Salidas Pacientes'!$C1406,'BD Pacientes'!$A:$I,9,FALSE))</f>
        <v>3105369041</v>
      </c>
      <c r="M1406" s="17" t="s">
        <v>96</v>
      </c>
      <c r="N1406" s="16" t="str">
        <f>IF(ISERROR(VLOOKUP('Salidas Pacientes'!$M1406,Inventario!$A$2:$M$21,2,FALSE)),"",VLOOKUP('Salidas Pacientes'!$M1406,Inventario!$A$2:$M$21,2,FALSE))</f>
        <v>Rotateq</v>
      </c>
      <c r="O1406" s="16" t="str">
        <f>IF(ISERROR(VLOOKUP('Salidas Pacientes'!$M1406,Inventario!$A$2:$M$21,3,FALSE)),"",VLOOKUP('Salidas Pacientes'!$M1406,Inventario!$A$2:$M$21,3,FALSE))</f>
        <v>Rotavirus Vivo Atenuado</v>
      </c>
      <c r="P1406" s="100" t="str">
        <f>IF(ISERROR(VLOOKUP('Salidas Pacientes'!$M1406,Inventario!$A$2:$M$21,4,FALSE)),"",VLOOKUP('Salidas Pacientes'!$M1406,Inventario!$A$2:$M$21,4,FALSE))</f>
        <v>IPS FARALLONES</v>
      </c>
      <c r="Q1406" s="100" t="str">
        <f>IF(ISERROR(VLOOKUP('Salidas Pacientes'!$M1406,Inventario!$A$2:$M$21,5,FALSE)),"",VLOOKUP('Salidas Pacientes'!$M1406,Inventario!$A$2:$M$21,5,FALSE))</f>
        <v>Merck</v>
      </c>
      <c r="R1406" s="17" t="str">
        <f>IF(ISERROR(VLOOKUP('Salidas Pacientes'!$M1406,Inventario!$A$2:$M$21,6,FALSE)),"",VLOOKUP('Salidas Pacientes'!$M1406,Inventario!$A$2:$M$21,6,FALSE))</f>
        <v>1800</v>
      </c>
      <c r="S1406" s="105" t="s">
        <v>226</v>
      </c>
      <c r="T1406" s="102">
        <f>IF(ISERROR(VLOOKUP('Salidas Pacientes'!$S1406,Entradas!$H$1:$I$412,2,FALSE)),"",VLOOKUP('Salidas Pacientes'!$S1406,Entradas!$H$1:$I$412,2,FALSE))</f>
        <v>45351</v>
      </c>
      <c r="U1406" s="98"/>
      <c r="V1406" s="98">
        <v>1</v>
      </c>
      <c r="W1406" s="105"/>
    </row>
    <row r="1407" spans="1:23" ht="15.75" hidden="1" customHeight="1">
      <c r="A1407" s="95">
        <v>44956</v>
      </c>
      <c r="B1407" s="95" t="s">
        <v>276</v>
      </c>
      <c r="C1407" s="98">
        <v>1232821376</v>
      </c>
      <c r="D1407" s="17" t="str">
        <f>IF(ISERROR(VLOOKUP('Salidas Pacientes'!$C1407,'BD Pacientes'!$A:I,2,FALSE)),"",VLOOKUP('Salidas Pacientes'!$C1407,'BD Pacientes'!$A:I,2,FALSE))</f>
        <v>RC</v>
      </c>
      <c r="E1407" s="16" t="str">
        <f>IF(ISERROR(VLOOKUP('Salidas Pacientes'!$C1407,'BD Pacientes'!$A:I,3,FALSE)),"",VLOOKUP('Salidas Pacientes'!$C1407,'BD Pacientes'!$A:I,3,FALSE))</f>
        <v>FEDERICO DULCE ZAPATA</v>
      </c>
      <c r="F1407" s="17" t="str">
        <f>IF(ISERROR(VLOOKUP('Salidas Pacientes'!$C1407,'BD Pacientes'!$A:I,4,FALSE)),"",VLOOKUP('Salidas Pacientes'!$C1407,'BD Pacientes'!$A:I,4,FALSE))</f>
        <v>M</v>
      </c>
      <c r="G1407" s="95">
        <f>IF(ISERROR(VLOOKUP('Salidas Pacientes'!$C1407,'BD Pacientes'!$A:I,5,FALSE)),"",VLOOKUP('Salidas Pacientes'!$C1407,'BD Pacientes'!$A:I,5,FALSE))</f>
        <v>44811</v>
      </c>
      <c r="H1407" s="95" t="str">
        <f t="shared" ca="1" si="0"/>
        <v>0 año, 11 mes</v>
      </c>
      <c r="I1407" s="97" t="str">
        <f>IF(ISERROR(VLOOKUP('Salidas Pacientes'!$C1407,'BD Pacientes'!$A:$I,6,FALSE)),"",VLOOKUP('Salidas Pacientes'!$C1407,'BD Pacientes'!$A:$I,6,FALSE))</f>
        <v>CRA 2D # 12O-94</v>
      </c>
      <c r="J1407" s="98">
        <f>IF(ISERROR(VLOOKUP('Salidas Pacientes'!$C1407,'BD Pacientes'!$A:$I,7,FALSE)),"",VLOOKUP('Salidas Pacientes'!$C1407,'BD Pacientes'!$A:$I,7,FALSE))</f>
        <v>1130644657</v>
      </c>
      <c r="K1407" s="99" t="str">
        <f>IF(ISERROR(VLOOKUP('Salidas Pacientes'!$C1407,'BD Pacientes'!$A:$I,8,FALSE)),"",VLOOKUP('Salidas Pacientes'!$C1407,'BD Pacientes'!$A:$I,8,FALSE))</f>
        <v>MARTHA ZAPATA</v>
      </c>
      <c r="L1407" s="17">
        <f>IF(ISERROR(VLOOKUP('Salidas Pacientes'!$C1407,'BD Pacientes'!$A:$I,9,FALSE)),"",VLOOKUP('Salidas Pacientes'!$C1407,'BD Pacientes'!$A:$I,9,FALSE))</f>
        <v>3105369041</v>
      </c>
      <c r="M1407" s="17" t="s">
        <v>54</v>
      </c>
      <c r="N1407" s="16" t="str">
        <f>IF(ISERROR(VLOOKUP('Salidas Pacientes'!$M1407,Inventario!$A$2:$M$21,2,FALSE)),"",VLOOKUP('Salidas Pacientes'!$M1407,Inventario!$A$2:$M$21,2,FALSE))</f>
        <v>Prevenar</v>
      </c>
      <c r="O1407" s="16" t="str">
        <f>IF(ISERROR(VLOOKUP('Salidas Pacientes'!$M1407,Inventario!$A$2:$M$21,3,FALSE)),"",VLOOKUP('Salidas Pacientes'!$M1407,Inventario!$A$2:$M$21,3,FALSE))</f>
        <v>Neumococo 13V</v>
      </c>
      <c r="P1407" s="100" t="str">
        <f>IF(ISERROR(VLOOKUP('Salidas Pacientes'!$M1407,Inventario!$A$2:$M$21,4,FALSE)),"",VLOOKUP('Salidas Pacientes'!$M1407,Inventario!$A$2:$M$21,4,FALSE))</f>
        <v>Cobo Medical</v>
      </c>
      <c r="Q1407" s="100" t="str">
        <f>IF(ISERROR(VLOOKUP('Salidas Pacientes'!$M1407,Inventario!$A$2:$M$21,5,FALSE)),"",VLOOKUP('Salidas Pacientes'!$M1407,Inventario!$A$2:$M$21,5,FALSE))</f>
        <v>Pfizer</v>
      </c>
      <c r="R1407" s="17" t="str">
        <f>IF(ISERROR(VLOOKUP('Salidas Pacientes'!$M1407,Inventario!$A$2:$M$21,6,FALSE)),"",VLOOKUP('Salidas Pacientes'!$M1407,Inventario!$A$2:$M$21,6,FALSE))</f>
        <v>2156</v>
      </c>
      <c r="S1407" s="105" t="s">
        <v>223</v>
      </c>
      <c r="T1407" s="102">
        <f>IF(ISERROR(VLOOKUP('Salidas Pacientes'!$S1407,Entradas!$H$1:$I$412,2,FALSE)),"",VLOOKUP('Salidas Pacientes'!$S1407,Entradas!$H$1:$I$412,2,FALSE))</f>
        <v>45382</v>
      </c>
      <c r="U1407" s="98"/>
      <c r="V1407" s="98">
        <v>1</v>
      </c>
      <c r="W1407" s="105"/>
    </row>
    <row r="1408" spans="1:23" ht="15.75" hidden="1" customHeight="1">
      <c r="A1408" s="95">
        <v>44956</v>
      </c>
      <c r="B1408" s="95" t="s">
        <v>276</v>
      </c>
      <c r="C1408" s="98">
        <v>1232820727</v>
      </c>
      <c r="D1408" s="17" t="str">
        <f>IF(ISERROR(VLOOKUP('Salidas Pacientes'!$C1408,'BD Pacientes'!$A:I,2,FALSE)),"",VLOOKUP('Salidas Pacientes'!$C1408,'BD Pacientes'!$A:I,2,FALSE))</f>
        <v>RC</v>
      </c>
      <c r="E1408" s="16" t="str">
        <f>IF(ISERROR(VLOOKUP('Salidas Pacientes'!$C1408,'BD Pacientes'!$A:I,3,FALSE)),"",VLOOKUP('Salidas Pacientes'!$C1408,'BD Pacientes'!$A:I,3,FALSE))</f>
        <v>EMMANUEL LONDOÑO MAZUERA</v>
      </c>
      <c r="F1408" s="17" t="str">
        <f>IF(ISERROR(VLOOKUP('Salidas Pacientes'!$C1408,'BD Pacientes'!$A:I,4,FALSE)),"",VLOOKUP('Salidas Pacientes'!$C1408,'BD Pacientes'!$A:I,4,FALSE))</f>
        <v>M</v>
      </c>
      <c r="G1408" s="95">
        <f>IF(ISERROR(VLOOKUP('Salidas Pacientes'!$C1408,'BD Pacientes'!$A:I,5,FALSE)),"",VLOOKUP('Salidas Pacientes'!$C1408,'BD Pacientes'!$A:I,5,FALSE))</f>
        <v>44755</v>
      </c>
      <c r="H1408" s="95" t="str">
        <f t="shared" ca="1" si="0"/>
        <v>1 año, 1 mes</v>
      </c>
      <c r="I1408" s="97" t="str">
        <f>IF(ISERROR(VLOOKUP('Salidas Pacientes'!$C1408,'BD Pacientes'!$A:$I,6,FALSE)),"",VLOOKUP('Salidas Pacientes'!$C1408,'BD Pacientes'!$A:$I,6,FALSE))</f>
        <v>CALLE 4 # 75-72 CASA 15</v>
      </c>
      <c r="J1408" s="98">
        <f>IF(ISERROR(VLOOKUP('Salidas Pacientes'!$C1408,'BD Pacientes'!$A:$I,7,FALSE)),"",VLOOKUP('Salidas Pacientes'!$C1408,'BD Pacientes'!$A:$I,7,FALSE))</f>
        <v>1130616113</v>
      </c>
      <c r="K1408" s="99" t="str">
        <f>IF(ISERROR(VLOOKUP('Salidas Pacientes'!$C1408,'BD Pacientes'!$A:$I,8,FALSE)),"",VLOOKUP('Salidas Pacientes'!$C1408,'BD Pacientes'!$A:$I,8,FALSE))</f>
        <v>CAROLINA MAZUERA</v>
      </c>
      <c r="L1408" s="17">
        <f>IF(ISERROR(VLOOKUP('Salidas Pacientes'!$C1408,'BD Pacientes'!$A:$I,9,FALSE)),"",VLOOKUP('Salidas Pacientes'!$C1408,'BD Pacientes'!$A:$I,9,FALSE))</f>
        <v>3006588524</v>
      </c>
      <c r="M1408" s="17" t="s">
        <v>77</v>
      </c>
      <c r="N1408" s="16" t="str">
        <f>IF(ISERROR(VLOOKUP('Salidas Pacientes'!$M1408,Inventario!$A$2:$M$21,2,FALSE)),"",VLOOKUP('Salidas Pacientes'!$M1408,Inventario!$A$2:$M$21,2,FALSE))</f>
        <v>Hexaxim</v>
      </c>
      <c r="O1408" s="16" t="str">
        <f>IF(ISERROR(VLOOKUP('Salidas Pacientes'!$M1408,Inventario!$A$2:$M$21,3,FALSE)),"",VLOOKUP('Salidas Pacientes'!$M1408,Inventario!$A$2:$M$21,3,FALSE))</f>
        <v>DPAT + VPI + HIB + HB</v>
      </c>
      <c r="P1408" s="100" t="str">
        <f>IF(ISERROR(VLOOKUP('Salidas Pacientes'!$M1408,Inventario!$A$2:$M$21,4,FALSE)),"",VLOOKUP('Salidas Pacientes'!$M1408,Inventario!$A$2:$M$21,4,FALSE))</f>
        <v>IPS FARALLONES</v>
      </c>
      <c r="Q1408" s="100" t="str">
        <f>IF(ISERROR(VLOOKUP('Salidas Pacientes'!$M1408,Inventario!$A$2:$M$21,5,FALSE)),"",VLOOKUP('Salidas Pacientes'!$M1408,Inventario!$A$2:$M$21,5,FALSE))</f>
        <v>Sanofi</v>
      </c>
      <c r="R1408" s="17" t="str">
        <f>IF(ISERROR(VLOOKUP('Salidas Pacientes'!$M1408,Inventario!$A$2:$M$21,6,FALSE)),"",VLOOKUP('Salidas Pacientes'!$M1408,Inventario!$A$2:$M$21,6,FALSE))</f>
        <v>3800</v>
      </c>
      <c r="S1408" s="105" t="s">
        <v>212</v>
      </c>
      <c r="T1408" s="102">
        <f>IF(ISERROR(VLOOKUP('Salidas Pacientes'!$S1408,Entradas!$H$1:$I$412,2,FALSE)),"",VLOOKUP('Salidas Pacientes'!$S1408,Entradas!$H$1:$I$412,2,FALSE))</f>
        <v>45382</v>
      </c>
      <c r="U1408" s="98"/>
      <c r="V1408" s="98">
        <v>1</v>
      </c>
      <c r="W1408" s="105"/>
    </row>
    <row r="1409" spans="1:23" ht="15.75" hidden="1" customHeight="1">
      <c r="A1409" s="95">
        <v>44956</v>
      </c>
      <c r="B1409" s="95" t="s">
        <v>276</v>
      </c>
      <c r="C1409" s="98">
        <v>1232820727</v>
      </c>
      <c r="D1409" s="17" t="str">
        <f>IF(ISERROR(VLOOKUP('Salidas Pacientes'!$C1409,'BD Pacientes'!$A:I,2,FALSE)),"",VLOOKUP('Salidas Pacientes'!$C1409,'BD Pacientes'!$A:I,2,FALSE))</f>
        <v>RC</v>
      </c>
      <c r="E1409" s="16" t="str">
        <f>IF(ISERROR(VLOOKUP('Salidas Pacientes'!$C1409,'BD Pacientes'!$A:I,3,FALSE)),"",VLOOKUP('Salidas Pacientes'!$C1409,'BD Pacientes'!$A:I,3,FALSE))</f>
        <v>EMMANUEL LONDOÑO MAZUERA</v>
      </c>
      <c r="F1409" s="17" t="str">
        <f>IF(ISERROR(VLOOKUP('Salidas Pacientes'!$C1409,'BD Pacientes'!$A:I,4,FALSE)),"",VLOOKUP('Salidas Pacientes'!$C1409,'BD Pacientes'!$A:I,4,FALSE))</f>
        <v>M</v>
      </c>
      <c r="G1409" s="95">
        <f>IF(ISERROR(VLOOKUP('Salidas Pacientes'!$C1409,'BD Pacientes'!$A:I,5,FALSE)),"",VLOOKUP('Salidas Pacientes'!$C1409,'BD Pacientes'!$A:I,5,FALSE))</f>
        <v>44755</v>
      </c>
      <c r="H1409" s="95" t="str">
        <f t="shared" ca="1" si="0"/>
        <v>1 año, 1 mes</v>
      </c>
      <c r="I1409" s="97" t="str">
        <f>IF(ISERROR(VLOOKUP('Salidas Pacientes'!$C1409,'BD Pacientes'!$A:$I,6,FALSE)),"",VLOOKUP('Salidas Pacientes'!$C1409,'BD Pacientes'!$A:$I,6,FALSE))</f>
        <v>CALLE 4 # 75-72 CASA 15</v>
      </c>
      <c r="J1409" s="98">
        <f>IF(ISERROR(VLOOKUP('Salidas Pacientes'!$C1409,'BD Pacientes'!$A:$I,7,FALSE)),"",VLOOKUP('Salidas Pacientes'!$C1409,'BD Pacientes'!$A:$I,7,FALSE))</f>
        <v>1130616113</v>
      </c>
      <c r="K1409" s="99" t="str">
        <f>IF(ISERROR(VLOOKUP('Salidas Pacientes'!$C1409,'BD Pacientes'!$A:$I,8,FALSE)),"",VLOOKUP('Salidas Pacientes'!$C1409,'BD Pacientes'!$A:$I,8,FALSE))</f>
        <v>CAROLINA MAZUERA</v>
      </c>
      <c r="L1409" s="17">
        <f>IF(ISERROR(VLOOKUP('Salidas Pacientes'!$C1409,'BD Pacientes'!$A:$I,9,FALSE)),"",VLOOKUP('Salidas Pacientes'!$C1409,'BD Pacientes'!$A:$I,9,FALSE))</f>
        <v>3006588524</v>
      </c>
      <c r="M1409" s="17" t="s">
        <v>96</v>
      </c>
      <c r="N1409" s="16" t="str">
        <f>IF(ISERROR(VLOOKUP('Salidas Pacientes'!$M1409,Inventario!$A$2:$M$21,2,FALSE)),"",VLOOKUP('Salidas Pacientes'!$M1409,Inventario!$A$2:$M$21,2,FALSE))</f>
        <v>Rotateq</v>
      </c>
      <c r="O1409" s="16" t="str">
        <f>IF(ISERROR(VLOOKUP('Salidas Pacientes'!$M1409,Inventario!$A$2:$M$21,3,FALSE)),"",VLOOKUP('Salidas Pacientes'!$M1409,Inventario!$A$2:$M$21,3,FALSE))</f>
        <v>Rotavirus Vivo Atenuado</v>
      </c>
      <c r="P1409" s="100" t="str">
        <f>IF(ISERROR(VLOOKUP('Salidas Pacientes'!$M1409,Inventario!$A$2:$M$21,4,FALSE)),"",VLOOKUP('Salidas Pacientes'!$M1409,Inventario!$A$2:$M$21,4,FALSE))</f>
        <v>IPS FARALLONES</v>
      </c>
      <c r="Q1409" s="100" t="str">
        <f>IF(ISERROR(VLOOKUP('Salidas Pacientes'!$M1409,Inventario!$A$2:$M$21,5,FALSE)),"",VLOOKUP('Salidas Pacientes'!$M1409,Inventario!$A$2:$M$21,5,FALSE))</f>
        <v>Merck</v>
      </c>
      <c r="R1409" s="17" t="str">
        <f>IF(ISERROR(VLOOKUP('Salidas Pacientes'!$M1409,Inventario!$A$2:$M$21,6,FALSE)),"",VLOOKUP('Salidas Pacientes'!$M1409,Inventario!$A$2:$M$21,6,FALSE))</f>
        <v>1800</v>
      </c>
      <c r="S1409" s="105" t="s">
        <v>226</v>
      </c>
      <c r="T1409" s="102">
        <f>IF(ISERROR(VLOOKUP('Salidas Pacientes'!$S1409,Entradas!$H$1:$I$412,2,FALSE)),"",VLOOKUP('Salidas Pacientes'!$S1409,Entradas!$H$1:$I$412,2,FALSE))</f>
        <v>45351</v>
      </c>
      <c r="U1409" s="98"/>
      <c r="V1409" s="98">
        <v>1</v>
      </c>
      <c r="W1409" s="105"/>
    </row>
    <row r="1410" spans="1:23" ht="15.75" hidden="1" customHeight="1">
      <c r="A1410" s="95">
        <v>44956</v>
      </c>
      <c r="B1410" s="95" t="s">
        <v>276</v>
      </c>
      <c r="C1410" s="98">
        <v>1232820727</v>
      </c>
      <c r="D1410" s="17" t="str">
        <f>IF(ISERROR(VLOOKUP('Salidas Pacientes'!$C1410,'BD Pacientes'!$A:I,2,FALSE)),"",VLOOKUP('Salidas Pacientes'!$C1410,'BD Pacientes'!$A:I,2,FALSE))</f>
        <v>RC</v>
      </c>
      <c r="E1410" s="16" t="str">
        <f>IF(ISERROR(VLOOKUP('Salidas Pacientes'!$C1410,'BD Pacientes'!$A:I,3,FALSE)),"",VLOOKUP('Salidas Pacientes'!$C1410,'BD Pacientes'!$A:I,3,FALSE))</f>
        <v>EMMANUEL LONDOÑO MAZUERA</v>
      </c>
      <c r="F1410" s="17" t="str">
        <f>IF(ISERROR(VLOOKUP('Salidas Pacientes'!$C1410,'BD Pacientes'!$A:I,4,FALSE)),"",VLOOKUP('Salidas Pacientes'!$C1410,'BD Pacientes'!$A:I,4,FALSE))</f>
        <v>M</v>
      </c>
      <c r="G1410" s="95">
        <f>IF(ISERROR(VLOOKUP('Salidas Pacientes'!$C1410,'BD Pacientes'!$A:I,5,FALSE)),"",VLOOKUP('Salidas Pacientes'!$C1410,'BD Pacientes'!$A:I,5,FALSE))</f>
        <v>44755</v>
      </c>
      <c r="H1410" s="95" t="str">
        <f t="shared" ca="1" si="0"/>
        <v>1 año, 1 mes</v>
      </c>
      <c r="I1410" s="97" t="str">
        <f>IF(ISERROR(VLOOKUP('Salidas Pacientes'!$C1410,'BD Pacientes'!$A:$I,6,FALSE)),"",VLOOKUP('Salidas Pacientes'!$C1410,'BD Pacientes'!$A:$I,6,FALSE))</f>
        <v>CALLE 4 # 75-72 CASA 15</v>
      </c>
      <c r="J1410" s="98">
        <f>IF(ISERROR(VLOOKUP('Salidas Pacientes'!$C1410,'BD Pacientes'!$A:$I,7,FALSE)),"",VLOOKUP('Salidas Pacientes'!$C1410,'BD Pacientes'!$A:$I,7,FALSE))</f>
        <v>1130616113</v>
      </c>
      <c r="K1410" s="99" t="str">
        <f>IF(ISERROR(VLOOKUP('Salidas Pacientes'!$C1410,'BD Pacientes'!$A:$I,8,FALSE)),"",VLOOKUP('Salidas Pacientes'!$C1410,'BD Pacientes'!$A:$I,8,FALSE))</f>
        <v>CAROLINA MAZUERA</v>
      </c>
      <c r="L1410" s="17">
        <f>IF(ISERROR(VLOOKUP('Salidas Pacientes'!$C1410,'BD Pacientes'!$A:$I,9,FALSE)),"",VLOOKUP('Salidas Pacientes'!$C1410,'BD Pacientes'!$A:$I,9,FALSE))</f>
        <v>3006588524</v>
      </c>
      <c r="M1410" s="17" t="s">
        <v>54</v>
      </c>
      <c r="N1410" s="16" t="str">
        <f>IF(ISERROR(VLOOKUP('Salidas Pacientes'!$M1410,Inventario!$A$2:$M$21,2,FALSE)),"",VLOOKUP('Salidas Pacientes'!$M1410,Inventario!$A$2:$M$21,2,FALSE))</f>
        <v>Prevenar</v>
      </c>
      <c r="O1410" s="16" t="str">
        <f>IF(ISERROR(VLOOKUP('Salidas Pacientes'!$M1410,Inventario!$A$2:$M$21,3,FALSE)),"",VLOOKUP('Salidas Pacientes'!$M1410,Inventario!$A$2:$M$21,3,FALSE))</f>
        <v>Neumococo 13V</v>
      </c>
      <c r="P1410" s="100" t="str">
        <f>IF(ISERROR(VLOOKUP('Salidas Pacientes'!$M1410,Inventario!$A$2:$M$21,4,FALSE)),"",VLOOKUP('Salidas Pacientes'!$M1410,Inventario!$A$2:$M$21,4,FALSE))</f>
        <v>Cobo Medical</v>
      </c>
      <c r="Q1410" s="100" t="str">
        <f>IF(ISERROR(VLOOKUP('Salidas Pacientes'!$M1410,Inventario!$A$2:$M$21,5,FALSE)),"",VLOOKUP('Salidas Pacientes'!$M1410,Inventario!$A$2:$M$21,5,FALSE))</f>
        <v>Pfizer</v>
      </c>
      <c r="R1410" s="17" t="str">
        <f>IF(ISERROR(VLOOKUP('Salidas Pacientes'!$M1410,Inventario!$A$2:$M$21,6,FALSE)),"",VLOOKUP('Salidas Pacientes'!$M1410,Inventario!$A$2:$M$21,6,FALSE))</f>
        <v>2156</v>
      </c>
      <c r="S1410" s="105" t="s">
        <v>223</v>
      </c>
      <c r="T1410" s="102">
        <f>IF(ISERROR(VLOOKUP('Salidas Pacientes'!$S1410,Entradas!$H$1:$I$412,2,FALSE)),"",VLOOKUP('Salidas Pacientes'!$S1410,Entradas!$H$1:$I$412,2,FALSE))</f>
        <v>45382</v>
      </c>
      <c r="U1410" s="98"/>
      <c r="V1410" s="98">
        <v>1</v>
      </c>
      <c r="W1410" s="105"/>
    </row>
    <row r="1411" spans="1:23" ht="15.75" hidden="1" customHeight="1">
      <c r="A1411" s="95">
        <v>44956</v>
      </c>
      <c r="B1411" s="95" t="s">
        <v>276</v>
      </c>
      <c r="C1411" s="98">
        <v>1232820727</v>
      </c>
      <c r="D1411" s="17" t="str">
        <f>IF(ISERROR(VLOOKUP('Salidas Pacientes'!$C1411,'BD Pacientes'!$A:I,2,FALSE)),"",VLOOKUP('Salidas Pacientes'!$C1411,'BD Pacientes'!$A:I,2,FALSE))</f>
        <v>RC</v>
      </c>
      <c r="E1411" s="16" t="str">
        <f>IF(ISERROR(VLOOKUP('Salidas Pacientes'!$C1411,'BD Pacientes'!$A:I,3,FALSE)),"",VLOOKUP('Salidas Pacientes'!$C1411,'BD Pacientes'!$A:I,3,FALSE))</f>
        <v>EMMANUEL LONDOÑO MAZUERA</v>
      </c>
      <c r="F1411" s="17" t="str">
        <f>IF(ISERROR(VLOOKUP('Salidas Pacientes'!$C1411,'BD Pacientes'!$A:I,4,FALSE)),"",VLOOKUP('Salidas Pacientes'!$C1411,'BD Pacientes'!$A:I,4,FALSE))</f>
        <v>M</v>
      </c>
      <c r="G1411" s="95">
        <f>IF(ISERROR(VLOOKUP('Salidas Pacientes'!$C1411,'BD Pacientes'!$A:I,5,FALSE)),"",VLOOKUP('Salidas Pacientes'!$C1411,'BD Pacientes'!$A:I,5,FALSE))</f>
        <v>44755</v>
      </c>
      <c r="H1411" s="95" t="str">
        <f t="shared" ca="1" si="0"/>
        <v>1 año, 1 mes</v>
      </c>
      <c r="I1411" s="97" t="str">
        <f>IF(ISERROR(VLOOKUP('Salidas Pacientes'!$C1411,'BD Pacientes'!$A:$I,6,FALSE)),"",VLOOKUP('Salidas Pacientes'!$C1411,'BD Pacientes'!$A:$I,6,FALSE))</f>
        <v>CALLE 4 # 75-72 CASA 15</v>
      </c>
      <c r="J1411" s="98">
        <f>IF(ISERROR(VLOOKUP('Salidas Pacientes'!$C1411,'BD Pacientes'!$A:$I,7,FALSE)),"",VLOOKUP('Salidas Pacientes'!$C1411,'BD Pacientes'!$A:$I,7,FALSE))</f>
        <v>1130616113</v>
      </c>
      <c r="K1411" s="99" t="str">
        <f>IF(ISERROR(VLOOKUP('Salidas Pacientes'!$C1411,'BD Pacientes'!$A:$I,8,FALSE)),"",VLOOKUP('Salidas Pacientes'!$C1411,'BD Pacientes'!$A:$I,8,FALSE))</f>
        <v>CAROLINA MAZUERA</v>
      </c>
      <c r="L1411" s="17">
        <f>IF(ISERROR(VLOOKUP('Salidas Pacientes'!$C1411,'BD Pacientes'!$A:$I,9,FALSE)),"",VLOOKUP('Salidas Pacientes'!$C1411,'BD Pacientes'!$A:$I,9,FALSE))</f>
        <v>3006588524</v>
      </c>
      <c r="M1411" s="17" t="s">
        <v>89</v>
      </c>
      <c r="N1411" s="16" t="str">
        <f>IF(ISERROR(VLOOKUP('Salidas Pacientes'!$M1411,Inventario!$A$2:$M$21,2,FALSE)),"",VLOOKUP('Salidas Pacientes'!$M1411,Inventario!$A$2:$M$21,2,FALSE))</f>
        <v>Fluquadri</v>
      </c>
      <c r="O1411" s="16" t="str">
        <f>IF(ISERROR(VLOOKUP('Salidas Pacientes'!$M1411,Inventario!$A$2:$M$21,3,FALSE)),"",VLOOKUP('Salidas Pacientes'!$M1411,Inventario!$A$2:$M$21,3,FALSE))</f>
        <v>Influenza</v>
      </c>
      <c r="P1411" s="100" t="str">
        <f>IF(ISERROR(VLOOKUP('Salidas Pacientes'!$M1411,Inventario!$A$2:$M$21,4,FALSE)),"",VLOOKUP('Salidas Pacientes'!$M1411,Inventario!$A$2:$M$21,4,FALSE))</f>
        <v>IPS FARALLONES</v>
      </c>
      <c r="Q1411" s="100" t="str">
        <f>IF(ISERROR(VLOOKUP('Salidas Pacientes'!$M1411,Inventario!$A$2:$M$21,5,FALSE)),"",VLOOKUP('Salidas Pacientes'!$M1411,Inventario!$A$2:$M$21,5,FALSE))</f>
        <v>Sanofi</v>
      </c>
      <c r="R1411" s="17" t="str">
        <f>IF(ISERROR(VLOOKUP('Salidas Pacientes'!$M1411,Inventario!$A$2:$M$21,6,FALSE)),"",VLOOKUP('Salidas Pacientes'!$M1411,Inventario!$A$2:$M$21,6,FALSE))</f>
        <v>164992</v>
      </c>
      <c r="S1411" s="105" t="s">
        <v>234</v>
      </c>
      <c r="T1411" s="102">
        <f>IF(ISERROR(VLOOKUP('Salidas Pacientes'!$S1411,Entradas!$H$1:$I$412,2,FALSE)),"",VLOOKUP('Salidas Pacientes'!$S1411,Entradas!$H$1:$I$412,2,FALSE))</f>
        <v>44985</v>
      </c>
      <c r="U1411" s="98"/>
      <c r="V1411" s="98">
        <v>1</v>
      </c>
      <c r="W1411" s="105"/>
    </row>
    <row r="1412" spans="1:23" ht="15.75" hidden="1" customHeight="1">
      <c r="A1412" s="95">
        <v>44956</v>
      </c>
      <c r="B1412" s="95" t="s">
        <v>276</v>
      </c>
      <c r="C1412" s="98">
        <v>1232820479</v>
      </c>
      <c r="D1412" s="17" t="str">
        <f>IF(ISERROR(VLOOKUP('Salidas Pacientes'!$C1412,'BD Pacientes'!$A:I,2,FALSE)),"",VLOOKUP('Salidas Pacientes'!$C1412,'BD Pacientes'!$A:I,2,FALSE))</f>
        <v>RC</v>
      </c>
      <c r="E1412" s="16" t="str">
        <f>IF(ISERROR(VLOOKUP('Salidas Pacientes'!$C1412,'BD Pacientes'!$A:I,3,FALSE)),"",VLOOKUP('Salidas Pacientes'!$C1412,'BD Pacientes'!$A:I,3,FALSE))</f>
        <v>ANTONELLA LONDOÑO ROSERO</v>
      </c>
      <c r="F1412" s="17" t="str">
        <f>IF(ISERROR(VLOOKUP('Salidas Pacientes'!$C1412,'BD Pacientes'!$A:I,4,FALSE)),"",VLOOKUP('Salidas Pacientes'!$C1412,'BD Pacientes'!$A:I,4,FALSE))</f>
        <v>F</v>
      </c>
      <c r="G1412" s="95">
        <f>IF(ISERROR(VLOOKUP('Salidas Pacientes'!$C1412,'BD Pacientes'!$A:I,5,FALSE)),"",VLOOKUP('Salidas Pacientes'!$C1412,'BD Pacientes'!$A:I,5,FALSE))</f>
        <v>44730</v>
      </c>
      <c r="H1412" s="95" t="str">
        <f t="shared" ca="1" si="0"/>
        <v>1 año, 2 mes</v>
      </c>
      <c r="I1412" s="97" t="str">
        <f>IF(ISERROR(VLOOKUP('Salidas Pacientes'!$C1412,'BD Pacientes'!$A:$I,6,FALSE)),"",VLOOKUP('Salidas Pacientes'!$C1412,'BD Pacientes'!$A:$I,6,FALSE))</f>
        <v>CRA 54 # 1A-60</v>
      </c>
      <c r="J1412" s="98">
        <f>IF(ISERROR(VLOOKUP('Salidas Pacientes'!$C1412,'BD Pacientes'!$A:$I,7,FALSE)),"",VLOOKUP('Salidas Pacientes'!$C1412,'BD Pacientes'!$A:$I,7,FALSE))</f>
        <v>0</v>
      </c>
      <c r="K1412" s="99">
        <f>IF(ISERROR(VLOOKUP('Salidas Pacientes'!$C1412,'BD Pacientes'!$A:$I,8,FALSE)),"",VLOOKUP('Salidas Pacientes'!$C1412,'BD Pacientes'!$A:$I,8,FALSE))</f>
        <v>0</v>
      </c>
      <c r="L1412" s="17">
        <f>IF(ISERROR(VLOOKUP('Salidas Pacientes'!$C1412,'BD Pacientes'!$A:$I,9,FALSE)),"",VLOOKUP('Salidas Pacientes'!$C1412,'BD Pacientes'!$A:$I,9,FALSE))</f>
        <v>0</v>
      </c>
      <c r="M1412" s="17" t="s">
        <v>47</v>
      </c>
      <c r="N1412" s="16" t="str">
        <f>IF(ISERROR(VLOOKUP('Salidas Pacientes'!$M1412,Inventario!$A$2:$M$21,2,FALSE)),"",VLOOKUP('Salidas Pacientes'!$M1412,Inventario!$A$2:$M$21,2,FALSE))</f>
        <v>Nimenrix</v>
      </c>
      <c r="O1412" s="16" t="str">
        <f>IF(ISERROR(VLOOKUP('Salidas Pacientes'!$M1412,Inventario!$A$2:$M$21,3,FALSE)),"",VLOOKUP('Salidas Pacientes'!$M1412,Inventario!$A$2:$M$21,3,FALSE))</f>
        <v>Meningococo</v>
      </c>
      <c r="P1412" s="100" t="str">
        <f>IF(ISERROR(VLOOKUP('Salidas Pacientes'!$M1412,Inventario!$A$2:$M$21,4,FALSE)),"",VLOOKUP('Salidas Pacientes'!$M1412,Inventario!$A$2:$M$21,4,FALSE))</f>
        <v>Cobo Medical</v>
      </c>
      <c r="Q1412" s="100" t="str">
        <f>IF(ISERROR(VLOOKUP('Salidas Pacientes'!$M1412,Inventario!$A$2:$M$21,5,FALSE)),"",VLOOKUP('Salidas Pacientes'!$M1412,Inventario!$A$2:$M$21,5,FALSE))</f>
        <v>Pfizer</v>
      </c>
      <c r="R1412" s="17" t="str">
        <f>IF(ISERROR(VLOOKUP('Salidas Pacientes'!$M1412,Inventario!$A$2:$M$21,6,FALSE)),"",VLOOKUP('Salidas Pacientes'!$M1412,Inventario!$A$2:$M$21,6,FALSE))</f>
        <v>3904</v>
      </c>
      <c r="S1412" s="105" t="s">
        <v>221</v>
      </c>
      <c r="T1412" s="102">
        <f>IF(ISERROR(VLOOKUP('Salidas Pacientes'!$S1412,Entradas!$H$1:$I$412,2,FALSE)),"",VLOOKUP('Salidas Pacientes'!$S1412,Entradas!$H$1:$I$412,2,FALSE))</f>
        <v>45077</v>
      </c>
      <c r="U1412" s="98"/>
      <c r="V1412" s="98">
        <v>1</v>
      </c>
      <c r="W1412" s="105"/>
    </row>
    <row r="1413" spans="1:23" ht="15.75" hidden="1" customHeight="1">
      <c r="A1413" s="95">
        <v>44956</v>
      </c>
      <c r="B1413" s="95" t="s">
        <v>276</v>
      </c>
      <c r="C1413" s="98">
        <v>1232820479</v>
      </c>
      <c r="D1413" s="17" t="str">
        <f>IF(ISERROR(VLOOKUP('Salidas Pacientes'!$C1413,'BD Pacientes'!$A:I,2,FALSE)),"",VLOOKUP('Salidas Pacientes'!$C1413,'BD Pacientes'!$A:I,2,FALSE))</f>
        <v>RC</v>
      </c>
      <c r="E1413" s="16" t="str">
        <f>IF(ISERROR(VLOOKUP('Salidas Pacientes'!$C1413,'BD Pacientes'!$A:I,3,FALSE)),"",VLOOKUP('Salidas Pacientes'!$C1413,'BD Pacientes'!$A:I,3,FALSE))</f>
        <v>ANTONELLA LONDOÑO ROSERO</v>
      </c>
      <c r="F1413" s="17" t="str">
        <f>IF(ISERROR(VLOOKUP('Salidas Pacientes'!$C1413,'BD Pacientes'!$A:I,4,FALSE)),"",VLOOKUP('Salidas Pacientes'!$C1413,'BD Pacientes'!$A:I,4,FALSE))</f>
        <v>F</v>
      </c>
      <c r="G1413" s="95">
        <f>IF(ISERROR(VLOOKUP('Salidas Pacientes'!$C1413,'BD Pacientes'!$A:I,5,FALSE)),"",VLOOKUP('Salidas Pacientes'!$C1413,'BD Pacientes'!$A:I,5,FALSE))</f>
        <v>44730</v>
      </c>
      <c r="H1413" s="95" t="str">
        <f t="shared" ca="1" si="0"/>
        <v>1 año, 2 mes</v>
      </c>
      <c r="I1413" s="97" t="str">
        <f>IF(ISERROR(VLOOKUP('Salidas Pacientes'!$C1413,'BD Pacientes'!$A:$I,6,FALSE)),"",VLOOKUP('Salidas Pacientes'!$C1413,'BD Pacientes'!$A:$I,6,FALSE))</f>
        <v>CRA 54 # 1A-60</v>
      </c>
      <c r="J1413" s="98">
        <f>IF(ISERROR(VLOOKUP('Salidas Pacientes'!$C1413,'BD Pacientes'!$A:$I,7,FALSE)),"",VLOOKUP('Salidas Pacientes'!$C1413,'BD Pacientes'!$A:$I,7,FALSE))</f>
        <v>0</v>
      </c>
      <c r="K1413" s="99">
        <f>IF(ISERROR(VLOOKUP('Salidas Pacientes'!$C1413,'BD Pacientes'!$A:$I,8,FALSE)),"",VLOOKUP('Salidas Pacientes'!$C1413,'BD Pacientes'!$A:$I,8,FALSE))</f>
        <v>0</v>
      </c>
      <c r="L1413" s="17">
        <f>IF(ISERROR(VLOOKUP('Salidas Pacientes'!$C1413,'BD Pacientes'!$A:$I,9,FALSE)),"",VLOOKUP('Salidas Pacientes'!$C1413,'BD Pacientes'!$A:$I,9,FALSE))</f>
        <v>0</v>
      </c>
      <c r="M1413" s="17" t="s">
        <v>89</v>
      </c>
      <c r="N1413" s="16" t="str">
        <f>IF(ISERROR(VLOOKUP('Salidas Pacientes'!$M1413,Inventario!$A$2:$M$21,2,FALSE)),"",VLOOKUP('Salidas Pacientes'!$M1413,Inventario!$A$2:$M$21,2,FALSE))</f>
        <v>Fluquadri</v>
      </c>
      <c r="O1413" s="16" t="str">
        <f>IF(ISERROR(VLOOKUP('Salidas Pacientes'!$M1413,Inventario!$A$2:$M$21,3,FALSE)),"",VLOOKUP('Salidas Pacientes'!$M1413,Inventario!$A$2:$M$21,3,FALSE))</f>
        <v>Influenza</v>
      </c>
      <c r="P1413" s="100" t="str">
        <f>IF(ISERROR(VLOOKUP('Salidas Pacientes'!$M1413,Inventario!$A$2:$M$21,4,FALSE)),"",VLOOKUP('Salidas Pacientes'!$M1413,Inventario!$A$2:$M$21,4,FALSE))</f>
        <v>IPS FARALLONES</v>
      </c>
      <c r="Q1413" s="100" t="str">
        <f>IF(ISERROR(VLOOKUP('Salidas Pacientes'!$M1413,Inventario!$A$2:$M$21,5,FALSE)),"",VLOOKUP('Salidas Pacientes'!$M1413,Inventario!$A$2:$M$21,5,FALSE))</f>
        <v>Sanofi</v>
      </c>
      <c r="R1413" s="17" t="str">
        <f>IF(ISERROR(VLOOKUP('Salidas Pacientes'!$M1413,Inventario!$A$2:$M$21,6,FALSE)),"",VLOOKUP('Salidas Pacientes'!$M1413,Inventario!$A$2:$M$21,6,FALSE))</f>
        <v>164992</v>
      </c>
      <c r="S1413" s="105" t="s">
        <v>234</v>
      </c>
      <c r="T1413" s="102">
        <f>IF(ISERROR(VLOOKUP('Salidas Pacientes'!$S1413,Entradas!$H$1:$I$412,2,FALSE)),"",VLOOKUP('Salidas Pacientes'!$S1413,Entradas!$H$1:$I$412,2,FALSE))</f>
        <v>44985</v>
      </c>
      <c r="U1413" s="98"/>
      <c r="V1413" s="98">
        <v>1</v>
      </c>
      <c r="W1413" s="105"/>
    </row>
    <row r="1414" spans="1:23" ht="15.75" hidden="1" customHeight="1">
      <c r="A1414" s="95">
        <v>44956</v>
      </c>
      <c r="B1414" s="95" t="s">
        <v>276</v>
      </c>
      <c r="C1414" s="98">
        <v>1220477251</v>
      </c>
      <c r="D1414" s="17" t="str">
        <f>IF(ISERROR(VLOOKUP('Salidas Pacientes'!$C1414,'BD Pacientes'!$A:I,2,FALSE)),"",VLOOKUP('Salidas Pacientes'!$C1414,'BD Pacientes'!$A:I,2,FALSE))</f>
        <v>RC</v>
      </c>
      <c r="E1414" s="16" t="str">
        <f>IF(ISERROR(VLOOKUP('Salidas Pacientes'!$C1414,'BD Pacientes'!$A:I,3,FALSE)),"",VLOOKUP('Salidas Pacientes'!$C1414,'BD Pacientes'!$A:I,3,FALSE))</f>
        <v>AARON LOPEZ GIRALDO</v>
      </c>
      <c r="F1414" s="17" t="str">
        <f>IF(ISERROR(VLOOKUP('Salidas Pacientes'!$C1414,'BD Pacientes'!$A:I,4,FALSE)),"",VLOOKUP('Salidas Pacientes'!$C1414,'BD Pacientes'!$A:I,4,FALSE))</f>
        <v>M</v>
      </c>
      <c r="G1414" s="95">
        <f>IF(ISERROR(VLOOKUP('Salidas Pacientes'!$C1414,'BD Pacientes'!$A:I,5,FALSE)),"",VLOOKUP('Salidas Pacientes'!$C1414,'BD Pacientes'!$A:I,5,FALSE))</f>
        <v>44846</v>
      </c>
      <c r="H1414" s="95" t="str">
        <f t="shared" ca="1" si="0"/>
        <v>0 año, 10 mes</v>
      </c>
      <c r="I1414" s="97" t="str">
        <f>IF(ISERROR(VLOOKUP('Salidas Pacientes'!$C1414,'BD Pacientes'!$A:$I,6,FALSE)),"",VLOOKUP('Salidas Pacientes'!$C1414,'BD Pacientes'!$A:$I,6,FALSE))</f>
        <v>CALLE 6 # 114-170 APTO 301D</v>
      </c>
      <c r="J1414" s="98">
        <f>IF(ISERROR(VLOOKUP('Salidas Pacientes'!$C1414,'BD Pacientes'!$A:$I,7,FALSE)),"",VLOOKUP('Salidas Pacientes'!$C1414,'BD Pacientes'!$A:$I,7,FALSE))</f>
        <v>1144082807</v>
      </c>
      <c r="K1414" s="99" t="str">
        <f>IF(ISERROR(VLOOKUP('Salidas Pacientes'!$C1414,'BD Pacientes'!$A:$I,8,FALSE)),"",VLOOKUP('Salidas Pacientes'!$C1414,'BD Pacientes'!$A:$I,8,FALSE))</f>
        <v>SAHARA GIRALDO</v>
      </c>
      <c r="L1414" s="17">
        <f>IF(ISERROR(VLOOKUP('Salidas Pacientes'!$C1414,'BD Pacientes'!$A:$I,9,FALSE)),"",VLOOKUP('Salidas Pacientes'!$C1414,'BD Pacientes'!$A:$I,9,FALSE))</f>
        <v>3023552565</v>
      </c>
      <c r="M1414" s="17" t="s">
        <v>47</v>
      </c>
      <c r="N1414" s="16" t="str">
        <f>IF(ISERROR(VLOOKUP('Salidas Pacientes'!$M1414,Inventario!$A$2:$M$21,2,FALSE)),"",VLOOKUP('Salidas Pacientes'!$M1414,Inventario!$A$2:$M$21,2,FALSE))</f>
        <v>Nimenrix</v>
      </c>
      <c r="O1414" s="16" t="str">
        <f>IF(ISERROR(VLOOKUP('Salidas Pacientes'!$M1414,Inventario!$A$2:$M$21,3,FALSE)),"",VLOOKUP('Salidas Pacientes'!$M1414,Inventario!$A$2:$M$21,3,FALSE))</f>
        <v>Meningococo</v>
      </c>
      <c r="P1414" s="100" t="str">
        <f>IF(ISERROR(VLOOKUP('Salidas Pacientes'!$M1414,Inventario!$A$2:$M$21,4,FALSE)),"",VLOOKUP('Salidas Pacientes'!$M1414,Inventario!$A$2:$M$21,4,FALSE))</f>
        <v>Cobo Medical</v>
      </c>
      <c r="Q1414" s="100" t="str">
        <f>IF(ISERROR(VLOOKUP('Salidas Pacientes'!$M1414,Inventario!$A$2:$M$21,5,FALSE)),"",VLOOKUP('Salidas Pacientes'!$M1414,Inventario!$A$2:$M$21,5,FALSE))</f>
        <v>Pfizer</v>
      </c>
      <c r="R1414" s="17" t="str">
        <f>IF(ISERROR(VLOOKUP('Salidas Pacientes'!$M1414,Inventario!$A$2:$M$21,6,FALSE)),"",VLOOKUP('Salidas Pacientes'!$M1414,Inventario!$A$2:$M$21,6,FALSE))</f>
        <v>3904</v>
      </c>
      <c r="S1414" s="105" t="s">
        <v>221</v>
      </c>
      <c r="T1414" s="102">
        <f>IF(ISERROR(VLOOKUP('Salidas Pacientes'!$S1414,Entradas!$H$1:$I$412,2,FALSE)),"",VLOOKUP('Salidas Pacientes'!$S1414,Entradas!$H$1:$I$412,2,FALSE))</f>
        <v>45077</v>
      </c>
      <c r="U1414" s="98"/>
      <c r="V1414" s="98">
        <v>1</v>
      </c>
      <c r="W1414" s="105"/>
    </row>
    <row r="1415" spans="1:23" ht="15.75" hidden="1" customHeight="1">
      <c r="A1415" s="95">
        <v>44958</v>
      </c>
      <c r="B1415" s="95" t="s">
        <v>276</v>
      </c>
      <c r="C1415" s="98">
        <v>1109572648</v>
      </c>
      <c r="D1415" s="17" t="str">
        <f>IF(ISERROR(VLOOKUP('Salidas Pacientes'!$C1415,'BD Pacientes'!$A:I,2,FALSE)),"",VLOOKUP('Salidas Pacientes'!$C1415,'BD Pacientes'!$A:I,2,FALSE))</f>
        <v>RC</v>
      </c>
      <c r="E1415" s="16" t="str">
        <f>IF(ISERROR(VLOOKUP('Salidas Pacientes'!$C1415,'BD Pacientes'!$A:I,3,FALSE)),"",VLOOKUP('Salidas Pacientes'!$C1415,'BD Pacientes'!$A:I,3,FALSE))</f>
        <v>SAMUEL GOMEZ RAMIREZ</v>
      </c>
      <c r="F1415" s="17" t="str">
        <f>IF(ISERROR(VLOOKUP('Salidas Pacientes'!$C1415,'BD Pacientes'!$A:I,4,FALSE)),"",VLOOKUP('Salidas Pacientes'!$C1415,'BD Pacientes'!$A:I,4,FALSE))</f>
        <v>M</v>
      </c>
      <c r="G1415" s="95">
        <f>IF(ISERROR(VLOOKUP('Salidas Pacientes'!$C1415,'BD Pacientes'!$A:I,5,FALSE)),"",VLOOKUP('Salidas Pacientes'!$C1415,'BD Pacientes'!$A:I,5,FALSE))</f>
        <v>44439</v>
      </c>
      <c r="H1415" s="95" t="str">
        <f t="shared" ca="1" si="0"/>
        <v>1 año, 11 mes</v>
      </c>
      <c r="I1415" s="97" t="str">
        <f>IF(ISERROR(VLOOKUP('Salidas Pacientes'!$C1415,'BD Pacientes'!$A:$I,6,FALSE)),"",VLOOKUP('Salidas Pacientes'!$C1415,'BD Pacientes'!$A:$I,6,FALSE))</f>
        <v>CRA 84 # 53A-57</v>
      </c>
      <c r="J1415" s="98">
        <f>IF(ISERROR(VLOOKUP('Salidas Pacientes'!$C1415,'BD Pacientes'!$A:$I,7,FALSE)),"",VLOOKUP('Salidas Pacientes'!$C1415,'BD Pacientes'!$A:$I,7,FALSE))</f>
        <v>1143838505</v>
      </c>
      <c r="K1415" s="99" t="str">
        <f>IF(ISERROR(VLOOKUP('Salidas Pacientes'!$C1415,'BD Pacientes'!$A:$I,8,FALSE)),"",VLOOKUP('Salidas Pacientes'!$C1415,'BD Pacientes'!$A:$I,8,FALSE))</f>
        <v>MARIA ISABEL RAMIREZ</v>
      </c>
      <c r="L1415" s="17">
        <f>IF(ISERROR(VLOOKUP('Salidas Pacientes'!$C1415,'BD Pacientes'!$A:$I,9,FALSE)),"",VLOOKUP('Salidas Pacientes'!$C1415,'BD Pacientes'!$A:$I,9,FALSE))</f>
        <v>3152316593</v>
      </c>
      <c r="M1415" s="17" t="s">
        <v>54</v>
      </c>
      <c r="N1415" s="16" t="str">
        <f>IF(ISERROR(VLOOKUP('Salidas Pacientes'!$M1415,Inventario!$A$2:$M$21,2,FALSE)),"",VLOOKUP('Salidas Pacientes'!$M1415,Inventario!$A$2:$M$21,2,FALSE))</f>
        <v>Prevenar</v>
      </c>
      <c r="O1415" s="16" t="str">
        <f>IF(ISERROR(VLOOKUP('Salidas Pacientes'!$M1415,Inventario!$A$2:$M$21,3,FALSE)),"",VLOOKUP('Salidas Pacientes'!$M1415,Inventario!$A$2:$M$21,3,FALSE))</f>
        <v>Neumococo 13V</v>
      </c>
      <c r="P1415" s="100" t="str">
        <f>IF(ISERROR(VLOOKUP('Salidas Pacientes'!$M1415,Inventario!$A$2:$M$21,4,FALSE)),"",VLOOKUP('Salidas Pacientes'!$M1415,Inventario!$A$2:$M$21,4,FALSE))</f>
        <v>Cobo Medical</v>
      </c>
      <c r="Q1415" s="100" t="str">
        <f>IF(ISERROR(VLOOKUP('Salidas Pacientes'!$M1415,Inventario!$A$2:$M$21,5,FALSE)),"",VLOOKUP('Salidas Pacientes'!$M1415,Inventario!$A$2:$M$21,5,FALSE))</f>
        <v>Pfizer</v>
      </c>
      <c r="R1415" s="17" t="str">
        <f>IF(ISERROR(VLOOKUP('Salidas Pacientes'!$M1415,Inventario!$A$2:$M$21,6,FALSE)),"",VLOOKUP('Salidas Pacientes'!$M1415,Inventario!$A$2:$M$21,6,FALSE))</f>
        <v>2156</v>
      </c>
      <c r="S1415" s="105" t="s">
        <v>223</v>
      </c>
      <c r="T1415" s="102">
        <f>IF(ISERROR(VLOOKUP('Salidas Pacientes'!$S1415,Entradas!$H$1:$I$412,2,FALSE)),"",VLOOKUP('Salidas Pacientes'!$S1415,Entradas!$H$1:$I$412,2,FALSE))</f>
        <v>45382</v>
      </c>
      <c r="U1415" s="98"/>
      <c r="V1415" s="98">
        <v>1</v>
      </c>
      <c r="W1415" s="105"/>
    </row>
    <row r="1416" spans="1:23" ht="15.75" hidden="1" customHeight="1">
      <c r="A1416" s="95">
        <v>44958</v>
      </c>
      <c r="B1416" s="95" t="s">
        <v>276</v>
      </c>
      <c r="C1416" s="98">
        <v>1232818678</v>
      </c>
      <c r="D1416" s="17" t="str">
        <f>IF(ISERROR(VLOOKUP('Salidas Pacientes'!$C1416,'BD Pacientes'!$A:I,2,FALSE)),"",VLOOKUP('Salidas Pacientes'!$C1416,'BD Pacientes'!$A:I,2,FALSE))</f>
        <v>RC</v>
      </c>
      <c r="E1416" s="16" t="str">
        <f>IF(ISERROR(VLOOKUP('Salidas Pacientes'!$C1416,'BD Pacientes'!$A:I,3,FALSE)),"",VLOOKUP('Salidas Pacientes'!$C1416,'BD Pacientes'!$A:I,3,FALSE))</f>
        <v>HIROSHI HAYASHI CARDOZO</v>
      </c>
      <c r="F1416" s="17" t="str">
        <f>IF(ISERROR(VLOOKUP('Salidas Pacientes'!$C1416,'BD Pacientes'!$A:I,4,FALSE)),"",VLOOKUP('Salidas Pacientes'!$C1416,'BD Pacientes'!$A:I,4,FALSE))</f>
        <v>M</v>
      </c>
      <c r="G1416" s="95">
        <f>IF(ISERROR(VLOOKUP('Salidas Pacientes'!$C1416,'BD Pacientes'!$A:I,5,FALSE)),"",VLOOKUP('Salidas Pacientes'!$C1416,'BD Pacientes'!$A:I,5,FALSE))</f>
        <v>44557</v>
      </c>
      <c r="H1416" s="95" t="str">
        <f t="shared" ca="1" si="0"/>
        <v>1 año, 7 mes</v>
      </c>
      <c r="I1416" s="97" t="str">
        <f>IF(ISERROR(VLOOKUP('Salidas Pacientes'!$C1416,'BD Pacientes'!$A:$I,6,FALSE)),"",VLOOKUP('Salidas Pacientes'!$C1416,'BD Pacientes'!$A:$I,6,FALSE))</f>
        <v>CRA 18E # 7-26</v>
      </c>
      <c r="J1416" s="98">
        <f>IF(ISERROR(VLOOKUP('Salidas Pacientes'!$C1416,'BD Pacientes'!$A:$I,7,FALSE)),"",VLOOKUP('Salidas Pacientes'!$C1416,'BD Pacientes'!$A:$I,7,FALSE))</f>
        <v>0</v>
      </c>
      <c r="K1416" s="99">
        <f>IF(ISERROR(VLOOKUP('Salidas Pacientes'!$C1416,'BD Pacientes'!$A:$I,8,FALSE)),"",VLOOKUP('Salidas Pacientes'!$C1416,'BD Pacientes'!$A:$I,8,FALSE))</f>
        <v>0</v>
      </c>
      <c r="L1416" s="17">
        <f>IF(ISERROR(VLOOKUP('Salidas Pacientes'!$C1416,'BD Pacientes'!$A:$I,9,FALSE)),"",VLOOKUP('Salidas Pacientes'!$C1416,'BD Pacientes'!$A:$I,9,FALSE))</f>
        <v>0</v>
      </c>
      <c r="M1416" s="17" t="s">
        <v>47</v>
      </c>
      <c r="N1416" s="16" t="str">
        <f>IF(ISERROR(VLOOKUP('Salidas Pacientes'!$M1416,Inventario!$A$2:$M$21,2,FALSE)),"",VLOOKUP('Salidas Pacientes'!$M1416,Inventario!$A$2:$M$21,2,FALSE))</f>
        <v>Nimenrix</v>
      </c>
      <c r="O1416" s="16" t="str">
        <f>IF(ISERROR(VLOOKUP('Salidas Pacientes'!$M1416,Inventario!$A$2:$M$21,3,FALSE)),"",VLOOKUP('Salidas Pacientes'!$M1416,Inventario!$A$2:$M$21,3,FALSE))</f>
        <v>Meningococo</v>
      </c>
      <c r="P1416" s="100" t="str">
        <f>IF(ISERROR(VLOOKUP('Salidas Pacientes'!$M1416,Inventario!$A$2:$M$21,4,FALSE)),"",VLOOKUP('Salidas Pacientes'!$M1416,Inventario!$A$2:$M$21,4,FALSE))</f>
        <v>Cobo Medical</v>
      </c>
      <c r="Q1416" s="100" t="str">
        <f>IF(ISERROR(VLOOKUP('Salidas Pacientes'!$M1416,Inventario!$A$2:$M$21,5,FALSE)),"",VLOOKUP('Salidas Pacientes'!$M1416,Inventario!$A$2:$M$21,5,FALSE))</f>
        <v>Pfizer</v>
      </c>
      <c r="R1416" s="17" t="str">
        <f>IF(ISERROR(VLOOKUP('Salidas Pacientes'!$M1416,Inventario!$A$2:$M$21,6,FALSE)),"",VLOOKUP('Salidas Pacientes'!$M1416,Inventario!$A$2:$M$21,6,FALSE))</f>
        <v>3904</v>
      </c>
      <c r="S1416" s="105" t="s">
        <v>221</v>
      </c>
      <c r="T1416" s="102">
        <f>IF(ISERROR(VLOOKUP('Salidas Pacientes'!$S1416,Entradas!$H$1:$I$412,2,FALSE)),"",VLOOKUP('Salidas Pacientes'!$S1416,Entradas!$H$1:$I$412,2,FALSE))</f>
        <v>45077</v>
      </c>
      <c r="U1416" s="98"/>
      <c r="V1416" s="98">
        <v>1</v>
      </c>
      <c r="W1416" s="105"/>
    </row>
    <row r="1417" spans="1:23" ht="15.75" hidden="1" customHeight="1">
      <c r="A1417" s="95">
        <v>44959</v>
      </c>
      <c r="B1417" s="95" t="s">
        <v>276</v>
      </c>
      <c r="C1417" s="98">
        <v>1130591559</v>
      </c>
      <c r="D1417" s="17" t="str">
        <f>IF(ISERROR(VLOOKUP('Salidas Pacientes'!$C1417,'BD Pacientes'!$A:I,2,FALSE)),"",VLOOKUP('Salidas Pacientes'!$C1417,'BD Pacientes'!$A:I,2,FALSE))</f>
        <v>CC</v>
      </c>
      <c r="E1417" s="16" t="str">
        <f>IF(ISERROR(VLOOKUP('Salidas Pacientes'!$C1417,'BD Pacientes'!$A:I,3,FALSE)),"",VLOOKUP('Salidas Pacientes'!$C1417,'BD Pacientes'!$A:I,3,FALSE))</f>
        <v>VANESSA MOSQUERA PINILLOS</v>
      </c>
      <c r="F1417" s="17" t="str">
        <f>IF(ISERROR(VLOOKUP('Salidas Pacientes'!$C1417,'BD Pacientes'!$A:I,4,FALSE)),"",VLOOKUP('Salidas Pacientes'!$C1417,'BD Pacientes'!$A:I,4,FALSE))</f>
        <v>F</v>
      </c>
      <c r="G1417" s="95">
        <f>IF(ISERROR(VLOOKUP('Salidas Pacientes'!$C1417,'BD Pacientes'!$A:I,5,FALSE)),"",VLOOKUP('Salidas Pacientes'!$C1417,'BD Pacientes'!$A:I,5,FALSE))</f>
        <v>0</v>
      </c>
      <c r="H1417" s="95" t="str">
        <f t="shared" ca="1" si="0"/>
        <v>123 año, 7 mes</v>
      </c>
      <c r="I1417" s="97" t="str">
        <f>IF(ISERROR(VLOOKUP('Salidas Pacientes'!$C1417,'BD Pacientes'!$A:$I,6,FALSE)),"",VLOOKUP('Salidas Pacientes'!$C1417,'BD Pacientes'!$A:$I,6,FALSE))</f>
        <v>CRA 98C # 53-112</v>
      </c>
      <c r="J1417" s="98">
        <f>IF(ISERROR(VLOOKUP('Salidas Pacientes'!$C1417,'BD Pacientes'!$A:$I,7,FALSE)),"",VLOOKUP('Salidas Pacientes'!$C1417,'BD Pacientes'!$A:$I,7,FALSE))</f>
        <v>0</v>
      </c>
      <c r="K1417" s="99">
        <f>IF(ISERROR(VLOOKUP('Salidas Pacientes'!$C1417,'BD Pacientes'!$A:$I,8,FALSE)),"",VLOOKUP('Salidas Pacientes'!$C1417,'BD Pacientes'!$A:$I,8,FALSE))</f>
        <v>0</v>
      </c>
      <c r="L1417" s="17">
        <f>IF(ISERROR(VLOOKUP('Salidas Pacientes'!$C1417,'BD Pacientes'!$A:$I,9,FALSE)),"",VLOOKUP('Salidas Pacientes'!$C1417,'BD Pacientes'!$A:$I,9,FALSE))</f>
        <v>0</v>
      </c>
      <c r="M1417" s="17" t="s">
        <v>62</v>
      </c>
      <c r="N1417" s="16" t="str">
        <f>IF(ISERROR(VLOOKUP('Salidas Pacientes'!$M1417,Inventario!$A$2:$M$21,2,FALSE)),"",VLOOKUP('Salidas Pacientes'!$M1417,Inventario!$A$2:$M$21,2,FALSE))</f>
        <v xml:space="preserve">Gardasil </v>
      </c>
      <c r="O1417" s="16" t="str">
        <f>IF(ISERROR(VLOOKUP('Salidas Pacientes'!$M1417,Inventario!$A$2:$M$21,3,FALSE)),"",VLOOKUP('Salidas Pacientes'!$M1417,Inventario!$A$2:$M$21,3,FALSE))</f>
        <v>VPH</v>
      </c>
      <c r="P1417" s="100" t="str">
        <f>IF(ISERROR(VLOOKUP('Salidas Pacientes'!$M1417,Inventario!$A$2:$M$21,4,FALSE)),"",VLOOKUP('Salidas Pacientes'!$M1417,Inventario!$A$2:$M$21,4,FALSE))</f>
        <v>IPS FARALLONES</v>
      </c>
      <c r="Q1417" s="100" t="str">
        <f>IF(ISERROR(VLOOKUP('Salidas Pacientes'!$M1417,Inventario!$A$2:$M$21,5,FALSE)),"",VLOOKUP('Salidas Pacientes'!$M1417,Inventario!$A$2:$M$21,5,FALSE))</f>
        <v>Merck</v>
      </c>
      <c r="R1417" s="17" t="str">
        <f>IF(ISERROR(VLOOKUP('Salidas Pacientes'!$M1417,Inventario!$A$2:$M$21,6,FALSE)),"",VLOOKUP('Salidas Pacientes'!$M1417,Inventario!$A$2:$M$21,6,FALSE))</f>
        <v>1600</v>
      </c>
      <c r="S1417" s="105" t="s">
        <v>228</v>
      </c>
      <c r="T1417" s="102">
        <f>IF(ISERROR(VLOOKUP('Salidas Pacientes'!$S1417,Entradas!$H$1:$I$412,2,FALSE)),"",VLOOKUP('Salidas Pacientes'!$S1417,Entradas!$H$1:$I$412,2,FALSE))</f>
        <v>45688</v>
      </c>
      <c r="U1417" s="98"/>
      <c r="V1417" s="98">
        <v>1</v>
      </c>
      <c r="W1417" s="105"/>
    </row>
    <row r="1418" spans="1:23" ht="15.75" hidden="1" customHeight="1">
      <c r="A1418" s="95">
        <v>44959</v>
      </c>
      <c r="B1418" s="95" t="s">
        <v>308</v>
      </c>
      <c r="C1418" s="98">
        <v>1232821191</v>
      </c>
      <c r="D1418" s="17" t="str">
        <f>IF(ISERROR(VLOOKUP('Salidas Pacientes'!$C1418,'BD Pacientes'!$A:I,2,FALSE)),"",VLOOKUP('Salidas Pacientes'!$C1418,'BD Pacientes'!$A:I,2,FALSE))</f>
        <v>RC</v>
      </c>
      <c r="E1418" s="16" t="str">
        <f>IF(ISERROR(VLOOKUP('Salidas Pacientes'!$C1418,'BD Pacientes'!$A:I,3,FALSE)),"",VLOOKUP('Salidas Pacientes'!$C1418,'BD Pacientes'!$A:I,3,FALSE))</f>
        <v>GABRIEL SANCHEZ MUÑOZ</v>
      </c>
      <c r="F1418" s="17" t="str">
        <f>IF(ISERROR(VLOOKUP('Salidas Pacientes'!$C1418,'BD Pacientes'!$A:I,4,FALSE)),"",VLOOKUP('Salidas Pacientes'!$C1418,'BD Pacientes'!$A:I,4,FALSE))</f>
        <v>M</v>
      </c>
      <c r="G1418" s="95">
        <f>IF(ISERROR(VLOOKUP('Salidas Pacientes'!$C1418,'BD Pacientes'!$A:I,5,FALSE)),"",VLOOKUP('Salidas Pacientes'!$C1418,'BD Pacientes'!$A:I,5,FALSE))</f>
        <v>44794</v>
      </c>
      <c r="H1418" s="95" t="str">
        <f t="shared" ca="1" si="0"/>
        <v>1 año, 0 mes</v>
      </c>
      <c r="I1418" s="97" t="str">
        <f>IF(ISERROR(VLOOKUP('Salidas Pacientes'!$C1418,'BD Pacientes'!$A:$I,6,FALSE)),"",VLOOKUP('Salidas Pacientes'!$C1418,'BD Pacientes'!$A:$I,6,FALSE))</f>
        <v>AV 21N # 57N-103</v>
      </c>
      <c r="J1418" s="98">
        <f>IF(ISERROR(VLOOKUP('Salidas Pacientes'!$C1418,'BD Pacientes'!$A:$I,7,FALSE)),"",VLOOKUP('Salidas Pacientes'!$C1418,'BD Pacientes'!$A:$I,7,FALSE))</f>
        <v>1118289755</v>
      </c>
      <c r="K1418" s="99" t="str">
        <f>IF(ISERROR(VLOOKUP('Salidas Pacientes'!$C1418,'BD Pacientes'!$A:$I,8,FALSE)),"",VLOOKUP('Salidas Pacientes'!$C1418,'BD Pacientes'!$A:$I,8,FALSE))</f>
        <v>DANIELA MUÑOZ</v>
      </c>
      <c r="L1418" s="17">
        <f>IF(ISERROR(VLOOKUP('Salidas Pacientes'!$C1418,'BD Pacientes'!$A:$I,9,FALSE)),"",VLOOKUP('Salidas Pacientes'!$C1418,'BD Pacientes'!$A:$I,9,FALSE))</f>
        <v>3177005925</v>
      </c>
      <c r="M1418" s="17" t="s">
        <v>47</v>
      </c>
      <c r="N1418" s="16" t="str">
        <f>IF(ISERROR(VLOOKUP('Salidas Pacientes'!$M1418,Inventario!$A$2:$M$21,2,FALSE)),"",VLOOKUP('Salidas Pacientes'!$M1418,Inventario!$A$2:$M$21,2,FALSE))</f>
        <v>Nimenrix</v>
      </c>
      <c r="O1418" s="16" t="str">
        <f>IF(ISERROR(VLOOKUP('Salidas Pacientes'!$M1418,Inventario!$A$2:$M$21,3,FALSE)),"",VLOOKUP('Salidas Pacientes'!$M1418,Inventario!$A$2:$M$21,3,FALSE))</f>
        <v>Meningococo</v>
      </c>
      <c r="P1418" s="100" t="str">
        <f>IF(ISERROR(VLOOKUP('Salidas Pacientes'!$M1418,Inventario!$A$2:$M$21,4,FALSE)),"",VLOOKUP('Salidas Pacientes'!$M1418,Inventario!$A$2:$M$21,4,FALSE))</f>
        <v>Cobo Medical</v>
      </c>
      <c r="Q1418" s="100" t="str">
        <f>IF(ISERROR(VLOOKUP('Salidas Pacientes'!$M1418,Inventario!$A$2:$M$21,5,FALSE)),"",VLOOKUP('Salidas Pacientes'!$M1418,Inventario!$A$2:$M$21,5,FALSE))</f>
        <v>Pfizer</v>
      </c>
      <c r="R1418" s="17" t="str">
        <f>IF(ISERROR(VLOOKUP('Salidas Pacientes'!$M1418,Inventario!$A$2:$M$21,6,FALSE)),"",VLOOKUP('Salidas Pacientes'!$M1418,Inventario!$A$2:$M$21,6,FALSE))</f>
        <v>3904</v>
      </c>
      <c r="S1418" s="105" t="s">
        <v>221</v>
      </c>
      <c r="T1418" s="102">
        <f>IF(ISERROR(VLOOKUP('Salidas Pacientes'!$S1418,Entradas!$H$1:$I$412,2,FALSE)),"",VLOOKUP('Salidas Pacientes'!$S1418,Entradas!$H$1:$I$412,2,FALSE))</f>
        <v>45077</v>
      </c>
      <c r="U1418" s="98"/>
      <c r="V1418" s="98">
        <v>1</v>
      </c>
      <c r="W1418" s="105"/>
    </row>
    <row r="1419" spans="1:23" ht="15.75" hidden="1" customHeight="1">
      <c r="A1419" s="95">
        <v>44959</v>
      </c>
      <c r="B1419" s="95" t="s">
        <v>276</v>
      </c>
      <c r="C1419" s="98">
        <v>1109572059</v>
      </c>
      <c r="D1419" s="17" t="str">
        <f>IF(ISERROR(VLOOKUP('Salidas Pacientes'!$C1419,'BD Pacientes'!$A:I,2,FALSE)),"",VLOOKUP('Salidas Pacientes'!$C1419,'BD Pacientes'!$A:I,2,FALSE))</f>
        <v>RC</v>
      </c>
      <c r="E1419" s="16" t="str">
        <f>IF(ISERROR(VLOOKUP('Salidas Pacientes'!$C1419,'BD Pacientes'!$A:I,3,FALSE)),"",VLOOKUP('Salidas Pacientes'!$C1419,'BD Pacientes'!$A:I,3,FALSE))</f>
        <v>EMMA PAZ ROLDAN</v>
      </c>
      <c r="F1419" s="17" t="str">
        <f>IF(ISERROR(VLOOKUP('Salidas Pacientes'!$C1419,'BD Pacientes'!$A:I,4,FALSE)),"",VLOOKUP('Salidas Pacientes'!$C1419,'BD Pacientes'!$A:I,4,FALSE))</f>
        <v>F</v>
      </c>
      <c r="G1419" s="95">
        <f>IF(ISERROR(VLOOKUP('Salidas Pacientes'!$C1419,'BD Pacientes'!$A:I,5,FALSE)),"",VLOOKUP('Salidas Pacientes'!$C1419,'BD Pacientes'!$A:I,5,FALSE))</f>
        <v>44357</v>
      </c>
      <c r="H1419" s="95" t="str">
        <f t="shared" ca="1" si="0"/>
        <v>2 año, 2 mes</v>
      </c>
      <c r="I1419" s="97" t="str">
        <f>IF(ISERROR(VLOOKUP('Salidas Pacientes'!$C1419,'BD Pacientes'!$A:$I,6,FALSE)),"",VLOOKUP('Salidas Pacientes'!$C1419,'BD Pacientes'!$A:$I,6,FALSE))</f>
        <v>CALLE 14C #49A-29</v>
      </c>
      <c r="J1419" s="98">
        <f>IF(ISERROR(VLOOKUP('Salidas Pacientes'!$C1419,'BD Pacientes'!$A:$I,7,FALSE)),"",VLOOKUP('Salidas Pacientes'!$C1419,'BD Pacientes'!$A:$I,7,FALSE))</f>
        <v>0</v>
      </c>
      <c r="K1419" s="99">
        <f>IF(ISERROR(VLOOKUP('Salidas Pacientes'!$C1419,'BD Pacientes'!$A:$I,8,FALSE)),"",VLOOKUP('Salidas Pacientes'!$C1419,'BD Pacientes'!$A:$I,8,FALSE))</f>
        <v>0</v>
      </c>
      <c r="L1419" s="17">
        <f>IF(ISERROR(VLOOKUP('Salidas Pacientes'!$C1419,'BD Pacientes'!$A:$I,9,FALSE)),"",VLOOKUP('Salidas Pacientes'!$C1419,'BD Pacientes'!$A:$I,9,FALSE))</f>
        <v>0</v>
      </c>
      <c r="M1419" s="17" t="s">
        <v>47</v>
      </c>
      <c r="N1419" s="16" t="str">
        <f>IF(ISERROR(VLOOKUP('Salidas Pacientes'!$M1419,Inventario!$A$2:$M$21,2,FALSE)),"",VLOOKUP('Salidas Pacientes'!$M1419,Inventario!$A$2:$M$21,2,FALSE))</f>
        <v>Nimenrix</v>
      </c>
      <c r="O1419" s="16" t="str">
        <f>IF(ISERROR(VLOOKUP('Salidas Pacientes'!$M1419,Inventario!$A$2:$M$21,3,FALSE)),"",VLOOKUP('Salidas Pacientes'!$M1419,Inventario!$A$2:$M$21,3,FALSE))</f>
        <v>Meningococo</v>
      </c>
      <c r="P1419" s="100" t="str">
        <f>IF(ISERROR(VLOOKUP('Salidas Pacientes'!$M1419,Inventario!$A$2:$M$21,4,FALSE)),"",VLOOKUP('Salidas Pacientes'!$M1419,Inventario!$A$2:$M$21,4,FALSE))</f>
        <v>Cobo Medical</v>
      </c>
      <c r="Q1419" s="100" t="str">
        <f>IF(ISERROR(VLOOKUP('Salidas Pacientes'!$M1419,Inventario!$A$2:$M$21,5,FALSE)),"",VLOOKUP('Salidas Pacientes'!$M1419,Inventario!$A$2:$M$21,5,FALSE))</f>
        <v>Pfizer</v>
      </c>
      <c r="R1419" s="17" t="str">
        <f>IF(ISERROR(VLOOKUP('Salidas Pacientes'!$M1419,Inventario!$A$2:$M$21,6,FALSE)),"",VLOOKUP('Salidas Pacientes'!$M1419,Inventario!$A$2:$M$21,6,FALSE))</f>
        <v>3904</v>
      </c>
      <c r="S1419" s="105" t="s">
        <v>221</v>
      </c>
      <c r="T1419" s="102">
        <f>IF(ISERROR(VLOOKUP('Salidas Pacientes'!$S1419,Entradas!$H$1:$I$412,2,FALSE)),"",VLOOKUP('Salidas Pacientes'!$S1419,Entradas!$H$1:$I$412,2,FALSE))</f>
        <v>45077</v>
      </c>
      <c r="U1419" s="98"/>
      <c r="V1419" s="98">
        <v>1</v>
      </c>
      <c r="W1419" s="105"/>
    </row>
    <row r="1420" spans="1:23" ht="15.75" hidden="1" customHeight="1">
      <c r="A1420" s="95">
        <v>44959</v>
      </c>
      <c r="B1420" s="95" t="s">
        <v>276</v>
      </c>
      <c r="C1420" s="98">
        <v>1109573943</v>
      </c>
      <c r="D1420" s="17" t="str">
        <f>IF(ISERROR(VLOOKUP('Salidas Pacientes'!$C1420,'BD Pacientes'!$A:I,2,FALSE)),"",VLOOKUP('Salidas Pacientes'!$C1420,'BD Pacientes'!$A:I,2,FALSE))</f>
        <v>RC</v>
      </c>
      <c r="E1420" s="16" t="str">
        <f>IF(ISERROR(VLOOKUP('Salidas Pacientes'!$C1420,'BD Pacientes'!$A:I,3,FALSE)),"",VLOOKUP('Salidas Pacientes'!$C1420,'BD Pacientes'!$A:I,3,FALSE))</f>
        <v>ANTONELLA HERRERA MOSQUERA</v>
      </c>
      <c r="F1420" s="17" t="str">
        <f>IF(ISERROR(VLOOKUP('Salidas Pacientes'!$C1420,'BD Pacientes'!$A:I,4,FALSE)),"",VLOOKUP('Salidas Pacientes'!$C1420,'BD Pacientes'!$A:I,4,FALSE))</f>
        <v>F</v>
      </c>
      <c r="G1420" s="95">
        <f>IF(ISERROR(VLOOKUP('Salidas Pacientes'!$C1420,'BD Pacientes'!$A:I,5,FALSE)),"",VLOOKUP('Salidas Pacientes'!$C1420,'BD Pacientes'!$A:I,5,FALSE))</f>
        <v>44622</v>
      </c>
      <c r="H1420" s="95" t="str">
        <f t="shared" ca="1" si="0"/>
        <v>1 año, 5 mes</v>
      </c>
      <c r="I1420" s="97" t="str">
        <f>IF(ISERROR(VLOOKUP('Salidas Pacientes'!$C1420,'BD Pacientes'!$A:$I,6,FALSE)),"",VLOOKUP('Salidas Pacientes'!$C1420,'BD Pacientes'!$A:$I,6,FALSE))</f>
        <v>CRA 98C # 53-112 APTO 504D</v>
      </c>
      <c r="J1420" s="98">
        <f>IF(ISERROR(VLOOKUP('Salidas Pacientes'!$C1420,'BD Pacientes'!$A:$I,7,FALSE)),"",VLOOKUP('Salidas Pacientes'!$C1420,'BD Pacientes'!$A:$I,7,FALSE))</f>
        <v>1130591559</v>
      </c>
      <c r="K1420" s="99" t="str">
        <f>IF(ISERROR(VLOOKUP('Salidas Pacientes'!$C1420,'BD Pacientes'!$A:$I,8,FALSE)),"",VLOOKUP('Salidas Pacientes'!$C1420,'BD Pacientes'!$A:$I,8,FALSE))</f>
        <v>VANESA MOSQUERA</v>
      </c>
      <c r="L1420" s="17">
        <f>IF(ISERROR(VLOOKUP('Salidas Pacientes'!$C1420,'BD Pacientes'!$A:$I,9,FALSE)),"",VLOOKUP('Salidas Pacientes'!$C1420,'BD Pacientes'!$A:$I,9,FALSE))</f>
        <v>3168329542</v>
      </c>
      <c r="M1420" s="17" t="s">
        <v>89</v>
      </c>
      <c r="N1420" s="16" t="str">
        <f>IF(ISERROR(VLOOKUP('Salidas Pacientes'!$M1420,Inventario!$A$2:$M$21,2,FALSE)),"",VLOOKUP('Salidas Pacientes'!$M1420,Inventario!$A$2:$M$21,2,FALSE))</f>
        <v>Fluquadri</v>
      </c>
      <c r="O1420" s="16" t="str">
        <f>IF(ISERROR(VLOOKUP('Salidas Pacientes'!$M1420,Inventario!$A$2:$M$21,3,FALSE)),"",VLOOKUP('Salidas Pacientes'!$M1420,Inventario!$A$2:$M$21,3,FALSE))</f>
        <v>Influenza</v>
      </c>
      <c r="P1420" s="100" t="str">
        <f>IF(ISERROR(VLOOKUP('Salidas Pacientes'!$M1420,Inventario!$A$2:$M$21,4,FALSE)),"",VLOOKUP('Salidas Pacientes'!$M1420,Inventario!$A$2:$M$21,4,FALSE))</f>
        <v>IPS FARALLONES</v>
      </c>
      <c r="Q1420" s="100" t="str">
        <f>IF(ISERROR(VLOOKUP('Salidas Pacientes'!$M1420,Inventario!$A$2:$M$21,5,FALSE)),"",VLOOKUP('Salidas Pacientes'!$M1420,Inventario!$A$2:$M$21,5,FALSE))</f>
        <v>Sanofi</v>
      </c>
      <c r="R1420" s="17" t="str">
        <f>IF(ISERROR(VLOOKUP('Salidas Pacientes'!$M1420,Inventario!$A$2:$M$21,6,FALSE)),"",VLOOKUP('Salidas Pacientes'!$M1420,Inventario!$A$2:$M$21,6,FALSE))</f>
        <v>164992</v>
      </c>
      <c r="S1420" s="105" t="s">
        <v>234</v>
      </c>
      <c r="T1420" s="102">
        <f>IF(ISERROR(VLOOKUP('Salidas Pacientes'!$S1420,Entradas!$H$1:$I$412,2,FALSE)),"",VLOOKUP('Salidas Pacientes'!$S1420,Entradas!$H$1:$I$412,2,FALSE))</f>
        <v>44985</v>
      </c>
      <c r="U1420" s="98"/>
      <c r="V1420" s="98">
        <v>1</v>
      </c>
      <c r="W1420" s="105"/>
    </row>
    <row r="1421" spans="1:23" ht="15.75" hidden="1" customHeight="1">
      <c r="A1421" s="95">
        <v>44960</v>
      </c>
      <c r="B1421" s="95" t="s">
        <v>276</v>
      </c>
      <c r="C1421" s="98">
        <v>1232818955</v>
      </c>
      <c r="D1421" s="17" t="str">
        <f>IF(ISERROR(VLOOKUP('Salidas Pacientes'!$C1421,'BD Pacientes'!$A:I,2,FALSE)),"",VLOOKUP('Salidas Pacientes'!$C1421,'BD Pacientes'!$A:I,2,FALSE))</f>
        <v>RC</v>
      </c>
      <c r="E1421" s="16" t="str">
        <f>IF(ISERROR(VLOOKUP('Salidas Pacientes'!$C1421,'BD Pacientes'!$A:I,3,FALSE)),"",VLOOKUP('Salidas Pacientes'!$C1421,'BD Pacientes'!$A:I,3,FALSE))</f>
        <v>MATEO PULGARIN GRAJALES</v>
      </c>
      <c r="F1421" s="17" t="str">
        <f>IF(ISERROR(VLOOKUP('Salidas Pacientes'!$C1421,'BD Pacientes'!$A:I,4,FALSE)),"",VLOOKUP('Salidas Pacientes'!$C1421,'BD Pacientes'!$A:I,4,FALSE))</f>
        <v>M</v>
      </c>
      <c r="G1421" s="95">
        <f>IF(ISERROR(VLOOKUP('Salidas Pacientes'!$C1421,'BD Pacientes'!$A:I,5,FALSE)),"",VLOOKUP('Salidas Pacientes'!$C1421,'BD Pacientes'!$A:I,5,FALSE))</f>
        <v>44583</v>
      </c>
      <c r="H1421" s="95" t="str">
        <f t="shared" ca="1" si="0"/>
        <v>1 año, 7 mes</v>
      </c>
      <c r="I1421" s="97" t="str">
        <f>IF(ISERROR(VLOOKUP('Salidas Pacientes'!$C1421,'BD Pacientes'!$A:$I,6,FALSE)),"",VLOOKUP('Salidas Pacientes'!$C1421,'BD Pacientes'!$A:$I,6,FALSE))</f>
        <v>CALLE 4 # 4-41</v>
      </c>
      <c r="J1421" s="98">
        <f>IF(ISERROR(VLOOKUP('Salidas Pacientes'!$C1421,'BD Pacientes'!$A:$I,7,FALSE)),"",VLOOKUP('Salidas Pacientes'!$C1421,'BD Pacientes'!$A:$I,7,FALSE))</f>
        <v>1144152552</v>
      </c>
      <c r="K1421" s="99" t="str">
        <f>IF(ISERROR(VLOOKUP('Salidas Pacientes'!$C1421,'BD Pacientes'!$A:$I,8,FALSE)),"",VLOOKUP('Salidas Pacientes'!$C1421,'BD Pacientes'!$A:$I,8,FALSE))</f>
        <v>MYRENA GRAJALES</v>
      </c>
      <c r="L1421" s="17">
        <f>IF(ISERROR(VLOOKUP('Salidas Pacientes'!$C1421,'BD Pacientes'!$A:$I,9,FALSE)),"",VLOOKUP('Salidas Pacientes'!$C1421,'BD Pacientes'!$A:$I,9,FALSE))</f>
        <v>3185092025</v>
      </c>
      <c r="M1421" s="17" t="s">
        <v>85</v>
      </c>
      <c r="N1421" s="16" t="str">
        <f>IF(ISERROR(VLOOKUP('Salidas Pacientes'!$M1421,Inventario!$A$2:$M$21,2,FALSE)),"",VLOOKUP('Salidas Pacientes'!$M1421,Inventario!$A$2:$M$21,2,FALSE))</f>
        <v xml:space="preserve">Avaxim 80 </v>
      </c>
      <c r="O1421" s="16" t="str">
        <f>IF(ISERROR(VLOOKUP('Salidas Pacientes'!$M1421,Inventario!$A$2:$M$21,3,FALSE)),"",VLOOKUP('Salidas Pacientes'!$M1421,Inventario!$A$2:$M$21,3,FALSE))</f>
        <v>Hepatitis A niño</v>
      </c>
      <c r="P1421" s="100" t="str">
        <f>IF(ISERROR(VLOOKUP('Salidas Pacientes'!$M1421,Inventario!$A$2:$M$21,4,FALSE)),"",VLOOKUP('Salidas Pacientes'!$M1421,Inventario!$A$2:$M$21,4,FALSE))</f>
        <v>IPS FARALLONES</v>
      </c>
      <c r="Q1421" s="100" t="str">
        <f>IF(ISERROR(VLOOKUP('Salidas Pacientes'!$M1421,Inventario!$A$2:$M$21,5,FALSE)),"",VLOOKUP('Salidas Pacientes'!$M1421,Inventario!$A$2:$M$21,5,FALSE))</f>
        <v>Sanofi</v>
      </c>
      <c r="R1421" s="17" t="str">
        <f>IF(ISERROR(VLOOKUP('Salidas Pacientes'!$M1421,Inventario!$A$2:$M$21,6,FALSE)),"",VLOOKUP('Salidas Pacientes'!$M1421,Inventario!$A$2:$M$21,6,FALSE))</f>
        <v>2500</v>
      </c>
      <c r="S1421" s="101" t="s">
        <v>227</v>
      </c>
      <c r="T1421" s="102">
        <f>IF(ISERROR(VLOOKUP('Salidas Pacientes'!$S1421,Entradas!$H$1:$I$412,2,FALSE)),"",VLOOKUP('Salidas Pacientes'!$S1421,Entradas!$H$1:$I$412,2,FALSE))</f>
        <v>45351</v>
      </c>
      <c r="U1421" s="98"/>
      <c r="V1421" s="98">
        <v>1</v>
      </c>
      <c r="W1421" s="105"/>
    </row>
    <row r="1422" spans="1:23" ht="15.75" hidden="1" customHeight="1">
      <c r="A1422" s="95">
        <v>44960</v>
      </c>
      <c r="B1422" s="95" t="s">
        <v>276</v>
      </c>
      <c r="C1422" s="98">
        <v>1232818955</v>
      </c>
      <c r="D1422" s="17" t="str">
        <f>IF(ISERROR(VLOOKUP('Salidas Pacientes'!$C1422,'BD Pacientes'!$A:I,2,FALSE)),"",VLOOKUP('Salidas Pacientes'!$C1422,'BD Pacientes'!$A:I,2,FALSE))</f>
        <v>RC</v>
      </c>
      <c r="E1422" s="16" t="str">
        <f>IF(ISERROR(VLOOKUP('Salidas Pacientes'!$C1422,'BD Pacientes'!$A:I,3,FALSE)),"",VLOOKUP('Salidas Pacientes'!$C1422,'BD Pacientes'!$A:I,3,FALSE))</f>
        <v>MATEO PULGARIN GRAJALES</v>
      </c>
      <c r="F1422" s="17" t="str">
        <f>IF(ISERROR(VLOOKUP('Salidas Pacientes'!$C1422,'BD Pacientes'!$A:I,4,FALSE)),"",VLOOKUP('Salidas Pacientes'!$C1422,'BD Pacientes'!$A:I,4,FALSE))</f>
        <v>M</v>
      </c>
      <c r="G1422" s="95">
        <f>IF(ISERROR(VLOOKUP('Salidas Pacientes'!$C1422,'BD Pacientes'!$A:I,5,FALSE)),"",VLOOKUP('Salidas Pacientes'!$C1422,'BD Pacientes'!$A:I,5,FALSE))</f>
        <v>44583</v>
      </c>
      <c r="H1422" s="95" t="str">
        <f t="shared" ca="1" si="0"/>
        <v>1 año, 7 mes</v>
      </c>
      <c r="I1422" s="97" t="str">
        <f>IF(ISERROR(VLOOKUP('Salidas Pacientes'!$C1422,'BD Pacientes'!$A:$I,6,FALSE)),"",VLOOKUP('Salidas Pacientes'!$C1422,'BD Pacientes'!$A:$I,6,FALSE))</f>
        <v>CALLE 4 # 4-41</v>
      </c>
      <c r="J1422" s="98">
        <f>IF(ISERROR(VLOOKUP('Salidas Pacientes'!$C1422,'BD Pacientes'!$A:$I,7,FALSE)),"",VLOOKUP('Salidas Pacientes'!$C1422,'BD Pacientes'!$A:$I,7,FALSE))</f>
        <v>1144152552</v>
      </c>
      <c r="K1422" s="99" t="str">
        <f>IF(ISERROR(VLOOKUP('Salidas Pacientes'!$C1422,'BD Pacientes'!$A:$I,8,FALSE)),"",VLOOKUP('Salidas Pacientes'!$C1422,'BD Pacientes'!$A:$I,8,FALSE))</f>
        <v>MYRENA GRAJALES</v>
      </c>
      <c r="L1422" s="17">
        <f>IF(ISERROR(VLOOKUP('Salidas Pacientes'!$C1422,'BD Pacientes'!$A:$I,9,FALSE)),"",VLOOKUP('Salidas Pacientes'!$C1422,'BD Pacientes'!$A:$I,9,FALSE))</f>
        <v>3185092025</v>
      </c>
      <c r="M1422" s="17" t="s">
        <v>58</v>
      </c>
      <c r="N1422" s="16" t="str">
        <f>IF(ISERROR(VLOOKUP('Salidas Pacientes'!$M1422,Inventario!$A$2:$M$21,2,FALSE)),"",VLOOKUP('Salidas Pacientes'!$M1422,Inventario!$A$2:$M$21,2,FALSE))</f>
        <v>Proquad</v>
      </c>
      <c r="O1422" s="16" t="str">
        <f>IF(ISERROR(VLOOKUP('Salidas Pacientes'!$M1422,Inventario!$A$2:$M$21,3,FALSE)),"",VLOOKUP('Salidas Pacientes'!$M1422,Inventario!$A$2:$M$21,3,FALSE))</f>
        <v>Sarampion + Rubeola + parotiditis + varicela</v>
      </c>
      <c r="P1422" s="100" t="str">
        <f>IF(ISERROR(VLOOKUP('Salidas Pacientes'!$M1422,Inventario!$A$2:$M$21,4,FALSE)),"",VLOOKUP('Salidas Pacientes'!$M1422,Inventario!$A$2:$M$21,4,FALSE))</f>
        <v>IPS FARALLONES</v>
      </c>
      <c r="Q1422" s="100" t="str">
        <f>IF(ISERROR(VLOOKUP('Salidas Pacientes'!$M1422,Inventario!$A$2:$M$21,5,FALSE)),"",VLOOKUP('Salidas Pacientes'!$M1422,Inventario!$A$2:$M$21,5,FALSE))</f>
        <v>Merck</v>
      </c>
      <c r="R1422" s="17" t="str">
        <f>IF(ISERROR(VLOOKUP('Salidas Pacientes'!$M1422,Inventario!$A$2:$M$21,6,FALSE)),"",VLOOKUP('Salidas Pacientes'!$M1422,Inventario!$A$2:$M$21,6,FALSE))</f>
        <v>4200</v>
      </c>
      <c r="S1422" s="105" t="s">
        <v>225</v>
      </c>
      <c r="T1422" s="102">
        <f>IF(ISERROR(VLOOKUP('Salidas Pacientes'!$S1422,Entradas!$H$1:$I$412,2,FALSE)),"",VLOOKUP('Salidas Pacientes'!$S1422,Entradas!$H$1:$I$412,2,FALSE))</f>
        <v>45199</v>
      </c>
      <c r="U1422" s="98"/>
      <c r="V1422" s="98">
        <v>1</v>
      </c>
      <c r="W1422" s="105"/>
    </row>
    <row r="1423" spans="1:23" ht="15.75" hidden="1" customHeight="1">
      <c r="A1423" s="95">
        <v>44960</v>
      </c>
      <c r="B1423" s="95" t="s">
        <v>276</v>
      </c>
      <c r="C1423" s="98">
        <v>1024632</v>
      </c>
      <c r="D1423" s="17" t="str">
        <f>IF(ISERROR(VLOOKUP('Salidas Pacientes'!$C1423,'BD Pacientes'!$A:I,2,FALSE)),"",VLOOKUP('Salidas Pacientes'!$C1423,'BD Pacientes'!$A:I,2,FALSE))</f>
        <v>CE</v>
      </c>
      <c r="E1423" s="16" t="str">
        <f>IF(ISERROR(VLOOKUP('Salidas Pacientes'!$C1423,'BD Pacientes'!$A:I,3,FALSE)),"",VLOOKUP('Salidas Pacientes'!$C1423,'BD Pacientes'!$A:I,3,FALSE))</f>
        <v>LUIS FERNANDO ROJAS LA BORDE</v>
      </c>
      <c r="F1423" s="17" t="str">
        <f>IF(ISERROR(VLOOKUP('Salidas Pacientes'!$C1423,'BD Pacientes'!$A:I,4,FALSE)),"",VLOOKUP('Salidas Pacientes'!$C1423,'BD Pacientes'!$A:I,4,FALSE))</f>
        <v>M</v>
      </c>
      <c r="G1423" s="95">
        <f>IF(ISERROR(VLOOKUP('Salidas Pacientes'!$C1423,'BD Pacientes'!$A:I,5,FALSE)),"",VLOOKUP('Salidas Pacientes'!$C1423,'BD Pacientes'!$A:I,5,FALSE))</f>
        <v>40041</v>
      </c>
      <c r="H1423" s="95" t="str">
        <f t="shared" ca="1" si="0"/>
        <v>14 año, 0 mes</v>
      </c>
      <c r="I1423" s="97" t="str">
        <f>IF(ISERROR(VLOOKUP('Salidas Pacientes'!$C1423,'BD Pacientes'!$A:$I,6,FALSE)),"",VLOOKUP('Salidas Pacientes'!$C1423,'BD Pacientes'!$A:$I,6,FALSE))</f>
        <v>CRA 116 # 9-10</v>
      </c>
      <c r="J1423" s="98">
        <f>IF(ISERROR(VLOOKUP('Salidas Pacientes'!$C1423,'BD Pacientes'!$A:$I,7,FALSE)),"",VLOOKUP('Salidas Pacientes'!$C1423,'BD Pacientes'!$A:$I,7,FALSE))</f>
        <v>0</v>
      </c>
      <c r="K1423" s="99" t="str">
        <f>IF(ISERROR(VLOOKUP('Salidas Pacientes'!$C1423,'BD Pacientes'!$A:$I,8,FALSE)),"",VLOOKUP('Salidas Pacientes'!$C1423,'BD Pacientes'!$A:$I,8,FALSE))</f>
        <v>MARY LA BORDE</v>
      </c>
      <c r="L1423" s="17">
        <f>IF(ISERROR(VLOOKUP('Salidas Pacientes'!$C1423,'BD Pacientes'!$A:$I,9,FALSE)),"",VLOOKUP('Salidas Pacientes'!$C1423,'BD Pacientes'!$A:$I,9,FALSE))</f>
        <v>3152938820</v>
      </c>
      <c r="M1423" s="17" t="s">
        <v>104</v>
      </c>
      <c r="N1423" s="16" t="str">
        <f>IF(ISERROR(VLOOKUP('Salidas Pacientes'!$M1423,Inventario!$A$2:$M$21,2,FALSE)),"",VLOOKUP('Salidas Pacientes'!$M1423,Inventario!$A$2:$M$21,2,FALSE))</f>
        <v>Boostrix</v>
      </c>
      <c r="O1423" s="16" t="str">
        <f>IF(ISERROR(VLOOKUP('Salidas Pacientes'!$M1423,Inventario!$A$2:$M$21,3,FALSE)),"",VLOOKUP('Salidas Pacientes'!$M1423,Inventario!$A$2:$M$21,3,FALSE))</f>
        <v>DPT</v>
      </c>
      <c r="P1423" s="100" t="str">
        <f>IF(ISERROR(VLOOKUP('Salidas Pacientes'!$M1423,Inventario!$A$2:$M$21,4,FALSE)),"",VLOOKUP('Salidas Pacientes'!$M1423,Inventario!$A$2:$M$21,4,FALSE))</f>
        <v>IPS FARALLONES</v>
      </c>
      <c r="Q1423" s="100" t="str">
        <f>IF(ISERROR(VLOOKUP('Salidas Pacientes'!$M1423,Inventario!$A$2:$M$21,5,FALSE)),"",VLOOKUP('Salidas Pacientes'!$M1423,Inventario!$A$2:$M$21,5,FALSE))</f>
        <v>Glaxo</v>
      </c>
      <c r="R1423" s="17" t="str">
        <f>IF(ISERROR(VLOOKUP('Salidas Pacientes'!$M1423,Inventario!$A$2:$M$21,6,FALSE)),"",VLOOKUP('Salidas Pacientes'!$M1423,Inventario!$A$2:$M$21,6,FALSE))</f>
        <v>300</v>
      </c>
      <c r="S1423" s="105" t="s">
        <v>200</v>
      </c>
      <c r="T1423" s="102">
        <f>IF(ISERROR(VLOOKUP('Salidas Pacientes'!$S1423,Entradas!$H$1:$I$412,2,FALSE)),"",VLOOKUP('Salidas Pacientes'!$S1423,Entradas!$H$1:$I$412,2,FALSE))</f>
        <v>45260</v>
      </c>
      <c r="U1423" s="98"/>
      <c r="V1423" s="98">
        <v>1</v>
      </c>
      <c r="W1423" s="105"/>
    </row>
    <row r="1424" spans="1:23" ht="15.75" hidden="1" customHeight="1">
      <c r="A1424" s="95">
        <v>44960</v>
      </c>
      <c r="B1424" s="95" t="s">
        <v>276</v>
      </c>
      <c r="C1424" s="98">
        <v>1024632</v>
      </c>
      <c r="D1424" s="17" t="str">
        <f>IF(ISERROR(VLOOKUP('Salidas Pacientes'!$C1424,'BD Pacientes'!$A:I,2,FALSE)),"",VLOOKUP('Salidas Pacientes'!$C1424,'BD Pacientes'!$A:I,2,FALSE))</f>
        <v>CE</v>
      </c>
      <c r="E1424" s="16" t="str">
        <f>IF(ISERROR(VLOOKUP('Salidas Pacientes'!$C1424,'BD Pacientes'!$A:I,3,FALSE)),"",VLOOKUP('Salidas Pacientes'!$C1424,'BD Pacientes'!$A:I,3,FALSE))</f>
        <v>LUIS FERNANDO ROJAS LA BORDE</v>
      </c>
      <c r="F1424" s="17" t="str">
        <f>IF(ISERROR(VLOOKUP('Salidas Pacientes'!$C1424,'BD Pacientes'!$A:I,4,FALSE)),"",VLOOKUP('Salidas Pacientes'!$C1424,'BD Pacientes'!$A:I,4,FALSE))</f>
        <v>M</v>
      </c>
      <c r="G1424" s="95">
        <f>IF(ISERROR(VLOOKUP('Salidas Pacientes'!$C1424,'BD Pacientes'!$A:I,5,FALSE)),"",VLOOKUP('Salidas Pacientes'!$C1424,'BD Pacientes'!$A:I,5,FALSE))</f>
        <v>40041</v>
      </c>
      <c r="H1424" s="95" t="str">
        <f t="shared" ca="1" si="0"/>
        <v>14 año, 0 mes</v>
      </c>
      <c r="I1424" s="97" t="str">
        <f>IF(ISERROR(VLOOKUP('Salidas Pacientes'!$C1424,'BD Pacientes'!$A:$I,6,FALSE)),"",VLOOKUP('Salidas Pacientes'!$C1424,'BD Pacientes'!$A:$I,6,FALSE))</f>
        <v>CRA 116 # 9-10</v>
      </c>
      <c r="J1424" s="98">
        <f>IF(ISERROR(VLOOKUP('Salidas Pacientes'!$C1424,'BD Pacientes'!$A:$I,7,FALSE)),"",VLOOKUP('Salidas Pacientes'!$C1424,'BD Pacientes'!$A:$I,7,FALSE))</f>
        <v>0</v>
      </c>
      <c r="K1424" s="99" t="str">
        <f>IF(ISERROR(VLOOKUP('Salidas Pacientes'!$C1424,'BD Pacientes'!$A:$I,8,FALSE)),"",VLOOKUP('Salidas Pacientes'!$C1424,'BD Pacientes'!$A:$I,8,FALSE))</f>
        <v>MARY LA BORDE</v>
      </c>
      <c r="L1424" s="17">
        <f>IF(ISERROR(VLOOKUP('Salidas Pacientes'!$C1424,'BD Pacientes'!$A:$I,9,FALSE)),"",VLOOKUP('Salidas Pacientes'!$C1424,'BD Pacientes'!$A:$I,9,FALSE))</f>
        <v>3152938820</v>
      </c>
      <c r="M1424" s="17" t="s">
        <v>62</v>
      </c>
      <c r="N1424" s="16" t="str">
        <f>IF(ISERROR(VLOOKUP('Salidas Pacientes'!$M1424,Inventario!$A$2:$M$21,2,FALSE)),"",VLOOKUP('Salidas Pacientes'!$M1424,Inventario!$A$2:$M$21,2,FALSE))</f>
        <v xml:space="preserve">Gardasil </v>
      </c>
      <c r="O1424" s="16" t="str">
        <f>IF(ISERROR(VLOOKUP('Salidas Pacientes'!$M1424,Inventario!$A$2:$M$21,3,FALSE)),"",VLOOKUP('Salidas Pacientes'!$M1424,Inventario!$A$2:$M$21,3,FALSE))</f>
        <v>VPH</v>
      </c>
      <c r="P1424" s="100" t="str">
        <f>IF(ISERROR(VLOOKUP('Salidas Pacientes'!$M1424,Inventario!$A$2:$M$21,4,FALSE)),"",VLOOKUP('Salidas Pacientes'!$M1424,Inventario!$A$2:$M$21,4,FALSE))</f>
        <v>IPS FARALLONES</v>
      </c>
      <c r="Q1424" s="100" t="str">
        <f>IF(ISERROR(VLOOKUP('Salidas Pacientes'!$M1424,Inventario!$A$2:$M$21,5,FALSE)),"",VLOOKUP('Salidas Pacientes'!$M1424,Inventario!$A$2:$M$21,5,FALSE))</f>
        <v>Merck</v>
      </c>
      <c r="R1424" s="17" t="str">
        <f>IF(ISERROR(VLOOKUP('Salidas Pacientes'!$M1424,Inventario!$A$2:$M$21,6,FALSE)),"",VLOOKUP('Salidas Pacientes'!$M1424,Inventario!$A$2:$M$21,6,FALSE))</f>
        <v>1600</v>
      </c>
      <c r="S1424" s="105" t="s">
        <v>309</v>
      </c>
      <c r="T1424" s="102" t="str">
        <f>IF(ISERROR(VLOOKUP('Salidas Pacientes'!$S1424,Entradas!$H$1:$I$412,2,FALSE)),"",VLOOKUP('Salidas Pacientes'!$S1424,Entradas!$H$1:$I$412,2,FALSE))</f>
        <v/>
      </c>
      <c r="U1424" s="98"/>
      <c r="V1424" s="98">
        <v>1</v>
      </c>
      <c r="W1424" s="105"/>
    </row>
    <row r="1425" spans="1:23" ht="15.75" hidden="1" customHeight="1">
      <c r="A1425" s="95">
        <v>44960</v>
      </c>
      <c r="B1425" s="95" t="s">
        <v>276</v>
      </c>
      <c r="C1425" s="98">
        <v>1109572995</v>
      </c>
      <c r="D1425" s="17" t="str">
        <f>IF(ISERROR(VLOOKUP('Salidas Pacientes'!$C1425,'BD Pacientes'!$A:I,2,FALSE)),"",VLOOKUP('Salidas Pacientes'!$C1425,'BD Pacientes'!$A:I,2,FALSE))</f>
        <v>RC</v>
      </c>
      <c r="E1425" s="16" t="str">
        <f>IF(ISERROR(VLOOKUP('Salidas Pacientes'!$C1425,'BD Pacientes'!$A:I,3,FALSE)),"",VLOOKUP('Salidas Pacientes'!$C1425,'BD Pacientes'!$A:I,3,FALSE))</f>
        <v>GAEL CORREDOR BOTIA</v>
      </c>
      <c r="F1425" s="17" t="str">
        <f>IF(ISERROR(VLOOKUP('Salidas Pacientes'!$C1425,'BD Pacientes'!$A:I,4,FALSE)),"",VLOOKUP('Salidas Pacientes'!$C1425,'BD Pacientes'!$A:I,4,FALSE))</f>
        <v>M</v>
      </c>
      <c r="G1425" s="95">
        <f>IF(ISERROR(VLOOKUP('Salidas Pacientes'!$C1425,'BD Pacientes'!$A:I,5,FALSE)),"",VLOOKUP('Salidas Pacientes'!$C1425,'BD Pacientes'!$A:I,5,FALSE))</f>
        <v>44482</v>
      </c>
      <c r="H1425" s="95" t="str">
        <f t="shared" ca="1" si="0"/>
        <v>1 año, 10 mes</v>
      </c>
      <c r="I1425" s="97" t="str">
        <f>IF(ISERROR(VLOOKUP('Salidas Pacientes'!$C1425,'BD Pacientes'!$A:$I,6,FALSE)),"",VLOOKUP('Salidas Pacientes'!$C1425,'BD Pacientes'!$A:$I,6,FALSE))</f>
        <v>CRA 86 # 17-35</v>
      </c>
      <c r="J1425" s="98">
        <f>IF(ISERROR(VLOOKUP('Salidas Pacientes'!$C1425,'BD Pacientes'!$A:$I,7,FALSE)),"",VLOOKUP('Salidas Pacientes'!$C1425,'BD Pacientes'!$A:$I,7,FALSE))</f>
        <v>1144028603</v>
      </c>
      <c r="K1425" s="99" t="str">
        <f>IF(ISERROR(VLOOKUP('Salidas Pacientes'!$C1425,'BD Pacientes'!$A:$I,8,FALSE)),"",VLOOKUP('Salidas Pacientes'!$C1425,'BD Pacientes'!$A:$I,8,FALSE))</f>
        <v>LINA BOTIA</v>
      </c>
      <c r="L1425" s="17">
        <f>IF(ISERROR(VLOOKUP('Salidas Pacientes'!$C1425,'BD Pacientes'!$A:$I,9,FALSE)),"",VLOOKUP('Salidas Pacientes'!$C1425,'BD Pacientes'!$A:$I,9,FALSE))</f>
        <v>3183977753</v>
      </c>
      <c r="M1425" s="17" t="s">
        <v>47</v>
      </c>
      <c r="N1425" s="16" t="str">
        <f>IF(ISERROR(VLOOKUP('Salidas Pacientes'!$M1425,Inventario!$A$2:$M$21,2,FALSE)),"",VLOOKUP('Salidas Pacientes'!$M1425,Inventario!$A$2:$M$21,2,FALSE))</f>
        <v>Nimenrix</v>
      </c>
      <c r="O1425" s="16" t="str">
        <f>IF(ISERROR(VLOOKUP('Salidas Pacientes'!$M1425,Inventario!$A$2:$M$21,3,FALSE)),"",VLOOKUP('Salidas Pacientes'!$M1425,Inventario!$A$2:$M$21,3,FALSE))</f>
        <v>Meningococo</v>
      </c>
      <c r="P1425" s="100" t="str">
        <f>IF(ISERROR(VLOOKUP('Salidas Pacientes'!$M1425,Inventario!$A$2:$M$21,4,FALSE)),"",VLOOKUP('Salidas Pacientes'!$M1425,Inventario!$A$2:$M$21,4,FALSE))</f>
        <v>Cobo Medical</v>
      </c>
      <c r="Q1425" s="100" t="str">
        <f>IF(ISERROR(VLOOKUP('Salidas Pacientes'!$M1425,Inventario!$A$2:$M$21,5,FALSE)),"",VLOOKUP('Salidas Pacientes'!$M1425,Inventario!$A$2:$M$21,5,FALSE))</f>
        <v>Pfizer</v>
      </c>
      <c r="R1425" s="17" t="str">
        <f>IF(ISERROR(VLOOKUP('Salidas Pacientes'!$M1425,Inventario!$A$2:$M$21,6,FALSE)),"",VLOOKUP('Salidas Pacientes'!$M1425,Inventario!$A$2:$M$21,6,FALSE))</f>
        <v>3904</v>
      </c>
      <c r="S1425" s="105" t="s">
        <v>221</v>
      </c>
      <c r="T1425" s="102">
        <f>IF(ISERROR(VLOOKUP('Salidas Pacientes'!$S1425,Entradas!$H$1:$I$412,2,FALSE)),"",VLOOKUP('Salidas Pacientes'!$S1425,Entradas!$H$1:$I$412,2,FALSE))</f>
        <v>45077</v>
      </c>
      <c r="U1425" s="98"/>
      <c r="V1425" s="98">
        <v>1</v>
      </c>
      <c r="W1425" s="105"/>
    </row>
    <row r="1426" spans="1:23" ht="15.75" hidden="1" customHeight="1">
      <c r="A1426" s="95">
        <v>44960</v>
      </c>
      <c r="B1426" s="95" t="s">
        <v>276</v>
      </c>
      <c r="C1426" s="98">
        <v>1109572882</v>
      </c>
      <c r="D1426" s="17" t="str">
        <f>IF(ISERROR(VLOOKUP('Salidas Pacientes'!$C1426,'BD Pacientes'!$A:I,2,FALSE)),"",VLOOKUP('Salidas Pacientes'!$C1426,'BD Pacientes'!$A:I,2,FALSE))</f>
        <v>RC</v>
      </c>
      <c r="E1426" s="16" t="str">
        <f>IF(ISERROR(VLOOKUP('Salidas Pacientes'!$C1426,'BD Pacientes'!$A:I,3,FALSE)),"",VLOOKUP('Salidas Pacientes'!$C1426,'BD Pacientes'!$A:I,3,FALSE))</f>
        <v>EMMA LOZANO CEBALLOS</v>
      </c>
      <c r="F1426" s="17" t="str">
        <f>IF(ISERROR(VLOOKUP('Salidas Pacientes'!$C1426,'BD Pacientes'!$A:I,4,FALSE)),"",VLOOKUP('Salidas Pacientes'!$C1426,'BD Pacientes'!$A:I,4,FALSE))</f>
        <v>F</v>
      </c>
      <c r="G1426" s="95">
        <f>IF(ISERROR(VLOOKUP('Salidas Pacientes'!$C1426,'BD Pacientes'!$A:I,5,FALSE)),"",VLOOKUP('Salidas Pacientes'!$C1426,'BD Pacientes'!$A:I,5,FALSE))</f>
        <v>44469</v>
      </c>
      <c r="H1426" s="95" t="str">
        <f t="shared" ca="1" si="0"/>
        <v>1 año, 10 mes</v>
      </c>
      <c r="I1426" s="97" t="str">
        <f>IF(ISERROR(VLOOKUP('Salidas Pacientes'!$C1426,'BD Pacientes'!$A:$I,6,FALSE)),"",VLOOKUP('Salidas Pacientes'!$C1426,'BD Pacientes'!$A:$I,6,FALSE))</f>
        <v>CRA 43A # 53-16</v>
      </c>
      <c r="J1426" s="98">
        <f>IF(ISERROR(VLOOKUP('Salidas Pacientes'!$C1426,'BD Pacientes'!$A:$I,7,FALSE)),"",VLOOKUP('Salidas Pacientes'!$C1426,'BD Pacientes'!$A:$I,7,FALSE))</f>
        <v>0</v>
      </c>
      <c r="K1426" s="99" t="str">
        <f>IF(ISERROR(VLOOKUP('Salidas Pacientes'!$C1426,'BD Pacientes'!$A:$I,8,FALSE)),"",VLOOKUP('Salidas Pacientes'!$C1426,'BD Pacientes'!$A:$I,8,FALSE))</f>
        <v>GABRIELA CEBALLOS</v>
      </c>
      <c r="L1426" s="17">
        <f>IF(ISERROR(VLOOKUP('Salidas Pacientes'!$C1426,'BD Pacientes'!$A:$I,9,FALSE)),"",VLOOKUP('Salidas Pacientes'!$C1426,'BD Pacientes'!$A:$I,9,FALSE))</f>
        <v>3206199472</v>
      </c>
      <c r="M1426" s="17" t="s">
        <v>54</v>
      </c>
      <c r="N1426" s="16" t="str">
        <f>IF(ISERROR(VLOOKUP('Salidas Pacientes'!$M1426,Inventario!$A$2:$M$21,2,FALSE)),"",VLOOKUP('Salidas Pacientes'!$M1426,Inventario!$A$2:$M$21,2,FALSE))</f>
        <v>Prevenar</v>
      </c>
      <c r="O1426" s="16" t="str">
        <f>IF(ISERROR(VLOOKUP('Salidas Pacientes'!$M1426,Inventario!$A$2:$M$21,3,FALSE)),"",VLOOKUP('Salidas Pacientes'!$M1426,Inventario!$A$2:$M$21,3,FALSE))</f>
        <v>Neumococo 13V</v>
      </c>
      <c r="P1426" s="100" t="str">
        <f>IF(ISERROR(VLOOKUP('Salidas Pacientes'!$M1426,Inventario!$A$2:$M$21,4,FALSE)),"",VLOOKUP('Salidas Pacientes'!$M1426,Inventario!$A$2:$M$21,4,FALSE))</f>
        <v>Cobo Medical</v>
      </c>
      <c r="Q1426" s="100" t="str">
        <f>IF(ISERROR(VLOOKUP('Salidas Pacientes'!$M1426,Inventario!$A$2:$M$21,5,FALSE)),"",VLOOKUP('Salidas Pacientes'!$M1426,Inventario!$A$2:$M$21,5,FALSE))</f>
        <v>Pfizer</v>
      </c>
      <c r="R1426" s="17" t="str">
        <f>IF(ISERROR(VLOOKUP('Salidas Pacientes'!$M1426,Inventario!$A$2:$M$21,6,FALSE)),"",VLOOKUP('Salidas Pacientes'!$M1426,Inventario!$A$2:$M$21,6,FALSE))</f>
        <v>2156</v>
      </c>
      <c r="S1426" s="105" t="s">
        <v>223</v>
      </c>
      <c r="T1426" s="102">
        <f>IF(ISERROR(VLOOKUP('Salidas Pacientes'!$S1426,Entradas!$H$1:$I$412,2,FALSE)),"",VLOOKUP('Salidas Pacientes'!$S1426,Entradas!$H$1:$I$412,2,FALSE))</f>
        <v>45382</v>
      </c>
      <c r="U1426" s="98"/>
      <c r="V1426" s="98">
        <v>1</v>
      </c>
      <c r="W1426" s="105"/>
    </row>
    <row r="1427" spans="1:23" ht="15.75" hidden="1" customHeight="1">
      <c r="A1427" s="95">
        <v>44960</v>
      </c>
      <c r="B1427" s="95" t="s">
        <v>276</v>
      </c>
      <c r="C1427" s="98">
        <v>1109572882</v>
      </c>
      <c r="D1427" s="17" t="str">
        <f>IF(ISERROR(VLOOKUP('Salidas Pacientes'!$C1427,'BD Pacientes'!$A:I,2,FALSE)),"",VLOOKUP('Salidas Pacientes'!$C1427,'BD Pacientes'!$A:I,2,FALSE))</f>
        <v>RC</v>
      </c>
      <c r="E1427" s="16" t="str">
        <f>IF(ISERROR(VLOOKUP('Salidas Pacientes'!$C1427,'BD Pacientes'!$A:I,3,FALSE)),"",VLOOKUP('Salidas Pacientes'!$C1427,'BD Pacientes'!$A:I,3,FALSE))</f>
        <v>EMMA LOZANO CEBALLOS</v>
      </c>
      <c r="F1427" s="17" t="str">
        <f>IF(ISERROR(VLOOKUP('Salidas Pacientes'!$C1427,'BD Pacientes'!$A:I,4,FALSE)),"",VLOOKUP('Salidas Pacientes'!$C1427,'BD Pacientes'!$A:I,4,FALSE))</f>
        <v>F</v>
      </c>
      <c r="G1427" s="95">
        <f>IF(ISERROR(VLOOKUP('Salidas Pacientes'!$C1427,'BD Pacientes'!$A:I,5,FALSE)),"",VLOOKUP('Salidas Pacientes'!$C1427,'BD Pacientes'!$A:I,5,FALSE))</f>
        <v>44469</v>
      </c>
      <c r="H1427" s="95" t="str">
        <f t="shared" ca="1" si="0"/>
        <v>1 año, 10 mes</v>
      </c>
      <c r="I1427" s="97" t="str">
        <f>IF(ISERROR(VLOOKUP('Salidas Pacientes'!$C1427,'BD Pacientes'!$A:$I,6,FALSE)),"",VLOOKUP('Salidas Pacientes'!$C1427,'BD Pacientes'!$A:$I,6,FALSE))</f>
        <v>CRA 43A # 53-16</v>
      </c>
      <c r="J1427" s="98">
        <f>IF(ISERROR(VLOOKUP('Salidas Pacientes'!$C1427,'BD Pacientes'!$A:$I,7,FALSE)),"",VLOOKUP('Salidas Pacientes'!$C1427,'BD Pacientes'!$A:$I,7,FALSE))</f>
        <v>0</v>
      </c>
      <c r="K1427" s="99" t="str">
        <f>IF(ISERROR(VLOOKUP('Salidas Pacientes'!$C1427,'BD Pacientes'!$A:$I,8,FALSE)),"",VLOOKUP('Salidas Pacientes'!$C1427,'BD Pacientes'!$A:$I,8,FALSE))</f>
        <v>GABRIELA CEBALLOS</v>
      </c>
      <c r="L1427" s="17">
        <f>IF(ISERROR(VLOOKUP('Salidas Pacientes'!$C1427,'BD Pacientes'!$A:$I,9,FALSE)),"",VLOOKUP('Salidas Pacientes'!$C1427,'BD Pacientes'!$A:$I,9,FALSE))</f>
        <v>3206199472</v>
      </c>
      <c r="M1427" s="17" t="s">
        <v>89</v>
      </c>
      <c r="N1427" s="16" t="str">
        <f>IF(ISERROR(VLOOKUP('Salidas Pacientes'!$M1427,Inventario!$A$2:$M$21,2,FALSE)),"",VLOOKUP('Salidas Pacientes'!$M1427,Inventario!$A$2:$M$21,2,FALSE))</f>
        <v>Fluquadri</v>
      </c>
      <c r="O1427" s="16" t="str">
        <f>IF(ISERROR(VLOOKUP('Salidas Pacientes'!$M1427,Inventario!$A$2:$M$21,3,FALSE)),"",VLOOKUP('Salidas Pacientes'!$M1427,Inventario!$A$2:$M$21,3,FALSE))</f>
        <v>Influenza</v>
      </c>
      <c r="P1427" s="100" t="str">
        <f>IF(ISERROR(VLOOKUP('Salidas Pacientes'!$M1427,Inventario!$A$2:$M$21,4,FALSE)),"",VLOOKUP('Salidas Pacientes'!$M1427,Inventario!$A$2:$M$21,4,FALSE))</f>
        <v>IPS FARALLONES</v>
      </c>
      <c r="Q1427" s="100" t="str">
        <f>IF(ISERROR(VLOOKUP('Salidas Pacientes'!$M1427,Inventario!$A$2:$M$21,5,FALSE)),"",VLOOKUP('Salidas Pacientes'!$M1427,Inventario!$A$2:$M$21,5,FALSE))</f>
        <v>Sanofi</v>
      </c>
      <c r="R1427" s="17" t="str">
        <f>IF(ISERROR(VLOOKUP('Salidas Pacientes'!$M1427,Inventario!$A$2:$M$21,6,FALSE)),"",VLOOKUP('Salidas Pacientes'!$M1427,Inventario!$A$2:$M$21,6,FALSE))</f>
        <v>164992</v>
      </c>
      <c r="S1427" s="105" t="s">
        <v>234</v>
      </c>
      <c r="T1427" s="102">
        <f>IF(ISERROR(VLOOKUP('Salidas Pacientes'!$S1427,Entradas!$H$1:$I$412,2,FALSE)),"",VLOOKUP('Salidas Pacientes'!$S1427,Entradas!$H$1:$I$412,2,FALSE))</f>
        <v>44985</v>
      </c>
      <c r="U1427" s="98"/>
      <c r="V1427" s="98">
        <v>1</v>
      </c>
      <c r="W1427" s="105"/>
    </row>
    <row r="1428" spans="1:23" ht="15.75" hidden="1" customHeight="1">
      <c r="A1428" s="95">
        <v>44961</v>
      </c>
      <c r="B1428" s="95" t="s">
        <v>308</v>
      </c>
      <c r="C1428" s="98">
        <v>669376083</v>
      </c>
      <c r="D1428" s="17" t="str">
        <f>IF(ISERROR(VLOOKUP('Salidas Pacientes'!$C1428,'BD Pacientes'!$A:I,2,FALSE)),"",VLOOKUP('Salidas Pacientes'!$C1428,'BD Pacientes'!$A:I,2,FALSE))</f>
        <v>PA</v>
      </c>
      <c r="E1428" s="16" t="str">
        <f>IF(ISERROR(VLOOKUP('Salidas Pacientes'!$C1428,'BD Pacientes'!$A:I,3,FALSE)),"",VLOOKUP('Salidas Pacientes'!$C1428,'BD Pacientes'!$A:I,3,FALSE))</f>
        <v>MACARENA ALVAREZ ARDILA</v>
      </c>
      <c r="F1428" s="17" t="str">
        <f>IF(ISERROR(VLOOKUP('Salidas Pacientes'!$C1428,'BD Pacientes'!$A:I,4,FALSE)),"",VLOOKUP('Salidas Pacientes'!$C1428,'BD Pacientes'!$A:I,4,FALSE))</f>
        <v>F</v>
      </c>
      <c r="G1428" s="95">
        <f>IF(ISERROR(VLOOKUP('Salidas Pacientes'!$C1428,'BD Pacientes'!$A:I,5,FALSE)),"",VLOOKUP('Salidas Pacientes'!$C1428,'BD Pacientes'!$A:I,5,FALSE))</f>
        <v>44722</v>
      </c>
      <c r="H1428" s="95" t="str">
        <f t="shared" ca="1" si="0"/>
        <v>1 año, 2 mes</v>
      </c>
      <c r="I1428" s="97" t="str">
        <f>IF(ISERROR(VLOOKUP('Salidas Pacientes'!$C1428,'BD Pacientes'!$A:$I,6,FALSE)),"",VLOOKUP('Salidas Pacientes'!$C1428,'BD Pacientes'!$A:$I,6,FALSE))</f>
        <v>CALLE 48 # 23-21</v>
      </c>
      <c r="J1428" s="98">
        <f>IF(ISERROR(VLOOKUP('Salidas Pacientes'!$C1428,'BD Pacientes'!$A:$I,7,FALSE)),"",VLOOKUP('Salidas Pacientes'!$C1428,'BD Pacientes'!$A:$I,7,FALSE))</f>
        <v>0</v>
      </c>
      <c r="K1428" s="99" t="str">
        <f>IF(ISERROR(VLOOKUP('Salidas Pacientes'!$C1428,'BD Pacientes'!$A:$I,8,FALSE)),"",VLOOKUP('Salidas Pacientes'!$C1428,'BD Pacientes'!$A:$I,8,FALSE))</f>
        <v xml:space="preserve">JENNIFER ARDILA </v>
      </c>
      <c r="L1428" s="17">
        <f>IF(ISERROR(VLOOKUP('Salidas Pacientes'!$C1428,'BD Pacientes'!$A:$I,9,FALSE)),"",VLOOKUP('Salidas Pacientes'!$C1428,'BD Pacientes'!$A:$I,9,FALSE))</f>
        <v>3104644814</v>
      </c>
      <c r="M1428" s="17" t="s">
        <v>54</v>
      </c>
      <c r="N1428" s="16" t="str">
        <f>IF(ISERROR(VLOOKUP('Salidas Pacientes'!$M1428,Inventario!$A$2:$M$21,2,FALSE)),"",VLOOKUP('Salidas Pacientes'!$M1428,Inventario!$A$2:$M$21,2,FALSE))</f>
        <v>Prevenar</v>
      </c>
      <c r="O1428" s="16" t="str">
        <f>IF(ISERROR(VLOOKUP('Salidas Pacientes'!$M1428,Inventario!$A$2:$M$21,3,FALSE)),"",VLOOKUP('Salidas Pacientes'!$M1428,Inventario!$A$2:$M$21,3,FALSE))</f>
        <v>Neumococo 13V</v>
      </c>
      <c r="P1428" s="100" t="str">
        <f>IF(ISERROR(VLOOKUP('Salidas Pacientes'!$M1428,Inventario!$A$2:$M$21,4,FALSE)),"",VLOOKUP('Salidas Pacientes'!$M1428,Inventario!$A$2:$M$21,4,FALSE))</f>
        <v>Cobo Medical</v>
      </c>
      <c r="Q1428" s="100" t="str">
        <f>IF(ISERROR(VLOOKUP('Salidas Pacientes'!$M1428,Inventario!$A$2:$M$21,5,FALSE)),"",VLOOKUP('Salidas Pacientes'!$M1428,Inventario!$A$2:$M$21,5,FALSE))</f>
        <v>Pfizer</v>
      </c>
      <c r="R1428" s="17" t="str">
        <f>IF(ISERROR(VLOOKUP('Salidas Pacientes'!$M1428,Inventario!$A$2:$M$21,6,FALSE)),"",VLOOKUP('Salidas Pacientes'!$M1428,Inventario!$A$2:$M$21,6,FALSE))</f>
        <v>2156</v>
      </c>
      <c r="S1428" s="105" t="s">
        <v>223</v>
      </c>
      <c r="T1428" s="102">
        <f>IF(ISERROR(VLOOKUP('Salidas Pacientes'!$S1428,Entradas!$H$1:$I$412,2,FALSE)),"",VLOOKUP('Salidas Pacientes'!$S1428,Entradas!$H$1:$I$412,2,FALSE))</f>
        <v>45382</v>
      </c>
      <c r="U1428" s="98"/>
      <c r="V1428" s="98">
        <v>1</v>
      </c>
      <c r="W1428" s="105"/>
    </row>
    <row r="1429" spans="1:23" ht="15.75" hidden="1" customHeight="1">
      <c r="A1429" s="95">
        <v>44961</v>
      </c>
      <c r="B1429" s="95" t="s">
        <v>276</v>
      </c>
      <c r="C1429" s="98">
        <v>1232818155</v>
      </c>
      <c r="D1429" s="17" t="str">
        <f>IF(ISERROR(VLOOKUP('Salidas Pacientes'!$C1429,'BD Pacientes'!$A:I,2,FALSE)),"",VLOOKUP('Salidas Pacientes'!$C1429,'BD Pacientes'!$A:I,2,FALSE))</f>
        <v>RC</v>
      </c>
      <c r="E1429" s="16" t="str">
        <f>IF(ISERROR(VLOOKUP('Salidas Pacientes'!$C1429,'BD Pacientes'!$A:I,3,FALSE)),"",VLOOKUP('Salidas Pacientes'!$C1429,'BD Pacientes'!$A:I,3,FALSE))</f>
        <v>JERONIMO GOMEZ GONZALEZ</v>
      </c>
      <c r="F1429" s="17" t="str">
        <f>IF(ISERROR(VLOOKUP('Salidas Pacientes'!$C1429,'BD Pacientes'!$A:I,4,FALSE)),"",VLOOKUP('Salidas Pacientes'!$C1429,'BD Pacientes'!$A:I,4,FALSE))</f>
        <v>M</v>
      </c>
      <c r="G1429" s="95">
        <f>IF(ISERROR(VLOOKUP('Salidas Pacientes'!$C1429,'BD Pacientes'!$A:I,5,FALSE)),"",VLOOKUP('Salidas Pacientes'!$C1429,'BD Pacientes'!$A:I,5,FALSE))</f>
        <v>44508</v>
      </c>
      <c r="H1429" s="95" t="str">
        <f t="shared" ca="1" si="0"/>
        <v>1 año, 9 mes</v>
      </c>
      <c r="I1429" s="97" t="str">
        <f>IF(ISERROR(VLOOKUP('Salidas Pacientes'!$C1429,'BD Pacientes'!$A:$I,6,FALSE)),"",VLOOKUP('Salidas Pacientes'!$C1429,'BD Pacientes'!$A:$I,6,FALSE))</f>
        <v>CRA 98B # 60-115</v>
      </c>
      <c r="J1429" s="98">
        <f>IF(ISERROR(VLOOKUP('Salidas Pacientes'!$C1429,'BD Pacientes'!$A:$I,7,FALSE)),"",VLOOKUP('Salidas Pacientes'!$C1429,'BD Pacientes'!$A:$I,7,FALSE))</f>
        <v>1144093004</v>
      </c>
      <c r="K1429" s="99" t="str">
        <f>IF(ISERROR(VLOOKUP('Salidas Pacientes'!$C1429,'BD Pacientes'!$A:$I,8,FALSE)),"",VLOOKUP('Salidas Pacientes'!$C1429,'BD Pacientes'!$A:$I,8,FALSE))</f>
        <v>DAYANA GONZALEZ</v>
      </c>
      <c r="L1429" s="17">
        <f>IF(ISERROR(VLOOKUP('Salidas Pacientes'!$C1429,'BD Pacientes'!$A:$I,9,FALSE)),"",VLOOKUP('Salidas Pacientes'!$C1429,'BD Pacientes'!$A:$I,9,FALSE))</f>
        <v>3165388953</v>
      </c>
      <c r="M1429" s="17" t="s">
        <v>47</v>
      </c>
      <c r="N1429" s="16" t="str">
        <f>IF(ISERROR(VLOOKUP('Salidas Pacientes'!$M1429,Inventario!$A$2:$M$21,2,FALSE)),"",VLOOKUP('Salidas Pacientes'!$M1429,Inventario!$A$2:$M$21,2,FALSE))</f>
        <v>Nimenrix</v>
      </c>
      <c r="O1429" s="16" t="str">
        <f>IF(ISERROR(VLOOKUP('Salidas Pacientes'!$M1429,Inventario!$A$2:$M$21,3,FALSE)),"",VLOOKUP('Salidas Pacientes'!$M1429,Inventario!$A$2:$M$21,3,FALSE))</f>
        <v>Meningococo</v>
      </c>
      <c r="P1429" s="100" t="str">
        <f>IF(ISERROR(VLOOKUP('Salidas Pacientes'!$M1429,Inventario!$A$2:$M$21,4,FALSE)),"",VLOOKUP('Salidas Pacientes'!$M1429,Inventario!$A$2:$M$21,4,FALSE))</f>
        <v>Cobo Medical</v>
      </c>
      <c r="Q1429" s="100" t="str">
        <f>IF(ISERROR(VLOOKUP('Salidas Pacientes'!$M1429,Inventario!$A$2:$M$21,5,FALSE)),"",VLOOKUP('Salidas Pacientes'!$M1429,Inventario!$A$2:$M$21,5,FALSE))</f>
        <v>Pfizer</v>
      </c>
      <c r="R1429" s="17" t="str">
        <f>IF(ISERROR(VLOOKUP('Salidas Pacientes'!$M1429,Inventario!$A$2:$M$21,6,FALSE)),"",VLOOKUP('Salidas Pacientes'!$M1429,Inventario!$A$2:$M$21,6,FALSE))</f>
        <v>3904</v>
      </c>
      <c r="S1429" s="105" t="s">
        <v>221</v>
      </c>
      <c r="T1429" s="102">
        <f>IF(ISERROR(VLOOKUP('Salidas Pacientes'!$S1429,Entradas!$H$1:$I$412,2,FALSE)),"",VLOOKUP('Salidas Pacientes'!$S1429,Entradas!$H$1:$I$412,2,FALSE))</f>
        <v>45077</v>
      </c>
      <c r="U1429" s="98"/>
      <c r="V1429" s="98">
        <v>1</v>
      </c>
      <c r="W1429" s="105"/>
    </row>
    <row r="1430" spans="1:23" ht="15.75" hidden="1" customHeight="1">
      <c r="A1430" s="95">
        <v>44961</v>
      </c>
      <c r="B1430" s="95" t="s">
        <v>276</v>
      </c>
      <c r="C1430" s="98">
        <v>1232820741</v>
      </c>
      <c r="D1430" s="17" t="str">
        <f>IF(ISERROR(VLOOKUP('Salidas Pacientes'!$C1430,'BD Pacientes'!$A:I,2,FALSE)),"",VLOOKUP('Salidas Pacientes'!$C1430,'BD Pacientes'!$A:I,2,FALSE))</f>
        <v>RC</v>
      </c>
      <c r="E1430" s="16" t="str">
        <f>IF(ISERROR(VLOOKUP('Salidas Pacientes'!$C1430,'BD Pacientes'!$A:I,3,FALSE)),"",VLOOKUP('Salidas Pacientes'!$C1430,'BD Pacientes'!$A:I,3,FALSE))</f>
        <v>ANNIE CRISTINA CARABALI QUIÑONES</v>
      </c>
      <c r="F1430" s="17" t="str">
        <f>IF(ISERROR(VLOOKUP('Salidas Pacientes'!$C1430,'BD Pacientes'!$A:I,4,FALSE)),"",VLOOKUP('Salidas Pacientes'!$C1430,'BD Pacientes'!$A:I,4,FALSE))</f>
        <v>F</v>
      </c>
      <c r="G1430" s="95">
        <f>IF(ISERROR(VLOOKUP('Salidas Pacientes'!$C1430,'BD Pacientes'!$A:I,5,FALSE)),"",VLOOKUP('Salidas Pacientes'!$C1430,'BD Pacientes'!$A:I,5,FALSE))</f>
        <v>44757</v>
      </c>
      <c r="H1430" s="95" t="str">
        <f t="shared" ca="1" si="0"/>
        <v>1 año, 1 mes</v>
      </c>
      <c r="I1430" s="97" t="str">
        <f>IF(ISERROR(VLOOKUP('Salidas Pacientes'!$C1430,'BD Pacientes'!$A:$I,6,FALSE)),"",VLOOKUP('Salidas Pacientes'!$C1430,'BD Pacientes'!$A:$I,6,FALSE))</f>
        <v>CRA 54A # 5A-22</v>
      </c>
      <c r="J1430" s="98">
        <f>IF(ISERROR(VLOOKUP('Salidas Pacientes'!$C1430,'BD Pacientes'!$A:$I,7,FALSE)),"",VLOOKUP('Salidas Pacientes'!$C1430,'BD Pacientes'!$A:$I,7,FALSE))</f>
        <v>1143865005</v>
      </c>
      <c r="K1430" s="99" t="str">
        <f>IF(ISERROR(VLOOKUP('Salidas Pacientes'!$C1430,'BD Pacientes'!$A:$I,8,FALSE)),"",VLOOKUP('Salidas Pacientes'!$C1430,'BD Pacientes'!$A:$I,8,FALSE))</f>
        <v>JESSICA QUIÑONES</v>
      </c>
      <c r="L1430" s="17">
        <f>IF(ISERROR(VLOOKUP('Salidas Pacientes'!$C1430,'BD Pacientes'!$A:$I,9,FALSE)),"",VLOOKUP('Salidas Pacientes'!$C1430,'BD Pacientes'!$A:$I,9,FALSE))</f>
        <v>3125179591</v>
      </c>
      <c r="M1430" s="17" t="s">
        <v>77</v>
      </c>
      <c r="N1430" s="16" t="str">
        <f>IF(ISERROR(VLOOKUP('Salidas Pacientes'!$M1430,Inventario!$A$2:$M$21,2,FALSE)),"",VLOOKUP('Salidas Pacientes'!$M1430,Inventario!$A$2:$M$21,2,FALSE))</f>
        <v>Hexaxim</v>
      </c>
      <c r="O1430" s="16" t="str">
        <f>IF(ISERROR(VLOOKUP('Salidas Pacientes'!$M1430,Inventario!$A$2:$M$21,3,FALSE)),"",VLOOKUP('Salidas Pacientes'!$M1430,Inventario!$A$2:$M$21,3,FALSE))</f>
        <v>DPAT + VPI + HIB + HB</v>
      </c>
      <c r="P1430" s="100" t="str">
        <f>IF(ISERROR(VLOOKUP('Salidas Pacientes'!$M1430,Inventario!$A$2:$M$21,4,FALSE)),"",VLOOKUP('Salidas Pacientes'!$M1430,Inventario!$A$2:$M$21,4,FALSE))</f>
        <v>IPS FARALLONES</v>
      </c>
      <c r="Q1430" s="100" t="str">
        <f>IF(ISERROR(VLOOKUP('Salidas Pacientes'!$M1430,Inventario!$A$2:$M$21,5,FALSE)),"",VLOOKUP('Salidas Pacientes'!$M1430,Inventario!$A$2:$M$21,5,FALSE))</f>
        <v>Sanofi</v>
      </c>
      <c r="R1430" s="17" t="str">
        <f>IF(ISERROR(VLOOKUP('Salidas Pacientes'!$M1430,Inventario!$A$2:$M$21,6,FALSE)),"",VLOOKUP('Salidas Pacientes'!$M1430,Inventario!$A$2:$M$21,6,FALSE))</f>
        <v>3800</v>
      </c>
      <c r="S1430" s="105" t="s">
        <v>212</v>
      </c>
      <c r="T1430" s="102">
        <f>IF(ISERROR(VLOOKUP('Salidas Pacientes'!$S1430,Entradas!$H$1:$I$412,2,FALSE)),"",VLOOKUP('Salidas Pacientes'!$S1430,Entradas!$H$1:$I$412,2,FALSE))</f>
        <v>45382</v>
      </c>
      <c r="U1430" s="98"/>
      <c r="V1430" s="98">
        <v>1</v>
      </c>
      <c r="W1430" s="105"/>
    </row>
    <row r="1431" spans="1:23" ht="15.75" hidden="1" customHeight="1">
      <c r="A1431" s="95">
        <v>44961</v>
      </c>
      <c r="B1431" s="95" t="s">
        <v>276</v>
      </c>
      <c r="C1431" s="98">
        <v>1232820741</v>
      </c>
      <c r="D1431" s="17" t="str">
        <f>IF(ISERROR(VLOOKUP('Salidas Pacientes'!$C1431,'BD Pacientes'!$A:I,2,FALSE)),"",VLOOKUP('Salidas Pacientes'!$C1431,'BD Pacientes'!$A:I,2,FALSE))</f>
        <v>RC</v>
      </c>
      <c r="E1431" s="16" t="str">
        <f>IF(ISERROR(VLOOKUP('Salidas Pacientes'!$C1431,'BD Pacientes'!$A:I,3,FALSE)),"",VLOOKUP('Salidas Pacientes'!$C1431,'BD Pacientes'!$A:I,3,FALSE))</f>
        <v>ANNIE CRISTINA CARABALI QUIÑONES</v>
      </c>
      <c r="F1431" s="17" t="str">
        <f>IF(ISERROR(VLOOKUP('Salidas Pacientes'!$C1431,'BD Pacientes'!$A:I,4,FALSE)),"",VLOOKUP('Salidas Pacientes'!$C1431,'BD Pacientes'!$A:I,4,FALSE))</f>
        <v>F</v>
      </c>
      <c r="G1431" s="95">
        <f>IF(ISERROR(VLOOKUP('Salidas Pacientes'!$C1431,'BD Pacientes'!$A:I,5,FALSE)),"",VLOOKUP('Salidas Pacientes'!$C1431,'BD Pacientes'!$A:I,5,FALSE))</f>
        <v>44757</v>
      </c>
      <c r="H1431" s="95" t="str">
        <f t="shared" ca="1" si="0"/>
        <v>1 año, 1 mes</v>
      </c>
      <c r="I1431" s="97" t="str">
        <f>IF(ISERROR(VLOOKUP('Salidas Pacientes'!$C1431,'BD Pacientes'!$A:$I,6,FALSE)),"",VLOOKUP('Salidas Pacientes'!$C1431,'BD Pacientes'!$A:$I,6,FALSE))</f>
        <v>CRA 54A # 5A-22</v>
      </c>
      <c r="J1431" s="98">
        <f>IF(ISERROR(VLOOKUP('Salidas Pacientes'!$C1431,'BD Pacientes'!$A:$I,7,FALSE)),"",VLOOKUP('Salidas Pacientes'!$C1431,'BD Pacientes'!$A:$I,7,FALSE))</f>
        <v>1143865005</v>
      </c>
      <c r="K1431" s="99" t="str">
        <f>IF(ISERROR(VLOOKUP('Salidas Pacientes'!$C1431,'BD Pacientes'!$A:$I,8,FALSE)),"",VLOOKUP('Salidas Pacientes'!$C1431,'BD Pacientes'!$A:$I,8,FALSE))</f>
        <v>JESSICA QUIÑONES</v>
      </c>
      <c r="L1431" s="17">
        <f>IF(ISERROR(VLOOKUP('Salidas Pacientes'!$C1431,'BD Pacientes'!$A:$I,9,FALSE)),"",VLOOKUP('Salidas Pacientes'!$C1431,'BD Pacientes'!$A:$I,9,FALSE))</f>
        <v>3125179591</v>
      </c>
      <c r="M1431" s="17" t="s">
        <v>96</v>
      </c>
      <c r="N1431" s="16" t="str">
        <f>IF(ISERROR(VLOOKUP('Salidas Pacientes'!$M1431,Inventario!$A$2:$M$21,2,FALSE)),"",VLOOKUP('Salidas Pacientes'!$M1431,Inventario!$A$2:$M$21,2,FALSE))</f>
        <v>Rotateq</v>
      </c>
      <c r="O1431" s="16" t="str">
        <f>IF(ISERROR(VLOOKUP('Salidas Pacientes'!$M1431,Inventario!$A$2:$M$21,3,FALSE)),"",VLOOKUP('Salidas Pacientes'!$M1431,Inventario!$A$2:$M$21,3,FALSE))</f>
        <v>Rotavirus Vivo Atenuado</v>
      </c>
      <c r="P1431" s="100" t="str">
        <f>IF(ISERROR(VLOOKUP('Salidas Pacientes'!$M1431,Inventario!$A$2:$M$21,4,FALSE)),"",VLOOKUP('Salidas Pacientes'!$M1431,Inventario!$A$2:$M$21,4,FALSE))</f>
        <v>IPS FARALLONES</v>
      </c>
      <c r="Q1431" s="100" t="str">
        <f>IF(ISERROR(VLOOKUP('Salidas Pacientes'!$M1431,Inventario!$A$2:$M$21,5,FALSE)),"",VLOOKUP('Salidas Pacientes'!$M1431,Inventario!$A$2:$M$21,5,FALSE))</f>
        <v>Merck</v>
      </c>
      <c r="R1431" s="17" t="str">
        <f>IF(ISERROR(VLOOKUP('Salidas Pacientes'!$M1431,Inventario!$A$2:$M$21,6,FALSE)),"",VLOOKUP('Salidas Pacientes'!$M1431,Inventario!$A$2:$M$21,6,FALSE))</f>
        <v>1800</v>
      </c>
      <c r="S1431" s="105" t="s">
        <v>226</v>
      </c>
      <c r="T1431" s="102">
        <f>IF(ISERROR(VLOOKUP('Salidas Pacientes'!$S1431,Entradas!$H$1:$I$412,2,FALSE)),"",VLOOKUP('Salidas Pacientes'!$S1431,Entradas!$H$1:$I$412,2,FALSE))</f>
        <v>45351</v>
      </c>
      <c r="U1431" s="98"/>
      <c r="V1431" s="98">
        <v>1</v>
      </c>
      <c r="W1431" s="105"/>
    </row>
    <row r="1432" spans="1:23" ht="15.75" hidden="1" customHeight="1">
      <c r="A1432" s="95">
        <v>44961</v>
      </c>
      <c r="B1432" s="95" t="s">
        <v>276</v>
      </c>
      <c r="C1432" s="98">
        <v>1232820741</v>
      </c>
      <c r="D1432" s="17" t="str">
        <f>IF(ISERROR(VLOOKUP('Salidas Pacientes'!$C1432,'BD Pacientes'!$A:I,2,FALSE)),"",VLOOKUP('Salidas Pacientes'!$C1432,'BD Pacientes'!$A:I,2,FALSE))</f>
        <v>RC</v>
      </c>
      <c r="E1432" s="16" t="str">
        <f>IF(ISERROR(VLOOKUP('Salidas Pacientes'!$C1432,'BD Pacientes'!$A:I,3,FALSE)),"",VLOOKUP('Salidas Pacientes'!$C1432,'BD Pacientes'!$A:I,3,FALSE))</f>
        <v>ANNIE CRISTINA CARABALI QUIÑONES</v>
      </c>
      <c r="F1432" s="17" t="str">
        <f>IF(ISERROR(VLOOKUP('Salidas Pacientes'!$C1432,'BD Pacientes'!$A:I,4,FALSE)),"",VLOOKUP('Salidas Pacientes'!$C1432,'BD Pacientes'!$A:I,4,FALSE))</f>
        <v>F</v>
      </c>
      <c r="G1432" s="95">
        <f>IF(ISERROR(VLOOKUP('Salidas Pacientes'!$C1432,'BD Pacientes'!$A:I,5,FALSE)),"",VLOOKUP('Salidas Pacientes'!$C1432,'BD Pacientes'!$A:I,5,FALSE))</f>
        <v>44757</v>
      </c>
      <c r="H1432" s="95" t="str">
        <f t="shared" ca="1" si="0"/>
        <v>1 año, 1 mes</v>
      </c>
      <c r="I1432" s="97" t="str">
        <f>IF(ISERROR(VLOOKUP('Salidas Pacientes'!$C1432,'BD Pacientes'!$A:$I,6,FALSE)),"",VLOOKUP('Salidas Pacientes'!$C1432,'BD Pacientes'!$A:$I,6,FALSE))</f>
        <v>CRA 54A # 5A-22</v>
      </c>
      <c r="J1432" s="98">
        <f>IF(ISERROR(VLOOKUP('Salidas Pacientes'!$C1432,'BD Pacientes'!$A:$I,7,FALSE)),"",VLOOKUP('Salidas Pacientes'!$C1432,'BD Pacientes'!$A:$I,7,FALSE))</f>
        <v>1143865005</v>
      </c>
      <c r="K1432" s="99" t="str">
        <f>IF(ISERROR(VLOOKUP('Salidas Pacientes'!$C1432,'BD Pacientes'!$A:$I,8,FALSE)),"",VLOOKUP('Salidas Pacientes'!$C1432,'BD Pacientes'!$A:$I,8,FALSE))</f>
        <v>JESSICA QUIÑONES</v>
      </c>
      <c r="L1432" s="17">
        <f>IF(ISERROR(VLOOKUP('Salidas Pacientes'!$C1432,'BD Pacientes'!$A:$I,9,FALSE)),"",VLOOKUP('Salidas Pacientes'!$C1432,'BD Pacientes'!$A:$I,9,FALSE))</f>
        <v>3125179591</v>
      </c>
      <c r="M1432" s="17" t="s">
        <v>54</v>
      </c>
      <c r="N1432" s="16" t="str">
        <f>IF(ISERROR(VLOOKUP('Salidas Pacientes'!$M1432,Inventario!$A$2:$M$21,2,FALSE)),"",VLOOKUP('Salidas Pacientes'!$M1432,Inventario!$A$2:$M$21,2,FALSE))</f>
        <v>Prevenar</v>
      </c>
      <c r="O1432" s="16" t="str">
        <f>IF(ISERROR(VLOOKUP('Salidas Pacientes'!$M1432,Inventario!$A$2:$M$21,3,FALSE)),"",VLOOKUP('Salidas Pacientes'!$M1432,Inventario!$A$2:$M$21,3,FALSE))</f>
        <v>Neumococo 13V</v>
      </c>
      <c r="P1432" s="100" t="str">
        <f>IF(ISERROR(VLOOKUP('Salidas Pacientes'!$M1432,Inventario!$A$2:$M$21,4,FALSE)),"",VLOOKUP('Salidas Pacientes'!$M1432,Inventario!$A$2:$M$21,4,FALSE))</f>
        <v>Cobo Medical</v>
      </c>
      <c r="Q1432" s="100" t="str">
        <f>IF(ISERROR(VLOOKUP('Salidas Pacientes'!$M1432,Inventario!$A$2:$M$21,5,FALSE)),"",VLOOKUP('Salidas Pacientes'!$M1432,Inventario!$A$2:$M$21,5,FALSE))</f>
        <v>Pfizer</v>
      </c>
      <c r="R1432" s="17" t="str">
        <f>IF(ISERROR(VLOOKUP('Salidas Pacientes'!$M1432,Inventario!$A$2:$M$21,6,FALSE)),"",VLOOKUP('Salidas Pacientes'!$M1432,Inventario!$A$2:$M$21,6,FALSE))</f>
        <v>2156</v>
      </c>
      <c r="S1432" s="105" t="s">
        <v>223</v>
      </c>
      <c r="T1432" s="102">
        <f>IF(ISERROR(VLOOKUP('Salidas Pacientes'!$S1432,Entradas!$H$1:$I$412,2,FALSE)),"",VLOOKUP('Salidas Pacientes'!$S1432,Entradas!$H$1:$I$412,2,FALSE))</f>
        <v>45382</v>
      </c>
      <c r="U1432" s="98"/>
      <c r="V1432" s="98">
        <v>1</v>
      </c>
      <c r="W1432" s="105"/>
    </row>
    <row r="1433" spans="1:23" ht="15.75" hidden="1" customHeight="1">
      <c r="A1433" s="95">
        <v>44961</v>
      </c>
      <c r="B1433" s="95" t="s">
        <v>276</v>
      </c>
      <c r="C1433" s="98">
        <v>1232820741</v>
      </c>
      <c r="D1433" s="17" t="str">
        <f>IF(ISERROR(VLOOKUP('Salidas Pacientes'!$C1433,'BD Pacientes'!$A:I,2,FALSE)),"",VLOOKUP('Salidas Pacientes'!$C1433,'BD Pacientes'!$A:I,2,FALSE))</f>
        <v>RC</v>
      </c>
      <c r="E1433" s="16" t="str">
        <f>IF(ISERROR(VLOOKUP('Salidas Pacientes'!$C1433,'BD Pacientes'!$A:I,3,FALSE)),"",VLOOKUP('Salidas Pacientes'!$C1433,'BD Pacientes'!$A:I,3,FALSE))</f>
        <v>ANNIE CRISTINA CARABALI QUIÑONES</v>
      </c>
      <c r="F1433" s="17" t="str">
        <f>IF(ISERROR(VLOOKUP('Salidas Pacientes'!$C1433,'BD Pacientes'!$A:I,4,FALSE)),"",VLOOKUP('Salidas Pacientes'!$C1433,'BD Pacientes'!$A:I,4,FALSE))</f>
        <v>F</v>
      </c>
      <c r="G1433" s="95">
        <f>IF(ISERROR(VLOOKUP('Salidas Pacientes'!$C1433,'BD Pacientes'!$A:I,5,FALSE)),"",VLOOKUP('Salidas Pacientes'!$C1433,'BD Pacientes'!$A:I,5,FALSE))</f>
        <v>44757</v>
      </c>
      <c r="H1433" s="95" t="str">
        <f t="shared" ca="1" si="0"/>
        <v>1 año, 1 mes</v>
      </c>
      <c r="I1433" s="97" t="str">
        <f>IF(ISERROR(VLOOKUP('Salidas Pacientes'!$C1433,'BD Pacientes'!$A:$I,6,FALSE)),"",VLOOKUP('Salidas Pacientes'!$C1433,'BD Pacientes'!$A:$I,6,FALSE))</f>
        <v>CRA 54A # 5A-22</v>
      </c>
      <c r="J1433" s="98">
        <f>IF(ISERROR(VLOOKUP('Salidas Pacientes'!$C1433,'BD Pacientes'!$A:$I,7,FALSE)),"",VLOOKUP('Salidas Pacientes'!$C1433,'BD Pacientes'!$A:$I,7,FALSE))</f>
        <v>1143865005</v>
      </c>
      <c r="K1433" s="99" t="str">
        <f>IF(ISERROR(VLOOKUP('Salidas Pacientes'!$C1433,'BD Pacientes'!$A:$I,8,FALSE)),"",VLOOKUP('Salidas Pacientes'!$C1433,'BD Pacientes'!$A:$I,8,FALSE))</f>
        <v>JESSICA QUIÑONES</v>
      </c>
      <c r="L1433" s="17">
        <f>IF(ISERROR(VLOOKUP('Salidas Pacientes'!$C1433,'BD Pacientes'!$A:$I,9,FALSE)),"",VLOOKUP('Salidas Pacientes'!$C1433,'BD Pacientes'!$A:$I,9,FALSE))</f>
        <v>3125179591</v>
      </c>
      <c r="M1433" s="17" t="s">
        <v>89</v>
      </c>
      <c r="N1433" s="16" t="str">
        <f>IF(ISERROR(VLOOKUP('Salidas Pacientes'!$M1433,Inventario!$A$2:$M$21,2,FALSE)),"",VLOOKUP('Salidas Pacientes'!$M1433,Inventario!$A$2:$M$21,2,FALSE))</f>
        <v>Fluquadri</v>
      </c>
      <c r="O1433" s="16" t="str">
        <f>IF(ISERROR(VLOOKUP('Salidas Pacientes'!$M1433,Inventario!$A$2:$M$21,3,FALSE)),"",VLOOKUP('Salidas Pacientes'!$M1433,Inventario!$A$2:$M$21,3,FALSE))</f>
        <v>Influenza</v>
      </c>
      <c r="P1433" s="100" t="str">
        <f>IF(ISERROR(VLOOKUP('Salidas Pacientes'!$M1433,Inventario!$A$2:$M$21,4,FALSE)),"",VLOOKUP('Salidas Pacientes'!$M1433,Inventario!$A$2:$M$21,4,FALSE))</f>
        <v>IPS FARALLONES</v>
      </c>
      <c r="Q1433" s="100" t="str">
        <f>IF(ISERROR(VLOOKUP('Salidas Pacientes'!$M1433,Inventario!$A$2:$M$21,5,FALSE)),"",VLOOKUP('Salidas Pacientes'!$M1433,Inventario!$A$2:$M$21,5,FALSE))</f>
        <v>Sanofi</v>
      </c>
      <c r="R1433" s="17" t="str">
        <f>IF(ISERROR(VLOOKUP('Salidas Pacientes'!$M1433,Inventario!$A$2:$M$21,6,FALSE)),"",VLOOKUP('Salidas Pacientes'!$M1433,Inventario!$A$2:$M$21,6,FALSE))</f>
        <v>164992</v>
      </c>
      <c r="S1433" s="105" t="s">
        <v>231</v>
      </c>
      <c r="T1433" s="102">
        <f>IF(ISERROR(VLOOKUP('Salidas Pacientes'!$S1433,Entradas!$H$1:$I$412,2,FALSE)),"",VLOOKUP('Salidas Pacientes'!$S1433,Entradas!$H$1:$I$412,2,FALSE))</f>
        <v>44985</v>
      </c>
      <c r="U1433" s="98"/>
      <c r="V1433" s="98">
        <v>1</v>
      </c>
      <c r="W1433" s="105"/>
    </row>
    <row r="1434" spans="1:23" ht="15.75" hidden="1" customHeight="1">
      <c r="A1434" s="95">
        <v>44966</v>
      </c>
      <c r="B1434" s="95" t="s">
        <v>308</v>
      </c>
      <c r="C1434" s="98">
        <v>1109570335</v>
      </c>
      <c r="D1434" s="17" t="str">
        <f>IF(ISERROR(VLOOKUP('Salidas Pacientes'!$C1434,'BD Pacientes'!$A:I,2,FALSE)),"",VLOOKUP('Salidas Pacientes'!$C1434,'BD Pacientes'!$A:I,2,FALSE))</f>
        <v>RC</v>
      </c>
      <c r="E1434" s="16" t="str">
        <f>IF(ISERROR(VLOOKUP('Salidas Pacientes'!$C1434,'BD Pacientes'!$A:I,3,FALSE)),"",VLOOKUP('Salidas Pacientes'!$C1434,'BD Pacientes'!$A:I,3,FALSE))</f>
        <v>GABRIELA MARIN BECERRA</v>
      </c>
      <c r="F1434" s="17" t="str">
        <f>IF(ISERROR(VLOOKUP('Salidas Pacientes'!$C1434,'BD Pacientes'!$A:I,4,FALSE)),"",VLOOKUP('Salidas Pacientes'!$C1434,'BD Pacientes'!$A:I,4,FALSE))</f>
        <v>F</v>
      </c>
      <c r="G1434" s="95">
        <f>IF(ISERROR(VLOOKUP('Salidas Pacientes'!$C1434,'BD Pacientes'!$A:I,5,FALSE)),"",VLOOKUP('Salidas Pacientes'!$C1434,'BD Pacientes'!$A:I,5,FALSE))</f>
        <v>44076</v>
      </c>
      <c r="H1434" s="95" t="str">
        <f t="shared" ca="1" si="0"/>
        <v>2 año, 11 mes</v>
      </c>
      <c r="I1434" s="97" t="str">
        <f>IF(ISERROR(VLOOKUP('Salidas Pacientes'!$C1434,'BD Pacientes'!$A:$I,6,FALSE)),"",VLOOKUP('Salidas Pacientes'!$C1434,'BD Pacientes'!$A:$I,6,FALSE))</f>
        <v>CALLE 34 # 94-143</v>
      </c>
      <c r="J1434" s="98">
        <f>IF(ISERROR(VLOOKUP('Salidas Pacientes'!$C1434,'BD Pacientes'!$A:$I,7,FALSE)),"",VLOOKUP('Salidas Pacientes'!$C1434,'BD Pacientes'!$A:$I,7,FALSE))</f>
        <v>1144083495</v>
      </c>
      <c r="K1434" s="99" t="str">
        <f>IF(ISERROR(VLOOKUP('Salidas Pacientes'!$C1434,'BD Pacientes'!$A:$I,8,FALSE)),"",VLOOKUP('Salidas Pacientes'!$C1434,'BD Pacientes'!$A:$I,8,FALSE))</f>
        <v>VALENTINA BECERRA</v>
      </c>
      <c r="L1434" s="17">
        <f>IF(ISERROR(VLOOKUP('Salidas Pacientes'!$C1434,'BD Pacientes'!$A:$I,9,FALSE)),"",VLOOKUP('Salidas Pacientes'!$C1434,'BD Pacientes'!$A:$I,9,FALSE))</f>
        <v>3152437590</v>
      </c>
      <c r="M1434" s="17" t="s">
        <v>54</v>
      </c>
      <c r="N1434" s="16" t="str">
        <f>IF(ISERROR(VLOOKUP('Salidas Pacientes'!$M1434,Inventario!$A$2:$M$21,2,FALSE)),"",VLOOKUP('Salidas Pacientes'!$M1434,Inventario!$A$2:$M$21,2,FALSE))</f>
        <v>Prevenar</v>
      </c>
      <c r="O1434" s="16" t="str">
        <f>IF(ISERROR(VLOOKUP('Salidas Pacientes'!$M1434,Inventario!$A$2:$M$21,3,FALSE)),"",VLOOKUP('Salidas Pacientes'!$M1434,Inventario!$A$2:$M$21,3,FALSE))</f>
        <v>Neumococo 13V</v>
      </c>
      <c r="P1434" s="100" t="str">
        <f>IF(ISERROR(VLOOKUP('Salidas Pacientes'!$M1434,Inventario!$A$2:$M$21,4,FALSE)),"",VLOOKUP('Salidas Pacientes'!$M1434,Inventario!$A$2:$M$21,4,FALSE))</f>
        <v>Cobo Medical</v>
      </c>
      <c r="Q1434" s="100" t="str">
        <f>IF(ISERROR(VLOOKUP('Salidas Pacientes'!$M1434,Inventario!$A$2:$M$21,5,FALSE)),"",VLOOKUP('Salidas Pacientes'!$M1434,Inventario!$A$2:$M$21,5,FALSE))</f>
        <v>Pfizer</v>
      </c>
      <c r="R1434" s="17" t="str">
        <f>IF(ISERROR(VLOOKUP('Salidas Pacientes'!$M1434,Inventario!$A$2:$M$21,6,FALSE)),"",VLOOKUP('Salidas Pacientes'!$M1434,Inventario!$A$2:$M$21,6,FALSE))</f>
        <v>2156</v>
      </c>
      <c r="S1434" s="105" t="s">
        <v>223</v>
      </c>
      <c r="T1434" s="102">
        <f>IF(ISERROR(VLOOKUP('Salidas Pacientes'!$S1434,Entradas!$H$1:$I$412,2,FALSE)),"",VLOOKUP('Salidas Pacientes'!$S1434,Entradas!$H$1:$I$412,2,FALSE))</f>
        <v>45382</v>
      </c>
      <c r="U1434" s="98"/>
      <c r="V1434" s="98">
        <v>1</v>
      </c>
      <c r="W1434" s="105"/>
    </row>
    <row r="1435" spans="1:23" ht="15.75" hidden="1" customHeight="1">
      <c r="A1435" s="95">
        <v>44966</v>
      </c>
      <c r="B1435" s="95" t="s">
        <v>308</v>
      </c>
      <c r="C1435" s="98">
        <v>1149941160</v>
      </c>
      <c r="D1435" s="17" t="str">
        <f>IF(ISERROR(VLOOKUP('Salidas Pacientes'!$C1435,'BD Pacientes'!$A:I,2,FALSE)),"",VLOOKUP('Salidas Pacientes'!$C1435,'BD Pacientes'!$A:I,2,FALSE))</f>
        <v>RC</v>
      </c>
      <c r="E1435" s="16" t="str">
        <f>IF(ISERROR(VLOOKUP('Salidas Pacientes'!$C1435,'BD Pacientes'!$A:I,3,FALSE)),"",VLOOKUP('Salidas Pacientes'!$C1435,'BD Pacientes'!$A:I,3,FALSE))</f>
        <v>ARIANA HERNANDEZ MUÑOZ</v>
      </c>
      <c r="F1435" s="17" t="str">
        <f>IF(ISERROR(VLOOKUP('Salidas Pacientes'!$C1435,'BD Pacientes'!$A:I,4,FALSE)),"",VLOOKUP('Salidas Pacientes'!$C1435,'BD Pacientes'!$A:I,4,FALSE))</f>
        <v>F</v>
      </c>
      <c r="G1435" s="95">
        <f>IF(ISERROR(VLOOKUP('Salidas Pacientes'!$C1435,'BD Pacientes'!$A:I,5,FALSE)),"",VLOOKUP('Salidas Pacientes'!$C1435,'BD Pacientes'!$A:I,5,FALSE))</f>
        <v>43036</v>
      </c>
      <c r="H1435" s="95" t="str">
        <f t="shared" ca="1" si="0"/>
        <v>5 año, 9 mes</v>
      </c>
      <c r="I1435" s="97" t="str">
        <f>IF(ISERROR(VLOOKUP('Salidas Pacientes'!$C1435,'BD Pacientes'!$A:$I,6,FALSE)),"",VLOOKUP('Salidas Pacientes'!$C1435,'BD Pacientes'!$A:$I,6,FALSE))</f>
        <v>CRA 53 # 14C-31 APTO C102</v>
      </c>
      <c r="J1435" s="98">
        <f>IF(ISERROR(VLOOKUP('Salidas Pacientes'!$C1435,'BD Pacientes'!$A:$I,7,FALSE)),"",VLOOKUP('Salidas Pacientes'!$C1435,'BD Pacientes'!$A:$I,7,FALSE))</f>
        <v>0</v>
      </c>
      <c r="K1435" s="99" t="str">
        <f>IF(ISERROR(VLOOKUP('Salidas Pacientes'!$C1435,'BD Pacientes'!$A:$I,8,FALSE)),"",VLOOKUP('Salidas Pacientes'!$C1435,'BD Pacientes'!$A:$I,8,FALSE))</f>
        <v>M° EUGENIA MUÑOZ</v>
      </c>
      <c r="L1435" s="17">
        <f>IF(ISERROR(VLOOKUP('Salidas Pacientes'!$C1435,'BD Pacientes'!$A:$I,9,FALSE)),"",VLOOKUP('Salidas Pacientes'!$C1435,'BD Pacientes'!$A:$I,9,FALSE))</f>
        <v>3165321914</v>
      </c>
      <c r="M1435" s="17" t="s">
        <v>89</v>
      </c>
      <c r="N1435" s="16" t="str">
        <f>IF(ISERROR(VLOOKUP('Salidas Pacientes'!$M1435,Inventario!$A$2:$M$21,2,FALSE)),"",VLOOKUP('Salidas Pacientes'!$M1435,Inventario!$A$2:$M$21,2,FALSE))</f>
        <v>Fluquadri</v>
      </c>
      <c r="O1435" s="16" t="str">
        <f>IF(ISERROR(VLOOKUP('Salidas Pacientes'!$M1435,Inventario!$A$2:$M$21,3,FALSE)),"",VLOOKUP('Salidas Pacientes'!$M1435,Inventario!$A$2:$M$21,3,FALSE))</f>
        <v>Influenza</v>
      </c>
      <c r="P1435" s="100" t="str">
        <f>IF(ISERROR(VLOOKUP('Salidas Pacientes'!$M1435,Inventario!$A$2:$M$21,4,FALSE)),"",VLOOKUP('Salidas Pacientes'!$M1435,Inventario!$A$2:$M$21,4,FALSE))</f>
        <v>IPS FARALLONES</v>
      </c>
      <c r="Q1435" s="100" t="str">
        <f>IF(ISERROR(VLOOKUP('Salidas Pacientes'!$M1435,Inventario!$A$2:$M$21,5,FALSE)),"",VLOOKUP('Salidas Pacientes'!$M1435,Inventario!$A$2:$M$21,5,FALSE))</f>
        <v>Sanofi</v>
      </c>
      <c r="R1435" s="17" t="str">
        <f>IF(ISERROR(VLOOKUP('Salidas Pacientes'!$M1435,Inventario!$A$2:$M$21,6,FALSE)),"",VLOOKUP('Salidas Pacientes'!$M1435,Inventario!$A$2:$M$21,6,FALSE))</f>
        <v>164992</v>
      </c>
      <c r="S1435" s="105" t="s">
        <v>234</v>
      </c>
      <c r="T1435" s="102">
        <f>IF(ISERROR(VLOOKUP('Salidas Pacientes'!$S1435,Entradas!$H$1:$I$412,2,FALSE)),"",VLOOKUP('Salidas Pacientes'!$S1435,Entradas!$H$1:$I$412,2,FALSE))</f>
        <v>44985</v>
      </c>
      <c r="U1435" s="98"/>
      <c r="V1435" s="98">
        <v>1</v>
      </c>
      <c r="W1435" s="105"/>
    </row>
    <row r="1436" spans="1:23" ht="15.75" hidden="1" customHeight="1">
      <c r="A1436" s="95">
        <v>44967</v>
      </c>
      <c r="B1436" s="95" t="s">
        <v>276</v>
      </c>
      <c r="C1436" s="98">
        <v>1232818025</v>
      </c>
      <c r="D1436" s="17" t="str">
        <f>IF(ISERROR(VLOOKUP('Salidas Pacientes'!$C1436,'BD Pacientes'!$A:I,2,FALSE)),"",VLOOKUP('Salidas Pacientes'!$C1436,'BD Pacientes'!$A:I,2,FALSE))</f>
        <v>RC</v>
      </c>
      <c r="E1436" s="16" t="str">
        <f>IF(ISERROR(VLOOKUP('Salidas Pacientes'!$C1436,'BD Pacientes'!$A:I,3,FALSE)),"",VLOOKUP('Salidas Pacientes'!$C1436,'BD Pacientes'!$A:I,3,FALSE))</f>
        <v>MAXIMILIANO LEDESMA BEDOYA</v>
      </c>
      <c r="F1436" s="17" t="str">
        <f>IF(ISERROR(VLOOKUP('Salidas Pacientes'!$C1436,'BD Pacientes'!$A:I,4,FALSE)),"",VLOOKUP('Salidas Pacientes'!$C1436,'BD Pacientes'!$A:I,4,FALSE))</f>
        <v>M</v>
      </c>
      <c r="G1436" s="95">
        <f>IF(ISERROR(VLOOKUP('Salidas Pacientes'!$C1436,'BD Pacientes'!$A:I,5,FALSE)),"",VLOOKUP('Salidas Pacientes'!$C1436,'BD Pacientes'!$A:I,5,FALSE))</f>
        <v>44495</v>
      </c>
      <c r="H1436" s="95" t="str">
        <f t="shared" ca="1" si="0"/>
        <v>1 año, 9 mes</v>
      </c>
      <c r="I1436" s="97" t="str">
        <f>IF(ISERROR(VLOOKUP('Salidas Pacientes'!$C1436,'BD Pacientes'!$A:$I,6,FALSE)),"",VLOOKUP('Salidas Pacientes'!$C1436,'BD Pacientes'!$A:$I,6,FALSE))</f>
        <v>CRA 2A SUR # 7-41 JAMUNDI</v>
      </c>
      <c r="J1436" s="98">
        <f>IF(ISERROR(VLOOKUP('Salidas Pacientes'!$C1436,'BD Pacientes'!$A:$I,7,FALSE)),"",VLOOKUP('Salidas Pacientes'!$C1436,'BD Pacientes'!$A:$I,7,FALSE))</f>
        <v>1144143594</v>
      </c>
      <c r="K1436" s="99" t="str">
        <f>IF(ISERROR(VLOOKUP('Salidas Pacientes'!$C1436,'BD Pacientes'!$A:$I,8,FALSE)),"",VLOOKUP('Salidas Pacientes'!$C1436,'BD Pacientes'!$A:$I,8,FALSE))</f>
        <v>JOHANA BEDOYA</v>
      </c>
      <c r="L1436" s="17">
        <f>IF(ISERROR(VLOOKUP('Salidas Pacientes'!$C1436,'BD Pacientes'!$A:$I,9,FALSE)),"",VLOOKUP('Salidas Pacientes'!$C1436,'BD Pacientes'!$A:$I,9,FALSE))</f>
        <v>3156568286</v>
      </c>
      <c r="M1436" s="17" t="s">
        <v>54</v>
      </c>
      <c r="N1436" s="16" t="str">
        <f>IF(ISERROR(VLOOKUP('Salidas Pacientes'!$M1436,Inventario!$A$2:$M$21,2,FALSE)),"",VLOOKUP('Salidas Pacientes'!$M1436,Inventario!$A$2:$M$21,2,FALSE))</f>
        <v>Prevenar</v>
      </c>
      <c r="O1436" s="16" t="str">
        <f>IF(ISERROR(VLOOKUP('Salidas Pacientes'!$M1436,Inventario!$A$2:$M$21,3,FALSE)),"",VLOOKUP('Salidas Pacientes'!$M1436,Inventario!$A$2:$M$21,3,FALSE))</f>
        <v>Neumococo 13V</v>
      </c>
      <c r="P1436" s="100" t="str">
        <f>IF(ISERROR(VLOOKUP('Salidas Pacientes'!$M1436,Inventario!$A$2:$M$21,4,FALSE)),"",VLOOKUP('Salidas Pacientes'!$M1436,Inventario!$A$2:$M$21,4,FALSE))</f>
        <v>Cobo Medical</v>
      </c>
      <c r="Q1436" s="100" t="str">
        <f>IF(ISERROR(VLOOKUP('Salidas Pacientes'!$M1436,Inventario!$A$2:$M$21,5,FALSE)),"",VLOOKUP('Salidas Pacientes'!$M1436,Inventario!$A$2:$M$21,5,FALSE))</f>
        <v>Pfizer</v>
      </c>
      <c r="R1436" s="17" t="str">
        <f>IF(ISERROR(VLOOKUP('Salidas Pacientes'!$M1436,Inventario!$A$2:$M$21,6,FALSE)),"",VLOOKUP('Salidas Pacientes'!$M1436,Inventario!$A$2:$M$21,6,FALSE))</f>
        <v>2156</v>
      </c>
      <c r="S1436" s="105" t="s">
        <v>223</v>
      </c>
      <c r="T1436" s="102">
        <f>IF(ISERROR(VLOOKUP('Salidas Pacientes'!$S1436,Entradas!$H$1:$I$412,2,FALSE)),"",VLOOKUP('Salidas Pacientes'!$S1436,Entradas!$H$1:$I$412,2,FALSE))</f>
        <v>45382</v>
      </c>
      <c r="U1436" s="98"/>
      <c r="V1436" s="98">
        <v>1</v>
      </c>
      <c r="W1436" s="105"/>
    </row>
    <row r="1437" spans="1:23" ht="15.75" hidden="1" customHeight="1">
      <c r="A1437" s="95">
        <v>44967</v>
      </c>
      <c r="B1437" s="95" t="s">
        <v>276</v>
      </c>
      <c r="C1437" s="98">
        <v>1107540132</v>
      </c>
      <c r="D1437" s="17" t="str">
        <f>IF(ISERROR(VLOOKUP('Salidas Pacientes'!$C1437,'BD Pacientes'!$A:I,2,FALSE)),"",VLOOKUP('Salidas Pacientes'!$C1437,'BD Pacientes'!$A:I,2,FALSE))</f>
        <v>RC</v>
      </c>
      <c r="E1437" s="16" t="str">
        <f>IF(ISERROR(VLOOKUP('Salidas Pacientes'!$C1437,'BD Pacientes'!$A:I,3,FALSE)),"",VLOOKUP('Salidas Pacientes'!$C1437,'BD Pacientes'!$A:I,3,FALSE))</f>
        <v>MARIANGEL SANCHEZ NAVARRO</v>
      </c>
      <c r="F1437" s="17" t="str">
        <f>IF(ISERROR(VLOOKUP('Salidas Pacientes'!$C1437,'BD Pacientes'!$A:I,4,FALSE)),"",VLOOKUP('Salidas Pacientes'!$C1437,'BD Pacientes'!$A:I,4,FALSE))</f>
        <v>F</v>
      </c>
      <c r="G1437" s="95">
        <f>IF(ISERROR(VLOOKUP('Salidas Pacientes'!$C1437,'BD Pacientes'!$A:I,5,FALSE)),"",VLOOKUP('Salidas Pacientes'!$C1437,'BD Pacientes'!$A:I,5,FALSE))</f>
        <v>44647</v>
      </c>
      <c r="H1437" s="95" t="str">
        <f t="shared" ca="1" si="0"/>
        <v>1 año, 4 mes</v>
      </c>
      <c r="I1437" s="97" t="str">
        <f>IF(ISERROR(VLOOKUP('Salidas Pacientes'!$C1437,'BD Pacientes'!$A:$I,6,FALSE)),"",VLOOKUP('Salidas Pacientes'!$C1437,'BD Pacientes'!$A:$I,6,FALSE))</f>
        <v>CALLE 58 #2FN-64</v>
      </c>
      <c r="J1437" s="98">
        <f>IF(ISERROR(VLOOKUP('Salidas Pacientes'!$C1437,'BD Pacientes'!$A:$I,7,FALSE)),"",VLOOKUP('Salidas Pacientes'!$C1437,'BD Pacientes'!$A:$I,7,FALSE))</f>
        <v>0</v>
      </c>
      <c r="K1437" s="99" t="str">
        <f>IF(ISERROR(VLOOKUP('Salidas Pacientes'!$C1437,'BD Pacientes'!$A:$I,8,FALSE)),"",VLOOKUP('Salidas Pacientes'!$C1437,'BD Pacientes'!$A:$I,8,FALSE))</f>
        <v>PAULA NAVARRO</v>
      </c>
      <c r="L1437" s="17">
        <f>IF(ISERROR(VLOOKUP('Salidas Pacientes'!$C1437,'BD Pacientes'!$A:$I,9,FALSE)),"",VLOOKUP('Salidas Pacientes'!$C1437,'BD Pacientes'!$A:$I,9,FALSE))</f>
        <v>3183971652</v>
      </c>
      <c r="M1437" s="17" t="s">
        <v>47</v>
      </c>
      <c r="N1437" s="16" t="str">
        <f>IF(ISERROR(VLOOKUP('Salidas Pacientes'!$M1437,Inventario!$A$2:$M$21,2,FALSE)),"",VLOOKUP('Salidas Pacientes'!$M1437,Inventario!$A$2:$M$21,2,FALSE))</f>
        <v>Nimenrix</v>
      </c>
      <c r="O1437" s="16" t="str">
        <f>IF(ISERROR(VLOOKUP('Salidas Pacientes'!$M1437,Inventario!$A$2:$M$21,3,FALSE)),"",VLOOKUP('Salidas Pacientes'!$M1437,Inventario!$A$2:$M$21,3,FALSE))</f>
        <v>Meningococo</v>
      </c>
      <c r="P1437" s="100" t="str">
        <f>IF(ISERROR(VLOOKUP('Salidas Pacientes'!$M1437,Inventario!$A$2:$M$21,4,FALSE)),"",VLOOKUP('Salidas Pacientes'!$M1437,Inventario!$A$2:$M$21,4,FALSE))</f>
        <v>Cobo Medical</v>
      </c>
      <c r="Q1437" s="100" t="str">
        <f>IF(ISERROR(VLOOKUP('Salidas Pacientes'!$M1437,Inventario!$A$2:$M$21,5,FALSE)),"",VLOOKUP('Salidas Pacientes'!$M1437,Inventario!$A$2:$M$21,5,FALSE))</f>
        <v>Pfizer</v>
      </c>
      <c r="R1437" s="17" t="str">
        <f>IF(ISERROR(VLOOKUP('Salidas Pacientes'!$M1437,Inventario!$A$2:$M$21,6,FALSE)),"",VLOOKUP('Salidas Pacientes'!$M1437,Inventario!$A$2:$M$21,6,FALSE))</f>
        <v>3904</v>
      </c>
      <c r="S1437" s="105" t="s">
        <v>221</v>
      </c>
      <c r="T1437" s="102">
        <f>IF(ISERROR(VLOOKUP('Salidas Pacientes'!$S1437,Entradas!$H$1:$I$412,2,FALSE)),"",VLOOKUP('Salidas Pacientes'!$S1437,Entradas!$H$1:$I$412,2,FALSE))</f>
        <v>45077</v>
      </c>
      <c r="U1437" s="98"/>
      <c r="V1437" s="98">
        <v>1</v>
      </c>
      <c r="W1437" s="105"/>
    </row>
    <row r="1438" spans="1:23" ht="15.75" hidden="1" customHeight="1">
      <c r="A1438" s="95">
        <v>44967</v>
      </c>
      <c r="B1438" s="95" t="s">
        <v>276</v>
      </c>
      <c r="C1438" s="98">
        <v>1107853710</v>
      </c>
      <c r="D1438" s="17" t="str">
        <f>IF(ISERROR(VLOOKUP('Salidas Pacientes'!$C1438,'BD Pacientes'!$A:I,2,FALSE)),"",VLOOKUP('Salidas Pacientes'!$C1438,'BD Pacientes'!$A:I,2,FALSE))</f>
        <v>TI</v>
      </c>
      <c r="E1438" s="16" t="str">
        <f>IF(ISERROR(VLOOKUP('Salidas Pacientes'!$C1438,'BD Pacientes'!$A:I,3,FALSE)),"",VLOOKUP('Salidas Pacientes'!$C1438,'BD Pacientes'!$A:I,3,FALSE))</f>
        <v>MARIA JOSE SOLARTE PINEDA</v>
      </c>
      <c r="F1438" s="17" t="str">
        <f>IF(ISERROR(VLOOKUP('Salidas Pacientes'!$C1438,'BD Pacientes'!$A:I,4,FALSE)),"",VLOOKUP('Salidas Pacientes'!$C1438,'BD Pacientes'!$A:I,4,FALSE))</f>
        <v>F</v>
      </c>
      <c r="G1438" s="95">
        <f>IF(ISERROR(VLOOKUP('Salidas Pacientes'!$C1438,'BD Pacientes'!$A:I,5,FALSE)),"",VLOOKUP('Salidas Pacientes'!$C1438,'BD Pacientes'!$A:I,5,FALSE))</f>
        <v>39977</v>
      </c>
      <c r="H1438" s="95" t="str">
        <f t="shared" ca="1" si="0"/>
        <v>14 año, 2 mes</v>
      </c>
      <c r="I1438" s="97" t="str">
        <f>IF(ISERROR(VLOOKUP('Salidas Pacientes'!$C1438,'BD Pacientes'!$A:$I,6,FALSE)),"",VLOOKUP('Salidas Pacientes'!$C1438,'BD Pacientes'!$A:$I,6,FALSE))</f>
        <v>CALE 14A #69-141</v>
      </c>
      <c r="J1438" s="98">
        <f>IF(ISERROR(VLOOKUP('Salidas Pacientes'!$C1438,'BD Pacientes'!$A:$I,7,FALSE)),"",VLOOKUP('Salidas Pacientes'!$C1438,'BD Pacientes'!$A:$I,7,FALSE))</f>
        <v>0</v>
      </c>
      <c r="K1438" s="99" t="str">
        <f>IF(ISERROR(VLOOKUP('Salidas Pacientes'!$C1438,'BD Pacientes'!$A:$I,8,FALSE)),"",VLOOKUP('Salidas Pacientes'!$C1438,'BD Pacientes'!$A:$I,8,FALSE))</f>
        <v>FLOR PINEDA</v>
      </c>
      <c r="L1438" s="17">
        <f>IF(ISERROR(VLOOKUP('Salidas Pacientes'!$C1438,'BD Pacientes'!$A:$I,9,FALSE)),"",VLOOKUP('Salidas Pacientes'!$C1438,'BD Pacientes'!$A:$I,9,FALSE))</f>
        <v>3017032402</v>
      </c>
      <c r="M1438" s="17" t="s">
        <v>62</v>
      </c>
      <c r="N1438" s="16" t="str">
        <f>IF(ISERROR(VLOOKUP('Salidas Pacientes'!$M1438,Inventario!$A$2:$M$21,2,FALSE)),"",VLOOKUP('Salidas Pacientes'!$M1438,Inventario!$A$2:$M$21,2,FALSE))</f>
        <v xml:space="preserve">Gardasil </v>
      </c>
      <c r="O1438" s="16" t="str">
        <f>IF(ISERROR(VLOOKUP('Salidas Pacientes'!$M1438,Inventario!$A$2:$M$21,3,FALSE)),"",VLOOKUP('Salidas Pacientes'!$M1438,Inventario!$A$2:$M$21,3,FALSE))</f>
        <v>VPH</v>
      </c>
      <c r="P1438" s="100" t="str">
        <f>IF(ISERROR(VLOOKUP('Salidas Pacientes'!$M1438,Inventario!$A$2:$M$21,4,FALSE)),"",VLOOKUP('Salidas Pacientes'!$M1438,Inventario!$A$2:$M$21,4,FALSE))</f>
        <v>IPS FARALLONES</v>
      </c>
      <c r="Q1438" s="100" t="str">
        <f>IF(ISERROR(VLOOKUP('Salidas Pacientes'!$M1438,Inventario!$A$2:$M$21,5,FALSE)),"",VLOOKUP('Salidas Pacientes'!$M1438,Inventario!$A$2:$M$21,5,FALSE))</f>
        <v>Merck</v>
      </c>
      <c r="R1438" s="17" t="str">
        <f>IF(ISERROR(VLOOKUP('Salidas Pacientes'!$M1438,Inventario!$A$2:$M$21,6,FALSE)),"",VLOOKUP('Salidas Pacientes'!$M1438,Inventario!$A$2:$M$21,6,FALSE))</f>
        <v>1600</v>
      </c>
      <c r="S1438" s="105" t="s">
        <v>228</v>
      </c>
      <c r="T1438" s="102">
        <f>IF(ISERROR(VLOOKUP('Salidas Pacientes'!$S1438,Entradas!$H$1:$I$412,2,FALSE)),"",VLOOKUP('Salidas Pacientes'!$S1438,Entradas!$H$1:$I$412,2,FALSE))</f>
        <v>45688</v>
      </c>
      <c r="U1438" s="98"/>
      <c r="V1438" s="98">
        <v>1</v>
      </c>
      <c r="W1438" s="105"/>
    </row>
    <row r="1439" spans="1:23" ht="15.75" hidden="1" customHeight="1">
      <c r="A1439" s="95">
        <v>44967</v>
      </c>
      <c r="B1439" s="95" t="s">
        <v>276</v>
      </c>
      <c r="C1439" s="98">
        <v>1232822163</v>
      </c>
      <c r="D1439" s="17" t="str">
        <f>IF(ISERROR(VLOOKUP('Salidas Pacientes'!$C1439,'BD Pacientes'!$A:I,2,FALSE)),"",VLOOKUP('Salidas Pacientes'!$C1439,'BD Pacientes'!$A:I,2,FALSE))</f>
        <v>RC</v>
      </c>
      <c r="E1439" s="16" t="str">
        <f>IF(ISERROR(VLOOKUP('Salidas Pacientes'!$C1439,'BD Pacientes'!$A:I,3,FALSE)),"",VLOOKUP('Salidas Pacientes'!$C1439,'BD Pacientes'!$A:I,3,FALSE))</f>
        <v>JUAN MARTIN CERON SANCHEZ</v>
      </c>
      <c r="F1439" s="17" t="str">
        <f>IF(ISERROR(VLOOKUP('Salidas Pacientes'!$C1439,'BD Pacientes'!$A:I,4,FALSE)),"",VLOOKUP('Salidas Pacientes'!$C1439,'BD Pacientes'!$A:I,4,FALSE))</f>
        <v>M</v>
      </c>
      <c r="G1439" s="95">
        <f>IF(ISERROR(VLOOKUP('Salidas Pacientes'!$C1439,'BD Pacientes'!$A:I,5,FALSE)),"",VLOOKUP('Salidas Pacientes'!$C1439,'BD Pacientes'!$A:I,5,FALSE))</f>
        <v>44875</v>
      </c>
      <c r="H1439" s="95" t="str">
        <f t="shared" ca="1" si="0"/>
        <v>0 año, 9 mes</v>
      </c>
      <c r="I1439" s="97" t="str">
        <f>IF(ISERROR(VLOOKUP('Salidas Pacientes'!$C1439,'BD Pacientes'!$A:$I,6,FALSE)),"",VLOOKUP('Salidas Pacientes'!$C1439,'BD Pacientes'!$A:$I,6,FALSE))</f>
        <v>CRA 47 #2A-75</v>
      </c>
      <c r="J1439" s="98">
        <f>IF(ISERROR(VLOOKUP('Salidas Pacientes'!$C1439,'BD Pacientes'!$A:$I,7,FALSE)),"",VLOOKUP('Salidas Pacientes'!$C1439,'BD Pacientes'!$A:$I,7,FALSE))</f>
        <v>59314611</v>
      </c>
      <c r="K1439" s="99" t="str">
        <f>IF(ISERROR(VLOOKUP('Salidas Pacientes'!$C1439,'BD Pacientes'!$A:$I,8,FALSE)),"",VLOOKUP('Salidas Pacientes'!$C1439,'BD Pacientes'!$A:$I,8,FALSE))</f>
        <v>GLORIA SANCHEZ</v>
      </c>
      <c r="L1439" s="17">
        <f>IF(ISERROR(VLOOKUP('Salidas Pacientes'!$C1439,'BD Pacientes'!$A:$I,9,FALSE)),"",VLOOKUP('Salidas Pacientes'!$C1439,'BD Pacientes'!$A:$I,9,FALSE))</f>
        <v>3153042938</v>
      </c>
      <c r="M1439" s="17" t="s">
        <v>47</v>
      </c>
      <c r="N1439" s="16" t="str">
        <f>IF(ISERROR(VLOOKUP('Salidas Pacientes'!$M1439,Inventario!$A$2:$M$21,2,FALSE)),"",VLOOKUP('Salidas Pacientes'!$M1439,Inventario!$A$2:$M$21,2,FALSE))</f>
        <v>Nimenrix</v>
      </c>
      <c r="O1439" s="16" t="str">
        <f>IF(ISERROR(VLOOKUP('Salidas Pacientes'!$M1439,Inventario!$A$2:$M$21,3,FALSE)),"",VLOOKUP('Salidas Pacientes'!$M1439,Inventario!$A$2:$M$21,3,FALSE))</f>
        <v>Meningococo</v>
      </c>
      <c r="P1439" s="100" t="str">
        <f>IF(ISERROR(VLOOKUP('Salidas Pacientes'!$M1439,Inventario!$A$2:$M$21,4,FALSE)),"",VLOOKUP('Salidas Pacientes'!$M1439,Inventario!$A$2:$M$21,4,FALSE))</f>
        <v>Cobo Medical</v>
      </c>
      <c r="Q1439" s="100" t="str">
        <f>IF(ISERROR(VLOOKUP('Salidas Pacientes'!$M1439,Inventario!$A$2:$M$21,5,FALSE)),"",VLOOKUP('Salidas Pacientes'!$M1439,Inventario!$A$2:$M$21,5,FALSE))</f>
        <v>Pfizer</v>
      </c>
      <c r="R1439" s="17" t="str">
        <f>IF(ISERROR(VLOOKUP('Salidas Pacientes'!$M1439,Inventario!$A$2:$M$21,6,FALSE)),"",VLOOKUP('Salidas Pacientes'!$M1439,Inventario!$A$2:$M$21,6,FALSE))</f>
        <v>3904</v>
      </c>
      <c r="S1439" s="105" t="s">
        <v>221</v>
      </c>
      <c r="T1439" s="102">
        <f>IF(ISERROR(VLOOKUP('Salidas Pacientes'!$S1439,Entradas!$H$1:$I$412,2,FALSE)),"",VLOOKUP('Salidas Pacientes'!$S1439,Entradas!$H$1:$I$412,2,FALSE))</f>
        <v>45077</v>
      </c>
      <c r="U1439" s="98"/>
      <c r="V1439" s="98">
        <v>1</v>
      </c>
      <c r="W1439" s="105"/>
    </row>
    <row r="1440" spans="1:23" ht="15.75" hidden="1" customHeight="1">
      <c r="A1440" s="95">
        <v>44967</v>
      </c>
      <c r="B1440" s="95" t="s">
        <v>276</v>
      </c>
      <c r="C1440" s="98">
        <v>1109572809</v>
      </c>
      <c r="D1440" s="17" t="str">
        <f>IF(ISERROR(VLOOKUP('Salidas Pacientes'!$C1440,'BD Pacientes'!$A:I,2,FALSE)),"",VLOOKUP('Salidas Pacientes'!$C1440,'BD Pacientes'!$A:I,2,FALSE))</f>
        <v>RC</v>
      </c>
      <c r="E1440" s="16" t="str">
        <f>IF(ISERROR(VLOOKUP('Salidas Pacientes'!$C1440,'BD Pacientes'!$A:I,3,FALSE)),"",VLOOKUP('Salidas Pacientes'!$C1440,'BD Pacientes'!$A:I,3,FALSE))</f>
        <v>JERONIMO MORALES BURGOS</v>
      </c>
      <c r="F1440" s="17" t="str">
        <f>IF(ISERROR(VLOOKUP('Salidas Pacientes'!$C1440,'BD Pacientes'!$A:I,4,FALSE)),"",VLOOKUP('Salidas Pacientes'!$C1440,'BD Pacientes'!$A:I,4,FALSE))</f>
        <v>M</v>
      </c>
      <c r="G1440" s="95">
        <f>IF(ISERROR(VLOOKUP('Salidas Pacientes'!$C1440,'BD Pacientes'!$A:I,5,FALSE)),"",VLOOKUP('Salidas Pacientes'!$C1440,'BD Pacientes'!$A:I,5,FALSE))</f>
        <v>44461</v>
      </c>
      <c r="H1440" s="95" t="str">
        <f t="shared" ca="1" si="0"/>
        <v>1 año, 11 mes</v>
      </c>
      <c r="I1440" s="97" t="str">
        <f>IF(ISERROR(VLOOKUP('Salidas Pacientes'!$C1440,'BD Pacientes'!$A:$I,6,FALSE)),"",VLOOKUP('Salidas Pacientes'!$C1440,'BD Pacientes'!$A:$I,6,FALSE))</f>
        <v>CALLE 25 # 19-185</v>
      </c>
      <c r="J1440" s="98">
        <f>IF(ISERROR(VLOOKUP('Salidas Pacientes'!$C1440,'BD Pacientes'!$A:$I,7,FALSE)),"",VLOOKUP('Salidas Pacientes'!$C1440,'BD Pacientes'!$A:$I,7,FALSE))</f>
        <v>1144040491</v>
      </c>
      <c r="K1440" s="99" t="str">
        <f>IF(ISERROR(VLOOKUP('Salidas Pacientes'!$C1440,'BD Pacientes'!$A:$I,8,FALSE)),"",VLOOKUP('Salidas Pacientes'!$C1440,'BD Pacientes'!$A:$I,8,FALSE))</f>
        <v>TATIANAN BURGOS</v>
      </c>
      <c r="L1440" s="17">
        <f>IF(ISERROR(VLOOKUP('Salidas Pacientes'!$C1440,'BD Pacientes'!$A:$I,9,FALSE)),"",VLOOKUP('Salidas Pacientes'!$C1440,'BD Pacientes'!$A:$I,9,FALSE))</f>
        <v>3117851261</v>
      </c>
      <c r="M1440" s="17" t="s">
        <v>54</v>
      </c>
      <c r="N1440" s="16" t="str">
        <f>IF(ISERROR(VLOOKUP('Salidas Pacientes'!$M1440,Inventario!$A$2:$M$21,2,FALSE)),"",VLOOKUP('Salidas Pacientes'!$M1440,Inventario!$A$2:$M$21,2,FALSE))</f>
        <v>Prevenar</v>
      </c>
      <c r="O1440" s="16" t="str">
        <f>IF(ISERROR(VLOOKUP('Salidas Pacientes'!$M1440,Inventario!$A$2:$M$21,3,FALSE)),"",VLOOKUP('Salidas Pacientes'!$M1440,Inventario!$A$2:$M$21,3,FALSE))</f>
        <v>Neumococo 13V</v>
      </c>
      <c r="P1440" s="100" t="str">
        <f>IF(ISERROR(VLOOKUP('Salidas Pacientes'!$M1440,Inventario!$A$2:$M$21,4,FALSE)),"",VLOOKUP('Salidas Pacientes'!$M1440,Inventario!$A$2:$M$21,4,FALSE))</f>
        <v>Cobo Medical</v>
      </c>
      <c r="Q1440" s="100" t="str">
        <f>IF(ISERROR(VLOOKUP('Salidas Pacientes'!$M1440,Inventario!$A$2:$M$21,5,FALSE)),"",VLOOKUP('Salidas Pacientes'!$M1440,Inventario!$A$2:$M$21,5,FALSE))</f>
        <v>Pfizer</v>
      </c>
      <c r="R1440" s="17" t="str">
        <f>IF(ISERROR(VLOOKUP('Salidas Pacientes'!$M1440,Inventario!$A$2:$M$21,6,FALSE)),"",VLOOKUP('Salidas Pacientes'!$M1440,Inventario!$A$2:$M$21,6,FALSE))</f>
        <v>2156</v>
      </c>
      <c r="S1440" s="105" t="s">
        <v>223</v>
      </c>
      <c r="T1440" s="102">
        <f>IF(ISERROR(VLOOKUP('Salidas Pacientes'!$S1440,Entradas!$H$1:$I$412,2,FALSE)),"",VLOOKUP('Salidas Pacientes'!$S1440,Entradas!$H$1:$I$412,2,FALSE))</f>
        <v>45382</v>
      </c>
      <c r="U1440" s="98"/>
      <c r="V1440" s="98">
        <v>1</v>
      </c>
      <c r="W1440" s="105"/>
    </row>
    <row r="1441" spans="1:23" ht="15.75" hidden="1" customHeight="1">
      <c r="A1441" s="95">
        <v>44968</v>
      </c>
      <c r="B1441" s="95" t="s">
        <v>276</v>
      </c>
      <c r="C1441" s="98">
        <v>1104840361</v>
      </c>
      <c r="D1441" s="17" t="str">
        <f>IF(ISERROR(VLOOKUP('Salidas Pacientes'!$C1441,'BD Pacientes'!$A:I,2,FALSE)),"",VLOOKUP('Salidas Pacientes'!$C1441,'BD Pacientes'!$A:I,2,FALSE))</f>
        <v>RC</v>
      </c>
      <c r="E1441" s="16" t="str">
        <f>IF(ISERROR(VLOOKUP('Salidas Pacientes'!$C1441,'BD Pacientes'!$A:I,3,FALSE)),"",VLOOKUP('Salidas Pacientes'!$C1441,'BD Pacientes'!$A:I,3,FALSE))</f>
        <v>LUCIANA VALENCIA ZUÑIGA</v>
      </c>
      <c r="F1441" s="17" t="str">
        <f>IF(ISERROR(VLOOKUP('Salidas Pacientes'!$C1441,'BD Pacientes'!$A:I,4,FALSE)),"",VLOOKUP('Salidas Pacientes'!$C1441,'BD Pacientes'!$A:I,4,FALSE))</f>
        <v>F</v>
      </c>
      <c r="G1441" s="95">
        <f>IF(ISERROR(VLOOKUP('Salidas Pacientes'!$C1441,'BD Pacientes'!$A:I,5,FALSE)),"",VLOOKUP('Salidas Pacientes'!$C1441,'BD Pacientes'!$A:I,5,FALSE))</f>
        <v>43146</v>
      </c>
      <c r="H1441" s="95" t="str">
        <f t="shared" ca="1" si="0"/>
        <v>5 año, 6 mes</v>
      </c>
      <c r="I1441" s="97" t="str">
        <f>IF(ISERROR(VLOOKUP('Salidas Pacientes'!$C1441,'BD Pacientes'!$A:$I,6,FALSE)),"",VLOOKUP('Salidas Pacientes'!$C1441,'BD Pacientes'!$A:$I,6,FALSE))</f>
        <v>CALLE 18A #56-20 AP 291W</v>
      </c>
      <c r="J1441" s="98">
        <f>IF(ISERROR(VLOOKUP('Salidas Pacientes'!$C1441,'BD Pacientes'!$A:$I,7,FALSE)),"",VLOOKUP('Salidas Pacientes'!$C1441,'BD Pacientes'!$A:$I,7,FALSE))</f>
        <v>0</v>
      </c>
      <c r="K1441" s="99" t="str">
        <f>IF(ISERROR(VLOOKUP('Salidas Pacientes'!$C1441,'BD Pacientes'!$A:$I,8,FALSE)),"",VLOOKUP('Salidas Pacientes'!$C1441,'BD Pacientes'!$A:$I,8,FALSE))</f>
        <v>CESAR VALENCIA</v>
      </c>
      <c r="L1441" s="17">
        <f>IF(ISERROR(VLOOKUP('Salidas Pacientes'!$C1441,'BD Pacientes'!$A:$I,9,FALSE)),"",VLOOKUP('Salidas Pacientes'!$C1441,'BD Pacientes'!$A:$I,9,FALSE))</f>
        <v>3167487360</v>
      </c>
      <c r="M1441" s="17" t="s">
        <v>47</v>
      </c>
      <c r="N1441" s="16" t="str">
        <f>IF(ISERROR(VLOOKUP('Salidas Pacientes'!$M1441,Inventario!$A$2:$M$21,2,FALSE)),"",VLOOKUP('Salidas Pacientes'!$M1441,Inventario!$A$2:$M$21,2,FALSE))</f>
        <v>Nimenrix</v>
      </c>
      <c r="O1441" s="16" t="str">
        <f>IF(ISERROR(VLOOKUP('Salidas Pacientes'!$M1441,Inventario!$A$2:$M$21,3,FALSE)),"",VLOOKUP('Salidas Pacientes'!$M1441,Inventario!$A$2:$M$21,3,FALSE))</f>
        <v>Meningococo</v>
      </c>
      <c r="P1441" s="100" t="str">
        <f>IF(ISERROR(VLOOKUP('Salidas Pacientes'!$M1441,Inventario!$A$2:$M$21,4,FALSE)),"",VLOOKUP('Salidas Pacientes'!$M1441,Inventario!$A$2:$M$21,4,FALSE))</f>
        <v>Cobo Medical</v>
      </c>
      <c r="Q1441" s="100" t="str">
        <f>IF(ISERROR(VLOOKUP('Salidas Pacientes'!$M1441,Inventario!$A$2:$M$21,5,FALSE)),"",VLOOKUP('Salidas Pacientes'!$M1441,Inventario!$A$2:$M$21,5,FALSE))</f>
        <v>Pfizer</v>
      </c>
      <c r="R1441" s="17" t="str">
        <f>IF(ISERROR(VLOOKUP('Salidas Pacientes'!$M1441,Inventario!$A$2:$M$21,6,FALSE)),"",VLOOKUP('Salidas Pacientes'!$M1441,Inventario!$A$2:$M$21,6,FALSE))</f>
        <v>3904</v>
      </c>
      <c r="S1441" s="105" t="s">
        <v>221</v>
      </c>
      <c r="T1441" s="102">
        <f>IF(ISERROR(VLOOKUP('Salidas Pacientes'!$S1441,Entradas!$H$1:$I$412,2,FALSE)),"",VLOOKUP('Salidas Pacientes'!$S1441,Entradas!$H$1:$I$412,2,FALSE))</f>
        <v>45077</v>
      </c>
      <c r="U1441" s="98"/>
      <c r="V1441" s="98">
        <v>1</v>
      </c>
      <c r="W1441" s="105"/>
    </row>
    <row r="1442" spans="1:23" ht="15.75" hidden="1" customHeight="1">
      <c r="A1442" s="95">
        <v>44970</v>
      </c>
      <c r="B1442" s="95" t="s">
        <v>276</v>
      </c>
      <c r="C1442" s="98">
        <v>1232818020</v>
      </c>
      <c r="D1442" s="17" t="str">
        <f>IF(ISERROR(VLOOKUP('Salidas Pacientes'!$C1442,'BD Pacientes'!$A:I,2,FALSE)),"",VLOOKUP('Salidas Pacientes'!$C1442,'BD Pacientes'!$A:I,2,FALSE))</f>
        <v>RC</v>
      </c>
      <c r="E1442" s="16" t="str">
        <f>IF(ISERROR(VLOOKUP('Salidas Pacientes'!$C1442,'BD Pacientes'!$A:I,3,FALSE)),"",VLOOKUP('Salidas Pacientes'!$C1442,'BD Pacientes'!$A:I,3,FALSE))</f>
        <v>ROMAN ARIAS CARDONA</v>
      </c>
      <c r="F1442" s="17" t="str">
        <f>IF(ISERROR(VLOOKUP('Salidas Pacientes'!$C1442,'BD Pacientes'!$A:I,4,FALSE)),"",VLOOKUP('Salidas Pacientes'!$C1442,'BD Pacientes'!$A:I,4,FALSE))</f>
        <v>M</v>
      </c>
      <c r="G1442" s="95">
        <f>IF(ISERROR(VLOOKUP('Salidas Pacientes'!$C1442,'BD Pacientes'!$A:I,5,FALSE)),"",VLOOKUP('Salidas Pacientes'!$C1442,'BD Pacientes'!$A:I,5,FALSE))</f>
        <v>44494</v>
      </c>
      <c r="H1442" s="95" t="str">
        <f t="shared" ca="1" si="0"/>
        <v>1 año, 9 mes</v>
      </c>
      <c r="I1442" s="97" t="str">
        <f>IF(ISERROR(VLOOKUP('Salidas Pacientes'!$C1442,'BD Pacientes'!$A:$I,6,FALSE)),"",VLOOKUP('Salidas Pacientes'!$C1442,'BD Pacientes'!$A:$I,6,FALSE))</f>
        <v>CRA 98B # 60-115</v>
      </c>
      <c r="J1442" s="98">
        <f>IF(ISERROR(VLOOKUP('Salidas Pacientes'!$C1442,'BD Pacientes'!$A:$I,7,FALSE)),"",VLOOKUP('Salidas Pacientes'!$C1442,'BD Pacientes'!$A:$I,7,FALSE))</f>
        <v>1143976145</v>
      </c>
      <c r="K1442" s="99" t="str">
        <f>IF(ISERROR(VLOOKUP('Salidas Pacientes'!$C1442,'BD Pacientes'!$A:$I,8,FALSE)),"",VLOOKUP('Salidas Pacientes'!$C1442,'BD Pacientes'!$A:$I,8,FALSE))</f>
        <v>LIZZY CARDONA</v>
      </c>
      <c r="L1442" s="17">
        <f>IF(ISERROR(VLOOKUP('Salidas Pacientes'!$C1442,'BD Pacientes'!$A:$I,9,FALSE)),"",VLOOKUP('Salidas Pacientes'!$C1442,'BD Pacientes'!$A:$I,9,FALSE))</f>
        <v>3057681127</v>
      </c>
      <c r="M1442" s="17" t="s">
        <v>54</v>
      </c>
      <c r="N1442" s="16" t="str">
        <f>IF(ISERROR(VLOOKUP('Salidas Pacientes'!$M1442,Inventario!$A$2:$M$21,2,FALSE)),"",VLOOKUP('Salidas Pacientes'!$M1442,Inventario!$A$2:$M$21,2,FALSE))</f>
        <v>Prevenar</v>
      </c>
      <c r="O1442" s="16" t="str">
        <f>IF(ISERROR(VLOOKUP('Salidas Pacientes'!$M1442,Inventario!$A$2:$M$21,3,FALSE)),"",VLOOKUP('Salidas Pacientes'!$M1442,Inventario!$A$2:$M$21,3,FALSE))</f>
        <v>Neumococo 13V</v>
      </c>
      <c r="P1442" s="100" t="str">
        <f>IF(ISERROR(VLOOKUP('Salidas Pacientes'!$M1442,Inventario!$A$2:$M$21,4,FALSE)),"",VLOOKUP('Salidas Pacientes'!$M1442,Inventario!$A$2:$M$21,4,FALSE))</f>
        <v>Cobo Medical</v>
      </c>
      <c r="Q1442" s="100" t="str">
        <f>IF(ISERROR(VLOOKUP('Salidas Pacientes'!$M1442,Inventario!$A$2:$M$21,5,FALSE)),"",VLOOKUP('Salidas Pacientes'!$M1442,Inventario!$A$2:$M$21,5,FALSE))</f>
        <v>Pfizer</v>
      </c>
      <c r="R1442" s="17" t="str">
        <f>IF(ISERROR(VLOOKUP('Salidas Pacientes'!$M1442,Inventario!$A$2:$M$21,6,FALSE)),"",VLOOKUP('Salidas Pacientes'!$M1442,Inventario!$A$2:$M$21,6,FALSE))</f>
        <v>2156</v>
      </c>
      <c r="S1442" s="105" t="s">
        <v>223</v>
      </c>
      <c r="T1442" s="102">
        <f>IF(ISERROR(VLOOKUP('Salidas Pacientes'!$S1442,Entradas!$H$1:$I$412,2,FALSE)),"",VLOOKUP('Salidas Pacientes'!$S1442,Entradas!$H$1:$I$412,2,FALSE))</f>
        <v>45382</v>
      </c>
      <c r="U1442" s="98"/>
      <c r="V1442" s="98">
        <v>1</v>
      </c>
      <c r="W1442" s="105"/>
    </row>
    <row r="1443" spans="1:23" ht="15.75" hidden="1" customHeight="1">
      <c r="A1443" s="95">
        <v>44970</v>
      </c>
      <c r="B1443" s="95" t="s">
        <v>276</v>
      </c>
      <c r="C1443" s="98">
        <v>1232815746</v>
      </c>
      <c r="D1443" s="17" t="str">
        <f>IF(ISERROR(VLOOKUP('Salidas Pacientes'!$C1443,'BD Pacientes'!$A:I,2,FALSE)),"",VLOOKUP('Salidas Pacientes'!$C1443,'BD Pacientes'!$A:I,2,FALSE))</f>
        <v>RC</v>
      </c>
      <c r="E1443" s="16" t="str">
        <f>IF(ISERROR(VLOOKUP('Salidas Pacientes'!$C1443,'BD Pacientes'!$A:I,3,FALSE)),"",VLOOKUP('Salidas Pacientes'!$C1443,'BD Pacientes'!$A:I,3,FALSE))</f>
        <v>NAOMI SALOME BARONA GARCIA</v>
      </c>
      <c r="F1443" s="17" t="str">
        <f>IF(ISERROR(VLOOKUP('Salidas Pacientes'!$C1443,'BD Pacientes'!$A:I,4,FALSE)),"",VLOOKUP('Salidas Pacientes'!$C1443,'BD Pacientes'!$A:I,4,FALSE))</f>
        <v>F</v>
      </c>
      <c r="G1443" s="95">
        <f>IF(ISERROR(VLOOKUP('Salidas Pacientes'!$C1443,'BD Pacientes'!$A:I,5,FALSE)),"",VLOOKUP('Salidas Pacientes'!$C1443,'BD Pacientes'!$A:I,5,FALSE))</f>
        <v>44294</v>
      </c>
      <c r="H1443" s="95" t="str">
        <f t="shared" ca="1" si="0"/>
        <v>2 año, 4 mes</v>
      </c>
      <c r="I1443" s="97" t="str">
        <f>IF(ISERROR(VLOOKUP('Salidas Pacientes'!$C1443,'BD Pacientes'!$A:$I,6,FALSE)),"",VLOOKUP('Salidas Pacientes'!$C1443,'BD Pacientes'!$A:$I,6,FALSE))</f>
        <v>CALLE 11 # 55-06</v>
      </c>
      <c r="J1443" s="98">
        <f>IF(ISERROR(VLOOKUP('Salidas Pacientes'!$C1443,'BD Pacientes'!$A:$I,7,FALSE)),"",VLOOKUP('Salidas Pacientes'!$C1443,'BD Pacientes'!$A:$I,7,FALSE))</f>
        <v>1151940420</v>
      </c>
      <c r="K1443" s="99" t="str">
        <f>IF(ISERROR(VLOOKUP('Salidas Pacientes'!$C1443,'BD Pacientes'!$A:$I,8,FALSE)),"",VLOOKUP('Salidas Pacientes'!$C1443,'BD Pacientes'!$A:$I,8,FALSE))</f>
        <v>JENNIFER GARCIA</v>
      </c>
      <c r="L1443" s="17">
        <f>IF(ISERROR(VLOOKUP('Salidas Pacientes'!$C1443,'BD Pacientes'!$A:$I,9,FALSE)),"",VLOOKUP('Salidas Pacientes'!$C1443,'BD Pacientes'!$A:$I,9,FALSE))</f>
        <v>3154482467</v>
      </c>
      <c r="M1443" s="17" t="s">
        <v>54</v>
      </c>
      <c r="N1443" s="16" t="str">
        <f>IF(ISERROR(VLOOKUP('Salidas Pacientes'!$M1443,Inventario!$A$2:$M$21,2,FALSE)),"",VLOOKUP('Salidas Pacientes'!$M1443,Inventario!$A$2:$M$21,2,FALSE))</f>
        <v>Prevenar</v>
      </c>
      <c r="O1443" s="16" t="str">
        <f>IF(ISERROR(VLOOKUP('Salidas Pacientes'!$M1443,Inventario!$A$2:$M$21,3,FALSE)),"",VLOOKUP('Salidas Pacientes'!$M1443,Inventario!$A$2:$M$21,3,FALSE))</f>
        <v>Neumococo 13V</v>
      </c>
      <c r="P1443" s="100" t="str">
        <f>IF(ISERROR(VLOOKUP('Salidas Pacientes'!$M1443,Inventario!$A$2:$M$21,4,FALSE)),"",VLOOKUP('Salidas Pacientes'!$M1443,Inventario!$A$2:$M$21,4,FALSE))</f>
        <v>Cobo Medical</v>
      </c>
      <c r="Q1443" s="100" t="str">
        <f>IF(ISERROR(VLOOKUP('Salidas Pacientes'!$M1443,Inventario!$A$2:$M$21,5,FALSE)),"",VLOOKUP('Salidas Pacientes'!$M1443,Inventario!$A$2:$M$21,5,FALSE))</f>
        <v>Pfizer</v>
      </c>
      <c r="R1443" s="17" t="str">
        <f>IF(ISERROR(VLOOKUP('Salidas Pacientes'!$M1443,Inventario!$A$2:$M$21,6,FALSE)),"",VLOOKUP('Salidas Pacientes'!$M1443,Inventario!$A$2:$M$21,6,FALSE))</f>
        <v>2156</v>
      </c>
      <c r="S1443" s="105" t="s">
        <v>223</v>
      </c>
      <c r="T1443" s="102">
        <f>IF(ISERROR(VLOOKUP('Salidas Pacientes'!$S1443,Entradas!$H$1:$I$412,2,FALSE)),"",VLOOKUP('Salidas Pacientes'!$S1443,Entradas!$H$1:$I$412,2,FALSE))</f>
        <v>45382</v>
      </c>
      <c r="U1443" s="98"/>
      <c r="V1443" s="98">
        <v>1</v>
      </c>
      <c r="W1443" s="105"/>
    </row>
    <row r="1444" spans="1:23" ht="15.75" hidden="1" customHeight="1">
      <c r="A1444" s="95">
        <v>44970</v>
      </c>
      <c r="B1444" s="95" t="s">
        <v>276</v>
      </c>
      <c r="C1444" s="98">
        <v>1232815746</v>
      </c>
      <c r="D1444" s="17" t="str">
        <f>IF(ISERROR(VLOOKUP('Salidas Pacientes'!$C1444,'BD Pacientes'!$A:I,2,FALSE)),"",VLOOKUP('Salidas Pacientes'!$C1444,'BD Pacientes'!$A:I,2,FALSE))</f>
        <v>RC</v>
      </c>
      <c r="E1444" s="16" t="str">
        <f>IF(ISERROR(VLOOKUP('Salidas Pacientes'!$C1444,'BD Pacientes'!$A:I,3,FALSE)),"",VLOOKUP('Salidas Pacientes'!$C1444,'BD Pacientes'!$A:I,3,FALSE))</f>
        <v>NAOMI SALOME BARONA GARCIA</v>
      </c>
      <c r="F1444" s="17" t="str">
        <f>IF(ISERROR(VLOOKUP('Salidas Pacientes'!$C1444,'BD Pacientes'!$A:I,4,FALSE)),"",VLOOKUP('Salidas Pacientes'!$C1444,'BD Pacientes'!$A:I,4,FALSE))</f>
        <v>F</v>
      </c>
      <c r="G1444" s="95">
        <f>IF(ISERROR(VLOOKUP('Salidas Pacientes'!$C1444,'BD Pacientes'!$A:I,5,FALSE)),"",VLOOKUP('Salidas Pacientes'!$C1444,'BD Pacientes'!$A:I,5,FALSE))</f>
        <v>44294</v>
      </c>
      <c r="H1444" s="95" t="str">
        <f t="shared" ca="1" si="0"/>
        <v>2 año, 4 mes</v>
      </c>
      <c r="I1444" s="97" t="str">
        <f>IF(ISERROR(VLOOKUP('Salidas Pacientes'!$C1444,'BD Pacientes'!$A:$I,6,FALSE)),"",VLOOKUP('Salidas Pacientes'!$C1444,'BD Pacientes'!$A:$I,6,FALSE))</f>
        <v>CALLE 11 # 55-06</v>
      </c>
      <c r="J1444" s="98">
        <f>IF(ISERROR(VLOOKUP('Salidas Pacientes'!$C1444,'BD Pacientes'!$A:$I,7,FALSE)),"",VLOOKUP('Salidas Pacientes'!$C1444,'BD Pacientes'!$A:$I,7,FALSE))</f>
        <v>1151940420</v>
      </c>
      <c r="K1444" s="99" t="str">
        <f>IF(ISERROR(VLOOKUP('Salidas Pacientes'!$C1444,'BD Pacientes'!$A:$I,8,FALSE)),"",VLOOKUP('Salidas Pacientes'!$C1444,'BD Pacientes'!$A:$I,8,FALSE))</f>
        <v>JENNIFER GARCIA</v>
      </c>
      <c r="L1444" s="17">
        <f>IF(ISERROR(VLOOKUP('Salidas Pacientes'!$C1444,'BD Pacientes'!$A:$I,9,FALSE)),"",VLOOKUP('Salidas Pacientes'!$C1444,'BD Pacientes'!$A:$I,9,FALSE))</f>
        <v>3154482467</v>
      </c>
      <c r="M1444" s="17" t="s">
        <v>108</v>
      </c>
      <c r="N1444" s="16" t="str">
        <f>IF(ISERROR(VLOOKUP('Salidas Pacientes'!$M1444,Inventario!$A$2:$M$21,2,FALSE)),"",VLOOKUP('Salidas Pacientes'!$M1444,Inventario!$A$2:$M$21,2,FALSE))</f>
        <v>Priorix</v>
      </c>
      <c r="O1444" s="16" t="str">
        <f>IF(ISERROR(VLOOKUP('Salidas Pacientes'!$M1444,Inventario!$A$2:$M$21,3,FALSE)),"",VLOOKUP('Salidas Pacientes'!$M1444,Inventario!$A$2:$M$21,3,FALSE))</f>
        <v>Rubeola, Sarampion, Paperas</v>
      </c>
      <c r="P1444" s="100" t="str">
        <f>IF(ISERROR(VLOOKUP('Salidas Pacientes'!$M1444,Inventario!$A$2:$M$21,4,FALSE)),"",VLOOKUP('Salidas Pacientes'!$M1444,Inventario!$A$2:$M$21,4,FALSE))</f>
        <v>IPS FARALLONES</v>
      </c>
      <c r="Q1444" s="100" t="str">
        <f>IF(ISERROR(VLOOKUP('Salidas Pacientes'!$M1444,Inventario!$A$2:$M$21,5,FALSE)),"",VLOOKUP('Salidas Pacientes'!$M1444,Inventario!$A$2:$M$21,5,FALSE))</f>
        <v>Glaxo</v>
      </c>
      <c r="R1444" s="17" t="str">
        <f>IF(ISERROR(VLOOKUP('Salidas Pacientes'!$M1444,Inventario!$A$2:$M$21,6,FALSE)),"",VLOOKUP('Salidas Pacientes'!$M1444,Inventario!$A$2:$M$21,6,FALSE))</f>
        <v>1000</v>
      </c>
      <c r="S1444" s="105" t="s">
        <v>233</v>
      </c>
      <c r="T1444" s="102">
        <f>IF(ISERROR(VLOOKUP('Salidas Pacientes'!$S1444,Entradas!$H$1:$I$412,2,FALSE)),"",VLOOKUP('Salidas Pacientes'!$S1444,Entradas!$H$1:$I$412,2,FALSE))</f>
        <v>45260</v>
      </c>
      <c r="U1444" s="98"/>
      <c r="V1444" s="98">
        <v>1</v>
      </c>
      <c r="W1444" s="105"/>
    </row>
    <row r="1445" spans="1:23" ht="15.75" hidden="1" customHeight="1">
      <c r="A1445" s="95">
        <v>44970</v>
      </c>
      <c r="B1445" s="95" t="s">
        <v>276</v>
      </c>
      <c r="C1445" s="98">
        <v>1112065891</v>
      </c>
      <c r="D1445" s="17" t="str">
        <f>IF(ISERROR(VLOOKUP('Salidas Pacientes'!$C1445,'BD Pacientes'!$A:I,2,FALSE)),"",VLOOKUP('Salidas Pacientes'!$C1445,'BD Pacientes'!$A:I,2,FALSE))</f>
        <v>RC</v>
      </c>
      <c r="E1445" s="16" t="str">
        <f>IF(ISERROR(VLOOKUP('Salidas Pacientes'!$C1445,'BD Pacientes'!$A:I,3,FALSE)),"",VLOOKUP('Salidas Pacientes'!$C1445,'BD Pacientes'!$A:I,3,FALSE))</f>
        <v>MATIAS ESPINOSA GIRALDO</v>
      </c>
      <c r="F1445" s="17" t="str">
        <f>IF(ISERROR(VLOOKUP('Salidas Pacientes'!$C1445,'BD Pacientes'!$A:I,4,FALSE)),"",VLOOKUP('Salidas Pacientes'!$C1445,'BD Pacientes'!$A:I,4,FALSE))</f>
        <v>M</v>
      </c>
      <c r="G1445" s="95">
        <f>IF(ISERROR(VLOOKUP('Salidas Pacientes'!$C1445,'BD Pacientes'!$A:I,5,FALSE)),"",VLOOKUP('Salidas Pacientes'!$C1445,'BD Pacientes'!$A:I,5,FALSE))</f>
        <v>43434</v>
      </c>
      <c r="H1445" s="95" t="str">
        <f t="shared" ca="1" si="0"/>
        <v>4 año, 8 mes</v>
      </c>
      <c r="I1445" s="97" t="str">
        <f>IF(ISERROR(VLOOKUP('Salidas Pacientes'!$C1445,'BD Pacientes'!$A:$I,6,FALSE)),"",VLOOKUP('Salidas Pacientes'!$C1445,'BD Pacientes'!$A:$I,6,FALSE))</f>
        <v>CRA 127 # 9-100</v>
      </c>
      <c r="J1445" s="98">
        <f>IF(ISERROR(VLOOKUP('Salidas Pacientes'!$C1445,'BD Pacientes'!$A:$I,7,FALSE)),"",VLOOKUP('Salidas Pacientes'!$C1445,'BD Pacientes'!$A:$I,7,FALSE))</f>
        <v>1130604366</v>
      </c>
      <c r="K1445" s="99" t="str">
        <f>IF(ISERROR(VLOOKUP('Salidas Pacientes'!$C1445,'BD Pacientes'!$A:$I,8,FALSE)),"",VLOOKUP('Salidas Pacientes'!$C1445,'BD Pacientes'!$A:$I,8,FALSE))</f>
        <v>LINA GIRALDO</v>
      </c>
      <c r="L1445" s="17">
        <f>IF(ISERROR(VLOOKUP('Salidas Pacientes'!$C1445,'BD Pacientes'!$A:$I,9,FALSE)),"",VLOOKUP('Salidas Pacientes'!$C1445,'BD Pacientes'!$A:$I,9,FALSE))</f>
        <v>3108965050</v>
      </c>
      <c r="M1445" s="17" t="s">
        <v>108</v>
      </c>
      <c r="N1445" s="16" t="str">
        <f>IF(ISERROR(VLOOKUP('Salidas Pacientes'!$M1445,Inventario!$A$2:$M$21,2,FALSE)),"",VLOOKUP('Salidas Pacientes'!$M1445,Inventario!$A$2:$M$21,2,FALSE))</f>
        <v>Priorix</v>
      </c>
      <c r="O1445" s="16" t="str">
        <f>IF(ISERROR(VLOOKUP('Salidas Pacientes'!$M1445,Inventario!$A$2:$M$21,3,FALSE)),"",VLOOKUP('Salidas Pacientes'!$M1445,Inventario!$A$2:$M$21,3,FALSE))</f>
        <v>Rubeola, Sarampion, Paperas</v>
      </c>
      <c r="P1445" s="100" t="str">
        <f>IF(ISERROR(VLOOKUP('Salidas Pacientes'!$M1445,Inventario!$A$2:$M$21,4,FALSE)),"",VLOOKUP('Salidas Pacientes'!$M1445,Inventario!$A$2:$M$21,4,FALSE))</f>
        <v>IPS FARALLONES</v>
      </c>
      <c r="Q1445" s="100" t="str">
        <f>IF(ISERROR(VLOOKUP('Salidas Pacientes'!$M1445,Inventario!$A$2:$M$21,5,FALSE)),"",VLOOKUP('Salidas Pacientes'!$M1445,Inventario!$A$2:$M$21,5,FALSE))</f>
        <v>Glaxo</v>
      </c>
      <c r="R1445" s="17" t="str">
        <f>IF(ISERROR(VLOOKUP('Salidas Pacientes'!$M1445,Inventario!$A$2:$M$21,6,FALSE)),"",VLOOKUP('Salidas Pacientes'!$M1445,Inventario!$A$2:$M$21,6,FALSE))</f>
        <v>1000</v>
      </c>
      <c r="S1445" s="105" t="s">
        <v>233</v>
      </c>
      <c r="T1445" s="102">
        <f>IF(ISERROR(VLOOKUP('Salidas Pacientes'!$S1445,Entradas!$H$1:$I$412,2,FALSE)),"",VLOOKUP('Salidas Pacientes'!$S1445,Entradas!$H$1:$I$412,2,FALSE))</f>
        <v>45260</v>
      </c>
      <c r="U1445" s="98"/>
      <c r="V1445" s="98">
        <v>1</v>
      </c>
      <c r="W1445" s="105"/>
    </row>
    <row r="1446" spans="1:23" ht="15.75" hidden="1" customHeight="1">
      <c r="A1446" s="95">
        <v>44970</v>
      </c>
      <c r="B1446" s="95" t="s">
        <v>276</v>
      </c>
      <c r="C1446" s="98">
        <v>1232814788</v>
      </c>
      <c r="D1446" s="17" t="str">
        <f>IF(ISERROR(VLOOKUP('Salidas Pacientes'!$C1446,'BD Pacientes'!$A:I,2,FALSE)),"",VLOOKUP('Salidas Pacientes'!$C1446,'BD Pacientes'!$A:I,2,FALSE))</f>
        <v>RC</v>
      </c>
      <c r="E1446" s="16" t="str">
        <f>IF(ISERROR(VLOOKUP('Salidas Pacientes'!$C1446,'BD Pacientes'!$A:I,3,FALSE)),"",VLOOKUP('Salidas Pacientes'!$C1446,'BD Pacientes'!$A:I,3,FALSE))</f>
        <v>JUAN ANDRES MONTES DE OCA BEDOYA</v>
      </c>
      <c r="F1446" s="17" t="str">
        <f>IF(ISERROR(VLOOKUP('Salidas Pacientes'!$C1446,'BD Pacientes'!$A:I,4,FALSE)),"",VLOOKUP('Salidas Pacientes'!$C1446,'BD Pacientes'!$A:I,4,FALSE))</f>
        <v>M</v>
      </c>
      <c r="G1446" s="95">
        <f>IF(ISERROR(VLOOKUP('Salidas Pacientes'!$C1446,'BD Pacientes'!$A:I,5,FALSE)),"",VLOOKUP('Salidas Pacientes'!$C1446,'BD Pacientes'!$A:I,5,FALSE))</f>
        <v>44188</v>
      </c>
      <c r="H1446" s="95" t="str">
        <f t="shared" ca="1" si="0"/>
        <v>2 año, 8 mes</v>
      </c>
      <c r="I1446" s="97" t="str">
        <f>IF(ISERROR(VLOOKUP('Salidas Pacientes'!$C1446,'BD Pacientes'!$A:$I,6,FALSE)),"",VLOOKUP('Salidas Pacientes'!$C1446,'BD Pacientes'!$A:$I,6,FALSE))</f>
        <v>AV 2N # 4N-06</v>
      </c>
      <c r="J1446" s="98">
        <f>IF(ISERROR(VLOOKUP('Salidas Pacientes'!$C1446,'BD Pacientes'!$A:$I,7,FALSE)),"",VLOOKUP('Salidas Pacientes'!$C1446,'BD Pacientes'!$A:$I,7,FALSE))</f>
        <v>1130604380</v>
      </c>
      <c r="K1446" s="99" t="str">
        <f>IF(ISERROR(VLOOKUP('Salidas Pacientes'!$C1446,'BD Pacientes'!$A:$I,8,FALSE)),"",VLOOKUP('Salidas Pacientes'!$C1446,'BD Pacientes'!$A:$I,8,FALSE))</f>
        <v>MARIA JIMENA BEDOYA</v>
      </c>
      <c r="L1446" s="17">
        <f>IF(ISERROR(VLOOKUP('Salidas Pacientes'!$C1446,'BD Pacientes'!$A:$I,9,FALSE)),"",VLOOKUP('Salidas Pacientes'!$C1446,'BD Pacientes'!$A:$I,9,FALSE))</f>
        <v>3113677538</v>
      </c>
      <c r="M1446" s="17" t="s">
        <v>108</v>
      </c>
      <c r="N1446" s="16" t="str">
        <f>IF(ISERROR(VLOOKUP('Salidas Pacientes'!$M1446,Inventario!$A$2:$M$21,2,FALSE)),"",VLOOKUP('Salidas Pacientes'!$M1446,Inventario!$A$2:$M$21,2,FALSE))</f>
        <v>Priorix</v>
      </c>
      <c r="O1446" s="16" t="str">
        <f>IF(ISERROR(VLOOKUP('Salidas Pacientes'!$M1446,Inventario!$A$2:$M$21,3,FALSE)),"",VLOOKUP('Salidas Pacientes'!$M1446,Inventario!$A$2:$M$21,3,FALSE))</f>
        <v>Rubeola, Sarampion, Paperas</v>
      </c>
      <c r="P1446" s="100" t="str">
        <f>IF(ISERROR(VLOOKUP('Salidas Pacientes'!$M1446,Inventario!$A$2:$M$21,4,FALSE)),"",VLOOKUP('Salidas Pacientes'!$M1446,Inventario!$A$2:$M$21,4,FALSE))</f>
        <v>IPS FARALLONES</v>
      </c>
      <c r="Q1446" s="100" t="str">
        <f>IF(ISERROR(VLOOKUP('Salidas Pacientes'!$M1446,Inventario!$A$2:$M$21,5,FALSE)),"",VLOOKUP('Salidas Pacientes'!$M1446,Inventario!$A$2:$M$21,5,FALSE))</f>
        <v>Glaxo</v>
      </c>
      <c r="R1446" s="17" t="str">
        <f>IF(ISERROR(VLOOKUP('Salidas Pacientes'!$M1446,Inventario!$A$2:$M$21,6,FALSE)),"",VLOOKUP('Salidas Pacientes'!$M1446,Inventario!$A$2:$M$21,6,FALSE))</f>
        <v>1000</v>
      </c>
      <c r="S1446" s="105" t="s">
        <v>233</v>
      </c>
      <c r="T1446" s="102">
        <f>IF(ISERROR(VLOOKUP('Salidas Pacientes'!$S1446,Entradas!$H$1:$I$412,2,FALSE)),"",VLOOKUP('Salidas Pacientes'!$S1446,Entradas!$H$1:$I$412,2,FALSE))</f>
        <v>45260</v>
      </c>
      <c r="U1446" s="98"/>
      <c r="V1446" s="98">
        <v>1</v>
      </c>
      <c r="W1446" s="105"/>
    </row>
    <row r="1447" spans="1:23" ht="15.75" hidden="1" customHeight="1">
      <c r="A1447" s="95">
        <v>44970</v>
      </c>
      <c r="B1447" s="95" t="s">
        <v>276</v>
      </c>
      <c r="C1447" s="98">
        <v>1109574992</v>
      </c>
      <c r="D1447" s="17" t="str">
        <f>IF(ISERROR(VLOOKUP('Salidas Pacientes'!$C1447,'BD Pacientes'!$A:I,2,FALSE)),"",VLOOKUP('Salidas Pacientes'!$C1447,'BD Pacientes'!$A:I,2,FALSE))</f>
        <v>RC</v>
      </c>
      <c r="E1447" s="16" t="str">
        <f>IF(ISERROR(VLOOKUP('Salidas Pacientes'!$C1447,'BD Pacientes'!$A:I,3,FALSE)),"",VLOOKUP('Salidas Pacientes'!$C1447,'BD Pacientes'!$A:I,3,FALSE))</f>
        <v>EMILIANO OSPINA JIMENEZ</v>
      </c>
      <c r="F1447" s="17" t="str">
        <f>IF(ISERROR(VLOOKUP('Salidas Pacientes'!$C1447,'BD Pacientes'!$A:I,4,FALSE)),"",VLOOKUP('Salidas Pacientes'!$C1447,'BD Pacientes'!$A:I,4,FALSE))</f>
        <v>M</v>
      </c>
      <c r="G1447" s="95">
        <f>IF(ISERROR(VLOOKUP('Salidas Pacientes'!$C1447,'BD Pacientes'!$A:I,5,FALSE)),"",VLOOKUP('Salidas Pacientes'!$C1447,'BD Pacientes'!$A:I,5,FALSE))</f>
        <v>44764</v>
      </c>
      <c r="H1447" s="95" t="str">
        <f t="shared" ca="1" si="0"/>
        <v>1 año, 1 mes</v>
      </c>
      <c r="I1447" s="97" t="str">
        <f>IF(ISERROR(VLOOKUP('Salidas Pacientes'!$C1447,'BD Pacientes'!$A:$I,6,FALSE)),"",VLOOKUP('Salidas Pacientes'!$C1447,'BD Pacientes'!$A:$I,6,FALSE))</f>
        <v>CALLE 34 # 98B-35</v>
      </c>
      <c r="J1447" s="98">
        <f>IF(ISERROR(VLOOKUP('Salidas Pacientes'!$C1447,'BD Pacientes'!$A:$I,7,FALSE)),"",VLOOKUP('Salidas Pacientes'!$C1447,'BD Pacientes'!$A:$I,7,FALSE))</f>
        <v>1144102198</v>
      </c>
      <c r="K1447" s="99" t="str">
        <f>IF(ISERROR(VLOOKUP('Salidas Pacientes'!$C1447,'BD Pacientes'!$A:$I,8,FALSE)),"",VLOOKUP('Salidas Pacientes'!$C1447,'BD Pacientes'!$A:$I,8,FALSE))</f>
        <v>ANDREA JIMENEZ</v>
      </c>
      <c r="L1447" s="17">
        <f>IF(ISERROR(VLOOKUP('Salidas Pacientes'!$C1447,'BD Pacientes'!$A:$I,9,FALSE)),"",VLOOKUP('Salidas Pacientes'!$C1447,'BD Pacientes'!$A:$I,9,FALSE))</f>
        <v>3154331609</v>
      </c>
      <c r="M1447" s="17" t="s">
        <v>77</v>
      </c>
      <c r="N1447" s="16" t="str">
        <f>IF(ISERROR(VLOOKUP('Salidas Pacientes'!$M1447,Inventario!$A$2:$M$21,2,FALSE)),"",VLOOKUP('Salidas Pacientes'!$M1447,Inventario!$A$2:$M$21,2,FALSE))</f>
        <v>Hexaxim</v>
      </c>
      <c r="O1447" s="16" t="str">
        <f>IF(ISERROR(VLOOKUP('Salidas Pacientes'!$M1447,Inventario!$A$2:$M$21,3,FALSE)),"",VLOOKUP('Salidas Pacientes'!$M1447,Inventario!$A$2:$M$21,3,FALSE))</f>
        <v>DPAT + VPI + HIB + HB</v>
      </c>
      <c r="P1447" s="100" t="str">
        <f>IF(ISERROR(VLOOKUP('Salidas Pacientes'!$M1447,Inventario!$A$2:$M$21,4,FALSE)),"",VLOOKUP('Salidas Pacientes'!$M1447,Inventario!$A$2:$M$21,4,FALSE))</f>
        <v>IPS FARALLONES</v>
      </c>
      <c r="Q1447" s="100" t="str">
        <f>IF(ISERROR(VLOOKUP('Salidas Pacientes'!$M1447,Inventario!$A$2:$M$21,5,FALSE)),"",VLOOKUP('Salidas Pacientes'!$M1447,Inventario!$A$2:$M$21,5,FALSE))</f>
        <v>Sanofi</v>
      </c>
      <c r="R1447" s="17" t="str">
        <f>IF(ISERROR(VLOOKUP('Salidas Pacientes'!$M1447,Inventario!$A$2:$M$21,6,FALSE)),"",VLOOKUP('Salidas Pacientes'!$M1447,Inventario!$A$2:$M$21,6,FALSE))</f>
        <v>3800</v>
      </c>
      <c r="S1447" s="105" t="s">
        <v>305</v>
      </c>
      <c r="T1447" s="102" t="str">
        <f>IF(ISERROR(VLOOKUP('Salidas Pacientes'!$S1447,Entradas!$H$1:$I$412,2,FALSE)),"",VLOOKUP('Salidas Pacientes'!$S1447,Entradas!$H$1:$I$412,2,FALSE))</f>
        <v/>
      </c>
      <c r="U1447" s="98"/>
      <c r="V1447" s="98">
        <v>1</v>
      </c>
      <c r="W1447" s="105"/>
    </row>
    <row r="1448" spans="1:23" ht="15.75" hidden="1" customHeight="1">
      <c r="A1448" s="95">
        <v>44970</v>
      </c>
      <c r="B1448" s="95" t="s">
        <v>276</v>
      </c>
      <c r="C1448" s="98">
        <v>1109574992</v>
      </c>
      <c r="D1448" s="17" t="str">
        <f>IF(ISERROR(VLOOKUP('Salidas Pacientes'!$C1448,'BD Pacientes'!$A:I,2,FALSE)),"",VLOOKUP('Salidas Pacientes'!$C1448,'BD Pacientes'!$A:I,2,FALSE))</f>
        <v>RC</v>
      </c>
      <c r="E1448" s="16" t="str">
        <f>IF(ISERROR(VLOOKUP('Salidas Pacientes'!$C1448,'BD Pacientes'!$A:I,3,FALSE)),"",VLOOKUP('Salidas Pacientes'!$C1448,'BD Pacientes'!$A:I,3,FALSE))</f>
        <v>EMILIANO OSPINA JIMENEZ</v>
      </c>
      <c r="F1448" s="17" t="str">
        <f>IF(ISERROR(VLOOKUP('Salidas Pacientes'!$C1448,'BD Pacientes'!$A:I,4,FALSE)),"",VLOOKUP('Salidas Pacientes'!$C1448,'BD Pacientes'!$A:I,4,FALSE))</f>
        <v>M</v>
      </c>
      <c r="G1448" s="95">
        <f>IF(ISERROR(VLOOKUP('Salidas Pacientes'!$C1448,'BD Pacientes'!$A:I,5,FALSE)),"",VLOOKUP('Salidas Pacientes'!$C1448,'BD Pacientes'!$A:I,5,FALSE))</f>
        <v>44764</v>
      </c>
      <c r="H1448" s="95" t="str">
        <f t="shared" ca="1" si="0"/>
        <v>1 año, 1 mes</v>
      </c>
      <c r="I1448" s="97" t="str">
        <f>IF(ISERROR(VLOOKUP('Salidas Pacientes'!$C1448,'BD Pacientes'!$A:$I,6,FALSE)),"",VLOOKUP('Salidas Pacientes'!$C1448,'BD Pacientes'!$A:$I,6,FALSE))</f>
        <v>CALLE 34 # 98B-35</v>
      </c>
      <c r="J1448" s="98">
        <f>IF(ISERROR(VLOOKUP('Salidas Pacientes'!$C1448,'BD Pacientes'!$A:$I,7,FALSE)),"",VLOOKUP('Salidas Pacientes'!$C1448,'BD Pacientes'!$A:$I,7,FALSE))</f>
        <v>1144102198</v>
      </c>
      <c r="K1448" s="99" t="str">
        <f>IF(ISERROR(VLOOKUP('Salidas Pacientes'!$C1448,'BD Pacientes'!$A:$I,8,FALSE)),"",VLOOKUP('Salidas Pacientes'!$C1448,'BD Pacientes'!$A:$I,8,FALSE))</f>
        <v>ANDREA JIMENEZ</v>
      </c>
      <c r="L1448" s="17">
        <f>IF(ISERROR(VLOOKUP('Salidas Pacientes'!$C1448,'BD Pacientes'!$A:$I,9,FALSE)),"",VLOOKUP('Salidas Pacientes'!$C1448,'BD Pacientes'!$A:$I,9,FALSE))</f>
        <v>3154331609</v>
      </c>
      <c r="M1448" s="17" t="s">
        <v>96</v>
      </c>
      <c r="N1448" s="16" t="str">
        <f>IF(ISERROR(VLOOKUP('Salidas Pacientes'!$M1448,Inventario!$A$2:$M$21,2,FALSE)),"",VLOOKUP('Salidas Pacientes'!$M1448,Inventario!$A$2:$M$21,2,FALSE))</f>
        <v>Rotateq</v>
      </c>
      <c r="O1448" s="16" t="str">
        <f>IF(ISERROR(VLOOKUP('Salidas Pacientes'!$M1448,Inventario!$A$2:$M$21,3,FALSE)),"",VLOOKUP('Salidas Pacientes'!$M1448,Inventario!$A$2:$M$21,3,FALSE))</f>
        <v>Rotavirus Vivo Atenuado</v>
      </c>
      <c r="P1448" s="100" t="str">
        <f>IF(ISERROR(VLOOKUP('Salidas Pacientes'!$M1448,Inventario!$A$2:$M$21,4,FALSE)),"",VLOOKUP('Salidas Pacientes'!$M1448,Inventario!$A$2:$M$21,4,FALSE))</f>
        <v>IPS FARALLONES</v>
      </c>
      <c r="Q1448" s="100" t="str">
        <f>IF(ISERROR(VLOOKUP('Salidas Pacientes'!$M1448,Inventario!$A$2:$M$21,5,FALSE)),"",VLOOKUP('Salidas Pacientes'!$M1448,Inventario!$A$2:$M$21,5,FALSE))</f>
        <v>Merck</v>
      </c>
      <c r="R1448" s="17" t="str">
        <f>IF(ISERROR(VLOOKUP('Salidas Pacientes'!$M1448,Inventario!$A$2:$M$21,6,FALSE)),"",VLOOKUP('Salidas Pacientes'!$M1448,Inventario!$A$2:$M$21,6,FALSE))</f>
        <v>1800</v>
      </c>
      <c r="S1448" s="105" t="s">
        <v>226</v>
      </c>
      <c r="T1448" s="102">
        <f>IF(ISERROR(VLOOKUP('Salidas Pacientes'!$S1448,Entradas!$H$1:$I$412,2,FALSE)),"",VLOOKUP('Salidas Pacientes'!$S1448,Entradas!$H$1:$I$412,2,FALSE))</f>
        <v>45351</v>
      </c>
      <c r="U1448" s="98"/>
      <c r="V1448" s="98">
        <v>1</v>
      </c>
      <c r="W1448" s="105"/>
    </row>
    <row r="1449" spans="1:23" ht="15.75" hidden="1" customHeight="1">
      <c r="A1449" s="95">
        <v>44970</v>
      </c>
      <c r="B1449" s="95" t="s">
        <v>276</v>
      </c>
      <c r="C1449" s="98">
        <v>1109574992</v>
      </c>
      <c r="D1449" s="17" t="str">
        <f>IF(ISERROR(VLOOKUP('Salidas Pacientes'!$C1449,'BD Pacientes'!$A:I,2,FALSE)),"",VLOOKUP('Salidas Pacientes'!$C1449,'BD Pacientes'!$A:I,2,FALSE))</f>
        <v>RC</v>
      </c>
      <c r="E1449" s="16" t="str">
        <f>IF(ISERROR(VLOOKUP('Salidas Pacientes'!$C1449,'BD Pacientes'!$A:I,3,FALSE)),"",VLOOKUP('Salidas Pacientes'!$C1449,'BD Pacientes'!$A:I,3,FALSE))</f>
        <v>EMILIANO OSPINA JIMENEZ</v>
      </c>
      <c r="F1449" s="17" t="str">
        <f>IF(ISERROR(VLOOKUP('Salidas Pacientes'!$C1449,'BD Pacientes'!$A:I,4,FALSE)),"",VLOOKUP('Salidas Pacientes'!$C1449,'BD Pacientes'!$A:I,4,FALSE))</f>
        <v>M</v>
      </c>
      <c r="G1449" s="95">
        <f>IF(ISERROR(VLOOKUP('Salidas Pacientes'!$C1449,'BD Pacientes'!$A:I,5,FALSE)),"",VLOOKUP('Salidas Pacientes'!$C1449,'BD Pacientes'!$A:I,5,FALSE))</f>
        <v>44764</v>
      </c>
      <c r="H1449" s="95" t="str">
        <f t="shared" ca="1" si="0"/>
        <v>1 año, 1 mes</v>
      </c>
      <c r="I1449" s="97" t="str">
        <f>IF(ISERROR(VLOOKUP('Salidas Pacientes'!$C1449,'BD Pacientes'!$A:$I,6,FALSE)),"",VLOOKUP('Salidas Pacientes'!$C1449,'BD Pacientes'!$A:$I,6,FALSE))</f>
        <v>CALLE 34 # 98B-35</v>
      </c>
      <c r="J1449" s="98">
        <f>IF(ISERROR(VLOOKUP('Salidas Pacientes'!$C1449,'BD Pacientes'!$A:$I,7,FALSE)),"",VLOOKUP('Salidas Pacientes'!$C1449,'BD Pacientes'!$A:$I,7,FALSE))</f>
        <v>1144102198</v>
      </c>
      <c r="K1449" s="99" t="str">
        <f>IF(ISERROR(VLOOKUP('Salidas Pacientes'!$C1449,'BD Pacientes'!$A:$I,8,FALSE)),"",VLOOKUP('Salidas Pacientes'!$C1449,'BD Pacientes'!$A:$I,8,FALSE))</f>
        <v>ANDREA JIMENEZ</v>
      </c>
      <c r="L1449" s="17">
        <f>IF(ISERROR(VLOOKUP('Salidas Pacientes'!$C1449,'BD Pacientes'!$A:$I,9,FALSE)),"",VLOOKUP('Salidas Pacientes'!$C1449,'BD Pacientes'!$A:$I,9,FALSE))</f>
        <v>3154331609</v>
      </c>
      <c r="M1449" s="17" t="s">
        <v>54</v>
      </c>
      <c r="N1449" s="16" t="str">
        <f>IF(ISERROR(VLOOKUP('Salidas Pacientes'!$M1449,Inventario!$A$2:$M$21,2,FALSE)),"",VLOOKUP('Salidas Pacientes'!$M1449,Inventario!$A$2:$M$21,2,FALSE))</f>
        <v>Prevenar</v>
      </c>
      <c r="O1449" s="16" t="str">
        <f>IF(ISERROR(VLOOKUP('Salidas Pacientes'!$M1449,Inventario!$A$2:$M$21,3,FALSE)),"",VLOOKUP('Salidas Pacientes'!$M1449,Inventario!$A$2:$M$21,3,FALSE))</f>
        <v>Neumococo 13V</v>
      </c>
      <c r="P1449" s="100" t="str">
        <f>IF(ISERROR(VLOOKUP('Salidas Pacientes'!$M1449,Inventario!$A$2:$M$21,4,FALSE)),"",VLOOKUP('Salidas Pacientes'!$M1449,Inventario!$A$2:$M$21,4,FALSE))</f>
        <v>Cobo Medical</v>
      </c>
      <c r="Q1449" s="100" t="str">
        <f>IF(ISERROR(VLOOKUP('Salidas Pacientes'!$M1449,Inventario!$A$2:$M$21,5,FALSE)),"",VLOOKUP('Salidas Pacientes'!$M1449,Inventario!$A$2:$M$21,5,FALSE))</f>
        <v>Pfizer</v>
      </c>
      <c r="R1449" s="17" t="str">
        <f>IF(ISERROR(VLOOKUP('Salidas Pacientes'!$M1449,Inventario!$A$2:$M$21,6,FALSE)),"",VLOOKUP('Salidas Pacientes'!$M1449,Inventario!$A$2:$M$21,6,FALSE))</f>
        <v>2156</v>
      </c>
      <c r="S1449" s="105" t="s">
        <v>223</v>
      </c>
      <c r="T1449" s="102">
        <f>IF(ISERROR(VLOOKUP('Salidas Pacientes'!$S1449,Entradas!$H$1:$I$412,2,FALSE)),"",VLOOKUP('Salidas Pacientes'!$S1449,Entradas!$H$1:$I$412,2,FALSE))</f>
        <v>45382</v>
      </c>
      <c r="U1449" s="98"/>
      <c r="V1449" s="98">
        <v>1</v>
      </c>
      <c r="W1449" s="105"/>
    </row>
    <row r="1450" spans="1:23" ht="15.75" hidden="1" customHeight="1">
      <c r="A1450" s="95">
        <v>44970</v>
      </c>
      <c r="B1450" s="95" t="s">
        <v>276</v>
      </c>
      <c r="C1450" s="98">
        <v>1109574992</v>
      </c>
      <c r="D1450" s="17" t="str">
        <f>IF(ISERROR(VLOOKUP('Salidas Pacientes'!$C1450,'BD Pacientes'!$A:I,2,FALSE)),"",VLOOKUP('Salidas Pacientes'!$C1450,'BD Pacientes'!$A:I,2,FALSE))</f>
        <v>RC</v>
      </c>
      <c r="E1450" s="16" t="str">
        <f>IF(ISERROR(VLOOKUP('Salidas Pacientes'!$C1450,'BD Pacientes'!$A:I,3,FALSE)),"",VLOOKUP('Salidas Pacientes'!$C1450,'BD Pacientes'!$A:I,3,FALSE))</f>
        <v>EMILIANO OSPINA JIMENEZ</v>
      </c>
      <c r="F1450" s="17" t="str">
        <f>IF(ISERROR(VLOOKUP('Salidas Pacientes'!$C1450,'BD Pacientes'!$A:I,4,FALSE)),"",VLOOKUP('Salidas Pacientes'!$C1450,'BD Pacientes'!$A:I,4,FALSE))</f>
        <v>M</v>
      </c>
      <c r="G1450" s="95">
        <f>IF(ISERROR(VLOOKUP('Salidas Pacientes'!$C1450,'BD Pacientes'!$A:I,5,FALSE)),"",VLOOKUP('Salidas Pacientes'!$C1450,'BD Pacientes'!$A:I,5,FALSE))</f>
        <v>44764</v>
      </c>
      <c r="H1450" s="95" t="str">
        <f t="shared" ca="1" si="0"/>
        <v>1 año, 1 mes</v>
      </c>
      <c r="I1450" s="97" t="str">
        <f>IF(ISERROR(VLOOKUP('Salidas Pacientes'!$C1450,'BD Pacientes'!$A:$I,6,FALSE)),"",VLOOKUP('Salidas Pacientes'!$C1450,'BD Pacientes'!$A:$I,6,FALSE))</f>
        <v>CALLE 34 # 98B-35</v>
      </c>
      <c r="J1450" s="98">
        <f>IF(ISERROR(VLOOKUP('Salidas Pacientes'!$C1450,'BD Pacientes'!$A:$I,7,FALSE)),"",VLOOKUP('Salidas Pacientes'!$C1450,'BD Pacientes'!$A:$I,7,FALSE))</f>
        <v>1144102198</v>
      </c>
      <c r="K1450" s="99" t="str">
        <f>IF(ISERROR(VLOOKUP('Salidas Pacientes'!$C1450,'BD Pacientes'!$A:$I,8,FALSE)),"",VLOOKUP('Salidas Pacientes'!$C1450,'BD Pacientes'!$A:$I,8,FALSE))</f>
        <v>ANDREA JIMENEZ</v>
      </c>
      <c r="L1450" s="17">
        <f>IF(ISERROR(VLOOKUP('Salidas Pacientes'!$C1450,'BD Pacientes'!$A:$I,9,FALSE)),"",VLOOKUP('Salidas Pacientes'!$C1450,'BD Pacientes'!$A:$I,9,FALSE))</f>
        <v>3154331609</v>
      </c>
      <c r="M1450" s="17" t="s">
        <v>89</v>
      </c>
      <c r="N1450" s="16" t="str">
        <f>IF(ISERROR(VLOOKUP('Salidas Pacientes'!$M1450,Inventario!$A$2:$M$21,2,FALSE)),"",VLOOKUP('Salidas Pacientes'!$M1450,Inventario!$A$2:$M$21,2,FALSE))</f>
        <v>Fluquadri</v>
      </c>
      <c r="O1450" s="16" t="str">
        <f>IF(ISERROR(VLOOKUP('Salidas Pacientes'!$M1450,Inventario!$A$2:$M$21,3,FALSE)),"",VLOOKUP('Salidas Pacientes'!$M1450,Inventario!$A$2:$M$21,3,FALSE))</f>
        <v>Influenza</v>
      </c>
      <c r="P1450" s="100" t="str">
        <f>IF(ISERROR(VLOOKUP('Salidas Pacientes'!$M1450,Inventario!$A$2:$M$21,4,FALSE)),"",VLOOKUP('Salidas Pacientes'!$M1450,Inventario!$A$2:$M$21,4,FALSE))</f>
        <v>IPS FARALLONES</v>
      </c>
      <c r="Q1450" s="100" t="str">
        <f>IF(ISERROR(VLOOKUP('Salidas Pacientes'!$M1450,Inventario!$A$2:$M$21,5,FALSE)),"",VLOOKUP('Salidas Pacientes'!$M1450,Inventario!$A$2:$M$21,5,FALSE))</f>
        <v>Sanofi</v>
      </c>
      <c r="R1450" s="17" t="str">
        <f>IF(ISERROR(VLOOKUP('Salidas Pacientes'!$M1450,Inventario!$A$2:$M$21,6,FALSE)),"",VLOOKUP('Salidas Pacientes'!$M1450,Inventario!$A$2:$M$21,6,FALSE))</f>
        <v>164992</v>
      </c>
      <c r="S1450" s="105" t="s">
        <v>231</v>
      </c>
      <c r="T1450" s="102">
        <f>IF(ISERROR(VLOOKUP('Salidas Pacientes'!$S1450,Entradas!$H$1:$I$412,2,FALSE)),"",VLOOKUP('Salidas Pacientes'!$S1450,Entradas!$H$1:$I$412,2,FALSE))</f>
        <v>44985</v>
      </c>
      <c r="U1450" s="98"/>
      <c r="V1450" s="98">
        <v>1</v>
      </c>
      <c r="W1450" s="105"/>
    </row>
    <row r="1451" spans="1:23" ht="15.75" hidden="1" customHeight="1">
      <c r="A1451" s="95">
        <v>44971</v>
      </c>
      <c r="B1451" s="95" t="s">
        <v>276</v>
      </c>
      <c r="C1451" s="98">
        <v>1108258852</v>
      </c>
      <c r="D1451" s="17" t="str">
        <f>IF(ISERROR(VLOOKUP('Salidas Pacientes'!$C1451,'BD Pacientes'!$A:I,2,FALSE)),"",VLOOKUP('Salidas Pacientes'!$C1451,'BD Pacientes'!$A:I,2,FALSE))</f>
        <v>RC</v>
      </c>
      <c r="E1451" s="16" t="str">
        <f>IF(ISERROR(VLOOKUP('Salidas Pacientes'!$C1451,'BD Pacientes'!$A:I,3,FALSE)),"",VLOOKUP('Salidas Pacientes'!$C1451,'BD Pacientes'!$A:I,3,FALSE))</f>
        <v>CELESTE VASQUEZ GUTIERREZ</v>
      </c>
      <c r="F1451" s="17" t="str">
        <f>IF(ISERROR(VLOOKUP('Salidas Pacientes'!$C1451,'BD Pacientes'!$A:I,4,FALSE)),"",VLOOKUP('Salidas Pacientes'!$C1451,'BD Pacientes'!$A:I,4,FALSE))</f>
        <v>F</v>
      </c>
      <c r="G1451" s="95">
        <f>IF(ISERROR(VLOOKUP('Salidas Pacientes'!$C1451,'BD Pacientes'!$A:I,5,FALSE)),"",VLOOKUP('Salidas Pacientes'!$C1451,'BD Pacientes'!$A:I,5,FALSE))</f>
        <v>42903</v>
      </c>
      <c r="H1451" s="95" t="str">
        <f t="shared" ca="1" si="0"/>
        <v>6 año, 2 mes</v>
      </c>
      <c r="I1451" s="97" t="str">
        <f>IF(ISERROR(VLOOKUP('Salidas Pacientes'!$C1451,'BD Pacientes'!$A:$I,6,FALSE)),"",VLOOKUP('Salidas Pacientes'!$C1451,'BD Pacientes'!$A:$I,6,FALSE))</f>
        <v>CALLE 34N #2EN-55 501F</v>
      </c>
      <c r="J1451" s="98">
        <f>IF(ISERROR(VLOOKUP('Salidas Pacientes'!$C1451,'BD Pacientes'!$A:$I,7,FALSE)),"",VLOOKUP('Salidas Pacientes'!$C1451,'BD Pacientes'!$A:$I,7,FALSE))</f>
        <v>1130673672</v>
      </c>
      <c r="K1451" s="99" t="str">
        <f>IF(ISERROR(VLOOKUP('Salidas Pacientes'!$C1451,'BD Pacientes'!$A:$I,8,FALSE)),"",VLOOKUP('Salidas Pacientes'!$C1451,'BD Pacientes'!$A:$I,8,FALSE))</f>
        <v>ALEXANDRA GUTIERREZ</v>
      </c>
      <c r="L1451" s="17">
        <f>IF(ISERROR(VLOOKUP('Salidas Pacientes'!$C1451,'BD Pacientes'!$A:$I,9,FALSE)),"",VLOOKUP('Salidas Pacientes'!$C1451,'BD Pacientes'!$A:$I,9,FALSE))</f>
        <v>3147058115</v>
      </c>
      <c r="M1451" s="17" t="s">
        <v>148</v>
      </c>
      <c r="N1451" s="16" t="str">
        <f>IF(ISERROR(VLOOKUP('Salidas Pacientes'!$M1451,Inventario!$A$2:$M$21,2,FALSE)),"",VLOOKUP('Salidas Pacientes'!$M1451,Inventario!$A$2:$M$21,2,FALSE))</f>
        <v xml:space="preserve">Tetraxim </v>
      </c>
      <c r="O1451" s="16" t="str">
        <f>IF(ISERROR(VLOOKUP('Salidas Pacientes'!$M1451,Inventario!$A$2:$M$21,3,FALSE)),"",VLOOKUP('Salidas Pacientes'!$M1451,Inventario!$A$2:$M$21,3,FALSE))</f>
        <v>Difteria-Tosferina, tetano DPT</v>
      </c>
      <c r="P1451" s="100" t="str">
        <f>IF(ISERROR(VLOOKUP('Salidas Pacientes'!$M1451,Inventario!$A$2:$M$21,4,FALSE)),"",VLOOKUP('Salidas Pacientes'!$M1451,Inventario!$A$2:$M$21,4,FALSE))</f>
        <v>IPS FARALLONES</v>
      </c>
      <c r="Q1451" s="100" t="str">
        <f>IF(ISERROR(VLOOKUP('Salidas Pacientes'!$M1451,Inventario!$A$2:$M$21,5,FALSE)),"",VLOOKUP('Salidas Pacientes'!$M1451,Inventario!$A$2:$M$21,5,FALSE))</f>
        <v>Sanofi</v>
      </c>
      <c r="R1451" s="17" t="str">
        <f>IF(ISERROR(VLOOKUP('Salidas Pacientes'!$M1451,Inventario!$A$2:$M$21,6,FALSE)),"",VLOOKUP('Salidas Pacientes'!$M1451,Inventario!$A$2:$M$21,6,FALSE))</f>
        <v>3300</v>
      </c>
      <c r="S1451" s="105" t="s">
        <v>290</v>
      </c>
      <c r="T1451" s="102" t="str">
        <f>IF(ISERROR(VLOOKUP('Salidas Pacientes'!$S1451,Entradas!$H$1:$I$412,2,FALSE)),"",VLOOKUP('Salidas Pacientes'!$S1451,Entradas!$H$1:$I$412,2,FALSE))</f>
        <v/>
      </c>
      <c r="U1451" s="98"/>
      <c r="V1451" s="98">
        <v>1</v>
      </c>
      <c r="W1451" s="105"/>
    </row>
    <row r="1452" spans="1:23" ht="15.75" hidden="1" customHeight="1">
      <c r="A1452" s="95">
        <v>44971</v>
      </c>
      <c r="B1452" s="95" t="s">
        <v>276</v>
      </c>
      <c r="C1452" s="98">
        <v>1108258852</v>
      </c>
      <c r="D1452" s="17" t="str">
        <f>IF(ISERROR(VLOOKUP('Salidas Pacientes'!$C1452,'BD Pacientes'!$A:I,2,FALSE)),"",VLOOKUP('Salidas Pacientes'!$C1452,'BD Pacientes'!$A:I,2,FALSE))</f>
        <v>RC</v>
      </c>
      <c r="E1452" s="16" t="str">
        <f>IF(ISERROR(VLOOKUP('Salidas Pacientes'!$C1452,'BD Pacientes'!$A:I,3,FALSE)),"",VLOOKUP('Salidas Pacientes'!$C1452,'BD Pacientes'!$A:I,3,FALSE))</f>
        <v>CELESTE VASQUEZ GUTIERREZ</v>
      </c>
      <c r="F1452" s="17" t="str">
        <f>IF(ISERROR(VLOOKUP('Salidas Pacientes'!$C1452,'BD Pacientes'!$A:I,4,FALSE)),"",VLOOKUP('Salidas Pacientes'!$C1452,'BD Pacientes'!$A:I,4,FALSE))</f>
        <v>F</v>
      </c>
      <c r="G1452" s="95">
        <f>IF(ISERROR(VLOOKUP('Salidas Pacientes'!$C1452,'BD Pacientes'!$A:I,5,FALSE)),"",VLOOKUP('Salidas Pacientes'!$C1452,'BD Pacientes'!$A:I,5,FALSE))</f>
        <v>42903</v>
      </c>
      <c r="H1452" s="95" t="str">
        <f t="shared" ca="1" si="0"/>
        <v>6 año, 2 mes</v>
      </c>
      <c r="I1452" s="97" t="str">
        <f>IF(ISERROR(VLOOKUP('Salidas Pacientes'!$C1452,'BD Pacientes'!$A:$I,6,FALSE)),"",VLOOKUP('Salidas Pacientes'!$C1452,'BD Pacientes'!$A:$I,6,FALSE))</f>
        <v>CALLE 34N #2EN-55 501F</v>
      </c>
      <c r="J1452" s="98">
        <f>IF(ISERROR(VLOOKUP('Salidas Pacientes'!$C1452,'BD Pacientes'!$A:$I,7,FALSE)),"",VLOOKUP('Salidas Pacientes'!$C1452,'BD Pacientes'!$A:$I,7,FALSE))</f>
        <v>1130673672</v>
      </c>
      <c r="K1452" s="99" t="str">
        <f>IF(ISERROR(VLOOKUP('Salidas Pacientes'!$C1452,'BD Pacientes'!$A:$I,8,FALSE)),"",VLOOKUP('Salidas Pacientes'!$C1452,'BD Pacientes'!$A:$I,8,FALSE))</f>
        <v>ALEXANDRA GUTIERREZ</v>
      </c>
      <c r="L1452" s="17">
        <f>IF(ISERROR(VLOOKUP('Salidas Pacientes'!$C1452,'BD Pacientes'!$A:$I,9,FALSE)),"",VLOOKUP('Salidas Pacientes'!$C1452,'BD Pacientes'!$A:$I,9,FALSE))</f>
        <v>3147058115</v>
      </c>
      <c r="M1452" s="17" t="s">
        <v>58</v>
      </c>
      <c r="N1452" s="16" t="str">
        <f>IF(ISERROR(VLOOKUP('Salidas Pacientes'!$M1452,Inventario!$A$2:$M$21,2,FALSE)),"",VLOOKUP('Salidas Pacientes'!$M1452,Inventario!$A$2:$M$21,2,FALSE))</f>
        <v>Proquad</v>
      </c>
      <c r="O1452" s="16" t="str">
        <f>IF(ISERROR(VLOOKUP('Salidas Pacientes'!$M1452,Inventario!$A$2:$M$21,3,FALSE)),"",VLOOKUP('Salidas Pacientes'!$M1452,Inventario!$A$2:$M$21,3,FALSE))</f>
        <v>Sarampion + Rubeola + parotiditis + varicela</v>
      </c>
      <c r="P1452" s="100" t="str">
        <f>IF(ISERROR(VLOOKUP('Salidas Pacientes'!$M1452,Inventario!$A$2:$M$21,4,FALSE)),"",VLOOKUP('Salidas Pacientes'!$M1452,Inventario!$A$2:$M$21,4,FALSE))</f>
        <v>IPS FARALLONES</v>
      </c>
      <c r="Q1452" s="100" t="str">
        <f>IF(ISERROR(VLOOKUP('Salidas Pacientes'!$M1452,Inventario!$A$2:$M$21,5,FALSE)),"",VLOOKUP('Salidas Pacientes'!$M1452,Inventario!$A$2:$M$21,5,FALSE))</f>
        <v>Merck</v>
      </c>
      <c r="R1452" s="17" t="str">
        <f>IF(ISERROR(VLOOKUP('Salidas Pacientes'!$M1452,Inventario!$A$2:$M$21,6,FALSE)),"",VLOOKUP('Salidas Pacientes'!$M1452,Inventario!$A$2:$M$21,6,FALSE))</f>
        <v>4200</v>
      </c>
      <c r="S1452" s="105" t="s">
        <v>225</v>
      </c>
      <c r="T1452" s="102">
        <f>IF(ISERROR(VLOOKUP('Salidas Pacientes'!$S1452,Entradas!$H$1:$I$412,2,FALSE)),"",VLOOKUP('Salidas Pacientes'!$S1452,Entradas!$H$1:$I$412,2,FALSE))</f>
        <v>45199</v>
      </c>
      <c r="U1452" s="98"/>
      <c r="V1452" s="98">
        <v>1</v>
      </c>
      <c r="W1452" s="105"/>
    </row>
    <row r="1453" spans="1:23" ht="15.75" hidden="1" customHeight="1">
      <c r="A1453" s="95">
        <v>44972</v>
      </c>
      <c r="B1453" s="95" t="s">
        <v>276</v>
      </c>
      <c r="C1453" s="98">
        <v>1232821323</v>
      </c>
      <c r="D1453" s="17" t="str">
        <f>IF(ISERROR(VLOOKUP('Salidas Pacientes'!$C1453,'BD Pacientes'!$A:I,2,FALSE)),"",VLOOKUP('Salidas Pacientes'!$C1453,'BD Pacientes'!$A:I,2,FALSE))</f>
        <v>RC</v>
      </c>
      <c r="E1453" s="16" t="str">
        <f>IF(ISERROR(VLOOKUP('Salidas Pacientes'!$C1453,'BD Pacientes'!$A:I,3,FALSE)),"",VLOOKUP('Salidas Pacientes'!$C1453,'BD Pacientes'!$A:I,3,FALSE))</f>
        <v>VICENTE SANINT HENAO</v>
      </c>
      <c r="F1453" s="17" t="str">
        <f>IF(ISERROR(VLOOKUP('Salidas Pacientes'!$C1453,'BD Pacientes'!$A:I,4,FALSE)),"",VLOOKUP('Salidas Pacientes'!$C1453,'BD Pacientes'!$A:I,4,FALSE))</f>
        <v>M</v>
      </c>
      <c r="G1453" s="95">
        <f>IF(ISERROR(VLOOKUP('Salidas Pacientes'!$C1453,'BD Pacientes'!$A:I,5,FALSE)),"",VLOOKUP('Salidas Pacientes'!$C1453,'BD Pacientes'!$A:I,5,FALSE))</f>
        <v>44803</v>
      </c>
      <c r="H1453" s="95" t="str">
        <f t="shared" ca="1" si="0"/>
        <v>0 año, 11 mes</v>
      </c>
      <c r="I1453" s="97" t="str">
        <f>IF(ISERROR(VLOOKUP('Salidas Pacientes'!$C1453,'BD Pacientes'!$A:$I,6,FALSE)),"",VLOOKUP('Salidas Pacientes'!$C1453,'BD Pacientes'!$A:$I,6,FALSE))</f>
        <v>AV 9N # 7-57</v>
      </c>
      <c r="J1453" s="98">
        <f>IF(ISERROR(VLOOKUP('Salidas Pacientes'!$C1453,'BD Pacientes'!$A:$I,7,FALSE)),"",VLOOKUP('Salidas Pacientes'!$C1453,'BD Pacientes'!$A:$I,7,FALSE))</f>
        <v>1114339441</v>
      </c>
      <c r="K1453" s="99" t="str">
        <f>IF(ISERROR(VLOOKUP('Salidas Pacientes'!$C1453,'BD Pacientes'!$A:$I,8,FALSE)),"",VLOOKUP('Salidas Pacientes'!$C1453,'BD Pacientes'!$A:$I,8,FALSE))</f>
        <v>ANDREA HENAO</v>
      </c>
      <c r="L1453" s="17">
        <f>IF(ISERROR(VLOOKUP('Salidas Pacientes'!$C1453,'BD Pacientes'!$A:$I,9,FALSE)),"",VLOOKUP('Salidas Pacientes'!$C1453,'BD Pacientes'!$A:$I,9,FALSE))</f>
        <v>3128716625</v>
      </c>
      <c r="M1453" s="17" t="s">
        <v>47</v>
      </c>
      <c r="N1453" s="16" t="str">
        <f>IF(ISERROR(VLOOKUP('Salidas Pacientes'!$M1453,Inventario!$A$2:$M$21,2,FALSE)),"",VLOOKUP('Salidas Pacientes'!$M1453,Inventario!$A$2:$M$21,2,FALSE))</f>
        <v>Nimenrix</v>
      </c>
      <c r="O1453" s="16" t="str">
        <f>IF(ISERROR(VLOOKUP('Salidas Pacientes'!$M1453,Inventario!$A$2:$M$21,3,FALSE)),"",VLOOKUP('Salidas Pacientes'!$M1453,Inventario!$A$2:$M$21,3,FALSE))</f>
        <v>Meningococo</v>
      </c>
      <c r="P1453" s="100" t="str">
        <f>IF(ISERROR(VLOOKUP('Salidas Pacientes'!$M1453,Inventario!$A$2:$M$21,4,FALSE)),"",VLOOKUP('Salidas Pacientes'!$M1453,Inventario!$A$2:$M$21,4,FALSE))</f>
        <v>Cobo Medical</v>
      </c>
      <c r="Q1453" s="100" t="str">
        <f>IF(ISERROR(VLOOKUP('Salidas Pacientes'!$M1453,Inventario!$A$2:$M$21,5,FALSE)),"",VLOOKUP('Salidas Pacientes'!$M1453,Inventario!$A$2:$M$21,5,FALSE))</f>
        <v>Pfizer</v>
      </c>
      <c r="R1453" s="17" t="str">
        <f>IF(ISERROR(VLOOKUP('Salidas Pacientes'!$M1453,Inventario!$A$2:$M$21,6,FALSE)),"",VLOOKUP('Salidas Pacientes'!$M1453,Inventario!$A$2:$M$21,6,FALSE))</f>
        <v>3904</v>
      </c>
      <c r="S1453" s="105" t="s">
        <v>221</v>
      </c>
      <c r="T1453" s="102">
        <f>IF(ISERROR(VLOOKUP('Salidas Pacientes'!$S1453,Entradas!$H$1:$I$412,2,FALSE)),"",VLOOKUP('Salidas Pacientes'!$S1453,Entradas!$H$1:$I$412,2,FALSE))</f>
        <v>45077</v>
      </c>
      <c r="U1453" s="98"/>
      <c r="V1453" s="98">
        <v>1</v>
      </c>
      <c r="W1453" s="105"/>
    </row>
    <row r="1454" spans="1:23" ht="15.75" hidden="1" customHeight="1">
      <c r="A1454" s="95">
        <v>44972</v>
      </c>
      <c r="B1454" s="95" t="s">
        <v>276</v>
      </c>
      <c r="C1454" s="98">
        <v>1241441159</v>
      </c>
      <c r="D1454" s="17" t="str">
        <f>IF(ISERROR(VLOOKUP('Salidas Pacientes'!$C1454,'BD Pacientes'!$A:I,2,FALSE)),"",VLOOKUP('Salidas Pacientes'!$C1454,'BD Pacientes'!$A:I,2,FALSE))</f>
        <v>RC</v>
      </c>
      <c r="E1454" s="16" t="str">
        <f>IF(ISERROR(VLOOKUP('Salidas Pacientes'!$C1454,'BD Pacientes'!$A:I,3,FALSE)),"",VLOOKUP('Salidas Pacientes'!$C1454,'BD Pacientes'!$A:I,3,FALSE))</f>
        <v>SAMANTHA VELASCO RODRIGUEZ</v>
      </c>
      <c r="F1454" s="17" t="str">
        <f>IF(ISERROR(VLOOKUP('Salidas Pacientes'!$C1454,'BD Pacientes'!$A:I,4,FALSE)),"",VLOOKUP('Salidas Pacientes'!$C1454,'BD Pacientes'!$A:I,4,FALSE))</f>
        <v>F</v>
      </c>
      <c r="G1454" s="95">
        <f>IF(ISERROR(VLOOKUP('Salidas Pacientes'!$C1454,'BD Pacientes'!$A:I,5,FALSE)),"",VLOOKUP('Salidas Pacientes'!$C1454,'BD Pacientes'!$A:I,5,FALSE))</f>
        <v>44149</v>
      </c>
      <c r="H1454" s="95" t="str">
        <f t="shared" ca="1" si="0"/>
        <v>2 año, 9 mes</v>
      </c>
      <c r="I1454" s="97" t="str">
        <f>IF(ISERROR(VLOOKUP('Salidas Pacientes'!$C1454,'BD Pacientes'!$A:$I,6,FALSE)),"",VLOOKUP('Salidas Pacientes'!$C1454,'BD Pacientes'!$A:$I,6,FALSE))</f>
        <v>CALLE 45 #7N-42</v>
      </c>
      <c r="J1454" s="98">
        <f>IF(ISERROR(VLOOKUP('Salidas Pacientes'!$C1454,'BD Pacientes'!$A:$I,7,FALSE)),"",VLOOKUP('Salidas Pacientes'!$C1454,'BD Pacientes'!$A:$I,7,FALSE))</f>
        <v>1192794571</v>
      </c>
      <c r="K1454" s="99" t="str">
        <f>IF(ISERROR(VLOOKUP('Salidas Pacientes'!$C1454,'BD Pacientes'!$A:$I,8,FALSE)),"",VLOOKUP('Salidas Pacientes'!$C1454,'BD Pacientes'!$A:$I,8,FALSE))</f>
        <v>CLAUDIA RODRIGUEZ</v>
      </c>
      <c r="L1454" s="17">
        <f>IF(ISERROR(VLOOKUP('Salidas Pacientes'!$C1454,'BD Pacientes'!$A:$I,9,FALSE)),"",VLOOKUP('Salidas Pacientes'!$C1454,'BD Pacientes'!$A:$I,9,FALSE))</f>
        <v>3145170069</v>
      </c>
      <c r="M1454" s="17" t="s">
        <v>47</v>
      </c>
      <c r="N1454" s="16" t="str">
        <f>IF(ISERROR(VLOOKUP('Salidas Pacientes'!$M1454,Inventario!$A$2:$M$21,2,FALSE)),"",VLOOKUP('Salidas Pacientes'!$M1454,Inventario!$A$2:$M$21,2,FALSE))</f>
        <v>Nimenrix</v>
      </c>
      <c r="O1454" s="16" t="str">
        <f>IF(ISERROR(VLOOKUP('Salidas Pacientes'!$M1454,Inventario!$A$2:$M$21,3,FALSE)),"",VLOOKUP('Salidas Pacientes'!$M1454,Inventario!$A$2:$M$21,3,FALSE))</f>
        <v>Meningococo</v>
      </c>
      <c r="P1454" s="100" t="str">
        <f>IF(ISERROR(VLOOKUP('Salidas Pacientes'!$M1454,Inventario!$A$2:$M$21,4,FALSE)),"",VLOOKUP('Salidas Pacientes'!$M1454,Inventario!$A$2:$M$21,4,FALSE))</f>
        <v>Cobo Medical</v>
      </c>
      <c r="Q1454" s="100" t="str">
        <f>IF(ISERROR(VLOOKUP('Salidas Pacientes'!$M1454,Inventario!$A$2:$M$21,5,FALSE)),"",VLOOKUP('Salidas Pacientes'!$M1454,Inventario!$A$2:$M$21,5,FALSE))</f>
        <v>Pfizer</v>
      </c>
      <c r="R1454" s="17" t="str">
        <f>IF(ISERROR(VLOOKUP('Salidas Pacientes'!$M1454,Inventario!$A$2:$M$21,6,FALSE)),"",VLOOKUP('Salidas Pacientes'!$M1454,Inventario!$A$2:$M$21,6,FALSE))</f>
        <v>3904</v>
      </c>
      <c r="S1454" s="105" t="s">
        <v>221</v>
      </c>
      <c r="T1454" s="102">
        <f>IF(ISERROR(VLOOKUP('Salidas Pacientes'!$S1454,Entradas!$H$1:$I$412,2,FALSE)),"",VLOOKUP('Salidas Pacientes'!$S1454,Entradas!$H$1:$I$412,2,FALSE))</f>
        <v>45077</v>
      </c>
      <c r="U1454" s="98"/>
      <c r="V1454" s="98">
        <v>1</v>
      </c>
      <c r="W1454" s="105"/>
    </row>
    <row r="1455" spans="1:23" ht="15.75" hidden="1" customHeight="1">
      <c r="A1455" s="95">
        <v>44972</v>
      </c>
      <c r="B1455" s="95" t="s">
        <v>276</v>
      </c>
      <c r="C1455" s="98">
        <v>1232817729</v>
      </c>
      <c r="D1455" s="17" t="str">
        <f>IF(ISERROR(VLOOKUP('Salidas Pacientes'!$C1455,'BD Pacientes'!$A:I,2,FALSE)),"",VLOOKUP('Salidas Pacientes'!$C1455,'BD Pacientes'!$A:I,2,FALSE))</f>
        <v>RC</v>
      </c>
      <c r="E1455" s="16" t="str">
        <f>IF(ISERROR(VLOOKUP('Salidas Pacientes'!$C1455,'BD Pacientes'!$A:I,3,FALSE)),"",VLOOKUP('Salidas Pacientes'!$C1455,'BD Pacientes'!$A:I,3,FALSE))</f>
        <v>JACOBO SANCHEZ GOMEZ</v>
      </c>
      <c r="F1455" s="17" t="str">
        <f>IF(ISERROR(VLOOKUP('Salidas Pacientes'!$C1455,'BD Pacientes'!$A:I,4,FALSE)),"",VLOOKUP('Salidas Pacientes'!$C1455,'BD Pacientes'!$A:I,4,FALSE))</f>
        <v>M</v>
      </c>
      <c r="G1455" s="95">
        <f>IF(ISERROR(VLOOKUP('Salidas Pacientes'!$C1455,'BD Pacientes'!$A:I,5,FALSE)),"",VLOOKUP('Salidas Pacientes'!$C1455,'BD Pacientes'!$A:I,5,FALSE))</f>
        <v>44466</v>
      </c>
      <c r="H1455" s="95" t="str">
        <f t="shared" ca="1" si="0"/>
        <v>1 año, 10 mes</v>
      </c>
      <c r="I1455" s="97" t="str">
        <f>IF(ISERROR(VLOOKUP('Salidas Pacientes'!$C1455,'BD Pacientes'!$A:$I,6,FALSE)),"",VLOOKUP('Salidas Pacientes'!$C1455,'BD Pacientes'!$A:$I,6,FALSE))</f>
        <v>CALLE 59N # 3C-58 CASA 41</v>
      </c>
      <c r="J1455" s="98">
        <f>IF(ISERROR(VLOOKUP('Salidas Pacientes'!$C1455,'BD Pacientes'!$A:$I,7,FALSE)),"",VLOOKUP('Salidas Pacientes'!$C1455,'BD Pacientes'!$A:$I,7,FALSE))</f>
        <v>1151944939</v>
      </c>
      <c r="K1455" s="99" t="str">
        <f>IF(ISERROR(VLOOKUP('Salidas Pacientes'!$C1455,'BD Pacientes'!$A:$I,8,FALSE)),"",VLOOKUP('Salidas Pacientes'!$C1455,'BD Pacientes'!$A:$I,8,FALSE))</f>
        <v>ALEJANDRA SANCHEZ</v>
      </c>
      <c r="L1455" s="17">
        <f>IF(ISERROR(VLOOKUP('Salidas Pacientes'!$C1455,'BD Pacientes'!$A:$I,9,FALSE)),"",VLOOKUP('Salidas Pacientes'!$C1455,'BD Pacientes'!$A:$I,9,FALSE))</f>
        <v>3118890041</v>
      </c>
      <c r="M1455" s="17" t="s">
        <v>47</v>
      </c>
      <c r="N1455" s="16" t="str">
        <f>IF(ISERROR(VLOOKUP('Salidas Pacientes'!$M1455,Inventario!$A$2:$M$21,2,FALSE)),"",VLOOKUP('Salidas Pacientes'!$M1455,Inventario!$A$2:$M$21,2,FALSE))</f>
        <v>Nimenrix</v>
      </c>
      <c r="O1455" s="16" t="str">
        <f>IF(ISERROR(VLOOKUP('Salidas Pacientes'!$M1455,Inventario!$A$2:$M$21,3,FALSE)),"",VLOOKUP('Salidas Pacientes'!$M1455,Inventario!$A$2:$M$21,3,FALSE))</f>
        <v>Meningococo</v>
      </c>
      <c r="P1455" s="100" t="str">
        <f>IF(ISERROR(VLOOKUP('Salidas Pacientes'!$M1455,Inventario!$A$2:$M$21,4,FALSE)),"",VLOOKUP('Salidas Pacientes'!$M1455,Inventario!$A$2:$M$21,4,FALSE))</f>
        <v>Cobo Medical</v>
      </c>
      <c r="Q1455" s="100" t="str">
        <f>IF(ISERROR(VLOOKUP('Salidas Pacientes'!$M1455,Inventario!$A$2:$M$21,5,FALSE)),"",VLOOKUP('Salidas Pacientes'!$M1455,Inventario!$A$2:$M$21,5,FALSE))</f>
        <v>Pfizer</v>
      </c>
      <c r="R1455" s="17" t="str">
        <f>IF(ISERROR(VLOOKUP('Salidas Pacientes'!$M1455,Inventario!$A$2:$M$21,6,FALSE)),"",VLOOKUP('Salidas Pacientes'!$M1455,Inventario!$A$2:$M$21,6,FALSE))</f>
        <v>3904</v>
      </c>
      <c r="S1455" s="105" t="s">
        <v>221</v>
      </c>
      <c r="T1455" s="102">
        <f>IF(ISERROR(VLOOKUP('Salidas Pacientes'!$S1455,Entradas!$H$1:$I$412,2,FALSE)),"",VLOOKUP('Salidas Pacientes'!$S1455,Entradas!$H$1:$I$412,2,FALSE))</f>
        <v>45077</v>
      </c>
      <c r="U1455" s="98"/>
      <c r="V1455" s="98">
        <v>1</v>
      </c>
      <c r="W1455" s="105"/>
    </row>
    <row r="1456" spans="1:23" ht="15.75" hidden="1" customHeight="1">
      <c r="A1456" s="95">
        <v>44973</v>
      </c>
      <c r="B1456" s="95" t="s">
        <v>276</v>
      </c>
      <c r="C1456" s="98">
        <v>1109575074</v>
      </c>
      <c r="D1456" s="17" t="str">
        <f>IF(ISERROR(VLOOKUP('Salidas Pacientes'!$C1456,'BD Pacientes'!$A:I,2,FALSE)),"",VLOOKUP('Salidas Pacientes'!$C1456,'BD Pacientes'!$A:I,2,FALSE))</f>
        <v>RC</v>
      </c>
      <c r="E1456" s="16" t="str">
        <f>IF(ISERROR(VLOOKUP('Salidas Pacientes'!$C1456,'BD Pacientes'!$A:I,3,FALSE)),"",VLOOKUP('Salidas Pacientes'!$C1456,'BD Pacientes'!$A:I,3,FALSE))</f>
        <v>RENATA GIL DAVALOS</v>
      </c>
      <c r="F1456" s="17" t="str">
        <f>IF(ISERROR(VLOOKUP('Salidas Pacientes'!$C1456,'BD Pacientes'!$A:I,4,FALSE)),"",VLOOKUP('Salidas Pacientes'!$C1456,'BD Pacientes'!$A:I,4,FALSE))</f>
        <v>F</v>
      </c>
      <c r="G1456" s="95">
        <f>IF(ISERROR(VLOOKUP('Salidas Pacientes'!$C1456,'BD Pacientes'!$A:I,5,FALSE)),"",VLOOKUP('Salidas Pacientes'!$C1456,'BD Pacientes'!$A:I,5,FALSE))</f>
        <v>44778</v>
      </c>
      <c r="H1456" s="95" t="str">
        <f t="shared" ca="1" si="0"/>
        <v>1 año, 0 mes</v>
      </c>
      <c r="I1456" s="97" t="str">
        <f>IF(ISERROR(VLOOKUP('Salidas Pacientes'!$C1456,'BD Pacientes'!$A:$I,6,FALSE)),"",VLOOKUP('Salidas Pacientes'!$C1456,'BD Pacientes'!$A:$I,6,FALSE))</f>
        <v>CALLE 17 # 47-17</v>
      </c>
      <c r="J1456" s="98">
        <f>IF(ISERROR(VLOOKUP('Salidas Pacientes'!$C1456,'BD Pacientes'!$A:$I,7,FALSE)),"",VLOOKUP('Salidas Pacientes'!$C1456,'BD Pacientes'!$A:$I,7,FALSE))</f>
        <v>1143828255</v>
      </c>
      <c r="K1456" s="99" t="str">
        <f>IF(ISERROR(VLOOKUP('Salidas Pacientes'!$C1456,'BD Pacientes'!$A:$I,8,FALSE)),"",VLOOKUP('Salidas Pacientes'!$C1456,'BD Pacientes'!$A:$I,8,FALSE))</f>
        <v>YESSENIA DAVALOS</v>
      </c>
      <c r="L1456" s="17">
        <f>IF(ISERROR(VLOOKUP('Salidas Pacientes'!$C1456,'BD Pacientes'!$A:$I,9,FALSE)),"",VLOOKUP('Salidas Pacientes'!$C1456,'BD Pacientes'!$A:$I,9,FALSE))</f>
        <v>3185668964</v>
      </c>
      <c r="M1456" s="17" t="s">
        <v>77</v>
      </c>
      <c r="N1456" s="16" t="str">
        <f>IF(ISERROR(VLOOKUP('Salidas Pacientes'!$M1456,Inventario!$A$2:$M$21,2,FALSE)),"",VLOOKUP('Salidas Pacientes'!$M1456,Inventario!$A$2:$M$21,2,FALSE))</f>
        <v>Hexaxim</v>
      </c>
      <c r="O1456" s="16" t="str">
        <f>IF(ISERROR(VLOOKUP('Salidas Pacientes'!$M1456,Inventario!$A$2:$M$21,3,FALSE)),"",VLOOKUP('Salidas Pacientes'!$M1456,Inventario!$A$2:$M$21,3,FALSE))</f>
        <v>DPAT + VPI + HIB + HB</v>
      </c>
      <c r="P1456" s="100" t="str">
        <f>IF(ISERROR(VLOOKUP('Salidas Pacientes'!$M1456,Inventario!$A$2:$M$21,4,FALSE)),"",VLOOKUP('Salidas Pacientes'!$M1456,Inventario!$A$2:$M$21,4,FALSE))</f>
        <v>IPS FARALLONES</v>
      </c>
      <c r="Q1456" s="100" t="str">
        <f>IF(ISERROR(VLOOKUP('Salidas Pacientes'!$M1456,Inventario!$A$2:$M$21,5,FALSE)),"",VLOOKUP('Salidas Pacientes'!$M1456,Inventario!$A$2:$M$21,5,FALSE))</f>
        <v>Sanofi</v>
      </c>
      <c r="R1456" s="17" t="str">
        <f>IF(ISERROR(VLOOKUP('Salidas Pacientes'!$M1456,Inventario!$A$2:$M$21,6,FALSE)),"",VLOOKUP('Salidas Pacientes'!$M1456,Inventario!$A$2:$M$21,6,FALSE))</f>
        <v>3800</v>
      </c>
      <c r="S1456" s="105" t="s">
        <v>212</v>
      </c>
      <c r="T1456" s="102">
        <f>IF(ISERROR(VLOOKUP('Salidas Pacientes'!$S1456,Entradas!$H$1:$I$412,2,FALSE)),"",VLOOKUP('Salidas Pacientes'!$S1456,Entradas!$H$1:$I$412,2,FALSE))</f>
        <v>45382</v>
      </c>
      <c r="U1456" s="98"/>
      <c r="V1456" s="98">
        <v>1</v>
      </c>
      <c r="W1456" s="105"/>
    </row>
    <row r="1457" spans="1:23" ht="15.75" hidden="1" customHeight="1">
      <c r="A1457" s="95">
        <v>44973</v>
      </c>
      <c r="B1457" s="95" t="s">
        <v>276</v>
      </c>
      <c r="C1457" s="98">
        <v>1109575074</v>
      </c>
      <c r="D1457" s="17" t="str">
        <f>IF(ISERROR(VLOOKUP('Salidas Pacientes'!$C1457,'BD Pacientes'!$A:I,2,FALSE)),"",VLOOKUP('Salidas Pacientes'!$C1457,'BD Pacientes'!$A:I,2,FALSE))</f>
        <v>RC</v>
      </c>
      <c r="E1457" s="16" t="str">
        <f>IF(ISERROR(VLOOKUP('Salidas Pacientes'!$C1457,'BD Pacientes'!$A:I,3,FALSE)),"",VLOOKUP('Salidas Pacientes'!$C1457,'BD Pacientes'!$A:I,3,FALSE))</f>
        <v>RENATA GIL DAVALOS</v>
      </c>
      <c r="F1457" s="17" t="str">
        <f>IF(ISERROR(VLOOKUP('Salidas Pacientes'!$C1457,'BD Pacientes'!$A:I,4,FALSE)),"",VLOOKUP('Salidas Pacientes'!$C1457,'BD Pacientes'!$A:I,4,FALSE))</f>
        <v>F</v>
      </c>
      <c r="G1457" s="95">
        <f>IF(ISERROR(VLOOKUP('Salidas Pacientes'!$C1457,'BD Pacientes'!$A:I,5,FALSE)),"",VLOOKUP('Salidas Pacientes'!$C1457,'BD Pacientes'!$A:I,5,FALSE))</f>
        <v>44778</v>
      </c>
      <c r="H1457" s="95" t="str">
        <f t="shared" ca="1" si="0"/>
        <v>1 año, 0 mes</v>
      </c>
      <c r="I1457" s="97" t="str">
        <f>IF(ISERROR(VLOOKUP('Salidas Pacientes'!$C1457,'BD Pacientes'!$A:$I,6,FALSE)),"",VLOOKUP('Salidas Pacientes'!$C1457,'BD Pacientes'!$A:$I,6,FALSE))</f>
        <v>CALLE 17 # 47-17</v>
      </c>
      <c r="J1457" s="98">
        <f>IF(ISERROR(VLOOKUP('Salidas Pacientes'!$C1457,'BD Pacientes'!$A:$I,7,FALSE)),"",VLOOKUP('Salidas Pacientes'!$C1457,'BD Pacientes'!$A:$I,7,FALSE))</f>
        <v>1143828255</v>
      </c>
      <c r="K1457" s="99" t="str">
        <f>IF(ISERROR(VLOOKUP('Salidas Pacientes'!$C1457,'BD Pacientes'!$A:$I,8,FALSE)),"",VLOOKUP('Salidas Pacientes'!$C1457,'BD Pacientes'!$A:$I,8,FALSE))</f>
        <v>YESSENIA DAVALOS</v>
      </c>
      <c r="L1457" s="17">
        <f>IF(ISERROR(VLOOKUP('Salidas Pacientes'!$C1457,'BD Pacientes'!$A:$I,9,FALSE)),"",VLOOKUP('Salidas Pacientes'!$C1457,'BD Pacientes'!$A:$I,9,FALSE))</f>
        <v>3185668964</v>
      </c>
      <c r="M1457" s="17" t="s">
        <v>89</v>
      </c>
      <c r="N1457" s="16" t="str">
        <f>IF(ISERROR(VLOOKUP('Salidas Pacientes'!$M1457,Inventario!$A$2:$M$21,2,FALSE)),"",VLOOKUP('Salidas Pacientes'!$M1457,Inventario!$A$2:$M$21,2,FALSE))</f>
        <v>Fluquadri</v>
      </c>
      <c r="O1457" s="16" t="str">
        <f>IF(ISERROR(VLOOKUP('Salidas Pacientes'!$M1457,Inventario!$A$2:$M$21,3,FALSE)),"",VLOOKUP('Salidas Pacientes'!$M1457,Inventario!$A$2:$M$21,3,FALSE))</f>
        <v>Influenza</v>
      </c>
      <c r="P1457" s="100" t="str">
        <f>IF(ISERROR(VLOOKUP('Salidas Pacientes'!$M1457,Inventario!$A$2:$M$21,4,FALSE)),"",VLOOKUP('Salidas Pacientes'!$M1457,Inventario!$A$2:$M$21,4,FALSE))</f>
        <v>IPS FARALLONES</v>
      </c>
      <c r="Q1457" s="100" t="str">
        <f>IF(ISERROR(VLOOKUP('Salidas Pacientes'!$M1457,Inventario!$A$2:$M$21,5,FALSE)),"",VLOOKUP('Salidas Pacientes'!$M1457,Inventario!$A$2:$M$21,5,FALSE))</f>
        <v>Sanofi</v>
      </c>
      <c r="R1457" s="17" t="str">
        <f>IF(ISERROR(VLOOKUP('Salidas Pacientes'!$M1457,Inventario!$A$2:$M$21,6,FALSE)),"",VLOOKUP('Salidas Pacientes'!$M1457,Inventario!$A$2:$M$21,6,FALSE))</f>
        <v>164992</v>
      </c>
      <c r="S1457" s="105" t="s">
        <v>231</v>
      </c>
      <c r="T1457" s="102">
        <f>IF(ISERROR(VLOOKUP('Salidas Pacientes'!$S1457,Entradas!$H$1:$I$412,2,FALSE)),"",VLOOKUP('Salidas Pacientes'!$S1457,Entradas!$H$1:$I$412,2,FALSE))</f>
        <v>44985</v>
      </c>
      <c r="U1457" s="98"/>
      <c r="V1457" s="98">
        <v>1</v>
      </c>
      <c r="W1457" s="105"/>
    </row>
    <row r="1458" spans="1:23" ht="15.75" hidden="1" customHeight="1">
      <c r="A1458" s="95">
        <v>44973</v>
      </c>
      <c r="B1458" s="95" t="s">
        <v>276</v>
      </c>
      <c r="C1458" s="98">
        <v>1109575074</v>
      </c>
      <c r="D1458" s="17" t="str">
        <f>IF(ISERROR(VLOOKUP('Salidas Pacientes'!$C1458,'BD Pacientes'!$A:I,2,FALSE)),"",VLOOKUP('Salidas Pacientes'!$C1458,'BD Pacientes'!$A:I,2,FALSE))</f>
        <v>RC</v>
      </c>
      <c r="E1458" s="16" t="str">
        <f>IF(ISERROR(VLOOKUP('Salidas Pacientes'!$C1458,'BD Pacientes'!$A:I,3,FALSE)),"",VLOOKUP('Salidas Pacientes'!$C1458,'BD Pacientes'!$A:I,3,FALSE))</f>
        <v>RENATA GIL DAVALOS</v>
      </c>
      <c r="F1458" s="17" t="str">
        <f>IF(ISERROR(VLOOKUP('Salidas Pacientes'!$C1458,'BD Pacientes'!$A:I,4,FALSE)),"",VLOOKUP('Salidas Pacientes'!$C1458,'BD Pacientes'!$A:I,4,FALSE))</f>
        <v>F</v>
      </c>
      <c r="G1458" s="95">
        <f>IF(ISERROR(VLOOKUP('Salidas Pacientes'!$C1458,'BD Pacientes'!$A:I,5,FALSE)),"",VLOOKUP('Salidas Pacientes'!$C1458,'BD Pacientes'!$A:I,5,FALSE))</f>
        <v>44778</v>
      </c>
      <c r="H1458" s="95" t="str">
        <f t="shared" ca="1" si="0"/>
        <v>1 año, 0 mes</v>
      </c>
      <c r="I1458" s="97" t="str">
        <f>IF(ISERROR(VLOOKUP('Salidas Pacientes'!$C1458,'BD Pacientes'!$A:$I,6,FALSE)),"",VLOOKUP('Salidas Pacientes'!$C1458,'BD Pacientes'!$A:$I,6,FALSE))</f>
        <v>CALLE 17 # 47-17</v>
      </c>
      <c r="J1458" s="98">
        <f>IF(ISERROR(VLOOKUP('Salidas Pacientes'!$C1458,'BD Pacientes'!$A:$I,7,FALSE)),"",VLOOKUP('Salidas Pacientes'!$C1458,'BD Pacientes'!$A:$I,7,FALSE))</f>
        <v>1143828255</v>
      </c>
      <c r="K1458" s="99" t="str">
        <f>IF(ISERROR(VLOOKUP('Salidas Pacientes'!$C1458,'BD Pacientes'!$A:$I,8,FALSE)),"",VLOOKUP('Salidas Pacientes'!$C1458,'BD Pacientes'!$A:$I,8,FALSE))</f>
        <v>YESSENIA DAVALOS</v>
      </c>
      <c r="L1458" s="17">
        <f>IF(ISERROR(VLOOKUP('Salidas Pacientes'!$C1458,'BD Pacientes'!$A:$I,9,FALSE)),"",VLOOKUP('Salidas Pacientes'!$C1458,'BD Pacientes'!$A:$I,9,FALSE))</f>
        <v>3185668964</v>
      </c>
      <c r="M1458" s="17" t="s">
        <v>54</v>
      </c>
      <c r="N1458" s="16" t="str">
        <f>IF(ISERROR(VLOOKUP('Salidas Pacientes'!$M1458,Inventario!$A$2:$M$21,2,FALSE)),"",VLOOKUP('Salidas Pacientes'!$M1458,Inventario!$A$2:$M$21,2,FALSE))</f>
        <v>Prevenar</v>
      </c>
      <c r="O1458" s="16" t="str">
        <f>IF(ISERROR(VLOOKUP('Salidas Pacientes'!$M1458,Inventario!$A$2:$M$21,3,FALSE)),"",VLOOKUP('Salidas Pacientes'!$M1458,Inventario!$A$2:$M$21,3,FALSE))</f>
        <v>Neumococo 13V</v>
      </c>
      <c r="P1458" s="100" t="str">
        <f>IF(ISERROR(VLOOKUP('Salidas Pacientes'!$M1458,Inventario!$A$2:$M$21,4,FALSE)),"",VLOOKUP('Salidas Pacientes'!$M1458,Inventario!$A$2:$M$21,4,FALSE))</f>
        <v>Cobo Medical</v>
      </c>
      <c r="Q1458" s="100" t="str">
        <f>IF(ISERROR(VLOOKUP('Salidas Pacientes'!$M1458,Inventario!$A$2:$M$21,5,FALSE)),"",VLOOKUP('Salidas Pacientes'!$M1458,Inventario!$A$2:$M$21,5,FALSE))</f>
        <v>Pfizer</v>
      </c>
      <c r="R1458" s="17" t="str">
        <f>IF(ISERROR(VLOOKUP('Salidas Pacientes'!$M1458,Inventario!$A$2:$M$21,6,FALSE)),"",VLOOKUP('Salidas Pacientes'!$M1458,Inventario!$A$2:$M$21,6,FALSE))</f>
        <v>2156</v>
      </c>
      <c r="S1458" s="105" t="s">
        <v>223</v>
      </c>
      <c r="T1458" s="102">
        <f>IF(ISERROR(VLOOKUP('Salidas Pacientes'!$S1458,Entradas!$H$1:$I$412,2,FALSE)),"",VLOOKUP('Salidas Pacientes'!$S1458,Entradas!$H$1:$I$412,2,FALSE))</f>
        <v>45382</v>
      </c>
      <c r="U1458" s="98"/>
      <c r="V1458" s="98">
        <v>1</v>
      </c>
      <c r="W1458" s="105"/>
    </row>
    <row r="1459" spans="1:23" ht="15.75" hidden="1" customHeight="1">
      <c r="A1459" s="95">
        <v>44974</v>
      </c>
      <c r="B1459" s="95" t="s">
        <v>276</v>
      </c>
      <c r="C1459" s="98" t="s">
        <v>310</v>
      </c>
      <c r="D1459" s="17" t="str">
        <f>IF(ISERROR(VLOOKUP('Salidas Pacientes'!$C1459,'BD Pacientes'!$A:I,2,FALSE)),"",VLOOKUP('Salidas Pacientes'!$C1459,'BD Pacientes'!$A:I,2,FALSE))</f>
        <v>PA</v>
      </c>
      <c r="E1459" s="16" t="str">
        <f>IF(ISERROR(VLOOKUP('Salidas Pacientes'!$C1459,'BD Pacientes'!$A:I,3,FALSE)),"",VLOOKUP('Salidas Pacientes'!$C1459,'BD Pacientes'!$A:I,3,FALSE))</f>
        <v>VICTORIA VELEZ BASTIDAS</v>
      </c>
      <c r="F1459" s="17" t="str">
        <f>IF(ISERROR(VLOOKUP('Salidas Pacientes'!$C1459,'BD Pacientes'!$A:I,4,FALSE)),"",VLOOKUP('Salidas Pacientes'!$C1459,'BD Pacientes'!$A:I,4,FALSE))</f>
        <v>F</v>
      </c>
      <c r="G1459" s="95">
        <f>IF(ISERROR(VLOOKUP('Salidas Pacientes'!$C1459,'BD Pacientes'!$A:I,5,FALSE)),"",VLOOKUP('Salidas Pacientes'!$C1459,'BD Pacientes'!$A:I,5,FALSE))</f>
        <v>44656</v>
      </c>
      <c r="H1459" s="95" t="str">
        <f t="shared" ca="1" si="0"/>
        <v>1 año, 4 mes</v>
      </c>
      <c r="I1459" s="97" t="str">
        <f>IF(ISERROR(VLOOKUP('Salidas Pacientes'!$C1459,'BD Pacientes'!$A:$I,6,FALSE)),"",VLOOKUP('Salidas Pacientes'!$C1459,'BD Pacientes'!$A:$I,6,FALSE))</f>
        <v>CRA 1A6 #69-32</v>
      </c>
      <c r="J1459" s="98">
        <f>IF(ISERROR(VLOOKUP('Salidas Pacientes'!$C1459,'BD Pacientes'!$A:$I,7,FALSE)),"",VLOOKUP('Salidas Pacientes'!$C1459,'BD Pacientes'!$A:$I,7,FALSE))</f>
        <v>1144199998</v>
      </c>
      <c r="K1459" s="99" t="str">
        <f>IF(ISERROR(VLOOKUP('Salidas Pacientes'!$C1459,'BD Pacientes'!$A:$I,8,FALSE)),"",VLOOKUP('Salidas Pacientes'!$C1459,'BD Pacientes'!$A:$I,8,FALSE))</f>
        <v>VALENTINA BASTIDAS</v>
      </c>
      <c r="L1459" s="17">
        <f>IF(ISERROR(VLOOKUP('Salidas Pacientes'!$C1459,'BD Pacientes'!$A:$I,9,FALSE)),"",VLOOKUP('Salidas Pacientes'!$C1459,'BD Pacientes'!$A:$I,9,FALSE))</f>
        <v>3155842151</v>
      </c>
      <c r="M1459" s="17" t="s">
        <v>77</v>
      </c>
      <c r="N1459" s="16" t="str">
        <f>IF(ISERROR(VLOOKUP('Salidas Pacientes'!$M1459,Inventario!$A$2:$M$21,2,FALSE)),"",VLOOKUP('Salidas Pacientes'!$M1459,Inventario!$A$2:$M$21,2,FALSE))</f>
        <v>Hexaxim</v>
      </c>
      <c r="O1459" s="16" t="str">
        <f>IF(ISERROR(VLOOKUP('Salidas Pacientes'!$M1459,Inventario!$A$2:$M$21,3,FALSE)),"",VLOOKUP('Salidas Pacientes'!$M1459,Inventario!$A$2:$M$21,3,FALSE))</f>
        <v>DPAT + VPI + HIB + HB</v>
      </c>
      <c r="P1459" s="100" t="str">
        <f>IF(ISERROR(VLOOKUP('Salidas Pacientes'!$M1459,Inventario!$A$2:$M$21,4,FALSE)),"",VLOOKUP('Salidas Pacientes'!$M1459,Inventario!$A$2:$M$21,4,FALSE))</f>
        <v>IPS FARALLONES</v>
      </c>
      <c r="Q1459" s="100" t="str">
        <f>IF(ISERROR(VLOOKUP('Salidas Pacientes'!$M1459,Inventario!$A$2:$M$21,5,FALSE)),"",VLOOKUP('Salidas Pacientes'!$M1459,Inventario!$A$2:$M$21,5,FALSE))</f>
        <v>Sanofi</v>
      </c>
      <c r="R1459" s="17" t="str">
        <f>IF(ISERROR(VLOOKUP('Salidas Pacientes'!$M1459,Inventario!$A$2:$M$21,6,FALSE)),"",VLOOKUP('Salidas Pacientes'!$M1459,Inventario!$A$2:$M$21,6,FALSE))</f>
        <v>3800</v>
      </c>
      <c r="S1459" s="105" t="s">
        <v>212</v>
      </c>
      <c r="T1459" s="102">
        <f>IF(ISERROR(VLOOKUP('Salidas Pacientes'!$S1459,Entradas!$H$1:$I$412,2,FALSE)),"",VLOOKUP('Salidas Pacientes'!$S1459,Entradas!$H$1:$I$412,2,FALSE))</f>
        <v>45382</v>
      </c>
      <c r="U1459" s="98"/>
      <c r="V1459" s="98">
        <v>1</v>
      </c>
      <c r="W1459" s="105"/>
    </row>
    <row r="1460" spans="1:23" ht="15.75" hidden="1" customHeight="1">
      <c r="A1460" s="95">
        <v>44974</v>
      </c>
      <c r="B1460" s="95" t="s">
        <v>276</v>
      </c>
      <c r="C1460" s="98" t="s">
        <v>310</v>
      </c>
      <c r="D1460" s="17" t="str">
        <f>IF(ISERROR(VLOOKUP('Salidas Pacientes'!$C1460,'BD Pacientes'!$A:I,2,FALSE)),"",VLOOKUP('Salidas Pacientes'!$C1460,'BD Pacientes'!$A:I,2,FALSE))</f>
        <v>PA</v>
      </c>
      <c r="E1460" s="16" t="str">
        <f>IF(ISERROR(VLOOKUP('Salidas Pacientes'!$C1460,'BD Pacientes'!$A:I,3,FALSE)),"",VLOOKUP('Salidas Pacientes'!$C1460,'BD Pacientes'!$A:I,3,FALSE))</f>
        <v>VICTORIA VELEZ BASTIDAS</v>
      </c>
      <c r="F1460" s="17" t="str">
        <f>IF(ISERROR(VLOOKUP('Salidas Pacientes'!$C1460,'BD Pacientes'!$A:I,4,FALSE)),"",VLOOKUP('Salidas Pacientes'!$C1460,'BD Pacientes'!$A:I,4,FALSE))</f>
        <v>F</v>
      </c>
      <c r="G1460" s="95">
        <f>IF(ISERROR(VLOOKUP('Salidas Pacientes'!$C1460,'BD Pacientes'!$A:I,5,FALSE)),"",VLOOKUP('Salidas Pacientes'!$C1460,'BD Pacientes'!$A:I,5,FALSE))</f>
        <v>44656</v>
      </c>
      <c r="H1460" s="95" t="str">
        <f t="shared" ca="1" si="0"/>
        <v>1 año, 4 mes</v>
      </c>
      <c r="I1460" s="97" t="str">
        <f>IF(ISERROR(VLOOKUP('Salidas Pacientes'!$C1460,'BD Pacientes'!$A:$I,6,FALSE)),"",VLOOKUP('Salidas Pacientes'!$C1460,'BD Pacientes'!$A:$I,6,FALSE))</f>
        <v>CRA 1A6 #69-32</v>
      </c>
      <c r="J1460" s="98">
        <f>IF(ISERROR(VLOOKUP('Salidas Pacientes'!$C1460,'BD Pacientes'!$A:$I,7,FALSE)),"",VLOOKUP('Salidas Pacientes'!$C1460,'BD Pacientes'!$A:$I,7,FALSE))</f>
        <v>1144199998</v>
      </c>
      <c r="K1460" s="99" t="str">
        <f>IF(ISERROR(VLOOKUP('Salidas Pacientes'!$C1460,'BD Pacientes'!$A:$I,8,FALSE)),"",VLOOKUP('Salidas Pacientes'!$C1460,'BD Pacientes'!$A:$I,8,FALSE))</f>
        <v>VALENTINA BASTIDAS</v>
      </c>
      <c r="L1460" s="17">
        <f>IF(ISERROR(VLOOKUP('Salidas Pacientes'!$C1460,'BD Pacientes'!$A:$I,9,FALSE)),"",VLOOKUP('Salidas Pacientes'!$C1460,'BD Pacientes'!$A:$I,9,FALSE))</f>
        <v>3155842151</v>
      </c>
      <c r="M1460" s="17" t="s">
        <v>54</v>
      </c>
      <c r="N1460" s="16" t="str">
        <f>IF(ISERROR(VLOOKUP('Salidas Pacientes'!$M1460,Inventario!$A$2:$M$21,2,FALSE)),"",VLOOKUP('Salidas Pacientes'!$M1460,Inventario!$A$2:$M$21,2,FALSE))</f>
        <v>Prevenar</v>
      </c>
      <c r="O1460" s="16" t="str">
        <f>IF(ISERROR(VLOOKUP('Salidas Pacientes'!$M1460,Inventario!$A$2:$M$21,3,FALSE)),"",VLOOKUP('Salidas Pacientes'!$M1460,Inventario!$A$2:$M$21,3,FALSE))</f>
        <v>Neumococo 13V</v>
      </c>
      <c r="P1460" s="100" t="str">
        <f>IF(ISERROR(VLOOKUP('Salidas Pacientes'!$M1460,Inventario!$A$2:$M$21,4,FALSE)),"",VLOOKUP('Salidas Pacientes'!$M1460,Inventario!$A$2:$M$21,4,FALSE))</f>
        <v>Cobo Medical</v>
      </c>
      <c r="Q1460" s="100" t="str">
        <f>IF(ISERROR(VLOOKUP('Salidas Pacientes'!$M1460,Inventario!$A$2:$M$21,5,FALSE)),"",VLOOKUP('Salidas Pacientes'!$M1460,Inventario!$A$2:$M$21,5,FALSE))</f>
        <v>Pfizer</v>
      </c>
      <c r="R1460" s="17" t="str">
        <f>IF(ISERROR(VLOOKUP('Salidas Pacientes'!$M1460,Inventario!$A$2:$M$21,6,FALSE)),"",VLOOKUP('Salidas Pacientes'!$M1460,Inventario!$A$2:$M$21,6,FALSE))</f>
        <v>2156</v>
      </c>
      <c r="S1460" s="105" t="s">
        <v>223</v>
      </c>
      <c r="T1460" s="102">
        <f>IF(ISERROR(VLOOKUP('Salidas Pacientes'!$S1460,Entradas!$H$1:$I$412,2,FALSE)),"",VLOOKUP('Salidas Pacientes'!$S1460,Entradas!$H$1:$I$412,2,FALSE))</f>
        <v>45382</v>
      </c>
      <c r="U1460" s="98"/>
      <c r="V1460" s="98">
        <v>1</v>
      </c>
      <c r="W1460" s="105"/>
    </row>
    <row r="1461" spans="1:23" ht="15.75" hidden="1" customHeight="1">
      <c r="A1461" s="95">
        <v>44974</v>
      </c>
      <c r="B1461" s="95" t="s">
        <v>276</v>
      </c>
      <c r="C1461" s="98" t="s">
        <v>310</v>
      </c>
      <c r="D1461" s="17" t="str">
        <f>IF(ISERROR(VLOOKUP('Salidas Pacientes'!$C1461,'BD Pacientes'!$A:I,2,FALSE)),"",VLOOKUP('Salidas Pacientes'!$C1461,'BD Pacientes'!$A:I,2,FALSE))</f>
        <v>PA</v>
      </c>
      <c r="E1461" s="16" t="str">
        <f>IF(ISERROR(VLOOKUP('Salidas Pacientes'!$C1461,'BD Pacientes'!$A:I,3,FALSE)),"",VLOOKUP('Salidas Pacientes'!$C1461,'BD Pacientes'!$A:I,3,FALSE))</f>
        <v>VICTORIA VELEZ BASTIDAS</v>
      </c>
      <c r="F1461" s="17" t="str">
        <f>IF(ISERROR(VLOOKUP('Salidas Pacientes'!$C1461,'BD Pacientes'!$A:I,4,FALSE)),"",VLOOKUP('Salidas Pacientes'!$C1461,'BD Pacientes'!$A:I,4,FALSE))</f>
        <v>F</v>
      </c>
      <c r="G1461" s="95">
        <f>IF(ISERROR(VLOOKUP('Salidas Pacientes'!$C1461,'BD Pacientes'!$A:I,5,FALSE)),"",VLOOKUP('Salidas Pacientes'!$C1461,'BD Pacientes'!$A:I,5,FALSE))</f>
        <v>44656</v>
      </c>
      <c r="H1461" s="95" t="str">
        <f t="shared" ca="1" si="0"/>
        <v>1 año, 4 mes</v>
      </c>
      <c r="I1461" s="97" t="str">
        <f>IF(ISERROR(VLOOKUP('Salidas Pacientes'!$C1461,'BD Pacientes'!$A:$I,6,FALSE)),"",VLOOKUP('Salidas Pacientes'!$C1461,'BD Pacientes'!$A:$I,6,FALSE))</f>
        <v>CRA 1A6 #69-32</v>
      </c>
      <c r="J1461" s="98">
        <f>IF(ISERROR(VLOOKUP('Salidas Pacientes'!$C1461,'BD Pacientes'!$A:$I,7,FALSE)),"",VLOOKUP('Salidas Pacientes'!$C1461,'BD Pacientes'!$A:$I,7,FALSE))</f>
        <v>1144199998</v>
      </c>
      <c r="K1461" s="99" t="str">
        <f>IF(ISERROR(VLOOKUP('Salidas Pacientes'!$C1461,'BD Pacientes'!$A:$I,8,FALSE)),"",VLOOKUP('Salidas Pacientes'!$C1461,'BD Pacientes'!$A:$I,8,FALSE))</f>
        <v>VALENTINA BASTIDAS</v>
      </c>
      <c r="L1461" s="17">
        <f>IF(ISERROR(VLOOKUP('Salidas Pacientes'!$C1461,'BD Pacientes'!$A:$I,9,FALSE)),"",VLOOKUP('Salidas Pacientes'!$C1461,'BD Pacientes'!$A:$I,9,FALSE))</f>
        <v>3155842151</v>
      </c>
      <c r="M1461" s="17" t="s">
        <v>89</v>
      </c>
      <c r="N1461" s="16" t="str">
        <f>IF(ISERROR(VLOOKUP('Salidas Pacientes'!$M1461,Inventario!$A$2:$M$21,2,FALSE)),"",VLOOKUP('Salidas Pacientes'!$M1461,Inventario!$A$2:$M$21,2,FALSE))</f>
        <v>Fluquadri</v>
      </c>
      <c r="O1461" s="16" t="str">
        <f>IF(ISERROR(VLOOKUP('Salidas Pacientes'!$M1461,Inventario!$A$2:$M$21,3,FALSE)),"",VLOOKUP('Salidas Pacientes'!$M1461,Inventario!$A$2:$M$21,3,FALSE))</f>
        <v>Influenza</v>
      </c>
      <c r="P1461" s="100" t="str">
        <f>IF(ISERROR(VLOOKUP('Salidas Pacientes'!$M1461,Inventario!$A$2:$M$21,4,FALSE)),"",VLOOKUP('Salidas Pacientes'!$M1461,Inventario!$A$2:$M$21,4,FALSE))</f>
        <v>IPS FARALLONES</v>
      </c>
      <c r="Q1461" s="100" t="str">
        <f>IF(ISERROR(VLOOKUP('Salidas Pacientes'!$M1461,Inventario!$A$2:$M$21,5,FALSE)),"",VLOOKUP('Salidas Pacientes'!$M1461,Inventario!$A$2:$M$21,5,FALSE))</f>
        <v>Sanofi</v>
      </c>
      <c r="R1461" s="17" t="str">
        <f>IF(ISERROR(VLOOKUP('Salidas Pacientes'!$M1461,Inventario!$A$2:$M$21,6,FALSE)),"",VLOOKUP('Salidas Pacientes'!$M1461,Inventario!$A$2:$M$21,6,FALSE))</f>
        <v>164992</v>
      </c>
      <c r="S1461" s="105" t="s">
        <v>231</v>
      </c>
      <c r="T1461" s="102">
        <f>IF(ISERROR(VLOOKUP('Salidas Pacientes'!$S1461,Entradas!$H$1:$I$412,2,FALSE)),"",VLOOKUP('Salidas Pacientes'!$S1461,Entradas!$H$1:$I$412,2,FALSE))</f>
        <v>44985</v>
      </c>
      <c r="U1461" s="98"/>
      <c r="V1461" s="98">
        <v>1</v>
      </c>
      <c r="W1461" s="105"/>
    </row>
    <row r="1462" spans="1:23" ht="15.75" hidden="1" customHeight="1">
      <c r="A1462" s="95">
        <v>44974</v>
      </c>
      <c r="B1462" s="95" t="s">
        <v>276</v>
      </c>
      <c r="C1462" s="98">
        <v>1232817411</v>
      </c>
      <c r="D1462" s="17" t="str">
        <f>IF(ISERROR(VLOOKUP('Salidas Pacientes'!$C1462,'BD Pacientes'!$A:I,2,FALSE)),"",VLOOKUP('Salidas Pacientes'!$C1462,'BD Pacientes'!$A:I,2,FALSE))</f>
        <v>RC</v>
      </c>
      <c r="E1462" s="16" t="str">
        <f>IF(ISERROR(VLOOKUP('Salidas Pacientes'!$C1462,'BD Pacientes'!$A:I,3,FALSE)),"",VLOOKUP('Salidas Pacientes'!$C1462,'BD Pacientes'!$A:I,3,FALSE))</f>
        <v>TOMAS CANO VALLEJO</v>
      </c>
      <c r="F1462" s="17" t="str">
        <f>IF(ISERROR(VLOOKUP('Salidas Pacientes'!$C1462,'BD Pacientes'!$A:I,4,FALSE)),"",VLOOKUP('Salidas Pacientes'!$C1462,'BD Pacientes'!$A:I,4,FALSE))</f>
        <v>M</v>
      </c>
      <c r="G1462" s="95">
        <f>IF(ISERROR(VLOOKUP('Salidas Pacientes'!$C1462,'BD Pacientes'!$A:I,5,FALSE)),"",VLOOKUP('Salidas Pacientes'!$C1462,'BD Pacientes'!$A:I,5,FALSE))</f>
        <v>44446</v>
      </c>
      <c r="H1462" s="95" t="str">
        <f t="shared" ca="1" si="0"/>
        <v>1 año, 11 mes</v>
      </c>
      <c r="I1462" s="97" t="str">
        <f>IF(ISERROR(VLOOKUP('Salidas Pacientes'!$C1462,'BD Pacientes'!$A:$I,6,FALSE)),"",VLOOKUP('Salidas Pacientes'!$C1462,'BD Pacientes'!$A:$I,6,FALSE))</f>
        <v>CRA 122 # 5-18</v>
      </c>
      <c r="J1462" s="98">
        <f>IF(ISERROR(VLOOKUP('Salidas Pacientes'!$C1462,'BD Pacientes'!$A:$I,7,FALSE)),"",VLOOKUP('Salidas Pacientes'!$C1462,'BD Pacientes'!$A:$I,7,FALSE))</f>
        <v>1143850842</v>
      </c>
      <c r="K1462" s="99" t="str">
        <f>IF(ISERROR(VLOOKUP('Salidas Pacientes'!$C1462,'BD Pacientes'!$A:$I,8,FALSE)),"",VLOOKUP('Salidas Pacientes'!$C1462,'BD Pacientes'!$A:$I,8,FALSE))</f>
        <v>SUSANA VALLEJO</v>
      </c>
      <c r="L1462" s="17">
        <f>IF(ISERROR(VLOOKUP('Salidas Pacientes'!$C1462,'BD Pacientes'!$A:$I,9,FALSE)),"",VLOOKUP('Salidas Pacientes'!$C1462,'BD Pacientes'!$A:$I,9,FALSE))</f>
        <v>3183901226</v>
      </c>
      <c r="M1462" s="17" t="s">
        <v>58</v>
      </c>
      <c r="N1462" s="16" t="str">
        <f>IF(ISERROR(VLOOKUP('Salidas Pacientes'!$M1462,Inventario!$A$2:$M$21,2,FALSE)),"",VLOOKUP('Salidas Pacientes'!$M1462,Inventario!$A$2:$M$21,2,FALSE))</f>
        <v>Proquad</v>
      </c>
      <c r="O1462" s="16" t="str">
        <f>IF(ISERROR(VLOOKUP('Salidas Pacientes'!$M1462,Inventario!$A$2:$M$21,3,FALSE)),"",VLOOKUP('Salidas Pacientes'!$M1462,Inventario!$A$2:$M$21,3,FALSE))</f>
        <v>Sarampion + Rubeola + parotiditis + varicela</v>
      </c>
      <c r="P1462" s="100" t="str">
        <f>IF(ISERROR(VLOOKUP('Salidas Pacientes'!$M1462,Inventario!$A$2:$M$21,4,FALSE)),"",VLOOKUP('Salidas Pacientes'!$M1462,Inventario!$A$2:$M$21,4,FALSE))</f>
        <v>IPS FARALLONES</v>
      </c>
      <c r="Q1462" s="100" t="str">
        <f>IF(ISERROR(VLOOKUP('Salidas Pacientes'!$M1462,Inventario!$A$2:$M$21,5,FALSE)),"",VLOOKUP('Salidas Pacientes'!$M1462,Inventario!$A$2:$M$21,5,FALSE))</f>
        <v>Merck</v>
      </c>
      <c r="R1462" s="17" t="str">
        <f>IF(ISERROR(VLOOKUP('Salidas Pacientes'!$M1462,Inventario!$A$2:$M$21,6,FALSE)),"",VLOOKUP('Salidas Pacientes'!$M1462,Inventario!$A$2:$M$21,6,FALSE))</f>
        <v>4200</v>
      </c>
      <c r="S1462" s="105" t="s">
        <v>225</v>
      </c>
      <c r="T1462" s="102">
        <f>IF(ISERROR(VLOOKUP('Salidas Pacientes'!$S1462,Entradas!$H$1:$I$412,2,FALSE)),"",VLOOKUP('Salidas Pacientes'!$S1462,Entradas!$H$1:$I$412,2,FALSE))</f>
        <v>45199</v>
      </c>
      <c r="U1462" s="98"/>
      <c r="V1462" s="98">
        <v>1</v>
      </c>
      <c r="W1462" s="105"/>
    </row>
    <row r="1463" spans="1:23" ht="15.75" hidden="1" customHeight="1">
      <c r="A1463" s="95">
        <v>44974</v>
      </c>
      <c r="B1463" s="95" t="s">
        <v>276</v>
      </c>
      <c r="C1463" s="98">
        <v>1232817411</v>
      </c>
      <c r="D1463" s="17" t="str">
        <f>IF(ISERROR(VLOOKUP('Salidas Pacientes'!$C1463,'BD Pacientes'!$A:I,2,FALSE)),"",VLOOKUP('Salidas Pacientes'!$C1463,'BD Pacientes'!$A:I,2,FALSE))</f>
        <v>RC</v>
      </c>
      <c r="E1463" s="16" t="str">
        <f>IF(ISERROR(VLOOKUP('Salidas Pacientes'!$C1463,'BD Pacientes'!$A:I,3,FALSE)),"",VLOOKUP('Salidas Pacientes'!$C1463,'BD Pacientes'!$A:I,3,FALSE))</f>
        <v>TOMAS CANO VALLEJO</v>
      </c>
      <c r="F1463" s="17" t="str">
        <f>IF(ISERROR(VLOOKUP('Salidas Pacientes'!$C1463,'BD Pacientes'!$A:I,4,FALSE)),"",VLOOKUP('Salidas Pacientes'!$C1463,'BD Pacientes'!$A:I,4,FALSE))</f>
        <v>M</v>
      </c>
      <c r="G1463" s="95">
        <f>IF(ISERROR(VLOOKUP('Salidas Pacientes'!$C1463,'BD Pacientes'!$A:I,5,FALSE)),"",VLOOKUP('Salidas Pacientes'!$C1463,'BD Pacientes'!$A:I,5,FALSE))</f>
        <v>44446</v>
      </c>
      <c r="H1463" s="95" t="str">
        <f t="shared" ca="1" si="0"/>
        <v>1 año, 11 mes</v>
      </c>
      <c r="I1463" s="97" t="str">
        <f>IF(ISERROR(VLOOKUP('Salidas Pacientes'!$C1463,'BD Pacientes'!$A:$I,6,FALSE)),"",VLOOKUP('Salidas Pacientes'!$C1463,'BD Pacientes'!$A:$I,6,FALSE))</f>
        <v>CRA 122 # 5-18</v>
      </c>
      <c r="J1463" s="98">
        <f>IF(ISERROR(VLOOKUP('Salidas Pacientes'!$C1463,'BD Pacientes'!$A:$I,7,FALSE)),"",VLOOKUP('Salidas Pacientes'!$C1463,'BD Pacientes'!$A:$I,7,FALSE))</f>
        <v>1143850842</v>
      </c>
      <c r="K1463" s="99" t="str">
        <f>IF(ISERROR(VLOOKUP('Salidas Pacientes'!$C1463,'BD Pacientes'!$A:$I,8,FALSE)),"",VLOOKUP('Salidas Pacientes'!$C1463,'BD Pacientes'!$A:$I,8,FALSE))</f>
        <v>SUSANA VALLEJO</v>
      </c>
      <c r="L1463" s="17">
        <f>IF(ISERROR(VLOOKUP('Salidas Pacientes'!$C1463,'BD Pacientes'!$A:$I,9,FALSE)),"",VLOOKUP('Salidas Pacientes'!$C1463,'BD Pacientes'!$A:$I,9,FALSE))</f>
        <v>3183901226</v>
      </c>
      <c r="M1463" s="17" t="s">
        <v>85</v>
      </c>
      <c r="N1463" s="16" t="str">
        <f>IF(ISERROR(VLOOKUP('Salidas Pacientes'!$M1463,Inventario!$A$2:$M$21,2,FALSE)),"",VLOOKUP('Salidas Pacientes'!$M1463,Inventario!$A$2:$M$21,2,FALSE))</f>
        <v xml:space="preserve">Avaxim 80 </v>
      </c>
      <c r="O1463" s="16" t="str">
        <f>IF(ISERROR(VLOOKUP('Salidas Pacientes'!$M1463,Inventario!$A$2:$M$21,3,FALSE)),"",VLOOKUP('Salidas Pacientes'!$M1463,Inventario!$A$2:$M$21,3,FALSE))</f>
        <v>Hepatitis A niño</v>
      </c>
      <c r="P1463" s="100" t="str">
        <f>IF(ISERROR(VLOOKUP('Salidas Pacientes'!$M1463,Inventario!$A$2:$M$21,4,FALSE)),"",VLOOKUP('Salidas Pacientes'!$M1463,Inventario!$A$2:$M$21,4,FALSE))</f>
        <v>IPS FARALLONES</v>
      </c>
      <c r="Q1463" s="100" t="str">
        <f>IF(ISERROR(VLOOKUP('Salidas Pacientes'!$M1463,Inventario!$A$2:$M$21,5,FALSE)),"",VLOOKUP('Salidas Pacientes'!$M1463,Inventario!$A$2:$M$21,5,FALSE))</f>
        <v>Sanofi</v>
      </c>
      <c r="R1463" s="17" t="str">
        <f>IF(ISERROR(VLOOKUP('Salidas Pacientes'!$M1463,Inventario!$A$2:$M$21,6,FALSE)),"",VLOOKUP('Salidas Pacientes'!$M1463,Inventario!$A$2:$M$21,6,FALSE))</f>
        <v>2500</v>
      </c>
      <c r="S1463" s="101" t="s">
        <v>227</v>
      </c>
      <c r="T1463" s="102">
        <f>IF(ISERROR(VLOOKUP('Salidas Pacientes'!$S1463,Entradas!$H$1:$I$412,2,FALSE)),"",VLOOKUP('Salidas Pacientes'!$S1463,Entradas!$H$1:$I$412,2,FALSE))</f>
        <v>45351</v>
      </c>
      <c r="U1463" s="98"/>
      <c r="V1463" s="98">
        <v>1</v>
      </c>
      <c r="W1463" s="105"/>
    </row>
    <row r="1464" spans="1:23" ht="15.75" hidden="1" customHeight="1">
      <c r="A1464" s="95">
        <v>44975</v>
      </c>
      <c r="B1464" s="95" t="s">
        <v>308</v>
      </c>
      <c r="C1464" s="98">
        <v>1110380069</v>
      </c>
      <c r="D1464" s="17" t="str">
        <f>IF(ISERROR(VLOOKUP('Salidas Pacientes'!$C1464,'BD Pacientes'!$A:I,2,FALSE)),"",VLOOKUP('Salidas Pacientes'!$C1464,'BD Pacientes'!$A:I,2,FALSE))</f>
        <v>RC</v>
      </c>
      <c r="E1464" s="16" t="str">
        <f>IF(ISERROR(VLOOKUP('Salidas Pacientes'!$C1464,'BD Pacientes'!$A:I,3,FALSE)),"",VLOOKUP('Salidas Pacientes'!$C1464,'BD Pacientes'!$A:I,3,FALSE))</f>
        <v>JUANA DEL MAR ORTIZ GONZALEZ</v>
      </c>
      <c r="F1464" s="17" t="str">
        <f>IF(ISERROR(VLOOKUP('Salidas Pacientes'!$C1464,'BD Pacientes'!$A:I,4,FALSE)),"",VLOOKUP('Salidas Pacientes'!$C1464,'BD Pacientes'!$A:I,4,FALSE))</f>
        <v>F</v>
      </c>
      <c r="G1464" s="95">
        <f>IF(ISERROR(VLOOKUP('Salidas Pacientes'!$C1464,'BD Pacientes'!$A:I,5,FALSE)),"",VLOOKUP('Salidas Pacientes'!$C1464,'BD Pacientes'!$A:I,5,FALSE))</f>
        <v>44236</v>
      </c>
      <c r="H1464" s="95" t="str">
        <f t="shared" ca="1" si="0"/>
        <v>2 año, 6 mes</v>
      </c>
      <c r="I1464" s="97" t="str">
        <f>IF(ISERROR(VLOOKUP('Salidas Pacientes'!$C1464,'BD Pacientes'!$A:$I,6,FALSE)),"",VLOOKUP('Salidas Pacientes'!$C1464,'BD Pacientes'!$A:$I,6,FALSE))</f>
        <v>CRA 61 # 5-60 APTO 102C</v>
      </c>
      <c r="J1464" s="98">
        <f>IF(ISERROR(VLOOKUP('Salidas Pacientes'!$C1464,'BD Pacientes'!$A:$I,7,FALSE)),"",VLOOKUP('Salidas Pacientes'!$C1464,'BD Pacientes'!$A:$I,7,FALSE))</f>
        <v>1144066927</v>
      </c>
      <c r="K1464" s="99" t="str">
        <f>IF(ISERROR(VLOOKUP('Salidas Pacientes'!$C1464,'BD Pacientes'!$A:$I,8,FALSE)),"",VLOOKUP('Salidas Pacientes'!$C1464,'BD Pacientes'!$A:$I,8,FALSE))</f>
        <v>ISABELLA GONZALEZ</v>
      </c>
      <c r="L1464" s="17">
        <f>IF(ISERROR(VLOOKUP('Salidas Pacientes'!$C1464,'BD Pacientes'!$A:$I,9,FALSE)),"",VLOOKUP('Salidas Pacientes'!$C1464,'BD Pacientes'!$A:$I,9,FALSE))</f>
        <v>3216495617</v>
      </c>
      <c r="M1464" s="17" t="s">
        <v>73</v>
      </c>
      <c r="N1464" s="16" t="str">
        <f>IF(ISERROR(VLOOKUP('Salidas Pacientes'!$M1464,Inventario!$A$2:$M$21,2,FALSE)),"",VLOOKUP('Salidas Pacientes'!$M1464,Inventario!$A$2:$M$21,2,FALSE))</f>
        <v>Pentaxim</v>
      </c>
      <c r="O1464" s="16" t="str">
        <f>IF(ISERROR(VLOOKUP('Salidas Pacientes'!$M1464,Inventario!$A$2:$M$21,3,FALSE)),"",VLOOKUP('Salidas Pacientes'!$M1464,Inventario!$A$2:$M$21,3,FALSE))</f>
        <v>Difteria-Tosferina, tetano, polio, haemophilus</v>
      </c>
      <c r="P1464" s="100" t="str">
        <f>IF(ISERROR(VLOOKUP('Salidas Pacientes'!$M1464,Inventario!$A$2:$M$21,4,FALSE)),"",VLOOKUP('Salidas Pacientes'!$M1464,Inventario!$A$2:$M$21,4,FALSE))</f>
        <v>IPS FARALLONES</v>
      </c>
      <c r="Q1464" s="100" t="str">
        <f>IF(ISERROR(VLOOKUP('Salidas Pacientes'!$M1464,Inventario!$A$2:$M$21,5,FALSE)),"",VLOOKUP('Salidas Pacientes'!$M1464,Inventario!$A$2:$M$21,5,FALSE))</f>
        <v>Sanofi</v>
      </c>
      <c r="R1464" s="17" t="str">
        <f>IF(ISERROR(VLOOKUP('Salidas Pacientes'!$M1464,Inventario!$A$2:$M$21,6,FALSE)),"",VLOOKUP('Salidas Pacientes'!$M1464,Inventario!$A$2:$M$21,6,FALSE))</f>
        <v>2800</v>
      </c>
      <c r="S1464" s="105" t="s">
        <v>236</v>
      </c>
      <c r="T1464" s="102">
        <f>IF(ISERROR(VLOOKUP('Salidas Pacientes'!$S1464,Entradas!$H$1:$I$412,2,FALSE)),"",VLOOKUP('Salidas Pacientes'!$S1464,Entradas!$H$1:$I$412,2,FALSE))</f>
        <v>45199</v>
      </c>
      <c r="U1464" s="98"/>
      <c r="V1464" s="98">
        <v>1</v>
      </c>
      <c r="W1464" s="105"/>
    </row>
    <row r="1465" spans="1:23" ht="15.75" hidden="1" customHeight="1">
      <c r="A1465" s="95">
        <v>44975</v>
      </c>
      <c r="B1465" s="95" t="s">
        <v>308</v>
      </c>
      <c r="C1465" s="98">
        <v>1110380069</v>
      </c>
      <c r="D1465" s="17" t="str">
        <f>IF(ISERROR(VLOOKUP('Salidas Pacientes'!$C1465,'BD Pacientes'!$A:I,2,FALSE)),"",VLOOKUP('Salidas Pacientes'!$C1465,'BD Pacientes'!$A:I,2,FALSE))</f>
        <v>RC</v>
      </c>
      <c r="E1465" s="16" t="str">
        <f>IF(ISERROR(VLOOKUP('Salidas Pacientes'!$C1465,'BD Pacientes'!$A:I,3,FALSE)),"",VLOOKUP('Salidas Pacientes'!$C1465,'BD Pacientes'!$A:I,3,FALSE))</f>
        <v>JUANA DEL MAR ORTIZ GONZALEZ</v>
      </c>
      <c r="F1465" s="17" t="str">
        <f>IF(ISERROR(VLOOKUP('Salidas Pacientes'!$C1465,'BD Pacientes'!$A:I,4,FALSE)),"",VLOOKUP('Salidas Pacientes'!$C1465,'BD Pacientes'!$A:I,4,FALSE))</f>
        <v>F</v>
      </c>
      <c r="G1465" s="95">
        <f>IF(ISERROR(VLOOKUP('Salidas Pacientes'!$C1465,'BD Pacientes'!$A:I,5,FALSE)),"",VLOOKUP('Salidas Pacientes'!$C1465,'BD Pacientes'!$A:I,5,FALSE))</f>
        <v>44236</v>
      </c>
      <c r="H1465" s="95" t="str">
        <f t="shared" ca="1" si="0"/>
        <v>2 año, 6 mes</v>
      </c>
      <c r="I1465" s="97" t="str">
        <f>IF(ISERROR(VLOOKUP('Salidas Pacientes'!$C1465,'BD Pacientes'!$A:$I,6,FALSE)),"",VLOOKUP('Salidas Pacientes'!$C1465,'BD Pacientes'!$A:$I,6,FALSE))</f>
        <v>CRA 61 # 5-60 APTO 102C</v>
      </c>
      <c r="J1465" s="98">
        <f>IF(ISERROR(VLOOKUP('Salidas Pacientes'!$C1465,'BD Pacientes'!$A:$I,7,FALSE)),"",VLOOKUP('Salidas Pacientes'!$C1465,'BD Pacientes'!$A:$I,7,FALSE))</f>
        <v>1144066927</v>
      </c>
      <c r="K1465" s="99" t="str">
        <f>IF(ISERROR(VLOOKUP('Salidas Pacientes'!$C1465,'BD Pacientes'!$A:$I,8,FALSE)),"",VLOOKUP('Salidas Pacientes'!$C1465,'BD Pacientes'!$A:$I,8,FALSE))</f>
        <v>ISABELLA GONZALEZ</v>
      </c>
      <c r="L1465" s="17">
        <f>IF(ISERROR(VLOOKUP('Salidas Pacientes'!$C1465,'BD Pacientes'!$A:$I,9,FALSE)),"",VLOOKUP('Salidas Pacientes'!$C1465,'BD Pacientes'!$A:$I,9,FALSE))</f>
        <v>3216495617</v>
      </c>
      <c r="M1465" s="17" t="s">
        <v>85</v>
      </c>
      <c r="N1465" s="16" t="str">
        <f>IF(ISERROR(VLOOKUP('Salidas Pacientes'!$M1465,Inventario!$A$2:$M$21,2,FALSE)),"",VLOOKUP('Salidas Pacientes'!$M1465,Inventario!$A$2:$M$21,2,FALSE))</f>
        <v xml:space="preserve">Avaxim 80 </v>
      </c>
      <c r="O1465" s="16" t="str">
        <f>IF(ISERROR(VLOOKUP('Salidas Pacientes'!$M1465,Inventario!$A$2:$M$21,3,FALSE)),"",VLOOKUP('Salidas Pacientes'!$M1465,Inventario!$A$2:$M$21,3,FALSE))</f>
        <v>Hepatitis A niño</v>
      </c>
      <c r="P1465" s="100" t="str">
        <f>IF(ISERROR(VLOOKUP('Salidas Pacientes'!$M1465,Inventario!$A$2:$M$21,4,FALSE)),"",VLOOKUP('Salidas Pacientes'!$M1465,Inventario!$A$2:$M$21,4,FALSE))</f>
        <v>IPS FARALLONES</v>
      </c>
      <c r="Q1465" s="100" t="str">
        <f>IF(ISERROR(VLOOKUP('Salidas Pacientes'!$M1465,Inventario!$A$2:$M$21,5,FALSE)),"",VLOOKUP('Salidas Pacientes'!$M1465,Inventario!$A$2:$M$21,5,FALSE))</f>
        <v>Sanofi</v>
      </c>
      <c r="R1465" s="17" t="str">
        <f>IF(ISERROR(VLOOKUP('Salidas Pacientes'!$M1465,Inventario!$A$2:$M$21,6,FALSE)),"",VLOOKUP('Salidas Pacientes'!$M1465,Inventario!$A$2:$M$21,6,FALSE))</f>
        <v>2500</v>
      </c>
      <c r="S1465" s="105" t="s">
        <v>227</v>
      </c>
      <c r="T1465" s="102">
        <f>IF(ISERROR(VLOOKUP('Salidas Pacientes'!$S1465,Entradas!$H$1:$I$412,2,FALSE)),"",VLOOKUP('Salidas Pacientes'!$S1465,Entradas!$H$1:$I$412,2,FALSE))</f>
        <v>45351</v>
      </c>
      <c r="U1465" s="98"/>
      <c r="V1465" s="98">
        <v>1</v>
      </c>
      <c r="W1465" s="105"/>
    </row>
    <row r="1466" spans="1:23" ht="15.75" hidden="1" customHeight="1">
      <c r="A1466" s="95">
        <v>44975</v>
      </c>
      <c r="B1466" s="95" t="s">
        <v>308</v>
      </c>
      <c r="C1466" s="98">
        <v>1110380069</v>
      </c>
      <c r="D1466" s="17" t="str">
        <f>IF(ISERROR(VLOOKUP('Salidas Pacientes'!$C1466,'BD Pacientes'!$A:I,2,FALSE)),"",VLOOKUP('Salidas Pacientes'!$C1466,'BD Pacientes'!$A:I,2,FALSE))</f>
        <v>RC</v>
      </c>
      <c r="E1466" s="16" t="str">
        <f>IF(ISERROR(VLOOKUP('Salidas Pacientes'!$C1466,'BD Pacientes'!$A:I,3,FALSE)),"",VLOOKUP('Salidas Pacientes'!$C1466,'BD Pacientes'!$A:I,3,FALSE))</f>
        <v>JUANA DEL MAR ORTIZ GONZALEZ</v>
      </c>
      <c r="F1466" s="17" t="str">
        <f>IF(ISERROR(VLOOKUP('Salidas Pacientes'!$C1466,'BD Pacientes'!$A:I,4,FALSE)),"",VLOOKUP('Salidas Pacientes'!$C1466,'BD Pacientes'!$A:I,4,FALSE))</f>
        <v>F</v>
      </c>
      <c r="G1466" s="95">
        <f>IF(ISERROR(VLOOKUP('Salidas Pacientes'!$C1466,'BD Pacientes'!$A:I,5,FALSE)),"",VLOOKUP('Salidas Pacientes'!$C1466,'BD Pacientes'!$A:I,5,FALSE))</f>
        <v>44236</v>
      </c>
      <c r="H1466" s="95" t="str">
        <f t="shared" ca="1" si="0"/>
        <v>2 año, 6 mes</v>
      </c>
      <c r="I1466" s="97" t="str">
        <f>IF(ISERROR(VLOOKUP('Salidas Pacientes'!$C1466,'BD Pacientes'!$A:$I,6,FALSE)),"",VLOOKUP('Salidas Pacientes'!$C1466,'BD Pacientes'!$A:$I,6,FALSE))</f>
        <v>CRA 61 # 5-60 APTO 102C</v>
      </c>
      <c r="J1466" s="98">
        <f>IF(ISERROR(VLOOKUP('Salidas Pacientes'!$C1466,'BD Pacientes'!$A:$I,7,FALSE)),"",VLOOKUP('Salidas Pacientes'!$C1466,'BD Pacientes'!$A:$I,7,FALSE))</f>
        <v>1144066927</v>
      </c>
      <c r="K1466" s="99" t="str">
        <f>IF(ISERROR(VLOOKUP('Salidas Pacientes'!$C1466,'BD Pacientes'!$A:$I,8,FALSE)),"",VLOOKUP('Salidas Pacientes'!$C1466,'BD Pacientes'!$A:$I,8,FALSE))</f>
        <v>ISABELLA GONZALEZ</v>
      </c>
      <c r="L1466" s="17">
        <f>IF(ISERROR(VLOOKUP('Salidas Pacientes'!$C1466,'BD Pacientes'!$A:$I,9,FALSE)),"",VLOOKUP('Salidas Pacientes'!$C1466,'BD Pacientes'!$A:$I,9,FALSE))</f>
        <v>3216495617</v>
      </c>
      <c r="M1466" s="17" t="s">
        <v>108</v>
      </c>
      <c r="N1466" s="16" t="str">
        <f>IF(ISERROR(VLOOKUP('Salidas Pacientes'!$M1466,Inventario!$A$2:$M$21,2,FALSE)),"",VLOOKUP('Salidas Pacientes'!$M1466,Inventario!$A$2:$M$21,2,FALSE))</f>
        <v>Priorix</v>
      </c>
      <c r="O1466" s="16" t="str">
        <f>IF(ISERROR(VLOOKUP('Salidas Pacientes'!$M1466,Inventario!$A$2:$M$21,3,FALSE)),"",VLOOKUP('Salidas Pacientes'!$M1466,Inventario!$A$2:$M$21,3,FALSE))</f>
        <v>Rubeola, Sarampion, Paperas</v>
      </c>
      <c r="P1466" s="100" t="str">
        <f>IF(ISERROR(VLOOKUP('Salidas Pacientes'!$M1466,Inventario!$A$2:$M$21,4,FALSE)),"",VLOOKUP('Salidas Pacientes'!$M1466,Inventario!$A$2:$M$21,4,FALSE))</f>
        <v>IPS FARALLONES</v>
      </c>
      <c r="Q1466" s="100" t="str">
        <f>IF(ISERROR(VLOOKUP('Salidas Pacientes'!$M1466,Inventario!$A$2:$M$21,5,FALSE)),"",VLOOKUP('Salidas Pacientes'!$M1466,Inventario!$A$2:$M$21,5,FALSE))</f>
        <v>Glaxo</v>
      </c>
      <c r="R1466" s="17" t="str">
        <f>IF(ISERROR(VLOOKUP('Salidas Pacientes'!$M1466,Inventario!$A$2:$M$21,6,FALSE)),"",VLOOKUP('Salidas Pacientes'!$M1466,Inventario!$A$2:$M$21,6,FALSE))</f>
        <v>1000</v>
      </c>
      <c r="S1466" s="105" t="s">
        <v>239</v>
      </c>
      <c r="T1466" s="102">
        <f>IF(ISERROR(VLOOKUP('Salidas Pacientes'!$S1466,Entradas!$H$1:$I$412,2,FALSE)),"",VLOOKUP('Salidas Pacientes'!$S1466,Entradas!$H$1:$I$412,2,FALSE))</f>
        <v>45473</v>
      </c>
      <c r="U1466" s="98"/>
      <c r="V1466" s="98">
        <v>1</v>
      </c>
      <c r="W1466" s="105"/>
    </row>
    <row r="1467" spans="1:23" ht="15.75" hidden="1" customHeight="1">
      <c r="A1467" s="95">
        <v>44975</v>
      </c>
      <c r="B1467" s="95" t="s">
        <v>276</v>
      </c>
      <c r="C1467" s="98">
        <v>1232816464</v>
      </c>
      <c r="D1467" s="17" t="str">
        <f>IF(ISERROR(VLOOKUP('Salidas Pacientes'!$C1467,'BD Pacientes'!$A:I,2,FALSE)),"",VLOOKUP('Salidas Pacientes'!$C1467,'BD Pacientes'!$A:I,2,FALSE))</f>
        <v>RC</v>
      </c>
      <c r="E1467" s="16" t="str">
        <f>IF(ISERROR(VLOOKUP('Salidas Pacientes'!$C1467,'BD Pacientes'!$A:I,3,FALSE)),"",VLOOKUP('Salidas Pacientes'!$C1467,'BD Pacientes'!$A:I,3,FALSE))</f>
        <v>EMILIANO LUCIO RODRIGUEZ</v>
      </c>
      <c r="F1467" s="17" t="str">
        <f>IF(ISERROR(VLOOKUP('Salidas Pacientes'!$C1467,'BD Pacientes'!$A:I,4,FALSE)),"",VLOOKUP('Salidas Pacientes'!$C1467,'BD Pacientes'!$A:I,4,FALSE))</f>
        <v>M</v>
      </c>
      <c r="G1467" s="95">
        <f>IF(ISERROR(VLOOKUP('Salidas Pacientes'!$C1467,'BD Pacientes'!$A:I,5,FALSE)),"",VLOOKUP('Salidas Pacientes'!$C1467,'BD Pacientes'!$A:I,5,FALSE))</f>
        <v>44362</v>
      </c>
      <c r="H1467" s="95" t="str">
        <f t="shared" ca="1" si="0"/>
        <v>2 año, 2 mes</v>
      </c>
      <c r="I1467" s="97" t="str">
        <f>IF(ISERROR(VLOOKUP('Salidas Pacientes'!$C1467,'BD Pacientes'!$A:$I,6,FALSE)),"",VLOOKUP('Salidas Pacientes'!$C1467,'BD Pacientes'!$A:$I,6,FALSE))</f>
        <v>AV 5BN # 64N-80</v>
      </c>
      <c r="J1467" s="98">
        <f>IF(ISERROR(VLOOKUP('Salidas Pacientes'!$C1467,'BD Pacientes'!$A:$I,7,FALSE)),"",VLOOKUP('Salidas Pacientes'!$C1467,'BD Pacientes'!$A:$I,7,FALSE))</f>
        <v>1143835116</v>
      </c>
      <c r="K1467" s="99" t="str">
        <f>IF(ISERROR(VLOOKUP('Salidas Pacientes'!$C1467,'BD Pacientes'!$A:$I,8,FALSE)),"",VLOOKUP('Salidas Pacientes'!$C1467,'BD Pacientes'!$A:$I,8,FALSE))</f>
        <v>DIANA RODRIGUEZ</v>
      </c>
      <c r="L1467" s="17">
        <f>IF(ISERROR(VLOOKUP('Salidas Pacientes'!$C1467,'BD Pacientes'!$A:$I,9,FALSE)),"",VLOOKUP('Salidas Pacientes'!$C1467,'BD Pacientes'!$A:$I,9,FALSE))</f>
        <v>3046685324</v>
      </c>
      <c r="M1467" s="17" t="s">
        <v>54</v>
      </c>
      <c r="N1467" s="16" t="str">
        <f>IF(ISERROR(VLOOKUP('Salidas Pacientes'!$M1467,Inventario!$A$2:$M$21,2,FALSE)),"",VLOOKUP('Salidas Pacientes'!$M1467,Inventario!$A$2:$M$21,2,FALSE))</f>
        <v>Prevenar</v>
      </c>
      <c r="O1467" s="16" t="str">
        <f>IF(ISERROR(VLOOKUP('Salidas Pacientes'!$M1467,Inventario!$A$2:$M$21,3,FALSE)),"",VLOOKUP('Salidas Pacientes'!$M1467,Inventario!$A$2:$M$21,3,FALSE))</f>
        <v>Neumococo 13V</v>
      </c>
      <c r="P1467" s="100" t="str">
        <f>IF(ISERROR(VLOOKUP('Salidas Pacientes'!$M1467,Inventario!$A$2:$M$21,4,FALSE)),"",VLOOKUP('Salidas Pacientes'!$M1467,Inventario!$A$2:$M$21,4,FALSE))</f>
        <v>Cobo Medical</v>
      </c>
      <c r="Q1467" s="100" t="str">
        <f>IF(ISERROR(VLOOKUP('Salidas Pacientes'!$M1467,Inventario!$A$2:$M$21,5,FALSE)),"",VLOOKUP('Salidas Pacientes'!$M1467,Inventario!$A$2:$M$21,5,FALSE))</f>
        <v>Pfizer</v>
      </c>
      <c r="R1467" s="17" t="str">
        <f>IF(ISERROR(VLOOKUP('Salidas Pacientes'!$M1467,Inventario!$A$2:$M$21,6,FALSE)),"",VLOOKUP('Salidas Pacientes'!$M1467,Inventario!$A$2:$M$21,6,FALSE))</f>
        <v>2156</v>
      </c>
      <c r="S1467" s="105" t="s">
        <v>223</v>
      </c>
      <c r="T1467" s="102">
        <f>IF(ISERROR(VLOOKUP('Salidas Pacientes'!$S1467,Entradas!$H$1:$I$412,2,FALSE)),"",VLOOKUP('Salidas Pacientes'!$S1467,Entradas!$H$1:$I$412,2,FALSE))</f>
        <v>45382</v>
      </c>
      <c r="U1467" s="98"/>
      <c r="V1467" s="98">
        <v>1</v>
      </c>
      <c r="W1467" s="105"/>
    </row>
    <row r="1468" spans="1:23" ht="15.75" hidden="1" customHeight="1">
      <c r="A1468" s="95">
        <v>44977</v>
      </c>
      <c r="B1468" s="95" t="s">
        <v>276</v>
      </c>
      <c r="C1468" s="98">
        <v>1141528878</v>
      </c>
      <c r="D1468" s="17" t="str">
        <f>IF(ISERROR(VLOOKUP('Salidas Pacientes'!$C1468,'BD Pacientes'!$A:I,2,FALSE)),"",VLOOKUP('Salidas Pacientes'!$C1468,'BD Pacientes'!$A:I,2,FALSE))</f>
        <v>RC</v>
      </c>
      <c r="E1468" s="16" t="str">
        <f>IF(ISERROR(VLOOKUP('Salidas Pacientes'!$C1468,'BD Pacientes'!$A:I,3,FALSE)),"",VLOOKUP('Salidas Pacientes'!$C1468,'BD Pacientes'!$A:I,3,FALSE))</f>
        <v>MARTINA LAGUNA SANCHEZ</v>
      </c>
      <c r="F1468" s="17" t="str">
        <f>IF(ISERROR(VLOOKUP('Salidas Pacientes'!$C1468,'BD Pacientes'!$A:I,4,FALSE)),"",VLOOKUP('Salidas Pacientes'!$C1468,'BD Pacientes'!$A:I,4,FALSE))</f>
        <v>F</v>
      </c>
      <c r="G1468" s="95">
        <f>IF(ISERROR(VLOOKUP('Salidas Pacientes'!$C1468,'BD Pacientes'!$A:I,5,FALSE)),"",VLOOKUP('Salidas Pacientes'!$C1468,'BD Pacientes'!$A:I,5,FALSE))</f>
        <v>44160</v>
      </c>
      <c r="H1468" s="95" t="str">
        <f t="shared" ca="1" si="0"/>
        <v>2 año, 8 mes</v>
      </c>
      <c r="I1468" s="97" t="str">
        <f>IF(ISERROR(VLOOKUP('Salidas Pacientes'!$C1468,'BD Pacientes'!$A:$I,6,FALSE)),"",VLOOKUP('Salidas Pacientes'!$C1468,'BD Pacientes'!$A:$I,6,FALSE))</f>
        <v>CALLE 28 #96-186</v>
      </c>
      <c r="J1468" s="98">
        <f>IF(ISERROR(VLOOKUP('Salidas Pacientes'!$C1468,'BD Pacientes'!$A:$I,7,FALSE)),"",VLOOKUP('Salidas Pacientes'!$C1468,'BD Pacientes'!$A:$I,7,FALSE))</f>
        <v>1019002425</v>
      </c>
      <c r="K1468" s="99" t="str">
        <f>IF(ISERROR(VLOOKUP('Salidas Pacientes'!$C1468,'BD Pacientes'!$A:$I,8,FALSE)),"",VLOOKUP('Salidas Pacientes'!$C1468,'BD Pacientes'!$A:$I,8,FALSE))</f>
        <v>LINA LAGUNA</v>
      </c>
      <c r="L1468" s="17">
        <f>IF(ISERROR(VLOOKUP('Salidas Pacientes'!$C1468,'BD Pacientes'!$A:$I,9,FALSE)),"",VLOOKUP('Salidas Pacientes'!$C1468,'BD Pacientes'!$A:$I,9,FALSE))</f>
        <v>3214447912</v>
      </c>
      <c r="M1468" s="17" t="s">
        <v>47</v>
      </c>
      <c r="N1468" s="16" t="str">
        <f>IF(ISERROR(VLOOKUP('Salidas Pacientes'!$M1468,Inventario!$A$2:$M$21,2,FALSE)),"",VLOOKUP('Salidas Pacientes'!$M1468,Inventario!$A$2:$M$21,2,FALSE))</f>
        <v>Nimenrix</v>
      </c>
      <c r="O1468" s="16" t="str">
        <f>IF(ISERROR(VLOOKUP('Salidas Pacientes'!$M1468,Inventario!$A$2:$M$21,3,FALSE)),"",VLOOKUP('Salidas Pacientes'!$M1468,Inventario!$A$2:$M$21,3,FALSE))</f>
        <v>Meningococo</v>
      </c>
      <c r="P1468" s="100" t="str">
        <f>IF(ISERROR(VLOOKUP('Salidas Pacientes'!$M1468,Inventario!$A$2:$M$21,4,FALSE)),"",VLOOKUP('Salidas Pacientes'!$M1468,Inventario!$A$2:$M$21,4,FALSE))</f>
        <v>Cobo Medical</v>
      </c>
      <c r="Q1468" s="100" t="str">
        <f>IF(ISERROR(VLOOKUP('Salidas Pacientes'!$M1468,Inventario!$A$2:$M$21,5,FALSE)),"",VLOOKUP('Salidas Pacientes'!$M1468,Inventario!$A$2:$M$21,5,FALSE))</f>
        <v>Pfizer</v>
      </c>
      <c r="R1468" s="17" t="str">
        <f>IF(ISERROR(VLOOKUP('Salidas Pacientes'!$M1468,Inventario!$A$2:$M$21,6,FALSE)),"",VLOOKUP('Salidas Pacientes'!$M1468,Inventario!$A$2:$M$21,6,FALSE))</f>
        <v>3904</v>
      </c>
      <c r="S1468" s="105" t="s">
        <v>221</v>
      </c>
      <c r="T1468" s="102">
        <f>IF(ISERROR(VLOOKUP('Salidas Pacientes'!$S1468,Entradas!$H$1:$I$412,2,FALSE)),"",VLOOKUP('Salidas Pacientes'!$S1468,Entradas!$H$1:$I$412,2,FALSE))</f>
        <v>45077</v>
      </c>
      <c r="U1468" s="98"/>
      <c r="V1468" s="98">
        <v>1</v>
      </c>
      <c r="W1468" s="105"/>
    </row>
    <row r="1469" spans="1:23" ht="15.75" hidden="1" customHeight="1">
      <c r="A1469" s="95">
        <v>44977</v>
      </c>
      <c r="B1469" s="95" t="s">
        <v>276</v>
      </c>
      <c r="C1469" s="98">
        <v>1109575360</v>
      </c>
      <c r="D1469" s="17" t="str">
        <f>IF(ISERROR(VLOOKUP('Salidas Pacientes'!$C1469,'BD Pacientes'!$A:I,2,FALSE)),"",VLOOKUP('Salidas Pacientes'!$C1469,'BD Pacientes'!$A:I,2,FALSE))</f>
        <v>RC</v>
      </c>
      <c r="E1469" s="16" t="str">
        <f>IF(ISERROR(VLOOKUP('Salidas Pacientes'!$C1469,'BD Pacientes'!$A:I,3,FALSE)),"",VLOOKUP('Salidas Pacientes'!$C1469,'BD Pacientes'!$A:I,3,FALSE))</f>
        <v>ANA LUCIA RIVERA MARTINEZ</v>
      </c>
      <c r="F1469" s="17" t="str">
        <f>IF(ISERROR(VLOOKUP('Salidas Pacientes'!$C1469,'BD Pacientes'!$A:I,4,FALSE)),"",VLOOKUP('Salidas Pacientes'!$C1469,'BD Pacientes'!$A:I,4,FALSE))</f>
        <v>F</v>
      </c>
      <c r="G1469" s="95">
        <f>IF(ISERROR(VLOOKUP('Salidas Pacientes'!$C1469,'BD Pacientes'!$A:I,5,FALSE)),"",VLOOKUP('Salidas Pacientes'!$C1469,'BD Pacientes'!$A:I,5,FALSE))</f>
        <v>44818</v>
      </c>
      <c r="H1469" s="95" t="str">
        <f t="shared" ca="1" si="0"/>
        <v>0 año, 11 mes</v>
      </c>
      <c r="I1469" s="97" t="str">
        <f>IF(ISERROR(VLOOKUP('Salidas Pacientes'!$C1469,'BD Pacientes'!$A:$I,6,FALSE)),"",VLOOKUP('Salidas Pacientes'!$C1469,'BD Pacientes'!$A:$I,6,FALSE))</f>
        <v>CRA 98B 60-115</v>
      </c>
      <c r="J1469" s="98">
        <f>IF(ISERROR(VLOOKUP('Salidas Pacientes'!$C1469,'BD Pacientes'!$A:$I,7,FALSE)),"",VLOOKUP('Salidas Pacientes'!$C1469,'BD Pacientes'!$A:$I,7,FALSE))</f>
        <v>1118288058</v>
      </c>
      <c r="K1469" s="99" t="str">
        <f>IF(ISERROR(VLOOKUP('Salidas Pacientes'!$C1469,'BD Pacientes'!$A:$I,8,FALSE)),"",VLOOKUP('Salidas Pacientes'!$C1469,'BD Pacientes'!$A:$I,8,FALSE))</f>
        <v>DIANA MARTINEZ</v>
      </c>
      <c r="L1469" s="17">
        <f>IF(ISERROR(VLOOKUP('Salidas Pacientes'!$C1469,'BD Pacientes'!$A:$I,9,FALSE)),"",VLOOKUP('Salidas Pacientes'!$C1469,'BD Pacientes'!$A:$I,9,FALSE))</f>
        <v>3103914688</v>
      </c>
      <c r="M1469" s="17" t="s">
        <v>47</v>
      </c>
      <c r="N1469" s="16" t="str">
        <f>IF(ISERROR(VLOOKUP('Salidas Pacientes'!$M1469,Inventario!$A$2:$M$21,2,FALSE)),"",VLOOKUP('Salidas Pacientes'!$M1469,Inventario!$A$2:$M$21,2,FALSE))</f>
        <v>Nimenrix</v>
      </c>
      <c r="O1469" s="16" t="str">
        <f>IF(ISERROR(VLOOKUP('Salidas Pacientes'!$M1469,Inventario!$A$2:$M$21,3,FALSE)),"",VLOOKUP('Salidas Pacientes'!$M1469,Inventario!$A$2:$M$21,3,FALSE))</f>
        <v>Meningococo</v>
      </c>
      <c r="P1469" s="100" t="str">
        <f>IF(ISERROR(VLOOKUP('Salidas Pacientes'!$M1469,Inventario!$A$2:$M$21,4,FALSE)),"",VLOOKUP('Salidas Pacientes'!$M1469,Inventario!$A$2:$M$21,4,FALSE))</f>
        <v>Cobo Medical</v>
      </c>
      <c r="Q1469" s="100" t="str">
        <f>IF(ISERROR(VLOOKUP('Salidas Pacientes'!$M1469,Inventario!$A$2:$M$21,5,FALSE)),"",VLOOKUP('Salidas Pacientes'!$M1469,Inventario!$A$2:$M$21,5,FALSE))</f>
        <v>Pfizer</v>
      </c>
      <c r="R1469" s="17" t="str">
        <f>IF(ISERROR(VLOOKUP('Salidas Pacientes'!$M1469,Inventario!$A$2:$M$21,6,FALSE)),"",VLOOKUP('Salidas Pacientes'!$M1469,Inventario!$A$2:$M$21,6,FALSE))</f>
        <v>3904</v>
      </c>
      <c r="S1469" s="105" t="s">
        <v>221</v>
      </c>
      <c r="T1469" s="102">
        <f>IF(ISERROR(VLOOKUP('Salidas Pacientes'!$S1469,Entradas!$H$1:$I$412,2,FALSE)),"",VLOOKUP('Salidas Pacientes'!$S1469,Entradas!$H$1:$I$412,2,FALSE))</f>
        <v>45077</v>
      </c>
      <c r="U1469" s="98"/>
      <c r="V1469" s="98">
        <v>1</v>
      </c>
      <c r="W1469" s="105"/>
    </row>
    <row r="1470" spans="1:23" ht="15.75" hidden="1" customHeight="1">
      <c r="A1470" s="95">
        <v>44978</v>
      </c>
      <c r="B1470" s="95" t="s">
        <v>276</v>
      </c>
      <c r="C1470" s="98">
        <v>1232818619</v>
      </c>
      <c r="D1470" s="17" t="str">
        <f>IF(ISERROR(VLOOKUP('Salidas Pacientes'!$C1470,'BD Pacientes'!$A:I,2,FALSE)),"",VLOOKUP('Salidas Pacientes'!$C1470,'BD Pacientes'!$A:I,2,FALSE))</f>
        <v>RC</v>
      </c>
      <c r="E1470" s="16" t="str">
        <f>IF(ISERROR(VLOOKUP('Salidas Pacientes'!$C1470,'BD Pacientes'!$A:I,3,FALSE)),"",VLOOKUP('Salidas Pacientes'!$C1470,'BD Pacientes'!$A:I,3,FALSE))</f>
        <v>SALVADOR GONZALEZ REINA</v>
      </c>
      <c r="F1470" s="17" t="str">
        <f>IF(ISERROR(VLOOKUP('Salidas Pacientes'!$C1470,'BD Pacientes'!$A:I,4,FALSE)),"",VLOOKUP('Salidas Pacientes'!$C1470,'BD Pacientes'!$A:I,4,FALSE))</f>
        <v>M</v>
      </c>
      <c r="G1470" s="95">
        <f>IF(ISERROR(VLOOKUP('Salidas Pacientes'!$C1470,'BD Pacientes'!$A:I,5,FALSE)),"",VLOOKUP('Salidas Pacientes'!$C1470,'BD Pacientes'!$A:I,5,FALSE))</f>
        <v>44551</v>
      </c>
      <c r="H1470" s="95" t="str">
        <f t="shared" ca="1" si="0"/>
        <v>1 año, 8 mes</v>
      </c>
      <c r="I1470" s="97" t="str">
        <f>IF(ISERROR(VLOOKUP('Salidas Pacientes'!$C1470,'BD Pacientes'!$A:$I,6,FALSE)),"",VLOOKUP('Salidas Pacientes'!$C1470,'BD Pacientes'!$A:$I,6,FALSE))</f>
        <v>CRA 45 # 14E-04</v>
      </c>
      <c r="J1470" s="98">
        <f>IF(ISERROR(VLOOKUP('Salidas Pacientes'!$C1470,'BD Pacientes'!$A:$I,7,FALSE)),"",VLOOKUP('Salidas Pacientes'!$C1470,'BD Pacientes'!$A:$I,7,FALSE))</f>
        <v>1143827709</v>
      </c>
      <c r="K1470" s="99" t="str">
        <f>IF(ISERROR(VLOOKUP('Salidas Pacientes'!$C1470,'BD Pacientes'!$A:$I,8,FALSE)),"",VLOOKUP('Salidas Pacientes'!$C1470,'BD Pacientes'!$A:$I,8,FALSE))</f>
        <v>STEFANY REINA</v>
      </c>
      <c r="L1470" s="17">
        <f>IF(ISERROR(VLOOKUP('Salidas Pacientes'!$C1470,'BD Pacientes'!$A:$I,9,FALSE)),"",VLOOKUP('Salidas Pacientes'!$C1470,'BD Pacientes'!$A:$I,9,FALSE))</f>
        <v>3153400281</v>
      </c>
      <c r="M1470" s="17" t="s">
        <v>47</v>
      </c>
      <c r="N1470" s="16" t="str">
        <f>IF(ISERROR(VLOOKUP('Salidas Pacientes'!$M1470,Inventario!$A$2:$M$21,2,FALSE)),"",VLOOKUP('Salidas Pacientes'!$M1470,Inventario!$A$2:$M$21,2,FALSE))</f>
        <v>Nimenrix</v>
      </c>
      <c r="O1470" s="16" t="str">
        <f>IF(ISERROR(VLOOKUP('Salidas Pacientes'!$M1470,Inventario!$A$2:$M$21,3,FALSE)),"",VLOOKUP('Salidas Pacientes'!$M1470,Inventario!$A$2:$M$21,3,FALSE))</f>
        <v>Meningococo</v>
      </c>
      <c r="P1470" s="100" t="str">
        <f>IF(ISERROR(VLOOKUP('Salidas Pacientes'!$M1470,Inventario!$A$2:$M$21,4,FALSE)),"",VLOOKUP('Salidas Pacientes'!$M1470,Inventario!$A$2:$M$21,4,FALSE))</f>
        <v>Cobo Medical</v>
      </c>
      <c r="Q1470" s="100" t="str">
        <f>IF(ISERROR(VLOOKUP('Salidas Pacientes'!$M1470,Inventario!$A$2:$M$21,5,FALSE)),"",VLOOKUP('Salidas Pacientes'!$M1470,Inventario!$A$2:$M$21,5,FALSE))</f>
        <v>Pfizer</v>
      </c>
      <c r="R1470" s="17" t="str">
        <f>IF(ISERROR(VLOOKUP('Salidas Pacientes'!$M1470,Inventario!$A$2:$M$21,6,FALSE)),"",VLOOKUP('Salidas Pacientes'!$M1470,Inventario!$A$2:$M$21,6,FALSE))</f>
        <v>3904</v>
      </c>
      <c r="S1470" s="105" t="s">
        <v>240</v>
      </c>
      <c r="T1470" s="102">
        <f>IF(ISERROR(VLOOKUP('Salidas Pacientes'!$S1470,Entradas!$H$1:$I$412,2,FALSE)),"",VLOOKUP('Salidas Pacientes'!$S1470,Entradas!$H$1:$I$412,2,FALSE))</f>
        <v>45535</v>
      </c>
      <c r="U1470" s="98"/>
      <c r="V1470" s="98">
        <v>1</v>
      </c>
      <c r="W1470" s="105"/>
    </row>
    <row r="1471" spans="1:23" ht="15.75" hidden="1" customHeight="1">
      <c r="A1471" s="95">
        <v>44980</v>
      </c>
      <c r="B1471" s="95" t="s">
        <v>276</v>
      </c>
      <c r="C1471" s="98">
        <v>1232805607</v>
      </c>
      <c r="D1471" s="17" t="str">
        <f>IF(ISERROR(VLOOKUP('Salidas Pacientes'!$C1471,'BD Pacientes'!$A:I,2,FALSE)),"",VLOOKUP('Salidas Pacientes'!$C1471,'BD Pacientes'!$A:I,2,FALSE))</f>
        <v>RC</v>
      </c>
      <c r="E1471" s="16" t="str">
        <f>IF(ISERROR(VLOOKUP('Salidas Pacientes'!$C1471,'BD Pacientes'!$A:I,3,FALSE)),"",VLOOKUP('Salidas Pacientes'!$C1471,'BD Pacientes'!$A:I,3,FALSE))</f>
        <v>OLIVIA ECHEVERRY CONTRERAS</v>
      </c>
      <c r="F1471" s="17" t="str">
        <f>IF(ISERROR(VLOOKUP('Salidas Pacientes'!$C1471,'BD Pacientes'!$A:I,4,FALSE)),"",VLOOKUP('Salidas Pacientes'!$C1471,'BD Pacientes'!$A:I,4,FALSE))</f>
        <v>F</v>
      </c>
      <c r="G1471" s="95">
        <f>IF(ISERROR(VLOOKUP('Salidas Pacientes'!$C1471,'BD Pacientes'!$A:I,5,FALSE)),"",VLOOKUP('Salidas Pacientes'!$C1471,'BD Pacientes'!$A:I,5,FALSE))</f>
        <v>43307</v>
      </c>
      <c r="H1471" s="95" t="str">
        <f t="shared" ca="1" si="0"/>
        <v>5 año, 0 mes</v>
      </c>
      <c r="I1471" s="97" t="str">
        <f>IF(ISERROR(VLOOKUP('Salidas Pacientes'!$C1471,'BD Pacientes'!$A:$I,6,FALSE)),"",VLOOKUP('Salidas Pacientes'!$C1471,'BD Pacientes'!$A:$I,6,FALSE))</f>
        <v>AV 10AN  # 10-93</v>
      </c>
      <c r="J1471" s="98">
        <f>IF(ISERROR(VLOOKUP('Salidas Pacientes'!$C1471,'BD Pacientes'!$A:$I,7,FALSE)),"",VLOOKUP('Salidas Pacientes'!$C1471,'BD Pacientes'!$A:$I,7,FALSE))</f>
        <v>38558855</v>
      </c>
      <c r="K1471" s="99" t="str">
        <f>IF(ISERROR(VLOOKUP('Salidas Pacientes'!$C1471,'BD Pacientes'!$A:$I,8,FALSE)),"",VLOOKUP('Salidas Pacientes'!$C1471,'BD Pacientes'!$A:$I,8,FALSE))</f>
        <v>CATALINA CONTRERAS</v>
      </c>
      <c r="L1471" s="17">
        <f>IF(ISERROR(VLOOKUP('Salidas Pacientes'!$C1471,'BD Pacientes'!$A:$I,9,FALSE)),"",VLOOKUP('Salidas Pacientes'!$C1471,'BD Pacientes'!$A:$I,9,FALSE))</f>
        <v>3147708289</v>
      </c>
      <c r="M1471" s="17" t="s">
        <v>81</v>
      </c>
      <c r="N1471" s="16" t="str">
        <f>IF(ISERROR(VLOOKUP('Salidas Pacientes'!$M1471,Inventario!$A$2:$M$21,2,FALSE)),"",VLOOKUP('Salidas Pacientes'!$M1471,Inventario!$A$2:$M$21,2,FALSE))</f>
        <v>Stamaril</v>
      </c>
      <c r="O1471" s="16" t="str">
        <f>IF(ISERROR(VLOOKUP('Salidas Pacientes'!$M1471,Inventario!$A$2:$M$21,3,FALSE)),"",VLOOKUP('Salidas Pacientes'!$M1471,Inventario!$A$2:$M$21,3,FALSE))</f>
        <v>Fiebre amarilla</v>
      </c>
      <c r="P1471" s="100" t="str">
        <f>IF(ISERROR(VLOOKUP('Salidas Pacientes'!$M1471,Inventario!$A$2:$M$21,4,FALSE)),"",VLOOKUP('Salidas Pacientes'!$M1471,Inventario!$A$2:$M$21,4,FALSE))</f>
        <v>IPS FARALLONES</v>
      </c>
      <c r="Q1471" s="100" t="str">
        <f>IF(ISERROR(VLOOKUP('Salidas Pacientes'!$M1471,Inventario!$A$2:$M$21,5,FALSE)),"",VLOOKUP('Salidas Pacientes'!$M1471,Inventario!$A$2:$M$21,5,FALSE))</f>
        <v>Sanofi</v>
      </c>
      <c r="R1471" s="17" t="str">
        <f>IF(ISERROR(VLOOKUP('Salidas Pacientes'!$M1471,Inventario!$A$2:$M$21,6,FALSE)),"",VLOOKUP('Salidas Pacientes'!$M1471,Inventario!$A$2:$M$21,6,FALSE))</f>
        <v>3000</v>
      </c>
      <c r="S1471" s="105" t="s">
        <v>229</v>
      </c>
      <c r="T1471" s="102">
        <f>IF(ISERROR(VLOOKUP('Salidas Pacientes'!$S1471,Entradas!$H$1:$I$412,2,FALSE)),"",VLOOKUP('Salidas Pacientes'!$S1471,Entradas!$H$1:$I$412,2,FALSE))</f>
        <v>45565</v>
      </c>
      <c r="U1471" s="98"/>
      <c r="V1471" s="98">
        <v>1</v>
      </c>
      <c r="W1471" s="105"/>
    </row>
    <row r="1472" spans="1:23" ht="15.75" hidden="1" customHeight="1">
      <c r="A1472" s="95">
        <v>44980</v>
      </c>
      <c r="B1472" s="95" t="s">
        <v>276</v>
      </c>
      <c r="C1472" s="98">
        <v>1232805607</v>
      </c>
      <c r="D1472" s="17" t="str">
        <f>IF(ISERROR(VLOOKUP('Salidas Pacientes'!$C1472,'BD Pacientes'!$A:I,2,FALSE)),"",VLOOKUP('Salidas Pacientes'!$C1472,'BD Pacientes'!$A:I,2,FALSE))</f>
        <v>RC</v>
      </c>
      <c r="E1472" s="16" t="str">
        <f>IF(ISERROR(VLOOKUP('Salidas Pacientes'!$C1472,'BD Pacientes'!$A:I,3,FALSE)),"",VLOOKUP('Salidas Pacientes'!$C1472,'BD Pacientes'!$A:I,3,FALSE))</f>
        <v>OLIVIA ECHEVERRY CONTRERAS</v>
      </c>
      <c r="F1472" s="17" t="str">
        <f>IF(ISERROR(VLOOKUP('Salidas Pacientes'!$C1472,'BD Pacientes'!$A:I,4,FALSE)),"",VLOOKUP('Salidas Pacientes'!$C1472,'BD Pacientes'!$A:I,4,FALSE))</f>
        <v>F</v>
      </c>
      <c r="G1472" s="95">
        <f>IF(ISERROR(VLOOKUP('Salidas Pacientes'!$C1472,'BD Pacientes'!$A:I,5,FALSE)),"",VLOOKUP('Salidas Pacientes'!$C1472,'BD Pacientes'!$A:I,5,FALSE))</f>
        <v>43307</v>
      </c>
      <c r="H1472" s="95" t="str">
        <f t="shared" ca="1" si="0"/>
        <v>5 año, 0 mes</v>
      </c>
      <c r="I1472" s="97" t="str">
        <f>IF(ISERROR(VLOOKUP('Salidas Pacientes'!$C1472,'BD Pacientes'!$A:$I,6,FALSE)),"",VLOOKUP('Salidas Pacientes'!$C1472,'BD Pacientes'!$A:$I,6,FALSE))</f>
        <v>AV 10AN  # 10-93</v>
      </c>
      <c r="J1472" s="98">
        <f>IF(ISERROR(VLOOKUP('Salidas Pacientes'!$C1472,'BD Pacientes'!$A:$I,7,FALSE)),"",VLOOKUP('Salidas Pacientes'!$C1472,'BD Pacientes'!$A:$I,7,FALSE))</f>
        <v>38558855</v>
      </c>
      <c r="K1472" s="99" t="str">
        <f>IF(ISERROR(VLOOKUP('Salidas Pacientes'!$C1472,'BD Pacientes'!$A:$I,8,FALSE)),"",VLOOKUP('Salidas Pacientes'!$C1472,'BD Pacientes'!$A:$I,8,FALSE))</f>
        <v>CATALINA CONTRERAS</v>
      </c>
      <c r="L1472" s="17">
        <f>IF(ISERROR(VLOOKUP('Salidas Pacientes'!$C1472,'BD Pacientes'!$A:$I,9,FALSE)),"",VLOOKUP('Salidas Pacientes'!$C1472,'BD Pacientes'!$A:$I,9,FALSE))</f>
        <v>3147708289</v>
      </c>
      <c r="M1472" s="17" t="s">
        <v>89</v>
      </c>
      <c r="N1472" s="16" t="str">
        <f>IF(ISERROR(VLOOKUP('Salidas Pacientes'!$M1472,Inventario!$A$2:$M$21,2,FALSE)),"",VLOOKUP('Salidas Pacientes'!$M1472,Inventario!$A$2:$M$21,2,FALSE))</f>
        <v>Fluquadri</v>
      </c>
      <c r="O1472" s="16" t="str">
        <f>IF(ISERROR(VLOOKUP('Salidas Pacientes'!$M1472,Inventario!$A$2:$M$21,3,FALSE)),"",VLOOKUP('Salidas Pacientes'!$M1472,Inventario!$A$2:$M$21,3,FALSE))</f>
        <v>Influenza</v>
      </c>
      <c r="P1472" s="100" t="str">
        <f>IF(ISERROR(VLOOKUP('Salidas Pacientes'!$M1472,Inventario!$A$2:$M$21,4,FALSE)),"",VLOOKUP('Salidas Pacientes'!$M1472,Inventario!$A$2:$M$21,4,FALSE))</f>
        <v>IPS FARALLONES</v>
      </c>
      <c r="Q1472" s="100" t="str">
        <f>IF(ISERROR(VLOOKUP('Salidas Pacientes'!$M1472,Inventario!$A$2:$M$21,5,FALSE)),"",VLOOKUP('Salidas Pacientes'!$M1472,Inventario!$A$2:$M$21,5,FALSE))</f>
        <v>Sanofi</v>
      </c>
      <c r="R1472" s="17" t="str">
        <f>IF(ISERROR(VLOOKUP('Salidas Pacientes'!$M1472,Inventario!$A$2:$M$21,6,FALSE)),"",VLOOKUP('Salidas Pacientes'!$M1472,Inventario!$A$2:$M$21,6,FALSE))</f>
        <v>164992</v>
      </c>
      <c r="S1472" s="105" t="s">
        <v>231</v>
      </c>
      <c r="T1472" s="102">
        <f>IF(ISERROR(VLOOKUP('Salidas Pacientes'!$S1472,Entradas!$H$1:$I$412,2,FALSE)),"",VLOOKUP('Salidas Pacientes'!$S1472,Entradas!$H$1:$I$412,2,FALSE))</f>
        <v>44985</v>
      </c>
      <c r="U1472" s="98"/>
      <c r="V1472" s="98">
        <v>1</v>
      </c>
      <c r="W1472" s="105"/>
    </row>
    <row r="1473" spans="1:23" ht="15.75" hidden="1" customHeight="1">
      <c r="A1473" s="95">
        <v>44980</v>
      </c>
      <c r="B1473" s="95" t="s">
        <v>276</v>
      </c>
      <c r="C1473" s="98">
        <v>1232821558</v>
      </c>
      <c r="D1473" s="17" t="str">
        <f>IF(ISERROR(VLOOKUP('Salidas Pacientes'!$C1473,'BD Pacientes'!$A:I,2,FALSE)),"",VLOOKUP('Salidas Pacientes'!$C1473,'BD Pacientes'!$A:I,2,FALSE))</f>
        <v>RC</v>
      </c>
      <c r="E1473" s="16" t="str">
        <f>IF(ISERROR(VLOOKUP('Salidas Pacientes'!$C1473,'BD Pacientes'!$A:I,3,FALSE)),"",VLOOKUP('Salidas Pacientes'!$C1473,'BD Pacientes'!$A:I,3,FALSE))</f>
        <v>MATEO HINESTROZA SIERRA</v>
      </c>
      <c r="F1473" s="17" t="str">
        <f>IF(ISERROR(VLOOKUP('Salidas Pacientes'!$C1473,'BD Pacientes'!$A:I,4,FALSE)),"",VLOOKUP('Salidas Pacientes'!$C1473,'BD Pacientes'!$A:I,4,FALSE))</f>
        <v>M</v>
      </c>
      <c r="G1473" s="95">
        <f>IF(ISERROR(VLOOKUP('Salidas Pacientes'!$C1473,'BD Pacientes'!$A:I,5,FALSE)),"",VLOOKUP('Salidas Pacientes'!$C1473,'BD Pacientes'!$A:I,5,FALSE))</f>
        <v>44824</v>
      </c>
      <c r="H1473" s="95" t="str">
        <f t="shared" ca="1" si="0"/>
        <v>0 año, 11 mes</v>
      </c>
      <c r="I1473" s="97" t="str">
        <f>IF(ISERROR(VLOOKUP('Salidas Pacientes'!$C1473,'BD Pacientes'!$A:$I,6,FALSE)),"",VLOOKUP('Salidas Pacientes'!$C1473,'BD Pacientes'!$A:$I,6,FALSE))</f>
        <v>CRA 68 # 13b-61</v>
      </c>
      <c r="J1473" s="98">
        <f>IF(ISERROR(VLOOKUP('Salidas Pacientes'!$C1473,'BD Pacientes'!$A:$I,7,FALSE)),"",VLOOKUP('Salidas Pacientes'!$C1473,'BD Pacientes'!$A:$I,7,FALSE))</f>
        <v>1144081231</v>
      </c>
      <c r="K1473" s="99" t="str">
        <f>IF(ISERROR(VLOOKUP('Salidas Pacientes'!$C1473,'BD Pacientes'!$A:$I,8,FALSE)),"",VLOOKUP('Salidas Pacientes'!$C1473,'BD Pacientes'!$A:$I,8,FALSE))</f>
        <v>VALENTINA SIERRA</v>
      </c>
      <c r="L1473" s="17">
        <f>IF(ISERROR(VLOOKUP('Salidas Pacientes'!$C1473,'BD Pacientes'!$A:$I,9,FALSE)),"",VLOOKUP('Salidas Pacientes'!$C1473,'BD Pacientes'!$A:$I,9,FALSE))</f>
        <v>3183851664</v>
      </c>
      <c r="M1473" s="17" t="s">
        <v>47</v>
      </c>
      <c r="N1473" s="16" t="str">
        <f>IF(ISERROR(VLOOKUP('Salidas Pacientes'!$M1473,Inventario!$A$2:$M$21,2,FALSE)),"",VLOOKUP('Salidas Pacientes'!$M1473,Inventario!$A$2:$M$21,2,FALSE))</f>
        <v>Nimenrix</v>
      </c>
      <c r="O1473" s="16" t="str">
        <f>IF(ISERROR(VLOOKUP('Salidas Pacientes'!$M1473,Inventario!$A$2:$M$21,3,FALSE)),"",VLOOKUP('Salidas Pacientes'!$M1473,Inventario!$A$2:$M$21,3,FALSE))</f>
        <v>Meningococo</v>
      </c>
      <c r="P1473" s="100" t="str">
        <f>IF(ISERROR(VLOOKUP('Salidas Pacientes'!$M1473,Inventario!$A$2:$M$21,4,FALSE)),"",VLOOKUP('Salidas Pacientes'!$M1473,Inventario!$A$2:$M$21,4,FALSE))</f>
        <v>Cobo Medical</v>
      </c>
      <c r="Q1473" s="100" t="str">
        <f>IF(ISERROR(VLOOKUP('Salidas Pacientes'!$M1473,Inventario!$A$2:$M$21,5,FALSE)),"",VLOOKUP('Salidas Pacientes'!$M1473,Inventario!$A$2:$M$21,5,FALSE))</f>
        <v>Pfizer</v>
      </c>
      <c r="R1473" s="17" t="str">
        <f>IF(ISERROR(VLOOKUP('Salidas Pacientes'!$M1473,Inventario!$A$2:$M$21,6,FALSE)),"",VLOOKUP('Salidas Pacientes'!$M1473,Inventario!$A$2:$M$21,6,FALSE))</f>
        <v>3904</v>
      </c>
      <c r="S1473" s="105" t="s">
        <v>240</v>
      </c>
      <c r="T1473" s="102">
        <f>IF(ISERROR(VLOOKUP('Salidas Pacientes'!$S1473,Entradas!$H$1:$I$412,2,FALSE)),"",VLOOKUP('Salidas Pacientes'!$S1473,Entradas!$H$1:$I$412,2,FALSE))</f>
        <v>45535</v>
      </c>
      <c r="U1473" s="98"/>
      <c r="V1473" s="98">
        <v>1</v>
      </c>
      <c r="W1473" s="105"/>
    </row>
    <row r="1474" spans="1:23" ht="15.75" hidden="1" customHeight="1">
      <c r="A1474" s="95">
        <v>44980</v>
      </c>
      <c r="B1474" s="95" t="s">
        <v>308</v>
      </c>
      <c r="C1474" s="98">
        <v>1110306608</v>
      </c>
      <c r="D1474" s="17" t="str">
        <f>IF(ISERROR(VLOOKUP('Salidas Pacientes'!$C1474,'BD Pacientes'!$A:I,2,FALSE)),"",VLOOKUP('Salidas Pacientes'!$C1474,'BD Pacientes'!$A:I,2,FALSE))</f>
        <v>RC</v>
      </c>
      <c r="E1474" s="16" t="str">
        <f>IF(ISERROR(VLOOKUP('Salidas Pacientes'!$C1474,'BD Pacientes'!$A:I,3,FALSE)),"",VLOOKUP('Salidas Pacientes'!$C1474,'BD Pacientes'!$A:I,3,FALSE))</f>
        <v>MACARENA SANCHEZ RAMOS</v>
      </c>
      <c r="F1474" s="17" t="str">
        <f>IF(ISERROR(VLOOKUP('Salidas Pacientes'!$C1474,'BD Pacientes'!$A:I,4,FALSE)),"",VLOOKUP('Salidas Pacientes'!$C1474,'BD Pacientes'!$A:I,4,FALSE))</f>
        <v>F</v>
      </c>
      <c r="G1474" s="95">
        <f>IF(ISERROR(VLOOKUP('Salidas Pacientes'!$C1474,'BD Pacientes'!$A:I,5,FALSE)),"",VLOOKUP('Salidas Pacientes'!$C1474,'BD Pacientes'!$A:I,5,FALSE))</f>
        <v>44722</v>
      </c>
      <c r="H1474" s="95" t="str">
        <f t="shared" ca="1" si="0"/>
        <v>1 año, 2 mes</v>
      </c>
      <c r="I1474" s="97" t="str">
        <f>IF(ISERROR(VLOOKUP('Salidas Pacientes'!$C1474,'BD Pacientes'!$A:$I,6,FALSE)),"",VLOOKUP('Salidas Pacientes'!$C1474,'BD Pacientes'!$A:$I,6,FALSE))</f>
        <v>CRA 112 # 44-21</v>
      </c>
      <c r="J1474" s="98">
        <f>IF(ISERROR(VLOOKUP('Salidas Pacientes'!$C1474,'BD Pacientes'!$A:$I,7,FALSE)),"",VLOOKUP('Salidas Pacientes'!$C1474,'BD Pacientes'!$A:$I,7,FALSE))</f>
        <v>1144033474</v>
      </c>
      <c r="K1474" s="99" t="str">
        <f>IF(ISERROR(VLOOKUP('Salidas Pacientes'!$C1474,'BD Pacientes'!$A:$I,8,FALSE)),"",VLOOKUP('Salidas Pacientes'!$C1474,'BD Pacientes'!$A:$I,8,FALSE))</f>
        <v xml:space="preserve">LEIDY RAMOS </v>
      </c>
      <c r="L1474" s="17">
        <f>IF(ISERROR(VLOOKUP('Salidas Pacientes'!$C1474,'BD Pacientes'!$A:$I,9,FALSE)),"",VLOOKUP('Salidas Pacientes'!$C1474,'BD Pacientes'!$A:$I,9,FALSE))</f>
        <v>3003476243</v>
      </c>
      <c r="M1474" s="17" t="s">
        <v>89</v>
      </c>
      <c r="N1474" s="16" t="str">
        <f>IF(ISERROR(VLOOKUP('Salidas Pacientes'!$M1474,Inventario!$A$2:$M$21,2,FALSE)),"",VLOOKUP('Salidas Pacientes'!$M1474,Inventario!$A$2:$M$21,2,FALSE))</f>
        <v>Fluquadri</v>
      </c>
      <c r="O1474" s="16" t="str">
        <f>IF(ISERROR(VLOOKUP('Salidas Pacientes'!$M1474,Inventario!$A$2:$M$21,3,FALSE)),"",VLOOKUP('Salidas Pacientes'!$M1474,Inventario!$A$2:$M$21,3,FALSE))</f>
        <v>Influenza</v>
      </c>
      <c r="P1474" s="100" t="str">
        <f>IF(ISERROR(VLOOKUP('Salidas Pacientes'!$M1474,Inventario!$A$2:$M$21,4,FALSE)),"",VLOOKUP('Salidas Pacientes'!$M1474,Inventario!$A$2:$M$21,4,FALSE))</f>
        <v>IPS FARALLONES</v>
      </c>
      <c r="Q1474" s="100" t="str">
        <f>IF(ISERROR(VLOOKUP('Salidas Pacientes'!$M1474,Inventario!$A$2:$M$21,5,FALSE)),"",VLOOKUP('Salidas Pacientes'!$M1474,Inventario!$A$2:$M$21,5,FALSE))</f>
        <v>Sanofi</v>
      </c>
      <c r="R1474" s="17" t="str">
        <f>IF(ISERROR(VLOOKUP('Salidas Pacientes'!$M1474,Inventario!$A$2:$M$21,6,FALSE)),"",VLOOKUP('Salidas Pacientes'!$M1474,Inventario!$A$2:$M$21,6,FALSE))</f>
        <v>164992</v>
      </c>
      <c r="S1474" s="105" t="s">
        <v>231</v>
      </c>
      <c r="T1474" s="102">
        <f>IF(ISERROR(VLOOKUP('Salidas Pacientes'!$S1474,Entradas!$H$1:$I$412,2,FALSE)),"",VLOOKUP('Salidas Pacientes'!$S1474,Entradas!$H$1:$I$412,2,FALSE))</f>
        <v>44985</v>
      </c>
      <c r="U1474" s="98"/>
      <c r="V1474" s="98">
        <v>1</v>
      </c>
      <c r="W1474" s="105"/>
    </row>
    <row r="1475" spans="1:23" ht="15.75" hidden="1" customHeight="1">
      <c r="A1475" s="95">
        <v>44980</v>
      </c>
      <c r="B1475" s="95" t="s">
        <v>276</v>
      </c>
      <c r="C1475" s="98">
        <v>1232817922</v>
      </c>
      <c r="D1475" s="17" t="str">
        <f>IF(ISERROR(VLOOKUP('Salidas Pacientes'!$C1475,'BD Pacientes'!$A:I,2,FALSE)),"",VLOOKUP('Salidas Pacientes'!$C1475,'BD Pacientes'!$A:I,2,FALSE))</f>
        <v>RC</v>
      </c>
      <c r="E1475" s="16" t="str">
        <f>IF(ISERROR(VLOOKUP('Salidas Pacientes'!$C1475,'BD Pacientes'!$A:I,3,FALSE)),"",VLOOKUP('Salidas Pacientes'!$C1475,'BD Pacientes'!$A:I,3,FALSE))</f>
        <v>JOAQUIN ECHEVERRY CONTRERAS</v>
      </c>
      <c r="F1475" s="17" t="str">
        <f>IF(ISERROR(VLOOKUP('Salidas Pacientes'!$C1475,'BD Pacientes'!$A:I,4,FALSE)),"",VLOOKUP('Salidas Pacientes'!$C1475,'BD Pacientes'!$A:I,4,FALSE))</f>
        <v>M</v>
      </c>
      <c r="G1475" s="95">
        <f>IF(ISERROR(VLOOKUP('Salidas Pacientes'!$C1475,'BD Pacientes'!$A:I,5,FALSE)),"",VLOOKUP('Salidas Pacientes'!$C1475,'BD Pacientes'!$A:I,5,FALSE))</f>
        <v>44485</v>
      </c>
      <c r="H1475" s="95" t="str">
        <f t="shared" ca="1" si="0"/>
        <v>1 año, 10 mes</v>
      </c>
      <c r="I1475" s="97" t="str">
        <f>IF(ISERROR(VLOOKUP('Salidas Pacientes'!$C1475,'BD Pacientes'!$A:$I,6,FALSE)),"",VLOOKUP('Salidas Pacientes'!$C1475,'BD Pacientes'!$A:$I,6,FALSE))</f>
        <v>AV 10AN # 10-93</v>
      </c>
      <c r="J1475" s="98">
        <f>IF(ISERROR(VLOOKUP('Salidas Pacientes'!$C1475,'BD Pacientes'!$A:$I,7,FALSE)),"",VLOOKUP('Salidas Pacientes'!$C1475,'BD Pacientes'!$A:$I,7,FALSE))</f>
        <v>38558855</v>
      </c>
      <c r="K1475" s="99" t="str">
        <f>IF(ISERROR(VLOOKUP('Salidas Pacientes'!$C1475,'BD Pacientes'!$A:$I,8,FALSE)),"",VLOOKUP('Salidas Pacientes'!$C1475,'BD Pacientes'!$A:$I,8,FALSE))</f>
        <v>CATALINA CONTRERAS</v>
      </c>
      <c r="L1475" s="17">
        <f>IF(ISERROR(VLOOKUP('Salidas Pacientes'!$C1475,'BD Pacientes'!$A:$I,9,FALSE)),"",VLOOKUP('Salidas Pacientes'!$C1475,'BD Pacientes'!$A:$I,9,FALSE))</f>
        <v>3147708289</v>
      </c>
      <c r="M1475" s="17" t="s">
        <v>54</v>
      </c>
      <c r="N1475" s="16" t="str">
        <f>IF(ISERROR(VLOOKUP('Salidas Pacientes'!$M1475,Inventario!$A$2:$M$21,2,FALSE)),"",VLOOKUP('Salidas Pacientes'!$M1475,Inventario!$A$2:$M$21,2,FALSE))</f>
        <v>Prevenar</v>
      </c>
      <c r="O1475" s="16" t="str">
        <f>IF(ISERROR(VLOOKUP('Salidas Pacientes'!$M1475,Inventario!$A$2:$M$21,3,FALSE)),"",VLOOKUP('Salidas Pacientes'!$M1475,Inventario!$A$2:$M$21,3,FALSE))</f>
        <v>Neumococo 13V</v>
      </c>
      <c r="P1475" s="100" t="str">
        <f>IF(ISERROR(VLOOKUP('Salidas Pacientes'!$M1475,Inventario!$A$2:$M$21,4,FALSE)),"",VLOOKUP('Salidas Pacientes'!$M1475,Inventario!$A$2:$M$21,4,FALSE))</f>
        <v>Cobo Medical</v>
      </c>
      <c r="Q1475" s="100" t="str">
        <f>IF(ISERROR(VLOOKUP('Salidas Pacientes'!$M1475,Inventario!$A$2:$M$21,5,FALSE)),"",VLOOKUP('Salidas Pacientes'!$M1475,Inventario!$A$2:$M$21,5,FALSE))</f>
        <v>Pfizer</v>
      </c>
      <c r="R1475" s="17" t="str">
        <f>IF(ISERROR(VLOOKUP('Salidas Pacientes'!$M1475,Inventario!$A$2:$M$21,6,FALSE)),"",VLOOKUP('Salidas Pacientes'!$M1475,Inventario!$A$2:$M$21,6,FALSE))</f>
        <v>2156</v>
      </c>
      <c r="S1475" s="105" t="s">
        <v>223</v>
      </c>
      <c r="T1475" s="102">
        <f>IF(ISERROR(VLOOKUP('Salidas Pacientes'!$S1475,Entradas!$H$1:$I$412,2,FALSE)),"",VLOOKUP('Salidas Pacientes'!$S1475,Entradas!$H$1:$I$412,2,FALSE))</f>
        <v>45382</v>
      </c>
      <c r="U1475" s="98"/>
      <c r="V1475" s="98">
        <v>1</v>
      </c>
      <c r="W1475" s="105"/>
    </row>
    <row r="1476" spans="1:23" ht="15.75" hidden="1" customHeight="1">
      <c r="A1476" s="95">
        <v>44980</v>
      </c>
      <c r="B1476" s="95" t="s">
        <v>276</v>
      </c>
      <c r="C1476" s="98">
        <v>1232818228</v>
      </c>
      <c r="D1476" s="17" t="str">
        <f>IF(ISERROR(VLOOKUP('Salidas Pacientes'!$C1476,'BD Pacientes'!$A:I,2,FALSE)),"",VLOOKUP('Salidas Pacientes'!$C1476,'BD Pacientes'!$A:I,2,FALSE))</f>
        <v>RC</v>
      </c>
      <c r="E1476" s="16" t="str">
        <f>IF(ISERROR(VLOOKUP('Salidas Pacientes'!$C1476,'BD Pacientes'!$A:I,3,FALSE)),"",VLOOKUP('Salidas Pacientes'!$C1476,'BD Pacientes'!$A:I,3,FALSE))</f>
        <v>DANNA SOFIA SANCHEZ BOLAÑOS</v>
      </c>
      <c r="F1476" s="17" t="str">
        <f>IF(ISERROR(VLOOKUP('Salidas Pacientes'!$C1476,'BD Pacientes'!$A:I,4,FALSE)),"",VLOOKUP('Salidas Pacientes'!$C1476,'BD Pacientes'!$A:I,4,FALSE))</f>
        <v>F</v>
      </c>
      <c r="G1476" s="95">
        <f>IF(ISERROR(VLOOKUP('Salidas Pacientes'!$C1476,'BD Pacientes'!$A:I,5,FALSE)),"",VLOOKUP('Salidas Pacientes'!$C1476,'BD Pacientes'!$A:I,5,FALSE))</f>
        <v>44515</v>
      </c>
      <c r="H1476" s="95" t="str">
        <f t="shared" ca="1" si="0"/>
        <v>1 año, 9 mes</v>
      </c>
      <c r="I1476" s="97" t="str">
        <f>IF(ISERROR(VLOOKUP('Salidas Pacientes'!$C1476,'BD Pacientes'!$A:$I,6,FALSE)),"",VLOOKUP('Salidas Pacientes'!$C1476,'BD Pacientes'!$A:$I,6,FALSE))</f>
        <v>CALLE 16 # 53-100 APTO 404G</v>
      </c>
      <c r="J1476" s="98">
        <f>IF(ISERROR(VLOOKUP('Salidas Pacientes'!$C1476,'BD Pacientes'!$A:$I,7,FALSE)),"",VLOOKUP('Salidas Pacientes'!$C1476,'BD Pacientes'!$A:$I,7,FALSE))</f>
        <v>29314548</v>
      </c>
      <c r="K1476" s="99" t="str">
        <f>IF(ISERROR(VLOOKUP('Salidas Pacientes'!$C1476,'BD Pacientes'!$A:$I,8,FALSE)),"",VLOOKUP('Salidas Pacientes'!$C1476,'BD Pacientes'!$A:$I,8,FALSE))</f>
        <v>LINA VIVIANA BOLAÑOS</v>
      </c>
      <c r="L1476" s="17">
        <f>IF(ISERROR(VLOOKUP('Salidas Pacientes'!$C1476,'BD Pacientes'!$A:$I,9,FALSE)),"",VLOOKUP('Salidas Pacientes'!$C1476,'BD Pacientes'!$A:$I,9,FALSE))</f>
        <v>3207200262</v>
      </c>
      <c r="M1476" s="17" t="s">
        <v>47</v>
      </c>
      <c r="N1476" s="16" t="str">
        <f>IF(ISERROR(VLOOKUP('Salidas Pacientes'!$M1476,Inventario!$A$2:$M$21,2,FALSE)),"",VLOOKUP('Salidas Pacientes'!$M1476,Inventario!$A$2:$M$21,2,FALSE))</f>
        <v>Nimenrix</v>
      </c>
      <c r="O1476" s="16" t="str">
        <f>IF(ISERROR(VLOOKUP('Salidas Pacientes'!$M1476,Inventario!$A$2:$M$21,3,FALSE)),"",VLOOKUP('Salidas Pacientes'!$M1476,Inventario!$A$2:$M$21,3,FALSE))</f>
        <v>Meningococo</v>
      </c>
      <c r="P1476" s="100" t="str">
        <f>IF(ISERROR(VLOOKUP('Salidas Pacientes'!$M1476,Inventario!$A$2:$M$21,4,FALSE)),"",VLOOKUP('Salidas Pacientes'!$M1476,Inventario!$A$2:$M$21,4,FALSE))</f>
        <v>Cobo Medical</v>
      </c>
      <c r="Q1476" s="100" t="str">
        <f>IF(ISERROR(VLOOKUP('Salidas Pacientes'!$M1476,Inventario!$A$2:$M$21,5,FALSE)),"",VLOOKUP('Salidas Pacientes'!$M1476,Inventario!$A$2:$M$21,5,FALSE))</f>
        <v>Pfizer</v>
      </c>
      <c r="R1476" s="17" t="str">
        <f>IF(ISERROR(VLOOKUP('Salidas Pacientes'!$M1476,Inventario!$A$2:$M$21,6,FALSE)),"",VLOOKUP('Salidas Pacientes'!$M1476,Inventario!$A$2:$M$21,6,FALSE))</f>
        <v>3904</v>
      </c>
      <c r="S1476" s="105" t="s">
        <v>240</v>
      </c>
      <c r="T1476" s="102">
        <f>IF(ISERROR(VLOOKUP('Salidas Pacientes'!$S1476,Entradas!$H$1:$I$412,2,FALSE)),"",VLOOKUP('Salidas Pacientes'!$S1476,Entradas!$H$1:$I$412,2,FALSE))</f>
        <v>45535</v>
      </c>
      <c r="U1476" s="98"/>
      <c r="V1476" s="98">
        <v>1</v>
      </c>
      <c r="W1476" s="105"/>
    </row>
    <row r="1477" spans="1:23" ht="15.75" hidden="1" customHeight="1">
      <c r="A1477" s="95">
        <v>44982</v>
      </c>
      <c r="B1477" s="95" t="s">
        <v>308</v>
      </c>
      <c r="C1477" s="98">
        <v>1109572960</v>
      </c>
      <c r="D1477" s="17" t="str">
        <f>IF(ISERROR(VLOOKUP('Salidas Pacientes'!$C1477,'BD Pacientes'!$A:I,2,FALSE)),"",VLOOKUP('Salidas Pacientes'!$C1477,'BD Pacientes'!$A:I,2,FALSE))</f>
        <v>RC</v>
      </c>
      <c r="E1477" s="16" t="str">
        <f>IF(ISERROR(VLOOKUP('Salidas Pacientes'!$C1477,'BD Pacientes'!$A:I,3,FALSE)),"",VLOOKUP('Salidas Pacientes'!$C1477,'BD Pacientes'!$A:I,3,FALSE))</f>
        <v>MATEO BOLAÑOS MUÑOZ</v>
      </c>
      <c r="F1477" s="17" t="str">
        <f>IF(ISERROR(VLOOKUP('Salidas Pacientes'!$C1477,'BD Pacientes'!$A:I,4,FALSE)),"",VLOOKUP('Salidas Pacientes'!$C1477,'BD Pacientes'!$A:I,4,FALSE))</f>
        <v>M</v>
      </c>
      <c r="G1477" s="95">
        <f>IF(ISERROR(VLOOKUP('Salidas Pacientes'!$C1477,'BD Pacientes'!$A:I,5,FALSE)),"",VLOOKUP('Salidas Pacientes'!$C1477,'BD Pacientes'!$A:I,5,FALSE))</f>
        <v>44479</v>
      </c>
      <c r="H1477" s="95" t="str">
        <f t="shared" ca="1" si="0"/>
        <v>1 año, 10 mes</v>
      </c>
      <c r="I1477" s="97" t="str">
        <f>IF(ISERROR(VLOOKUP('Salidas Pacientes'!$C1477,'BD Pacientes'!$A:$I,6,FALSE)),"",VLOOKUP('Salidas Pacientes'!$C1477,'BD Pacientes'!$A:$I,6,FALSE))</f>
        <v>CRA 108 # 60A-26</v>
      </c>
      <c r="J1477" s="98">
        <f>IF(ISERROR(VLOOKUP('Salidas Pacientes'!$C1477,'BD Pacientes'!$A:$I,7,FALSE)),"",VLOOKUP('Salidas Pacientes'!$C1477,'BD Pacientes'!$A:$I,7,FALSE))</f>
        <v>1088972038</v>
      </c>
      <c r="K1477" s="99" t="str">
        <f>IF(ISERROR(VLOOKUP('Salidas Pacientes'!$C1477,'BD Pacientes'!$A:$I,8,FALSE)),"",VLOOKUP('Salidas Pacientes'!$C1477,'BD Pacientes'!$A:$I,8,FALSE))</f>
        <v xml:space="preserve">YANCY ANDREA MUÑOZ </v>
      </c>
      <c r="L1477" s="17">
        <f>IF(ISERROR(VLOOKUP('Salidas Pacientes'!$C1477,'BD Pacientes'!$A:$I,9,FALSE)),"",VLOOKUP('Salidas Pacientes'!$C1477,'BD Pacientes'!$A:$I,9,FALSE))</f>
        <v>3113264783</v>
      </c>
      <c r="M1477" s="17" t="s">
        <v>47</v>
      </c>
      <c r="N1477" s="16" t="str">
        <f>IF(ISERROR(VLOOKUP('Salidas Pacientes'!$M1477,Inventario!$A$2:$M$21,2,FALSE)),"",VLOOKUP('Salidas Pacientes'!$M1477,Inventario!$A$2:$M$21,2,FALSE))</f>
        <v>Nimenrix</v>
      </c>
      <c r="O1477" s="16" t="str">
        <f>IF(ISERROR(VLOOKUP('Salidas Pacientes'!$M1477,Inventario!$A$2:$M$21,3,FALSE)),"",VLOOKUP('Salidas Pacientes'!$M1477,Inventario!$A$2:$M$21,3,FALSE))</f>
        <v>Meningococo</v>
      </c>
      <c r="P1477" s="100" t="str">
        <f>IF(ISERROR(VLOOKUP('Salidas Pacientes'!$M1477,Inventario!$A$2:$M$21,4,FALSE)),"",VLOOKUP('Salidas Pacientes'!$M1477,Inventario!$A$2:$M$21,4,FALSE))</f>
        <v>Cobo Medical</v>
      </c>
      <c r="Q1477" s="100" t="str">
        <f>IF(ISERROR(VLOOKUP('Salidas Pacientes'!$M1477,Inventario!$A$2:$M$21,5,FALSE)),"",VLOOKUP('Salidas Pacientes'!$M1477,Inventario!$A$2:$M$21,5,FALSE))</f>
        <v>Pfizer</v>
      </c>
      <c r="R1477" s="17" t="str">
        <f>IF(ISERROR(VLOOKUP('Salidas Pacientes'!$M1477,Inventario!$A$2:$M$21,6,FALSE)),"",VLOOKUP('Salidas Pacientes'!$M1477,Inventario!$A$2:$M$21,6,FALSE))</f>
        <v>3904</v>
      </c>
      <c r="S1477" s="105" t="s">
        <v>240</v>
      </c>
      <c r="T1477" s="102">
        <f>IF(ISERROR(VLOOKUP('Salidas Pacientes'!$S1477,Entradas!$H$1:$I$412,2,FALSE)),"",VLOOKUP('Salidas Pacientes'!$S1477,Entradas!$H$1:$I$412,2,FALSE))</f>
        <v>45535</v>
      </c>
      <c r="U1477" s="98"/>
      <c r="V1477" s="98">
        <v>1</v>
      </c>
      <c r="W1477" s="105"/>
    </row>
    <row r="1478" spans="1:23" ht="15.75" hidden="1" customHeight="1">
      <c r="A1478" s="95">
        <v>44982</v>
      </c>
      <c r="B1478" s="95" t="s">
        <v>276</v>
      </c>
      <c r="C1478" s="98">
        <v>1109572726</v>
      </c>
      <c r="D1478" s="17" t="str">
        <f>IF(ISERROR(VLOOKUP('Salidas Pacientes'!$C1478,'BD Pacientes'!$A:I,2,FALSE)),"",VLOOKUP('Salidas Pacientes'!$C1478,'BD Pacientes'!$A:I,2,FALSE))</f>
        <v>RC</v>
      </c>
      <c r="E1478" s="16" t="str">
        <f>IF(ISERROR(VLOOKUP('Salidas Pacientes'!$C1478,'BD Pacientes'!$A:I,3,FALSE)),"",VLOOKUP('Salidas Pacientes'!$C1478,'BD Pacientes'!$A:I,3,FALSE))</f>
        <v>JERONIMO CUERVO PAZ</v>
      </c>
      <c r="F1478" s="17" t="str">
        <f>IF(ISERROR(VLOOKUP('Salidas Pacientes'!$C1478,'BD Pacientes'!$A:I,4,FALSE)),"",VLOOKUP('Salidas Pacientes'!$C1478,'BD Pacientes'!$A:I,4,FALSE))</f>
        <v>M</v>
      </c>
      <c r="G1478" s="95">
        <f>IF(ISERROR(VLOOKUP('Salidas Pacientes'!$C1478,'BD Pacientes'!$A:I,5,FALSE)),"",VLOOKUP('Salidas Pacientes'!$C1478,'BD Pacientes'!$A:I,5,FALSE))</f>
        <v>44452</v>
      </c>
      <c r="H1478" s="95" t="str">
        <f t="shared" ca="1" si="0"/>
        <v>1 año, 11 mes</v>
      </c>
      <c r="I1478" s="97" t="str">
        <f>IF(ISERROR(VLOOKUP('Salidas Pacientes'!$C1478,'BD Pacientes'!$A:$I,6,FALSE)),"",VLOOKUP('Salidas Pacientes'!$C1478,'BD Pacientes'!$A:$I,6,FALSE))</f>
        <v>CRA 1B # 51-36</v>
      </c>
      <c r="J1478" s="98">
        <f>IF(ISERROR(VLOOKUP('Salidas Pacientes'!$C1478,'BD Pacientes'!$A:$I,7,FALSE)),"",VLOOKUP('Salidas Pacientes'!$C1478,'BD Pacientes'!$A:$I,7,FALSE))</f>
        <v>1143842440</v>
      </c>
      <c r="K1478" s="99" t="str">
        <f>IF(ISERROR(VLOOKUP('Salidas Pacientes'!$C1478,'BD Pacientes'!$A:$I,8,FALSE)),"",VLOOKUP('Salidas Pacientes'!$C1478,'BD Pacientes'!$A:$I,8,FALSE))</f>
        <v>ANGELICA PAZ</v>
      </c>
      <c r="L1478" s="17">
        <f>IF(ISERROR(VLOOKUP('Salidas Pacientes'!$C1478,'BD Pacientes'!$A:$I,9,FALSE)),"",VLOOKUP('Salidas Pacientes'!$C1478,'BD Pacientes'!$A:$I,9,FALSE))</f>
        <v>3043833586</v>
      </c>
      <c r="M1478" s="17" t="s">
        <v>54</v>
      </c>
      <c r="N1478" s="16" t="str">
        <f>IF(ISERROR(VLOOKUP('Salidas Pacientes'!$M1478,Inventario!$A$2:$M$21,2,FALSE)),"",VLOOKUP('Salidas Pacientes'!$M1478,Inventario!$A$2:$M$21,2,FALSE))</f>
        <v>Prevenar</v>
      </c>
      <c r="O1478" s="16" t="str">
        <f>IF(ISERROR(VLOOKUP('Salidas Pacientes'!$M1478,Inventario!$A$2:$M$21,3,FALSE)),"",VLOOKUP('Salidas Pacientes'!$M1478,Inventario!$A$2:$M$21,3,FALSE))</f>
        <v>Neumococo 13V</v>
      </c>
      <c r="P1478" s="100" t="str">
        <f>IF(ISERROR(VLOOKUP('Salidas Pacientes'!$M1478,Inventario!$A$2:$M$21,4,FALSE)),"",VLOOKUP('Salidas Pacientes'!$M1478,Inventario!$A$2:$M$21,4,FALSE))</f>
        <v>Cobo Medical</v>
      </c>
      <c r="Q1478" s="100" t="str">
        <f>IF(ISERROR(VLOOKUP('Salidas Pacientes'!$M1478,Inventario!$A$2:$M$21,5,FALSE)),"",VLOOKUP('Salidas Pacientes'!$M1478,Inventario!$A$2:$M$21,5,FALSE))</f>
        <v>Pfizer</v>
      </c>
      <c r="R1478" s="17" t="str">
        <f>IF(ISERROR(VLOOKUP('Salidas Pacientes'!$M1478,Inventario!$A$2:$M$21,6,FALSE)),"",VLOOKUP('Salidas Pacientes'!$M1478,Inventario!$A$2:$M$21,6,FALSE))</f>
        <v>2156</v>
      </c>
      <c r="S1478" s="105" t="s">
        <v>223</v>
      </c>
      <c r="T1478" s="102">
        <f>IF(ISERROR(VLOOKUP('Salidas Pacientes'!$S1478,Entradas!$H$1:$I$412,2,FALSE)),"",VLOOKUP('Salidas Pacientes'!$S1478,Entradas!$H$1:$I$412,2,FALSE))</f>
        <v>45382</v>
      </c>
      <c r="U1478" s="98"/>
      <c r="V1478" s="98">
        <v>1</v>
      </c>
      <c r="W1478" s="105"/>
    </row>
    <row r="1479" spans="1:23" ht="15.75" hidden="1" customHeight="1">
      <c r="A1479" s="95">
        <v>44982</v>
      </c>
      <c r="B1479" s="95" t="s">
        <v>308</v>
      </c>
      <c r="C1479" s="98">
        <v>1107871417</v>
      </c>
      <c r="D1479" s="17" t="str">
        <f>IF(ISERROR(VLOOKUP('Salidas Pacientes'!$C1479,'BD Pacientes'!$A:I,2,FALSE)),"",VLOOKUP('Salidas Pacientes'!$C1479,'BD Pacientes'!$A:I,2,FALSE))</f>
        <v>RC</v>
      </c>
      <c r="E1479" s="16" t="str">
        <f>IF(ISERROR(VLOOKUP('Salidas Pacientes'!$C1479,'BD Pacientes'!$A:I,3,FALSE)),"",VLOOKUP('Salidas Pacientes'!$C1479,'BD Pacientes'!$A:I,3,FALSE))</f>
        <v>DULCE MARIA RODRIGUEZ</v>
      </c>
      <c r="F1479" s="17" t="str">
        <f>IF(ISERROR(VLOOKUP('Salidas Pacientes'!$C1479,'BD Pacientes'!$A:I,4,FALSE)),"",VLOOKUP('Salidas Pacientes'!$C1479,'BD Pacientes'!$A:I,4,FALSE))</f>
        <v>F</v>
      </c>
      <c r="G1479" s="95">
        <f>IF(ISERROR(VLOOKUP('Salidas Pacientes'!$C1479,'BD Pacientes'!$A:I,5,FALSE)),"",VLOOKUP('Salidas Pacientes'!$C1479,'BD Pacientes'!$A:I,5,FALSE))</f>
        <v>44822</v>
      </c>
      <c r="H1479" s="95" t="str">
        <f t="shared" ca="1" si="0"/>
        <v>0 año, 11 mes</v>
      </c>
      <c r="I1479" s="97" t="str">
        <f>IF(ISERROR(VLOOKUP('Salidas Pacientes'!$C1479,'BD Pacientes'!$A:$I,6,FALSE)),"",VLOOKUP('Salidas Pacientes'!$C1479,'BD Pacientes'!$A:$I,6,FALSE))</f>
        <v>AV 15O 19-360</v>
      </c>
      <c r="J1479" s="98">
        <f>IF(ISERROR(VLOOKUP('Salidas Pacientes'!$C1479,'BD Pacientes'!$A:$I,7,FALSE)),"",VLOOKUP('Salidas Pacientes'!$C1479,'BD Pacientes'!$A:$I,7,FALSE))</f>
        <v>1006037925</v>
      </c>
      <c r="K1479" s="99" t="str">
        <f>IF(ISERROR(VLOOKUP('Salidas Pacientes'!$C1479,'BD Pacientes'!$A:$I,8,FALSE)),"",VLOOKUP('Salidas Pacientes'!$C1479,'BD Pacientes'!$A:$I,8,FALSE))</f>
        <v>ISABEL CONDE</v>
      </c>
      <c r="L1479" s="17">
        <f>IF(ISERROR(VLOOKUP('Salidas Pacientes'!$C1479,'BD Pacientes'!$A:$I,9,FALSE)),"",VLOOKUP('Salidas Pacientes'!$C1479,'BD Pacientes'!$A:$I,9,FALSE))</f>
        <v>3145948275</v>
      </c>
      <c r="M1479" s="17" t="s">
        <v>47</v>
      </c>
      <c r="N1479" s="16" t="str">
        <f>IF(ISERROR(VLOOKUP('Salidas Pacientes'!$M1479,Inventario!$A$2:$M$21,2,FALSE)),"",VLOOKUP('Salidas Pacientes'!$M1479,Inventario!$A$2:$M$21,2,FALSE))</f>
        <v>Nimenrix</v>
      </c>
      <c r="O1479" s="16" t="str">
        <f>IF(ISERROR(VLOOKUP('Salidas Pacientes'!$M1479,Inventario!$A$2:$M$21,3,FALSE)),"",VLOOKUP('Salidas Pacientes'!$M1479,Inventario!$A$2:$M$21,3,FALSE))</f>
        <v>Meningococo</v>
      </c>
      <c r="P1479" s="100" t="str">
        <f>IF(ISERROR(VLOOKUP('Salidas Pacientes'!$M1479,Inventario!$A$2:$M$21,4,FALSE)),"",VLOOKUP('Salidas Pacientes'!$M1479,Inventario!$A$2:$M$21,4,FALSE))</f>
        <v>Cobo Medical</v>
      </c>
      <c r="Q1479" s="100" t="str">
        <f>IF(ISERROR(VLOOKUP('Salidas Pacientes'!$M1479,Inventario!$A$2:$M$21,5,FALSE)),"",VLOOKUP('Salidas Pacientes'!$M1479,Inventario!$A$2:$M$21,5,FALSE))</f>
        <v>Pfizer</v>
      </c>
      <c r="R1479" s="17" t="str">
        <f>IF(ISERROR(VLOOKUP('Salidas Pacientes'!$M1479,Inventario!$A$2:$M$21,6,FALSE)),"",VLOOKUP('Salidas Pacientes'!$M1479,Inventario!$A$2:$M$21,6,FALSE))</f>
        <v>3904</v>
      </c>
      <c r="S1479" s="105" t="s">
        <v>240</v>
      </c>
      <c r="T1479" s="102">
        <f>IF(ISERROR(VLOOKUP('Salidas Pacientes'!$S1479,Entradas!$H$1:$I$412,2,FALSE)),"",VLOOKUP('Salidas Pacientes'!$S1479,Entradas!$H$1:$I$412,2,FALSE))</f>
        <v>45535</v>
      </c>
      <c r="U1479" s="98"/>
      <c r="V1479" s="98">
        <v>1</v>
      </c>
      <c r="W1479" s="105"/>
    </row>
    <row r="1480" spans="1:23" ht="15.75" hidden="1" customHeight="1">
      <c r="A1480" s="95">
        <v>44984</v>
      </c>
      <c r="B1480" s="95" t="s">
        <v>276</v>
      </c>
      <c r="C1480" s="98">
        <v>1232821441</v>
      </c>
      <c r="D1480" s="17" t="str">
        <f>IF(ISERROR(VLOOKUP('Salidas Pacientes'!$C1480,'BD Pacientes'!$A:I,2,FALSE)),"",VLOOKUP('Salidas Pacientes'!$C1480,'BD Pacientes'!$A:I,2,FALSE))</f>
        <v>RC</v>
      </c>
      <c r="E1480" s="16" t="str">
        <f>IF(ISERROR(VLOOKUP('Salidas Pacientes'!$C1480,'BD Pacientes'!$A:I,3,FALSE)),"",VLOOKUP('Salidas Pacientes'!$C1480,'BD Pacientes'!$A:I,3,FALSE))</f>
        <v>JUAN JOSE JAIME GOMEZ</v>
      </c>
      <c r="F1480" s="17" t="str">
        <f>IF(ISERROR(VLOOKUP('Salidas Pacientes'!$C1480,'BD Pacientes'!$A:I,4,FALSE)),"",VLOOKUP('Salidas Pacientes'!$C1480,'BD Pacientes'!$A:I,4,FALSE))</f>
        <v>M</v>
      </c>
      <c r="G1480" s="95">
        <f>IF(ISERROR(VLOOKUP('Salidas Pacientes'!$C1480,'BD Pacientes'!$A:I,5,FALSE)),"",VLOOKUP('Salidas Pacientes'!$C1480,'BD Pacientes'!$A:I,5,FALSE))</f>
        <v>44813</v>
      </c>
      <c r="H1480" s="95" t="str">
        <f t="shared" ca="1" si="0"/>
        <v>0 año, 11 mes</v>
      </c>
      <c r="I1480" s="97" t="str">
        <f>IF(ISERROR(VLOOKUP('Salidas Pacientes'!$C1480,'BD Pacientes'!$A:$I,6,FALSE)),"",VLOOKUP('Salidas Pacientes'!$C1480,'BD Pacientes'!$A:$I,6,FALSE))</f>
        <v>CRA 121A # 47A-46</v>
      </c>
      <c r="J1480" s="98">
        <f>IF(ISERROR(VLOOKUP('Salidas Pacientes'!$C1480,'BD Pacientes'!$A:$I,7,FALSE)),"",VLOOKUP('Salidas Pacientes'!$C1480,'BD Pacientes'!$A:$I,7,FALSE))</f>
        <v>1022378625</v>
      </c>
      <c r="K1480" s="99" t="str">
        <f>IF(ISERROR(VLOOKUP('Salidas Pacientes'!$C1480,'BD Pacientes'!$A:$I,8,FALSE)),"",VLOOKUP('Salidas Pacientes'!$C1480,'BD Pacientes'!$A:$I,8,FALSE))</f>
        <v>JESSICA GOMEZ</v>
      </c>
      <c r="L1480" s="17">
        <f>IF(ISERROR(VLOOKUP('Salidas Pacientes'!$C1480,'BD Pacientes'!$A:$I,9,FALSE)),"",VLOOKUP('Salidas Pacientes'!$C1480,'BD Pacientes'!$A:$I,9,FALSE))</f>
        <v>3118612164</v>
      </c>
      <c r="M1480" s="17" t="s">
        <v>47</v>
      </c>
      <c r="N1480" s="16" t="str">
        <f>IF(ISERROR(VLOOKUP('Salidas Pacientes'!$M1480,Inventario!$A$2:$M$21,2,FALSE)),"",VLOOKUP('Salidas Pacientes'!$M1480,Inventario!$A$2:$M$21,2,FALSE))</f>
        <v>Nimenrix</v>
      </c>
      <c r="O1480" s="16" t="str">
        <f>IF(ISERROR(VLOOKUP('Salidas Pacientes'!$M1480,Inventario!$A$2:$M$21,3,FALSE)),"",VLOOKUP('Salidas Pacientes'!$M1480,Inventario!$A$2:$M$21,3,FALSE))</f>
        <v>Meningococo</v>
      </c>
      <c r="P1480" s="100" t="str">
        <f>IF(ISERROR(VLOOKUP('Salidas Pacientes'!$M1480,Inventario!$A$2:$M$21,4,FALSE)),"",VLOOKUP('Salidas Pacientes'!$M1480,Inventario!$A$2:$M$21,4,FALSE))</f>
        <v>Cobo Medical</v>
      </c>
      <c r="Q1480" s="100" t="str">
        <f>IF(ISERROR(VLOOKUP('Salidas Pacientes'!$M1480,Inventario!$A$2:$M$21,5,FALSE)),"",VLOOKUP('Salidas Pacientes'!$M1480,Inventario!$A$2:$M$21,5,FALSE))</f>
        <v>Pfizer</v>
      </c>
      <c r="R1480" s="17" t="str">
        <f>IF(ISERROR(VLOOKUP('Salidas Pacientes'!$M1480,Inventario!$A$2:$M$21,6,FALSE)),"",VLOOKUP('Salidas Pacientes'!$M1480,Inventario!$A$2:$M$21,6,FALSE))</f>
        <v>3904</v>
      </c>
      <c r="S1480" s="105" t="s">
        <v>240</v>
      </c>
      <c r="T1480" s="102">
        <f>IF(ISERROR(VLOOKUP('Salidas Pacientes'!$S1480,Entradas!$H$1:$I$412,2,FALSE)),"",VLOOKUP('Salidas Pacientes'!$S1480,Entradas!$H$1:$I$412,2,FALSE))</f>
        <v>45535</v>
      </c>
      <c r="U1480" s="98"/>
      <c r="V1480" s="98">
        <v>1</v>
      </c>
      <c r="W1480" s="105"/>
    </row>
    <row r="1481" spans="1:23" ht="15.75" hidden="1" customHeight="1">
      <c r="A1481" s="95">
        <v>44985</v>
      </c>
      <c r="B1481" s="95" t="s">
        <v>276</v>
      </c>
      <c r="C1481" s="98">
        <v>1232805723</v>
      </c>
      <c r="D1481" s="17" t="str">
        <f>IF(ISERROR(VLOOKUP('Salidas Pacientes'!$C1481,'BD Pacientes'!$A:I,2,FALSE)),"",VLOOKUP('Salidas Pacientes'!$C1481,'BD Pacientes'!$A:I,2,FALSE))</f>
        <v>RC</v>
      </c>
      <c r="E1481" s="16" t="str">
        <f>IF(ISERROR(VLOOKUP('Salidas Pacientes'!$C1481,'BD Pacientes'!$A:I,3,FALSE)),"",VLOOKUP('Salidas Pacientes'!$C1481,'BD Pacientes'!$A:I,3,FALSE))</f>
        <v>IVANNA OROZCO BUITRAGO</v>
      </c>
      <c r="F1481" s="17" t="str">
        <f>IF(ISERROR(VLOOKUP('Salidas Pacientes'!$C1481,'BD Pacientes'!$A:I,4,FALSE)),"",VLOOKUP('Salidas Pacientes'!$C1481,'BD Pacientes'!$A:I,4,FALSE))</f>
        <v>F</v>
      </c>
      <c r="G1481" s="95">
        <f>IF(ISERROR(VLOOKUP('Salidas Pacientes'!$C1481,'BD Pacientes'!$A:I,5,FALSE)),"",VLOOKUP('Salidas Pacientes'!$C1481,'BD Pacientes'!$A:I,5,FALSE))</f>
        <v>43318</v>
      </c>
      <c r="H1481" s="95" t="str">
        <f t="shared" ca="1" si="0"/>
        <v>5 año, 0 mes</v>
      </c>
      <c r="I1481" s="97" t="str">
        <f>IF(ISERROR(VLOOKUP('Salidas Pacientes'!$C1481,'BD Pacientes'!$A:$I,6,FALSE)),"",VLOOKUP('Salidas Pacientes'!$C1481,'BD Pacientes'!$A:$I,6,FALSE))</f>
        <v>CRA 68 # 16-07</v>
      </c>
      <c r="J1481" s="98">
        <f>IF(ISERROR(VLOOKUP('Salidas Pacientes'!$C1481,'BD Pacientes'!$A:$I,7,FALSE)),"",VLOOKUP('Salidas Pacientes'!$C1481,'BD Pacientes'!$A:$I,7,FALSE))</f>
        <v>1130612590</v>
      </c>
      <c r="K1481" s="99" t="str">
        <f>IF(ISERROR(VLOOKUP('Salidas Pacientes'!$C1481,'BD Pacientes'!$A:$I,8,FALSE)),"",VLOOKUP('Salidas Pacientes'!$C1481,'BD Pacientes'!$A:$I,8,FALSE))</f>
        <v>JHON PABLO OROZCO</v>
      </c>
      <c r="L1481" s="17">
        <f>IF(ISERROR(VLOOKUP('Salidas Pacientes'!$C1481,'BD Pacientes'!$A:$I,9,FALSE)),"",VLOOKUP('Salidas Pacientes'!$C1481,'BD Pacientes'!$A:$I,9,FALSE))</f>
        <v>3165313244</v>
      </c>
      <c r="M1481" s="17" t="s">
        <v>108</v>
      </c>
      <c r="N1481" s="16" t="str">
        <f>IF(ISERROR(VLOOKUP('Salidas Pacientes'!$M1481,Inventario!$A$2:$M$21,2,FALSE)),"",VLOOKUP('Salidas Pacientes'!$M1481,Inventario!$A$2:$M$21,2,FALSE))</f>
        <v>Priorix</v>
      </c>
      <c r="O1481" s="16" t="str">
        <f>IF(ISERROR(VLOOKUP('Salidas Pacientes'!$M1481,Inventario!$A$2:$M$21,3,FALSE)),"",VLOOKUP('Salidas Pacientes'!$M1481,Inventario!$A$2:$M$21,3,FALSE))</f>
        <v>Rubeola, Sarampion, Paperas</v>
      </c>
      <c r="P1481" s="100" t="str">
        <f>IF(ISERROR(VLOOKUP('Salidas Pacientes'!$M1481,Inventario!$A$2:$M$21,4,FALSE)),"",VLOOKUP('Salidas Pacientes'!$M1481,Inventario!$A$2:$M$21,4,FALSE))</f>
        <v>IPS FARALLONES</v>
      </c>
      <c r="Q1481" s="100" t="str">
        <f>IF(ISERROR(VLOOKUP('Salidas Pacientes'!$M1481,Inventario!$A$2:$M$21,5,FALSE)),"",VLOOKUP('Salidas Pacientes'!$M1481,Inventario!$A$2:$M$21,5,FALSE))</f>
        <v>Glaxo</v>
      </c>
      <c r="R1481" s="17" t="str">
        <f>IF(ISERROR(VLOOKUP('Salidas Pacientes'!$M1481,Inventario!$A$2:$M$21,6,FALSE)),"",VLOOKUP('Salidas Pacientes'!$M1481,Inventario!$A$2:$M$21,6,FALSE))</f>
        <v>1000</v>
      </c>
      <c r="S1481" s="105" t="s">
        <v>239</v>
      </c>
      <c r="T1481" s="102">
        <f>IF(ISERROR(VLOOKUP('Salidas Pacientes'!$S1481,Entradas!$H$1:$I$412,2,FALSE)),"",VLOOKUP('Salidas Pacientes'!$S1481,Entradas!$H$1:$I$412,2,FALSE))</f>
        <v>45473</v>
      </c>
      <c r="U1481" s="98"/>
      <c r="V1481" s="98">
        <v>1</v>
      </c>
      <c r="W1481" s="105"/>
    </row>
    <row r="1482" spans="1:23" ht="15.75" hidden="1" customHeight="1">
      <c r="A1482" s="95">
        <v>44985</v>
      </c>
      <c r="B1482" s="95" t="s">
        <v>276</v>
      </c>
      <c r="C1482" s="98">
        <v>1014744463</v>
      </c>
      <c r="D1482" s="17" t="str">
        <f>IF(ISERROR(VLOOKUP('Salidas Pacientes'!$C1482,'BD Pacientes'!$A:I,2,FALSE)),"",VLOOKUP('Salidas Pacientes'!$C1482,'BD Pacientes'!$A:I,2,FALSE))</f>
        <v>RC</v>
      </c>
      <c r="E1482" s="16" t="str">
        <f>IF(ISERROR(VLOOKUP('Salidas Pacientes'!$C1482,'BD Pacientes'!$A:I,3,FALSE)),"",VLOOKUP('Salidas Pacientes'!$C1482,'BD Pacientes'!$A:I,3,FALSE))</f>
        <v>CATALEYA VASQUEZ TARAZONA</v>
      </c>
      <c r="F1482" s="17" t="str">
        <f>IF(ISERROR(VLOOKUP('Salidas Pacientes'!$C1482,'BD Pacientes'!$A:I,4,FALSE)),"",VLOOKUP('Salidas Pacientes'!$C1482,'BD Pacientes'!$A:I,4,FALSE))</f>
        <v>F</v>
      </c>
      <c r="G1482" s="95">
        <f>IF(ISERROR(VLOOKUP('Salidas Pacientes'!$C1482,'BD Pacientes'!$A:I,5,FALSE)),"",VLOOKUP('Salidas Pacientes'!$C1482,'BD Pacientes'!$A:I,5,FALSE))</f>
        <v>42730</v>
      </c>
      <c r="H1482" s="95" t="str">
        <f t="shared" ca="1" si="0"/>
        <v>6 año, 7 mes</v>
      </c>
      <c r="I1482" s="97" t="str">
        <f>IF(ISERROR(VLOOKUP('Salidas Pacientes'!$C1482,'BD Pacientes'!$A:$I,6,FALSE)),"",VLOOKUP('Salidas Pacientes'!$C1482,'BD Pacientes'!$A:$I,6,FALSE))</f>
        <v>CRA 99 #2A-190</v>
      </c>
      <c r="J1482" s="98">
        <f>IF(ISERROR(VLOOKUP('Salidas Pacientes'!$C1482,'BD Pacientes'!$A:$I,7,FALSE)),"",VLOOKUP('Salidas Pacientes'!$C1482,'BD Pacientes'!$A:$I,7,FALSE))</f>
        <v>38682765</v>
      </c>
      <c r="K1482" s="99" t="str">
        <f>IF(ISERROR(VLOOKUP('Salidas Pacientes'!$C1482,'BD Pacientes'!$A:$I,8,FALSE)),"",VLOOKUP('Salidas Pacientes'!$C1482,'BD Pacientes'!$A:$I,8,FALSE))</f>
        <v>LILIANA TARAZONA</v>
      </c>
      <c r="L1482" s="17">
        <f>IF(ISERROR(VLOOKUP('Salidas Pacientes'!$C1482,'BD Pacientes'!$A:$I,9,FALSE)),"",VLOOKUP('Salidas Pacientes'!$C1482,'BD Pacientes'!$A:$I,9,FALSE))</f>
        <v>3022644565</v>
      </c>
      <c r="M1482" s="17" t="s">
        <v>148</v>
      </c>
      <c r="N1482" s="16" t="str">
        <f>IF(ISERROR(VLOOKUP('Salidas Pacientes'!$M1482,Inventario!$A$2:$M$21,2,FALSE)),"",VLOOKUP('Salidas Pacientes'!$M1482,Inventario!$A$2:$M$21,2,FALSE))</f>
        <v xml:space="preserve">Tetraxim </v>
      </c>
      <c r="O1482" s="16" t="str">
        <f>IF(ISERROR(VLOOKUP('Salidas Pacientes'!$M1482,Inventario!$A$2:$M$21,3,FALSE)),"",VLOOKUP('Salidas Pacientes'!$M1482,Inventario!$A$2:$M$21,3,FALSE))</f>
        <v>Difteria-Tosferina, tetano DPT</v>
      </c>
      <c r="P1482" s="100" t="str">
        <f>IF(ISERROR(VLOOKUP('Salidas Pacientes'!$M1482,Inventario!$A$2:$M$21,4,FALSE)),"",VLOOKUP('Salidas Pacientes'!$M1482,Inventario!$A$2:$M$21,4,FALSE))</f>
        <v>IPS FARALLONES</v>
      </c>
      <c r="Q1482" s="100" t="str">
        <f>IF(ISERROR(VLOOKUP('Salidas Pacientes'!$M1482,Inventario!$A$2:$M$21,5,FALSE)),"",VLOOKUP('Salidas Pacientes'!$M1482,Inventario!$A$2:$M$21,5,FALSE))</f>
        <v>Sanofi</v>
      </c>
      <c r="R1482" s="17" t="str">
        <f>IF(ISERROR(VLOOKUP('Salidas Pacientes'!$M1482,Inventario!$A$2:$M$21,6,FALSE)),"",VLOOKUP('Salidas Pacientes'!$M1482,Inventario!$A$2:$M$21,6,FALSE))</f>
        <v>3300</v>
      </c>
      <c r="S1482" s="105" t="s">
        <v>207</v>
      </c>
      <c r="T1482" s="102">
        <f>IF(ISERROR(VLOOKUP('Salidas Pacientes'!$S1482,Entradas!$H$1:$I$412,2,FALSE)),"",VLOOKUP('Salidas Pacientes'!$S1482,Entradas!$H$1:$I$412,2,FALSE))</f>
        <v>44985</v>
      </c>
      <c r="U1482" s="98"/>
      <c r="V1482" s="98">
        <v>1</v>
      </c>
      <c r="W1482" s="105"/>
    </row>
    <row r="1483" spans="1:23" ht="15.75" hidden="1" customHeight="1">
      <c r="A1483" s="95">
        <v>44985</v>
      </c>
      <c r="B1483" s="95" t="s">
        <v>276</v>
      </c>
      <c r="C1483" s="98">
        <v>1014744463</v>
      </c>
      <c r="D1483" s="17" t="str">
        <f>IF(ISERROR(VLOOKUP('Salidas Pacientes'!$C1483,'BD Pacientes'!$A:I,2,FALSE)),"",VLOOKUP('Salidas Pacientes'!$C1483,'BD Pacientes'!$A:I,2,FALSE))</f>
        <v>RC</v>
      </c>
      <c r="E1483" s="16" t="str">
        <f>IF(ISERROR(VLOOKUP('Salidas Pacientes'!$C1483,'BD Pacientes'!$A:I,3,FALSE)),"",VLOOKUP('Salidas Pacientes'!$C1483,'BD Pacientes'!$A:I,3,FALSE))</f>
        <v>CATALEYA VASQUEZ TARAZONA</v>
      </c>
      <c r="F1483" s="17" t="str">
        <f>IF(ISERROR(VLOOKUP('Salidas Pacientes'!$C1483,'BD Pacientes'!$A:I,4,FALSE)),"",VLOOKUP('Salidas Pacientes'!$C1483,'BD Pacientes'!$A:I,4,FALSE))</f>
        <v>F</v>
      </c>
      <c r="G1483" s="95">
        <f>IF(ISERROR(VLOOKUP('Salidas Pacientes'!$C1483,'BD Pacientes'!$A:I,5,FALSE)),"",VLOOKUP('Salidas Pacientes'!$C1483,'BD Pacientes'!$A:I,5,FALSE))</f>
        <v>42730</v>
      </c>
      <c r="H1483" s="95" t="str">
        <f t="shared" ca="1" si="0"/>
        <v>6 año, 7 mes</v>
      </c>
      <c r="I1483" s="97" t="str">
        <f>IF(ISERROR(VLOOKUP('Salidas Pacientes'!$C1483,'BD Pacientes'!$A:$I,6,FALSE)),"",VLOOKUP('Salidas Pacientes'!$C1483,'BD Pacientes'!$A:$I,6,FALSE))</f>
        <v>CRA 99 #2A-190</v>
      </c>
      <c r="J1483" s="98">
        <f>IF(ISERROR(VLOOKUP('Salidas Pacientes'!$C1483,'BD Pacientes'!$A:$I,7,FALSE)),"",VLOOKUP('Salidas Pacientes'!$C1483,'BD Pacientes'!$A:$I,7,FALSE))</f>
        <v>38682765</v>
      </c>
      <c r="K1483" s="99" t="str">
        <f>IF(ISERROR(VLOOKUP('Salidas Pacientes'!$C1483,'BD Pacientes'!$A:$I,8,FALSE)),"",VLOOKUP('Salidas Pacientes'!$C1483,'BD Pacientes'!$A:$I,8,FALSE))</f>
        <v>LILIANA TARAZONA</v>
      </c>
      <c r="L1483" s="17">
        <f>IF(ISERROR(VLOOKUP('Salidas Pacientes'!$C1483,'BD Pacientes'!$A:$I,9,FALSE)),"",VLOOKUP('Salidas Pacientes'!$C1483,'BD Pacientes'!$A:$I,9,FALSE))</f>
        <v>3022644565</v>
      </c>
      <c r="M1483" s="17" t="s">
        <v>58</v>
      </c>
      <c r="N1483" s="16" t="str">
        <f>IF(ISERROR(VLOOKUP('Salidas Pacientes'!$M1483,Inventario!$A$2:$M$21,2,FALSE)),"",VLOOKUP('Salidas Pacientes'!$M1483,Inventario!$A$2:$M$21,2,FALSE))</f>
        <v>Proquad</v>
      </c>
      <c r="O1483" s="16" t="str">
        <f>IF(ISERROR(VLOOKUP('Salidas Pacientes'!$M1483,Inventario!$A$2:$M$21,3,FALSE)),"",VLOOKUP('Salidas Pacientes'!$M1483,Inventario!$A$2:$M$21,3,FALSE))</f>
        <v>Sarampion + Rubeola + parotiditis + varicela</v>
      </c>
      <c r="P1483" s="100" t="str">
        <f>IF(ISERROR(VLOOKUP('Salidas Pacientes'!$M1483,Inventario!$A$2:$M$21,4,FALSE)),"",VLOOKUP('Salidas Pacientes'!$M1483,Inventario!$A$2:$M$21,4,FALSE))</f>
        <v>IPS FARALLONES</v>
      </c>
      <c r="Q1483" s="100" t="str">
        <f>IF(ISERROR(VLOOKUP('Salidas Pacientes'!$M1483,Inventario!$A$2:$M$21,5,FALSE)),"",VLOOKUP('Salidas Pacientes'!$M1483,Inventario!$A$2:$M$21,5,FALSE))</f>
        <v>Merck</v>
      </c>
      <c r="R1483" s="17" t="str">
        <f>IF(ISERROR(VLOOKUP('Salidas Pacientes'!$M1483,Inventario!$A$2:$M$21,6,FALSE)),"",VLOOKUP('Salidas Pacientes'!$M1483,Inventario!$A$2:$M$21,6,FALSE))</f>
        <v>4200</v>
      </c>
      <c r="S1483" s="105" t="s">
        <v>225</v>
      </c>
      <c r="T1483" s="102">
        <f>IF(ISERROR(VLOOKUP('Salidas Pacientes'!$S1483,Entradas!$H$1:$I$412,2,FALSE)),"",VLOOKUP('Salidas Pacientes'!$S1483,Entradas!$H$1:$I$412,2,FALSE))</f>
        <v>45199</v>
      </c>
      <c r="U1483" s="98"/>
      <c r="V1483" s="98">
        <v>1</v>
      </c>
      <c r="W1483" s="105"/>
    </row>
    <row r="1484" spans="1:23" ht="15.75" hidden="1" customHeight="1">
      <c r="A1484" s="95">
        <v>44988</v>
      </c>
      <c r="B1484" s="95" t="s">
        <v>276</v>
      </c>
      <c r="C1484" s="98">
        <v>1232820477</v>
      </c>
      <c r="D1484" s="17" t="str">
        <f>IF(ISERROR(VLOOKUP('Salidas Pacientes'!$C1484,'BD Pacientes'!$A:I,2,FALSE)),"",VLOOKUP('Salidas Pacientes'!$C1484,'BD Pacientes'!$A:I,2,FALSE))</f>
        <v>RC</v>
      </c>
      <c r="E1484" s="16" t="str">
        <f>IF(ISERROR(VLOOKUP('Salidas Pacientes'!$C1484,'BD Pacientes'!$A:I,3,FALSE)),"",VLOOKUP('Salidas Pacientes'!$C1484,'BD Pacientes'!$A:I,3,FALSE))</f>
        <v>VICTORIA SARA LUCIA HECKER ACEVEDO</v>
      </c>
      <c r="F1484" s="17" t="str">
        <f>IF(ISERROR(VLOOKUP('Salidas Pacientes'!$C1484,'BD Pacientes'!$A:I,4,FALSE)),"",VLOOKUP('Salidas Pacientes'!$C1484,'BD Pacientes'!$A:I,4,FALSE))</f>
        <v>F</v>
      </c>
      <c r="G1484" s="95">
        <f>IF(ISERROR(VLOOKUP('Salidas Pacientes'!$C1484,'BD Pacientes'!$A:I,5,FALSE)),"",VLOOKUP('Salidas Pacientes'!$C1484,'BD Pacientes'!$A:I,5,FALSE))</f>
        <v>44731</v>
      </c>
      <c r="H1484" s="95" t="str">
        <f t="shared" ca="1" si="0"/>
        <v>1 año, 2 mes</v>
      </c>
      <c r="I1484" s="97" t="str">
        <f>IF(ISERROR(VLOOKUP('Salidas Pacientes'!$C1484,'BD Pacientes'!$A:$I,6,FALSE)),"",VLOOKUP('Salidas Pacientes'!$C1484,'BD Pacientes'!$A:$I,6,FALSE))</f>
        <v>CALLE 2 A #25-20</v>
      </c>
      <c r="J1484" s="98">
        <f>IF(ISERROR(VLOOKUP('Salidas Pacientes'!$C1484,'BD Pacientes'!$A:$I,7,FALSE)),"",VLOOKUP('Salidas Pacientes'!$C1484,'BD Pacientes'!$A:$I,7,FALSE))</f>
        <v>1088292944</v>
      </c>
      <c r="K1484" s="99" t="str">
        <f>IF(ISERROR(VLOOKUP('Salidas Pacientes'!$C1484,'BD Pacientes'!$A:$I,8,FALSE)),"",VLOOKUP('Salidas Pacientes'!$C1484,'BD Pacientes'!$A:$I,8,FALSE))</f>
        <v>AYDA ACEVEDO</v>
      </c>
      <c r="L1484" s="17">
        <f>IF(ISERROR(VLOOKUP('Salidas Pacientes'!$C1484,'BD Pacientes'!$A:$I,9,FALSE)),"",VLOOKUP('Salidas Pacientes'!$C1484,'BD Pacientes'!$A:$I,9,FALSE))</f>
        <v>3126110919</v>
      </c>
      <c r="M1484" s="17" t="s">
        <v>77</v>
      </c>
      <c r="N1484" s="16" t="str">
        <f>IF(ISERROR(VLOOKUP('Salidas Pacientes'!$M1484,Inventario!$A$2:$M$21,2,FALSE)),"",VLOOKUP('Salidas Pacientes'!$M1484,Inventario!$A$2:$M$21,2,FALSE))</f>
        <v>Hexaxim</v>
      </c>
      <c r="O1484" s="16" t="str">
        <f>IF(ISERROR(VLOOKUP('Salidas Pacientes'!$M1484,Inventario!$A$2:$M$21,3,FALSE)),"",VLOOKUP('Salidas Pacientes'!$M1484,Inventario!$A$2:$M$21,3,FALSE))</f>
        <v>DPAT + VPI + HIB + HB</v>
      </c>
      <c r="P1484" s="100" t="str">
        <f>IF(ISERROR(VLOOKUP('Salidas Pacientes'!$M1484,Inventario!$A$2:$M$21,4,FALSE)),"",VLOOKUP('Salidas Pacientes'!$M1484,Inventario!$A$2:$M$21,4,FALSE))</f>
        <v>IPS FARALLONES</v>
      </c>
      <c r="Q1484" s="100" t="str">
        <f>IF(ISERROR(VLOOKUP('Salidas Pacientes'!$M1484,Inventario!$A$2:$M$21,5,FALSE)),"",VLOOKUP('Salidas Pacientes'!$M1484,Inventario!$A$2:$M$21,5,FALSE))</f>
        <v>Sanofi</v>
      </c>
      <c r="R1484" s="17" t="str">
        <f>IF(ISERROR(VLOOKUP('Salidas Pacientes'!$M1484,Inventario!$A$2:$M$21,6,FALSE)),"",VLOOKUP('Salidas Pacientes'!$M1484,Inventario!$A$2:$M$21,6,FALSE))</f>
        <v>3800</v>
      </c>
      <c r="S1484" s="105" t="s">
        <v>212</v>
      </c>
      <c r="T1484" s="102">
        <f>IF(ISERROR(VLOOKUP('Salidas Pacientes'!$S1484,Entradas!$H$1:$I$412,2,FALSE)),"",VLOOKUP('Salidas Pacientes'!$S1484,Entradas!$H$1:$I$412,2,FALSE))</f>
        <v>45382</v>
      </c>
      <c r="U1484" s="98"/>
      <c r="V1484" s="98">
        <v>1</v>
      </c>
      <c r="W1484" s="105"/>
    </row>
    <row r="1485" spans="1:23" ht="15.75" hidden="1" customHeight="1">
      <c r="A1485" s="95">
        <v>44988</v>
      </c>
      <c r="B1485" s="95" t="s">
        <v>276</v>
      </c>
      <c r="C1485" s="98">
        <v>1034521163</v>
      </c>
      <c r="D1485" s="17" t="str">
        <f>IF(ISERROR(VLOOKUP('Salidas Pacientes'!$C1485,'BD Pacientes'!$A:I,2,FALSE)),"",VLOOKUP('Salidas Pacientes'!$C1485,'BD Pacientes'!$A:I,2,FALSE))</f>
        <v>TI</v>
      </c>
      <c r="E1485" s="16" t="str">
        <f>IF(ISERROR(VLOOKUP('Salidas Pacientes'!$C1485,'BD Pacientes'!$A:I,3,FALSE)),"",VLOOKUP('Salidas Pacientes'!$C1485,'BD Pacientes'!$A:I,3,FALSE))</f>
        <v>RENATA RENGIFO GIRALDO</v>
      </c>
      <c r="F1485" s="17" t="str">
        <f>IF(ISERROR(VLOOKUP('Salidas Pacientes'!$C1485,'BD Pacientes'!$A:I,4,FALSE)),"",VLOOKUP('Salidas Pacientes'!$C1485,'BD Pacientes'!$A:I,4,FALSE))</f>
        <v>F</v>
      </c>
      <c r="G1485" s="95">
        <f>IF(ISERROR(VLOOKUP('Salidas Pacientes'!$C1485,'BD Pacientes'!$A:I,5,FALSE)),"",VLOOKUP('Salidas Pacientes'!$C1485,'BD Pacientes'!$A:I,5,FALSE))</f>
        <v>40612</v>
      </c>
      <c r="H1485" s="95" t="str">
        <f t="shared" ca="1" si="0"/>
        <v>12 año, 5 mes</v>
      </c>
      <c r="I1485" s="97" t="str">
        <f>IF(ISERROR(VLOOKUP('Salidas Pacientes'!$C1485,'BD Pacientes'!$A:$I,6,FALSE)),"",VLOOKUP('Salidas Pacientes'!$C1485,'BD Pacientes'!$A:$I,6,FALSE))</f>
        <v>CALLE 13 #108-100</v>
      </c>
      <c r="J1485" s="98">
        <f>IF(ISERROR(VLOOKUP('Salidas Pacientes'!$C1485,'BD Pacientes'!$A:$I,7,FALSE)),"",VLOOKUP('Salidas Pacientes'!$C1485,'BD Pacientes'!$A:$I,7,FALSE))</f>
        <v>31573885</v>
      </c>
      <c r="K1485" s="99" t="str">
        <f>IF(ISERROR(VLOOKUP('Salidas Pacientes'!$C1485,'BD Pacientes'!$A:$I,8,FALSE)),"",VLOOKUP('Salidas Pacientes'!$C1485,'BD Pacientes'!$A:$I,8,FALSE))</f>
        <v>ALEJANDRA GIRALDO</v>
      </c>
      <c r="L1485" s="17">
        <f>IF(ISERROR(VLOOKUP('Salidas Pacientes'!$C1485,'BD Pacientes'!$A:$I,9,FALSE)),"",VLOOKUP('Salidas Pacientes'!$C1485,'BD Pacientes'!$A:$I,9,FALSE))</f>
        <v>3112042198</v>
      </c>
      <c r="M1485" s="17" t="s">
        <v>118</v>
      </c>
      <c r="N1485" s="16" t="str">
        <f>IF(ISERROR(VLOOKUP('Salidas Pacientes'!$M1485,Inventario!$A$2:$M$21,2,FALSE)),"",VLOOKUP('Salidas Pacientes'!$M1485,Inventario!$A$2:$M$21,2,FALSE))</f>
        <v>Varivax</v>
      </c>
      <c r="O1485" s="16" t="str">
        <f>IF(ISERROR(VLOOKUP('Salidas Pacientes'!$M1485,Inventario!$A$2:$M$21,3,FALSE)),"",VLOOKUP('Salidas Pacientes'!$M1485,Inventario!$A$2:$M$21,3,FALSE))</f>
        <v>Varicela</v>
      </c>
      <c r="P1485" s="100" t="str">
        <f>IF(ISERROR(VLOOKUP('Salidas Pacientes'!$M1485,Inventario!$A$2:$M$21,4,FALSE)),"",VLOOKUP('Salidas Pacientes'!$M1485,Inventario!$A$2:$M$21,4,FALSE))</f>
        <v>IPS FARALLONES</v>
      </c>
      <c r="Q1485" s="100" t="str">
        <f>IF(ISERROR(VLOOKUP('Salidas Pacientes'!$M1485,Inventario!$A$2:$M$21,5,FALSE)),"",VLOOKUP('Salidas Pacientes'!$M1485,Inventario!$A$2:$M$21,5,FALSE))</f>
        <v>Merck</v>
      </c>
      <c r="R1485" s="17" t="str">
        <f>IF(ISERROR(VLOOKUP('Salidas Pacientes'!$M1485,Inventario!$A$2:$M$21,6,FALSE)),"",VLOOKUP('Salidas Pacientes'!$M1485,Inventario!$A$2:$M$21,6,FALSE))</f>
        <v>4500</v>
      </c>
      <c r="S1485" s="105" t="s">
        <v>230</v>
      </c>
      <c r="T1485" s="102">
        <f>IF(ISERROR(VLOOKUP('Salidas Pacientes'!$S1485,Entradas!$H$1:$I$412,2,FALSE)),"",VLOOKUP('Salidas Pacientes'!$S1485,Entradas!$H$1:$I$412,2,FALSE))</f>
        <v>45382</v>
      </c>
      <c r="U1485" s="98"/>
      <c r="V1485" s="98">
        <v>1</v>
      </c>
      <c r="W1485" s="105"/>
    </row>
    <row r="1486" spans="1:23" ht="15.75" hidden="1" customHeight="1">
      <c r="A1486" s="95">
        <v>44988</v>
      </c>
      <c r="B1486" s="95" t="s">
        <v>276</v>
      </c>
      <c r="C1486" s="98">
        <v>1034521163</v>
      </c>
      <c r="D1486" s="17" t="str">
        <f>IF(ISERROR(VLOOKUP('Salidas Pacientes'!$C1486,'BD Pacientes'!$A:I,2,FALSE)),"",VLOOKUP('Salidas Pacientes'!$C1486,'BD Pacientes'!$A:I,2,FALSE))</f>
        <v>TI</v>
      </c>
      <c r="E1486" s="16" t="str">
        <f>IF(ISERROR(VLOOKUP('Salidas Pacientes'!$C1486,'BD Pacientes'!$A:I,3,FALSE)),"",VLOOKUP('Salidas Pacientes'!$C1486,'BD Pacientes'!$A:I,3,FALSE))</f>
        <v>RENATA RENGIFO GIRALDO</v>
      </c>
      <c r="F1486" s="17" t="str">
        <f>IF(ISERROR(VLOOKUP('Salidas Pacientes'!$C1486,'BD Pacientes'!$A:I,4,FALSE)),"",VLOOKUP('Salidas Pacientes'!$C1486,'BD Pacientes'!$A:I,4,FALSE))</f>
        <v>F</v>
      </c>
      <c r="G1486" s="95">
        <f>IF(ISERROR(VLOOKUP('Salidas Pacientes'!$C1486,'BD Pacientes'!$A:I,5,FALSE)),"",VLOOKUP('Salidas Pacientes'!$C1486,'BD Pacientes'!$A:I,5,FALSE))</f>
        <v>40612</v>
      </c>
      <c r="H1486" s="95" t="str">
        <f t="shared" ca="1" si="0"/>
        <v>12 año, 5 mes</v>
      </c>
      <c r="I1486" s="97" t="str">
        <f>IF(ISERROR(VLOOKUP('Salidas Pacientes'!$C1486,'BD Pacientes'!$A:$I,6,FALSE)),"",VLOOKUP('Salidas Pacientes'!$C1486,'BD Pacientes'!$A:$I,6,FALSE))</f>
        <v>CALLE 13 #108-100</v>
      </c>
      <c r="J1486" s="98">
        <f>IF(ISERROR(VLOOKUP('Salidas Pacientes'!$C1486,'BD Pacientes'!$A:$I,7,FALSE)),"",VLOOKUP('Salidas Pacientes'!$C1486,'BD Pacientes'!$A:$I,7,FALSE))</f>
        <v>31573885</v>
      </c>
      <c r="K1486" s="99" t="str">
        <f>IF(ISERROR(VLOOKUP('Salidas Pacientes'!$C1486,'BD Pacientes'!$A:$I,8,FALSE)),"",VLOOKUP('Salidas Pacientes'!$C1486,'BD Pacientes'!$A:$I,8,FALSE))</f>
        <v>ALEJANDRA GIRALDO</v>
      </c>
      <c r="L1486" s="17">
        <f>IF(ISERROR(VLOOKUP('Salidas Pacientes'!$C1486,'BD Pacientes'!$A:$I,9,FALSE)),"",VLOOKUP('Salidas Pacientes'!$C1486,'BD Pacientes'!$A:$I,9,FALSE))</f>
        <v>3112042198</v>
      </c>
      <c r="M1486" s="17" t="s">
        <v>62</v>
      </c>
      <c r="N1486" s="16" t="str">
        <f>IF(ISERROR(VLOOKUP('Salidas Pacientes'!$M1486,Inventario!$A$2:$M$21,2,FALSE)),"",VLOOKUP('Salidas Pacientes'!$M1486,Inventario!$A$2:$M$21,2,FALSE))</f>
        <v xml:space="preserve">Gardasil </v>
      </c>
      <c r="O1486" s="16" t="str">
        <f>IF(ISERROR(VLOOKUP('Salidas Pacientes'!$M1486,Inventario!$A$2:$M$21,3,FALSE)),"",VLOOKUP('Salidas Pacientes'!$M1486,Inventario!$A$2:$M$21,3,FALSE))</f>
        <v>VPH</v>
      </c>
      <c r="P1486" s="100" t="str">
        <f>IF(ISERROR(VLOOKUP('Salidas Pacientes'!$M1486,Inventario!$A$2:$M$21,4,FALSE)),"",VLOOKUP('Salidas Pacientes'!$M1486,Inventario!$A$2:$M$21,4,FALSE))</f>
        <v>IPS FARALLONES</v>
      </c>
      <c r="Q1486" s="100" t="str">
        <f>IF(ISERROR(VLOOKUP('Salidas Pacientes'!$M1486,Inventario!$A$2:$M$21,5,FALSE)),"",VLOOKUP('Salidas Pacientes'!$M1486,Inventario!$A$2:$M$21,5,FALSE))</f>
        <v>Merck</v>
      </c>
      <c r="R1486" s="17" t="str">
        <f>IF(ISERROR(VLOOKUP('Salidas Pacientes'!$M1486,Inventario!$A$2:$M$21,6,FALSE)),"",VLOOKUP('Salidas Pacientes'!$M1486,Inventario!$A$2:$M$21,6,FALSE))</f>
        <v>1600</v>
      </c>
      <c r="S1486" s="105" t="s">
        <v>228</v>
      </c>
      <c r="T1486" s="102">
        <f>IF(ISERROR(VLOOKUP('Salidas Pacientes'!$S1486,Entradas!$H$1:$I$412,2,FALSE)),"",VLOOKUP('Salidas Pacientes'!$S1486,Entradas!$H$1:$I$412,2,FALSE))</f>
        <v>45688</v>
      </c>
      <c r="U1486" s="98"/>
      <c r="V1486" s="98">
        <v>1</v>
      </c>
      <c r="W1486" s="105"/>
    </row>
    <row r="1487" spans="1:23" ht="15.75" hidden="1" customHeight="1">
      <c r="A1487" s="95">
        <v>44988</v>
      </c>
      <c r="B1487" s="95" t="s">
        <v>276</v>
      </c>
      <c r="C1487" s="98">
        <v>1034521163</v>
      </c>
      <c r="D1487" s="17" t="str">
        <f>IF(ISERROR(VLOOKUP('Salidas Pacientes'!$C1487,'BD Pacientes'!$A:I,2,FALSE)),"",VLOOKUP('Salidas Pacientes'!$C1487,'BD Pacientes'!$A:I,2,FALSE))</f>
        <v>TI</v>
      </c>
      <c r="E1487" s="16" t="str">
        <f>IF(ISERROR(VLOOKUP('Salidas Pacientes'!$C1487,'BD Pacientes'!$A:I,3,FALSE)),"",VLOOKUP('Salidas Pacientes'!$C1487,'BD Pacientes'!$A:I,3,FALSE))</f>
        <v>RENATA RENGIFO GIRALDO</v>
      </c>
      <c r="F1487" s="17" t="str">
        <f>IF(ISERROR(VLOOKUP('Salidas Pacientes'!$C1487,'BD Pacientes'!$A:I,4,FALSE)),"",VLOOKUP('Salidas Pacientes'!$C1487,'BD Pacientes'!$A:I,4,FALSE))</f>
        <v>F</v>
      </c>
      <c r="G1487" s="95">
        <f>IF(ISERROR(VLOOKUP('Salidas Pacientes'!$C1487,'BD Pacientes'!$A:I,5,FALSE)),"",VLOOKUP('Salidas Pacientes'!$C1487,'BD Pacientes'!$A:I,5,FALSE))</f>
        <v>40612</v>
      </c>
      <c r="H1487" s="95" t="str">
        <f t="shared" ca="1" si="0"/>
        <v>12 año, 5 mes</v>
      </c>
      <c r="I1487" s="97" t="str">
        <f>IF(ISERROR(VLOOKUP('Salidas Pacientes'!$C1487,'BD Pacientes'!$A:$I,6,FALSE)),"",VLOOKUP('Salidas Pacientes'!$C1487,'BD Pacientes'!$A:$I,6,FALSE))</f>
        <v>CALLE 13 #108-100</v>
      </c>
      <c r="J1487" s="98">
        <f>IF(ISERROR(VLOOKUP('Salidas Pacientes'!$C1487,'BD Pacientes'!$A:$I,7,FALSE)),"",VLOOKUP('Salidas Pacientes'!$C1487,'BD Pacientes'!$A:$I,7,FALSE))</f>
        <v>31573885</v>
      </c>
      <c r="K1487" s="99" t="str">
        <f>IF(ISERROR(VLOOKUP('Salidas Pacientes'!$C1487,'BD Pacientes'!$A:$I,8,FALSE)),"",VLOOKUP('Salidas Pacientes'!$C1487,'BD Pacientes'!$A:$I,8,FALSE))</f>
        <v>ALEJANDRA GIRALDO</v>
      </c>
      <c r="L1487" s="17">
        <f>IF(ISERROR(VLOOKUP('Salidas Pacientes'!$C1487,'BD Pacientes'!$A:$I,9,FALSE)),"",VLOOKUP('Salidas Pacientes'!$C1487,'BD Pacientes'!$A:$I,9,FALSE))</f>
        <v>3112042198</v>
      </c>
      <c r="M1487" s="17" t="s">
        <v>104</v>
      </c>
      <c r="N1487" s="16" t="str">
        <f>IF(ISERROR(VLOOKUP('Salidas Pacientes'!$M1487,Inventario!$A$2:$M$21,2,FALSE)),"",VLOOKUP('Salidas Pacientes'!$M1487,Inventario!$A$2:$M$21,2,FALSE))</f>
        <v>Boostrix</v>
      </c>
      <c r="O1487" s="16" t="str">
        <f>IF(ISERROR(VLOOKUP('Salidas Pacientes'!$M1487,Inventario!$A$2:$M$21,3,FALSE)),"",VLOOKUP('Salidas Pacientes'!$M1487,Inventario!$A$2:$M$21,3,FALSE))</f>
        <v>DPT</v>
      </c>
      <c r="P1487" s="100" t="str">
        <f>IF(ISERROR(VLOOKUP('Salidas Pacientes'!$M1487,Inventario!$A$2:$M$21,4,FALSE)),"",VLOOKUP('Salidas Pacientes'!$M1487,Inventario!$A$2:$M$21,4,FALSE))</f>
        <v>IPS FARALLONES</v>
      </c>
      <c r="Q1487" s="100" t="str">
        <f>IF(ISERROR(VLOOKUP('Salidas Pacientes'!$M1487,Inventario!$A$2:$M$21,5,FALSE)),"",VLOOKUP('Salidas Pacientes'!$M1487,Inventario!$A$2:$M$21,5,FALSE))</f>
        <v>Glaxo</v>
      </c>
      <c r="R1487" s="17" t="str">
        <f>IF(ISERROR(VLOOKUP('Salidas Pacientes'!$M1487,Inventario!$A$2:$M$21,6,FALSE)),"",VLOOKUP('Salidas Pacientes'!$M1487,Inventario!$A$2:$M$21,6,FALSE))</f>
        <v>300</v>
      </c>
      <c r="S1487" s="105" t="s">
        <v>251</v>
      </c>
      <c r="T1487" s="102" t="str">
        <f>IF(ISERROR(VLOOKUP('Salidas Pacientes'!$S1487,Entradas!$H$1:$I$412,2,FALSE)),"",VLOOKUP('Salidas Pacientes'!$S1487,Entradas!$H$1:$I$412,2,FALSE))</f>
        <v/>
      </c>
      <c r="U1487" s="98"/>
      <c r="V1487" s="98">
        <v>1</v>
      </c>
      <c r="W1487" s="105"/>
    </row>
    <row r="1488" spans="1:23" ht="15.75" hidden="1" customHeight="1">
      <c r="A1488" s="95">
        <v>44988</v>
      </c>
      <c r="B1488" s="95" t="s">
        <v>276</v>
      </c>
      <c r="C1488" s="98">
        <v>1034521613</v>
      </c>
      <c r="D1488" s="17" t="str">
        <f>IF(ISERROR(VLOOKUP('Salidas Pacientes'!$C1488,'BD Pacientes'!$A:I,2,FALSE)),"",VLOOKUP('Salidas Pacientes'!$C1488,'BD Pacientes'!$A:I,2,FALSE))</f>
        <v>RC</v>
      </c>
      <c r="E1488" s="16" t="str">
        <f>IF(ISERROR(VLOOKUP('Salidas Pacientes'!$C1488,'BD Pacientes'!$A:I,3,FALSE)),"",VLOOKUP('Salidas Pacientes'!$C1488,'BD Pacientes'!$A:I,3,FALSE))</f>
        <v>NICOLAS RENGIFO GIRALDO</v>
      </c>
      <c r="F1488" s="17" t="str">
        <f>IF(ISERROR(VLOOKUP('Salidas Pacientes'!$C1488,'BD Pacientes'!$A:I,4,FALSE)),"",VLOOKUP('Salidas Pacientes'!$C1488,'BD Pacientes'!$A:I,4,FALSE))</f>
        <v>M</v>
      </c>
      <c r="G1488" s="95">
        <f>IF(ISERROR(VLOOKUP('Salidas Pacientes'!$C1488,'BD Pacientes'!$A:I,5,FALSE)),"",VLOOKUP('Salidas Pacientes'!$C1488,'BD Pacientes'!$A:I,5,FALSE))</f>
        <v>42590</v>
      </c>
      <c r="H1488" s="95" t="str">
        <f t="shared" ca="1" si="0"/>
        <v>7 año, 0 mes</v>
      </c>
      <c r="I1488" s="97" t="str">
        <f>IF(ISERROR(VLOOKUP('Salidas Pacientes'!$C1488,'BD Pacientes'!$A:$I,6,FALSE)),"",VLOOKUP('Salidas Pacientes'!$C1488,'BD Pacientes'!$A:$I,6,FALSE))</f>
        <v>CALLE 13 #108-100</v>
      </c>
      <c r="J1488" s="98">
        <f>IF(ISERROR(VLOOKUP('Salidas Pacientes'!$C1488,'BD Pacientes'!$A:$I,7,FALSE)),"",VLOOKUP('Salidas Pacientes'!$C1488,'BD Pacientes'!$A:$I,7,FALSE))</f>
        <v>31573885</v>
      </c>
      <c r="K1488" s="99" t="str">
        <f>IF(ISERROR(VLOOKUP('Salidas Pacientes'!$C1488,'BD Pacientes'!$A:$I,8,FALSE)),"",VLOOKUP('Salidas Pacientes'!$C1488,'BD Pacientes'!$A:$I,8,FALSE))</f>
        <v>ALEJANDRA GIRALDO</v>
      </c>
      <c r="L1488" s="17">
        <f>IF(ISERROR(VLOOKUP('Salidas Pacientes'!$C1488,'BD Pacientes'!$A:$I,9,FALSE)),"",VLOOKUP('Salidas Pacientes'!$C1488,'BD Pacientes'!$A:$I,9,FALSE))</f>
        <v>3112042198</v>
      </c>
      <c r="M1488" s="17" t="s">
        <v>118</v>
      </c>
      <c r="N1488" s="16" t="str">
        <f>IF(ISERROR(VLOOKUP('Salidas Pacientes'!$M1488,Inventario!$A$2:$M$21,2,FALSE)),"",VLOOKUP('Salidas Pacientes'!$M1488,Inventario!$A$2:$M$21,2,FALSE))</f>
        <v>Varivax</v>
      </c>
      <c r="O1488" s="16" t="str">
        <f>IF(ISERROR(VLOOKUP('Salidas Pacientes'!$M1488,Inventario!$A$2:$M$21,3,FALSE)),"",VLOOKUP('Salidas Pacientes'!$M1488,Inventario!$A$2:$M$21,3,FALSE))</f>
        <v>Varicela</v>
      </c>
      <c r="P1488" s="100" t="str">
        <f>IF(ISERROR(VLOOKUP('Salidas Pacientes'!$M1488,Inventario!$A$2:$M$21,4,FALSE)),"",VLOOKUP('Salidas Pacientes'!$M1488,Inventario!$A$2:$M$21,4,FALSE))</f>
        <v>IPS FARALLONES</v>
      </c>
      <c r="Q1488" s="100" t="str">
        <f>IF(ISERROR(VLOOKUP('Salidas Pacientes'!$M1488,Inventario!$A$2:$M$21,5,FALSE)),"",VLOOKUP('Salidas Pacientes'!$M1488,Inventario!$A$2:$M$21,5,FALSE))</f>
        <v>Merck</v>
      </c>
      <c r="R1488" s="17" t="str">
        <f>IF(ISERROR(VLOOKUP('Salidas Pacientes'!$M1488,Inventario!$A$2:$M$21,6,FALSE)),"",VLOOKUP('Salidas Pacientes'!$M1488,Inventario!$A$2:$M$21,6,FALSE))</f>
        <v>4500</v>
      </c>
      <c r="S1488" s="105" t="s">
        <v>230</v>
      </c>
      <c r="T1488" s="102">
        <f>IF(ISERROR(VLOOKUP('Salidas Pacientes'!$S1488,Entradas!$H$1:$I$412,2,FALSE)),"",VLOOKUP('Salidas Pacientes'!$S1488,Entradas!$H$1:$I$412,2,FALSE))</f>
        <v>45382</v>
      </c>
      <c r="U1488" s="98"/>
      <c r="V1488" s="98">
        <v>1</v>
      </c>
      <c r="W1488" s="105"/>
    </row>
    <row r="1489" spans="1:23" ht="15.75" hidden="1" customHeight="1">
      <c r="A1489" s="95">
        <v>44988</v>
      </c>
      <c r="B1489" s="95" t="s">
        <v>276</v>
      </c>
      <c r="C1489" s="98">
        <v>1034521381</v>
      </c>
      <c r="D1489" s="17" t="str">
        <f>IF(ISERROR(VLOOKUP('Salidas Pacientes'!$C1489,'BD Pacientes'!$A:I,2,FALSE)),"",VLOOKUP('Salidas Pacientes'!$C1489,'BD Pacientes'!$A:I,2,FALSE))</f>
        <v>TI</v>
      </c>
      <c r="E1489" s="16" t="str">
        <f>IF(ISERROR(VLOOKUP('Salidas Pacientes'!$C1489,'BD Pacientes'!$A:I,3,FALSE)),"",VLOOKUP('Salidas Pacientes'!$C1489,'BD Pacientes'!$A:I,3,FALSE))</f>
        <v>MANUEL RENGIJO GIRALDO</v>
      </c>
      <c r="F1489" s="17" t="str">
        <f>IF(ISERROR(VLOOKUP('Salidas Pacientes'!$C1489,'BD Pacientes'!$A:I,4,FALSE)),"",VLOOKUP('Salidas Pacientes'!$C1489,'BD Pacientes'!$A:I,4,FALSE))</f>
        <v>M</v>
      </c>
      <c r="G1489" s="95">
        <f>IF(ISERROR(VLOOKUP('Salidas Pacientes'!$C1489,'BD Pacientes'!$A:I,5,FALSE)),"",VLOOKUP('Salidas Pacientes'!$C1489,'BD Pacientes'!$A:I,5,FALSE))</f>
        <v>41350</v>
      </c>
      <c r="H1489" s="95" t="str">
        <f t="shared" ca="1" si="0"/>
        <v>10 año, 5 mes</v>
      </c>
      <c r="I1489" s="97" t="str">
        <f>IF(ISERROR(VLOOKUP('Salidas Pacientes'!$C1489,'BD Pacientes'!$A:$I,6,FALSE)),"",VLOOKUP('Salidas Pacientes'!$C1489,'BD Pacientes'!$A:$I,6,FALSE))</f>
        <v>CALLE 13 #108-100</v>
      </c>
      <c r="J1489" s="98">
        <f>IF(ISERROR(VLOOKUP('Salidas Pacientes'!$C1489,'BD Pacientes'!$A:$I,7,FALSE)),"",VLOOKUP('Salidas Pacientes'!$C1489,'BD Pacientes'!$A:$I,7,FALSE))</f>
        <v>31573885</v>
      </c>
      <c r="K1489" s="99" t="str">
        <f>IF(ISERROR(VLOOKUP('Salidas Pacientes'!$C1489,'BD Pacientes'!$A:$I,8,FALSE)),"",VLOOKUP('Salidas Pacientes'!$C1489,'BD Pacientes'!$A:$I,8,FALSE))</f>
        <v>ALEJANDRA GIRALDO</v>
      </c>
      <c r="L1489" s="17">
        <f>IF(ISERROR(VLOOKUP('Salidas Pacientes'!$C1489,'BD Pacientes'!$A:$I,9,FALSE)),"",VLOOKUP('Salidas Pacientes'!$C1489,'BD Pacientes'!$A:$I,9,FALSE))</f>
        <v>3112042198</v>
      </c>
      <c r="M1489" s="17" t="s">
        <v>62</v>
      </c>
      <c r="N1489" s="16" t="str">
        <f>IF(ISERROR(VLOOKUP('Salidas Pacientes'!$M1489,Inventario!$A$2:$M$21,2,FALSE)),"",VLOOKUP('Salidas Pacientes'!$M1489,Inventario!$A$2:$M$21,2,FALSE))</f>
        <v xml:space="preserve">Gardasil </v>
      </c>
      <c r="O1489" s="16" t="str">
        <f>IF(ISERROR(VLOOKUP('Salidas Pacientes'!$M1489,Inventario!$A$2:$M$21,3,FALSE)),"",VLOOKUP('Salidas Pacientes'!$M1489,Inventario!$A$2:$M$21,3,FALSE))</f>
        <v>VPH</v>
      </c>
      <c r="P1489" s="100" t="str">
        <f>IF(ISERROR(VLOOKUP('Salidas Pacientes'!$M1489,Inventario!$A$2:$M$21,4,FALSE)),"",VLOOKUP('Salidas Pacientes'!$M1489,Inventario!$A$2:$M$21,4,FALSE))</f>
        <v>IPS FARALLONES</v>
      </c>
      <c r="Q1489" s="100" t="str">
        <f>IF(ISERROR(VLOOKUP('Salidas Pacientes'!$M1489,Inventario!$A$2:$M$21,5,FALSE)),"",VLOOKUP('Salidas Pacientes'!$M1489,Inventario!$A$2:$M$21,5,FALSE))</f>
        <v>Merck</v>
      </c>
      <c r="R1489" s="17" t="str">
        <f>IF(ISERROR(VLOOKUP('Salidas Pacientes'!$M1489,Inventario!$A$2:$M$21,6,FALSE)),"",VLOOKUP('Salidas Pacientes'!$M1489,Inventario!$A$2:$M$21,6,FALSE))</f>
        <v>1600</v>
      </c>
      <c r="S1489" s="105" t="s">
        <v>228</v>
      </c>
      <c r="T1489" s="102">
        <f>IF(ISERROR(VLOOKUP('Salidas Pacientes'!$S1489,Entradas!$H$1:$I$412,2,FALSE)),"",VLOOKUP('Salidas Pacientes'!$S1489,Entradas!$H$1:$I$412,2,FALSE))</f>
        <v>45688</v>
      </c>
      <c r="U1489" s="98"/>
      <c r="V1489" s="98">
        <v>1</v>
      </c>
      <c r="W1489" s="105"/>
    </row>
    <row r="1490" spans="1:23" ht="15.75" hidden="1" customHeight="1">
      <c r="A1490" s="95">
        <v>44989</v>
      </c>
      <c r="B1490" s="95" t="s">
        <v>276</v>
      </c>
      <c r="C1490" s="98">
        <v>1113071900</v>
      </c>
      <c r="D1490" s="17" t="str">
        <f>IF(ISERROR(VLOOKUP('Salidas Pacientes'!$C1490,'BD Pacientes'!$A:I,2,FALSE)),"",VLOOKUP('Salidas Pacientes'!$C1490,'BD Pacientes'!$A:I,2,FALSE))</f>
        <v>RC</v>
      </c>
      <c r="E1490" s="16" t="str">
        <f>IF(ISERROR(VLOOKUP('Salidas Pacientes'!$C1490,'BD Pacientes'!$A:I,3,FALSE)),"",VLOOKUP('Salidas Pacientes'!$C1490,'BD Pacientes'!$A:I,3,FALSE))</f>
        <v>THIAGO GALINDEZ GIRALDO</v>
      </c>
      <c r="F1490" s="17" t="str">
        <f>IF(ISERROR(VLOOKUP('Salidas Pacientes'!$C1490,'BD Pacientes'!$A:I,4,FALSE)),"",VLOOKUP('Salidas Pacientes'!$C1490,'BD Pacientes'!$A:I,4,FALSE))</f>
        <v>M</v>
      </c>
      <c r="G1490" s="95">
        <f>IF(ISERROR(VLOOKUP('Salidas Pacientes'!$C1490,'BD Pacientes'!$A:I,5,FALSE)),"",VLOOKUP('Salidas Pacientes'!$C1490,'BD Pacientes'!$A:I,5,FALSE))</f>
        <v>44399</v>
      </c>
      <c r="H1490" s="95" t="str">
        <f t="shared" ca="1" si="0"/>
        <v>2 año, 1 mes</v>
      </c>
      <c r="I1490" s="97" t="str">
        <f>IF(ISERROR(VLOOKUP('Salidas Pacientes'!$C1490,'BD Pacientes'!$A:$I,6,FALSE)),"",VLOOKUP('Salidas Pacientes'!$C1490,'BD Pacientes'!$A:$I,6,FALSE))</f>
        <v>CALLE 10 # 23-10</v>
      </c>
      <c r="J1490" s="98">
        <f>IF(ISERROR(VLOOKUP('Salidas Pacientes'!$C1490,'BD Pacientes'!$A:$I,7,FALSE)),"",VLOOKUP('Salidas Pacientes'!$C1490,'BD Pacientes'!$A:$I,7,FALSE))</f>
        <v>1144036056</v>
      </c>
      <c r="K1490" s="99" t="str">
        <f>IF(ISERROR(VLOOKUP('Salidas Pacientes'!$C1490,'BD Pacientes'!$A:$I,8,FALSE)),"",VLOOKUP('Salidas Pacientes'!$C1490,'BD Pacientes'!$A:$I,8,FALSE))</f>
        <v>MARIA CAMILA GIRALDO</v>
      </c>
      <c r="L1490" s="17">
        <f>IF(ISERROR(VLOOKUP('Salidas Pacientes'!$C1490,'BD Pacientes'!$A:$I,9,FALSE)),"",VLOOKUP('Salidas Pacientes'!$C1490,'BD Pacientes'!$A:$I,9,FALSE))</f>
        <v>3127673766</v>
      </c>
      <c r="M1490" s="17" t="s">
        <v>54</v>
      </c>
      <c r="N1490" s="16" t="str">
        <f>IF(ISERROR(VLOOKUP('Salidas Pacientes'!$M1490,Inventario!$A$2:$M$21,2,FALSE)),"",VLOOKUP('Salidas Pacientes'!$M1490,Inventario!$A$2:$M$21,2,FALSE))</f>
        <v>Prevenar</v>
      </c>
      <c r="O1490" s="16" t="str">
        <f>IF(ISERROR(VLOOKUP('Salidas Pacientes'!$M1490,Inventario!$A$2:$M$21,3,FALSE)),"",VLOOKUP('Salidas Pacientes'!$M1490,Inventario!$A$2:$M$21,3,FALSE))</f>
        <v>Neumococo 13V</v>
      </c>
      <c r="P1490" s="100" t="str">
        <f>IF(ISERROR(VLOOKUP('Salidas Pacientes'!$M1490,Inventario!$A$2:$M$21,4,FALSE)),"",VLOOKUP('Salidas Pacientes'!$M1490,Inventario!$A$2:$M$21,4,FALSE))</f>
        <v>Cobo Medical</v>
      </c>
      <c r="Q1490" s="100" t="str">
        <f>IF(ISERROR(VLOOKUP('Salidas Pacientes'!$M1490,Inventario!$A$2:$M$21,5,FALSE)),"",VLOOKUP('Salidas Pacientes'!$M1490,Inventario!$A$2:$M$21,5,FALSE))</f>
        <v>Pfizer</v>
      </c>
      <c r="R1490" s="17" t="str">
        <f>IF(ISERROR(VLOOKUP('Salidas Pacientes'!$M1490,Inventario!$A$2:$M$21,6,FALSE)),"",VLOOKUP('Salidas Pacientes'!$M1490,Inventario!$A$2:$M$21,6,FALSE))</f>
        <v>2156</v>
      </c>
      <c r="S1490" s="105" t="s">
        <v>223</v>
      </c>
      <c r="T1490" s="102">
        <f>IF(ISERROR(VLOOKUP('Salidas Pacientes'!$S1490,Entradas!$H$1:$I$412,2,FALSE)),"",VLOOKUP('Salidas Pacientes'!$S1490,Entradas!$H$1:$I$412,2,FALSE))</f>
        <v>45382</v>
      </c>
      <c r="U1490" s="98"/>
      <c r="V1490" s="98">
        <v>1</v>
      </c>
      <c r="W1490" s="105"/>
    </row>
    <row r="1491" spans="1:23" ht="15.75" hidden="1" customHeight="1">
      <c r="A1491" s="95">
        <v>44989</v>
      </c>
      <c r="B1491" s="95" t="s">
        <v>276</v>
      </c>
      <c r="C1491" s="98">
        <v>1232816842</v>
      </c>
      <c r="D1491" s="17" t="str">
        <f>IF(ISERROR(VLOOKUP('Salidas Pacientes'!$C1491,'BD Pacientes'!$A:I,2,FALSE)),"",VLOOKUP('Salidas Pacientes'!$C1491,'BD Pacientes'!$A:I,2,FALSE))</f>
        <v>RC</v>
      </c>
      <c r="E1491" s="16" t="str">
        <f>IF(ISERROR(VLOOKUP('Salidas Pacientes'!$C1491,'BD Pacientes'!$A:I,3,FALSE)),"",VLOOKUP('Salidas Pacientes'!$C1491,'BD Pacientes'!$A:I,3,FALSE))</f>
        <v>NOAH MIRANDA RAIGOSA ALTURO</v>
      </c>
      <c r="F1491" s="17" t="str">
        <f>IF(ISERROR(VLOOKUP('Salidas Pacientes'!$C1491,'BD Pacientes'!$A:I,4,FALSE)),"",VLOOKUP('Salidas Pacientes'!$C1491,'BD Pacientes'!$A:I,4,FALSE))</f>
        <v>F</v>
      </c>
      <c r="G1491" s="95">
        <f>IF(ISERROR(VLOOKUP('Salidas Pacientes'!$C1491,'BD Pacientes'!$A:I,5,FALSE)),"",VLOOKUP('Salidas Pacientes'!$C1491,'BD Pacientes'!$A:I,5,FALSE))</f>
        <v>44393</v>
      </c>
      <c r="H1491" s="95" t="str">
        <f t="shared" ca="1" si="0"/>
        <v>2 año, 1 mes</v>
      </c>
      <c r="I1491" s="97" t="str">
        <f>IF(ISERROR(VLOOKUP('Salidas Pacientes'!$C1491,'BD Pacientes'!$A:$I,6,FALSE)),"",VLOOKUP('Salidas Pacientes'!$C1491,'BD Pacientes'!$A:$I,6,FALSE))</f>
        <v>CALLE 4 #75-71</v>
      </c>
      <c r="J1491" s="98">
        <f>IF(ISERROR(VLOOKUP('Salidas Pacientes'!$C1491,'BD Pacientes'!$A:$I,7,FALSE)),"",VLOOKUP('Salidas Pacientes'!$C1491,'BD Pacientes'!$A:$I,7,FALSE))</f>
        <v>38602971</v>
      </c>
      <c r="K1491" s="99" t="str">
        <f>IF(ISERROR(VLOOKUP('Salidas Pacientes'!$C1491,'BD Pacientes'!$A:$I,8,FALSE)),"",VLOOKUP('Salidas Pacientes'!$C1491,'BD Pacientes'!$A:$I,8,FALSE))</f>
        <v>LADY VIVIANA ALTURO</v>
      </c>
      <c r="L1491" s="17">
        <f>IF(ISERROR(VLOOKUP('Salidas Pacientes'!$C1491,'BD Pacientes'!$A:$I,9,FALSE)),"",VLOOKUP('Salidas Pacientes'!$C1491,'BD Pacientes'!$A:$I,9,FALSE))</f>
        <v>3016057172</v>
      </c>
      <c r="M1491" s="17" t="s">
        <v>118</v>
      </c>
      <c r="N1491" s="16" t="str">
        <f>IF(ISERROR(VLOOKUP('Salidas Pacientes'!$M1491,Inventario!$A$2:$M$21,2,FALSE)),"",VLOOKUP('Salidas Pacientes'!$M1491,Inventario!$A$2:$M$21,2,FALSE))</f>
        <v>Varivax</v>
      </c>
      <c r="O1491" s="16" t="str">
        <f>IF(ISERROR(VLOOKUP('Salidas Pacientes'!$M1491,Inventario!$A$2:$M$21,3,FALSE)),"",VLOOKUP('Salidas Pacientes'!$M1491,Inventario!$A$2:$M$21,3,FALSE))</f>
        <v>Varicela</v>
      </c>
      <c r="P1491" s="100" t="str">
        <f>IF(ISERROR(VLOOKUP('Salidas Pacientes'!$M1491,Inventario!$A$2:$M$21,4,FALSE)),"",VLOOKUP('Salidas Pacientes'!$M1491,Inventario!$A$2:$M$21,4,FALSE))</f>
        <v>IPS FARALLONES</v>
      </c>
      <c r="Q1491" s="100" t="str">
        <f>IF(ISERROR(VLOOKUP('Salidas Pacientes'!$M1491,Inventario!$A$2:$M$21,5,FALSE)),"",VLOOKUP('Salidas Pacientes'!$M1491,Inventario!$A$2:$M$21,5,FALSE))</f>
        <v>Merck</v>
      </c>
      <c r="R1491" s="17" t="str">
        <f>IF(ISERROR(VLOOKUP('Salidas Pacientes'!$M1491,Inventario!$A$2:$M$21,6,FALSE)),"",VLOOKUP('Salidas Pacientes'!$M1491,Inventario!$A$2:$M$21,6,FALSE))</f>
        <v>4500</v>
      </c>
      <c r="S1491" s="105" t="s">
        <v>230</v>
      </c>
      <c r="T1491" s="102">
        <f>IF(ISERROR(VLOOKUP('Salidas Pacientes'!$S1491,Entradas!$H$1:$I$412,2,FALSE)),"",VLOOKUP('Salidas Pacientes'!$S1491,Entradas!$H$1:$I$412,2,FALSE))</f>
        <v>45382</v>
      </c>
      <c r="U1491" s="98"/>
      <c r="V1491" s="98">
        <v>1</v>
      </c>
      <c r="W1491" s="105"/>
    </row>
    <row r="1492" spans="1:23" ht="15.75" hidden="1" customHeight="1">
      <c r="A1492" s="95">
        <v>44989</v>
      </c>
      <c r="B1492" s="95" t="s">
        <v>276</v>
      </c>
      <c r="C1492" s="98">
        <v>1232816842</v>
      </c>
      <c r="D1492" s="17" t="str">
        <f>IF(ISERROR(VLOOKUP('Salidas Pacientes'!$C1492,'BD Pacientes'!$A:I,2,FALSE)),"",VLOOKUP('Salidas Pacientes'!$C1492,'BD Pacientes'!$A:I,2,FALSE))</f>
        <v>RC</v>
      </c>
      <c r="E1492" s="16" t="str">
        <f>IF(ISERROR(VLOOKUP('Salidas Pacientes'!$C1492,'BD Pacientes'!$A:I,3,FALSE)),"",VLOOKUP('Salidas Pacientes'!$C1492,'BD Pacientes'!$A:I,3,FALSE))</f>
        <v>NOAH MIRANDA RAIGOSA ALTURO</v>
      </c>
      <c r="F1492" s="17" t="str">
        <f>IF(ISERROR(VLOOKUP('Salidas Pacientes'!$C1492,'BD Pacientes'!$A:I,4,FALSE)),"",VLOOKUP('Salidas Pacientes'!$C1492,'BD Pacientes'!$A:I,4,FALSE))</f>
        <v>F</v>
      </c>
      <c r="G1492" s="95">
        <f>IF(ISERROR(VLOOKUP('Salidas Pacientes'!$C1492,'BD Pacientes'!$A:I,5,FALSE)),"",VLOOKUP('Salidas Pacientes'!$C1492,'BD Pacientes'!$A:I,5,FALSE))</f>
        <v>44393</v>
      </c>
      <c r="H1492" s="95" t="str">
        <f t="shared" ca="1" si="0"/>
        <v>2 año, 1 mes</v>
      </c>
      <c r="I1492" s="97" t="str">
        <f>IF(ISERROR(VLOOKUP('Salidas Pacientes'!$C1492,'BD Pacientes'!$A:$I,6,FALSE)),"",VLOOKUP('Salidas Pacientes'!$C1492,'BD Pacientes'!$A:$I,6,FALSE))</f>
        <v>CALLE 4 #75-71</v>
      </c>
      <c r="J1492" s="98">
        <f>IF(ISERROR(VLOOKUP('Salidas Pacientes'!$C1492,'BD Pacientes'!$A:$I,7,FALSE)),"",VLOOKUP('Salidas Pacientes'!$C1492,'BD Pacientes'!$A:$I,7,FALSE))</f>
        <v>38602971</v>
      </c>
      <c r="K1492" s="99" t="str">
        <f>IF(ISERROR(VLOOKUP('Salidas Pacientes'!$C1492,'BD Pacientes'!$A:$I,8,FALSE)),"",VLOOKUP('Salidas Pacientes'!$C1492,'BD Pacientes'!$A:$I,8,FALSE))</f>
        <v>LADY VIVIANA ALTURO</v>
      </c>
      <c r="L1492" s="17">
        <f>IF(ISERROR(VLOOKUP('Salidas Pacientes'!$C1492,'BD Pacientes'!$A:$I,9,FALSE)),"",VLOOKUP('Salidas Pacientes'!$C1492,'BD Pacientes'!$A:$I,9,FALSE))</f>
        <v>3016057172</v>
      </c>
      <c r="M1492" s="17" t="s">
        <v>73</v>
      </c>
      <c r="N1492" s="16" t="str">
        <f>IF(ISERROR(VLOOKUP('Salidas Pacientes'!$M1492,Inventario!$A$2:$M$21,2,FALSE)),"",VLOOKUP('Salidas Pacientes'!$M1492,Inventario!$A$2:$M$21,2,FALSE))</f>
        <v>Pentaxim</v>
      </c>
      <c r="O1492" s="16" t="str">
        <f>IF(ISERROR(VLOOKUP('Salidas Pacientes'!$M1492,Inventario!$A$2:$M$21,3,FALSE)),"",VLOOKUP('Salidas Pacientes'!$M1492,Inventario!$A$2:$M$21,3,FALSE))</f>
        <v>Difteria-Tosferina, tetano, polio, haemophilus</v>
      </c>
      <c r="P1492" s="100" t="str">
        <f>IF(ISERROR(VLOOKUP('Salidas Pacientes'!$M1492,Inventario!$A$2:$M$21,4,FALSE)),"",VLOOKUP('Salidas Pacientes'!$M1492,Inventario!$A$2:$M$21,4,FALSE))</f>
        <v>IPS FARALLONES</v>
      </c>
      <c r="Q1492" s="100" t="str">
        <f>IF(ISERROR(VLOOKUP('Salidas Pacientes'!$M1492,Inventario!$A$2:$M$21,5,FALSE)),"",VLOOKUP('Salidas Pacientes'!$M1492,Inventario!$A$2:$M$21,5,FALSE))</f>
        <v>Sanofi</v>
      </c>
      <c r="R1492" s="17" t="str">
        <f>IF(ISERROR(VLOOKUP('Salidas Pacientes'!$M1492,Inventario!$A$2:$M$21,6,FALSE)),"",VLOOKUP('Salidas Pacientes'!$M1492,Inventario!$A$2:$M$21,6,FALSE))</f>
        <v>2800</v>
      </c>
      <c r="S1492" s="105" t="s">
        <v>311</v>
      </c>
      <c r="T1492" s="102" t="str">
        <f>IF(ISERROR(VLOOKUP('Salidas Pacientes'!$S1492,Entradas!$H$1:$I$412,2,FALSE)),"",VLOOKUP('Salidas Pacientes'!$S1492,Entradas!$H$1:$I$412,2,FALSE))</f>
        <v/>
      </c>
      <c r="U1492" s="98"/>
      <c r="V1492" s="98">
        <v>1</v>
      </c>
      <c r="W1492" s="105"/>
    </row>
    <row r="1493" spans="1:23" ht="15.75" hidden="1" customHeight="1">
      <c r="A1493" s="95">
        <v>44989</v>
      </c>
      <c r="B1493" s="95" t="s">
        <v>276</v>
      </c>
      <c r="C1493" s="98">
        <v>1232816842</v>
      </c>
      <c r="D1493" s="17" t="str">
        <f>IF(ISERROR(VLOOKUP('Salidas Pacientes'!$C1493,'BD Pacientes'!$A:I,2,FALSE)),"",VLOOKUP('Salidas Pacientes'!$C1493,'BD Pacientes'!$A:I,2,FALSE))</f>
        <v>RC</v>
      </c>
      <c r="E1493" s="16" t="str">
        <f>IF(ISERROR(VLOOKUP('Salidas Pacientes'!$C1493,'BD Pacientes'!$A:I,3,FALSE)),"",VLOOKUP('Salidas Pacientes'!$C1493,'BD Pacientes'!$A:I,3,FALSE))</f>
        <v>NOAH MIRANDA RAIGOSA ALTURO</v>
      </c>
      <c r="F1493" s="17" t="str">
        <f>IF(ISERROR(VLOOKUP('Salidas Pacientes'!$C1493,'BD Pacientes'!$A:I,4,FALSE)),"",VLOOKUP('Salidas Pacientes'!$C1493,'BD Pacientes'!$A:I,4,FALSE))</f>
        <v>F</v>
      </c>
      <c r="G1493" s="95">
        <f>IF(ISERROR(VLOOKUP('Salidas Pacientes'!$C1493,'BD Pacientes'!$A:I,5,FALSE)),"",VLOOKUP('Salidas Pacientes'!$C1493,'BD Pacientes'!$A:I,5,FALSE))</f>
        <v>44393</v>
      </c>
      <c r="H1493" s="95" t="str">
        <f t="shared" ca="1" si="0"/>
        <v>2 año, 1 mes</v>
      </c>
      <c r="I1493" s="97" t="str">
        <f>IF(ISERROR(VLOOKUP('Salidas Pacientes'!$C1493,'BD Pacientes'!$A:$I,6,FALSE)),"",VLOOKUP('Salidas Pacientes'!$C1493,'BD Pacientes'!$A:$I,6,FALSE))</f>
        <v>CALLE 4 #75-71</v>
      </c>
      <c r="J1493" s="98">
        <f>IF(ISERROR(VLOOKUP('Salidas Pacientes'!$C1493,'BD Pacientes'!$A:$I,7,FALSE)),"",VLOOKUP('Salidas Pacientes'!$C1493,'BD Pacientes'!$A:$I,7,FALSE))</f>
        <v>38602971</v>
      </c>
      <c r="K1493" s="99" t="str">
        <f>IF(ISERROR(VLOOKUP('Salidas Pacientes'!$C1493,'BD Pacientes'!$A:$I,8,FALSE)),"",VLOOKUP('Salidas Pacientes'!$C1493,'BD Pacientes'!$A:$I,8,FALSE))</f>
        <v>LADY VIVIANA ALTURO</v>
      </c>
      <c r="L1493" s="17">
        <f>IF(ISERROR(VLOOKUP('Salidas Pacientes'!$C1493,'BD Pacientes'!$A:$I,9,FALSE)),"",VLOOKUP('Salidas Pacientes'!$C1493,'BD Pacientes'!$A:$I,9,FALSE))</f>
        <v>3016057172</v>
      </c>
      <c r="M1493" s="17" t="s">
        <v>81</v>
      </c>
      <c r="N1493" s="16" t="str">
        <f>IF(ISERROR(VLOOKUP('Salidas Pacientes'!$M1493,Inventario!$A$2:$M$21,2,FALSE)),"",VLOOKUP('Salidas Pacientes'!$M1493,Inventario!$A$2:$M$21,2,FALSE))</f>
        <v>Stamaril</v>
      </c>
      <c r="O1493" s="16" t="str">
        <f>IF(ISERROR(VLOOKUP('Salidas Pacientes'!$M1493,Inventario!$A$2:$M$21,3,FALSE)),"",VLOOKUP('Salidas Pacientes'!$M1493,Inventario!$A$2:$M$21,3,FALSE))</f>
        <v>Fiebre amarilla</v>
      </c>
      <c r="P1493" s="100" t="str">
        <f>IF(ISERROR(VLOOKUP('Salidas Pacientes'!$M1493,Inventario!$A$2:$M$21,4,FALSE)),"",VLOOKUP('Salidas Pacientes'!$M1493,Inventario!$A$2:$M$21,4,FALSE))</f>
        <v>IPS FARALLONES</v>
      </c>
      <c r="Q1493" s="100" t="str">
        <f>IF(ISERROR(VLOOKUP('Salidas Pacientes'!$M1493,Inventario!$A$2:$M$21,5,FALSE)),"",VLOOKUP('Salidas Pacientes'!$M1493,Inventario!$A$2:$M$21,5,FALSE))</f>
        <v>Sanofi</v>
      </c>
      <c r="R1493" s="17" t="str">
        <f>IF(ISERROR(VLOOKUP('Salidas Pacientes'!$M1493,Inventario!$A$2:$M$21,6,FALSE)),"",VLOOKUP('Salidas Pacientes'!$M1493,Inventario!$A$2:$M$21,6,FALSE))</f>
        <v>3000</v>
      </c>
      <c r="S1493" s="105" t="s">
        <v>302</v>
      </c>
      <c r="T1493" s="102" t="str">
        <f>IF(ISERROR(VLOOKUP('Salidas Pacientes'!$S1493,Entradas!$H$1:$I$412,2,FALSE)),"",VLOOKUP('Salidas Pacientes'!$S1493,Entradas!$H$1:$I$412,2,FALSE))</f>
        <v/>
      </c>
      <c r="U1493" s="98"/>
      <c r="V1493" s="98">
        <v>1</v>
      </c>
      <c r="W1493" s="105"/>
    </row>
    <row r="1494" spans="1:23" ht="15.75" hidden="1" customHeight="1">
      <c r="A1494" s="95">
        <v>44989</v>
      </c>
      <c r="B1494" s="95" t="s">
        <v>276</v>
      </c>
      <c r="C1494" s="98">
        <v>1241414124</v>
      </c>
      <c r="D1494" s="17" t="str">
        <f>IF(ISERROR(VLOOKUP('Salidas Pacientes'!$C1494,'BD Pacientes'!$A:I,2,FALSE)),"",VLOOKUP('Salidas Pacientes'!$C1494,'BD Pacientes'!$A:I,2,FALSE))</f>
        <v>RC</v>
      </c>
      <c r="E1494" s="16" t="str">
        <f>IF(ISERROR(VLOOKUP('Salidas Pacientes'!$C1494,'BD Pacientes'!$A:I,3,FALSE)),"",VLOOKUP('Salidas Pacientes'!$C1494,'BD Pacientes'!$A:I,3,FALSE))</f>
        <v>ISAAC GARCIA RONDON</v>
      </c>
      <c r="F1494" s="17" t="str">
        <f>IF(ISERROR(VLOOKUP('Salidas Pacientes'!$C1494,'BD Pacientes'!$A:I,4,FALSE)),"",VLOOKUP('Salidas Pacientes'!$C1494,'BD Pacientes'!$A:I,4,FALSE))</f>
        <v>M</v>
      </c>
      <c r="G1494" s="95">
        <f>IF(ISERROR(VLOOKUP('Salidas Pacientes'!$C1494,'BD Pacientes'!$A:I,5,FALSE)),"",VLOOKUP('Salidas Pacientes'!$C1494,'BD Pacientes'!$A:I,5,FALSE))</f>
        <v>44221</v>
      </c>
      <c r="H1494" s="95" t="str">
        <f t="shared" ca="1" si="0"/>
        <v>2 año, 6 mes</v>
      </c>
      <c r="I1494" s="97" t="str">
        <f>IF(ISERROR(VLOOKUP('Salidas Pacientes'!$C1494,'BD Pacientes'!$A:$I,6,FALSE)),"",VLOOKUP('Salidas Pacientes'!$C1494,'BD Pacientes'!$A:$I,6,FALSE))</f>
        <v>CRA 24Q #86-61</v>
      </c>
      <c r="J1494" s="98">
        <f>IF(ISERROR(VLOOKUP('Salidas Pacientes'!$C1494,'BD Pacientes'!$A:$I,7,FALSE)),"",VLOOKUP('Salidas Pacientes'!$C1494,'BD Pacientes'!$A:$I,7,FALSE))</f>
        <v>1143981529</v>
      </c>
      <c r="K1494" s="99" t="str">
        <f>IF(ISERROR(VLOOKUP('Salidas Pacientes'!$C1494,'BD Pacientes'!$A:$I,8,FALSE)),"",VLOOKUP('Salidas Pacientes'!$C1494,'BD Pacientes'!$A:$I,8,FALSE))</f>
        <v>LUISA RONDON</v>
      </c>
      <c r="L1494" s="17">
        <f>IF(ISERROR(VLOOKUP('Salidas Pacientes'!$C1494,'BD Pacientes'!$A:$I,9,FALSE)),"",VLOOKUP('Salidas Pacientes'!$C1494,'BD Pacientes'!$A:$I,9,FALSE))</f>
        <v>3165556765</v>
      </c>
      <c r="M1494" s="17" t="s">
        <v>54</v>
      </c>
      <c r="N1494" s="16" t="str">
        <f>IF(ISERROR(VLOOKUP('Salidas Pacientes'!$M1494,Inventario!$A$2:$M$21,2,FALSE)),"",VLOOKUP('Salidas Pacientes'!$M1494,Inventario!$A$2:$M$21,2,FALSE))</f>
        <v>Prevenar</v>
      </c>
      <c r="O1494" s="16" t="str">
        <f>IF(ISERROR(VLOOKUP('Salidas Pacientes'!$M1494,Inventario!$A$2:$M$21,3,FALSE)),"",VLOOKUP('Salidas Pacientes'!$M1494,Inventario!$A$2:$M$21,3,FALSE))</f>
        <v>Neumococo 13V</v>
      </c>
      <c r="P1494" s="100" t="str">
        <f>IF(ISERROR(VLOOKUP('Salidas Pacientes'!$M1494,Inventario!$A$2:$M$21,4,FALSE)),"",VLOOKUP('Salidas Pacientes'!$M1494,Inventario!$A$2:$M$21,4,FALSE))</f>
        <v>Cobo Medical</v>
      </c>
      <c r="Q1494" s="100" t="str">
        <f>IF(ISERROR(VLOOKUP('Salidas Pacientes'!$M1494,Inventario!$A$2:$M$21,5,FALSE)),"",VLOOKUP('Salidas Pacientes'!$M1494,Inventario!$A$2:$M$21,5,FALSE))</f>
        <v>Pfizer</v>
      </c>
      <c r="R1494" s="17" t="str">
        <f>IF(ISERROR(VLOOKUP('Salidas Pacientes'!$M1494,Inventario!$A$2:$M$21,6,FALSE)),"",VLOOKUP('Salidas Pacientes'!$M1494,Inventario!$A$2:$M$21,6,FALSE))</f>
        <v>2156</v>
      </c>
      <c r="S1494" s="105" t="s">
        <v>223</v>
      </c>
      <c r="T1494" s="102">
        <f>IF(ISERROR(VLOOKUP('Salidas Pacientes'!$S1494,Entradas!$H$1:$I$412,2,FALSE)),"",VLOOKUP('Salidas Pacientes'!$S1494,Entradas!$H$1:$I$412,2,FALSE))</f>
        <v>45382</v>
      </c>
      <c r="U1494" s="98"/>
      <c r="V1494" s="98">
        <v>1</v>
      </c>
      <c r="W1494" s="105"/>
    </row>
    <row r="1495" spans="1:23" ht="15.75" hidden="1" customHeight="1">
      <c r="A1495" s="95">
        <v>44989</v>
      </c>
      <c r="B1495" s="95" t="s">
        <v>276</v>
      </c>
      <c r="C1495" s="98">
        <v>1241414124</v>
      </c>
      <c r="D1495" s="17" t="str">
        <f>IF(ISERROR(VLOOKUP('Salidas Pacientes'!$C1495,'BD Pacientes'!$A:I,2,FALSE)),"",VLOOKUP('Salidas Pacientes'!$C1495,'BD Pacientes'!$A:I,2,FALSE))</f>
        <v>RC</v>
      </c>
      <c r="E1495" s="16" t="str">
        <f>IF(ISERROR(VLOOKUP('Salidas Pacientes'!$C1495,'BD Pacientes'!$A:I,3,FALSE)),"",VLOOKUP('Salidas Pacientes'!$C1495,'BD Pacientes'!$A:I,3,FALSE))</f>
        <v>ISAAC GARCIA RONDON</v>
      </c>
      <c r="F1495" s="17" t="str">
        <f>IF(ISERROR(VLOOKUP('Salidas Pacientes'!$C1495,'BD Pacientes'!$A:I,4,FALSE)),"",VLOOKUP('Salidas Pacientes'!$C1495,'BD Pacientes'!$A:I,4,FALSE))</f>
        <v>M</v>
      </c>
      <c r="G1495" s="95">
        <f>IF(ISERROR(VLOOKUP('Salidas Pacientes'!$C1495,'BD Pacientes'!$A:I,5,FALSE)),"",VLOOKUP('Salidas Pacientes'!$C1495,'BD Pacientes'!$A:I,5,FALSE))</f>
        <v>44221</v>
      </c>
      <c r="H1495" s="95" t="str">
        <f t="shared" ca="1" si="0"/>
        <v>2 año, 6 mes</v>
      </c>
      <c r="I1495" s="97" t="str">
        <f>IF(ISERROR(VLOOKUP('Salidas Pacientes'!$C1495,'BD Pacientes'!$A:$I,6,FALSE)),"",VLOOKUP('Salidas Pacientes'!$C1495,'BD Pacientes'!$A:$I,6,FALSE))</f>
        <v>CRA 24Q #86-61</v>
      </c>
      <c r="J1495" s="98">
        <f>IF(ISERROR(VLOOKUP('Salidas Pacientes'!$C1495,'BD Pacientes'!$A:$I,7,FALSE)),"",VLOOKUP('Salidas Pacientes'!$C1495,'BD Pacientes'!$A:$I,7,FALSE))</f>
        <v>1143981529</v>
      </c>
      <c r="K1495" s="99" t="str">
        <f>IF(ISERROR(VLOOKUP('Salidas Pacientes'!$C1495,'BD Pacientes'!$A:$I,8,FALSE)),"",VLOOKUP('Salidas Pacientes'!$C1495,'BD Pacientes'!$A:$I,8,FALSE))</f>
        <v>LUISA RONDON</v>
      </c>
      <c r="L1495" s="17">
        <f>IF(ISERROR(VLOOKUP('Salidas Pacientes'!$C1495,'BD Pacientes'!$A:$I,9,FALSE)),"",VLOOKUP('Salidas Pacientes'!$C1495,'BD Pacientes'!$A:$I,9,FALSE))</f>
        <v>3165556765</v>
      </c>
      <c r="M1495" s="17" t="s">
        <v>85</v>
      </c>
      <c r="N1495" s="16" t="str">
        <f>IF(ISERROR(VLOOKUP('Salidas Pacientes'!$M1495,Inventario!$A$2:$M$21,2,FALSE)),"",VLOOKUP('Salidas Pacientes'!$M1495,Inventario!$A$2:$M$21,2,FALSE))</f>
        <v xml:space="preserve">Avaxim 80 </v>
      </c>
      <c r="O1495" s="16" t="str">
        <f>IF(ISERROR(VLOOKUP('Salidas Pacientes'!$M1495,Inventario!$A$2:$M$21,3,FALSE)),"",VLOOKUP('Salidas Pacientes'!$M1495,Inventario!$A$2:$M$21,3,FALSE))</f>
        <v>Hepatitis A niño</v>
      </c>
      <c r="P1495" s="100" t="str">
        <f>IF(ISERROR(VLOOKUP('Salidas Pacientes'!$M1495,Inventario!$A$2:$M$21,4,FALSE)),"",VLOOKUP('Salidas Pacientes'!$M1495,Inventario!$A$2:$M$21,4,FALSE))</f>
        <v>IPS FARALLONES</v>
      </c>
      <c r="Q1495" s="100" t="str">
        <f>IF(ISERROR(VLOOKUP('Salidas Pacientes'!$M1495,Inventario!$A$2:$M$21,5,FALSE)),"",VLOOKUP('Salidas Pacientes'!$M1495,Inventario!$A$2:$M$21,5,FALSE))</f>
        <v>Sanofi</v>
      </c>
      <c r="R1495" s="17" t="str">
        <f>IF(ISERROR(VLOOKUP('Salidas Pacientes'!$M1495,Inventario!$A$2:$M$21,6,FALSE)),"",VLOOKUP('Salidas Pacientes'!$M1495,Inventario!$A$2:$M$21,6,FALSE))</f>
        <v>2500</v>
      </c>
      <c r="S1495" s="101" t="s">
        <v>227</v>
      </c>
      <c r="T1495" s="102">
        <f>IF(ISERROR(VLOOKUP('Salidas Pacientes'!$S1495,Entradas!$H$1:$I$412,2,FALSE)),"",VLOOKUP('Salidas Pacientes'!$S1495,Entradas!$H$1:$I$412,2,FALSE))</f>
        <v>45351</v>
      </c>
      <c r="U1495" s="98"/>
      <c r="V1495" s="98">
        <v>1</v>
      </c>
      <c r="W1495" s="105"/>
    </row>
    <row r="1496" spans="1:23" ht="15.75" hidden="1" customHeight="1">
      <c r="A1496" s="95">
        <v>44989</v>
      </c>
      <c r="B1496" s="95" t="s">
        <v>276</v>
      </c>
      <c r="C1496" s="98">
        <v>1241414124</v>
      </c>
      <c r="D1496" s="17" t="str">
        <f>IF(ISERROR(VLOOKUP('Salidas Pacientes'!$C1496,'BD Pacientes'!$A:I,2,FALSE)),"",VLOOKUP('Salidas Pacientes'!$C1496,'BD Pacientes'!$A:I,2,FALSE))</f>
        <v>RC</v>
      </c>
      <c r="E1496" s="16" t="str">
        <f>IF(ISERROR(VLOOKUP('Salidas Pacientes'!$C1496,'BD Pacientes'!$A:I,3,FALSE)),"",VLOOKUP('Salidas Pacientes'!$C1496,'BD Pacientes'!$A:I,3,FALSE))</f>
        <v>ISAAC GARCIA RONDON</v>
      </c>
      <c r="F1496" s="17" t="str">
        <f>IF(ISERROR(VLOOKUP('Salidas Pacientes'!$C1496,'BD Pacientes'!$A:I,4,FALSE)),"",VLOOKUP('Salidas Pacientes'!$C1496,'BD Pacientes'!$A:I,4,FALSE))</f>
        <v>M</v>
      </c>
      <c r="G1496" s="95">
        <f>IF(ISERROR(VLOOKUP('Salidas Pacientes'!$C1496,'BD Pacientes'!$A:I,5,FALSE)),"",VLOOKUP('Salidas Pacientes'!$C1496,'BD Pacientes'!$A:I,5,FALSE))</f>
        <v>44221</v>
      </c>
      <c r="H1496" s="95" t="str">
        <f t="shared" ca="1" si="0"/>
        <v>2 año, 6 mes</v>
      </c>
      <c r="I1496" s="97" t="str">
        <f>IF(ISERROR(VLOOKUP('Salidas Pacientes'!$C1496,'BD Pacientes'!$A:$I,6,FALSE)),"",VLOOKUP('Salidas Pacientes'!$C1496,'BD Pacientes'!$A:$I,6,FALSE))</f>
        <v>CRA 24Q #86-61</v>
      </c>
      <c r="J1496" s="98">
        <f>IF(ISERROR(VLOOKUP('Salidas Pacientes'!$C1496,'BD Pacientes'!$A:$I,7,FALSE)),"",VLOOKUP('Salidas Pacientes'!$C1496,'BD Pacientes'!$A:$I,7,FALSE))</f>
        <v>1143981529</v>
      </c>
      <c r="K1496" s="99" t="str">
        <f>IF(ISERROR(VLOOKUP('Salidas Pacientes'!$C1496,'BD Pacientes'!$A:$I,8,FALSE)),"",VLOOKUP('Salidas Pacientes'!$C1496,'BD Pacientes'!$A:$I,8,FALSE))</f>
        <v>LUISA RONDON</v>
      </c>
      <c r="L1496" s="17">
        <f>IF(ISERROR(VLOOKUP('Salidas Pacientes'!$C1496,'BD Pacientes'!$A:$I,9,FALSE)),"",VLOOKUP('Salidas Pacientes'!$C1496,'BD Pacientes'!$A:$I,9,FALSE))</f>
        <v>3165556765</v>
      </c>
      <c r="M1496" s="17" t="s">
        <v>108</v>
      </c>
      <c r="N1496" s="16" t="str">
        <f>IF(ISERROR(VLOOKUP('Salidas Pacientes'!$M1496,Inventario!$A$2:$M$21,2,FALSE)),"",VLOOKUP('Salidas Pacientes'!$M1496,Inventario!$A$2:$M$21,2,FALSE))</f>
        <v>Priorix</v>
      </c>
      <c r="O1496" s="16" t="str">
        <f>IF(ISERROR(VLOOKUP('Salidas Pacientes'!$M1496,Inventario!$A$2:$M$21,3,FALSE)),"",VLOOKUP('Salidas Pacientes'!$M1496,Inventario!$A$2:$M$21,3,FALSE))</f>
        <v>Rubeola, Sarampion, Paperas</v>
      </c>
      <c r="P1496" s="100" t="str">
        <f>IF(ISERROR(VLOOKUP('Salidas Pacientes'!$M1496,Inventario!$A$2:$M$21,4,FALSE)),"",VLOOKUP('Salidas Pacientes'!$M1496,Inventario!$A$2:$M$21,4,FALSE))</f>
        <v>IPS FARALLONES</v>
      </c>
      <c r="Q1496" s="100" t="str">
        <f>IF(ISERROR(VLOOKUP('Salidas Pacientes'!$M1496,Inventario!$A$2:$M$21,5,FALSE)),"",VLOOKUP('Salidas Pacientes'!$M1496,Inventario!$A$2:$M$21,5,FALSE))</f>
        <v>Glaxo</v>
      </c>
      <c r="R1496" s="17" t="str">
        <f>IF(ISERROR(VLOOKUP('Salidas Pacientes'!$M1496,Inventario!$A$2:$M$21,6,FALSE)),"",VLOOKUP('Salidas Pacientes'!$M1496,Inventario!$A$2:$M$21,6,FALSE))</f>
        <v>1000</v>
      </c>
      <c r="S1496" s="105" t="s">
        <v>239</v>
      </c>
      <c r="T1496" s="102">
        <f>IF(ISERROR(VLOOKUP('Salidas Pacientes'!$S1496,Entradas!$H$1:$I$412,2,FALSE)),"",VLOOKUP('Salidas Pacientes'!$S1496,Entradas!$H$1:$I$412,2,FALSE))</f>
        <v>45473</v>
      </c>
      <c r="U1496" s="98"/>
      <c r="V1496" s="98">
        <v>1</v>
      </c>
      <c r="W1496" s="105"/>
    </row>
    <row r="1497" spans="1:23" ht="15.75" hidden="1" customHeight="1">
      <c r="A1497" s="95">
        <v>44989</v>
      </c>
      <c r="B1497" s="95" t="s">
        <v>276</v>
      </c>
      <c r="C1497" s="98">
        <v>1151935933</v>
      </c>
      <c r="D1497" s="17" t="str">
        <f>IF(ISERROR(VLOOKUP('Salidas Pacientes'!$C1497,'BD Pacientes'!$A:I,2,FALSE)),"",VLOOKUP('Salidas Pacientes'!$C1497,'BD Pacientes'!$A:I,2,FALSE))</f>
        <v>CC</v>
      </c>
      <c r="E1497" s="16" t="str">
        <f>IF(ISERROR(VLOOKUP('Salidas Pacientes'!$C1497,'BD Pacientes'!$A:I,3,FALSE)),"",VLOOKUP('Salidas Pacientes'!$C1497,'BD Pacientes'!$A:I,3,FALSE))</f>
        <v>HUGO ALBERTO AUSECHA AREVALO</v>
      </c>
      <c r="F1497" s="17" t="str">
        <f>IF(ISERROR(VLOOKUP('Salidas Pacientes'!$C1497,'BD Pacientes'!$A:I,4,FALSE)),"",VLOOKUP('Salidas Pacientes'!$C1497,'BD Pacientes'!$A:I,4,FALSE))</f>
        <v>M</v>
      </c>
      <c r="G1497" s="95">
        <f>IF(ISERROR(VLOOKUP('Salidas Pacientes'!$C1497,'BD Pacientes'!$A:I,5,FALSE)),"",VLOOKUP('Salidas Pacientes'!$C1497,'BD Pacientes'!$A:I,5,FALSE))</f>
        <v>33095</v>
      </c>
      <c r="H1497" s="95" t="str">
        <f t="shared" ca="1" si="0"/>
        <v>33 año, 0 mes</v>
      </c>
      <c r="I1497" s="97" t="str">
        <f>IF(ISERROR(VLOOKUP('Salidas Pacientes'!$C1497,'BD Pacientes'!$A:$I,6,FALSE)),"",VLOOKUP('Salidas Pacientes'!$C1497,'BD Pacientes'!$A:$I,6,FALSE))</f>
        <v>CALLE 1B OESTE #4AO-201</v>
      </c>
      <c r="J1497" s="98">
        <f>IF(ISERROR(VLOOKUP('Salidas Pacientes'!$C1497,'BD Pacientes'!$A:$I,7,FALSE)),"",VLOOKUP('Salidas Pacientes'!$C1497,'BD Pacientes'!$A:$I,7,FALSE))</f>
        <v>1151935933</v>
      </c>
      <c r="K1497" s="99" t="str">
        <f>IF(ISERROR(VLOOKUP('Salidas Pacientes'!$C1497,'BD Pacientes'!$A:$I,8,FALSE)),"",VLOOKUP('Salidas Pacientes'!$C1497,'BD Pacientes'!$A:$I,8,FALSE))</f>
        <v>HUGO ALBERTO AUSECHA AREVALO</v>
      </c>
      <c r="L1497" s="17">
        <f>IF(ISERROR(VLOOKUP('Salidas Pacientes'!$C1497,'BD Pacientes'!$A:$I,9,FALSE)),"",VLOOKUP('Salidas Pacientes'!$C1497,'BD Pacientes'!$A:$I,9,FALSE))</f>
        <v>0</v>
      </c>
      <c r="M1497" s="17" t="s">
        <v>104</v>
      </c>
      <c r="N1497" s="16" t="str">
        <f>IF(ISERROR(VLOOKUP('Salidas Pacientes'!$M1497,Inventario!$A$2:$M$21,2,FALSE)),"",VLOOKUP('Salidas Pacientes'!$M1497,Inventario!$A$2:$M$21,2,FALSE))</f>
        <v>Boostrix</v>
      </c>
      <c r="O1497" s="16" t="str">
        <f>IF(ISERROR(VLOOKUP('Salidas Pacientes'!$M1497,Inventario!$A$2:$M$21,3,FALSE)),"",VLOOKUP('Salidas Pacientes'!$M1497,Inventario!$A$2:$M$21,3,FALSE))</f>
        <v>DPT</v>
      </c>
      <c r="P1497" s="100" t="str">
        <f>IF(ISERROR(VLOOKUP('Salidas Pacientes'!$M1497,Inventario!$A$2:$M$21,4,FALSE)),"",VLOOKUP('Salidas Pacientes'!$M1497,Inventario!$A$2:$M$21,4,FALSE))</f>
        <v>IPS FARALLONES</v>
      </c>
      <c r="Q1497" s="100" t="str">
        <f>IF(ISERROR(VLOOKUP('Salidas Pacientes'!$M1497,Inventario!$A$2:$M$21,5,FALSE)),"",VLOOKUP('Salidas Pacientes'!$M1497,Inventario!$A$2:$M$21,5,FALSE))</f>
        <v>Glaxo</v>
      </c>
      <c r="R1497" s="17" t="str">
        <f>IF(ISERROR(VLOOKUP('Salidas Pacientes'!$M1497,Inventario!$A$2:$M$21,6,FALSE)),"",VLOOKUP('Salidas Pacientes'!$M1497,Inventario!$A$2:$M$21,6,FALSE))</f>
        <v>300</v>
      </c>
      <c r="S1497" s="105" t="s">
        <v>251</v>
      </c>
      <c r="T1497" s="102" t="str">
        <f>IF(ISERROR(VLOOKUP('Salidas Pacientes'!$S1497,Entradas!$H$1:$I$412,2,FALSE)),"",VLOOKUP('Salidas Pacientes'!$S1497,Entradas!$H$1:$I$412,2,FALSE))</f>
        <v/>
      </c>
      <c r="U1497" s="98"/>
      <c r="V1497" s="98">
        <v>1</v>
      </c>
      <c r="W1497" s="105"/>
    </row>
    <row r="1498" spans="1:23" ht="15.75" hidden="1" customHeight="1">
      <c r="A1498" s="95">
        <v>44989</v>
      </c>
      <c r="B1498" s="95" t="s">
        <v>276</v>
      </c>
      <c r="C1498" s="98">
        <v>1232818130</v>
      </c>
      <c r="D1498" s="17" t="str">
        <f>IF(ISERROR(VLOOKUP('Salidas Pacientes'!$C1498,'BD Pacientes'!$A:I,2,FALSE)),"",VLOOKUP('Salidas Pacientes'!$C1498,'BD Pacientes'!$A:I,2,FALSE))</f>
        <v>RC</v>
      </c>
      <c r="E1498" s="16" t="str">
        <f>IF(ISERROR(VLOOKUP('Salidas Pacientes'!$C1498,'BD Pacientes'!$A:I,3,FALSE)),"",VLOOKUP('Salidas Pacientes'!$C1498,'BD Pacientes'!$A:I,3,FALSE))</f>
        <v>EMMA YANGUAS GONZALEZ</v>
      </c>
      <c r="F1498" s="17" t="str">
        <f>IF(ISERROR(VLOOKUP('Salidas Pacientes'!$C1498,'BD Pacientes'!$A:I,4,FALSE)),"",VLOOKUP('Salidas Pacientes'!$C1498,'BD Pacientes'!$A:I,4,FALSE))</f>
        <v>F</v>
      </c>
      <c r="G1498" s="95">
        <f>IF(ISERROR(VLOOKUP('Salidas Pacientes'!$C1498,'BD Pacientes'!$A:I,5,FALSE)),"",VLOOKUP('Salidas Pacientes'!$C1498,'BD Pacientes'!$A:I,5,FALSE))</f>
        <v>44506</v>
      </c>
      <c r="H1498" s="95" t="str">
        <f t="shared" ca="1" si="0"/>
        <v>1 año, 9 mes</v>
      </c>
      <c r="I1498" s="97" t="str">
        <f>IF(ISERROR(VLOOKUP('Salidas Pacientes'!$C1498,'BD Pacientes'!$A:$I,6,FALSE)),"",VLOOKUP('Salidas Pacientes'!$C1498,'BD Pacientes'!$A:$I,6,FALSE))</f>
        <v>CR 62 BIS # 6A-22</v>
      </c>
      <c r="J1498" s="98">
        <f>IF(ISERROR(VLOOKUP('Salidas Pacientes'!$C1498,'BD Pacientes'!$A:$I,7,FALSE)),"",VLOOKUP('Salidas Pacientes'!$C1498,'BD Pacientes'!$A:$I,7,FALSE))</f>
        <v>1130607975</v>
      </c>
      <c r="K1498" s="99" t="str">
        <f>IF(ISERROR(VLOOKUP('Salidas Pacientes'!$C1498,'BD Pacientes'!$A:$I,8,FALSE)),"",VLOOKUP('Salidas Pacientes'!$C1498,'BD Pacientes'!$A:$I,8,FALSE))</f>
        <v>MONICA GONZALEZ</v>
      </c>
      <c r="L1498" s="17">
        <f>IF(ISERROR(VLOOKUP('Salidas Pacientes'!$C1498,'BD Pacientes'!$A:$I,9,FALSE)),"",VLOOKUP('Salidas Pacientes'!$C1498,'BD Pacientes'!$A:$I,9,FALSE))</f>
        <v>3176434543</v>
      </c>
      <c r="M1498" s="17" t="s">
        <v>54</v>
      </c>
      <c r="N1498" s="16" t="str">
        <f>IF(ISERROR(VLOOKUP('Salidas Pacientes'!$M1498,Inventario!$A$2:$M$21,2,FALSE)),"",VLOOKUP('Salidas Pacientes'!$M1498,Inventario!$A$2:$M$21,2,FALSE))</f>
        <v>Prevenar</v>
      </c>
      <c r="O1498" s="16" t="str">
        <f>IF(ISERROR(VLOOKUP('Salidas Pacientes'!$M1498,Inventario!$A$2:$M$21,3,FALSE)),"",VLOOKUP('Salidas Pacientes'!$M1498,Inventario!$A$2:$M$21,3,FALSE))</f>
        <v>Neumococo 13V</v>
      </c>
      <c r="P1498" s="100" t="str">
        <f>IF(ISERROR(VLOOKUP('Salidas Pacientes'!$M1498,Inventario!$A$2:$M$21,4,FALSE)),"",VLOOKUP('Salidas Pacientes'!$M1498,Inventario!$A$2:$M$21,4,FALSE))</f>
        <v>Cobo Medical</v>
      </c>
      <c r="Q1498" s="100" t="str">
        <f>IF(ISERROR(VLOOKUP('Salidas Pacientes'!$M1498,Inventario!$A$2:$M$21,5,FALSE)),"",VLOOKUP('Salidas Pacientes'!$M1498,Inventario!$A$2:$M$21,5,FALSE))</f>
        <v>Pfizer</v>
      </c>
      <c r="R1498" s="17" t="str">
        <f>IF(ISERROR(VLOOKUP('Salidas Pacientes'!$M1498,Inventario!$A$2:$M$21,6,FALSE)),"",VLOOKUP('Salidas Pacientes'!$M1498,Inventario!$A$2:$M$21,6,FALSE))</f>
        <v>2156</v>
      </c>
      <c r="S1498" s="105" t="s">
        <v>223</v>
      </c>
      <c r="T1498" s="102">
        <f>IF(ISERROR(VLOOKUP('Salidas Pacientes'!$S1498,Entradas!$H$1:$I$412,2,FALSE)),"",VLOOKUP('Salidas Pacientes'!$S1498,Entradas!$H$1:$I$412,2,FALSE))</f>
        <v>45382</v>
      </c>
      <c r="U1498" s="98"/>
      <c r="V1498" s="98">
        <v>1</v>
      </c>
      <c r="W1498" s="105"/>
    </row>
    <row r="1499" spans="1:23" ht="15.75" hidden="1" customHeight="1">
      <c r="A1499" s="95">
        <v>44989</v>
      </c>
      <c r="B1499" s="95" t="s">
        <v>276</v>
      </c>
      <c r="C1499" s="98">
        <v>1106520191</v>
      </c>
      <c r="D1499" s="17" t="str">
        <f>IF(ISERROR(VLOOKUP('Salidas Pacientes'!$C1499,'BD Pacientes'!$A:I,2,FALSE)),"",VLOOKUP('Salidas Pacientes'!$C1499,'BD Pacientes'!$A:I,2,FALSE))</f>
        <v>TI</v>
      </c>
      <c r="E1499" s="16" t="str">
        <f>IF(ISERROR(VLOOKUP('Salidas Pacientes'!$C1499,'BD Pacientes'!$A:I,3,FALSE)),"",VLOOKUP('Salidas Pacientes'!$C1499,'BD Pacientes'!$A:I,3,FALSE))</f>
        <v>DORLAN ALEJANDRO CASTAÑO ZULUAGA</v>
      </c>
      <c r="F1499" s="17" t="str">
        <f>IF(ISERROR(VLOOKUP('Salidas Pacientes'!$C1499,'BD Pacientes'!$A:I,4,FALSE)),"",VLOOKUP('Salidas Pacientes'!$C1499,'BD Pacientes'!$A:I,4,FALSE))</f>
        <v>M</v>
      </c>
      <c r="G1499" s="95">
        <f>IF(ISERROR(VLOOKUP('Salidas Pacientes'!$C1499,'BD Pacientes'!$A:I,5,FALSE)),"",VLOOKUP('Salidas Pacientes'!$C1499,'BD Pacientes'!$A:I,5,FALSE))</f>
        <v>41240</v>
      </c>
      <c r="H1499" s="95" t="str">
        <f t="shared" ca="1" si="0"/>
        <v>10 año, 8 mes</v>
      </c>
      <c r="I1499" s="97" t="str">
        <f>IF(ISERROR(VLOOKUP('Salidas Pacientes'!$C1499,'BD Pacientes'!$A:$I,6,FALSE)),"",VLOOKUP('Salidas Pacientes'!$C1499,'BD Pacientes'!$A:$I,6,FALSE))</f>
        <v>CRA 25 # 14C-64</v>
      </c>
      <c r="J1499" s="98">
        <f>IF(ISERROR(VLOOKUP('Salidas Pacientes'!$C1499,'BD Pacientes'!$A:$I,7,FALSE)),"",VLOOKUP('Salidas Pacientes'!$C1499,'BD Pacientes'!$A:$I,7,FALSE))</f>
        <v>43643581</v>
      </c>
      <c r="K1499" s="99" t="str">
        <f>IF(ISERROR(VLOOKUP('Salidas Pacientes'!$C1499,'BD Pacientes'!$A:$I,8,FALSE)),"",VLOOKUP('Salidas Pacientes'!$C1499,'BD Pacientes'!$A:$I,8,FALSE))</f>
        <v>ODEMARIS ZULUAGA</v>
      </c>
      <c r="L1499" s="17">
        <f>IF(ISERROR(VLOOKUP('Salidas Pacientes'!$C1499,'BD Pacientes'!$A:$I,9,FALSE)),"",VLOOKUP('Salidas Pacientes'!$C1499,'BD Pacientes'!$A:$I,9,FALSE))</f>
        <v>3166204789</v>
      </c>
      <c r="M1499" s="17" t="s">
        <v>118</v>
      </c>
      <c r="N1499" s="16" t="str">
        <f>IF(ISERROR(VLOOKUP('Salidas Pacientes'!$M1499,Inventario!$A$2:$M$21,2,FALSE)),"",VLOOKUP('Salidas Pacientes'!$M1499,Inventario!$A$2:$M$21,2,FALSE))</f>
        <v>Varivax</v>
      </c>
      <c r="O1499" s="16" t="str">
        <f>IF(ISERROR(VLOOKUP('Salidas Pacientes'!$M1499,Inventario!$A$2:$M$21,3,FALSE)),"",VLOOKUP('Salidas Pacientes'!$M1499,Inventario!$A$2:$M$21,3,FALSE))</f>
        <v>Varicela</v>
      </c>
      <c r="P1499" s="100" t="str">
        <f>IF(ISERROR(VLOOKUP('Salidas Pacientes'!$M1499,Inventario!$A$2:$M$21,4,FALSE)),"",VLOOKUP('Salidas Pacientes'!$M1499,Inventario!$A$2:$M$21,4,FALSE))</f>
        <v>IPS FARALLONES</v>
      </c>
      <c r="Q1499" s="100" t="str">
        <f>IF(ISERROR(VLOOKUP('Salidas Pacientes'!$M1499,Inventario!$A$2:$M$21,5,FALSE)),"",VLOOKUP('Salidas Pacientes'!$M1499,Inventario!$A$2:$M$21,5,FALSE))</f>
        <v>Merck</v>
      </c>
      <c r="R1499" s="17" t="str">
        <f>IF(ISERROR(VLOOKUP('Salidas Pacientes'!$M1499,Inventario!$A$2:$M$21,6,FALSE)),"",VLOOKUP('Salidas Pacientes'!$M1499,Inventario!$A$2:$M$21,6,FALSE))</f>
        <v>4500</v>
      </c>
      <c r="S1499" s="105" t="s">
        <v>230</v>
      </c>
      <c r="T1499" s="102">
        <f>IF(ISERROR(VLOOKUP('Salidas Pacientes'!$S1499,Entradas!$H$1:$I$412,2,FALSE)),"",VLOOKUP('Salidas Pacientes'!$S1499,Entradas!$H$1:$I$412,2,FALSE))</f>
        <v>45382</v>
      </c>
      <c r="U1499" s="98"/>
      <c r="V1499" s="98">
        <v>1</v>
      </c>
      <c r="W1499" s="105"/>
    </row>
    <row r="1500" spans="1:23" ht="15.75" hidden="1" customHeight="1">
      <c r="A1500" s="95">
        <v>44989</v>
      </c>
      <c r="B1500" s="95" t="s">
        <v>276</v>
      </c>
      <c r="C1500" s="98">
        <v>1241441975</v>
      </c>
      <c r="D1500" s="17" t="str">
        <f>IF(ISERROR(VLOOKUP('Salidas Pacientes'!$C1500,'BD Pacientes'!$A:I,2,FALSE)),"",VLOOKUP('Salidas Pacientes'!$C1500,'BD Pacientes'!$A:I,2,FALSE))</f>
        <v>RC</v>
      </c>
      <c r="E1500" s="16" t="str">
        <f>IF(ISERROR(VLOOKUP('Salidas Pacientes'!$C1500,'BD Pacientes'!$A:I,3,FALSE)),"",VLOOKUP('Salidas Pacientes'!$C1500,'BD Pacientes'!$A:I,3,FALSE))</f>
        <v>ANDRES MAURICIO PALACIO MORA</v>
      </c>
      <c r="F1500" s="17" t="str">
        <f>IF(ISERROR(VLOOKUP('Salidas Pacientes'!$C1500,'BD Pacientes'!$A:I,4,FALSE)),"",VLOOKUP('Salidas Pacientes'!$C1500,'BD Pacientes'!$A:I,4,FALSE))</f>
        <v>M</v>
      </c>
      <c r="G1500" s="95">
        <f>IF(ISERROR(VLOOKUP('Salidas Pacientes'!$C1500,'BD Pacientes'!$A:I,5,FALSE)),"",VLOOKUP('Salidas Pacientes'!$C1500,'BD Pacientes'!$A:I,5,FALSE))</f>
        <v>44430</v>
      </c>
      <c r="H1500" s="95" t="str">
        <f t="shared" ca="1" si="0"/>
        <v>2 año, 0 mes</v>
      </c>
      <c r="I1500" s="97" t="str">
        <f>IF(ISERROR(VLOOKUP('Salidas Pacientes'!$C1500,'BD Pacientes'!$A:$I,6,FALSE)),"",VLOOKUP('Salidas Pacientes'!$C1500,'BD Pacientes'!$A:$I,6,FALSE))</f>
        <v>CALLE 71H # 8N-23</v>
      </c>
      <c r="J1500" s="98">
        <f>IF(ISERROR(VLOOKUP('Salidas Pacientes'!$C1500,'BD Pacientes'!$A:$I,7,FALSE)),"",VLOOKUP('Salidas Pacientes'!$C1500,'BD Pacientes'!$A:$I,7,FALSE))</f>
        <v>1110478398</v>
      </c>
      <c r="K1500" s="99" t="str">
        <f>IF(ISERROR(VLOOKUP('Salidas Pacientes'!$C1500,'BD Pacientes'!$A:$I,8,FALSE)),"",VLOOKUP('Salidas Pacientes'!$C1500,'BD Pacientes'!$A:$I,8,FALSE))</f>
        <v>DORA MORA</v>
      </c>
      <c r="L1500" s="17">
        <f>IF(ISERROR(VLOOKUP('Salidas Pacientes'!$C1500,'BD Pacientes'!$A:$I,9,FALSE)),"",VLOOKUP('Salidas Pacientes'!$C1500,'BD Pacientes'!$A:$I,9,FALSE))</f>
        <v>3225255535</v>
      </c>
      <c r="M1500" s="17" t="s">
        <v>73</v>
      </c>
      <c r="N1500" s="16" t="str">
        <f>IF(ISERROR(VLOOKUP('Salidas Pacientes'!$M1500,Inventario!$A$2:$M$21,2,FALSE)),"",VLOOKUP('Salidas Pacientes'!$M1500,Inventario!$A$2:$M$21,2,FALSE))</f>
        <v>Pentaxim</v>
      </c>
      <c r="O1500" s="16" t="str">
        <f>IF(ISERROR(VLOOKUP('Salidas Pacientes'!$M1500,Inventario!$A$2:$M$21,3,FALSE)),"",VLOOKUP('Salidas Pacientes'!$M1500,Inventario!$A$2:$M$21,3,FALSE))</f>
        <v>Difteria-Tosferina, tetano, polio, haemophilus</v>
      </c>
      <c r="P1500" s="100" t="str">
        <f>IF(ISERROR(VLOOKUP('Salidas Pacientes'!$M1500,Inventario!$A$2:$M$21,4,FALSE)),"",VLOOKUP('Salidas Pacientes'!$M1500,Inventario!$A$2:$M$21,4,FALSE))</f>
        <v>IPS FARALLONES</v>
      </c>
      <c r="Q1500" s="100" t="str">
        <f>IF(ISERROR(VLOOKUP('Salidas Pacientes'!$M1500,Inventario!$A$2:$M$21,5,FALSE)),"",VLOOKUP('Salidas Pacientes'!$M1500,Inventario!$A$2:$M$21,5,FALSE))</f>
        <v>Sanofi</v>
      </c>
      <c r="R1500" s="17" t="str">
        <f>IF(ISERROR(VLOOKUP('Salidas Pacientes'!$M1500,Inventario!$A$2:$M$21,6,FALSE)),"",VLOOKUP('Salidas Pacientes'!$M1500,Inventario!$A$2:$M$21,6,FALSE))</f>
        <v>2800</v>
      </c>
      <c r="S1500" s="105" t="s">
        <v>311</v>
      </c>
      <c r="T1500" s="102" t="str">
        <f>IF(ISERROR(VLOOKUP('Salidas Pacientes'!$S1500,Entradas!$H$1:$I$412,2,FALSE)),"",VLOOKUP('Salidas Pacientes'!$S1500,Entradas!$H$1:$I$412,2,FALSE))</f>
        <v/>
      </c>
      <c r="U1500" s="98"/>
      <c r="V1500" s="98">
        <v>1</v>
      </c>
      <c r="W1500" s="105"/>
    </row>
    <row r="1501" spans="1:23" ht="15.75" hidden="1" customHeight="1">
      <c r="A1501" s="95">
        <v>44989</v>
      </c>
      <c r="B1501" s="95" t="s">
        <v>276</v>
      </c>
      <c r="C1501" s="98">
        <v>1241441975</v>
      </c>
      <c r="D1501" s="17" t="str">
        <f>IF(ISERROR(VLOOKUP('Salidas Pacientes'!$C1501,'BD Pacientes'!$A:I,2,FALSE)),"",VLOOKUP('Salidas Pacientes'!$C1501,'BD Pacientes'!$A:I,2,FALSE))</f>
        <v>RC</v>
      </c>
      <c r="E1501" s="16" t="str">
        <f>IF(ISERROR(VLOOKUP('Salidas Pacientes'!$C1501,'BD Pacientes'!$A:I,3,FALSE)),"",VLOOKUP('Salidas Pacientes'!$C1501,'BD Pacientes'!$A:I,3,FALSE))</f>
        <v>ANDRES MAURICIO PALACIO MORA</v>
      </c>
      <c r="F1501" s="17" t="str">
        <f>IF(ISERROR(VLOOKUP('Salidas Pacientes'!$C1501,'BD Pacientes'!$A:I,4,FALSE)),"",VLOOKUP('Salidas Pacientes'!$C1501,'BD Pacientes'!$A:I,4,FALSE))</f>
        <v>M</v>
      </c>
      <c r="G1501" s="95">
        <f>IF(ISERROR(VLOOKUP('Salidas Pacientes'!$C1501,'BD Pacientes'!$A:I,5,FALSE)),"",VLOOKUP('Salidas Pacientes'!$C1501,'BD Pacientes'!$A:I,5,FALSE))</f>
        <v>44430</v>
      </c>
      <c r="H1501" s="95" t="str">
        <f t="shared" ca="1" si="0"/>
        <v>2 año, 0 mes</v>
      </c>
      <c r="I1501" s="97" t="str">
        <f>IF(ISERROR(VLOOKUP('Salidas Pacientes'!$C1501,'BD Pacientes'!$A:$I,6,FALSE)),"",VLOOKUP('Salidas Pacientes'!$C1501,'BD Pacientes'!$A:$I,6,FALSE))</f>
        <v>CALLE 71H # 8N-23</v>
      </c>
      <c r="J1501" s="98">
        <f>IF(ISERROR(VLOOKUP('Salidas Pacientes'!$C1501,'BD Pacientes'!$A:$I,7,FALSE)),"",VLOOKUP('Salidas Pacientes'!$C1501,'BD Pacientes'!$A:$I,7,FALSE))</f>
        <v>1110478398</v>
      </c>
      <c r="K1501" s="99" t="str">
        <f>IF(ISERROR(VLOOKUP('Salidas Pacientes'!$C1501,'BD Pacientes'!$A:$I,8,FALSE)),"",VLOOKUP('Salidas Pacientes'!$C1501,'BD Pacientes'!$A:$I,8,FALSE))</f>
        <v>DORA MORA</v>
      </c>
      <c r="L1501" s="17">
        <f>IF(ISERROR(VLOOKUP('Salidas Pacientes'!$C1501,'BD Pacientes'!$A:$I,9,FALSE)),"",VLOOKUP('Salidas Pacientes'!$C1501,'BD Pacientes'!$A:$I,9,FALSE))</f>
        <v>3225255535</v>
      </c>
      <c r="M1501" s="17" t="s">
        <v>85</v>
      </c>
      <c r="N1501" s="16" t="str">
        <f>IF(ISERROR(VLOOKUP('Salidas Pacientes'!$M1501,Inventario!$A$2:$M$21,2,FALSE)),"",VLOOKUP('Salidas Pacientes'!$M1501,Inventario!$A$2:$M$21,2,FALSE))</f>
        <v xml:space="preserve">Avaxim 80 </v>
      </c>
      <c r="O1501" s="16" t="str">
        <f>IF(ISERROR(VLOOKUP('Salidas Pacientes'!$M1501,Inventario!$A$2:$M$21,3,FALSE)),"",VLOOKUP('Salidas Pacientes'!$M1501,Inventario!$A$2:$M$21,3,FALSE))</f>
        <v>Hepatitis A niño</v>
      </c>
      <c r="P1501" s="100" t="str">
        <f>IF(ISERROR(VLOOKUP('Salidas Pacientes'!$M1501,Inventario!$A$2:$M$21,4,FALSE)),"",VLOOKUP('Salidas Pacientes'!$M1501,Inventario!$A$2:$M$21,4,FALSE))</f>
        <v>IPS FARALLONES</v>
      </c>
      <c r="Q1501" s="100" t="str">
        <f>IF(ISERROR(VLOOKUP('Salidas Pacientes'!$M1501,Inventario!$A$2:$M$21,5,FALSE)),"",VLOOKUP('Salidas Pacientes'!$M1501,Inventario!$A$2:$M$21,5,FALSE))</f>
        <v>Sanofi</v>
      </c>
      <c r="R1501" s="17" t="str">
        <f>IF(ISERROR(VLOOKUP('Salidas Pacientes'!$M1501,Inventario!$A$2:$M$21,6,FALSE)),"",VLOOKUP('Salidas Pacientes'!$M1501,Inventario!$A$2:$M$21,6,FALSE))</f>
        <v>2500</v>
      </c>
      <c r="S1501" s="101" t="s">
        <v>227</v>
      </c>
      <c r="T1501" s="102">
        <f>IF(ISERROR(VLOOKUP('Salidas Pacientes'!$S1501,Entradas!$H$1:$I$412,2,FALSE)),"",VLOOKUP('Salidas Pacientes'!$S1501,Entradas!$H$1:$I$412,2,FALSE))</f>
        <v>45351</v>
      </c>
      <c r="U1501" s="98"/>
      <c r="V1501" s="98">
        <v>1</v>
      </c>
      <c r="W1501" s="105"/>
    </row>
    <row r="1502" spans="1:23" ht="15.75" hidden="1" customHeight="1">
      <c r="A1502" s="95">
        <v>44989</v>
      </c>
      <c r="B1502" s="95" t="s">
        <v>276</v>
      </c>
      <c r="C1502" s="98">
        <v>1241441975</v>
      </c>
      <c r="D1502" s="17" t="str">
        <f>IF(ISERROR(VLOOKUP('Salidas Pacientes'!$C1502,'BD Pacientes'!$A:I,2,FALSE)),"",VLOOKUP('Salidas Pacientes'!$C1502,'BD Pacientes'!$A:I,2,FALSE))</f>
        <v>RC</v>
      </c>
      <c r="E1502" s="16" t="str">
        <f>IF(ISERROR(VLOOKUP('Salidas Pacientes'!$C1502,'BD Pacientes'!$A:I,3,FALSE)),"",VLOOKUP('Salidas Pacientes'!$C1502,'BD Pacientes'!$A:I,3,FALSE))</f>
        <v>ANDRES MAURICIO PALACIO MORA</v>
      </c>
      <c r="F1502" s="17" t="str">
        <f>IF(ISERROR(VLOOKUP('Salidas Pacientes'!$C1502,'BD Pacientes'!$A:I,4,FALSE)),"",VLOOKUP('Salidas Pacientes'!$C1502,'BD Pacientes'!$A:I,4,FALSE))</f>
        <v>M</v>
      </c>
      <c r="G1502" s="95">
        <f>IF(ISERROR(VLOOKUP('Salidas Pacientes'!$C1502,'BD Pacientes'!$A:I,5,FALSE)),"",VLOOKUP('Salidas Pacientes'!$C1502,'BD Pacientes'!$A:I,5,FALSE))</f>
        <v>44430</v>
      </c>
      <c r="H1502" s="95" t="str">
        <f t="shared" ca="1" si="0"/>
        <v>2 año, 0 mes</v>
      </c>
      <c r="I1502" s="97" t="str">
        <f>IF(ISERROR(VLOOKUP('Salidas Pacientes'!$C1502,'BD Pacientes'!$A:$I,6,FALSE)),"",VLOOKUP('Salidas Pacientes'!$C1502,'BD Pacientes'!$A:$I,6,FALSE))</f>
        <v>CALLE 71H # 8N-23</v>
      </c>
      <c r="J1502" s="98">
        <f>IF(ISERROR(VLOOKUP('Salidas Pacientes'!$C1502,'BD Pacientes'!$A:$I,7,FALSE)),"",VLOOKUP('Salidas Pacientes'!$C1502,'BD Pacientes'!$A:$I,7,FALSE))</f>
        <v>1110478398</v>
      </c>
      <c r="K1502" s="99" t="str">
        <f>IF(ISERROR(VLOOKUP('Salidas Pacientes'!$C1502,'BD Pacientes'!$A:$I,8,FALSE)),"",VLOOKUP('Salidas Pacientes'!$C1502,'BD Pacientes'!$A:$I,8,FALSE))</f>
        <v>DORA MORA</v>
      </c>
      <c r="L1502" s="17">
        <f>IF(ISERROR(VLOOKUP('Salidas Pacientes'!$C1502,'BD Pacientes'!$A:$I,9,FALSE)),"",VLOOKUP('Salidas Pacientes'!$C1502,'BD Pacientes'!$A:$I,9,FALSE))</f>
        <v>3225255535</v>
      </c>
      <c r="M1502" s="17" t="s">
        <v>81</v>
      </c>
      <c r="N1502" s="16" t="str">
        <f>IF(ISERROR(VLOOKUP('Salidas Pacientes'!$M1502,Inventario!$A$2:$M$21,2,FALSE)),"",VLOOKUP('Salidas Pacientes'!$M1502,Inventario!$A$2:$M$21,2,FALSE))</f>
        <v>Stamaril</v>
      </c>
      <c r="O1502" s="16" t="str">
        <f>IF(ISERROR(VLOOKUP('Salidas Pacientes'!$M1502,Inventario!$A$2:$M$21,3,FALSE)),"",VLOOKUP('Salidas Pacientes'!$M1502,Inventario!$A$2:$M$21,3,FALSE))</f>
        <v>Fiebre amarilla</v>
      </c>
      <c r="P1502" s="100" t="str">
        <f>IF(ISERROR(VLOOKUP('Salidas Pacientes'!$M1502,Inventario!$A$2:$M$21,4,FALSE)),"",VLOOKUP('Salidas Pacientes'!$M1502,Inventario!$A$2:$M$21,4,FALSE))</f>
        <v>IPS FARALLONES</v>
      </c>
      <c r="Q1502" s="100" t="str">
        <f>IF(ISERROR(VLOOKUP('Salidas Pacientes'!$M1502,Inventario!$A$2:$M$21,5,FALSE)),"",VLOOKUP('Salidas Pacientes'!$M1502,Inventario!$A$2:$M$21,5,FALSE))</f>
        <v>Sanofi</v>
      </c>
      <c r="R1502" s="17" t="str">
        <f>IF(ISERROR(VLOOKUP('Salidas Pacientes'!$M1502,Inventario!$A$2:$M$21,6,FALSE)),"",VLOOKUP('Salidas Pacientes'!$M1502,Inventario!$A$2:$M$21,6,FALSE))</f>
        <v>3000</v>
      </c>
      <c r="S1502" s="105" t="s">
        <v>302</v>
      </c>
      <c r="T1502" s="102" t="str">
        <f>IF(ISERROR(VLOOKUP('Salidas Pacientes'!$S1502,Entradas!$H$1:$I$412,2,FALSE)),"",VLOOKUP('Salidas Pacientes'!$S1502,Entradas!$H$1:$I$412,2,FALSE))</f>
        <v/>
      </c>
      <c r="U1502" s="98"/>
      <c r="V1502" s="98">
        <v>1</v>
      </c>
      <c r="W1502" s="105"/>
    </row>
    <row r="1503" spans="1:23" ht="15.75" hidden="1" customHeight="1">
      <c r="A1503" s="95">
        <v>44989</v>
      </c>
      <c r="B1503" s="95" t="s">
        <v>276</v>
      </c>
      <c r="C1503" s="98">
        <v>1241441975</v>
      </c>
      <c r="D1503" s="17" t="str">
        <f>IF(ISERROR(VLOOKUP('Salidas Pacientes'!$C1503,'BD Pacientes'!$A:I,2,FALSE)),"",VLOOKUP('Salidas Pacientes'!$C1503,'BD Pacientes'!$A:I,2,FALSE))</f>
        <v>RC</v>
      </c>
      <c r="E1503" s="16" t="str">
        <f>IF(ISERROR(VLOOKUP('Salidas Pacientes'!$C1503,'BD Pacientes'!$A:I,3,FALSE)),"",VLOOKUP('Salidas Pacientes'!$C1503,'BD Pacientes'!$A:I,3,FALSE))</f>
        <v>ANDRES MAURICIO PALACIO MORA</v>
      </c>
      <c r="F1503" s="17" t="str">
        <f>IF(ISERROR(VLOOKUP('Salidas Pacientes'!$C1503,'BD Pacientes'!$A:I,4,FALSE)),"",VLOOKUP('Salidas Pacientes'!$C1503,'BD Pacientes'!$A:I,4,FALSE))</f>
        <v>M</v>
      </c>
      <c r="G1503" s="95">
        <f>IF(ISERROR(VLOOKUP('Salidas Pacientes'!$C1503,'BD Pacientes'!$A:I,5,FALSE)),"",VLOOKUP('Salidas Pacientes'!$C1503,'BD Pacientes'!$A:I,5,FALSE))</f>
        <v>44430</v>
      </c>
      <c r="H1503" s="95" t="str">
        <f t="shared" ca="1" si="0"/>
        <v>2 año, 0 mes</v>
      </c>
      <c r="I1503" s="97" t="str">
        <f>IF(ISERROR(VLOOKUP('Salidas Pacientes'!$C1503,'BD Pacientes'!$A:$I,6,FALSE)),"",VLOOKUP('Salidas Pacientes'!$C1503,'BD Pacientes'!$A:$I,6,FALSE))</f>
        <v>CALLE 71H # 8N-23</v>
      </c>
      <c r="J1503" s="98">
        <f>IF(ISERROR(VLOOKUP('Salidas Pacientes'!$C1503,'BD Pacientes'!$A:$I,7,FALSE)),"",VLOOKUP('Salidas Pacientes'!$C1503,'BD Pacientes'!$A:$I,7,FALSE))</f>
        <v>1110478398</v>
      </c>
      <c r="K1503" s="99" t="str">
        <f>IF(ISERROR(VLOOKUP('Salidas Pacientes'!$C1503,'BD Pacientes'!$A:$I,8,FALSE)),"",VLOOKUP('Salidas Pacientes'!$C1503,'BD Pacientes'!$A:$I,8,FALSE))</f>
        <v>DORA MORA</v>
      </c>
      <c r="L1503" s="17">
        <f>IF(ISERROR(VLOOKUP('Salidas Pacientes'!$C1503,'BD Pacientes'!$A:$I,9,FALSE)),"",VLOOKUP('Salidas Pacientes'!$C1503,'BD Pacientes'!$A:$I,9,FALSE))</f>
        <v>3225255535</v>
      </c>
      <c r="M1503" s="17" t="s">
        <v>47</v>
      </c>
      <c r="N1503" s="16" t="str">
        <f>IF(ISERROR(VLOOKUP('Salidas Pacientes'!$M1503,Inventario!$A$2:$M$21,2,FALSE)),"",VLOOKUP('Salidas Pacientes'!$M1503,Inventario!$A$2:$M$21,2,FALSE))</f>
        <v>Nimenrix</v>
      </c>
      <c r="O1503" s="16" t="str">
        <f>IF(ISERROR(VLOOKUP('Salidas Pacientes'!$M1503,Inventario!$A$2:$M$21,3,FALSE)),"",VLOOKUP('Salidas Pacientes'!$M1503,Inventario!$A$2:$M$21,3,FALSE))</f>
        <v>Meningococo</v>
      </c>
      <c r="P1503" s="100" t="str">
        <f>IF(ISERROR(VLOOKUP('Salidas Pacientes'!$M1503,Inventario!$A$2:$M$21,4,FALSE)),"",VLOOKUP('Salidas Pacientes'!$M1503,Inventario!$A$2:$M$21,4,FALSE))</f>
        <v>Cobo Medical</v>
      </c>
      <c r="Q1503" s="100" t="str">
        <f>IF(ISERROR(VLOOKUP('Salidas Pacientes'!$M1503,Inventario!$A$2:$M$21,5,FALSE)),"",VLOOKUP('Salidas Pacientes'!$M1503,Inventario!$A$2:$M$21,5,FALSE))</f>
        <v>Pfizer</v>
      </c>
      <c r="R1503" s="17" t="str">
        <f>IF(ISERROR(VLOOKUP('Salidas Pacientes'!$M1503,Inventario!$A$2:$M$21,6,FALSE)),"",VLOOKUP('Salidas Pacientes'!$M1503,Inventario!$A$2:$M$21,6,FALSE))</f>
        <v>3904</v>
      </c>
      <c r="S1503" s="105" t="s">
        <v>240</v>
      </c>
      <c r="T1503" s="102">
        <f>IF(ISERROR(VLOOKUP('Salidas Pacientes'!$S1503,Entradas!$H$1:$I$412,2,FALSE)),"",VLOOKUP('Salidas Pacientes'!$S1503,Entradas!$H$1:$I$412,2,FALSE))</f>
        <v>45535</v>
      </c>
      <c r="U1503" s="98"/>
      <c r="V1503" s="98">
        <v>1</v>
      </c>
      <c r="W1503" s="105"/>
    </row>
    <row r="1504" spans="1:23" ht="15.75" hidden="1" customHeight="1">
      <c r="A1504" s="95">
        <v>44991</v>
      </c>
      <c r="B1504" s="95" t="s">
        <v>276</v>
      </c>
      <c r="C1504" s="98">
        <v>1232816741</v>
      </c>
      <c r="D1504" s="17" t="str">
        <f>IF(ISERROR(VLOOKUP('Salidas Pacientes'!$C1504,'BD Pacientes'!$A:I,2,FALSE)),"",VLOOKUP('Salidas Pacientes'!$C1504,'BD Pacientes'!$A:I,2,FALSE))</f>
        <v>RC</v>
      </c>
      <c r="E1504" s="16" t="str">
        <f>IF(ISERROR(VLOOKUP('Salidas Pacientes'!$C1504,'BD Pacientes'!$A:I,3,FALSE)),"",VLOOKUP('Salidas Pacientes'!$C1504,'BD Pacientes'!$A:I,3,FALSE))</f>
        <v>MARIA PAULA SOSCUE LEDESMA</v>
      </c>
      <c r="F1504" s="17" t="str">
        <f>IF(ISERROR(VLOOKUP('Salidas Pacientes'!$C1504,'BD Pacientes'!$A:I,4,FALSE)),"",VLOOKUP('Salidas Pacientes'!$C1504,'BD Pacientes'!$A:I,4,FALSE))</f>
        <v>F</v>
      </c>
      <c r="G1504" s="95">
        <f>IF(ISERROR(VLOOKUP('Salidas Pacientes'!$C1504,'BD Pacientes'!$A:I,5,FALSE)),"",VLOOKUP('Salidas Pacientes'!$C1504,'BD Pacientes'!$A:I,5,FALSE))</f>
        <v>44385</v>
      </c>
      <c r="H1504" s="95" t="str">
        <f t="shared" ca="1" si="0"/>
        <v>2 año, 1 mes</v>
      </c>
      <c r="I1504" s="97" t="str">
        <f>IF(ISERROR(VLOOKUP('Salidas Pacientes'!$C1504,'BD Pacientes'!$A:$I,6,FALSE)),"",VLOOKUP('Salidas Pacientes'!$C1504,'BD Pacientes'!$A:$I,6,FALSE))</f>
        <v>CRA 96 # 53-172</v>
      </c>
      <c r="J1504" s="98">
        <f>IF(ISERROR(VLOOKUP('Salidas Pacientes'!$C1504,'BD Pacientes'!$A:$I,7,FALSE)),"",VLOOKUP('Salidas Pacientes'!$C1504,'BD Pacientes'!$A:$I,7,FALSE))</f>
        <v>1053809192</v>
      </c>
      <c r="K1504" s="99" t="str">
        <f>IF(ISERROR(VLOOKUP('Salidas Pacientes'!$C1504,'BD Pacientes'!$A:$I,8,FALSE)),"",VLOOKUP('Salidas Pacientes'!$C1504,'BD Pacientes'!$A:$I,8,FALSE))</f>
        <v>MARIA DEL PILAR LEDESMA</v>
      </c>
      <c r="L1504" s="17">
        <f>IF(ISERROR(VLOOKUP('Salidas Pacientes'!$C1504,'BD Pacientes'!$A:$I,9,FALSE)),"",VLOOKUP('Salidas Pacientes'!$C1504,'BD Pacientes'!$A:$I,9,FALSE))</f>
        <v>3227257828</v>
      </c>
      <c r="M1504" s="17" t="s">
        <v>54</v>
      </c>
      <c r="N1504" s="16" t="str">
        <f>IF(ISERROR(VLOOKUP('Salidas Pacientes'!$M1504,Inventario!$A$2:$M$21,2,FALSE)),"",VLOOKUP('Salidas Pacientes'!$M1504,Inventario!$A$2:$M$21,2,FALSE))</f>
        <v>Prevenar</v>
      </c>
      <c r="O1504" s="16" t="str">
        <f>IF(ISERROR(VLOOKUP('Salidas Pacientes'!$M1504,Inventario!$A$2:$M$21,3,FALSE)),"",VLOOKUP('Salidas Pacientes'!$M1504,Inventario!$A$2:$M$21,3,FALSE))</f>
        <v>Neumococo 13V</v>
      </c>
      <c r="P1504" s="100" t="str">
        <f>IF(ISERROR(VLOOKUP('Salidas Pacientes'!$M1504,Inventario!$A$2:$M$21,4,FALSE)),"",VLOOKUP('Salidas Pacientes'!$M1504,Inventario!$A$2:$M$21,4,FALSE))</f>
        <v>Cobo Medical</v>
      </c>
      <c r="Q1504" s="100" t="str">
        <f>IF(ISERROR(VLOOKUP('Salidas Pacientes'!$M1504,Inventario!$A$2:$M$21,5,FALSE)),"",VLOOKUP('Salidas Pacientes'!$M1504,Inventario!$A$2:$M$21,5,FALSE))</f>
        <v>Pfizer</v>
      </c>
      <c r="R1504" s="17" t="str">
        <f>IF(ISERROR(VLOOKUP('Salidas Pacientes'!$M1504,Inventario!$A$2:$M$21,6,FALSE)),"",VLOOKUP('Salidas Pacientes'!$M1504,Inventario!$A$2:$M$21,6,FALSE))</f>
        <v>2156</v>
      </c>
      <c r="S1504" s="105" t="s">
        <v>223</v>
      </c>
      <c r="T1504" s="102">
        <f>IF(ISERROR(VLOOKUP('Salidas Pacientes'!$S1504,Entradas!$H$1:$I$412,2,FALSE)),"",VLOOKUP('Salidas Pacientes'!$S1504,Entradas!$H$1:$I$412,2,FALSE))</f>
        <v>45382</v>
      </c>
      <c r="U1504" s="98"/>
      <c r="V1504" s="98">
        <v>1</v>
      </c>
      <c r="W1504" s="105"/>
    </row>
    <row r="1505" spans="1:23" ht="15.75" hidden="1" customHeight="1">
      <c r="A1505" s="95">
        <v>44991</v>
      </c>
      <c r="B1505" s="95" t="s">
        <v>276</v>
      </c>
      <c r="C1505" s="98">
        <v>1109567697</v>
      </c>
      <c r="D1505" s="17" t="str">
        <f>IF(ISERROR(VLOOKUP('Salidas Pacientes'!$C1505,'BD Pacientes'!$A:I,2,FALSE)),"",VLOOKUP('Salidas Pacientes'!$C1505,'BD Pacientes'!$A:I,2,FALSE))</f>
        <v>RC</v>
      </c>
      <c r="E1505" s="16" t="str">
        <f>IF(ISERROR(VLOOKUP('Salidas Pacientes'!$C1505,'BD Pacientes'!$A:I,3,FALSE)),"",VLOOKUP('Salidas Pacientes'!$C1505,'BD Pacientes'!$A:I,3,FALSE))</f>
        <v>MARIA LUCIA LOZANO DUQUE</v>
      </c>
      <c r="F1505" s="17" t="str">
        <f>IF(ISERROR(VLOOKUP('Salidas Pacientes'!$C1505,'BD Pacientes'!$A:I,4,FALSE)),"",VLOOKUP('Salidas Pacientes'!$C1505,'BD Pacientes'!$A:I,4,FALSE))</f>
        <v>F</v>
      </c>
      <c r="G1505" s="95">
        <f>IF(ISERROR(VLOOKUP('Salidas Pacientes'!$C1505,'BD Pacientes'!$A:I,5,FALSE)),"",VLOOKUP('Salidas Pacientes'!$C1505,'BD Pacientes'!$A:I,5,FALSE))</f>
        <v>43594</v>
      </c>
      <c r="H1505" s="95" t="str">
        <f t="shared" ca="1" si="0"/>
        <v>4 año, 3 mes</v>
      </c>
      <c r="I1505" s="97" t="str">
        <f>IF(ISERROR(VLOOKUP('Salidas Pacientes'!$C1505,'BD Pacientes'!$A:$I,6,FALSE)),"",VLOOKUP('Salidas Pacientes'!$C1505,'BD Pacientes'!$A:$I,6,FALSE))</f>
        <v>CALLE 62 # 2AN-15</v>
      </c>
      <c r="J1505" s="98">
        <f>IF(ISERROR(VLOOKUP('Salidas Pacientes'!$C1505,'BD Pacientes'!$A:$I,7,FALSE)),"",VLOOKUP('Salidas Pacientes'!$C1505,'BD Pacientes'!$A:$I,7,FALSE))</f>
        <v>1151946455</v>
      </c>
      <c r="K1505" s="99" t="str">
        <f>IF(ISERROR(VLOOKUP('Salidas Pacientes'!$C1505,'BD Pacientes'!$A:$I,8,FALSE)),"",VLOOKUP('Salidas Pacientes'!$C1505,'BD Pacientes'!$A:$I,8,FALSE))</f>
        <v>CINDY LORENA DUQUE</v>
      </c>
      <c r="L1505" s="17">
        <f>IF(ISERROR(VLOOKUP('Salidas Pacientes'!$C1505,'BD Pacientes'!$A:$I,9,FALSE)),"",VLOOKUP('Salidas Pacientes'!$C1505,'BD Pacientes'!$A:$I,9,FALSE))</f>
        <v>3113389415</v>
      </c>
      <c r="M1505" s="17" t="s">
        <v>108</v>
      </c>
      <c r="N1505" s="16" t="str">
        <f>IF(ISERROR(VLOOKUP('Salidas Pacientes'!$M1505,Inventario!$A$2:$M$21,2,FALSE)),"",VLOOKUP('Salidas Pacientes'!$M1505,Inventario!$A$2:$M$21,2,FALSE))</f>
        <v>Priorix</v>
      </c>
      <c r="O1505" s="16" t="str">
        <f>IF(ISERROR(VLOOKUP('Salidas Pacientes'!$M1505,Inventario!$A$2:$M$21,3,FALSE)),"",VLOOKUP('Salidas Pacientes'!$M1505,Inventario!$A$2:$M$21,3,FALSE))</f>
        <v>Rubeola, Sarampion, Paperas</v>
      </c>
      <c r="P1505" s="100" t="str">
        <f>IF(ISERROR(VLOOKUP('Salidas Pacientes'!$M1505,Inventario!$A$2:$M$21,4,FALSE)),"",VLOOKUP('Salidas Pacientes'!$M1505,Inventario!$A$2:$M$21,4,FALSE))</f>
        <v>IPS FARALLONES</v>
      </c>
      <c r="Q1505" s="100" t="str">
        <f>IF(ISERROR(VLOOKUP('Salidas Pacientes'!$M1505,Inventario!$A$2:$M$21,5,FALSE)),"",VLOOKUP('Salidas Pacientes'!$M1505,Inventario!$A$2:$M$21,5,FALSE))</f>
        <v>Glaxo</v>
      </c>
      <c r="R1505" s="17" t="str">
        <f>IF(ISERROR(VLOOKUP('Salidas Pacientes'!$M1505,Inventario!$A$2:$M$21,6,FALSE)),"",VLOOKUP('Salidas Pacientes'!$M1505,Inventario!$A$2:$M$21,6,FALSE))</f>
        <v>1000</v>
      </c>
      <c r="S1505" s="105" t="s">
        <v>239</v>
      </c>
      <c r="T1505" s="102">
        <f>IF(ISERROR(VLOOKUP('Salidas Pacientes'!$S1505,Entradas!$H$1:$I$412,2,FALSE)),"",VLOOKUP('Salidas Pacientes'!$S1505,Entradas!$H$1:$I$412,2,FALSE))</f>
        <v>45473</v>
      </c>
      <c r="U1505" s="98"/>
      <c r="V1505" s="98">
        <v>1</v>
      </c>
      <c r="W1505" s="105"/>
    </row>
    <row r="1506" spans="1:23" ht="15.75" hidden="1" customHeight="1">
      <c r="A1506" s="95">
        <v>44991</v>
      </c>
      <c r="B1506" s="95" t="s">
        <v>276</v>
      </c>
      <c r="C1506" s="98">
        <v>1232816584</v>
      </c>
      <c r="D1506" s="17" t="str">
        <f>IF(ISERROR(VLOOKUP('Salidas Pacientes'!$C1506,'BD Pacientes'!$A:I,2,FALSE)),"",VLOOKUP('Salidas Pacientes'!$C1506,'BD Pacientes'!$A:I,2,FALSE))</f>
        <v>RC</v>
      </c>
      <c r="E1506" s="16" t="str">
        <f>IF(ISERROR(VLOOKUP('Salidas Pacientes'!$C1506,'BD Pacientes'!$A:I,3,FALSE)),"",VLOOKUP('Salidas Pacientes'!$C1506,'BD Pacientes'!$A:I,3,FALSE))</f>
        <v xml:space="preserve">MARIA LUCIA LONDOÑO </v>
      </c>
      <c r="F1506" s="17" t="str">
        <f>IF(ISERROR(VLOOKUP('Salidas Pacientes'!$C1506,'BD Pacientes'!$A:I,4,FALSE)),"",VLOOKUP('Salidas Pacientes'!$C1506,'BD Pacientes'!$A:I,4,FALSE))</f>
        <v>F</v>
      </c>
      <c r="G1506" s="95">
        <f>IF(ISERROR(VLOOKUP('Salidas Pacientes'!$C1506,'BD Pacientes'!$A:I,5,FALSE)),"",VLOOKUP('Salidas Pacientes'!$C1506,'BD Pacientes'!$A:I,5,FALSE))</f>
        <v>44370</v>
      </c>
      <c r="H1506" s="95" t="str">
        <f t="shared" ca="1" si="0"/>
        <v>2 año, 2 mes</v>
      </c>
      <c r="I1506" s="97" t="str">
        <f>IF(ISERROR(VLOOKUP('Salidas Pacientes'!$C1506,'BD Pacientes'!$A:$I,6,FALSE)),"",VLOOKUP('Salidas Pacientes'!$C1506,'BD Pacientes'!$A:$I,6,FALSE))</f>
        <v>CRA 1H BIS #62A-22</v>
      </c>
      <c r="J1506" s="98">
        <f>IF(ISERROR(VLOOKUP('Salidas Pacientes'!$C1506,'BD Pacientes'!$A:$I,7,FALSE)),"",VLOOKUP('Salidas Pacientes'!$C1506,'BD Pacientes'!$A:$I,7,FALSE))</f>
        <v>1127958882</v>
      </c>
      <c r="K1506" s="99" t="str">
        <f>IF(ISERROR(VLOOKUP('Salidas Pacientes'!$C1506,'BD Pacientes'!$A:$I,8,FALSE)),"",VLOOKUP('Salidas Pacientes'!$C1506,'BD Pacientes'!$A:$I,8,FALSE))</f>
        <v>LIRIAN HERNANDEZ</v>
      </c>
      <c r="L1506" s="17">
        <f>IF(ISERROR(VLOOKUP('Salidas Pacientes'!$C1506,'BD Pacientes'!$A:$I,9,FALSE)),"",VLOOKUP('Salidas Pacientes'!$C1506,'BD Pacientes'!$A:$I,9,FALSE))</f>
        <v>3106584170</v>
      </c>
      <c r="M1506" s="17" t="s">
        <v>47</v>
      </c>
      <c r="N1506" s="16" t="str">
        <f>IF(ISERROR(VLOOKUP('Salidas Pacientes'!$M1506,Inventario!$A$2:$M$21,2,FALSE)),"",VLOOKUP('Salidas Pacientes'!$M1506,Inventario!$A$2:$M$21,2,FALSE))</f>
        <v>Nimenrix</v>
      </c>
      <c r="O1506" s="16" t="str">
        <f>IF(ISERROR(VLOOKUP('Salidas Pacientes'!$M1506,Inventario!$A$2:$M$21,3,FALSE)),"",VLOOKUP('Salidas Pacientes'!$M1506,Inventario!$A$2:$M$21,3,FALSE))</f>
        <v>Meningococo</v>
      </c>
      <c r="P1506" s="100" t="str">
        <f>IF(ISERROR(VLOOKUP('Salidas Pacientes'!$M1506,Inventario!$A$2:$M$21,4,FALSE)),"",VLOOKUP('Salidas Pacientes'!$M1506,Inventario!$A$2:$M$21,4,FALSE))</f>
        <v>Cobo Medical</v>
      </c>
      <c r="Q1506" s="100" t="str">
        <f>IF(ISERROR(VLOOKUP('Salidas Pacientes'!$M1506,Inventario!$A$2:$M$21,5,FALSE)),"",VLOOKUP('Salidas Pacientes'!$M1506,Inventario!$A$2:$M$21,5,FALSE))</f>
        <v>Pfizer</v>
      </c>
      <c r="R1506" s="17" t="str">
        <f>IF(ISERROR(VLOOKUP('Salidas Pacientes'!$M1506,Inventario!$A$2:$M$21,6,FALSE)),"",VLOOKUP('Salidas Pacientes'!$M1506,Inventario!$A$2:$M$21,6,FALSE))</f>
        <v>3904</v>
      </c>
      <c r="S1506" s="105" t="s">
        <v>240</v>
      </c>
      <c r="T1506" s="102">
        <f>IF(ISERROR(VLOOKUP('Salidas Pacientes'!$S1506,Entradas!$H$1:$I$412,2,FALSE)),"",VLOOKUP('Salidas Pacientes'!$S1506,Entradas!$H$1:$I$412,2,FALSE))</f>
        <v>45535</v>
      </c>
      <c r="U1506" s="98"/>
      <c r="V1506" s="98">
        <v>1</v>
      </c>
      <c r="W1506" s="105"/>
    </row>
    <row r="1507" spans="1:23" ht="15.75" hidden="1" customHeight="1">
      <c r="A1507" s="95">
        <v>44992</v>
      </c>
      <c r="B1507" s="95" t="s">
        <v>276</v>
      </c>
      <c r="C1507" s="98">
        <v>1232818317</v>
      </c>
      <c r="D1507" s="17" t="str">
        <f>IF(ISERROR(VLOOKUP('Salidas Pacientes'!$C1507,'BD Pacientes'!$A:I,2,FALSE)),"",VLOOKUP('Salidas Pacientes'!$C1507,'BD Pacientes'!$A:I,2,FALSE))</f>
        <v>RC</v>
      </c>
      <c r="E1507" s="16" t="str">
        <f>IF(ISERROR(VLOOKUP('Salidas Pacientes'!$C1507,'BD Pacientes'!$A:I,3,FALSE)),"",VLOOKUP('Salidas Pacientes'!$C1507,'BD Pacientes'!$A:I,3,FALSE))</f>
        <v>MATEO MARIN ROJAS</v>
      </c>
      <c r="F1507" s="17" t="str">
        <f>IF(ISERROR(VLOOKUP('Salidas Pacientes'!$C1507,'BD Pacientes'!$A:I,4,FALSE)),"",VLOOKUP('Salidas Pacientes'!$C1507,'BD Pacientes'!$A:I,4,FALSE))</f>
        <v>M</v>
      </c>
      <c r="G1507" s="95">
        <f>IF(ISERROR(VLOOKUP('Salidas Pacientes'!$C1507,'BD Pacientes'!$A:I,5,FALSE)),"",VLOOKUP('Salidas Pacientes'!$C1507,'BD Pacientes'!$A:I,5,FALSE))</f>
        <v>44523</v>
      </c>
      <c r="H1507" s="95" t="str">
        <f t="shared" ca="1" si="0"/>
        <v>1 año, 9 mes</v>
      </c>
      <c r="I1507" s="97" t="str">
        <f>IF(ISERROR(VLOOKUP('Salidas Pacientes'!$C1507,'BD Pacientes'!$A:$I,6,FALSE)),"",VLOOKUP('Salidas Pacientes'!$C1507,'BD Pacientes'!$A:$I,6,FALSE))</f>
        <v>CALLE 16 #56-155</v>
      </c>
      <c r="J1507" s="98">
        <f>IF(ISERROR(VLOOKUP('Salidas Pacientes'!$C1507,'BD Pacientes'!$A:$I,7,FALSE)),"",VLOOKUP('Salidas Pacientes'!$C1507,'BD Pacientes'!$A:$I,7,FALSE))</f>
        <v>31581972</v>
      </c>
      <c r="K1507" s="99" t="str">
        <f>IF(ISERROR(VLOOKUP('Salidas Pacientes'!$C1507,'BD Pacientes'!$A:$I,8,FALSE)),"",VLOOKUP('Salidas Pacientes'!$C1507,'BD Pacientes'!$A:$I,8,FALSE))</f>
        <v>OLGA ROJAS</v>
      </c>
      <c r="L1507" s="17">
        <f>IF(ISERROR(VLOOKUP('Salidas Pacientes'!$C1507,'BD Pacientes'!$A:$I,9,FALSE)),"",VLOOKUP('Salidas Pacientes'!$C1507,'BD Pacientes'!$A:$I,9,FALSE))</f>
        <v>3158334127</v>
      </c>
      <c r="M1507" s="17" t="s">
        <v>47</v>
      </c>
      <c r="N1507" s="16" t="str">
        <f>IF(ISERROR(VLOOKUP('Salidas Pacientes'!$M1507,Inventario!$A$2:$M$21,2,FALSE)),"",VLOOKUP('Salidas Pacientes'!$M1507,Inventario!$A$2:$M$21,2,FALSE))</f>
        <v>Nimenrix</v>
      </c>
      <c r="O1507" s="16" t="str">
        <f>IF(ISERROR(VLOOKUP('Salidas Pacientes'!$M1507,Inventario!$A$2:$M$21,3,FALSE)),"",VLOOKUP('Salidas Pacientes'!$M1507,Inventario!$A$2:$M$21,3,FALSE))</f>
        <v>Meningococo</v>
      </c>
      <c r="P1507" s="100" t="str">
        <f>IF(ISERROR(VLOOKUP('Salidas Pacientes'!$M1507,Inventario!$A$2:$M$21,4,FALSE)),"",VLOOKUP('Salidas Pacientes'!$M1507,Inventario!$A$2:$M$21,4,FALSE))</f>
        <v>Cobo Medical</v>
      </c>
      <c r="Q1507" s="100" t="str">
        <f>IF(ISERROR(VLOOKUP('Salidas Pacientes'!$M1507,Inventario!$A$2:$M$21,5,FALSE)),"",VLOOKUP('Salidas Pacientes'!$M1507,Inventario!$A$2:$M$21,5,FALSE))</f>
        <v>Pfizer</v>
      </c>
      <c r="R1507" s="17" t="str">
        <f>IF(ISERROR(VLOOKUP('Salidas Pacientes'!$M1507,Inventario!$A$2:$M$21,6,FALSE)),"",VLOOKUP('Salidas Pacientes'!$M1507,Inventario!$A$2:$M$21,6,FALSE))</f>
        <v>3904</v>
      </c>
      <c r="S1507" s="105" t="s">
        <v>240</v>
      </c>
      <c r="T1507" s="102">
        <f>IF(ISERROR(VLOOKUP('Salidas Pacientes'!$S1507,Entradas!$H$1:$I$412,2,FALSE)),"",VLOOKUP('Salidas Pacientes'!$S1507,Entradas!$H$1:$I$412,2,FALSE))</f>
        <v>45535</v>
      </c>
      <c r="U1507" s="98"/>
      <c r="V1507" s="98">
        <v>1</v>
      </c>
      <c r="W1507" s="105"/>
    </row>
    <row r="1508" spans="1:23" ht="15.75" hidden="1" customHeight="1">
      <c r="A1508" s="95">
        <v>44993</v>
      </c>
      <c r="B1508" s="95" t="s">
        <v>276</v>
      </c>
      <c r="C1508" s="98">
        <v>1232818955</v>
      </c>
      <c r="D1508" s="17" t="str">
        <f>IF(ISERROR(VLOOKUP('Salidas Pacientes'!$C1508,'BD Pacientes'!$A:I,2,FALSE)),"",VLOOKUP('Salidas Pacientes'!$C1508,'BD Pacientes'!$A:I,2,FALSE))</f>
        <v>RC</v>
      </c>
      <c r="E1508" s="16" t="str">
        <f>IF(ISERROR(VLOOKUP('Salidas Pacientes'!$C1508,'BD Pacientes'!$A:I,3,FALSE)),"",VLOOKUP('Salidas Pacientes'!$C1508,'BD Pacientes'!$A:I,3,FALSE))</f>
        <v>MATEO PULGARIN GRAJALES</v>
      </c>
      <c r="F1508" s="17" t="str">
        <f>IF(ISERROR(VLOOKUP('Salidas Pacientes'!$C1508,'BD Pacientes'!$A:I,4,FALSE)),"",VLOOKUP('Salidas Pacientes'!$C1508,'BD Pacientes'!$A:I,4,FALSE))</f>
        <v>M</v>
      </c>
      <c r="G1508" s="95">
        <f>IF(ISERROR(VLOOKUP('Salidas Pacientes'!$C1508,'BD Pacientes'!$A:I,5,FALSE)),"",VLOOKUP('Salidas Pacientes'!$C1508,'BD Pacientes'!$A:I,5,FALSE))</f>
        <v>44583</v>
      </c>
      <c r="H1508" s="95" t="str">
        <f t="shared" ca="1" si="0"/>
        <v>1 año, 7 mes</v>
      </c>
      <c r="I1508" s="97" t="str">
        <f>IF(ISERROR(VLOOKUP('Salidas Pacientes'!$C1508,'BD Pacientes'!$A:$I,6,FALSE)),"",VLOOKUP('Salidas Pacientes'!$C1508,'BD Pacientes'!$A:$I,6,FALSE))</f>
        <v>CALLE 4 # 4-41</v>
      </c>
      <c r="J1508" s="98">
        <f>IF(ISERROR(VLOOKUP('Salidas Pacientes'!$C1508,'BD Pacientes'!$A:$I,7,FALSE)),"",VLOOKUP('Salidas Pacientes'!$C1508,'BD Pacientes'!$A:$I,7,FALSE))</f>
        <v>1144152552</v>
      </c>
      <c r="K1508" s="99" t="str">
        <f>IF(ISERROR(VLOOKUP('Salidas Pacientes'!$C1508,'BD Pacientes'!$A:$I,8,FALSE)),"",VLOOKUP('Salidas Pacientes'!$C1508,'BD Pacientes'!$A:$I,8,FALSE))</f>
        <v>MYRENA GRAJALES</v>
      </c>
      <c r="L1508" s="17">
        <f>IF(ISERROR(VLOOKUP('Salidas Pacientes'!$C1508,'BD Pacientes'!$A:$I,9,FALSE)),"",VLOOKUP('Salidas Pacientes'!$C1508,'BD Pacientes'!$A:$I,9,FALSE))</f>
        <v>3185092025</v>
      </c>
      <c r="M1508" s="17" t="s">
        <v>47</v>
      </c>
      <c r="N1508" s="16" t="str">
        <f>IF(ISERROR(VLOOKUP('Salidas Pacientes'!$M1508,Inventario!$A$2:$M$21,2,FALSE)),"",VLOOKUP('Salidas Pacientes'!$M1508,Inventario!$A$2:$M$21,2,FALSE))</f>
        <v>Nimenrix</v>
      </c>
      <c r="O1508" s="16" t="str">
        <f>IF(ISERROR(VLOOKUP('Salidas Pacientes'!$M1508,Inventario!$A$2:$M$21,3,FALSE)),"",VLOOKUP('Salidas Pacientes'!$M1508,Inventario!$A$2:$M$21,3,FALSE))</f>
        <v>Meningococo</v>
      </c>
      <c r="P1508" s="100" t="str">
        <f>IF(ISERROR(VLOOKUP('Salidas Pacientes'!$M1508,Inventario!$A$2:$M$21,4,FALSE)),"",VLOOKUP('Salidas Pacientes'!$M1508,Inventario!$A$2:$M$21,4,FALSE))</f>
        <v>Cobo Medical</v>
      </c>
      <c r="Q1508" s="100" t="str">
        <f>IF(ISERROR(VLOOKUP('Salidas Pacientes'!$M1508,Inventario!$A$2:$M$21,5,FALSE)),"",VLOOKUP('Salidas Pacientes'!$M1508,Inventario!$A$2:$M$21,5,FALSE))</f>
        <v>Pfizer</v>
      </c>
      <c r="R1508" s="17" t="str">
        <f>IF(ISERROR(VLOOKUP('Salidas Pacientes'!$M1508,Inventario!$A$2:$M$21,6,FALSE)),"",VLOOKUP('Salidas Pacientes'!$M1508,Inventario!$A$2:$M$21,6,FALSE))</f>
        <v>3904</v>
      </c>
      <c r="S1508" s="105" t="s">
        <v>240</v>
      </c>
      <c r="T1508" s="102">
        <f>IF(ISERROR(VLOOKUP('Salidas Pacientes'!$S1508,Entradas!$H$1:$I$412,2,FALSE)),"",VLOOKUP('Salidas Pacientes'!$S1508,Entradas!$H$1:$I$412,2,FALSE))</f>
        <v>45535</v>
      </c>
      <c r="U1508" s="98"/>
      <c r="V1508" s="98">
        <v>1</v>
      </c>
      <c r="W1508" s="105"/>
    </row>
    <row r="1509" spans="1:23" ht="15.75" hidden="1" customHeight="1">
      <c r="A1509" s="95">
        <v>44993</v>
      </c>
      <c r="B1509" s="95" t="s">
        <v>276</v>
      </c>
      <c r="C1509" s="98">
        <v>1232823063</v>
      </c>
      <c r="D1509" s="17" t="str">
        <f>IF(ISERROR(VLOOKUP('Salidas Pacientes'!$C1509,'BD Pacientes'!$A:I,2,FALSE)),"",VLOOKUP('Salidas Pacientes'!$C1509,'BD Pacientes'!$A:I,2,FALSE))</f>
        <v>RC</v>
      </c>
      <c r="E1509" s="16" t="str">
        <f>IF(ISERROR(VLOOKUP('Salidas Pacientes'!$C1509,'BD Pacientes'!$A:I,3,FALSE)),"",VLOOKUP('Salidas Pacientes'!$C1509,'BD Pacientes'!$A:I,3,FALSE))</f>
        <v>MACARENA OSSA RIOS</v>
      </c>
      <c r="F1509" s="17" t="str">
        <f>IF(ISERROR(VLOOKUP('Salidas Pacientes'!$C1509,'BD Pacientes'!$A:I,4,FALSE)),"",VLOOKUP('Salidas Pacientes'!$C1509,'BD Pacientes'!$A:I,4,FALSE))</f>
        <v>F</v>
      </c>
      <c r="G1509" s="95">
        <f>IF(ISERROR(VLOOKUP('Salidas Pacientes'!$C1509,'BD Pacientes'!$A:I,5,FALSE)),"",VLOOKUP('Salidas Pacientes'!$C1509,'BD Pacientes'!$A:I,5,FALSE))</f>
        <v>44934</v>
      </c>
      <c r="H1509" s="95" t="str">
        <f t="shared" ca="1" si="0"/>
        <v>0 año, 7 mes</v>
      </c>
      <c r="I1509" s="97" t="str">
        <f>IF(ISERROR(VLOOKUP('Salidas Pacientes'!$C1509,'BD Pacientes'!$A:$I,6,FALSE)),"",VLOOKUP('Salidas Pacientes'!$C1509,'BD Pacientes'!$A:$I,6,FALSE))</f>
        <v>CALLE 1 OESTE #36B-05</v>
      </c>
      <c r="J1509" s="98">
        <f>IF(ISERROR(VLOOKUP('Salidas Pacientes'!$C1509,'BD Pacientes'!$A:$I,7,FALSE)),"",VLOOKUP('Salidas Pacientes'!$C1509,'BD Pacientes'!$A:$I,7,FALSE))</f>
        <v>1130614025</v>
      </c>
      <c r="K1509" s="99" t="str">
        <f>IF(ISERROR(VLOOKUP('Salidas Pacientes'!$C1509,'BD Pacientes'!$A:$I,8,FALSE)),"",VLOOKUP('Salidas Pacientes'!$C1509,'BD Pacientes'!$A:$I,8,FALSE))</f>
        <v>ANA RIOS</v>
      </c>
      <c r="L1509" s="17">
        <f>IF(ISERROR(VLOOKUP('Salidas Pacientes'!$C1509,'BD Pacientes'!$A:$I,9,FALSE)),"",VLOOKUP('Salidas Pacientes'!$C1509,'BD Pacientes'!$A:$I,9,FALSE))</f>
        <v>3113100912</v>
      </c>
      <c r="M1509" s="17" t="s">
        <v>77</v>
      </c>
      <c r="N1509" s="16" t="str">
        <f>IF(ISERROR(VLOOKUP('Salidas Pacientes'!$M1509,Inventario!$A$2:$M$21,2,FALSE)),"",VLOOKUP('Salidas Pacientes'!$M1509,Inventario!$A$2:$M$21,2,FALSE))</f>
        <v>Hexaxim</v>
      </c>
      <c r="O1509" s="16" t="str">
        <f>IF(ISERROR(VLOOKUP('Salidas Pacientes'!$M1509,Inventario!$A$2:$M$21,3,FALSE)),"",VLOOKUP('Salidas Pacientes'!$M1509,Inventario!$A$2:$M$21,3,FALSE))</f>
        <v>DPAT + VPI + HIB + HB</v>
      </c>
      <c r="P1509" s="100" t="str">
        <f>IF(ISERROR(VLOOKUP('Salidas Pacientes'!$M1509,Inventario!$A$2:$M$21,4,FALSE)),"",VLOOKUP('Salidas Pacientes'!$M1509,Inventario!$A$2:$M$21,4,FALSE))</f>
        <v>IPS FARALLONES</v>
      </c>
      <c r="Q1509" s="100" t="str">
        <f>IF(ISERROR(VLOOKUP('Salidas Pacientes'!$M1509,Inventario!$A$2:$M$21,5,FALSE)),"",VLOOKUP('Salidas Pacientes'!$M1509,Inventario!$A$2:$M$21,5,FALSE))</f>
        <v>Sanofi</v>
      </c>
      <c r="R1509" s="17" t="str">
        <f>IF(ISERROR(VLOOKUP('Salidas Pacientes'!$M1509,Inventario!$A$2:$M$21,6,FALSE)),"",VLOOKUP('Salidas Pacientes'!$M1509,Inventario!$A$2:$M$21,6,FALSE))</f>
        <v>3800</v>
      </c>
      <c r="S1509" s="105" t="s">
        <v>237</v>
      </c>
      <c r="T1509" s="102">
        <f>IF(ISERROR(VLOOKUP('Salidas Pacientes'!$S1509,Entradas!$H$1:$I$412,2,FALSE)),"",VLOOKUP('Salidas Pacientes'!$S1509,Entradas!$H$1:$I$412,2,FALSE))</f>
        <v>45565</v>
      </c>
      <c r="U1509" s="98"/>
      <c r="V1509" s="98">
        <v>1</v>
      </c>
      <c r="W1509" s="105"/>
    </row>
    <row r="1510" spans="1:23" ht="15.75" hidden="1" customHeight="1">
      <c r="A1510" s="95">
        <v>44993</v>
      </c>
      <c r="B1510" s="95" t="s">
        <v>276</v>
      </c>
      <c r="C1510" s="98">
        <v>1232823063</v>
      </c>
      <c r="D1510" s="17" t="str">
        <f>IF(ISERROR(VLOOKUP('Salidas Pacientes'!$C1510,'BD Pacientes'!$A:I,2,FALSE)),"",VLOOKUP('Salidas Pacientes'!$C1510,'BD Pacientes'!$A:I,2,FALSE))</f>
        <v>RC</v>
      </c>
      <c r="E1510" s="16" t="str">
        <f>IF(ISERROR(VLOOKUP('Salidas Pacientes'!$C1510,'BD Pacientes'!$A:I,3,FALSE)),"",VLOOKUP('Salidas Pacientes'!$C1510,'BD Pacientes'!$A:I,3,FALSE))</f>
        <v>MACARENA OSSA RIOS</v>
      </c>
      <c r="F1510" s="17" t="str">
        <f>IF(ISERROR(VLOOKUP('Salidas Pacientes'!$C1510,'BD Pacientes'!$A:I,4,FALSE)),"",VLOOKUP('Salidas Pacientes'!$C1510,'BD Pacientes'!$A:I,4,FALSE))</f>
        <v>F</v>
      </c>
      <c r="G1510" s="95">
        <f>IF(ISERROR(VLOOKUP('Salidas Pacientes'!$C1510,'BD Pacientes'!$A:I,5,FALSE)),"",VLOOKUP('Salidas Pacientes'!$C1510,'BD Pacientes'!$A:I,5,FALSE))</f>
        <v>44934</v>
      </c>
      <c r="H1510" s="95" t="str">
        <f t="shared" ca="1" si="0"/>
        <v>0 año, 7 mes</v>
      </c>
      <c r="I1510" s="97" t="str">
        <f>IF(ISERROR(VLOOKUP('Salidas Pacientes'!$C1510,'BD Pacientes'!$A:$I,6,FALSE)),"",VLOOKUP('Salidas Pacientes'!$C1510,'BD Pacientes'!$A:$I,6,FALSE))</f>
        <v>CALLE 1 OESTE #36B-05</v>
      </c>
      <c r="J1510" s="98">
        <f>IF(ISERROR(VLOOKUP('Salidas Pacientes'!$C1510,'BD Pacientes'!$A:$I,7,FALSE)),"",VLOOKUP('Salidas Pacientes'!$C1510,'BD Pacientes'!$A:$I,7,FALSE))</f>
        <v>1130614025</v>
      </c>
      <c r="K1510" s="99" t="str">
        <f>IF(ISERROR(VLOOKUP('Salidas Pacientes'!$C1510,'BD Pacientes'!$A:$I,8,FALSE)),"",VLOOKUP('Salidas Pacientes'!$C1510,'BD Pacientes'!$A:$I,8,FALSE))</f>
        <v>ANA RIOS</v>
      </c>
      <c r="L1510" s="17">
        <f>IF(ISERROR(VLOOKUP('Salidas Pacientes'!$C1510,'BD Pacientes'!$A:$I,9,FALSE)),"",VLOOKUP('Salidas Pacientes'!$C1510,'BD Pacientes'!$A:$I,9,FALSE))</f>
        <v>3113100912</v>
      </c>
      <c r="M1510" s="17" t="s">
        <v>54</v>
      </c>
      <c r="N1510" s="16" t="str">
        <f>IF(ISERROR(VLOOKUP('Salidas Pacientes'!$M1510,Inventario!$A$2:$M$21,2,FALSE)),"",VLOOKUP('Salidas Pacientes'!$M1510,Inventario!$A$2:$M$21,2,FALSE))</f>
        <v>Prevenar</v>
      </c>
      <c r="O1510" s="16" t="str">
        <f>IF(ISERROR(VLOOKUP('Salidas Pacientes'!$M1510,Inventario!$A$2:$M$21,3,FALSE)),"",VLOOKUP('Salidas Pacientes'!$M1510,Inventario!$A$2:$M$21,3,FALSE))</f>
        <v>Neumococo 13V</v>
      </c>
      <c r="P1510" s="100" t="str">
        <f>IF(ISERROR(VLOOKUP('Salidas Pacientes'!$M1510,Inventario!$A$2:$M$21,4,FALSE)),"",VLOOKUP('Salidas Pacientes'!$M1510,Inventario!$A$2:$M$21,4,FALSE))</f>
        <v>Cobo Medical</v>
      </c>
      <c r="Q1510" s="100" t="str">
        <f>IF(ISERROR(VLOOKUP('Salidas Pacientes'!$M1510,Inventario!$A$2:$M$21,5,FALSE)),"",VLOOKUP('Salidas Pacientes'!$M1510,Inventario!$A$2:$M$21,5,FALSE))</f>
        <v>Pfizer</v>
      </c>
      <c r="R1510" s="17" t="str">
        <f>IF(ISERROR(VLOOKUP('Salidas Pacientes'!$M1510,Inventario!$A$2:$M$21,6,FALSE)),"",VLOOKUP('Salidas Pacientes'!$M1510,Inventario!$A$2:$M$21,6,FALSE))</f>
        <v>2156</v>
      </c>
      <c r="S1510" s="105" t="s">
        <v>223</v>
      </c>
      <c r="T1510" s="102">
        <f>IF(ISERROR(VLOOKUP('Salidas Pacientes'!$S1510,Entradas!$H$1:$I$412,2,FALSE)),"",VLOOKUP('Salidas Pacientes'!$S1510,Entradas!$H$1:$I$412,2,FALSE))</f>
        <v>45382</v>
      </c>
      <c r="U1510" s="98"/>
      <c r="V1510" s="98">
        <v>1</v>
      </c>
      <c r="W1510" s="105"/>
    </row>
    <row r="1511" spans="1:23" ht="15.75" hidden="1" customHeight="1">
      <c r="A1511" s="95">
        <v>44993</v>
      </c>
      <c r="B1511" s="95" t="s">
        <v>276</v>
      </c>
      <c r="C1511" s="98">
        <v>1232823063</v>
      </c>
      <c r="D1511" s="17" t="str">
        <f>IF(ISERROR(VLOOKUP('Salidas Pacientes'!$C1511,'BD Pacientes'!$A:I,2,FALSE)),"",VLOOKUP('Salidas Pacientes'!$C1511,'BD Pacientes'!$A:I,2,FALSE))</f>
        <v>RC</v>
      </c>
      <c r="E1511" s="16" t="str">
        <f>IF(ISERROR(VLOOKUP('Salidas Pacientes'!$C1511,'BD Pacientes'!$A:I,3,FALSE)),"",VLOOKUP('Salidas Pacientes'!$C1511,'BD Pacientes'!$A:I,3,FALSE))</f>
        <v>MACARENA OSSA RIOS</v>
      </c>
      <c r="F1511" s="17" t="str">
        <f>IF(ISERROR(VLOOKUP('Salidas Pacientes'!$C1511,'BD Pacientes'!$A:I,4,FALSE)),"",VLOOKUP('Salidas Pacientes'!$C1511,'BD Pacientes'!$A:I,4,FALSE))</f>
        <v>F</v>
      </c>
      <c r="G1511" s="95">
        <f>IF(ISERROR(VLOOKUP('Salidas Pacientes'!$C1511,'BD Pacientes'!$A:I,5,FALSE)),"",VLOOKUP('Salidas Pacientes'!$C1511,'BD Pacientes'!$A:I,5,FALSE))</f>
        <v>44934</v>
      </c>
      <c r="H1511" s="95" t="str">
        <f t="shared" ca="1" si="0"/>
        <v>0 año, 7 mes</v>
      </c>
      <c r="I1511" s="97" t="str">
        <f>IF(ISERROR(VLOOKUP('Salidas Pacientes'!$C1511,'BD Pacientes'!$A:$I,6,FALSE)),"",VLOOKUP('Salidas Pacientes'!$C1511,'BD Pacientes'!$A:$I,6,FALSE))</f>
        <v>CALLE 1 OESTE #36B-05</v>
      </c>
      <c r="J1511" s="98">
        <f>IF(ISERROR(VLOOKUP('Salidas Pacientes'!$C1511,'BD Pacientes'!$A:$I,7,FALSE)),"",VLOOKUP('Salidas Pacientes'!$C1511,'BD Pacientes'!$A:$I,7,FALSE))</f>
        <v>1130614025</v>
      </c>
      <c r="K1511" s="99" t="str">
        <f>IF(ISERROR(VLOOKUP('Salidas Pacientes'!$C1511,'BD Pacientes'!$A:$I,8,FALSE)),"",VLOOKUP('Salidas Pacientes'!$C1511,'BD Pacientes'!$A:$I,8,FALSE))</f>
        <v>ANA RIOS</v>
      </c>
      <c r="L1511" s="17">
        <f>IF(ISERROR(VLOOKUP('Salidas Pacientes'!$C1511,'BD Pacientes'!$A:$I,9,FALSE)),"",VLOOKUP('Salidas Pacientes'!$C1511,'BD Pacientes'!$A:$I,9,FALSE))</f>
        <v>3113100912</v>
      </c>
      <c r="M1511" s="17" t="s">
        <v>96</v>
      </c>
      <c r="N1511" s="16" t="str">
        <f>IF(ISERROR(VLOOKUP('Salidas Pacientes'!$M1511,Inventario!$A$2:$M$21,2,FALSE)),"",VLOOKUP('Salidas Pacientes'!$M1511,Inventario!$A$2:$M$21,2,FALSE))</f>
        <v>Rotateq</v>
      </c>
      <c r="O1511" s="16" t="str">
        <f>IF(ISERROR(VLOOKUP('Salidas Pacientes'!$M1511,Inventario!$A$2:$M$21,3,FALSE)),"",VLOOKUP('Salidas Pacientes'!$M1511,Inventario!$A$2:$M$21,3,FALSE))</f>
        <v>Rotavirus Vivo Atenuado</v>
      </c>
      <c r="P1511" s="100" t="str">
        <f>IF(ISERROR(VLOOKUP('Salidas Pacientes'!$M1511,Inventario!$A$2:$M$21,4,FALSE)),"",VLOOKUP('Salidas Pacientes'!$M1511,Inventario!$A$2:$M$21,4,FALSE))</f>
        <v>IPS FARALLONES</v>
      </c>
      <c r="Q1511" s="100" t="str">
        <f>IF(ISERROR(VLOOKUP('Salidas Pacientes'!$M1511,Inventario!$A$2:$M$21,5,FALSE)),"",VLOOKUP('Salidas Pacientes'!$M1511,Inventario!$A$2:$M$21,5,FALSE))</f>
        <v>Merck</v>
      </c>
      <c r="R1511" s="17" t="str">
        <f>IF(ISERROR(VLOOKUP('Salidas Pacientes'!$M1511,Inventario!$A$2:$M$21,6,FALSE)),"",VLOOKUP('Salidas Pacientes'!$M1511,Inventario!$A$2:$M$21,6,FALSE))</f>
        <v>1800</v>
      </c>
      <c r="S1511" s="105" t="s">
        <v>226</v>
      </c>
      <c r="T1511" s="102">
        <f>IF(ISERROR(VLOOKUP('Salidas Pacientes'!$S1511,Entradas!$H$1:$I$412,2,FALSE)),"",VLOOKUP('Salidas Pacientes'!$S1511,Entradas!$H$1:$I$412,2,FALSE))</f>
        <v>45351</v>
      </c>
      <c r="U1511" s="98"/>
      <c r="V1511" s="98">
        <v>1</v>
      </c>
      <c r="W1511" s="105"/>
    </row>
    <row r="1512" spans="1:23" ht="15.75" hidden="1" customHeight="1">
      <c r="A1512" s="95">
        <v>44993</v>
      </c>
      <c r="B1512" s="95" t="s">
        <v>276</v>
      </c>
      <c r="C1512" s="98">
        <v>1109574842</v>
      </c>
      <c r="D1512" s="17" t="str">
        <f>IF(ISERROR(VLOOKUP('Salidas Pacientes'!$C1512,'BD Pacientes'!$A:I,2,FALSE)),"",VLOOKUP('Salidas Pacientes'!$C1512,'BD Pacientes'!$A:I,2,FALSE))</f>
        <v>RC</v>
      </c>
      <c r="E1512" s="16" t="str">
        <f>IF(ISERROR(VLOOKUP('Salidas Pacientes'!$C1512,'BD Pacientes'!$A:I,3,FALSE)),"",VLOOKUP('Salidas Pacientes'!$C1512,'BD Pacientes'!$A:I,3,FALSE))</f>
        <v>EMANUEL ESCOBAR CASTELLANOS</v>
      </c>
      <c r="F1512" s="17" t="str">
        <f>IF(ISERROR(VLOOKUP('Salidas Pacientes'!$C1512,'BD Pacientes'!$A:I,4,FALSE)),"",VLOOKUP('Salidas Pacientes'!$C1512,'BD Pacientes'!$A:I,4,FALSE))</f>
        <v>M</v>
      </c>
      <c r="G1512" s="95">
        <f>IF(ISERROR(VLOOKUP('Salidas Pacientes'!$C1512,'BD Pacientes'!$A:I,5,FALSE)),"",VLOOKUP('Salidas Pacientes'!$C1512,'BD Pacientes'!$A:I,5,FALSE))</f>
        <v>44731</v>
      </c>
      <c r="H1512" s="95" t="str">
        <f t="shared" ca="1" si="0"/>
        <v>1 año, 2 mes</v>
      </c>
      <c r="I1512" s="97" t="str">
        <f>IF(ISERROR(VLOOKUP('Salidas Pacientes'!$C1512,'BD Pacientes'!$A:$I,6,FALSE)),"",VLOOKUP('Salidas Pacientes'!$C1512,'BD Pacientes'!$A:$I,6,FALSE))</f>
        <v>CRA 27A #44-44</v>
      </c>
      <c r="J1512" s="98">
        <f>IF(ISERROR(VLOOKUP('Salidas Pacientes'!$C1512,'BD Pacientes'!$A:$I,7,FALSE)),"",VLOOKUP('Salidas Pacientes'!$C1512,'BD Pacientes'!$A:$I,7,FALSE))</f>
        <v>24334589</v>
      </c>
      <c r="K1512" s="99" t="str">
        <f>IF(ISERROR(VLOOKUP('Salidas Pacientes'!$C1512,'BD Pacientes'!$A:$I,8,FALSE)),"",VLOOKUP('Salidas Pacientes'!$C1512,'BD Pacientes'!$A:$I,8,FALSE))</f>
        <v>LADY CASTELLANOS</v>
      </c>
      <c r="L1512" s="17">
        <f>IF(ISERROR(VLOOKUP('Salidas Pacientes'!$C1512,'BD Pacientes'!$A:$I,9,FALSE)),"",VLOOKUP('Salidas Pacientes'!$C1512,'BD Pacientes'!$A:$I,9,FALSE))</f>
        <v>3117145484</v>
      </c>
      <c r="M1512" s="17" t="s">
        <v>47</v>
      </c>
      <c r="N1512" s="16" t="str">
        <f>IF(ISERROR(VLOOKUP('Salidas Pacientes'!$M1512,Inventario!$A$2:$M$21,2,FALSE)),"",VLOOKUP('Salidas Pacientes'!$M1512,Inventario!$A$2:$M$21,2,FALSE))</f>
        <v>Nimenrix</v>
      </c>
      <c r="O1512" s="16" t="str">
        <f>IF(ISERROR(VLOOKUP('Salidas Pacientes'!$M1512,Inventario!$A$2:$M$21,3,FALSE)),"",VLOOKUP('Salidas Pacientes'!$M1512,Inventario!$A$2:$M$21,3,FALSE))</f>
        <v>Meningococo</v>
      </c>
      <c r="P1512" s="100" t="str">
        <f>IF(ISERROR(VLOOKUP('Salidas Pacientes'!$M1512,Inventario!$A$2:$M$21,4,FALSE)),"",VLOOKUP('Salidas Pacientes'!$M1512,Inventario!$A$2:$M$21,4,FALSE))</f>
        <v>Cobo Medical</v>
      </c>
      <c r="Q1512" s="100" t="str">
        <f>IF(ISERROR(VLOOKUP('Salidas Pacientes'!$M1512,Inventario!$A$2:$M$21,5,FALSE)),"",VLOOKUP('Salidas Pacientes'!$M1512,Inventario!$A$2:$M$21,5,FALSE))</f>
        <v>Pfizer</v>
      </c>
      <c r="R1512" s="17" t="str">
        <f>IF(ISERROR(VLOOKUP('Salidas Pacientes'!$M1512,Inventario!$A$2:$M$21,6,FALSE)),"",VLOOKUP('Salidas Pacientes'!$M1512,Inventario!$A$2:$M$21,6,FALSE))</f>
        <v>3904</v>
      </c>
      <c r="S1512" s="105" t="s">
        <v>240</v>
      </c>
      <c r="T1512" s="102">
        <f>IF(ISERROR(VLOOKUP('Salidas Pacientes'!$S1512,Entradas!$H$1:$I$412,2,FALSE)),"",VLOOKUP('Salidas Pacientes'!$S1512,Entradas!$H$1:$I$412,2,FALSE))</f>
        <v>45535</v>
      </c>
      <c r="U1512" s="98"/>
      <c r="V1512" s="98">
        <v>1</v>
      </c>
      <c r="W1512" s="105"/>
    </row>
    <row r="1513" spans="1:23" ht="15.75" hidden="1" customHeight="1">
      <c r="A1513" s="95">
        <v>44994</v>
      </c>
      <c r="B1513" s="95" t="s">
        <v>276</v>
      </c>
      <c r="C1513" s="98">
        <v>1232806367</v>
      </c>
      <c r="D1513" s="17" t="str">
        <f>IF(ISERROR(VLOOKUP('Salidas Pacientes'!$C1513,'BD Pacientes'!$A:I,2,FALSE)),"",VLOOKUP('Salidas Pacientes'!$C1513,'BD Pacientes'!$A:I,2,FALSE))</f>
        <v>RC</v>
      </c>
      <c r="E1513" s="16" t="str">
        <f>IF(ISERROR(VLOOKUP('Salidas Pacientes'!$C1513,'BD Pacientes'!$A:I,3,FALSE)),"",VLOOKUP('Salidas Pacientes'!$C1513,'BD Pacientes'!$A:I,3,FALSE))</f>
        <v>EMILIANA RAMIREZ SANCHEZ</v>
      </c>
      <c r="F1513" s="17" t="str">
        <f>IF(ISERROR(VLOOKUP('Salidas Pacientes'!$C1513,'BD Pacientes'!$A:I,4,FALSE)),"",VLOOKUP('Salidas Pacientes'!$C1513,'BD Pacientes'!$A:I,4,FALSE))</f>
        <v>F</v>
      </c>
      <c r="G1513" s="95">
        <f>IF(ISERROR(VLOOKUP('Salidas Pacientes'!$C1513,'BD Pacientes'!$A:I,5,FALSE)),"",VLOOKUP('Salidas Pacientes'!$C1513,'BD Pacientes'!$A:I,5,FALSE))</f>
        <v>43371</v>
      </c>
      <c r="H1513" s="95" t="str">
        <f t="shared" ca="1" si="0"/>
        <v>4 año, 10 mes</v>
      </c>
      <c r="I1513" s="97" t="str">
        <f>IF(ISERROR(VLOOKUP('Salidas Pacientes'!$C1513,'BD Pacientes'!$A:$I,6,FALSE)),"",VLOOKUP('Salidas Pacientes'!$C1513,'BD Pacientes'!$A:$I,6,FALSE))</f>
        <v>CALLE 31 #35-11</v>
      </c>
      <c r="J1513" s="98">
        <f>IF(ISERROR(VLOOKUP('Salidas Pacientes'!$C1513,'BD Pacientes'!$A:$I,7,FALSE)),"",VLOOKUP('Salidas Pacientes'!$C1513,'BD Pacientes'!$A:$I,7,FALSE))</f>
        <v>1144045838</v>
      </c>
      <c r="K1513" s="99" t="str">
        <f>IF(ISERROR(VLOOKUP('Salidas Pacientes'!$C1513,'BD Pacientes'!$A:$I,8,FALSE)),"",VLOOKUP('Salidas Pacientes'!$C1513,'BD Pacientes'!$A:$I,8,FALSE))</f>
        <v>ERIKA SANCHEZ</v>
      </c>
      <c r="L1513" s="17">
        <f>IF(ISERROR(VLOOKUP('Salidas Pacientes'!$C1513,'BD Pacientes'!$A:$I,9,FALSE)),"",VLOOKUP('Salidas Pacientes'!$C1513,'BD Pacientes'!$A:$I,9,FALSE))</f>
        <v>3145894524</v>
      </c>
      <c r="M1513" s="17" t="s">
        <v>54</v>
      </c>
      <c r="N1513" s="16" t="str">
        <f>IF(ISERROR(VLOOKUP('Salidas Pacientes'!$M1513,Inventario!$A$2:$M$21,2,FALSE)),"",VLOOKUP('Salidas Pacientes'!$M1513,Inventario!$A$2:$M$21,2,FALSE))</f>
        <v>Prevenar</v>
      </c>
      <c r="O1513" s="16" t="str">
        <f>IF(ISERROR(VLOOKUP('Salidas Pacientes'!$M1513,Inventario!$A$2:$M$21,3,FALSE)),"",VLOOKUP('Salidas Pacientes'!$M1513,Inventario!$A$2:$M$21,3,FALSE))</f>
        <v>Neumococo 13V</v>
      </c>
      <c r="P1513" s="100" t="str">
        <f>IF(ISERROR(VLOOKUP('Salidas Pacientes'!$M1513,Inventario!$A$2:$M$21,4,FALSE)),"",VLOOKUP('Salidas Pacientes'!$M1513,Inventario!$A$2:$M$21,4,FALSE))</f>
        <v>Cobo Medical</v>
      </c>
      <c r="Q1513" s="100" t="str">
        <f>IF(ISERROR(VLOOKUP('Salidas Pacientes'!$M1513,Inventario!$A$2:$M$21,5,FALSE)),"",VLOOKUP('Salidas Pacientes'!$M1513,Inventario!$A$2:$M$21,5,FALSE))</f>
        <v>Pfizer</v>
      </c>
      <c r="R1513" s="17" t="str">
        <f>IF(ISERROR(VLOOKUP('Salidas Pacientes'!$M1513,Inventario!$A$2:$M$21,6,FALSE)),"",VLOOKUP('Salidas Pacientes'!$M1513,Inventario!$A$2:$M$21,6,FALSE))</f>
        <v>2156</v>
      </c>
      <c r="S1513" s="105" t="s">
        <v>223</v>
      </c>
      <c r="T1513" s="102">
        <f>IF(ISERROR(VLOOKUP('Salidas Pacientes'!$S1513,Entradas!$H$1:$I$412,2,FALSE)),"",VLOOKUP('Salidas Pacientes'!$S1513,Entradas!$H$1:$I$412,2,FALSE))</f>
        <v>45382</v>
      </c>
      <c r="U1513" s="98"/>
      <c r="V1513" s="98">
        <v>1</v>
      </c>
      <c r="W1513" s="105"/>
    </row>
    <row r="1514" spans="1:23" ht="15.75" hidden="1" customHeight="1">
      <c r="A1514" s="95">
        <v>44995</v>
      </c>
      <c r="B1514" s="95" t="s">
        <v>276</v>
      </c>
      <c r="C1514" s="98">
        <v>1027212897</v>
      </c>
      <c r="D1514" s="17" t="str">
        <f>IF(ISERROR(VLOOKUP('Salidas Pacientes'!$C1514,'BD Pacientes'!$A:I,2,FALSE)),"",VLOOKUP('Salidas Pacientes'!$C1514,'BD Pacientes'!$A:I,2,FALSE))</f>
        <v>RC</v>
      </c>
      <c r="E1514" s="16" t="str">
        <f>IF(ISERROR(VLOOKUP('Salidas Pacientes'!$C1514,'BD Pacientes'!$A:I,3,FALSE)),"",VLOOKUP('Salidas Pacientes'!$C1514,'BD Pacientes'!$A:I,3,FALSE))</f>
        <v>JOSUE JIMENEZ FRANCO</v>
      </c>
      <c r="F1514" s="17" t="str">
        <f>IF(ISERROR(VLOOKUP('Salidas Pacientes'!$C1514,'BD Pacientes'!$A:I,4,FALSE)),"",VLOOKUP('Salidas Pacientes'!$C1514,'BD Pacientes'!$A:I,4,FALSE))</f>
        <v>M</v>
      </c>
      <c r="G1514" s="95">
        <f>IF(ISERROR(VLOOKUP('Salidas Pacientes'!$C1514,'BD Pacientes'!$A:I,5,FALSE)),"",VLOOKUP('Salidas Pacientes'!$C1514,'BD Pacientes'!$A:I,5,FALSE))</f>
        <v>44445</v>
      </c>
      <c r="H1514" s="95" t="str">
        <f t="shared" ca="1" si="0"/>
        <v>1 año, 11 mes</v>
      </c>
      <c r="I1514" s="97" t="str">
        <f>IF(ISERROR(VLOOKUP('Salidas Pacientes'!$C1514,'BD Pacientes'!$A:$I,6,FALSE)),"",VLOOKUP('Salidas Pacientes'!$C1514,'BD Pacientes'!$A:$I,6,FALSE))</f>
        <v>CRA 98E # 60-66</v>
      </c>
      <c r="J1514" s="98">
        <f>IF(ISERROR(VLOOKUP('Salidas Pacientes'!$C1514,'BD Pacientes'!$A:$I,7,FALSE)),"",VLOOKUP('Salidas Pacientes'!$C1514,'BD Pacientes'!$A:$I,7,FALSE))</f>
        <v>1130637538</v>
      </c>
      <c r="K1514" s="99" t="str">
        <f>IF(ISERROR(VLOOKUP('Salidas Pacientes'!$C1514,'BD Pacientes'!$A:$I,8,FALSE)),"",VLOOKUP('Salidas Pacientes'!$C1514,'BD Pacientes'!$A:$I,8,FALSE))</f>
        <v>VANESSA FRANCO</v>
      </c>
      <c r="L1514" s="17">
        <f>IF(ISERROR(VLOOKUP('Salidas Pacientes'!$C1514,'BD Pacientes'!$A:$I,9,FALSE)),"",VLOOKUP('Salidas Pacientes'!$C1514,'BD Pacientes'!$A:$I,9,FALSE))</f>
        <v>3023744606</v>
      </c>
      <c r="M1514" s="17" t="s">
        <v>54</v>
      </c>
      <c r="N1514" s="16" t="str">
        <f>IF(ISERROR(VLOOKUP('Salidas Pacientes'!$M1514,Inventario!$A$2:$M$21,2,FALSE)),"",VLOOKUP('Salidas Pacientes'!$M1514,Inventario!$A$2:$M$21,2,FALSE))</f>
        <v>Prevenar</v>
      </c>
      <c r="O1514" s="16" t="str">
        <f>IF(ISERROR(VLOOKUP('Salidas Pacientes'!$M1514,Inventario!$A$2:$M$21,3,FALSE)),"",VLOOKUP('Salidas Pacientes'!$M1514,Inventario!$A$2:$M$21,3,FALSE))</f>
        <v>Neumococo 13V</v>
      </c>
      <c r="P1514" s="100" t="str">
        <f>IF(ISERROR(VLOOKUP('Salidas Pacientes'!$M1514,Inventario!$A$2:$M$21,4,FALSE)),"",VLOOKUP('Salidas Pacientes'!$M1514,Inventario!$A$2:$M$21,4,FALSE))</f>
        <v>Cobo Medical</v>
      </c>
      <c r="Q1514" s="100" t="str">
        <f>IF(ISERROR(VLOOKUP('Salidas Pacientes'!$M1514,Inventario!$A$2:$M$21,5,FALSE)),"",VLOOKUP('Salidas Pacientes'!$M1514,Inventario!$A$2:$M$21,5,FALSE))</f>
        <v>Pfizer</v>
      </c>
      <c r="R1514" s="17" t="str">
        <f>IF(ISERROR(VLOOKUP('Salidas Pacientes'!$M1514,Inventario!$A$2:$M$21,6,FALSE)),"",VLOOKUP('Salidas Pacientes'!$M1514,Inventario!$A$2:$M$21,6,FALSE))</f>
        <v>2156</v>
      </c>
      <c r="S1514" s="105" t="s">
        <v>223</v>
      </c>
      <c r="T1514" s="102">
        <f>IF(ISERROR(VLOOKUP('Salidas Pacientes'!$S1514,Entradas!$H$1:$I$412,2,FALSE)),"",VLOOKUP('Salidas Pacientes'!$S1514,Entradas!$H$1:$I$412,2,FALSE))</f>
        <v>45382</v>
      </c>
      <c r="U1514" s="98"/>
      <c r="V1514" s="98">
        <v>1</v>
      </c>
      <c r="W1514" s="105"/>
    </row>
    <row r="1515" spans="1:23" ht="15.75" hidden="1" customHeight="1">
      <c r="A1515" s="95">
        <v>44996</v>
      </c>
      <c r="B1515" s="95" t="s">
        <v>276</v>
      </c>
      <c r="C1515" s="98">
        <v>1107870560</v>
      </c>
      <c r="D1515" s="17" t="str">
        <f>IF(ISERROR(VLOOKUP('Salidas Pacientes'!$C1515,'BD Pacientes'!$A:I,2,FALSE)),"",VLOOKUP('Salidas Pacientes'!$C1515,'BD Pacientes'!$A:I,2,FALSE))</f>
        <v>RC</v>
      </c>
      <c r="E1515" s="16" t="str">
        <f>IF(ISERROR(VLOOKUP('Salidas Pacientes'!$C1515,'BD Pacientes'!$A:I,3,FALSE)),"",VLOOKUP('Salidas Pacientes'!$C1515,'BD Pacientes'!$A:I,3,FALSE))</f>
        <v>THOMAS HERNANDEZ TENGANAN</v>
      </c>
      <c r="F1515" s="17" t="str">
        <f>IF(ISERROR(VLOOKUP('Salidas Pacientes'!$C1515,'BD Pacientes'!$A:I,4,FALSE)),"",VLOOKUP('Salidas Pacientes'!$C1515,'BD Pacientes'!$A:I,4,FALSE))</f>
        <v>M</v>
      </c>
      <c r="G1515" s="95">
        <f>IF(ISERROR(VLOOKUP('Salidas Pacientes'!$C1515,'BD Pacientes'!$A:I,5,FALSE)),"",VLOOKUP('Salidas Pacientes'!$C1515,'BD Pacientes'!$A:I,5,FALSE))</f>
        <v>44091</v>
      </c>
      <c r="H1515" s="95" t="str">
        <f t="shared" ca="1" si="0"/>
        <v>2 año, 11 mes</v>
      </c>
      <c r="I1515" s="97" t="str">
        <f>IF(ISERROR(VLOOKUP('Salidas Pacientes'!$C1515,'BD Pacientes'!$A:$I,6,FALSE)),"",VLOOKUP('Salidas Pacientes'!$C1515,'BD Pacientes'!$A:$I,6,FALSE))</f>
        <v>CALLE 30 OESTE # 6-39</v>
      </c>
      <c r="J1515" s="98">
        <f>IF(ISERROR(VLOOKUP('Salidas Pacientes'!$C1515,'BD Pacientes'!$A:$I,7,FALSE)),"",VLOOKUP('Salidas Pacientes'!$C1515,'BD Pacientes'!$A:$I,7,FALSE))</f>
        <v>1151943663</v>
      </c>
      <c r="K1515" s="99" t="str">
        <f>IF(ISERROR(VLOOKUP('Salidas Pacientes'!$C1515,'BD Pacientes'!$A:$I,8,FALSE)),"",VLOOKUP('Salidas Pacientes'!$C1515,'BD Pacientes'!$A:$I,8,FALSE))</f>
        <v>KARINA TENGANAN</v>
      </c>
      <c r="L1515" s="17">
        <f>IF(ISERROR(VLOOKUP('Salidas Pacientes'!$C1515,'BD Pacientes'!$A:$I,9,FALSE)),"",VLOOKUP('Salidas Pacientes'!$C1515,'BD Pacientes'!$A:$I,9,FALSE))</f>
        <v>3186601831</v>
      </c>
      <c r="M1515" s="17" t="s">
        <v>108</v>
      </c>
      <c r="N1515" s="16" t="str">
        <f>IF(ISERROR(VLOOKUP('Salidas Pacientes'!$M1515,Inventario!$A$2:$M$21,2,FALSE)),"",VLOOKUP('Salidas Pacientes'!$M1515,Inventario!$A$2:$M$21,2,FALSE))</f>
        <v>Priorix</v>
      </c>
      <c r="O1515" s="16" t="str">
        <f>IF(ISERROR(VLOOKUP('Salidas Pacientes'!$M1515,Inventario!$A$2:$M$21,3,FALSE)),"",VLOOKUP('Salidas Pacientes'!$M1515,Inventario!$A$2:$M$21,3,FALSE))</f>
        <v>Rubeola, Sarampion, Paperas</v>
      </c>
      <c r="P1515" s="100" t="str">
        <f>IF(ISERROR(VLOOKUP('Salidas Pacientes'!$M1515,Inventario!$A$2:$M$21,4,FALSE)),"",VLOOKUP('Salidas Pacientes'!$M1515,Inventario!$A$2:$M$21,4,FALSE))</f>
        <v>IPS FARALLONES</v>
      </c>
      <c r="Q1515" s="100" t="str">
        <f>IF(ISERROR(VLOOKUP('Salidas Pacientes'!$M1515,Inventario!$A$2:$M$21,5,FALSE)),"",VLOOKUP('Salidas Pacientes'!$M1515,Inventario!$A$2:$M$21,5,FALSE))</f>
        <v>Glaxo</v>
      </c>
      <c r="R1515" s="17" t="str">
        <f>IF(ISERROR(VLOOKUP('Salidas Pacientes'!$M1515,Inventario!$A$2:$M$21,6,FALSE)),"",VLOOKUP('Salidas Pacientes'!$M1515,Inventario!$A$2:$M$21,6,FALSE))</f>
        <v>1000</v>
      </c>
      <c r="S1515" s="105" t="s">
        <v>239</v>
      </c>
      <c r="T1515" s="102">
        <f>IF(ISERROR(VLOOKUP('Salidas Pacientes'!$S1515,Entradas!$H$1:$I$412,2,FALSE)),"",VLOOKUP('Salidas Pacientes'!$S1515,Entradas!$H$1:$I$412,2,FALSE))</f>
        <v>45473</v>
      </c>
      <c r="U1515" s="98"/>
      <c r="V1515" s="98">
        <v>1</v>
      </c>
      <c r="W1515" s="105"/>
    </row>
    <row r="1516" spans="1:23" ht="15.75" hidden="1" customHeight="1">
      <c r="A1516" s="95">
        <v>44999</v>
      </c>
      <c r="B1516" s="95" t="s">
        <v>276</v>
      </c>
      <c r="C1516" s="98">
        <v>1112069280</v>
      </c>
      <c r="D1516" s="17" t="str">
        <f>IF(ISERROR(VLOOKUP('Salidas Pacientes'!$C1516,'BD Pacientes'!$A:I,2,FALSE)),"",VLOOKUP('Salidas Pacientes'!$C1516,'BD Pacientes'!$A:I,2,FALSE))</f>
        <v>RC</v>
      </c>
      <c r="E1516" s="16" t="str">
        <f>IF(ISERROR(VLOOKUP('Salidas Pacientes'!$C1516,'BD Pacientes'!$A:I,3,FALSE)),"",VLOOKUP('Salidas Pacientes'!$C1516,'BD Pacientes'!$A:I,3,FALSE))</f>
        <v>MIGUEL ANGEL GOMEZ PALMA</v>
      </c>
      <c r="F1516" s="17" t="str">
        <f>IF(ISERROR(VLOOKUP('Salidas Pacientes'!$C1516,'BD Pacientes'!$A:I,4,FALSE)),"",VLOOKUP('Salidas Pacientes'!$C1516,'BD Pacientes'!$A:I,4,FALSE))</f>
        <v>M</v>
      </c>
      <c r="G1516" s="95">
        <f>IF(ISERROR(VLOOKUP('Salidas Pacientes'!$C1516,'BD Pacientes'!$A:I,5,FALSE)),"",VLOOKUP('Salidas Pacientes'!$C1516,'BD Pacientes'!$A:I,5,FALSE))</f>
        <v>44349</v>
      </c>
      <c r="H1516" s="95" t="str">
        <f t="shared" ca="1" si="0"/>
        <v>2 año, 2 mes</v>
      </c>
      <c r="I1516" s="97" t="str">
        <f>IF(ISERROR(VLOOKUP('Salidas Pacientes'!$C1516,'BD Pacientes'!$A:$I,6,FALSE)),"",VLOOKUP('Salidas Pacientes'!$C1516,'BD Pacientes'!$A:$I,6,FALSE))</f>
        <v>CALLE 60B #119-47</v>
      </c>
      <c r="J1516" s="98">
        <f>IF(ISERROR(VLOOKUP('Salidas Pacientes'!$C1516,'BD Pacientes'!$A:$I,7,FALSE)),"",VLOOKUP('Salidas Pacientes'!$C1516,'BD Pacientes'!$A:$I,7,FALSE))</f>
        <v>1144088554</v>
      </c>
      <c r="K1516" s="99" t="str">
        <f>IF(ISERROR(VLOOKUP('Salidas Pacientes'!$C1516,'BD Pacientes'!$A:$I,8,FALSE)),"",VLOOKUP('Salidas Pacientes'!$C1516,'BD Pacientes'!$A:$I,8,FALSE))</f>
        <v>LAURA PALMA</v>
      </c>
      <c r="L1516" s="17">
        <f>IF(ISERROR(VLOOKUP('Salidas Pacientes'!$C1516,'BD Pacientes'!$A:$I,9,FALSE)),"",VLOOKUP('Salidas Pacientes'!$C1516,'BD Pacientes'!$A:$I,9,FALSE))</f>
        <v>3115547235</v>
      </c>
      <c r="M1516" s="17" t="s">
        <v>47</v>
      </c>
      <c r="N1516" s="16" t="str">
        <f>IF(ISERROR(VLOOKUP('Salidas Pacientes'!$M1516,Inventario!$A$2:$M$21,2,FALSE)),"",VLOOKUP('Salidas Pacientes'!$M1516,Inventario!$A$2:$M$21,2,FALSE))</f>
        <v>Nimenrix</v>
      </c>
      <c r="O1516" s="16" t="str">
        <f>IF(ISERROR(VLOOKUP('Salidas Pacientes'!$M1516,Inventario!$A$2:$M$21,3,FALSE)),"",VLOOKUP('Salidas Pacientes'!$M1516,Inventario!$A$2:$M$21,3,FALSE))</f>
        <v>Meningococo</v>
      </c>
      <c r="P1516" s="100" t="str">
        <f>IF(ISERROR(VLOOKUP('Salidas Pacientes'!$M1516,Inventario!$A$2:$M$21,4,FALSE)),"",VLOOKUP('Salidas Pacientes'!$M1516,Inventario!$A$2:$M$21,4,FALSE))</f>
        <v>Cobo Medical</v>
      </c>
      <c r="Q1516" s="100" t="str">
        <f>IF(ISERROR(VLOOKUP('Salidas Pacientes'!$M1516,Inventario!$A$2:$M$21,5,FALSE)),"",VLOOKUP('Salidas Pacientes'!$M1516,Inventario!$A$2:$M$21,5,FALSE))</f>
        <v>Pfizer</v>
      </c>
      <c r="R1516" s="17" t="str">
        <f>IF(ISERROR(VLOOKUP('Salidas Pacientes'!$M1516,Inventario!$A$2:$M$21,6,FALSE)),"",VLOOKUP('Salidas Pacientes'!$M1516,Inventario!$A$2:$M$21,6,FALSE))</f>
        <v>3904</v>
      </c>
      <c r="S1516" s="105" t="s">
        <v>240</v>
      </c>
      <c r="T1516" s="102">
        <f>IF(ISERROR(VLOOKUP('Salidas Pacientes'!$S1516,Entradas!$H$1:$I$412,2,FALSE)),"",VLOOKUP('Salidas Pacientes'!$S1516,Entradas!$H$1:$I$412,2,FALSE))</f>
        <v>45535</v>
      </c>
      <c r="U1516" s="98"/>
      <c r="V1516" s="98">
        <v>1</v>
      </c>
      <c r="W1516" s="105"/>
    </row>
    <row r="1517" spans="1:23" ht="15.75" hidden="1" customHeight="1">
      <c r="A1517" s="95">
        <v>44999</v>
      </c>
      <c r="B1517" s="95" t="s">
        <v>276</v>
      </c>
      <c r="C1517" s="98">
        <v>1150696460</v>
      </c>
      <c r="D1517" s="17" t="str">
        <f>IF(ISERROR(VLOOKUP('Salidas Pacientes'!$C1517,'BD Pacientes'!$A:I,2,FALSE)),"",VLOOKUP('Salidas Pacientes'!$C1517,'BD Pacientes'!$A:I,2,FALSE))</f>
        <v>RC</v>
      </c>
      <c r="E1517" s="16" t="str">
        <f>IF(ISERROR(VLOOKUP('Salidas Pacientes'!$C1517,'BD Pacientes'!$A:I,3,FALSE)),"",VLOOKUP('Salidas Pacientes'!$C1517,'BD Pacientes'!$A:I,3,FALSE))</f>
        <v>GABRIELA MARULANDA PINO</v>
      </c>
      <c r="F1517" s="17" t="str">
        <f>IF(ISERROR(VLOOKUP('Salidas Pacientes'!$C1517,'BD Pacientes'!$A:I,4,FALSE)),"",VLOOKUP('Salidas Pacientes'!$C1517,'BD Pacientes'!$A:I,4,FALSE))</f>
        <v>F</v>
      </c>
      <c r="G1517" s="95">
        <f>IF(ISERROR(VLOOKUP('Salidas Pacientes'!$C1517,'BD Pacientes'!$A:I,5,FALSE)),"",VLOOKUP('Salidas Pacientes'!$C1517,'BD Pacientes'!$A:I,5,FALSE))</f>
        <v>44561</v>
      </c>
      <c r="H1517" s="95" t="str">
        <f t="shared" ca="1" si="0"/>
        <v>1 año, 7 mes</v>
      </c>
      <c r="I1517" s="97" t="str">
        <f>IF(ISERROR(VLOOKUP('Salidas Pacientes'!$C1517,'BD Pacientes'!$A:$I,6,FALSE)),"",VLOOKUP('Salidas Pacientes'!$C1517,'BD Pacientes'!$A:$I,6,FALSE))</f>
        <v>CRA 121A #47-108</v>
      </c>
      <c r="J1517" s="98">
        <f>IF(ISERROR(VLOOKUP('Salidas Pacientes'!$C1517,'BD Pacientes'!$A:$I,7,FALSE)),"",VLOOKUP('Salidas Pacientes'!$C1517,'BD Pacientes'!$A:$I,7,FALSE))</f>
        <v>1144086609</v>
      </c>
      <c r="K1517" s="99" t="str">
        <f>IF(ISERROR(VLOOKUP('Salidas Pacientes'!$C1517,'BD Pacientes'!$A:$I,8,FALSE)),"",VLOOKUP('Salidas Pacientes'!$C1517,'BD Pacientes'!$A:$I,8,FALSE))</f>
        <v>DANIELA PINO</v>
      </c>
      <c r="L1517" s="17">
        <f>IF(ISERROR(VLOOKUP('Salidas Pacientes'!$C1517,'BD Pacientes'!$A:$I,9,FALSE)),"",VLOOKUP('Salidas Pacientes'!$C1517,'BD Pacientes'!$A:$I,9,FALSE))</f>
        <v>3173743894</v>
      </c>
      <c r="M1517" s="17" t="s">
        <v>47</v>
      </c>
      <c r="N1517" s="16" t="str">
        <f>IF(ISERROR(VLOOKUP('Salidas Pacientes'!$M1517,Inventario!$A$2:$M$21,2,FALSE)),"",VLOOKUP('Salidas Pacientes'!$M1517,Inventario!$A$2:$M$21,2,FALSE))</f>
        <v>Nimenrix</v>
      </c>
      <c r="O1517" s="16" t="str">
        <f>IF(ISERROR(VLOOKUP('Salidas Pacientes'!$M1517,Inventario!$A$2:$M$21,3,FALSE)),"",VLOOKUP('Salidas Pacientes'!$M1517,Inventario!$A$2:$M$21,3,FALSE))</f>
        <v>Meningococo</v>
      </c>
      <c r="P1517" s="100" t="str">
        <f>IF(ISERROR(VLOOKUP('Salidas Pacientes'!$M1517,Inventario!$A$2:$M$21,4,FALSE)),"",VLOOKUP('Salidas Pacientes'!$M1517,Inventario!$A$2:$M$21,4,FALSE))</f>
        <v>Cobo Medical</v>
      </c>
      <c r="Q1517" s="100" t="str">
        <f>IF(ISERROR(VLOOKUP('Salidas Pacientes'!$M1517,Inventario!$A$2:$M$21,5,FALSE)),"",VLOOKUP('Salidas Pacientes'!$M1517,Inventario!$A$2:$M$21,5,FALSE))</f>
        <v>Pfizer</v>
      </c>
      <c r="R1517" s="17" t="str">
        <f>IF(ISERROR(VLOOKUP('Salidas Pacientes'!$M1517,Inventario!$A$2:$M$21,6,FALSE)),"",VLOOKUP('Salidas Pacientes'!$M1517,Inventario!$A$2:$M$21,6,FALSE))</f>
        <v>3904</v>
      </c>
      <c r="S1517" s="105" t="s">
        <v>240</v>
      </c>
      <c r="T1517" s="102">
        <f>IF(ISERROR(VLOOKUP('Salidas Pacientes'!$S1517,Entradas!$H$1:$I$412,2,FALSE)),"",VLOOKUP('Salidas Pacientes'!$S1517,Entradas!$H$1:$I$412,2,FALSE))</f>
        <v>45535</v>
      </c>
      <c r="U1517" s="98"/>
      <c r="V1517" s="98">
        <v>1</v>
      </c>
      <c r="W1517" s="105"/>
    </row>
    <row r="1518" spans="1:23" ht="15.75" hidden="1" customHeight="1">
      <c r="A1518" s="95">
        <v>45000</v>
      </c>
      <c r="B1518" s="95" t="s">
        <v>276</v>
      </c>
      <c r="C1518" s="98">
        <v>1109939127</v>
      </c>
      <c r="D1518" s="17" t="str">
        <f>IF(ISERROR(VLOOKUP('Salidas Pacientes'!$C1518,'BD Pacientes'!$A:I,2,FALSE)),"",VLOOKUP('Salidas Pacientes'!$C1518,'BD Pacientes'!$A:I,2,FALSE))</f>
        <v>RC</v>
      </c>
      <c r="E1518" s="16" t="str">
        <f>IF(ISERROR(VLOOKUP('Salidas Pacientes'!$C1518,'BD Pacientes'!$A:I,3,FALSE)),"",VLOOKUP('Salidas Pacientes'!$C1518,'BD Pacientes'!$A:I,3,FALSE))</f>
        <v>MARIA JOSE VALENCIA LENGERKE</v>
      </c>
      <c r="F1518" s="17" t="str">
        <f>IF(ISERROR(VLOOKUP('Salidas Pacientes'!$C1518,'BD Pacientes'!$A:I,4,FALSE)),"",VLOOKUP('Salidas Pacientes'!$C1518,'BD Pacientes'!$A:I,4,FALSE))</f>
        <v>F</v>
      </c>
      <c r="G1518" s="95">
        <f>IF(ISERROR(VLOOKUP('Salidas Pacientes'!$C1518,'BD Pacientes'!$A:I,5,FALSE)),"",VLOOKUP('Salidas Pacientes'!$C1518,'BD Pacientes'!$A:I,5,FALSE))</f>
        <v>44220</v>
      </c>
      <c r="H1518" s="95" t="str">
        <f t="shared" ca="1" si="0"/>
        <v>2 año, 7 mes</v>
      </c>
      <c r="I1518" s="97" t="str">
        <f>IF(ISERROR(VLOOKUP('Salidas Pacientes'!$C1518,'BD Pacientes'!$A:$I,6,FALSE)),"",VLOOKUP('Salidas Pacientes'!$C1518,'BD Pacientes'!$A:$I,6,FALSE))</f>
        <v>CALLE 74 # 2A-86</v>
      </c>
      <c r="J1518" s="98">
        <f>IF(ISERROR(VLOOKUP('Salidas Pacientes'!$C1518,'BD Pacientes'!$A:$I,7,FALSE)),"",VLOOKUP('Salidas Pacientes'!$C1518,'BD Pacientes'!$A:$I,7,FALSE))</f>
        <v>1144126804</v>
      </c>
      <c r="K1518" s="99" t="str">
        <f>IF(ISERROR(VLOOKUP('Salidas Pacientes'!$C1518,'BD Pacientes'!$A:$I,8,FALSE)),"",VLOOKUP('Salidas Pacientes'!$C1518,'BD Pacientes'!$A:$I,8,FALSE))</f>
        <v>ELIANA LENGERKE</v>
      </c>
      <c r="L1518" s="17">
        <f>IF(ISERROR(VLOOKUP('Salidas Pacientes'!$C1518,'BD Pacientes'!$A:$I,9,FALSE)),"",VLOOKUP('Salidas Pacientes'!$C1518,'BD Pacientes'!$A:$I,9,FALSE))</f>
        <v>3015905930</v>
      </c>
      <c r="M1518" s="17" t="s">
        <v>54</v>
      </c>
      <c r="N1518" s="16" t="str">
        <f>IF(ISERROR(VLOOKUP('Salidas Pacientes'!$M1518,Inventario!$A$2:$M$21,2,FALSE)),"",VLOOKUP('Salidas Pacientes'!$M1518,Inventario!$A$2:$M$21,2,FALSE))</f>
        <v>Prevenar</v>
      </c>
      <c r="O1518" s="16" t="str">
        <f>IF(ISERROR(VLOOKUP('Salidas Pacientes'!$M1518,Inventario!$A$2:$M$21,3,FALSE)),"",VLOOKUP('Salidas Pacientes'!$M1518,Inventario!$A$2:$M$21,3,FALSE))</f>
        <v>Neumococo 13V</v>
      </c>
      <c r="P1518" s="100" t="str">
        <f>IF(ISERROR(VLOOKUP('Salidas Pacientes'!$M1518,Inventario!$A$2:$M$21,4,FALSE)),"",VLOOKUP('Salidas Pacientes'!$M1518,Inventario!$A$2:$M$21,4,FALSE))</f>
        <v>Cobo Medical</v>
      </c>
      <c r="Q1518" s="100" t="str">
        <f>IF(ISERROR(VLOOKUP('Salidas Pacientes'!$M1518,Inventario!$A$2:$M$21,5,FALSE)),"",VLOOKUP('Salidas Pacientes'!$M1518,Inventario!$A$2:$M$21,5,FALSE))</f>
        <v>Pfizer</v>
      </c>
      <c r="R1518" s="17" t="str">
        <f>IF(ISERROR(VLOOKUP('Salidas Pacientes'!$M1518,Inventario!$A$2:$M$21,6,FALSE)),"",VLOOKUP('Salidas Pacientes'!$M1518,Inventario!$A$2:$M$21,6,FALSE))</f>
        <v>2156</v>
      </c>
      <c r="S1518" s="105" t="s">
        <v>241</v>
      </c>
      <c r="T1518" s="102">
        <f>IF(ISERROR(VLOOKUP('Salidas Pacientes'!$S1518,Entradas!$H$1:$I$412,2,FALSE)),"",VLOOKUP('Salidas Pacientes'!$S1518,Entradas!$H$1:$I$412,2,FALSE))</f>
        <v>45747</v>
      </c>
      <c r="U1518" s="98"/>
      <c r="V1518" s="98">
        <v>1</v>
      </c>
      <c r="W1518" s="105"/>
    </row>
    <row r="1519" spans="1:23" ht="15.75" hidden="1" customHeight="1">
      <c r="A1519" s="95">
        <v>45000</v>
      </c>
      <c r="B1519" s="95" t="s">
        <v>276</v>
      </c>
      <c r="C1519" s="98">
        <v>1232816304</v>
      </c>
      <c r="D1519" s="17" t="str">
        <f>IF(ISERROR(VLOOKUP('Salidas Pacientes'!$C1519,'BD Pacientes'!$A:I,2,FALSE)),"",VLOOKUP('Salidas Pacientes'!$C1519,'BD Pacientes'!$A:I,2,FALSE))</f>
        <v>RC</v>
      </c>
      <c r="E1519" s="16" t="str">
        <f>IF(ISERROR(VLOOKUP('Salidas Pacientes'!$C1519,'BD Pacientes'!$A:I,3,FALSE)),"",VLOOKUP('Salidas Pacientes'!$C1519,'BD Pacientes'!$A:I,3,FALSE))</f>
        <v>EMMA AVILA JOHANSEN</v>
      </c>
      <c r="F1519" s="17" t="str">
        <f>IF(ISERROR(VLOOKUP('Salidas Pacientes'!$C1519,'BD Pacientes'!$A:I,4,FALSE)),"",VLOOKUP('Salidas Pacientes'!$C1519,'BD Pacientes'!$A:I,4,FALSE))</f>
        <v>F</v>
      </c>
      <c r="G1519" s="95">
        <f>IF(ISERROR(VLOOKUP('Salidas Pacientes'!$C1519,'BD Pacientes'!$A:I,5,FALSE)),"",VLOOKUP('Salidas Pacientes'!$C1519,'BD Pacientes'!$A:I,5,FALSE))</f>
        <v>44347</v>
      </c>
      <c r="H1519" s="95" t="str">
        <f t="shared" ca="1" si="0"/>
        <v>2 año, 2 mes</v>
      </c>
      <c r="I1519" s="97" t="str">
        <f>IF(ISERROR(VLOOKUP('Salidas Pacientes'!$C1519,'BD Pacientes'!$A:$I,6,FALSE)),"",VLOOKUP('Salidas Pacientes'!$C1519,'BD Pacientes'!$A:$I,6,FALSE))</f>
        <v>VIA PARQUE CENTRAL 440 CASA 98 JAMUNDI</v>
      </c>
      <c r="J1519" s="98">
        <f>IF(ISERROR(VLOOKUP('Salidas Pacientes'!$C1519,'BD Pacientes'!$A:$I,7,FALSE)),"",VLOOKUP('Salidas Pacientes'!$C1519,'BD Pacientes'!$A:$I,7,FALSE))</f>
        <v>1020740669</v>
      </c>
      <c r="K1519" s="99" t="str">
        <f>IF(ISERROR(VLOOKUP('Salidas Pacientes'!$C1519,'BD Pacientes'!$A:$I,8,FALSE)),"",VLOOKUP('Salidas Pacientes'!$C1519,'BD Pacientes'!$A:$I,8,FALSE))</f>
        <v>DIANA JOHANSEN</v>
      </c>
      <c r="L1519" s="17">
        <f>IF(ISERROR(VLOOKUP('Salidas Pacientes'!$C1519,'BD Pacientes'!$A:$I,9,FALSE)),"",VLOOKUP('Salidas Pacientes'!$C1519,'BD Pacientes'!$A:$I,9,FALSE))</f>
        <v>3167557588</v>
      </c>
      <c r="M1519" s="17" t="s">
        <v>54</v>
      </c>
      <c r="N1519" s="16" t="str">
        <f>IF(ISERROR(VLOOKUP('Salidas Pacientes'!$M1519,Inventario!$A$2:$M$21,2,FALSE)),"",VLOOKUP('Salidas Pacientes'!$M1519,Inventario!$A$2:$M$21,2,FALSE))</f>
        <v>Prevenar</v>
      </c>
      <c r="O1519" s="16" t="str">
        <f>IF(ISERROR(VLOOKUP('Salidas Pacientes'!$M1519,Inventario!$A$2:$M$21,3,FALSE)),"",VLOOKUP('Salidas Pacientes'!$M1519,Inventario!$A$2:$M$21,3,FALSE))</f>
        <v>Neumococo 13V</v>
      </c>
      <c r="P1519" s="100" t="str">
        <f>IF(ISERROR(VLOOKUP('Salidas Pacientes'!$M1519,Inventario!$A$2:$M$21,4,FALSE)),"",VLOOKUP('Salidas Pacientes'!$M1519,Inventario!$A$2:$M$21,4,FALSE))</f>
        <v>Cobo Medical</v>
      </c>
      <c r="Q1519" s="100" t="str">
        <f>IF(ISERROR(VLOOKUP('Salidas Pacientes'!$M1519,Inventario!$A$2:$M$21,5,FALSE)),"",VLOOKUP('Salidas Pacientes'!$M1519,Inventario!$A$2:$M$21,5,FALSE))</f>
        <v>Pfizer</v>
      </c>
      <c r="R1519" s="17" t="str">
        <f>IF(ISERROR(VLOOKUP('Salidas Pacientes'!$M1519,Inventario!$A$2:$M$21,6,FALSE)),"",VLOOKUP('Salidas Pacientes'!$M1519,Inventario!$A$2:$M$21,6,FALSE))</f>
        <v>2156</v>
      </c>
      <c r="S1519" s="105" t="s">
        <v>241</v>
      </c>
      <c r="T1519" s="102">
        <f>IF(ISERROR(VLOOKUP('Salidas Pacientes'!$S1519,Entradas!$H$1:$I$412,2,FALSE)),"",VLOOKUP('Salidas Pacientes'!$S1519,Entradas!$H$1:$I$412,2,FALSE))</f>
        <v>45747</v>
      </c>
      <c r="U1519" s="98"/>
      <c r="V1519" s="98">
        <v>1</v>
      </c>
      <c r="W1519" s="105"/>
    </row>
    <row r="1520" spans="1:23" ht="15.75" hidden="1" customHeight="1">
      <c r="A1520" s="95">
        <v>45000</v>
      </c>
      <c r="B1520" s="95" t="s">
        <v>276</v>
      </c>
      <c r="C1520" s="98">
        <v>1232816304</v>
      </c>
      <c r="D1520" s="17" t="str">
        <f>IF(ISERROR(VLOOKUP('Salidas Pacientes'!$C1520,'BD Pacientes'!$A:I,2,FALSE)),"",VLOOKUP('Salidas Pacientes'!$C1520,'BD Pacientes'!$A:I,2,FALSE))</f>
        <v>RC</v>
      </c>
      <c r="E1520" s="16" t="str">
        <f>IF(ISERROR(VLOOKUP('Salidas Pacientes'!$C1520,'BD Pacientes'!$A:I,3,FALSE)),"",VLOOKUP('Salidas Pacientes'!$C1520,'BD Pacientes'!$A:I,3,FALSE))</f>
        <v>EMMA AVILA JOHANSEN</v>
      </c>
      <c r="F1520" s="17" t="str">
        <f>IF(ISERROR(VLOOKUP('Salidas Pacientes'!$C1520,'BD Pacientes'!$A:I,4,FALSE)),"",VLOOKUP('Salidas Pacientes'!$C1520,'BD Pacientes'!$A:I,4,FALSE))</f>
        <v>F</v>
      </c>
      <c r="G1520" s="95">
        <f>IF(ISERROR(VLOOKUP('Salidas Pacientes'!$C1520,'BD Pacientes'!$A:I,5,FALSE)),"",VLOOKUP('Salidas Pacientes'!$C1520,'BD Pacientes'!$A:I,5,FALSE))</f>
        <v>44347</v>
      </c>
      <c r="H1520" s="95" t="str">
        <f t="shared" ca="1" si="0"/>
        <v>2 año, 2 mes</v>
      </c>
      <c r="I1520" s="97" t="str">
        <f>IF(ISERROR(VLOOKUP('Salidas Pacientes'!$C1520,'BD Pacientes'!$A:$I,6,FALSE)),"",VLOOKUP('Salidas Pacientes'!$C1520,'BD Pacientes'!$A:$I,6,FALSE))</f>
        <v>VIA PARQUE CENTRAL 440 CASA 98 JAMUNDI</v>
      </c>
      <c r="J1520" s="98">
        <f>IF(ISERROR(VLOOKUP('Salidas Pacientes'!$C1520,'BD Pacientes'!$A:$I,7,FALSE)),"",VLOOKUP('Salidas Pacientes'!$C1520,'BD Pacientes'!$A:$I,7,FALSE))</f>
        <v>1020740669</v>
      </c>
      <c r="K1520" s="99" t="str">
        <f>IF(ISERROR(VLOOKUP('Salidas Pacientes'!$C1520,'BD Pacientes'!$A:$I,8,FALSE)),"",VLOOKUP('Salidas Pacientes'!$C1520,'BD Pacientes'!$A:$I,8,FALSE))</f>
        <v>DIANA JOHANSEN</v>
      </c>
      <c r="L1520" s="17">
        <f>IF(ISERROR(VLOOKUP('Salidas Pacientes'!$C1520,'BD Pacientes'!$A:$I,9,FALSE)),"",VLOOKUP('Salidas Pacientes'!$C1520,'BD Pacientes'!$A:$I,9,FALSE))</f>
        <v>3167557588</v>
      </c>
      <c r="M1520" s="17" t="s">
        <v>108</v>
      </c>
      <c r="N1520" s="16" t="str">
        <f>IF(ISERROR(VLOOKUP('Salidas Pacientes'!$M1520,Inventario!$A$2:$M$21,2,FALSE)),"",VLOOKUP('Salidas Pacientes'!$M1520,Inventario!$A$2:$M$21,2,FALSE))</f>
        <v>Priorix</v>
      </c>
      <c r="O1520" s="16" t="str">
        <f>IF(ISERROR(VLOOKUP('Salidas Pacientes'!$M1520,Inventario!$A$2:$M$21,3,FALSE)),"",VLOOKUP('Salidas Pacientes'!$M1520,Inventario!$A$2:$M$21,3,FALSE))</f>
        <v>Rubeola, Sarampion, Paperas</v>
      </c>
      <c r="P1520" s="100" t="str">
        <f>IF(ISERROR(VLOOKUP('Salidas Pacientes'!$M1520,Inventario!$A$2:$M$21,4,FALSE)),"",VLOOKUP('Salidas Pacientes'!$M1520,Inventario!$A$2:$M$21,4,FALSE))</f>
        <v>IPS FARALLONES</v>
      </c>
      <c r="Q1520" s="100" t="str">
        <f>IF(ISERROR(VLOOKUP('Salidas Pacientes'!$M1520,Inventario!$A$2:$M$21,5,FALSE)),"",VLOOKUP('Salidas Pacientes'!$M1520,Inventario!$A$2:$M$21,5,FALSE))</f>
        <v>Glaxo</v>
      </c>
      <c r="R1520" s="17" t="str">
        <f>IF(ISERROR(VLOOKUP('Salidas Pacientes'!$M1520,Inventario!$A$2:$M$21,6,FALSE)),"",VLOOKUP('Salidas Pacientes'!$M1520,Inventario!$A$2:$M$21,6,FALSE))</f>
        <v>1000</v>
      </c>
      <c r="S1520" s="105" t="s">
        <v>239</v>
      </c>
      <c r="T1520" s="102">
        <f>IF(ISERROR(VLOOKUP('Salidas Pacientes'!$S1520,Entradas!$H$1:$I$412,2,FALSE)),"",VLOOKUP('Salidas Pacientes'!$S1520,Entradas!$H$1:$I$412,2,FALSE))</f>
        <v>45473</v>
      </c>
      <c r="U1520" s="98"/>
      <c r="V1520" s="98">
        <v>1</v>
      </c>
      <c r="W1520" s="105"/>
    </row>
    <row r="1521" spans="1:23" ht="15.75" hidden="1" customHeight="1">
      <c r="A1521" s="95">
        <v>45002</v>
      </c>
      <c r="B1521" s="95" t="s">
        <v>276</v>
      </c>
      <c r="C1521" s="98">
        <v>1232821323</v>
      </c>
      <c r="D1521" s="17" t="str">
        <f>IF(ISERROR(VLOOKUP('Salidas Pacientes'!$C1521,'BD Pacientes'!$A:I,2,FALSE)),"",VLOOKUP('Salidas Pacientes'!$C1521,'BD Pacientes'!$A:I,2,FALSE))</f>
        <v>RC</v>
      </c>
      <c r="E1521" s="16" t="str">
        <f>IF(ISERROR(VLOOKUP('Salidas Pacientes'!$C1521,'BD Pacientes'!$A:I,3,FALSE)),"",VLOOKUP('Salidas Pacientes'!$C1521,'BD Pacientes'!$A:I,3,FALSE))</f>
        <v>VICENTE SANINT HENAO</v>
      </c>
      <c r="F1521" s="17" t="str">
        <f>IF(ISERROR(VLOOKUP('Salidas Pacientes'!$C1521,'BD Pacientes'!$A:I,4,FALSE)),"",VLOOKUP('Salidas Pacientes'!$C1521,'BD Pacientes'!$A:I,4,FALSE))</f>
        <v>M</v>
      </c>
      <c r="G1521" s="95">
        <f>IF(ISERROR(VLOOKUP('Salidas Pacientes'!$C1521,'BD Pacientes'!$A:I,5,FALSE)),"",VLOOKUP('Salidas Pacientes'!$C1521,'BD Pacientes'!$A:I,5,FALSE))</f>
        <v>44803</v>
      </c>
      <c r="H1521" s="95" t="str">
        <f t="shared" ca="1" si="0"/>
        <v>0 año, 11 mes</v>
      </c>
      <c r="I1521" s="97" t="str">
        <f>IF(ISERROR(VLOOKUP('Salidas Pacientes'!$C1521,'BD Pacientes'!$A:$I,6,FALSE)),"",VLOOKUP('Salidas Pacientes'!$C1521,'BD Pacientes'!$A:$I,6,FALSE))</f>
        <v>AV 9N # 7-57</v>
      </c>
      <c r="J1521" s="98">
        <f>IF(ISERROR(VLOOKUP('Salidas Pacientes'!$C1521,'BD Pacientes'!$A:$I,7,FALSE)),"",VLOOKUP('Salidas Pacientes'!$C1521,'BD Pacientes'!$A:$I,7,FALSE))</f>
        <v>1114339441</v>
      </c>
      <c r="K1521" s="99" t="str">
        <f>IF(ISERROR(VLOOKUP('Salidas Pacientes'!$C1521,'BD Pacientes'!$A:$I,8,FALSE)),"",VLOOKUP('Salidas Pacientes'!$C1521,'BD Pacientes'!$A:$I,8,FALSE))</f>
        <v>ANDREA HENAO</v>
      </c>
      <c r="L1521" s="17">
        <f>IF(ISERROR(VLOOKUP('Salidas Pacientes'!$C1521,'BD Pacientes'!$A:$I,9,FALSE)),"",VLOOKUP('Salidas Pacientes'!$C1521,'BD Pacientes'!$A:$I,9,FALSE))</f>
        <v>3128716625</v>
      </c>
      <c r="M1521" s="17" t="s">
        <v>77</v>
      </c>
      <c r="N1521" s="16" t="str">
        <f>IF(ISERROR(VLOOKUP('Salidas Pacientes'!$M1521,Inventario!$A$2:$M$21,2,FALSE)),"",VLOOKUP('Salidas Pacientes'!$M1521,Inventario!$A$2:$M$21,2,FALSE))</f>
        <v>Hexaxim</v>
      </c>
      <c r="O1521" s="16" t="str">
        <f>IF(ISERROR(VLOOKUP('Salidas Pacientes'!$M1521,Inventario!$A$2:$M$21,3,FALSE)),"",VLOOKUP('Salidas Pacientes'!$M1521,Inventario!$A$2:$M$21,3,FALSE))</f>
        <v>DPAT + VPI + HIB + HB</v>
      </c>
      <c r="P1521" s="100" t="str">
        <f>IF(ISERROR(VLOOKUP('Salidas Pacientes'!$M1521,Inventario!$A$2:$M$21,4,FALSE)),"",VLOOKUP('Salidas Pacientes'!$M1521,Inventario!$A$2:$M$21,4,FALSE))</f>
        <v>IPS FARALLONES</v>
      </c>
      <c r="Q1521" s="100" t="str">
        <f>IF(ISERROR(VLOOKUP('Salidas Pacientes'!$M1521,Inventario!$A$2:$M$21,5,FALSE)),"",VLOOKUP('Salidas Pacientes'!$M1521,Inventario!$A$2:$M$21,5,FALSE))</f>
        <v>Sanofi</v>
      </c>
      <c r="R1521" s="17" t="str">
        <f>IF(ISERROR(VLOOKUP('Salidas Pacientes'!$M1521,Inventario!$A$2:$M$21,6,FALSE)),"",VLOOKUP('Salidas Pacientes'!$M1521,Inventario!$A$2:$M$21,6,FALSE))</f>
        <v>3800</v>
      </c>
      <c r="S1521" s="105" t="s">
        <v>237</v>
      </c>
      <c r="T1521" s="102">
        <f>IF(ISERROR(VLOOKUP('Salidas Pacientes'!$S1521,Entradas!$H$1:$I$412,2,FALSE)),"",VLOOKUP('Salidas Pacientes'!$S1521,Entradas!$H$1:$I$412,2,FALSE))</f>
        <v>45565</v>
      </c>
      <c r="U1521" s="98"/>
      <c r="V1521" s="98">
        <v>1</v>
      </c>
      <c r="W1521" s="105"/>
    </row>
    <row r="1522" spans="1:23" ht="15.75" hidden="1" customHeight="1">
      <c r="A1522" s="95">
        <v>45002</v>
      </c>
      <c r="B1522" s="95" t="s">
        <v>276</v>
      </c>
      <c r="C1522" s="98">
        <v>1232821323</v>
      </c>
      <c r="D1522" s="17" t="str">
        <f>IF(ISERROR(VLOOKUP('Salidas Pacientes'!$C1522,'BD Pacientes'!$A:I,2,FALSE)),"",VLOOKUP('Salidas Pacientes'!$C1522,'BD Pacientes'!$A:I,2,FALSE))</f>
        <v>RC</v>
      </c>
      <c r="E1522" s="16" t="str">
        <f>IF(ISERROR(VLOOKUP('Salidas Pacientes'!$C1522,'BD Pacientes'!$A:I,3,FALSE)),"",VLOOKUP('Salidas Pacientes'!$C1522,'BD Pacientes'!$A:I,3,FALSE))</f>
        <v>VICENTE SANINT HENAO</v>
      </c>
      <c r="F1522" s="17" t="str">
        <f>IF(ISERROR(VLOOKUP('Salidas Pacientes'!$C1522,'BD Pacientes'!$A:I,4,FALSE)),"",VLOOKUP('Salidas Pacientes'!$C1522,'BD Pacientes'!$A:I,4,FALSE))</f>
        <v>M</v>
      </c>
      <c r="G1522" s="95">
        <f>IF(ISERROR(VLOOKUP('Salidas Pacientes'!$C1522,'BD Pacientes'!$A:I,5,FALSE)),"",VLOOKUP('Salidas Pacientes'!$C1522,'BD Pacientes'!$A:I,5,FALSE))</f>
        <v>44803</v>
      </c>
      <c r="H1522" s="95" t="str">
        <f t="shared" ca="1" si="0"/>
        <v>0 año, 11 mes</v>
      </c>
      <c r="I1522" s="97" t="str">
        <f>IF(ISERROR(VLOOKUP('Salidas Pacientes'!$C1522,'BD Pacientes'!$A:$I,6,FALSE)),"",VLOOKUP('Salidas Pacientes'!$C1522,'BD Pacientes'!$A:$I,6,FALSE))</f>
        <v>AV 9N # 7-57</v>
      </c>
      <c r="J1522" s="98">
        <f>IF(ISERROR(VLOOKUP('Salidas Pacientes'!$C1522,'BD Pacientes'!$A:$I,7,FALSE)),"",VLOOKUP('Salidas Pacientes'!$C1522,'BD Pacientes'!$A:$I,7,FALSE))</f>
        <v>1114339441</v>
      </c>
      <c r="K1522" s="99" t="str">
        <f>IF(ISERROR(VLOOKUP('Salidas Pacientes'!$C1522,'BD Pacientes'!$A:$I,8,FALSE)),"",VLOOKUP('Salidas Pacientes'!$C1522,'BD Pacientes'!$A:$I,8,FALSE))</f>
        <v>ANDREA HENAO</v>
      </c>
      <c r="L1522" s="17">
        <f>IF(ISERROR(VLOOKUP('Salidas Pacientes'!$C1522,'BD Pacientes'!$A:$I,9,FALSE)),"",VLOOKUP('Salidas Pacientes'!$C1522,'BD Pacientes'!$A:$I,9,FALSE))</f>
        <v>3128716625</v>
      </c>
      <c r="M1522" s="17" t="s">
        <v>54</v>
      </c>
      <c r="N1522" s="16" t="str">
        <f>IF(ISERROR(VLOOKUP('Salidas Pacientes'!$M1522,Inventario!$A$2:$M$21,2,FALSE)),"",VLOOKUP('Salidas Pacientes'!$M1522,Inventario!$A$2:$M$21,2,FALSE))</f>
        <v>Prevenar</v>
      </c>
      <c r="O1522" s="16" t="str">
        <f>IF(ISERROR(VLOOKUP('Salidas Pacientes'!$M1522,Inventario!$A$2:$M$21,3,FALSE)),"",VLOOKUP('Salidas Pacientes'!$M1522,Inventario!$A$2:$M$21,3,FALSE))</f>
        <v>Neumococo 13V</v>
      </c>
      <c r="P1522" s="100" t="str">
        <f>IF(ISERROR(VLOOKUP('Salidas Pacientes'!$M1522,Inventario!$A$2:$M$21,4,FALSE)),"",VLOOKUP('Salidas Pacientes'!$M1522,Inventario!$A$2:$M$21,4,FALSE))</f>
        <v>Cobo Medical</v>
      </c>
      <c r="Q1522" s="100" t="str">
        <f>IF(ISERROR(VLOOKUP('Salidas Pacientes'!$M1522,Inventario!$A$2:$M$21,5,FALSE)),"",VLOOKUP('Salidas Pacientes'!$M1522,Inventario!$A$2:$M$21,5,FALSE))</f>
        <v>Pfizer</v>
      </c>
      <c r="R1522" s="17" t="str">
        <f>IF(ISERROR(VLOOKUP('Salidas Pacientes'!$M1522,Inventario!$A$2:$M$21,6,FALSE)),"",VLOOKUP('Salidas Pacientes'!$M1522,Inventario!$A$2:$M$21,6,FALSE))</f>
        <v>2156</v>
      </c>
      <c r="S1522" s="105" t="s">
        <v>241</v>
      </c>
      <c r="T1522" s="102">
        <f>IF(ISERROR(VLOOKUP('Salidas Pacientes'!$S1522,Entradas!$H$1:$I$412,2,FALSE)),"",VLOOKUP('Salidas Pacientes'!$S1522,Entradas!$H$1:$I$412,2,FALSE))</f>
        <v>45747</v>
      </c>
      <c r="U1522" s="98"/>
      <c r="V1522" s="98">
        <v>1</v>
      </c>
      <c r="W1522" s="105"/>
    </row>
    <row r="1523" spans="1:23" ht="15.75" hidden="1" customHeight="1">
      <c r="A1523" s="95">
        <v>45002</v>
      </c>
      <c r="B1523" s="95" t="s">
        <v>276</v>
      </c>
      <c r="C1523" s="98">
        <v>1232821323</v>
      </c>
      <c r="D1523" s="17" t="str">
        <f>IF(ISERROR(VLOOKUP('Salidas Pacientes'!$C1523,'BD Pacientes'!$A:I,2,FALSE)),"",VLOOKUP('Salidas Pacientes'!$C1523,'BD Pacientes'!$A:I,2,FALSE))</f>
        <v>RC</v>
      </c>
      <c r="E1523" s="16" t="str">
        <f>IF(ISERROR(VLOOKUP('Salidas Pacientes'!$C1523,'BD Pacientes'!$A:I,3,FALSE)),"",VLOOKUP('Salidas Pacientes'!$C1523,'BD Pacientes'!$A:I,3,FALSE))</f>
        <v>VICENTE SANINT HENAO</v>
      </c>
      <c r="F1523" s="17" t="str">
        <f>IF(ISERROR(VLOOKUP('Salidas Pacientes'!$C1523,'BD Pacientes'!$A:I,4,FALSE)),"",VLOOKUP('Salidas Pacientes'!$C1523,'BD Pacientes'!$A:I,4,FALSE))</f>
        <v>M</v>
      </c>
      <c r="G1523" s="95">
        <f>IF(ISERROR(VLOOKUP('Salidas Pacientes'!$C1523,'BD Pacientes'!$A:I,5,FALSE)),"",VLOOKUP('Salidas Pacientes'!$C1523,'BD Pacientes'!$A:I,5,FALSE))</f>
        <v>44803</v>
      </c>
      <c r="H1523" s="95" t="str">
        <f t="shared" ca="1" si="0"/>
        <v>0 año, 11 mes</v>
      </c>
      <c r="I1523" s="97" t="str">
        <f>IF(ISERROR(VLOOKUP('Salidas Pacientes'!$C1523,'BD Pacientes'!$A:$I,6,FALSE)),"",VLOOKUP('Salidas Pacientes'!$C1523,'BD Pacientes'!$A:$I,6,FALSE))</f>
        <v>AV 9N # 7-57</v>
      </c>
      <c r="J1523" s="98">
        <f>IF(ISERROR(VLOOKUP('Salidas Pacientes'!$C1523,'BD Pacientes'!$A:$I,7,FALSE)),"",VLOOKUP('Salidas Pacientes'!$C1523,'BD Pacientes'!$A:$I,7,FALSE))</f>
        <v>1114339441</v>
      </c>
      <c r="K1523" s="99" t="str">
        <f>IF(ISERROR(VLOOKUP('Salidas Pacientes'!$C1523,'BD Pacientes'!$A:$I,8,FALSE)),"",VLOOKUP('Salidas Pacientes'!$C1523,'BD Pacientes'!$A:$I,8,FALSE))</f>
        <v>ANDREA HENAO</v>
      </c>
      <c r="L1523" s="17">
        <f>IF(ISERROR(VLOOKUP('Salidas Pacientes'!$C1523,'BD Pacientes'!$A:$I,9,FALSE)),"",VLOOKUP('Salidas Pacientes'!$C1523,'BD Pacientes'!$A:$I,9,FALSE))</f>
        <v>3128716625</v>
      </c>
      <c r="M1523" s="17" t="s">
        <v>96</v>
      </c>
      <c r="N1523" s="16" t="str">
        <f>IF(ISERROR(VLOOKUP('Salidas Pacientes'!$M1523,Inventario!$A$2:$M$21,2,FALSE)),"",VLOOKUP('Salidas Pacientes'!$M1523,Inventario!$A$2:$M$21,2,FALSE))</f>
        <v>Rotateq</v>
      </c>
      <c r="O1523" s="16" t="str">
        <f>IF(ISERROR(VLOOKUP('Salidas Pacientes'!$M1523,Inventario!$A$2:$M$21,3,FALSE)),"",VLOOKUP('Salidas Pacientes'!$M1523,Inventario!$A$2:$M$21,3,FALSE))</f>
        <v>Rotavirus Vivo Atenuado</v>
      </c>
      <c r="P1523" s="100" t="str">
        <f>IF(ISERROR(VLOOKUP('Salidas Pacientes'!$M1523,Inventario!$A$2:$M$21,4,FALSE)),"",VLOOKUP('Salidas Pacientes'!$M1523,Inventario!$A$2:$M$21,4,FALSE))</f>
        <v>IPS FARALLONES</v>
      </c>
      <c r="Q1523" s="100" t="str">
        <f>IF(ISERROR(VLOOKUP('Salidas Pacientes'!$M1523,Inventario!$A$2:$M$21,5,FALSE)),"",VLOOKUP('Salidas Pacientes'!$M1523,Inventario!$A$2:$M$21,5,FALSE))</f>
        <v>Merck</v>
      </c>
      <c r="R1523" s="17" t="str">
        <f>IF(ISERROR(VLOOKUP('Salidas Pacientes'!$M1523,Inventario!$A$2:$M$21,6,FALSE)),"",VLOOKUP('Salidas Pacientes'!$M1523,Inventario!$A$2:$M$21,6,FALSE))</f>
        <v>1800</v>
      </c>
      <c r="S1523" s="105" t="s">
        <v>238</v>
      </c>
      <c r="T1523" s="102">
        <f>IF(ISERROR(VLOOKUP('Salidas Pacientes'!$S1523,Entradas!$H$1:$I$412,2,FALSE)),"",VLOOKUP('Salidas Pacientes'!$S1523,Entradas!$H$1:$I$412,2,FALSE))</f>
        <v>45464</v>
      </c>
      <c r="U1523" s="98"/>
      <c r="V1523" s="98">
        <v>1</v>
      </c>
      <c r="W1523" s="105"/>
    </row>
    <row r="1524" spans="1:23" ht="15.75" hidden="1" customHeight="1">
      <c r="A1524" s="95">
        <v>45002</v>
      </c>
      <c r="B1524" s="95" t="s">
        <v>276</v>
      </c>
      <c r="C1524" s="98">
        <v>1112070175</v>
      </c>
      <c r="D1524" s="17" t="str">
        <f>IF(ISERROR(VLOOKUP('Salidas Pacientes'!$C1524,'BD Pacientes'!$A:I,2,FALSE)),"",VLOOKUP('Salidas Pacientes'!$C1524,'BD Pacientes'!$A:I,2,FALSE))</f>
        <v>RC</v>
      </c>
      <c r="E1524" s="16" t="str">
        <f>IF(ISERROR(VLOOKUP('Salidas Pacientes'!$C1524,'BD Pacientes'!$A:I,3,FALSE)),"",VLOOKUP('Salidas Pacientes'!$C1524,'BD Pacientes'!$A:I,3,FALSE))</f>
        <v>MARTIN SILVA CORDERO</v>
      </c>
      <c r="F1524" s="17" t="str">
        <f>IF(ISERROR(VLOOKUP('Salidas Pacientes'!$C1524,'BD Pacientes'!$A:I,4,FALSE)),"",VLOOKUP('Salidas Pacientes'!$C1524,'BD Pacientes'!$A:I,4,FALSE))</f>
        <v>M</v>
      </c>
      <c r="G1524" s="95">
        <f>IF(ISERROR(VLOOKUP('Salidas Pacientes'!$C1524,'BD Pacientes'!$A:I,5,FALSE)),"",VLOOKUP('Salidas Pacientes'!$C1524,'BD Pacientes'!$A:I,5,FALSE))</f>
        <v>44627</v>
      </c>
      <c r="H1524" s="95" t="str">
        <f t="shared" ca="1" si="0"/>
        <v>1 año, 5 mes</v>
      </c>
      <c r="I1524" s="97" t="str">
        <f>IF(ISERROR(VLOOKUP('Salidas Pacientes'!$C1524,'BD Pacientes'!$A:$I,6,FALSE)),"",VLOOKUP('Salidas Pacientes'!$C1524,'BD Pacientes'!$A:$I,6,FALSE))</f>
        <v xml:space="preserve">AV EL LAGO CON CALLEJON LOS NARANJOS </v>
      </c>
      <c r="J1524" s="98">
        <f>IF(ISERROR(VLOOKUP('Salidas Pacientes'!$C1524,'BD Pacientes'!$A:$I,7,FALSE)),"",VLOOKUP('Salidas Pacientes'!$C1524,'BD Pacientes'!$A:$I,7,FALSE))</f>
        <v>1130616878</v>
      </c>
      <c r="K1524" s="99" t="str">
        <f>IF(ISERROR(VLOOKUP('Salidas Pacientes'!$C1524,'BD Pacientes'!$A:$I,8,FALSE)),"",VLOOKUP('Salidas Pacientes'!$C1524,'BD Pacientes'!$A:$I,8,FALSE))</f>
        <v xml:space="preserve">ADRIANA CORDERO </v>
      </c>
      <c r="L1524" s="17">
        <f>IF(ISERROR(VLOOKUP('Salidas Pacientes'!$C1524,'BD Pacientes'!$A:$I,9,FALSE)),"",VLOOKUP('Salidas Pacientes'!$C1524,'BD Pacientes'!$A:$I,9,FALSE))</f>
        <v>3154606746</v>
      </c>
      <c r="M1524" s="17" t="s">
        <v>58</v>
      </c>
      <c r="N1524" s="16" t="str">
        <f>IF(ISERROR(VLOOKUP('Salidas Pacientes'!$M1524,Inventario!$A$2:$M$21,2,FALSE)),"",VLOOKUP('Salidas Pacientes'!$M1524,Inventario!$A$2:$M$21,2,FALSE))</f>
        <v>Proquad</v>
      </c>
      <c r="O1524" s="16" t="str">
        <f>IF(ISERROR(VLOOKUP('Salidas Pacientes'!$M1524,Inventario!$A$2:$M$21,3,FALSE)),"",VLOOKUP('Salidas Pacientes'!$M1524,Inventario!$A$2:$M$21,3,FALSE))</f>
        <v>Sarampion + Rubeola + parotiditis + varicela</v>
      </c>
      <c r="P1524" s="100" t="str">
        <f>IF(ISERROR(VLOOKUP('Salidas Pacientes'!$M1524,Inventario!$A$2:$M$21,4,FALSE)),"",VLOOKUP('Salidas Pacientes'!$M1524,Inventario!$A$2:$M$21,4,FALSE))</f>
        <v>IPS FARALLONES</v>
      </c>
      <c r="Q1524" s="100" t="str">
        <f>IF(ISERROR(VLOOKUP('Salidas Pacientes'!$M1524,Inventario!$A$2:$M$21,5,FALSE)),"",VLOOKUP('Salidas Pacientes'!$M1524,Inventario!$A$2:$M$21,5,FALSE))</f>
        <v>Merck</v>
      </c>
      <c r="R1524" s="17" t="str">
        <f>IF(ISERROR(VLOOKUP('Salidas Pacientes'!$M1524,Inventario!$A$2:$M$21,6,FALSE)),"",VLOOKUP('Salidas Pacientes'!$M1524,Inventario!$A$2:$M$21,6,FALSE))</f>
        <v>4200</v>
      </c>
      <c r="S1524" s="105" t="s">
        <v>225</v>
      </c>
      <c r="T1524" s="102">
        <f>IF(ISERROR(VLOOKUP('Salidas Pacientes'!$S1524,Entradas!$H$1:$I$412,2,FALSE)),"",VLOOKUP('Salidas Pacientes'!$S1524,Entradas!$H$1:$I$412,2,FALSE))</f>
        <v>45199</v>
      </c>
      <c r="U1524" s="98"/>
      <c r="V1524" s="98">
        <v>1</v>
      </c>
      <c r="W1524" s="105"/>
    </row>
    <row r="1525" spans="1:23" ht="15.75" hidden="1" customHeight="1">
      <c r="A1525" s="95">
        <v>45002</v>
      </c>
      <c r="B1525" s="95" t="s">
        <v>276</v>
      </c>
      <c r="C1525" s="98">
        <v>1112070175</v>
      </c>
      <c r="D1525" s="17" t="str">
        <f>IF(ISERROR(VLOOKUP('Salidas Pacientes'!$C1525,'BD Pacientes'!$A:I,2,FALSE)),"",VLOOKUP('Salidas Pacientes'!$C1525,'BD Pacientes'!$A:I,2,FALSE))</f>
        <v>RC</v>
      </c>
      <c r="E1525" s="16" t="str">
        <f>IF(ISERROR(VLOOKUP('Salidas Pacientes'!$C1525,'BD Pacientes'!$A:I,3,FALSE)),"",VLOOKUP('Salidas Pacientes'!$C1525,'BD Pacientes'!$A:I,3,FALSE))</f>
        <v>MARTIN SILVA CORDERO</v>
      </c>
      <c r="F1525" s="17" t="str">
        <f>IF(ISERROR(VLOOKUP('Salidas Pacientes'!$C1525,'BD Pacientes'!$A:I,4,FALSE)),"",VLOOKUP('Salidas Pacientes'!$C1525,'BD Pacientes'!$A:I,4,FALSE))</f>
        <v>M</v>
      </c>
      <c r="G1525" s="95">
        <f>IF(ISERROR(VLOOKUP('Salidas Pacientes'!$C1525,'BD Pacientes'!$A:I,5,FALSE)),"",VLOOKUP('Salidas Pacientes'!$C1525,'BD Pacientes'!$A:I,5,FALSE))</f>
        <v>44627</v>
      </c>
      <c r="H1525" s="95" t="str">
        <f t="shared" ca="1" si="0"/>
        <v>1 año, 5 mes</v>
      </c>
      <c r="I1525" s="97" t="str">
        <f>IF(ISERROR(VLOOKUP('Salidas Pacientes'!$C1525,'BD Pacientes'!$A:$I,6,FALSE)),"",VLOOKUP('Salidas Pacientes'!$C1525,'BD Pacientes'!$A:$I,6,FALSE))</f>
        <v xml:space="preserve">AV EL LAGO CON CALLEJON LOS NARANJOS </v>
      </c>
      <c r="J1525" s="98">
        <f>IF(ISERROR(VLOOKUP('Salidas Pacientes'!$C1525,'BD Pacientes'!$A:$I,7,FALSE)),"",VLOOKUP('Salidas Pacientes'!$C1525,'BD Pacientes'!$A:$I,7,FALSE))</f>
        <v>1130616878</v>
      </c>
      <c r="K1525" s="99" t="str">
        <f>IF(ISERROR(VLOOKUP('Salidas Pacientes'!$C1525,'BD Pacientes'!$A:$I,8,FALSE)),"",VLOOKUP('Salidas Pacientes'!$C1525,'BD Pacientes'!$A:$I,8,FALSE))</f>
        <v xml:space="preserve">ADRIANA CORDERO </v>
      </c>
      <c r="L1525" s="17">
        <f>IF(ISERROR(VLOOKUP('Salidas Pacientes'!$C1525,'BD Pacientes'!$A:$I,9,FALSE)),"",VLOOKUP('Salidas Pacientes'!$C1525,'BD Pacientes'!$A:$I,9,FALSE))</f>
        <v>3154606746</v>
      </c>
      <c r="M1525" s="17" t="s">
        <v>85</v>
      </c>
      <c r="N1525" s="16" t="str">
        <f>IF(ISERROR(VLOOKUP('Salidas Pacientes'!$M1525,Inventario!$A$2:$M$21,2,FALSE)),"",VLOOKUP('Salidas Pacientes'!$M1525,Inventario!$A$2:$M$21,2,FALSE))</f>
        <v xml:space="preserve">Avaxim 80 </v>
      </c>
      <c r="O1525" s="16" t="str">
        <f>IF(ISERROR(VLOOKUP('Salidas Pacientes'!$M1525,Inventario!$A$2:$M$21,3,FALSE)),"",VLOOKUP('Salidas Pacientes'!$M1525,Inventario!$A$2:$M$21,3,FALSE))</f>
        <v>Hepatitis A niño</v>
      </c>
      <c r="P1525" s="100" t="str">
        <f>IF(ISERROR(VLOOKUP('Salidas Pacientes'!$M1525,Inventario!$A$2:$M$21,4,FALSE)),"",VLOOKUP('Salidas Pacientes'!$M1525,Inventario!$A$2:$M$21,4,FALSE))</f>
        <v>IPS FARALLONES</v>
      </c>
      <c r="Q1525" s="100" t="str">
        <f>IF(ISERROR(VLOOKUP('Salidas Pacientes'!$M1525,Inventario!$A$2:$M$21,5,FALSE)),"",VLOOKUP('Salidas Pacientes'!$M1525,Inventario!$A$2:$M$21,5,FALSE))</f>
        <v>Sanofi</v>
      </c>
      <c r="R1525" s="17" t="str">
        <f>IF(ISERROR(VLOOKUP('Salidas Pacientes'!$M1525,Inventario!$A$2:$M$21,6,FALSE)),"",VLOOKUP('Salidas Pacientes'!$M1525,Inventario!$A$2:$M$21,6,FALSE))</f>
        <v>2500</v>
      </c>
      <c r="S1525" s="105" t="s">
        <v>227</v>
      </c>
      <c r="T1525" s="102">
        <f>IF(ISERROR(VLOOKUP('Salidas Pacientes'!$S1525,Entradas!$H$1:$I$412,2,FALSE)),"",VLOOKUP('Salidas Pacientes'!$S1525,Entradas!$H$1:$I$412,2,FALSE))</f>
        <v>45351</v>
      </c>
      <c r="U1525" s="98"/>
      <c r="V1525" s="98">
        <v>1</v>
      </c>
      <c r="W1525" s="105"/>
    </row>
    <row r="1526" spans="1:23" ht="15.75" hidden="1" customHeight="1">
      <c r="A1526" s="95">
        <v>45003</v>
      </c>
      <c r="B1526" s="95" t="s">
        <v>276</v>
      </c>
      <c r="C1526" s="98">
        <v>1104842546</v>
      </c>
      <c r="D1526" s="17" t="str">
        <f>IF(ISERROR(VLOOKUP('Salidas Pacientes'!$C1526,'BD Pacientes'!$A:I,2,FALSE)),"",VLOOKUP('Salidas Pacientes'!$C1526,'BD Pacientes'!$A:I,2,FALSE))</f>
        <v>RC</v>
      </c>
      <c r="E1526" s="16" t="str">
        <f>IF(ISERROR(VLOOKUP('Salidas Pacientes'!$C1526,'BD Pacientes'!$A:I,3,FALSE)),"",VLOOKUP('Salidas Pacientes'!$C1526,'BD Pacientes'!$A:I,3,FALSE))</f>
        <v>SALOME CESPEDES HENAO</v>
      </c>
      <c r="F1526" s="17" t="str">
        <f>IF(ISERROR(VLOOKUP('Salidas Pacientes'!$C1526,'BD Pacientes'!$A:I,4,FALSE)),"",VLOOKUP('Salidas Pacientes'!$C1526,'BD Pacientes'!$A:I,4,FALSE))</f>
        <v>F</v>
      </c>
      <c r="G1526" s="95">
        <f>IF(ISERROR(VLOOKUP('Salidas Pacientes'!$C1526,'BD Pacientes'!$A:I,5,FALSE)),"",VLOOKUP('Salidas Pacientes'!$C1526,'BD Pacientes'!$A:I,5,FALSE))</f>
        <v>43169</v>
      </c>
      <c r="H1526" s="95" t="str">
        <f t="shared" ca="1" si="0"/>
        <v>5 año, 5 mes</v>
      </c>
      <c r="I1526" s="97" t="str">
        <f>IF(ISERROR(VLOOKUP('Salidas Pacientes'!$C1526,'BD Pacientes'!$A:$I,6,FALSE)),"",VLOOKUP('Salidas Pacientes'!$C1526,'BD Pacientes'!$A:$I,6,FALSE))</f>
        <v>CALLE 59B # 2-24</v>
      </c>
      <c r="J1526" s="98">
        <f>IF(ISERROR(VLOOKUP('Salidas Pacientes'!$C1526,'BD Pacientes'!$A:$I,7,FALSE)),"",VLOOKUP('Salidas Pacientes'!$C1526,'BD Pacientes'!$A:$I,7,FALSE))</f>
        <v>1107062622</v>
      </c>
      <c r="K1526" s="99" t="str">
        <f>IF(ISERROR(VLOOKUP('Salidas Pacientes'!$C1526,'BD Pacientes'!$A:$I,8,FALSE)),"",VLOOKUP('Salidas Pacientes'!$C1526,'BD Pacientes'!$A:$I,8,FALSE))</f>
        <v>LINA HENAO</v>
      </c>
      <c r="L1526" s="17">
        <f>IF(ISERROR(VLOOKUP('Salidas Pacientes'!$C1526,'BD Pacientes'!$A:$I,9,FALSE)),"",VLOOKUP('Salidas Pacientes'!$C1526,'BD Pacientes'!$A:$I,9,FALSE))</f>
        <v>3173294127</v>
      </c>
      <c r="M1526" s="17" t="s">
        <v>148</v>
      </c>
      <c r="N1526" s="16" t="str">
        <f>IF(ISERROR(VLOOKUP('Salidas Pacientes'!$M1526,Inventario!$A$2:$M$21,2,FALSE)),"",VLOOKUP('Salidas Pacientes'!$M1526,Inventario!$A$2:$M$21,2,FALSE))</f>
        <v xml:space="preserve">Tetraxim </v>
      </c>
      <c r="O1526" s="16" t="str">
        <f>IF(ISERROR(VLOOKUP('Salidas Pacientes'!$M1526,Inventario!$A$2:$M$21,3,FALSE)),"",VLOOKUP('Salidas Pacientes'!$M1526,Inventario!$A$2:$M$21,3,FALSE))</f>
        <v>Difteria-Tosferina, tetano DPT</v>
      </c>
      <c r="P1526" s="100" t="str">
        <f>IF(ISERROR(VLOOKUP('Salidas Pacientes'!$M1526,Inventario!$A$2:$M$21,4,FALSE)),"",VLOOKUP('Salidas Pacientes'!$M1526,Inventario!$A$2:$M$21,4,FALSE))</f>
        <v>IPS FARALLONES</v>
      </c>
      <c r="Q1526" s="100" t="str">
        <f>IF(ISERROR(VLOOKUP('Salidas Pacientes'!$M1526,Inventario!$A$2:$M$21,5,FALSE)),"",VLOOKUP('Salidas Pacientes'!$M1526,Inventario!$A$2:$M$21,5,FALSE))</f>
        <v>Sanofi</v>
      </c>
      <c r="R1526" s="17" t="str">
        <f>IF(ISERROR(VLOOKUP('Salidas Pacientes'!$M1526,Inventario!$A$2:$M$21,6,FALSE)),"",VLOOKUP('Salidas Pacientes'!$M1526,Inventario!$A$2:$M$21,6,FALSE))</f>
        <v>3300</v>
      </c>
      <c r="S1526" s="105" t="s">
        <v>243</v>
      </c>
      <c r="T1526" s="102">
        <f>IF(ISERROR(VLOOKUP('Salidas Pacientes'!$S1526,Entradas!$H$1:$I$412,2,FALSE)),"",VLOOKUP('Salidas Pacientes'!$S1526,Entradas!$H$1:$I$412,2,FALSE))</f>
        <v>45230</v>
      </c>
      <c r="U1526" s="98"/>
      <c r="V1526" s="98">
        <v>1</v>
      </c>
      <c r="W1526" s="105"/>
    </row>
    <row r="1527" spans="1:23" ht="15.75" hidden="1" customHeight="1">
      <c r="A1527" s="95">
        <v>45003</v>
      </c>
      <c r="B1527" s="95" t="s">
        <v>276</v>
      </c>
      <c r="C1527" s="98">
        <v>1104842546</v>
      </c>
      <c r="D1527" s="17" t="str">
        <f>IF(ISERROR(VLOOKUP('Salidas Pacientes'!$C1527,'BD Pacientes'!$A:I,2,FALSE)),"",VLOOKUP('Salidas Pacientes'!$C1527,'BD Pacientes'!$A:I,2,FALSE))</f>
        <v>RC</v>
      </c>
      <c r="E1527" s="16" t="str">
        <f>IF(ISERROR(VLOOKUP('Salidas Pacientes'!$C1527,'BD Pacientes'!$A:I,3,FALSE)),"",VLOOKUP('Salidas Pacientes'!$C1527,'BD Pacientes'!$A:I,3,FALSE))</f>
        <v>SALOME CESPEDES HENAO</v>
      </c>
      <c r="F1527" s="17" t="str">
        <f>IF(ISERROR(VLOOKUP('Salidas Pacientes'!$C1527,'BD Pacientes'!$A:I,4,FALSE)),"",VLOOKUP('Salidas Pacientes'!$C1527,'BD Pacientes'!$A:I,4,FALSE))</f>
        <v>F</v>
      </c>
      <c r="G1527" s="95">
        <f>IF(ISERROR(VLOOKUP('Salidas Pacientes'!$C1527,'BD Pacientes'!$A:I,5,FALSE)),"",VLOOKUP('Salidas Pacientes'!$C1527,'BD Pacientes'!$A:I,5,FALSE))</f>
        <v>43169</v>
      </c>
      <c r="H1527" s="95" t="str">
        <f t="shared" ca="1" si="0"/>
        <v>5 año, 5 mes</v>
      </c>
      <c r="I1527" s="97" t="str">
        <f>IF(ISERROR(VLOOKUP('Salidas Pacientes'!$C1527,'BD Pacientes'!$A:$I,6,FALSE)),"",VLOOKUP('Salidas Pacientes'!$C1527,'BD Pacientes'!$A:$I,6,FALSE))</f>
        <v>CALLE 59B # 2-24</v>
      </c>
      <c r="J1527" s="98">
        <f>IF(ISERROR(VLOOKUP('Salidas Pacientes'!$C1527,'BD Pacientes'!$A:$I,7,FALSE)),"",VLOOKUP('Salidas Pacientes'!$C1527,'BD Pacientes'!$A:$I,7,FALSE))</f>
        <v>1107062622</v>
      </c>
      <c r="K1527" s="99" t="str">
        <f>IF(ISERROR(VLOOKUP('Salidas Pacientes'!$C1527,'BD Pacientes'!$A:$I,8,FALSE)),"",VLOOKUP('Salidas Pacientes'!$C1527,'BD Pacientes'!$A:$I,8,FALSE))</f>
        <v>LINA HENAO</v>
      </c>
      <c r="L1527" s="17">
        <f>IF(ISERROR(VLOOKUP('Salidas Pacientes'!$C1527,'BD Pacientes'!$A:$I,9,FALSE)),"",VLOOKUP('Salidas Pacientes'!$C1527,'BD Pacientes'!$A:$I,9,FALSE))</f>
        <v>3173294127</v>
      </c>
      <c r="M1527" s="17" t="s">
        <v>58</v>
      </c>
      <c r="N1527" s="16" t="str">
        <f>IF(ISERROR(VLOOKUP('Salidas Pacientes'!$M1527,Inventario!$A$2:$M$21,2,FALSE)),"",VLOOKUP('Salidas Pacientes'!$M1527,Inventario!$A$2:$M$21,2,FALSE))</f>
        <v>Proquad</v>
      </c>
      <c r="O1527" s="16" t="str">
        <f>IF(ISERROR(VLOOKUP('Salidas Pacientes'!$M1527,Inventario!$A$2:$M$21,3,FALSE)),"",VLOOKUP('Salidas Pacientes'!$M1527,Inventario!$A$2:$M$21,3,FALSE))</f>
        <v>Sarampion + Rubeola + parotiditis + varicela</v>
      </c>
      <c r="P1527" s="100" t="str">
        <f>IF(ISERROR(VLOOKUP('Salidas Pacientes'!$M1527,Inventario!$A$2:$M$21,4,FALSE)),"",VLOOKUP('Salidas Pacientes'!$M1527,Inventario!$A$2:$M$21,4,FALSE))</f>
        <v>IPS FARALLONES</v>
      </c>
      <c r="Q1527" s="100" t="str">
        <f>IF(ISERROR(VLOOKUP('Salidas Pacientes'!$M1527,Inventario!$A$2:$M$21,5,FALSE)),"",VLOOKUP('Salidas Pacientes'!$M1527,Inventario!$A$2:$M$21,5,FALSE))</f>
        <v>Merck</v>
      </c>
      <c r="R1527" s="17" t="str">
        <f>IF(ISERROR(VLOOKUP('Salidas Pacientes'!$M1527,Inventario!$A$2:$M$21,6,FALSE)),"",VLOOKUP('Salidas Pacientes'!$M1527,Inventario!$A$2:$M$21,6,FALSE))</f>
        <v>4200</v>
      </c>
      <c r="S1527" s="105" t="s">
        <v>225</v>
      </c>
      <c r="T1527" s="102">
        <f>IF(ISERROR(VLOOKUP('Salidas Pacientes'!$S1527,Entradas!$H$1:$I$412,2,FALSE)),"",VLOOKUP('Salidas Pacientes'!$S1527,Entradas!$H$1:$I$412,2,FALSE))</f>
        <v>45199</v>
      </c>
      <c r="U1527" s="98"/>
      <c r="V1527" s="98">
        <v>1</v>
      </c>
      <c r="W1527" s="105"/>
    </row>
    <row r="1528" spans="1:23" ht="15.75" hidden="1" customHeight="1">
      <c r="A1528" s="95">
        <v>45003</v>
      </c>
      <c r="B1528" s="95" t="s">
        <v>276</v>
      </c>
      <c r="C1528" s="98">
        <v>1232815418</v>
      </c>
      <c r="D1528" s="17" t="str">
        <f>IF(ISERROR(VLOOKUP('Salidas Pacientes'!$C1528,'BD Pacientes'!$A:I,2,FALSE)),"",VLOOKUP('Salidas Pacientes'!$C1528,'BD Pacientes'!$A:I,2,FALSE))</f>
        <v>RC</v>
      </c>
      <c r="E1528" s="16" t="str">
        <f>IF(ISERROR(VLOOKUP('Salidas Pacientes'!$C1528,'BD Pacientes'!$A:I,3,FALSE)),"",VLOOKUP('Salidas Pacientes'!$C1528,'BD Pacientes'!$A:I,3,FALSE))</f>
        <v>MARTIN PEREZ OSPITIA</v>
      </c>
      <c r="F1528" s="17" t="str">
        <f>IF(ISERROR(VLOOKUP('Salidas Pacientes'!$C1528,'BD Pacientes'!$A:I,4,FALSE)),"",VLOOKUP('Salidas Pacientes'!$C1528,'BD Pacientes'!$A:I,4,FALSE))</f>
        <v>M</v>
      </c>
      <c r="G1528" s="95">
        <f>IF(ISERROR(VLOOKUP('Salidas Pacientes'!$C1528,'BD Pacientes'!$A:I,5,FALSE)),"",VLOOKUP('Salidas Pacientes'!$C1528,'BD Pacientes'!$A:I,5,FALSE))</f>
        <v>44264</v>
      </c>
      <c r="H1528" s="95" t="str">
        <f t="shared" ca="1" si="0"/>
        <v>2 año, 5 mes</v>
      </c>
      <c r="I1528" s="97" t="str">
        <f>IF(ISERROR(VLOOKUP('Salidas Pacientes'!$C1528,'BD Pacientes'!$A:$I,6,FALSE)),"",VLOOKUP('Salidas Pacientes'!$C1528,'BD Pacientes'!$A:$I,6,FALSE))</f>
        <v>CALLE 1 # 87-30</v>
      </c>
      <c r="J1528" s="98">
        <f>IF(ISERROR(VLOOKUP('Salidas Pacientes'!$C1528,'BD Pacientes'!$A:$I,7,FALSE)),"",VLOOKUP('Salidas Pacientes'!$C1528,'BD Pacientes'!$A:$I,7,FALSE))</f>
        <v>1020726788</v>
      </c>
      <c r="K1528" s="99" t="str">
        <f>IF(ISERROR(VLOOKUP('Salidas Pacientes'!$C1528,'BD Pacientes'!$A:$I,8,FALSE)),"",VLOOKUP('Salidas Pacientes'!$C1528,'BD Pacientes'!$A:$I,8,FALSE))</f>
        <v>PAULA OSPITIA</v>
      </c>
      <c r="L1528" s="17">
        <f>IF(ISERROR(VLOOKUP('Salidas Pacientes'!$C1528,'BD Pacientes'!$A:$I,9,FALSE)),"",VLOOKUP('Salidas Pacientes'!$C1528,'BD Pacientes'!$A:$I,9,FALSE))</f>
        <v>3195122685</v>
      </c>
      <c r="M1528" s="17" t="s">
        <v>47</v>
      </c>
      <c r="N1528" s="16" t="str">
        <f>IF(ISERROR(VLOOKUP('Salidas Pacientes'!$M1528,Inventario!$A$2:$M$21,2,FALSE)),"",VLOOKUP('Salidas Pacientes'!$M1528,Inventario!$A$2:$M$21,2,FALSE))</f>
        <v>Nimenrix</v>
      </c>
      <c r="O1528" s="16" t="str">
        <f>IF(ISERROR(VLOOKUP('Salidas Pacientes'!$M1528,Inventario!$A$2:$M$21,3,FALSE)),"",VLOOKUP('Salidas Pacientes'!$M1528,Inventario!$A$2:$M$21,3,FALSE))</f>
        <v>Meningococo</v>
      </c>
      <c r="P1528" s="100" t="str">
        <f>IF(ISERROR(VLOOKUP('Salidas Pacientes'!$M1528,Inventario!$A$2:$M$21,4,FALSE)),"",VLOOKUP('Salidas Pacientes'!$M1528,Inventario!$A$2:$M$21,4,FALSE))</f>
        <v>Cobo Medical</v>
      </c>
      <c r="Q1528" s="100" t="str">
        <f>IF(ISERROR(VLOOKUP('Salidas Pacientes'!$M1528,Inventario!$A$2:$M$21,5,FALSE)),"",VLOOKUP('Salidas Pacientes'!$M1528,Inventario!$A$2:$M$21,5,FALSE))</f>
        <v>Pfizer</v>
      </c>
      <c r="R1528" s="17" t="str">
        <f>IF(ISERROR(VLOOKUP('Salidas Pacientes'!$M1528,Inventario!$A$2:$M$21,6,FALSE)),"",VLOOKUP('Salidas Pacientes'!$M1528,Inventario!$A$2:$M$21,6,FALSE))</f>
        <v>3904</v>
      </c>
      <c r="S1528" s="105" t="s">
        <v>240</v>
      </c>
      <c r="T1528" s="102">
        <f>IF(ISERROR(VLOOKUP('Salidas Pacientes'!$S1528,Entradas!$H$1:$I$412,2,FALSE)),"",VLOOKUP('Salidas Pacientes'!$S1528,Entradas!$H$1:$I$412,2,FALSE))</f>
        <v>45535</v>
      </c>
      <c r="U1528" s="98"/>
      <c r="V1528" s="98">
        <v>1</v>
      </c>
      <c r="W1528" s="105"/>
    </row>
    <row r="1529" spans="1:23" ht="15.75" hidden="1" customHeight="1">
      <c r="A1529" s="95">
        <v>45003</v>
      </c>
      <c r="B1529" s="95" t="s">
        <v>276</v>
      </c>
      <c r="C1529" s="98">
        <v>1232815418</v>
      </c>
      <c r="D1529" s="17" t="str">
        <f>IF(ISERROR(VLOOKUP('Salidas Pacientes'!$C1529,'BD Pacientes'!$A:I,2,FALSE)),"",VLOOKUP('Salidas Pacientes'!$C1529,'BD Pacientes'!$A:I,2,FALSE))</f>
        <v>RC</v>
      </c>
      <c r="E1529" s="16" t="str">
        <f>IF(ISERROR(VLOOKUP('Salidas Pacientes'!$C1529,'BD Pacientes'!$A:I,3,FALSE)),"",VLOOKUP('Salidas Pacientes'!$C1529,'BD Pacientes'!$A:I,3,FALSE))</f>
        <v>MARTIN PEREZ OSPITIA</v>
      </c>
      <c r="F1529" s="17" t="str">
        <f>IF(ISERROR(VLOOKUP('Salidas Pacientes'!$C1529,'BD Pacientes'!$A:I,4,FALSE)),"",VLOOKUP('Salidas Pacientes'!$C1529,'BD Pacientes'!$A:I,4,FALSE))</f>
        <v>M</v>
      </c>
      <c r="G1529" s="95">
        <f>IF(ISERROR(VLOOKUP('Salidas Pacientes'!$C1529,'BD Pacientes'!$A:I,5,FALSE)),"",VLOOKUP('Salidas Pacientes'!$C1529,'BD Pacientes'!$A:I,5,FALSE))</f>
        <v>44264</v>
      </c>
      <c r="H1529" s="95" t="str">
        <f t="shared" ca="1" si="0"/>
        <v>2 año, 5 mes</v>
      </c>
      <c r="I1529" s="97" t="str">
        <f>IF(ISERROR(VLOOKUP('Salidas Pacientes'!$C1529,'BD Pacientes'!$A:$I,6,FALSE)),"",VLOOKUP('Salidas Pacientes'!$C1529,'BD Pacientes'!$A:$I,6,FALSE))</f>
        <v>CALLE 1 # 87-30</v>
      </c>
      <c r="J1529" s="98">
        <f>IF(ISERROR(VLOOKUP('Salidas Pacientes'!$C1529,'BD Pacientes'!$A:$I,7,FALSE)),"",VLOOKUP('Salidas Pacientes'!$C1529,'BD Pacientes'!$A:$I,7,FALSE))</f>
        <v>1020726788</v>
      </c>
      <c r="K1529" s="99" t="str">
        <f>IF(ISERROR(VLOOKUP('Salidas Pacientes'!$C1529,'BD Pacientes'!$A:$I,8,FALSE)),"",VLOOKUP('Salidas Pacientes'!$C1529,'BD Pacientes'!$A:$I,8,FALSE))</f>
        <v>PAULA OSPITIA</v>
      </c>
      <c r="L1529" s="17">
        <f>IF(ISERROR(VLOOKUP('Salidas Pacientes'!$C1529,'BD Pacientes'!$A:$I,9,FALSE)),"",VLOOKUP('Salidas Pacientes'!$C1529,'BD Pacientes'!$A:$I,9,FALSE))</f>
        <v>3195122685</v>
      </c>
      <c r="M1529" s="17" t="s">
        <v>85</v>
      </c>
      <c r="N1529" s="16" t="str">
        <f>IF(ISERROR(VLOOKUP('Salidas Pacientes'!$M1529,Inventario!$A$2:$M$21,2,FALSE)),"",VLOOKUP('Salidas Pacientes'!$M1529,Inventario!$A$2:$M$21,2,FALSE))</f>
        <v xml:space="preserve">Avaxim 80 </v>
      </c>
      <c r="O1529" s="16" t="str">
        <f>IF(ISERROR(VLOOKUP('Salidas Pacientes'!$M1529,Inventario!$A$2:$M$21,3,FALSE)),"",VLOOKUP('Salidas Pacientes'!$M1529,Inventario!$A$2:$M$21,3,FALSE))</f>
        <v>Hepatitis A niño</v>
      </c>
      <c r="P1529" s="100" t="str">
        <f>IF(ISERROR(VLOOKUP('Salidas Pacientes'!$M1529,Inventario!$A$2:$M$21,4,FALSE)),"",VLOOKUP('Salidas Pacientes'!$M1529,Inventario!$A$2:$M$21,4,FALSE))</f>
        <v>IPS FARALLONES</v>
      </c>
      <c r="Q1529" s="100" t="str">
        <f>IF(ISERROR(VLOOKUP('Salidas Pacientes'!$M1529,Inventario!$A$2:$M$21,5,FALSE)),"",VLOOKUP('Salidas Pacientes'!$M1529,Inventario!$A$2:$M$21,5,FALSE))</f>
        <v>Sanofi</v>
      </c>
      <c r="R1529" s="17" t="str">
        <f>IF(ISERROR(VLOOKUP('Salidas Pacientes'!$M1529,Inventario!$A$2:$M$21,6,FALSE)),"",VLOOKUP('Salidas Pacientes'!$M1529,Inventario!$A$2:$M$21,6,FALSE))</f>
        <v>2500</v>
      </c>
      <c r="S1529" s="105" t="s">
        <v>227</v>
      </c>
      <c r="T1529" s="102">
        <f>IF(ISERROR(VLOOKUP('Salidas Pacientes'!$S1529,Entradas!$H$1:$I$412,2,FALSE)),"",VLOOKUP('Salidas Pacientes'!$S1529,Entradas!$H$1:$I$412,2,FALSE))</f>
        <v>45351</v>
      </c>
      <c r="U1529" s="98"/>
      <c r="V1529" s="98">
        <v>1</v>
      </c>
      <c r="W1529" s="105"/>
    </row>
    <row r="1530" spans="1:23" ht="15.75" hidden="1" customHeight="1">
      <c r="A1530" s="95">
        <v>45003</v>
      </c>
      <c r="B1530" s="95" t="s">
        <v>276</v>
      </c>
      <c r="C1530" s="98">
        <v>1232815418</v>
      </c>
      <c r="D1530" s="17" t="str">
        <f>IF(ISERROR(VLOOKUP('Salidas Pacientes'!$C1530,'BD Pacientes'!$A:I,2,FALSE)),"",VLOOKUP('Salidas Pacientes'!$C1530,'BD Pacientes'!$A:I,2,FALSE))</f>
        <v>RC</v>
      </c>
      <c r="E1530" s="16" t="str">
        <f>IF(ISERROR(VLOOKUP('Salidas Pacientes'!$C1530,'BD Pacientes'!$A:I,3,FALSE)),"",VLOOKUP('Salidas Pacientes'!$C1530,'BD Pacientes'!$A:I,3,FALSE))</f>
        <v>MARTIN PEREZ OSPITIA</v>
      </c>
      <c r="F1530" s="17" t="str">
        <f>IF(ISERROR(VLOOKUP('Salidas Pacientes'!$C1530,'BD Pacientes'!$A:I,4,FALSE)),"",VLOOKUP('Salidas Pacientes'!$C1530,'BD Pacientes'!$A:I,4,FALSE))</f>
        <v>M</v>
      </c>
      <c r="G1530" s="95">
        <f>IF(ISERROR(VLOOKUP('Salidas Pacientes'!$C1530,'BD Pacientes'!$A:I,5,FALSE)),"",VLOOKUP('Salidas Pacientes'!$C1530,'BD Pacientes'!$A:I,5,FALSE))</f>
        <v>44264</v>
      </c>
      <c r="H1530" s="95" t="str">
        <f t="shared" ca="1" si="0"/>
        <v>2 año, 5 mes</v>
      </c>
      <c r="I1530" s="97" t="str">
        <f>IF(ISERROR(VLOOKUP('Salidas Pacientes'!$C1530,'BD Pacientes'!$A:$I,6,FALSE)),"",VLOOKUP('Salidas Pacientes'!$C1530,'BD Pacientes'!$A:$I,6,FALSE))</f>
        <v>CALLE 1 # 87-30</v>
      </c>
      <c r="J1530" s="98">
        <f>IF(ISERROR(VLOOKUP('Salidas Pacientes'!$C1530,'BD Pacientes'!$A:$I,7,FALSE)),"",VLOOKUP('Salidas Pacientes'!$C1530,'BD Pacientes'!$A:$I,7,FALSE))</f>
        <v>1020726788</v>
      </c>
      <c r="K1530" s="99" t="str">
        <f>IF(ISERROR(VLOOKUP('Salidas Pacientes'!$C1530,'BD Pacientes'!$A:$I,8,FALSE)),"",VLOOKUP('Salidas Pacientes'!$C1530,'BD Pacientes'!$A:$I,8,FALSE))</f>
        <v>PAULA OSPITIA</v>
      </c>
      <c r="L1530" s="17">
        <f>IF(ISERROR(VLOOKUP('Salidas Pacientes'!$C1530,'BD Pacientes'!$A:$I,9,FALSE)),"",VLOOKUP('Salidas Pacientes'!$C1530,'BD Pacientes'!$A:$I,9,FALSE))</f>
        <v>3195122685</v>
      </c>
      <c r="M1530" s="17" t="s">
        <v>108</v>
      </c>
      <c r="N1530" s="16" t="str">
        <f>IF(ISERROR(VLOOKUP('Salidas Pacientes'!$M1530,Inventario!$A$2:$M$21,2,FALSE)),"",VLOOKUP('Salidas Pacientes'!$M1530,Inventario!$A$2:$M$21,2,FALSE))</f>
        <v>Priorix</v>
      </c>
      <c r="O1530" s="16" t="str">
        <f>IF(ISERROR(VLOOKUP('Salidas Pacientes'!$M1530,Inventario!$A$2:$M$21,3,FALSE)),"",VLOOKUP('Salidas Pacientes'!$M1530,Inventario!$A$2:$M$21,3,FALSE))</f>
        <v>Rubeola, Sarampion, Paperas</v>
      </c>
      <c r="P1530" s="100" t="str">
        <f>IF(ISERROR(VLOOKUP('Salidas Pacientes'!$M1530,Inventario!$A$2:$M$21,4,FALSE)),"",VLOOKUP('Salidas Pacientes'!$M1530,Inventario!$A$2:$M$21,4,FALSE))</f>
        <v>IPS FARALLONES</v>
      </c>
      <c r="Q1530" s="100" t="str">
        <f>IF(ISERROR(VLOOKUP('Salidas Pacientes'!$M1530,Inventario!$A$2:$M$21,5,FALSE)),"",VLOOKUP('Salidas Pacientes'!$M1530,Inventario!$A$2:$M$21,5,FALSE))</f>
        <v>Glaxo</v>
      </c>
      <c r="R1530" s="17" t="str">
        <f>IF(ISERROR(VLOOKUP('Salidas Pacientes'!$M1530,Inventario!$A$2:$M$21,6,FALSE)),"",VLOOKUP('Salidas Pacientes'!$M1530,Inventario!$A$2:$M$21,6,FALSE))</f>
        <v>1000</v>
      </c>
      <c r="S1530" s="105" t="s">
        <v>239</v>
      </c>
      <c r="T1530" s="102">
        <f>IF(ISERROR(VLOOKUP('Salidas Pacientes'!$S1530,Entradas!$H$1:$I$412,2,FALSE)),"",VLOOKUP('Salidas Pacientes'!$S1530,Entradas!$H$1:$I$412,2,FALSE))</f>
        <v>45473</v>
      </c>
      <c r="U1530" s="98"/>
      <c r="V1530" s="98">
        <v>1</v>
      </c>
      <c r="W1530" s="105"/>
    </row>
    <row r="1531" spans="1:23" ht="15.75" hidden="1" customHeight="1">
      <c r="A1531" s="95">
        <v>45006</v>
      </c>
      <c r="B1531" s="95" t="s">
        <v>276</v>
      </c>
      <c r="C1531" s="98">
        <v>1109570335</v>
      </c>
      <c r="D1531" s="17" t="str">
        <f>IF(ISERROR(VLOOKUP('Salidas Pacientes'!$C1531,'BD Pacientes'!$A:I,2,FALSE)),"",VLOOKUP('Salidas Pacientes'!$C1531,'BD Pacientes'!$A:I,2,FALSE))</f>
        <v>RC</v>
      </c>
      <c r="E1531" s="16" t="str">
        <f>IF(ISERROR(VLOOKUP('Salidas Pacientes'!$C1531,'BD Pacientes'!$A:I,3,FALSE)),"",VLOOKUP('Salidas Pacientes'!$C1531,'BD Pacientes'!$A:I,3,FALSE))</f>
        <v>GABRIELA MARIN BECERRA</v>
      </c>
      <c r="F1531" s="17" t="str">
        <f>IF(ISERROR(VLOOKUP('Salidas Pacientes'!$C1531,'BD Pacientes'!$A:I,4,FALSE)),"",VLOOKUP('Salidas Pacientes'!$C1531,'BD Pacientes'!$A:I,4,FALSE))</f>
        <v>F</v>
      </c>
      <c r="G1531" s="95">
        <f>IF(ISERROR(VLOOKUP('Salidas Pacientes'!$C1531,'BD Pacientes'!$A:I,5,FALSE)),"",VLOOKUP('Salidas Pacientes'!$C1531,'BD Pacientes'!$A:I,5,FALSE))</f>
        <v>44076</v>
      </c>
      <c r="H1531" s="95" t="str">
        <f t="shared" ca="1" si="0"/>
        <v>2 año, 11 mes</v>
      </c>
      <c r="I1531" s="97" t="str">
        <f>IF(ISERROR(VLOOKUP('Salidas Pacientes'!$C1531,'BD Pacientes'!$A:$I,6,FALSE)),"",VLOOKUP('Salidas Pacientes'!$C1531,'BD Pacientes'!$A:$I,6,FALSE))</f>
        <v>CALLE 34 # 94-143</v>
      </c>
      <c r="J1531" s="98">
        <f>IF(ISERROR(VLOOKUP('Salidas Pacientes'!$C1531,'BD Pacientes'!$A:$I,7,FALSE)),"",VLOOKUP('Salidas Pacientes'!$C1531,'BD Pacientes'!$A:$I,7,FALSE))</f>
        <v>1144083495</v>
      </c>
      <c r="K1531" s="99" t="str">
        <f>IF(ISERROR(VLOOKUP('Salidas Pacientes'!$C1531,'BD Pacientes'!$A:$I,8,FALSE)),"",VLOOKUP('Salidas Pacientes'!$C1531,'BD Pacientes'!$A:$I,8,FALSE))</f>
        <v>VALENTINA BECERRA</v>
      </c>
      <c r="L1531" s="17">
        <f>IF(ISERROR(VLOOKUP('Salidas Pacientes'!$C1531,'BD Pacientes'!$A:$I,9,FALSE)),"",VLOOKUP('Salidas Pacientes'!$C1531,'BD Pacientes'!$A:$I,9,FALSE))</f>
        <v>3152437590</v>
      </c>
      <c r="M1531" s="17" t="s">
        <v>47</v>
      </c>
      <c r="N1531" s="16" t="str">
        <f>IF(ISERROR(VLOOKUP('Salidas Pacientes'!$M1531,Inventario!$A$2:$M$21,2,FALSE)),"",VLOOKUP('Salidas Pacientes'!$M1531,Inventario!$A$2:$M$21,2,FALSE))</f>
        <v>Nimenrix</v>
      </c>
      <c r="O1531" s="16" t="str">
        <f>IF(ISERROR(VLOOKUP('Salidas Pacientes'!$M1531,Inventario!$A$2:$M$21,3,FALSE)),"",VLOOKUP('Salidas Pacientes'!$M1531,Inventario!$A$2:$M$21,3,FALSE))</f>
        <v>Meningococo</v>
      </c>
      <c r="P1531" s="100" t="str">
        <f>IF(ISERROR(VLOOKUP('Salidas Pacientes'!$M1531,Inventario!$A$2:$M$21,4,FALSE)),"",VLOOKUP('Salidas Pacientes'!$M1531,Inventario!$A$2:$M$21,4,FALSE))</f>
        <v>Cobo Medical</v>
      </c>
      <c r="Q1531" s="100" t="str">
        <f>IF(ISERROR(VLOOKUP('Salidas Pacientes'!$M1531,Inventario!$A$2:$M$21,5,FALSE)),"",VLOOKUP('Salidas Pacientes'!$M1531,Inventario!$A$2:$M$21,5,FALSE))</f>
        <v>Pfizer</v>
      </c>
      <c r="R1531" s="17" t="str">
        <f>IF(ISERROR(VLOOKUP('Salidas Pacientes'!$M1531,Inventario!$A$2:$M$21,6,FALSE)),"",VLOOKUP('Salidas Pacientes'!$M1531,Inventario!$A$2:$M$21,6,FALSE))</f>
        <v>3904</v>
      </c>
      <c r="S1531" s="105" t="s">
        <v>240</v>
      </c>
      <c r="T1531" s="102">
        <f>IF(ISERROR(VLOOKUP('Salidas Pacientes'!$S1531,Entradas!$H$1:$I$412,2,FALSE)),"",VLOOKUP('Salidas Pacientes'!$S1531,Entradas!$H$1:$I$412,2,FALSE))</f>
        <v>45535</v>
      </c>
      <c r="U1531" s="98"/>
      <c r="V1531" s="98">
        <v>1</v>
      </c>
      <c r="W1531" s="105"/>
    </row>
    <row r="1532" spans="1:23" ht="15.75" hidden="1" customHeight="1">
      <c r="A1532" s="95">
        <v>45007</v>
      </c>
      <c r="B1532" s="95" t="s">
        <v>276</v>
      </c>
      <c r="C1532" s="98">
        <v>1109687610</v>
      </c>
      <c r="D1532" s="17" t="str">
        <f>IF(ISERROR(VLOOKUP('Salidas Pacientes'!$C1532,'BD Pacientes'!$A:I,2,FALSE)),"",VLOOKUP('Salidas Pacientes'!$C1532,'BD Pacientes'!$A:I,2,FALSE))</f>
        <v>RC</v>
      </c>
      <c r="E1532" s="16" t="str">
        <f>IF(ISERROR(VLOOKUP('Salidas Pacientes'!$C1532,'BD Pacientes'!$A:I,3,FALSE)),"",VLOOKUP('Salidas Pacientes'!$C1532,'BD Pacientes'!$A:I,3,FALSE))</f>
        <v>JUAN MARTIN MURIEL GONZALEZ</v>
      </c>
      <c r="F1532" s="17" t="str">
        <f>IF(ISERROR(VLOOKUP('Salidas Pacientes'!$C1532,'BD Pacientes'!$A:I,4,FALSE)),"",VLOOKUP('Salidas Pacientes'!$C1532,'BD Pacientes'!$A:I,4,FALSE))</f>
        <v>M</v>
      </c>
      <c r="G1532" s="95">
        <f>IF(ISERROR(VLOOKUP('Salidas Pacientes'!$C1532,'BD Pacientes'!$A:I,5,FALSE)),"",VLOOKUP('Salidas Pacientes'!$C1532,'BD Pacientes'!$A:I,5,FALSE))</f>
        <v>44549</v>
      </c>
      <c r="H1532" s="95" t="str">
        <f t="shared" ca="1" si="0"/>
        <v>1 año, 8 mes</v>
      </c>
      <c r="I1532" s="97" t="str">
        <f>IF(ISERROR(VLOOKUP('Salidas Pacientes'!$C1532,'BD Pacientes'!$A:$I,6,FALSE)),"",VLOOKUP('Salidas Pacientes'!$C1532,'BD Pacientes'!$A:$I,6,FALSE))</f>
        <v>CRA 2B # 40A-50</v>
      </c>
      <c r="J1532" s="98">
        <f>IF(ISERROR(VLOOKUP('Salidas Pacientes'!$C1532,'BD Pacientes'!$A:$I,7,FALSE)),"",VLOOKUP('Salidas Pacientes'!$C1532,'BD Pacientes'!$A:$I,7,FALSE))</f>
        <v>1144158516</v>
      </c>
      <c r="K1532" s="99" t="str">
        <f>IF(ISERROR(VLOOKUP('Salidas Pacientes'!$C1532,'BD Pacientes'!$A:$I,8,FALSE)),"",VLOOKUP('Salidas Pacientes'!$C1532,'BD Pacientes'!$A:$I,8,FALSE))</f>
        <v>NATALIA GONZALEZ</v>
      </c>
      <c r="L1532" s="17">
        <f>IF(ISERROR(VLOOKUP('Salidas Pacientes'!$C1532,'BD Pacientes'!$A:$I,9,FALSE)),"",VLOOKUP('Salidas Pacientes'!$C1532,'BD Pacientes'!$A:$I,9,FALSE))</f>
        <v>3117214952</v>
      </c>
      <c r="M1532" s="17" t="s">
        <v>47</v>
      </c>
      <c r="N1532" s="16" t="str">
        <f>IF(ISERROR(VLOOKUP('Salidas Pacientes'!$M1532,Inventario!$A$2:$M$21,2,FALSE)),"",VLOOKUP('Salidas Pacientes'!$M1532,Inventario!$A$2:$M$21,2,FALSE))</f>
        <v>Nimenrix</v>
      </c>
      <c r="O1532" s="16" t="str">
        <f>IF(ISERROR(VLOOKUP('Salidas Pacientes'!$M1532,Inventario!$A$2:$M$21,3,FALSE)),"",VLOOKUP('Salidas Pacientes'!$M1532,Inventario!$A$2:$M$21,3,FALSE))</f>
        <v>Meningococo</v>
      </c>
      <c r="P1532" s="100" t="str">
        <f>IF(ISERROR(VLOOKUP('Salidas Pacientes'!$M1532,Inventario!$A$2:$M$21,4,FALSE)),"",VLOOKUP('Salidas Pacientes'!$M1532,Inventario!$A$2:$M$21,4,FALSE))</f>
        <v>Cobo Medical</v>
      </c>
      <c r="Q1532" s="100" t="str">
        <f>IF(ISERROR(VLOOKUP('Salidas Pacientes'!$M1532,Inventario!$A$2:$M$21,5,FALSE)),"",VLOOKUP('Salidas Pacientes'!$M1532,Inventario!$A$2:$M$21,5,FALSE))</f>
        <v>Pfizer</v>
      </c>
      <c r="R1532" s="17" t="str">
        <f>IF(ISERROR(VLOOKUP('Salidas Pacientes'!$M1532,Inventario!$A$2:$M$21,6,FALSE)),"",VLOOKUP('Salidas Pacientes'!$M1532,Inventario!$A$2:$M$21,6,FALSE))</f>
        <v>3904</v>
      </c>
      <c r="S1532" s="105" t="s">
        <v>240</v>
      </c>
      <c r="T1532" s="102">
        <f>IF(ISERROR(VLOOKUP('Salidas Pacientes'!$S1532,Entradas!$H$1:$I$412,2,FALSE)),"",VLOOKUP('Salidas Pacientes'!$S1532,Entradas!$H$1:$I$412,2,FALSE))</f>
        <v>45535</v>
      </c>
      <c r="U1532" s="98"/>
      <c r="V1532" s="98">
        <v>1</v>
      </c>
      <c r="W1532" s="105"/>
    </row>
    <row r="1533" spans="1:23" ht="15.75" hidden="1" customHeight="1">
      <c r="A1533" s="95">
        <v>45007</v>
      </c>
      <c r="B1533" s="95" t="s">
        <v>276</v>
      </c>
      <c r="C1533" s="98">
        <v>1232816176</v>
      </c>
      <c r="D1533" s="17" t="str">
        <f>IF(ISERROR(VLOOKUP('Salidas Pacientes'!$C1533,'BD Pacientes'!$A:I,2,FALSE)),"",VLOOKUP('Salidas Pacientes'!$C1533,'BD Pacientes'!$A:I,2,FALSE))</f>
        <v>RC</v>
      </c>
      <c r="E1533" s="16" t="str">
        <f>IF(ISERROR(VLOOKUP('Salidas Pacientes'!$C1533,'BD Pacientes'!$A:I,3,FALSE)),"",VLOOKUP('Salidas Pacientes'!$C1533,'BD Pacientes'!$A:I,3,FALSE))</f>
        <v>ANTONELLA SALAZAR ROMAN</v>
      </c>
      <c r="F1533" s="17" t="str">
        <f>IF(ISERROR(VLOOKUP('Salidas Pacientes'!$C1533,'BD Pacientes'!$A:I,4,FALSE)),"",VLOOKUP('Salidas Pacientes'!$C1533,'BD Pacientes'!$A:I,4,FALSE))</f>
        <v>F</v>
      </c>
      <c r="G1533" s="95">
        <f>IF(ISERROR(VLOOKUP('Salidas Pacientes'!$C1533,'BD Pacientes'!$A:I,5,FALSE)),"",VLOOKUP('Salidas Pacientes'!$C1533,'BD Pacientes'!$A:I,5,FALSE))</f>
        <v>44336</v>
      </c>
      <c r="H1533" s="95" t="str">
        <f t="shared" ca="1" si="0"/>
        <v>2 año, 3 mes</v>
      </c>
      <c r="I1533" s="97" t="str">
        <f>IF(ISERROR(VLOOKUP('Salidas Pacientes'!$C1533,'BD Pacientes'!$A:$I,6,FALSE)),"",VLOOKUP('Salidas Pacientes'!$C1533,'BD Pacientes'!$A:$I,6,FALSE))</f>
        <v>CRA 2B1 # 46B-39</v>
      </c>
      <c r="J1533" s="98">
        <f>IF(ISERROR(VLOOKUP('Salidas Pacientes'!$C1533,'BD Pacientes'!$A:$I,7,FALSE)),"",VLOOKUP('Salidas Pacientes'!$C1533,'BD Pacientes'!$A:$I,7,FALSE))</f>
        <v>1143957497</v>
      </c>
      <c r="K1533" s="99" t="str">
        <f>IF(ISERROR(VLOOKUP('Salidas Pacientes'!$C1533,'BD Pacientes'!$A:$I,8,FALSE)),"",VLOOKUP('Salidas Pacientes'!$C1533,'BD Pacientes'!$A:$I,8,FALSE))</f>
        <v xml:space="preserve">MARILADY ROMAN </v>
      </c>
      <c r="L1533" s="17">
        <f>IF(ISERROR(VLOOKUP('Salidas Pacientes'!$C1533,'BD Pacientes'!$A:$I,9,FALSE)),"",VLOOKUP('Salidas Pacientes'!$C1533,'BD Pacientes'!$A:$I,9,FALSE))</f>
        <v>3156507007</v>
      </c>
      <c r="M1533" s="17" t="s">
        <v>54</v>
      </c>
      <c r="N1533" s="16" t="str">
        <f>IF(ISERROR(VLOOKUP('Salidas Pacientes'!$M1533,Inventario!$A$2:$M$21,2,FALSE)),"",VLOOKUP('Salidas Pacientes'!$M1533,Inventario!$A$2:$M$21,2,FALSE))</f>
        <v>Prevenar</v>
      </c>
      <c r="O1533" s="16" t="str">
        <f>IF(ISERROR(VLOOKUP('Salidas Pacientes'!$M1533,Inventario!$A$2:$M$21,3,FALSE)),"",VLOOKUP('Salidas Pacientes'!$M1533,Inventario!$A$2:$M$21,3,FALSE))</f>
        <v>Neumococo 13V</v>
      </c>
      <c r="P1533" s="100" t="str">
        <f>IF(ISERROR(VLOOKUP('Salidas Pacientes'!$M1533,Inventario!$A$2:$M$21,4,FALSE)),"",VLOOKUP('Salidas Pacientes'!$M1533,Inventario!$A$2:$M$21,4,FALSE))</f>
        <v>Cobo Medical</v>
      </c>
      <c r="Q1533" s="100" t="str">
        <f>IF(ISERROR(VLOOKUP('Salidas Pacientes'!$M1533,Inventario!$A$2:$M$21,5,FALSE)),"",VLOOKUP('Salidas Pacientes'!$M1533,Inventario!$A$2:$M$21,5,FALSE))</f>
        <v>Pfizer</v>
      </c>
      <c r="R1533" s="17" t="str">
        <f>IF(ISERROR(VLOOKUP('Salidas Pacientes'!$M1533,Inventario!$A$2:$M$21,6,FALSE)),"",VLOOKUP('Salidas Pacientes'!$M1533,Inventario!$A$2:$M$21,6,FALSE))</f>
        <v>2156</v>
      </c>
      <c r="S1533" s="105" t="s">
        <v>241</v>
      </c>
      <c r="T1533" s="102">
        <f>IF(ISERROR(VLOOKUP('Salidas Pacientes'!$S1533,Entradas!$H$1:$I$412,2,FALSE)),"",VLOOKUP('Salidas Pacientes'!$S1533,Entradas!$H$1:$I$412,2,FALSE))</f>
        <v>45747</v>
      </c>
      <c r="U1533" s="98"/>
      <c r="V1533" s="98">
        <v>1</v>
      </c>
      <c r="W1533" s="105"/>
    </row>
    <row r="1534" spans="1:23" ht="15.75" hidden="1" customHeight="1">
      <c r="A1534" s="95">
        <v>45009</v>
      </c>
      <c r="B1534" s="95" t="s">
        <v>276</v>
      </c>
      <c r="C1534" s="98">
        <v>1232816501</v>
      </c>
      <c r="D1534" s="17" t="str">
        <f>IF(ISERROR(VLOOKUP('Salidas Pacientes'!$C1534,'BD Pacientes'!$A:I,2,FALSE)),"",VLOOKUP('Salidas Pacientes'!$C1534,'BD Pacientes'!$A:I,2,FALSE))</f>
        <v>RC</v>
      </c>
      <c r="E1534" s="16" t="str">
        <f>IF(ISERROR(VLOOKUP('Salidas Pacientes'!$C1534,'BD Pacientes'!$A:I,3,FALSE)),"",VLOOKUP('Salidas Pacientes'!$C1534,'BD Pacientes'!$A:I,3,FALSE))</f>
        <v>SALOMON SALCEDO IZAR</v>
      </c>
      <c r="F1534" s="17" t="str">
        <f>IF(ISERROR(VLOOKUP('Salidas Pacientes'!$C1534,'BD Pacientes'!$A:I,4,FALSE)),"",VLOOKUP('Salidas Pacientes'!$C1534,'BD Pacientes'!$A:I,4,FALSE))</f>
        <v>M</v>
      </c>
      <c r="G1534" s="95">
        <f>IF(ISERROR(VLOOKUP('Salidas Pacientes'!$C1534,'BD Pacientes'!$A:I,5,FALSE)),"",VLOOKUP('Salidas Pacientes'!$C1534,'BD Pacientes'!$A:I,5,FALSE))</f>
        <v>44363</v>
      </c>
      <c r="H1534" s="95" t="str">
        <f t="shared" ca="1" si="0"/>
        <v>2 año, 2 mes</v>
      </c>
      <c r="I1534" s="97" t="str">
        <f>IF(ISERROR(VLOOKUP('Salidas Pacientes'!$C1534,'BD Pacientes'!$A:$I,6,FALSE)),"",VLOOKUP('Salidas Pacientes'!$C1534,'BD Pacientes'!$A:$I,6,FALSE))</f>
        <v>CALLE 5C # 29-99</v>
      </c>
      <c r="J1534" s="98" t="str">
        <f>IF(ISERROR(VLOOKUP('Salidas Pacientes'!$C1534,'BD Pacientes'!$A:$I,7,FALSE)),"",VLOOKUP('Salidas Pacientes'!$C1534,'BD Pacientes'!$A:$I,7,FALSE))</f>
        <v>CE 514483</v>
      </c>
      <c r="K1534" s="99" t="str">
        <f>IF(ISERROR(VLOOKUP('Salidas Pacientes'!$C1534,'BD Pacientes'!$A:$I,8,FALSE)),"",VLOOKUP('Salidas Pacientes'!$C1534,'BD Pacientes'!$A:$I,8,FALSE))</f>
        <v>FARIDE IZAR</v>
      </c>
      <c r="L1534" s="17">
        <f>IF(ISERROR(VLOOKUP('Salidas Pacientes'!$C1534,'BD Pacientes'!$A:$I,9,FALSE)),"",VLOOKUP('Salidas Pacientes'!$C1534,'BD Pacientes'!$A:$I,9,FALSE))</f>
        <v>3003007011</v>
      </c>
      <c r="M1534" s="17" t="s">
        <v>108</v>
      </c>
      <c r="N1534" s="16" t="str">
        <f>IF(ISERROR(VLOOKUP('Salidas Pacientes'!$M1534,Inventario!$A$2:$M$21,2,FALSE)),"",VLOOKUP('Salidas Pacientes'!$M1534,Inventario!$A$2:$M$21,2,FALSE))</f>
        <v>Priorix</v>
      </c>
      <c r="O1534" s="16" t="str">
        <f>IF(ISERROR(VLOOKUP('Salidas Pacientes'!$M1534,Inventario!$A$2:$M$21,3,FALSE)),"",VLOOKUP('Salidas Pacientes'!$M1534,Inventario!$A$2:$M$21,3,FALSE))</f>
        <v>Rubeola, Sarampion, Paperas</v>
      </c>
      <c r="P1534" s="100" t="str">
        <f>IF(ISERROR(VLOOKUP('Salidas Pacientes'!$M1534,Inventario!$A$2:$M$21,4,FALSE)),"",VLOOKUP('Salidas Pacientes'!$M1534,Inventario!$A$2:$M$21,4,FALSE))</f>
        <v>IPS FARALLONES</v>
      </c>
      <c r="Q1534" s="100" t="str">
        <f>IF(ISERROR(VLOOKUP('Salidas Pacientes'!$M1534,Inventario!$A$2:$M$21,5,FALSE)),"",VLOOKUP('Salidas Pacientes'!$M1534,Inventario!$A$2:$M$21,5,FALSE))</f>
        <v>Glaxo</v>
      </c>
      <c r="R1534" s="17" t="str">
        <f>IF(ISERROR(VLOOKUP('Salidas Pacientes'!$M1534,Inventario!$A$2:$M$21,6,FALSE)),"",VLOOKUP('Salidas Pacientes'!$M1534,Inventario!$A$2:$M$21,6,FALSE))</f>
        <v>1000</v>
      </c>
      <c r="S1534" s="105" t="s">
        <v>239</v>
      </c>
      <c r="T1534" s="102">
        <f>IF(ISERROR(VLOOKUP('Salidas Pacientes'!$S1534,Entradas!$H$1:$I$412,2,FALSE)),"",VLOOKUP('Salidas Pacientes'!$S1534,Entradas!$H$1:$I$412,2,FALSE))</f>
        <v>45473</v>
      </c>
      <c r="U1534" s="98"/>
      <c r="V1534" s="98">
        <v>1</v>
      </c>
      <c r="W1534" s="105"/>
    </row>
    <row r="1535" spans="1:23" ht="15.75" hidden="1" customHeight="1">
      <c r="A1535" s="95">
        <v>45009</v>
      </c>
      <c r="B1535" s="95" t="s">
        <v>276</v>
      </c>
      <c r="C1535" s="98">
        <v>1232821191</v>
      </c>
      <c r="D1535" s="17" t="str">
        <f>IF(ISERROR(VLOOKUP('Salidas Pacientes'!$C1535,'BD Pacientes'!$A:I,2,FALSE)),"",VLOOKUP('Salidas Pacientes'!$C1535,'BD Pacientes'!$A:I,2,FALSE))</f>
        <v>RC</v>
      </c>
      <c r="E1535" s="16" t="str">
        <f>IF(ISERROR(VLOOKUP('Salidas Pacientes'!$C1535,'BD Pacientes'!$A:I,3,FALSE)),"",VLOOKUP('Salidas Pacientes'!$C1535,'BD Pacientes'!$A:I,3,FALSE))</f>
        <v>GABRIEL SANCHEZ MUÑOZ</v>
      </c>
      <c r="F1535" s="17" t="str">
        <f>IF(ISERROR(VLOOKUP('Salidas Pacientes'!$C1535,'BD Pacientes'!$A:I,4,FALSE)),"",VLOOKUP('Salidas Pacientes'!$C1535,'BD Pacientes'!$A:I,4,FALSE))</f>
        <v>M</v>
      </c>
      <c r="G1535" s="95">
        <f>IF(ISERROR(VLOOKUP('Salidas Pacientes'!$C1535,'BD Pacientes'!$A:I,5,FALSE)),"",VLOOKUP('Salidas Pacientes'!$C1535,'BD Pacientes'!$A:I,5,FALSE))</f>
        <v>44794</v>
      </c>
      <c r="H1535" s="95" t="str">
        <f t="shared" ca="1" si="0"/>
        <v>1 año, 0 mes</v>
      </c>
      <c r="I1535" s="97" t="str">
        <f>IF(ISERROR(VLOOKUP('Salidas Pacientes'!$C1535,'BD Pacientes'!$A:$I,6,FALSE)),"",VLOOKUP('Salidas Pacientes'!$C1535,'BD Pacientes'!$A:$I,6,FALSE))</f>
        <v>AV 21N # 57N-103</v>
      </c>
      <c r="J1535" s="98">
        <f>IF(ISERROR(VLOOKUP('Salidas Pacientes'!$C1535,'BD Pacientes'!$A:$I,7,FALSE)),"",VLOOKUP('Salidas Pacientes'!$C1535,'BD Pacientes'!$A:$I,7,FALSE))</f>
        <v>1118289755</v>
      </c>
      <c r="K1535" s="99" t="str">
        <f>IF(ISERROR(VLOOKUP('Salidas Pacientes'!$C1535,'BD Pacientes'!$A:$I,8,FALSE)),"",VLOOKUP('Salidas Pacientes'!$C1535,'BD Pacientes'!$A:$I,8,FALSE))</f>
        <v>DANIELA MUÑOZ</v>
      </c>
      <c r="L1535" s="17">
        <f>IF(ISERROR(VLOOKUP('Salidas Pacientes'!$C1535,'BD Pacientes'!$A:$I,9,FALSE)),"",VLOOKUP('Salidas Pacientes'!$C1535,'BD Pacientes'!$A:$I,9,FALSE))</f>
        <v>3177005925</v>
      </c>
      <c r="M1535" s="17" t="s">
        <v>47</v>
      </c>
      <c r="N1535" s="16" t="str">
        <f>IF(ISERROR(VLOOKUP('Salidas Pacientes'!$M1535,Inventario!$A$2:$M$21,2,FALSE)),"",VLOOKUP('Salidas Pacientes'!$M1535,Inventario!$A$2:$M$21,2,FALSE))</f>
        <v>Nimenrix</v>
      </c>
      <c r="O1535" s="16" t="str">
        <f>IF(ISERROR(VLOOKUP('Salidas Pacientes'!$M1535,Inventario!$A$2:$M$21,3,FALSE)),"",VLOOKUP('Salidas Pacientes'!$M1535,Inventario!$A$2:$M$21,3,FALSE))</f>
        <v>Meningococo</v>
      </c>
      <c r="P1535" s="100" t="str">
        <f>IF(ISERROR(VLOOKUP('Salidas Pacientes'!$M1535,Inventario!$A$2:$M$21,4,FALSE)),"",VLOOKUP('Salidas Pacientes'!$M1535,Inventario!$A$2:$M$21,4,FALSE))</f>
        <v>Cobo Medical</v>
      </c>
      <c r="Q1535" s="100" t="str">
        <f>IF(ISERROR(VLOOKUP('Salidas Pacientes'!$M1535,Inventario!$A$2:$M$21,5,FALSE)),"",VLOOKUP('Salidas Pacientes'!$M1535,Inventario!$A$2:$M$21,5,FALSE))</f>
        <v>Pfizer</v>
      </c>
      <c r="R1535" s="17" t="str">
        <f>IF(ISERROR(VLOOKUP('Salidas Pacientes'!$M1535,Inventario!$A$2:$M$21,6,FALSE)),"",VLOOKUP('Salidas Pacientes'!$M1535,Inventario!$A$2:$M$21,6,FALSE))</f>
        <v>3904</v>
      </c>
      <c r="S1535" s="105" t="s">
        <v>240</v>
      </c>
      <c r="T1535" s="102">
        <f>IF(ISERROR(VLOOKUP('Salidas Pacientes'!$S1535,Entradas!$H$1:$I$412,2,FALSE)),"",VLOOKUP('Salidas Pacientes'!$S1535,Entradas!$H$1:$I$412,2,FALSE))</f>
        <v>45535</v>
      </c>
      <c r="U1535" s="98"/>
      <c r="V1535" s="98">
        <v>1</v>
      </c>
      <c r="W1535" s="105"/>
    </row>
    <row r="1536" spans="1:23" ht="15.75" hidden="1" customHeight="1">
      <c r="A1536" s="95">
        <v>45009</v>
      </c>
      <c r="B1536" s="95" t="s">
        <v>276</v>
      </c>
      <c r="C1536" s="98">
        <v>1232821678</v>
      </c>
      <c r="D1536" s="17" t="str">
        <f>IF(ISERROR(VLOOKUP('Salidas Pacientes'!$C1536,'BD Pacientes'!$A:I,2,FALSE)),"",VLOOKUP('Salidas Pacientes'!$C1536,'BD Pacientes'!$A:I,2,FALSE))</f>
        <v>RC</v>
      </c>
      <c r="E1536" s="16" t="str">
        <f>IF(ISERROR(VLOOKUP('Salidas Pacientes'!$C1536,'BD Pacientes'!$A:I,3,FALSE)),"",VLOOKUP('Salidas Pacientes'!$C1536,'BD Pacientes'!$A:I,3,FALSE))</f>
        <v>CELESTE BUSTAMANTE PATIÑO</v>
      </c>
      <c r="F1536" s="17" t="str">
        <f>IF(ISERROR(VLOOKUP('Salidas Pacientes'!$C1536,'BD Pacientes'!$A:I,4,FALSE)),"",VLOOKUP('Salidas Pacientes'!$C1536,'BD Pacientes'!$A:I,4,FALSE))</f>
        <v>F</v>
      </c>
      <c r="G1536" s="95">
        <f>IF(ISERROR(VLOOKUP('Salidas Pacientes'!$C1536,'BD Pacientes'!$A:I,5,FALSE)),"",VLOOKUP('Salidas Pacientes'!$C1536,'BD Pacientes'!$A:I,5,FALSE))</f>
        <v>44836</v>
      </c>
      <c r="H1536" s="95" t="str">
        <f t="shared" ca="1" si="0"/>
        <v>0 año, 10 mes</v>
      </c>
      <c r="I1536" s="97" t="str">
        <f>IF(ISERROR(VLOOKUP('Salidas Pacientes'!$C1536,'BD Pacientes'!$A:$I,6,FALSE)),"",VLOOKUP('Salidas Pacientes'!$C1536,'BD Pacientes'!$A:$I,6,FALSE))</f>
        <v>CRA 46 # 38A-39</v>
      </c>
      <c r="J1536" s="98">
        <f>IF(ISERROR(VLOOKUP('Salidas Pacientes'!$C1536,'BD Pacientes'!$A:$I,7,FALSE)),"",VLOOKUP('Salidas Pacientes'!$C1536,'BD Pacientes'!$A:$I,7,FALSE))</f>
        <v>1144155635</v>
      </c>
      <c r="K1536" s="99" t="str">
        <f>IF(ISERROR(VLOOKUP('Salidas Pacientes'!$C1536,'BD Pacientes'!$A:$I,8,FALSE)),"",VLOOKUP('Salidas Pacientes'!$C1536,'BD Pacientes'!$A:$I,8,FALSE))</f>
        <v>LIZETH PATIÑO</v>
      </c>
      <c r="L1536" s="17">
        <f>IF(ISERROR(VLOOKUP('Salidas Pacientes'!$C1536,'BD Pacientes'!$A:$I,9,FALSE)),"",VLOOKUP('Salidas Pacientes'!$C1536,'BD Pacientes'!$A:$I,9,FALSE))</f>
        <v>3014852600</v>
      </c>
      <c r="M1536" s="17" t="s">
        <v>47</v>
      </c>
      <c r="N1536" s="16" t="str">
        <f>IF(ISERROR(VLOOKUP('Salidas Pacientes'!$M1536,Inventario!$A$2:$M$21,2,FALSE)),"",VLOOKUP('Salidas Pacientes'!$M1536,Inventario!$A$2:$M$21,2,FALSE))</f>
        <v>Nimenrix</v>
      </c>
      <c r="O1536" s="16" t="str">
        <f>IF(ISERROR(VLOOKUP('Salidas Pacientes'!$M1536,Inventario!$A$2:$M$21,3,FALSE)),"",VLOOKUP('Salidas Pacientes'!$M1536,Inventario!$A$2:$M$21,3,FALSE))</f>
        <v>Meningococo</v>
      </c>
      <c r="P1536" s="100" t="str">
        <f>IF(ISERROR(VLOOKUP('Salidas Pacientes'!$M1536,Inventario!$A$2:$M$21,4,FALSE)),"",VLOOKUP('Salidas Pacientes'!$M1536,Inventario!$A$2:$M$21,4,FALSE))</f>
        <v>Cobo Medical</v>
      </c>
      <c r="Q1536" s="100" t="str">
        <f>IF(ISERROR(VLOOKUP('Salidas Pacientes'!$M1536,Inventario!$A$2:$M$21,5,FALSE)),"",VLOOKUP('Salidas Pacientes'!$M1536,Inventario!$A$2:$M$21,5,FALSE))</f>
        <v>Pfizer</v>
      </c>
      <c r="R1536" s="17" t="str">
        <f>IF(ISERROR(VLOOKUP('Salidas Pacientes'!$M1536,Inventario!$A$2:$M$21,6,FALSE)),"",VLOOKUP('Salidas Pacientes'!$M1536,Inventario!$A$2:$M$21,6,FALSE))</f>
        <v>3904</v>
      </c>
      <c r="S1536" s="105" t="s">
        <v>240</v>
      </c>
      <c r="T1536" s="102">
        <f>IF(ISERROR(VLOOKUP('Salidas Pacientes'!$S1536,Entradas!$H$1:$I$412,2,FALSE)),"",VLOOKUP('Salidas Pacientes'!$S1536,Entradas!$H$1:$I$412,2,FALSE))</f>
        <v>45535</v>
      </c>
      <c r="U1536" s="98"/>
      <c r="V1536" s="98">
        <v>1</v>
      </c>
      <c r="W1536" s="105"/>
    </row>
    <row r="1537" spans="1:23" ht="15.75" hidden="1" customHeight="1">
      <c r="A1537" s="95">
        <v>45010</v>
      </c>
      <c r="B1537" s="95" t="s">
        <v>276</v>
      </c>
      <c r="C1537" s="98">
        <v>1112069120</v>
      </c>
      <c r="D1537" s="17" t="str">
        <f>IF(ISERROR(VLOOKUP('Salidas Pacientes'!$C1537,'BD Pacientes'!$A:I,2,FALSE)),"",VLOOKUP('Salidas Pacientes'!$C1537,'BD Pacientes'!$A:I,2,FALSE))</f>
        <v>RC</v>
      </c>
      <c r="E1537" s="16" t="str">
        <f>IF(ISERROR(VLOOKUP('Salidas Pacientes'!$C1537,'BD Pacientes'!$A:I,3,FALSE)),"",VLOOKUP('Salidas Pacientes'!$C1537,'BD Pacientes'!$A:I,3,FALSE))</f>
        <v>VALENTINA PEÑA SILVA</v>
      </c>
      <c r="F1537" s="17" t="str">
        <f>IF(ISERROR(VLOOKUP('Salidas Pacientes'!$C1537,'BD Pacientes'!$A:I,4,FALSE)),"",VLOOKUP('Salidas Pacientes'!$C1537,'BD Pacientes'!$A:I,4,FALSE))</f>
        <v>F</v>
      </c>
      <c r="G1537" s="95">
        <f>IF(ISERROR(VLOOKUP('Salidas Pacientes'!$C1537,'BD Pacientes'!$A:I,5,FALSE)),"",VLOOKUP('Salidas Pacientes'!$C1537,'BD Pacientes'!$A:I,5,FALSE))</f>
        <v>44274</v>
      </c>
      <c r="H1537" s="95" t="str">
        <f t="shared" ca="1" si="0"/>
        <v>2 año, 5 mes</v>
      </c>
      <c r="I1537" s="97" t="str">
        <f>IF(ISERROR(VLOOKUP('Salidas Pacientes'!$C1537,'BD Pacientes'!$A:$I,6,FALSE)),"",VLOOKUP('Salidas Pacientes'!$C1537,'BD Pacientes'!$A:$I,6,FALSE))</f>
        <v>AV LAGO CALLE FONTANA 803 T2 JAMUNDI</v>
      </c>
      <c r="J1537" s="98">
        <f>IF(ISERROR(VLOOKUP('Salidas Pacientes'!$C1537,'BD Pacientes'!$A:$I,7,FALSE)),"",VLOOKUP('Salidas Pacientes'!$C1537,'BD Pacientes'!$A:$I,7,FALSE))</f>
        <v>31578177</v>
      </c>
      <c r="K1537" s="99" t="str">
        <f>IF(ISERROR(VLOOKUP('Salidas Pacientes'!$C1537,'BD Pacientes'!$A:$I,8,FALSE)),"",VLOOKUP('Salidas Pacientes'!$C1537,'BD Pacientes'!$A:$I,8,FALSE))</f>
        <v>PATRICIA SILVA</v>
      </c>
      <c r="L1537" s="17">
        <f>IF(ISERROR(VLOOKUP('Salidas Pacientes'!$C1537,'BD Pacientes'!$A:$I,9,FALSE)),"",VLOOKUP('Salidas Pacientes'!$C1537,'BD Pacientes'!$A:$I,9,FALSE))</f>
        <v>3162463729</v>
      </c>
      <c r="M1537" s="17" t="s">
        <v>108</v>
      </c>
      <c r="N1537" s="16" t="str">
        <f>IF(ISERROR(VLOOKUP('Salidas Pacientes'!$M1537,Inventario!$A$2:$M$21,2,FALSE)),"",VLOOKUP('Salidas Pacientes'!$M1537,Inventario!$A$2:$M$21,2,FALSE))</f>
        <v>Priorix</v>
      </c>
      <c r="O1537" s="16" t="str">
        <f>IF(ISERROR(VLOOKUP('Salidas Pacientes'!$M1537,Inventario!$A$2:$M$21,3,FALSE)),"",VLOOKUP('Salidas Pacientes'!$M1537,Inventario!$A$2:$M$21,3,FALSE))</f>
        <v>Rubeola, Sarampion, Paperas</v>
      </c>
      <c r="P1537" s="100" t="str">
        <f>IF(ISERROR(VLOOKUP('Salidas Pacientes'!$M1537,Inventario!$A$2:$M$21,4,FALSE)),"",VLOOKUP('Salidas Pacientes'!$M1537,Inventario!$A$2:$M$21,4,FALSE))</f>
        <v>IPS FARALLONES</v>
      </c>
      <c r="Q1537" s="100" t="str">
        <f>IF(ISERROR(VLOOKUP('Salidas Pacientes'!$M1537,Inventario!$A$2:$M$21,5,FALSE)),"",VLOOKUP('Salidas Pacientes'!$M1537,Inventario!$A$2:$M$21,5,FALSE))</f>
        <v>Glaxo</v>
      </c>
      <c r="R1537" s="17" t="str">
        <f>IF(ISERROR(VLOOKUP('Salidas Pacientes'!$M1537,Inventario!$A$2:$M$21,6,FALSE)),"",VLOOKUP('Salidas Pacientes'!$M1537,Inventario!$A$2:$M$21,6,FALSE))</f>
        <v>1000</v>
      </c>
      <c r="S1537" s="105" t="s">
        <v>239</v>
      </c>
      <c r="T1537" s="102">
        <f>IF(ISERROR(VLOOKUP('Salidas Pacientes'!$S1537,Entradas!$H$1:$I$412,2,FALSE)),"",VLOOKUP('Salidas Pacientes'!$S1537,Entradas!$H$1:$I$412,2,FALSE))</f>
        <v>45473</v>
      </c>
      <c r="U1537" s="98"/>
      <c r="V1537" s="98">
        <v>1</v>
      </c>
      <c r="W1537" s="105"/>
    </row>
    <row r="1538" spans="1:23" ht="15.75" hidden="1" customHeight="1">
      <c r="A1538" s="95">
        <v>45010</v>
      </c>
      <c r="B1538" s="95" t="s">
        <v>276</v>
      </c>
      <c r="C1538" s="98" t="s">
        <v>297</v>
      </c>
      <c r="D1538" s="17" t="str">
        <f>IF(ISERROR(VLOOKUP('Salidas Pacientes'!$C1538,'BD Pacientes'!$A:I,2,FALSE)),"",VLOOKUP('Salidas Pacientes'!$C1538,'BD Pacientes'!$A:I,2,FALSE))</f>
        <v/>
      </c>
      <c r="E1538" s="16" t="str">
        <f>IF(ISERROR(VLOOKUP('Salidas Pacientes'!$C1538,'BD Pacientes'!$A:I,3,FALSE)),"",VLOOKUP('Salidas Pacientes'!$C1538,'BD Pacientes'!$A:I,3,FALSE))</f>
        <v/>
      </c>
      <c r="F1538" s="17" t="str">
        <f>IF(ISERROR(VLOOKUP('Salidas Pacientes'!$C1538,'BD Pacientes'!$A:I,4,FALSE)),"",VLOOKUP('Salidas Pacientes'!$C1538,'BD Pacientes'!$A:I,4,FALSE))</f>
        <v/>
      </c>
      <c r="G1538" s="95" t="str">
        <f>IF(ISERROR(VLOOKUP('Salidas Pacientes'!$C1538,'BD Pacientes'!$A:I,5,FALSE)),"",VLOOKUP('Salidas Pacientes'!$C1538,'BD Pacientes'!$A:I,5,FALSE))</f>
        <v/>
      </c>
      <c r="H1538" s="95" t="str">
        <f t="shared" ca="1" si="0"/>
        <v/>
      </c>
      <c r="I1538" s="97" t="str">
        <f>IF(ISERROR(VLOOKUP('Salidas Pacientes'!$C1538,'BD Pacientes'!$A:$I,6,FALSE)),"",VLOOKUP('Salidas Pacientes'!$C1538,'BD Pacientes'!$A:$I,6,FALSE))</f>
        <v/>
      </c>
      <c r="J1538" s="98" t="str">
        <f>IF(ISERROR(VLOOKUP('Salidas Pacientes'!$C1538,'BD Pacientes'!$A:$I,7,FALSE)),"",VLOOKUP('Salidas Pacientes'!$C1538,'BD Pacientes'!$A:$I,7,FALSE))</f>
        <v/>
      </c>
      <c r="K1538" s="99" t="str">
        <f>IF(ISERROR(VLOOKUP('Salidas Pacientes'!$C1538,'BD Pacientes'!$A:$I,8,FALSE)),"",VLOOKUP('Salidas Pacientes'!$C1538,'BD Pacientes'!$A:$I,8,FALSE))</f>
        <v/>
      </c>
      <c r="L1538" s="17" t="str">
        <f>IF(ISERROR(VLOOKUP('Salidas Pacientes'!$C1538,'BD Pacientes'!$A:$I,9,FALSE)),"",VLOOKUP('Salidas Pacientes'!$C1538,'BD Pacientes'!$A:$I,9,FALSE))</f>
        <v/>
      </c>
      <c r="M1538" s="17" t="s">
        <v>85</v>
      </c>
      <c r="N1538" s="16" t="str">
        <f>IF(ISERROR(VLOOKUP('Salidas Pacientes'!$M1538,Inventario!$A$2:$M$21,2,FALSE)),"",VLOOKUP('Salidas Pacientes'!$M1538,Inventario!$A$2:$M$21,2,FALSE))</f>
        <v xml:space="preserve">Avaxim 80 </v>
      </c>
      <c r="O1538" s="16" t="str">
        <f>IF(ISERROR(VLOOKUP('Salidas Pacientes'!$M1538,Inventario!$A$2:$M$21,3,FALSE)),"",VLOOKUP('Salidas Pacientes'!$M1538,Inventario!$A$2:$M$21,3,FALSE))</f>
        <v>Hepatitis A niño</v>
      </c>
      <c r="P1538" s="100" t="str">
        <f>IF(ISERROR(VLOOKUP('Salidas Pacientes'!$M1538,Inventario!$A$2:$M$21,4,FALSE)),"",VLOOKUP('Salidas Pacientes'!$M1538,Inventario!$A$2:$M$21,4,FALSE))</f>
        <v>IPS FARALLONES</v>
      </c>
      <c r="Q1538" s="100" t="str">
        <f>IF(ISERROR(VLOOKUP('Salidas Pacientes'!$M1538,Inventario!$A$2:$M$21,5,FALSE)),"",VLOOKUP('Salidas Pacientes'!$M1538,Inventario!$A$2:$M$21,5,FALSE))</f>
        <v>Sanofi</v>
      </c>
      <c r="R1538" s="17" t="str">
        <f>IF(ISERROR(VLOOKUP('Salidas Pacientes'!$M1538,Inventario!$A$2:$M$21,6,FALSE)),"",VLOOKUP('Salidas Pacientes'!$M1538,Inventario!$A$2:$M$21,6,FALSE))</f>
        <v>2500</v>
      </c>
      <c r="S1538" s="105" t="s">
        <v>227</v>
      </c>
      <c r="T1538" s="102">
        <f>IF(ISERROR(VLOOKUP('Salidas Pacientes'!$S1538,Entradas!$H$1:$I$412,2,FALSE)),"",VLOOKUP('Salidas Pacientes'!$S1538,Entradas!$H$1:$I$412,2,FALSE))</f>
        <v>45351</v>
      </c>
      <c r="U1538" s="98"/>
      <c r="V1538" s="98">
        <v>1</v>
      </c>
      <c r="W1538" s="105"/>
    </row>
    <row r="1539" spans="1:23" ht="15.75" hidden="1" customHeight="1">
      <c r="A1539" s="95">
        <v>45010</v>
      </c>
      <c r="B1539" s="95" t="s">
        <v>276</v>
      </c>
      <c r="C1539" s="98">
        <v>1232818852</v>
      </c>
      <c r="D1539" s="17" t="str">
        <f>IF(ISERROR(VLOOKUP('Salidas Pacientes'!$C1539,'BD Pacientes'!$A:I,2,FALSE)),"",VLOOKUP('Salidas Pacientes'!$C1539,'BD Pacientes'!$A:I,2,FALSE))</f>
        <v>RC</v>
      </c>
      <c r="E1539" s="16" t="str">
        <f>IF(ISERROR(VLOOKUP('Salidas Pacientes'!$C1539,'BD Pacientes'!$A:I,3,FALSE)),"",VLOOKUP('Salidas Pacientes'!$C1539,'BD Pacientes'!$A:I,3,FALSE))</f>
        <v>EMMANUEL FRANCISCO HERNANDEZ BETANCOURT</v>
      </c>
      <c r="F1539" s="17" t="str">
        <f>IF(ISERROR(VLOOKUP('Salidas Pacientes'!$C1539,'BD Pacientes'!$A:I,4,FALSE)),"",VLOOKUP('Salidas Pacientes'!$C1539,'BD Pacientes'!$A:I,4,FALSE))</f>
        <v>M</v>
      </c>
      <c r="G1539" s="95">
        <f>IF(ISERROR(VLOOKUP('Salidas Pacientes'!$C1539,'BD Pacientes'!$A:I,5,FALSE)),"",VLOOKUP('Salidas Pacientes'!$C1539,'BD Pacientes'!$A:I,5,FALSE))</f>
        <v>44576</v>
      </c>
      <c r="H1539" s="95" t="str">
        <f t="shared" ca="1" si="0"/>
        <v>1 año, 7 mes</v>
      </c>
      <c r="I1539" s="97" t="str">
        <f>IF(ISERROR(VLOOKUP('Salidas Pacientes'!$C1539,'BD Pacientes'!$A:$I,6,FALSE)),"",VLOOKUP('Salidas Pacientes'!$C1539,'BD Pacientes'!$A:$I,6,FALSE))</f>
        <v>CALLE 3 # 63-34 B5 301</v>
      </c>
      <c r="J1539" s="98">
        <f>IF(ISERROR(VLOOKUP('Salidas Pacientes'!$C1539,'BD Pacientes'!$A:$I,7,FALSE)),"",VLOOKUP('Salidas Pacientes'!$C1539,'BD Pacientes'!$A:$I,7,FALSE))</f>
        <v>1088313152</v>
      </c>
      <c r="K1539" s="99" t="str">
        <f>IF(ISERROR(VLOOKUP('Salidas Pacientes'!$C1539,'BD Pacientes'!$A:$I,8,FALSE)),"",VLOOKUP('Salidas Pacientes'!$C1539,'BD Pacientes'!$A:$I,8,FALSE))</f>
        <v>JULIANA BETANCOURT</v>
      </c>
      <c r="L1539" s="17">
        <f>IF(ISERROR(VLOOKUP('Salidas Pacientes'!$C1539,'BD Pacientes'!$A:$I,9,FALSE)),"",VLOOKUP('Salidas Pacientes'!$C1539,'BD Pacientes'!$A:$I,9,FALSE))</f>
        <v>3137052443</v>
      </c>
      <c r="M1539" s="17" t="s">
        <v>47</v>
      </c>
      <c r="N1539" s="16" t="str">
        <f>IF(ISERROR(VLOOKUP('Salidas Pacientes'!$M1539,Inventario!$A$2:$M$21,2,FALSE)),"",VLOOKUP('Salidas Pacientes'!$M1539,Inventario!$A$2:$M$21,2,FALSE))</f>
        <v>Nimenrix</v>
      </c>
      <c r="O1539" s="16" t="str">
        <f>IF(ISERROR(VLOOKUP('Salidas Pacientes'!$M1539,Inventario!$A$2:$M$21,3,FALSE)),"",VLOOKUP('Salidas Pacientes'!$M1539,Inventario!$A$2:$M$21,3,FALSE))</f>
        <v>Meningococo</v>
      </c>
      <c r="P1539" s="100" t="str">
        <f>IF(ISERROR(VLOOKUP('Salidas Pacientes'!$M1539,Inventario!$A$2:$M$21,4,FALSE)),"",VLOOKUP('Salidas Pacientes'!$M1539,Inventario!$A$2:$M$21,4,FALSE))</f>
        <v>Cobo Medical</v>
      </c>
      <c r="Q1539" s="100" t="str">
        <f>IF(ISERROR(VLOOKUP('Salidas Pacientes'!$M1539,Inventario!$A$2:$M$21,5,FALSE)),"",VLOOKUP('Salidas Pacientes'!$M1539,Inventario!$A$2:$M$21,5,FALSE))</f>
        <v>Pfizer</v>
      </c>
      <c r="R1539" s="17" t="str">
        <f>IF(ISERROR(VLOOKUP('Salidas Pacientes'!$M1539,Inventario!$A$2:$M$21,6,FALSE)),"",VLOOKUP('Salidas Pacientes'!$M1539,Inventario!$A$2:$M$21,6,FALSE))</f>
        <v>3904</v>
      </c>
      <c r="S1539" s="105" t="s">
        <v>240</v>
      </c>
      <c r="T1539" s="102">
        <f>IF(ISERROR(VLOOKUP('Salidas Pacientes'!$S1539,Entradas!$H$1:$I$412,2,FALSE)),"",VLOOKUP('Salidas Pacientes'!$S1539,Entradas!$H$1:$I$412,2,FALSE))</f>
        <v>45535</v>
      </c>
      <c r="U1539" s="98"/>
      <c r="V1539" s="98">
        <v>1</v>
      </c>
      <c r="W1539" s="105"/>
    </row>
    <row r="1540" spans="1:23" ht="15.75" hidden="1" customHeight="1">
      <c r="A1540" s="95">
        <v>45010</v>
      </c>
      <c r="B1540" s="95" t="s">
        <v>276</v>
      </c>
      <c r="C1540" s="98">
        <v>1232819042</v>
      </c>
      <c r="D1540" s="17" t="str">
        <f>IF(ISERROR(VLOOKUP('Salidas Pacientes'!$C1540,'BD Pacientes'!$A:I,2,FALSE)),"",VLOOKUP('Salidas Pacientes'!$C1540,'BD Pacientes'!$A:I,2,FALSE))</f>
        <v>RC</v>
      </c>
      <c r="E1540" s="16" t="str">
        <f>IF(ISERROR(VLOOKUP('Salidas Pacientes'!$C1540,'BD Pacientes'!$A:I,3,FALSE)),"",VLOOKUP('Salidas Pacientes'!$C1540,'BD Pacientes'!$A:I,3,FALSE))</f>
        <v>EMMA OCAMPO GRANADA</v>
      </c>
      <c r="F1540" s="17" t="str">
        <f>IF(ISERROR(VLOOKUP('Salidas Pacientes'!$C1540,'BD Pacientes'!$A:I,4,FALSE)),"",VLOOKUP('Salidas Pacientes'!$C1540,'BD Pacientes'!$A:I,4,FALSE))</f>
        <v>F</v>
      </c>
      <c r="G1540" s="95">
        <f>IF(ISERROR(VLOOKUP('Salidas Pacientes'!$C1540,'BD Pacientes'!$A:I,5,FALSE)),"",VLOOKUP('Salidas Pacientes'!$C1540,'BD Pacientes'!$A:I,5,FALSE))</f>
        <v>44595</v>
      </c>
      <c r="H1540" s="95" t="str">
        <f t="shared" ca="1" si="0"/>
        <v>1 año, 6 mes</v>
      </c>
      <c r="I1540" s="97" t="str">
        <f>IF(ISERROR(VLOOKUP('Salidas Pacientes'!$C1540,'BD Pacientes'!$A:$I,6,FALSE)),"",VLOOKUP('Salidas Pacientes'!$C1540,'BD Pacientes'!$A:$I,6,FALSE))</f>
        <v>CALLE 13 # 50-133</v>
      </c>
      <c r="J1540" s="98">
        <f>IF(ISERROR(VLOOKUP('Salidas Pacientes'!$C1540,'BD Pacientes'!$A:$I,7,FALSE)),"",VLOOKUP('Salidas Pacientes'!$C1540,'BD Pacientes'!$A:$I,7,FALSE))</f>
        <v>1130621472</v>
      </c>
      <c r="K1540" s="99" t="str">
        <f>IF(ISERROR(VLOOKUP('Salidas Pacientes'!$C1540,'BD Pacientes'!$A:$I,8,FALSE)),"",VLOOKUP('Salidas Pacientes'!$C1540,'BD Pacientes'!$A:$I,8,FALSE))</f>
        <v>STEPHANY GRANADA</v>
      </c>
      <c r="L1540" s="17">
        <f>IF(ISERROR(VLOOKUP('Salidas Pacientes'!$C1540,'BD Pacientes'!$A:$I,9,FALSE)),"",VLOOKUP('Salidas Pacientes'!$C1540,'BD Pacientes'!$A:$I,9,FALSE))</f>
        <v>3146163433</v>
      </c>
      <c r="M1540" s="17" t="s">
        <v>47</v>
      </c>
      <c r="N1540" s="16" t="str">
        <f>IF(ISERROR(VLOOKUP('Salidas Pacientes'!$M1540,Inventario!$A$2:$M$21,2,FALSE)),"",VLOOKUP('Salidas Pacientes'!$M1540,Inventario!$A$2:$M$21,2,FALSE))</f>
        <v>Nimenrix</v>
      </c>
      <c r="O1540" s="16" t="str">
        <f>IF(ISERROR(VLOOKUP('Salidas Pacientes'!$M1540,Inventario!$A$2:$M$21,3,FALSE)),"",VLOOKUP('Salidas Pacientes'!$M1540,Inventario!$A$2:$M$21,3,FALSE))</f>
        <v>Meningococo</v>
      </c>
      <c r="P1540" s="100" t="str">
        <f>IF(ISERROR(VLOOKUP('Salidas Pacientes'!$M1540,Inventario!$A$2:$M$21,4,FALSE)),"",VLOOKUP('Salidas Pacientes'!$M1540,Inventario!$A$2:$M$21,4,FALSE))</f>
        <v>Cobo Medical</v>
      </c>
      <c r="Q1540" s="100" t="str">
        <f>IF(ISERROR(VLOOKUP('Salidas Pacientes'!$M1540,Inventario!$A$2:$M$21,5,FALSE)),"",VLOOKUP('Salidas Pacientes'!$M1540,Inventario!$A$2:$M$21,5,FALSE))</f>
        <v>Pfizer</v>
      </c>
      <c r="R1540" s="17" t="str">
        <f>IF(ISERROR(VLOOKUP('Salidas Pacientes'!$M1540,Inventario!$A$2:$M$21,6,FALSE)),"",VLOOKUP('Salidas Pacientes'!$M1540,Inventario!$A$2:$M$21,6,FALSE))</f>
        <v>3904</v>
      </c>
      <c r="S1540" s="105" t="s">
        <v>240</v>
      </c>
      <c r="T1540" s="102">
        <f>IF(ISERROR(VLOOKUP('Salidas Pacientes'!$S1540,Entradas!$H$1:$I$412,2,FALSE)),"",VLOOKUP('Salidas Pacientes'!$S1540,Entradas!$H$1:$I$412,2,FALSE))</f>
        <v>45535</v>
      </c>
      <c r="U1540" s="98"/>
      <c r="V1540" s="98">
        <v>1</v>
      </c>
      <c r="W1540" s="105"/>
    </row>
    <row r="1541" spans="1:23" ht="15.75" hidden="1" customHeight="1">
      <c r="A1541" s="95">
        <v>45010</v>
      </c>
      <c r="B1541" s="95" t="s">
        <v>276</v>
      </c>
      <c r="C1541" s="98">
        <v>1110378846</v>
      </c>
      <c r="D1541" s="17" t="str">
        <f>IF(ISERROR(VLOOKUP('Salidas Pacientes'!$C1541,'BD Pacientes'!$A:I,2,FALSE)),"",VLOOKUP('Salidas Pacientes'!$C1541,'BD Pacientes'!$A:I,2,FALSE))</f>
        <v>RC</v>
      </c>
      <c r="E1541" s="16" t="str">
        <f>IF(ISERROR(VLOOKUP('Salidas Pacientes'!$C1541,'BD Pacientes'!$A:I,3,FALSE)),"",VLOOKUP('Salidas Pacientes'!$C1541,'BD Pacientes'!$A:I,3,FALSE))</f>
        <v>ABIGAIL HERNANDEZ BETANCOURT</v>
      </c>
      <c r="F1541" s="17" t="str">
        <f>IF(ISERROR(VLOOKUP('Salidas Pacientes'!$C1541,'BD Pacientes'!$A:I,4,FALSE)),"",VLOOKUP('Salidas Pacientes'!$C1541,'BD Pacientes'!$A:I,4,FALSE))</f>
        <v>F</v>
      </c>
      <c r="G1541" s="95">
        <f>IF(ISERROR(VLOOKUP('Salidas Pacientes'!$C1541,'BD Pacientes'!$A:I,5,FALSE)),"",VLOOKUP('Salidas Pacientes'!$C1541,'BD Pacientes'!$A:I,5,FALSE))</f>
        <v>43430</v>
      </c>
      <c r="H1541" s="95" t="str">
        <f t="shared" ca="1" si="0"/>
        <v>4 año, 8 mes</v>
      </c>
      <c r="I1541" s="97" t="str">
        <f>IF(ISERROR(VLOOKUP('Salidas Pacientes'!$C1541,'BD Pacientes'!$A:$I,6,FALSE)),"",VLOOKUP('Salidas Pacientes'!$C1541,'BD Pacientes'!$A:$I,6,FALSE))</f>
        <v>CALLE 3 # 63-34 APTO 301 B5</v>
      </c>
      <c r="J1541" s="98">
        <f>IF(ISERROR(VLOOKUP('Salidas Pacientes'!$C1541,'BD Pacientes'!$A:$I,7,FALSE)),"",VLOOKUP('Salidas Pacientes'!$C1541,'BD Pacientes'!$A:$I,7,FALSE))</f>
        <v>1088313152</v>
      </c>
      <c r="K1541" s="99" t="str">
        <f>IF(ISERROR(VLOOKUP('Salidas Pacientes'!$C1541,'BD Pacientes'!$A:$I,8,FALSE)),"",VLOOKUP('Salidas Pacientes'!$C1541,'BD Pacientes'!$A:$I,8,FALSE))</f>
        <v>JULIANA BETANCOURT</v>
      </c>
      <c r="L1541" s="17">
        <f>IF(ISERROR(VLOOKUP('Salidas Pacientes'!$C1541,'BD Pacientes'!$A:$I,9,FALSE)),"",VLOOKUP('Salidas Pacientes'!$C1541,'BD Pacientes'!$A:$I,9,FALSE))</f>
        <v>3137052443</v>
      </c>
      <c r="M1541" s="17" t="s">
        <v>108</v>
      </c>
      <c r="N1541" s="16" t="str">
        <f>IF(ISERROR(VLOOKUP('Salidas Pacientes'!$M1541,Inventario!$A$2:$M$21,2,FALSE)),"",VLOOKUP('Salidas Pacientes'!$M1541,Inventario!$A$2:$M$21,2,FALSE))</f>
        <v>Priorix</v>
      </c>
      <c r="O1541" s="16" t="str">
        <f>IF(ISERROR(VLOOKUP('Salidas Pacientes'!$M1541,Inventario!$A$2:$M$21,3,FALSE)),"",VLOOKUP('Salidas Pacientes'!$M1541,Inventario!$A$2:$M$21,3,FALSE))</f>
        <v>Rubeola, Sarampion, Paperas</v>
      </c>
      <c r="P1541" s="100" t="str">
        <f>IF(ISERROR(VLOOKUP('Salidas Pacientes'!$M1541,Inventario!$A$2:$M$21,4,FALSE)),"",VLOOKUP('Salidas Pacientes'!$M1541,Inventario!$A$2:$M$21,4,FALSE))</f>
        <v>IPS FARALLONES</v>
      </c>
      <c r="Q1541" s="100" t="str">
        <f>IF(ISERROR(VLOOKUP('Salidas Pacientes'!$M1541,Inventario!$A$2:$M$21,5,FALSE)),"",VLOOKUP('Salidas Pacientes'!$M1541,Inventario!$A$2:$M$21,5,FALSE))</f>
        <v>Glaxo</v>
      </c>
      <c r="R1541" s="17" t="str">
        <f>IF(ISERROR(VLOOKUP('Salidas Pacientes'!$M1541,Inventario!$A$2:$M$21,6,FALSE)),"",VLOOKUP('Salidas Pacientes'!$M1541,Inventario!$A$2:$M$21,6,FALSE))</f>
        <v>1000</v>
      </c>
      <c r="S1541" s="105" t="s">
        <v>239</v>
      </c>
      <c r="T1541" s="102">
        <f>IF(ISERROR(VLOOKUP('Salidas Pacientes'!$S1541,Entradas!$H$1:$I$412,2,FALSE)),"",VLOOKUP('Salidas Pacientes'!$S1541,Entradas!$H$1:$I$412,2,FALSE))</f>
        <v>45473</v>
      </c>
      <c r="U1541" s="98"/>
      <c r="V1541" s="98">
        <v>1</v>
      </c>
      <c r="W1541" s="105"/>
    </row>
    <row r="1542" spans="1:23" ht="15.75" hidden="1" customHeight="1">
      <c r="A1542" s="95">
        <v>45012</v>
      </c>
      <c r="B1542" s="95" t="s">
        <v>276</v>
      </c>
      <c r="C1542" s="98">
        <v>1109572648</v>
      </c>
      <c r="D1542" s="17" t="str">
        <f>IF(ISERROR(VLOOKUP('Salidas Pacientes'!$C1542,'BD Pacientes'!$A:I,2,FALSE)),"",VLOOKUP('Salidas Pacientes'!$C1542,'BD Pacientes'!$A:I,2,FALSE))</f>
        <v>RC</v>
      </c>
      <c r="E1542" s="16" t="str">
        <f>IF(ISERROR(VLOOKUP('Salidas Pacientes'!$C1542,'BD Pacientes'!$A:I,3,FALSE)),"",VLOOKUP('Salidas Pacientes'!$C1542,'BD Pacientes'!$A:I,3,FALSE))</f>
        <v>SAMUEL GOMEZ RAMIREZ</v>
      </c>
      <c r="F1542" s="17" t="str">
        <f>IF(ISERROR(VLOOKUP('Salidas Pacientes'!$C1542,'BD Pacientes'!$A:I,4,FALSE)),"",VLOOKUP('Salidas Pacientes'!$C1542,'BD Pacientes'!$A:I,4,FALSE))</f>
        <v>M</v>
      </c>
      <c r="G1542" s="95">
        <f>IF(ISERROR(VLOOKUP('Salidas Pacientes'!$C1542,'BD Pacientes'!$A:I,5,FALSE)),"",VLOOKUP('Salidas Pacientes'!$C1542,'BD Pacientes'!$A:I,5,FALSE))</f>
        <v>44439</v>
      </c>
      <c r="H1542" s="95" t="str">
        <f t="shared" ca="1" si="0"/>
        <v>1 año, 11 mes</v>
      </c>
      <c r="I1542" s="97" t="str">
        <f>IF(ISERROR(VLOOKUP('Salidas Pacientes'!$C1542,'BD Pacientes'!$A:$I,6,FALSE)),"",VLOOKUP('Salidas Pacientes'!$C1542,'BD Pacientes'!$A:$I,6,FALSE))</f>
        <v>CRA 84 # 53A-57</v>
      </c>
      <c r="J1542" s="98">
        <f>IF(ISERROR(VLOOKUP('Salidas Pacientes'!$C1542,'BD Pacientes'!$A:$I,7,FALSE)),"",VLOOKUP('Salidas Pacientes'!$C1542,'BD Pacientes'!$A:$I,7,FALSE))</f>
        <v>1143838505</v>
      </c>
      <c r="K1542" s="99" t="str">
        <f>IF(ISERROR(VLOOKUP('Salidas Pacientes'!$C1542,'BD Pacientes'!$A:$I,8,FALSE)),"",VLOOKUP('Salidas Pacientes'!$C1542,'BD Pacientes'!$A:$I,8,FALSE))</f>
        <v>MARIA ISABEL RAMIREZ</v>
      </c>
      <c r="L1542" s="17">
        <f>IF(ISERROR(VLOOKUP('Salidas Pacientes'!$C1542,'BD Pacientes'!$A:$I,9,FALSE)),"",VLOOKUP('Salidas Pacientes'!$C1542,'BD Pacientes'!$A:$I,9,FALSE))</f>
        <v>3152316593</v>
      </c>
      <c r="M1542" s="17" t="s">
        <v>73</v>
      </c>
      <c r="N1542" s="16" t="str">
        <f>IF(ISERROR(VLOOKUP('Salidas Pacientes'!$M1542,Inventario!$A$2:$M$21,2,FALSE)),"",VLOOKUP('Salidas Pacientes'!$M1542,Inventario!$A$2:$M$21,2,FALSE))</f>
        <v>Pentaxim</v>
      </c>
      <c r="O1542" s="16" t="str">
        <f>IF(ISERROR(VLOOKUP('Salidas Pacientes'!$M1542,Inventario!$A$2:$M$21,3,FALSE)),"",VLOOKUP('Salidas Pacientes'!$M1542,Inventario!$A$2:$M$21,3,FALSE))</f>
        <v>Difteria-Tosferina, tetano, polio, haemophilus</v>
      </c>
      <c r="P1542" s="100" t="str">
        <f>IF(ISERROR(VLOOKUP('Salidas Pacientes'!$M1542,Inventario!$A$2:$M$21,4,FALSE)),"",VLOOKUP('Salidas Pacientes'!$M1542,Inventario!$A$2:$M$21,4,FALSE))</f>
        <v>IPS FARALLONES</v>
      </c>
      <c r="Q1542" s="100" t="str">
        <f>IF(ISERROR(VLOOKUP('Salidas Pacientes'!$M1542,Inventario!$A$2:$M$21,5,FALSE)),"",VLOOKUP('Salidas Pacientes'!$M1542,Inventario!$A$2:$M$21,5,FALSE))</f>
        <v>Sanofi</v>
      </c>
      <c r="R1542" s="17" t="str">
        <f>IF(ISERROR(VLOOKUP('Salidas Pacientes'!$M1542,Inventario!$A$2:$M$21,6,FALSE)),"",VLOOKUP('Salidas Pacientes'!$M1542,Inventario!$A$2:$M$21,6,FALSE))</f>
        <v>2800</v>
      </c>
      <c r="S1542" s="105"/>
      <c r="T1542" s="102" t="str">
        <f>IF(ISERROR(VLOOKUP('Salidas Pacientes'!$S1542,Entradas!$H$1:$I$412,2,FALSE)),"",VLOOKUP('Salidas Pacientes'!$S1542,Entradas!$H$1:$I$412,2,FALSE))</f>
        <v/>
      </c>
      <c r="U1542" s="98"/>
      <c r="V1542" s="98">
        <v>1</v>
      </c>
      <c r="W1542" s="105"/>
    </row>
    <row r="1543" spans="1:23" ht="15.75" hidden="1" customHeight="1">
      <c r="A1543" s="95">
        <v>45012</v>
      </c>
      <c r="B1543" s="95" t="s">
        <v>276</v>
      </c>
      <c r="C1543" s="98">
        <v>1109572648</v>
      </c>
      <c r="D1543" s="17" t="str">
        <f>IF(ISERROR(VLOOKUP('Salidas Pacientes'!$C1543,'BD Pacientes'!$A:I,2,FALSE)),"",VLOOKUP('Salidas Pacientes'!$C1543,'BD Pacientes'!$A:I,2,FALSE))</f>
        <v>RC</v>
      </c>
      <c r="E1543" s="16" t="str">
        <f>IF(ISERROR(VLOOKUP('Salidas Pacientes'!$C1543,'BD Pacientes'!$A:I,3,FALSE)),"",VLOOKUP('Salidas Pacientes'!$C1543,'BD Pacientes'!$A:I,3,FALSE))</f>
        <v>SAMUEL GOMEZ RAMIREZ</v>
      </c>
      <c r="F1543" s="17" t="str">
        <f>IF(ISERROR(VLOOKUP('Salidas Pacientes'!$C1543,'BD Pacientes'!$A:I,4,FALSE)),"",VLOOKUP('Salidas Pacientes'!$C1543,'BD Pacientes'!$A:I,4,FALSE))</f>
        <v>M</v>
      </c>
      <c r="G1543" s="95">
        <f>IF(ISERROR(VLOOKUP('Salidas Pacientes'!$C1543,'BD Pacientes'!$A:I,5,FALSE)),"",VLOOKUP('Salidas Pacientes'!$C1543,'BD Pacientes'!$A:I,5,FALSE))</f>
        <v>44439</v>
      </c>
      <c r="H1543" s="95" t="str">
        <f t="shared" ca="1" si="0"/>
        <v>1 año, 11 mes</v>
      </c>
      <c r="I1543" s="97" t="str">
        <f>IF(ISERROR(VLOOKUP('Salidas Pacientes'!$C1543,'BD Pacientes'!$A:$I,6,FALSE)),"",VLOOKUP('Salidas Pacientes'!$C1543,'BD Pacientes'!$A:$I,6,FALSE))</f>
        <v>CRA 84 # 53A-57</v>
      </c>
      <c r="J1543" s="98">
        <f>IF(ISERROR(VLOOKUP('Salidas Pacientes'!$C1543,'BD Pacientes'!$A:$I,7,FALSE)),"",VLOOKUP('Salidas Pacientes'!$C1543,'BD Pacientes'!$A:$I,7,FALSE))</f>
        <v>1143838505</v>
      </c>
      <c r="K1543" s="99" t="str">
        <f>IF(ISERROR(VLOOKUP('Salidas Pacientes'!$C1543,'BD Pacientes'!$A:$I,8,FALSE)),"",VLOOKUP('Salidas Pacientes'!$C1543,'BD Pacientes'!$A:$I,8,FALSE))</f>
        <v>MARIA ISABEL RAMIREZ</v>
      </c>
      <c r="L1543" s="17">
        <f>IF(ISERROR(VLOOKUP('Salidas Pacientes'!$C1543,'BD Pacientes'!$A:$I,9,FALSE)),"",VLOOKUP('Salidas Pacientes'!$C1543,'BD Pacientes'!$A:$I,9,FALSE))</f>
        <v>3152316593</v>
      </c>
      <c r="M1543" s="17" t="s">
        <v>81</v>
      </c>
      <c r="N1543" s="16" t="str">
        <f>IF(ISERROR(VLOOKUP('Salidas Pacientes'!$M1543,Inventario!$A$2:$M$21,2,FALSE)),"",VLOOKUP('Salidas Pacientes'!$M1543,Inventario!$A$2:$M$21,2,FALSE))</f>
        <v>Stamaril</v>
      </c>
      <c r="O1543" s="16" t="str">
        <f>IF(ISERROR(VLOOKUP('Salidas Pacientes'!$M1543,Inventario!$A$2:$M$21,3,FALSE)),"",VLOOKUP('Salidas Pacientes'!$M1543,Inventario!$A$2:$M$21,3,FALSE))</f>
        <v>Fiebre amarilla</v>
      </c>
      <c r="P1543" s="100" t="str">
        <f>IF(ISERROR(VLOOKUP('Salidas Pacientes'!$M1543,Inventario!$A$2:$M$21,4,FALSE)),"",VLOOKUP('Salidas Pacientes'!$M1543,Inventario!$A$2:$M$21,4,FALSE))</f>
        <v>IPS FARALLONES</v>
      </c>
      <c r="Q1543" s="100" t="str">
        <f>IF(ISERROR(VLOOKUP('Salidas Pacientes'!$M1543,Inventario!$A$2:$M$21,5,FALSE)),"",VLOOKUP('Salidas Pacientes'!$M1543,Inventario!$A$2:$M$21,5,FALSE))</f>
        <v>Sanofi</v>
      </c>
      <c r="R1543" s="17" t="str">
        <f>IF(ISERROR(VLOOKUP('Salidas Pacientes'!$M1543,Inventario!$A$2:$M$21,6,FALSE)),"",VLOOKUP('Salidas Pacientes'!$M1543,Inventario!$A$2:$M$21,6,FALSE))</f>
        <v>3000</v>
      </c>
      <c r="S1543" s="105"/>
      <c r="T1543" s="102" t="str">
        <f>IF(ISERROR(VLOOKUP('Salidas Pacientes'!$S1543,Entradas!$H$1:$I$412,2,FALSE)),"",VLOOKUP('Salidas Pacientes'!$S1543,Entradas!$H$1:$I$412,2,FALSE))</f>
        <v/>
      </c>
      <c r="U1543" s="98"/>
      <c r="V1543" s="98">
        <v>1</v>
      </c>
      <c r="W1543" s="105"/>
    </row>
    <row r="1544" spans="1:23" ht="15.75" hidden="1" customHeight="1">
      <c r="A1544" s="95">
        <v>45012</v>
      </c>
      <c r="B1544" s="95" t="s">
        <v>276</v>
      </c>
      <c r="C1544" s="98">
        <v>1109572648</v>
      </c>
      <c r="D1544" s="17" t="str">
        <f>IF(ISERROR(VLOOKUP('Salidas Pacientes'!$C1544,'BD Pacientes'!$A:I,2,FALSE)),"",VLOOKUP('Salidas Pacientes'!$C1544,'BD Pacientes'!$A:I,2,FALSE))</f>
        <v>RC</v>
      </c>
      <c r="E1544" s="16" t="str">
        <f>IF(ISERROR(VLOOKUP('Salidas Pacientes'!$C1544,'BD Pacientes'!$A:I,3,FALSE)),"",VLOOKUP('Salidas Pacientes'!$C1544,'BD Pacientes'!$A:I,3,FALSE))</f>
        <v>SAMUEL GOMEZ RAMIREZ</v>
      </c>
      <c r="F1544" s="17" t="str">
        <f>IF(ISERROR(VLOOKUP('Salidas Pacientes'!$C1544,'BD Pacientes'!$A:I,4,FALSE)),"",VLOOKUP('Salidas Pacientes'!$C1544,'BD Pacientes'!$A:I,4,FALSE))</f>
        <v>M</v>
      </c>
      <c r="G1544" s="95">
        <f>IF(ISERROR(VLOOKUP('Salidas Pacientes'!$C1544,'BD Pacientes'!$A:I,5,FALSE)),"",VLOOKUP('Salidas Pacientes'!$C1544,'BD Pacientes'!$A:I,5,FALSE))</f>
        <v>44439</v>
      </c>
      <c r="H1544" s="95" t="str">
        <f t="shared" ca="1" si="0"/>
        <v>1 año, 11 mes</v>
      </c>
      <c r="I1544" s="97" t="str">
        <f>IF(ISERROR(VLOOKUP('Salidas Pacientes'!$C1544,'BD Pacientes'!$A:$I,6,FALSE)),"",VLOOKUP('Salidas Pacientes'!$C1544,'BD Pacientes'!$A:$I,6,FALSE))</f>
        <v>CRA 84 # 53A-57</v>
      </c>
      <c r="J1544" s="98">
        <f>IF(ISERROR(VLOOKUP('Salidas Pacientes'!$C1544,'BD Pacientes'!$A:$I,7,FALSE)),"",VLOOKUP('Salidas Pacientes'!$C1544,'BD Pacientes'!$A:$I,7,FALSE))</f>
        <v>1143838505</v>
      </c>
      <c r="K1544" s="99" t="str">
        <f>IF(ISERROR(VLOOKUP('Salidas Pacientes'!$C1544,'BD Pacientes'!$A:$I,8,FALSE)),"",VLOOKUP('Salidas Pacientes'!$C1544,'BD Pacientes'!$A:$I,8,FALSE))</f>
        <v>MARIA ISABEL RAMIREZ</v>
      </c>
      <c r="L1544" s="17">
        <f>IF(ISERROR(VLOOKUP('Salidas Pacientes'!$C1544,'BD Pacientes'!$A:$I,9,FALSE)),"",VLOOKUP('Salidas Pacientes'!$C1544,'BD Pacientes'!$A:$I,9,FALSE))</f>
        <v>3152316593</v>
      </c>
      <c r="M1544" s="17" t="s">
        <v>85</v>
      </c>
      <c r="N1544" s="16" t="str">
        <f>IF(ISERROR(VLOOKUP('Salidas Pacientes'!$M1544,Inventario!$A$2:$M$21,2,FALSE)),"",VLOOKUP('Salidas Pacientes'!$M1544,Inventario!$A$2:$M$21,2,FALSE))</f>
        <v xml:space="preserve">Avaxim 80 </v>
      </c>
      <c r="O1544" s="16" t="str">
        <f>IF(ISERROR(VLOOKUP('Salidas Pacientes'!$M1544,Inventario!$A$2:$M$21,3,FALSE)),"",VLOOKUP('Salidas Pacientes'!$M1544,Inventario!$A$2:$M$21,3,FALSE))</f>
        <v>Hepatitis A niño</v>
      </c>
      <c r="P1544" s="100" t="str">
        <f>IF(ISERROR(VLOOKUP('Salidas Pacientes'!$M1544,Inventario!$A$2:$M$21,4,FALSE)),"",VLOOKUP('Salidas Pacientes'!$M1544,Inventario!$A$2:$M$21,4,FALSE))</f>
        <v>IPS FARALLONES</v>
      </c>
      <c r="Q1544" s="100" t="str">
        <f>IF(ISERROR(VLOOKUP('Salidas Pacientes'!$M1544,Inventario!$A$2:$M$21,5,FALSE)),"",VLOOKUP('Salidas Pacientes'!$M1544,Inventario!$A$2:$M$21,5,FALSE))</f>
        <v>Sanofi</v>
      </c>
      <c r="R1544" s="17" t="str">
        <f>IF(ISERROR(VLOOKUP('Salidas Pacientes'!$M1544,Inventario!$A$2:$M$21,6,FALSE)),"",VLOOKUP('Salidas Pacientes'!$M1544,Inventario!$A$2:$M$21,6,FALSE))</f>
        <v>2500</v>
      </c>
      <c r="S1544" s="101"/>
      <c r="T1544" s="102" t="str">
        <f>IF(ISERROR(VLOOKUP('Salidas Pacientes'!$S1544,Entradas!$H$1:$I$412,2,FALSE)),"",VLOOKUP('Salidas Pacientes'!$S1544,Entradas!$H$1:$I$412,2,FALSE))</f>
        <v/>
      </c>
      <c r="U1544" s="98"/>
      <c r="V1544" s="98">
        <v>1</v>
      </c>
      <c r="W1544" s="105"/>
    </row>
    <row r="1545" spans="1:23" ht="15.75" hidden="1" customHeight="1">
      <c r="A1545" s="95">
        <v>45012</v>
      </c>
      <c r="B1545" s="95" t="s">
        <v>276</v>
      </c>
      <c r="C1545" s="98">
        <v>1232821441</v>
      </c>
      <c r="D1545" s="17" t="str">
        <f>IF(ISERROR(VLOOKUP('Salidas Pacientes'!$C1545,'BD Pacientes'!$A:I,2,FALSE)),"",VLOOKUP('Salidas Pacientes'!$C1545,'BD Pacientes'!$A:I,2,FALSE))</f>
        <v>RC</v>
      </c>
      <c r="E1545" s="16" t="str">
        <f>IF(ISERROR(VLOOKUP('Salidas Pacientes'!$C1545,'BD Pacientes'!$A:I,3,FALSE)),"",VLOOKUP('Salidas Pacientes'!$C1545,'BD Pacientes'!$A:I,3,FALSE))</f>
        <v>JUAN JOSE JAIME GOMEZ</v>
      </c>
      <c r="F1545" s="17" t="str">
        <f>IF(ISERROR(VLOOKUP('Salidas Pacientes'!$C1545,'BD Pacientes'!$A:I,4,FALSE)),"",VLOOKUP('Salidas Pacientes'!$C1545,'BD Pacientes'!$A:I,4,FALSE))</f>
        <v>M</v>
      </c>
      <c r="G1545" s="95">
        <f>IF(ISERROR(VLOOKUP('Salidas Pacientes'!$C1545,'BD Pacientes'!$A:I,5,FALSE)),"",VLOOKUP('Salidas Pacientes'!$C1545,'BD Pacientes'!$A:I,5,FALSE))</f>
        <v>44813</v>
      </c>
      <c r="H1545" s="95" t="str">
        <f t="shared" ca="1" si="0"/>
        <v>0 año, 11 mes</v>
      </c>
      <c r="I1545" s="97" t="str">
        <f>IF(ISERROR(VLOOKUP('Salidas Pacientes'!$C1545,'BD Pacientes'!$A:$I,6,FALSE)),"",VLOOKUP('Salidas Pacientes'!$C1545,'BD Pacientes'!$A:$I,6,FALSE))</f>
        <v>CRA 121A # 47A-46</v>
      </c>
      <c r="J1545" s="98">
        <f>IF(ISERROR(VLOOKUP('Salidas Pacientes'!$C1545,'BD Pacientes'!$A:$I,7,FALSE)),"",VLOOKUP('Salidas Pacientes'!$C1545,'BD Pacientes'!$A:$I,7,FALSE))</f>
        <v>1022378625</v>
      </c>
      <c r="K1545" s="99" t="str">
        <f>IF(ISERROR(VLOOKUP('Salidas Pacientes'!$C1545,'BD Pacientes'!$A:$I,8,FALSE)),"",VLOOKUP('Salidas Pacientes'!$C1545,'BD Pacientes'!$A:$I,8,FALSE))</f>
        <v>JESSICA GOMEZ</v>
      </c>
      <c r="L1545" s="17">
        <f>IF(ISERROR(VLOOKUP('Salidas Pacientes'!$C1545,'BD Pacientes'!$A:$I,9,FALSE)),"",VLOOKUP('Salidas Pacientes'!$C1545,'BD Pacientes'!$A:$I,9,FALSE))</f>
        <v>3118612164</v>
      </c>
      <c r="M1545" s="17" t="s">
        <v>77</v>
      </c>
      <c r="N1545" s="16" t="str">
        <f>IF(ISERROR(VLOOKUP('Salidas Pacientes'!$M1545,Inventario!$A$2:$M$21,2,FALSE)),"",VLOOKUP('Salidas Pacientes'!$M1545,Inventario!$A$2:$M$21,2,FALSE))</f>
        <v>Hexaxim</v>
      </c>
      <c r="O1545" s="16" t="str">
        <f>IF(ISERROR(VLOOKUP('Salidas Pacientes'!$M1545,Inventario!$A$2:$M$21,3,FALSE)),"",VLOOKUP('Salidas Pacientes'!$M1545,Inventario!$A$2:$M$21,3,FALSE))</f>
        <v>DPAT + VPI + HIB + HB</v>
      </c>
      <c r="P1545" s="100" t="str">
        <f>IF(ISERROR(VLOOKUP('Salidas Pacientes'!$M1545,Inventario!$A$2:$M$21,4,FALSE)),"",VLOOKUP('Salidas Pacientes'!$M1545,Inventario!$A$2:$M$21,4,FALSE))</f>
        <v>IPS FARALLONES</v>
      </c>
      <c r="Q1545" s="100" t="str">
        <f>IF(ISERROR(VLOOKUP('Salidas Pacientes'!$M1545,Inventario!$A$2:$M$21,5,FALSE)),"",VLOOKUP('Salidas Pacientes'!$M1545,Inventario!$A$2:$M$21,5,FALSE))</f>
        <v>Sanofi</v>
      </c>
      <c r="R1545" s="17" t="str">
        <f>IF(ISERROR(VLOOKUP('Salidas Pacientes'!$M1545,Inventario!$A$2:$M$21,6,FALSE)),"",VLOOKUP('Salidas Pacientes'!$M1545,Inventario!$A$2:$M$21,6,FALSE))</f>
        <v>3800</v>
      </c>
      <c r="S1545" s="105"/>
      <c r="T1545" s="102" t="str">
        <f>IF(ISERROR(VLOOKUP('Salidas Pacientes'!$S1545,Entradas!$H$1:$I$412,2,FALSE)),"",VLOOKUP('Salidas Pacientes'!$S1545,Entradas!$H$1:$I$412,2,FALSE))</f>
        <v/>
      </c>
      <c r="U1545" s="98"/>
      <c r="V1545" s="98">
        <v>1</v>
      </c>
      <c r="W1545" s="105"/>
    </row>
    <row r="1546" spans="1:23" ht="15.75" hidden="1" customHeight="1">
      <c r="A1546" s="95">
        <v>45012</v>
      </c>
      <c r="B1546" s="95" t="s">
        <v>276</v>
      </c>
      <c r="C1546" s="98">
        <v>1232821441</v>
      </c>
      <c r="D1546" s="17" t="str">
        <f>IF(ISERROR(VLOOKUP('Salidas Pacientes'!$C1546,'BD Pacientes'!$A:I,2,FALSE)),"",VLOOKUP('Salidas Pacientes'!$C1546,'BD Pacientes'!$A:I,2,FALSE))</f>
        <v>RC</v>
      </c>
      <c r="E1546" s="16" t="str">
        <f>IF(ISERROR(VLOOKUP('Salidas Pacientes'!$C1546,'BD Pacientes'!$A:I,3,FALSE)),"",VLOOKUP('Salidas Pacientes'!$C1546,'BD Pacientes'!$A:I,3,FALSE))</f>
        <v>JUAN JOSE JAIME GOMEZ</v>
      </c>
      <c r="F1546" s="17" t="str">
        <f>IF(ISERROR(VLOOKUP('Salidas Pacientes'!$C1546,'BD Pacientes'!$A:I,4,FALSE)),"",VLOOKUP('Salidas Pacientes'!$C1546,'BD Pacientes'!$A:I,4,FALSE))</f>
        <v>M</v>
      </c>
      <c r="G1546" s="95">
        <f>IF(ISERROR(VLOOKUP('Salidas Pacientes'!$C1546,'BD Pacientes'!$A:I,5,FALSE)),"",VLOOKUP('Salidas Pacientes'!$C1546,'BD Pacientes'!$A:I,5,FALSE))</f>
        <v>44813</v>
      </c>
      <c r="H1546" s="95" t="str">
        <f t="shared" ca="1" si="0"/>
        <v>0 año, 11 mes</v>
      </c>
      <c r="I1546" s="97" t="str">
        <f>IF(ISERROR(VLOOKUP('Salidas Pacientes'!$C1546,'BD Pacientes'!$A:$I,6,FALSE)),"",VLOOKUP('Salidas Pacientes'!$C1546,'BD Pacientes'!$A:$I,6,FALSE))</f>
        <v>CRA 121A # 47A-46</v>
      </c>
      <c r="J1546" s="98">
        <f>IF(ISERROR(VLOOKUP('Salidas Pacientes'!$C1546,'BD Pacientes'!$A:$I,7,FALSE)),"",VLOOKUP('Salidas Pacientes'!$C1546,'BD Pacientes'!$A:$I,7,FALSE))</f>
        <v>1022378625</v>
      </c>
      <c r="K1546" s="99" t="str">
        <f>IF(ISERROR(VLOOKUP('Salidas Pacientes'!$C1546,'BD Pacientes'!$A:$I,8,FALSE)),"",VLOOKUP('Salidas Pacientes'!$C1546,'BD Pacientes'!$A:$I,8,FALSE))</f>
        <v>JESSICA GOMEZ</v>
      </c>
      <c r="L1546" s="17">
        <f>IF(ISERROR(VLOOKUP('Salidas Pacientes'!$C1546,'BD Pacientes'!$A:$I,9,FALSE)),"",VLOOKUP('Salidas Pacientes'!$C1546,'BD Pacientes'!$A:$I,9,FALSE))</f>
        <v>3118612164</v>
      </c>
      <c r="M1546" s="17" t="s">
        <v>54</v>
      </c>
      <c r="N1546" s="16" t="str">
        <f>IF(ISERROR(VLOOKUP('Salidas Pacientes'!$M1546,Inventario!$A$2:$M$21,2,FALSE)),"",VLOOKUP('Salidas Pacientes'!$M1546,Inventario!$A$2:$M$21,2,FALSE))</f>
        <v>Prevenar</v>
      </c>
      <c r="O1546" s="16" t="str">
        <f>IF(ISERROR(VLOOKUP('Salidas Pacientes'!$M1546,Inventario!$A$2:$M$21,3,FALSE)),"",VLOOKUP('Salidas Pacientes'!$M1546,Inventario!$A$2:$M$21,3,FALSE))</f>
        <v>Neumococo 13V</v>
      </c>
      <c r="P1546" s="100" t="str">
        <f>IF(ISERROR(VLOOKUP('Salidas Pacientes'!$M1546,Inventario!$A$2:$M$21,4,FALSE)),"",VLOOKUP('Salidas Pacientes'!$M1546,Inventario!$A$2:$M$21,4,FALSE))</f>
        <v>Cobo Medical</v>
      </c>
      <c r="Q1546" s="100" t="str">
        <f>IF(ISERROR(VLOOKUP('Salidas Pacientes'!$M1546,Inventario!$A$2:$M$21,5,FALSE)),"",VLOOKUP('Salidas Pacientes'!$M1546,Inventario!$A$2:$M$21,5,FALSE))</f>
        <v>Pfizer</v>
      </c>
      <c r="R1546" s="17" t="str">
        <f>IF(ISERROR(VLOOKUP('Salidas Pacientes'!$M1546,Inventario!$A$2:$M$21,6,FALSE)),"",VLOOKUP('Salidas Pacientes'!$M1546,Inventario!$A$2:$M$21,6,FALSE))</f>
        <v>2156</v>
      </c>
      <c r="S1546" s="105" t="s">
        <v>241</v>
      </c>
      <c r="T1546" s="102">
        <f>IF(ISERROR(VLOOKUP('Salidas Pacientes'!$S1546,Entradas!$H$1:$I$412,2,FALSE)),"",VLOOKUP('Salidas Pacientes'!$S1546,Entradas!$H$1:$I$412,2,FALSE))</f>
        <v>45747</v>
      </c>
      <c r="U1546" s="98"/>
      <c r="V1546" s="98">
        <v>1</v>
      </c>
      <c r="W1546" s="105"/>
    </row>
    <row r="1547" spans="1:23" ht="15.75" hidden="1" customHeight="1">
      <c r="A1547" s="95">
        <v>45013</v>
      </c>
      <c r="B1547" s="95" t="s">
        <v>276</v>
      </c>
      <c r="C1547" s="98">
        <v>1109573739</v>
      </c>
      <c r="D1547" s="17" t="str">
        <f>IF(ISERROR(VLOOKUP('Salidas Pacientes'!$C1547,'BD Pacientes'!$A:I,2,FALSE)),"",VLOOKUP('Salidas Pacientes'!$C1547,'BD Pacientes'!$A:I,2,FALSE))</f>
        <v>RC</v>
      </c>
      <c r="E1547" s="16" t="str">
        <f>IF(ISERROR(VLOOKUP('Salidas Pacientes'!$C1547,'BD Pacientes'!$A:I,3,FALSE)),"",VLOOKUP('Salidas Pacientes'!$C1547,'BD Pacientes'!$A:I,3,FALSE))</f>
        <v>LUIS MANUEL ESPINOSA GALINDO</v>
      </c>
      <c r="F1547" s="17" t="str">
        <f>IF(ISERROR(VLOOKUP('Salidas Pacientes'!$C1547,'BD Pacientes'!$A:I,4,FALSE)),"",VLOOKUP('Salidas Pacientes'!$C1547,'BD Pacientes'!$A:I,4,FALSE))</f>
        <v>M</v>
      </c>
      <c r="G1547" s="95">
        <f>IF(ISERROR(VLOOKUP('Salidas Pacientes'!$C1547,'BD Pacientes'!$A:I,5,FALSE)),"",VLOOKUP('Salidas Pacientes'!$C1547,'BD Pacientes'!$A:I,5,FALSE))</f>
        <v>44596</v>
      </c>
      <c r="H1547" s="95" t="str">
        <f t="shared" ca="1" si="0"/>
        <v>1 año, 6 mes</v>
      </c>
      <c r="I1547" s="97" t="str">
        <f>IF(ISERROR(VLOOKUP('Salidas Pacientes'!$C1547,'BD Pacientes'!$A:$I,6,FALSE)),"",VLOOKUP('Salidas Pacientes'!$C1547,'BD Pacientes'!$A:$I,6,FALSE))</f>
        <v>CALLE 3 # 71-05</v>
      </c>
      <c r="J1547" s="98">
        <f>IF(ISERROR(VLOOKUP('Salidas Pacientes'!$C1547,'BD Pacientes'!$A:$I,7,FALSE)),"",VLOOKUP('Salidas Pacientes'!$C1547,'BD Pacientes'!$A:$I,7,FALSE))</f>
        <v>1144028853</v>
      </c>
      <c r="K1547" s="99" t="str">
        <f>IF(ISERROR(VLOOKUP('Salidas Pacientes'!$C1547,'BD Pacientes'!$A:$I,8,FALSE)),"",VLOOKUP('Salidas Pacientes'!$C1547,'BD Pacientes'!$A:$I,8,FALSE))</f>
        <v>VANESSA GALINDO</v>
      </c>
      <c r="L1547" s="17">
        <f>IF(ISERROR(VLOOKUP('Salidas Pacientes'!$C1547,'BD Pacientes'!$A:$I,9,FALSE)),"",VLOOKUP('Salidas Pacientes'!$C1547,'BD Pacientes'!$A:$I,9,FALSE))</f>
        <v>3176525687</v>
      </c>
      <c r="M1547" s="17" t="s">
        <v>47</v>
      </c>
      <c r="N1547" s="16" t="str">
        <f>IF(ISERROR(VLOOKUP('Salidas Pacientes'!$M1547,Inventario!$A$2:$M$21,2,FALSE)),"",VLOOKUP('Salidas Pacientes'!$M1547,Inventario!$A$2:$M$21,2,FALSE))</f>
        <v>Nimenrix</v>
      </c>
      <c r="O1547" s="16" t="str">
        <f>IF(ISERROR(VLOOKUP('Salidas Pacientes'!$M1547,Inventario!$A$2:$M$21,3,FALSE)),"",VLOOKUP('Salidas Pacientes'!$M1547,Inventario!$A$2:$M$21,3,FALSE))</f>
        <v>Meningococo</v>
      </c>
      <c r="P1547" s="100" t="str">
        <f>IF(ISERROR(VLOOKUP('Salidas Pacientes'!$M1547,Inventario!$A$2:$M$21,4,FALSE)),"",VLOOKUP('Salidas Pacientes'!$M1547,Inventario!$A$2:$M$21,4,FALSE))</f>
        <v>Cobo Medical</v>
      </c>
      <c r="Q1547" s="100" t="str">
        <f>IF(ISERROR(VLOOKUP('Salidas Pacientes'!$M1547,Inventario!$A$2:$M$21,5,FALSE)),"",VLOOKUP('Salidas Pacientes'!$M1547,Inventario!$A$2:$M$21,5,FALSE))</f>
        <v>Pfizer</v>
      </c>
      <c r="R1547" s="17" t="str">
        <f>IF(ISERROR(VLOOKUP('Salidas Pacientes'!$M1547,Inventario!$A$2:$M$21,6,FALSE)),"",VLOOKUP('Salidas Pacientes'!$M1547,Inventario!$A$2:$M$21,6,FALSE))</f>
        <v>3904</v>
      </c>
      <c r="S1547" s="105" t="s">
        <v>240</v>
      </c>
      <c r="T1547" s="102">
        <f>IF(ISERROR(VLOOKUP('Salidas Pacientes'!$S1547,Entradas!$H$1:$I$412,2,FALSE)),"",VLOOKUP('Salidas Pacientes'!$S1547,Entradas!$H$1:$I$412,2,FALSE))</f>
        <v>45535</v>
      </c>
      <c r="U1547" s="98"/>
      <c r="V1547" s="98">
        <v>1</v>
      </c>
      <c r="W1547" s="105"/>
    </row>
    <row r="1548" spans="1:23" ht="15.75" hidden="1" customHeight="1">
      <c r="A1548" s="95">
        <v>45013</v>
      </c>
      <c r="B1548" s="95" t="s">
        <v>276</v>
      </c>
      <c r="C1548" s="98">
        <v>1108654335</v>
      </c>
      <c r="D1548" s="17" t="str">
        <f>IF(ISERROR(VLOOKUP('Salidas Pacientes'!$C1548,'BD Pacientes'!$A:I,2,FALSE)),"",VLOOKUP('Salidas Pacientes'!$C1548,'BD Pacientes'!$A:I,2,FALSE))</f>
        <v>RC</v>
      </c>
      <c r="E1548" s="16" t="str">
        <f>IF(ISERROR(VLOOKUP('Salidas Pacientes'!$C1548,'BD Pacientes'!$A:I,3,FALSE)),"",VLOOKUP('Salidas Pacientes'!$C1548,'BD Pacientes'!$A:I,3,FALSE))</f>
        <v>CHRISTOPHER MADRID VEGA</v>
      </c>
      <c r="F1548" s="17" t="str">
        <f>IF(ISERROR(VLOOKUP('Salidas Pacientes'!$C1548,'BD Pacientes'!$A:I,4,FALSE)),"",VLOOKUP('Salidas Pacientes'!$C1548,'BD Pacientes'!$A:I,4,FALSE))</f>
        <v>M</v>
      </c>
      <c r="G1548" s="95">
        <f>IF(ISERROR(VLOOKUP('Salidas Pacientes'!$C1548,'BD Pacientes'!$A:I,5,FALSE)),"",VLOOKUP('Salidas Pacientes'!$C1548,'BD Pacientes'!$A:I,5,FALSE))</f>
        <v>44730</v>
      </c>
      <c r="H1548" s="95" t="str">
        <f t="shared" ca="1" si="0"/>
        <v>1 año, 2 mes</v>
      </c>
      <c r="I1548" s="97" t="str">
        <f>IF(ISERROR(VLOOKUP('Salidas Pacientes'!$C1548,'BD Pacientes'!$A:$I,6,FALSE)),"",VLOOKUP('Salidas Pacientes'!$C1548,'BD Pacientes'!$A:$I,6,FALSE))</f>
        <v>CALLE 49 #13-35</v>
      </c>
      <c r="J1548" s="98">
        <f>IF(ISERROR(VLOOKUP('Salidas Pacientes'!$C1548,'BD Pacientes'!$A:$I,7,FALSE)),"",VLOOKUP('Salidas Pacientes'!$C1548,'BD Pacientes'!$A:$I,7,FALSE))</f>
        <v>1144170291</v>
      </c>
      <c r="K1548" s="99" t="str">
        <f>IF(ISERROR(VLOOKUP('Salidas Pacientes'!$C1548,'BD Pacientes'!$A:$I,8,FALSE)),"",VLOOKUP('Salidas Pacientes'!$C1548,'BD Pacientes'!$A:$I,8,FALSE))</f>
        <v>DIANA VEGA</v>
      </c>
      <c r="L1548" s="17">
        <f>IF(ISERROR(VLOOKUP('Salidas Pacientes'!$C1548,'BD Pacientes'!$A:$I,9,FALSE)),"",VLOOKUP('Salidas Pacientes'!$C1548,'BD Pacientes'!$A:$I,9,FALSE))</f>
        <v>3187082632</v>
      </c>
      <c r="M1548" s="17" t="s">
        <v>47</v>
      </c>
      <c r="N1548" s="16" t="str">
        <f>IF(ISERROR(VLOOKUP('Salidas Pacientes'!$M1548,Inventario!$A$2:$M$21,2,FALSE)),"",VLOOKUP('Salidas Pacientes'!$M1548,Inventario!$A$2:$M$21,2,FALSE))</f>
        <v>Nimenrix</v>
      </c>
      <c r="O1548" s="16" t="str">
        <f>IF(ISERROR(VLOOKUP('Salidas Pacientes'!$M1548,Inventario!$A$2:$M$21,3,FALSE)),"",VLOOKUP('Salidas Pacientes'!$M1548,Inventario!$A$2:$M$21,3,FALSE))</f>
        <v>Meningococo</v>
      </c>
      <c r="P1548" s="100" t="str">
        <f>IF(ISERROR(VLOOKUP('Salidas Pacientes'!$M1548,Inventario!$A$2:$M$21,4,FALSE)),"",VLOOKUP('Salidas Pacientes'!$M1548,Inventario!$A$2:$M$21,4,FALSE))</f>
        <v>Cobo Medical</v>
      </c>
      <c r="Q1548" s="100" t="str">
        <f>IF(ISERROR(VLOOKUP('Salidas Pacientes'!$M1548,Inventario!$A$2:$M$21,5,FALSE)),"",VLOOKUP('Salidas Pacientes'!$M1548,Inventario!$A$2:$M$21,5,FALSE))</f>
        <v>Pfizer</v>
      </c>
      <c r="R1548" s="17" t="str">
        <f>IF(ISERROR(VLOOKUP('Salidas Pacientes'!$M1548,Inventario!$A$2:$M$21,6,FALSE)),"",VLOOKUP('Salidas Pacientes'!$M1548,Inventario!$A$2:$M$21,6,FALSE))</f>
        <v>3904</v>
      </c>
      <c r="S1548" s="105" t="s">
        <v>240</v>
      </c>
      <c r="T1548" s="102">
        <f>IF(ISERROR(VLOOKUP('Salidas Pacientes'!$S1548,Entradas!$H$1:$I$412,2,FALSE)),"",VLOOKUP('Salidas Pacientes'!$S1548,Entradas!$H$1:$I$412,2,FALSE))</f>
        <v>45535</v>
      </c>
      <c r="U1548" s="98"/>
      <c r="V1548" s="98">
        <v>1</v>
      </c>
      <c r="W1548" s="105"/>
    </row>
    <row r="1549" spans="1:23" ht="15.75" hidden="1" customHeight="1">
      <c r="A1549" s="95">
        <v>45015</v>
      </c>
      <c r="B1549" s="95" t="s">
        <v>276</v>
      </c>
      <c r="C1549" s="98">
        <v>1109572895</v>
      </c>
      <c r="D1549" s="17" t="str">
        <f>IF(ISERROR(VLOOKUP('Salidas Pacientes'!$C1549,'BD Pacientes'!$A:I,2,FALSE)),"",VLOOKUP('Salidas Pacientes'!$C1549,'BD Pacientes'!$A:I,2,FALSE))</f>
        <v>RC</v>
      </c>
      <c r="E1549" s="16" t="str">
        <f>IF(ISERROR(VLOOKUP('Salidas Pacientes'!$C1549,'BD Pacientes'!$A:I,3,FALSE)),"",VLOOKUP('Salidas Pacientes'!$C1549,'BD Pacientes'!$A:I,3,FALSE))</f>
        <v>RAFAELLA GALLEGO VILLAMIZAR</v>
      </c>
      <c r="F1549" s="17" t="str">
        <f>IF(ISERROR(VLOOKUP('Salidas Pacientes'!$C1549,'BD Pacientes'!$A:I,4,FALSE)),"",VLOOKUP('Salidas Pacientes'!$C1549,'BD Pacientes'!$A:I,4,FALSE))</f>
        <v>F</v>
      </c>
      <c r="G1549" s="95">
        <f>IF(ISERROR(VLOOKUP('Salidas Pacientes'!$C1549,'BD Pacientes'!$A:I,5,FALSE)),"",VLOOKUP('Salidas Pacientes'!$C1549,'BD Pacientes'!$A:I,5,FALSE))</f>
        <v>44470</v>
      </c>
      <c r="H1549" s="95" t="str">
        <f t="shared" ca="1" si="0"/>
        <v>1 año, 10 mes</v>
      </c>
      <c r="I1549" s="97" t="str">
        <f>IF(ISERROR(VLOOKUP('Salidas Pacientes'!$C1549,'BD Pacientes'!$A:$I,6,FALSE)),"",VLOOKUP('Salidas Pacientes'!$C1549,'BD Pacientes'!$A:$I,6,FALSE))</f>
        <v>CALLE 14B # 53-120 APT 904B</v>
      </c>
      <c r="J1549" s="98">
        <f>IF(ISERROR(VLOOKUP('Salidas Pacientes'!$C1549,'BD Pacientes'!$A:$I,7,FALSE)),"",VLOOKUP('Salidas Pacientes'!$C1549,'BD Pacientes'!$A:$I,7,FALSE))</f>
        <v>53123732</v>
      </c>
      <c r="K1549" s="99" t="str">
        <f>IF(ISERROR(VLOOKUP('Salidas Pacientes'!$C1549,'BD Pacientes'!$A:$I,8,FALSE)),"",VLOOKUP('Salidas Pacientes'!$C1549,'BD Pacientes'!$A:$I,8,FALSE))</f>
        <v>LINA VILLAMIZAR</v>
      </c>
      <c r="L1549" s="17">
        <f>IF(ISERROR(VLOOKUP('Salidas Pacientes'!$C1549,'BD Pacientes'!$A:$I,9,FALSE)),"",VLOOKUP('Salidas Pacientes'!$C1549,'BD Pacientes'!$A:$I,9,FALSE))</f>
        <v>3175183779</v>
      </c>
      <c r="M1549" s="17" t="s">
        <v>47</v>
      </c>
      <c r="N1549" s="16" t="str">
        <f>IF(ISERROR(VLOOKUP('Salidas Pacientes'!$M1549,Inventario!$A$2:$M$21,2,FALSE)),"",VLOOKUP('Salidas Pacientes'!$M1549,Inventario!$A$2:$M$21,2,FALSE))</f>
        <v>Nimenrix</v>
      </c>
      <c r="O1549" s="16" t="str">
        <f>IF(ISERROR(VLOOKUP('Salidas Pacientes'!$M1549,Inventario!$A$2:$M$21,3,FALSE)),"",VLOOKUP('Salidas Pacientes'!$M1549,Inventario!$A$2:$M$21,3,FALSE))</f>
        <v>Meningococo</v>
      </c>
      <c r="P1549" s="100" t="str">
        <f>IF(ISERROR(VLOOKUP('Salidas Pacientes'!$M1549,Inventario!$A$2:$M$21,4,FALSE)),"",VLOOKUP('Salidas Pacientes'!$M1549,Inventario!$A$2:$M$21,4,FALSE))</f>
        <v>Cobo Medical</v>
      </c>
      <c r="Q1549" s="100" t="str">
        <f>IF(ISERROR(VLOOKUP('Salidas Pacientes'!$M1549,Inventario!$A$2:$M$21,5,FALSE)),"",VLOOKUP('Salidas Pacientes'!$M1549,Inventario!$A$2:$M$21,5,FALSE))</f>
        <v>Pfizer</v>
      </c>
      <c r="R1549" s="17" t="str">
        <f>IF(ISERROR(VLOOKUP('Salidas Pacientes'!$M1549,Inventario!$A$2:$M$21,6,FALSE)),"",VLOOKUP('Salidas Pacientes'!$M1549,Inventario!$A$2:$M$21,6,FALSE))</f>
        <v>3904</v>
      </c>
      <c r="S1549" s="105" t="s">
        <v>240</v>
      </c>
      <c r="T1549" s="102">
        <f>IF(ISERROR(VLOOKUP('Salidas Pacientes'!$S1549,Entradas!$H$1:$I$412,2,FALSE)),"",VLOOKUP('Salidas Pacientes'!$S1549,Entradas!$H$1:$I$412,2,FALSE))</f>
        <v>45535</v>
      </c>
      <c r="U1549" s="98"/>
      <c r="V1549" s="98">
        <v>1</v>
      </c>
      <c r="W1549" s="105"/>
    </row>
    <row r="1550" spans="1:23" ht="15.75" hidden="1" customHeight="1">
      <c r="A1550" s="95">
        <v>45015</v>
      </c>
      <c r="B1550" s="95" t="s">
        <v>276</v>
      </c>
      <c r="C1550" s="98">
        <v>1232819436</v>
      </c>
      <c r="D1550" s="17" t="str">
        <f>IF(ISERROR(VLOOKUP('Salidas Pacientes'!$C1550,'BD Pacientes'!$A:I,2,FALSE)),"",VLOOKUP('Salidas Pacientes'!$C1550,'BD Pacientes'!$A:I,2,FALSE))</f>
        <v>RC</v>
      </c>
      <c r="E1550" s="16" t="str">
        <f>IF(ISERROR(VLOOKUP('Salidas Pacientes'!$C1550,'BD Pacientes'!$A:I,3,FALSE)),"",VLOOKUP('Salidas Pacientes'!$C1550,'BD Pacientes'!$A:I,3,FALSE))</f>
        <v>ANA LUCIA PEREIRA RIVERA</v>
      </c>
      <c r="F1550" s="17" t="str">
        <f>IF(ISERROR(VLOOKUP('Salidas Pacientes'!$C1550,'BD Pacientes'!$A:I,4,FALSE)),"",VLOOKUP('Salidas Pacientes'!$C1550,'BD Pacientes'!$A:I,4,FALSE))</f>
        <v>F</v>
      </c>
      <c r="G1550" s="95">
        <f>IF(ISERROR(VLOOKUP('Salidas Pacientes'!$C1550,'BD Pacientes'!$A:I,5,FALSE)),"",VLOOKUP('Salidas Pacientes'!$C1550,'BD Pacientes'!$A:I,5,FALSE))</f>
        <v>44631</v>
      </c>
      <c r="H1550" s="95" t="str">
        <f t="shared" ca="1" si="0"/>
        <v>1 año, 5 mes</v>
      </c>
      <c r="I1550" s="97" t="str">
        <f>IF(ISERROR(VLOOKUP('Salidas Pacientes'!$C1550,'BD Pacientes'!$A:$I,6,FALSE)),"",VLOOKUP('Salidas Pacientes'!$C1550,'BD Pacientes'!$A:$I,6,FALSE))</f>
        <v>CALLE 15A # 67-35</v>
      </c>
      <c r="J1550" s="98">
        <f>IF(ISERROR(VLOOKUP('Salidas Pacientes'!$C1550,'BD Pacientes'!$A:$I,7,FALSE)),"",VLOOKUP('Salidas Pacientes'!$C1550,'BD Pacientes'!$A:$I,7,FALSE))</f>
        <v>1144067275</v>
      </c>
      <c r="K1550" s="99" t="str">
        <f>IF(ISERROR(VLOOKUP('Salidas Pacientes'!$C1550,'BD Pacientes'!$A:$I,8,FALSE)),"",VLOOKUP('Salidas Pacientes'!$C1550,'BD Pacientes'!$A:$I,8,FALSE))</f>
        <v>ENITH RIVERA</v>
      </c>
      <c r="L1550" s="17">
        <f>IF(ISERROR(VLOOKUP('Salidas Pacientes'!$C1550,'BD Pacientes'!$A:$I,9,FALSE)),"",VLOOKUP('Salidas Pacientes'!$C1550,'BD Pacientes'!$A:$I,9,FALSE))</f>
        <v>3166195143</v>
      </c>
      <c r="M1550" s="17" t="s">
        <v>58</v>
      </c>
      <c r="N1550" s="16" t="str">
        <f>IF(ISERROR(VLOOKUP('Salidas Pacientes'!$M1550,Inventario!$A$2:$M$21,2,FALSE)),"",VLOOKUP('Salidas Pacientes'!$M1550,Inventario!$A$2:$M$21,2,FALSE))</f>
        <v>Proquad</v>
      </c>
      <c r="O1550" s="16" t="str">
        <f>IF(ISERROR(VLOOKUP('Salidas Pacientes'!$M1550,Inventario!$A$2:$M$21,3,FALSE)),"",VLOOKUP('Salidas Pacientes'!$M1550,Inventario!$A$2:$M$21,3,FALSE))</f>
        <v>Sarampion + Rubeola + parotiditis + varicela</v>
      </c>
      <c r="P1550" s="100" t="str">
        <f>IF(ISERROR(VLOOKUP('Salidas Pacientes'!$M1550,Inventario!$A$2:$M$21,4,FALSE)),"",VLOOKUP('Salidas Pacientes'!$M1550,Inventario!$A$2:$M$21,4,FALSE))</f>
        <v>IPS FARALLONES</v>
      </c>
      <c r="Q1550" s="100" t="str">
        <f>IF(ISERROR(VLOOKUP('Salidas Pacientes'!$M1550,Inventario!$A$2:$M$21,5,FALSE)),"",VLOOKUP('Salidas Pacientes'!$M1550,Inventario!$A$2:$M$21,5,FALSE))</f>
        <v>Merck</v>
      </c>
      <c r="R1550" s="17" t="str">
        <f>IF(ISERROR(VLOOKUP('Salidas Pacientes'!$M1550,Inventario!$A$2:$M$21,6,FALSE)),"",VLOOKUP('Salidas Pacientes'!$M1550,Inventario!$A$2:$M$21,6,FALSE))</f>
        <v>4200</v>
      </c>
      <c r="S1550" s="105" t="s">
        <v>245</v>
      </c>
      <c r="T1550" s="102">
        <f>IF(ISERROR(VLOOKUP('Salidas Pacientes'!$S1550,Entradas!$H$1:$I$412,2,FALSE)),"",VLOOKUP('Salidas Pacientes'!$S1550,Entradas!$H$1:$I$412,2,FALSE))</f>
        <v>45412</v>
      </c>
      <c r="U1550" s="98"/>
      <c r="V1550" s="98">
        <v>1</v>
      </c>
      <c r="W1550" s="105"/>
    </row>
    <row r="1551" spans="1:23" ht="15.75" hidden="1" customHeight="1">
      <c r="A1551" s="95">
        <v>45015</v>
      </c>
      <c r="B1551" s="95" t="s">
        <v>276</v>
      </c>
      <c r="C1551" s="98">
        <v>1232819436</v>
      </c>
      <c r="D1551" s="17" t="str">
        <f>IF(ISERROR(VLOOKUP('Salidas Pacientes'!$C1551,'BD Pacientes'!$A:I,2,FALSE)),"",VLOOKUP('Salidas Pacientes'!$C1551,'BD Pacientes'!$A:I,2,FALSE))</f>
        <v>RC</v>
      </c>
      <c r="E1551" s="16" t="str">
        <f>IF(ISERROR(VLOOKUP('Salidas Pacientes'!$C1551,'BD Pacientes'!$A:I,3,FALSE)),"",VLOOKUP('Salidas Pacientes'!$C1551,'BD Pacientes'!$A:I,3,FALSE))</f>
        <v>ANA LUCIA PEREIRA RIVERA</v>
      </c>
      <c r="F1551" s="17" t="str">
        <f>IF(ISERROR(VLOOKUP('Salidas Pacientes'!$C1551,'BD Pacientes'!$A:I,4,FALSE)),"",VLOOKUP('Salidas Pacientes'!$C1551,'BD Pacientes'!$A:I,4,FALSE))</f>
        <v>F</v>
      </c>
      <c r="G1551" s="95">
        <f>IF(ISERROR(VLOOKUP('Salidas Pacientes'!$C1551,'BD Pacientes'!$A:I,5,FALSE)),"",VLOOKUP('Salidas Pacientes'!$C1551,'BD Pacientes'!$A:I,5,FALSE))</f>
        <v>44631</v>
      </c>
      <c r="H1551" s="95" t="str">
        <f t="shared" ca="1" si="0"/>
        <v>1 año, 5 mes</v>
      </c>
      <c r="I1551" s="97" t="str">
        <f>IF(ISERROR(VLOOKUP('Salidas Pacientes'!$C1551,'BD Pacientes'!$A:$I,6,FALSE)),"",VLOOKUP('Salidas Pacientes'!$C1551,'BD Pacientes'!$A:$I,6,FALSE))</f>
        <v>CALLE 15A # 67-35</v>
      </c>
      <c r="J1551" s="98">
        <f>IF(ISERROR(VLOOKUP('Salidas Pacientes'!$C1551,'BD Pacientes'!$A:$I,7,FALSE)),"",VLOOKUP('Salidas Pacientes'!$C1551,'BD Pacientes'!$A:$I,7,FALSE))</f>
        <v>1144067275</v>
      </c>
      <c r="K1551" s="99" t="str">
        <f>IF(ISERROR(VLOOKUP('Salidas Pacientes'!$C1551,'BD Pacientes'!$A:$I,8,FALSE)),"",VLOOKUP('Salidas Pacientes'!$C1551,'BD Pacientes'!$A:$I,8,FALSE))</f>
        <v>ENITH RIVERA</v>
      </c>
      <c r="L1551" s="17">
        <f>IF(ISERROR(VLOOKUP('Salidas Pacientes'!$C1551,'BD Pacientes'!$A:$I,9,FALSE)),"",VLOOKUP('Salidas Pacientes'!$C1551,'BD Pacientes'!$A:$I,9,FALSE))</f>
        <v>3166195143</v>
      </c>
      <c r="M1551" s="17" t="s">
        <v>85</v>
      </c>
      <c r="N1551" s="16" t="str">
        <f>IF(ISERROR(VLOOKUP('Salidas Pacientes'!$M1551,Inventario!$A$2:$M$21,2,FALSE)),"",VLOOKUP('Salidas Pacientes'!$M1551,Inventario!$A$2:$M$21,2,FALSE))</f>
        <v xml:space="preserve">Avaxim 80 </v>
      </c>
      <c r="O1551" s="16" t="str">
        <f>IF(ISERROR(VLOOKUP('Salidas Pacientes'!$M1551,Inventario!$A$2:$M$21,3,FALSE)),"",VLOOKUP('Salidas Pacientes'!$M1551,Inventario!$A$2:$M$21,3,FALSE))</f>
        <v>Hepatitis A niño</v>
      </c>
      <c r="P1551" s="100" t="str">
        <f>IF(ISERROR(VLOOKUP('Salidas Pacientes'!$M1551,Inventario!$A$2:$M$21,4,FALSE)),"",VLOOKUP('Salidas Pacientes'!$M1551,Inventario!$A$2:$M$21,4,FALSE))</f>
        <v>IPS FARALLONES</v>
      </c>
      <c r="Q1551" s="100" t="str">
        <f>IF(ISERROR(VLOOKUP('Salidas Pacientes'!$M1551,Inventario!$A$2:$M$21,5,FALSE)),"",VLOOKUP('Salidas Pacientes'!$M1551,Inventario!$A$2:$M$21,5,FALSE))</f>
        <v>Sanofi</v>
      </c>
      <c r="R1551" s="17" t="str">
        <f>IF(ISERROR(VLOOKUP('Salidas Pacientes'!$M1551,Inventario!$A$2:$M$21,6,FALSE)),"",VLOOKUP('Salidas Pacientes'!$M1551,Inventario!$A$2:$M$21,6,FALSE))</f>
        <v>2500</v>
      </c>
      <c r="S1551" s="105" t="s">
        <v>227</v>
      </c>
      <c r="T1551" s="102">
        <f>IF(ISERROR(VLOOKUP('Salidas Pacientes'!$S1551,Entradas!$H$1:$I$412,2,FALSE)),"",VLOOKUP('Salidas Pacientes'!$S1551,Entradas!$H$1:$I$412,2,FALSE))</f>
        <v>45351</v>
      </c>
      <c r="U1551" s="98"/>
      <c r="V1551" s="98">
        <v>1</v>
      </c>
      <c r="W1551" s="105"/>
    </row>
    <row r="1552" spans="1:23" ht="15.75" hidden="1" customHeight="1">
      <c r="A1552" s="95">
        <v>45016</v>
      </c>
      <c r="B1552" s="95" t="s">
        <v>276</v>
      </c>
      <c r="C1552" s="98">
        <v>1109573393</v>
      </c>
      <c r="D1552" s="17" t="str">
        <f>IF(ISERROR(VLOOKUP('Salidas Pacientes'!$C1552,'BD Pacientes'!$A:I,2,FALSE)),"",VLOOKUP('Salidas Pacientes'!$C1552,'BD Pacientes'!$A:I,2,FALSE))</f>
        <v>RC</v>
      </c>
      <c r="E1552" s="16" t="str">
        <f>IF(ISERROR(VLOOKUP('Salidas Pacientes'!$C1552,'BD Pacientes'!$A:I,3,FALSE)),"",VLOOKUP('Salidas Pacientes'!$C1552,'BD Pacientes'!$A:I,3,FALSE))</f>
        <v>SAMUEL OLAYA SERNA</v>
      </c>
      <c r="F1552" s="17" t="str">
        <f>IF(ISERROR(VLOOKUP('Salidas Pacientes'!$C1552,'BD Pacientes'!$A:I,4,FALSE)),"",VLOOKUP('Salidas Pacientes'!$C1552,'BD Pacientes'!$A:I,4,FALSE))</f>
        <v>M</v>
      </c>
      <c r="G1552" s="95">
        <f>IF(ISERROR(VLOOKUP('Salidas Pacientes'!$C1552,'BD Pacientes'!$A:I,5,FALSE)),"",VLOOKUP('Salidas Pacientes'!$C1552,'BD Pacientes'!$A:I,5,FALSE))</f>
        <v>44539</v>
      </c>
      <c r="H1552" s="95" t="str">
        <f t="shared" ca="1" si="0"/>
        <v>1 año, 8 mes</v>
      </c>
      <c r="I1552" s="97" t="str">
        <f>IF(ISERROR(VLOOKUP('Salidas Pacientes'!$C1552,'BD Pacientes'!$A:$I,6,FALSE)),"",VLOOKUP('Salidas Pacientes'!$C1552,'BD Pacientes'!$A:$I,6,FALSE))</f>
        <v>CRA 53A # 7-87</v>
      </c>
      <c r="J1552" s="98">
        <f>IF(ISERROR(VLOOKUP('Salidas Pacientes'!$C1552,'BD Pacientes'!$A:$I,7,FALSE)),"",VLOOKUP('Salidas Pacientes'!$C1552,'BD Pacientes'!$A:$I,7,FALSE))</f>
        <v>1143875235</v>
      </c>
      <c r="K1552" s="99" t="str">
        <f>IF(ISERROR(VLOOKUP('Salidas Pacientes'!$C1552,'BD Pacientes'!$A:$I,8,FALSE)),"",VLOOKUP('Salidas Pacientes'!$C1552,'BD Pacientes'!$A:$I,8,FALSE))</f>
        <v>MARIA CAMILIA SERNA</v>
      </c>
      <c r="L1552" s="17">
        <f>IF(ISERROR(VLOOKUP('Salidas Pacientes'!$C1552,'BD Pacientes'!$A:$I,9,FALSE)),"",VLOOKUP('Salidas Pacientes'!$C1552,'BD Pacientes'!$A:$I,9,FALSE))</f>
        <v>3186238643</v>
      </c>
      <c r="M1552" s="17" t="s">
        <v>47</v>
      </c>
      <c r="N1552" s="16" t="str">
        <f>IF(ISERROR(VLOOKUP('Salidas Pacientes'!$M1552,Inventario!$A$2:$M$21,2,FALSE)),"",VLOOKUP('Salidas Pacientes'!$M1552,Inventario!$A$2:$M$21,2,FALSE))</f>
        <v>Nimenrix</v>
      </c>
      <c r="O1552" s="16" t="str">
        <f>IF(ISERROR(VLOOKUP('Salidas Pacientes'!$M1552,Inventario!$A$2:$M$21,3,FALSE)),"",VLOOKUP('Salidas Pacientes'!$M1552,Inventario!$A$2:$M$21,3,FALSE))</f>
        <v>Meningococo</v>
      </c>
      <c r="P1552" s="100" t="str">
        <f>IF(ISERROR(VLOOKUP('Salidas Pacientes'!$M1552,Inventario!$A$2:$M$21,4,FALSE)),"",VLOOKUP('Salidas Pacientes'!$M1552,Inventario!$A$2:$M$21,4,FALSE))</f>
        <v>Cobo Medical</v>
      </c>
      <c r="Q1552" s="100" t="str">
        <f>IF(ISERROR(VLOOKUP('Salidas Pacientes'!$M1552,Inventario!$A$2:$M$21,5,FALSE)),"",VLOOKUP('Salidas Pacientes'!$M1552,Inventario!$A$2:$M$21,5,FALSE))</f>
        <v>Pfizer</v>
      </c>
      <c r="R1552" s="17" t="str">
        <f>IF(ISERROR(VLOOKUP('Salidas Pacientes'!$M1552,Inventario!$A$2:$M$21,6,FALSE)),"",VLOOKUP('Salidas Pacientes'!$M1552,Inventario!$A$2:$M$21,6,FALSE))</f>
        <v>3904</v>
      </c>
      <c r="S1552" s="105" t="s">
        <v>240</v>
      </c>
      <c r="T1552" s="102">
        <f>IF(ISERROR(VLOOKUP('Salidas Pacientes'!$S1552,Entradas!$H$1:$I$412,2,FALSE)),"",VLOOKUP('Salidas Pacientes'!$S1552,Entradas!$H$1:$I$412,2,FALSE))</f>
        <v>45535</v>
      </c>
      <c r="U1552" s="98"/>
      <c r="V1552" s="98">
        <v>1</v>
      </c>
      <c r="W1552" s="105"/>
    </row>
    <row r="1553" spans="1:23" ht="15.75" hidden="1" customHeight="1">
      <c r="A1553" s="95">
        <v>45016</v>
      </c>
      <c r="B1553" s="95" t="s">
        <v>276</v>
      </c>
      <c r="C1553" s="98">
        <v>1232821376</v>
      </c>
      <c r="D1553" s="17" t="str">
        <f>IF(ISERROR(VLOOKUP('Salidas Pacientes'!$C1553,'BD Pacientes'!$A:I,2,FALSE)),"",VLOOKUP('Salidas Pacientes'!$C1553,'BD Pacientes'!$A:I,2,FALSE))</f>
        <v>RC</v>
      </c>
      <c r="E1553" s="16" t="str">
        <f>IF(ISERROR(VLOOKUP('Salidas Pacientes'!$C1553,'BD Pacientes'!$A:I,3,FALSE)),"",VLOOKUP('Salidas Pacientes'!$C1553,'BD Pacientes'!$A:I,3,FALSE))</f>
        <v>FEDERICO DULCE ZAPATA</v>
      </c>
      <c r="F1553" s="17" t="str">
        <f>IF(ISERROR(VLOOKUP('Salidas Pacientes'!$C1553,'BD Pacientes'!$A:I,4,FALSE)),"",VLOOKUP('Salidas Pacientes'!$C1553,'BD Pacientes'!$A:I,4,FALSE))</f>
        <v>M</v>
      </c>
      <c r="G1553" s="95">
        <f>IF(ISERROR(VLOOKUP('Salidas Pacientes'!$C1553,'BD Pacientes'!$A:I,5,FALSE)),"",VLOOKUP('Salidas Pacientes'!$C1553,'BD Pacientes'!$A:I,5,FALSE))</f>
        <v>44811</v>
      </c>
      <c r="H1553" s="95" t="str">
        <f t="shared" ca="1" si="0"/>
        <v>0 año, 11 mes</v>
      </c>
      <c r="I1553" s="97" t="str">
        <f>IF(ISERROR(VLOOKUP('Salidas Pacientes'!$C1553,'BD Pacientes'!$A:$I,6,FALSE)),"",VLOOKUP('Salidas Pacientes'!$C1553,'BD Pacientes'!$A:$I,6,FALSE))</f>
        <v>CRA 2D # 12O-94</v>
      </c>
      <c r="J1553" s="98">
        <f>IF(ISERROR(VLOOKUP('Salidas Pacientes'!$C1553,'BD Pacientes'!$A:$I,7,FALSE)),"",VLOOKUP('Salidas Pacientes'!$C1553,'BD Pacientes'!$A:$I,7,FALSE))</f>
        <v>1130644657</v>
      </c>
      <c r="K1553" s="99" t="str">
        <f>IF(ISERROR(VLOOKUP('Salidas Pacientes'!$C1553,'BD Pacientes'!$A:$I,8,FALSE)),"",VLOOKUP('Salidas Pacientes'!$C1553,'BD Pacientes'!$A:$I,8,FALSE))</f>
        <v>MARTHA ZAPATA</v>
      </c>
      <c r="L1553" s="17">
        <f>IF(ISERROR(VLOOKUP('Salidas Pacientes'!$C1553,'BD Pacientes'!$A:$I,9,FALSE)),"",VLOOKUP('Salidas Pacientes'!$C1553,'BD Pacientes'!$A:$I,9,FALSE))</f>
        <v>3105369041</v>
      </c>
      <c r="M1553" s="17" t="s">
        <v>77</v>
      </c>
      <c r="N1553" s="16" t="str">
        <f>IF(ISERROR(VLOOKUP('Salidas Pacientes'!$M1553,Inventario!$A$2:$M$21,2,FALSE)),"",VLOOKUP('Salidas Pacientes'!$M1553,Inventario!$A$2:$M$21,2,FALSE))</f>
        <v>Hexaxim</v>
      </c>
      <c r="O1553" s="16" t="str">
        <f>IF(ISERROR(VLOOKUP('Salidas Pacientes'!$M1553,Inventario!$A$2:$M$21,3,FALSE)),"",VLOOKUP('Salidas Pacientes'!$M1553,Inventario!$A$2:$M$21,3,FALSE))</f>
        <v>DPAT + VPI + HIB + HB</v>
      </c>
      <c r="P1553" s="100" t="str">
        <f>IF(ISERROR(VLOOKUP('Salidas Pacientes'!$M1553,Inventario!$A$2:$M$21,4,FALSE)),"",VLOOKUP('Salidas Pacientes'!$M1553,Inventario!$A$2:$M$21,4,FALSE))</f>
        <v>IPS FARALLONES</v>
      </c>
      <c r="Q1553" s="100" t="str">
        <f>IF(ISERROR(VLOOKUP('Salidas Pacientes'!$M1553,Inventario!$A$2:$M$21,5,FALSE)),"",VLOOKUP('Salidas Pacientes'!$M1553,Inventario!$A$2:$M$21,5,FALSE))</f>
        <v>Sanofi</v>
      </c>
      <c r="R1553" s="17" t="str">
        <f>IF(ISERROR(VLOOKUP('Salidas Pacientes'!$M1553,Inventario!$A$2:$M$21,6,FALSE)),"",VLOOKUP('Salidas Pacientes'!$M1553,Inventario!$A$2:$M$21,6,FALSE))</f>
        <v>3800</v>
      </c>
      <c r="S1553" s="105" t="s">
        <v>237</v>
      </c>
      <c r="T1553" s="102">
        <f>IF(ISERROR(VLOOKUP('Salidas Pacientes'!$S1553,Entradas!$H$1:$I$412,2,FALSE)),"",VLOOKUP('Salidas Pacientes'!$S1553,Entradas!$H$1:$I$412,2,FALSE))</f>
        <v>45565</v>
      </c>
      <c r="U1553" s="98"/>
      <c r="V1553" s="98">
        <v>1</v>
      </c>
      <c r="W1553" s="105"/>
    </row>
    <row r="1554" spans="1:23" ht="15.75" hidden="1" customHeight="1">
      <c r="A1554" s="95">
        <v>45016</v>
      </c>
      <c r="B1554" s="95" t="s">
        <v>276</v>
      </c>
      <c r="C1554" s="98">
        <v>1232821376</v>
      </c>
      <c r="D1554" s="17" t="str">
        <f>IF(ISERROR(VLOOKUP('Salidas Pacientes'!$C1554,'BD Pacientes'!$A:I,2,FALSE)),"",VLOOKUP('Salidas Pacientes'!$C1554,'BD Pacientes'!$A:I,2,FALSE))</f>
        <v>RC</v>
      </c>
      <c r="E1554" s="16" t="str">
        <f>IF(ISERROR(VLOOKUP('Salidas Pacientes'!$C1554,'BD Pacientes'!$A:I,3,FALSE)),"",VLOOKUP('Salidas Pacientes'!$C1554,'BD Pacientes'!$A:I,3,FALSE))</f>
        <v>FEDERICO DULCE ZAPATA</v>
      </c>
      <c r="F1554" s="17" t="str">
        <f>IF(ISERROR(VLOOKUP('Salidas Pacientes'!$C1554,'BD Pacientes'!$A:I,4,FALSE)),"",VLOOKUP('Salidas Pacientes'!$C1554,'BD Pacientes'!$A:I,4,FALSE))</f>
        <v>M</v>
      </c>
      <c r="G1554" s="95">
        <f>IF(ISERROR(VLOOKUP('Salidas Pacientes'!$C1554,'BD Pacientes'!$A:I,5,FALSE)),"",VLOOKUP('Salidas Pacientes'!$C1554,'BD Pacientes'!$A:I,5,FALSE))</f>
        <v>44811</v>
      </c>
      <c r="H1554" s="95" t="str">
        <f t="shared" ca="1" si="0"/>
        <v>0 año, 11 mes</v>
      </c>
      <c r="I1554" s="97" t="str">
        <f>IF(ISERROR(VLOOKUP('Salidas Pacientes'!$C1554,'BD Pacientes'!$A:$I,6,FALSE)),"",VLOOKUP('Salidas Pacientes'!$C1554,'BD Pacientes'!$A:$I,6,FALSE))</f>
        <v>CRA 2D # 12O-94</v>
      </c>
      <c r="J1554" s="98">
        <f>IF(ISERROR(VLOOKUP('Salidas Pacientes'!$C1554,'BD Pacientes'!$A:$I,7,FALSE)),"",VLOOKUP('Salidas Pacientes'!$C1554,'BD Pacientes'!$A:$I,7,FALSE))</f>
        <v>1130644657</v>
      </c>
      <c r="K1554" s="99" t="str">
        <f>IF(ISERROR(VLOOKUP('Salidas Pacientes'!$C1554,'BD Pacientes'!$A:$I,8,FALSE)),"",VLOOKUP('Salidas Pacientes'!$C1554,'BD Pacientes'!$A:$I,8,FALSE))</f>
        <v>MARTHA ZAPATA</v>
      </c>
      <c r="L1554" s="17">
        <f>IF(ISERROR(VLOOKUP('Salidas Pacientes'!$C1554,'BD Pacientes'!$A:$I,9,FALSE)),"",VLOOKUP('Salidas Pacientes'!$C1554,'BD Pacientes'!$A:$I,9,FALSE))</f>
        <v>3105369041</v>
      </c>
      <c r="M1554" s="17" t="s">
        <v>54</v>
      </c>
      <c r="N1554" s="16" t="str">
        <f>IF(ISERROR(VLOOKUP('Salidas Pacientes'!$M1554,Inventario!$A$2:$M$21,2,FALSE)),"",VLOOKUP('Salidas Pacientes'!$M1554,Inventario!$A$2:$M$21,2,FALSE))</f>
        <v>Prevenar</v>
      </c>
      <c r="O1554" s="16" t="str">
        <f>IF(ISERROR(VLOOKUP('Salidas Pacientes'!$M1554,Inventario!$A$2:$M$21,3,FALSE)),"",VLOOKUP('Salidas Pacientes'!$M1554,Inventario!$A$2:$M$21,3,FALSE))</f>
        <v>Neumococo 13V</v>
      </c>
      <c r="P1554" s="100" t="str">
        <f>IF(ISERROR(VLOOKUP('Salidas Pacientes'!$M1554,Inventario!$A$2:$M$21,4,FALSE)),"",VLOOKUP('Salidas Pacientes'!$M1554,Inventario!$A$2:$M$21,4,FALSE))</f>
        <v>Cobo Medical</v>
      </c>
      <c r="Q1554" s="100" t="str">
        <f>IF(ISERROR(VLOOKUP('Salidas Pacientes'!$M1554,Inventario!$A$2:$M$21,5,FALSE)),"",VLOOKUP('Salidas Pacientes'!$M1554,Inventario!$A$2:$M$21,5,FALSE))</f>
        <v>Pfizer</v>
      </c>
      <c r="R1554" s="17" t="str">
        <f>IF(ISERROR(VLOOKUP('Salidas Pacientes'!$M1554,Inventario!$A$2:$M$21,6,FALSE)),"",VLOOKUP('Salidas Pacientes'!$M1554,Inventario!$A$2:$M$21,6,FALSE))</f>
        <v>2156</v>
      </c>
      <c r="S1554" s="105" t="s">
        <v>241</v>
      </c>
      <c r="T1554" s="102">
        <f>IF(ISERROR(VLOOKUP('Salidas Pacientes'!$S1554,Entradas!$H$1:$I$412,2,FALSE)),"",VLOOKUP('Salidas Pacientes'!$S1554,Entradas!$H$1:$I$412,2,FALSE))</f>
        <v>45747</v>
      </c>
      <c r="U1554" s="98"/>
      <c r="V1554" s="98">
        <v>1</v>
      </c>
      <c r="W1554" s="105"/>
    </row>
    <row r="1555" spans="1:23" ht="15.75" hidden="1" customHeight="1">
      <c r="A1555" s="95">
        <v>45016</v>
      </c>
      <c r="B1555" s="95" t="s">
        <v>276</v>
      </c>
      <c r="C1555" s="98">
        <v>1232821376</v>
      </c>
      <c r="D1555" s="17" t="str">
        <f>IF(ISERROR(VLOOKUP('Salidas Pacientes'!$C1555,'BD Pacientes'!$A:I,2,FALSE)),"",VLOOKUP('Salidas Pacientes'!$C1555,'BD Pacientes'!$A:I,2,FALSE))</f>
        <v>RC</v>
      </c>
      <c r="E1555" s="16" t="str">
        <f>IF(ISERROR(VLOOKUP('Salidas Pacientes'!$C1555,'BD Pacientes'!$A:I,3,FALSE)),"",VLOOKUP('Salidas Pacientes'!$C1555,'BD Pacientes'!$A:I,3,FALSE))</f>
        <v>FEDERICO DULCE ZAPATA</v>
      </c>
      <c r="F1555" s="17" t="str">
        <f>IF(ISERROR(VLOOKUP('Salidas Pacientes'!$C1555,'BD Pacientes'!$A:I,4,FALSE)),"",VLOOKUP('Salidas Pacientes'!$C1555,'BD Pacientes'!$A:I,4,FALSE))</f>
        <v>M</v>
      </c>
      <c r="G1555" s="95">
        <f>IF(ISERROR(VLOOKUP('Salidas Pacientes'!$C1555,'BD Pacientes'!$A:I,5,FALSE)),"",VLOOKUP('Salidas Pacientes'!$C1555,'BD Pacientes'!$A:I,5,FALSE))</f>
        <v>44811</v>
      </c>
      <c r="H1555" s="95" t="str">
        <f t="shared" ca="1" si="0"/>
        <v>0 año, 11 mes</v>
      </c>
      <c r="I1555" s="97" t="str">
        <f>IF(ISERROR(VLOOKUP('Salidas Pacientes'!$C1555,'BD Pacientes'!$A:$I,6,FALSE)),"",VLOOKUP('Salidas Pacientes'!$C1555,'BD Pacientes'!$A:$I,6,FALSE))</f>
        <v>CRA 2D # 12O-94</v>
      </c>
      <c r="J1555" s="98">
        <f>IF(ISERROR(VLOOKUP('Salidas Pacientes'!$C1555,'BD Pacientes'!$A:$I,7,FALSE)),"",VLOOKUP('Salidas Pacientes'!$C1555,'BD Pacientes'!$A:$I,7,FALSE))</f>
        <v>1130644657</v>
      </c>
      <c r="K1555" s="99" t="str">
        <f>IF(ISERROR(VLOOKUP('Salidas Pacientes'!$C1555,'BD Pacientes'!$A:$I,8,FALSE)),"",VLOOKUP('Salidas Pacientes'!$C1555,'BD Pacientes'!$A:$I,8,FALSE))</f>
        <v>MARTHA ZAPATA</v>
      </c>
      <c r="L1555" s="17">
        <f>IF(ISERROR(VLOOKUP('Salidas Pacientes'!$C1555,'BD Pacientes'!$A:$I,9,FALSE)),"",VLOOKUP('Salidas Pacientes'!$C1555,'BD Pacientes'!$A:$I,9,FALSE))</f>
        <v>3105369041</v>
      </c>
      <c r="M1555" s="17" t="s">
        <v>96</v>
      </c>
      <c r="N1555" s="16" t="str">
        <f>IF(ISERROR(VLOOKUP('Salidas Pacientes'!$M1555,Inventario!$A$2:$M$21,2,FALSE)),"",VLOOKUP('Salidas Pacientes'!$M1555,Inventario!$A$2:$M$21,2,FALSE))</f>
        <v>Rotateq</v>
      </c>
      <c r="O1555" s="16" t="str">
        <f>IF(ISERROR(VLOOKUP('Salidas Pacientes'!$M1555,Inventario!$A$2:$M$21,3,FALSE)),"",VLOOKUP('Salidas Pacientes'!$M1555,Inventario!$A$2:$M$21,3,FALSE))</f>
        <v>Rotavirus Vivo Atenuado</v>
      </c>
      <c r="P1555" s="100" t="str">
        <f>IF(ISERROR(VLOOKUP('Salidas Pacientes'!$M1555,Inventario!$A$2:$M$21,4,FALSE)),"",VLOOKUP('Salidas Pacientes'!$M1555,Inventario!$A$2:$M$21,4,FALSE))</f>
        <v>IPS FARALLONES</v>
      </c>
      <c r="Q1555" s="100" t="str">
        <f>IF(ISERROR(VLOOKUP('Salidas Pacientes'!$M1555,Inventario!$A$2:$M$21,5,FALSE)),"",VLOOKUP('Salidas Pacientes'!$M1555,Inventario!$A$2:$M$21,5,FALSE))</f>
        <v>Merck</v>
      </c>
      <c r="R1555" s="17" t="str">
        <f>IF(ISERROR(VLOOKUP('Salidas Pacientes'!$M1555,Inventario!$A$2:$M$21,6,FALSE)),"",VLOOKUP('Salidas Pacientes'!$M1555,Inventario!$A$2:$M$21,6,FALSE))</f>
        <v>1800</v>
      </c>
      <c r="S1555" s="105" t="s">
        <v>226</v>
      </c>
      <c r="T1555" s="102">
        <f>IF(ISERROR(VLOOKUP('Salidas Pacientes'!$S1555,Entradas!$H$1:$I$412,2,FALSE)),"",VLOOKUP('Salidas Pacientes'!$S1555,Entradas!$H$1:$I$412,2,FALSE))</f>
        <v>45351</v>
      </c>
      <c r="U1555" s="98"/>
      <c r="V1555" s="98">
        <v>1</v>
      </c>
      <c r="W1555" s="105"/>
    </row>
    <row r="1556" spans="1:23" ht="15.75" hidden="1" customHeight="1">
      <c r="A1556" s="95">
        <v>45016</v>
      </c>
      <c r="B1556" s="95" t="s">
        <v>276</v>
      </c>
      <c r="C1556" s="98">
        <v>1220477251</v>
      </c>
      <c r="D1556" s="17" t="str">
        <f>IF(ISERROR(VLOOKUP('Salidas Pacientes'!$C1556,'BD Pacientes'!$A:I,2,FALSE)),"",VLOOKUP('Salidas Pacientes'!$C1556,'BD Pacientes'!$A:I,2,FALSE))</f>
        <v>RC</v>
      </c>
      <c r="E1556" s="16" t="str">
        <f>IF(ISERROR(VLOOKUP('Salidas Pacientes'!$C1556,'BD Pacientes'!$A:I,3,FALSE)),"",VLOOKUP('Salidas Pacientes'!$C1556,'BD Pacientes'!$A:I,3,FALSE))</f>
        <v>AARON LOPEZ GIRALDO</v>
      </c>
      <c r="F1556" s="17" t="str">
        <f>IF(ISERROR(VLOOKUP('Salidas Pacientes'!$C1556,'BD Pacientes'!$A:I,4,FALSE)),"",VLOOKUP('Salidas Pacientes'!$C1556,'BD Pacientes'!$A:I,4,FALSE))</f>
        <v>M</v>
      </c>
      <c r="G1556" s="95">
        <f>IF(ISERROR(VLOOKUP('Salidas Pacientes'!$C1556,'BD Pacientes'!$A:I,5,FALSE)),"",VLOOKUP('Salidas Pacientes'!$C1556,'BD Pacientes'!$A:I,5,FALSE))</f>
        <v>44846</v>
      </c>
      <c r="H1556" s="95" t="str">
        <f t="shared" ca="1" si="0"/>
        <v>0 año, 10 mes</v>
      </c>
      <c r="I1556" s="97" t="str">
        <f>IF(ISERROR(VLOOKUP('Salidas Pacientes'!$C1556,'BD Pacientes'!$A:$I,6,FALSE)),"",VLOOKUP('Salidas Pacientes'!$C1556,'BD Pacientes'!$A:$I,6,FALSE))</f>
        <v>CALLE 6 # 114-170 APTO 301D</v>
      </c>
      <c r="J1556" s="98">
        <f>IF(ISERROR(VLOOKUP('Salidas Pacientes'!$C1556,'BD Pacientes'!$A:$I,7,FALSE)),"",VLOOKUP('Salidas Pacientes'!$C1556,'BD Pacientes'!$A:$I,7,FALSE))</f>
        <v>1144082807</v>
      </c>
      <c r="K1556" s="99" t="str">
        <f>IF(ISERROR(VLOOKUP('Salidas Pacientes'!$C1556,'BD Pacientes'!$A:$I,8,FALSE)),"",VLOOKUP('Salidas Pacientes'!$C1556,'BD Pacientes'!$A:$I,8,FALSE))</f>
        <v>SAHARA GIRALDO</v>
      </c>
      <c r="L1556" s="17">
        <f>IF(ISERROR(VLOOKUP('Salidas Pacientes'!$C1556,'BD Pacientes'!$A:$I,9,FALSE)),"",VLOOKUP('Salidas Pacientes'!$C1556,'BD Pacientes'!$A:$I,9,FALSE))</f>
        <v>3023552565</v>
      </c>
      <c r="M1556" s="17" t="s">
        <v>54</v>
      </c>
      <c r="N1556" s="16" t="str">
        <f>IF(ISERROR(VLOOKUP('Salidas Pacientes'!$M1556,Inventario!$A$2:$M$21,2,FALSE)),"",VLOOKUP('Salidas Pacientes'!$M1556,Inventario!$A$2:$M$21,2,FALSE))</f>
        <v>Prevenar</v>
      </c>
      <c r="O1556" s="16" t="str">
        <f>IF(ISERROR(VLOOKUP('Salidas Pacientes'!$M1556,Inventario!$A$2:$M$21,3,FALSE)),"",VLOOKUP('Salidas Pacientes'!$M1556,Inventario!$A$2:$M$21,3,FALSE))</f>
        <v>Neumococo 13V</v>
      </c>
      <c r="P1556" s="100" t="str">
        <f>IF(ISERROR(VLOOKUP('Salidas Pacientes'!$M1556,Inventario!$A$2:$M$21,4,FALSE)),"",VLOOKUP('Salidas Pacientes'!$M1556,Inventario!$A$2:$M$21,4,FALSE))</f>
        <v>Cobo Medical</v>
      </c>
      <c r="Q1556" s="100" t="str">
        <f>IF(ISERROR(VLOOKUP('Salidas Pacientes'!$M1556,Inventario!$A$2:$M$21,5,FALSE)),"",VLOOKUP('Salidas Pacientes'!$M1556,Inventario!$A$2:$M$21,5,FALSE))</f>
        <v>Pfizer</v>
      </c>
      <c r="R1556" s="17" t="str">
        <f>IF(ISERROR(VLOOKUP('Salidas Pacientes'!$M1556,Inventario!$A$2:$M$21,6,FALSE)),"",VLOOKUP('Salidas Pacientes'!$M1556,Inventario!$A$2:$M$21,6,FALSE))</f>
        <v>2156</v>
      </c>
      <c r="S1556" s="105" t="s">
        <v>241</v>
      </c>
      <c r="T1556" s="102">
        <f>IF(ISERROR(VLOOKUP('Salidas Pacientes'!$S1556,Entradas!$H$1:$I$412,2,FALSE)),"",VLOOKUP('Salidas Pacientes'!$S1556,Entradas!$H$1:$I$412,2,FALSE))</f>
        <v>45747</v>
      </c>
      <c r="U1556" s="98"/>
      <c r="V1556" s="98">
        <v>1</v>
      </c>
      <c r="W1556" s="105"/>
    </row>
    <row r="1557" spans="1:23" ht="15.75" hidden="1" customHeight="1">
      <c r="A1557" s="95">
        <v>45016</v>
      </c>
      <c r="B1557" s="95" t="s">
        <v>276</v>
      </c>
      <c r="C1557" s="98">
        <v>1220477251</v>
      </c>
      <c r="D1557" s="17" t="str">
        <f>IF(ISERROR(VLOOKUP('Salidas Pacientes'!$C1557,'BD Pacientes'!$A:I,2,FALSE)),"",VLOOKUP('Salidas Pacientes'!$C1557,'BD Pacientes'!$A:I,2,FALSE))</f>
        <v>RC</v>
      </c>
      <c r="E1557" s="16" t="str">
        <f>IF(ISERROR(VLOOKUP('Salidas Pacientes'!$C1557,'BD Pacientes'!$A:I,3,FALSE)),"",VLOOKUP('Salidas Pacientes'!$C1557,'BD Pacientes'!$A:I,3,FALSE))</f>
        <v>AARON LOPEZ GIRALDO</v>
      </c>
      <c r="F1557" s="17" t="str">
        <f>IF(ISERROR(VLOOKUP('Salidas Pacientes'!$C1557,'BD Pacientes'!$A:I,4,FALSE)),"",VLOOKUP('Salidas Pacientes'!$C1557,'BD Pacientes'!$A:I,4,FALSE))</f>
        <v>M</v>
      </c>
      <c r="G1557" s="95">
        <f>IF(ISERROR(VLOOKUP('Salidas Pacientes'!$C1557,'BD Pacientes'!$A:I,5,FALSE)),"",VLOOKUP('Salidas Pacientes'!$C1557,'BD Pacientes'!$A:I,5,FALSE))</f>
        <v>44846</v>
      </c>
      <c r="H1557" s="95" t="str">
        <f t="shared" ca="1" si="0"/>
        <v>0 año, 10 mes</v>
      </c>
      <c r="I1557" s="97" t="str">
        <f>IF(ISERROR(VLOOKUP('Salidas Pacientes'!$C1557,'BD Pacientes'!$A:$I,6,FALSE)),"",VLOOKUP('Salidas Pacientes'!$C1557,'BD Pacientes'!$A:$I,6,FALSE))</f>
        <v>CALLE 6 # 114-170 APTO 301D</v>
      </c>
      <c r="J1557" s="98">
        <f>IF(ISERROR(VLOOKUP('Salidas Pacientes'!$C1557,'BD Pacientes'!$A:$I,7,FALSE)),"",VLOOKUP('Salidas Pacientes'!$C1557,'BD Pacientes'!$A:$I,7,FALSE))</f>
        <v>1144082807</v>
      </c>
      <c r="K1557" s="99" t="str">
        <f>IF(ISERROR(VLOOKUP('Salidas Pacientes'!$C1557,'BD Pacientes'!$A:$I,8,FALSE)),"",VLOOKUP('Salidas Pacientes'!$C1557,'BD Pacientes'!$A:$I,8,FALSE))</f>
        <v>SAHARA GIRALDO</v>
      </c>
      <c r="L1557" s="17">
        <f>IF(ISERROR(VLOOKUP('Salidas Pacientes'!$C1557,'BD Pacientes'!$A:$I,9,FALSE)),"",VLOOKUP('Salidas Pacientes'!$C1557,'BD Pacientes'!$A:$I,9,FALSE))</f>
        <v>3023552565</v>
      </c>
      <c r="M1557" s="17" t="s">
        <v>77</v>
      </c>
      <c r="N1557" s="16" t="str">
        <f>IF(ISERROR(VLOOKUP('Salidas Pacientes'!$M1557,Inventario!$A$2:$M$21,2,FALSE)),"",VLOOKUP('Salidas Pacientes'!$M1557,Inventario!$A$2:$M$21,2,FALSE))</f>
        <v>Hexaxim</v>
      </c>
      <c r="O1557" s="16" t="str">
        <f>IF(ISERROR(VLOOKUP('Salidas Pacientes'!$M1557,Inventario!$A$2:$M$21,3,FALSE)),"",VLOOKUP('Salidas Pacientes'!$M1557,Inventario!$A$2:$M$21,3,FALSE))</f>
        <v>DPAT + VPI + HIB + HB</v>
      </c>
      <c r="P1557" s="100" t="str">
        <f>IF(ISERROR(VLOOKUP('Salidas Pacientes'!$M1557,Inventario!$A$2:$M$21,4,FALSE)),"",VLOOKUP('Salidas Pacientes'!$M1557,Inventario!$A$2:$M$21,4,FALSE))</f>
        <v>IPS FARALLONES</v>
      </c>
      <c r="Q1557" s="100" t="str">
        <f>IF(ISERROR(VLOOKUP('Salidas Pacientes'!$M1557,Inventario!$A$2:$M$21,5,FALSE)),"",VLOOKUP('Salidas Pacientes'!$M1557,Inventario!$A$2:$M$21,5,FALSE))</f>
        <v>Sanofi</v>
      </c>
      <c r="R1557" s="17" t="str">
        <f>IF(ISERROR(VLOOKUP('Salidas Pacientes'!$M1557,Inventario!$A$2:$M$21,6,FALSE)),"",VLOOKUP('Salidas Pacientes'!$M1557,Inventario!$A$2:$M$21,6,FALSE))</f>
        <v>3800</v>
      </c>
      <c r="S1557" s="105" t="s">
        <v>237</v>
      </c>
      <c r="T1557" s="102">
        <f>IF(ISERROR(VLOOKUP('Salidas Pacientes'!$S1557,Entradas!$H$1:$I$412,2,FALSE)),"",VLOOKUP('Salidas Pacientes'!$S1557,Entradas!$H$1:$I$412,2,FALSE))</f>
        <v>45565</v>
      </c>
      <c r="U1557" s="98"/>
      <c r="V1557" s="98">
        <v>1</v>
      </c>
      <c r="W1557" s="105"/>
    </row>
    <row r="1558" spans="1:23" ht="15.75" hidden="1" customHeight="1">
      <c r="A1558" s="106">
        <v>45017</v>
      </c>
      <c r="B1558" s="106" t="s">
        <v>276</v>
      </c>
      <c r="C1558" s="107">
        <v>1109572346</v>
      </c>
      <c r="D1558" s="108" t="str">
        <f>IF(ISERROR(VLOOKUP('Salidas Pacientes'!$C1558,'BD Pacientes'!$A:I,2,FALSE)),"",VLOOKUP('Salidas Pacientes'!$C1558,'BD Pacientes'!$A:I,2,FALSE))</f>
        <v>RC</v>
      </c>
      <c r="E1558" s="109" t="str">
        <f>IF(ISERROR(VLOOKUP('Salidas Pacientes'!$C1558,'BD Pacientes'!$A:I,3,FALSE)),"",VLOOKUP('Salidas Pacientes'!$C1558,'BD Pacientes'!$A:I,3,FALSE))</f>
        <v>EZEQUIEL VARELA LERMA</v>
      </c>
      <c r="F1558" s="108" t="str">
        <f>IF(ISERROR(VLOOKUP('Salidas Pacientes'!$C1558,'BD Pacientes'!$A:I,4,FALSE)),"",VLOOKUP('Salidas Pacientes'!$C1558,'BD Pacientes'!$A:I,4,FALSE))</f>
        <v>M</v>
      </c>
      <c r="G1558" s="106">
        <f>IF(ISERROR(VLOOKUP('Salidas Pacientes'!$C1558,'BD Pacientes'!$A:I,5,FALSE)),"",VLOOKUP('Salidas Pacientes'!$C1558,'BD Pacientes'!$A:I,5,FALSE))</f>
        <v>44405</v>
      </c>
      <c r="H1558" s="106" t="str">
        <f t="shared" ca="1" si="0"/>
        <v>2 año, 0 mes</v>
      </c>
      <c r="I1558" s="110" t="str">
        <f>IF(ISERROR(VLOOKUP('Salidas Pacientes'!$C1558,'BD Pacientes'!$A:$I,6,FALSE)),"",VLOOKUP('Salidas Pacientes'!$C1558,'BD Pacientes'!$A:$I,6,FALSE))</f>
        <v>CALLE 48 # 99-75</v>
      </c>
      <c r="J1558" s="107">
        <f>IF(ISERROR(VLOOKUP('Salidas Pacientes'!$C1558,'BD Pacientes'!$A:$I,7,FALSE)),"",VLOOKUP('Salidas Pacientes'!$C1558,'BD Pacientes'!$A:$I,7,FALSE))</f>
        <v>1062278812</v>
      </c>
      <c r="K1558" s="111" t="str">
        <f>IF(ISERROR(VLOOKUP('Salidas Pacientes'!$C1558,'BD Pacientes'!$A:$I,8,FALSE)),"",VLOOKUP('Salidas Pacientes'!$C1558,'BD Pacientes'!$A:$I,8,FALSE))</f>
        <v>LILIANA LERMA</v>
      </c>
      <c r="L1558" s="108">
        <f>IF(ISERROR(VLOOKUP('Salidas Pacientes'!$C1558,'BD Pacientes'!$A:$I,9,FALSE)),"",VLOOKUP('Salidas Pacientes'!$C1558,'BD Pacientes'!$A:$I,9,FALSE))</f>
        <v>3005395128</v>
      </c>
      <c r="M1558" s="108" t="s">
        <v>85</v>
      </c>
      <c r="N1558" s="109" t="str">
        <f>IF(ISERROR(VLOOKUP('Salidas Pacientes'!$M1558,Inventario!$A$2:$M$21,2,FALSE)),"",VLOOKUP('Salidas Pacientes'!$M1558,Inventario!$A$2:$M$21,2,FALSE))</f>
        <v xml:space="preserve">Avaxim 80 </v>
      </c>
      <c r="O1558" s="109" t="str">
        <f>IF(ISERROR(VLOOKUP('Salidas Pacientes'!$M1558,Inventario!$A$2:$M$21,3,FALSE)),"",VLOOKUP('Salidas Pacientes'!$M1558,Inventario!$A$2:$M$21,3,FALSE))</f>
        <v>Hepatitis A niño</v>
      </c>
      <c r="P1558" s="112" t="str">
        <f>IF(ISERROR(VLOOKUP('Salidas Pacientes'!$M1558,Inventario!$A$2:$M$21,4,FALSE)),"",VLOOKUP('Salidas Pacientes'!$M1558,Inventario!$A$2:$M$21,4,FALSE))</f>
        <v>IPS FARALLONES</v>
      </c>
      <c r="Q1558" s="112" t="str">
        <f>IF(ISERROR(VLOOKUP('Salidas Pacientes'!$M1558,Inventario!$A$2:$M$21,5,FALSE)),"",VLOOKUP('Salidas Pacientes'!$M1558,Inventario!$A$2:$M$21,5,FALSE))</f>
        <v>Sanofi</v>
      </c>
      <c r="R1558" s="108" t="str">
        <f>IF(ISERROR(VLOOKUP('Salidas Pacientes'!$M1558,Inventario!$A$2:$M$21,6,FALSE)),"",VLOOKUP('Salidas Pacientes'!$M1558,Inventario!$A$2:$M$21,6,FALSE))</f>
        <v>2500</v>
      </c>
      <c r="S1558" s="113" t="s">
        <v>227</v>
      </c>
      <c r="T1558" s="114">
        <f>IF(ISERROR(VLOOKUP('Salidas Pacientes'!$S1558,Entradas!$H$1:$I$412,2,FALSE)),"",VLOOKUP('Salidas Pacientes'!$S1558,Entradas!$H$1:$I$412,2,FALSE))</f>
        <v>45351</v>
      </c>
      <c r="U1558" s="107"/>
      <c r="V1558" s="107">
        <v>1</v>
      </c>
      <c r="W1558" s="113"/>
    </row>
    <row r="1559" spans="1:23" ht="15.75" hidden="1" customHeight="1">
      <c r="A1559" s="106">
        <v>45017</v>
      </c>
      <c r="B1559" s="106" t="s">
        <v>276</v>
      </c>
      <c r="C1559" s="107">
        <v>1232821620</v>
      </c>
      <c r="D1559" s="108" t="str">
        <f>IF(ISERROR(VLOOKUP('Salidas Pacientes'!$C1559,'BD Pacientes'!$A:I,2,FALSE)),"",VLOOKUP('Salidas Pacientes'!$C1559,'BD Pacientes'!$A:I,2,FALSE))</f>
        <v>RC</v>
      </c>
      <c r="E1559" s="109" t="str">
        <f>IF(ISERROR(VLOOKUP('Salidas Pacientes'!$C1559,'BD Pacientes'!$A:I,3,FALSE)),"",VLOOKUP('Salidas Pacientes'!$C1559,'BD Pacientes'!$A:I,3,FALSE))</f>
        <v>AVRIL GONZALEZ MAYORGA</v>
      </c>
      <c r="F1559" s="108" t="str">
        <f>IF(ISERROR(VLOOKUP('Salidas Pacientes'!$C1559,'BD Pacientes'!$A:I,4,FALSE)),"",VLOOKUP('Salidas Pacientes'!$C1559,'BD Pacientes'!$A:I,4,FALSE))</f>
        <v>F</v>
      </c>
      <c r="G1559" s="106">
        <f>IF(ISERROR(VLOOKUP('Salidas Pacientes'!$C1559,'BD Pacientes'!$A:I,5,FALSE)),"",VLOOKUP('Salidas Pacientes'!$C1559,'BD Pacientes'!$A:I,5,FALSE))</f>
        <v>44829</v>
      </c>
      <c r="H1559" s="106" t="str">
        <f t="shared" ca="1" si="0"/>
        <v>0 año, 10 mes</v>
      </c>
      <c r="I1559" s="110" t="str">
        <f>IF(ISERROR(VLOOKUP('Salidas Pacientes'!$C1559,'BD Pacientes'!$A:$I,6,FALSE)),"",VLOOKUP('Salidas Pacientes'!$C1559,'BD Pacientes'!$A:$I,6,FALSE))</f>
        <v>CRA 108 #44-84</v>
      </c>
      <c r="J1559" s="107">
        <f>IF(ISERROR(VLOOKUP('Salidas Pacientes'!$C1559,'BD Pacientes'!$A:$I,7,FALSE)),"",VLOOKUP('Salidas Pacientes'!$C1559,'BD Pacientes'!$A:$I,7,FALSE))</f>
        <v>1130667249</v>
      </c>
      <c r="K1559" s="111" t="str">
        <f>IF(ISERROR(VLOOKUP('Salidas Pacientes'!$C1559,'BD Pacientes'!$A:$I,8,FALSE)),"",VLOOKUP('Salidas Pacientes'!$C1559,'BD Pacientes'!$A:$I,8,FALSE))</f>
        <v>ANA MAYORDA</v>
      </c>
      <c r="L1559" s="108">
        <f>IF(ISERROR(VLOOKUP('Salidas Pacientes'!$C1559,'BD Pacientes'!$A:$I,9,FALSE)),"",VLOOKUP('Salidas Pacientes'!$C1559,'BD Pacientes'!$A:$I,9,FALSE))</f>
        <v>3105109195</v>
      </c>
      <c r="M1559" s="108" t="s">
        <v>77</v>
      </c>
      <c r="N1559" s="109" t="str">
        <f>IF(ISERROR(VLOOKUP('Salidas Pacientes'!$M1559,Inventario!$A$2:$M$21,2,FALSE)),"",VLOOKUP('Salidas Pacientes'!$M1559,Inventario!$A$2:$M$21,2,FALSE))</f>
        <v>Hexaxim</v>
      </c>
      <c r="O1559" s="109" t="str">
        <f>IF(ISERROR(VLOOKUP('Salidas Pacientes'!$M1559,Inventario!$A$2:$M$21,3,FALSE)),"",VLOOKUP('Salidas Pacientes'!$M1559,Inventario!$A$2:$M$21,3,FALSE))</f>
        <v>DPAT + VPI + HIB + HB</v>
      </c>
      <c r="P1559" s="112" t="str">
        <f>IF(ISERROR(VLOOKUP('Salidas Pacientes'!$M1559,Inventario!$A$2:$M$21,4,FALSE)),"",VLOOKUP('Salidas Pacientes'!$M1559,Inventario!$A$2:$M$21,4,FALSE))</f>
        <v>IPS FARALLONES</v>
      </c>
      <c r="Q1559" s="112" t="str">
        <f>IF(ISERROR(VLOOKUP('Salidas Pacientes'!$M1559,Inventario!$A$2:$M$21,5,FALSE)),"",VLOOKUP('Salidas Pacientes'!$M1559,Inventario!$A$2:$M$21,5,FALSE))</f>
        <v>Sanofi</v>
      </c>
      <c r="R1559" s="108" t="str">
        <f>IF(ISERROR(VLOOKUP('Salidas Pacientes'!$M1559,Inventario!$A$2:$M$21,6,FALSE)),"",VLOOKUP('Salidas Pacientes'!$M1559,Inventario!$A$2:$M$21,6,FALSE))</f>
        <v>3800</v>
      </c>
      <c r="S1559" s="113" t="s">
        <v>237</v>
      </c>
      <c r="T1559" s="114">
        <f>IF(ISERROR(VLOOKUP('Salidas Pacientes'!$S1559,Entradas!$H$1:$I$412,2,FALSE)),"",VLOOKUP('Salidas Pacientes'!$S1559,Entradas!$H$1:$I$412,2,FALSE))</f>
        <v>45565</v>
      </c>
      <c r="U1559" s="107"/>
      <c r="V1559" s="107">
        <v>1</v>
      </c>
      <c r="W1559" s="113"/>
    </row>
    <row r="1560" spans="1:23" ht="15.75" hidden="1" customHeight="1">
      <c r="A1560" s="106">
        <v>45017</v>
      </c>
      <c r="B1560" s="106" t="s">
        <v>276</v>
      </c>
      <c r="C1560" s="107">
        <v>1232821620</v>
      </c>
      <c r="D1560" s="108" t="str">
        <f>IF(ISERROR(VLOOKUP('Salidas Pacientes'!$C1560,'BD Pacientes'!$A:I,2,FALSE)),"",VLOOKUP('Salidas Pacientes'!$C1560,'BD Pacientes'!$A:I,2,FALSE))</f>
        <v>RC</v>
      </c>
      <c r="E1560" s="109" t="str">
        <f>IF(ISERROR(VLOOKUP('Salidas Pacientes'!$C1560,'BD Pacientes'!$A:I,3,FALSE)),"",VLOOKUP('Salidas Pacientes'!$C1560,'BD Pacientes'!$A:I,3,FALSE))</f>
        <v>AVRIL GONZALEZ MAYORGA</v>
      </c>
      <c r="F1560" s="108" t="str">
        <f>IF(ISERROR(VLOOKUP('Salidas Pacientes'!$C1560,'BD Pacientes'!$A:I,4,FALSE)),"",VLOOKUP('Salidas Pacientes'!$C1560,'BD Pacientes'!$A:I,4,FALSE))</f>
        <v>F</v>
      </c>
      <c r="G1560" s="106">
        <f>IF(ISERROR(VLOOKUP('Salidas Pacientes'!$C1560,'BD Pacientes'!$A:I,5,FALSE)),"",VLOOKUP('Salidas Pacientes'!$C1560,'BD Pacientes'!$A:I,5,FALSE))</f>
        <v>44829</v>
      </c>
      <c r="H1560" s="106" t="str">
        <f t="shared" ca="1" si="0"/>
        <v>0 año, 10 mes</v>
      </c>
      <c r="I1560" s="110" t="str">
        <f>IF(ISERROR(VLOOKUP('Salidas Pacientes'!$C1560,'BD Pacientes'!$A:$I,6,FALSE)),"",VLOOKUP('Salidas Pacientes'!$C1560,'BD Pacientes'!$A:$I,6,FALSE))</f>
        <v>CRA 108 #44-84</v>
      </c>
      <c r="J1560" s="107">
        <f>IF(ISERROR(VLOOKUP('Salidas Pacientes'!$C1560,'BD Pacientes'!$A:$I,7,FALSE)),"",VLOOKUP('Salidas Pacientes'!$C1560,'BD Pacientes'!$A:$I,7,FALSE))</f>
        <v>1130667249</v>
      </c>
      <c r="K1560" s="111" t="str">
        <f>IF(ISERROR(VLOOKUP('Salidas Pacientes'!$C1560,'BD Pacientes'!$A:$I,8,FALSE)),"",VLOOKUP('Salidas Pacientes'!$C1560,'BD Pacientes'!$A:$I,8,FALSE))</f>
        <v>ANA MAYORDA</v>
      </c>
      <c r="L1560" s="108">
        <f>IF(ISERROR(VLOOKUP('Salidas Pacientes'!$C1560,'BD Pacientes'!$A:$I,9,FALSE)),"",VLOOKUP('Salidas Pacientes'!$C1560,'BD Pacientes'!$A:$I,9,FALSE))</f>
        <v>3105109195</v>
      </c>
      <c r="M1560" s="108" t="s">
        <v>54</v>
      </c>
      <c r="N1560" s="109" t="str">
        <f>IF(ISERROR(VLOOKUP('Salidas Pacientes'!$M1560,Inventario!$A$2:$M$21,2,FALSE)),"",VLOOKUP('Salidas Pacientes'!$M1560,Inventario!$A$2:$M$21,2,FALSE))</f>
        <v>Prevenar</v>
      </c>
      <c r="O1560" s="109" t="str">
        <f>IF(ISERROR(VLOOKUP('Salidas Pacientes'!$M1560,Inventario!$A$2:$M$21,3,FALSE)),"",VLOOKUP('Salidas Pacientes'!$M1560,Inventario!$A$2:$M$21,3,FALSE))</f>
        <v>Neumococo 13V</v>
      </c>
      <c r="P1560" s="112" t="str">
        <f>IF(ISERROR(VLOOKUP('Salidas Pacientes'!$M1560,Inventario!$A$2:$M$21,4,FALSE)),"",VLOOKUP('Salidas Pacientes'!$M1560,Inventario!$A$2:$M$21,4,FALSE))</f>
        <v>Cobo Medical</v>
      </c>
      <c r="Q1560" s="112" t="str">
        <f>IF(ISERROR(VLOOKUP('Salidas Pacientes'!$M1560,Inventario!$A$2:$M$21,5,FALSE)),"",VLOOKUP('Salidas Pacientes'!$M1560,Inventario!$A$2:$M$21,5,FALSE))</f>
        <v>Pfizer</v>
      </c>
      <c r="R1560" s="108" t="str">
        <f>IF(ISERROR(VLOOKUP('Salidas Pacientes'!$M1560,Inventario!$A$2:$M$21,6,FALSE)),"",VLOOKUP('Salidas Pacientes'!$M1560,Inventario!$A$2:$M$21,6,FALSE))</f>
        <v>2156</v>
      </c>
      <c r="S1560" s="113" t="s">
        <v>241</v>
      </c>
      <c r="T1560" s="114">
        <f>IF(ISERROR(VLOOKUP('Salidas Pacientes'!$S1560,Entradas!$H$1:$I$412,2,FALSE)),"",VLOOKUP('Salidas Pacientes'!$S1560,Entradas!$H$1:$I$412,2,FALSE))</f>
        <v>45747</v>
      </c>
      <c r="U1560" s="107"/>
      <c r="V1560" s="107">
        <v>1</v>
      </c>
      <c r="W1560" s="113"/>
    </row>
    <row r="1561" spans="1:23" ht="15.75" hidden="1" customHeight="1">
      <c r="A1561" s="106">
        <v>45017</v>
      </c>
      <c r="B1561" s="106" t="s">
        <v>276</v>
      </c>
      <c r="C1561" s="107">
        <v>1232821620</v>
      </c>
      <c r="D1561" s="108" t="str">
        <f>IF(ISERROR(VLOOKUP('Salidas Pacientes'!$C1561,'BD Pacientes'!$A:I,2,FALSE)),"",VLOOKUP('Salidas Pacientes'!$C1561,'BD Pacientes'!$A:I,2,FALSE))</f>
        <v>RC</v>
      </c>
      <c r="E1561" s="109" t="str">
        <f>IF(ISERROR(VLOOKUP('Salidas Pacientes'!$C1561,'BD Pacientes'!$A:I,3,FALSE)),"",VLOOKUP('Salidas Pacientes'!$C1561,'BD Pacientes'!$A:I,3,FALSE))</f>
        <v>AVRIL GONZALEZ MAYORGA</v>
      </c>
      <c r="F1561" s="108" t="str">
        <f>IF(ISERROR(VLOOKUP('Salidas Pacientes'!$C1561,'BD Pacientes'!$A:I,4,FALSE)),"",VLOOKUP('Salidas Pacientes'!$C1561,'BD Pacientes'!$A:I,4,FALSE))</f>
        <v>F</v>
      </c>
      <c r="G1561" s="106">
        <f>IF(ISERROR(VLOOKUP('Salidas Pacientes'!$C1561,'BD Pacientes'!$A:I,5,FALSE)),"",VLOOKUP('Salidas Pacientes'!$C1561,'BD Pacientes'!$A:I,5,FALSE))</f>
        <v>44829</v>
      </c>
      <c r="H1561" s="106" t="str">
        <f t="shared" ca="1" si="0"/>
        <v>0 año, 10 mes</v>
      </c>
      <c r="I1561" s="110" t="str">
        <f>IF(ISERROR(VLOOKUP('Salidas Pacientes'!$C1561,'BD Pacientes'!$A:$I,6,FALSE)),"",VLOOKUP('Salidas Pacientes'!$C1561,'BD Pacientes'!$A:$I,6,FALSE))</f>
        <v>CRA 108 #44-84</v>
      </c>
      <c r="J1561" s="107">
        <f>IF(ISERROR(VLOOKUP('Salidas Pacientes'!$C1561,'BD Pacientes'!$A:$I,7,FALSE)),"",VLOOKUP('Salidas Pacientes'!$C1561,'BD Pacientes'!$A:$I,7,FALSE))</f>
        <v>1130667249</v>
      </c>
      <c r="K1561" s="111" t="str">
        <f>IF(ISERROR(VLOOKUP('Salidas Pacientes'!$C1561,'BD Pacientes'!$A:$I,8,FALSE)),"",VLOOKUP('Salidas Pacientes'!$C1561,'BD Pacientes'!$A:$I,8,FALSE))</f>
        <v>ANA MAYORDA</v>
      </c>
      <c r="L1561" s="108">
        <f>IF(ISERROR(VLOOKUP('Salidas Pacientes'!$C1561,'BD Pacientes'!$A:$I,9,FALSE)),"",VLOOKUP('Salidas Pacientes'!$C1561,'BD Pacientes'!$A:$I,9,FALSE))</f>
        <v>3105109195</v>
      </c>
      <c r="M1561" s="108" t="s">
        <v>96</v>
      </c>
      <c r="N1561" s="109" t="str">
        <f>IF(ISERROR(VLOOKUP('Salidas Pacientes'!$M1561,Inventario!$A$2:$M$21,2,FALSE)),"",VLOOKUP('Salidas Pacientes'!$M1561,Inventario!$A$2:$M$21,2,FALSE))</f>
        <v>Rotateq</v>
      </c>
      <c r="O1561" s="109" t="str">
        <f>IF(ISERROR(VLOOKUP('Salidas Pacientes'!$M1561,Inventario!$A$2:$M$21,3,FALSE)),"",VLOOKUP('Salidas Pacientes'!$M1561,Inventario!$A$2:$M$21,3,FALSE))</f>
        <v>Rotavirus Vivo Atenuado</v>
      </c>
      <c r="P1561" s="112" t="str">
        <f>IF(ISERROR(VLOOKUP('Salidas Pacientes'!$M1561,Inventario!$A$2:$M$21,4,FALSE)),"",VLOOKUP('Salidas Pacientes'!$M1561,Inventario!$A$2:$M$21,4,FALSE))</f>
        <v>IPS FARALLONES</v>
      </c>
      <c r="Q1561" s="112" t="str">
        <f>IF(ISERROR(VLOOKUP('Salidas Pacientes'!$M1561,Inventario!$A$2:$M$21,5,FALSE)),"",VLOOKUP('Salidas Pacientes'!$M1561,Inventario!$A$2:$M$21,5,FALSE))</f>
        <v>Merck</v>
      </c>
      <c r="R1561" s="108" t="str">
        <f>IF(ISERROR(VLOOKUP('Salidas Pacientes'!$M1561,Inventario!$A$2:$M$21,6,FALSE)),"",VLOOKUP('Salidas Pacientes'!$M1561,Inventario!$A$2:$M$21,6,FALSE))</f>
        <v>1800</v>
      </c>
      <c r="S1561" s="113" t="s">
        <v>226</v>
      </c>
      <c r="T1561" s="114">
        <f>IF(ISERROR(VLOOKUP('Salidas Pacientes'!$S1561,Entradas!$H$1:$I$412,2,FALSE)),"",VLOOKUP('Salidas Pacientes'!$S1561,Entradas!$H$1:$I$412,2,FALSE))</f>
        <v>45351</v>
      </c>
      <c r="U1561" s="107"/>
      <c r="V1561" s="107">
        <v>1</v>
      </c>
      <c r="W1561" s="113"/>
    </row>
    <row r="1562" spans="1:23" ht="15.75" hidden="1" customHeight="1">
      <c r="A1562" s="106">
        <v>45017</v>
      </c>
      <c r="B1562" s="106" t="s">
        <v>276</v>
      </c>
      <c r="C1562" s="107">
        <v>1241441975</v>
      </c>
      <c r="D1562" s="108" t="str">
        <f>IF(ISERROR(VLOOKUP('Salidas Pacientes'!$C1562,'BD Pacientes'!$A:I,2,FALSE)),"",VLOOKUP('Salidas Pacientes'!$C1562,'BD Pacientes'!$A:I,2,FALSE))</f>
        <v>RC</v>
      </c>
      <c r="E1562" s="109" t="str">
        <f>IF(ISERROR(VLOOKUP('Salidas Pacientes'!$C1562,'BD Pacientes'!$A:I,3,FALSE)),"",VLOOKUP('Salidas Pacientes'!$C1562,'BD Pacientes'!$A:I,3,FALSE))</f>
        <v>ANDRES MAURICIO PALACIO MORA</v>
      </c>
      <c r="F1562" s="108" t="str">
        <f>IF(ISERROR(VLOOKUP('Salidas Pacientes'!$C1562,'BD Pacientes'!$A:I,4,FALSE)),"",VLOOKUP('Salidas Pacientes'!$C1562,'BD Pacientes'!$A:I,4,FALSE))</f>
        <v>M</v>
      </c>
      <c r="G1562" s="106">
        <f>IF(ISERROR(VLOOKUP('Salidas Pacientes'!$C1562,'BD Pacientes'!$A:I,5,FALSE)),"",VLOOKUP('Salidas Pacientes'!$C1562,'BD Pacientes'!$A:I,5,FALSE))</f>
        <v>44430</v>
      </c>
      <c r="H1562" s="106" t="str">
        <f t="shared" ca="1" si="0"/>
        <v>2 año, 0 mes</v>
      </c>
      <c r="I1562" s="110" t="str">
        <f>IF(ISERROR(VLOOKUP('Salidas Pacientes'!$C1562,'BD Pacientes'!$A:$I,6,FALSE)),"",VLOOKUP('Salidas Pacientes'!$C1562,'BD Pacientes'!$A:$I,6,FALSE))</f>
        <v>CALLE 71H # 8N-23</v>
      </c>
      <c r="J1562" s="107">
        <f>IF(ISERROR(VLOOKUP('Salidas Pacientes'!$C1562,'BD Pacientes'!$A:$I,7,FALSE)),"",VLOOKUP('Salidas Pacientes'!$C1562,'BD Pacientes'!$A:$I,7,FALSE))</f>
        <v>1110478398</v>
      </c>
      <c r="K1562" s="111" t="str">
        <f>IF(ISERROR(VLOOKUP('Salidas Pacientes'!$C1562,'BD Pacientes'!$A:$I,8,FALSE)),"",VLOOKUP('Salidas Pacientes'!$C1562,'BD Pacientes'!$A:$I,8,FALSE))</f>
        <v>DORA MORA</v>
      </c>
      <c r="L1562" s="108">
        <f>IF(ISERROR(VLOOKUP('Salidas Pacientes'!$C1562,'BD Pacientes'!$A:$I,9,FALSE)),"",VLOOKUP('Salidas Pacientes'!$C1562,'BD Pacientes'!$A:$I,9,FALSE))</f>
        <v>3225255535</v>
      </c>
      <c r="M1562" s="108" t="s">
        <v>108</v>
      </c>
      <c r="N1562" s="109" t="str">
        <f>IF(ISERROR(VLOOKUP('Salidas Pacientes'!$M1562,Inventario!$A$2:$M$21,2,FALSE)),"",VLOOKUP('Salidas Pacientes'!$M1562,Inventario!$A$2:$M$21,2,FALSE))</f>
        <v>Priorix</v>
      </c>
      <c r="O1562" s="109" t="str">
        <f>IF(ISERROR(VLOOKUP('Salidas Pacientes'!$M1562,Inventario!$A$2:$M$21,3,FALSE)),"",VLOOKUP('Salidas Pacientes'!$M1562,Inventario!$A$2:$M$21,3,FALSE))</f>
        <v>Rubeola, Sarampion, Paperas</v>
      </c>
      <c r="P1562" s="112" t="str">
        <f>IF(ISERROR(VLOOKUP('Salidas Pacientes'!$M1562,Inventario!$A$2:$M$21,4,FALSE)),"",VLOOKUP('Salidas Pacientes'!$M1562,Inventario!$A$2:$M$21,4,FALSE))</f>
        <v>IPS FARALLONES</v>
      </c>
      <c r="Q1562" s="112" t="str">
        <f>IF(ISERROR(VLOOKUP('Salidas Pacientes'!$M1562,Inventario!$A$2:$M$21,5,FALSE)),"",VLOOKUP('Salidas Pacientes'!$M1562,Inventario!$A$2:$M$21,5,FALSE))</f>
        <v>Glaxo</v>
      </c>
      <c r="R1562" s="108" t="str">
        <f>IF(ISERROR(VLOOKUP('Salidas Pacientes'!$M1562,Inventario!$A$2:$M$21,6,FALSE)),"",VLOOKUP('Salidas Pacientes'!$M1562,Inventario!$A$2:$M$21,6,FALSE))</f>
        <v>1000</v>
      </c>
      <c r="S1562" s="113" t="s">
        <v>239</v>
      </c>
      <c r="T1562" s="114">
        <f>IF(ISERROR(VLOOKUP('Salidas Pacientes'!$S1562,Entradas!$H$1:$I$412,2,FALSE)),"",VLOOKUP('Salidas Pacientes'!$S1562,Entradas!$H$1:$I$412,2,FALSE))</f>
        <v>45473</v>
      </c>
      <c r="U1562" s="107"/>
      <c r="V1562" s="107">
        <v>1</v>
      </c>
      <c r="W1562" s="113"/>
    </row>
    <row r="1563" spans="1:23" ht="15.75" hidden="1" customHeight="1">
      <c r="A1563" s="106">
        <v>45019</v>
      </c>
      <c r="B1563" s="106" t="s">
        <v>276</v>
      </c>
      <c r="C1563" s="107">
        <v>682255852</v>
      </c>
      <c r="D1563" s="108" t="str">
        <f>IF(ISERROR(VLOOKUP('Salidas Pacientes'!$C1563,'BD Pacientes'!$A:I,2,FALSE)),"",VLOOKUP('Salidas Pacientes'!$C1563,'BD Pacientes'!$A:I,2,FALSE))</f>
        <v>PA</v>
      </c>
      <c r="E1563" s="109" t="str">
        <f>IF(ISERROR(VLOOKUP('Salidas Pacientes'!$C1563,'BD Pacientes'!$A:I,3,FALSE)),"",VLOOKUP('Salidas Pacientes'!$C1563,'BD Pacientes'!$A:I,3,FALSE))</f>
        <v>SAMUEL LOZANO VALENCIA</v>
      </c>
      <c r="F1563" s="108" t="str">
        <f>IF(ISERROR(VLOOKUP('Salidas Pacientes'!$C1563,'BD Pacientes'!$A:I,4,FALSE)),"",VLOOKUP('Salidas Pacientes'!$C1563,'BD Pacientes'!$A:I,4,FALSE))</f>
        <v>M</v>
      </c>
      <c r="G1563" s="106">
        <f>IF(ISERROR(VLOOKUP('Salidas Pacientes'!$C1563,'BD Pacientes'!$A:I,5,FALSE)),"",VLOOKUP('Salidas Pacientes'!$C1563,'BD Pacientes'!$A:I,5,FALSE))</f>
        <v>44632</v>
      </c>
      <c r="H1563" s="106" t="str">
        <f t="shared" ca="1" si="0"/>
        <v>1 año, 5 mes</v>
      </c>
      <c r="I1563" s="110" t="str">
        <f>IF(ISERROR(VLOOKUP('Salidas Pacientes'!$C1563,'BD Pacientes'!$A:$I,6,FALSE)),"",VLOOKUP('Salidas Pacientes'!$C1563,'BD Pacientes'!$A:$I,6,FALSE))</f>
        <v>CRA 19 # 24-50</v>
      </c>
      <c r="J1563" s="107">
        <f>IF(ISERROR(VLOOKUP('Salidas Pacientes'!$C1563,'BD Pacientes'!$A:$I,7,FALSE)),"",VLOOKUP('Salidas Pacientes'!$C1563,'BD Pacientes'!$A:$I,7,FALSE))</f>
        <v>1130612542</v>
      </c>
      <c r="K1563" s="111" t="str">
        <f>IF(ISERROR(VLOOKUP('Salidas Pacientes'!$C1563,'BD Pacientes'!$A:$I,8,FALSE)),"",VLOOKUP('Salidas Pacientes'!$C1563,'BD Pacientes'!$A:$I,8,FALSE))</f>
        <v>ERIKA VALENCIA</v>
      </c>
      <c r="L1563" s="108">
        <f>IF(ISERROR(VLOOKUP('Salidas Pacientes'!$C1563,'BD Pacientes'!$A:$I,9,FALSE)),"",VLOOKUP('Salidas Pacientes'!$C1563,'BD Pacientes'!$A:$I,9,FALSE))</f>
        <v>3152590296</v>
      </c>
      <c r="M1563" s="108" t="s">
        <v>58</v>
      </c>
      <c r="N1563" s="109" t="str">
        <f>IF(ISERROR(VLOOKUP('Salidas Pacientes'!$M1563,Inventario!$A$2:$M$21,2,FALSE)),"",VLOOKUP('Salidas Pacientes'!$M1563,Inventario!$A$2:$M$21,2,FALSE))</f>
        <v>Proquad</v>
      </c>
      <c r="O1563" s="109" t="str">
        <f>IF(ISERROR(VLOOKUP('Salidas Pacientes'!$M1563,Inventario!$A$2:$M$21,3,FALSE)),"",VLOOKUP('Salidas Pacientes'!$M1563,Inventario!$A$2:$M$21,3,FALSE))</f>
        <v>Sarampion + Rubeola + parotiditis + varicela</v>
      </c>
      <c r="P1563" s="112" t="str">
        <f>IF(ISERROR(VLOOKUP('Salidas Pacientes'!$M1563,Inventario!$A$2:$M$21,4,FALSE)),"",VLOOKUP('Salidas Pacientes'!$M1563,Inventario!$A$2:$M$21,4,FALSE))</f>
        <v>IPS FARALLONES</v>
      </c>
      <c r="Q1563" s="112" t="str">
        <f>IF(ISERROR(VLOOKUP('Salidas Pacientes'!$M1563,Inventario!$A$2:$M$21,5,FALSE)),"",VLOOKUP('Salidas Pacientes'!$M1563,Inventario!$A$2:$M$21,5,FALSE))</f>
        <v>Merck</v>
      </c>
      <c r="R1563" s="108" t="str">
        <f>IF(ISERROR(VLOOKUP('Salidas Pacientes'!$M1563,Inventario!$A$2:$M$21,6,FALSE)),"",VLOOKUP('Salidas Pacientes'!$M1563,Inventario!$A$2:$M$21,6,FALSE))</f>
        <v>4200</v>
      </c>
      <c r="S1563" s="113" t="s">
        <v>245</v>
      </c>
      <c r="T1563" s="114">
        <f>IF(ISERROR(VLOOKUP('Salidas Pacientes'!$S1563,Entradas!$H$1:$I$412,2,FALSE)),"",VLOOKUP('Salidas Pacientes'!$S1563,Entradas!$H$1:$I$412,2,FALSE))</f>
        <v>45412</v>
      </c>
      <c r="U1563" s="107"/>
      <c r="V1563" s="107">
        <v>1</v>
      </c>
      <c r="W1563" s="113"/>
    </row>
    <row r="1564" spans="1:23" ht="15.75" hidden="1" customHeight="1">
      <c r="A1564" s="106">
        <v>45019</v>
      </c>
      <c r="B1564" s="106" t="s">
        <v>276</v>
      </c>
      <c r="C1564" s="107">
        <v>682255852</v>
      </c>
      <c r="D1564" s="108" t="str">
        <f>IF(ISERROR(VLOOKUP('Salidas Pacientes'!$C1564,'BD Pacientes'!$A:I,2,FALSE)),"",VLOOKUP('Salidas Pacientes'!$C1564,'BD Pacientes'!$A:I,2,FALSE))</f>
        <v>PA</v>
      </c>
      <c r="E1564" s="109" t="str">
        <f>IF(ISERROR(VLOOKUP('Salidas Pacientes'!$C1564,'BD Pacientes'!$A:I,3,FALSE)),"",VLOOKUP('Salidas Pacientes'!$C1564,'BD Pacientes'!$A:I,3,FALSE))</f>
        <v>SAMUEL LOZANO VALENCIA</v>
      </c>
      <c r="F1564" s="108" t="str">
        <f>IF(ISERROR(VLOOKUP('Salidas Pacientes'!$C1564,'BD Pacientes'!$A:I,4,FALSE)),"",VLOOKUP('Salidas Pacientes'!$C1564,'BD Pacientes'!$A:I,4,FALSE))</f>
        <v>M</v>
      </c>
      <c r="G1564" s="106">
        <f>IF(ISERROR(VLOOKUP('Salidas Pacientes'!$C1564,'BD Pacientes'!$A:I,5,FALSE)),"",VLOOKUP('Salidas Pacientes'!$C1564,'BD Pacientes'!$A:I,5,FALSE))</f>
        <v>44632</v>
      </c>
      <c r="H1564" s="106" t="str">
        <f t="shared" ca="1" si="0"/>
        <v>1 año, 5 mes</v>
      </c>
      <c r="I1564" s="110" t="str">
        <f>IF(ISERROR(VLOOKUP('Salidas Pacientes'!$C1564,'BD Pacientes'!$A:$I,6,FALSE)),"",VLOOKUP('Salidas Pacientes'!$C1564,'BD Pacientes'!$A:$I,6,FALSE))</f>
        <v>CRA 19 # 24-50</v>
      </c>
      <c r="J1564" s="107">
        <f>IF(ISERROR(VLOOKUP('Salidas Pacientes'!$C1564,'BD Pacientes'!$A:$I,7,FALSE)),"",VLOOKUP('Salidas Pacientes'!$C1564,'BD Pacientes'!$A:$I,7,FALSE))</f>
        <v>1130612542</v>
      </c>
      <c r="K1564" s="111" t="str">
        <f>IF(ISERROR(VLOOKUP('Salidas Pacientes'!$C1564,'BD Pacientes'!$A:$I,8,FALSE)),"",VLOOKUP('Salidas Pacientes'!$C1564,'BD Pacientes'!$A:$I,8,FALSE))</f>
        <v>ERIKA VALENCIA</v>
      </c>
      <c r="L1564" s="108">
        <f>IF(ISERROR(VLOOKUP('Salidas Pacientes'!$C1564,'BD Pacientes'!$A:$I,9,FALSE)),"",VLOOKUP('Salidas Pacientes'!$C1564,'BD Pacientes'!$A:$I,9,FALSE))</f>
        <v>3152590296</v>
      </c>
      <c r="M1564" s="108" t="s">
        <v>85</v>
      </c>
      <c r="N1564" s="109" t="str">
        <f>IF(ISERROR(VLOOKUP('Salidas Pacientes'!$M1564,Inventario!$A$2:$M$21,2,FALSE)),"",VLOOKUP('Salidas Pacientes'!$M1564,Inventario!$A$2:$M$21,2,FALSE))</f>
        <v xml:space="preserve">Avaxim 80 </v>
      </c>
      <c r="O1564" s="109" t="str">
        <f>IF(ISERROR(VLOOKUP('Salidas Pacientes'!$M1564,Inventario!$A$2:$M$21,3,FALSE)),"",VLOOKUP('Salidas Pacientes'!$M1564,Inventario!$A$2:$M$21,3,FALSE))</f>
        <v>Hepatitis A niño</v>
      </c>
      <c r="P1564" s="112" t="str">
        <f>IF(ISERROR(VLOOKUP('Salidas Pacientes'!$M1564,Inventario!$A$2:$M$21,4,FALSE)),"",VLOOKUP('Salidas Pacientes'!$M1564,Inventario!$A$2:$M$21,4,FALSE))</f>
        <v>IPS FARALLONES</v>
      </c>
      <c r="Q1564" s="112" t="str">
        <f>IF(ISERROR(VLOOKUP('Salidas Pacientes'!$M1564,Inventario!$A$2:$M$21,5,FALSE)),"",VLOOKUP('Salidas Pacientes'!$M1564,Inventario!$A$2:$M$21,5,FALSE))</f>
        <v>Sanofi</v>
      </c>
      <c r="R1564" s="108" t="str">
        <f>IF(ISERROR(VLOOKUP('Salidas Pacientes'!$M1564,Inventario!$A$2:$M$21,6,FALSE)),"",VLOOKUP('Salidas Pacientes'!$M1564,Inventario!$A$2:$M$21,6,FALSE))</f>
        <v>2500</v>
      </c>
      <c r="S1564" s="113" t="s">
        <v>227</v>
      </c>
      <c r="T1564" s="114">
        <f>IF(ISERROR(VLOOKUP('Salidas Pacientes'!$S1564,Entradas!$H$1:$I$412,2,FALSE)),"",VLOOKUP('Salidas Pacientes'!$S1564,Entradas!$H$1:$I$412,2,FALSE))</f>
        <v>45351</v>
      </c>
      <c r="U1564" s="107"/>
      <c r="V1564" s="107">
        <v>1</v>
      </c>
      <c r="W1564" s="113"/>
    </row>
    <row r="1565" spans="1:23" ht="15.75" hidden="1" customHeight="1">
      <c r="A1565" s="106">
        <v>45019</v>
      </c>
      <c r="B1565" s="106" t="s">
        <v>276</v>
      </c>
      <c r="C1565" s="107">
        <v>1108572175</v>
      </c>
      <c r="D1565" s="108" t="str">
        <f>IF(ISERROR(VLOOKUP('Salidas Pacientes'!$C1565,'BD Pacientes'!$A:I,2,FALSE)),"",VLOOKUP('Salidas Pacientes'!$C1565,'BD Pacientes'!$A:I,2,FALSE))</f>
        <v>RC</v>
      </c>
      <c r="E1565" s="109" t="str">
        <f>IF(ISERROR(VLOOKUP('Salidas Pacientes'!$C1565,'BD Pacientes'!$A:I,3,FALSE)),"",VLOOKUP('Salidas Pacientes'!$C1565,'BD Pacientes'!$A:I,3,FALSE))</f>
        <v>EMILIANO CORONADO PEÑA</v>
      </c>
      <c r="F1565" s="108" t="str">
        <f>IF(ISERROR(VLOOKUP('Salidas Pacientes'!$C1565,'BD Pacientes'!$A:I,4,FALSE)),"",VLOOKUP('Salidas Pacientes'!$C1565,'BD Pacientes'!$A:I,4,FALSE))</f>
        <v>M</v>
      </c>
      <c r="G1565" s="106">
        <f>IF(ISERROR(VLOOKUP('Salidas Pacientes'!$C1565,'BD Pacientes'!$A:I,5,FALSE)),"",VLOOKUP('Salidas Pacientes'!$C1565,'BD Pacientes'!$A:I,5,FALSE))</f>
        <v>44060</v>
      </c>
      <c r="H1565" s="106" t="str">
        <f t="shared" ca="1" si="0"/>
        <v>3 año, 0 mes</v>
      </c>
      <c r="I1565" s="110" t="str">
        <f>IF(ISERROR(VLOOKUP('Salidas Pacientes'!$C1565,'BD Pacientes'!$A:$I,6,FALSE)),"",VLOOKUP('Salidas Pacientes'!$C1565,'BD Pacientes'!$A:$I,6,FALSE))</f>
        <v>CALLE 8 #20A-190</v>
      </c>
      <c r="J1565" s="107">
        <f>IF(ISERROR(VLOOKUP('Salidas Pacientes'!$C1565,'BD Pacientes'!$A:$I,7,FALSE)),"",VLOOKUP('Salidas Pacientes'!$C1565,'BD Pacientes'!$A:$I,7,FALSE))</f>
        <v>1143850535</v>
      </c>
      <c r="K1565" s="111" t="str">
        <f>IF(ISERROR(VLOOKUP('Salidas Pacientes'!$C1565,'BD Pacientes'!$A:$I,8,FALSE)),"",VLOOKUP('Salidas Pacientes'!$C1565,'BD Pacientes'!$A:$I,8,FALSE))</f>
        <v>AURA PEÑA</v>
      </c>
      <c r="L1565" s="108">
        <f>IF(ISERROR(VLOOKUP('Salidas Pacientes'!$C1565,'BD Pacientes'!$A:$I,9,FALSE)),"",VLOOKUP('Salidas Pacientes'!$C1565,'BD Pacientes'!$A:$I,9,FALSE))</f>
        <v>3104209246</v>
      </c>
      <c r="M1565" s="108" t="s">
        <v>47</v>
      </c>
      <c r="N1565" s="109" t="str">
        <f>IF(ISERROR(VLOOKUP('Salidas Pacientes'!$M1565,Inventario!$A$2:$M$21,2,FALSE)),"",VLOOKUP('Salidas Pacientes'!$M1565,Inventario!$A$2:$M$21,2,FALSE))</f>
        <v>Nimenrix</v>
      </c>
      <c r="O1565" s="109" t="str">
        <f>IF(ISERROR(VLOOKUP('Salidas Pacientes'!$M1565,Inventario!$A$2:$M$21,3,FALSE)),"",VLOOKUP('Salidas Pacientes'!$M1565,Inventario!$A$2:$M$21,3,FALSE))</f>
        <v>Meningococo</v>
      </c>
      <c r="P1565" s="112" t="str">
        <f>IF(ISERROR(VLOOKUP('Salidas Pacientes'!$M1565,Inventario!$A$2:$M$21,4,FALSE)),"",VLOOKUP('Salidas Pacientes'!$M1565,Inventario!$A$2:$M$21,4,FALSE))</f>
        <v>Cobo Medical</v>
      </c>
      <c r="Q1565" s="112" t="str">
        <f>IF(ISERROR(VLOOKUP('Salidas Pacientes'!$M1565,Inventario!$A$2:$M$21,5,FALSE)),"",VLOOKUP('Salidas Pacientes'!$M1565,Inventario!$A$2:$M$21,5,FALSE))</f>
        <v>Pfizer</v>
      </c>
      <c r="R1565" s="108" t="str">
        <f>IF(ISERROR(VLOOKUP('Salidas Pacientes'!$M1565,Inventario!$A$2:$M$21,6,FALSE)),"",VLOOKUP('Salidas Pacientes'!$M1565,Inventario!$A$2:$M$21,6,FALSE))</f>
        <v>3904</v>
      </c>
      <c r="S1565" s="113" t="s">
        <v>240</v>
      </c>
      <c r="T1565" s="114">
        <f>IF(ISERROR(VLOOKUP('Salidas Pacientes'!$S1565,Entradas!$H$1:$I$412,2,FALSE)),"",VLOOKUP('Salidas Pacientes'!$S1565,Entradas!$H$1:$I$412,2,FALSE))</f>
        <v>45535</v>
      </c>
      <c r="U1565" s="107"/>
      <c r="V1565" s="107">
        <v>1</v>
      </c>
      <c r="W1565" s="113"/>
    </row>
    <row r="1566" spans="1:23" ht="15.75" hidden="1" customHeight="1">
      <c r="A1566" s="106">
        <v>45019</v>
      </c>
      <c r="B1566" s="106" t="s">
        <v>276</v>
      </c>
      <c r="C1566" s="107">
        <v>1232809531</v>
      </c>
      <c r="D1566" s="108" t="str">
        <f>IF(ISERROR(VLOOKUP('Salidas Pacientes'!$C1566,'BD Pacientes'!$A:I,2,FALSE)),"",VLOOKUP('Salidas Pacientes'!$C1566,'BD Pacientes'!$A:I,2,FALSE))</f>
        <v>RC</v>
      </c>
      <c r="E1566" s="109" t="str">
        <f>IF(ISERROR(VLOOKUP('Salidas Pacientes'!$C1566,'BD Pacientes'!$A:I,3,FALSE)),"",VLOOKUP('Salidas Pacientes'!$C1566,'BD Pacientes'!$A:I,3,FALSE))</f>
        <v>EMILIA MOLINA LAZARO</v>
      </c>
      <c r="F1566" s="108" t="str">
        <f>IF(ISERROR(VLOOKUP('Salidas Pacientes'!$C1566,'BD Pacientes'!$A:I,4,FALSE)),"",VLOOKUP('Salidas Pacientes'!$C1566,'BD Pacientes'!$A:I,4,FALSE))</f>
        <v>F</v>
      </c>
      <c r="G1566" s="106">
        <f>IF(ISERROR(VLOOKUP('Salidas Pacientes'!$C1566,'BD Pacientes'!$A:I,5,FALSE)),"",VLOOKUP('Salidas Pacientes'!$C1566,'BD Pacientes'!$A:I,5,FALSE))</f>
        <v>43700</v>
      </c>
      <c r="H1566" s="106" t="str">
        <f t="shared" ca="1" si="0"/>
        <v>4 año, 0 mes</v>
      </c>
      <c r="I1566" s="110" t="str">
        <f>IF(ISERROR(VLOOKUP('Salidas Pacientes'!$C1566,'BD Pacientes'!$A:$I,6,FALSE)),"",VLOOKUP('Salidas Pacientes'!$C1566,'BD Pacientes'!$A:$I,6,FALSE))</f>
        <v>CRA 16 # 26-28</v>
      </c>
      <c r="J1566" s="107">
        <f>IF(ISERROR(VLOOKUP('Salidas Pacientes'!$C1566,'BD Pacientes'!$A:$I,7,FALSE)),"",VLOOKUP('Salidas Pacientes'!$C1566,'BD Pacientes'!$A:$I,7,FALSE))</f>
        <v>1065584293</v>
      </c>
      <c r="K1566" s="111" t="str">
        <f>IF(ISERROR(VLOOKUP('Salidas Pacientes'!$C1566,'BD Pacientes'!$A:$I,8,FALSE)),"",VLOOKUP('Salidas Pacientes'!$C1566,'BD Pacientes'!$A:$I,8,FALSE))</f>
        <v>TATIANA LAZARO</v>
      </c>
      <c r="L1566" s="108">
        <f>IF(ISERROR(VLOOKUP('Salidas Pacientes'!$C1566,'BD Pacientes'!$A:$I,9,FALSE)),"",VLOOKUP('Salidas Pacientes'!$C1566,'BD Pacientes'!$A:$I,9,FALSE))</f>
        <v>3176999958</v>
      </c>
      <c r="M1566" s="108" t="s">
        <v>108</v>
      </c>
      <c r="N1566" s="109" t="str">
        <f>IF(ISERROR(VLOOKUP('Salidas Pacientes'!$M1566,Inventario!$A$2:$M$21,2,FALSE)),"",VLOOKUP('Salidas Pacientes'!$M1566,Inventario!$A$2:$M$21,2,FALSE))</f>
        <v>Priorix</v>
      </c>
      <c r="O1566" s="109" t="str">
        <f>IF(ISERROR(VLOOKUP('Salidas Pacientes'!$M1566,Inventario!$A$2:$M$21,3,FALSE)),"",VLOOKUP('Salidas Pacientes'!$M1566,Inventario!$A$2:$M$21,3,FALSE))</f>
        <v>Rubeola, Sarampion, Paperas</v>
      </c>
      <c r="P1566" s="112" t="str">
        <f>IF(ISERROR(VLOOKUP('Salidas Pacientes'!$M1566,Inventario!$A$2:$M$21,4,FALSE)),"",VLOOKUP('Salidas Pacientes'!$M1566,Inventario!$A$2:$M$21,4,FALSE))</f>
        <v>IPS FARALLONES</v>
      </c>
      <c r="Q1566" s="112" t="str">
        <f>IF(ISERROR(VLOOKUP('Salidas Pacientes'!$M1566,Inventario!$A$2:$M$21,5,FALSE)),"",VLOOKUP('Salidas Pacientes'!$M1566,Inventario!$A$2:$M$21,5,FALSE))</f>
        <v>Glaxo</v>
      </c>
      <c r="R1566" s="108" t="str">
        <f>IF(ISERROR(VLOOKUP('Salidas Pacientes'!$M1566,Inventario!$A$2:$M$21,6,FALSE)),"",VLOOKUP('Salidas Pacientes'!$M1566,Inventario!$A$2:$M$21,6,FALSE))</f>
        <v>1000</v>
      </c>
      <c r="S1566" s="113" t="s">
        <v>239</v>
      </c>
      <c r="T1566" s="114">
        <f>IF(ISERROR(VLOOKUP('Salidas Pacientes'!$S1566,Entradas!$H$1:$I$412,2,FALSE)),"",VLOOKUP('Salidas Pacientes'!$S1566,Entradas!$H$1:$I$412,2,FALSE))</f>
        <v>45473</v>
      </c>
      <c r="U1566" s="107"/>
      <c r="V1566" s="107">
        <v>1</v>
      </c>
      <c r="W1566" s="113"/>
    </row>
    <row r="1567" spans="1:23" ht="15.75" hidden="1" customHeight="1">
      <c r="A1567" s="106">
        <v>45020</v>
      </c>
      <c r="B1567" s="106" t="s">
        <v>276</v>
      </c>
      <c r="C1567" s="107">
        <v>1109933511</v>
      </c>
      <c r="D1567" s="108" t="str">
        <f>IF(ISERROR(VLOOKUP('Salidas Pacientes'!$C1567,'BD Pacientes'!$A:I,2,FALSE)),"",VLOOKUP('Salidas Pacientes'!$C1567,'BD Pacientes'!$A:I,2,FALSE))</f>
        <v>RC</v>
      </c>
      <c r="E1567" s="109" t="str">
        <f>IF(ISERROR(VLOOKUP('Salidas Pacientes'!$C1567,'BD Pacientes'!$A:I,3,FALSE)),"",VLOOKUP('Salidas Pacientes'!$C1567,'BD Pacientes'!$A:I,3,FALSE))</f>
        <v>MATIAS CARDONA CORTES</v>
      </c>
      <c r="F1567" s="108" t="str">
        <f>IF(ISERROR(VLOOKUP('Salidas Pacientes'!$C1567,'BD Pacientes'!$A:I,4,FALSE)),"",VLOOKUP('Salidas Pacientes'!$C1567,'BD Pacientes'!$A:I,4,FALSE))</f>
        <v>M</v>
      </c>
      <c r="G1567" s="106">
        <f>IF(ISERROR(VLOOKUP('Salidas Pacientes'!$C1567,'BD Pacientes'!$A:I,5,FALSE)),"",VLOOKUP('Salidas Pacientes'!$C1567,'BD Pacientes'!$A:I,5,FALSE))</f>
        <v>42396</v>
      </c>
      <c r="H1567" s="106" t="str">
        <f t="shared" ca="1" si="0"/>
        <v>7 año, 6 mes</v>
      </c>
      <c r="I1567" s="110" t="str">
        <f>IF(ISERROR(VLOOKUP('Salidas Pacientes'!$C1567,'BD Pacientes'!$A:$I,6,FALSE)),"",VLOOKUP('Salidas Pacientes'!$C1567,'BD Pacientes'!$A:$I,6,FALSE))</f>
        <v>CIUDAD COUNTRY UNIDAD FALCO CASA 12</v>
      </c>
      <c r="J1567" s="107">
        <f>IF(ISERROR(VLOOKUP('Salidas Pacientes'!$C1567,'BD Pacientes'!$A:$I,7,FALSE)),"",VLOOKUP('Salidas Pacientes'!$C1567,'BD Pacientes'!$A:$I,7,FALSE))</f>
        <v>1060416717</v>
      </c>
      <c r="K1567" s="111" t="str">
        <f>IF(ISERROR(VLOOKUP('Salidas Pacientes'!$C1567,'BD Pacientes'!$A:$I,8,FALSE)),"",VLOOKUP('Salidas Pacientes'!$C1567,'BD Pacientes'!$A:$I,8,FALSE))</f>
        <v>MARIA DEL PILAR CORTES</v>
      </c>
      <c r="L1567" s="108">
        <f>IF(ISERROR(VLOOKUP('Salidas Pacientes'!$C1567,'BD Pacientes'!$A:$I,9,FALSE)),"",VLOOKUP('Salidas Pacientes'!$C1567,'BD Pacientes'!$A:$I,9,FALSE))</f>
        <v>3206545937</v>
      </c>
      <c r="M1567" s="108" t="s">
        <v>58</v>
      </c>
      <c r="N1567" s="109" t="str">
        <f>IF(ISERROR(VLOOKUP('Salidas Pacientes'!$M1567,Inventario!$A$2:$M$21,2,FALSE)),"",VLOOKUP('Salidas Pacientes'!$M1567,Inventario!$A$2:$M$21,2,FALSE))</f>
        <v>Proquad</v>
      </c>
      <c r="O1567" s="109" t="str">
        <f>IF(ISERROR(VLOOKUP('Salidas Pacientes'!$M1567,Inventario!$A$2:$M$21,3,FALSE)),"",VLOOKUP('Salidas Pacientes'!$M1567,Inventario!$A$2:$M$21,3,FALSE))</f>
        <v>Sarampion + Rubeola + parotiditis + varicela</v>
      </c>
      <c r="P1567" s="112" t="str">
        <f>IF(ISERROR(VLOOKUP('Salidas Pacientes'!$M1567,Inventario!$A$2:$M$21,4,FALSE)),"",VLOOKUP('Salidas Pacientes'!$M1567,Inventario!$A$2:$M$21,4,FALSE))</f>
        <v>IPS FARALLONES</v>
      </c>
      <c r="Q1567" s="112" t="str">
        <f>IF(ISERROR(VLOOKUP('Salidas Pacientes'!$M1567,Inventario!$A$2:$M$21,5,FALSE)),"",VLOOKUP('Salidas Pacientes'!$M1567,Inventario!$A$2:$M$21,5,FALSE))</f>
        <v>Merck</v>
      </c>
      <c r="R1567" s="108" t="str">
        <f>IF(ISERROR(VLOOKUP('Salidas Pacientes'!$M1567,Inventario!$A$2:$M$21,6,FALSE)),"",VLOOKUP('Salidas Pacientes'!$M1567,Inventario!$A$2:$M$21,6,FALSE))</f>
        <v>4200</v>
      </c>
      <c r="S1567" s="113" t="s">
        <v>245</v>
      </c>
      <c r="T1567" s="114">
        <f>IF(ISERROR(VLOOKUP('Salidas Pacientes'!$S1567,Entradas!$H$1:$I$412,2,FALSE)),"",VLOOKUP('Salidas Pacientes'!$S1567,Entradas!$H$1:$I$412,2,FALSE))</f>
        <v>45412</v>
      </c>
      <c r="U1567" s="107"/>
      <c r="V1567" s="107">
        <v>1</v>
      </c>
      <c r="W1567" s="113"/>
    </row>
    <row r="1568" spans="1:23" ht="15.75" hidden="1" customHeight="1">
      <c r="A1568" s="106">
        <v>45020</v>
      </c>
      <c r="B1568" s="106" t="s">
        <v>276</v>
      </c>
      <c r="C1568" s="107">
        <v>1232802345</v>
      </c>
      <c r="D1568" s="108" t="str">
        <f>IF(ISERROR(VLOOKUP('Salidas Pacientes'!$C1568,'BD Pacientes'!$A:I,2,FALSE)),"",VLOOKUP('Salidas Pacientes'!$C1568,'BD Pacientes'!$A:I,2,FALSE))</f>
        <v>RC</v>
      </c>
      <c r="E1568" s="109" t="str">
        <f>IF(ISERROR(VLOOKUP('Salidas Pacientes'!$C1568,'BD Pacientes'!$A:I,3,FALSE)),"",VLOOKUP('Salidas Pacientes'!$C1568,'BD Pacientes'!$A:I,3,FALSE))</f>
        <v>MARIA ANTONIA CARDONA</v>
      </c>
      <c r="F1568" s="108" t="str">
        <f>IF(ISERROR(VLOOKUP('Salidas Pacientes'!$C1568,'BD Pacientes'!$A:I,4,FALSE)),"",VLOOKUP('Salidas Pacientes'!$C1568,'BD Pacientes'!$A:I,4,FALSE))</f>
        <v>F</v>
      </c>
      <c r="G1568" s="106">
        <f>IF(ISERROR(VLOOKUP('Salidas Pacientes'!$C1568,'BD Pacientes'!$A:I,5,FALSE)),"",VLOOKUP('Salidas Pacientes'!$C1568,'BD Pacientes'!$A:I,5,FALSE))</f>
        <v>42998</v>
      </c>
      <c r="H1568" s="106" t="str">
        <f t="shared" ca="1" si="0"/>
        <v>5 año, 11 mes</v>
      </c>
      <c r="I1568" s="110" t="str">
        <f>IF(ISERROR(VLOOKUP('Salidas Pacientes'!$C1568,'BD Pacientes'!$A:$I,6,FALSE)),"",VLOOKUP('Salidas Pacientes'!$C1568,'BD Pacientes'!$A:$I,6,FALSE))</f>
        <v>CIUDAD COUNTRY UNIDAD FALCO CASA 12</v>
      </c>
      <c r="J1568" s="107">
        <f>IF(ISERROR(VLOOKUP('Salidas Pacientes'!$C1568,'BD Pacientes'!$A:$I,7,FALSE)),"",VLOOKUP('Salidas Pacientes'!$C1568,'BD Pacientes'!$A:$I,7,FALSE))</f>
        <v>1060416717</v>
      </c>
      <c r="K1568" s="111" t="str">
        <f>IF(ISERROR(VLOOKUP('Salidas Pacientes'!$C1568,'BD Pacientes'!$A:$I,8,FALSE)),"",VLOOKUP('Salidas Pacientes'!$C1568,'BD Pacientes'!$A:$I,8,FALSE))</f>
        <v>MARIA DEL PILAR CORTES</v>
      </c>
      <c r="L1568" s="108">
        <f>IF(ISERROR(VLOOKUP('Salidas Pacientes'!$C1568,'BD Pacientes'!$A:$I,9,FALSE)),"",VLOOKUP('Salidas Pacientes'!$C1568,'BD Pacientes'!$A:$I,9,FALSE))</f>
        <v>3206545937</v>
      </c>
      <c r="M1568" s="108" t="s">
        <v>58</v>
      </c>
      <c r="N1568" s="109" t="str">
        <f>IF(ISERROR(VLOOKUP('Salidas Pacientes'!$M1568,Inventario!$A$2:$M$21,2,FALSE)),"",VLOOKUP('Salidas Pacientes'!$M1568,Inventario!$A$2:$M$21,2,FALSE))</f>
        <v>Proquad</v>
      </c>
      <c r="O1568" s="109" t="str">
        <f>IF(ISERROR(VLOOKUP('Salidas Pacientes'!$M1568,Inventario!$A$2:$M$21,3,FALSE)),"",VLOOKUP('Salidas Pacientes'!$M1568,Inventario!$A$2:$M$21,3,FALSE))</f>
        <v>Sarampion + Rubeola + parotiditis + varicela</v>
      </c>
      <c r="P1568" s="112" t="str">
        <f>IF(ISERROR(VLOOKUP('Salidas Pacientes'!$M1568,Inventario!$A$2:$M$21,4,FALSE)),"",VLOOKUP('Salidas Pacientes'!$M1568,Inventario!$A$2:$M$21,4,FALSE))</f>
        <v>IPS FARALLONES</v>
      </c>
      <c r="Q1568" s="112" t="str">
        <f>IF(ISERROR(VLOOKUP('Salidas Pacientes'!$M1568,Inventario!$A$2:$M$21,5,FALSE)),"",VLOOKUP('Salidas Pacientes'!$M1568,Inventario!$A$2:$M$21,5,FALSE))</f>
        <v>Merck</v>
      </c>
      <c r="R1568" s="108" t="str">
        <f>IF(ISERROR(VLOOKUP('Salidas Pacientes'!$M1568,Inventario!$A$2:$M$21,6,FALSE)),"",VLOOKUP('Salidas Pacientes'!$M1568,Inventario!$A$2:$M$21,6,FALSE))</f>
        <v>4200</v>
      </c>
      <c r="S1568" s="113" t="s">
        <v>245</v>
      </c>
      <c r="T1568" s="114">
        <f>IF(ISERROR(VLOOKUP('Salidas Pacientes'!$S1568,Entradas!$H$1:$I$412,2,FALSE)),"",VLOOKUP('Salidas Pacientes'!$S1568,Entradas!$H$1:$I$412,2,FALSE))</f>
        <v>45412</v>
      </c>
      <c r="U1568" s="107"/>
      <c r="V1568" s="107">
        <v>1</v>
      </c>
      <c r="W1568" s="113"/>
    </row>
    <row r="1569" spans="1:23" ht="15.75" hidden="1" customHeight="1">
      <c r="A1569" s="106">
        <v>45020</v>
      </c>
      <c r="B1569" s="106" t="s">
        <v>276</v>
      </c>
      <c r="C1569" s="107">
        <v>1232802345</v>
      </c>
      <c r="D1569" s="108" t="str">
        <f>IF(ISERROR(VLOOKUP('Salidas Pacientes'!$C1569,'BD Pacientes'!$A:I,2,FALSE)),"",VLOOKUP('Salidas Pacientes'!$C1569,'BD Pacientes'!$A:I,2,FALSE))</f>
        <v>RC</v>
      </c>
      <c r="E1569" s="109" t="str">
        <f>IF(ISERROR(VLOOKUP('Salidas Pacientes'!$C1569,'BD Pacientes'!$A:I,3,FALSE)),"",VLOOKUP('Salidas Pacientes'!$C1569,'BD Pacientes'!$A:I,3,FALSE))</f>
        <v>MARIA ANTONIA CARDONA</v>
      </c>
      <c r="F1569" s="108" t="str">
        <f>IF(ISERROR(VLOOKUP('Salidas Pacientes'!$C1569,'BD Pacientes'!$A:I,4,FALSE)),"",VLOOKUP('Salidas Pacientes'!$C1569,'BD Pacientes'!$A:I,4,FALSE))</f>
        <v>F</v>
      </c>
      <c r="G1569" s="106">
        <f>IF(ISERROR(VLOOKUP('Salidas Pacientes'!$C1569,'BD Pacientes'!$A:I,5,FALSE)),"",VLOOKUP('Salidas Pacientes'!$C1569,'BD Pacientes'!$A:I,5,FALSE))</f>
        <v>42998</v>
      </c>
      <c r="H1569" s="106" t="str">
        <f t="shared" ca="1" si="0"/>
        <v>5 año, 11 mes</v>
      </c>
      <c r="I1569" s="110" t="str">
        <f>IF(ISERROR(VLOOKUP('Salidas Pacientes'!$C1569,'BD Pacientes'!$A:$I,6,FALSE)),"",VLOOKUP('Salidas Pacientes'!$C1569,'BD Pacientes'!$A:$I,6,FALSE))</f>
        <v>CIUDAD COUNTRY UNIDAD FALCO CASA 12</v>
      </c>
      <c r="J1569" s="107">
        <f>IF(ISERROR(VLOOKUP('Salidas Pacientes'!$C1569,'BD Pacientes'!$A:$I,7,FALSE)),"",VLOOKUP('Salidas Pacientes'!$C1569,'BD Pacientes'!$A:$I,7,FALSE))</f>
        <v>1060416717</v>
      </c>
      <c r="K1569" s="111" t="str">
        <f>IF(ISERROR(VLOOKUP('Salidas Pacientes'!$C1569,'BD Pacientes'!$A:$I,8,FALSE)),"",VLOOKUP('Salidas Pacientes'!$C1569,'BD Pacientes'!$A:$I,8,FALSE))</f>
        <v>MARIA DEL PILAR CORTES</v>
      </c>
      <c r="L1569" s="108">
        <f>IF(ISERROR(VLOOKUP('Salidas Pacientes'!$C1569,'BD Pacientes'!$A:$I,9,FALSE)),"",VLOOKUP('Salidas Pacientes'!$C1569,'BD Pacientes'!$A:$I,9,FALSE))</f>
        <v>3206545937</v>
      </c>
      <c r="M1569" s="108" t="s">
        <v>148</v>
      </c>
      <c r="N1569" s="109" t="str">
        <f>IF(ISERROR(VLOOKUP('Salidas Pacientes'!$M1569,Inventario!$A$2:$M$21,2,FALSE)),"",VLOOKUP('Salidas Pacientes'!$M1569,Inventario!$A$2:$M$21,2,FALSE))</f>
        <v xml:space="preserve">Tetraxim </v>
      </c>
      <c r="O1569" s="109" t="str">
        <f>IF(ISERROR(VLOOKUP('Salidas Pacientes'!$M1569,Inventario!$A$2:$M$21,3,FALSE)),"",VLOOKUP('Salidas Pacientes'!$M1569,Inventario!$A$2:$M$21,3,FALSE))</f>
        <v>Difteria-Tosferina, tetano DPT</v>
      </c>
      <c r="P1569" s="112" t="str">
        <f>IF(ISERROR(VLOOKUP('Salidas Pacientes'!$M1569,Inventario!$A$2:$M$21,4,FALSE)),"",VLOOKUP('Salidas Pacientes'!$M1569,Inventario!$A$2:$M$21,4,FALSE))</f>
        <v>IPS FARALLONES</v>
      </c>
      <c r="Q1569" s="112" t="str">
        <f>IF(ISERROR(VLOOKUP('Salidas Pacientes'!$M1569,Inventario!$A$2:$M$21,5,FALSE)),"",VLOOKUP('Salidas Pacientes'!$M1569,Inventario!$A$2:$M$21,5,FALSE))</f>
        <v>Sanofi</v>
      </c>
      <c r="R1569" s="108" t="str">
        <f>IF(ISERROR(VLOOKUP('Salidas Pacientes'!$M1569,Inventario!$A$2:$M$21,6,FALSE)),"",VLOOKUP('Salidas Pacientes'!$M1569,Inventario!$A$2:$M$21,6,FALSE))</f>
        <v>3300</v>
      </c>
      <c r="S1569" s="113" t="s">
        <v>248</v>
      </c>
      <c r="T1569" s="114">
        <f>IF(ISERROR(VLOOKUP('Salidas Pacientes'!$S1569,Entradas!$H$1:$I$809,2,FALSE)),"",VLOOKUP('Salidas Pacientes'!$S1569,Entradas!$H$1:$I$809,2,FALSE))</f>
        <v>45230</v>
      </c>
      <c r="U1569" s="107"/>
      <c r="V1569" s="107">
        <v>1</v>
      </c>
      <c r="W1569" s="113"/>
    </row>
    <row r="1570" spans="1:23" ht="15.75" hidden="1" customHeight="1">
      <c r="A1570" s="106">
        <v>45020</v>
      </c>
      <c r="B1570" s="106" t="s">
        <v>276</v>
      </c>
      <c r="C1570" s="107">
        <v>1232811523</v>
      </c>
      <c r="D1570" s="108" t="str">
        <f>IF(ISERROR(VLOOKUP('Salidas Pacientes'!$C1570,'BD Pacientes'!$A:I,2,FALSE)),"",VLOOKUP('Salidas Pacientes'!$C1570,'BD Pacientes'!$A:I,2,FALSE))</f>
        <v>RC</v>
      </c>
      <c r="E1570" s="109" t="str">
        <f>IF(ISERROR(VLOOKUP('Salidas Pacientes'!$C1570,'BD Pacientes'!$A:I,3,FALSE)),"",VLOOKUP('Salidas Pacientes'!$C1570,'BD Pacientes'!$A:I,3,FALSE))</f>
        <v>ISABELLA HERNANDEZ BOLAÑOS</v>
      </c>
      <c r="F1570" s="108" t="str">
        <f>IF(ISERROR(VLOOKUP('Salidas Pacientes'!$C1570,'BD Pacientes'!$A:I,4,FALSE)),"",VLOOKUP('Salidas Pacientes'!$C1570,'BD Pacientes'!$A:I,4,FALSE))</f>
        <v>F</v>
      </c>
      <c r="G1570" s="106">
        <f>IF(ISERROR(VLOOKUP('Salidas Pacientes'!$C1570,'BD Pacientes'!$A:I,5,FALSE)),"",VLOOKUP('Salidas Pacientes'!$C1570,'BD Pacientes'!$A:I,5,FALSE))</f>
        <v>43897</v>
      </c>
      <c r="H1570" s="106" t="str">
        <f t="shared" ca="1" si="0"/>
        <v>3 año, 5 mes</v>
      </c>
      <c r="I1570" s="110" t="str">
        <f>IF(ISERROR(VLOOKUP('Salidas Pacientes'!$C1570,'BD Pacientes'!$A:$I,6,FALSE)),"",VLOOKUP('Salidas Pacientes'!$C1570,'BD Pacientes'!$A:$I,6,FALSE))</f>
        <v>CALLE 21B OESTE # 6-42</v>
      </c>
      <c r="J1570" s="107">
        <f>IF(ISERROR(VLOOKUP('Salidas Pacientes'!$C1570,'BD Pacientes'!$A:$I,7,FALSE)),"",VLOOKUP('Salidas Pacientes'!$C1570,'BD Pacientes'!$A:$I,7,FALSE))</f>
        <v>29182344</v>
      </c>
      <c r="K1570" s="111" t="str">
        <f>IF(ISERROR(VLOOKUP('Salidas Pacientes'!$C1570,'BD Pacientes'!$A:$I,8,FALSE)),"",VLOOKUP('Salidas Pacientes'!$C1570,'BD Pacientes'!$A:$I,8,FALSE))</f>
        <v>NANCY BOLAÑOS</v>
      </c>
      <c r="L1570" s="108">
        <f>IF(ISERROR(VLOOKUP('Salidas Pacientes'!$C1570,'BD Pacientes'!$A:$I,9,FALSE)),"",VLOOKUP('Salidas Pacientes'!$C1570,'BD Pacientes'!$A:$I,9,FALSE))</f>
        <v>3108234660</v>
      </c>
      <c r="M1570" s="108" t="s">
        <v>54</v>
      </c>
      <c r="N1570" s="109" t="str">
        <f>IF(ISERROR(VLOOKUP('Salidas Pacientes'!$M1570,Inventario!$A$2:$M$21,2,FALSE)),"",VLOOKUP('Salidas Pacientes'!$M1570,Inventario!$A$2:$M$21,2,FALSE))</f>
        <v>Prevenar</v>
      </c>
      <c r="O1570" s="109" t="str">
        <f>IF(ISERROR(VLOOKUP('Salidas Pacientes'!$M1570,Inventario!$A$2:$M$21,3,FALSE)),"",VLOOKUP('Salidas Pacientes'!$M1570,Inventario!$A$2:$M$21,3,FALSE))</f>
        <v>Neumococo 13V</v>
      </c>
      <c r="P1570" s="112" t="str">
        <f>IF(ISERROR(VLOOKUP('Salidas Pacientes'!$M1570,Inventario!$A$2:$M$21,4,FALSE)),"",VLOOKUP('Salidas Pacientes'!$M1570,Inventario!$A$2:$M$21,4,FALSE))</f>
        <v>Cobo Medical</v>
      </c>
      <c r="Q1570" s="112" t="str">
        <f>IF(ISERROR(VLOOKUP('Salidas Pacientes'!$M1570,Inventario!$A$2:$M$21,5,FALSE)),"",VLOOKUP('Salidas Pacientes'!$M1570,Inventario!$A$2:$M$21,5,FALSE))</f>
        <v>Pfizer</v>
      </c>
      <c r="R1570" s="108" t="str">
        <f>IF(ISERROR(VLOOKUP('Salidas Pacientes'!$M1570,Inventario!$A$2:$M$21,6,FALSE)),"",VLOOKUP('Salidas Pacientes'!$M1570,Inventario!$A$2:$M$21,6,FALSE))</f>
        <v>2156</v>
      </c>
      <c r="S1570" s="113" t="s">
        <v>241</v>
      </c>
      <c r="T1570" s="114">
        <f>IF(ISERROR(VLOOKUP('Salidas Pacientes'!$S1570,Entradas!$H$1:$I$809,2,FALSE)),"",VLOOKUP('Salidas Pacientes'!$S1570,Entradas!$H$1:$I$809,2,FALSE))</f>
        <v>45747</v>
      </c>
      <c r="U1570" s="107"/>
      <c r="V1570" s="107">
        <v>1</v>
      </c>
      <c r="W1570" s="113"/>
    </row>
    <row r="1571" spans="1:23" ht="15.75" hidden="1" customHeight="1">
      <c r="A1571" s="106">
        <v>45021</v>
      </c>
      <c r="B1571" s="106" t="s">
        <v>276</v>
      </c>
      <c r="C1571" s="107">
        <v>1232818701</v>
      </c>
      <c r="D1571" s="108" t="str">
        <f>IF(ISERROR(VLOOKUP('Salidas Pacientes'!$C1571,'BD Pacientes'!$A:I,2,FALSE)),"",VLOOKUP('Salidas Pacientes'!$C1571,'BD Pacientes'!$A:I,2,FALSE))</f>
        <v>RC</v>
      </c>
      <c r="E1571" s="109" t="str">
        <f>IF(ISERROR(VLOOKUP('Salidas Pacientes'!$C1571,'BD Pacientes'!$A:I,3,FALSE)),"",VLOOKUP('Salidas Pacientes'!$C1571,'BD Pacientes'!$A:I,3,FALSE))</f>
        <v>ISAAC IBRAHIM CANCALVACHE</v>
      </c>
      <c r="F1571" s="108" t="str">
        <f>IF(ISERROR(VLOOKUP('Salidas Pacientes'!$C1571,'BD Pacientes'!$A:I,4,FALSE)),"",VLOOKUP('Salidas Pacientes'!$C1571,'BD Pacientes'!$A:I,4,FALSE))</f>
        <v>M</v>
      </c>
      <c r="G1571" s="106">
        <f>IF(ISERROR(VLOOKUP('Salidas Pacientes'!$C1571,'BD Pacientes'!$A:I,5,FALSE)),"",VLOOKUP('Salidas Pacientes'!$C1571,'BD Pacientes'!$A:I,5,FALSE))</f>
        <v>44563</v>
      </c>
      <c r="H1571" s="106" t="str">
        <f t="shared" ca="1" si="0"/>
        <v>1 año, 7 mes</v>
      </c>
      <c r="I1571" s="110" t="str">
        <f>IF(ISERROR(VLOOKUP('Salidas Pacientes'!$C1571,'BD Pacientes'!$A:$I,6,FALSE)),"",VLOOKUP('Salidas Pacientes'!$C1571,'BD Pacientes'!$A:$I,6,FALSE))</f>
        <v>CRA 26Q # 122-71</v>
      </c>
      <c r="J1571" s="107">
        <f>IF(ISERROR(VLOOKUP('Salidas Pacientes'!$C1571,'BD Pacientes'!$A:$I,7,FALSE)),"",VLOOKUP('Salidas Pacientes'!$C1571,'BD Pacientes'!$A:$I,7,FALSE))</f>
        <v>1143957902</v>
      </c>
      <c r="K1571" s="111" t="str">
        <f>IF(ISERROR(VLOOKUP('Salidas Pacientes'!$C1571,'BD Pacientes'!$A:$I,8,FALSE)),"",VLOOKUP('Salidas Pacientes'!$C1571,'BD Pacientes'!$A:$I,8,FALSE))</f>
        <v>KAREN CANCALVACHE</v>
      </c>
      <c r="L1571" s="108">
        <f>IF(ISERROR(VLOOKUP('Salidas Pacientes'!$C1571,'BD Pacientes'!$A:$I,9,FALSE)),"",VLOOKUP('Salidas Pacientes'!$C1571,'BD Pacientes'!$A:$I,9,FALSE))</f>
        <v>3103566056</v>
      </c>
      <c r="M1571" s="108" t="s">
        <v>47</v>
      </c>
      <c r="N1571" s="109" t="str">
        <f>IF(ISERROR(VLOOKUP('Salidas Pacientes'!$M1571,Inventario!$A$2:$M$21,2,FALSE)),"",VLOOKUP('Salidas Pacientes'!$M1571,Inventario!$A$2:$M$21,2,FALSE))</f>
        <v>Nimenrix</v>
      </c>
      <c r="O1571" s="109" t="str">
        <f>IF(ISERROR(VLOOKUP('Salidas Pacientes'!$M1571,Inventario!$A$2:$M$21,3,FALSE)),"",VLOOKUP('Salidas Pacientes'!$M1571,Inventario!$A$2:$M$21,3,FALSE))</f>
        <v>Meningococo</v>
      </c>
      <c r="P1571" s="112" t="str">
        <f>IF(ISERROR(VLOOKUP('Salidas Pacientes'!$M1571,Inventario!$A$2:$M$21,4,FALSE)),"",VLOOKUP('Salidas Pacientes'!$M1571,Inventario!$A$2:$M$21,4,FALSE))</f>
        <v>Cobo Medical</v>
      </c>
      <c r="Q1571" s="112" t="str">
        <f>IF(ISERROR(VLOOKUP('Salidas Pacientes'!$M1571,Inventario!$A$2:$M$21,5,FALSE)),"",VLOOKUP('Salidas Pacientes'!$M1571,Inventario!$A$2:$M$21,5,FALSE))</f>
        <v>Pfizer</v>
      </c>
      <c r="R1571" s="108" t="str">
        <f>IF(ISERROR(VLOOKUP('Salidas Pacientes'!$M1571,Inventario!$A$2:$M$21,6,FALSE)),"",VLOOKUP('Salidas Pacientes'!$M1571,Inventario!$A$2:$M$21,6,FALSE))</f>
        <v>3904</v>
      </c>
      <c r="S1571" s="113" t="s">
        <v>240</v>
      </c>
      <c r="T1571" s="114">
        <f>IF(ISERROR(VLOOKUP('Salidas Pacientes'!$S1571,Entradas!$H$1:$I$809,2,FALSE)),"",VLOOKUP('Salidas Pacientes'!$S1571,Entradas!$H$1:$I$809,2,FALSE))</f>
        <v>45535</v>
      </c>
      <c r="U1571" s="107"/>
      <c r="V1571" s="107">
        <v>1</v>
      </c>
      <c r="W1571" s="113"/>
    </row>
    <row r="1572" spans="1:23" ht="15.75" hidden="1" customHeight="1">
      <c r="A1572" s="106">
        <v>45021</v>
      </c>
      <c r="B1572" s="106" t="s">
        <v>276</v>
      </c>
      <c r="C1572" s="107">
        <v>1144111488</v>
      </c>
      <c r="D1572" s="108" t="str">
        <f>IF(ISERROR(VLOOKUP('Salidas Pacientes'!$C1572,'BD Pacientes'!$A:I,2,FALSE)),"",VLOOKUP('Salidas Pacientes'!$C1572,'BD Pacientes'!$A:I,2,FALSE))</f>
        <v>RC</v>
      </c>
      <c r="E1572" s="109" t="str">
        <f>IF(ISERROR(VLOOKUP('Salidas Pacientes'!$C1572,'BD Pacientes'!$A:I,3,FALSE)),"",VLOOKUP('Salidas Pacientes'!$C1572,'BD Pacientes'!$A:I,3,FALSE))</f>
        <v>GUADALUPE CORTES MUÑOZ</v>
      </c>
      <c r="F1572" s="108" t="str">
        <f>IF(ISERROR(VLOOKUP('Salidas Pacientes'!$C1572,'BD Pacientes'!$A:I,4,FALSE)),"",VLOOKUP('Salidas Pacientes'!$C1572,'BD Pacientes'!$A:I,4,FALSE))</f>
        <v>F</v>
      </c>
      <c r="G1572" s="106">
        <f>IF(ISERROR(VLOOKUP('Salidas Pacientes'!$C1572,'BD Pacientes'!$A:I,5,FALSE)),"",VLOOKUP('Salidas Pacientes'!$C1572,'BD Pacientes'!$A:I,5,FALSE))</f>
        <v>43837</v>
      </c>
      <c r="H1572" s="106" t="str">
        <f t="shared" ca="1" si="0"/>
        <v>3 año, 7 mes</v>
      </c>
      <c r="I1572" s="110" t="str">
        <f>IF(ISERROR(VLOOKUP('Salidas Pacientes'!$C1572,'BD Pacientes'!$A:$I,6,FALSE)),"",VLOOKUP('Salidas Pacientes'!$C1572,'BD Pacientes'!$A:$I,6,FALSE))</f>
        <v>CRA 90 #4-83</v>
      </c>
      <c r="J1572" s="107">
        <f>IF(ISERROR(VLOOKUP('Salidas Pacientes'!$C1572,'BD Pacientes'!$A:$I,7,FALSE)),"",VLOOKUP('Salidas Pacientes'!$C1572,'BD Pacientes'!$A:$I,7,FALSE))</f>
        <v>1144032246</v>
      </c>
      <c r="K1572" s="111" t="str">
        <f>IF(ISERROR(VLOOKUP('Salidas Pacientes'!$C1572,'BD Pacientes'!$A:$I,8,FALSE)),"",VLOOKUP('Salidas Pacientes'!$C1572,'BD Pacientes'!$A:$I,8,FALSE))</f>
        <v>LADY MUÑOZ</v>
      </c>
      <c r="L1572" s="108">
        <f>IF(ISERROR(VLOOKUP('Salidas Pacientes'!$C1572,'BD Pacientes'!$A:$I,9,FALSE)),"",VLOOKUP('Salidas Pacientes'!$C1572,'BD Pacientes'!$A:$I,9,FALSE))</f>
        <v>3117456538</v>
      </c>
      <c r="M1572" s="108" t="s">
        <v>108</v>
      </c>
      <c r="N1572" s="109" t="str">
        <f>IF(ISERROR(VLOOKUP('Salidas Pacientes'!$M1572,Inventario!$A$2:$M$21,2,FALSE)),"",VLOOKUP('Salidas Pacientes'!$M1572,Inventario!$A$2:$M$21,2,FALSE))</f>
        <v>Priorix</v>
      </c>
      <c r="O1572" s="109" t="str">
        <f>IF(ISERROR(VLOOKUP('Salidas Pacientes'!$M1572,Inventario!$A$2:$M$21,3,FALSE)),"",VLOOKUP('Salidas Pacientes'!$M1572,Inventario!$A$2:$M$21,3,FALSE))</f>
        <v>Rubeola, Sarampion, Paperas</v>
      </c>
      <c r="P1572" s="112" t="str">
        <f>IF(ISERROR(VLOOKUP('Salidas Pacientes'!$M1572,Inventario!$A$2:$M$21,4,FALSE)),"",VLOOKUP('Salidas Pacientes'!$M1572,Inventario!$A$2:$M$21,4,FALSE))</f>
        <v>IPS FARALLONES</v>
      </c>
      <c r="Q1572" s="112" t="str">
        <f>IF(ISERROR(VLOOKUP('Salidas Pacientes'!$M1572,Inventario!$A$2:$M$21,5,FALSE)),"",VLOOKUP('Salidas Pacientes'!$M1572,Inventario!$A$2:$M$21,5,FALSE))</f>
        <v>Glaxo</v>
      </c>
      <c r="R1572" s="108" t="str">
        <f>IF(ISERROR(VLOOKUP('Salidas Pacientes'!$M1572,Inventario!$A$2:$M$21,6,FALSE)),"",VLOOKUP('Salidas Pacientes'!$M1572,Inventario!$A$2:$M$21,6,FALSE))</f>
        <v>1000</v>
      </c>
      <c r="S1572" s="113" t="s">
        <v>239</v>
      </c>
      <c r="T1572" s="114">
        <f>IF(ISERROR(VLOOKUP('Salidas Pacientes'!$S1572,Entradas!$H$1:$I$809,2,FALSE)),"",VLOOKUP('Salidas Pacientes'!$S1572,Entradas!$H$1:$I$809,2,FALSE))</f>
        <v>45473</v>
      </c>
      <c r="U1572" s="107"/>
      <c r="V1572" s="107">
        <v>1</v>
      </c>
      <c r="W1572" s="113"/>
    </row>
    <row r="1573" spans="1:23" ht="15.75" hidden="1" customHeight="1">
      <c r="A1573" s="106">
        <v>45021</v>
      </c>
      <c r="B1573" s="106" t="s">
        <v>276</v>
      </c>
      <c r="C1573" s="107">
        <v>1109574068</v>
      </c>
      <c r="D1573" s="108" t="str">
        <f>IF(ISERROR(VLOOKUP('Salidas Pacientes'!$C1573,'BD Pacientes'!$A:I,2,FALSE)),"",VLOOKUP('Salidas Pacientes'!$C1573,'BD Pacientes'!$A:I,2,FALSE))</f>
        <v>RC</v>
      </c>
      <c r="E1573" s="109" t="str">
        <f>IF(ISERROR(VLOOKUP('Salidas Pacientes'!$C1573,'BD Pacientes'!$A:I,3,FALSE)),"",VLOOKUP('Salidas Pacientes'!$C1573,'BD Pacientes'!$A:I,3,FALSE))</f>
        <v>ALHANA VALDERRAMA TORO</v>
      </c>
      <c r="F1573" s="108" t="str">
        <f>IF(ISERROR(VLOOKUP('Salidas Pacientes'!$C1573,'BD Pacientes'!$A:I,4,FALSE)),"",VLOOKUP('Salidas Pacientes'!$C1573,'BD Pacientes'!$A:I,4,FALSE))</f>
        <v>F</v>
      </c>
      <c r="G1573" s="106">
        <f>IF(ISERROR(VLOOKUP('Salidas Pacientes'!$C1573,'BD Pacientes'!$A:I,5,FALSE)),"",VLOOKUP('Salidas Pacientes'!$C1573,'BD Pacientes'!$A:I,5,FALSE))</f>
        <v>44634</v>
      </c>
      <c r="H1573" s="106" t="str">
        <f t="shared" ca="1" si="0"/>
        <v>1 año, 5 mes</v>
      </c>
      <c r="I1573" s="110" t="str">
        <f>IF(ISERROR(VLOOKUP('Salidas Pacientes'!$C1573,'BD Pacientes'!$A:$I,6,FALSE)),"",VLOOKUP('Salidas Pacientes'!$C1573,'BD Pacientes'!$A:$I,6,FALSE))</f>
        <v>CRA 7T3 # 69-22</v>
      </c>
      <c r="J1573" s="107">
        <f>IF(ISERROR(VLOOKUP('Salidas Pacientes'!$C1573,'BD Pacientes'!$A:$I,7,FALSE)),"",VLOOKUP('Salidas Pacientes'!$C1573,'BD Pacientes'!$A:$I,7,FALSE))</f>
        <v>1151962087</v>
      </c>
      <c r="K1573" s="111" t="str">
        <f>IF(ISERROR(VLOOKUP('Salidas Pacientes'!$C1573,'BD Pacientes'!$A:$I,8,FALSE)),"",VLOOKUP('Salidas Pacientes'!$C1573,'BD Pacientes'!$A:$I,8,FALSE))</f>
        <v>MARIA CAMILA TORO</v>
      </c>
      <c r="L1573" s="108">
        <f>IF(ISERROR(VLOOKUP('Salidas Pacientes'!$C1573,'BD Pacientes'!$A:$I,9,FALSE)),"",VLOOKUP('Salidas Pacientes'!$C1573,'BD Pacientes'!$A:$I,9,FALSE))</f>
        <v>3117344033</v>
      </c>
      <c r="M1573" s="108" t="s">
        <v>108</v>
      </c>
      <c r="N1573" s="109" t="str">
        <f>IF(ISERROR(VLOOKUP('Salidas Pacientes'!$M1573,Inventario!$A$2:$M$21,2,FALSE)),"",VLOOKUP('Salidas Pacientes'!$M1573,Inventario!$A$2:$M$21,2,FALSE))</f>
        <v>Priorix</v>
      </c>
      <c r="O1573" s="109" t="str">
        <f>IF(ISERROR(VLOOKUP('Salidas Pacientes'!$M1573,Inventario!$A$2:$M$21,3,FALSE)),"",VLOOKUP('Salidas Pacientes'!$M1573,Inventario!$A$2:$M$21,3,FALSE))</f>
        <v>Rubeola, Sarampion, Paperas</v>
      </c>
      <c r="P1573" s="112" t="str">
        <f>IF(ISERROR(VLOOKUP('Salidas Pacientes'!$M1573,Inventario!$A$2:$M$21,4,FALSE)),"",VLOOKUP('Salidas Pacientes'!$M1573,Inventario!$A$2:$M$21,4,FALSE))</f>
        <v>IPS FARALLONES</v>
      </c>
      <c r="Q1573" s="112" t="str">
        <f>IF(ISERROR(VLOOKUP('Salidas Pacientes'!$M1573,Inventario!$A$2:$M$21,5,FALSE)),"",VLOOKUP('Salidas Pacientes'!$M1573,Inventario!$A$2:$M$21,5,FALSE))</f>
        <v>Glaxo</v>
      </c>
      <c r="R1573" s="108" t="str">
        <f>IF(ISERROR(VLOOKUP('Salidas Pacientes'!$M1573,Inventario!$A$2:$M$21,6,FALSE)),"",VLOOKUP('Salidas Pacientes'!$M1573,Inventario!$A$2:$M$21,6,FALSE))</f>
        <v>1000</v>
      </c>
      <c r="S1573" s="113" t="s">
        <v>239</v>
      </c>
      <c r="T1573" s="114">
        <f>IF(ISERROR(VLOOKUP('Salidas Pacientes'!$S1573,Entradas!$H$1:$I$809,2,FALSE)),"",VLOOKUP('Salidas Pacientes'!$S1573,Entradas!$H$1:$I$809,2,FALSE))</f>
        <v>45473</v>
      </c>
      <c r="U1573" s="107"/>
      <c r="V1573" s="107">
        <v>1</v>
      </c>
      <c r="W1573" s="113"/>
    </row>
    <row r="1574" spans="1:23" ht="15.75" hidden="1" customHeight="1">
      <c r="A1574" s="106">
        <v>45021</v>
      </c>
      <c r="B1574" s="106" t="s">
        <v>276</v>
      </c>
      <c r="C1574" s="107">
        <v>1109574068</v>
      </c>
      <c r="D1574" s="108" t="str">
        <f>IF(ISERROR(VLOOKUP('Salidas Pacientes'!$C1574,'BD Pacientes'!$A:I,2,FALSE)),"",VLOOKUP('Salidas Pacientes'!$C1574,'BD Pacientes'!$A:I,2,FALSE))</f>
        <v>RC</v>
      </c>
      <c r="E1574" s="109" t="str">
        <f>IF(ISERROR(VLOOKUP('Salidas Pacientes'!$C1574,'BD Pacientes'!$A:I,3,FALSE)),"",VLOOKUP('Salidas Pacientes'!$C1574,'BD Pacientes'!$A:I,3,FALSE))</f>
        <v>ALHANA VALDERRAMA TORO</v>
      </c>
      <c r="F1574" s="108" t="str">
        <f>IF(ISERROR(VLOOKUP('Salidas Pacientes'!$C1574,'BD Pacientes'!$A:I,4,FALSE)),"",VLOOKUP('Salidas Pacientes'!$C1574,'BD Pacientes'!$A:I,4,FALSE))</f>
        <v>F</v>
      </c>
      <c r="G1574" s="106">
        <f>IF(ISERROR(VLOOKUP('Salidas Pacientes'!$C1574,'BD Pacientes'!$A:I,5,FALSE)),"",VLOOKUP('Salidas Pacientes'!$C1574,'BD Pacientes'!$A:I,5,FALSE))</f>
        <v>44634</v>
      </c>
      <c r="H1574" s="106" t="str">
        <f t="shared" ca="1" si="0"/>
        <v>1 año, 5 mes</v>
      </c>
      <c r="I1574" s="110" t="str">
        <f>IF(ISERROR(VLOOKUP('Salidas Pacientes'!$C1574,'BD Pacientes'!$A:$I,6,FALSE)),"",VLOOKUP('Salidas Pacientes'!$C1574,'BD Pacientes'!$A:$I,6,FALSE))</f>
        <v>CRA 7T3 # 69-22</v>
      </c>
      <c r="J1574" s="107">
        <f>IF(ISERROR(VLOOKUP('Salidas Pacientes'!$C1574,'BD Pacientes'!$A:$I,7,FALSE)),"",VLOOKUP('Salidas Pacientes'!$C1574,'BD Pacientes'!$A:$I,7,FALSE))</f>
        <v>1151962087</v>
      </c>
      <c r="K1574" s="111" t="str">
        <f>IF(ISERROR(VLOOKUP('Salidas Pacientes'!$C1574,'BD Pacientes'!$A:$I,8,FALSE)),"",VLOOKUP('Salidas Pacientes'!$C1574,'BD Pacientes'!$A:$I,8,FALSE))</f>
        <v>MARIA CAMILA TORO</v>
      </c>
      <c r="L1574" s="108">
        <f>IF(ISERROR(VLOOKUP('Salidas Pacientes'!$C1574,'BD Pacientes'!$A:$I,9,FALSE)),"",VLOOKUP('Salidas Pacientes'!$C1574,'BD Pacientes'!$A:$I,9,FALSE))</f>
        <v>3117344033</v>
      </c>
      <c r="M1574" s="108" t="s">
        <v>118</v>
      </c>
      <c r="N1574" s="109" t="str">
        <f>IF(ISERROR(VLOOKUP('Salidas Pacientes'!$M1574,Inventario!$A$2:$M$21,2,FALSE)),"",VLOOKUP('Salidas Pacientes'!$M1574,Inventario!$A$2:$M$21,2,FALSE))</f>
        <v>Varivax</v>
      </c>
      <c r="O1574" s="109" t="str">
        <f>IF(ISERROR(VLOOKUP('Salidas Pacientes'!$M1574,Inventario!$A$2:$M$21,3,FALSE)),"",VLOOKUP('Salidas Pacientes'!$M1574,Inventario!$A$2:$M$21,3,FALSE))</f>
        <v>Varicela</v>
      </c>
      <c r="P1574" s="112" t="str">
        <f>IF(ISERROR(VLOOKUP('Salidas Pacientes'!$M1574,Inventario!$A$2:$M$21,4,FALSE)),"",VLOOKUP('Salidas Pacientes'!$M1574,Inventario!$A$2:$M$21,4,FALSE))</f>
        <v>IPS FARALLONES</v>
      </c>
      <c r="Q1574" s="112" t="str">
        <f>IF(ISERROR(VLOOKUP('Salidas Pacientes'!$M1574,Inventario!$A$2:$M$21,5,FALSE)),"",VLOOKUP('Salidas Pacientes'!$M1574,Inventario!$A$2:$M$21,5,FALSE))</f>
        <v>Merck</v>
      </c>
      <c r="R1574" s="108" t="str">
        <f>IF(ISERROR(VLOOKUP('Salidas Pacientes'!$M1574,Inventario!$A$2:$M$21,6,FALSE)),"",VLOOKUP('Salidas Pacientes'!$M1574,Inventario!$A$2:$M$21,6,FALSE))</f>
        <v>4500</v>
      </c>
      <c r="S1574" s="113" t="s">
        <v>230</v>
      </c>
      <c r="T1574" s="114">
        <f>IF(ISERROR(VLOOKUP('Salidas Pacientes'!$S1574,Entradas!$H$1:$I$809,2,FALSE)),"",VLOOKUP('Salidas Pacientes'!$S1574,Entradas!$H$1:$I$809,2,FALSE))</f>
        <v>45382</v>
      </c>
      <c r="U1574" s="107"/>
      <c r="V1574" s="107">
        <v>1</v>
      </c>
      <c r="W1574" s="113"/>
    </row>
    <row r="1575" spans="1:23" ht="15.75" hidden="1" customHeight="1">
      <c r="A1575" s="106">
        <v>45021</v>
      </c>
      <c r="B1575" s="106" t="s">
        <v>276</v>
      </c>
      <c r="C1575" s="107">
        <v>1109574068</v>
      </c>
      <c r="D1575" s="108" t="str">
        <f>IF(ISERROR(VLOOKUP('Salidas Pacientes'!$C1575,'BD Pacientes'!$A:I,2,FALSE)),"",VLOOKUP('Salidas Pacientes'!$C1575,'BD Pacientes'!$A:I,2,FALSE))</f>
        <v>RC</v>
      </c>
      <c r="E1575" s="109" t="str">
        <f>IF(ISERROR(VLOOKUP('Salidas Pacientes'!$C1575,'BD Pacientes'!$A:I,3,FALSE)),"",VLOOKUP('Salidas Pacientes'!$C1575,'BD Pacientes'!$A:I,3,FALSE))</f>
        <v>ALHANA VALDERRAMA TORO</v>
      </c>
      <c r="F1575" s="108" t="str">
        <f>IF(ISERROR(VLOOKUP('Salidas Pacientes'!$C1575,'BD Pacientes'!$A:I,4,FALSE)),"",VLOOKUP('Salidas Pacientes'!$C1575,'BD Pacientes'!$A:I,4,FALSE))</f>
        <v>F</v>
      </c>
      <c r="G1575" s="106">
        <f>IF(ISERROR(VLOOKUP('Salidas Pacientes'!$C1575,'BD Pacientes'!$A:I,5,FALSE)),"",VLOOKUP('Salidas Pacientes'!$C1575,'BD Pacientes'!$A:I,5,FALSE))</f>
        <v>44634</v>
      </c>
      <c r="H1575" s="106" t="str">
        <f t="shared" ca="1" si="0"/>
        <v>1 año, 5 mes</v>
      </c>
      <c r="I1575" s="110" t="str">
        <f>IF(ISERROR(VLOOKUP('Salidas Pacientes'!$C1575,'BD Pacientes'!$A:$I,6,FALSE)),"",VLOOKUP('Salidas Pacientes'!$C1575,'BD Pacientes'!$A:$I,6,FALSE))</f>
        <v>CRA 7T3 # 69-22</v>
      </c>
      <c r="J1575" s="107">
        <f>IF(ISERROR(VLOOKUP('Salidas Pacientes'!$C1575,'BD Pacientes'!$A:$I,7,FALSE)),"",VLOOKUP('Salidas Pacientes'!$C1575,'BD Pacientes'!$A:$I,7,FALSE))</f>
        <v>1151962087</v>
      </c>
      <c r="K1575" s="111" t="str">
        <f>IF(ISERROR(VLOOKUP('Salidas Pacientes'!$C1575,'BD Pacientes'!$A:$I,8,FALSE)),"",VLOOKUP('Salidas Pacientes'!$C1575,'BD Pacientes'!$A:$I,8,FALSE))</f>
        <v>MARIA CAMILA TORO</v>
      </c>
      <c r="L1575" s="108">
        <f>IF(ISERROR(VLOOKUP('Salidas Pacientes'!$C1575,'BD Pacientes'!$A:$I,9,FALSE)),"",VLOOKUP('Salidas Pacientes'!$C1575,'BD Pacientes'!$A:$I,9,FALSE))</f>
        <v>3117344033</v>
      </c>
      <c r="M1575" s="108" t="s">
        <v>54</v>
      </c>
      <c r="N1575" s="109" t="str">
        <f>IF(ISERROR(VLOOKUP('Salidas Pacientes'!$M1575,Inventario!$A$2:$M$21,2,FALSE)),"",VLOOKUP('Salidas Pacientes'!$M1575,Inventario!$A$2:$M$21,2,FALSE))</f>
        <v>Prevenar</v>
      </c>
      <c r="O1575" s="109" t="str">
        <f>IF(ISERROR(VLOOKUP('Salidas Pacientes'!$M1575,Inventario!$A$2:$M$21,3,FALSE)),"",VLOOKUP('Salidas Pacientes'!$M1575,Inventario!$A$2:$M$21,3,FALSE))</f>
        <v>Neumococo 13V</v>
      </c>
      <c r="P1575" s="112" t="str">
        <f>IF(ISERROR(VLOOKUP('Salidas Pacientes'!$M1575,Inventario!$A$2:$M$21,4,FALSE)),"",VLOOKUP('Salidas Pacientes'!$M1575,Inventario!$A$2:$M$21,4,FALSE))</f>
        <v>Cobo Medical</v>
      </c>
      <c r="Q1575" s="112" t="str">
        <f>IF(ISERROR(VLOOKUP('Salidas Pacientes'!$M1575,Inventario!$A$2:$M$21,5,FALSE)),"",VLOOKUP('Salidas Pacientes'!$M1575,Inventario!$A$2:$M$21,5,FALSE))</f>
        <v>Pfizer</v>
      </c>
      <c r="R1575" s="108" t="str">
        <f>IF(ISERROR(VLOOKUP('Salidas Pacientes'!$M1575,Inventario!$A$2:$M$21,6,FALSE)),"",VLOOKUP('Salidas Pacientes'!$M1575,Inventario!$A$2:$M$21,6,FALSE))</f>
        <v>2156</v>
      </c>
      <c r="S1575" s="113" t="s">
        <v>241</v>
      </c>
      <c r="T1575" s="114">
        <f>IF(ISERROR(VLOOKUP('Salidas Pacientes'!$S1575,Entradas!$H$1:$I$809,2,FALSE)),"",VLOOKUP('Salidas Pacientes'!$S1575,Entradas!$H$1:$I$809,2,FALSE))</f>
        <v>45747</v>
      </c>
      <c r="U1575" s="107"/>
      <c r="V1575" s="107">
        <v>1</v>
      </c>
      <c r="W1575" s="113"/>
    </row>
    <row r="1576" spans="1:23" ht="15.75" hidden="1" customHeight="1">
      <c r="A1576" s="106">
        <v>45026</v>
      </c>
      <c r="B1576" s="106" t="s">
        <v>276</v>
      </c>
      <c r="C1576" s="107">
        <v>1107538820</v>
      </c>
      <c r="D1576" s="108" t="str">
        <f>IF(ISERROR(VLOOKUP('Salidas Pacientes'!$C1576,'BD Pacientes'!$A:I,2,FALSE)),"",VLOOKUP('Salidas Pacientes'!$C1576,'BD Pacientes'!$A:I,2,FALSE))</f>
        <v>RC</v>
      </c>
      <c r="E1576" s="109" t="str">
        <f>IF(ISERROR(VLOOKUP('Salidas Pacientes'!$C1576,'BD Pacientes'!$A:I,3,FALSE)),"",VLOOKUP('Salidas Pacientes'!$C1576,'BD Pacientes'!$A:I,3,FALSE))</f>
        <v>JOAQUIN IGNACIO VILLA BOSCAN</v>
      </c>
      <c r="F1576" s="108" t="str">
        <f>IF(ISERROR(VLOOKUP('Salidas Pacientes'!$C1576,'BD Pacientes'!$A:I,4,FALSE)),"",VLOOKUP('Salidas Pacientes'!$C1576,'BD Pacientes'!$A:I,4,FALSE))</f>
        <v>M</v>
      </c>
      <c r="G1576" s="106">
        <f>IF(ISERROR(VLOOKUP('Salidas Pacientes'!$C1576,'BD Pacientes'!$A:I,5,FALSE)),"",VLOOKUP('Salidas Pacientes'!$C1576,'BD Pacientes'!$A:I,5,FALSE))</f>
        <v>44345</v>
      </c>
      <c r="H1576" s="106" t="str">
        <f t="shared" ca="1" si="0"/>
        <v>2 año, 2 mes</v>
      </c>
      <c r="I1576" s="110" t="str">
        <f>IF(ISERROR(VLOOKUP('Salidas Pacientes'!$C1576,'BD Pacientes'!$A:$I,6,FALSE)),"",VLOOKUP('Salidas Pacientes'!$C1576,'BD Pacientes'!$A:$I,6,FALSE))</f>
        <v>CRA 61 # 18-16</v>
      </c>
      <c r="J1576" s="107">
        <f>IF(ISERROR(VLOOKUP('Salidas Pacientes'!$C1576,'BD Pacientes'!$A:$I,7,FALSE)),"",VLOOKUP('Salidas Pacientes'!$C1576,'BD Pacientes'!$A:$I,7,FALSE))</f>
        <v>18227066</v>
      </c>
      <c r="K1576" s="111" t="str">
        <f>IF(ISERROR(VLOOKUP('Salidas Pacientes'!$C1576,'BD Pacientes'!$A:$I,8,FALSE)),"",VLOOKUP('Salidas Pacientes'!$C1576,'BD Pacientes'!$A:$I,8,FALSE))</f>
        <v>VANESSA BOSCAN</v>
      </c>
      <c r="L1576" s="108">
        <f>IF(ISERROR(VLOOKUP('Salidas Pacientes'!$C1576,'BD Pacientes'!$A:$I,9,FALSE)),"",VLOOKUP('Salidas Pacientes'!$C1576,'BD Pacientes'!$A:$I,9,FALSE))</f>
        <v>3043453240</v>
      </c>
      <c r="M1576" s="108" t="s">
        <v>47</v>
      </c>
      <c r="N1576" s="109" t="str">
        <f>IF(ISERROR(VLOOKUP('Salidas Pacientes'!$M1576,Inventario!$A$2:$M$21,2,FALSE)),"",VLOOKUP('Salidas Pacientes'!$M1576,Inventario!$A$2:$M$21,2,FALSE))</f>
        <v>Nimenrix</v>
      </c>
      <c r="O1576" s="109" t="str">
        <f>IF(ISERROR(VLOOKUP('Salidas Pacientes'!$M1576,Inventario!$A$2:$M$21,3,FALSE)),"",VLOOKUP('Salidas Pacientes'!$M1576,Inventario!$A$2:$M$21,3,FALSE))</f>
        <v>Meningococo</v>
      </c>
      <c r="P1576" s="112" t="str">
        <f>IF(ISERROR(VLOOKUP('Salidas Pacientes'!$M1576,Inventario!$A$2:$M$21,4,FALSE)),"",VLOOKUP('Salidas Pacientes'!$M1576,Inventario!$A$2:$M$21,4,FALSE))</f>
        <v>Cobo Medical</v>
      </c>
      <c r="Q1576" s="112" t="str">
        <f>IF(ISERROR(VLOOKUP('Salidas Pacientes'!$M1576,Inventario!$A$2:$M$21,5,FALSE)),"",VLOOKUP('Salidas Pacientes'!$M1576,Inventario!$A$2:$M$21,5,FALSE))</f>
        <v>Pfizer</v>
      </c>
      <c r="R1576" s="108" t="str">
        <f>IF(ISERROR(VLOOKUP('Salidas Pacientes'!$M1576,Inventario!$A$2:$M$21,6,FALSE)),"",VLOOKUP('Salidas Pacientes'!$M1576,Inventario!$A$2:$M$21,6,FALSE))</f>
        <v>3904</v>
      </c>
      <c r="S1576" s="113" t="s">
        <v>240</v>
      </c>
      <c r="T1576" s="114">
        <f>IF(ISERROR(VLOOKUP('Salidas Pacientes'!$S1576,Entradas!$H$1:$I$809,2,FALSE)),"",VLOOKUP('Salidas Pacientes'!$S1576,Entradas!$H$1:$I$809,2,FALSE))</f>
        <v>45535</v>
      </c>
      <c r="U1576" s="107"/>
      <c r="V1576" s="107">
        <v>1</v>
      </c>
      <c r="W1576" s="113"/>
    </row>
    <row r="1577" spans="1:23" ht="15.75" hidden="1" customHeight="1">
      <c r="A1577" s="106">
        <v>45026</v>
      </c>
      <c r="B1577" s="106" t="s">
        <v>276</v>
      </c>
      <c r="C1577" s="107">
        <v>1109572809</v>
      </c>
      <c r="D1577" s="108" t="str">
        <f>IF(ISERROR(VLOOKUP('Salidas Pacientes'!$C1577,'BD Pacientes'!$A:I,2,FALSE)),"",VLOOKUP('Salidas Pacientes'!$C1577,'BD Pacientes'!$A:I,2,FALSE))</f>
        <v>RC</v>
      </c>
      <c r="E1577" s="109" t="str">
        <f>IF(ISERROR(VLOOKUP('Salidas Pacientes'!$C1577,'BD Pacientes'!$A:I,3,FALSE)),"",VLOOKUP('Salidas Pacientes'!$C1577,'BD Pacientes'!$A:I,3,FALSE))</f>
        <v>JERONIMO MORALES BURGOS</v>
      </c>
      <c r="F1577" s="108" t="str">
        <f>IF(ISERROR(VLOOKUP('Salidas Pacientes'!$C1577,'BD Pacientes'!$A:I,4,FALSE)),"",VLOOKUP('Salidas Pacientes'!$C1577,'BD Pacientes'!$A:I,4,FALSE))</f>
        <v>M</v>
      </c>
      <c r="G1577" s="106">
        <f>IF(ISERROR(VLOOKUP('Salidas Pacientes'!$C1577,'BD Pacientes'!$A:I,5,FALSE)),"",VLOOKUP('Salidas Pacientes'!$C1577,'BD Pacientes'!$A:I,5,FALSE))</f>
        <v>44461</v>
      </c>
      <c r="H1577" s="106" t="str">
        <f t="shared" ca="1" si="0"/>
        <v>1 año, 11 mes</v>
      </c>
      <c r="I1577" s="110" t="str">
        <f>IF(ISERROR(VLOOKUP('Salidas Pacientes'!$C1577,'BD Pacientes'!$A:$I,6,FALSE)),"",VLOOKUP('Salidas Pacientes'!$C1577,'BD Pacientes'!$A:$I,6,FALSE))</f>
        <v>CALLE 25 # 19-185</v>
      </c>
      <c r="J1577" s="107">
        <f>IF(ISERROR(VLOOKUP('Salidas Pacientes'!$C1577,'BD Pacientes'!$A:$I,7,FALSE)),"",VLOOKUP('Salidas Pacientes'!$C1577,'BD Pacientes'!$A:$I,7,FALSE))</f>
        <v>1144040491</v>
      </c>
      <c r="K1577" s="111" t="str">
        <f>IF(ISERROR(VLOOKUP('Salidas Pacientes'!$C1577,'BD Pacientes'!$A:$I,8,FALSE)),"",VLOOKUP('Salidas Pacientes'!$C1577,'BD Pacientes'!$A:$I,8,FALSE))</f>
        <v>TATIANAN BURGOS</v>
      </c>
      <c r="L1577" s="108">
        <f>IF(ISERROR(VLOOKUP('Salidas Pacientes'!$C1577,'BD Pacientes'!$A:$I,9,FALSE)),"",VLOOKUP('Salidas Pacientes'!$C1577,'BD Pacientes'!$A:$I,9,FALSE))</f>
        <v>3117851261</v>
      </c>
      <c r="M1577" s="108" t="s">
        <v>73</v>
      </c>
      <c r="N1577" s="109" t="str">
        <f>IF(ISERROR(VLOOKUP('Salidas Pacientes'!$M1577,Inventario!$A$2:$M$21,2,FALSE)),"",VLOOKUP('Salidas Pacientes'!$M1577,Inventario!$A$2:$M$21,2,FALSE))</f>
        <v>Pentaxim</v>
      </c>
      <c r="O1577" s="109" t="str">
        <f>IF(ISERROR(VLOOKUP('Salidas Pacientes'!$M1577,Inventario!$A$2:$M$21,3,FALSE)),"",VLOOKUP('Salidas Pacientes'!$M1577,Inventario!$A$2:$M$21,3,FALSE))</f>
        <v>Difteria-Tosferina, tetano, polio, haemophilus</v>
      </c>
      <c r="P1577" s="112" t="str">
        <f>IF(ISERROR(VLOOKUP('Salidas Pacientes'!$M1577,Inventario!$A$2:$M$21,4,FALSE)),"",VLOOKUP('Salidas Pacientes'!$M1577,Inventario!$A$2:$M$21,4,FALSE))</f>
        <v>IPS FARALLONES</v>
      </c>
      <c r="Q1577" s="112" t="str">
        <f>IF(ISERROR(VLOOKUP('Salidas Pacientes'!$M1577,Inventario!$A$2:$M$21,5,FALSE)),"",VLOOKUP('Salidas Pacientes'!$M1577,Inventario!$A$2:$M$21,5,FALSE))</f>
        <v>Sanofi</v>
      </c>
      <c r="R1577" s="108" t="str">
        <f>IF(ISERROR(VLOOKUP('Salidas Pacientes'!$M1577,Inventario!$A$2:$M$21,6,FALSE)),"",VLOOKUP('Salidas Pacientes'!$M1577,Inventario!$A$2:$M$21,6,FALSE))</f>
        <v>2800</v>
      </c>
      <c r="S1577" s="113" t="s">
        <v>236</v>
      </c>
      <c r="T1577" s="114">
        <f>IF(ISERROR(VLOOKUP('Salidas Pacientes'!$S1577,Entradas!$H$1:$I$809,2,FALSE)),"",VLOOKUP('Salidas Pacientes'!$S1577,Entradas!$H$1:$I$809,2,FALSE))</f>
        <v>45199</v>
      </c>
      <c r="U1577" s="107"/>
      <c r="V1577" s="107">
        <v>1</v>
      </c>
      <c r="W1577" s="113"/>
    </row>
    <row r="1578" spans="1:23" ht="15.75" hidden="1" customHeight="1">
      <c r="A1578" s="106">
        <v>45026</v>
      </c>
      <c r="B1578" s="106" t="s">
        <v>276</v>
      </c>
      <c r="C1578" s="107">
        <v>1109572809</v>
      </c>
      <c r="D1578" s="108" t="str">
        <f>IF(ISERROR(VLOOKUP('Salidas Pacientes'!$C1578,'BD Pacientes'!$A:I,2,FALSE)),"",VLOOKUP('Salidas Pacientes'!$C1578,'BD Pacientes'!$A:I,2,FALSE))</f>
        <v>RC</v>
      </c>
      <c r="E1578" s="109" t="str">
        <f>IF(ISERROR(VLOOKUP('Salidas Pacientes'!$C1578,'BD Pacientes'!$A:I,3,FALSE)),"",VLOOKUP('Salidas Pacientes'!$C1578,'BD Pacientes'!$A:I,3,FALSE))</f>
        <v>JERONIMO MORALES BURGOS</v>
      </c>
      <c r="F1578" s="108" t="str">
        <f>IF(ISERROR(VLOOKUP('Salidas Pacientes'!$C1578,'BD Pacientes'!$A:I,4,FALSE)),"",VLOOKUP('Salidas Pacientes'!$C1578,'BD Pacientes'!$A:I,4,FALSE))</f>
        <v>M</v>
      </c>
      <c r="G1578" s="106">
        <f>IF(ISERROR(VLOOKUP('Salidas Pacientes'!$C1578,'BD Pacientes'!$A:I,5,FALSE)),"",VLOOKUP('Salidas Pacientes'!$C1578,'BD Pacientes'!$A:I,5,FALSE))</f>
        <v>44461</v>
      </c>
      <c r="H1578" s="106" t="str">
        <f t="shared" ca="1" si="0"/>
        <v>1 año, 11 mes</v>
      </c>
      <c r="I1578" s="110" t="str">
        <f>IF(ISERROR(VLOOKUP('Salidas Pacientes'!$C1578,'BD Pacientes'!$A:$I,6,FALSE)),"",VLOOKUP('Salidas Pacientes'!$C1578,'BD Pacientes'!$A:$I,6,FALSE))</f>
        <v>CALLE 25 # 19-185</v>
      </c>
      <c r="J1578" s="107">
        <f>IF(ISERROR(VLOOKUP('Salidas Pacientes'!$C1578,'BD Pacientes'!$A:$I,7,FALSE)),"",VLOOKUP('Salidas Pacientes'!$C1578,'BD Pacientes'!$A:$I,7,FALSE))</f>
        <v>1144040491</v>
      </c>
      <c r="K1578" s="111" t="str">
        <f>IF(ISERROR(VLOOKUP('Salidas Pacientes'!$C1578,'BD Pacientes'!$A:$I,8,FALSE)),"",VLOOKUP('Salidas Pacientes'!$C1578,'BD Pacientes'!$A:$I,8,FALSE))</f>
        <v>TATIANAN BURGOS</v>
      </c>
      <c r="L1578" s="108">
        <f>IF(ISERROR(VLOOKUP('Salidas Pacientes'!$C1578,'BD Pacientes'!$A:$I,9,FALSE)),"",VLOOKUP('Salidas Pacientes'!$C1578,'BD Pacientes'!$A:$I,9,FALSE))</f>
        <v>3117851261</v>
      </c>
      <c r="M1578" s="108" t="s">
        <v>85</v>
      </c>
      <c r="N1578" s="109" t="str">
        <f>IF(ISERROR(VLOOKUP('Salidas Pacientes'!$M1578,Inventario!$A$2:$M$21,2,FALSE)),"",VLOOKUP('Salidas Pacientes'!$M1578,Inventario!$A$2:$M$21,2,FALSE))</f>
        <v xml:space="preserve">Avaxim 80 </v>
      </c>
      <c r="O1578" s="109" t="str">
        <f>IF(ISERROR(VLOOKUP('Salidas Pacientes'!$M1578,Inventario!$A$2:$M$21,3,FALSE)),"",VLOOKUP('Salidas Pacientes'!$M1578,Inventario!$A$2:$M$21,3,FALSE))</f>
        <v>Hepatitis A niño</v>
      </c>
      <c r="P1578" s="112" t="str">
        <f>IF(ISERROR(VLOOKUP('Salidas Pacientes'!$M1578,Inventario!$A$2:$M$21,4,FALSE)),"",VLOOKUP('Salidas Pacientes'!$M1578,Inventario!$A$2:$M$21,4,FALSE))</f>
        <v>IPS FARALLONES</v>
      </c>
      <c r="Q1578" s="112" t="str">
        <f>IF(ISERROR(VLOOKUP('Salidas Pacientes'!$M1578,Inventario!$A$2:$M$21,5,FALSE)),"",VLOOKUP('Salidas Pacientes'!$M1578,Inventario!$A$2:$M$21,5,FALSE))</f>
        <v>Sanofi</v>
      </c>
      <c r="R1578" s="108" t="str">
        <f>IF(ISERROR(VLOOKUP('Salidas Pacientes'!$M1578,Inventario!$A$2:$M$21,6,FALSE)),"",VLOOKUP('Salidas Pacientes'!$M1578,Inventario!$A$2:$M$21,6,FALSE))</f>
        <v>2500</v>
      </c>
      <c r="S1578" s="113" t="s">
        <v>227</v>
      </c>
      <c r="T1578" s="114">
        <f>IF(ISERROR(VLOOKUP('Salidas Pacientes'!$S1578,Entradas!$H$1:$I$809,2,FALSE)),"",VLOOKUP('Salidas Pacientes'!$S1578,Entradas!$H$1:$I$809,2,FALSE))</f>
        <v>45351</v>
      </c>
      <c r="U1578" s="107"/>
      <c r="V1578" s="107">
        <v>1</v>
      </c>
      <c r="W1578" s="113"/>
    </row>
    <row r="1579" spans="1:23" ht="15.75" hidden="1" customHeight="1">
      <c r="A1579" s="106">
        <v>45026</v>
      </c>
      <c r="B1579" s="106" t="s">
        <v>276</v>
      </c>
      <c r="C1579" s="107">
        <v>1109572809</v>
      </c>
      <c r="D1579" s="108" t="str">
        <f>IF(ISERROR(VLOOKUP('Salidas Pacientes'!$C1579,'BD Pacientes'!$A:I,2,FALSE)),"",VLOOKUP('Salidas Pacientes'!$C1579,'BD Pacientes'!$A:I,2,FALSE))</f>
        <v>RC</v>
      </c>
      <c r="E1579" s="109" t="str">
        <f>IF(ISERROR(VLOOKUP('Salidas Pacientes'!$C1579,'BD Pacientes'!$A:I,3,FALSE)),"",VLOOKUP('Salidas Pacientes'!$C1579,'BD Pacientes'!$A:I,3,FALSE))</f>
        <v>JERONIMO MORALES BURGOS</v>
      </c>
      <c r="F1579" s="108" t="str">
        <f>IF(ISERROR(VLOOKUP('Salidas Pacientes'!$C1579,'BD Pacientes'!$A:I,4,FALSE)),"",VLOOKUP('Salidas Pacientes'!$C1579,'BD Pacientes'!$A:I,4,FALSE))</f>
        <v>M</v>
      </c>
      <c r="G1579" s="106">
        <f>IF(ISERROR(VLOOKUP('Salidas Pacientes'!$C1579,'BD Pacientes'!$A:I,5,FALSE)),"",VLOOKUP('Salidas Pacientes'!$C1579,'BD Pacientes'!$A:I,5,FALSE))</f>
        <v>44461</v>
      </c>
      <c r="H1579" s="106" t="str">
        <f t="shared" ca="1" si="0"/>
        <v>1 año, 11 mes</v>
      </c>
      <c r="I1579" s="110" t="str">
        <f>IF(ISERROR(VLOOKUP('Salidas Pacientes'!$C1579,'BD Pacientes'!$A:$I,6,FALSE)),"",VLOOKUP('Salidas Pacientes'!$C1579,'BD Pacientes'!$A:$I,6,FALSE))</f>
        <v>CALLE 25 # 19-185</v>
      </c>
      <c r="J1579" s="107">
        <f>IF(ISERROR(VLOOKUP('Salidas Pacientes'!$C1579,'BD Pacientes'!$A:$I,7,FALSE)),"",VLOOKUP('Salidas Pacientes'!$C1579,'BD Pacientes'!$A:$I,7,FALSE))</f>
        <v>1144040491</v>
      </c>
      <c r="K1579" s="111" t="str">
        <f>IF(ISERROR(VLOOKUP('Salidas Pacientes'!$C1579,'BD Pacientes'!$A:$I,8,FALSE)),"",VLOOKUP('Salidas Pacientes'!$C1579,'BD Pacientes'!$A:$I,8,FALSE))</f>
        <v>TATIANAN BURGOS</v>
      </c>
      <c r="L1579" s="108">
        <f>IF(ISERROR(VLOOKUP('Salidas Pacientes'!$C1579,'BD Pacientes'!$A:$I,9,FALSE)),"",VLOOKUP('Salidas Pacientes'!$C1579,'BD Pacientes'!$A:$I,9,FALSE))</f>
        <v>3117851261</v>
      </c>
      <c r="M1579" s="108" t="s">
        <v>81</v>
      </c>
      <c r="N1579" s="109" t="str">
        <f>IF(ISERROR(VLOOKUP('Salidas Pacientes'!$M1579,Inventario!$A$2:$M$21,2,FALSE)),"",VLOOKUP('Salidas Pacientes'!$M1579,Inventario!$A$2:$M$21,2,FALSE))</f>
        <v>Stamaril</v>
      </c>
      <c r="O1579" s="109" t="str">
        <f>IF(ISERROR(VLOOKUP('Salidas Pacientes'!$M1579,Inventario!$A$2:$M$21,3,FALSE)),"",VLOOKUP('Salidas Pacientes'!$M1579,Inventario!$A$2:$M$21,3,FALSE))</f>
        <v>Fiebre amarilla</v>
      </c>
      <c r="P1579" s="112" t="str">
        <f>IF(ISERROR(VLOOKUP('Salidas Pacientes'!$M1579,Inventario!$A$2:$M$21,4,FALSE)),"",VLOOKUP('Salidas Pacientes'!$M1579,Inventario!$A$2:$M$21,4,FALSE))</f>
        <v>IPS FARALLONES</v>
      </c>
      <c r="Q1579" s="112" t="str">
        <f>IF(ISERROR(VLOOKUP('Salidas Pacientes'!$M1579,Inventario!$A$2:$M$21,5,FALSE)),"",VLOOKUP('Salidas Pacientes'!$M1579,Inventario!$A$2:$M$21,5,FALSE))</f>
        <v>Sanofi</v>
      </c>
      <c r="R1579" s="108" t="str">
        <f>IF(ISERROR(VLOOKUP('Salidas Pacientes'!$M1579,Inventario!$A$2:$M$21,6,FALSE)),"",VLOOKUP('Salidas Pacientes'!$M1579,Inventario!$A$2:$M$21,6,FALSE))</f>
        <v>3000</v>
      </c>
      <c r="S1579" s="113" t="s">
        <v>312</v>
      </c>
      <c r="T1579" s="114" t="str">
        <f>IF(ISERROR(VLOOKUP('Salidas Pacientes'!$S1579,Entradas!$H$1:$I$809,2,FALSE)),"",VLOOKUP('Salidas Pacientes'!$S1579,Entradas!$H$1:$I$809,2,FALSE))</f>
        <v/>
      </c>
      <c r="U1579" s="107"/>
      <c r="V1579" s="107">
        <v>1</v>
      </c>
      <c r="W1579" s="113"/>
    </row>
    <row r="1580" spans="1:23" ht="15.75" hidden="1" customHeight="1">
      <c r="A1580" s="106">
        <v>45027</v>
      </c>
      <c r="B1580" s="115" t="s">
        <v>276</v>
      </c>
      <c r="C1580" s="107">
        <v>1067471529</v>
      </c>
      <c r="D1580" s="108" t="str">
        <f>IF(ISERROR(VLOOKUP('Salidas Pacientes'!$C1580,'BD Pacientes'!$A:I,2,FALSE)),"",VLOOKUP('Salidas Pacientes'!$C1580,'BD Pacientes'!$A:I,2,FALSE))</f>
        <v>RC</v>
      </c>
      <c r="E1580" s="109" t="str">
        <f>IF(ISERROR(VLOOKUP('Salidas Pacientes'!$C1580,'BD Pacientes'!$A:I,3,FALSE)),"",VLOOKUP('Salidas Pacientes'!$C1580,'BD Pacientes'!$A:I,3,FALSE))</f>
        <v>JACOBO ANDRES COLORADO JARAMILLO</v>
      </c>
      <c r="F1580" s="108" t="str">
        <f>IF(ISERROR(VLOOKUP('Salidas Pacientes'!$C1580,'BD Pacientes'!$A:I,4,FALSE)),"",VLOOKUP('Salidas Pacientes'!$C1580,'BD Pacientes'!$A:I,4,FALSE))</f>
        <v>M</v>
      </c>
      <c r="G1580" s="106">
        <f>IF(ISERROR(VLOOKUP('Salidas Pacientes'!$C1580,'BD Pacientes'!$A:I,5,FALSE)),"",VLOOKUP('Salidas Pacientes'!$C1580,'BD Pacientes'!$A:I,5,FALSE))</f>
        <v>44476</v>
      </c>
      <c r="H1580" s="106" t="str">
        <f t="shared" ca="1" si="0"/>
        <v>1 año, 10 mes</v>
      </c>
      <c r="I1580" s="110" t="str">
        <f>IF(ISERROR(VLOOKUP('Salidas Pacientes'!$C1580,'BD Pacientes'!$A:$I,6,FALSE)),"",VLOOKUP('Salidas Pacientes'!$C1580,'BD Pacientes'!$A:$I,6,FALSE))</f>
        <v>CALLE 5 #5-16 SUAREZ CAUCA</v>
      </c>
      <c r="J1580" s="107">
        <f>IF(ISERROR(VLOOKUP('Salidas Pacientes'!$C1580,'BD Pacientes'!$A:$I,7,FALSE)),"",VLOOKUP('Salidas Pacientes'!$C1580,'BD Pacientes'!$A:$I,7,FALSE))</f>
        <v>1010154302</v>
      </c>
      <c r="K1580" s="111" t="str">
        <f>IF(ISERROR(VLOOKUP('Salidas Pacientes'!$C1580,'BD Pacientes'!$A:$I,8,FALSE)),"",VLOOKUP('Salidas Pacientes'!$C1580,'BD Pacientes'!$A:$I,8,FALSE))</f>
        <v>YURANY JARAMILLO</v>
      </c>
      <c r="L1580" s="108">
        <f>IF(ISERROR(VLOOKUP('Salidas Pacientes'!$C1580,'BD Pacientes'!$A:$I,9,FALSE)),"",VLOOKUP('Salidas Pacientes'!$C1580,'BD Pacientes'!$A:$I,9,FALSE))</f>
        <v>3143429503</v>
      </c>
      <c r="M1580" s="115" t="s">
        <v>47</v>
      </c>
      <c r="N1580" s="109" t="str">
        <f>IF(ISERROR(VLOOKUP('Salidas Pacientes'!$M1580,Inventario!$A$2:$M$21,2,FALSE)),"",VLOOKUP('Salidas Pacientes'!$M1580,Inventario!$A$2:$M$21,2,FALSE))</f>
        <v>Nimenrix</v>
      </c>
      <c r="O1580" s="109" t="str">
        <f>IF(ISERROR(VLOOKUP('Salidas Pacientes'!$M1580,Inventario!$A$2:$M$21,3,FALSE)),"",VLOOKUP('Salidas Pacientes'!$M1580,Inventario!$A$2:$M$21,3,FALSE))</f>
        <v>Meningococo</v>
      </c>
      <c r="P1580" s="112" t="str">
        <f>IF(ISERROR(VLOOKUP('Salidas Pacientes'!$M1580,Inventario!$A$2:$M$21,4,FALSE)),"",VLOOKUP('Salidas Pacientes'!$M1580,Inventario!$A$2:$M$21,4,FALSE))</f>
        <v>Cobo Medical</v>
      </c>
      <c r="Q1580" s="112" t="str">
        <f>IF(ISERROR(VLOOKUP('Salidas Pacientes'!$M1580,Inventario!$A$2:$M$21,5,FALSE)),"",VLOOKUP('Salidas Pacientes'!$M1580,Inventario!$A$2:$M$21,5,FALSE))</f>
        <v>Pfizer</v>
      </c>
      <c r="R1580" s="108" t="str">
        <f>IF(ISERROR(VLOOKUP('Salidas Pacientes'!$M1580,Inventario!$A$2:$M$21,6,FALSE)),"",VLOOKUP('Salidas Pacientes'!$M1580,Inventario!$A$2:$M$21,6,FALSE))</f>
        <v>3904</v>
      </c>
      <c r="S1580" s="113" t="s">
        <v>240</v>
      </c>
      <c r="T1580" s="114">
        <f>IF(ISERROR(VLOOKUP('Salidas Pacientes'!$S1580,Entradas!$H$1:$I$809,2,FALSE)),"",VLOOKUP('Salidas Pacientes'!$S1580,Entradas!$H$1:$I$809,2,FALSE))</f>
        <v>45535</v>
      </c>
      <c r="U1580" s="116"/>
      <c r="V1580" s="116">
        <v>1</v>
      </c>
      <c r="W1580" s="113"/>
    </row>
    <row r="1581" spans="1:23" ht="15.75" hidden="1" customHeight="1">
      <c r="A1581" s="106">
        <v>45027</v>
      </c>
      <c r="B1581" s="115" t="s">
        <v>276</v>
      </c>
      <c r="C1581" s="107">
        <v>1232819675</v>
      </c>
      <c r="D1581" s="108" t="str">
        <f>IF(ISERROR(VLOOKUP('Salidas Pacientes'!$C1581,'BD Pacientes'!$A:I,2,FALSE)),"",VLOOKUP('Salidas Pacientes'!$C1581,'BD Pacientes'!$A:I,2,FALSE))</f>
        <v>RC</v>
      </c>
      <c r="E1581" s="109" t="str">
        <f>IF(ISERROR(VLOOKUP('Salidas Pacientes'!$C1581,'BD Pacientes'!$A:I,3,FALSE)),"",VLOOKUP('Salidas Pacientes'!$C1581,'BD Pacientes'!$A:I,3,FALSE))</f>
        <v>GUADALUPE ARANGO GARCIA</v>
      </c>
      <c r="F1581" s="108" t="str">
        <f>IF(ISERROR(VLOOKUP('Salidas Pacientes'!$C1581,'BD Pacientes'!$A:I,4,FALSE)),"",VLOOKUP('Salidas Pacientes'!$C1581,'BD Pacientes'!$A:I,4,FALSE))</f>
        <v>F</v>
      </c>
      <c r="G1581" s="106">
        <f>IF(ISERROR(VLOOKUP('Salidas Pacientes'!$C1581,'BD Pacientes'!$A:I,5,FALSE)),"",VLOOKUP('Salidas Pacientes'!$C1581,'BD Pacientes'!$A:I,5,FALSE))</f>
        <v>44661</v>
      </c>
      <c r="H1581" s="106" t="str">
        <f t="shared" ca="1" si="0"/>
        <v>1 año, 4 mes</v>
      </c>
      <c r="I1581" s="110" t="str">
        <f>IF(ISERROR(VLOOKUP('Salidas Pacientes'!$C1581,'BD Pacientes'!$A:$I,6,FALSE)),"",VLOOKUP('Salidas Pacientes'!$C1581,'BD Pacientes'!$A:$I,6,FALSE))</f>
        <v>CALLE 31A # 29B-33</v>
      </c>
      <c r="J1581" s="107">
        <f>IF(ISERROR(VLOOKUP('Salidas Pacientes'!$C1581,'BD Pacientes'!$A:$I,7,FALSE)),"",VLOOKUP('Salidas Pacientes'!$C1581,'BD Pacientes'!$A:$I,7,FALSE))</f>
        <v>1144083211</v>
      </c>
      <c r="K1581" s="111" t="str">
        <f>IF(ISERROR(VLOOKUP('Salidas Pacientes'!$C1581,'BD Pacientes'!$A:$I,8,FALSE)),"",VLOOKUP('Salidas Pacientes'!$C1581,'BD Pacientes'!$A:$I,8,FALSE))</f>
        <v>LINA GARCIA</v>
      </c>
      <c r="L1581" s="108">
        <f>IF(ISERROR(VLOOKUP('Salidas Pacientes'!$C1581,'BD Pacientes'!$A:$I,9,FALSE)),"",VLOOKUP('Salidas Pacientes'!$C1581,'BD Pacientes'!$A:$I,9,FALSE))</f>
        <v>3136227149</v>
      </c>
      <c r="M1581" s="115" t="s">
        <v>58</v>
      </c>
      <c r="N1581" s="109" t="str">
        <f>IF(ISERROR(VLOOKUP('Salidas Pacientes'!$M1581,Inventario!$A$2:$M$21,2,FALSE)),"",VLOOKUP('Salidas Pacientes'!$M1581,Inventario!$A$2:$M$21,2,FALSE))</f>
        <v>Proquad</v>
      </c>
      <c r="O1581" s="109" t="str">
        <f>IF(ISERROR(VLOOKUP('Salidas Pacientes'!$M1581,Inventario!$A$2:$M$21,3,FALSE)),"",VLOOKUP('Salidas Pacientes'!$M1581,Inventario!$A$2:$M$21,3,FALSE))</f>
        <v>Sarampion + Rubeola + parotiditis + varicela</v>
      </c>
      <c r="P1581" s="112" t="str">
        <f>IF(ISERROR(VLOOKUP('Salidas Pacientes'!$M1581,Inventario!$A$2:$M$21,4,FALSE)),"",VLOOKUP('Salidas Pacientes'!$M1581,Inventario!$A$2:$M$21,4,FALSE))</f>
        <v>IPS FARALLONES</v>
      </c>
      <c r="Q1581" s="112" t="str">
        <f>IF(ISERROR(VLOOKUP('Salidas Pacientes'!$M1581,Inventario!$A$2:$M$21,5,FALSE)),"",VLOOKUP('Salidas Pacientes'!$M1581,Inventario!$A$2:$M$21,5,FALSE))</f>
        <v>Merck</v>
      </c>
      <c r="R1581" s="108" t="str">
        <f>IF(ISERROR(VLOOKUP('Salidas Pacientes'!$M1581,Inventario!$A$2:$M$21,6,FALSE)),"",VLOOKUP('Salidas Pacientes'!$M1581,Inventario!$A$2:$M$21,6,FALSE))</f>
        <v>4200</v>
      </c>
      <c r="S1581" s="117" t="s">
        <v>245</v>
      </c>
      <c r="T1581" s="114">
        <f>IF(ISERROR(VLOOKUP('Salidas Pacientes'!$S1581,Entradas!$H$1:$I$809,2,FALSE)),"",VLOOKUP('Salidas Pacientes'!$S1581,Entradas!$H$1:$I$809,2,FALSE))</f>
        <v>45412</v>
      </c>
      <c r="U1581" s="116"/>
      <c r="V1581" s="116">
        <v>1</v>
      </c>
      <c r="W1581" s="113"/>
    </row>
    <row r="1582" spans="1:23" ht="15.75" hidden="1" customHeight="1">
      <c r="A1582" s="106">
        <v>45027</v>
      </c>
      <c r="B1582" s="115" t="s">
        <v>276</v>
      </c>
      <c r="C1582" s="107">
        <v>1232819675</v>
      </c>
      <c r="D1582" s="108" t="str">
        <f>IF(ISERROR(VLOOKUP('Salidas Pacientes'!$C1582,'BD Pacientes'!$A:I,2,FALSE)),"",VLOOKUP('Salidas Pacientes'!$C1582,'BD Pacientes'!$A:I,2,FALSE))</f>
        <v>RC</v>
      </c>
      <c r="E1582" s="109" t="str">
        <f>IF(ISERROR(VLOOKUP('Salidas Pacientes'!$C1582,'BD Pacientes'!$A:I,3,FALSE)),"",VLOOKUP('Salidas Pacientes'!$C1582,'BD Pacientes'!$A:I,3,FALSE))</f>
        <v>GUADALUPE ARANGO GARCIA</v>
      </c>
      <c r="F1582" s="108" t="str">
        <f>IF(ISERROR(VLOOKUP('Salidas Pacientes'!$C1582,'BD Pacientes'!$A:I,4,FALSE)),"",VLOOKUP('Salidas Pacientes'!$C1582,'BD Pacientes'!$A:I,4,FALSE))</f>
        <v>F</v>
      </c>
      <c r="G1582" s="106">
        <f>IF(ISERROR(VLOOKUP('Salidas Pacientes'!$C1582,'BD Pacientes'!$A:I,5,FALSE)),"",VLOOKUP('Salidas Pacientes'!$C1582,'BD Pacientes'!$A:I,5,FALSE))</f>
        <v>44661</v>
      </c>
      <c r="H1582" s="106" t="str">
        <f t="shared" ca="1" si="0"/>
        <v>1 año, 4 mes</v>
      </c>
      <c r="I1582" s="110" t="str">
        <f>IF(ISERROR(VLOOKUP('Salidas Pacientes'!$C1582,'BD Pacientes'!$A:$I,6,FALSE)),"",VLOOKUP('Salidas Pacientes'!$C1582,'BD Pacientes'!$A:$I,6,FALSE))</f>
        <v>CALLE 31A # 29B-33</v>
      </c>
      <c r="J1582" s="107">
        <f>IF(ISERROR(VLOOKUP('Salidas Pacientes'!$C1582,'BD Pacientes'!$A:$I,7,FALSE)),"",VLOOKUP('Salidas Pacientes'!$C1582,'BD Pacientes'!$A:$I,7,FALSE))</f>
        <v>1144083211</v>
      </c>
      <c r="K1582" s="111" t="str">
        <f>IF(ISERROR(VLOOKUP('Salidas Pacientes'!$C1582,'BD Pacientes'!$A:$I,8,FALSE)),"",VLOOKUP('Salidas Pacientes'!$C1582,'BD Pacientes'!$A:$I,8,FALSE))</f>
        <v>LINA GARCIA</v>
      </c>
      <c r="L1582" s="108">
        <f>IF(ISERROR(VLOOKUP('Salidas Pacientes'!$C1582,'BD Pacientes'!$A:$I,9,FALSE)),"",VLOOKUP('Salidas Pacientes'!$C1582,'BD Pacientes'!$A:$I,9,FALSE))</f>
        <v>3136227149</v>
      </c>
      <c r="M1582" s="115" t="s">
        <v>85</v>
      </c>
      <c r="N1582" s="109" t="str">
        <f>IF(ISERROR(VLOOKUP('Salidas Pacientes'!$M1582,Inventario!$A$2:$M$21,2,FALSE)),"",VLOOKUP('Salidas Pacientes'!$M1582,Inventario!$A$2:$M$21,2,FALSE))</f>
        <v xml:space="preserve">Avaxim 80 </v>
      </c>
      <c r="O1582" s="109" t="str">
        <f>IF(ISERROR(VLOOKUP('Salidas Pacientes'!$M1582,Inventario!$A$2:$M$21,3,FALSE)),"",VLOOKUP('Salidas Pacientes'!$M1582,Inventario!$A$2:$M$21,3,FALSE))</f>
        <v>Hepatitis A niño</v>
      </c>
      <c r="P1582" s="112" t="str">
        <f>IF(ISERROR(VLOOKUP('Salidas Pacientes'!$M1582,Inventario!$A$2:$M$21,4,FALSE)),"",VLOOKUP('Salidas Pacientes'!$M1582,Inventario!$A$2:$M$21,4,FALSE))</f>
        <v>IPS FARALLONES</v>
      </c>
      <c r="Q1582" s="112" t="str">
        <f>IF(ISERROR(VLOOKUP('Salidas Pacientes'!$M1582,Inventario!$A$2:$M$21,5,FALSE)),"",VLOOKUP('Salidas Pacientes'!$M1582,Inventario!$A$2:$M$21,5,FALSE))</f>
        <v>Sanofi</v>
      </c>
      <c r="R1582" s="108" t="str">
        <f>IF(ISERROR(VLOOKUP('Salidas Pacientes'!$M1582,Inventario!$A$2:$M$21,6,FALSE)),"",VLOOKUP('Salidas Pacientes'!$M1582,Inventario!$A$2:$M$21,6,FALSE))</f>
        <v>2500</v>
      </c>
      <c r="S1582" s="117" t="s">
        <v>227</v>
      </c>
      <c r="T1582" s="114">
        <f>IF(ISERROR(VLOOKUP('Salidas Pacientes'!$S1582,Entradas!$H$1:$I$809,2,FALSE)),"",VLOOKUP('Salidas Pacientes'!$S1582,Entradas!$H$1:$I$809,2,FALSE))</f>
        <v>45351</v>
      </c>
      <c r="U1582" s="116"/>
      <c r="V1582" s="116">
        <v>1</v>
      </c>
      <c r="W1582" s="118"/>
    </row>
    <row r="1583" spans="1:23" ht="15.75" hidden="1" customHeight="1">
      <c r="A1583" s="119">
        <v>45028</v>
      </c>
      <c r="B1583" s="115" t="s">
        <v>276</v>
      </c>
      <c r="C1583" s="107">
        <v>1108653697</v>
      </c>
      <c r="D1583" s="108" t="str">
        <f>IF(ISERROR(VLOOKUP('Salidas Pacientes'!$C1583,'BD Pacientes'!$A:I,2,FALSE)),"",VLOOKUP('Salidas Pacientes'!$C1583,'BD Pacientes'!$A:I,2,FALSE))</f>
        <v>RC</v>
      </c>
      <c r="E1583" s="109" t="str">
        <f>IF(ISERROR(VLOOKUP('Salidas Pacientes'!$C1583,'BD Pacientes'!$A:I,3,FALSE)),"",VLOOKUP('Salidas Pacientes'!$C1583,'BD Pacientes'!$A:I,3,FALSE))</f>
        <v>LUCIANA CERON LOZANO</v>
      </c>
      <c r="F1583" s="108" t="str">
        <f>IF(ISERROR(VLOOKUP('Salidas Pacientes'!$C1583,'BD Pacientes'!$A:I,4,FALSE)),"",VLOOKUP('Salidas Pacientes'!$C1583,'BD Pacientes'!$A:I,4,FALSE))</f>
        <v>F</v>
      </c>
      <c r="G1583" s="106">
        <f>IF(ISERROR(VLOOKUP('Salidas Pacientes'!$C1583,'BD Pacientes'!$A:I,5,FALSE)),"",VLOOKUP('Salidas Pacientes'!$C1583,'BD Pacientes'!$A:I,5,FALSE))</f>
        <v>44370</v>
      </c>
      <c r="H1583" s="106" t="str">
        <f t="shared" ca="1" si="0"/>
        <v>2 año, 2 mes</v>
      </c>
      <c r="I1583" s="110" t="str">
        <f>IF(ISERROR(VLOOKUP('Salidas Pacientes'!$C1583,'BD Pacientes'!$A:$I,6,FALSE)),"",VLOOKUP('Salidas Pacientes'!$C1583,'BD Pacientes'!$A:$I,6,FALSE))</f>
        <v>KM 2.5 VIA LA REFORMA CASA 16</v>
      </c>
      <c r="J1583" s="107">
        <f>IF(ISERROR(VLOOKUP('Salidas Pacientes'!$C1583,'BD Pacientes'!$A:$I,7,FALSE)),"",VLOOKUP('Salidas Pacientes'!$C1583,'BD Pacientes'!$A:$I,7,FALSE))</f>
        <v>0</v>
      </c>
      <c r="K1583" s="111">
        <f>IF(ISERROR(VLOOKUP('Salidas Pacientes'!$C1583,'BD Pacientes'!$A:$I,8,FALSE)),"",VLOOKUP('Salidas Pacientes'!$C1583,'BD Pacientes'!$A:$I,8,FALSE))</f>
        <v>0</v>
      </c>
      <c r="L1583" s="108">
        <f>IF(ISERROR(VLOOKUP('Salidas Pacientes'!$C1583,'BD Pacientes'!$A:$I,9,FALSE)),"",VLOOKUP('Salidas Pacientes'!$C1583,'BD Pacientes'!$A:$I,9,FALSE))</f>
        <v>0</v>
      </c>
      <c r="M1583" s="115" t="s">
        <v>73</v>
      </c>
      <c r="N1583" s="109" t="str">
        <f>IF(ISERROR(VLOOKUP('Salidas Pacientes'!$M1583,Inventario!$A$2:$M$21,2,FALSE)),"",VLOOKUP('Salidas Pacientes'!$M1583,Inventario!$A$2:$M$21,2,FALSE))</f>
        <v>Pentaxim</v>
      </c>
      <c r="O1583" s="109" t="str">
        <f>IF(ISERROR(VLOOKUP('Salidas Pacientes'!$M1583,Inventario!$A$2:$M$21,3,FALSE)),"",VLOOKUP('Salidas Pacientes'!$M1583,Inventario!$A$2:$M$21,3,FALSE))</f>
        <v>Difteria-Tosferina, tetano, polio, haemophilus</v>
      </c>
      <c r="P1583" s="112"/>
      <c r="Q1583" s="112"/>
      <c r="R1583" s="108"/>
      <c r="S1583" s="117"/>
      <c r="T1583" s="114" t="str">
        <f>IF(ISERROR(VLOOKUP('Salidas Pacientes'!$S1583,Entradas!$H$1:$I$809,2,FALSE)),"",VLOOKUP('Salidas Pacientes'!$S1583,Entradas!$H$1:$I$809,2,FALSE))</f>
        <v/>
      </c>
      <c r="U1583" s="116"/>
      <c r="V1583" s="116">
        <v>1</v>
      </c>
      <c r="W1583" s="118"/>
    </row>
    <row r="1584" spans="1:23" ht="15.75" hidden="1" customHeight="1">
      <c r="A1584" s="119">
        <v>45028</v>
      </c>
      <c r="B1584" s="115" t="s">
        <v>276</v>
      </c>
      <c r="C1584" s="107">
        <v>1109573943</v>
      </c>
      <c r="D1584" s="108" t="str">
        <f>IF(ISERROR(VLOOKUP('Salidas Pacientes'!$C1584,'BD Pacientes'!$A:I,2,FALSE)),"",VLOOKUP('Salidas Pacientes'!$C1584,'BD Pacientes'!$A:I,2,FALSE))</f>
        <v>RC</v>
      </c>
      <c r="E1584" s="109" t="str">
        <f>IF(ISERROR(VLOOKUP('Salidas Pacientes'!$C1584,'BD Pacientes'!$A:I,3,FALSE)),"",VLOOKUP('Salidas Pacientes'!$C1584,'BD Pacientes'!$A:I,3,FALSE))</f>
        <v>ANTONELLA HERRERA MOSQUERA</v>
      </c>
      <c r="F1584" s="108" t="str">
        <f>IF(ISERROR(VLOOKUP('Salidas Pacientes'!$C1584,'BD Pacientes'!$A:I,4,FALSE)),"",VLOOKUP('Salidas Pacientes'!$C1584,'BD Pacientes'!$A:I,4,FALSE))</f>
        <v>F</v>
      </c>
      <c r="G1584" s="106">
        <f>IF(ISERROR(VLOOKUP('Salidas Pacientes'!$C1584,'BD Pacientes'!$A:I,5,FALSE)),"",VLOOKUP('Salidas Pacientes'!$C1584,'BD Pacientes'!$A:I,5,FALSE))</f>
        <v>44622</v>
      </c>
      <c r="H1584" s="106" t="str">
        <f t="shared" ca="1" si="0"/>
        <v>1 año, 5 mes</v>
      </c>
      <c r="I1584" s="110" t="str">
        <f>IF(ISERROR(VLOOKUP('Salidas Pacientes'!$C1584,'BD Pacientes'!$A:$I,6,FALSE)),"",VLOOKUP('Salidas Pacientes'!$C1584,'BD Pacientes'!$A:$I,6,FALSE))</f>
        <v>CRA 98C # 53-112 APTO 504D</v>
      </c>
      <c r="J1584" s="107">
        <f>IF(ISERROR(VLOOKUP('Salidas Pacientes'!$C1584,'BD Pacientes'!$A:$I,7,FALSE)),"",VLOOKUP('Salidas Pacientes'!$C1584,'BD Pacientes'!$A:$I,7,FALSE))</f>
        <v>1130591559</v>
      </c>
      <c r="K1584" s="111" t="str">
        <f>IF(ISERROR(VLOOKUP('Salidas Pacientes'!$C1584,'BD Pacientes'!$A:$I,8,FALSE)),"",VLOOKUP('Salidas Pacientes'!$C1584,'BD Pacientes'!$A:$I,8,FALSE))</f>
        <v>VANESA MOSQUERA</v>
      </c>
      <c r="L1584" s="108">
        <f>IF(ISERROR(VLOOKUP('Salidas Pacientes'!$C1584,'BD Pacientes'!$A:$I,9,FALSE)),"",VLOOKUP('Salidas Pacientes'!$C1584,'BD Pacientes'!$A:$I,9,FALSE))</f>
        <v>3168329542</v>
      </c>
      <c r="M1584" s="115" t="s">
        <v>58</v>
      </c>
      <c r="N1584" s="109" t="str">
        <f>IF(ISERROR(VLOOKUP('Salidas Pacientes'!$M1584,Inventario!$A$2:$M$21,2,FALSE)),"",VLOOKUP('Salidas Pacientes'!$M1584,Inventario!$A$2:$M$21,2,FALSE))</f>
        <v>Proquad</v>
      </c>
      <c r="O1584" s="109" t="str">
        <f>IF(ISERROR(VLOOKUP('Salidas Pacientes'!$M1584,Inventario!$A$2:$M$21,3,FALSE)),"",VLOOKUP('Salidas Pacientes'!$M1584,Inventario!$A$2:$M$21,3,FALSE))</f>
        <v>Sarampion + Rubeola + parotiditis + varicela</v>
      </c>
      <c r="P1584" s="112"/>
      <c r="Q1584" s="112"/>
      <c r="R1584" s="108"/>
      <c r="S1584" s="117" t="s">
        <v>245</v>
      </c>
      <c r="T1584" s="114">
        <f>IF(ISERROR(VLOOKUP('Salidas Pacientes'!$S1584,Entradas!$H$1:$I$809,2,FALSE)),"",VLOOKUP('Salidas Pacientes'!$S1584,Entradas!$H$1:$I$809,2,FALSE))</f>
        <v>45412</v>
      </c>
      <c r="U1584" s="116"/>
      <c r="V1584" s="116">
        <v>1</v>
      </c>
      <c r="W1584" s="118"/>
    </row>
    <row r="1585" spans="1:23" ht="15.75" hidden="1" customHeight="1">
      <c r="A1585" s="119">
        <v>45028</v>
      </c>
      <c r="B1585" s="115" t="s">
        <v>276</v>
      </c>
      <c r="C1585" s="107">
        <v>1109573943</v>
      </c>
      <c r="D1585" s="108" t="str">
        <f>IF(ISERROR(VLOOKUP('Salidas Pacientes'!$C1585,'BD Pacientes'!$A:I,2,FALSE)),"",VLOOKUP('Salidas Pacientes'!$C1585,'BD Pacientes'!$A:I,2,FALSE))</f>
        <v>RC</v>
      </c>
      <c r="E1585" s="109" t="str">
        <f>IF(ISERROR(VLOOKUP('Salidas Pacientes'!$C1585,'BD Pacientes'!$A:I,3,FALSE)),"",VLOOKUP('Salidas Pacientes'!$C1585,'BD Pacientes'!$A:I,3,FALSE))</f>
        <v>ANTONELLA HERRERA MOSQUERA</v>
      </c>
      <c r="F1585" s="108" t="str">
        <f>IF(ISERROR(VLOOKUP('Salidas Pacientes'!$C1585,'BD Pacientes'!$A:I,4,FALSE)),"",VLOOKUP('Salidas Pacientes'!$C1585,'BD Pacientes'!$A:I,4,FALSE))</f>
        <v>F</v>
      </c>
      <c r="G1585" s="106">
        <f>IF(ISERROR(VLOOKUP('Salidas Pacientes'!$C1585,'BD Pacientes'!$A:I,5,FALSE)),"",VLOOKUP('Salidas Pacientes'!$C1585,'BD Pacientes'!$A:I,5,FALSE))</f>
        <v>44622</v>
      </c>
      <c r="H1585" s="106" t="str">
        <f t="shared" ca="1" si="0"/>
        <v>1 año, 5 mes</v>
      </c>
      <c r="I1585" s="110" t="str">
        <f>IF(ISERROR(VLOOKUP('Salidas Pacientes'!$C1585,'BD Pacientes'!$A:$I,6,FALSE)),"",VLOOKUP('Salidas Pacientes'!$C1585,'BD Pacientes'!$A:$I,6,FALSE))</f>
        <v>CRA 98C # 53-112 APTO 504D</v>
      </c>
      <c r="J1585" s="107">
        <f>IF(ISERROR(VLOOKUP('Salidas Pacientes'!$C1585,'BD Pacientes'!$A:$I,7,FALSE)),"",VLOOKUP('Salidas Pacientes'!$C1585,'BD Pacientes'!$A:$I,7,FALSE))</f>
        <v>1130591559</v>
      </c>
      <c r="K1585" s="111" t="str">
        <f>IF(ISERROR(VLOOKUP('Salidas Pacientes'!$C1585,'BD Pacientes'!$A:$I,8,FALSE)),"",VLOOKUP('Salidas Pacientes'!$C1585,'BD Pacientes'!$A:$I,8,FALSE))</f>
        <v>VANESA MOSQUERA</v>
      </c>
      <c r="L1585" s="108">
        <f>IF(ISERROR(VLOOKUP('Salidas Pacientes'!$C1585,'BD Pacientes'!$A:$I,9,FALSE)),"",VLOOKUP('Salidas Pacientes'!$C1585,'BD Pacientes'!$A:$I,9,FALSE))</f>
        <v>3168329542</v>
      </c>
      <c r="M1585" s="115" t="s">
        <v>85</v>
      </c>
      <c r="N1585" s="109" t="str">
        <f>IF(ISERROR(VLOOKUP('Salidas Pacientes'!$M1585,Inventario!$A$2:$M$21,2,FALSE)),"",VLOOKUP('Salidas Pacientes'!$M1585,Inventario!$A$2:$M$21,2,FALSE))</f>
        <v xml:space="preserve">Avaxim 80 </v>
      </c>
      <c r="O1585" s="109" t="str">
        <f>IF(ISERROR(VLOOKUP('Salidas Pacientes'!$M1585,Inventario!$A$2:$M$21,3,FALSE)),"",VLOOKUP('Salidas Pacientes'!$M1585,Inventario!$A$2:$M$21,3,FALSE))</f>
        <v>Hepatitis A niño</v>
      </c>
      <c r="P1585" s="112"/>
      <c r="Q1585" s="112"/>
      <c r="R1585" s="108"/>
      <c r="S1585" s="117" t="s">
        <v>227</v>
      </c>
      <c r="T1585" s="114">
        <f>IF(ISERROR(VLOOKUP('Salidas Pacientes'!$S1585,Entradas!$H$1:$I$809,2,FALSE)),"",VLOOKUP('Salidas Pacientes'!$S1585,Entradas!$H$1:$I$809,2,FALSE))</f>
        <v>45351</v>
      </c>
      <c r="U1585" s="116"/>
      <c r="V1585" s="116">
        <v>1</v>
      </c>
      <c r="W1585" s="118"/>
    </row>
    <row r="1586" spans="1:23" ht="15.75" hidden="1" customHeight="1">
      <c r="A1586" s="119">
        <v>45028</v>
      </c>
      <c r="B1586" s="115" t="s">
        <v>276</v>
      </c>
      <c r="C1586" s="107">
        <v>1109573995</v>
      </c>
      <c r="D1586" s="108" t="str">
        <f>IF(ISERROR(VLOOKUP('Salidas Pacientes'!$C1586,'BD Pacientes'!$A:I,2,FALSE)),"",VLOOKUP('Salidas Pacientes'!$C1586,'BD Pacientes'!$A:I,2,FALSE))</f>
        <v>RC</v>
      </c>
      <c r="E1586" s="109" t="str">
        <f>IF(ISERROR(VLOOKUP('Salidas Pacientes'!$C1586,'BD Pacientes'!$A:I,3,FALSE)),"",VLOOKUP('Salidas Pacientes'!$C1586,'BD Pacientes'!$A:I,3,FALSE))</f>
        <v>SANTIAGO GUERRERO VELASCO</v>
      </c>
      <c r="F1586" s="108" t="str">
        <f>IF(ISERROR(VLOOKUP('Salidas Pacientes'!$C1586,'BD Pacientes'!$A:I,4,FALSE)),"",VLOOKUP('Salidas Pacientes'!$C1586,'BD Pacientes'!$A:I,4,FALSE))</f>
        <v>M</v>
      </c>
      <c r="G1586" s="106">
        <f>IF(ISERROR(VLOOKUP('Salidas Pacientes'!$C1586,'BD Pacientes'!$A:I,5,FALSE)),"",VLOOKUP('Salidas Pacientes'!$C1586,'BD Pacientes'!$A:I,5,FALSE))</f>
        <v>44625</v>
      </c>
      <c r="H1586" s="106" t="str">
        <f t="shared" ca="1" si="0"/>
        <v>1 año, 5 mes</v>
      </c>
      <c r="I1586" s="110" t="str">
        <f>IF(ISERROR(VLOOKUP('Salidas Pacientes'!$C1586,'BD Pacientes'!$A:$I,6,FALSE)),"",VLOOKUP('Salidas Pacientes'!$C1586,'BD Pacientes'!$A:$I,6,FALSE))</f>
        <v>CALLE 48 #14-29</v>
      </c>
      <c r="J1586" s="107">
        <f>IF(ISERROR(VLOOKUP('Salidas Pacientes'!$C1586,'BD Pacientes'!$A:$I,7,FALSE)),"",VLOOKUP('Salidas Pacientes'!$C1586,'BD Pacientes'!$A:$I,7,FALSE))</f>
        <v>1130592648</v>
      </c>
      <c r="K1586" s="111" t="str">
        <f>IF(ISERROR(VLOOKUP('Salidas Pacientes'!$C1586,'BD Pacientes'!$A:$I,8,FALSE)),"",VLOOKUP('Salidas Pacientes'!$C1586,'BD Pacientes'!$A:$I,8,FALSE))</f>
        <v>DIANA VELASCO</v>
      </c>
      <c r="L1586" s="108">
        <f>IF(ISERROR(VLOOKUP('Salidas Pacientes'!$C1586,'BD Pacientes'!$A:$I,9,FALSE)),"",VLOOKUP('Salidas Pacientes'!$C1586,'BD Pacientes'!$A:$I,9,FALSE))</f>
        <v>3183704539</v>
      </c>
      <c r="M1586" s="115" t="s">
        <v>47</v>
      </c>
      <c r="N1586" s="109" t="str">
        <f>IF(ISERROR(VLOOKUP('Salidas Pacientes'!$M1586,Inventario!$A$2:$M$21,2,FALSE)),"",VLOOKUP('Salidas Pacientes'!$M1586,Inventario!$A$2:$M$21,2,FALSE))</f>
        <v>Nimenrix</v>
      </c>
      <c r="O1586" s="109" t="str">
        <f>IF(ISERROR(VLOOKUP('Salidas Pacientes'!$M1586,Inventario!$A$2:$M$21,3,FALSE)),"",VLOOKUP('Salidas Pacientes'!$M1586,Inventario!$A$2:$M$21,3,FALSE))</f>
        <v>Meningococo</v>
      </c>
      <c r="P1586" s="112"/>
      <c r="Q1586" s="112"/>
      <c r="R1586" s="108"/>
      <c r="S1586" s="113" t="s">
        <v>240</v>
      </c>
      <c r="T1586" s="114">
        <f>IF(ISERROR(VLOOKUP('Salidas Pacientes'!$S1586,Entradas!$H$1:$I$809,2,FALSE)),"",VLOOKUP('Salidas Pacientes'!$S1586,Entradas!$H$1:$I$809,2,FALSE))</f>
        <v>45535</v>
      </c>
      <c r="U1586" s="116"/>
      <c r="V1586" s="116">
        <v>1</v>
      </c>
      <c r="W1586" s="118"/>
    </row>
    <row r="1587" spans="1:23" ht="15.75" hidden="1" customHeight="1">
      <c r="A1587" s="120">
        <v>45030</v>
      </c>
      <c r="B1587" s="115" t="s">
        <v>276</v>
      </c>
      <c r="C1587" s="107">
        <v>1232823063</v>
      </c>
      <c r="D1587" s="108" t="str">
        <f>IF(ISERROR(VLOOKUP('Salidas Pacientes'!$C1587,'BD Pacientes'!$A:I,2,FALSE)),"",VLOOKUP('Salidas Pacientes'!$C1587,'BD Pacientes'!$A:I,2,FALSE))</f>
        <v>RC</v>
      </c>
      <c r="E1587" s="109" t="str">
        <f>IF(ISERROR(VLOOKUP('Salidas Pacientes'!$C1587,'BD Pacientes'!$A:I,3,FALSE)),"",VLOOKUP('Salidas Pacientes'!$C1587,'BD Pacientes'!$A:I,3,FALSE))</f>
        <v>MACARENA OSSA RIOS</v>
      </c>
      <c r="F1587" s="108" t="str">
        <f>IF(ISERROR(VLOOKUP('Salidas Pacientes'!$C1587,'BD Pacientes'!$A:I,4,FALSE)),"",VLOOKUP('Salidas Pacientes'!$C1587,'BD Pacientes'!$A:I,4,FALSE))</f>
        <v>F</v>
      </c>
      <c r="G1587" s="106">
        <f>IF(ISERROR(VLOOKUP('Salidas Pacientes'!$C1587,'BD Pacientes'!$A:I,5,FALSE)),"",VLOOKUP('Salidas Pacientes'!$C1587,'BD Pacientes'!$A:I,5,FALSE))</f>
        <v>44934</v>
      </c>
      <c r="H1587" s="106" t="str">
        <f t="shared" ca="1" si="0"/>
        <v>0 año, 7 mes</v>
      </c>
      <c r="I1587" s="110" t="str">
        <f>IF(ISERROR(VLOOKUP('Salidas Pacientes'!$C1587,'BD Pacientes'!$A:$I,6,FALSE)),"",VLOOKUP('Salidas Pacientes'!$C1587,'BD Pacientes'!$A:$I,6,FALSE))</f>
        <v>CALLE 1 OESTE #36B-05</v>
      </c>
      <c r="J1587" s="107">
        <f>IF(ISERROR(VLOOKUP('Salidas Pacientes'!$C1587,'BD Pacientes'!$A:$I,7,FALSE)),"",VLOOKUP('Salidas Pacientes'!$C1587,'BD Pacientes'!$A:$I,7,FALSE))</f>
        <v>1130614025</v>
      </c>
      <c r="K1587" s="111" t="str">
        <f>IF(ISERROR(VLOOKUP('Salidas Pacientes'!$C1587,'BD Pacientes'!$A:$I,8,FALSE)),"",VLOOKUP('Salidas Pacientes'!$C1587,'BD Pacientes'!$A:$I,8,FALSE))</f>
        <v>ANA RIOS</v>
      </c>
      <c r="L1587" s="108">
        <f>IF(ISERROR(VLOOKUP('Salidas Pacientes'!$C1587,'BD Pacientes'!$A:$I,9,FALSE)),"",VLOOKUP('Salidas Pacientes'!$C1587,'BD Pacientes'!$A:$I,9,FALSE))</f>
        <v>3113100912</v>
      </c>
      <c r="M1587" s="115" t="s">
        <v>47</v>
      </c>
      <c r="N1587" s="109" t="str">
        <f>IF(ISERROR(VLOOKUP('Salidas Pacientes'!$M1587,Inventario!$A$2:$M$21,2,FALSE)),"",VLOOKUP('Salidas Pacientes'!$M1587,Inventario!$A$2:$M$21,2,FALSE))</f>
        <v>Nimenrix</v>
      </c>
      <c r="O1587" s="109" t="str">
        <f>IF(ISERROR(VLOOKUP('Salidas Pacientes'!$M1587,Inventario!$A$2:$M$21,3,FALSE)),"",VLOOKUP('Salidas Pacientes'!$M1587,Inventario!$A$2:$M$21,3,FALSE))</f>
        <v>Meningococo</v>
      </c>
      <c r="P1587" s="112"/>
      <c r="Q1587" s="112"/>
      <c r="R1587" s="108"/>
      <c r="S1587" s="113" t="s">
        <v>240</v>
      </c>
      <c r="T1587" s="114">
        <f>IF(ISERROR(VLOOKUP('Salidas Pacientes'!$S1587,Entradas!$H$1:$I$809,2,FALSE)),"",VLOOKUP('Salidas Pacientes'!$S1587,Entradas!$H$1:$I$809,2,FALSE))</f>
        <v>45535</v>
      </c>
      <c r="U1587" s="116"/>
      <c r="V1587" s="116">
        <v>1</v>
      </c>
      <c r="W1587" s="118"/>
    </row>
    <row r="1588" spans="1:23" ht="15.75" hidden="1" customHeight="1">
      <c r="A1588" s="120">
        <v>45030</v>
      </c>
      <c r="B1588" s="115" t="s">
        <v>276</v>
      </c>
      <c r="C1588" s="107">
        <v>1104847990</v>
      </c>
      <c r="D1588" s="108" t="str">
        <f>IF(ISERROR(VLOOKUP('Salidas Pacientes'!$C1588,'BD Pacientes'!$A:I,2,FALSE)),"",VLOOKUP('Salidas Pacientes'!$C1588,'BD Pacientes'!$A:I,2,FALSE))</f>
        <v>RC</v>
      </c>
      <c r="E1588" s="109" t="str">
        <f>IF(ISERROR(VLOOKUP('Salidas Pacientes'!$C1588,'BD Pacientes'!$A:I,3,FALSE)),"",VLOOKUP('Salidas Pacientes'!$C1588,'BD Pacientes'!$A:I,3,FALSE))</f>
        <v>MAXIMILANO RIASCOS ALQUEDAN</v>
      </c>
      <c r="F1588" s="108" t="str">
        <f>IF(ISERROR(VLOOKUP('Salidas Pacientes'!$C1588,'BD Pacientes'!$A:I,4,FALSE)),"",VLOOKUP('Salidas Pacientes'!$C1588,'BD Pacientes'!$A:I,4,FALSE))</f>
        <v>M</v>
      </c>
      <c r="G1588" s="106">
        <f>IF(ISERROR(VLOOKUP('Salidas Pacientes'!$C1588,'BD Pacientes'!$A:I,5,FALSE)),"",VLOOKUP('Salidas Pacientes'!$C1588,'BD Pacientes'!$A:I,5,FALSE))</f>
        <v>43877</v>
      </c>
      <c r="H1588" s="106" t="str">
        <f t="shared" ca="1" si="0"/>
        <v>3 año, 6 mes</v>
      </c>
      <c r="I1588" s="110" t="str">
        <f>IF(ISERROR(VLOOKUP('Salidas Pacientes'!$C1588,'BD Pacientes'!$A:$I,6,FALSE)),"",VLOOKUP('Salidas Pacientes'!$C1588,'BD Pacientes'!$A:$I,6,FALSE))</f>
        <v>CALLE 3 #17-44 BUENAVENTURA</v>
      </c>
      <c r="J1588" s="107">
        <f>IF(ISERROR(VLOOKUP('Salidas Pacientes'!$C1588,'BD Pacientes'!$A:$I,7,FALSE)),"",VLOOKUP('Salidas Pacientes'!$C1588,'BD Pacientes'!$A:$I,7,FALSE))</f>
        <v>1004299317</v>
      </c>
      <c r="K1588" s="111" t="str">
        <f>IF(ISERROR(VLOOKUP('Salidas Pacientes'!$C1588,'BD Pacientes'!$A:$I,8,FALSE)),"",VLOOKUP('Salidas Pacientes'!$C1588,'BD Pacientes'!$A:$I,8,FALSE))</f>
        <v>LADY ALQUEDAN</v>
      </c>
      <c r="L1588" s="108">
        <f>IF(ISERROR(VLOOKUP('Salidas Pacientes'!$C1588,'BD Pacientes'!$A:$I,9,FALSE)),"",VLOOKUP('Salidas Pacientes'!$C1588,'BD Pacientes'!$A:$I,9,FALSE))</f>
        <v>3143080185</v>
      </c>
      <c r="M1588" s="115" t="s">
        <v>108</v>
      </c>
      <c r="N1588" s="109" t="str">
        <f>IF(ISERROR(VLOOKUP('Salidas Pacientes'!$M1588,Inventario!$A$2:$M$21,2,FALSE)),"",VLOOKUP('Salidas Pacientes'!$M1588,Inventario!$A$2:$M$21,2,FALSE))</f>
        <v>Priorix</v>
      </c>
      <c r="O1588" s="109" t="str">
        <f>IF(ISERROR(VLOOKUP('Salidas Pacientes'!$M1588,Inventario!$A$2:$M$21,3,FALSE)),"",VLOOKUP('Salidas Pacientes'!$M1588,Inventario!$A$2:$M$21,3,FALSE))</f>
        <v>Rubeola, Sarampion, Paperas</v>
      </c>
      <c r="P1588" s="112"/>
      <c r="Q1588" s="112"/>
      <c r="R1588" s="108"/>
      <c r="S1588" s="117" t="s">
        <v>239</v>
      </c>
      <c r="T1588" s="114">
        <f>IF(ISERROR(VLOOKUP('Salidas Pacientes'!$S1588,Entradas!$H$1:$I$809,2,FALSE)),"",VLOOKUP('Salidas Pacientes'!$S1588,Entradas!$H$1:$I$809,2,FALSE))</f>
        <v>45473</v>
      </c>
      <c r="U1588" s="116"/>
      <c r="V1588" s="116">
        <v>1</v>
      </c>
      <c r="W1588" s="118"/>
    </row>
    <row r="1589" spans="1:23" ht="15.75" hidden="1" customHeight="1">
      <c r="A1589" s="120">
        <v>45030</v>
      </c>
      <c r="B1589" s="115" t="s">
        <v>276</v>
      </c>
      <c r="C1589" s="107">
        <v>1104847990</v>
      </c>
      <c r="D1589" s="108" t="str">
        <f>IF(ISERROR(VLOOKUP('Salidas Pacientes'!$C1589,'BD Pacientes'!$A:I,2,FALSE)),"",VLOOKUP('Salidas Pacientes'!$C1589,'BD Pacientes'!$A:I,2,FALSE))</f>
        <v>RC</v>
      </c>
      <c r="E1589" s="109" t="str">
        <f>IF(ISERROR(VLOOKUP('Salidas Pacientes'!$C1589,'BD Pacientes'!$A:I,3,FALSE)),"",VLOOKUP('Salidas Pacientes'!$C1589,'BD Pacientes'!$A:I,3,FALSE))</f>
        <v>MAXIMILANO RIASCOS ALQUEDAN</v>
      </c>
      <c r="F1589" s="108" t="str">
        <f>IF(ISERROR(VLOOKUP('Salidas Pacientes'!$C1589,'BD Pacientes'!$A:I,4,FALSE)),"",VLOOKUP('Salidas Pacientes'!$C1589,'BD Pacientes'!$A:I,4,FALSE))</f>
        <v>M</v>
      </c>
      <c r="G1589" s="106">
        <f>IF(ISERROR(VLOOKUP('Salidas Pacientes'!$C1589,'BD Pacientes'!$A:I,5,FALSE)),"",VLOOKUP('Salidas Pacientes'!$C1589,'BD Pacientes'!$A:I,5,FALSE))</f>
        <v>43877</v>
      </c>
      <c r="H1589" s="106" t="str">
        <f t="shared" ca="1" si="0"/>
        <v>3 año, 6 mes</v>
      </c>
      <c r="I1589" s="110" t="str">
        <f>IF(ISERROR(VLOOKUP('Salidas Pacientes'!$C1589,'BD Pacientes'!$A:$I,6,FALSE)),"",VLOOKUP('Salidas Pacientes'!$C1589,'BD Pacientes'!$A:$I,6,FALSE))</f>
        <v>CALLE 3 #17-44 BUENAVENTURA</v>
      </c>
      <c r="J1589" s="116"/>
      <c r="K1589" s="111" t="str">
        <f>IF(ISERROR(VLOOKUP('Salidas Pacientes'!$C1589,'BD Pacientes'!$A:$I,8,FALSE)),"",VLOOKUP('Salidas Pacientes'!$C1589,'BD Pacientes'!$A:$I,8,FALSE))</f>
        <v>LADY ALQUEDAN</v>
      </c>
      <c r="L1589" s="108">
        <f>IF(ISERROR(VLOOKUP('Salidas Pacientes'!$C1589,'BD Pacientes'!$A:$I,9,FALSE)),"",VLOOKUP('Salidas Pacientes'!$C1589,'BD Pacientes'!$A:$I,9,FALSE))</f>
        <v>3143080185</v>
      </c>
      <c r="M1589" s="115" t="s">
        <v>54</v>
      </c>
      <c r="N1589" s="109" t="str">
        <f>IF(ISERROR(VLOOKUP('Salidas Pacientes'!$M1589,Inventario!$A$2:$M$21,2,FALSE)),"",VLOOKUP('Salidas Pacientes'!$M1589,Inventario!$A$2:$M$21,2,FALSE))</f>
        <v>Prevenar</v>
      </c>
      <c r="O1589" s="109" t="str">
        <f>IF(ISERROR(VLOOKUP('Salidas Pacientes'!$M1589,Inventario!$A$2:$M$21,3,FALSE)),"",VLOOKUP('Salidas Pacientes'!$M1589,Inventario!$A$2:$M$21,3,FALSE))</f>
        <v>Neumococo 13V</v>
      </c>
      <c r="P1589" s="112"/>
      <c r="Q1589" s="112"/>
      <c r="R1589" s="108"/>
      <c r="S1589" s="113" t="s">
        <v>241</v>
      </c>
      <c r="T1589" s="114">
        <f>IF(ISERROR(VLOOKUP('Salidas Pacientes'!$S1589,Entradas!$H$1:$I$809,2,FALSE)),"",VLOOKUP('Salidas Pacientes'!$S1589,Entradas!$H$1:$I$809,2,FALSE))</f>
        <v>45747</v>
      </c>
      <c r="U1589" s="116"/>
      <c r="V1589" s="116">
        <v>1</v>
      </c>
      <c r="W1589" s="118"/>
    </row>
    <row r="1590" spans="1:23" ht="15.75" hidden="1" customHeight="1">
      <c r="A1590" s="120">
        <v>45030</v>
      </c>
      <c r="B1590" s="115" t="s">
        <v>276</v>
      </c>
      <c r="C1590" s="107">
        <v>1109572692</v>
      </c>
      <c r="D1590" s="108" t="str">
        <f>IF(ISERROR(VLOOKUP('Salidas Pacientes'!$C1590,'BD Pacientes'!$A:I,2,FALSE)),"",VLOOKUP('Salidas Pacientes'!$C1590,'BD Pacientes'!$A:I,2,FALSE))</f>
        <v>RC</v>
      </c>
      <c r="E1590" s="109" t="str">
        <f>IF(ISERROR(VLOOKUP('Salidas Pacientes'!$C1590,'BD Pacientes'!$A:I,3,FALSE)),"",VLOOKUP('Salidas Pacientes'!$C1590,'BD Pacientes'!$A:I,3,FALSE))</f>
        <v>EMILIANO QUINTERO GARZON</v>
      </c>
      <c r="F1590" s="108" t="str">
        <f>IF(ISERROR(VLOOKUP('Salidas Pacientes'!$C1590,'BD Pacientes'!$A:I,4,FALSE)),"",VLOOKUP('Salidas Pacientes'!$C1590,'BD Pacientes'!$A:I,4,FALSE))</f>
        <v>M</v>
      </c>
      <c r="G1590" s="106">
        <f>IF(ISERROR(VLOOKUP('Salidas Pacientes'!$C1590,'BD Pacientes'!$A:I,5,FALSE)),"",VLOOKUP('Salidas Pacientes'!$C1590,'BD Pacientes'!$A:I,5,FALSE))</f>
        <v>44441</v>
      </c>
      <c r="H1590" s="106" t="str">
        <f t="shared" ca="1" si="0"/>
        <v>1 año, 11 mes</v>
      </c>
      <c r="I1590" s="110" t="str">
        <f>IF(ISERROR(VLOOKUP('Salidas Pacientes'!$C1590,'BD Pacientes'!$A:$I,6,FALSE)),"",VLOOKUP('Salidas Pacientes'!$C1590,'BD Pacientes'!$A:$I,6,FALSE))</f>
        <v>CALLE 3D # 64-80</v>
      </c>
      <c r="J1590" s="107">
        <f>IF(ISERROR(VLOOKUP('Salidas Pacientes'!$C1590,'BD Pacientes'!$A:$I,7,FALSE)),"",VLOOKUP('Salidas Pacientes'!$C1590,'BD Pacientes'!$A:$I,7,FALSE))</f>
        <v>1110497576</v>
      </c>
      <c r="K1590" s="111" t="str">
        <f>IF(ISERROR(VLOOKUP('Salidas Pacientes'!$C1590,'BD Pacientes'!$A:$I,8,FALSE)),"",VLOOKUP('Salidas Pacientes'!$C1590,'BD Pacientes'!$A:$I,8,FALSE))</f>
        <v>ANGIE GARZON</v>
      </c>
      <c r="L1590" s="108">
        <f>IF(ISERROR(VLOOKUP('Salidas Pacientes'!$C1590,'BD Pacientes'!$A:$I,9,FALSE)),"",VLOOKUP('Salidas Pacientes'!$C1590,'BD Pacientes'!$A:$I,9,FALSE))</f>
        <v>3153017588</v>
      </c>
      <c r="M1590" s="115" t="s">
        <v>73</v>
      </c>
      <c r="N1590" s="109" t="str">
        <f>IF(ISERROR(VLOOKUP('Salidas Pacientes'!$M1590,Inventario!$A$2:$M$21,2,FALSE)),"",VLOOKUP('Salidas Pacientes'!$M1590,Inventario!$A$2:$M$21,2,FALSE))</f>
        <v>Pentaxim</v>
      </c>
      <c r="O1590" s="109" t="str">
        <f>IF(ISERROR(VLOOKUP('Salidas Pacientes'!$M1590,Inventario!$A$2:$M$21,3,FALSE)),"",VLOOKUP('Salidas Pacientes'!$M1590,Inventario!$A$2:$M$21,3,FALSE))</f>
        <v>Difteria-Tosferina, tetano, polio, haemophilus</v>
      </c>
      <c r="P1590" s="112"/>
      <c r="Q1590" s="112"/>
      <c r="R1590" s="108"/>
      <c r="S1590" s="117" t="s">
        <v>236</v>
      </c>
      <c r="T1590" s="114">
        <f>IF(ISERROR(VLOOKUP('Salidas Pacientes'!$S1590,Entradas!$H$1:$I$809,2,FALSE)),"",VLOOKUP('Salidas Pacientes'!$S1590,Entradas!$H$1:$I$809,2,FALSE))</f>
        <v>45199</v>
      </c>
      <c r="U1590" s="116"/>
      <c r="V1590" s="116">
        <v>1</v>
      </c>
      <c r="W1590" s="118"/>
    </row>
    <row r="1591" spans="1:23" ht="15.75" hidden="1" customHeight="1">
      <c r="A1591" s="120">
        <v>45030</v>
      </c>
      <c r="B1591" s="115" t="s">
        <v>276</v>
      </c>
      <c r="C1591" s="107">
        <v>1109572692</v>
      </c>
      <c r="D1591" s="108" t="str">
        <f>IF(ISERROR(VLOOKUP('Salidas Pacientes'!$C1591,'BD Pacientes'!$A:I,2,FALSE)),"",VLOOKUP('Salidas Pacientes'!$C1591,'BD Pacientes'!$A:I,2,FALSE))</f>
        <v>RC</v>
      </c>
      <c r="E1591" s="109" t="str">
        <f>IF(ISERROR(VLOOKUP('Salidas Pacientes'!$C1591,'BD Pacientes'!$A:I,3,FALSE)),"",VLOOKUP('Salidas Pacientes'!$C1591,'BD Pacientes'!$A:I,3,FALSE))</f>
        <v>EMILIANO QUINTERO GARZON</v>
      </c>
      <c r="F1591" s="108" t="str">
        <f>IF(ISERROR(VLOOKUP('Salidas Pacientes'!$C1591,'BD Pacientes'!$A:I,4,FALSE)),"",VLOOKUP('Salidas Pacientes'!$C1591,'BD Pacientes'!$A:I,4,FALSE))</f>
        <v>M</v>
      </c>
      <c r="G1591" s="106">
        <f>IF(ISERROR(VLOOKUP('Salidas Pacientes'!$C1591,'BD Pacientes'!$A:I,5,FALSE)),"",VLOOKUP('Salidas Pacientes'!$C1591,'BD Pacientes'!$A:I,5,FALSE))</f>
        <v>44441</v>
      </c>
      <c r="H1591" s="106" t="str">
        <f t="shared" ca="1" si="0"/>
        <v>1 año, 11 mes</v>
      </c>
      <c r="I1591" s="110" t="str">
        <f>IF(ISERROR(VLOOKUP('Salidas Pacientes'!$C1591,'BD Pacientes'!$A:$I,6,FALSE)),"",VLOOKUP('Salidas Pacientes'!$C1591,'BD Pacientes'!$A:$I,6,FALSE))</f>
        <v>CALLE 3D # 64-80</v>
      </c>
      <c r="J1591" s="107">
        <f>IF(ISERROR(VLOOKUP('Salidas Pacientes'!$C1591,'BD Pacientes'!$A:$I,7,FALSE)),"",VLOOKUP('Salidas Pacientes'!$C1591,'BD Pacientes'!$A:$I,7,FALSE))</f>
        <v>1110497576</v>
      </c>
      <c r="K1591" s="111" t="str">
        <f>IF(ISERROR(VLOOKUP('Salidas Pacientes'!$C1591,'BD Pacientes'!$A:$I,8,FALSE)),"",VLOOKUP('Salidas Pacientes'!$C1591,'BD Pacientes'!$A:$I,8,FALSE))</f>
        <v>ANGIE GARZON</v>
      </c>
      <c r="L1591" s="108">
        <f>IF(ISERROR(VLOOKUP('Salidas Pacientes'!$C1591,'BD Pacientes'!$A:$I,9,FALSE)),"",VLOOKUP('Salidas Pacientes'!$C1591,'BD Pacientes'!$A:$I,9,FALSE))</f>
        <v>3153017588</v>
      </c>
      <c r="M1591" s="115" t="s">
        <v>85</v>
      </c>
      <c r="N1591" s="109" t="str">
        <f>IF(ISERROR(VLOOKUP('Salidas Pacientes'!$M1591,Inventario!$A$2:$M$21,2,FALSE)),"",VLOOKUP('Salidas Pacientes'!$M1591,Inventario!$A$2:$M$21,2,FALSE))</f>
        <v xml:space="preserve">Avaxim 80 </v>
      </c>
      <c r="O1591" s="109" t="str">
        <f>IF(ISERROR(VLOOKUP('Salidas Pacientes'!$M1591,Inventario!$A$2:$M$21,3,FALSE)),"",VLOOKUP('Salidas Pacientes'!$M1591,Inventario!$A$2:$M$21,3,FALSE))</f>
        <v>Hepatitis A niño</v>
      </c>
      <c r="P1591" s="112"/>
      <c r="Q1591" s="112"/>
      <c r="R1591" s="108"/>
      <c r="S1591" s="117" t="s">
        <v>227</v>
      </c>
      <c r="T1591" s="114">
        <f>IF(ISERROR(VLOOKUP('Salidas Pacientes'!$S1591,Entradas!$H$1:$I$809,2,FALSE)),"",VLOOKUP('Salidas Pacientes'!$S1591,Entradas!$H$1:$I$809,2,FALSE))</f>
        <v>45351</v>
      </c>
      <c r="U1591" s="116"/>
      <c r="V1591" s="116">
        <v>1</v>
      </c>
      <c r="W1591" s="118"/>
    </row>
    <row r="1592" spans="1:23" ht="15.75" hidden="1" customHeight="1">
      <c r="A1592" s="120">
        <v>45030</v>
      </c>
      <c r="B1592" s="115" t="s">
        <v>276</v>
      </c>
      <c r="C1592" s="107">
        <v>1109572692</v>
      </c>
      <c r="D1592" s="108" t="str">
        <f>IF(ISERROR(VLOOKUP('Salidas Pacientes'!$C1592,'BD Pacientes'!$A:I,2,FALSE)),"",VLOOKUP('Salidas Pacientes'!$C1592,'BD Pacientes'!$A:I,2,FALSE))</f>
        <v>RC</v>
      </c>
      <c r="E1592" s="109" t="str">
        <f>IF(ISERROR(VLOOKUP('Salidas Pacientes'!$C1592,'BD Pacientes'!$A:I,3,FALSE)),"",VLOOKUP('Salidas Pacientes'!$C1592,'BD Pacientes'!$A:I,3,FALSE))</f>
        <v>EMILIANO QUINTERO GARZON</v>
      </c>
      <c r="F1592" s="108" t="str">
        <f>IF(ISERROR(VLOOKUP('Salidas Pacientes'!$C1592,'BD Pacientes'!$A:I,4,FALSE)),"",VLOOKUP('Salidas Pacientes'!$C1592,'BD Pacientes'!$A:I,4,FALSE))</f>
        <v>M</v>
      </c>
      <c r="G1592" s="106">
        <f>IF(ISERROR(VLOOKUP('Salidas Pacientes'!$C1592,'BD Pacientes'!$A:I,5,FALSE)),"",VLOOKUP('Salidas Pacientes'!$C1592,'BD Pacientes'!$A:I,5,FALSE))</f>
        <v>44441</v>
      </c>
      <c r="H1592" s="106" t="str">
        <f t="shared" ca="1" si="0"/>
        <v>1 año, 11 mes</v>
      </c>
      <c r="I1592" s="110" t="str">
        <f>IF(ISERROR(VLOOKUP('Salidas Pacientes'!$C1592,'BD Pacientes'!$A:$I,6,FALSE)),"",VLOOKUP('Salidas Pacientes'!$C1592,'BD Pacientes'!$A:$I,6,FALSE))</f>
        <v>CALLE 3D # 64-80</v>
      </c>
      <c r="J1592" s="107">
        <f>IF(ISERROR(VLOOKUP('Salidas Pacientes'!$C1592,'BD Pacientes'!$A:$I,7,FALSE)),"",VLOOKUP('Salidas Pacientes'!$C1592,'BD Pacientes'!$A:$I,7,FALSE))</f>
        <v>1110497576</v>
      </c>
      <c r="K1592" s="111" t="str">
        <f>IF(ISERROR(VLOOKUP('Salidas Pacientes'!$C1592,'BD Pacientes'!$A:$I,8,FALSE)),"",VLOOKUP('Salidas Pacientes'!$C1592,'BD Pacientes'!$A:$I,8,FALSE))</f>
        <v>ANGIE GARZON</v>
      </c>
      <c r="L1592" s="108">
        <f>IF(ISERROR(VLOOKUP('Salidas Pacientes'!$C1592,'BD Pacientes'!$A:$I,9,FALSE)),"",VLOOKUP('Salidas Pacientes'!$C1592,'BD Pacientes'!$A:$I,9,FALSE))</f>
        <v>3153017588</v>
      </c>
      <c r="M1592" s="115" t="s">
        <v>81</v>
      </c>
      <c r="N1592" s="109" t="str">
        <f>IF(ISERROR(VLOOKUP('Salidas Pacientes'!$M1592,Inventario!$A$2:$M$21,2,FALSE)),"",VLOOKUP('Salidas Pacientes'!$M1592,Inventario!$A$2:$M$21,2,FALSE))</f>
        <v>Stamaril</v>
      </c>
      <c r="O1592" s="109" t="str">
        <f>IF(ISERROR(VLOOKUP('Salidas Pacientes'!$M1592,Inventario!$A$2:$M$21,3,FALSE)),"",VLOOKUP('Salidas Pacientes'!$M1592,Inventario!$A$2:$M$21,3,FALSE))</f>
        <v>Fiebre amarilla</v>
      </c>
      <c r="P1592" s="112"/>
      <c r="Q1592" s="112"/>
      <c r="R1592" s="108"/>
      <c r="S1592" s="117" t="s">
        <v>229</v>
      </c>
      <c r="T1592" s="114">
        <f>IF(ISERROR(VLOOKUP('Salidas Pacientes'!$S1592,Entradas!$H$1:$I$809,2,FALSE)),"",VLOOKUP('Salidas Pacientes'!$S1592,Entradas!$H$1:$I$809,2,FALSE))</f>
        <v>45565</v>
      </c>
      <c r="U1592" s="116"/>
      <c r="V1592" s="116">
        <v>1</v>
      </c>
      <c r="W1592" s="118"/>
    </row>
    <row r="1593" spans="1:23" ht="15.75" hidden="1" customHeight="1">
      <c r="A1593" s="120">
        <v>45030</v>
      </c>
      <c r="B1593" s="115" t="s">
        <v>276</v>
      </c>
      <c r="C1593" s="107">
        <v>1232822163</v>
      </c>
      <c r="D1593" s="108" t="str">
        <f>IF(ISERROR(VLOOKUP('Salidas Pacientes'!$C1593,'BD Pacientes'!$A:I,2,FALSE)),"",VLOOKUP('Salidas Pacientes'!$C1593,'BD Pacientes'!$A:I,2,FALSE))</f>
        <v>RC</v>
      </c>
      <c r="E1593" s="109" t="str">
        <f>IF(ISERROR(VLOOKUP('Salidas Pacientes'!$C1593,'BD Pacientes'!$A:I,3,FALSE)),"",VLOOKUP('Salidas Pacientes'!$C1593,'BD Pacientes'!$A:I,3,FALSE))</f>
        <v>JUAN MARTIN CERON SANCHEZ</v>
      </c>
      <c r="F1593" s="108" t="str">
        <f>IF(ISERROR(VLOOKUP('Salidas Pacientes'!$C1593,'BD Pacientes'!$A:I,4,FALSE)),"",VLOOKUP('Salidas Pacientes'!$C1593,'BD Pacientes'!$A:I,4,FALSE))</f>
        <v>M</v>
      </c>
      <c r="G1593" s="106">
        <f>IF(ISERROR(VLOOKUP('Salidas Pacientes'!$C1593,'BD Pacientes'!$A:I,5,FALSE)),"",VLOOKUP('Salidas Pacientes'!$C1593,'BD Pacientes'!$A:I,5,FALSE))</f>
        <v>44875</v>
      </c>
      <c r="H1593" s="106" t="str">
        <f t="shared" ca="1" si="0"/>
        <v>0 año, 9 mes</v>
      </c>
      <c r="I1593" s="110" t="str">
        <f>IF(ISERROR(VLOOKUP('Salidas Pacientes'!$C1593,'BD Pacientes'!$A:$I,6,FALSE)),"",VLOOKUP('Salidas Pacientes'!$C1593,'BD Pacientes'!$A:$I,6,FALSE))</f>
        <v>CRA 47 #2A-75</v>
      </c>
      <c r="J1593" s="107">
        <f>IF(ISERROR(VLOOKUP('Salidas Pacientes'!$C1593,'BD Pacientes'!$A:$I,7,FALSE)),"",VLOOKUP('Salidas Pacientes'!$C1593,'BD Pacientes'!$A:$I,7,FALSE))</f>
        <v>59314611</v>
      </c>
      <c r="K1593" s="111" t="str">
        <f>IF(ISERROR(VLOOKUP('Salidas Pacientes'!$C1593,'BD Pacientes'!$A:$I,8,FALSE)),"",VLOOKUP('Salidas Pacientes'!$C1593,'BD Pacientes'!$A:$I,8,FALSE))</f>
        <v>GLORIA SANCHEZ</v>
      </c>
      <c r="L1593" s="108">
        <f>IF(ISERROR(VLOOKUP('Salidas Pacientes'!$C1593,'BD Pacientes'!$A:$I,9,FALSE)),"",VLOOKUP('Salidas Pacientes'!$C1593,'BD Pacientes'!$A:$I,9,FALSE))</f>
        <v>3153042938</v>
      </c>
      <c r="M1593" s="115" t="s">
        <v>47</v>
      </c>
      <c r="N1593" s="109" t="str">
        <f>IF(ISERROR(VLOOKUP('Salidas Pacientes'!$M1593,Inventario!$A$2:$M$21,2,FALSE)),"",VLOOKUP('Salidas Pacientes'!$M1593,Inventario!$A$2:$M$21,2,FALSE))</f>
        <v>Nimenrix</v>
      </c>
      <c r="O1593" s="109" t="str">
        <f>IF(ISERROR(VLOOKUP('Salidas Pacientes'!$M1593,Inventario!$A$2:$M$21,3,FALSE)),"",VLOOKUP('Salidas Pacientes'!$M1593,Inventario!$A$2:$M$21,3,FALSE))</f>
        <v>Meningococo</v>
      </c>
      <c r="P1593" s="112"/>
      <c r="Q1593" s="112"/>
      <c r="R1593" s="108"/>
      <c r="S1593" s="113" t="s">
        <v>240</v>
      </c>
      <c r="T1593" s="114">
        <f>IF(ISERROR(VLOOKUP('Salidas Pacientes'!$S1593,Entradas!$H$1:$I$809,2,FALSE)),"",VLOOKUP('Salidas Pacientes'!$S1593,Entradas!$H$1:$I$809,2,FALSE))</f>
        <v>45535</v>
      </c>
      <c r="U1593" s="116"/>
      <c r="V1593" s="116">
        <v>1</v>
      </c>
      <c r="W1593" s="118"/>
    </row>
    <row r="1594" spans="1:23" ht="15.75" hidden="1" customHeight="1">
      <c r="A1594" s="120">
        <v>45031</v>
      </c>
      <c r="B1594" s="115" t="s">
        <v>276</v>
      </c>
      <c r="C1594" s="107">
        <v>1232823218</v>
      </c>
      <c r="D1594" s="108" t="str">
        <f>IF(ISERROR(VLOOKUP('Salidas Pacientes'!$C1594,'BD Pacientes'!$A:I,2,FALSE)),"",VLOOKUP('Salidas Pacientes'!$C1594,'BD Pacientes'!$A:I,2,FALSE))</f>
        <v>RC</v>
      </c>
      <c r="E1594" s="109" t="str">
        <f>IF(ISERROR(VLOOKUP('Salidas Pacientes'!$C1594,'BD Pacientes'!$A:I,3,FALSE)),"",VLOOKUP('Salidas Pacientes'!$C1594,'BD Pacientes'!$A:I,3,FALSE))</f>
        <v>LUCIA MORALES GONZALEZ</v>
      </c>
      <c r="F1594" s="108" t="str">
        <f>IF(ISERROR(VLOOKUP('Salidas Pacientes'!$C1594,'BD Pacientes'!$A:I,4,FALSE)),"",VLOOKUP('Salidas Pacientes'!$C1594,'BD Pacientes'!$A:I,4,FALSE))</f>
        <v>F</v>
      </c>
      <c r="G1594" s="106">
        <f>IF(ISERROR(VLOOKUP('Salidas Pacientes'!$C1594,'BD Pacientes'!$A:I,5,FALSE)),"",VLOOKUP('Salidas Pacientes'!$C1594,'BD Pacientes'!$A:I,5,FALSE))</f>
        <v>44939</v>
      </c>
      <c r="H1594" s="106" t="str">
        <f t="shared" ca="1" si="0"/>
        <v>0 año, 7 mes</v>
      </c>
      <c r="I1594" s="110" t="str">
        <f>IF(ISERROR(VLOOKUP('Salidas Pacientes'!$C1594,'BD Pacientes'!$A:$I,6,FALSE)),"",VLOOKUP('Salidas Pacientes'!$C1594,'BD Pacientes'!$A:$I,6,FALSE))</f>
        <v>CRA 22 #10-23 JAMUNDI</v>
      </c>
      <c r="J1594" s="107">
        <f>IF(ISERROR(VLOOKUP('Salidas Pacientes'!$C1594,'BD Pacientes'!$A:$I,7,FALSE)),"",VLOOKUP('Salidas Pacientes'!$C1594,'BD Pacientes'!$A:$I,7,FALSE))</f>
        <v>1143928722</v>
      </c>
      <c r="K1594" s="111" t="str">
        <f>IF(ISERROR(VLOOKUP('Salidas Pacientes'!$C1594,'BD Pacientes'!$A:$I,8,FALSE)),"",VLOOKUP('Salidas Pacientes'!$C1594,'BD Pacientes'!$A:$I,8,FALSE))</f>
        <v>CINDY MORALES</v>
      </c>
      <c r="L1594" s="108">
        <f>IF(ISERROR(VLOOKUP('Salidas Pacientes'!$C1594,'BD Pacientes'!$A:$I,9,FALSE)),"",VLOOKUP('Salidas Pacientes'!$C1594,'BD Pacientes'!$A:$I,9,FALSE))</f>
        <v>3014058074</v>
      </c>
      <c r="M1594" s="115" t="s">
        <v>47</v>
      </c>
      <c r="N1594" s="109" t="str">
        <f>IF(ISERROR(VLOOKUP('Salidas Pacientes'!$M1594,Inventario!$A$2:$M$21,2,FALSE)),"",VLOOKUP('Salidas Pacientes'!$M1594,Inventario!$A$2:$M$21,2,FALSE))</f>
        <v>Nimenrix</v>
      </c>
      <c r="O1594" s="109" t="str">
        <f>IF(ISERROR(VLOOKUP('Salidas Pacientes'!$M1594,Inventario!$A$2:$M$21,3,FALSE)),"",VLOOKUP('Salidas Pacientes'!$M1594,Inventario!$A$2:$M$21,3,FALSE))</f>
        <v>Meningococo</v>
      </c>
      <c r="P1594" s="112"/>
      <c r="Q1594" s="112"/>
      <c r="R1594" s="108"/>
      <c r="S1594" s="113" t="s">
        <v>240</v>
      </c>
      <c r="T1594" s="114">
        <f>IF(ISERROR(VLOOKUP('Salidas Pacientes'!$S1594,Entradas!$H$1:$I$809,2,FALSE)),"",VLOOKUP('Salidas Pacientes'!$S1594,Entradas!$H$1:$I$809,2,FALSE))</f>
        <v>45535</v>
      </c>
      <c r="U1594" s="116"/>
      <c r="V1594" s="116">
        <v>1</v>
      </c>
      <c r="W1594" s="118"/>
    </row>
    <row r="1595" spans="1:23" ht="15.75" hidden="1" customHeight="1">
      <c r="A1595" s="120">
        <v>45031</v>
      </c>
      <c r="B1595" s="115" t="s">
        <v>276</v>
      </c>
      <c r="C1595" s="107">
        <v>1232814743</v>
      </c>
      <c r="D1595" s="108" t="str">
        <f>IF(ISERROR(VLOOKUP('Salidas Pacientes'!$C1595,'BD Pacientes'!$A:I,2,FALSE)),"",VLOOKUP('Salidas Pacientes'!$C1595,'BD Pacientes'!$A:I,2,FALSE))</f>
        <v>RC</v>
      </c>
      <c r="E1595" s="109" t="str">
        <f>IF(ISERROR(VLOOKUP('Salidas Pacientes'!$C1595,'BD Pacientes'!$A:I,3,FALSE)),"",VLOOKUP('Salidas Pacientes'!$C1595,'BD Pacientes'!$A:I,3,FALSE))</f>
        <v>ILAN HERRERA AGUDELO</v>
      </c>
      <c r="F1595" s="108" t="str">
        <f>IF(ISERROR(VLOOKUP('Salidas Pacientes'!$C1595,'BD Pacientes'!$A:I,4,FALSE)),"",VLOOKUP('Salidas Pacientes'!$C1595,'BD Pacientes'!$A:I,4,FALSE))</f>
        <v>M</v>
      </c>
      <c r="G1595" s="106">
        <f>IF(ISERROR(VLOOKUP('Salidas Pacientes'!$C1595,'BD Pacientes'!$A:I,5,FALSE)),"",VLOOKUP('Salidas Pacientes'!$C1595,'BD Pacientes'!$A:I,5,FALSE))</f>
        <v>0</v>
      </c>
      <c r="H1595" s="106" t="str">
        <f t="shared" ca="1" si="0"/>
        <v>123 año, 7 mes</v>
      </c>
      <c r="I1595" s="110" t="str">
        <f>IF(ISERROR(VLOOKUP('Salidas Pacientes'!$C1595,'BD Pacientes'!$A:$I,6,FALSE)),"",VLOOKUP('Salidas Pacientes'!$C1595,'BD Pacientes'!$A:$I,6,FALSE))</f>
        <v>CRA 38 #9A O -50</v>
      </c>
      <c r="J1595" s="107">
        <f>IF(ISERROR(VLOOKUP('Salidas Pacientes'!$C1595,'BD Pacientes'!$A:$I,7,FALSE)),"",VLOOKUP('Salidas Pacientes'!$C1595,'BD Pacientes'!$A:$I,7,FALSE))</f>
        <v>0</v>
      </c>
      <c r="K1595" s="111">
        <f>IF(ISERROR(VLOOKUP('Salidas Pacientes'!$C1595,'BD Pacientes'!$A:$I,8,FALSE)),"",VLOOKUP('Salidas Pacientes'!$C1595,'BD Pacientes'!$A:$I,8,FALSE))</f>
        <v>0</v>
      </c>
      <c r="L1595" s="108">
        <f>IF(ISERROR(VLOOKUP('Salidas Pacientes'!$C1595,'BD Pacientes'!$A:$I,9,FALSE)),"",VLOOKUP('Salidas Pacientes'!$C1595,'BD Pacientes'!$A:$I,9,FALSE))</f>
        <v>0</v>
      </c>
      <c r="M1595" s="115" t="s">
        <v>108</v>
      </c>
      <c r="N1595" s="109" t="str">
        <f>IF(ISERROR(VLOOKUP('Salidas Pacientes'!$M1595,Inventario!$A$2:$M$21,2,FALSE)),"",VLOOKUP('Salidas Pacientes'!$M1595,Inventario!$A$2:$M$21,2,FALSE))</f>
        <v>Priorix</v>
      </c>
      <c r="O1595" s="109" t="str">
        <f>IF(ISERROR(VLOOKUP('Salidas Pacientes'!$M1595,Inventario!$A$2:$M$21,3,FALSE)),"",VLOOKUP('Salidas Pacientes'!$M1595,Inventario!$A$2:$M$21,3,FALSE))</f>
        <v>Rubeola, Sarampion, Paperas</v>
      </c>
      <c r="P1595" s="112"/>
      <c r="Q1595" s="112"/>
      <c r="R1595" s="108"/>
      <c r="S1595" s="117" t="s">
        <v>239</v>
      </c>
      <c r="T1595" s="114">
        <f>IF(ISERROR(VLOOKUP('Salidas Pacientes'!$S1595,Entradas!$H$1:$I$809,2,FALSE)),"",VLOOKUP('Salidas Pacientes'!$S1595,Entradas!$H$1:$I$809,2,FALSE))</f>
        <v>45473</v>
      </c>
      <c r="U1595" s="116"/>
      <c r="V1595" s="116">
        <v>1</v>
      </c>
      <c r="W1595" s="118"/>
    </row>
    <row r="1596" spans="1:23" ht="15.75" hidden="1" customHeight="1">
      <c r="A1596" s="120">
        <v>45031</v>
      </c>
      <c r="B1596" s="115" t="s">
        <v>276</v>
      </c>
      <c r="C1596" s="107">
        <v>1025063597</v>
      </c>
      <c r="D1596" s="108" t="str">
        <f>IF(ISERROR(VLOOKUP('Salidas Pacientes'!$C1596,'BD Pacientes'!$A:I,2,FALSE)),"",VLOOKUP('Salidas Pacientes'!$C1596,'BD Pacientes'!$A:I,2,FALSE))</f>
        <v>TI</v>
      </c>
      <c r="E1596" s="109" t="str">
        <f>IF(ISERROR(VLOOKUP('Salidas Pacientes'!$C1596,'BD Pacientes'!$A:I,3,FALSE)),"",VLOOKUP('Salidas Pacientes'!$C1596,'BD Pacientes'!$A:I,3,FALSE))</f>
        <v>LAURA SOFIA NAVARRO ARREDONDO</v>
      </c>
      <c r="F1596" s="108" t="str">
        <f>IF(ISERROR(VLOOKUP('Salidas Pacientes'!$C1596,'BD Pacientes'!$A:I,4,FALSE)),"",VLOOKUP('Salidas Pacientes'!$C1596,'BD Pacientes'!$A:I,4,FALSE))</f>
        <v>F</v>
      </c>
      <c r="G1596" s="106">
        <f>IF(ISERROR(VLOOKUP('Salidas Pacientes'!$C1596,'BD Pacientes'!$A:I,5,FALSE)),"",VLOOKUP('Salidas Pacientes'!$C1596,'BD Pacientes'!$A:I,5,FALSE))</f>
        <v>39706</v>
      </c>
      <c r="H1596" s="106" t="str">
        <f t="shared" ca="1" si="0"/>
        <v>14 año, 11 mes</v>
      </c>
      <c r="I1596" s="110" t="str">
        <f>IF(ISERROR(VLOOKUP('Salidas Pacientes'!$C1596,'BD Pacientes'!$A:$I,6,FALSE)),"",VLOOKUP('Salidas Pacientes'!$C1596,'BD Pacientes'!$A:$I,6,FALSE))</f>
        <v>ALMENDROS DEL CASTILLO JAMUNDI</v>
      </c>
      <c r="J1596" s="107">
        <f>IF(ISERROR(VLOOKUP('Salidas Pacientes'!$C1596,'BD Pacientes'!$A:$I,7,FALSE)),"",VLOOKUP('Salidas Pacientes'!$C1596,'BD Pacientes'!$A:$I,7,FALSE))</f>
        <v>52086347</v>
      </c>
      <c r="K1596" s="111" t="str">
        <f>IF(ISERROR(VLOOKUP('Salidas Pacientes'!$C1596,'BD Pacientes'!$A:$I,8,FALSE)),"",VLOOKUP('Salidas Pacientes'!$C1596,'BD Pacientes'!$A:$I,8,FALSE))</f>
        <v>RUTH ARREDONDO</v>
      </c>
      <c r="L1596" s="108">
        <f>IF(ISERROR(VLOOKUP('Salidas Pacientes'!$C1596,'BD Pacientes'!$A:$I,9,FALSE)),"",VLOOKUP('Salidas Pacientes'!$C1596,'BD Pacientes'!$A:$I,9,FALSE))</f>
        <v>3012328779</v>
      </c>
      <c r="M1596" s="115" t="s">
        <v>104</v>
      </c>
      <c r="N1596" s="109" t="str">
        <f>IF(ISERROR(VLOOKUP('Salidas Pacientes'!$M1596,Inventario!$A$2:$M$21,2,FALSE)),"",VLOOKUP('Salidas Pacientes'!$M1596,Inventario!$A$2:$M$21,2,FALSE))</f>
        <v>Boostrix</v>
      </c>
      <c r="O1596" s="109" t="str">
        <f>IF(ISERROR(VLOOKUP('Salidas Pacientes'!$M1596,Inventario!$A$2:$M$21,3,FALSE)),"",VLOOKUP('Salidas Pacientes'!$M1596,Inventario!$A$2:$M$21,3,FALSE))</f>
        <v>DPT</v>
      </c>
      <c r="P1596" s="112"/>
      <c r="Q1596" s="112"/>
      <c r="R1596" s="108"/>
      <c r="S1596" s="117" t="s">
        <v>235</v>
      </c>
      <c r="T1596" s="114">
        <f>IF(ISERROR(VLOOKUP('Salidas Pacientes'!$S1596,Entradas!$H$1:$I$809,2,FALSE)),"",VLOOKUP('Salidas Pacientes'!$S1596,Entradas!$H$1:$I$809,2,FALSE))</f>
        <v>45291</v>
      </c>
      <c r="U1596" s="116"/>
      <c r="V1596" s="116">
        <v>1</v>
      </c>
      <c r="W1596" s="118"/>
    </row>
    <row r="1597" spans="1:23" ht="15.75" hidden="1" customHeight="1">
      <c r="A1597" s="120">
        <v>45031</v>
      </c>
      <c r="B1597" s="115" t="s">
        <v>276</v>
      </c>
      <c r="C1597" s="107">
        <v>1109572960</v>
      </c>
      <c r="D1597" s="108" t="str">
        <f>IF(ISERROR(VLOOKUP('Salidas Pacientes'!$C1597,'BD Pacientes'!$A:I,2,FALSE)),"",VLOOKUP('Salidas Pacientes'!$C1597,'BD Pacientes'!$A:I,2,FALSE))</f>
        <v>RC</v>
      </c>
      <c r="E1597" s="109" t="str">
        <f>IF(ISERROR(VLOOKUP('Salidas Pacientes'!$C1597,'BD Pacientes'!$A:I,3,FALSE)),"",VLOOKUP('Salidas Pacientes'!$C1597,'BD Pacientes'!$A:I,3,FALSE))</f>
        <v>MATEO BOLAÑOS MUÑOZ</v>
      </c>
      <c r="F1597" s="108" t="str">
        <f>IF(ISERROR(VLOOKUP('Salidas Pacientes'!$C1597,'BD Pacientes'!$A:I,4,FALSE)),"",VLOOKUP('Salidas Pacientes'!$C1597,'BD Pacientes'!$A:I,4,FALSE))</f>
        <v>M</v>
      </c>
      <c r="G1597" s="106">
        <f>IF(ISERROR(VLOOKUP('Salidas Pacientes'!$C1597,'BD Pacientes'!$A:I,5,FALSE)),"",VLOOKUP('Salidas Pacientes'!$C1597,'BD Pacientes'!$A:I,5,FALSE))</f>
        <v>44479</v>
      </c>
      <c r="H1597" s="106" t="str">
        <f t="shared" ca="1" si="0"/>
        <v>1 año, 10 mes</v>
      </c>
      <c r="I1597" s="110" t="str">
        <f>IF(ISERROR(VLOOKUP('Salidas Pacientes'!$C1597,'BD Pacientes'!$A:$I,6,FALSE)),"",VLOOKUP('Salidas Pacientes'!$C1597,'BD Pacientes'!$A:$I,6,FALSE))</f>
        <v>CRA 108 # 60A-26</v>
      </c>
      <c r="J1597" s="107">
        <f>IF(ISERROR(VLOOKUP('Salidas Pacientes'!$C1597,'BD Pacientes'!$A:$I,7,FALSE)),"",VLOOKUP('Salidas Pacientes'!$C1597,'BD Pacientes'!$A:$I,7,FALSE))</f>
        <v>1088972038</v>
      </c>
      <c r="K1597" s="111" t="str">
        <f>IF(ISERROR(VLOOKUP('Salidas Pacientes'!$C1597,'BD Pacientes'!$A:$I,8,FALSE)),"",VLOOKUP('Salidas Pacientes'!$C1597,'BD Pacientes'!$A:$I,8,FALSE))</f>
        <v xml:space="preserve">YANCY ANDREA MUÑOZ </v>
      </c>
      <c r="L1597" s="108">
        <f>IF(ISERROR(VLOOKUP('Salidas Pacientes'!$C1597,'BD Pacientes'!$A:$I,9,FALSE)),"",VLOOKUP('Salidas Pacientes'!$C1597,'BD Pacientes'!$A:$I,9,FALSE))</f>
        <v>3113264783</v>
      </c>
      <c r="M1597" s="115" t="s">
        <v>73</v>
      </c>
      <c r="N1597" s="109" t="str">
        <f>IF(ISERROR(VLOOKUP('Salidas Pacientes'!$M1597,Inventario!$A$2:$M$21,2,FALSE)),"",VLOOKUP('Salidas Pacientes'!$M1597,Inventario!$A$2:$M$21,2,FALSE))</f>
        <v>Pentaxim</v>
      </c>
      <c r="O1597" s="109" t="str">
        <f>IF(ISERROR(VLOOKUP('Salidas Pacientes'!$M1597,Inventario!$A$2:$M$21,3,FALSE)),"",VLOOKUP('Salidas Pacientes'!$M1597,Inventario!$A$2:$M$21,3,FALSE))</f>
        <v>Difteria-Tosferina, tetano, polio, haemophilus</v>
      </c>
      <c r="P1597" s="112"/>
      <c r="Q1597" s="112"/>
      <c r="R1597" s="108"/>
      <c r="S1597" s="117" t="s">
        <v>247</v>
      </c>
      <c r="T1597" s="114">
        <f>IF(ISERROR(VLOOKUP('Salidas Pacientes'!$S1597,Entradas!$H$1:$I$809,2,FALSE)),"",VLOOKUP('Salidas Pacientes'!$S1597,Entradas!$H$1:$I$809,2,FALSE))</f>
        <v>45291</v>
      </c>
      <c r="U1597" s="116"/>
      <c r="V1597" s="116">
        <v>1</v>
      </c>
      <c r="W1597" s="118"/>
    </row>
    <row r="1598" spans="1:23" ht="15.75" hidden="1" customHeight="1">
      <c r="A1598" s="120">
        <v>45031</v>
      </c>
      <c r="B1598" s="115" t="s">
        <v>276</v>
      </c>
      <c r="C1598" s="107">
        <v>1109572960</v>
      </c>
      <c r="D1598" s="108" t="str">
        <f>IF(ISERROR(VLOOKUP('Salidas Pacientes'!$C1598,'BD Pacientes'!$A:I,2,FALSE)),"",VLOOKUP('Salidas Pacientes'!$C1598,'BD Pacientes'!$A:I,2,FALSE))</f>
        <v>RC</v>
      </c>
      <c r="E1598" s="109" t="str">
        <f>IF(ISERROR(VLOOKUP('Salidas Pacientes'!$C1598,'BD Pacientes'!$A:I,3,FALSE)),"",VLOOKUP('Salidas Pacientes'!$C1598,'BD Pacientes'!$A:I,3,FALSE))</f>
        <v>MATEO BOLAÑOS MUÑOZ</v>
      </c>
      <c r="F1598" s="108" t="str">
        <f>IF(ISERROR(VLOOKUP('Salidas Pacientes'!$C1598,'BD Pacientes'!$A:I,4,FALSE)),"",VLOOKUP('Salidas Pacientes'!$C1598,'BD Pacientes'!$A:I,4,FALSE))</f>
        <v>M</v>
      </c>
      <c r="G1598" s="106">
        <f>IF(ISERROR(VLOOKUP('Salidas Pacientes'!$C1598,'BD Pacientes'!$A:I,5,FALSE)),"",VLOOKUP('Salidas Pacientes'!$C1598,'BD Pacientes'!$A:I,5,FALSE))</f>
        <v>44479</v>
      </c>
      <c r="H1598" s="106" t="str">
        <f t="shared" ca="1" si="0"/>
        <v>1 año, 10 mes</v>
      </c>
      <c r="I1598" s="110" t="str">
        <f>IF(ISERROR(VLOOKUP('Salidas Pacientes'!$C1598,'BD Pacientes'!$A:$I,6,FALSE)),"",VLOOKUP('Salidas Pacientes'!$C1598,'BD Pacientes'!$A:$I,6,FALSE))</f>
        <v>CRA 108 # 60A-26</v>
      </c>
      <c r="J1598" s="107">
        <f>IF(ISERROR(VLOOKUP('Salidas Pacientes'!$C1598,'BD Pacientes'!$A:$I,7,FALSE)),"",VLOOKUP('Salidas Pacientes'!$C1598,'BD Pacientes'!$A:$I,7,FALSE))</f>
        <v>1088972038</v>
      </c>
      <c r="K1598" s="111" t="str">
        <f>IF(ISERROR(VLOOKUP('Salidas Pacientes'!$C1598,'BD Pacientes'!$A:$I,8,FALSE)),"",VLOOKUP('Salidas Pacientes'!$C1598,'BD Pacientes'!$A:$I,8,FALSE))</f>
        <v xml:space="preserve">YANCY ANDREA MUÑOZ </v>
      </c>
      <c r="L1598" s="108">
        <f>IF(ISERROR(VLOOKUP('Salidas Pacientes'!$C1598,'BD Pacientes'!$A:$I,9,FALSE)),"",VLOOKUP('Salidas Pacientes'!$C1598,'BD Pacientes'!$A:$I,9,FALSE))</f>
        <v>3113264783</v>
      </c>
      <c r="M1598" s="115" t="s">
        <v>85</v>
      </c>
      <c r="N1598" s="109" t="str">
        <f>IF(ISERROR(VLOOKUP('Salidas Pacientes'!$M1598,Inventario!$A$2:$M$21,2,FALSE)),"",VLOOKUP('Salidas Pacientes'!$M1598,Inventario!$A$2:$M$21,2,FALSE))</f>
        <v xml:space="preserve">Avaxim 80 </v>
      </c>
      <c r="O1598" s="109" t="str">
        <f>IF(ISERROR(VLOOKUP('Salidas Pacientes'!$M1598,Inventario!$A$2:$M$21,3,FALSE)),"",VLOOKUP('Salidas Pacientes'!$M1598,Inventario!$A$2:$M$21,3,FALSE))</f>
        <v>Hepatitis A niño</v>
      </c>
      <c r="P1598" s="112"/>
      <c r="Q1598" s="112"/>
      <c r="R1598" s="108"/>
      <c r="S1598" s="117" t="s">
        <v>227</v>
      </c>
      <c r="T1598" s="114">
        <f>IF(ISERROR(VLOOKUP('Salidas Pacientes'!$S1598,Entradas!$H$1:$I$809,2,FALSE)),"",VLOOKUP('Salidas Pacientes'!$S1598,Entradas!$H$1:$I$809,2,FALSE))</f>
        <v>45351</v>
      </c>
      <c r="U1598" s="116"/>
      <c r="V1598" s="116">
        <v>1</v>
      </c>
      <c r="W1598" s="118"/>
    </row>
    <row r="1599" spans="1:23" ht="15.75" hidden="1" customHeight="1">
      <c r="A1599" s="120">
        <v>45031</v>
      </c>
      <c r="B1599" s="115" t="s">
        <v>276</v>
      </c>
      <c r="C1599" s="107">
        <v>1109572960</v>
      </c>
      <c r="D1599" s="108" t="str">
        <f>IF(ISERROR(VLOOKUP('Salidas Pacientes'!$C1599,'BD Pacientes'!$A:I,2,FALSE)),"",VLOOKUP('Salidas Pacientes'!$C1599,'BD Pacientes'!$A:I,2,FALSE))</f>
        <v>RC</v>
      </c>
      <c r="E1599" s="109" t="str">
        <f>IF(ISERROR(VLOOKUP('Salidas Pacientes'!$C1599,'BD Pacientes'!$A:I,3,FALSE)),"",VLOOKUP('Salidas Pacientes'!$C1599,'BD Pacientes'!$A:I,3,FALSE))</f>
        <v>MATEO BOLAÑOS MUÑOZ</v>
      </c>
      <c r="F1599" s="108" t="str">
        <f>IF(ISERROR(VLOOKUP('Salidas Pacientes'!$C1599,'BD Pacientes'!$A:I,4,FALSE)),"",VLOOKUP('Salidas Pacientes'!$C1599,'BD Pacientes'!$A:I,4,FALSE))</f>
        <v>M</v>
      </c>
      <c r="G1599" s="106">
        <f>IF(ISERROR(VLOOKUP('Salidas Pacientes'!$C1599,'BD Pacientes'!$A:I,5,FALSE)),"",VLOOKUP('Salidas Pacientes'!$C1599,'BD Pacientes'!$A:I,5,FALSE))</f>
        <v>44479</v>
      </c>
      <c r="H1599" s="106" t="str">
        <f t="shared" ca="1" si="0"/>
        <v>1 año, 10 mes</v>
      </c>
      <c r="I1599" s="110" t="str">
        <f>IF(ISERROR(VLOOKUP('Salidas Pacientes'!$C1599,'BD Pacientes'!$A:$I,6,FALSE)),"",VLOOKUP('Salidas Pacientes'!$C1599,'BD Pacientes'!$A:$I,6,FALSE))</f>
        <v>CRA 108 # 60A-26</v>
      </c>
      <c r="J1599" s="107">
        <f>IF(ISERROR(VLOOKUP('Salidas Pacientes'!$C1599,'BD Pacientes'!$A:$I,7,FALSE)),"",VLOOKUP('Salidas Pacientes'!$C1599,'BD Pacientes'!$A:$I,7,FALSE))</f>
        <v>1088972038</v>
      </c>
      <c r="K1599" s="111" t="str">
        <f>IF(ISERROR(VLOOKUP('Salidas Pacientes'!$C1599,'BD Pacientes'!$A:$I,8,FALSE)),"",VLOOKUP('Salidas Pacientes'!$C1599,'BD Pacientes'!$A:$I,8,FALSE))</f>
        <v xml:space="preserve">YANCY ANDREA MUÑOZ </v>
      </c>
      <c r="L1599" s="108">
        <f>IF(ISERROR(VLOOKUP('Salidas Pacientes'!$C1599,'BD Pacientes'!$A:$I,9,FALSE)),"",VLOOKUP('Salidas Pacientes'!$C1599,'BD Pacientes'!$A:$I,9,FALSE))</f>
        <v>3113264783</v>
      </c>
      <c r="M1599" s="115" t="s">
        <v>108</v>
      </c>
      <c r="N1599" s="109" t="str">
        <f>IF(ISERROR(VLOOKUP('Salidas Pacientes'!$M1599,Inventario!$A$2:$M$21,2,FALSE)),"",VLOOKUP('Salidas Pacientes'!$M1599,Inventario!$A$2:$M$21,2,FALSE))</f>
        <v>Priorix</v>
      </c>
      <c r="O1599" s="109" t="str">
        <f>IF(ISERROR(VLOOKUP('Salidas Pacientes'!$M1599,Inventario!$A$2:$M$21,3,FALSE)),"",VLOOKUP('Salidas Pacientes'!$M1599,Inventario!$A$2:$M$21,3,FALSE))</f>
        <v>Rubeola, Sarampion, Paperas</v>
      </c>
      <c r="P1599" s="112"/>
      <c r="Q1599" s="112"/>
      <c r="R1599" s="108"/>
      <c r="S1599" s="117" t="s">
        <v>239</v>
      </c>
      <c r="T1599" s="114">
        <f>IF(ISERROR(VLOOKUP('Salidas Pacientes'!$S1599,Entradas!$H$1:$I$809,2,FALSE)),"",VLOOKUP('Salidas Pacientes'!$S1599,Entradas!$H$1:$I$809,2,FALSE))</f>
        <v>45473</v>
      </c>
      <c r="U1599" s="116"/>
      <c r="V1599" s="116">
        <v>1</v>
      </c>
      <c r="W1599" s="118"/>
    </row>
    <row r="1600" spans="1:23" ht="15.75" hidden="1" customHeight="1">
      <c r="A1600" s="121">
        <v>45033</v>
      </c>
      <c r="B1600" s="122" t="s">
        <v>276</v>
      </c>
      <c r="C1600" s="98">
        <v>1232823780</v>
      </c>
      <c r="D1600" s="17" t="str">
        <f>IF(ISERROR(VLOOKUP('Salidas Pacientes'!$C1600,'BD Pacientes'!$A:I,2,FALSE)),"",VLOOKUP('Salidas Pacientes'!$C1600,'BD Pacientes'!$A:I,2,FALSE))</f>
        <v>RC</v>
      </c>
      <c r="E1600" s="16" t="str">
        <f>IF(ISERROR(VLOOKUP('Salidas Pacientes'!$C1600,'BD Pacientes'!$A:I,3,FALSE)),"",VLOOKUP('Salidas Pacientes'!$C1600,'BD Pacientes'!$A:I,3,FALSE))</f>
        <v>ANTONELLA GRANOBLES VILLEGAS</v>
      </c>
      <c r="F1600" s="17" t="str">
        <f>IF(ISERROR(VLOOKUP('Salidas Pacientes'!$C1600,'BD Pacientes'!$A:I,4,FALSE)),"",VLOOKUP('Salidas Pacientes'!$C1600,'BD Pacientes'!$A:I,4,FALSE))</f>
        <v>F</v>
      </c>
      <c r="G1600" s="95">
        <f>IF(ISERROR(VLOOKUP('Salidas Pacientes'!$C1600,'BD Pacientes'!$A:I,5,FALSE)),"",VLOOKUP('Salidas Pacientes'!$C1600,'BD Pacientes'!$A:I,5,FALSE))</f>
        <v>44973</v>
      </c>
      <c r="H1600" s="95" t="str">
        <f t="shared" ca="1" si="0"/>
        <v>0 año, 6 mes</v>
      </c>
      <c r="I1600" s="97" t="str">
        <f>IF(ISERROR(VLOOKUP('Salidas Pacientes'!$C1600,'BD Pacientes'!$A:$I,6,FALSE)),"",VLOOKUP('Salidas Pacientes'!$C1600,'BD Pacientes'!$A:$I,6,FALSE))</f>
        <v>CALLE 58N #5B-98</v>
      </c>
      <c r="J1600" s="98">
        <f>IF(ISERROR(VLOOKUP('Salidas Pacientes'!$C1600,'BD Pacientes'!$A:$I,7,FALSE)),"",VLOOKUP('Salidas Pacientes'!$C1600,'BD Pacientes'!$A:$I,7,FALSE))</f>
        <v>1144033562</v>
      </c>
      <c r="K1600" s="99" t="str">
        <f>IF(ISERROR(VLOOKUP('Salidas Pacientes'!$C1600,'BD Pacientes'!$A:$I,8,FALSE)),"",VLOOKUP('Salidas Pacientes'!$C1600,'BD Pacientes'!$A:$I,8,FALSE))</f>
        <v>DIANA VILLEGAS</v>
      </c>
      <c r="L1600" s="17">
        <f>IF(ISERROR(VLOOKUP('Salidas Pacientes'!$C1600,'BD Pacientes'!$A:$I,9,FALSE)),"",VLOOKUP('Salidas Pacientes'!$C1600,'BD Pacientes'!$A:$I,9,FALSE))</f>
        <v>3167987773</v>
      </c>
      <c r="M1600" s="122" t="s">
        <v>77</v>
      </c>
      <c r="N1600" s="16" t="str">
        <f>IF(ISERROR(VLOOKUP('Salidas Pacientes'!$M1600,Inventario!$A$2:$M$21,2,FALSE)),"",VLOOKUP('Salidas Pacientes'!$M1600,Inventario!$A$2:$M$21,2,FALSE))</f>
        <v>Hexaxim</v>
      </c>
      <c r="O1600" s="16" t="str">
        <f>IF(ISERROR(VLOOKUP('Salidas Pacientes'!$M1600,Inventario!$A$2:$M$21,3,FALSE)),"",VLOOKUP('Salidas Pacientes'!$M1600,Inventario!$A$2:$M$21,3,FALSE))</f>
        <v>DPAT + VPI + HIB + HB</v>
      </c>
      <c r="P1600" s="100"/>
      <c r="Q1600" s="100"/>
      <c r="R1600" s="17"/>
      <c r="S1600" s="123" t="s">
        <v>237</v>
      </c>
      <c r="T1600" s="102">
        <f>IF(ISERROR(VLOOKUP('Salidas Pacientes'!$S1600,Entradas!$H$1:$I$809,2,FALSE)),"",VLOOKUP('Salidas Pacientes'!$S1600,Entradas!$H$1:$I$809,2,FALSE))</f>
        <v>45565</v>
      </c>
      <c r="U1600" s="124"/>
      <c r="V1600" s="124">
        <v>1</v>
      </c>
      <c r="W1600" s="125" t="s">
        <v>313</v>
      </c>
    </row>
    <row r="1601" spans="1:23" ht="15.75" hidden="1" customHeight="1">
      <c r="A1601" s="121">
        <v>45033</v>
      </c>
      <c r="B1601" s="122" t="s">
        <v>276</v>
      </c>
      <c r="C1601" s="98">
        <v>1232823780</v>
      </c>
      <c r="D1601" s="17" t="str">
        <f>IF(ISERROR(VLOOKUP('Salidas Pacientes'!$C1601,'BD Pacientes'!$A:I,2,FALSE)),"",VLOOKUP('Salidas Pacientes'!$C1601,'BD Pacientes'!$A:I,2,FALSE))</f>
        <v>RC</v>
      </c>
      <c r="E1601" s="16" t="str">
        <f>IF(ISERROR(VLOOKUP('Salidas Pacientes'!$C1601,'BD Pacientes'!$A:I,3,FALSE)),"",VLOOKUP('Salidas Pacientes'!$C1601,'BD Pacientes'!$A:I,3,FALSE))</f>
        <v>ANTONELLA GRANOBLES VILLEGAS</v>
      </c>
      <c r="F1601" s="17" t="str">
        <f>IF(ISERROR(VLOOKUP('Salidas Pacientes'!$C1601,'BD Pacientes'!$A:I,4,FALSE)),"",VLOOKUP('Salidas Pacientes'!$C1601,'BD Pacientes'!$A:I,4,FALSE))</f>
        <v>F</v>
      </c>
      <c r="G1601" s="95">
        <f>IF(ISERROR(VLOOKUP('Salidas Pacientes'!$C1601,'BD Pacientes'!$A:I,5,FALSE)),"",VLOOKUP('Salidas Pacientes'!$C1601,'BD Pacientes'!$A:I,5,FALSE))</f>
        <v>44973</v>
      </c>
      <c r="H1601" s="95" t="str">
        <f t="shared" ca="1" si="0"/>
        <v>0 año, 6 mes</v>
      </c>
      <c r="I1601" s="97" t="str">
        <f>IF(ISERROR(VLOOKUP('Salidas Pacientes'!$C1601,'BD Pacientes'!$A:$I,6,FALSE)),"",VLOOKUP('Salidas Pacientes'!$C1601,'BD Pacientes'!$A:$I,6,FALSE))</f>
        <v>CALLE 58N #5B-98</v>
      </c>
      <c r="J1601" s="98">
        <f>IF(ISERROR(VLOOKUP('Salidas Pacientes'!$C1601,'BD Pacientes'!$A:$I,7,FALSE)),"",VLOOKUP('Salidas Pacientes'!$C1601,'BD Pacientes'!$A:$I,7,FALSE))</f>
        <v>1144033562</v>
      </c>
      <c r="K1601" s="99" t="str">
        <f>IF(ISERROR(VLOOKUP('Salidas Pacientes'!$C1601,'BD Pacientes'!$A:$I,8,FALSE)),"",VLOOKUP('Salidas Pacientes'!$C1601,'BD Pacientes'!$A:$I,8,FALSE))</f>
        <v>DIANA VILLEGAS</v>
      </c>
      <c r="L1601" s="17">
        <f>IF(ISERROR(VLOOKUP('Salidas Pacientes'!$C1601,'BD Pacientes'!$A:$I,9,FALSE)),"",VLOOKUP('Salidas Pacientes'!$C1601,'BD Pacientes'!$A:$I,9,FALSE))</f>
        <v>3167987773</v>
      </c>
      <c r="M1601" s="122" t="s">
        <v>54</v>
      </c>
      <c r="N1601" s="16" t="str">
        <f>IF(ISERROR(VLOOKUP('Salidas Pacientes'!$M1601,Inventario!$A$2:$M$21,2,FALSE)),"",VLOOKUP('Salidas Pacientes'!$M1601,Inventario!$A$2:$M$21,2,FALSE))</f>
        <v>Prevenar</v>
      </c>
      <c r="O1601" s="16" t="str">
        <f>IF(ISERROR(VLOOKUP('Salidas Pacientes'!$M1601,Inventario!$A$2:$M$21,3,FALSE)),"",VLOOKUP('Salidas Pacientes'!$M1601,Inventario!$A$2:$M$21,3,FALSE))</f>
        <v>Neumococo 13V</v>
      </c>
      <c r="P1601" s="100"/>
      <c r="Q1601" s="100"/>
      <c r="R1601" s="17"/>
      <c r="S1601" s="123" t="s">
        <v>241</v>
      </c>
      <c r="T1601" s="102">
        <f>IF(ISERROR(VLOOKUP('Salidas Pacientes'!$S1601,Entradas!$H$1:$I$809,2,FALSE)),"",VLOOKUP('Salidas Pacientes'!$S1601,Entradas!$H$1:$I$809,2,FALSE))</f>
        <v>45747</v>
      </c>
      <c r="U1601" s="124"/>
      <c r="V1601" s="124">
        <v>1</v>
      </c>
      <c r="W1601" s="125" t="s">
        <v>313</v>
      </c>
    </row>
    <row r="1602" spans="1:23" ht="15.75" hidden="1" customHeight="1">
      <c r="A1602" s="121">
        <v>45033</v>
      </c>
      <c r="B1602" s="122" t="s">
        <v>276</v>
      </c>
      <c r="C1602" s="98">
        <v>1232823780</v>
      </c>
      <c r="D1602" s="17" t="str">
        <f>IF(ISERROR(VLOOKUP('Salidas Pacientes'!$C1602,'BD Pacientes'!$A:I,2,FALSE)),"",VLOOKUP('Salidas Pacientes'!$C1602,'BD Pacientes'!$A:I,2,FALSE))</f>
        <v>RC</v>
      </c>
      <c r="E1602" s="16" t="str">
        <f>IF(ISERROR(VLOOKUP('Salidas Pacientes'!$C1602,'BD Pacientes'!$A:I,3,FALSE)),"",VLOOKUP('Salidas Pacientes'!$C1602,'BD Pacientes'!$A:I,3,FALSE))</f>
        <v>ANTONELLA GRANOBLES VILLEGAS</v>
      </c>
      <c r="F1602" s="17" t="str">
        <f>IF(ISERROR(VLOOKUP('Salidas Pacientes'!$C1602,'BD Pacientes'!$A:I,4,FALSE)),"",VLOOKUP('Salidas Pacientes'!$C1602,'BD Pacientes'!$A:I,4,FALSE))</f>
        <v>F</v>
      </c>
      <c r="G1602" s="95">
        <f>IF(ISERROR(VLOOKUP('Salidas Pacientes'!$C1602,'BD Pacientes'!$A:I,5,FALSE)),"",VLOOKUP('Salidas Pacientes'!$C1602,'BD Pacientes'!$A:I,5,FALSE))</f>
        <v>44973</v>
      </c>
      <c r="H1602" s="95" t="str">
        <f t="shared" ca="1" si="0"/>
        <v>0 año, 6 mes</v>
      </c>
      <c r="I1602" s="97" t="str">
        <f>IF(ISERROR(VLOOKUP('Salidas Pacientes'!$C1602,'BD Pacientes'!$A:$I,6,FALSE)),"",VLOOKUP('Salidas Pacientes'!$C1602,'BD Pacientes'!$A:$I,6,FALSE))</f>
        <v>CALLE 58N #5B-98</v>
      </c>
      <c r="J1602" s="98">
        <f>IF(ISERROR(VLOOKUP('Salidas Pacientes'!$C1602,'BD Pacientes'!$A:$I,7,FALSE)),"",VLOOKUP('Salidas Pacientes'!$C1602,'BD Pacientes'!$A:$I,7,FALSE))</f>
        <v>1144033562</v>
      </c>
      <c r="K1602" s="99" t="str">
        <f>IF(ISERROR(VLOOKUP('Salidas Pacientes'!$C1602,'BD Pacientes'!$A:$I,8,FALSE)),"",VLOOKUP('Salidas Pacientes'!$C1602,'BD Pacientes'!$A:$I,8,FALSE))</f>
        <v>DIANA VILLEGAS</v>
      </c>
      <c r="L1602" s="17">
        <f>IF(ISERROR(VLOOKUP('Salidas Pacientes'!$C1602,'BD Pacientes'!$A:$I,9,FALSE)),"",VLOOKUP('Salidas Pacientes'!$C1602,'BD Pacientes'!$A:$I,9,FALSE))</f>
        <v>3167987773</v>
      </c>
      <c r="M1602" s="122" t="s">
        <v>96</v>
      </c>
      <c r="N1602" s="16" t="str">
        <f>IF(ISERROR(VLOOKUP('Salidas Pacientes'!$M1602,Inventario!$A$2:$M$21,2,FALSE)),"",VLOOKUP('Salidas Pacientes'!$M1602,Inventario!$A$2:$M$21,2,FALSE))</f>
        <v>Rotateq</v>
      </c>
      <c r="O1602" s="16" t="str">
        <f>IF(ISERROR(VLOOKUP('Salidas Pacientes'!$M1602,Inventario!$A$2:$M$21,3,FALSE)),"",VLOOKUP('Salidas Pacientes'!$M1602,Inventario!$A$2:$M$21,3,FALSE))</f>
        <v>Rotavirus Vivo Atenuado</v>
      </c>
      <c r="P1602" s="100"/>
      <c r="Q1602" s="100"/>
      <c r="R1602" s="17"/>
      <c r="S1602" s="123" t="s">
        <v>238</v>
      </c>
      <c r="T1602" s="102">
        <f>IF(ISERROR(VLOOKUP('Salidas Pacientes'!$S1602,Entradas!$H$1:$I$809,2,FALSE)),"",VLOOKUP('Salidas Pacientes'!$S1602,Entradas!$H$1:$I$809,2,FALSE))</f>
        <v>45464</v>
      </c>
      <c r="U1602" s="124"/>
      <c r="V1602" s="124">
        <v>1</v>
      </c>
      <c r="W1602" s="125" t="s">
        <v>313</v>
      </c>
    </row>
    <row r="1603" spans="1:23" ht="15.75" hidden="1" customHeight="1">
      <c r="A1603" s="121">
        <v>45033</v>
      </c>
      <c r="B1603" s="122" t="s">
        <v>276</v>
      </c>
      <c r="C1603" s="98">
        <v>1232817460</v>
      </c>
      <c r="D1603" s="17" t="str">
        <f>IF(ISERROR(VLOOKUP('Salidas Pacientes'!$C1603,'BD Pacientes'!$A:I,2,FALSE)),"",VLOOKUP('Salidas Pacientes'!$C1603,'BD Pacientes'!$A:I,2,FALSE))</f>
        <v>RC</v>
      </c>
      <c r="E1603" s="16" t="str">
        <f>IF(ISERROR(VLOOKUP('Salidas Pacientes'!$C1603,'BD Pacientes'!$A:I,3,FALSE)),"",VLOOKUP('Salidas Pacientes'!$C1603,'BD Pacientes'!$A:I,3,FALSE))</f>
        <v>FERNANDO MEDINA MOLINA</v>
      </c>
      <c r="F1603" s="17" t="str">
        <f>IF(ISERROR(VLOOKUP('Salidas Pacientes'!$C1603,'BD Pacientes'!$A:I,4,FALSE)),"",VLOOKUP('Salidas Pacientes'!$C1603,'BD Pacientes'!$A:I,4,FALSE))</f>
        <v>M</v>
      </c>
      <c r="G1603" s="95">
        <f>IF(ISERROR(VLOOKUP('Salidas Pacientes'!$C1603,'BD Pacientes'!$A:I,5,FALSE)),"",VLOOKUP('Salidas Pacientes'!$C1603,'BD Pacientes'!$A:I,5,FALSE))</f>
        <v>44447</v>
      </c>
      <c r="H1603" s="95" t="str">
        <f t="shared" ca="1" si="0"/>
        <v>1 año, 11 mes</v>
      </c>
      <c r="I1603" s="97" t="str">
        <f>IF(ISERROR(VLOOKUP('Salidas Pacientes'!$C1603,'BD Pacientes'!$A:$I,6,FALSE)),"",VLOOKUP('Salidas Pacientes'!$C1603,'BD Pacientes'!$A:$I,6,FALSE))</f>
        <v>CRA 23B # 6A-09</v>
      </c>
      <c r="J1603" s="98">
        <f>IF(ISERROR(VLOOKUP('Salidas Pacientes'!$C1603,'BD Pacientes'!$A:$I,7,FALSE)),"",VLOOKUP('Salidas Pacientes'!$C1603,'BD Pacientes'!$A:$I,7,FALSE))</f>
        <v>1144096882</v>
      </c>
      <c r="K1603" s="99" t="str">
        <f>IF(ISERROR(VLOOKUP('Salidas Pacientes'!$C1603,'BD Pacientes'!$A:$I,8,FALSE)),"",VLOOKUP('Salidas Pacientes'!$C1603,'BD Pacientes'!$A:$I,8,FALSE))</f>
        <v>DANIELA MOLINA</v>
      </c>
      <c r="L1603" s="17">
        <f>IF(ISERROR(VLOOKUP('Salidas Pacientes'!$C1603,'BD Pacientes'!$A:$I,9,FALSE)),"",VLOOKUP('Salidas Pacientes'!$C1603,'BD Pacientes'!$A:$I,9,FALSE))</f>
        <v>3143070994</v>
      </c>
      <c r="M1603" s="122" t="s">
        <v>73</v>
      </c>
      <c r="N1603" s="16" t="str">
        <f>IF(ISERROR(VLOOKUP('Salidas Pacientes'!$M1603,Inventario!$A$2:$M$21,2,FALSE)),"",VLOOKUP('Salidas Pacientes'!$M1603,Inventario!$A$2:$M$21,2,FALSE))</f>
        <v>Pentaxim</v>
      </c>
      <c r="O1603" s="16" t="str">
        <f>IF(ISERROR(VLOOKUP('Salidas Pacientes'!$M1603,Inventario!$A$2:$M$21,3,FALSE)),"",VLOOKUP('Salidas Pacientes'!$M1603,Inventario!$A$2:$M$21,3,FALSE))</f>
        <v>Difteria-Tosferina, tetano, polio, haemophilus</v>
      </c>
      <c r="P1603" s="100"/>
      <c r="Q1603" s="100"/>
      <c r="R1603" s="17"/>
      <c r="S1603" s="123" t="s">
        <v>247</v>
      </c>
      <c r="T1603" s="102">
        <f>IF(ISERROR(VLOOKUP('Salidas Pacientes'!$S1603,Entradas!$H$1:$I$809,2,FALSE)),"",VLOOKUP('Salidas Pacientes'!$S1603,Entradas!$H$1:$I$809,2,FALSE))</f>
        <v>45291</v>
      </c>
      <c r="U1603" s="124"/>
      <c r="V1603" s="124">
        <v>1</v>
      </c>
      <c r="W1603" s="125" t="s">
        <v>313</v>
      </c>
    </row>
    <row r="1604" spans="1:23" ht="15.75" hidden="1" customHeight="1">
      <c r="A1604" s="121">
        <v>45033</v>
      </c>
      <c r="B1604" s="122" t="s">
        <v>276</v>
      </c>
      <c r="C1604" s="98">
        <v>1232817460</v>
      </c>
      <c r="D1604" s="17" t="str">
        <f>IF(ISERROR(VLOOKUP('Salidas Pacientes'!$C1604,'BD Pacientes'!$A:I,2,FALSE)),"",VLOOKUP('Salidas Pacientes'!$C1604,'BD Pacientes'!$A:I,2,FALSE))</f>
        <v>RC</v>
      </c>
      <c r="E1604" s="16" t="str">
        <f>IF(ISERROR(VLOOKUP('Salidas Pacientes'!$C1604,'BD Pacientes'!$A:I,3,FALSE)),"",VLOOKUP('Salidas Pacientes'!$C1604,'BD Pacientes'!$A:I,3,FALSE))</f>
        <v>FERNANDO MEDINA MOLINA</v>
      </c>
      <c r="F1604" s="17" t="str">
        <f>IF(ISERROR(VLOOKUP('Salidas Pacientes'!$C1604,'BD Pacientes'!$A:I,4,FALSE)),"",VLOOKUP('Salidas Pacientes'!$C1604,'BD Pacientes'!$A:I,4,FALSE))</f>
        <v>M</v>
      </c>
      <c r="G1604" s="95">
        <f>IF(ISERROR(VLOOKUP('Salidas Pacientes'!$C1604,'BD Pacientes'!$A:I,5,FALSE)),"",VLOOKUP('Salidas Pacientes'!$C1604,'BD Pacientes'!$A:I,5,FALSE))</f>
        <v>44447</v>
      </c>
      <c r="H1604" s="95" t="str">
        <f t="shared" ca="1" si="0"/>
        <v>1 año, 11 mes</v>
      </c>
      <c r="I1604" s="97" t="str">
        <f>IF(ISERROR(VLOOKUP('Salidas Pacientes'!$C1604,'BD Pacientes'!$A:$I,6,FALSE)),"",VLOOKUP('Salidas Pacientes'!$C1604,'BD Pacientes'!$A:$I,6,FALSE))</f>
        <v>CRA 23B # 6A-09</v>
      </c>
      <c r="J1604" s="98">
        <f>IF(ISERROR(VLOOKUP('Salidas Pacientes'!$C1604,'BD Pacientes'!$A:$I,7,FALSE)),"",VLOOKUP('Salidas Pacientes'!$C1604,'BD Pacientes'!$A:$I,7,FALSE))</f>
        <v>1144096882</v>
      </c>
      <c r="K1604" s="99" t="str">
        <f>IF(ISERROR(VLOOKUP('Salidas Pacientes'!$C1604,'BD Pacientes'!$A:$I,8,FALSE)),"",VLOOKUP('Salidas Pacientes'!$C1604,'BD Pacientes'!$A:$I,8,FALSE))</f>
        <v>DANIELA MOLINA</v>
      </c>
      <c r="L1604" s="17">
        <f>IF(ISERROR(VLOOKUP('Salidas Pacientes'!$C1604,'BD Pacientes'!$A:$I,9,FALSE)),"",VLOOKUP('Salidas Pacientes'!$C1604,'BD Pacientes'!$A:$I,9,FALSE))</f>
        <v>3143070994</v>
      </c>
      <c r="M1604" s="122" t="s">
        <v>85</v>
      </c>
      <c r="N1604" s="16" t="str">
        <f>IF(ISERROR(VLOOKUP('Salidas Pacientes'!$M1604,Inventario!$A$2:$M$21,2,FALSE)),"",VLOOKUP('Salidas Pacientes'!$M1604,Inventario!$A$2:$M$21,2,FALSE))</f>
        <v xml:space="preserve">Avaxim 80 </v>
      </c>
      <c r="O1604" s="16" t="str">
        <f>IF(ISERROR(VLOOKUP('Salidas Pacientes'!$M1604,Inventario!$A$2:$M$21,3,FALSE)),"",VLOOKUP('Salidas Pacientes'!$M1604,Inventario!$A$2:$M$21,3,FALSE))</f>
        <v>Hepatitis A niño</v>
      </c>
      <c r="P1604" s="100"/>
      <c r="Q1604" s="100"/>
      <c r="R1604" s="17"/>
      <c r="S1604" s="123" t="s">
        <v>227</v>
      </c>
      <c r="T1604" s="102">
        <f>IF(ISERROR(VLOOKUP('Salidas Pacientes'!$S1604,Entradas!$H$1:$I$809,2,FALSE)),"",VLOOKUP('Salidas Pacientes'!$S1604,Entradas!$H$1:$I$809,2,FALSE))</f>
        <v>45351</v>
      </c>
      <c r="U1604" s="124"/>
      <c r="V1604" s="124">
        <v>1</v>
      </c>
      <c r="W1604" s="125" t="s">
        <v>314</v>
      </c>
    </row>
    <row r="1605" spans="1:23" ht="15.75" hidden="1" customHeight="1">
      <c r="A1605" s="121">
        <v>45033</v>
      </c>
      <c r="B1605" s="122" t="s">
        <v>276</v>
      </c>
      <c r="C1605" s="98">
        <v>1232817460</v>
      </c>
      <c r="D1605" s="17" t="str">
        <f>IF(ISERROR(VLOOKUP('Salidas Pacientes'!$C1605,'BD Pacientes'!$A:I,2,FALSE)),"",VLOOKUP('Salidas Pacientes'!$C1605,'BD Pacientes'!$A:I,2,FALSE))</f>
        <v>RC</v>
      </c>
      <c r="E1605" s="16" t="str">
        <f>IF(ISERROR(VLOOKUP('Salidas Pacientes'!$C1605,'BD Pacientes'!$A:I,3,FALSE)),"",VLOOKUP('Salidas Pacientes'!$C1605,'BD Pacientes'!$A:I,3,FALSE))</f>
        <v>FERNANDO MEDINA MOLINA</v>
      </c>
      <c r="F1605" s="17" t="str">
        <f>IF(ISERROR(VLOOKUP('Salidas Pacientes'!$C1605,'BD Pacientes'!$A:I,4,FALSE)),"",VLOOKUP('Salidas Pacientes'!$C1605,'BD Pacientes'!$A:I,4,FALSE))</f>
        <v>M</v>
      </c>
      <c r="G1605" s="95">
        <f>IF(ISERROR(VLOOKUP('Salidas Pacientes'!$C1605,'BD Pacientes'!$A:I,5,FALSE)),"",VLOOKUP('Salidas Pacientes'!$C1605,'BD Pacientes'!$A:I,5,FALSE))</f>
        <v>44447</v>
      </c>
      <c r="H1605" s="95" t="str">
        <f t="shared" ca="1" si="0"/>
        <v>1 año, 11 mes</v>
      </c>
      <c r="I1605" s="97" t="str">
        <f>IF(ISERROR(VLOOKUP('Salidas Pacientes'!$C1605,'BD Pacientes'!$A:$I,6,FALSE)),"",VLOOKUP('Salidas Pacientes'!$C1605,'BD Pacientes'!$A:$I,6,FALSE))</f>
        <v>CRA 23B # 6A-09</v>
      </c>
      <c r="J1605" s="98">
        <f>IF(ISERROR(VLOOKUP('Salidas Pacientes'!$C1605,'BD Pacientes'!$A:$I,7,FALSE)),"",VLOOKUP('Salidas Pacientes'!$C1605,'BD Pacientes'!$A:$I,7,FALSE))</f>
        <v>1144096882</v>
      </c>
      <c r="K1605" s="99" t="str">
        <f>IF(ISERROR(VLOOKUP('Salidas Pacientes'!$C1605,'BD Pacientes'!$A:$I,8,FALSE)),"",VLOOKUP('Salidas Pacientes'!$C1605,'BD Pacientes'!$A:$I,8,FALSE))</f>
        <v>DANIELA MOLINA</v>
      </c>
      <c r="L1605" s="17">
        <f>IF(ISERROR(VLOOKUP('Salidas Pacientes'!$C1605,'BD Pacientes'!$A:$I,9,FALSE)),"",VLOOKUP('Salidas Pacientes'!$C1605,'BD Pacientes'!$A:$I,9,FALSE))</f>
        <v>3143070994</v>
      </c>
      <c r="M1605" s="122" t="s">
        <v>108</v>
      </c>
      <c r="N1605" s="16" t="str">
        <f>IF(ISERROR(VLOOKUP('Salidas Pacientes'!$M1605,Inventario!$A$2:$M$21,2,FALSE)),"",VLOOKUP('Salidas Pacientes'!$M1605,Inventario!$A$2:$M$21,2,FALSE))</f>
        <v>Priorix</v>
      </c>
      <c r="O1605" s="16" t="str">
        <f>IF(ISERROR(VLOOKUP('Salidas Pacientes'!$M1605,Inventario!$A$2:$M$21,3,FALSE)),"",VLOOKUP('Salidas Pacientes'!$M1605,Inventario!$A$2:$M$21,3,FALSE))</f>
        <v>Rubeola, Sarampion, Paperas</v>
      </c>
      <c r="P1605" s="100"/>
      <c r="Q1605" s="100"/>
      <c r="R1605" s="17"/>
      <c r="S1605" s="123" t="s">
        <v>239</v>
      </c>
      <c r="T1605" s="102">
        <f>IF(ISERROR(VLOOKUP('Salidas Pacientes'!$S1605,Entradas!$H$1:$I$809,2,FALSE)),"",VLOOKUP('Salidas Pacientes'!$S1605,Entradas!$H$1:$I$809,2,FALSE))</f>
        <v>45473</v>
      </c>
      <c r="U1605" s="124"/>
      <c r="V1605" s="124">
        <v>1</v>
      </c>
      <c r="W1605" s="125" t="s">
        <v>314</v>
      </c>
    </row>
    <row r="1606" spans="1:23" ht="15.75" hidden="1" customHeight="1">
      <c r="A1606" s="121">
        <v>45036</v>
      </c>
      <c r="B1606" s="122" t="s">
        <v>276</v>
      </c>
      <c r="C1606" s="98">
        <v>1112071239</v>
      </c>
      <c r="D1606" s="17" t="str">
        <f>IF(ISERROR(VLOOKUP('Salidas Pacientes'!$C1606,'BD Pacientes'!$A:I,2,FALSE)),"",VLOOKUP('Salidas Pacientes'!$C1606,'BD Pacientes'!$A:I,2,FALSE))</f>
        <v>RC</v>
      </c>
      <c r="E1606" s="16" t="str">
        <f>IF(ISERROR(VLOOKUP('Salidas Pacientes'!$C1606,'BD Pacientes'!$A:I,3,FALSE)),"",VLOOKUP('Salidas Pacientes'!$C1606,'BD Pacientes'!$A:I,3,FALSE))</f>
        <v>ELENA GAMBOA PATIÑO</v>
      </c>
      <c r="F1606" s="17" t="str">
        <f>IF(ISERROR(VLOOKUP('Salidas Pacientes'!$C1606,'BD Pacientes'!$A:I,4,FALSE)),"",VLOOKUP('Salidas Pacientes'!$C1606,'BD Pacientes'!$A:I,4,FALSE))</f>
        <v>F</v>
      </c>
      <c r="G1606" s="95">
        <f>IF(ISERROR(VLOOKUP('Salidas Pacientes'!$C1606,'BD Pacientes'!$A:I,5,FALSE)),"",VLOOKUP('Salidas Pacientes'!$C1606,'BD Pacientes'!$A:I,5,FALSE))</f>
        <v>44977</v>
      </c>
      <c r="H1606" s="95" t="str">
        <f t="shared" ca="1" si="0"/>
        <v>0 año, 6 mes</v>
      </c>
      <c r="I1606" s="97" t="str">
        <f>IF(ISERROR(VLOOKUP('Salidas Pacientes'!$C1606,'BD Pacientes'!$A:$I,6,FALSE)),"",VLOOKUP('Salidas Pacientes'!$C1606,'BD Pacientes'!$A:$I,6,FALSE))</f>
        <v>CRA 101 #11A-10</v>
      </c>
      <c r="J1606" s="98">
        <f>IF(ISERROR(VLOOKUP('Salidas Pacientes'!$C1606,'BD Pacientes'!$A:$I,7,FALSE)),"",VLOOKUP('Salidas Pacientes'!$C1606,'BD Pacientes'!$A:$I,7,FALSE))</f>
        <v>67026034</v>
      </c>
      <c r="K1606" s="99" t="str">
        <f>IF(ISERROR(VLOOKUP('Salidas Pacientes'!$C1606,'BD Pacientes'!$A:$I,8,FALSE)),"",VLOOKUP('Salidas Pacientes'!$C1606,'BD Pacientes'!$A:$I,8,FALSE))</f>
        <v>LUZ ADRIANA PATIÑO</v>
      </c>
      <c r="L1606" s="17">
        <f>IF(ISERROR(VLOOKUP('Salidas Pacientes'!$C1606,'BD Pacientes'!$A:$I,9,FALSE)),"",VLOOKUP('Salidas Pacientes'!$C1606,'BD Pacientes'!$A:$I,9,FALSE))</f>
        <v>3154972220</v>
      </c>
      <c r="M1606" s="122" t="s">
        <v>77</v>
      </c>
      <c r="N1606" s="16" t="str">
        <f>IF(ISERROR(VLOOKUP('Salidas Pacientes'!$M1606,Inventario!$A$2:$M$21,2,FALSE)),"",VLOOKUP('Salidas Pacientes'!$M1606,Inventario!$A$2:$M$21,2,FALSE))</f>
        <v>Hexaxim</v>
      </c>
      <c r="O1606" s="16" t="str">
        <f>IF(ISERROR(VLOOKUP('Salidas Pacientes'!$M1606,Inventario!$A$2:$M$21,3,FALSE)),"",VLOOKUP('Salidas Pacientes'!$M1606,Inventario!$A$2:$M$21,3,FALSE))</f>
        <v>DPAT + VPI + HIB + HB</v>
      </c>
      <c r="P1606" s="100"/>
      <c r="Q1606" s="100"/>
      <c r="R1606" s="17"/>
      <c r="S1606" s="123" t="s">
        <v>237</v>
      </c>
      <c r="T1606" s="102">
        <f>IF(ISERROR(VLOOKUP('Salidas Pacientes'!$S1606,Entradas!$H$1:$I$809,2,FALSE)),"",VLOOKUP('Salidas Pacientes'!$S1606,Entradas!$H$1:$I$809,2,FALSE))</f>
        <v>45565</v>
      </c>
      <c r="U1606" s="124"/>
      <c r="V1606" s="124">
        <v>1</v>
      </c>
      <c r="W1606" s="125" t="s">
        <v>313</v>
      </c>
    </row>
    <row r="1607" spans="1:23" ht="15.75" hidden="1" customHeight="1">
      <c r="A1607" s="121">
        <v>45036</v>
      </c>
      <c r="B1607" s="122" t="s">
        <v>276</v>
      </c>
      <c r="C1607" s="98">
        <v>1112071239</v>
      </c>
      <c r="D1607" s="17" t="str">
        <f>IF(ISERROR(VLOOKUP('Salidas Pacientes'!$C1607,'BD Pacientes'!$A:I,2,FALSE)),"",VLOOKUP('Salidas Pacientes'!$C1607,'BD Pacientes'!$A:I,2,FALSE))</f>
        <v>RC</v>
      </c>
      <c r="E1607" s="16" t="str">
        <f>IF(ISERROR(VLOOKUP('Salidas Pacientes'!$C1607,'BD Pacientes'!$A:I,3,FALSE)),"",VLOOKUP('Salidas Pacientes'!$C1607,'BD Pacientes'!$A:I,3,FALSE))</f>
        <v>ELENA GAMBOA PATIÑO</v>
      </c>
      <c r="F1607" s="17" t="str">
        <f>IF(ISERROR(VLOOKUP('Salidas Pacientes'!$C1607,'BD Pacientes'!$A:I,4,FALSE)),"",VLOOKUP('Salidas Pacientes'!$C1607,'BD Pacientes'!$A:I,4,FALSE))</f>
        <v>F</v>
      </c>
      <c r="G1607" s="95">
        <f>IF(ISERROR(VLOOKUP('Salidas Pacientes'!$C1607,'BD Pacientes'!$A:I,5,FALSE)),"",VLOOKUP('Salidas Pacientes'!$C1607,'BD Pacientes'!$A:I,5,FALSE))</f>
        <v>44977</v>
      </c>
      <c r="H1607" s="95" t="str">
        <f t="shared" ca="1" si="0"/>
        <v>0 año, 6 mes</v>
      </c>
      <c r="I1607" s="97" t="str">
        <f>IF(ISERROR(VLOOKUP('Salidas Pacientes'!$C1607,'BD Pacientes'!$A:$I,6,FALSE)),"",VLOOKUP('Salidas Pacientes'!$C1607,'BD Pacientes'!$A:$I,6,FALSE))</f>
        <v>CRA 101 #11A-10</v>
      </c>
      <c r="J1607" s="98">
        <f>IF(ISERROR(VLOOKUP('Salidas Pacientes'!$C1607,'BD Pacientes'!$A:$I,7,FALSE)),"",VLOOKUP('Salidas Pacientes'!$C1607,'BD Pacientes'!$A:$I,7,FALSE))</f>
        <v>67026034</v>
      </c>
      <c r="K1607" s="99" t="str">
        <f>IF(ISERROR(VLOOKUP('Salidas Pacientes'!$C1607,'BD Pacientes'!$A:$I,8,FALSE)),"",VLOOKUP('Salidas Pacientes'!$C1607,'BD Pacientes'!$A:$I,8,FALSE))</f>
        <v>LUZ ADRIANA PATIÑO</v>
      </c>
      <c r="L1607" s="17">
        <f>IF(ISERROR(VLOOKUP('Salidas Pacientes'!$C1607,'BD Pacientes'!$A:$I,9,FALSE)),"",VLOOKUP('Salidas Pacientes'!$C1607,'BD Pacientes'!$A:$I,9,FALSE))</f>
        <v>3154972220</v>
      </c>
      <c r="M1607" s="122" t="s">
        <v>54</v>
      </c>
      <c r="N1607" s="16" t="str">
        <f>IF(ISERROR(VLOOKUP('Salidas Pacientes'!$M1607,Inventario!$A$2:$M$21,2,FALSE)),"",VLOOKUP('Salidas Pacientes'!$M1607,Inventario!$A$2:$M$21,2,FALSE))</f>
        <v>Prevenar</v>
      </c>
      <c r="O1607" s="16" t="str">
        <f>IF(ISERROR(VLOOKUP('Salidas Pacientes'!$M1607,Inventario!$A$2:$M$21,3,FALSE)),"",VLOOKUP('Salidas Pacientes'!$M1607,Inventario!$A$2:$M$21,3,FALSE))</f>
        <v>Neumococo 13V</v>
      </c>
      <c r="P1607" s="100"/>
      <c r="Q1607" s="100"/>
      <c r="R1607" s="17"/>
      <c r="S1607" s="123" t="s">
        <v>241</v>
      </c>
      <c r="T1607" s="102">
        <f>IF(ISERROR(VLOOKUP('Salidas Pacientes'!$S1607,Entradas!$H$1:$I$809,2,FALSE)),"",VLOOKUP('Salidas Pacientes'!$S1607,Entradas!$H$1:$I$809,2,FALSE))</f>
        <v>45747</v>
      </c>
      <c r="U1607" s="124"/>
      <c r="V1607" s="124">
        <v>1</v>
      </c>
      <c r="W1607" s="125" t="s">
        <v>313</v>
      </c>
    </row>
    <row r="1608" spans="1:23" ht="15.75" hidden="1" customHeight="1">
      <c r="A1608" s="121">
        <v>45036</v>
      </c>
      <c r="B1608" s="122" t="s">
        <v>276</v>
      </c>
      <c r="C1608" s="98">
        <v>1112071239</v>
      </c>
      <c r="D1608" s="17" t="str">
        <f>IF(ISERROR(VLOOKUP('Salidas Pacientes'!$C1608,'BD Pacientes'!$A:I,2,FALSE)),"",VLOOKUP('Salidas Pacientes'!$C1608,'BD Pacientes'!$A:I,2,FALSE))</f>
        <v>RC</v>
      </c>
      <c r="E1608" s="16" t="str">
        <f>IF(ISERROR(VLOOKUP('Salidas Pacientes'!$C1608,'BD Pacientes'!$A:I,3,FALSE)),"",VLOOKUP('Salidas Pacientes'!$C1608,'BD Pacientes'!$A:I,3,FALSE))</f>
        <v>ELENA GAMBOA PATIÑO</v>
      </c>
      <c r="F1608" s="17" t="str">
        <f>IF(ISERROR(VLOOKUP('Salidas Pacientes'!$C1608,'BD Pacientes'!$A:I,4,FALSE)),"",VLOOKUP('Salidas Pacientes'!$C1608,'BD Pacientes'!$A:I,4,FALSE))</f>
        <v>F</v>
      </c>
      <c r="G1608" s="95">
        <f>IF(ISERROR(VLOOKUP('Salidas Pacientes'!$C1608,'BD Pacientes'!$A:I,5,FALSE)),"",VLOOKUP('Salidas Pacientes'!$C1608,'BD Pacientes'!$A:I,5,FALSE))</f>
        <v>44977</v>
      </c>
      <c r="H1608" s="95" t="str">
        <f t="shared" ca="1" si="0"/>
        <v>0 año, 6 mes</v>
      </c>
      <c r="I1608" s="97" t="str">
        <f>IF(ISERROR(VLOOKUP('Salidas Pacientes'!$C1608,'BD Pacientes'!$A:$I,6,FALSE)),"",VLOOKUP('Salidas Pacientes'!$C1608,'BD Pacientes'!$A:$I,6,FALSE))</f>
        <v>CRA 101 #11A-10</v>
      </c>
      <c r="J1608" s="98">
        <f>IF(ISERROR(VLOOKUP('Salidas Pacientes'!$C1608,'BD Pacientes'!$A:$I,7,FALSE)),"",VLOOKUP('Salidas Pacientes'!$C1608,'BD Pacientes'!$A:$I,7,FALSE))</f>
        <v>67026034</v>
      </c>
      <c r="K1608" s="99" t="str">
        <f>IF(ISERROR(VLOOKUP('Salidas Pacientes'!$C1608,'BD Pacientes'!$A:$I,8,FALSE)),"",VLOOKUP('Salidas Pacientes'!$C1608,'BD Pacientes'!$A:$I,8,FALSE))</f>
        <v>LUZ ADRIANA PATIÑO</v>
      </c>
      <c r="L1608" s="17">
        <f>IF(ISERROR(VLOOKUP('Salidas Pacientes'!$C1608,'BD Pacientes'!$A:$I,9,FALSE)),"",VLOOKUP('Salidas Pacientes'!$C1608,'BD Pacientes'!$A:$I,9,FALSE))</f>
        <v>3154972220</v>
      </c>
      <c r="M1608" s="122" t="s">
        <v>96</v>
      </c>
      <c r="N1608" s="16" t="str">
        <f>IF(ISERROR(VLOOKUP('Salidas Pacientes'!$M1608,Inventario!$A$2:$M$21,2,FALSE)),"",VLOOKUP('Salidas Pacientes'!$M1608,Inventario!$A$2:$M$21,2,FALSE))</f>
        <v>Rotateq</v>
      </c>
      <c r="O1608" s="16" t="str">
        <f>IF(ISERROR(VLOOKUP('Salidas Pacientes'!$M1608,Inventario!$A$2:$M$21,3,FALSE)),"",VLOOKUP('Salidas Pacientes'!$M1608,Inventario!$A$2:$M$21,3,FALSE))</f>
        <v>Rotavirus Vivo Atenuado</v>
      </c>
      <c r="P1608" s="100"/>
      <c r="Q1608" s="100"/>
      <c r="R1608" s="17"/>
      <c r="S1608" s="123" t="s">
        <v>238</v>
      </c>
      <c r="T1608" s="102">
        <f>IF(ISERROR(VLOOKUP('Salidas Pacientes'!$S1608,Entradas!$H$1:$I$809,2,FALSE)),"",VLOOKUP('Salidas Pacientes'!$S1608,Entradas!$H$1:$I$809,2,FALSE))</f>
        <v>45464</v>
      </c>
      <c r="U1608" s="124"/>
      <c r="V1608" s="124">
        <v>1</v>
      </c>
      <c r="W1608" s="125" t="s">
        <v>313</v>
      </c>
    </row>
    <row r="1609" spans="1:23" ht="15.75" hidden="1" customHeight="1">
      <c r="A1609" s="121">
        <v>45036</v>
      </c>
      <c r="B1609" s="122" t="s">
        <v>276</v>
      </c>
      <c r="C1609" s="98">
        <v>1150695873</v>
      </c>
      <c r="D1609" s="17" t="str">
        <f>IF(ISERROR(VLOOKUP('Salidas Pacientes'!$C1609,'BD Pacientes'!$A:I,2,FALSE)),"",VLOOKUP('Salidas Pacientes'!$C1609,'BD Pacientes'!$A:I,2,FALSE))</f>
        <v>RC</v>
      </c>
      <c r="E1609" s="16" t="str">
        <f>IF(ISERROR(VLOOKUP('Salidas Pacientes'!$C1609,'BD Pacientes'!$A:I,3,FALSE)),"",VLOOKUP('Salidas Pacientes'!$C1609,'BD Pacientes'!$A:I,3,FALSE))</f>
        <v>DEREK ALEJANDRO ALVARADO BERMEO</v>
      </c>
      <c r="F1609" s="17" t="str">
        <f>IF(ISERROR(VLOOKUP('Salidas Pacientes'!$C1609,'BD Pacientes'!$A:I,4,FALSE)),"",VLOOKUP('Salidas Pacientes'!$C1609,'BD Pacientes'!$A:I,4,FALSE))</f>
        <v>M</v>
      </c>
      <c r="G1609" s="95">
        <f>IF(ISERROR(VLOOKUP('Salidas Pacientes'!$C1609,'BD Pacientes'!$A:I,5,FALSE)),"",VLOOKUP('Salidas Pacientes'!$C1609,'BD Pacientes'!$A:I,5,FALSE))</f>
        <v>43933</v>
      </c>
      <c r="H1609" s="95" t="str">
        <f t="shared" ca="1" si="0"/>
        <v>3 año, 4 mes</v>
      </c>
      <c r="I1609" s="97" t="str">
        <f>IF(ISERROR(VLOOKUP('Salidas Pacientes'!$C1609,'BD Pacientes'!$A:$I,6,FALSE)),"",VLOOKUP('Salidas Pacientes'!$C1609,'BD Pacientes'!$A:$I,6,FALSE))</f>
        <v>CRA 49 #13-54</v>
      </c>
      <c r="J1609" s="98">
        <f>IF(ISERROR(VLOOKUP('Salidas Pacientes'!$C1609,'BD Pacientes'!$A:$I,7,FALSE)),"",VLOOKUP('Salidas Pacientes'!$C1609,'BD Pacientes'!$A:$I,7,FALSE))</f>
        <v>1006306925</v>
      </c>
      <c r="K1609" s="99" t="str">
        <f>IF(ISERROR(VLOOKUP('Salidas Pacientes'!$C1609,'BD Pacientes'!$A:$I,8,FALSE)),"",VLOOKUP('Salidas Pacientes'!$C1609,'BD Pacientes'!$A:$I,8,FALSE))</f>
        <v>LIZETH BERMEO</v>
      </c>
      <c r="L1609" s="17">
        <f>IF(ISERROR(VLOOKUP('Salidas Pacientes'!$C1609,'BD Pacientes'!$A:$I,9,FALSE)),"",VLOOKUP('Salidas Pacientes'!$C1609,'BD Pacientes'!$A:$I,9,FALSE))</f>
        <v>3184905265</v>
      </c>
      <c r="M1609" s="125" t="s">
        <v>315</v>
      </c>
      <c r="N1609" s="16" t="str">
        <f>IF(ISERROR(VLOOKUP(#REF!,Inventario!$A$2:$M$21,2,FALSE)),"",VLOOKUP(#REF!,Inventario!$A$2:$M$21,2,FALSE))</f>
        <v/>
      </c>
      <c r="O1609" s="16" t="str">
        <f>IF(ISERROR(VLOOKUP(#REF!,Inventario!$A$2:$M$21,3,FALSE)),"",VLOOKUP(#REF!,Inventario!$A$2:$M$21,3,FALSE))</f>
        <v/>
      </c>
      <c r="P1609" s="100"/>
      <c r="Q1609" s="100"/>
      <c r="R1609" s="17"/>
      <c r="S1609" s="123" t="s">
        <v>241</v>
      </c>
      <c r="T1609" s="102">
        <f>IF(ISERROR(VLOOKUP('Salidas Pacientes'!$S1609,Entradas!$H$1:$I$809,2,FALSE)),"",VLOOKUP('Salidas Pacientes'!$S1609,Entradas!$H$1:$I$809,2,FALSE))</f>
        <v>45747</v>
      </c>
      <c r="U1609" s="124"/>
      <c r="V1609" s="124">
        <v>1</v>
      </c>
      <c r="W1609" s="126" t="s">
        <v>315</v>
      </c>
    </row>
    <row r="1610" spans="1:23" ht="15.75" hidden="1" customHeight="1">
      <c r="A1610" s="121">
        <v>45036</v>
      </c>
      <c r="B1610" s="122" t="s">
        <v>276</v>
      </c>
      <c r="C1610" s="98">
        <v>1109574387</v>
      </c>
      <c r="D1610" s="17" t="str">
        <f>IF(ISERROR(VLOOKUP('Salidas Pacientes'!$C1610,'BD Pacientes'!$A:I,2,FALSE)),"",VLOOKUP('Salidas Pacientes'!$C1610,'BD Pacientes'!$A:I,2,FALSE))</f>
        <v>RC</v>
      </c>
      <c r="E1610" s="16" t="str">
        <f>IF(ISERROR(VLOOKUP('Salidas Pacientes'!$C1610,'BD Pacientes'!$A:I,3,FALSE)),"",VLOOKUP('Salidas Pacientes'!$C1610,'BD Pacientes'!$A:I,3,FALSE))</f>
        <v>SALOME IDARRAGA GARCIA</v>
      </c>
      <c r="F1610" s="17" t="str">
        <f>IF(ISERROR(VLOOKUP('Salidas Pacientes'!$C1610,'BD Pacientes'!$A:I,4,FALSE)),"",VLOOKUP('Salidas Pacientes'!$C1610,'BD Pacientes'!$A:I,4,FALSE))</f>
        <v>F</v>
      </c>
      <c r="G1610" s="95">
        <f>IF(ISERROR(VLOOKUP('Salidas Pacientes'!$C1610,'BD Pacientes'!$A:I,5,FALSE)),"",VLOOKUP('Salidas Pacientes'!$C1610,'BD Pacientes'!$A:I,5,FALSE))</f>
        <v>44669</v>
      </c>
      <c r="H1610" s="95" t="str">
        <f t="shared" ca="1" si="0"/>
        <v>1 año, 4 mes</v>
      </c>
      <c r="I1610" s="97" t="str">
        <f>IF(ISERROR(VLOOKUP('Salidas Pacientes'!$C1610,'BD Pacientes'!$A:$I,6,FALSE)),"",VLOOKUP('Salidas Pacientes'!$C1610,'BD Pacientes'!$A:$I,6,FALSE))</f>
        <v>CALLE 33E # 24D-41</v>
      </c>
      <c r="J1610" s="98">
        <f>IF(ISERROR(VLOOKUP('Salidas Pacientes'!$C1610,'BD Pacientes'!$A:$I,7,FALSE)),"",VLOOKUP('Salidas Pacientes'!$C1610,'BD Pacientes'!$A:$I,7,FALSE))</f>
        <v>1144192424</v>
      </c>
      <c r="K1610" s="99" t="str">
        <f>IF(ISERROR(VLOOKUP('Salidas Pacientes'!$C1610,'BD Pacientes'!$A:$I,8,FALSE)),"",VLOOKUP('Salidas Pacientes'!$C1610,'BD Pacientes'!$A:$I,8,FALSE))</f>
        <v>JESICA VANESA GARCIA</v>
      </c>
      <c r="L1610" s="17">
        <f>IF(ISERROR(VLOOKUP('Salidas Pacientes'!$C1610,'BD Pacientes'!$A:$I,9,FALSE)),"",VLOOKUP('Salidas Pacientes'!$C1610,'BD Pacientes'!$A:$I,9,FALSE))</f>
        <v>3156492292</v>
      </c>
      <c r="M1610" s="122" t="s">
        <v>58</v>
      </c>
      <c r="N1610" s="16" t="str">
        <f>IF(ISERROR(VLOOKUP('Salidas Pacientes'!$M1610,Inventario!$A$2:$M$21,2,FALSE)),"",VLOOKUP('Salidas Pacientes'!$M1610,Inventario!$A$2:$M$21,2,FALSE))</f>
        <v>Proquad</v>
      </c>
      <c r="O1610" s="16" t="str">
        <f>IF(ISERROR(VLOOKUP('Salidas Pacientes'!$M1610,Inventario!$A$2:$M$21,3,FALSE)),"",VLOOKUP('Salidas Pacientes'!$M1610,Inventario!$A$2:$M$21,3,FALSE))</f>
        <v>Sarampion + Rubeola + parotiditis + varicela</v>
      </c>
      <c r="P1610" s="100"/>
      <c r="Q1610" s="100"/>
      <c r="R1610" s="17"/>
      <c r="S1610" s="123" t="s">
        <v>245</v>
      </c>
      <c r="T1610" s="102">
        <f>IF(ISERROR(VLOOKUP('Salidas Pacientes'!$S1610,Entradas!$H$1:$I$809,2,FALSE)),"",VLOOKUP('Salidas Pacientes'!$S1610,Entradas!$H$1:$I$809,2,FALSE))</f>
        <v>45412</v>
      </c>
      <c r="U1610" s="124"/>
      <c r="V1610" s="124">
        <v>1</v>
      </c>
      <c r="W1610" s="125" t="s">
        <v>313</v>
      </c>
    </row>
    <row r="1611" spans="1:23" ht="15.75" hidden="1" customHeight="1">
      <c r="A1611" s="121">
        <v>45036</v>
      </c>
      <c r="B1611" s="122" t="s">
        <v>276</v>
      </c>
      <c r="C1611" s="98">
        <v>1109574387</v>
      </c>
      <c r="D1611" s="17" t="str">
        <f>IF(ISERROR(VLOOKUP('Salidas Pacientes'!$C1611,'BD Pacientes'!$A:I,2,FALSE)),"",VLOOKUP('Salidas Pacientes'!$C1611,'BD Pacientes'!$A:I,2,FALSE))</f>
        <v>RC</v>
      </c>
      <c r="E1611" s="16" t="str">
        <f>IF(ISERROR(VLOOKUP('Salidas Pacientes'!$C1611,'BD Pacientes'!$A:I,3,FALSE)),"",VLOOKUP('Salidas Pacientes'!$C1611,'BD Pacientes'!$A:I,3,FALSE))</f>
        <v>SALOME IDARRAGA GARCIA</v>
      </c>
      <c r="F1611" s="17" t="str">
        <f>IF(ISERROR(VLOOKUP('Salidas Pacientes'!$C1611,'BD Pacientes'!$A:I,4,FALSE)),"",VLOOKUP('Salidas Pacientes'!$C1611,'BD Pacientes'!$A:I,4,FALSE))</f>
        <v>F</v>
      </c>
      <c r="G1611" s="95">
        <f>IF(ISERROR(VLOOKUP('Salidas Pacientes'!$C1611,'BD Pacientes'!$A:I,5,FALSE)),"",VLOOKUP('Salidas Pacientes'!$C1611,'BD Pacientes'!$A:I,5,FALSE))</f>
        <v>44669</v>
      </c>
      <c r="H1611" s="95" t="str">
        <f t="shared" ca="1" si="0"/>
        <v>1 año, 4 mes</v>
      </c>
      <c r="I1611" s="97" t="str">
        <f>IF(ISERROR(VLOOKUP('Salidas Pacientes'!$C1611,'BD Pacientes'!$A:$I,6,FALSE)),"",VLOOKUP('Salidas Pacientes'!$C1611,'BD Pacientes'!$A:$I,6,FALSE))</f>
        <v>CALLE 33E # 24D-41</v>
      </c>
      <c r="J1611" s="98">
        <f>IF(ISERROR(VLOOKUP('Salidas Pacientes'!$C1611,'BD Pacientes'!$A:$I,7,FALSE)),"",VLOOKUP('Salidas Pacientes'!$C1611,'BD Pacientes'!$A:$I,7,FALSE))</f>
        <v>1144192424</v>
      </c>
      <c r="K1611" s="99" t="str">
        <f>IF(ISERROR(VLOOKUP('Salidas Pacientes'!$C1611,'BD Pacientes'!$A:$I,8,FALSE)),"",VLOOKUP('Salidas Pacientes'!$C1611,'BD Pacientes'!$A:$I,8,FALSE))</f>
        <v>JESICA VANESA GARCIA</v>
      </c>
      <c r="L1611" s="17">
        <f>IF(ISERROR(VLOOKUP('Salidas Pacientes'!$C1611,'BD Pacientes'!$A:$I,9,FALSE)),"",VLOOKUP('Salidas Pacientes'!$C1611,'BD Pacientes'!$A:$I,9,FALSE))</f>
        <v>3156492292</v>
      </c>
      <c r="M1611" s="122" t="s">
        <v>85</v>
      </c>
      <c r="N1611" s="16" t="str">
        <f>IF(ISERROR(VLOOKUP('Salidas Pacientes'!$M1611,Inventario!$A$2:$M$21,2,FALSE)),"",VLOOKUP('Salidas Pacientes'!$M1611,Inventario!$A$2:$M$21,2,FALSE))</f>
        <v xml:space="preserve">Avaxim 80 </v>
      </c>
      <c r="O1611" s="16" t="str">
        <f>IF(ISERROR(VLOOKUP('Salidas Pacientes'!$M1611,Inventario!$A$2:$M$21,3,FALSE)),"",VLOOKUP('Salidas Pacientes'!$M1611,Inventario!$A$2:$M$21,3,FALSE))</f>
        <v>Hepatitis A niño</v>
      </c>
      <c r="P1611" s="100"/>
      <c r="Q1611" s="100"/>
      <c r="R1611" s="17"/>
      <c r="S1611" s="123" t="s">
        <v>227</v>
      </c>
      <c r="T1611" s="102">
        <f>IF(ISERROR(VLOOKUP('Salidas Pacientes'!$S1611,Entradas!$H$1:$I$809,2,FALSE)),"",VLOOKUP('Salidas Pacientes'!$S1611,Entradas!$H$1:$I$809,2,FALSE))</f>
        <v>45351</v>
      </c>
      <c r="U1611" s="124"/>
      <c r="V1611" s="124">
        <v>1</v>
      </c>
      <c r="W1611" s="125" t="s">
        <v>313</v>
      </c>
    </row>
    <row r="1612" spans="1:23" ht="15.75" hidden="1" customHeight="1">
      <c r="A1612" s="121">
        <v>45036</v>
      </c>
      <c r="B1612" s="122" t="s">
        <v>276</v>
      </c>
      <c r="C1612" s="98">
        <v>1232814755</v>
      </c>
      <c r="D1612" s="17" t="str">
        <f>IF(ISERROR(VLOOKUP('Salidas Pacientes'!$C1612,'BD Pacientes'!$A:I,2,FALSE)),"",VLOOKUP('Salidas Pacientes'!$C1612,'BD Pacientes'!$A:I,2,FALSE))</f>
        <v>RC</v>
      </c>
      <c r="E1612" s="16" t="str">
        <f>IF(ISERROR(VLOOKUP('Salidas Pacientes'!$C1612,'BD Pacientes'!$A:I,3,FALSE)),"",VLOOKUP('Salidas Pacientes'!$C1612,'BD Pacientes'!$A:I,3,FALSE))</f>
        <v>NAHIARA CASTRILLON IMBACHI</v>
      </c>
      <c r="F1612" s="17" t="str">
        <f>IF(ISERROR(VLOOKUP('Salidas Pacientes'!$C1612,'BD Pacientes'!$A:I,4,FALSE)),"",VLOOKUP('Salidas Pacientes'!$C1612,'BD Pacientes'!$A:I,4,FALSE))</f>
        <v>F</v>
      </c>
      <c r="G1612" s="95">
        <f>IF(ISERROR(VLOOKUP('Salidas Pacientes'!$C1612,'BD Pacientes'!$A:I,5,FALSE)),"",VLOOKUP('Salidas Pacientes'!$C1612,'BD Pacientes'!$A:I,5,FALSE))</f>
        <v>44183</v>
      </c>
      <c r="H1612" s="95" t="str">
        <f t="shared" ca="1" si="0"/>
        <v>2 año, 8 mes</v>
      </c>
      <c r="I1612" s="97" t="str">
        <f>IF(ISERROR(VLOOKUP('Salidas Pacientes'!$C1612,'BD Pacientes'!$A:$I,6,FALSE)),"",VLOOKUP('Salidas Pacientes'!$C1612,'BD Pacientes'!$A:$I,6,FALSE))</f>
        <v>CALLE 34A # T27-29</v>
      </c>
      <c r="J1612" s="98">
        <f>IF(ISERROR(VLOOKUP('Salidas Pacientes'!$C1612,'BD Pacientes'!$A:$I,7,FALSE)),"",VLOOKUP('Salidas Pacientes'!$C1612,'BD Pacientes'!$A:$I,7,FALSE))</f>
        <v>1143941319</v>
      </c>
      <c r="K1612" s="99" t="str">
        <f>IF(ISERROR(VLOOKUP('Salidas Pacientes'!$C1612,'BD Pacientes'!$A:$I,8,FALSE)),"",VLOOKUP('Salidas Pacientes'!$C1612,'BD Pacientes'!$A:$I,8,FALSE))</f>
        <v>SIRLEY IMBACHI</v>
      </c>
      <c r="L1612" s="17">
        <f>IF(ISERROR(VLOOKUP('Salidas Pacientes'!$C1612,'BD Pacientes'!$A:$I,9,FALSE)),"",VLOOKUP('Salidas Pacientes'!$C1612,'BD Pacientes'!$A:$I,9,FALSE))</f>
        <v>3145965296</v>
      </c>
      <c r="M1612" s="122" t="s">
        <v>93</v>
      </c>
      <c r="N1612" s="16" t="str">
        <f>IF(ISERROR(VLOOKUP('Salidas Pacientes'!$M1612,Inventario!$A$2:$M$21,2,FALSE)),"",VLOOKUP('Salidas Pacientes'!$M1612,Inventario!$A$2:$M$21,2,FALSE))</f>
        <v>Vaxigrip</v>
      </c>
      <c r="O1612" s="16" t="str">
        <f>IF(ISERROR(VLOOKUP('Salidas Pacientes'!$M1612,Inventario!$A$2:$M$21,3,FALSE)),"",VLOOKUP('Salidas Pacientes'!$M1612,Inventario!$A$2:$M$21,3,FALSE))</f>
        <v>Influenza</v>
      </c>
      <c r="P1612" s="100"/>
      <c r="Q1612" s="100"/>
      <c r="R1612" s="17"/>
      <c r="S1612" s="123" t="s">
        <v>250</v>
      </c>
      <c r="T1612" s="102">
        <f>IF(ISERROR(VLOOKUP('Salidas Pacientes'!$S1612,Entradas!$H$1:$I$809,2,FALSE)),"",VLOOKUP('Salidas Pacientes'!$S1612,Entradas!$H$1:$I$809,2,FALSE))</f>
        <v>45291</v>
      </c>
      <c r="U1612" s="124"/>
      <c r="V1612" s="124">
        <v>1</v>
      </c>
      <c r="W1612" s="125" t="s">
        <v>314</v>
      </c>
    </row>
    <row r="1613" spans="1:23" ht="15.75" hidden="1" customHeight="1">
      <c r="A1613" s="121">
        <v>45037</v>
      </c>
      <c r="B1613" s="122" t="s">
        <v>276</v>
      </c>
      <c r="C1613" s="98">
        <v>1010849177</v>
      </c>
      <c r="D1613" s="17" t="str">
        <f>IF(ISERROR(VLOOKUP('Salidas Pacientes'!$C1613,'BD Pacientes'!$A:I,2,FALSE)),"",VLOOKUP('Salidas Pacientes'!$C1613,'BD Pacientes'!$A:I,2,FALSE))</f>
        <v>RC</v>
      </c>
      <c r="E1613" s="16" t="str">
        <f>IF(ISERROR(VLOOKUP('Salidas Pacientes'!$C1613,'BD Pacientes'!$A:I,3,FALSE)),"",VLOOKUP('Salidas Pacientes'!$C1613,'BD Pacientes'!$A:I,3,FALSE))</f>
        <v>EMANUEL BOLAÑOS CASTIBLANCO</v>
      </c>
      <c r="F1613" s="17" t="str">
        <f>IF(ISERROR(VLOOKUP('Salidas Pacientes'!$C1613,'BD Pacientes'!$A:I,4,FALSE)),"",VLOOKUP('Salidas Pacientes'!$C1613,'BD Pacientes'!$A:I,4,FALSE))</f>
        <v>M</v>
      </c>
      <c r="G1613" s="95">
        <f>IF(ISERROR(VLOOKUP('Salidas Pacientes'!$C1613,'BD Pacientes'!$A:I,5,FALSE)),"",VLOOKUP('Salidas Pacientes'!$C1613,'BD Pacientes'!$A:I,5,FALSE))</f>
        <v>44013</v>
      </c>
      <c r="H1613" s="95" t="str">
        <f t="shared" ca="1" si="0"/>
        <v>3 año, 1 mes</v>
      </c>
      <c r="I1613" s="97" t="str">
        <f>IF(ISERROR(VLOOKUP('Salidas Pacientes'!$C1613,'BD Pacientes'!$A:$I,6,FALSE)),"",VLOOKUP('Salidas Pacientes'!$C1613,'BD Pacientes'!$A:$I,6,FALSE))</f>
        <v>CALLE 11A #72-47</v>
      </c>
      <c r="J1613" s="98">
        <f>IF(ISERROR(VLOOKUP('Salidas Pacientes'!$C1613,'BD Pacientes'!$A:$I,7,FALSE)),"",VLOOKUP('Salidas Pacientes'!$C1613,'BD Pacientes'!$A:$I,7,FALSE))</f>
        <v>1022931686</v>
      </c>
      <c r="K1613" s="99" t="str">
        <f>IF(ISERROR(VLOOKUP('Salidas Pacientes'!$C1613,'BD Pacientes'!$A:$I,8,FALSE)),"",VLOOKUP('Salidas Pacientes'!$C1613,'BD Pacientes'!$A:$I,8,FALSE))</f>
        <v>VIVIANA CASTIBLANCO</v>
      </c>
      <c r="L1613" s="17">
        <f>IF(ISERROR(VLOOKUP('Salidas Pacientes'!$C1613,'BD Pacientes'!$A:$I,9,FALSE)),"",VLOOKUP('Salidas Pacientes'!$C1613,'BD Pacientes'!$A:$I,9,FALSE))</f>
        <v>3214256986</v>
      </c>
      <c r="M1613" s="122" t="s">
        <v>93</v>
      </c>
      <c r="N1613" s="16" t="str">
        <f>IF(ISERROR(VLOOKUP('Salidas Pacientes'!$M1613,Inventario!$A$2:$M$21,2,FALSE)),"",VLOOKUP('Salidas Pacientes'!$M1613,Inventario!$A$2:$M$21,2,FALSE))</f>
        <v>Vaxigrip</v>
      </c>
      <c r="O1613" s="16" t="str">
        <f>IF(ISERROR(VLOOKUP('Salidas Pacientes'!$M1613,Inventario!$A$2:$M$21,3,FALSE)),"",VLOOKUP('Salidas Pacientes'!$M1613,Inventario!$A$2:$M$21,3,FALSE))</f>
        <v>Influenza</v>
      </c>
      <c r="P1613" s="100"/>
      <c r="Q1613" s="100"/>
      <c r="R1613" s="17"/>
      <c r="S1613" s="123" t="s">
        <v>250</v>
      </c>
      <c r="T1613" s="102">
        <f>IF(ISERROR(VLOOKUP('Salidas Pacientes'!$S1613,Entradas!$H$1:$I$809,2,FALSE)),"",VLOOKUP('Salidas Pacientes'!$S1613,Entradas!$H$1:$I$809,2,FALSE))</f>
        <v>45291</v>
      </c>
      <c r="U1613" s="124"/>
      <c r="V1613" s="124">
        <v>1</v>
      </c>
      <c r="W1613" s="125" t="s">
        <v>314</v>
      </c>
    </row>
    <row r="1614" spans="1:23" ht="15.75" hidden="1" customHeight="1">
      <c r="A1614" s="121">
        <v>45037</v>
      </c>
      <c r="B1614" s="122" t="s">
        <v>276</v>
      </c>
      <c r="C1614" s="98">
        <v>1107856710</v>
      </c>
      <c r="D1614" s="17" t="str">
        <f>IF(ISERROR(VLOOKUP('Salidas Pacientes'!$C1614,'BD Pacientes'!$A:I,2,FALSE)),"",VLOOKUP('Salidas Pacientes'!$C1614,'BD Pacientes'!$A:I,2,FALSE))</f>
        <v>TI</v>
      </c>
      <c r="E1614" s="16" t="str">
        <f>IF(ISERROR(VLOOKUP('Salidas Pacientes'!$C1614,'BD Pacientes'!$A:I,3,FALSE)),"",VLOOKUP('Salidas Pacientes'!$C1614,'BD Pacientes'!$A:I,3,FALSE))</f>
        <v>MARIA JOSE SOLARTE PINEDA</v>
      </c>
      <c r="F1614" s="17" t="str">
        <f>IF(ISERROR(VLOOKUP('Salidas Pacientes'!$C1614,'BD Pacientes'!$A:I,4,FALSE)),"",VLOOKUP('Salidas Pacientes'!$C1614,'BD Pacientes'!$A:I,4,FALSE))</f>
        <v>F</v>
      </c>
      <c r="G1614" s="95">
        <f>IF(ISERROR(VLOOKUP('Salidas Pacientes'!$C1614,'BD Pacientes'!$A:I,5,FALSE)),"",VLOOKUP('Salidas Pacientes'!$C1614,'BD Pacientes'!$A:I,5,FALSE))</f>
        <v>39977</v>
      </c>
      <c r="H1614" s="95" t="str">
        <f t="shared" ca="1" si="0"/>
        <v>14 año, 2 mes</v>
      </c>
      <c r="I1614" s="97" t="str">
        <f>IF(ISERROR(VLOOKUP('Salidas Pacientes'!$C1614,'BD Pacientes'!$A:$I,6,FALSE)),"",VLOOKUP('Salidas Pacientes'!$C1614,'BD Pacientes'!$A:$I,6,FALSE))</f>
        <v>CALLE 14A #69-141</v>
      </c>
      <c r="J1614" s="98">
        <f>IF(ISERROR(VLOOKUP('Salidas Pacientes'!$C1614,'BD Pacientes'!$A:$I,7,FALSE)),"",VLOOKUP('Salidas Pacientes'!$C1614,'BD Pacientes'!$A:$I,7,FALSE))</f>
        <v>66904430</v>
      </c>
      <c r="K1614" s="99" t="str">
        <f>IF(ISERROR(VLOOKUP('Salidas Pacientes'!$C1614,'BD Pacientes'!$A:$I,8,FALSE)),"",VLOOKUP('Salidas Pacientes'!$C1614,'BD Pacientes'!$A:$I,8,FALSE))</f>
        <v>FLOR PINEDA</v>
      </c>
      <c r="L1614" s="17">
        <f>IF(ISERROR(VLOOKUP('Salidas Pacientes'!$C1614,'BD Pacientes'!$A:$I,9,FALSE)),"",VLOOKUP('Salidas Pacientes'!$C1614,'BD Pacientes'!$A:$I,9,FALSE))</f>
        <v>3017032402</v>
      </c>
      <c r="M1614" s="122" t="s">
        <v>62</v>
      </c>
      <c r="N1614" s="16" t="str">
        <f>IF(ISERROR(VLOOKUP('Salidas Pacientes'!$M1614,Inventario!$A$2:$M$21,2,FALSE)),"",VLOOKUP('Salidas Pacientes'!$M1614,Inventario!$A$2:$M$21,2,FALSE))</f>
        <v xml:space="preserve">Gardasil </v>
      </c>
      <c r="O1614" s="16" t="str">
        <f>IF(ISERROR(VLOOKUP('Salidas Pacientes'!$M1614,Inventario!$A$2:$M$21,3,FALSE)),"",VLOOKUP('Salidas Pacientes'!$M1614,Inventario!$A$2:$M$21,3,FALSE))</f>
        <v>VPH</v>
      </c>
      <c r="P1614" s="100"/>
      <c r="Q1614" s="100"/>
      <c r="R1614" s="17"/>
      <c r="S1614" s="123" t="s">
        <v>228</v>
      </c>
      <c r="T1614" s="102">
        <f>IF(ISERROR(VLOOKUP('Salidas Pacientes'!$S1614,Entradas!$H$1:$I$809,2,FALSE)),"",VLOOKUP('Salidas Pacientes'!$S1614,Entradas!$H$1:$I$809,2,FALSE))</f>
        <v>45688</v>
      </c>
      <c r="U1614" s="124"/>
      <c r="V1614" s="124">
        <v>1</v>
      </c>
      <c r="W1614" s="125" t="s">
        <v>314</v>
      </c>
    </row>
    <row r="1615" spans="1:23" ht="15.75" hidden="1" customHeight="1">
      <c r="A1615" s="121">
        <v>45037</v>
      </c>
      <c r="B1615" s="122" t="s">
        <v>276</v>
      </c>
      <c r="C1615" s="98">
        <v>1108654425</v>
      </c>
      <c r="D1615" s="17" t="str">
        <f>IF(ISERROR(VLOOKUP('Salidas Pacientes'!$C1615,'BD Pacientes'!$A:I,2,FALSE)),"",VLOOKUP('Salidas Pacientes'!$C1615,'BD Pacientes'!$A:I,2,FALSE))</f>
        <v>RC</v>
      </c>
      <c r="E1615" s="16" t="str">
        <f>IF(ISERROR(VLOOKUP('Salidas Pacientes'!$C1615,'BD Pacientes'!$A:I,3,FALSE)),"",VLOOKUP('Salidas Pacientes'!$C1615,'BD Pacientes'!$A:I,3,FALSE))</f>
        <v>GUADALUPE HINCAPIE MONTES</v>
      </c>
      <c r="F1615" s="17" t="str">
        <f>IF(ISERROR(VLOOKUP('Salidas Pacientes'!$C1615,'BD Pacientes'!$A:I,4,FALSE)),"",VLOOKUP('Salidas Pacientes'!$C1615,'BD Pacientes'!$A:I,4,FALSE))</f>
        <v>F</v>
      </c>
      <c r="G1615" s="95">
        <f>IF(ISERROR(VLOOKUP('Salidas Pacientes'!$C1615,'BD Pacientes'!$A:I,5,FALSE)),"",VLOOKUP('Salidas Pacientes'!$C1615,'BD Pacientes'!$A:I,5,FALSE))</f>
        <v>44778</v>
      </c>
      <c r="H1615" s="95" t="str">
        <f t="shared" ca="1" si="0"/>
        <v>1 año, 0 mes</v>
      </c>
      <c r="I1615" s="97" t="str">
        <f>IF(ISERROR(VLOOKUP('Salidas Pacientes'!$C1615,'BD Pacientes'!$A:$I,6,FALSE)),"",VLOOKUP('Salidas Pacientes'!$C1615,'BD Pacientes'!$A:$I,6,FALSE))</f>
        <v>CRA 54 #1A-51</v>
      </c>
      <c r="J1615" s="98">
        <f>IF(ISERROR(VLOOKUP('Salidas Pacientes'!$C1615,'BD Pacientes'!$A:$I,7,FALSE)),"",VLOOKUP('Salidas Pacientes'!$C1615,'BD Pacientes'!$A:$I,7,FALSE))</f>
        <v>1151952546</v>
      </c>
      <c r="K1615" s="99" t="str">
        <f>IF(ISERROR(VLOOKUP('Salidas Pacientes'!$C1615,'BD Pacientes'!$A:$I,8,FALSE)),"",VLOOKUP('Salidas Pacientes'!$C1615,'BD Pacientes'!$A:$I,8,FALSE))</f>
        <v>LUISA MONTES</v>
      </c>
      <c r="L1615" s="17">
        <f>IF(ISERROR(VLOOKUP('Salidas Pacientes'!$C1615,'BD Pacientes'!$A:$I,9,FALSE)),"",VLOOKUP('Salidas Pacientes'!$C1615,'BD Pacientes'!$A:$I,9,FALSE))</f>
        <v>3014751164</v>
      </c>
      <c r="M1615" s="122" t="s">
        <v>93</v>
      </c>
      <c r="N1615" s="16" t="str">
        <f>IF(ISERROR(VLOOKUP('Salidas Pacientes'!$M1615,Inventario!$A$2:$M$21,2,FALSE)),"",VLOOKUP('Salidas Pacientes'!$M1615,Inventario!$A$2:$M$21,2,FALSE))</f>
        <v>Vaxigrip</v>
      </c>
      <c r="O1615" s="16" t="str">
        <f>IF(ISERROR(VLOOKUP('Salidas Pacientes'!$M1615,Inventario!$A$2:$M$21,3,FALSE)),"",VLOOKUP('Salidas Pacientes'!$M1615,Inventario!$A$2:$M$21,3,FALSE))</f>
        <v>Influenza</v>
      </c>
      <c r="P1615" s="100"/>
      <c r="Q1615" s="100"/>
      <c r="R1615" s="17"/>
      <c r="S1615" s="123" t="s">
        <v>250</v>
      </c>
      <c r="T1615" s="102">
        <f>IF(ISERROR(VLOOKUP('Salidas Pacientes'!$S1615,Entradas!$H$1:$I$809,2,FALSE)),"",VLOOKUP('Salidas Pacientes'!$S1615,Entradas!$H$1:$I$809,2,FALSE))</f>
        <v>45291</v>
      </c>
      <c r="U1615" s="124"/>
      <c r="V1615" s="124">
        <v>1</v>
      </c>
      <c r="W1615" s="125" t="s">
        <v>314</v>
      </c>
    </row>
    <row r="1616" spans="1:23" ht="15.75" hidden="1" customHeight="1">
      <c r="A1616" s="121">
        <v>45037</v>
      </c>
      <c r="B1616" s="122" t="s">
        <v>276</v>
      </c>
      <c r="C1616" s="98">
        <v>1109570209</v>
      </c>
      <c r="D1616" s="17" t="str">
        <f>IF(ISERROR(VLOOKUP('Salidas Pacientes'!$C1616,'BD Pacientes'!$A:I,2,FALSE)),"",VLOOKUP('Salidas Pacientes'!$C1616,'BD Pacientes'!$A:I,2,FALSE))</f>
        <v>RC</v>
      </c>
      <c r="E1616" s="16" t="str">
        <f>IF(ISERROR(VLOOKUP('Salidas Pacientes'!$C1616,'BD Pacientes'!$A:I,3,FALSE)),"",VLOOKUP('Salidas Pacientes'!$C1616,'BD Pacientes'!$A:I,3,FALSE))</f>
        <v>JUANA CORREA ZULUAGA</v>
      </c>
      <c r="F1616" s="17" t="str">
        <f>IF(ISERROR(VLOOKUP('Salidas Pacientes'!$C1616,'BD Pacientes'!$A:I,4,FALSE)),"",VLOOKUP('Salidas Pacientes'!$C1616,'BD Pacientes'!$A:I,4,FALSE))</f>
        <v>F</v>
      </c>
      <c r="G1616" s="95">
        <f>IF(ISERROR(VLOOKUP('Salidas Pacientes'!$C1616,'BD Pacientes'!$A:I,5,FALSE)),"",VLOOKUP('Salidas Pacientes'!$C1616,'BD Pacientes'!$A:I,5,FALSE))</f>
        <v>44060</v>
      </c>
      <c r="H1616" s="95" t="str">
        <f t="shared" ca="1" si="0"/>
        <v>3 año, 0 mes</v>
      </c>
      <c r="I1616" s="97" t="str">
        <f>IF(ISERROR(VLOOKUP('Salidas Pacientes'!$C1616,'BD Pacientes'!$A:$I,6,FALSE)),"",VLOOKUP('Salidas Pacientes'!$C1616,'BD Pacientes'!$A:$I,6,FALSE))</f>
        <v>CRA 83A #6A-04</v>
      </c>
      <c r="J1616" s="98">
        <f>IF(ISERROR(VLOOKUP('Salidas Pacientes'!$C1616,'BD Pacientes'!$A:$I,7,FALSE)),"",VLOOKUP('Salidas Pacientes'!$C1616,'BD Pacientes'!$A:$I,7,FALSE))</f>
        <v>31322391</v>
      </c>
      <c r="K1616" s="99" t="str">
        <f>IF(ISERROR(VLOOKUP('Salidas Pacientes'!$C1616,'BD Pacientes'!$A:$I,8,FALSE)),"",VLOOKUP('Salidas Pacientes'!$C1616,'BD Pacientes'!$A:$I,8,FALSE))</f>
        <v>LEIDY ZULUAGA</v>
      </c>
      <c r="L1616" s="17">
        <f>IF(ISERROR(VLOOKUP('Salidas Pacientes'!$C1616,'BD Pacientes'!$A:$I,9,FALSE)),"",VLOOKUP('Salidas Pacientes'!$C1616,'BD Pacientes'!$A:$I,9,FALSE))</f>
        <v>3137102849</v>
      </c>
      <c r="M1616" s="122" t="s">
        <v>73</v>
      </c>
      <c r="N1616" s="16" t="str">
        <f>IF(ISERROR(VLOOKUP('Salidas Pacientes'!$M1616,Inventario!$A$2:$M$21,2,FALSE)),"",VLOOKUP('Salidas Pacientes'!$M1616,Inventario!$A$2:$M$21,2,FALSE))</f>
        <v>Pentaxim</v>
      </c>
      <c r="O1616" s="16" t="str">
        <f>IF(ISERROR(VLOOKUP('Salidas Pacientes'!$M1616,Inventario!$A$2:$M$21,3,FALSE)),"",VLOOKUP('Salidas Pacientes'!$M1616,Inventario!$A$2:$M$21,3,FALSE))</f>
        <v>Difteria-Tosferina, tetano, polio, haemophilus</v>
      </c>
      <c r="P1616" s="100"/>
      <c r="Q1616" s="100"/>
      <c r="R1616" s="17"/>
      <c r="S1616" s="123" t="s">
        <v>247</v>
      </c>
      <c r="T1616" s="102">
        <f>IF(ISERROR(VLOOKUP('Salidas Pacientes'!$S1616,Entradas!$H$1:$I$809,2,FALSE)),"",VLOOKUP('Salidas Pacientes'!$S1616,Entradas!$H$1:$I$809,2,FALSE))</f>
        <v>45291</v>
      </c>
      <c r="U1616" s="124"/>
      <c r="V1616" s="124">
        <v>1</v>
      </c>
      <c r="W1616" s="127"/>
    </row>
    <row r="1617" spans="1:23" ht="15.75" hidden="1" customHeight="1">
      <c r="A1617" s="121">
        <v>45037</v>
      </c>
      <c r="B1617" s="122" t="s">
        <v>276</v>
      </c>
      <c r="C1617" s="98">
        <v>1109570209</v>
      </c>
      <c r="D1617" s="17" t="str">
        <f>IF(ISERROR(VLOOKUP('Salidas Pacientes'!$C1617,'BD Pacientes'!$A:I,2,FALSE)),"",VLOOKUP('Salidas Pacientes'!$C1617,'BD Pacientes'!$A:I,2,FALSE))</f>
        <v>RC</v>
      </c>
      <c r="E1617" s="16" t="str">
        <f>IF(ISERROR(VLOOKUP('Salidas Pacientes'!$C1617,'BD Pacientes'!$A:I,3,FALSE)),"",VLOOKUP('Salidas Pacientes'!$C1617,'BD Pacientes'!$A:I,3,FALSE))</f>
        <v>JUANA CORREA ZULUAGA</v>
      </c>
      <c r="F1617" s="17" t="str">
        <f>IF(ISERROR(VLOOKUP('Salidas Pacientes'!$C1617,'BD Pacientes'!$A:I,4,FALSE)),"",VLOOKUP('Salidas Pacientes'!$C1617,'BD Pacientes'!$A:I,4,FALSE))</f>
        <v>F</v>
      </c>
      <c r="G1617" s="95">
        <f>IF(ISERROR(VLOOKUP('Salidas Pacientes'!$C1617,'BD Pacientes'!$A:I,5,FALSE)),"",VLOOKUP('Salidas Pacientes'!$C1617,'BD Pacientes'!$A:I,5,FALSE))</f>
        <v>44060</v>
      </c>
      <c r="H1617" s="95" t="str">
        <f t="shared" ca="1" si="0"/>
        <v>3 año, 0 mes</v>
      </c>
      <c r="I1617" s="97" t="str">
        <f>IF(ISERROR(VLOOKUP('Salidas Pacientes'!$C1617,'BD Pacientes'!$A:$I,6,FALSE)),"",VLOOKUP('Salidas Pacientes'!$C1617,'BD Pacientes'!$A:$I,6,FALSE))</f>
        <v>CRA 83A #6A-04</v>
      </c>
      <c r="J1617" s="98">
        <f>IF(ISERROR(VLOOKUP('Salidas Pacientes'!$C1617,'BD Pacientes'!$A:$I,7,FALSE)),"",VLOOKUP('Salidas Pacientes'!$C1617,'BD Pacientes'!$A:$I,7,FALSE))</f>
        <v>31322391</v>
      </c>
      <c r="K1617" s="99" t="str">
        <f>IF(ISERROR(VLOOKUP('Salidas Pacientes'!$C1617,'BD Pacientes'!$A:$I,8,FALSE)),"",VLOOKUP('Salidas Pacientes'!$C1617,'BD Pacientes'!$A:$I,8,FALSE))</f>
        <v>LEIDY ZULUAGA</v>
      </c>
      <c r="L1617" s="17">
        <f>IF(ISERROR(VLOOKUP('Salidas Pacientes'!$C1617,'BD Pacientes'!$A:$I,9,FALSE)),"",VLOOKUP('Salidas Pacientes'!$C1617,'BD Pacientes'!$A:$I,9,FALSE))</f>
        <v>3137102849</v>
      </c>
      <c r="M1617" s="122" t="s">
        <v>108</v>
      </c>
      <c r="N1617" s="16" t="str">
        <f>IF(ISERROR(VLOOKUP('Salidas Pacientes'!$M1617,Inventario!$A$2:$M$21,2,FALSE)),"",VLOOKUP('Salidas Pacientes'!$M1617,Inventario!$A$2:$M$21,2,FALSE))</f>
        <v>Priorix</v>
      </c>
      <c r="O1617" s="16" t="str">
        <f>IF(ISERROR(VLOOKUP('Salidas Pacientes'!$M1617,Inventario!$A$2:$M$21,3,FALSE)),"",VLOOKUP('Salidas Pacientes'!$M1617,Inventario!$A$2:$M$21,3,FALSE))</f>
        <v>Rubeola, Sarampion, Paperas</v>
      </c>
      <c r="P1617" s="100"/>
      <c r="Q1617" s="100"/>
      <c r="R1617" s="17"/>
      <c r="S1617" s="123" t="s">
        <v>239</v>
      </c>
      <c r="T1617" s="102">
        <f>IF(ISERROR(VLOOKUP('Salidas Pacientes'!$S1617,Entradas!$H$1:$I$809,2,FALSE)),"",VLOOKUP('Salidas Pacientes'!$S1617,Entradas!$H$1:$I$809,2,FALSE))</f>
        <v>45473</v>
      </c>
      <c r="U1617" s="124"/>
      <c r="V1617" s="124">
        <v>1</v>
      </c>
      <c r="W1617" s="127"/>
    </row>
    <row r="1618" spans="1:23" ht="15.75" hidden="1" customHeight="1">
      <c r="A1618" s="121">
        <v>45037</v>
      </c>
      <c r="B1618" s="122" t="s">
        <v>276</v>
      </c>
      <c r="C1618" s="98">
        <v>1109570209</v>
      </c>
      <c r="D1618" s="17" t="str">
        <f>IF(ISERROR(VLOOKUP('Salidas Pacientes'!$C1618,'BD Pacientes'!$A:I,2,FALSE)),"",VLOOKUP('Salidas Pacientes'!$C1618,'BD Pacientes'!$A:I,2,FALSE))</f>
        <v>RC</v>
      </c>
      <c r="E1618" s="16" t="str">
        <f>IF(ISERROR(VLOOKUP('Salidas Pacientes'!$C1618,'BD Pacientes'!$A:I,3,FALSE)),"",VLOOKUP('Salidas Pacientes'!$C1618,'BD Pacientes'!$A:I,3,FALSE))</f>
        <v>JUANA CORREA ZULUAGA</v>
      </c>
      <c r="F1618" s="17" t="str">
        <f>IF(ISERROR(VLOOKUP('Salidas Pacientes'!$C1618,'BD Pacientes'!$A:I,4,FALSE)),"",VLOOKUP('Salidas Pacientes'!$C1618,'BD Pacientes'!$A:I,4,FALSE))</f>
        <v>F</v>
      </c>
      <c r="G1618" s="95">
        <f>IF(ISERROR(VLOOKUP('Salidas Pacientes'!$C1618,'BD Pacientes'!$A:I,5,FALSE)),"",VLOOKUP('Salidas Pacientes'!$C1618,'BD Pacientes'!$A:I,5,FALSE))</f>
        <v>44060</v>
      </c>
      <c r="H1618" s="95" t="str">
        <f t="shared" ca="1" si="0"/>
        <v>3 año, 0 mes</v>
      </c>
      <c r="I1618" s="97" t="str">
        <f>IF(ISERROR(VLOOKUP('Salidas Pacientes'!$C1618,'BD Pacientes'!$A:$I,6,FALSE)),"",VLOOKUP('Salidas Pacientes'!$C1618,'BD Pacientes'!$A:$I,6,FALSE))</f>
        <v>CRA 83A #6A-04</v>
      </c>
      <c r="J1618" s="98">
        <f>IF(ISERROR(VLOOKUP('Salidas Pacientes'!$C1618,'BD Pacientes'!$A:$I,7,FALSE)),"",VLOOKUP('Salidas Pacientes'!$C1618,'BD Pacientes'!$A:$I,7,FALSE))</f>
        <v>31322391</v>
      </c>
      <c r="K1618" s="99" t="str">
        <f>IF(ISERROR(VLOOKUP('Salidas Pacientes'!$C1618,'BD Pacientes'!$A:$I,8,FALSE)),"",VLOOKUP('Salidas Pacientes'!$C1618,'BD Pacientes'!$A:$I,8,FALSE))</f>
        <v>LEIDY ZULUAGA</v>
      </c>
      <c r="L1618" s="17">
        <f>IF(ISERROR(VLOOKUP('Salidas Pacientes'!$C1618,'BD Pacientes'!$A:$I,9,FALSE)),"",VLOOKUP('Salidas Pacientes'!$C1618,'BD Pacientes'!$A:$I,9,FALSE))</f>
        <v>3137102849</v>
      </c>
      <c r="M1618" s="122" t="s">
        <v>93</v>
      </c>
      <c r="N1618" s="16" t="str">
        <f>IF(ISERROR(VLOOKUP('Salidas Pacientes'!$M1618,Inventario!$A$2:$M$21,2,FALSE)),"",VLOOKUP('Salidas Pacientes'!$M1618,Inventario!$A$2:$M$21,2,FALSE))</f>
        <v>Vaxigrip</v>
      </c>
      <c r="O1618" s="16" t="str">
        <f>IF(ISERROR(VLOOKUP('Salidas Pacientes'!$M1618,Inventario!$A$2:$M$21,3,FALSE)),"",VLOOKUP('Salidas Pacientes'!$M1618,Inventario!$A$2:$M$21,3,FALSE))</f>
        <v>Influenza</v>
      </c>
      <c r="P1618" s="100"/>
      <c r="Q1618" s="100"/>
      <c r="R1618" s="17"/>
      <c r="S1618" s="123" t="s">
        <v>250</v>
      </c>
      <c r="T1618" s="102">
        <f>IF(ISERROR(VLOOKUP('Salidas Pacientes'!$S1618,Entradas!$H$1:$I$809,2,FALSE)),"",VLOOKUP('Salidas Pacientes'!$S1618,Entradas!$H$1:$I$809,2,FALSE))</f>
        <v>45291</v>
      </c>
      <c r="U1618" s="124"/>
      <c r="V1618" s="124">
        <v>1</v>
      </c>
      <c r="W1618" s="127"/>
    </row>
    <row r="1619" spans="1:23" ht="15.75" hidden="1" customHeight="1">
      <c r="A1619" s="121">
        <v>45037</v>
      </c>
      <c r="B1619" s="122" t="s">
        <v>276</v>
      </c>
      <c r="C1619" s="98">
        <v>1112070175</v>
      </c>
      <c r="D1619" s="17" t="str">
        <f>IF(ISERROR(VLOOKUP('Salidas Pacientes'!$C1619,'BD Pacientes'!$A:I,2,FALSE)),"",VLOOKUP('Salidas Pacientes'!$C1619,'BD Pacientes'!$A:I,2,FALSE))</f>
        <v>RC</v>
      </c>
      <c r="E1619" s="16" t="str">
        <f>IF(ISERROR(VLOOKUP('Salidas Pacientes'!$C1619,'BD Pacientes'!$A:I,3,FALSE)),"",VLOOKUP('Salidas Pacientes'!$C1619,'BD Pacientes'!$A:I,3,FALSE))</f>
        <v>MARTIN SILVA CORDERO</v>
      </c>
      <c r="F1619" s="17" t="str">
        <f>IF(ISERROR(VLOOKUP('Salidas Pacientes'!$C1619,'BD Pacientes'!$A:I,4,FALSE)),"",VLOOKUP('Salidas Pacientes'!$C1619,'BD Pacientes'!$A:I,4,FALSE))</f>
        <v>M</v>
      </c>
      <c r="G1619" s="95">
        <f>IF(ISERROR(VLOOKUP('Salidas Pacientes'!$C1619,'BD Pacientes'!$A:I,5,FALSE)),"",VLOOKUP('Salidas Pacientes'!$C1619,'BD Pacientes'!$A:I,5,FALSE))</f>
        <v>44627</v>
      </c>
      <c r="H1619" s="95" t="str">
        <f t="shared" ca="1" si="0"/>
        <v>1 año, 5 mes</v>
      </c>
      <c r="I1619" s="97" t="str">
        <f>IF(ISERROR(VLOOKUP('Salidas Pacientes'!$C1619,'BD Pacientes'!$A:$I,6,FALSE)),"",VLOOKUP('Salidas Pacientes'!$C1619,'BD Pacientes'!$A:$I,6,FALSE))</f>
        <v xml:space="preserve">AV EL LAGO CON CALLEJON LOS NARANJOS </v>
      </c>
      <c r="J1619" s="98">
        <f>IF(ISERROR(VLOOKUP('Salidas Pacientes'!$C1619,'BD Pacientes'!$A:$I,7,FALSE)),"",VLOOKUP('Salidas Pacientes'!$C1619,'BD Pacientes'!$A:$I,7,FALSE))</f>
        <v>1130616878</v>
      </c>
      <c r="K1619" s="99" t="str">
        <f>IF(ISERROR(VLOOKUP('Salidas Pacientes'!$C1619,'BD Pacientes'!$A:$I,8,FALSE)),"",VLOOKUP('Salidas Pacientes'!$C1619,'BD Pacientes'!$A:$I,8,FALSE))</f>
        <v xml:space="preserve">ADRIANA CORDERO </v>
      </c>
      <c r="L1619" s="17">
        <f>IF(ISERROR(VLOOKUP('Salidas Pacientes'!$C1619,'BD Pacientes'!$A:$I,9,FALSE)),"",VLOOKUP('Salidas Pacientes'!$C1619,'BD Pacientes'!$A:$I,9,FALSE))</f>
        <v>3154606746</v>
      </c>
      <c r="M1619" s="122" t="s">
        <v>47</v>
      </c>
      <c r="N1619" s="16" t="str">
        <f>IF(ISERROR(VLOOKUP('Salidas Pacientes'!$M1619,Inventario!$A$2:$M$21,2,FALSE)),"",VLOOKUP('Salidas Pacientes'!$M1619,Inventario!$A$2:$M$21,2,FALSE))</f>
        <v>Nimenrix</v>
      </c>
      <c r="O1619" s="16" t="str">
        <f>IF(ISERROR(VLOOKUP('Salidas Pacientes'!$M1619,Inventario!$A$2:$M$21,3,FALSE)),"",VLOOKUP('Salidas Pacientes'!$M1619,Inventario!$A$2:$M$21,3,FALSE))</f>
        <v>Meningococo</v>
      </c>
      <c r="P1619" s="100"/>
      <c r="Q1619" s="100"/>
      <c r="R1619" s="17"/>
      <c r="S1619" s="128" t="s">
        <v>240</v>
      </c>
      <c r="T1619" s="102">
        <f>IF(ISERROR(VLOOKUP('Salidas Pacientes'!$S1619,Entradas!$H$1:$I$809,2,FALSE)),"",VLOOKUP('Salidas Pacientes'!$S1619,Entradas!$H$1:$I$809,2,FALSE))</f>
        <v>45535</v>
      </c>
      <c r="U1619" s="124"/>
      <c r="V1619" s="124">
        <v>1</v>
      </c>
      <c r="W1619" s="127"/>
    </row>
    <row r="1620" spans="1:23" ht="15.75" hidden="1" customHeight="1">
      <c r="A1620" s="121">
        <v>45037</v>
      </c>
      <c r="B1620" s="122" t="s">
        <v>276</v>
      </c>
      <c r="C1620" s="98">
        <v>1232816550</v>
      </c>
      <c r="D1620" s="17" t="str">
        <f>IF(ISERROR(VLOOKUP('Salidas Pacientes'!$C1620,'BD Pacientes'!$A:I,2,FALSE)),"",VLOOKUP('Salidas Pacientes'!$C1620,'BD Pacientes'!$A:I,2,FALSE))</f>
        <v>RC</v>
      </c>
      <c r="E1620" s="16" t="str">
        <f>IF(ISERROR(VLOOKUP('Salidas Pacientes'!$C1620,'BD Pacientes'!$A:I,3,FALSE)),"",VLOOKUP('Salidas Pacientes'!$C1620,'BD Pacientes'!$A:I,3,FALSE))</f>
        <v>ANTONELLA ANDRADE RAMIREZ</v>
      </c>
      <c r="F1620" s="17" t="str">
        <f>IF(ISERROR(VLOOKUP('Salidas Pacientes'!$C1620,'BD Pacientes'!$A:I,4,FALSE)),"",VLOOKUP('Salidas Pacientes'!$C1620,'BD Pacientes'!$A:I,4,FALSE))</f>
        <v>F</v>
      </c>
      <c r="G1620" s="95">
        <f>IF(ISERROR(VLOOKUP('Salidas Pacientes'!$C1620,'BD Pacientes'!$A:I,5,FALSE)),"",VLOOKUP('Salidas Pacientes'!$C1620,'BD Pacientes'!$A:I,5,FALSE))</f>
        <v>44368</v>
      </c>
      <c r="H1620" s="95" t="str">
        <f t="shared" ca="1" si="0"/>
        <v>2 año, 2 mes</v>
      </c>
      <c r="I1620" s="97" t="str">
        <f>IF(ISERROR(VLOOKUP('Salidas Pacientes'!$C1620,'BD Pacientes'!$A:$I,6,FALSE)),"",VLOOKUP('Salidas Pacientes'!$C1620,'BD Pacientes'!$A:$I,6,FALSE))</f>
        <v>CRA 1 D #63-67</v>
      </c>
      <c r="J1620" s="98">
        <f>IF(ISERROR(VLOOKUP('Salidas Pacientes'!$C1620,'BD Pacientes'!$A:$I,7,FALSE)),"",VLOOKUP('Salidas Pacientes'!$C1620,'BD Pacientes'!$A:$I,7,FALSE))</f>
        <v>1130681114</v>
      </c>
      <c r="K1620" s="99" t="str">
        <f>IF(ISERROR(VLOOKUP('Salidas Pacientes'!$C1620,'BD Pacientes'!$A:$I,8,FALSE)),"",VLOOKUP('Salidas Pacientes'!$C1620,'BD Pacientes'!$A:$I,8,FALSE))</f>
        <v>DESIRE RAMIREZ</v>
      </c>
      <c r="L1620" s="17">
        <f>IF(ISERROR(VLOOKUP('Salidas Pacientes'!$C1620,'BD Pacientes'!$A:$I,9,FALSE)),"",VLOOKUP('Salidas Pacientes'!$C1620,'BD Pacientes'!$A:$I,9,FALSE))</f>
        <v>3207475249</v>
      </c>
      <c r="M1620" s="122" t="s">
        <v>47</v>
      </c>
      <c r="N1620" s="16" t="str">
        <f>IF(ISERROR(VLOOKUP('Salidas Pacientes'!$M1620,Inventario!$A$2:$M$21,2,FALSE)),"",VLOOKUP('Salidas Pacientes'!$M1620,Inventario!$A$2:$M$21,2,FALSE))</f>
        <v>Nimenrix</v>
      </c>
      <c r="O1620" s="16" t="str">
        <f>IF(ISERROR(VLOOKUP('Salidas Pacientes'!$M1620,Inventario!$A$2:$M$21,3,FALSE)),"",VLOOKUP('Salidas Pacientes'!$M1620,Inventario!$A$2:$M$21,3,FALSE))</f>
        <v>Meningococo</v>
      </c>
      <c r="P1620" s="100"/>
      <c r="Q1620" s="100"/>
      <c r="R1620" s="17"/>
      <c r="S1620" s="128" t="s">
        <v>240</v>
      </c>
      <c r="T1620" s="102">
        <f>IF(ISERROR(VLOOKUP('Salidas Pacientes'!$S1620,Entradas!$H$1:$I$809,2,FALSE)),"",VLOOKUP('Salidas Pacientes'!$S1620,Entradas!$H$1:$I$809,2,FALSE))</f>
        <v>45535</v>
      </c>
      <c r="U1620" s="124"/>
      <c r="V1620" s="124">
        <v>1</v>
      </c>
      <c r="W1620" s="127"/>
    </row>
    <row r="1621" spans="1:23" ht="15.75" hidden="1" customHeight="1">
      <c r="A1621" s="121">
        <v>45037</v>
      </c>
      <c r="B1621" s="122" t="s">
        <v>276</v>
      </c>
      <c r="C1621" s="98">
        <v>1232819322</v>
      </c>
      <c r="D1621" s="17" t="str">
        <f>IF(ISERROR(VLOOKUP('Salidas Pacientes'!$C1621,'BD Pacientes'!$A:I,2,FALSE)),"",VLOOKUP('Salidas Pacientes'!$C1621,'BD Pacientes'!$A:I,2,FALSE))</f>
        <v>RC</v>
      </c>
      <c r="E1621" s="16" t="str">
        <f>IF(ISERROR(VLOOKUP('Salidas Pacientes'!$C1621,'BD Pacientes'!$A:I,3,FALSE)),"",VLOOKUP('Salidas Pacientes'!$C1621,'BD Pacientes'!$A:I,3,FALSE))</f>
        <v>JUAN MARTHIN DUQUE AMAYA</v>
      </c>
      <c r="F1621" s="17" t="str">
        <f>IF(ISERROR(VLOOKUP('Salidas Pacientes'!$C1621,'BD Pacientes'!$A:I,4,FALSE)),"",VLOOKUP('Salidas Pacientes'!$C1621,'BD Pacientes'!$A:I,4,FALSE))</f>
        <v>M</v>
      </c>
      <c r="G1621" s="95">
        <f>IF(ISERROR(VLOOKUP('Salidas Pacientes'!$C1621,'BD Pacientes'!$A:I,5,FALSE)),"",VLOOKUP('Salidas Pacientes'!$C1621,'BD Pacientes'!$A:I,5,FALSE))</f>
        <v>44623</v>
      </c>
      <c r="H1621" s="95" t="str">
        <f t="shared" ca="1" si="0"/>
        <v>1 año, 5 mes</v>
      </c>
      <c r="I1621" s="97" t="str">
        <f>IF(ISERROR(VLOOKUP('Salidas Pacientes'!$C1621,'BD Pacientes'!$A:$I,6,FALSE)),"",VLOOKUP('Salidas Pacientes'!$C1621,'BD Pacientes'!$A:$I,6,FALSE))</f>
        <v>CRA 17D #43-100</v>
      </c>
      <c r="J1621" s="98">
        <f>IF(ISERROR(VLOOKUP('Salidas Pacientes'!$C1621,'BD Pacientes'!$A:$I,7,FALSE)),"",VLOOKUP('Salidas Pacientes'!$C1621,'BD Pacientes'!$A:$I,7,FALSE))</f>
        <v>1144146559</v>
      </c>
      <c r="K1621" s="99" t="str">
        <f>IF(ISERROR(VLOOKUP('Salidas Pacientes'!$C1621,'BD Pacientes'!$A:$I,8,FALSE)),"",VLOOKUP('Salidas Pacientes'!$C1621,'BD Pacientes'!$A:$I,8,FALSE))</f>
        <v>SORANY AMAYA</v>
      </c>
      <c r="L1621" s="17">
        <f>IF(ISERROR(VLOOKUP('Salidas Pacientes'!$C1621,'BD Pacientes'!$A:$I,9,FALSE)),"",VLOOKUP('Salidas Pacientes'!$C1621,'BD Pacientes'!$A:$I,9,FALSE))</f>
        <v>3147386984</v>
      </c>
      <c r="M1621" s="122" t="s">
        <v>93</v>
      </c>
      <c r="N1621" s="16" t="str">
        <f>IF(ISERROR(VLOOKUP('Salidas Pacientes'!$M1621,Inventario!$A$2:$M$21,2,FALSE)),"",VLOOKUP('Salidas Pacientes'!$M1621,Inventario!$A$2:$M$21,2,FALSE))</f>
        <v>Vaxigrip</v>
      </c>
      <c r="O1621" s="16" t="str">
        <f>IF(ISERROR(VLOOKUP('Salidas Pacientes'!$M1621,Inventario!$A$2:$M$21,3,FALSE)),"",VLOOKUP('Salidas Pacientes'!$M1621,Inventario!$A$2:$M$21,3,FALSE))</f>
        <v>Influenza</v>
      </c>
      <c r="P1621" s="100"/>
      <c r="Q1621" s="100"/>
      <c r="R1621" s="17"/>
      <c r="S1621" s="123" t="s">
        <v>250</v>
      </c>
      <c r="T1621" s="102">
        <f>IF(ISERROR(VLOOKUP('Salidas Pacientes'!$S1621,Entradas!$H$1:$I$809,2,FALSE)),"",VLOOKUP('Salidas Pacientes'!$S1621,Entradas!$H$1:$I$809,2,FALSE))</f>
        <v>45291</v>
      </c>
      <c r="U1621" s="124"/>
      <c r="V1621" s="124">
        <v>1</v>
      </c>
      <c r="W1621" s="127"/>
    </row>
    <row r="1622" spans="1:23" ht="15.75" hidden="1" customHeight="1">
      <c r="A1622" s="121">
        <v>45037</v>
      </c>
      <c r="B1622" s="122" t="s">
        <v>276</v>
      </c>
      <c r="C1622" s="98">
        <v>1108259932</v>
      </c>
      <c r="D1622" s="17" t="str">
        <f>IF(ISERROR(VLOOKUP('Salidas Pacientes'!$C1622,'BD Pacientes'!$A:I,2,FALSE)),"",VLOOKUP('Salidas Pacientes'!$C1622,'BD Pacientes'!$A:I,2,FALSE))</f>
        <v>RC</v>
      </c>
      <c r="E1622" s="16" t="str">
        <f>IF(ISERROR(VLOOKUP('Salidas Pacientes'!$C1622,'BD Pacientes'!$A:I,3,FALSE)),"",VLOOKUP('Salidas Pacientes'!$C1622,'BD Pacientes'!$A:I,3,FALSE))</f>
        <v>MIGUEL ANGEL DUQUE AMAYA</v>
      </c>
      <c r="F1622" s="17" t="str">
        <f>IF(ISERROR(VLOOKUP('Salidas Pacientes'!$C1622,'BD Pacientes'!$A:I,4,FALSE)),"",VLOOKUP('Salidas Pacientes'!$C1622,'BD Pacientes'!$A:I,4,FALSE))</f>
        <v>M</v>
      </c>
      <c r="G1622" s="95">
        <f>IF(ISERROR(VLOOKUP('Salidas Pacientes'!$C1622,'BD Pacientes'!$A:I,5,FALSE)),"",VLOOKUP('Salidas Pacientes'!$C1622,'BD Pacientes'!$A:I,5,FALSE))</f>
        <v>43419</v>
      </c>
      <c r="H1622" s="95" t="str">
        <f t="shared" ca="1" si="0"/>
        <v>4 año, 9 mes</v>
      </c>
      <c r="I1622" s="97" t="str">
        <f>IF(ISERROR(VLOOKUP('Salidas Pacientes'!$C1622,'BD Pacientes'!$A:$I,6,FALSE)),"",VLOOKUP('Salidas Pacientes'!$C1622,'BD Pacientes'!$A:$I,6,FALSE))</f>
        <v>CRA 17D #43-100</v>
      </c>
      <c r="J1622" s="98">
        <f>IF(ISERROR(VLOOKUP('Salidas Pacientes'!$C1622,'BD Pacientes'!$A:$I,7,FALSE)),"",VLOOKUP('Salidas Pacientes'!$C1622,'BD Pacientes'!$A:$I,7,FALSE))</f>
        <v>1144146559</v>
      </c>
      <c r="K1622" s="99" t="str">
        <f>IF(ISERROR(VLOOKUP('Salidas Pacientes'!$C1622,'BD Pacientes'!$A:$I,8,FALSE)),"",VLOOKUP('Salidas Pacientes'!$C1622,'BD Pacientes'!$A:$I,8,FALSE))</f>
        <v>SORANY AMAYA</v>
      </c>
      <c r="L1622" s="17">
        <f>IF(ISERROR(VLOOKUP('Salidas Pacientes'!$C1622,'BD Pacientes'!$A:$I,9,FALSE)),"",VLOOKUP('Salidas Pacientes'!$C1622,'BD Pacientes'!$A:$I,9,FALSE))</f>
        <v>3147386984</v>
      </c>
      <c r="M1622" s="122" t="s">
        <v>93</v>
      </c>
      <c r="N1622" s="16" t="str">
        <f>IF(ISERROR(VLOOKUP('Salidas Pacientes'!$M1622,Inventario!$A$2:$M$21,2,FALSE)),"",VLOOKUP('Salidas Pacientes'!$M1622,Inventario!$A$2:$M$21,2,FALSE))</f>
        <v>Vaxigrip</v>
      </c>
      <c r="O1622" s="16" t="str">
        <f>IF(ISERROR(VLOOKUP('Salidas Pacientes'!$M1622,Inventario!$A$2:$M$21,3,FALSE)),"",VLOOKUP('Salidas Pacientes'!$M1622,Inventario!$A$2:$M$21,3,FALSE))</f>
        <v>Influenza</v>
      </c>
      <c r="P1622" s="100"/>
      <c r="Q1622" s="100"/>
      <c r="R1622" s="17"/>
      <c r="S1622" s="123" t="s">
        <v>250</v>
      </c>
      <c r="T1622" s="102">
        <f>IF(ISERROR(VLOOKUP('Salidas Pacientes'!$S1622,Entradas!$H$1:$I$809,2,FALSE)),"",VLOOKUP('Salidas Pacientes'!$S1622,Entradas!$H$1:$I$809,2,FALSE))</f>
        <v>45291</v>
      </c>
      <c r="U1622" s="124"/>
      <c r="V1622" s="124">
        <v>1</v>
      </c>
      <c r="W1622" s="127"/>
    </row>
    <row r="1623" spans="1:23" ht="15.75" hidden="1" customHeight="1">
      <c r="A1623" s="121">
        <v>45037</v>
      </c>
      <c r="B1623" s="122" t="s">
        <v>276</v>
      </c>
      <c r="C1623" s="98">
        <v>1112056720</v>
      </c>
      <c r="D1623" s="17" t="str">
        <f>IF(ISERROR(VLOOKUP('Salidas Pacientes'!$C1623,'BD Pacientes'!$A:I,2,FALSE)),"",VLOOKUP('Salidas Pacientes'!$C1623,'BD Pacientes'!$A:I,2,FALSE))</f>
        <v>TI</v>
      </c>
      <c r="E1623" s="16" t="str">
        <f>IF(ISERROR(VLOOKUP('Salidas Pacientes'!$C1623,'BD Pacientes'!$A:I,3,FALSE)),"",VLOOKUP('Salidas Pacientes'!$C1623,'BD Pacientes'!$A:I,3,FALSE))</f>
        <v>JOSE DAVID CIFUENTES MONTOYA</v>
      </c>
      <c r="F1623" s="17" t="str">
        <f>IF(ISERROR(VLOOKUP('Salidas Pacientes'!$C1623,'BD Pacientes'!$A:I,4,FALSE)),"",VLOOKUP('Salidas Pacientes'!$C1623,'BD Pacientes'!$A:I,4,FALSE))</f>
        <v>M</v>
      </c>
      <c r="G1623" s="95">
        <f>IF(ISERROR(VLOOKUP('Salidas Pacientes'!$C1623,'BD Pacientes'!$A:I,5,FALSE)),"",VLOOKUP('Salidas Pacientes'!$C1623,'BD Pacientes'!$A:I,5,FALSE))</f>
        <v>41087</v>
      </c>
      <c r="H1623" s="95" t="str">
        <f t="shared" ca="1" si="0"/>
        <v>11 año, 1 mes</v>
      </c>
      <c r="I1623" s="97" t="str">
        <f>IF(ISERROR(VLOOKUP('Salidas Pacientes'!$C1623,'BD Pacientes'!$A:$I,6,FALSE)),"",VLOOKUP('Salidas Pacientes'!$C1623,'BD Pacientes'!$A:$I,6,FALSE))</f>
        <v>CALLE 17 #8-05</v>
      </c>
      <c r="J1623" s="98">
        <f>IF(ISERROR(VLOOKUP('Salidas Pacientes'!$C1623,'BD Pacientes'!$A:$I,7,FALSE)),"",VLOOKUP('Salidas Pacientes'!$C1623,'BD Pacientes'!$A:$I,7,FALSE))</f>
        <v>1130622080</v>
      </c>
      <c r="K1623" s="99" t="str">
        <f>IF(ISERROR(VLOOKUP('Salidas Pacientes'!$C1623,'BD Pacientes'!$A:$I,8,FALSE)),"",VLOOKUP('Salidas Pacientes'!$C1623,'BD Pacientes'!$A:$I,8,FALSE))</f>
        <v>MRIA ESTHER MONTOYA</v>
      </c>
      <c r="L1623" s="17">
        <f>IF(ISERROR(VLOOKUP('Salidas Pacientes'!$C1623,'BD Pacientes'!$A:$I,9,FALSE)),"",VLOOKUP('Salidas Pacientes'!$C1623,'BD Pacientes'!$A:$I,9,FALSE))</f>
        <v>3163917200</v>
      </c>
      <c r="M1623" s="122" t="s">
        <v>47</v>
      </c>
      <c r="N1623" s="16" t="str">
        <f>IF(ISERROR(VLOOKUP('Salidas Pacientes'!$M1623,Inventario!$A$2:$M$21,2,FALSE)),"",VLOOKUP('Salidas Pacientes'!$M1623,Inventario!$A$2:$M$21,2,FALSE))</f>
        <v>Nimenrix</v>
      </c>
      <c r="O1623" s="16" t="str">
        <f>IF(ISERROR(VLOOKUP('Salidas Pacientes'!$M1623,Inventario!$A$2:$M$21,3,FALSE)),"",VLOOKUP('Salidas Pacientes'!$M1623,Inventario!$A$2:$M$21,3,FALSE))</f>
        <v>Meningococo</v>
      </c>
      <c r="P1623" s="100"/>
      <c r="Q1623" s="100"/>
      <c r="R1623" s="17"/>
      <c r="S1623" s="128" t="s">
        <v>240</v>
      </c>
      <c r="T1623" s="102">
        <f>IF(ISERROR(VLOOKUP('Salidas Pacientes'!$S1623,Entradas!$H$1:$I$809,2,FALSE)),"",VLOOKUP('Salidas Pacientes'!$S1623,Entradas!$H$1:$I$809,2,FALSE))</f>
        <v>45535</v>
      </c>
      <c r="U1623" s="124"/>
      <c r="V1623" s="124">
        <v>1</v>
      </c>
      <c r="W1623" s="127"/>
    </row>
    <row r="1624" spans="1:23" ht="15.75" hidden="1" customHeight="1">
      <c r="A1624" s="121">
        <v>45037</v>
      </c>
      <c r="B1624" s="122" t="s">
        <v>276</v>
      </c>
      <c r="C1624" s="129">
        <v>1109575750</v>
      </c>
      <c r="D1624" s="17" t="str">
        <f>IF(ISERROR(VLOOKUP('Salidas Pacientes'!$C1624,'BD Pacientes'!$A:I,2,FALSE)),"",VLOOKUP('Salidas Pacientes'!$C1624,'BD Pacientes'!$A:I,2,FALSE))</f>
        <v>RC</v>
      </c>
      <c r="E1624" s="16" t="str">
        <f>IF(ISERROR(VLOOKUP('Salidas Pacientes'!$C1624,'BD Pacientes'!$A:I,3,FALSE)),"",VLOOKUP('Salidas Pacientes'!$C1624,'BD Pacientes'!$A:I,3,FALSE))</f>
        <v>VIOLETA LUCIA CACERES PALOMINO</v>
      </c>
      <c r="F1624" s="17" t="str">
        <f>IF(ISERROR(VLOOKUP('Salidas Pacientes'!$C1624,'BD Pacientes'!$A:I,4,FALSE)),"",VLOOKUP('Salidas Pacientes'!$C1624,'BD Pacientes'!$A:I,4,FALSE))</f>
        <v>F</v>
      </c>
      <c r="G1624" s="95">
        <f>IF(ISERROR(VLOOKUP('Salidas Pacientes'!$C1624,'BD Pacientes'!$A:I,5,FALSE)),"",VLOOKUP('Salidas Pacientes'!$C1624,'BD Pacientes'!$A:I,5,FALSE))</f>
        <v>44862</v>
      </c>
      <c r="H1624" s="95" t="str">
        <f t="shared" ca="1" si="0"/>
        <v>0 año, 9 mes</v>
      </c>
      <c r="I1624" s="97" t="str">
        <f>IF(ISERROR(VLOOKUP('Salidas Pacientes'!$C1624,'BD Pacientes'!$A:$I,6,FALSE)),"",VLOOKUP('Salidas Pacientes'!$C1624,'BD Pacientes'!$A:$I,6,FALSE))</f>
        <v>CRA 103 # 12B-106 PISO 2</v>
      </c>
      <c r="J1624" s="98">
        <f>IF(ISERROR(VLOOKUP('Salidas Pacientes'!$C1624,'BD Pacientes'!$A:$I,7,FALSE)),"",VLOOKUP('Salidas Pacientes'!$C1624,'BD Pacientes'!$A:$I,7,FALSE))</f>
        <v>25801458</v>
      </c>
      <c r="K1624" s="99" t="str">
        <f>IF(ISERROR(VLOOKUP('Salidas Pacientes'!$C1624,'BD Pacientes'!$A:$I,8,FALSE)),"",VLOOKUP('Salidas Pacientes'!$C1624,'BD Pacientes'!$A:$I,8,FALSE))</f>
        <v>TATIANA PALOMINO</v>
      </c>
      <c r="L1624" s="17">
        <f>IF(ISERROR(VLOOKUP('Salidas Pacientes'!$C1624,'BD Pacientes'!$A:$I,9,FALSE)),"",VLOOKUP('Salidas Pacientes'!$C1624,'BD Pacientes'!$A:$I,9,FALSE))</f>
        <v>3212712220</v>
      </c>
      <c r="M1624" s="122" t="s">
        <v>77</v>
      </c>
      <c r="N1624" s="16" t="str">
        <f>IF(ISERROR(VLOOKUP('Salidas Pacientes'!$M1624,Inventario!$A$2:$M$21,2,FALSE)),"",VLOOKUP('Salidas Pacientes'!$M1624,Inventario!$A$2:$M$21,2,FALSE))</f>
        <v>Hexaxim</v>
      </c>
      <c r="O1624" s="16" t="str">
        <f>IF(ISERROR(VLOOKUP('Salidas Pacientes'!$M1624,Inventario!$A$2:$M$21,3,FALSE)),"",VLOOKUP('Salidas Pacientes'!$M1624,Inventario!$A$2:$M$21,3,FALSE))</f>
        <v>DPAT + VPI + HIB + HB</v>
      </c>
      <c r="P1624" s="100"/>
      <c r="Q1624" s="100"/>
      <c r="R1624" s="17"/>
      <c r="S1624" s="128" t="s">
        <v>237</v>
      </c>
      <c r="T1624" s="102">
        <f>IF(ISERROR(VLOOKUP('Salidas Pacientes'!$S1624,Entradas!$H$1:$I$809,2,FALSE)),"",VLOOKUP('Salidas Pacientes'!$S1624,Entradas!$H$1:$I$809,2,FALSE))</f>
        <v>45565</v>
      </c>
      <c r="U1624" s="124"/>
      <c r="V1624" s="124">
        <v>1</v>
      </c>
      <c r="W1624" s="127"/>
    </row>
    <row r="1625" spans="1:23" ht="15.75" hidden="1" customHeight="1">
      <c r="A1625" s="121">
        <v>45037</v>
      </c>
      <c r="B1625" s="122" t="s">
        <v>276</v>
      </c>
      <c r="C1625" s="129">
        <v>1109575750</v>
      </c>
      <c r="D1625" s="17" t="str">
        <f>IF(ISERROR(VLOOKUP('Salidas Pacientes'!$C1625,'BD Pacientes'!$A:I,2,FALSE)),"",VLOOKUP('Salidas Pacientes'!$C1625,'BD Pacientes'!$A:I,2,FALSE))</f>
        <v>RC</v>
      </c>
      <c r="E1625" s="16" t="str">
        <f>IF(ISERROR(VLOOKUP('Salidas Pacientes'!$C1625,'BD Pacientes'!$A:I,3,FALSE)),"",VLOOKUP('Salidas Pacientes'!$C1625,'BD Pacientes'!$A:I,3,FALSE))</f>
        <v>VIOLETA LUCIA CACERES PALOMINO</v>
      </c>
      <c r="F1625" s="17" t="str">
        <f>IF(ISERROR(VLOOKUP('Salidas Pacientes'!$C1625,'BD Pacientes'!$A:I,4,FALSE)),"",VLOOKUP('Salidas Pacientes'!$C1625,'BD Pacientes'!$A:I,4,FALSE))</f>
        <v>F</v>
      </c>
      <c r="G1625" s="95">
        <f>IF(ISERROR(VLOOKUP('Salidas Pacientes'!$C1625,'BD Pacientes'!$A:I,5,FALSE)),"",VLOOKUP('Salidas Pacientes'!$C1625,'BD Pacientes'!$A:I,5,FALSE))</f>
        <v>44862</v>
      </c>
      <c r="H1625" s="95" t="str">
        <f t="shared" ca="1" si="0"/>
        <v>0 año, 9 mes</v>
      </c>
      <c r="I1625" s="97" t="str">
        <f>IF(ISERROR(VLOOKUP('Salidas Pacientes'!$C1625,'BD Pacientes'!$A:$I,6,FALSE)),"",VLOOKUP('Salidas Pacientes'!$C1625,'BD Pacientes'!$A:$I,6,FALSE))</f>
        <v>CRA 103 # 12B-106 PISO 2</v>
      </c>
      <c r="J1625" s="98">
        <f>IF(ISERROR(VLOOKUP('Salidas Pacientes'!$C1625,'BD Pacientes'!$A:$I,7,FALSE)),"",VLOOKUP('Salidas Pacientes'!$C1625,'BD Pacientes'!$A:$I,7,FALSE))</f>
        <v>25801458</v>
      </c>
      <c r="K1625" s="99" t="str">
        <f>IF(ISERROR(VLOOKUP('Salidas Pacientes'!$C1625,'BD Pacientes'!$A:$I,8,FALSE)),"",VLOOKUP('Salidas Pacientes'!$C1625,'BD Pacientes'!$A:$I,8,FALSE))</f>
        <v>TATIANA PALOMINO</v>
      </c>
      <c r="L1625" s="17">
        <f>IF(ISERROR(VLOOKUP('Salidas Pacientes'!$C1625,'BD Pacientes'!$A:$I,9,FALSE)),"",VLOOKUP('Salidas Pacientes'!$C1625,'BD Pacientes'!$A:$I,9,FALSE))</f>
        <v>3212712220</v>
      </c>
      <c r="M1625" s="122" t="s">
        <v>54</v>
      </c>
      <c r="N1625" s="16" t="str">
        <f>IF(ISERROR(VLOOKUP('Salidas Pacientes'!$M1625,Inventario!$A$2:$M$21,2,FALSE)),"",VLOOKUP('Salidas Pacientes'!$M1625,Inventario!$A$2:$M$21,2,FALSE))</f>
        <v>Prevenar</v>
      </c>
      <c r="O1625" s="16" t="str">
        <f>IF(ISERROR(VLOOKUP('Salidas Pacientes'!$M1625,Inventario!$A$2:$M$21,3,FALSE)),"",VLOOKUP('Salidas Pacientes'!$M1625,Inventario!$A$2:$M$21,3,FALSE))</f>
        <v>Neumococo 13V</v>
      </c>
      <c r="P1625" s="100"/>
      <c r="Q1625" s="100"/>
      <c r="R1625" s="17"/>
      <c r="S1625" s="128" t="s">
        <v>241</v>
      </c>
      <c r="T1625" s="102">
        <f>IF(ISERROR(VLOOKUP('Salidas Pacientes'!$S1625,Entradas!$H$1:$I$809,2,FALSE)),"",VLOOKUP('Salidas Pacientes'!$S1625,Entradas!$H$1:$I$809,2,FALSE))</f>
        <v>45747</v>
      </c>
      <c r="U1625" s="124"/>
      <c r="V1625" s="124">
        <v>1</v>
      </c>
      <c r="W1625" s="127"/>
    </row>
    <row r="1626" spans="1:23" ht="15.75" hidden="1" customHeight="1">
      <c r="A1626" s="121">
        <v>45037</v>
      </c>
      <c r="B1626" s="122" t="s">
        <v>276</v>
      </c>
      <c r="C1626" s="129">
        <v>1109575750</v>
      </c>
      <c r="D1626" s="17" t="str">
        <f>IF(ISERROR(VLOOKUP('Salidas Pacientes'!$C1626,'BD Pacientes'!$A:I,2,FALSE)),"",VLOOKUP('Salidas Pacientes'!$C1626,'BD Pacientes'!$A:I,2,FALSE))</f>
        <v>RC</v>
      </c>
      <c r="E1626" s="16" t="str">
        <f>IF(ISERROR(VLOOKUP('Salidas Pacientes'!$C1626,'BD Pacientes'!$A:I,3,FALSE)),"",VLOOKUP('Salidas Pacientes'!$C1626,'BD Pacientes'!$A:I,3,FALSE))</f>
        <v>VIOLETA LUCIA CACERES PALOMINO</v>
      </c>
      <c r="F1626" s="17" t="str">
        <f>IF(ISERROR(VLOOKUP('Salidas Pacientes'!$C1626,'BD Pacientes'!$A:I,4,FALSE)),"",VLOOKUP('Salidas Pacientes'!$C1626,'BD Pacientes'!$A:I,4,FALSE))</f>
        <v>F</v>
      </c>
      <c r="G1626" s="95">
        <f>IF(ISERROR(VLOOKUP('Salidas Pacientes'!$C1626,'BD Pacientes'!$A:I,5,FALSE)),"",VLOOKUP('Salidas Pacientes'!$C1626,'BD Pacientes'!$A:I,5,FALSE))</f>
        <v>44862</v>
      </c>
      <c r="H1626" s="95" t="str">
        <f t="shared" ca="1" si="0"/>
        <v>0 año, 9 mes</v>
      </c>
      <c r="I1626" s="97" t="str">
        <f>IF(ISERROR(VLOOKUP('Salidas Pacientes'!$C1626,'BD Pacientes'!$A:$I,6,FALSE)),"",VLOOKUP('Salidas Pacientes'!$C1626,'BD Pacientes'!$A:$I,6,FALSE))</f>
        <v>CRA 103 # 12B-106 PISO 2</v>
      </c>
      <c r="J1626" s="98">
        <f>IF(ISERROR(VLOOKUP('Salidas Pacientes'!$C1626,'BD Pacientes'!$A:$I,7,FALSE)),"",VLOOKUP('Salidas Pacientes'!$C1626,'BD Pacientes'!$A:$I,7,FALSE))</f>
        <v>25801458</v>
      </c>
      <c r="K1626" s="99" t="str">
        <f>IF(ISERROR(VLOOKUP('Salidas Pacientes'!$C1626,'BD Pacientes'!$A:$I,8,FALSE)),"",VLOOKUP('Salidas Pacientes'!$C1626,'BD Pacientes'!$A:$I,8,FALSE))</f>
        <v>TATIANA PALOMINO</v>
      </c>
      <c r="L1626" s="17">
        <f>IF(ISERROR(VLOOKUP('Salidas Pacientes'!$C1626,'BD Pacientes'!$A:$I,9,FALSE)),"",VLOOKUP('Salidas Pacientes'!$C1626,'BD Pacientes'!$A:$I,9,FALSE))</f>
        <v>3212712220</v>
      </c>
      <c r="M1626" s="122" t="s">
        <v>96</v>
      </c>
      <c r="N1626" s="16" t="str">
        <f>IF(ISERROR(VLOOKUP('Salidas Pacientes'!$M1626,Inventario!$A$2:$M$21,2,FALSE)),"",VLOOKUP('Salidas Pacientes'!$M1626,Inventario!$A$2:$M$21,2,FALSE))</f>
        <v>Rotateq</v>
      </c>
      <c r="O1626" s="16" t="str">
        <f>IF(ISERROR(VLOOKUP('Salidas Pacientes'!$M1626,Inventario!$A$2:$M$21,3,FALSE)),"",VLOOKUP('Salidas Pacientes'!$M1626,Inventario!$A$2:$M$21,3,FALSE))</f>
        <v>Rotavirus Vivo Atenuado</v>
      </c>
      <c r="P1626" s="100"/>
      <c r="Q1626" s="100"/>
      <c r="R1626" s="17"/>
      <c r="S1626" s="128" t="s">
        <v>238</v>
      </c>
      <c r="T1626" s="102">
        <f>IF(ISERROR(VLOOKUP('Salidas Pacientes'!$S1626,Entradas!$H$1:$I$809,2,FALSE)),"",VLOOKUP('Salidas Pacientes'!$S1626,Entradas!$H$1:$I$809,2,FALSE))</f>
        <v>45464</v>
      </c>
      <c r="U1626" s="124"/>
      <c r="V1626" s="124">
        <v>1</v>
      </c>
      <c r="W1626" s="127"/>
    </row>
    <row r="1627" spans="1:23" ht="15.75" hidden="1" customHeight="1">
      <c r="A1627" s="121">
        <v>45037</v>
      </c>
      <c r="B1627" s="122" t="s">
        <v>276</v>
      </c>
      <c r="C1627" s="129">
        <v>1112070935</v>
      </c>
      <c r="D1627" s="17" t="str">
        <f>IF(ISERROR(VLOOKUP('Salidas Pacientes'!$C1627,'BD Pacientes'!$A:I,2,FALSE)),"",VLOOKUP('Salidas Pacientes'!$C1627,'BD Pacientes'!$A:I,2,FALSE))</f>
        <v>RC</v>
      </c>
      <c r="E1627" s="16" t="str">
        <f>IF(ISERROR(VLOOKUP('Salidas Pacientes'!$C1627,'BD Pacientes'!$A:I,3,FALSE)),"",VLOOKUP('Salidas Pacientes'!$C1627,'BD Pacientes'!$A:I,3,FALSE))</f>
        <v>ALANA QUINTERO USUBILLAGA</v>
      </c>
      <c r="F1627" s="17" t="str">
        <f>IF(ISERROR(VLOOKUP('Salidas Pacientes'!$C1627,'BD Pacientes'!$A:I,4,FALSE)),"",VLOOKUP('Salidas Pacientes'!$C1627,'BD Pacientes'!$A:I,4,FALSE))</f>
        <v>F</v>
      </c>
      <c r="G1627" s="95">
        <f>IF(ISERROR(VLOOKUP('Salidas Pacientes'!$C1627,'BD Pacientes'!$A:I,5,FALSE)),"",VLOOKUP('Salidas Pacientes'!$C1627,'BD Pacientes'!$A:I,5,FALSE))</f>
        <v>44853</v>
      </c>
      <c r="H1627" s="95" t="str">
        <f t="shared" ca="1" si="0"/>
        <v>0 año, 10 mes</v>
      </c>
      <c r="I1627" s="97" t="str">
        <f>IF(ISERROR(VLOOKUP('Salidas Pacientes'!$C1627,'BD Pacientes'!$A:$I,6,FALSE)),"",VLOOKUP('Salidas Pacientes'!$C1627,'BD Pacientes'!$A:$I,6,FALSE))</f>
        <v>CALLE 19A #126-135</v>
      </c>
      <c r="J1627" s="98">
        <f>IF(ISERROR(VLOOKUP('Salidas Pacientes'!$C1627,'BD Pacientes'!$A:$I,7,FALSE)),"",VLOOKUP('Salidas Pacientes'!$C1627,'BD Pacientes'!$A:$I,7,FALSE))</f>
        <v>1130612740</v>
      </c>
      <c r="K1627" s="99" t="str">
        <f>IF(ISERROR(VLOOKUP('Salidas Pacientes'!$C1627,'BD Pacientes'!$A:$I,8,FALSE)),"",VLOOKUP('Salidas Pacientes'!$C1627,'BD Pacientes'!$A:$I,8,FALSE))</f>
        <v>ANA MARIA USUBILLAGA</v>
      </c>
      <c r="L1627" s="17">
        <f>IF(ISERROR(VLOOKUP('Salidas Pacientes'!$C1627,'BD Pacientes'!$A:$I,9,FALSE)),"",VLOOKUP('Salidas Pacientes'!$C1627,'BD Pacientes'!$A:$I,9,FALSE))</f>
        <v>3113499002</v>
      </c>
      <c r="M1627" s="122" t="s">
        <v>77</v>
      </c>
      <c r="N1627" s="16" t="str">
        <f>IF(ISERROR(VLOOKUP('Salidas Pacientes'!$M1627,Inventario!$A$2:$M$21,2,FALSE)),"",VLOOKUP('Salidas Pacientes'!$M1627,Inventario!$A$2:$M$21,2,FALSE))</f>
        <v>Hexaxim</v>
      </c>
      <c r="O1627" s="16" t="str">
        <f>IF(ISERROR(VLOOKUP('Salidas Pacientes'!$M1627,Inventario!$A$2:$M$21,3,FALSE)),"",VLOOKUP('Salidas Pacientes'!$M1627,Inventario!$A$2:$M$21,3,FALSE))</f>
        <v>DPAT + VPI + HIB + HB</v>
      </c>
      <c r="P1627" s="100"/>
      <c r="Q1627" s="100"/>
      <c r="R1627" s="17"/>
      <c r="S1627" s="128" t="s">
        <v>237</v>
      </c>
      <c r="T1627" s="102">
        <f>IF(ISERROR(VLOOKUP('Salidas Pacientes'!$S1627,Entradas!$H$1:$I$809,2,FALSE)),"",VLOOKUP('Salidas Pacientes'!$S1627,Entradas!$H$1:$I$809,2,FALSE))</f>
        <v>45565</v>
      </c>
      <c r="U1627" s="124"/>
      <c r="V1627" s="124">
        <v>1</v>
      </c>
      <c r="W1627" s="127"/>
    </row>
    <row r="1628" spans="1:23" ht="15.75" hidden="1" customHeight="1">
      <c r="A1628" s="121">
        <v>45037</v>
      </c>
      <c r="B1628" s="122" t="s">
        <v>276</v>
      </c>
      <c r="C1628" s="129">
        <v>1112070935</v>
      </c>
      <c r="D1628" s="17" t="str">
        <f>IF(ISERROR(VLOOKUP('Salidas Pacientes'!$C1628,'BD Pacientes'!$A:I,2,FALSE)),"",VLOOKUP('Salidas Pacientes'!$C1628,'BD Pacientes'!$A:I,2,FALSE))</f>
        <v>RC</v>
      </c>
      <c r="E1628" s="16" t="str">
        <f>IF(ISERROR(VLOOKUP('Salidas Pacientes'!$C1628,'BD Pacientes'!$A:I,3,FALSE)),"",VLOOKUP('Salidas Pacientes'!$C1628,'BD Pacientes'!$A:I,3,FALSE))</f>
        <v>ALANA QUINTERO USUBILLAGA</v>
      </c>
      <c r="F1628" s="17" t="str">
        <f>IF(ISERROR(VLOOKUP('Salidas Pacientes'!$C1628,'BD Pacientes'!$A:I,4,FALSE)),"",VLOOKUP('Salidas Pacientes'!$C1628,'BD Pacientes'!$A:I,4,FALSE))</f>
        <v>F</v>
      </c>
      <c r="G1628" s="95">
        <f>IF(ISERROR(VLOOKUP('Salidas Pacientes'!$C1628,'BD Pacientes'!$A:I,5,FALSE)),"",VLOOKUP('Salidas Pacientes'!$C1628,'BD Pacientes'!$A:I,5,FALSE))</f>
        <v>44853</v>
      </c>
      <c r="H1628" s="95" t="str">
        <f t="shared" ca="1" si="0"/>
        <v>0 año, 10 mes</v>
      </c>
      <c r="I1628" s="97" t="str">
        <f>IF(ISERROR(VLOOKUP('Salidas Pacientes'!$C1628,'BD Pacientes'!$A:$I,6,FALSE)),"",VLOOKUP('Salidas Pacientes'!$C1628,'BD Pacientes'!$A:$I,6,FALSE))</f>
        <v>CALLE 19A #126-135</v>
      </c>
      <c r="J1628" s="98">
        <f>IF(ISERROR(VLOOKUP('Salidas Pacientes'!$C1628,'BD Pacientes'!$A:$I,7,FALSE)),"",VLOOKUP('Salidas Pacientes'!$C1628,'BD Pacientes'!$A:$I,7,FALSE))</f>
        <v>1130612740</v>
      </c>
      <c r="K1628" s="99" t="str">
        <f>IF(ISERROR(VLOOKUP('Salidas Pacientes'!$C1628,'BD Pacientes'!$A:$I,8,FALSE)),"",VLOOKUP('Salidas Pacientes'!$C1628,'BD Pacientes'!$A:$I,8,FALSE))</f>
        <v>ANA MARIA USUBILLAGA</v>
      </c>
      <c r="L1628" s="17">
        <f>IF(ISERROR(VLOOKUP('Salidas Pacientes'!$C1628,'BD Pacientes'!$A:$I,9,FALSE)),"",VLOOKUP('Salidas Pacientes'!$C1628,'BD Pacientes'!$A:$I,9,FALSE))</f>
        <v>3113499002</v>
      </c>
      <c r="M1628" s="122" t="s">
        <v>54</v>
      </c>
      <c r="N1628" s="16" t="str">
        <f>IF(ISERROR(VLOOKUP('Salidas Pacientes'!$M1628,Inventario!$A$2:$M$21,2,FALSE)),"",VLOOKUP('Salidas Pacientes'!$M1628,Inventario!$A$2:$M$21,2,FALSE))</f>
        <v>Prevenar</v>
      </c>
      <c r="O1628" s="16" t="str">
        <f>IF(ISERROR(VLOOKUP('Salidas Pacientes'!$M1628,Inventario!$A$2:$M$21,3,FALSE)),"",VLOOKUP('Salidas Pacientes'!$M1628,Inventario!$A$2:$M$21,3,FALSE))</f>
        <v>Neumococo 13V</v>
      </c>
      <c r="P1628" s="100"/>
      <c r="Q1628" s="100"/>
      <c r="R1628" s="17"/>
      <c r="S1628" s="128" t="s">
        <v>241</v>
      </c>
      <c r="T1628" s="102">
        <f>IF(ISERROR(VLOOKUP('Salidas Pacientes'!$S1628,Entradas!$H$1:$I$809,2,FALSE)),"",VLOOKUP('Salidas Pacientes'!$S1628,Entradas!$H$1:$I$809,2,FALSE))</f>
        <v>45747</v>
      </c>
      <c r="U1628" s="124"/>
      <c r="V1628" s="124">
        <v>1</v>
      </c>
      <c r="W1628" s="127"/>
    </row>
    <row r="1629" spans="1:23" ht="15.75" hidden="1" customHeight="1">
      <c r="A1629" s="121">
        <v>45037</v>
      </c>
      <c r="B1629" s="122" t="s">
        <v>276</v>
      </c>
      <c r="C1629" s="129">
        <v>1112070935</v>
      </c>
      <c r="D1629" s="17" t="str">
        <f>IF(ISERROR(VLOOKUP('Salidas Pacientes'!$C1629,'BD Pacientes'!$A:I,2,FALSE)),"",VLOOKUP('Salidas Pacientes'!$C1629,'BD Pacientes'!$A:I,2,FALSE))</f>
        <v>RC</v>
      </c>
      <c r="E1629" s="16" t="str">
        <f>IF(ISERROR(VLOOKUP('Salidas Pacientes'!$C1629,'BD Pacientes'!$A:I,3,FALSE)),"",VLOOKUP('Salidas Pacientes'!$C1629,'BD Pacientes'!$A:I,3,FALSE))</f>
        <v>ALANA QUINTERO USUBILLAGA</v>
      </c>
      <c r="F1629" s="17" t="str">
        <f>IF(ISERROR(VLOOKUP('Salidas Pacientes'!$C1629,'BD Pacientes'!$A:I,4,FALSE)),"",VLOOKUP('Salidas Pacientes'!$C1629,'BD Pacientes'!$A:I,4,FALSE))</f>
        <v>F</v>
      </c>
      <c r="G1629" s="95">
        <f>IF(ISERROR(VLOOKUP('Salidas Pacientes'!$C1629,'BD Pacientes'!$A:I,5,FALSE)),"",VLOOKUP('Salidas Pacientes'!$C1629,'BD Pacientes'!$A:I,5,FALSE))</f>
        <v>44853</v>
      </c>
      <c r="H1629" s="95" t="str">
        <f t="shared" ca="1" si="0"/>
        <v>0 año, 10 mes</v>
      </c>
      <c r="I1629" s="97" t="str">
        <f>IF(ISERROR(VLOOKUP('Salidas Pacientes'!$C1629,'BD Pacientes'!$A:$I,6,FALSE)),"",VLOOKUP('Salidas Pacientes'!$C1629,'BD Pacientes'!$A:$I,6,FALSE))</f>
        <v>CALLE 19A #126-135</v>
      </c>
      <c r="J1629" s="98">
        <f>IF(ISERROR(VLOOKUP('Salidas Pacientes'!$C1629,'BD Pacientes'!$A:$I,7,FALSE)),"",VLOOKUP('Salidas Pacientes'!$C1629,'BD Pacientes'!$A:$I,7,FALSE))</f>
        <v>1130612740</v>
      </c>
      <c r="K1629" s="99" t="str">
        <f>IF(ISERROR(VLOOKUP('Salidas Pacientes'!$C1629,'BD Pacientes'!$A:$I,8,FALSE)),"",VLOOKUP('Salidas Pacientes'!$C1629,'BD Pacientes'!$A:$I,8,FALSE))</f>
        <v>ANA MARIA USUBILLAGA</v>
      </c>
      <c r="L1629" s="17">
        <f>IF(ISERROR(VLOOKUP('Salidas Pacientes'!$C1629,'BD Pacientes'!$A:$I,9,FALSE)),"",VLOOKUP('Salidas Pacientes'!$C1629,'BD Pacientes'!$A:$I,9,FALSE))</f>
        <v>3113499002</v>
      </c>
      <c r="M1629" s="122" t="s">
        <v>96</v>
      </c>
      <c r="N1629" s="16" t="str">
        <f>IF(ISERROR(VLOOKUP('Salidas Pacientes'!$M1629,Inventario!$A$2:$M$21,2,FALSE)),"",VLOOKUP('Salidas Pacientes'!$M1629,Inventario!$A$2:$M$21,2,FALSE))</f>
        <v>Rotateq</v>
      </c>
      <c r="O1629" s="16" t="str">
        <f>IF(ISERROR(VLOOKUP('Salidas Pacientes'!$M1629,Inventario!$A$2:$M$21,3,FALSE)),"",VLOOKUP('Salidas Pacientes'!$M1629,Inventario!$A$2:$M$21,3,FALSE))</f>
        <v>Rotavirus Vivo Atenuado</v>
      </c>
      <c r="P1629" s="100"/>
      <c r="Q1629" s="100"/>
      <c r="R1629" s="17"/>
      <c r="S1629" s="128" t="s">
        <v>238</v>
      </c>
      <c r="T1629" s="102">
        <f>IF(ISERROR(VLOOKUP('Salidas Pacientes'!$S1629,Entradas!$H$1:$I$809,2,FALSE)),"",VLOOKUP('Salidas Pacientes'!$S1629,Entradas!$H$1:$I$809,2,FALSE))</f>
        <v>45464</v>
      </c>
      <c r="U1629" s="124"/>
      <c r="V1629" s="124">
        <v>1</v>
      </c>
      <c r="W1629" s="127"/>
    </row>
    <row r="1630" spans="1:23" ht="15.75" hidden="1" customHeight="1">
      <c r="A1630" s="121">
        <v>45040</v>
      </c>
      <c r="B1630" s="122" t="s">
        <v>276</v>
      </c>
      <c r="C1630" s="129">
        <v>1232817729</v>
      </c>
      <c r="D1630" s="17" t="str">
        <f>IF(ISERROR(VLOOKUP('Salidas Pacientes'!$C1630,'BD Pacientes'!$A:I,2,FALSE)),"",VLOOKUP('Salidas Pacientes'!$C1630,'BD Pacientes'!$A:I,2,FALSE))</f>
        <v>RC</v>
      </c>
      <c r="E1630" s="16" t="str">
        <f>IF(ISERROR(VLOOKUP('Salidas Pacientes'!$C1630,'BD Pacientes'!$A:I,3,FALSE)),"",VLOOKUP('Salidas Pacientes'!$C1630,'BD Pacientes'!$A:I,3,FALSE))</f>
        <v>JACOBO SANCHEZ GOMEZ</v>
      </c>
      <c r="F1630" s="17" t="str">
        <f>IF(ISERROR(VLOOKUP('Salidas Pacientes'!$C1630,'BD Pacientes'!$A:I,4,FALSE)),"",VLOOKUP('Salidas Pacientes'!$C1630,'BD Pacientes'!$A:I,4,FALSE))</f>
        <v>M</v>
      </c>
      <c r="G1630" s="95">
        <f>IF(ISERROR(VLOOKUP('Salidas Pacientes'!$C1630,'BD Pacientes'!$A:I,5,FALSE)),"",VLOOKUP('Salidas Pacientes'!$C1630,'BD Pacientes'!$A:I,5,FALSE))</f>
        <v>44466</v>
      </c>
      <c r="H1630" s="95" t="str">
        <f t="shared" ca="1" si="0"/>
        <v>1 año, 10 mes</v>
      </c>
      <c r="I1630" s="97" t="str">
        <f>IF(ISERROR(VLOOKUP('Salidas Pacientes'!$C1630,'BD Pacientes'!$A:$I,6,FALSE)),"",VLOOKUP('Salidas Pacientes'!$C1630,'BD Pacientes'!$A:$I,6,FALSE))</f>
        <v>CALLE 59N # 3C-58 CASA 41</v>
      </c>
      <c r="J1630" s="98">
        <f>IF(ISERROR(VLOOKUP('Salidas Pacientes'!$C1630,'BD Pacientes'!$A:$I,7,FALSE)),"",VLOOKUP('Salidas Pacientes'!$C1630,'BD Pacientes'!$A:$I,7,FALSE))</f>
        <v>1151944939</v>
      </c>
      <c r="K1630" s="99" t="str">
        <f>IF(ISERROR(VLOOKUP('Salidas Pacientes'!$C1630,'BD Pacientes'!$A:$I,8,FALSE)),"",VLOOKUP('Salidas Pacientes'!$C1630,'BD Pacientes'!$A:$I,8,FALSE))</f>
        <v>ALEJANDRA SANCHEZ</v>
      </c>
      <c r="L1630" s="17">
        <f>IF(ISERROR(VLOOKUP('Salidas Pacientes'!$C1630,'BD Pacientes'!$A:$I,9,FALSE)),"",VLOOKUP('Salidas Pacientes'!$C1630,'BD Pacientes'!$A:$I,9,FALSE))</f>
        <v>3118890041</v>
      </c>
      <c r="M1630" s="122" t="s">
        <v>73</v>
      </c>
      <c r="N1630" s="16" t="str">
        <f>IF(ISERROR(VLOOKUP('Salidas Pacientes'!$M1630,Inventario!$A$2:$M$21,2,FALSE)),"",VLOOKUP('Salidas Pacientes'!$M1630,Inventario!$A$2:$M$21,2,FALSE))</f>
        <v>Pentaxim</v>
      </c>
      <c r="O1630" s="16" t="str">
        <f>IF(ISERROR(VLOOKUP('Salidas Pacientes'!$M1630,Inventario!$A$2:$M$21,3,FALSE)),"",VLOOKUP('Salidas Pacientes'!$M1630,Inventario!$A$2:$M$21,3,FALSE))</f>
        <v>Difteria-Tosferina, tetano, polio, haemophilus</v>
      </c>
      <c r="P1630" s="100"/>
      <c r="Q1630" s="100"/>
      <c r="R1630" s="17"/>
      <c r="S1630" s="123" t="s">
        <v>247</v>
      </c>
      <c r="T1630" s="102">
        <f>IF(ISERROR(VLOOKUP('Salidas Pacientes'!$S1630,Entradas!$H$1:$I$809,2,FALSE)),"",VLOOKUP('Salidas Pacientes'!$S1630,Entradas!$H$1:$I$809,2,FALSE))</f>
        <v>45291</v>
      </c>
      <c r="U1630" s="124"/>
      <c r="V1630" s="124">
        <v>1</v>
      </c>
      <c r="W1630" s="127"/>
    </row>
    <row r="1631" spans="1:23" ht="15.75" hidden="1" customHeight="1">
      <c r="A1631" s="121">
        <v>45040</v>
      </c>
      <c r="B1631" s="122" t="s">
        <v>276</v>
      </c>
      <c r="C1631" s="129">
        <v>1232817729</v>
      </c>
      <c r="D1631" s="17" t="str">
        <f>IF(ISERROR(VLOOKUP('Salidas Pacientes'!$C1631,'BD Pacientes'!$A:I,2,FALSE)),"",VLOOKUP('Salidas Pacientes'!$C1631,'BD Pacientes'!$A:I,2,FALSE))</f>
        <v>RC</v>
      </c>
      <c r="E1631" s="16" t="str">
        <f>IF(ISERROR(VLOOKUP('Salidas Pacientes'!$C1631,'BD Pacientes'!$A:I,3,FALSE)),"",VLOOKUP('Salidas Pacientes'!$C1631,'BD Pacientes'!$A:I,3,FALSE))</f>
        <v>JACOBO SANCHEZ GOMEZ</v>
      </c>
      <c r="F1631" s="17" t="str">
        <f>IF(ISERROR(VLOOKUP('Salidas Pacientes'!$C1631,'BD Pacientes'!$A:I,4,FALSE)),"",VLOOKUP('Salidas Pacientes'!$C1631,'BD Pacientes'!$A:I,4,FALSE))</f>
        <v>M</v>
      </c>
      <c r="G1631" s="95">
        <f>IF(ISERROR(VLOOKUP('Salidas Pacientes'!$C1631,'BD Pacientes'!$A:I,5,FALSE)),"",VLOOKUP('Salidas Pacientes'!$C1631,'BD Pacientes'!$A:I,5,FALSE))</f>
        <v>44466</v>
      </c>
      <c r="H1631" s="95" t="str">
        <f t="shared" ca="1" si="0"/>
        <v>1 año, 10 mes</v>
      </c>
      <c r="I1631" s="97" t="str">
        <f>IF(ISERROR(VLOOKUP('Salidas Pacientes'!$C1631,'BD Pacientes'!$A:$I,6,FALSE)),"",VLOOKUP('Salidas Pacientes'!$C1631,'BD Pacientes'!$A:$I,6,FALSE))</f>
        <v>CALLE 59N # 3C-58 CASA 41</v>
      </c>
      <c r="J1631" s="98">
        <f>IF(ISERROR(VLOOKUP('Salidas Pacientes'!$C1631,'BD Pacientes'!$A:$I,7,FALSE)),"",VLOOKUP('Salidas Pacientes'!$C1631,'BD Pacientes'!$A:$I,7,FALSE))</f>
        <v>1151944939</v>
      </c>
      <c r="K1631" s="99" t="str">
        <f>IF(ISERROR(VLOOKUP('Salidas Pacientes'!$C1631,'BD Pacientes'!$A:$I,8,FALSE)),"",VLOOKUP('Salidas Pacientes'!$C1631,'BD Pacientes'!$A:$I,8,FALSE))</f>
        <v>ALEJANDRA SANCHEZ</v>
      </c>
      <c r="L1631" s="17">
        <f>IF(ISERROR(VLOOKUP('Salidas Pacientes'!$C1631,'BD Pacientes'!$A:$I,9,FALSE)),"",VLOOKUP('Salidas Pacientes'!$C1631,'BD Pacientes'!$A:$I,9,FALSE))</f>
        <v>3118890041</v>
      </c>
      <c r="M1631" s="122" t="s">
        <v>85</v>
      </c>
      <c r="N1631" s="16" t="str">
        <f>IF(ISERROR(VLOOKUP('Salidas Pacientes'!$M1631,Inventario!$A$2:$M$21,2,FALSE)),"",VLOOKUP('Salidas Pacientes'!$M1631,Inventario!$A$2:$M$21,2,FALSE))</f>
        <v xml:space="preserve">Avaxim 80 </v>
      </c>
      <c r="O1631" s="16" t="str">
        <f>IF(ISERROR(VLOOKUP('Salidas Pacientes'!$M1631,Inventario!$A$2:$M$21,3,FALSE)),"",VLOOKUP('Salidas Pacientes'!$M1631,Inventario!$A$2:$M$21,3,FALSE))</f>
        <v>Hepatitis A niño</v>
      </c>
      <c r="P1631" s="100"/>
      <c r="Q1631" s="100"/>
      <c r="R1631" s="17"/>
      <c r="S1631" s="123" t="s">
        <v>227</v>
      </c>
      <c r="T1631" s="102">
        <f>IF(ISERROR(VLOOKUP('Salidas Pacientes'!$S1631,Entradas!$H$1:$I$809,2,FALSE)),"",VLOOKUP('Salidas Pacientes'!$S1631,Entradas!$H$1:$I$809,2,FALSE))</f>
        <v>45351</v>
      </c>
      <c r="U1631" s="124"/>
      <c r="V1631" s="124">
        <v>1</v>
      </c>
      <c r="W1631" s="127"/>
    </row>
    <row r="1632" spans="1:23" ht="15.75" hidden="1" customHeight="1">
      <c r="A1632" s="121">
        <v>45040</v>
      </c>
      <c r="B1632" s="122" t="s">
        <v>276</v>
      </c>
      <c r="C1632" s="129">
        <v>1232817729</v>
      </c>
      <c r="D1632" s="17" t="str">
        <f>IF(ISERROR(VLOOKUP('Salidas Pacientes'!$C1632,'BD Pacientes'!$A:I,2,FALSE)),"",VLOOKUP('Salidas Pacientes'!$C1632,'BD Pacientes'!$A:I,2,FALSE))</f>
        <v>RC</v>
      </c>
      <c r="E1632" s="16" t="str">
        <f>IF(ISERROR(VLOOKUP('Salidas Pacientes'!$C1632,'BD Pacientes'!$A:I,3,FALSE)),"",VLOOKUP('Salidas Pacientes'!$C1632,'BD Pacientes'!$A:I,3,FALSE))</f>
        <v>JACOBO SANCHEZ GOMEZ</v>
      </c>
      <c r="F1632" s="17" t="str">
        <f>IF(ISERROR(VLOOKUP('Salidas Pacientes'!$C1632,'BD Pacientes'!$A:I,4,FALSE)),"",VLOOKUP('Salidas Pacientes'!$C1632,'BD Pacientes'!$A:I,4,FALSE))</f>
        <v>M</v>
      </c>
      <c r="G1632" s="95">
        <f>IF(ISERROR(VLOOKUP('Salidas Pacientes'!$C1632,'BD Pacientes'!$A:I,5,FALSE)),"",VLOOKUP('Salidas Pacientes'!$C1632,'BD Pacientes'!$A:I,5,FALSE))</f>
        <v>44466</v>
      </c>
      <c r="H1632" s="95" t="str">
        <f t="shared" ca="1" si="0"/>
        <v>1 año, 10 mes</v>
      </c>
      <c r="I1632" s="97" t="str">
        <f>IF(ISERROR(VLOOKUP('Salidas Pacientes'!$C1632,'BD Pacientes'!$A:$I,6,FALSE)),"",VLOOKUP('Salidas Pacientes'!$C1632,'BD Pacientes'!$A:$I,6,FALSE))</f>
        <v>CALLE 59N # 3C-58 CASA 41</v>
      </c>
      <c r="J1632" s="98">
        <f>IF(ISERROR(VLOOKUP('Salidas Pacientes'!$C1632,'BD Pacientes'!$A:$I,7,FALSE)),"",VLOOKUP('Salidas Pacientes'!$C1632,'BD Pacientes'!$A:$I,7,FALSE))</f>
        <v>1151944939</v>
      </c>
      <c r="K1632" s="99" t="str">
        <f>IF(ISERROR(VLOOKUP('Salidas Pacientes'!$C1632,'BD Pacientes'!$A:$I,8,FALSE)),"",VLOOKUP('Salidas Pacientes'!$C1632,'BD Pacientes'!$A:$I,8,FALSE))</f>
        <v>ALEJANDRA SANCHEZ</v>
      </c>
      <c r="L1632" s="17">
        <f>IF(ISERROR(VLOOKUP('Salidas Pacientes'!$C1632,'BD Pacientes'!$A:$I,9,FALSE)),"",VLOOKUP('Salidas Pacientes'!$C1632,'BD Pacientes'!$A:$I,9,FALSE))</f>
        <v>3118890041</v>
      </c>
      <c r="M1632" s="122" t="s">
        <v>81</v>
      </c>
      <c r="N1632" s="16" t="str">
        <f>IF(ISERROR(VLOOKUP('Salidas Pacientes'!$M1632,Inventario!$A$2:$M$21,2,FALSE)),"",VLOOKUP('Salidas Pacientes'!$M1632,Inventario!$A$2:$M$21,2,FALSE))</f>
        <v>Stamaril</v>
      </c>
      <c r="O1632" s="16" t="str">
        <f>IF(ISERROR(VLOOKUP('Salidas Pacientes'!$M1632,Inventario!$A$2:$M$21,3,FALSE)),"",VLOOKUP('Salidas Pacientes'!$M1632,Inventario!$A$2:$M$21,3,FALSE))</f>
        <v>Fiebre amarilla</v>
      </c>
      <c r="P1632" s="100"/>
      <c r="Q1632" s="100"/>
      <c r="R1632" s="17"/>
      <c r="S1632" s="123" t="s">
        <v>249</v>
      </c>
      <c r="T1632" s="102">
        <f>IF(ISERROR(VLOOKUP('Salidas Pacientes'!$S1632,Entradas!$H$1:$I$809,2,FALSE)),"",VLOOKUP('Salidas Pacientes'!$S1632,Entradas!$H$1:$I$809,2,FALSE))</f>
        <v>45716</v>
      </c>
      <c r="U1632" s="124"/>
      <c r="V1632" s="124">
        <v>1</v>
      </c>
      <c r="W1632" s="127"/>
    </row>
    <row r="1633" spans="1:23" ht="15.75" hidden="1" customHeight="1">
      <c r="A1633" s="121">
        <v>45040</v>
      </c>
      <c r="B1633" s="122" t="s">
        <v>276</v>
      </c>
      <c r="C1633" s="129">
        <v>1149941499</v>
      </c>
      <c r="D1633" s="17" t="str">
        <f>IF(ISERROR(VLOOKUP('Salidas Pacientes'!$C1633,'BD Pacientes'!$A:I,2,FALSE)),"",VLOOKUP('Salidas Pacientes'!$C1633,'BD Pacientes'!$A:I,2,FALSE))</f>
        <v>RC</v>
      </c>
      <c r="E1633" s="16" t="str">
        <f>IF(ISERROR(VLOOKUP('Salidas Pacientes'!$C1633,'BD Pacientes'!$A:I,3,FALSE)),"",VLOOKUP('Salidas Pacientes'!$C1633,'BD Pacientes'!$A:I,3,FALSE))</f>
        <v>MATIAS ARENAS CHAVARRO</v>
      </c>
      <c r="F1633" s="17" t="str">
        <f>IF(ISERROR(VLOOKUP('Salidas Pacientes'!$C1633,'BD Pacientes'!$A:I,4,FALSE)),"",VLOOKUP('Salidas Pacientes'!$C1633,'BD Pacientes'!$A:I,4,FALSE))</f>
        <v>M</v>
      </c>
      <c r="G1633" s="95">
        <f>IF(ISERROR(VLOOKUP('Salidas Pacientes'!$C1633,'BD Pacientes'!$A:I,5,FALSE)),"",VLOOKUP('Salidas Pacientes'!$C1633,'BD Pacientes'!$A:I,5,FALSE))</f>
        <v>43165</v>
      </c>
      <c r="H1633" s="95" t="str">
        <f t="shared" ca="1" si="0"/>
        <v>5 año, 5 mes</v>
      </c>
      <c r="I1633" s="97" t="str">
        <f>IF(ISERROR(VLOOKUP('Salidas Pacientes'!$C1633,'BD Pacientes'!$A:$I,6,FALSE)),"",VLOOKUP('Salidas Pacientes'!$C1633,'BD Pacientes'!$A:$I,6,FALSE))</f>
        <v>CRA 62 # 9-280</v>
      </c>
      <c r="J1633" s="98">
        <f>IF(ISERROR(VLOOKUP('Salidas Pacientes'!$C1633,'BD Pacientes'!$A:$I,7,FALSE)),"",VLOOKUP('Salidas Pacientes'!$C1633,'BD Pacientes'!$A:$I,7,FALSE))</f>
        <v>67045615</v>
      </c>
      <c r="K1633" s="99" t="str">
        <f>IF(ISERROR(VLOOKUP('Salidas Pacientes'!$C1633,'BD Pacientes'!$A:$I,8,FALSE)),"",VLOOKUP('Salidas Pacientes'!$C1633,'BD Pacientes'!$A:$I,8,FALSE))</f>
        <v>LINA CHARARRO</v>
      </c>
      <c r="L1633" s="17">
        <f>IF(ISERROR(VLOOKUP('Salidas Pacientes'!$C1633,'BD Pacientes'!$A:$I,9,FALSE)),"",VLOOKUP('Salidas Pacientes'!$C1633,'BD Pacientes'!$A:$I,9,FALSE))</f>
        <v>3134276135</v>
      </c>
      <c r="M1633" s="122" t="s">
        <v>93</v>
      </c>
      <c r="N1633" s="16" t="str">
        <f>IF(ISERROR(VLOOKUP('Salidas Pacientes'!$M1633,Inventario!$A$2:$M$21,2,FALSE)),"",VLOOKUP('Salidas Pacientes'!$M1633,Inventario!$A$2:$M$21,2,FALSE))</f>
        <v>Vaxigrip</v>
      </c>
      <c r="O1633" s="16" t="str">
        <f>IF(ISERROR(VLOOKUP('Salidas Pacientes'!$M1633,Inventario!$A$2:$M$21,3,FALSE)),"",VLOOKUP('Salidas Pacientes'!$M1633,Inventario!$A$2:$M$21,3,FALSE))</f>
        <v>Influenza</v>
      </c>
      <c r="P1633" s="100"/>
      <c r="Q1633" s="100"/>
      <c r="R1633" s="17"/>
      <c r="S1633" s="123" t="s">
        <v>250</v>
      </c>
      <c r="T1633" s="102">
        <f>IF(ISERROR(VLOOKUP('Salidas Pacientes'!$S1633,Entradas!$H$1:$I$809,2,FALSE)),"",VLOOKUP('Salidas Pacientes'!$S1633,Entradas!$H$1:$I$809,2,FALSE))</f>
        <v>45291</v>
      </c>
      <c r="U1633" s="124"/>
      <c r="V1633" s="124">
        <v>1</v>
      </c>
      <c r="W1633" s="127"/>
    </row>
    <row r="1634" spans="1:23" ht="15.75" hidden="1" customHeight="1">
      <c r="A1634" s="121">
        <v>45040</v>
      </c>
      <c r="B1634" s="122" t="s">
        <v>276</v>
      </c>
      <c r="C1634" s="129" t="s">
        <v>297</v>
      </c>
      <c r="D1634" s="17" t="str">
        <f>IF(ISERROR(VLOOKUP('Salidas Pacientes'!$C1634,'BD Pacientes'!$A:I,2,FALSE)),"",VLOOKUP('Salidas Pacientes'!$C1634,'BD Pacientes'!$A:I,2,FALSE))</f>
        <v/>
      </c>
      <c r="E1634" s="16" t="str">
        <f>IF(ISERROR(VLOOKUP('Salidas Pacientes'!$C1634,'BD Pacientes'!$A:I,3,FALSE)),"",VLOOKUP('Salidas Pacientes'!$C1634,'BD Pacientes'!$A:I,3,FALSE))</f>
        <v/>
      </c>
      <c r="F1634" s="17" t="str">
        <f>IF(ISERROR(VLOOKUP('Salidas Pacientes'!$C1634,'BD Pacientes'!$A:I,4,FALSE)),"",VLOOKUP('Salidas Pacientes'!$C1634,'BD Pacientes'!$A:I,4,FALSE))</f>
        <v/>
      </c>
      <c r="G1634" s="95" t="str">
        <f>IF(ISERROR(VLOOKUP('Salidas Pacientes'!$C1634,'BD Pacientes'!$A:I,5,FALSE)),"",VLOOKUP('Salidas Pacientes'!$C1634,'BD Pacientes'!$A:I,5,FALSE))</f>
        <v/>
      </c>
      <c r="H1634" s="95" t="str">
        <f t="shared" ca="1" si="0"/>
        <v/>
      </c>
      <c r="I1634" s="97" t="str">
        <f>IF(ISERROR(VLOOKUP('Salidas Pacientes'!$C1634,'BD Pacientes'!$A:$I,6,FALSE)),"",VLOOKUP('Salidas Pacientes'!$C1634,'BD Pacientes'!$A:$I,6,FALSE))</f>
        <v/>
      </c>
      <c r="J1634" s="98" t="str">
        <f>IF(ISERROR(VLOOKUP('Salidas Pacientes'!$C1634,'BD Pacientes'!$A:$I,7,FALSE)),"",VLOOKUP('Salidas Pacientes'!$C1634,'BD Pacientes'!$A:$I,7,FALSE))</f>
        <v/>
      </c>
      <c r="K1634" s="99" t="str">
        <f>IF(ISERROR(VLOOKUP('Salidas Pacientes'!$C1634,'BD Pacientes'!$A:$I,8,FALSE)),"",VLOOKUP('Salidas Pacientes'!$C1634,'BD Pacientes'!$A:$I,8,FALSE))</f>
        <v/>
      </c>
      <c r="L1634" s="17" t="str">
        <f>IF(ISERROR(VLOOKUP('Salidas Pacientes'!$C1634,'BD Pacientes'!$A:$I,9,FALSE)),"",VLOOKUP('Salidas Pacientes'!$C1634,'BD Pacientes'!$A:$I,9,FALSE))</f>
        <v/>
      </c>
      <c r="M1634" s="122" t="s">
        <v>58</v>
      </c>
      <c r="N1634" s="16" t="str">
        <f>IF(ISERROR(VLOOKUP('Salidas Pacientes'!$M1634,Inventario!$A$2:$M$21,2,FALSE)),"",VLOOKUP('Salidas Pacientes'!$M1634,Inventario!$A$2:$M$21,2,FALSE))</f>
        <v>Proquad</v>
      </c>
      <c r="O1634" s="16" t="str">
        <f>IF(ISERROR(VLOOKUP('Salidas Pacientes'!$M1634,Inventario!$A$2:$M$21,3,FALSE)),"",VLOOKUP('Salidas Pacientes'!$M1634,Inventario!$A$2:$M$21,3,FALSE))</f>
        <v>Sarampion + Rubeola + parotiditis + varicela</v>
      </c>
      <c r="P1634" s="100"/>
      <c r="Q1634" s="100"/>
      <c r="R1634" s="17"/>
      <c r="S1634" s="123" t="s">
        <v>245</v>
      </c>
      <c r="T1634" s="102">
        <f>IF(ISERROR(VLOOKUP('Salidas Pacientes'!$S1634,Entradas!$H$1:$I$809,2,FALSE)),"",VLOOKUP('Salidas Pacientes'!$S1634,Entradas!$H$1:$I$809,2,FALSE))</f>
        <v>45412</v>
      </c>
      <c r="U1634" s="124"/>
      <c r="V1634" s="124">
        <v>1</v>
      </c>
      <c r="W1634" s="127"/>
    </row>
    <row r="1635" spans="1:23" ht="15.75" hidden="1" customHeight="1">
      <c r="A1635" s="121">
        <v>45040</v>
      </c>
      <c r="B1635" s="122" t="s">
        <v>276</v>
      </c>
      <c r="C1635" s="129" t="s">
        <v>297</v>
      </c>
      <c r="D1635" s="17" t="str">
        <f>IF(ISERROR(VLOOKUP('Salidas Pacientes'!$C1635,'BD Pacientes'!$A:I,2,FALSE)),"",VLOOKUP('Salidas Pacientes'!$C1635,'BD Pacientes'!$A:I,2,FALSE))</f>
        <v/>
      </c>
      <c r="E1635" s="16" t="str">
        <f>IF(ISERROR(VLOOKUP('Salidas Pacientes'!$C1635,'BD Pacientes'!$A:I,3,FALSE)),"",VLOOKUP('Salidas Pacientes'!$C1635,'BD Pacientes'!$A:I,3,FALSE))</f>
        <v/>
      </c>
      <c r="F1635" s="17" t="str">
        <f>IF(ISERROR(VLOOKUP('Salidas Pacientes'!$C1635,'BD Pacientes'!$A:I,4,FALSE)),"",VLOOKUP('Salidas Pacientes'!$C1635,'BD Pacientes'!$A:I,4,FALSE))</f>
        <v/>
      </c>
      <c r="G1635" s="95" t="str">
        <f>IF(ISERROR(VLOOKUP('Salidas Pacientes'!$C1635,'BD Pacientes'!$A:I,5,FALSE)),"",VLOOKUP('Salidas Pacientes'!$C1635,'BD Pacientes'!$A:I,5,FALSE))</f>
        <v/>
      </c>
      <c r="H1635" s="95" t="str">
        <f t="shared" ca="1" si="0"/>
        <v/>
      </c>
      <c r="I1635" s="97" t="str">
        <f>IF(ISERROR(VLOOKUP('Salidas Pacientes'!$C1635,'BD Pacientes'!$A:$I,6,FALSE)),"",VLOOKUP('Salidas Pacientes'!$C1635,'BD Pacientes'!$A:$I,6,FALSE))</f>
        <v/>
      </c>
      <c r="J1635" s="98" t="str">
        <f>IF(ISERROR(VLOOKUP('Salidas Pacientes'!$C1635,'BD Pacientes'!$A:$I,7,FALSE)),"",VLOOKUP('Salidas Pacientes'!$C1635,'BD Pacientes'!$A:$I,7,FALSE))</f>
        <v/>
      </c>
      <c r="K1635" s="99" t="str">
        <f>IF(ISERROR(VLOOKUP('Salidas Pacientes'!$C1635,'BD Pacientes'!$A:$I,8,FALSE)),"",VLOOKUP('Salidas Pacientes'!$C1635,'BD Pacientes'!$A:$I,8,FALSE))</f>
        <v/>
      </c>
      <c r="L1635" s="17" t="str">
        <f>IF(ISERROR(VLOOKUP('Salidas Pacientes'!$C1635,'BD Pacientes'!$A:$I,9,FALSE)),"",VLOOKUP('Salidas Pacientes'!$C1635,'BD Pacientes'!$A:$I,9,FALSE))</f>
        <v/>
      </c>
      <c r="M1635" s="122" t="s">
        <v>47</v>
      </c>
      <c r="N1635" s="16" t="str">
        <f>IF(ISERROR(VLOOKUP('Salidas Pacientes'!$M1635,Inventario!$A$2:$M$21,2,FALSE)),"",VLOOKUP('Salidas Pacientes'!$M1635,Inventario!$A$2:$M$21,2,FALSE))</f>
        <v>Nimenrix</v>
      </c>
      <c r="O1635" s="16" t="str">
        <f>IF(ISERROR(VLOOKUP('Salidas Pacientes'!$M1635,Inventario!$A$2:$M$21,3,FALSE)),"",VLOOKUP('Salidas Pacientes'!$M1635,Inventario!$A$2:$M$21,3,FALSE))</f>
        <v>Meningococo</v>
      </c>
      <c r="P1635" s="100"/>
      <c r="Q1635" s="100"/>
      <c r="R1635" s="17"/>
      <c r="S1635" s="123" t="s">
        <v>240</v>
      </c>
      <c r="T1635" s="102">
        <f>IF(ISERROR(VLOOKUP('Salidas Pacientes'!$S1635,Entradas!$H$1:$I$809,2,FALSE)),"",VLOOKUP('Salidas Pacientes'!$S1635,Entradas!$H$1:$I$809,2,FALSE))</f>
        <v>45535</v>
      </c>
      <c r="U1635" s="124"/>
      <c r="V1635" s="124">
        <v>1</v>
      </c>
      <c r="W1635" s="127"/>
    </row>
    <row r="1636" spans="1:23" ht="15.75" hidden="1" customHeight="1">
      <c r="A1636" s="121">
        <v>45040</v>
      </c>
      <c r="B1636" s="122" t="s">
        <v>276</v>
      </c>
      <c r="C1636" s="129" t="s">
        <v>297</v>
      </c>
      <c r="D1636" s="17" t="str">
        <f>IF(ISERROR(VLOOKUP('Salidas Pacientes'!$C1636,'BD Pacientes'!$A:I,2,FALSE)),"",VLOOKUP('Salidas Pacientes'!$C1636,'BD Pacientes'!$A:I,2,FALSE))</f>
        <v/>
      </c>
      <c r="E1636" s="16" t="str">
        <f>IF(ISERROR(VLOOKUP('Salidas Pacientes'!$C1636,'BD Pacientes'!$A:I,3,FALSE)),"",VLOOKUP('Salidas Pacientes'!$C1636,'BD Pacientes'!$A:I,3,FALSE))</f>
        <v/>
      </c>
      <c r="F1636" s="17" t="str">
        <f>IF(ISERROR(VLOOKUP('Salidas Pacientes'!$C1636,'BD Pacientes'!$A:I,4,FALSE)),"",VLOOKUP('Salidas Pacientes'!$C1636,'BD Pacientes'!$A:I,4,FALSE))</f>
        <v/>
      </c>
      <c r="G1636" s="95" t="str">
        <f>IF(ISERROR(VLOOKUP('Salidas Pacientes'!$C1636,'BD Pacientes'!$A:I,5,FALSE)),"",VLOOKUP('Salidas Pacientes'!$C1636,'BD Pacientes'!$A:I,5,FALSE))</f>
        <v/>
      </c>
      <c r="H1636" s="95" t="str">
        <f t="shared" ca="1" si="0"/>
        <v/>
      </c>
      <c r="I1636" s="97" t="str">
        <f>IF(ISERROR(VLOOKUP('Salidas Pacientes'!$C1636,'BD Pacientes'!$A:$I,6,FALSE)),"",VLOOKUP('Salidas Pacientes'!$C1636,'BD Pacientes'!$A:$I,6,FALSE))</f>
        <v/>
      </c>
      <c r="J1636" s="98" t="str">
        <f>IF(ISERROR(VLOOKUP('Salidas Pacientes'!$C1636,'BD Pacientes'!$A:$I,7,FALSE)),"",VLOOKUP('Salidas Pacientes'!$C1636,'BD Pacientes'!$A:$I,7,FALSE))</f>
        <v/>
      </c>
      <c r="K1636" s="99" t="str">
        <f>IF(ISERROR(VLOOKUP('Salidas Pacientes'!$C1636,'BD Pacientes'!$A:$I,8,FALSE)),"",VLOOKUP('Salidas Pacientes'!$C1636,'BD Pacientes'!$A:$I,8,FALSE))</f>
        <v/>
      </c>
      <c r="L1636" s="17" t="str">
        <f>IF(ISERROR(VLOOKUP('Salidas Pacientes'!$C1636,'BD Pacientes'!$A:$I,9,FALSE)),"",VLOOKUP('Salidas Pacientes'!$C1636,'BD Pacientes'!$A:$I,9,FALSE))</f>
        <v/>
      </c>
      <c r="M1636" s="122" t="s">
        <v>93</v>
      </c>
      <c r="N1636" s="16" t="str">
        <f>IF(ISERROR(VLOOKUP('Salidas Pacientes'!$M1636,Inventario!$A$2:$M$21,2,FALSE)),"",VLOOKUP('Salidas Pacientes'!$M1636,Inventario!$A$2:$M$21,2,FALSE))</f>
        <v>Vaxigrip</v>
      </c>
      <c r="O1636" s="16" t="str">
        <f>IF(ISERROR(VLOOKUP('Salidas Pacientes'!$M1636,Inventario!$A$2:$M$21,3,FALSE)),"",VLOOKUP('Salidas Pacientes'!$M1636,Inventario!$A$2:$M$21,3,FALSE))</f>
        <v>Influenza</v>
      </c>
      <c r="P1636" s="100"/>
      <c r="Q1636" s="100"/>
      <c r="R1636" s="17"/>
      <c r="S1636" s="123" t="s">
        <v>250</v>
      </c>
      <c r="T1636" s="102">
        <f>IF(ISERROR(VLOOKUP('Salidas Pacientes'!$S1636,Entradas!$H$1:$I$809,2,FALSE)),"",VLOOKUP('Salidas Pacientes'!$S1636,Entradas!$H$1:$I$809,2,FALSE))</f>
        <v>45291</v>
      </c>
      <c r="U1636" s="124"/>
      <c r="V1636" s="124">
        <v>1</v>
      </c>
      <c r="W1636" s="127"/>
    </row>
    <row r="1637" spans="1:23" ht="15.75" hidden="1" customHeight="1">
      <c r="A1637" s="121">
        <v>45040</v>
      </c>
      <c r="B1637" s="122" t="s">
        <v>276</v>
      </c>
      <c r="C1637" s="129">
        <v>1232818064</v>
      </c>
      <c r="D1637" s="17" t="str">
        <f>IF(ISERROR(VLOOKUP('Salidas Pacientes'!$C1637,'BD Pacientes'!$A:I,2,FALSE)),"",VLOOKUP('Salidas Pacientes'!$C1637,'BD Pacientes'!$A:I,2,FALSE))</f>
        <v>RC</v>
      </c>
      <c r="E1637" s="16" t="str">
        <f>IF(ISERROR(VLOOKUP('Salidas Pacientes'!$C1637,'BD Pacientes'!$A:I,3,FALSE)),"",VLOOKUP('Salidas Pacientes'!$C1637,'BD Pacientes'!$A:I,3,FALSE))</f>
        <v>ANTONELLA OTERO VALENCIA</v>
      </c>
      <c r="F1637" s="17" t="str">
        <f>IF(ISERROR(VLOOKUP('Salidas Pacientes'!$C1637,'BD Pacientes'!$A:I,4,FALSE)),"",VLOOKUP('Salidas Pacientes'!$C1637,'BD Pacientes'!$A:I,4,FALSE))</f>
        <v>F</v>
      </c>
      <c r="G1637" s="95">
        <f>IF(ISERROR(VLOOKUP('Salidas Pacientes'!$C1637,'BD Pacientes'!$A:I,5,FALSE)),"",VLOOKUP('Salidas Pacientes'!$C1637,'BD Pacientes'!$A:I,5,FALSE))</f>
        <v>44498</v>
      </c>
      <c r="H1637" s="95" t="str">
        <f t="shared" ca="1" si="0"/>
        <v>1 año, 9 mes</v>
      </c>
      <c r="I1637" s="97" t="str">
        <f>IF(ISERROR(VLOOKUP('Salidas Pacientes'!$C1637,'BD Pacientes'!$A:$I,6,FALSE)),"",VLOOKUP('Salidas Pacientes'!$C1637,'BD Pacientes'!$A:$I,6,FALSE))</f>
        <v>CALLE 14C #50-103</v>
      </c>
      <c r="J1637" s="98">
        <f>IF(ISERROR(VLOOKUP('Salidas Pacientes'!$C1637,'BD Pacientes'!$A:$I,7,FALSE)),"",VLOOKUP('Salidas Pacientes'!$C1637,'BD Pacientes'!$A:$I,7,FALSE))</f>
        <v>1144082327</v>
      </c>
      <c r="K1637" s="99" t="str">
        <f>IF(ISERROR(VLOOKUP('Salidas Pacientes'!$C1637,'BD Pacientes'!$A:$I,8,FALSE)),"",VLOOKUP('Salidas Pacientes'!$C1637,'BD Pacientes'!$A:$I,8,FALSE))</f>
        <v>LUISA MARIA VALENCIA</v>
      </c>
      <c r="L1637" s="17">
        <f>IF(ISERROR(VLOOKUP('Salidas Pacientes'!$C1637,'BD Pacientes'!$A:$I,9,FALSE)),"",VLOOKUP('Salidas Pacientes'!$C1637,'BD Pacientes'!$A:$I,9,FALSE))</f>
        <v>3153616164</v>
      </c>
      <c r="M1637" s="122" t="s">
        <v>47</v>
      </c>
      <c r="N1637" s="16" t="str">
        <f>IF(ISERROR(VLOOKUP('Salidas Pacientes'!$M1637,Inventario!$A$2:$M$21,2,FALSE)),"",VLOOKUP('Salidas Pacientes'!$M1637,Inventario!$A$2:$M$21,2,FALSE))</f>
        <v>Nimenrix</v>
      </c>
      <c r="O1637" s="16" t="str">
        <f>IF(ISERROR(VLOOKUP('Salidas Pacientes'!$M1637,Inventario!$A$2:$M$21,3,FALSE)),"",VLOOKUP('Salidas Pacientes'!$M1637,Inventario!$A$2:$M$21,3,FALSE))</f>
        <v>Meningococo</v>
      </c>
      <c r="P1637" s="100"/>
      <c r="Q1637" s="100"/>
      <c r="R1637" s="17"/>
      <c r="S1637" s="123" t="s">
        <v>240</v>
      </c>
      <c r="T1637" s="102">
        <f>IF(ISERROR(VLOOKUP('Salidas Pacientes'!$S1637,Entradas!$H$1:$I$809,2,FALSE)),"",VLOOKUP('Salidas Pacientes'!$S1637,Entradas!$H$1:$I$809,2,FALSE))</f>
        <v>45535</v>
      </c>
      <c r="U1637" s="124"/>
      <c r="V1637" s="124">
        <v>1</v>
      </c>
      <c r="W1637" s="127"/>
    </row>
    <row r="1638" spans="1:23" ht="15.75" hidden="1" customHeight="1">
      <c r="A1638" s="121">
        <v>45040</v>
      </c>
      <c r="B1638" s="122" t="s">
        <v>276</v>
      </c>
      <c r="C1638" s="129">
        <v>1232817091</v>
      </c>
      <c r="D1638" s="17" t="str">
        <f>IF(ISERROR(VLOOKUP('Salidas Pacientes'!$C1638,'BD Pacientes'!$A:I,2,FALSE)),"",VLOOKUP('Salidas Pacientes'!$C1638,'BD Pacientes'!$A:I,2,FALSE))</f>
        <v>RC</v>
      </c>
      <c r="E1638" s="16" t="str">
        <f>IF(ISERROR(VLOOKUP('Salidas Pacientes'!$C1638,'BD Pacientes'!$A:I,3,FALSE)),"",VLOOKUP('Salidas Pacientes'!$C1638,'BD Pacientes'!$A:I,3,FALSE))</f>
        <v>MARIA DEL MAR CARDENAS CASTILLO</v>
      </c>
      <c r="F1638" s="17" t="str">
        <f>IF(ISERROR(VLOOKUP('Salidas Pacientes'!$C1638,'BD Pacientes'!$A:I,4,FALSE)),"",VLOOKUP('Salidas Pacientes'!$C1638,'BD Pacientes'!$A:I,4,FALSE))</f>
        <v>F</v>
      </c>
      <c r="G1638" s="95">
        <f>IF(ISERROR(VLOOKUP('Salidas Pacientes'!$C1638,'BD Pacientes'!$A:I,5,FALSE)),"",VLOOKUP('Salidas Pacientes'!$C1638,'BD Pacientes'!$A:I,5,FALSE))</f>
        <v>44416</v>
      </c>
      <c r="H1638" s="95" t="str">
        <f t="shared" ca="1" si="0"/>
        <v>2 año, 0 mes</v>
      </c>
      <c r="I1638" s="97" t="str">
        <f>IF(ISERROR(VLOOKUP('Salidas Pacientes'!$C1638,'BD Pacientes'!$A:$I,6,FALSE)),"",VLOOKUP('Salidas Pacientes'!$C1638,'BD Pacientes'!$A:$I,6,FALSE))</f>
        <v>CRA 121A # 48-100</v>
      </c>
      <c r="J1638" s="98">
        <f>IF(ISERROR(VLOOKUP('Salidas Pacientes'!$C1638,'BD Pacientes'!$A:$I,7,FALSE)),"",VLOOKUP('Salidas Pacientes'!$C1638,'BD Pacientes'!$A:$I,7,FALSE))</f>
        <v>1094927729</v>
      </c>
      <c r="K1638" s="99" t="str">
        <f>IF(ISERROR(VLOOKUP('Salidas Pacientes'!$C1638,'BD Pacientes'!$A:$I,8,FALSE)),"",VLOOKUP('Salidas Pacientes'!$C1638,'BD Pacientes'!$A:$I,8,FALSE))</f>
        <v>LISA CASTILLO</v>
      </c>
      <c r="L1638" s="17">
        <f>IF(ISERROR(VLOOKUP('Salidas Pacientes'!$C1638,'BD Pacientes'!$A:$I,9,FALSE)),"",VLOOKUP('Salidas Pacientes'!$C1638,'BD Pacientes'!$A:$I,9,FALSE))</f>
        <v>3113159668</v>
      </c>
      <c r="M1638" s="122" t="s">
        <v>81</v>
      </c>
      <c r="N1638" s="16" t="str">
        <f>IF(ISERROR(VLOOKUP('Salidas Pacientes'!$M1638,Inventario!$A$2:$M$21,2,FALSE)),"",VLOOKUP('Salidas Pacientes'!$M1638,Inventario!$A$2:$M$21,2,FALSE))</f>
        <v>Stamaril</v>
      </c>
      <c r="O1638" s="16" t="str">
        <f>IF(ISERROR(VLOOKUP('Salidas Pacientes'!$M1638,Inventario!$A$2:$M$21,3,FALSE)),"",VLOOKUP('Salidas Pacientes'!$M1638,Inventario!$A$2:$M$21,3,FALSE))</f>
        <v>Fiebre amarilla</v>
      </c>
      <c r="P1638" s="100"/>
      <c r="Q1638" s="100"/>
      <c r="R1638" s="17"/>
      <c r="S1638" s="123" t="s">
        <v>249</v>
      </c>
      <c r="T1638" s="102">
        <f>IF(ISERROR(VLOOKUP('Salidas Pacientes'!$S1638,Entradas!$H$1:$I$809,2,FALSE)),"",VLOOKUP('Salidas Pacientes'!$S1638,Entradas!$H$1:$I$809,2,FALSE))</f>
        <v>45716</v>
      </c>
      <c r="U1638" s="124"/>
      <c r="V1638" s="124">
        <v>1</v>
      </c>
      <c r="W1638" s="127"/>
    </row>
    <row r="1639" spans="1:23" ht="15.75" hidden="1" customHeight="1">
      <c r="A1639" s="121">
        <v>45041</v>
      </c>
      <c r="B1639" s="122" t="s">
        <v>276</v>
      </c>
      <c r="C1639" s="129">
        <v>1107871417</v>
      </c>
      <c r="D1639" s="17" t="str">
        <f>IF(ISERROR(VLOOKUP('Salidas Pacientes'!$C1639,'BD Pacientes'!$A:I,2,FALSE)),"",VLOOKUP('Salidas Pacientes'!$C1639,'BD Pacientes'!$A:I,2,FALSE))</f>
        <v>RC</v>
      </c>
      <c r="E1639" s="16" t="str">
        <f>IF(ISERROR(VLOOKUP('Salidas Pacientes'!$C1639,'BD Pacientes'!$A:I,3,FALSE)),"",VLOOKUP('Salidas Pacientes'!$C1639,'BD Pacientes'!$A:I,3,FALSE))</f>
        <v>DULCE MARIA RODRIGUEZ</v>
      </c>
      <c r="F1639" s="17" t="str">
        <f>IF(ISERROR(VLOOKUP('Salidas Pacientes'!$C1639,'BD Pacientes'!$A:I,4,FALSE)),"",VLOOKUP('Salidas Pacientes'!$C1639,'BD Pacientes'!$A:I,4,FALSE))</f>
        <v>F</v>
      </c>
      <c r="G1639" s="95">
        <f>IF(ISERROR(VLOOKUP('Salidas Pacientes'!$C1639,'BD Pacientes'!$A:I,5,FALSE)),"",VLOOKUP('Salidas Pacientes'!$C1639,'BD Pacientes'!$A:I,5,FALSE))</f>
        <v>44822</v>
      </c>
      <c r="H1639" s="95" t="str">
        <f t="shared" ca="1" si="0"/>
        <v>0 año, 11 mes</v>
      </c>
      <c r="I1639" s="97" t="str">
        <f>IF(ISERROR(VLOOKUP('Salidas Pacientes'!$C1639,'BD Pacientes'!$A:$I,6,FALSE)),"",VLOOKUP('Salidas Pacientes'!$C1639,'BD Pacientes'!$A:$I,6,FALSE))</f>
        <v>AV 15O 19-360</v>
      </c>
      <c r="J1639" s="98">
        <f>IF(ISERROR(VLOOKUP('Salidas Pacientes'!$C1639,'BD Pacientes'!$A:$I,7,FALSE)),"",VLOOKUP('Salidas Pacientes'!$C1639,'BD Pacientes'!$A:$I,7,FALSE))</f>
        <v>1006037925</v>
      </c>
      <c r="K1639" s="99" t="str">
        <f>IF(ISERROR(VLOOKUP('Salidas Pacientes'!$C1639,'BD Pacientes'!$A:$I,8,FALSE)),"",VLOOKUP('Salidas Pacientes'!$C1639,'BD Pacientes'!$A:$I,8,FALSE))</f>
        <v>ISABEL CONDE</v>
      </c>
      <c r="L1639" s="17">
        <f>IF(ISERROR(VLOOKUP('Salidas Pacientes'!$C1639,'BD Pacientes'!$A:$I,9,FALSE)),"",VLOOKUP('Salidas Pacientes'!$C1639,'BD Pacientes'!$A:$I,9,FALSE))</f>
        <v>3145948275</v>
      </c>
      <c r="M1639" s="122" t="s">
        <v>47</v>
      </c>
      <c r="N1639" s="16" t="str">
        <f>IF(ISERROR(VLOOKUP('Salidas Pacientes'!$M1639,Inventario!$A$2:$M$21,2,FALSE)),"",VLOOKUP('Salidas Pacientes'!$M1639,Inventario!$A$2:$M$21,2,FALSE))</f>
        <v>Nimenrix</v>
      </c>
      <c r="O1639" s="16" t="str">
        <f>IF(ISERROR(VLOOKUP('Salidas Pacientes'!$M1639,Inventario!$A$2:$M$21,3,FALSE)),"",VLOOKUP('Salidas Pacientes'!$M1639,Inventario!$A$2:$M$21,3,FALSE))</f>
        <v>Meningococo</v>
      </c>
      <c r="P1639" s="100"/>
      <c r="Q1639" s="100"/>
      <c r="R1639" s="17"/>
      <c r="S1639" s="123" t="s">
        <v>240</v>
      </c>
      <c r="T1639" s="102">
        <f>IF(ISERROR(VLOOKUP('Salidas Pacientes'!$S1639,Entradas!$H$1:$I$809,2,FALSE)),"",VLOOKUP('Salidas Pacientes'!$S1639,Entradas!$H$1:$I$809,2,FALSE))</f>
        <v>45535</v>
      </c>
      <c r="U1639" s="124"/>
      <c r="V1639" s="124">
        <v>1</v>
      </c>
      <c r="W1639" s="127"/>
    </row>
    <row r="1640" spans="1:23" ht="15.75" hidden="1" customHeight="1">
      <c r="A1640" s="121">
        <v>45041</v>
      </c>
      <c r="B1640" s="122" t="s">
        <v>276</v>
      </c>
      <c r="C1640" s="129">
        <v>1034521859</v>
      </c>
      <c r="D1640" s="17" t="str">
        <f>IF(ISERROR(VLOOKUP('Salidas Pacientes'!$C1640,'BD Pacientes'!$A:I,2,FALSE)),"",VLOOKUP('Salidas Pacientes'!$C1640,'BD Pacientes'!$A:I,2,FALSE))</f>
        <v>RC</v>
      </c>
      <c r="E1640" s="16" t="str">
        <f>IF(ISERROR(VLOOKUP('Salidas Pacientes'!$C1640,'BD Pacientes'!$A:I,3,FALSE)),"",VLOOKUP('Salidas Pacientes'!$C1640,'BD Pacientes'!$A:I,3,FALSE))</f>
        <v>JULIETA RENGIFO GIRALDO</v>
      </c>
      <c r="F1640" s="17" t="str">
        <f>IF(ISERROR(VLOOKUP('Salidas Pacientes'!$C1640,'BD Pacientes'!$A:I,4,FALSE)),"",VLOOKUP('Salidas Pacientes'!$C1640,'BD Pacientes'!$A:I,4,FALSE))</f>
        <v>F</v>
      </c>
      <c r="G1640" s="95">
        <f>IF(ISERROR(VLOOKUP('Salidas Pacientes'!$C1640,'BD Pacientes'!$A:I,5,FALSE)),"",VLOOKUP('Salidas Pacientes'!$C1640,'BD Pacientes'!$A:I,5,FALSE))</f>
        <v>44060</v>
      </c>
      <c r="H1640" s="95" t="str">
        <f t="shared" ca="1" si="0"/>
        <v>3 año, 0 mes</v>
      </c>
      <c r="I1640" s="97" t="str">
        <f>IF(ISERROR(VLOOKUP('Salidas Pacientes'!$C1640,'BD Pacientes'!$A:$I,6,FALSE)),"",VLOOKUP('Salidas Pacientes'!$C1640,'BD Pacientes'!$A:$I,6,FALSE))</f>
        <v>CALLE 13 #108-100 APTO 704 T 1</v>
      </c>
      <c r="J1640" s="98">
        <f>IF(ISERROR(VLOOKUP('Salidas Pacientes'!$C1640,'BD Pacientes'!$A:$I,7,FALSE)),"",VLOOKUP('Salidas Pacientes'!$C1640,'BD Pacientes'!$A:$I,7,FALSE))</f>
        <v>31573885</v>
      </c>
      <c r="K1640" s="99" t="str">
        <f>IF(ISERROR(VLOOKUP('Salidas Pacientes'!$C1640,'BD Pacientes'!$A:$I,8,FALSE)),"",VLOOKUP('Salidas Pacientes'!$C1640,'BD Pacientes'!$A:$I,8,FALSE))</f>
        <v>ALEJANDRA GIRALDO</v>
      </c>
      <c r="L1640" s="17">
        <f>IF(ISERROR(VLOOKUP('Salidas Pacientes'!$C1640,'BD Pacientes'!$A:$I,9,FALSE)),"",VLOOKUP('Salidas Pacientes'!$C1640,'BD Pacientes'!$A:$I,9,FALSE))</f>
        <v>3112042198</v>
      </c>
      <c r="M1640" s="122" t="s">
        <v>108</v>
      </c>
      <c r="N1640" s="16" t="str">
        <f>IF(ISERROR(VLOOKUP('Salidas Pacientes'!$M1640,Inventario!$A$2:$M$21,2,FALSE)),"",VLOOKUP('Salidas Pacientes'!$M1640,Inventario!$A$2:$M$21,2,FALSE))</f>
        <v>Priorix</v>
      </c>
      <c r="O1640" s="16" t="str">
        <f>IF(ISERROR(VLOOKUP('Salidas Pacientes'!$M1640,Inventario!$A$2:$M$21,3,FALSE)),"",VLOOKUP('Salidas Pacientes'!$M1640,Inventario!$A$2:$M$21,3,FALSE))</f>
        <v>Rubeola, Sarampion, Paperas</v>
      </c>
      <c r="P1640" s="100"/>
      <c r="Q1640" s="100"/>
      <c r="R1640" s="17"/>
      <c r="S1640" s="123" t="s">
        <v>316</v>
      </c>
      <c r="T1640" s="102" t="str">
        <f>IF(ISERROR(VLOOKUP('Salidas Pacientes'!$S1640,Entradas!$H$1:$I$809,2,FALSE)),"",VLOOKUP('Salidas Pacientes'!$S1640,Entradas!$H$1:$I$809,2,FALSE))</f>
        <v/>
      </c>
      <c r="U1640" s="124"/>
      <c r="V1640" s="124">
        <v>1</v>
      </c>
      <c r="W1640" s="127"/>
    </row>
    <row r="1641" spans="1:23" ht="15.75" hidden="1" customHeight="1">
      <c r="A1641" s="121">
        <v>45041</v>
      </c>
      <c r="B1641" s="122" t="s">
        <v>276</v>
      </c>
      <c r="C1641" s="129">
        <v>1034521859</v>
      </c>
      <c r="D1641" s="17" t="str">
        <f>IF(ISERROR(VLOOKUP('Salidas Pacientes'!$C1641,'BD Pacientes'!$A:I,2,FALSE)),"",VLOOKUP('Salidas Pacientes'!$C1641,'BD Pacientes'!$A:I,2,FALSE))</f>
        <v>RC</v>
      </c>
      <c r="E1641" s="16" t="str">
        <f>IF(ISERROR(VLOOKUP('Salidas Pacientes'!$C1641,'BD Pacientes'!$A:I,3,FALSE)),"",VLOOKUP('Salidas Pacientes'!$C1641,'BD Pacientes'!$A:I,3,FALSE))</f>
        <v>JULIETA RENGIFO GIRALDO</v>
      </c>
      <c r="F1641" s="17" t="str">
        <f>IF(ISERROR(VLOOKUP('Salidas Pacientes'!$C1641,'BD Pacientes'!$A:I,4,FALSE)),"",VLOOKUP('Salidas Pacientes'!$C1641,'BD Pacientes'!$A:I,4,FALSE))</f>
        <v>F</v>
      </c>
      <c r="G1641" s="95">
        <f>IF(ISERROR(VLOOKUP('Salidas Pacientes'!$C1641,'BD Pacientes'!$A:I,5,FALSE)),"",VLOOKUP('Salidas Pacientes'!$C1641,'BD Pacientes'!$A:I,5,FALSE))</f>
        <v>44060</v>
      </c>
      <c r="H1641" s="95" t="str">
        <f t="shared" ca="1" si="0"/>
        <v>3 año, 0 mes</v>
      </c>
      <c r="I1641" s="97" t="str">
        <f>IF(ISERROR(VLOOKUP('Salidas Pacientes'!$C1641,'BD Pacientes'!$A:$I,6,FALSE)),"",VLOOKUP('Salidas Pacientes'!$C1641,'BD Pacientes'!$A:$I,6,FALSE))</f>
        <v>CALLE 13 #108-100 APTO 704 T 1</v>
      </c>
      <c r="J1641" s="98">
        <f>IF(ISERROR(VLOOKUP('Salidas Pacientes'!$C1641,'BD Pacientes'!$A:$I,7,FALSE)),"",VLOOKUP('Salidas Pacientes'!$C1641,'BD Pacientes'!$A:$I,7,FALSE))</f>
        <v>31573885</v>
      </c>
      <c r="K1641" s="99" t="str">
        <f>IF(ISERROR(VLOOKUP('Salidas Pacientes'!$C1641,'BD Pacientes'!$A:$I,8,FALSE)),"",VLOOKUP('Salidas Pacientes'!$C1641,'BD Pacientes'!$A:$I,8,FALSE))</f>
        <v>ALEJANDRA GIRALDO</v>
      </c>
      <c r="L1641" s="17">
        <f>IF(ISERROR(VLOOKUP('Salidas Pacientes'!$C1641,'BD Pacientes'!$A:$I,9,FALSE)),"",VLOOKUP('Salidas Pacientes'!$C1641,'BD Pacientes'!$A:$I,9,FALSE))</f>
        <v>3112042198</v>
      </c>
      <c r="M1641" s="122" t="s">
        <v>140</v>
      </c>
      <c r="N1641" s="16" t="str">
        <f>IF(ISERROR(VLOOKUP('Salidas Pacientes'!$M1641,Inventario!$A$2:$M$21,2,FALSE)),"",VLOOKUP('Salidas Pacientes'!$M1641,Inventario!$A$2:$M$21,2,FALSE))</f>
        <v>Influvac</v>
      </c>
      <c r="O1641" s="16" t="str">
        <f>IF(ISERROR(VLOOKUP('Salidas Pacientes'!$M1641,Inventario!$A$2:$M$21,3,FALSE)),"",VLOOKUP('Salidas Pacientes'!$M1641,Inventario!$A$2:$M$21,3,FALSE))</f>
        <v>Influenza</v>
      </c>
      <c r="P1641" s="100"/>
      <c r="Q1641" s="100"/>
      <c r="R1641" s="17"/>
      <c r="S1641" s="123" t="s">
        <v>252</v>
      </c>
      <c r="T1641" s="102">
        <f>IF(ISERROR(VLOOKUP('Salidas Pacientes'!$S1641,Entradas!$H$1:$I$809,2,FALSE)),"",VLOOKUP('Salidas Pacientes'!$S1641,Entradas!$H$1:$I$809,2,FALSE))</f>
        <v>45291</v>
      </c>
      <c r="U1641" s="124"/>
      <c r="V1641" s="124">
        <v>1</v>
      </c>
      <c r="W1641" s="127"/>
    </row>
    <row r="1642" spans="1:23" ht="15.75" hidden="1" customHeight="1">
      <c r="A1642" s="121">
        <v>45041</v>
      </c>
      <c r="B1642" s="122" t="s">
        <v>276</v>
      </c>
      <c r="C1642" s="129">
        <v>1109570552</v>
      </c>
      <c r="D1642" s="17" t="str">
        <f>IF(ISERROR(VLOOKUP('Salidas Pacientes'!$C1642,'BD Pacientes'!$A:I,2,FALSE)),"",VLOOKUP('Salidas Pacientes'!$C1642,'BD Pacientes'!$A:I,2,FALSE))</f>
        <v>RC</v>
      </c>
      <c r="E1642" s="16" t="str">
        <f>IF(ISERROR(VLOOKUP('Salidas Pacientes'!$C1642,'BD Pacientes'!$A:I,3,FALSE)),"",VLOOKUP('Salidas Pacientes'!$C1642,'BD Pacientes'!$A:I,3,FALSE))</f>
        <v>EMMANUEL GRISALES CERTUCHE</v>
      </c>
      <c r="F1642" s="17" t="str">
        <f>IF(ISERROR(VLOOKUP('Salidas Pacientes'!$C1642,'BD Pacientes'!$A:I,4,FALSE)),"",VLOOKUP('Salidas Pacientes'!$C1642,'BD Pacientes'!$A:I,4,FALSE))</f>
        <v>M</v>
      </c>
      <c r="G1642" s="95">
        <f>IF(ISERROR(VLOOKUP('Salidas Pacientes'!$C1642,'BD Pacientes'!$A:I,5,FALSE)),"",VLOOKUP('Salidas Pacientes'!$C1642,'BD Pacientes'!$A:I,5,FALSE))</f>
        <v>44105</v>
      </c>
      <c r="H1642" s="95" t="str">
        <f t="shared" ca="1" si="0"/>
        <v>2 año, 10 mes</v>
      </c>
      <c r="I1642" s="97" t="str">
        <f>IF(ISERROR(VLOOKUP('Salidas Pacientes'!$C1642,'BD Pacientes'!$A:$I,6,FALSE)),"",VLOOKUP('Salidas Pacientes'!$C1642,'BD Pacientes'!$A:$I,6,FALSE))</f>
        <v>CALLE 8 #20A-190</v>
      </c>
      <c r="J1642" s="98">
        <f>IF(ISERROR(VLOOKUP('Salidas Pacientes'!$C1642,'BD Pacientes'!$A:$I,7,FALSE)),"",VLOOKUP('Salidas Pacientes'!$C1642,'BD Pacientes'!$A:$I,7,FALSE))</f>
        <v>1144157331</v>
      </c>
      <c r="K1642" s="99" t="str">
        <f>IF(ISERROR(VLOOKUP('Salidas Pacientes'!$C1642,'BD Pacientes'!$A:$I,8,FALSE)),"",VLOOKUP('Salidas Pacientes'!$C1642,'BD Pacientes'!$A:$I,8,FALSE))</f>
        <v>ANGIE CERTUCHE</v>
      </c>
      <c r="L1642" s="17">
        <f>IF(ISERROR(VLOOKUP('Salidas Pacientes'!$C1642,'BD Pacientes'!$A:$I,9,FALSE)),"",VLOOKUP('Salidas Pacientes'!$C1642,'BD Pacientes'!$A:$I,9,FALSE))</f>
        <v>3164277119</v>
      </c>
      <c r="M1642" s="122" t="s">
        <v>140</v>
      </c>
      <c r="N1642" s="16" t="str">
        <f>IF(ISERROR(VLOOKUP('Salidas Pacientes'!$M1642,Inventario!$A$2:$M$21,2,FALSE)),"",VLOOKUP('Salidas Pacientes'!$M1642,Inventario!$A$2:$M$21,2,FALSE))</f>
        <v>Influvac</v>
      </c>
      <c r="O1642" s="16" t="str">
        <f>IF(ISERROR(VLOOKUP('Salidas Pacientes'!$M1642,Inventario!$A$2:$M$21,3,FALSE)),"",VLOOKUP('Salidas Pacientes'!$M1642,Inventario!$A$2:$M$21,3,FALSE))</f>
        <v>Influenza</v>
      </c>
      <c r="P1642" s="100"/>
      <c r="Q1642" s="100"/>
      <c r="R1642" s="17"/>
      <c r="S1642" s="123" t="s">
        <v>252</v>
      </c>
      <c r="T1642" s="102">
        <f>IF(ISERROR(VLOOKUP('Salidas Pacientes'!$S1642,Entradas!$H$1:$I$809,2,FALSE)),"",VLOOKUP('Salidas Pacientes'!$S1642,Entradas!$H$1:$I$809,2,FALSE))</f>
        <v>45291</v>
      </c>
      <c r="U1642" s="124"/>
      <c r="V1642" s="124">
        <v>1</v>
      </c>
      <c r="W1642" s="127"/>
    </row>
    <row r="1643" spans="1:23" ht="15.75" hidden="1" customHeight="1">
      <c r="A1643" s="121">
        <v>45041</v>
      </c>
      <c r="B1643" s="122" t="s">
        <v>276</v>
      </c>
      <c r="C1643" s="129">
        <v>1109572726</v>
      </c>
      <c r="D1643" s="17" t="str">
        <f>IF(ISERROR(VLOOKUP('Salidas Pacientes'!$C1643,'BD Pacientes'!$A:I,2,FALSE)),"",VLOOKUP('Salidas Pacientes'!$C1643,'BD Pacientes'!$A:I,2,FALSE))</f>
        <v>RC</v>
      </c>
      <c r="E1643" s="16" t="str">
        <f>IF(ISERROR(VLOOKUP('Salidas Pacientes'!$C1643,'BD Pacientes'!$A:I,3,FALSE)),"",VLOOKUP('Salidas Pacientes'!$C1643,'BD Pacientes'!$A:I,3,FALSE))</f>
        <v>JERONIMO CUERVO PAZ</v>
      </c>
      <c r="F1643" s="17" t="str">
        <f>IF(ISERROR(VLOOKUP('Salidas Pacientes'!$C1643,'BD Pacientes'!$A:I,4,FALSE)),"",VLOOKUP('Salidas Pacientes'!$C1643,'BD Pacientes'!$A:I,4,FALSE))</f>
        <v>M</v>
      </c>
      <c r="G1643" s="95">
        <f>IF(ISERROR(VLOOKUP('Salidas Pacientes'!$C1643,'BD Pacientes'!$A:I,5,FALSE)),"",VLOOKUP('Salidas Pacientes'!$C1643,'BD Pacientes'!$A:I,5,FALSE))</f>
        <v>44452</v>
      </c>
      <c r="H1643" s="95" t="str">
        <f t="shared" ca="1" si="0"/>
        <v>1 año, 11 mes</v>
      </c>
      <c r="I1643" s="97" t="str">
        <f>IF(ISERROR(VLOOKUP('Salidas Pacientes'!$C1643,'BD Pacientes'!$A:$I,6,FALSE)),"",VLOOKUP('Salidas Pacientes'!$C1643,'BD Pacientes'!$A:$I,6,FALSE))</f>
        <v>CRA 1B # 51-36</v>
      </c>
      <c r="J1643" s="98">
        <f>IF(ISERROR(VLOOKUP('Salidas Pacientes'!$C1643,'BD Pacientes'!$A:$I,7,FALSE)),"",VLOOKUP('Salidas Pacientes'!$C1643,'BD Pacientes'!$A:$I,7,FALSE))</f>
        <v>1143842440</v>
      </c>
      <c r="K1643" s="99" t="str">
        <f>IF(ISERROR(VLOOKUP('Salidas Pacientes'!$C1643,'BD Pacientes'!$A:$I,8,FALSE)),"",VLOOKUP('Salidas Pacientes'!$C1643,'BD Pacientes'!$A:$I,8,FALSE))</f>
        <v>ANGELICA PAZ</v>
      </c>
      <c r="L1643" s="17">
        <f>IF(ISERROR(VLOOKUP('Salidas Pacientes'!$C1643,'BD Pacientes'!$A:$I,9,FALSE)),"",VLOOKUP('Salidas Pacientes'!$C1643,'BD Pacientes'!$A:$I,9,FALSE))</f>
        <v>3043833586</v>
      </c>
      <c r="M1643" s="122" t="s">
        <v>73</v>
      </c>
      <c r="N1643" s="16" t="str">
        <f>IF(ISERROR(VLOOKUP('Salidas Pacientes'!$M1643,Inventario!$A$2:$M$21,2,FALSE)),"",VLOOKUP('Salidas Pacientes'!$M1643,Inventario!$A$2:$M$21,2,FALSE))</f>
        <v>Pentaxim</v>
      </c>
      <c r="O1643" s="16" t="str">
        <f>IF(ISERROR(VLOOKUP('Salidas Pacientes'!$M1643,Inventario!$A$2:$M$21,3,FALSE)),"",VLOOKUP('Salidas Pacientes'!$M1643,Inventario!$A$2:$M$21,3,FALSE))</f>
        <v>Difteria-Tosferina, tetano, polio, haemophilus</v>
      </c>
      <c r="P1643" s="100"/>
      <c r="Q1643" s="100"/>
      <c r="R1643" s="17"/>
      <c r="S1643" s="123" t="s">
        <v>247</v>
      </c>
      <c r="T1643" s="102">
        <f>IF(ISERROR(VLOOKUP('Salidas Pacientes'!$S1643,Entradas!$H$1:$I$809,2,FALSE)),"",VLOOKUP('Salidas Pacientes'!$S1643,Entradas!$H$1:$I$809,2,FALSE))</f>
        <v>45291</v>
      </c>
      <c r="U1643" s="124"/>
      <c r="V1643" s="124">
        <v>1</v>
      </c>
      <c r="W1643" s="127"/>
    </row>
    <row r="1644" spans="1:23" ht="15.75" hidden="1" customHeight="1">
      <c r="A1644" s="121">
        <v>45041</v>
      </c>
      <c r="B1644" s="122" t="s">
        <v>276</v>
      </c>
      <c r="C1644" s="129">
        <v>1109572726</v>
      </c>
      <c r="D1644" s="17" t="str">
        <f>IF(ISERROR(VLOOKUP('Salidas Pacientes'!$C1644,'BD Pacientes'!$A:I,2,FALSE)),"",VLOOKUP('Salidas Pacientes'!$C1644,'BD Pacientes'!$A:I,2,FALSE))</f>
        <v>RC</v>
      </c>
      <c r="E1644" s="16" t="str">
        <f>IF(ISERROR(VLOOKUP('Salidas Pacientes'!$C1644,'BD Pacientes'!$A:I,3,FALSE)),"",VLOOKUP('Salidas Pacientes'!$C1644,'BD Pacientes'!$A:I,3,FALSE))</f>
        <v>JERONIMO CUERVO PAZ</v>
      </c>
      <c r="F1644" s="17" t="str">
        <f>IF(ISERROR(VLOOKUP('Salidas Pacientes'!$C1644,'BD Pacientes'!$A:I,4,FALSE)),"",VLOOKUP('Salidas Pacientes'!$C1644,'BD Pacientes'!$A:I,4,FALSE))</f>
        <v>M</v>
      </c>
      <c r="G1644" s="95">
        <f>IF(ISERROR(VLOOKUP('Salidas Pacientes'!$C1644,'BD Pacientes'!$A:I,5,FALSE)),"",VLOOKUP('Salidas Pacientes'!$C1644,'BD Pacientes'!$A:I,5,FALSE))</f>
        <v>44452</v>
      </c>
      <c r="H1644" s="95" t="str">
        <f t="shared" ca="1" si="0"/>
        <v>1 año, 11 mes</v>
      </c>
      <c r="I1644" s="97" t="str">
        <f>IF(ISERROR(VLOOKUP('Salidas Pacientes'!$C1644,'BD Pacientes'!$A:$I,6,FALSE)),"",VLOOKUP('Salidas Pacientes'!$C1644,'BD Pacientes'!$A:$I,6,FALSE))</f>
        <v>CRA 1B # 51-36</v>
      </c>
      <c r="J1644" s="98">
        <f>IF(ISERROR(VLOOKUP('Salidas Pacientes'!$C1644,'BD Pacientes'!$A:$I,7,FALSE)),"",VLOOKUP('Salidas Pacientes'!$C1644,'BD Pacientes'!$A:$I,7,FALSE))</f>
        <v>1143842440</v>
      </c>
      <c r="K1644" s="99" t="str">
        <f>IF(ISERROR(VLOOKUP('Salidas Pacientes'!$C1644,'BD Pacientes'!$A:$I,8,FALSE)),"",VLOOKUP('Salidas Pacientes'!$C1644,'BD Pacientes'!$A:$I,8,FALSE))</f>
        <v>ANGELICA PAZ</v>
      </c>
      <c r="L1644" s="17">
        <f>IF(ISERROR(VLOOKUP('Salidas Pacientes'!$C1644,'BD Pacientes'!$A:$I,9,FALSE)),"",VLOOKUP('Salidas Pacientes'!$C1644,'BD Pacientes'!$A:$I,9,FALSE))</f>
        <v>3043833586</v>
      </c>
      <c r="M1644" s="122" t="s">
        <v>85</v>
      </c>
      <c r="N1644" s="16" t="str">
        <f>IF(ISERROR(VLOOKUP('Salidas Pacientes'!$M1644,Inventario!$A$2:$M$21,2,FALSE)),"",VLOOKUP('Salidas Pacientes'!$M1644,Inventario!$A$2:$M$21,2,FALSE))</f>
        <v xml:space="preserve">Avaxim 80 </v>
      </c>
      <c r="O1644" s="16" t="str">
        <f>IF(ISERROR(VLOOKUP('Salidas Pacientes'!$M1644,Inventario!$A$2:$M$21,3,FALSE)),"",VLOOKUP('Salidas Pacientes'!$M1644,Inventario!$A$2:$M$21,3,FALSE))</f>
        <v>Hepatitis A niño</v>
      </c>
      <c r="P1644" s="100"/>
      <c r="Q1644" s="100"/>
      <c r="R1644" s="17"/>
      <c r="S1644" s="123" t="s">
        <v>227</v>
      </c>
      <c r="T1644" s="102">
        <f>IF(ISERROR(VLOOKUP('Salidas Pacientes'!$S1644,Entradas!$H$1:$I$809,2,FALSE)),"",VLOOKUP('Salidas Pacientes'!$S1644,Entradas!$H$1:$I$809,2,FALSE))</f>
        <v>45351</v>
      </c>
      <c r="U1644" s="124"/>
      <c r="V1644" s="124">
        <v>1</v>
      </c>
      <c r="W1644" s="127"/>
    </row>
    <row r="1645" spans="1:23" ht="15.75" hidden="1" customHeight="1">
      <c r="A1645" s="121">
        <v>45041</v>
      </c>
      <c r="B1645" s="122" t="s">
        <v>276</v>
      </c>
      <c r="C1645" s="129">
        <v>1109572726</v>
      </c>
      <c r="D1645" s="17" t="str">
        <f>IF(ISERROR(VLOOKUP('Salidas Pacientes'!$C1645,'BD Pacientes'!$A:I,2,FALSE)),"",VLOOKUP('Salidas Pacientes'!$C1645,'BD Pacientes'!$A:I,2,FALSE))</f>
        <v>RC</v>
      </c>
      <c r="E1645" s="16" t="str">
        <f>IF(ISERROR(VLOOKUP('Salidas Pacientes'!$C1645,'BD Pacientes'!$A:I,3,FALSE)),"",VLOOKUP('Salidas Pacientes'!$C1645,'BD Pacientes'!$A:I,3,FALSE))</f>
        <v>JERONIMO CUERVO PAZ</v>
      </c>
      <c r="F1645" s="17" t="str">
        <f>IF(ISERROR(VLOOKUP('Salidas Pacientes'!$C1645,'BD Pacientes'!$A:I,4,FALSE)),"",VLOOKUP('Salidas Pacientes'!$C1645,'BD Pacientes'!$A:I,4,FALSE))</f>
        <v>M</v>
      </c>
      <c r="G1645" s="95">
        <f>IF(ISERROR(VLOOKUP('Salidas Pacientes'!$C1645,'BD Pacientes'!$A:I,5,FALSE)),"",VLOOKUP('Salidas Pacientes'!$C1645,'BD Pacientes'!$A:I,5,FALSE))</f>
        <v>44452</v>
      </c>
      <c r="H1645" s="95" t="str">
        <f t="shared" ca="1" si="0"/>
        <v>1 año, 11 mes</v>
      </c>
      <c r="I1645" s="97" t="str">
        <f>IF(ISERROR(VLOOKUP('Salidas Pacientes'!$C1645,'BD Pacientes'!$A:$I,6,FALSE)),"",VLOOKUP('Salidas Pacientes'!$C1645,'BD Pacientes'!$A:$I,6,FALSE))</f>
        <v>CRA 1B # 51-36</v>
      </c>
      <c r="J1645" s="98">
        <f>IF(ISERROR(VLOOKUP('Salidas Pacientes'!$C1645,'BD Pacientes'!$A:$I,7,FALSE)),"",VLOOKUP('Salidas Pacientes'!$C1645,'BD Pacientes'!$A:$I,7,FALSE))</f>
        <v>1143842440</v>
      </c>
      <c r="K1645" s="99" t="str">
        <f>IF(ISERROR(VLOOKUP('Salidas Pacientes'!$C1645,'BD Pacientes'!$A:$I,8,FALSE)),"",VLOOKUP('Salidas Pacientes'!$C1645,'BD Pacientes'!$A:$I,8,FALSE))</f>
        <v>ANGELICA PAZ</v>
      </c>
      <c r="L1645" s="17">
        <f>IF(ISERROR(VLOOKUP('Salidas Pacientes'!$C1645,'BD Pacientes'!$A:$I,9,FALSE)),"",VLOOKUP('Salidas Pacientes'!$C1645,'BD Pacientes'!$A:$I,9,FALSE))</f>
        <v>3043833586</v>
      </c>
      <c r="M1645" s="122" t="s">
        <v>81</v>
      </c>
      <c r="N1645" s="16" t="str">
        <f>IF(ISERROR(VLOOKUP('Salidas Pacientes'!$M1645,Inventario!$A$2:$M$21,2,FALSE)),"",VLOOKUP('Salidas Pacientes'!$M1645,Inventario!$A$2:$M$21,2,FALSE))</f>
        <v>Stamaril</v>
      </c>
      <c r="O1645" s="16" t="str">
        <f>IF(ISERROR(VLOOKUP('Salidas Pacientes'!$M1645,Inventario!$A$2:$M$21,3,FALSE)),"",VLOOKUP('Salidas Pacientes'!$M1645,Inventario!$A$2:$M$21,3,FALSE))</f>
        <v>Fiebre amarilla</v>
      </c>
      <c r="P1645" s="100"/>
      <c r="Q1645" s="100"/>
      <c r="R1645" s="17"/>
      <c r="S1645" s="123" t="s">
        <v>249</v>
      </c>
      <c r="T1645" s="102">
        <f>IF(ISERROR(VLOOKUP('Salidas Pacientes'!$S1645,Entradas!$H$1:$I$809,2,FALSE)),"",VLOOKUP('Salidas Pacientes'!$S1645,Entradas!$H$1:$I$809,2,FALSE))</f>
        <v>45716</v>
      </c>
      <c r="U1645" s="124"/>
      <c r="V1645" s="124">
        <v>1</v>
      </c>
      <c r="W1645" s="127"/>
    </row>
    <row r="1646" spans="1:23" ht="15.75" hidden="1" customHeight="1">
      <c r="A1646" s="121">
        <v>45042</v>
      </c>
      <c r="B1646" s="122" t="s">
        <v>276</v>
      </c>
      <c r="C1646" s="129">
        <v>1232818492</v>
      </c>
      <c r="D1646" s="17" t="str">
        <f>IF(ISERROR(VLOOKUP('Salidas Pacientes'!$C1646,'BD Pacientes'!$A:I,2,FALSE)),"",VLOOKUP('Salidas Pacientes'!$C1646,'BD Pacientes'!$A:I,2,FALSE))</f>
        <v>RC</v>
      </c>
      <c r="E1646" s="16" t="str">
        <f>IF(ISERROR(VLOOKUP('Salidas Pacientes'!$C1646,'BD Pacientes'!$A:I,3,FALSE)),"",VLOOKUP('Salidas Pacientes'!$C1646,'BD Pacientes'!$A:I,3,FALSE))</f>
        <v>GAEL RODRIGUEZ DIAZ</v>
      </c>
      <c r="F1646" s="17" t="str">
        <f>IF(ISERROR(VLOOKUP('Salidas Pacientes'!$C1646,'BD Pacientes'!$A:I,4,FALSE)),"",VLOOKUP('Salidas Pacientes'!$C1646,'BD Pacientes'!$A:I,4,FALSE))</f>
        <v>M</v>
      </c>
      <c r="G1646" s="95">
        <f>IF(ISERROR(VLOOKUP('Salidas Pacientes'!$C1646,'BD Pacientes'!$A:I,5,FALSE)),"",VLOOKUP('Salidas Pacientes'!$C1646,'BD Pacientes'!$A:I,5,FALSE))</f>
        <v>1232818492</v>
      </c>
      <c r="H1646" s="95" t="str">
        <f t="shared" ca="1" si="0"/>
        <v/>
      </c>
      <c r="I1646" s="97" t="str">
        <f>IF(ISERROR(VLOOKUP('Salidas Pacientes'!$C1646,'BD Pacientes'!$A:$I,6,FALSE)),"",VLOOKUP('Salidas Pacientes'!$C1646,'BD Pacientes'!$A:$I,6,FALSE))</f>
        <v>CALLE 11A # 50-45 CASA 45</v>
      </c>
      <c r="J1646" s="98">
        <f>IF(ISERROR(VLOOKUP('Salidas Pacientes'!$C1646,'BD Pacientes'!$A:$I,7,FALSE)),"",VLOOKUP('Salidas Pacientes'!$C1646,'BD Pacientes'!$A:$I,7,FALSE))</f>
        <v>67025737</v>
      </c>
      <c r="K1646" s="99" t="str">
        <f>IF(ISERROR(VLOOKUP('Salidas Pacientes'!$C1646,'BD Pacientes'!$A:$I,8,FALSE)),"",VLOOKUP('Salidas Pacientes'!$C1646,'BD Pacientes'!$A:$I,8,FALSE))</f>
        <v>LEIDY DIAZ</v>
      </c>
      <c r="L1646" s="17">
        <f>IF(ISERROR(VLOOKUP('Salidas Pacientes'!$C1646,'BD Pacientes'!$A:$I,9,FALSE)),"",VLOOKUP('Salidas Pacientes'!$C1646,'BD Pacientes'!$A:$I,9,FALSE))</f>
        <v>3173734749</v>
      </c>
      <c r="M1646" s="122" t="s">
        <v>47</v>
      </c>
      <c r="N1646" s="16" t="str">
        <f>IF(ISERROR(VLOOKUP('Salidas Pacientes'!$M1646,Inventario!$A$2:$M$21,2,FALSE)),"",VLOOKUP('Salidas Pacientes'!$M1646,Inventario!$A$2:$M$21,2,FALSE))</f>
        <v>Nimenrix</v>
      </c>
      <c r="O1646" s="16" t="str">
        <f>IF(ISERROR(VLOOKUP('Salidas Pacientes'!$M1646,Inventario!$A$2:$M$21,3,FALSE)),"",VLOOKUP('Salidas Pacientes'!$M1646,Inventario!$A$2:$M$21,3,FALSE))</f>
        <v>Meningococo</v>
      </c>
      <c r="P1646" s="100"/>
      <c r="Q1646" s="100"/>
      <c r="R1646" s="17"/>
      <c r="S1646" s="123" t="s">
        <v>240</v>
      </c>
      <c r="T1646" s="102">
        <f>IF(ISERROR(VLOOKUP('Salidas Pacientes'!$S1646,Entradas!$H$1:$I$809,2,FALSE)),"",VLOOKUP('Salidas Pacientes'!$S1646,Entradas!$H$1:$I$809,2,FALSE))</f>
        <v>45535</v>
      </c>
      <c r="U1646" s="124"/>
      <c r="V1646" s="124">
        <v>1</v>
      </c>
      <c r="W1646" s="127"/>
    </row>
    <row r="1647" spans="1:23" ht="15.75" hidden="1" customHeight="1">
      <c r="A1647" s="121">
        <v>45042</v>
      </c>
      <c r="B1647" s="122" t="s">
        <v>276</v>
      </c>
      <c r="C1647" s="129">
        <v>1232820770</v>
      </c>
      <c r="D1647" s="17" t="str">
        <f>IF(ISERROR(VLOOKUP('Salidas Pacientes'!$C1647,'BD Pacientes'!$A:I,2,FALSE)),"",VLOOKUP('Salidas Pacientes'!$C1647,'BD Pacientes'!$A:I,2,FALSE))</f>
        <v>RC</v>
      </c>
      <c r="E1647" s="16" t="str">
        <f>IF(ISERROR(VLOOKUP('Salidas Pacientes'!$C1647,'BD Pacientes'!$A:I,3,FALSE)),"",VLOOKUP('Salidas Pacientes'!$C1647,'BD Pacientes'!$A:I,3,FALSE))</f>
        <v>ALANA MONTOYA MUÑOZ</v>
      </c>
      <c r="F1647" s="17" t="str">
        <f>IF(ISERROR(VLOOKUP('Salidas Pacientes'!$C1647,'BD Pacientes'!$A:I,4,FALSE)),"",VLOOKUP('Salidas Pacientes'!$C1647,'BD Pacientes'!$A:I,4,FALSE))</f>
        <v>F</v>
      </c>
      <c r="G1647" s="95">
        <f>IF(ISERROR(VLOOKUP('Salidas Pacientes'!$C1647,'BD Pacientes'!$A:I,5,FALSE)),"",VLOOKUP('Salidas Pacientes'!$C1647,'BD Pacientes'!$A:I,5,FALSE))</f>
        <v>44758</v>
      </c>
      <c r="H1647" s="95" t="str">
        <f t="shared" ca="1" si="0"/>
        <v>1 año, 1 mes</v>
      </c>
      <c r="I1647" s="97" t="str">
        <f>IF(ISERROR(VLOOKUP('Salidas Pacientes'!$C1647,'BD Pacientes'!$A:$I,6,FALSE)),"",VLOOKUP('Salidas Pacientes'!$C1647,'BD Pacientes'!$A:$I,6,FALSE))</f>
        <v>CALLE 45 #99-39</v>
      </c>
      <c r="J1647" s="98">
        <f>IF(ISERROR(VLOOKUP('Salidas Pacientes'!$C1647,'BD Pacientes'!$A:$I,7,FALSE)),"",VLOOKUP('Salidas Pacientes'!$C1647,'BD Pacientes'!$A:$I,7,FALSE))</f>
        <v>1107089288</v>
      </c>
      <c r="K1647" s="99" t="str">
        <f>IF(ISERROR(VLOOKUP('Salidas Pacientes'!$C1647,'BD Pacientes'!$A:$I,8,FALSE)),"",VLOOKUP('Salidas Pacientes'!$C1647,'BD Pacientes'!$A:$I,8,FALSE))</f>
        <v>NATALIA MUÑOZ</v>
      </c>
      <c r="L1647" s="17">
        <f>IF(ISERROR(VLOOKUP('Salidas Pacientes'!$C1647,'BD Pacientes'!$A:$I,9,FALSE)),"",VLOOKUP('Salidas Pacientes'!$C1647,'BD Pacientes'!$A:$I,9,FALSE))</f>
        <v>3158182838</v>
      </c>
      <c r="M1647" s="122" t="s">
        <v>140</v>
      </c>
      <c r="N1647" s="16" t="str">
        <f>IF(ISERROR(VLOOKUP('Salidas Pacientes'!$M1647,Inventario!$A$2:$M$21,2,FALSE)),"",VLOOKUP('Salidas Pacientes'!$M1647,Inventario!$A$2:$M$21,2,FALSE))</f>
        <v>Influvac</v>
      </c>
      <c r="O1647" s="16" t="str">
        <f>IF(ISERROR(VLOOKUP('Salidas Pacientes'!$M1647,Inventario!$A$2:$M$21,3,FALSE)),"",VLOOKUP('Salidas Pacientes'!$M1647,Inventario!$A$2:$M$21,3,FALSE))</f>
        <v>Influenza</v>
      </c>
      <c r="P1647" s="100"/>
      <c r="Q1647" s="100"/>
      <c r="R1647" s="17"/>
      <c r="S1647" s="123" t="s">
        <v>252</v>
      </c>
      <c r="T1647" s="102">
        <f>IF(ISERROR(VLOOKUP('Salidas Pacientes'!$S1647,Entradas!$H$1:$I$809,2,FALSE)),"",VLOOKUP('Salidas Pacientes'!$S1647,Entradas!$H$1:$I$809,2,FALSE))</f>
        <v>45291</v>
      </c>
      <c r="U1647" s="124"/>
      <c r="V1647" s="124">
        <v>1</v>
      </c>
      <c r="W1647" s="127"/>
    </row>
    <row r="1648" spans="1:23" ht="15.75" hidden="1" customHeight="1">
      <c r="A1648" s="121">
        <v>45042</v>
      </c>
      <c r="B1648" s="122" t="s">
        <v>276</v>
      </c>
      <c r="C1648" s="129">
        <v>1027212897</v>
      </c>
      <c r="D1648" s="17" t="str">
        <f>IF(ISERROR(VLOOKUP('Salidas Pacientes'!$C1648,'BD Pacientes'!$A:I,2,FALSE)),"",VLOOKUP('Salidas Pacientes'!$C1648,'BD Pacientes'!$A:I,2,FALSE))</f>
        <v>RC</v>
      </c>
      <c r="E1648" s="16" t="str">
        <f>IF(ISERROR(VLOOKUP('Salidas Pacientes'!$C1648,'BD Pacientes'!$A:I,3,FALSE)),"",VLOOKUP('Salidas Pacientes'!$C1648,'BD Pacientes'!$A:I,3,FALSE))</f>
        <v>JOSUE JIMENEZ FRANCO</v>
      </c>
      <c r="F1648" s="17" t="str">
        <f>IF(ISERROR(VLOOKUP('Salidas Pacientes'!$C1648,'BD Pacientes'!$A:I,4,FALSE)),"",VLOOKUP('Salidas Pacientes'!$C1648,'BD Pacientes'!$A:I,4,FALSE))</f>
        <v>M</v>
      </c>
      <c r="G1648" s="95">
        <f>IF(ISERROR(VLOOKUP('Salidas Pacientes'!$C1648,'BD Pacientes'!$A:I,5,FALSE)),"",VLOOKUP('Salidas Pacientes'!$C1648,'BD Pacientes'!$A:I,5,FALSE))</f>
        <v>44445</v>
      </c>
      <c r="H1648" s="95" t="str">
        <f t="shared" ca="1" si="0"/>
        <v>1 año, 11 mes</v>
      </c>
      <c r="I1648" s="97" t="str">
        <f>IF(ISERROR(VLOOKUP('Salidas Pacientes'!$C1648,'BD Pacientes'!$A:$I,6,FALSE)),"",VLOOKUP('Salidas Pacientes'!$C1648,'BD Pacientes'!$A:$I,6,FALSE))</f>
        <v>CRA 98E # 60-66</v>
      </c>
      <c r="J1648" s="98">
        <f>IF(ISERROR(VLOOKUP('Salidas Pacientes'!$C1648,'BD Pacientes'!$A:$I,7,FALSE)),"",VLOOKUP('Salidas Pacientes'!$C1648,'BD Pacientes'!$A:$I,7,FALSE))</f>
        <v>1130637538</v>
      </c>
      <c r="K1648" s="99" t="str">
        <f>IF(ISERROR(VLOOKUP('Salidas Pacientes'!$C1648,'BD Pacientes'!$A:$I,8,FALSE)),"",VLOOKUP('Salidas Pacientes'!$C1648,'BD Pacientes'!$A:$I,8,FALSE))</f>
        <v>VANESSA FRANCO</v>
      </c>
      <c r="L1648" s="17">
        <f>IF(ISERROR(VLOOKUP('Salidas Pacientes'!$C1648,'BD Pacientes'!$A:$I,9,FALSE)),"",VLOOKUP('Salidas Pacientes'!$C1648,'BD Pacientes'!$A:$I,9,FALSE))</f>
        <v>3023744606</v>
      </c>
      <c r="M1648" s="122" t="s">
        <v>73</v>
      </c>
      <c r="N1648" s="16" t="str">
        <f>IF(ISERROR(VLOOKUP('Salidas Pacientes'!$M1648,Inventario!$A$2:$M$21,2,FALSE)),"",VLOOKUP('Salidas Pacientes'!$M1648,Inventario!$A$2:$M$21,2,FALSE))</f>
        <v>Pentaxim</v>
      </c>
      <c r="O1648" s="16" t="str">
        <f>IF(ISERROR(VLOOKUP('Salidas Pacientes'!$M1648,Inventario!$A$2:$M$21,3,FALSE)),"",VLOOKUP('Salidas Pacientes'!$M1648,Inventario!$A$2:$M$21,3,FALSE))</f>
        <v>Difteria-Tosferina, tetano, polio, haemophilus</v>
      </c>
      <c r="P1648" s="100"/>
      <c r="Q1648" s="100"/>
      <c r="R1648" s="17"/>
      <c r="S1648" s="123" t="s">
        <v>247</v>
      </c>
      <c r="T1648" s="102">
        <f>IF(ISERROR(VLOOKUP('Salidas Pacientes'!$S1648,Entradas!$H$1:$I$809,2,FALSE)),"",VLOOKUP('Salidas Pacientes'!$S1648,Entradas!$H$1:$I$809,2,FALSE))</f>
        <v>45291</v>
      </c>
      <c r="U1648" s="124"/>
      <c r="V1648" s="124">
        <v>1</v>
      </c>
      <c r="W1648" s="127"/>
    </row>
    <row r="1649" spans="1:23" ht="15.75" hidden="1" customHeight="1">
      <c r="A1649" s="121">
        <v>45042</v>
      </c>
      <c r="B1649" s="122" t="s">
        <v>276</v>
      </c>
      <c r="C1649" s="129">
        <v>1027212897</v>
      </c>
      <c r="D1649" s="17" t="str">
        <f>IF(ISERROR(VLOOKUP('Salidas Pacientes'!$C1649,'BD Pacientes'!$A:I,2,FALSE)),"",VLOOKUP('Salidas Pacientes'!$C1649,'BD Pacientes'!$A:I,2,FALSE))</f>
        <v>RC</v>
      </c>
      <c r="E1649" s="16" t="str">
        <f>IF(ISERROR(VLOOKUP('Salidas Pacientes'!$C1649,'BD Pacientes'!$A:I,3,FALSE)),"",VLOOKUP('Salidas Pacientes'!$C1649,'BD Pacientes'!$A:I,3,FALSE))</f>
        <v>JOSUE JIMENEZ FRANCO</v>
      </c>
      <c r="F1649" s="17" t="str">
        <f>IF(ISERROR(VLOOKUP('Salidas Pacientes'!$C1649,'BD Pacientes'!$A:I,4,FALSE)),"",VLOOKUP('Salidas Pacientes'!$C1649,'BD Pacientes'!$A:I,4,FALSE))</f>
        <v>M</v>
      </c>
      <c r="G1649" s="95">
        <f>IF(ISERROR(VLOOKUP('Salidas Pacientes'!$C1649,'BD Pacientes'!$A:I,5,FALSE)),"",VLOOKUP('Salidas Pacientes'!$C1649,'BD Pacientes'!$A:I,5,FALSE))</f>
        <v>44445</v>
      </c>
      <c r="H1649" s="95" t="str">
        <f t="shared" ca="1" si="0"/>
        <v>1 año, 11 mes</v>
      </c>
      <c r="I1649" s="97" t="str">
        <f>IF(ISERROR(VLOOKUP('Salidas Pacientes'!$C1649,'BD Pacientes'!$A:$I,6,FALSE)),"",VLOOKUP('Salidas Pacientes'!$C1649,'BD Pacientes'!$A:$I,6,FALSE))</f>
        <v>CRA 98E # 60-66</v>
      </c>
      <c r="J1649" s="98">
        <f>IF(ISERROR(VLOOKUP('Salidas Pacientes'!$C1649,'BD Pacientes'!$A:$I,7,FALSE)),"",VLOOKUP('Salidas Pacientes'!$C1649,'BD Pacientes'!$A:$I,7,FALSE))</f>
        <v>1130637538</v>
      </c>
      <c r="K1649" s="99" t="str">
        <f>IF(ISERROR(VLOOKUP('Salidas Pacientes'!$C1649,'BD Pacientes'!$A:$I,8,FALSE)),"",VLOOKUP('Salidas Pacientes'!$C1649,'BD Pacientes'!$A:$I,8,FALSE))</f>
        <v>VANESSA FRANCO</v>
      </c>
      <c r="L1649" s="17">
        <f>IF(ISERROR(VLOOKUP('Salidas Pacientes'!$C1649,'BD Pacientes'!$A:$I,9,FALSE)),"",VLOOKUP('Salidas Pacientes'!$C1649,'BD Pacientes'!$A:$I,9,FALSE))</f>
        <v>3023744606</v>
      </c>
      <c r="M1649" s="122" t="s">
        <v>85</v>
      </c>
      <c r="N1649" s="16" t="str">
        <f>IF(ISERROR(VLOOKUP('Salidas Pacientes'!$M1649,Inventario!$A$2:$M$21,2,FALSE)),"",VLOOKUP('Salidas Pacientes'!$M1649,Inventario!$A$2:$M$21,2,FALSE))</f>
        <v xml:space="preserve">Avaxim 80 </v>
      </c>
      <c r="O1649" s="16" t="str">
        <f>IF(ISERROR(VLOOKUP('Salidas Pacientes'!$M1649,Inventario!$A$2:$M$21,3,FALSE)),"",VLOOKUP('Salidas Pacientes'!$M1649,Inventario!$A$2:$M$21,3,FALSE))</f>
        <v>Hepatitis A niño</v>
      </c>
      <c r="P1649" s="100"/>
      <c r="Q1649" s="100"/>
      <c r="R1649" s="17"/>
      <c r="S1649" s="123" t="s">
        <v>227</v>
      </c>
      <c r="T1649" s="102">
        <f>IF(ISERROR(VLOOKUP('Salidas Pacientes'!$S1649,Entradas!$H$1:$I$809,2,FALSE)),"",VLOOKUP('Salidas Pacientes'!$S1649,Entradas!$H$1:$I$809,2,FALSE))</f>
        <v>45351</v>
      </c>
      <c r="U1649" s="124"/>
      <c r="V1649" s="124">
        <v>1</v>
      </c>
      <c r="W1649" s="127"/>
    </row>
    <row r="1650" spans="1:23" ht="15.75" hidden="1" customHeight="1">
      <c r="A1650" s="121">
        <v>45042</v>
      </c>
      <c r="B1650" s="122" t="s">
        <v>276</v>
      </c>
      <c r="C1650" s="129">
        <v>1027212897</v>
      </c>
      <c r="D1650" s="17" t="str">
        <f>IF(ISERROR(VLOOKUP('Salidas Pacientes'!$C1650,'BD Pacientes'!$A:I,2,FALSE)),"",VLOOKUP('Salidas Pacientes'!$C1650,'BD Pacientes'!$A:I,2,FALSE))</f>
        <v>RC</v>
      </c>
      <c r="E1650" s="16" t="str">
        <f>IF(ISERROR(VLOOKUP('Salidas Pacientes'!$C1650,'BD Pacientes'!$A:I,3,FALSE)),"",VLOOKUP('Salidas Pacientes'!$C1650,'BD Pacientes'!$A:I,3,FALSE))</f>
        <v>JOSUE JIMENEZ FRANCO</v>
      </c>
      <c r="F1650" s="17" t="str">
        <f>IF(ISERROR(VLOOKUP('Salidas Pacientes'!$C1650,'BD Pacientes'!$A:I,4,FALSE)),"",VLOOKUP('Salidas Pacientes'!$C1650,'BD Pacientes'!$A:I,4,FALSE))</f>
        <v>M</v>
      </c>
      <c r="G1650" s="95">
        <f>IF(ISERROR(VLOOKUP('Salidas Pacientes'!$C1650,'BD Pacientes'!$A:I,5,FALSE)),"",VLOOKUP('Salidas Pacientes'!$C1650,'BD Pacientes'!$A:I,5,FALSE))</f>
        <v>44445</v>
      </c>
      <c r="H1650" s="95" t="str">
        <f t="shared" ca="1" si="0"/>
        <v>1 año, 11 mes</v>
      </c>
      <c r="I1650" s="97" t="str">
        <f>IF(ISERROR(VLOOKUP('Salidas Pacientes'!$C1650,'BD Pacientes'!$A:$I,6,FALSE)),"",VLOOKUP('Salidas Pacientes'!$C1650,'BD Pacientes'!$A:$I,6,FALSE))</f>
        <v>CRA 98E # 60-66</v>
      </c>
      <c r="J1650" s="98">
        <f>IF(ISERROR(VLOOKUP('Salidas Pacientes'!$C1650,'BD Pacientes'!$A:$I,7,FALSE)),"",VLOOKUP('Salidas Pacientes'!$C1650,'BD Pacientes'!$A:$I,7,FALSE))</f>
        <v>1130637538</v>
      </c>
      <c r="K1650" s="99" t="str">
        <f>IF(ISERROR(VLOOKUP('Salidas Pacientes'!$C1650,'BD Pacientes'!$A:$I,8,FALSE)),"",VLOOKUP('Salidas Pacientes'!$C1650,'BD Pacientes'!$A:$I,8,FALSE))</f>
        <v>VANESSA FRANCO</v>
      </c>
      <c r="L1650" s="17">
        <f>IF(ISERROR(VLOOKUP('Salidas Pacientes'!$C1650,'BD Pacientes'!$A:$I,9,FALSE)),"",VLOOKUP('Salidas Pacientes'!$C1650,'BD Pacientes'!$A:$I,9,FALSE))</f>
        <v>3023744606</v>
      </c>
      <c r="M1650" s="122" t="s">
        <v>81</v>
      </c>
      <c r="N1650" s="16" t="str">
        <f>IF(ISERROR(VLOOKUP('Salidas Pacientes'!$M1650,Inventario!$A$2:$M$21,2,FALSE)),"",VLOOKUP('Salidas Pacientes'!$M1650,Inventario!$A$2:$M$21,2,FALSE))</f>
        <v>Stamaril</v>
      </c>
      <c r="O1650" s="16" t="str">
        <f>IF(ISERROR(VLOOKUP('Salidas Pacientes'!$M1650,Inventario!$A$2:$M$21,3,FALSE)),"",VLOOKUP('Salidas Pacientes'!$M1650,Inventario!$A$2:$M$21,3,FALSE))</f>
        <v>Fiebre amarilla</v>
      </c>
      <c r="P1650" s="100"/>
      <c r="Q1650" s="100"/>
      <c r="R1650" s="17"/>
      <c r="S1650" s="123" t="s">
        <v>249</v>
      </c>
      <c r="T1650" s="102">
        <f>IF(ISERROR(VLOOKUP('Salidas Pacientes'!$S1650,Entradas!$H$1:$I$809,2,FALSE)),"",VLOOKUP('Salidas Pacientes'!$S1650,Entradas!$H$1:$I$809,2,FALSE))</f>
        <v>45716</v>
      </c>
      <c r="U1650" s="124"/>
      <c r="V1650" s="124">
        <v>1</v>
      </c>
      <c r="W1650" s="127"/>
    </row>
    <row r="1651" spans="1:23" ht="15.75" hidden="1" customHeight="1">
      <c r="A1651" s="121">
        <v>45043</v>
      </c>
      <c r="B1651" s="122" t="s">
        <v>276</v>
      </c>
      <c r="C1651" s="129">
        <v>1109575360</v>
      </c>
      <c r="D1651" s="17" t="str">
        <f>IF(ISERROR(VLOOKUP('Salidas Pacientes'!$C1651,'BD Pacientes'!$A:I,2,FALSE)),"",VLOOKUP('Salidas Pacientes'!$C1651,'BD Pacientes'!$A:I,2,FALSE))</f>
        <v>RC</v>
      </c>
      <c r="E1651" s="16" t="str">
        <f>IF(ISERROR(VLOOKUP('Salidas Pacientes'!$C1651,'BD Pacientes'!$A:I,3,FALSE)),"",VLOOKUP('Salidas Pacientes'!$C1651,'BD Pacientes'!$A:I,3,FALSE))</f>
        <v>ANA LUCIA RIVERA MARTINEZ</v>
      </c>
      <c r="F1651" s="17" t="str">
        <f>IF(ISERROR(VLOOKUP('Salidas Pacientes'!$C1651,'BD Pacientes'!$A:I,4,FALSE)),"",VLOOKUP('Salidas Pacientes'!$C1651,'BD Pacientes'!$A:I,4,FALSE))</f>
        <v>F</v>
      </c>
      <c r="G1651" s="95">
        <f>IF(ISERROR(VLOOKUP('Salidas Pacientes'!$C1651,'BD Pacientes'!$A:I,5,FALSE)),"",VLOOKUP('Salidas Pacientes'!$C1651,'BD Pacientes'!$A:I,5,FALSE))</f>
        <v>44818</v>
      </c>
      <c r="H1651" s="95" t="str">
        <f t="shared" ca="1" si="0"/>
        <v>0 año, 11 mes</v>
      </c>
      <c r="I1651" s="97" t="str">
        <f>IF(ISERROR(VLOOKUP('Salidas Pacientes'!$C1651,'BD Pacientes'!$A:$I,6,FALSE)),"",VLOOKUP('Salidas Pacientes'!$C1651,'BD Pacientes'!$A:$I,6,FALSE))</f>
        <v>CRA 98B 60-115</v>
      </c>
      <c r="J1651" s="98">
        <f>IF(ISERROR(VLOOKUP('Salidas Pacientes'!$C1651,'BD Pacientes'!$A:$I,7,FALSE)),"",VLOOKUP('Salidas Pacientes'!$C1651,'BD Pacientes'!$A:$I,7,FALSE))</f>
        <v>1118288058</v>
      </c>
      <c r="K1651" s="99" t="str">
        <f>IF(ISERROR(VLOOKUP('Salidas Pacientes'!$C1651,'BD Pacientes'!$A:$I,8,FALSE)),"",VLOOKUP('Salidas Pacientes'!$C1651,'BD Pacientes'!$A:$I,8,FALSE))</f>
        <v>DIANA MARTINEZ</v>
      </c>
      <c r="L1651" s="17">
        <f>IF(ISERROR(VLOOKUP('Salidas Pacientes'!$C1651,'BD Pacientes'!$A:$I,9,FALSE)),"",VLOOKUP('Salidas Pacientes'!$C1651,'BD Pacientes'!$A:$I,9,FALSE))</f>
        <v>3103914688</v>
      </c>
      <c r="M1651" s="122" t="s">
        <v>47</v>
      </c>
      <c r="N1651" s="16" t="str">
        <f>IF(ISERROR(VLOOKUP('Salidas Pacientes'!$M1651,Inventario!$A$2:$M$21,2,FALSE)),"",VLOOKUP('Salidas Pacientes'!$M1651,Inventario!$A$2:$M$21,2,FALSE))</f>
        <v>Nimenrix</v>
      </c>
      <c r="O1651" s="16" t="str">
        <f>IF(ISERROR(VLOOKUP('Salidas Pacientes'!$M1651,Inventario!$A$2:$M$21,3,FALSE)),"",VLOOKUP('Salidas Pacientes'!$M1651,Inventario!$A$2:$M$21,3,FALSE))</f>
        <v>Meningococo</v>
      </c>
      <c r="P1651" s="100"/>
      <c r="Q1651" s="100"/>
      <c r="R1651" s="17"/>
      <c r="S1651" s="123" t="s">
        <v>240</v>
      </c>
      <c r="T1651" s="102">
        <f>IF(ISERROR(VLOOKUP('Salidas Pacientes'!$S1651,Entradas!$H$1:$I$809,2,FALSE)),"",VLOOKUP('Salidas Pacientes'!$S1651,Entradas!$H$1:$I$809,2,FALSE))</f>
        <v>45535</v>
      </c>
      <c r="U1651" s="124"/>
      <c r="V1651" s="124">
        <v>1</v>
      </c>
      <c r="W1651" s="127"/>
    </row>
    <row r="1652" spans="1:23" ht="15.75" hidden="1" customHeight="1">
      <c r="A1652" s="121">
        <v>45043</v>
      </c>
      <c r="B1652" s="122" t="s">
        <v>276</v>
      </c>
      <c r="C1652" s="129">
        <v>1109575360</v>
      </c>
      <c r="D1652" s="17" t="str">
        <f>IF(ISERROR(VLOOKUP('Salidas Pacientes'!$C1652,'BD Pacientes'!$A:I,2,FALSE)),"",VLOOKUP('Salidas Pacientes'!$C1652,'BD Pacientes'!$A:I,2,FALSE))</f>
        <v>RC</v>
      </c>
      <c r="E1652" s="16" t="str">
        <f>IF(ISERROR(VLOOKUP('Salidas Pacientes'!$C1652,'BD Pacientes'!$A:I,3,FALSE)),"",VLOOKUP('Salidas Pacientes'!$C1652,'BD Pacientes'!$A:I,3,FALSE))</f>
        <v>ANA LUCIA RIVERA MARTINEZ</v>
      </c>
      <c r="F1652" s="17" t="str">
        <f>IF(ISERROR(VLOOKUP('Salidas Pacientes'!$C1652,'BD Pacientes'!$A:I,4,FALSE)),"",VLOOKUP('Salidas Pacientes'!$C1652,'BD Pacientes'!$A:I,4,FALSE))</f>
        <v>F</v>
      </c>
      <c r="G1652" s="95">
        <f>IF(ISERROR(VLOOKUP('Salidas Pacientes'!$C1652,'BD Pacientes'!$A:I,5,FALSE)),"",VLOOKUP('Salidas Pacientes'!$C1652,'BD Pacientes'!$A:I,5,FALSE))</f>
        <v>44818</v>
      </c>
      <c r="H1652" s="95" t="str">
        <f t="shared" ca="1" si="0"/>
        <v>0 año, 11 mes</v>
      </c>
      <c r="I1652" s="97" t="str">
        <f>IF(ISERROR(VLOOKUP('Salidas Pacientes'!$C1652,'BD Pacientes'!$A:$I,6,FALSE)),"",VLOOKUP('Salidas Pacientes'!$C1652,'BD Pacientes'!$A:$I,6,FALSE))</f>
        <v>CRA 98B 60-115</v>
      </c>
      <c r="J1652" s="98">
        <f>IF(ISERROR(VLOOKUP('Salidas Pacientes'!$C1652,'BD Pacientes'!$A:$I,7,FALSE)),"",VLOOKUP('Salidas Pacientes'!$C1652,'BD Pacientes'!$A:$I,7,FALSE))</f>
        <v>1118288058</v>
      </c>
      <c r="K1652" s="99" t="str">
        <f>IF(ISERROR(VLOOKUP('Salidas Pacientes'!$C1652,'BD Pacientes'!$A:$I,8,FALSE)),"",VLOOKUP('Salidas Pacientes'!$C1652,'BD Pacientes'!$A:$I,8,FALSE))</f>
        <v>DIANA MARTINEZ</v>
      </c>
      <c r="L1652" s="17">
        <f>IF(ISERROR(VLOOKUP('Salidas Pacientes'!$C1652,'BD Pacientes'!$A:$I,9,FALSE)),"",VLOOKUP('Salidas Pacientes'!$C1652,'BD Pacientes'!$A:$I,9,FALSE))</f>
        <v>3103914688</v>
      </c>
      <c r="M1652" s="122" t="s">
        <v>140</v>
      </c>
      <c r="N1652" s="16" t="str">
        <f>IF(ISERROR(VLOOKUP('Salidas Pacientes'!$M1652,Inventario!$A$2:$M$21,2,FALSE)),"",VLOOKUP('Salidas Pacientes'!$M1652,Inventario!$A$2:$M$21,2,FALSE))</f>
        <v>Influvac</v>
      </c>
      <c r="O1652" s="16" t="str">
        <f>IF(ISERROR(VLOOKUP('Salidas Pacientes'!$M1652,Inventario!$A$2:$M$21,3,FALSE)),"",VLOOKUP('Salidas Pacientes'!$M1652,Inventario!$A$2:$M$21,3,FALSE))</f>
        <v>Influenza</v>
      </c>
      <c r="P1652" s="100"/>
      <c r="Q1652" s="100"/>
      <c r="R1652" s="17"/>
      <c r="S1652" s="123" t="s">
        <v>252</v>
      </c>
      <c r="T1652" s="102">
        <f>IF(ISERROR(VLOOKUP('Salidas Pacientes'!$S1652,Entradas!$H$1:$I$809,2,FALSE)),"",VLOOKUP('Salidas Pacientes'!$S1652,Entradas!$H$1:$I$809,2,FALSE))</f>
        <v>45291</v>
      </c>
      <c r="U1652" s="124"/>
      <c r="V1652" s="124">
        <v>1</v>
      </c>
      <c r="W1652" s="127"/>
    </row>
    <row r="1653" spans="1:23" ht="15.75" hidden="1" customHeight="1">
      <c r="A1653" s="121">
        <v>45044</v>
      </c>
      <c r="B1653" s="122" t="s">
        <v>276</v>
      </c>
      <c r="C1653" s="129" t="s">
        <v>317</v>
      </c>
      <c r="D1653" s="17" t="str">
        <f>IF(ISERROR(VLOOKUP('Salidas Pacientes'!$C1653,'BD Pacientes'!$A:I,2,FALSE)),"",VLOOKUP('Salidas Pacientes'!$C1653,'BD Pacientes'!$A:I,2,FALSE))</f>
        <v>PA</v>
      </c>
      <c r="E1653" s="16" t="str">
        <f>IF(ISERROR(VLOOKUP('Salidas Pacientes'!$C1653,'BD Pacientes'!$A:I,3,FALSE)),"",VLOOKUP('Salidas Pacientes'!$C1653,'BD Pacientes'!$A:I,3,FALSE))</f>
        <v>VICTORIA VELEZ BASTIDAS</v>
      </c>
      <c r="F1653" s="17" t="str">
        <f>IF(ISERROR(VLOOKUP('Salidas Pacientes'!$C1653,'BD Pacientes'!$A:I,4,FALSE)),"",VLOOKUP('Salidas Pacientes'!$C1653,'BD Pacientes'!$A:I,4,FALSE))</f>
        <v>F</v>
      </c>
      <c r="G1653" s="95">
        <f>IF(ISERROR(VLOOKUP('Salidas Pacientes'!$C1653,'BD Pacientes'!$A:I,5,FALSE)),"",VLOOKUP('Salidas Pacientes'!$C1653,'BD Pacientes'!$A:I,5,FALSE))</f>
        <v>44656</v>
      </c>
      <c r="H1653" s="95" t="str">
        <f t="shared" ca="1" si="0"/>
        <v>1 año, 4 mes</v>
      </c>
      <c r="I1653" s="97" t="str">
        <f>IF(ISERROR(VLOOKUP('Salidas Pacientes'!$C1653,'BD Pacientes'!$A:$I,6,FALSE)),"",VLOOKUP('Salidas Pacientes'!$C1653,'BD Pacientes'!$A:$I,6,FALSE))</f>
        <v>CRA 1A6 #69-32</v>
      </c>
      <c r="J1653" s="98">
        <f>IF(ISERROR(VLOOKUP('Salidas Pacientes'!$C1653,'BD Pacientes'!$A:$I,7,FALSE)),"",VLOOKUP('Salidas Pacientes'!$C1653,'BD Pacientes'!$A:$I,7,FALSE))</f>
        <v>1144199998</v>
      </c>
      <c r="K1653" s="99" t="str">
        <f>IF(ISERROR(VLOOKUP('Salidas Pacientes'!$C1653,'BD Pacientes'!$A:$I,8,FALSE)),"",VLOOKUP('Salidas Pacientes'!$C1653,'BD Pacientes'!$A:$I,8,FALSE))</f>
        <v>VALENTINA BASTIDAS</v>
      </c>
      <c r="L1653" s="17">
        <f>IF(ISERROR(VLOOKUP('Salidas Pacientes'!$C1653,'BD Pacientes'!$A:$I,9,FALSE)),"",VLOOKUP('Salidas Pacientes'!$C1653,'BD Pacientes'!$A:$I,9,FALSE))</f>
        <v>3155842151</v>
      </c>
      <c r="M1653" s="122" t="s">
        <v>58</v>
      </c>
      <c r="N1653" s="16" t="str">
        <f>IF(ISERROR(VLOOKUP('Salidas Pacientes'!$M1653,Inventario!$A$2:$M$21,2,FALSE)),"",VLOOKUP('Salidas Pacientes'!$M1653,Inventario!$A$2:$M$21,2,FALSE))</f>
        <v>Proquad</v>
      </c>
      <c r="O1653" s="16" t="str">
        <f>IF(ISERROR(VLOOKUP('Salidas Pacientes'!$M1653,Inventario!$A$2:$M$21,3,FALSE)),"",VLOOKUP('Salidas Pacientes'!$M1653,Inventario!$A$2:$M$21,3,FALSE))</f>
        <v>Sarampion + Rubeola + parotiditis + varicela</v>
      </c>
      <c r="P1653" s="100"/>
      <c r="Q1653" s="100"/>
      <c r="R1653" s="17"/>
      <c r="S1653" s="123" t="s">
        <v>245</v>
      </c>
      <c r="T1653" s="102">
        <f>IF(ISERROR(VLOOKUP('Salidas Pacientes'!$S1653,Entradas!$H$1:$I$809,2,FALSE)),"",VLOOKUP('Salidas Pacientes'!$S1653,Entradas!$H$1:$I$809,2,FALSE))</f>
        <v>45412</v>
      </c>
      <c r="U1653" s="124"/>
      <c r="V1653" s="124">
        <v>1</v>
      </c>
      <c r="W1653" s="127"/>
    </row>
    <row r="1654" spans="1:23" ht="15.75" hidden="1" customHeight="1">
      <c r="A1654" s="121">
        <v>45044</v>
      </c>
      <c r="B1654" s="122" t="s">
        <v>276</v>
      </c>
      <c r="C1654" s="129" t="s">
        <v>317</v>
      </c>
      <c r="D1654" s="17" t="str">
        <f>IF(ISERROR(VLOOKUP('Salidas Pacientes'!$C1654,'BD Pacientes'!$A:I,2,FALSE)),"",VLOOKUP('Salidas Pacientes'!$C1654,'BD Pacientes'!$A:I,2,FALSE))</f>
        <v>PA</v>
      </c>
      <c r="E1654" s="16" t="str">
        <f>IF(ISERROR(VLOOKUP('Salidas Pacientes'!$C1654,'BD Pacientes'!$A:I,3,FALSE)),"",VLOOKUP('Salidas Pacientes'!$C1654,'BD Pacientes'!$A:I,3,FALSE))</f>
        <v>VICTORIA VELEZ BASTIDAS</v>
      </c>
      <c r="F1654" s="17" t="str">
        <f>IF(ISERROR(VLOOKUP('Salidas Pacientes'!$C1654,'BD Pacientes'!$A:I,4,FALSE)),"",VLOOKUP('Salidas Pacientes'!$C1654,'BD Pacientes'!$A:I,4,FALSE))</f>
        <v>F</v>
      </c>
      <c r="G1654" s="95">
        <f>IF(ISERROR(VLOOKUP('Salidas Pacientes'!$C1654,'BD Pacientes'!$A:I,5,FALSE)),"",VLOOKUP('Salidas Pacientes'!$C1654,'BD Pacientes'!$A:I,5,FALSE))</f>
        <v>44656</v>
      </c>
      <c r="H1654" s="95" t="str">
        <f t="shared" ca="1" si="0"/>
        <v>1 año, 4 mes</v>
      </c>
      <c r="I1654" s="97" t="str">
        <f>IF(ISERROR(VLOOKUP('Salidas Pacientes'!$C1654,'BD Pacientes'!$A:$I,6,FALSE)),"",VLOOKUP('Salidas Pacientes'!$C1654,'BD Pacientes'!$A:$I,6,FALSE))</f>
        <v>CRA 1A6 #69-32</v>
      </c>
      <c r="J1654" s="98">
        <f>IF(ISERROR(VLOOKUP('Salidas Pacientes'!$C1654,'BD Pacientes'!$A:$I,7,FALSE)),"",VLOOKUP('Salidas Pacientes'!$C1654,'BD Pacientes'!$A:$I,7,FALSE))</f>
        <v>1144199998</v>
      </c>
      <c r="K1654" s="99" t="str">
        <f>IF(ISERROR(VLOOKUP('Salidas Pacientes'!$C1654,'BD Pacientes'!$A:$I,8,FALSE)),"",VLOOKUP('Salidas Pacientes'!$C1654,'BD Pacientes'!$A:$I,8,FALSE))</f>
        <v>VALENTINA BASTIDAS</v>
      </c>
      <c r="L1654" s="17">
        <f>IF(ISERROR(VLOOKUP('Salidas Pacientes'!$C1654,'BD Pacientes'!$A:$I,9,FALSE)),"",VLOOKUP('Salidas Pacientes'!$C1654,'BD Pacientes'!$A:$I,9,FALSE))</f>
        <v>3155842151</v>
      </c>
      <c r="M1654" s="122" t="s">
        <v>85</v>
      </c>
      <c r="N1654" s="16" t="str">
        <f>IF(ISERROR(VLOOKUP('Salidas Pacientes'!$M1654,Inventario!$A$2:$M$21,2,FALSE)),"",VLOOKUP('Salidas Pacientes'!$M1654,Inventario!$A$2:$M$21,2,FALSE))</f>
        <v xml:space="preserve">Avaxim 80 </v>
      </c>
      <c r="O1654" s="16" t="str">
        <f>IF(ISERROR(VLOOKUP('Salidas Pacientes'!$M1654,Inventario!$A$2:$M$21,3,FALSE)),"",VLOOKUP('Salidas Pacientes'!$M1654,Inventario!$A$2:$M$21,3,FALSE))</f>
        <v>Hepatitis A niño</v>
      </c>
      <c r="P1654" s="100"/>
      <c r="Q1654" s="100"/>
      <c r="R1654" s="17"/>
      <c r="S1654" s="123" t="s">
        <v>227</v>
      </c>
      <c r="T1654" s="102">
        <f>IF(ISERROR(VLOOKUP('Salidas Pacientes'!$S1654,Entradas!$H$1:$I$809,2,FALSE)),"",VLOOKUP('Salidas Pacientes'!$S1654,Entradas!$H$1:$I$809,2,FALSE))</f>
        <v>45351</v>
      </c>
      <c r="U1654" s="124"/>
      <c r="V1654" s="124">
        <v>1</v>
      </c>
      <c r="W1654" s="127"/>
    </row>
    <row r="1655" spans="1:23" ht="15.75" hidden="1" customHeight="1">
      <c r="A1655" s="121">
        <v>45044</v>
      </c>
      <c r="B1655" s="122" t="s">
        <v>276</v>
      </c>
      <c r="C1655" s="129" t="s">
        <v>317</v>
      </c>
      <c r="D1655" s="17" t="str">
        <f>IF(ISERROR(VLOOKUP('Salidas Pacientes'!$C1655,'BD Pacientes'!$A:I,2,FALSE)),"",VLOOKUP('Salidas Pacientes'!$C1655,'BD Pacientes'!$A:I,2,FALSE))</f>
        <v>PA</v>
      </c>
      <c r="E1655" s="16" t="str">
        <f>IF(ISERROR(VLOOKUP('Salidas Pacientes'!$C1655,'BD Pacientes'!$A:I,3,FALSE)),"",VLOOKUP('Salidas Pacientes'!$C1655,'BD Pacientes'!$A:I,3,FALSE))</f>
        <v>VICTORIA VELEZ BASTIDAS</v>
      </c>
      <c r="F1655" s="17" t="str">
        <f>IF(ISERROR(VLOOKUP('Salidas Pacientes'!$C1655,'BD Pacientes'!$A:I,4,FALSE)),"",VLOOKUP('Salidas Pacientes'!$C1655,'BD Pacientes'!$A:I,4,FALSE))</f>
        <v>F</v>
      </c>
      <c r="G1655" s="95">
        <f>IF(ISERROR(VLOOKUP('Salidas Pacientes'!$C1655,'BD Pacientes'!$A:I,5,FALSE)),"",VLOOKUP('Salidas Pacientes'!$C1655,'BD Pacientes'!$A:I,5,FALSE))</f>
        <v>44656</v>
      </c>
      <c r="H1655" s="95" t="str">
        <f t="shared" ca="1" si="0"/>
        <v>1 año, 4 mes</v>
      </c>
      <c r="I1655" s="97" t="str">
        <f>IF(ISERROR(VLOOKUP('Salidas Pacientes'!$C1655,'BD Pacientes'!$A:$I,6,FALSE)),"",VLOOKUP('Salidas Pacientes'!$C1655,'BD Pacientes'!$A:$I,6,FALSE))</f>
        <v>CRA 1A6 #69-32</v>
      </c>
      <c r="J1655" s="98">
        <f>IF(ISERROR(VLOOKUP('Salidas Pacientes'!$C1655,'BD Pacientes'!$A:$I,7,FALSE)),"",VLOOKUP('Salidas Pacientes'!$C1655,'BD Pacientes'!$A:$I,7,FALSE))</f>
        <v>1144199998</v>
      </c>
      <c r="K1655" s="99" t="str">
        <f>IF(ISERROR(VLOOKUP('Salidas Pacientes'!$C1655,'BD Pacientes'!$A:$I,8,FALSE)),"",VLOOKUP('Salidas Pacientes'!$C1655,'BD Pacientes'!$A:$I,8,FALSE))</f>
        <v>VALENTINA BASTIDAS</v>
      </c>
      <c r="L1655" s="17">
        <f>IF(ISERROR(VLOOKUP('Salidas Pacientes'!$C1655,'BD Pacientes'!$A:$I,9,FALSE)),"",VLOOKUP('Salidas Pacientes'!$C1655,'BD Pacientes'!$A:$I,9,FALSE))</f>
        <v>3155842151</v>
      </c>
      <c r="M1655" s="122" t="s">
        <v>140</v>
      </c>
      <c r="N1655" s="16" t="str">
        <f>IF(ISERROR(VLOOKUP('Salidas Pacientes'!$M1655,Inventario!$A$2:$M$21,2,FALSE)),"",VLOOKUP('Salidas Pacientes'!$M1655,Inventario!$A$2:$M$21,2,FALSE))</f>
        <v>Influvac</v>
      </c>
      <c r="O1655" s="16" t="str">
        <f>IF(ISERROR(VLOOKUP('Salidas Pacientes'!$M1655,Inventario!$A$2:$M$21,3,FALSE)),"",VLOOKUP('Salidas Pacientes'!$M1655,Inventario!$A$2:$M$21,3,FALSE))</f>
        <v>Influenza</v>
      </c>
      <c r="P1655" s="100"/>
      <c r="Q1655" s="100"/>
      <c r="R1655" s="17"/>
      <c r="S1655" s="123" t="s">
        <v>252</v>
      </c>
      <c r="T1655" s="102">
        <f>IF(ISERROR(VLOOKUP('Salidas Pacientes'!$S1655,Entradas!$H$1:$I$809,2,FALSE)),"",VLOOKUP('Salidas Pacientes'!$S1655,Entradas!$H$1:$I$809,2,FALSE))</f>
        <v>45291</v>
      </c>
      <c r="U1655" s="124"/>
      <c r="V1655" s="124">
        <v>1</v>
      </c>
      <c r="W1655" s="127"/>
    </row>
    <row r="1656" spans="1:23" ht="15.75" hidden="1" customHeight="1">
      <c r="A1656" s="121">
        <v>45044</v>
      </c>
      <c r="B1656" s="122" t="s">
        <v>276</v>
      </c>
      <c r="C1656" s="129">
        <v>1220477251</v>
      </c>
      <c r="D1656" s="17" t="str">
        <f>IF(ISERROR(VLOOKUP('Salidas Pacientes'!$C1656,'BD Pacientes'!$A:I,2,FALSE)),"",VLOOKUP('Salidas Pacientes'!$C1656,'BD Pacientes'!$A:I,2,FALSE))</f>
        <v>RC</v>
      </c>
      <c r="E1656" s="16" t="str">
        <f>IF(ISERROR(VLOOKUP('Salidas Pacientes'!$C1656,'BD Pacientes'!$A:I,3,FALSE)),"",VLOOKUP('Salidas Pacientes'!$C1656,'BD Pacientes'!$A:I,3,FALSE))</f>
        <v>AARON LOPEZ GIRALDO</v>
      </c>
      <c r="F1656" s="17" t="str">
        <f>IF(ISERROR(VLOOKUP('Salidas Pacientes'!$C1656,'BD Pacientes'!$A:I,4,FALSE)),"",VLOOKUP('Salidas Pacientes'!$C1656,'BD Pacientes'!$A:I,4,FALSE))</f>
        <v>M</v>
      </c>
      <c r="G1656" s="95">
        <f>IF(ISERROR(VLOOKUP('Salidas Pacientes'!$C1656,'BD Pacientes'!$A:I,5,FALSE)),"",VLOOKUP('Salidas Pacientes'!$C1656,'BD Pacientes'!$A:I,5,FALSE))</f>
        <v>44846</v>
      </c>
      <c r="H1656" s="95" t="str">
        <f t="shared" ca="1" si="0"/>
        <v>0 año, 10 mes</v>
      </c>
      <c r="I1656" s="97" t="str">
        <f>IF(ISERROR(VLOOKUP('Salidas Pacientes'!$C1656,'BD Pacientes'!$A:$I,6,FALSE)),"",VLOOKUP('Salidas Pacientes'!$C1656,'BD Pacientes'!$A:$I,6,FALSE))</f>
        <v>CALLE 6 # 114-170 APTO 301D</v>
      </c>
      <c r="J1656" s="98">
        <f>IF(ISERROR(VLOOKUP('Salidas Pacientes'!$C1656,'BD Pacientes'!$A:$I,7,FALSE)),"",VLOOKUP('Salidas Pacientes'!$C1656,'BD Pacientes'!$A:$I,7,FALSE))</f>
        <v>1144082807</v>
      </c>
      <c r="K1656" s="99" t="str">
        <f>IF(ISERROR(VLOOKUP('Salidas Pacientes'!$C1656,'BD Pacientes'!$A:$I,8,FALSE)),"",VLOOKUP('Salidas Pacientes'!$C1656,'BD Pacientes'!$A:$I,8,FALSE))</f>
        <v>SAHARA GIRALDO</v>
      </c>
      <c r="L1656" s="17">
        <f>IF(ISERROR(VLOOKUP('Salidas Pacientes'!$C1656,'BD Pacientes'!$A:$I,9,FALSE)),"",VLOOKUP('Salidas Pacientes'!$C1656,'BD Pacientes'!$A:$I,9,FALSE))</f>
        <v>3023552565</v>
      </c>
      <c r="M1656" s="122" t="s">
        <v>47</v>
      </c>
      <c r="N1656" s="16" t="str">
        <f>IF(ISERROR(VLOOKUP('Salidas Pacientes'!$M1656,Inventario!$A$2:$M$21,2,FALSE)),"",VLOOKUP('Salidas Pacientes'!$M1656,Inventario!$A$2:$M$21,2,FALSE))</f>
        <v>Nimenrix</v>
      </c>
      <c r="O1656" s="16" t="str">
        <f>IF(ISERROR(VLOOKUP('Salidas Pacientes'!$M1656,Inventario!$A$2:$M$21,3,FALSE)),"",VLOOKUP('Salidas Pacientes'!$M1656,Inventario!$A$2:$M$21,3,FALSE))</f>
        <v>Meningococo</v>
      </c>
      <c r="P1656" s="100"/>
      <c r="Q1656" s="100"/>
      <c r="R1656" s="17"/>
      <c r="S1656" s="123" t="s">
        <v>240</v>
      </c>
      <c r="T1656" s="102">
        <f>IF(ISERROR(VLOOKUP('Salidas Pacientes'!$S1656,Entradas!$H$1:$I$809,2,FALSE)),"",VLOOKUP('Salidas Pacientes'!$S1656,Entradas!$H$1:$I$809,2,FALSE))</f>
        <v>45535</v>
      </c>
      <c r="U1656" s="124"/>
      <c r="V1656" s="124">
        <v>1</v>
      </c>
      <c r="W1656" s="127"/>
    </row>
    <row r="1657" spans="1:23" ht="15.75" hidden="1" customHeight="1">
      <c r="A1657" s="121">
        <v>45044</v>
      </c>
      <c r="B1657" s="122" t="s">
        <v>276</v>
      </c>
      <c r="C1657" s="129">
        <v>1220477251</v>
      </c>
      <c r="D1657" s="17" t="str">
        <f>IF(ISERROR(VLOOKUP('Salidas Pacientes'!$C1657,'BD Pacientes'!$A:I,2,FALSE)),"",VLOOKUP('Salidas Pacientes'!$C1657,'BD Pacientes'!$A:I,2,FALSE))</f>
        <v>RC</v>
      </c>
      <c r="E1657" s="16" t="str">
        <f>IF(ISERROR(VLOOKUP('Salidas Pacientes'!$C1657,'BD Pacientes'!$A:I,3,FALSE)),"",VLOOKUP('Salidas Pacientes'!$C1657,'BD Pacientes'!$A:I,3,FALSE))</f>
        <v>AARON LOPEZ GIRALDO</v>
      </c>
      <c r="F1657" s="17" t="str">
        <f>IF(ISERROR(VLOOKUP('Salidas Pacientes'!$C1657,'BD Pacientes'!$A:I,4,FALSE)),"",VLOOKUP('Salidas Pacientes'!$C1657,'BD Pacientes'!$A:I,4,FALSE))</f>
        <v>M</v>
      </c>
      <c r="G1657" s="95">
        <f>IF(ISERROR(VLOOKUP('Salidas Pacientes'!$C1657,'BD Pacientes'!$A:I,5,FALSE)),"",VLOOKUP('Salidas Pacientes'!$C1657,'BD Pacientes'!$A:I,5,FALSE))</f>
        <v>44846</v>
      </c>
      <c r="H1657" s="95" t="str">
        <f t="shared" ca="1" si="0"/>
        <v>0 año, 10 mes</v>
      </c>
      <c r="I1657" s="97" t="str">
        <f>IF(ISERROR(VLOOKUP('Salidas Pacientes'!$C1657,'BD Pacientes'!$A:$I,6,FALSE)),"",VLOOKUP('Salidas Pacientes'!$C1657,'BD Pacientes'!$A:$I,6,FALSE))</f>
        <v>CALLE 6 # 114-170 APTO 301D</v>
      </c>
      <c r="J1657" s="98">
        <f>IF(ISERROR(VLOOKUP('Salidas Pacientes'!$C1657,'BD Pacientes'!$A:$I,7,FALSE)),"",VLOOKUP('Salidas Pacientes'!$C1657,'BD Pacientes'!$A:$I,7,FALSE))</f>
        <v>1144082807</v>
      </c>
      <c r="K1657" s="99" t="str">
        <f>IF(ISERROR(VLOOKUP('Salidas Pacientes'!$C1657,'BD Pacientes'!$A:$I,8,FALSE)),"",VLOOKUP('Salidas Pacientes'!$C1657,'BD Pacientes'!$A:$I,8,FALSE))</f>
        <v>SAHARA GIRALDO</v>
      </c>
      <c r="L1657" s="17">
        <f>IF(ISERROR(VLOOKUP('Salidas Pacientes'!$C1657,'BD Pacientes'!$A:$I,9,FALSE)),"",VLOOKUP('Salidas Pacientes'!$C1657,'BD Pacientes'!$A:$I,9,FALSE))</f>
        <v>3023552565</v>
      </c>
      <c r="M1657" s="122" t="s">
        <v>140</v>
      </c>
      <c r="N1657" s="16" t="str">
        <f>IF(ISERROR(VLOOKUP('Salidas Pacientes'!$M1657,Inventario!$A$2:$M$21,2,FALSE)),"",VLOOKUP('Salidas Pacientes'!$M1657,Inventario!$A$2:$M$21,2,FALSE))</f>
        <v>Influvac</v>
      </c>
      <c r="O1657" s="16" t="str">
        <f>IF(ISERROR(VLOOKUP('Salidas Pacientes'!$M1657,Inventario!$A$2:$M$21,3,FALSE)),"",VLOOKUP('Salidas Pacientes'!$M1657,Inventario!$A$2:$M$21,3,FALSE))</f>
        <v>Influenza</v>
      </c>
      <c r="P1657" s="100"/>
      <c r="Q1657" s="100"/>
      <c r="R1657" s="17"/>
      <c r="S1657" s="123" t="s">
        <v>318</v>
      </c>
      <c r="T1657" s="102" t="str">
        <f>IF(ISERROR(VLOOKUP('Salidas Pacientes'!$S1657,Entradas!$H$1:$I$809,2,FALSE)),"",VLOOKUP('Salidas Pacientes'!$S1657,Entradas!$H$1:$I$809,2,FALSE))</f>
        <v/>
      </c>
      <c r="U1657" s="124"/>
      <c r="V1657" s="124">
        <v>1</v>
      </c>
      <c r="W1657" s="127"/>
    </row>
    <row r="1658" spans="1:23" ht="15.75" hidden="1" customHeight="1">
      <c r="A1658" s="121">
        <v>45044</v>
      </c>
      <c r="B1658" s="122" t="s">
        <v>276</v>
      </c>
      <c r="C1658" s="129">
        <v>1232821620</v>
      </c>
      <c r="D1658" s="17" t="str">
        <f>IF(ISERROR(VLOOKUP('Salidas Pacientes'!$C1658,'BD Pacientes'!$A:I,2,FALSE)),"",VLOOKUP('Salidas Pacientes'!$C1658,'BD Pacientes'!$A:I,2,FALSE))</f>
        <v>RC</v>
      </c>
      <c r="E1658" s="16" t="str">
        <f>IF(ISERROR(VLOOKUP('Salidas Pacientes'!$C1658,'BD Pacientes'!$A:I,3,FALSE)),"",VLOOKUP('Salidas Pacientes'!$C1658,'BD Pacientes'!$A:I,3,FALSE))</f>
        <v>AVRIL GONZALEZ MAYORGA</v>
      </c>
      <c r="F1658" s="17" t="str">
        <f>IF(ISERROR(VLOOKUP('Salidas Pacientes'!$C1658,'BD Pacientes'!$A:I,4,FALSE)),"",VLOOKUP('Salidas Pacientes'!$C1658,'BD Pacientes'!$A:I,4,FALSE))</f>
        <v>F</v>
      </c>
      <c r="G1658" s="95">
        <f>IF(ISERROR(VLOOKUP('Salidas Pacientes'!$C1658,'BD Pacientes'!$A:I,5,FALSE)),"",VLOOKUP('Salidas Pacientes'!$C1658,'BD Pacientes'!$A:I,5,FALSE))</f>
        <v>44829</v>
      </c>
      <c r="H1658" s="95" t="str">
        <f t="shared" ca="1" si="0"/>
        <v>0 año, 10 mes</v>
      </c>
      <c r="I1658" s="97" t="str">
        <f>IF(ISERROR(VLOOKUP('Salidas Pacientes'!$C1658,'BD Pacientes'!$A:$I,6,FALSE)),"",VLOOKUP('Salidas Pacientes'!$C1658,'BD Pacientes'!$A:$I,6,FALSE))</f>
        <v>CRA 108 #44-84</v>
      </c>
      <c r="J1658" s="98">
        <f>IF(ISERROR(VLOOKUP('Salidas Pacientes'!$C1658,'BD Pacientes'!$A:$I,7,FALSE)),"",VLOOKUP('Salidas Pacientes'!$C1658,'BD Pacientes'!$A:$I,7,FALSE))</f>
        <v>1130667249</v>
      </c>
      <c r="K1658" s="99" t="str">
        <f>IF(ISERROR(VLOOKUP('Salidas Pacientes'!$C1658,'BD Pacientes'!$A:$I,8,FALSE)),"",VLOOKUP('Salidas Pacientes'!$C1658,'BD Pacientes'!$A:$I,8,FALSE))</f>
        <v>ANA MAYORDA</v>
      </c>
      <c r="L1658" s="17">
        <f>IF(ISERROR(VLOOKUP('Salidas Pacientes'!$C1658,'BD Pacientes'!$A:$I,9,FALSE)),"",VLOOKUP('Salidas Pacientes'!$C1658,'BD Pacientes'!$A:$I,9,FALSE))</f>
        <v>3105109195</v>
      </c>
      <c r="M1658" s="122" t="s">
        <v>140</v>
      </c>
      <c r="N1658" s="16" t="str">
        <f>IF(ISERROR(VLOOKUP('Salidas Pacientes'!$M1658,Inventario!$A$2:$M$21,2,FALSE)),"",VLOOKUP('Salidas Pacientes'!$M1658,Inventario!$A$2:$M$21,2,FALSE))</f>
        <v>Influvac</v>
      </c>
      <c r="O1658" s="16" t="str">
        <f>IF(ISERROR(VLOOKUP('Salidas Pacientes'!$M1658,Inventario!$A$2:$M$21,3,FALSE)),"",VLOOKUP('Salidas Pacientes'!$M1658,Inventario!$A$2:$M$21,3,FALSE))</f>
        <v>Influenza</v>
      </c>
      <c r="P1658" s="100"/>
      <c r="Q1658" s="100"/>
      <c r="R1658" s="17"/>
      <c r="S1658" s="123" t="s">
        <v>318</v>
      </c>
      <c r="T1658" s="102" t="str">
        <f>IF(ISERROR(VLOOKUP('Salidas Pacientes'!$S1658,Entradas!$H$1:$I$809,2,FALSE)),"",VLOOKUP('Salidas Pacientes'!$S1658,Entradas!$H$1:$I$809,2,FALSE))</f>
        <v/>
      </c>
      <c r="U1658" s="124"/>
      <c r="V1658" s="124">
        <v>1</v>
      </c>
      <c r="W1658" s="127"/>
    </row>
    <row r="1659" spans="1:23" ht="15.75" hidden="1" customHeight="1">
      <c r="A1659" s="121">
        <v>45044</v>
      </c>
      <c r="B1659" s="122" t="s">
        <v>276</v>
      </c>
      <c r="C1659" s="129">
        <v>1109573378</v>
      </c>
      <c r="D1659" s="17" t="str">
        <f>IF(ISERROR(VLOOKUP('Salidas Pacientes'!$C1659,'BD Pacientes'!$A:I,2,FALSE)),"",VLOOKUP('Salidas Pacientes'!$C1659,'BD Pacientes'!$A:I,2,FALSE))</f>
        <v>RC</v>
      </c>
      <c r="E1659" s="16" t="str">
        <f>IF(ISERROR(VLOOKUP('Salidas Pacientes'!$C1659,'BD Pacientes'!$A:I,3,FALSE)),"",VLOOKUP('Salidas Pacientes'!$C1659,'BD Pacientes'!$A:I,3,FALSE))</f>
        <v>MARTIN HINESTROZA ZAPATA</v>
      </c>
      <c r="F1659" s="17" t="str">
        <f>IF(ISERROR(VLOOKUP('Salidas Pacientes'!$C1659,'BD Pacientes'!$A:I,4,FALSE)),"",VLOOKUP('Salidas Pacientes'!$C1659,'BD Pacientes'!$A:I,4,FALSE))</f>
        <v>M</v>
      </c>
      <c r="G1659" s="95">
        <f>IF(ISERROR(VLOOKUP('Salidas Pacientes'!$C1659,'BD Pacientes'!$A:I,5,FALSE)),"",VLOOKUP('Salidas Pacientes'!$C1659,'BD Pacientes'!$A:I,5,FALSE))</f>
        <v>44537</v>
      </c>
      <c r="H1659" s="95" t="str">
        <f t="shared" ca="1" si="0"/>
        <v>1 año, 8 mes</v>
      </c>
      <c r="I1659" s="97" t="str">
        <f>IF(ISERROR(VLOOKUP('Salidas Pacientes'!$C1659,'BD Pacientes'!$A:$I,6,FALSE)),"",VLOOKUP('Salidas Pacientes'!$C1659,'BD Pacientes'!$A:$I,6,FALSE))</f>
        <v>CALLE 7 A #56-136</v>
      </c>
      <c r="J1659" s="98">
        <f>IF(ISERROR(VLOOKUP('Salidas Pacientes'!$C1659,'BD Pacientes'!$A:$I,7,FALSE)),"",VLOOKUP('Salidas Pacientes'!$C1659,'BD Pacientes'!$A:$I,7,FALSE))</f>
        <v>1144025657</v>
      </c>
      <c r="K1659" s="99" t="str">
        <f>IF(ISERROR(VLOOKUP('Salidas Pacientes'!$C1659,'BD Pacientes'!$A:$I,8,FALSE)),"",VLOOKUP('Salidas Pacientes'!$C1659,'BD Pacientes'!$A:$I,8,FALSE))</f>
        <v>NATHALIA ZAPATA</v>
      </c>
      <c r="L1659" s="17">
        <f>IF(ISERROR(VLOOKUP('Salidas Pacientes'!$C1659,'BD Pacientes'!$A:$I,9,FALSE)),"",VLOOKUP('Salidas Pacientes'!$C1659,'BD Pacientes'!$A:$I,9,FALSE))</f>
        <v>3187440537</v>
      </c>
      <c r="M1659" s="122" t="s">
        <v>54</v>
      </c>
      <c r="N1659" s="16" t="str">
        <f>IF(ISERROR(VLOOKUP('Salidas Pacientes'!$M1659,Inventario!$A$2:$M$21,2,FALSE)),"",VLOOKUP('Salidas Pacientes'!$M1659,Inventario!$A$2:$M$21,2,FALSE))</f>
        <v>Prevenar</v>
      </c>
      <c r="O1659" s="16" t="str">
        <f>IF(ISERROR(VLOOKUP('Salidas Pacientes'!$M1659,Inventario!$A$2:$M$21,3,FALSE)),"",VLOOKUP('Salidas Pacientes'!$M1659,Inventario!$A$2:$M$21,3,FALSE))</f>
        <v>Neumococo 13V</v>
      </c>
      <c r="P1659" s="100"/>
      <c r="Q1659" s="100"/>
      <c r="R1659" s="17"/>
      <c r="S1659" s="123" t="s">
        <v>241</v>
      </c>
      <c r="T1659" s="102">
        <f>IF(ISERROR(VLOOKUP('Salidas Pacientes'!$S1659,Entradas!$H$1:$I$809,2,FALSE)),"",VLOOKUP('Salidas Pacientes'!$S1659,Entradas!$H$1:$I$809,2,FALSE))</f>
        <v>45747</v>
      </c>
      <c r="U1659" s="124"/>
      <c r="V1659" s="124">
        <v>1</v>
      </c>
      <c r="W1659" s="127"/>
    </row>
    <row r="1660" spans="1:23" ht="15.75" hidden="1" customHeight="1">
      <c r="A1660" s="121">
        <v>45044</v>
      </c>
      <c r="B1660" s="122" t="s">
        <v>276</v>
      </c>
      <c r="C1660" s="129">
        <v>1109573378</v>
      </c>
      <c r="D1660" s="17" t="str">
        <f>IF(ISERROR(VLOOKUP('Salidas Pacientes'!$C1660,'BD Pacientes'!$A:I,2,FALSE)),"",VLOOKUP('Salidas Pacientes'!$C1660,'BD Pacientes'!$A:I,2,FALSE))</f>
        <v>RC</v>
      </c>
      <c r="E1660" s="16" t="str">
        <f>IF(ISERROR(VLOOKUP('Salidas Pacientes'!$C1660,'BD Pacientes'!$A:I,3,FALSE)),"",VLOOKUP('Salidas Pacientes'!$C1660,'BD Pacientes'!$A:I,3,FALSE))</f>
        <v>MARTIN HINESTROZA ZAPATA</v>
      </c>
      <c r="F1660" s="17" t="str">
        <f>IF(ISERROR(VLOOKUP('Salidas Pacientes'!$C1660,'BD Pacientes'!$A:I,4,FALSE)),"",VLOOKUP('Salidas Pacientes'!$C1660,'BD Pacientes'!$A:I,4,FALSE))</f>
        <v>M</v>
      </c>
      <c r="G1660" s="95">
        <f>IF(ISERROR(VLOOKUP('Salidas Pacientes'!$C1660,'BD Pacientes'!$A:I,5,FALSE)),"",VLOOKUP('Salidas Pacientes'!$C1660,'BD Pacientes'!$A:I,5,FALSE))</f>
        <v>44537</v>
      </c>
      <c r="H1660" s="95" t="str">
        <f t="shared" ca="1" si="0"/>
        <v>1 año, 8 mes</v>
      </c>
      <c r="I1660" s="97" t="str">
        <f>IF(ISERROR(VLOOKUP('Salidas Pacientes'!$C1660,'BD Pacientes'!$A:$I,6,FALSE)),"",VLOOKUP('Salidas Pacientes'!$C1660,'BD Pacientes'!$A:$I,6,FALSE))</f>
        <v>CALLE 7 A #56-136</v>
      </c>
      <c r="J1660" s="98">
        <f>IF(ISERROR(VLOOKUP('Salidas Pacientes'!$C1660,'BD Pacientes'!$A:$I,7,FALSE)),"",VLOOKUP('Salidas Pacientes'!$C1660,'BD Pacientes'!$A:$I,7,FALSE))</f>
        <v>1144025657</v>
      </c>
      <c r="K1660" s="99" t="str">
        <f>IF(ISERROR(VLOOKUP('Salidas Pacientes'!$C1660,'BD Pacientes'!$A:$I,8,FALSE)),"",VLOOKUP('Salidas Pacientes'!$C1660,'BD Pacientes'!$A:$I,8,FALSE))</f>
        <v>NATHALIA ZAPATA</v>
      </c>
      <c r="L1660" s="17">
        <f>IF(ISERROR(VLOOKUP('Salidas Pacientes'!$C1660,'BD Pacientes'!$A:$I,9,FALSE)),"",VLOOKUP('Salidas Pacientes'!$C1660,'BD Pacientes'!$A:$I,9,FALSE))</f>
        <v>3187440537</v>
      </c>
      <c r="M1660" s="122" t="s">
        <v>140</v>
      </c>
      <c r="N1660" s="16" t="str">
        <f>IF(ISERROR(VLOOKUP('Salidas Pacientes'!$M1660,Inventario!$A$2:$M$21,2,FALSE)),"",VLOOKUP('Salidas Pacientes'!$M1660,Inventario!$A$2:$M$21,2,FALSE))</f>
        <v>Influvac</v>
      </c>
      <c r="O1660" s="16" t="str">
        <f>IF(ISERROR(VLOOKUP('Salidas Pacientes'!$M1660,Inventario!$A$2:$M$21,3,FALSE)),"",VLOOKUP('Salidas Pacientes'!$M1660,Inventario!$A$2:$M$21,3,FALSE))</f>
        <v>Influenza</v>
      </c>
      <c r="P1660" s="100"/>
      <c r="Q1660" s="100"/>
      <c r="R1660" s="17"/>
      <c r="S1660" s="123" t="s">
        <v>252</v>
      </c>
      <c r="T1660" s="102">
        <f>IF(ISERROR(VLOOKUP('Salidas Pacientes'!$S1660,Entradas!$H$1:$I$809,2,FALSE)),"",VLOOKUP('Salidas Pacientes'!$S1660,Entradas!$H$1:$I$809,2,FALSE))</f>
        <v>45291</v>
      </c>
      <c r="U1660" s="124"/>
      <c r="V1660" s="124">
        <v>1</v>
      </c>
      <c r="W1660" s="127"/>
    </row>
    <row r="1661" spans="1:23" ht="15.75" hidden="1" customHeight="1">
      <c r="A1661" s="121">
        <v>45045</v>
      </c>
      <c r="B1661" s="122" t="s">
        <v>276</v>
      </c>
      <c r="C1661" s="129">
        <v>1232818096</v>
      </c>
      <c r="D1661" s="17" t="str">
        <f>IF(ISERROR(VLOOKUP('Salidas Pacientes'!$C1661,'BD Pacientes'!$A:I,2,FALSE)),"",VLOOKUP('Salidas Pacientes'!$C1661,'BD Pacientes'!$A:I,2,FALSE))</f>
        <v>RC</v>
      </c>
      <c r="E1661" s="16" t="str">
        <f>IF(ISERROR(VLOOKUP('Salidas Pacientes'!$C1661,'BD Pacientes'!$A:I,3,FALSE)),"",VLOOKUP('Salidas Pacientes'!$C1661,'BD Pacientes'!$A:I,3,FALSE))</f>
        <v>MATIAS ORREGO CHAVERRA</v>
      </c>
      <c r="F1661" s="17" t="str">
        <f>IF(ISERROR(VLOOKUP('Salidas Pacientes'!$C1661,'BD Pacientes'!$A:I,4,FALSE)),"",VLOOKUP('Salidas Pacientes'!$C1661,'BD Pacientes'!$A:I,4,FALSE))</f>
        <v>M</v>
      </c>
      <c r="G1661" s="95">
        <f>IF(ISERROR(VLOOKUP('Salidas Pacientes'!$C1661,'BD Pacientes'!$A:I,5,FALSE)),"",VLOOKUP('Salidas Pacientes'!$C1661,'BD Pacientes'!$A:I,5,FALSE))</f>
        <v>44502</v>
      </c>
      <c r="H1661" s="95" t="str">
        <f t="shared" ca="1" si="0"/>
        <v>1 año, 9 mes</v>
      </c>
      <c r="I1661" s="97" t="str">
        <f>IF(ISERROR(VLOOKUP('Salidas Pacientes'!$C1661,'BD Pacientes'!$A:$I,6,FALSE)),"",VLOOKUP('Salidas Pacientes'!$C1661,'BD Pacientes'!$A:$I,6,FALSE))</f>
        <v>CRA 11 #1F-21 JAMUNDI</v>
      </c>
      <c r="J1661" s="98">
        <f>IF(ISERROR(VLOOKUP('Salidas Pacientes'!$C1661,'BD Pacientes'!$A:$I,7,FALSE)),"",VLOOKUP('Salidas Pacientes'!$C1661,'BD Pacientes'!$A:$I,7,FALSE))</f>
        <v>1130642634</v>
      </c>
      <c r="K1661" s="99" t="str">
        <f>IF(ISERROR(VLOOKUP('Salidas Pacientes'!$C1661,'BD Pacientes'!$A:$I,8,FALSE)),"",VLOOKUP('Salidas Pacientes'!$C1661,'BD Pacientes'!$A:$I,8,FALSE))</f>
        <v>JESSICA CHAVERRA</v>
      </c>
      <c r="L1661" s="17">
        <f>IF(ISERROR(VLOOKUP('Salidas Pacientes'!$C1661,'BD Pacientes'!$A:$I,9,FALSE)),"",VLOOKUP('Salidas Pacientes'!$C1661,'BD Pacientes'!$A:$I,9,FALSE))</f>
        <v>3113738931</v>
      </c>
      <c r="M1661" s="122" t="s">
        <v>47</v>
      </c>
      <c r="N1661" s="16" t="str">
        <f>IF(ISERROR(VLOOKUP('Salidas Pacientes'!$M1661,Inventario!$A$2:$M$21,2,FALSE)),"",VLOOKUP('Salidas Pacientes'!$M1661,Inventario!$A$2:$M$21,2,FALSE))</f>
        <v>Nimenrix</v>
      </c>
      <c r="O1661" s="16" t="str">
        <f>IF(ISERROR(VLOOKUP('Salidas Pacientes'!$M1661,Inventario!$A$2:$M$21,3,FALSE)),"",VLOOKUP('Salidas Pacientes'!$M1661,Inventario!$A$2:$M$21,3,FALSE))</f>
        <v>Meningococo</v>
      </c>
      <c r="P1661" s="100"/>
      <c r="Q1661" s="100"/>
      <c r="R1661" s="17"/>
      <c r="S1661" s="123" t="s">
        <v>240</v>
      </c>
      <c r="T1661" s="102">
        <f>IF(ISERROR(VLOOKUP('Salidas Pacientes'!$S1661,Entradas!$H$1:$I$809,2,FALSE)),"",VLOOKUP('Salidas Pacientes'!$S1661,Entradas!$H$1:$I$809,2,FALSE))</f>
        <v>45535</v>
      </c>
      <c r="U1661" s="124"/>
      <c r="V1661" s="124">
        <v>1</v>
      </c>
      <c r="W1661" s="127"/>
    </row>
    <row r="1662" spans="1:23" ht="15.75" hidden="1" customHeight="1">
      <c r="A1662" s="121">
        <v>45045</v>
      </c>
      <c r="B1662" s="122" t="s">
        <v>276</v>
      </c>
      <c r="C1662" s="129">
        <v>1232818096</v>
      </c>
      <c r="D1662" s="17" t="str">
        <f>IF(ISERROR(VLOOKUP('Salidas Pacientes'!$C1662,'BD Pacientes'!$A:I,2,FALSE)),"",VLOOKUP('Salidas Pacientes'!$C1662,'BD Pacientes'!$A:I,2,FALSE))</f>
        <v>RC</v>
      </c>
      <c r="E1662" s="16" t="str">
        <f>IF(ISERROR(VLOOKUP('Salidas Pacientes'!$C1662,'BD Pacientes'!$A:I,3,FALSE)),"",VLOOKUP('Salidas Pacientes'!$C1662,'BD Pacientes'!$A:I,3,FALSE))</f>
        <v>MATIAS ORREGO CHAVERRA</v>
      </c>
      <c r="F1662" s="17" t="str">
        <f>IF(ISERROR(VLOOKUP('Salidas Pacientes'!$C1662,'BD Pacientes'!$A:I,4,FALSE)),"",VLOOKUP('Salidas Pacientes'!$C1662,'BD Pacientes'!$A:I,4,FALSE))</f>
        <v>M</v>
      </c>
      <c r="G1662" s="95">
        <f>IF(ISERROR(VLOOKUP('Salidas Pacientes'!$C1662,'BD Pacientes'!$A:I,5,FALSE)),"",VLOOKUP('Salidas Pacientes'!$C1662,'BD Pacientes'!$A:I,5,FALSE))</f>
        <v>44502</v>
      </c>
      <c r="H1662" s="95" t="str">
        <f t="shared" ca="1" si="0"/>
        <v>1 año, 9 mes</v>
      </c>
      <c r="I1662" s="97" t="str">
        <f>IF(ISERROR(VLOOKUP('Salidas Pacientes'!$C1662,'BD Pacientes'!$A:$I,6,FALSE)),"",VLOOKUP('Salidas Pacientes'!$C1662,'BD Pacientes'!$A:$I,6,FALSE))</f>
        <v>CRA 11 #1F-21 JAMUNDI</v>
      </c>
      <c r="J1662" s="98">
        <f>IF(ISERROR(VLOOKUP('Salidas Pacientes'!$C1662,'BD Pacientes'!$A:$I,7,FALSE)),"",VLOOKUP('Salidas Pacientes'!$C1662,'BD Pacientes'!$A:$I,7,FALSE))</f>
        <v>1130642634</v>
      </c>
      <c r="K1662" s="99" t="str">
        <f>IF(ISERROR(VLOOKUP('Salidas Pacientes'!$C1662,'BD Pacientes'!$A:$I,8,FALSE)),"",VLOOKUP('Salidas Pacientes'!$C1662,'BD Pacientes'!$A:$I,8,FALSE))</f>
        <v>JESSICA CHAVERRA</v>
      </c>
      <c r="L1662" s="17">
        <f>IF(ISERROR(VLOOKUP('Salidas Pacientes'!$C1662,'BD Pacientes'!$A:$I,9,FALSE)),"",VLOOKUP('Salidas Pacientes'!$C1662,'BD Pacientes'!$A:$I,9,FALSE))</f>
        <v>3113738931</v>
      </c>
      <c r="M1662" s="122" t="s">
        <v>140</v>
      </c>
      <c r="N1662" s="16" t="str">
        <f>IF(ISERROR(VLOOKUP('Salidas Pacientes'!$M1662,Inventario!$A$2:$M$21,2,FALSE)),"",VLOOKUP('Salidas Pacientes'!$M1662,Inventario!$A$2:$M$21,2,FALSE))</f>
        <v>Influvac</v>
      </c>
      <c r="O1662" s="16" t="str">
        <f>IF(ISERROR(VLOOKUP('Salidas Pacientes'!$M1662,Inventario!$A$2:$M$21,3,FALSE)),"",VLOOKUP('Salidas Pacientes'!$M1662,Inventario!$A$2:$M$21,3,FALSE))</f>
        <v>Influenza</v>
      </c>
      <c r="P1662" s="100"/>
      <c r="Q1662" s="100"/>
      <c r="R1662" s="17"/>
      <c r="S1662" s="123" t="s">
        <v>318</v>
      </c>
      <c r="T1662" s="102" t="str">
        <f>IF(ISERROR(VLOOKUP('Salidas Pacientes'!$S1662,Entradas!$H$1:$I$809,2,FALSE)),"",VLOOKUP('Salidas Pacientes'!$S1662,Entradas!$H$1:$I$809,2,FALSE))</f>
        <v/>
      </c>
      <c r="U1662" s="124"/>
      <c r="V1662" s="124">
        <v>1</v>
      </c>
      <c r="W1662" s="127"/>
    </row>
    <row r="1663" spans="1:23" ht="15.75" hidden="1" customHeight="1">
      <c r="A1663" s="121">
        <v>45045</v>
      </c>
      <c r="B1663" s="122" t="s">
        <v>276</v>
      </c>
      <c r="C1663" s="129">
        <v>1232592285</v>
      </c>
      <c r="D1663" s="17" t="str">
        <f>IF(ISERROR(VLOOKUP('Salidas Pacientes'!$C1663,'BD Pacientes'!$A:I,2,FALSE)),"",VLOOKUP('Salidas Pacientes'!$C1663,'BD Pacientes'!$A:I,2,FALSE))</f>
        <v>RC</v>
      </c>
      <c r="E1663" s="16" t="str">
        <f>IF(ISERROR(VLOOKUP('Salidas Pacientes'!$C1663,'BD Pacientes'!$A:I,3,FALSE)),"",VLOOKUP('Salidas Pacientes'!$C1663,'BD Pacientes'!$A:I,3,FALSE))</f>
        <v>ALEJANDRA CAROLINA GUIN ROMERO</v>
      </c>
      <c r="F1663" s="17" t="str">
        <f>IF(ISERROR(VLOOKUP('Salidas Pacientes'!$C1663,'BD Pacientes'!$A:I,4,FALSE)),"",VLOOKUP('Salidas Pacientes'!$C1663,'BD Pacientes'!$A:I,4,FALSE))</f>
        <v>F</v>
      </c>
      <c r="G1663" s="95">
        <f>IF(ISERROR(VLOOKUP('Salidas Pacientes'!$C1663,'BD Pacientes'!$A:I,5,FALSE)),"",VLOOKUP('Salidas Pacientes'!$C1663,'BD Pacientes'!$A:I,5,FALSE))</f>
        <v>42757</v>
      </c>
      <c r="H1663" s="95" t="str">
        <f t="shared" ca="1" si="0"/>
        <v>6 año, 7 mes</v>
      </c>
      <c r="I1663" s="97" t="str">
        <f>IF(ISERROR(VLOOKUP('Salidas Pacientes'!$C1663,'BD Pacientes'!$A:$I,6,FALSE)),"",VLOOKUP('Salidas Pacientes'!$C1663,'BD Pacientes'!$A:$I,6,FALSE))</f>
        <v>CRA 99B #48-22 T 2 APTO 110</v>
      </c>
      <c r="J1663" s="98" t="str">
        <f>IF(ISERROR(VLOOKUP('Salidas Pacientes'!$C1663,'BD Pacientes'!$A:$I,7,FALSE)),"",VLOOKUP('Salidas Pacientes'!$C1663,'BD Pacientes'!$A:$I,7,FALSE))</f>
        <v>CE 804993</v>
      </c>
      <c r="K1663" s="99" t="str">
        <f>IF(ISERROR(VLOOKUP('Salidas Pacientes'!$C1663,'BD Pacientes'!$A:$I,8,FALSE)),"",VLOOKUP('Salidas Pacientes'!$C1663,'BD Pacientes'!$A:$I,8,FALSE))</f>
        <v>DEYKA ROMERO</v>
      </c>
      <c r="L1663" s="17">
        <f>IF(ISERROR(VLOOKUP('Salidas Pacientes'!$C1663,'BD Pacientes'!$A:$I,9,FALSE)),"",VLOOKUP('Salidas Pacientes'!$C1663,'BD Pacientes'!$A:$I,9,FALSE))</f>
        <v>3012204719</v>
      </c>
      <c r="M1663" s="122" t="s">
        <v>140</v>
      </c>
      <c r="N1663" s="16" t="str">
        <f>IF(ISERROR(VLOOKUP('Salidas Pacientes'!$M1663,Inventario!$A$2:$M$21,2,FALSE)),"",VLOOKUP('Salidas Pacientes'!$M1663,Inventario!$A$2:$M$21,2,FALSE))</f>
        <v>Influvac</v>
      </c>
      <c r="O1663" s="16" t="str">
        <f>IF(ISERROR(VLOOKUP('Salidas Pacientes'!$M1663,Inventario!$A$2:$M$21,3,FALSE)),"",VLOOKUP('Salidas Pacientes'!$M1663,Inventario!$A$2:$M$21,3,FALSE))</f>
        <v>Influenza</v>
      </c>
      <c r="P1663" s="100"/>
      <c r="Q1663" s="100"/>
      <c r="R1663" s="17"/>
      <c r="S1663" s="123" t="s">
        <v>319</v>
      </c>
      <c r="T1663" s="102" t="str">
        <f>IF(ISERROR(VLOOKUP('Salidas Pacientes'!$S1663,Entradas!$H$1:$I$809,2,FALSE)),"",VLOOKUP('Salidas Pacientes'!$S1663,Entradas!$H$1:$I$809,2,FALSE))</f>
        <v/>
      </c>
      <c r="U1663" s="124"/>
      <c r="V1663" s="124">
        <v>1</v>
      </c>
      <c r="W1663" s="127"/>
    </row>
    <row r="1664" spans="1:23" ht="15.75" hidden="1" customHeight="1">
      <c r="A1664" s="121">
        <v>45045</v>
      </c>
      <c r="B1664" s="122" t="s">
        <v>276</v>
      </c>
      <c r="C1664" s="129">
        <v>1232821665</v>
      </c>
      <c r="D1664" s="17" t="str">
        <f>IF(ISERROR(VLOOKUP('Salidas Pacientes'!$C1664,'BD Pacientes'!$A:I,2,FALSE)),"",VLOOKUP('Salidas Pacientes'!$C1664,'BD Pacientes'!$A:I,2,FALSE))</f>
        <v>RC</v>
      </c>
      <c r="E1664" s="16" t="str">
        <f>IF(ISERROR(VLOOKUP('Salidas Pacientes'!$C1664,'BD Pacientes'!$A:I,3,FALSE)),"",VLOOKUP('Salidas Pacientes'!$C1664,'BD Pacientes'!$A:I,3,FALSE))</f>
        <v>VIOLETA DIAZ  NARVAEZ</v>
      </c>
      <c r="F1664" s="17" t="str">
        <f>IF(ISERROR(VLOOKUP('Salidas Pacientes'!$C1664,'BD Pacientes'!$A:I,4,FALSE)),"",VLOOKUP('Salidas Pacientes'!$C1664,'BD Pacientes'!$A:I,4,FALSE))</f>
        <v>F</v>
      </c>
      <c r="G1664" s="95">
        <f>IF(ISERROR(VLOOKUP('Salidas Pacientes'!$C1664,'BD Pacientes'!$A:I,5,FALSE)),"",VLOOKUP('Salidas Pacientes'!$C1664,'BD Pacientes'!$A:I,5,FALSE))</f>
        <v>44832</v>
      </c>
      <c r="H1664" s="95" t="str">
        <f t="shared" ca="1" si="0"/>
        <v>0 año, 10 mes</v>
      </c>
      <c r="I1664" s="97" t="str">
        <f>IF(ISERROR(VLOOKUP('Salidas Pacientes'!$C1664,'BD Pacientes'!$A:$I,6,FALSE)),"",VLOOKUP('Salidas Pacientes'!$C1664,'BD Pacientes'!$A:$I,6,FALSE))</f>
        <v>CALLE 14A #49-50</v>
      </c>
      <c r="J1664" s="98">
        <f>IF(ISERROR(VLOOKUP('Salidas Pacientes'!$C1664,'BD Pacientes'!$A:$I,7,FALSE)),"",VLOOKUP('Salidas Pacientes'!$C1664,'BD Pacientes'!$A:$I,7,FALSE))</f>
        <v>1130636427</v>
      </c>
      <c r="K1664" s="99" t="str">
        <f>IF(ISERROR(VLOOKUP('Salidas Pacientes'!$C1664,'BD Pacientes'!$A:$I,8,FALSE)),"",VLOOKUP('Salidas Pacientes'!$C1664,'BD Pacientes'!$A:$I,8,FALSE))</f>
        <v>MARILU NARVAEZ</v>
      </c>
      <c r="L1664" s="17">
        <f>IF(ISERROR(VLOOKUP('Salidas Pacientes'!$C1664,'BD Pacientes'!$A:$I,9,FALSE)),"",VLOOKUP('Salidas Pacientes'!$C1664,'BD Pacientes'!$A:$I,9,FALSE))</f>
        <v>3183838625</v>
      </c>
      <c r="M1664" s="122" t="s">
        <v>77</v>
      </c>
      <c r="N1664" s="16" t="str">
        <f>IF(ISERROR(VLOOKUP('Salidas Pacientes'!$M1664,Inventario!$A$2:$M$21,2,FALSE)),"",VLOOKUP('Salidas Pacientes'!$M1664,Inventario!$A$2:$M$21,2,FALSE))</f>
        <v>Hexaxim</v>
      </c>
      <c r="O1664" s="16" t="str">
        <f>IF(ISERROR(VLOOKUP('Salidas Pacientes'!$M1664,Inventario!$A$2:$M$21,3,FALSE)),"",VLOOKUP('Salidas Pacientes'!$M1664,Inventario!$A$2:$M$21,3,FALSE))</f>
        <v>DPAT + VPI + HIB + HB</v>
      </c>
      <c r="P1664" s="100"/>
      <c r="Q1664" s="100"/>
      <c r="R1664" s="17"/>
      <c r="S1664" s="128" t="s">
        <v>237</v>
      </c>
      <c r="T1664" s="102">
        <f>IF(ISERROR(VLOOKUP('Salidas Pacientes'!$S1664,Entradas!$H$1:$I$809,2,FALSE)),"",VLOOKUP('Salidas Pacientes'!$S1664,Entradas!$H$1:$I$809,2,FALSE))</f>
        <v>45565</v>
      </c>
      <c r="U1664" s="124"/>
      <c r="V1664" s="124">
        <v>1</v>
      </c>
      <c r="W1664" s="127"/>
    </row>
    <row r="1665" spans="1:23" ht="15.75" hidden="1" customHeight="1">
      <c r="A1665" s="121">
        <v>45045</v>
      </c>
      <c r="B1665" s="122" t="s">
        <v>276</v>
      </c>
      <c r="C1665" s="129">
        <v>1232821665</v>
      </c>
      <c r="D1665" s="17" t="str">
        <f>IF(ISERROR(VLOOKUP('Salidas Pacientes'!$C1665,'BD Pacientes'!$A:I,2,FALSE)),"",VLOOKUP('Salidas Pacientes'!$C1665,'BD Pacientes'!$A:I,2,FALSE))</f>
        <v>RC</v>
      </c>
      <c r="E1665" s="16" t="str">
        <f>IF(ISERROR(VLOOKUP('Salidas Pacientes'!$C1665,'BD Pacientes'!$A:I,3,FALSE)),"",VLOOKUP('Salidas Pacientes'!$C1665,'BD Pacientes'!$A:I,3,FALSE))</f>
        <v>VIOLETA DIAZ  NARVAEZ</v>
      </c>
      <c r="F1665" s="17" t="str">
        <f>IF(ISERROR(VLOOKUP('Salidas Pacientes'!$C1665,'BD Pacientes'!$A:I,4,FALSE)),"",VLOOKUP('Salidas Pacientes'!$C1665,'BD Pacientes'!$A:I,4,FALSE))</f>
        <v>F</v>
      </c>
      <c r="G1665" s="95">
        <f>IF(ISERROR(VLOOKUP('Salidas Pacientes'!$C1665,'BD Pacientes'!$A:I,5,FALSE)),"",VLOOKUP('Salidas Pacientes'!$C1665,'BD Pacientes'!$A:I,5,FALSE))</f>
        <v>44832</v>
      </c>
      <c r="H1665" s="95" t="str">
        <f t="shared" ca="1" si="0"/>
        <v>0 año, 10 mes</v>
      </c>
      <c r="I1665" s="97" t="str">
        <f>IF(ISERROR(VLOOKUP('Salidas Pacientes'!$C1665,'BD Pacientes'!$A:$I,6,FALSE)),"",VLOOKUP('Salidas Pacientes'!$C1665,'BD Pacientes'!$A:$I,6,FALSE))</f>
        <v>CALLE 14A #49-50</v>
      </c>
      <c r="J1665" s="98">
        <f>IF(ISERROR(VLOOKUP('Salidas Pacientes'!$C1665,'BD Pacientes'!$A:$I,7,FALSE)),"",VLOOKUP('Salidas Pacientes'!$C1665,'BD Pacientes'!$A:$I,7,FALSE))</f>
        <v>1130636427</v>
      </c>
      <c r="K1665" s="99" t="str">
        <f>IF(ISERROR(VLOOKUP('Salidas Pacientes'!$C1665,'BD Pacientes'!$A:$I,8,FALSE)),"",VLOOKUP('Salidas Pacientes'!$C1665,'BD Pacientes'!$A:$I,8,FALSE))</f>
        <v>MARILU NARVAEZ</v>
      </c>
      <c r="L1665" s="17">
        <f>IF(ISERROR(VLOOKUP('Salidas Pacientes'!$C1665,'BD Pacientes'!$A:$I,9,FALSE)),"",VLOOKUP('Salidas Pacientes'!$C1665,'BD Pacientes'!$A:$I,9,FALSE))</f>
        <v>3183838625</v>
      </c>
      <c r="M1665" s="122" t="s">
        <v>54</v>
      </c>
      <c r="N1665" s="16" t="str">
        <f>IF(ISERROR(VLOOKUP('Salidas Pacientes'!$M1665,Inventario!$A$2:$M$21,2,FALSE)),"",VLOOKUP('Salidas Pacientes'!$M1665,Inventario!$A$2:$M$21,2,FALSE))</f>
        <v>Prevenar</v>
      </c>
      <c r="O1665" s="16" t="str">
        <f>IF(ISERROR(VLOOKUP('Salidas Pacientes'!$M1665,Inventario!$A$2:$M$21,3,FALSE)),"",VLOOKUP('Salidas Pacientes'!$M1665,Inventario!$A$2:$M$21,3,FALSE))</f>
        <v>Neumococo 13V</v>
      </c>
      <c r="P1665" s="100"/>
      <c r="Q1665" s="100"/>
      <c r="R1665" s="17"/>
      <c r="S1665" s="123" t="s">
        <v>241</v>
      </c>
      <c r="T1665" s="102">
        <f>IF(ISERROR(VLOOKUP('Salidas Pacientes'!$S1665,Entradas!$H$1:$I$809,2,FALSE)),"",VLOOKUP('Salidas Pacientes'!$S1665,Entradas!$H$1:$I$809,2,FALSE))</f>
        <v>45747</v>
      </c>
      <c r="U1665" s="124"/>
      <c r="V1665" s="124">
        <v>1</v>
      </c>
      <c r="W1665" s="127"/>
    </row>
    <row r="1666" spans="1:23" ht="15.75" hidden="1" customHeight="1">
      <c r="A1666" s="121">
        <v>45045</v>
      </c>
      <c r="B1666" s="122" t="s">
        <v>276</v>
      </c>
      <c r="C1666" s="129">
        <v>1232821665</v>
      </c>
      <c r="D1666" s="17" t="str">
        <f>IF(ISERROR(VLOOKUP('Salidas Pacientes'!$C1666,'BD Pacientes'!$A:I,2,FALSE)),"",VLOOKUP('Salidas Pacientes'!$C1666,'BD Pacientes'!$A:I,2,FALSE))</f>
        <v>RC</v>
      </c>
      <c r="E1666" s="16" t="str">
        <f>IF(ISERROR(VLOOKUP('Salidas Pacientes'!$C1666,'BD Pacientes'!$A:I,3,FALSE)),"",VLOOKUP('Salidas Pacientes'!$C1666,'BD Pacientes'!$A:I,3,FALSE))</f>
        <v>VIOLETA DIAZ  NARVAEZ</v>
      </c>
      <c r="F1666" s="17" t="str">
        <f>IF(ISERROR(VLOOKUP('Salidas Pacientes'!$C1666,'BD Pacientes'!$A:I,4,FALSE)),"",VLOOKUP('Salidas Pacientes'!$C1666,'BD Pacientes'!$A:I,4,FALSE))</f>
        <v>F</v>
      </c>
      <c r="G1666" s="95">
        <f>IF(ISERROR(VLOOKUP('Salidas Pacientes'!$C1666,'BD Pacientes'!$A:I,5,FALSE)),"",VLOOKUP('Salidas Pacientes'!$C1666,'BD Pacientes'!$A:I,5,FALSE))</f>
        <v>44832</v>
      </c>
      <c r="H1666" s="95" t="str">
        <f t="shared" ca="1" si="0"/>
        <v>0 año, 10 mes</v>
      </c>
      <c r="I1666" s="97" t="str">
        <f>IF(ISERROR(VLOOKUP('Salidas Pacientes'!$C1666,'BD Pacientes'!$A:$I,6,FALSE)),"",VLOOKUP('Salidas Pacientes'!$C1666,'BD Pacientes'!$A:$I,6,FALSE))</f>
        <v>CALLE 14A #49-50</v>
      </c>
      <c r="J1666" s="98">
        <f>IF(ISERROR(VLOOKUP('Salidas Pacientes'!$C1666,'BD Pacientes'!$A:$I,7,FALSE)),"",VLOOKUP('Salidas Pacientes'!$C1666,'BD Pacientes'!$A:$I,7,FALSE))</f>
        <v>1130636427</v>
      </c>
      <c r="K1666" s="99" t="str">
        <f>IF(ISERROR(VLOOKUP('Salidas Pacientes'!$C1666,'BD Pacientes'!$A:$I,8,FALSE)),"",VLOOKUP('Salidas Pacientes'!$C1666,'BD Pacientes'!$A:$I,8,FALSE))</f>
        <v>MARILU NARVAEZ</v>
      </c>
      <c r="L1666" s="17">
        <f>IF(ISERROR(VLOOKUP('Salidas Pacientes'!$C1666,'BD Pacientes'!$A:$I,9,FALSE)),"",VLOOKUP('Salidas Pacientes'!$C1666,'BD Pacientes'!$A:$I,9,FALSE))</f>
        <v>3183838625</v>
      </c>
      <c r="M1666" s="122" t="s">
        <v>96</v>
      </c>
      <c r="N1666" s="16" t="str">
        <f>IF(ISERROR(VLOOKUP('Salidas Pacientes'!$M1666,Inventario!$A$2:$M$21,2,FALSE)),"",VLOOKUP('Salidas Pacientes'!$M1666,Inventario!$A$2:$M$21,2,FALSE))</f>
        <v>Rotateq</v>
      </c>
      <c r="O1666" s="16" t="str">
        <f>IF(ISERROR(VLOOKUP('Salidas Pacientes'!$M1666,Inventario!$A$2:$M$21,3,FALSE)),"",VLOOKUP('Salidas Pacientes'!$M1666,Inventario!$A$2:$M$21,3,FALSE))</f>
        <v>Rotavirus Vivo Atenuado</v>
      </c>
      <c r="P1666" s="100"/>
      <c r="Q1666" s="100"/>
      <c r="R1666" s="17"/>
      <c r="S1666" s="123" t="s">
        <v>238</v>
      </c>
      <c r="T1666" s="102">
        <f>IF(ISERROR(VLOOKUP('Salidas Pacientes'!$S1666,Entradas!$H$1:$I$809,2,FALSE)),"",VLOOKUP('Salidas Pacientes'!$S1666,Entradas!$H$1:$I$809,2,FALSE))</f>
        <v>45464</v>
      </c>
      <c r="U1666" s="124"/>
      <c r="V1666" s="124">
        <v>1</v>
      </c>
      <c r="W1666" s="127"/>
    </row>
    <row r="1667" spans="1:23" ht="15.75" hidden="1" customHeight="1">
      <c r="A1667" s="121">
        <v>45045</v>
      </c>
      <c r="B1667" s="122" t="s">
        <v>276</v>
      </c>
      <c r="C1667" s="129">
        <v>1104842546</v>
      </c>
      <c r="D1667" s="17" t="str">
        <f>IF(ISERROR(VLOOKUP('Salidas Pacientes'!$C1667,'BD Pacientes'!$A:I,2,FALSE)),"",VLOOKUP('Salidas Pacientes'!$C1667,'BD Pacientes'!$A:I,2,FALSE))</f>
        <v>RC</v>
      </c>
      <c r="E1667" s="16" t="str">
        <f>IF(ISERROR(VLOOKUP('Salidas Pacientes'!$C1667,'BD Pacientes'!$A:I,3,FALSE)),"",VLOOKUP('Salidas Pacientes'!$C1667,'BD Pacientes'!$A:I,3,FALSE))</f>
        <v>SALOME CESPEDES HENAO</v>
      </c>
      <c r="F1667" s="17" t="str">
        <f>IF(ISERROR(VLOOKUP('Salidas Pacientes'!$C1667,'BD Pacientes'!$A:I,4,FALSE)),"",VLOOKUP('Salidas Pacientes'!$C1667,'BD Pacientes'!$A:I,4,FALSE))</f>
        <v>F</v>
      </c>
      <c r="G1667" s="95">
        <f>IF(ISERROR(VLOOKUP('Salidas Pacientes'!$C1667,'BD Pacientes'!$A:I,5,FALSE)),"",VLOOKUP('Salidas Pacientes'!$C1667,'BD Pacientes'!$A:I,5,FALSE))</f>
        <v>43169</v>
      </c>
      <c r="H1667" s="95" t="str">
        <f t="shared" ca="1" si="0"/>
        <v>5 año, 5 mes</v>
      </c>
      <c r="I1667" s="97" t="str">
        <f>IF(ISERROR(VLOOKUP('Salidas Pacientes'!$C1667,'BD Pacientes'!$A:$I,6,FALSE)),"",VLOOKUP('Salidas Pacientes'!$C1667,'BD Pacientes'!$A:$I,6,FALSE))</f>
        <v>CALLE 59B # 2-24</v>
      </c>
      <c r="J1667" s="98">
        <f>IF(ISERROR(VLOOKUP('Salidas Pacientes'!$C1667,'BD Pacientes'!$A:$I,7,FALSE)),"",VLOOKUP('Salidas Pacientes'!$C1667,'BD Pacientes'!$A:$I,7,FALSE))</f>
        <v>1107062622</v>
      </c>
      <c r="K1667" s="99" t="str">
        <f>IF(ISERROR(VLOOKUP('Salidas Pacientes'!$C1667,'BD Pacientes'!$A:$I,8,FALSE)),"",VLOOKUP('Salidas Pacientes'!$C1667,'BD Pacientes'!$A:$I,8,FALSE))</f>
        <v>LINA HENAO</v>
      </c>
      <c r="L1667" s="17">
        <f>IF(ISERROR(VLOOKUP('Salidas Pacientes'!$C1667,'BD Pacientes'!$A:$I,9,FALSE)),"",VLOOKUP('Salidas Pacientes'!$C1667,'BD Pacientes'!$A:$I,9,FALSE))</f>
        <v>3173294127</v>
      </c>
      <c r="M1667" s="122" t="s">
        <v>93</v>
      </c>
      <c r="N1667" s="16" t="str">
        <f>IF(ISERROR(VLOOKUP('Salidas Pacientes'!$M1667,Inventario!$A$2:$M$21,2,FALSE)),"",VLOOKUP('Salidas Pacientes'!$M1667,Inventario!$A$2:$M$21,2,FALSE))</f>
        <v>Vaxigrip</v>
      </c>
      <c r="O1667" s="16" t="str">
        <f>IF(ISERROR(VLOOKUP('Salidas Pacientes'!$M1667,Inventario!$A$2:$M$21,3,FALSE)),"",VLOOKUP('Salidas Pacientes'!$M1667,Inventario!$A$2:$M$21,3,FALSE))</f>
        <v>Influenza</v>
      </c>
      <c r="P1667" s="100"/>
      <c r="Q1667" s="100"/>
      <c r="R1667" s="17"/>
      <c r="S1667" s="123" t="s">
        <v>320</v>
      </c>
      <c r="T1667" s="102" t="str">
        <f>IF(ISERROR(VLOOKUP('Salidas Pacientes'!$S1667,Entradas!$H$1:$I$809,2,FALSE)),"",VLOOKUP('Salidas Pacientes'!$S1667,Entradas!$H$1:$I$809,2,FALSE))</f>
        <v/>
      </c>
      <c r="U1667" s="124"/>
      <c r="V1667" s="124">
        <v>1</v>
      </c>
      <c r="W1667" s="127"/>
    </row>
    <row r="1668" spans="1:23" ht="15.75" hidden="1" customHeight="1">
      <c r="A1668" s="121">
        <v>45048</v>
      </c>
      <c r="B1668" s="122" t="s">
        <v>276</v>
      </c>
      <c r="C1668" s="129">
        <v>1109573656</v>
      </c>
      <c r="D1668" s="17" t="str">
        <f>IF(ISERROR(VLOOKUP('Salidas Pacientes'!$C1668,'BD Pacientes'!$A:I,2,FALSE)),"",VLOOKUP('Salidas Pacientes'!$C1668,'BD Pacientes'!$A:I,2,FALSE))</f>
        <v>RC</v>
      </c>
      <c r="E1668" s="16" t="str">
        <f>IF(ISERROR(VLOOKUP('Salidas Pacientes'!$C1668,'BD Pacientes'!$A:I,3,FALSE)),"",VLOOKUP('Salidas Pacientes'!$C1668,'BD Pacientes'!$A:I,3,FALSE))</f>
        <v>ALYSSA TOPOROV FLOREZ</v>
      </c>
      <c r="F1668" s="17" t="str">
        <f>IF(ISERROR(VLOOKUP('Salidas Pacientes'!$C1668,'BD Pacientes'!$A:I,4,FALSE)),"",VLOOKUP('Salidas Pacientes'!$C1668,'BD Pacientes'!$A:I,4,FALSE))</f>
        <v>F</v>
      </c>
      <c r="G1668" s="95">
        <f>IF(ISERROR(VLOOKUP('Salidas Pacientes'!$C1668,'BD Pacientes'!$A:I,5,FALSE)),"",VLOOKUP('Salidas Pacientes'!$C1668,'BD Pacientes'!$A:I,5,FALSE))</f>
        <v>44575</v>
      </c>
      <c r="H1668" s="95" t="str">
        <f t="shared" ca="1" si="0"/>
        <v>1 año, 7 mes</v>
      </c>
      <c r="I1668" s="97" t="str">
        <f>IF(ISERROR(VLOOKUP('Salidas Pacientes'!$C1668,'BD Pacientes'!$A:$I,6,FALSE)),"",VLOOKUP('Salidas Pacientes'!$C1668,'BD Pacientes'!$A:$I,6,FALSE))</f>
        <v>CRA 23B #3-25</v>
      </c>
      <c r="J1668" s="98">
        <f>IF(ISERROR(VLOOKUP('Salidas Pacientes'!$C1668,'BD Pacientes'!$A:$I,7,FALSE)),"",VLOOKUP('Salidas Pacientes'!$C1668,'BD Pacientes'!$A:$I,7,FALSE))</f>
        <v>1143957470</v>
      </c>
      <c r="K1668" s="99" t="str">
        <f>IF(ISERROR(VLOOKUP('Salidas Pacientes'!$C1668,'BD Pacientes'!$A:$I,8,FALSE)),"",VLOOKUP('Salidas Pacientes'!$C1668,'BD Pacientes'!$A:$I,8,FALSE))</f>
        <v>DIANA MARCELA FLOREZ</v>
      </c>
      <c r="L1668" s="17">
        <f>IF(ISERROR(VLOOKUP('Salidas Pacientes'!$C1668,'BD Pacientes'!$A:$I,9,FALSE)),"",VLOOKUP('Salidas Pacientes'!$C1668,'BD Pacientes'!$A:$I,9,FALSE))</f>
        <v>3148657825</v>
      </c>
      <c r="M1668" s="122" t="s">
        <v>140</v>
      </c>
      <c r="N1668" s="16" t="str">
        <f>IF(ISERROR(VLOOKUP('Salidas Pacientes'!$M1668,Inventario!$A$2:$M$21,2,FALSE)),"",VLOOKUP('Salidas Pacientes'!$M1668,Inventario!$A$2:$M$21,2,FALSE))</f>
        <v>Influvac</v>
      </c>
      <c r="O1668" s="16" t="str">
        <f>IF(ISERROR(VLOOKUP('Salidas Pacientes'!$M1668,Inventario!$A$2:$M$21,3,FALSE)),"",VLOOKUP('Salidas Pacientes'!$M1668,Inventario!$A$2:$M$21,3,FALSE))</f>
        <v>Influenza</v>
      </c>
      <c r="P1668" s="100"/>
      <c r="Q1668" s="100"/>
      <c r="R1668" s="17"/>
      <c r="S1668" s="123" t="s">
        <v>252</v>
      </c>
      <c r="T1668" s="102">
        <f>IF(ISERROR(VLOOKUP('Salidas Pacientes'!$S1668,Entradas!$H$1:$I$1009,2,FALSE)),"",VLOOKUP('Salidas Pacientes'!$S1668,Entradas!$H$1:$I$1009,2,FALSE))</f>
        <v>45291</v>
      </c>
      <c r="U1668" s="124"/>
      <c r="V1668" s="124">
        <v>1</v>
      </c>
      <c r="W1668" s="127"/>
    </row>
    <row r="1669" spans="1:23" ht="15.75" hidden="1" customHeight="1">
      <c r="A1669" s="121">
        <v>45048</v>
      </c>
      <c r="B1669" s="122" t="s">
        <v>276</v>
      </c>
      <c r="C1669" s="129">
        <v>1109198952</v>
      </c>
      <c r="D1669" s="17" t="str">
        <f>IF(ISERROR(VLOOKUP('Salidas Pacientes'!$C1669,'BD Pacientes'!$A:I,2,FALSE)),"",VLOOKUP('Salidas Pacientes'!$C1669,'BD Pacientes'!$A:I,2,FALSE))</f>
        <v>RC</v>
      </c>
      <c r="E1669" s="16" t="str">
        <f>IF(ISERROR(VLOOKUP('Salidas Pacientes'!$C1669,'BD Pacientes'!$A:I,3,FALSE)),"",VLOOKUP('Salidas Pacientes'!$C1669,'BD Pacientes'!$A:I,3,FALSE))</f>
        <v>SAMANTHA PINEDA RODRIGUEZ</v>
      </c>
      <c r="F1669" s="17" t="str">
        <f>IF(ISERROR(VLOOKUP('Salidas Pacientes'!$C1669,'BD Pacientes'!$A:I,4,FALSE)),"",VLOOKUP('Salidas Pacientes'!$C1669,'BD Pacientes'!$A:I,4,FALSE))</f>
        <v>F</v>
      </c>
      <c r="G1669" s="95">
        <f>IF(ISERROR(VLOOKUP('Salidas Pacientes'!$C1669,'BD Pacientes'!$A:I,5,FALSE)),"",VLOOKUP('Salidas Pacientes'!$C1669,'BD Pacientes'!$A:I,5,FALSE))</f>
        <v>44794</v>
      </c>
      <c r="H1669" s="95" t="str">
        <f t="shared" ca="1" si="0"/>
        <v>1 año, 0 mes</v>
      </c>
      <c r="I1669" s="97" t="str">
        <f>IF(ISERROR(VLOOKUP('Salidas Pacientes'!$C1669,'BD Pacientes'!$A:$I,6,FALSE)),"",VLOOKUP('Salidas Pacientes'!$C1669,'BD Pacientes'!$A:$I,6,FALSE))</f>
        <v>CALLE 62 #1B-90</v>
      </c>
      <c r="J1669" s="98">
        <f>IF(ISERROR(VLOOKUP('Salidas Pacientes'!$C1669,'BD Pacientes'!$A:$I,7,FALSE)),"",VLOOKUP('Salidas Pacientes'!$C1669,'BD Pacientes'!$A:$I,7,FALSE))</f>
        <v>1144209589</v>
      </c>
      <c r="K1669" s="99" t="str">
        <f>IF(ISERROR(VLOOKUP('Salidas Pacientes'!$C1669,'BD Pacientes'!$A:$I,8,FALSE)),"",VLOOKUP('Salidas Pacientes'!$C1669,'BD Pacientes'!$A:$I,8,FALSE))</f>
        <v>XAIRA VALENTINA RODRIQUEZ</v>
      </c>
      <c r="L1669" s="17">
        <f>IF(ISERROR(VLOOKUP('Salidas Pacientes'!$C1669,'BD Pacientes'!$A:$I,9,FALSE)),"",VLOOKUP('Salidas Pacientes'!$C1669,'BD Pacientes'!$A:$I,9,FALSE))</f>
        <v>3246832275</v>
      </c>
      <c r="M1669" s="122" t="s">
        <v>47</v>
      </c>
      <c r="N1669" s="16" t="str">
        <f>IF(ISERROR(VLOOKUP('Salidas Pacientes'!$M1669,Inventario!$A$2:$M$21,2,FALSE)),"",VLOOKUP('Salidas Pacientes'!$M1669,Inventario!$A$2:$M$21,2,FALSE))</f>
        <v>Nimenrix</v>
      </c>
      <c r="O1669" s="16" t="str">
        <f>IF(ISERROR(VLOOKUP('Salidas Pacientes'!$M1669,Inventario!$A$2:$M$21,3,FALSE)),"",VLOOKUP('Salidas Pacientes'!$M1669,Inventario!$A$2:$M$21,3,FALSE))</f>
        <v>Meningococo</v>
      </c>
      <c r="P1669" s="100"/>
      <c r="Q1669" s="100"/>
      <c r="R1669" s="17"/>
      <c r="S1669" s="123" t="s">
        <v>240</v>
      </c>
      <c r="T1669" s="102">
        <f>IF(ISERROR(VLOOKUP('Salidas Pacientes'!$S1669,Entradas!$H$1:$I$1009,2,FALSE)),"",VLOOKUP('Salidas Pacientes'!$S1669,Entradas!$H$1:$I$1009,2,FALSE))</f>
        <v>45535</v>
      </c>
      <c r="U1669" s="124"/>
      <c r="V1669" s="124">
        <v>1</v>
      </c>
      <c r="W1669" s="127"/>
    </row>
    <row r="1670" spans="1:23" ht="15.75" hidden="1" customHeight="1">
      <c r="A1670" s="121">
        <v>45048</v>
      </c>
      <c r="B1670" s="122" t="s">
        <v>276</v>
      </c>
      <c r="C1670" s="129">
        <v>1109198952</v>
      </c>
      <c r="D1670" s="17" t="str">
        <f>IF(ISERROR(VLOOKUP('Salidas Pacientes'!$C1670,'BD Pacientes'!$A:I,2,FALSE)),"",VLOOKUP('Salidas Pacientes'!$C1670,'BD Pacientes'!$A:I,2,FALSE))</f>
        <v>RC</v>
      </c>
      <c r="E1670" s="16" t="str">
        <f>IF(ISERROR(VLOOKUP('Salidas Pacientes'!$C1670,'BD Pacientes'!$A:I,3,FALSE)),"",VLOOKUP('Salidas Pacientes'!$C1670,'BD Pacientes'!$A:I,3,FALSE))</f>
        <v>SAMANTHA PINEDA RODRIGUEZ</v>
      </c>
      <c r="F1670" s="17" t="str">
        <f>IF(ISERROR(VLOOKUP('Salidas Pacientes'!$C1670,'BD Pacientes'!$A:I,4,FALSE)),"",VLOOKUP('Salidas Pacientes'!$C1670,'BD Pacientes'!$A:I,4,FALSE))</f>
        <v>F</v>
      </c>
      <c r="G1670" s="95">
        <f>IF(ISERROR(VLOOKUP('Salidas Pacientes'!$C1670,'BD Pacientes'!$A:I,5,FALSE)),"",VLOOKUP('Salidas Pacientes'!$C1670,'BD Pacientes'!$A:I,5,FALSE))</f>
        <v>44794</v>
      </c>
      <c r="H1670" s="95" t="str">
        <f t="shared" ca="1" si="0"/>
        <v>1 año, 0 mes</v>
      </c>
      <c r="I1670" s="97" t="str">
        <f>IF(ISERROR(VLOOKUP('Salidas Pacientes'!$C1670,'BD Pacientes'!$A:$I,6,FALSE)),"",VLOOKUP('Salidas Pacientes'!$C1670,'BD Pacientes'!$A:$I,6,FALSE))</f>
        <v>CALLE 62 #1B-90</v>
      </c>
      <c r="J1670" s="98">
        <f>IF(ISERROR(VLOOKUP('Salidas Pacientes'!$C1670,'BD Pacientes'!$A:$I,7,FALSE)),"",VLOOKUP('Salidas Pacientes'!$C1670,'BD Pacientes'!$A:$I,7,FALSE))</f>
        <v>1144209589</v>
      </c>
      <c r="K1670" s="99" t="str">
        <f>IF(ISERROR(VLOOKUP('Salidas Pacientes'!$C1670,'BD Pacientes'!$A:$I,8,FALSE)),"",VLOOKUP('Salidas Pacientes'!$C1670,'BD Pacientes'!$A:$I,8,FALSE))</f>
        <v>XAIRA VALENTINA RODRIQUEZ</v>
      </c>
      <c r="L1670" s="17">
        <f>IF(ISERROR(VLOOKUP('Salidas Pacientes'!$C1670,'BD Pacientes'!$A:$I,9,FALSE)),"",VLOOKUP('Salidas Pacientes'!$C1670,'BD Pacientes'!$A:$I,9,FALSE))</f>
        <v>3246832275</v>
      </c>
      <c r="M1670" s="122" t="s">
        <v>140</v>
      </c>
      <c r="N1670" s="16" t="str">
        <f>IF(ISERROR(VLOOKUP('Salidas Pacientes'!$M1670,Inventario!$A$2:$M$21,2,FALSE)),"",VLOOKUP('Salidas Pacientes'!$M1670,Inventario!$A$2:$M$21,2,FALSE))</f>
        <v>Influvac</v>
      </c>
      <c r="O1670" s="16" t="str">
        <f>IF(ISERROR(VLOOKUP('Salidas Pacientes'!$M1670,Inventario!$A$2:$M$21,3,FALSE)),"",VLOOKUP('Salidas Pacientes'!$M1670,Inventario!$A$2:$M$21,3,FALSE))</f>
        <v>Influenza</v>
      </c>
      <c r="P1670" s="100"/>
      <c r="Q1670" s="100"/>
      <c r="R1670" s="17"/>
      <c r="S1670" s="123" t="s">
        <v>252</v>
      </c>
      <c r="T1670" s="102">
        <f>IF(ISERROR(VLOOKUP('Salidas Pacientes'!$S1670,Entradas!$H$1:$I$1009,2,FALSE)),"",VLOOKUP('Salidas Pacientes'!$S1670,Entradas!$H$1:$I$1009,2,FALSE))</f>
        <v>45291</v>
      </c>
      <c r="U1670" s="124"/>
      <c r="V1670" s="124">
        <v>1</v>
      </c>
      <c r="W1670" s="127"/>
    </row>
    <row r="1671" spans="1:23" ht="15.75" hidden="1" customHeight="1">
      <c r="A1671" s="121">
        <v>45048</v>
      </c>
      <c r="B1671" s="122" t="s">
        <v>276</v>
      </c>
      <c r="C1671" s="129">
        <v>1087814990</v>
      </c>
      <c r="D1671" s="17" t="str">
        <f>IF(ISERROR(VLOOKUP('Salidas Pacientes'!$C1671,'BD Pacientes'!$A:I,2,FALSE)),"",VLOOKUP('Salidas Pacientes'!$C1671,'BD Pacientes'!$A:I,2,FALSE))</f>
        <v>TI</v>
      </c>
      <c r="E1671" s="16" t="str">
        <f>IF(ISERROR(VLOOKUP('Salidas Pacientes'!$C1671,'BD Pacientes'!$A:I,3,FALSE)),"",VLOOKUP('Salidas Pacientes'!$C1671,'BD Pacientes'!$A:I,3,FALSE))</f>
        <v>SANTIAGO ARMERO GONZALEZ</v>
      </c>
      <c r="F1671" s="17" t="str">
        <f>IF(ISERROR(VLOOKUP('Salidas Pacientes'!$C1671,'BD Pacientes'!$A:I,4,FALSE)),"",VLOOKUP('Salidas Pacientes'!$C1671,'BD Pacientes'!$A:I,4,FALSE))</f>
        <v>M</v>
      </c>
      <c r="G1671" s="95">
        <f>IF(ISERROR(VLOOKUP('Salidas Pacientes'!$C1671,'BD Pacientes'!$A:I,5,FALSE)),"",VLOOKUP('Salidas Pacientes'!$C1671,'BD Pacientes'!$A:I,5,FALSE))</f>
        <v>40335</v>
      </c>
      <c r="H1671" s="95" t="str">
        <f t="shared" ca="1" si="0"/>
        <v>13 año, 2 mes</v>
      </c>
      <c r="I1671" s="97" t="str">
        <f>IF(ISERROR(VLOOKUP('Salidas Pacientes'!$C1671,'BD Pacientes'!$A:$I,6,FALSE)),"",VLOOKUP('Salidas Pacientes'!$C1671,'BD Pacientes'!$A:$I,6,FALSE))</f>
        <v>CRA 19 #8S-36</v>
      </c>
      <c r="J1671" s="98">
        <f>IF(ISERROR(VLOOKUP('Salidas Pacientes'!$C1671,'BD Pacientes'!$A:$I,7,FALSE)),"",VLOOKUP('Salidas Pacientes'!$C1671,'BD Pacientes'!$A:$I,7,FALSE))</f>
        <v>41118142</v>
      </c>
      <c r="K1671" s="99" t="str">
        <f>IF(ISERROR(VLOOKUP('Salidas Pacientes'!$C1671,'BD Pacientes'!$A:$I,8,FALSE)),"",VLOOKUP('Salidas Pacientes'!$C1671,'BD Pacientes'!$A:$I,8,FALSE))</f>
        <v>VELSIA GONZALEZ</v>
      </c>
      <c r="L1671" s="17">
        <f>IF(ISERROR(VLOOKUP('Salidas Pacientes'!$C1671,'BD Pacientes'!$A:$I,9,FALSE)),"",VLOOKUP('Salidas Pacientes'!$C1671,'BD Pacientes'!$A:$I,9,FALSE))</f>
        <v>3136771151</v>
      </c>
      <c r="M1671" s="122" t="s">
        <v>118</v>
      </c>
      <c r="N1671" s="16" t="str">
        <f>IF(ISERROR(VLOOKUP('Salidas Pacientes'!$M1671,Inventario!$A$2:$M$21,2,FALSE)),"",VLOOKUP('Salidas Pacientes'!$M1671,Inventario!$A$2:$M$21,2,FALSE))</f>
        <v>Varivax</v>
      </c>
      <c r="O1671" s="16" t="str">
        <f>IF(ISERROR(VLOOKUP('Salidas Pacientes'!$M1671,Inventario!$A$2:$M$21,3,FALSE)),"",VLOOKUP('Salidas Pacientes'!$M1671,Inventario!$A$2:$M$21,3,FALSE))</f>
        <v>Varicela</v>
      </c>
      <c r="P1671" s="100"/>
      <c r="Q1671" s="100"/>
      <c r="R1671" s="17"/>
      <c r="S1671" s="123" t="s">
        <v>244</v>
      </c>
      <c r="T1671" s="102">
        <f>IF(ISERROR(VLOOKUP('Salidas Pacientes'!$S1671,Entradas!$H$1:$I$1009,2,FALSE)),"",VLOOKUP('Salidas Pacientes'!$S1671,Entradas!$H$1:$I$1009,2,FALSE))</f>
        <v>45565</v>
      </c>
      <c r="U1671" s="124"/>
      <c r="V1671" s="124">
        <v>1</v>
      </c>
      <c r="W1671" s="127"/>
    </row>
    <row r="1672" spans="1:23" ht="15.75" hidden="1" customHeight="1">
      <c r="A1672" s="121">
        <v>45048</v>
      </c>
      <c r="B1672" s="122" t="s">
        <v>276</v>
      </c>
      <c r="C1672" s="129">
        <v>1087814990</v>
      </c>
      <c r="D1672" s="17" t="str">
        <f>IF(ISERROR(VLOOKUP('Salidas Pacientes'!$C1672,'BD Pacientes'!$A:I,2,FALSE)),"",VLOOKUP('Salidas Pacientes'!$C1672,'BD Pacientes'!$A:I,2,FALSE))</f>
        <v>TI</v>
      </c>
      <c r="E1672" s="16" t="str">
        <f>IF(ISERROR(VLOOKUP('Salidas Pacientes'!$C1672,'BD Pacientes'!$A:I,3,FALSE)),"",VLOOKUP('Salidas Pacientes'!$C1672,'BD Pacientes'!$A:I,3,FALSE))</f>
        <v>SANTIAGO ARMERO GONZALEZ</v>
      </c>
      <c r="F1672" s="17" t="str">
        <f>IF(ISERROR(VLOOKUP('Salidas Pacientes'!$C1672,'BD Pacientes'!$A:I,4,FALSE)),"",VLOOKUP('Salidas Pacientes'!$C1672,'BD Pacientes'!$A:I,4,FALSE))</f>
        <v>M</v>
      </c>
      <c r="G1672" s="95">
        <f>IF(ISERROR(VLOOKUP('Salidas Pacientes'!$C1672,'BD Pacientes'!$A:I,5,FALSE)),"",VLOOKUP('Salidas Pacientes'!$C1672,'BD Pacientes'!$A:I,5,FALSE))</f>
        <v>40335</v>
      </c>
      <c r="H1672" s="95" t="str">
        <f t="shared" ca="1" si="0"/>
        <v>13 año, 2 mes</v>
      </c>
      <c r="I1672" s="97" t="str">
        <f>IF(ISERROR(VLOOKUP('Salidas Pacientes'!$C1672,'BD Pacientes'!$A:$I,6,FALSE)),"",VLOOKUP('Salidas Pacientes'!$C1672,'BD Pacientes'!$A:$I,6,FALSE))</f>
        <v>CRA 19 #8S-36</v>
      </c>
      <c r="J1672" s="98">
        <f>IF(ISERROR(VLOOKUP('Salidas Pacientes'!$C1672,'BD Pacientes'!$A:$I,7,FALSE)),"",VLOOKUP('Salidas Pacientes'!$C1672,'BD Pacientes'!$A:$I,7,FALSE))</f>
        <v>41118142</v>
      </c>
      <c r="K1672" s="99" t="str">
        <f>IF(ISERROR(VLOOKUP('Salidas Pacientes'!$C1672,'BD Pacientes'!$A:$I,8,FALSE)),"",VLOOKUP('Salidas Pacientes'!$C1672,'BD Pacientes'!$A:$I,8,FALSE))</f>
        <v>VELSIA GONZALEZ</v>
      </c>
      <c r="L1672" s="17">
        <f>IF(ISERROR(VLOOKUP('Salidas Pacientes'!$C1672,'BD Pacientes'!$A:$I,9,FALSE)),"",VLOOKUP('Salidas Pacientes'!$C1672,'BD Pacientes'!$A:$I,9,FALSE))</f>
        <v>3136771151</v>
      </c>
      <c r="M1672" s="122" t="s">
        <v>140</v>
      </c>
      <c r="N1672" s="16" t="str">
        <f>IF(ISERROR(VLOOKUP('Salidas Pacientes'!$M1672,Inventario!$A$2:$M$21,2,FALSE)),"",VLOOKUP('Salidas Pacientes'!$M1672,Inventario!$A$2:$M$21,2,FALSE))</f>
        <v>Influvac</v>
      </c>
      <c r="O1672" s="16" t="str">
        <f>IF(ISERROR(VLOOKUP('Salidas Pacientes'!$M1672,Inventario!$A$2:$M$21,3,FALSE)),"",VLOOKUP('Salidas Pacientes'!$M1672,Inventario!$A$2:$M$21,3,FALSE))</f>
        <v>Influenza</v>
      </c>
      <c r="P1672" s="100"/>
      <c r="Q1672" s="100"/>
      <c r="R1672" s="17"/>
      <c r="S1672" s="123" t="s">
        <v>252</v>
      </c>
      <c r="T1672" s="102">
        <f>IF(ISERROR(VLOOKUP('Salidas Pacientes'!$S1672,Entradas!$H$1:$I$1009,2,FALSE)),"",VLOOKUP('Salidas Pacientes'!$S1672,Entradas!$H$1:$I$1009,2,FALSE))</f>
        <v>45291</v>
      </c>
      <c r="U1672" s="124"/>
      <c r="V1672" s="124">
        <v>1</v>
      </c>
      <c r="W1672" s="127"/>
    </row>
    <row r="1673" spans="1:23" ht="15.75" hidden="1" customHeight="1">
      <c r="A1673" s="121">
        <v>45048</v>
      </c>
      <c r="B1673" s="122" t="s">
        <v>276</v>
      </c>
      <c r="C1673" s="129">
        <v>1232814788</v>
      </c>
      <c r="D1673" s="17" t="str">
        <f>IF(ISERROR(VLOOKUP('Salidas Pacientes'!$C1673,'BD Pacientes'!$A:I,2,FALSE)),"",VLOOKUP('Salidas Pacientes'!$C1673,'BD Pacientes'!$A:I,2,FALSE))</f>
        <v>RC</v>
      </c>
      <c r="E1673" s="16" t="str">
        <f>IF(ISERROR(VLOOKUP('Salidas Pacientes'!$C1673,'BD Pacientes'!$A:I,3,FALSE)),"",VLOOKUP('Salidas Pacientes'!$C1673,'BD Pacientes'!$A:I,3,FALSE))</f>
        <v>JUAN ANDRES MONTES DE OCA BEDOYA</v>
      </c>
      <c r="F1673" s="17" t="str">
        <f>IF(ISERROR(VLOOKUP('Salidas Pacientes'!$C1673,'BD Pacientes'!$A:I,4,FALSE)),"",VLOOKUP('Salidas Pacientes'!$C1673,'BD Pacientes'!$A:I,4,FALSE))</f>
        <v>M</v>
      </c>
      <c r="G1673" s="95">
        <f>IF(ISERROR(VLOOKUP('Salidas Pacientes'!$C1673,'BD Pacientes'!$A:I,5,FALSE)),"",VLOOKUP('Salidas Pacientes'!$C1673,'BD Pacientes'!$A:I,5,FALSE))</f>
        <v>44188</v>
      </c>
      <c r="H1673" s="95" t="str">
        <f t="shared" ca="1" si="0"/>
        <v>2 año, 8 mes</v>
      </c>
      <c r="I1673" s="97" t="str">
        <f>IF(ISERROR(VLOOKUP('Salidas Pacientes'!$C1673,'BD Pacientes'!$A:$I,6,FALSE)),"",VLOOKUP('Salidas Pacientes'!$C1673,'BD Pacientes'!$A:$I,6,FALSE))</f>
        <v>AV 2N # 4N-06</v>
      </c>
      <c r="J1673" s="98">
        <f>IF(ISERROR(VLOOKUP('Salidas Pacientes'!$C1673,'BD Pacientes'!$A:$I,7,FALSE)),"",VLOOKUP('Salidas Pacientes'!$C1673,'BD Pacientes'!$A:$I,7,FALSE))</f>
        <v>1130604380</v>
      </c>
      <c r="K1673" s="99" t="str">
        <f>IF(ISERROR(VLOOKUP('Salidas Pacientes'!$C1673,'BD Pacientes'!$A:$I,8,FALSE)),"",VLOOKUP('Salidas Pacientes'!$C1673,'BD Pacientes'!$A:$I,8,FALSE))</f>
        <v>MARIA JIMENA BEDOYA</v>
      </c>
      <c r="L1673" s="17">
        <f>IF(ISERROR(VLOOKUP('Salidas Pacientes'!$C1673,'BD Pacientes'!$A:$I,9,FALSE)),"",VLOOKUP('Salidas Pacientes'!$C1673,'BD Pacientes'!$A:$I,9,FALSE))</f>
        <v>3113677538</v>
      </c>
      <c r="M1673" s="122" t="s">
        <v>140</v>
      </c>
      <c r="N1673" s="16" t="str">
        <f>IF(ISERROR(VLOOKUP('Salidas Pacientes'!$M1673,Inventario!$A$2:$M$21,2,FALSE)),"",VLOOKUP('Salidas Pacientes'!$M1673,Inventario!$A$2:$M$21,2,FALSE))</f>
        <v>Influvac</v>
      </c>
      <c r="O1673" s="16" t="str">
        <f>IF(ISERROR(VLOOKUP('Salidas Pacientes'!$M1673,Inventario!$A$2:$M$21,3,FALSE)),"",VLOOKUP('Salidas Pacientes'!$M1673,Inventario!$A$2:$M$21,3,FALSE))</f>
        <v>Influenza</v>
      </c>
      <c r="P1673" s="100"/>
      <c r="Q1673" s="100"/>
      <c r="R1673" s="17"/>
      <c r="S1673" s="123" t="s">
        <v>252</v>
      </c>
      <c r="T1673" s="102">
        <f>IF(ISERROR(VLOOKUP('Salidas Pacientes'!$S1673,Entradas!$H$1:$I$1009,2,FALSE)),"",VLOOKUP('Salidas Pacientes'!$S1673,Entradas!$H$1:$I$1009,2,FALSE))</f>
        <v>45291</v>
      </c>
      <c r="U1673" s="124"/>
      <c r="V1673" s="124">
        <v>1</v>
      </c>
      <c r="W1673" s="127"/>
    </row>
    <row r="1674" spans="1:23" ht="15.75" hidden="1" customHeight="1">
      <c r="A1674" s="121">
        <v>45048</v>
      </c>
      <c r="B1674" s="122" t="s">
        <v>276</v>
      </c>
      <c r="C1674" s="129">
        <v>31259902</v>
      </c>
      <c r="D1674" s="17" t="str">
        <f>IF(ISERROR(VLOOKUP('Salidas Pacientes'!$C1674,'BD Pacientes'!$A:I,2,FALSE)),"",VLOOKUP('Salidas Pacientes'!$C1674,'BD Pacientes'!$A:I,2,FALSE))</f>
        <v>CC</v>
      </c>
      <c r="E1674" s="16" t="str">
        <f>IF(ISERROR(VLOOKUP('Salidas Pacientes'!$C1674,'BD Pacientes'!$A:I,3,FALSE)),"",VLOOKUP('Salidas Pacientes'!$C1674,'BD Pacientes'!$A:I,3,FALSE))</f>
        <v>LUZ EDITH BARBA HO</v>
      </c>
      <c r="F1674" s="17" t="str">
        <f>IF(ISERROR(VLOOKUP('Salidas Pacientes'!$C1674,'BD Pacientes'!$A:I,4,FALSE)),"",VLOOKUP('Salidas Pacientes'!$C1674,'BD Pacientes'!$A:I,4,FALSE))</f>
        <v>F</v>
      </c>
      <c r="G1674" s="95">
        <f>IF(ISERROR(VLOOKUP('Salidas Pacientes'!$C1674,'BD Pacientes'!$A:I,5,FALSE)),"",VLOOKUP('Salidas Pacientes'!$C1674,'BD Pacientes'!$A:I,5,FALSE))</f>
        <v>19646</v>
      </c>
      <c r="H1674" s="95" t="str">
        <f t="shared" ca="1" si="0"/>
        <v>69 año, 10 mes</v>
      </c>
      <c r="I1674" s="97" t="str">
        <f>IF(ISERROR(VLOOKUP('Salidas Pacientes'!$C1674,'BD Pacientes'!$A:$I,6,FALSE)),"",VLOOKUP('Salidas Pacientes'!$C1674,'BD Pacientes'!$A:$I,6,FALSE))</f>
        <v>CRA 1 O #5-341</v>
      </c>
      <c r="J1674" s="98">
        <f>IF(ISERROR(VLOOKUP('Salidas Pacientes'!$C1674,'BD Pacientes'!$A:$I,7,FALSE)),"",VLOOKUP('Salidas Pacientes'!$C1674,'BD Pacientes'!$A:$I,7,FALSE))</f>
        <v>31259902</v>
      </c>
      <c r="K1674" s="99" t="str">
        <f>IF(ISERROR(VLOOKUP('Salidas Pacientes'!$C1674,'BD Pacientes'!$A:$I,8,FALSE)),"",VLOOKUP('Salidas Pacientes'!$C1674,'BD Pacientes'!$A:$I,8,FALSE))</f>
        <v>LUZ EDITH BARBA HO</v>
      </c>
      <c r="L1674" s="17">
        <f>IF(ISERROR(VLOOKUP('Salidas Pacientes'!$C1674,'BD Pacientes'!$A:$I,9,FALSE)),"",VLOOKUP('Salidas Pacientes'!$C1674,'BD Pacientes'!$A:$I,9,FALSE))</f>
        <v>3113677539</v>
      </c>
      <c r="M1674" s="122" t="s">
        <v>140</v>
      </c>
      <c r="N1674" s="16" t="str">
        <f>IF(ISERROR(VLOOKUP('Salidas Pacientes'!$M1674,Inventario!$A$2:$M$21,2,FALSE)),"",VLOOKUP('Salidas Pacientes'!$M1674,Inventario!$A$2:$M$21,2,FALSE))</f>
        <v>Influvac</v>
      </c>
      <c r="O1674" s="16" t="str">
        <f>IF(ISERROR(VLOOKUP('Salidas Pacientes'!$M1674,Inventario!$A$2:$M$21,3,FALSE)),"",VLOOKUP('Salidas Pacientes'!$M1674,Inventario!$A$2:$M$21,3,FALSE))</f>
        <v>Influenza</v>
      </c>
      <c r="P1674" s="100"/>
      <c r="Q1674" s="100"/>
      <c r="R1674" s="17"/>
      <c r="S1674" s="123" t="s">
        <v>252</v>
      </c>
      <c r="T1674" s="102">
        <f>IF(ISERROR(VLOOKUP('Salidas Pacientes'!$S1674,Entradas!$H$1:$I$1009,2,FALSE)),"",VLOOKUP('Salidas Pacientes'!$S1674,Entradas!$H$1:$I$1009,2,FALSE))</f>
        <v>45291</v>
      </c>
      <c r="U1674" s="124"/>
      <c r="V1674" s="124">
        <v>1</v>
      </c>
      <c r="W1674" s="127"/>
    </row>
    <row r="1675" spans="1:23" ht="15.75" hidden="1" customHeight="1">
      <c r="A1675" s="121">
        <v>45048</v>
      </c>
      <c r="B1675" s="122" t="s">
        <v>276</v>
      </c>
      <c r="C1675" s="129">
        <v>1130604380</v>
      </c>
      <c r="D1675" s="17" t="str">
        <f>IF(ISERROR(VLOOKUP('Salidas Pacientes'!$C1675,'BD Pacientes'!$A:I,2,FALSE)),"",VLOOKUP('Salidas Pacientes'!$C1675,'BD Pacientes'!$A:I,2,FALSE))</f>
        <v>CC</v>
      </c>
      <c r="E1675" s="16" t="str">
        <f>IF(ISERROR(VLOOKUP('Salidas Pacientes'!$C1675,'BD Pacientes'!$A:I,3,FALSE)),"",VLOOKUP('Salidas Pacientes'!$C1675,'BD Pacientes'!$A:I,3,FALSE))</f>
        <v>MARIA JIMENA BEDOYA</v>
      </c>
      <c r="F1675" s="17" t="str">
        <f>IF(ISERROR(VLOOKUP('Salidas Pacientes'!$C1675,'BD Pacientes'!$A:I,4,FALSE)),"",VLOOKUP('Salidas Pacientes'!$C1675,'BD Pacientes'!$A:I,4,FALSE))</f>
        <v>F</v>
      </c>
      <c r="G1675" s="95">
        <f>IF(ISERROR(VLOOKUP('Salidas Pacientes'!$C1675,'BD Pacientes'!$A:I,5,FALSE)),"",VLOOKUP('Salidas Pacientes'!$C1675,'BD Pacientes'!$A:I,5,FALSE))</f>
        <v>31499</v>
      </c>
      <c r="H1675" s="95" t="str">
        <f t="shared" ca="1" si="0"/>
        <v>37 año, 4 mes</v>
      </c>
      <c r="I1675" s="97" t="str">
        <f>IF(ISERROR(VLOOKUP('Salidas Pacientes'!$C1675,'BD Pacientes'!$A:$I,6,FALSE)),"",VLOOKUP('Salidas Pacientes'!$C1675,'BD Pacientes'!$A:$I,6,FALSE))</f>
        <v>CRA 1 O #5-341</v>
      </c>
      <c r="J1675" s="98">
        <f>IF(ISERROR(VLOOKUP('Salidas Pacientes'!$C1675,'BD Pacientes'!$A:$I,7,FALSE)),"",VLOOKUP('Salidas Pacientes'!$C1675,'BD Pacientes'!$A:$I,7,FALSE))</f>
        <v>1130604380</v>
      </c>
      <c r="K1675" s="99" t="str">
        <f>IF(ISERROR(VLOOKUP('Salidas Pacientes'!$C1675,'BD Pacientes'!$A:$I,8,FALSE)),"",VLOOKUP('Salidas Pacientes'!$C1675,'BD Pacientes'!$A:$I,8,FALSE))</f>
        <v>MARIA JIMENA BEDOYA</v>
      </c>
      <c r="L1675" s="17">
        <f>IF(ISERROR(VLOOKUP('Salidas Pacientes'!$C1675,'BD Pacientes'!$A:$I,9,FALSE)),"",VLOOKUP('Salidas Pacientes'!$C1675,'BD Pacientes'!$A:$I,9,FALSE))</f>
        <v>3113677538</v>
      </c>
      <c r="M1675" s="122" t="s">
        <v>140</v>
      </c>
      <c r="N1675" s="16" t="str">
        <f>IF(ISERROR(VLOOKUP('Salidas Pacientes'!$M1675,Inventario!$A$2:$M$21,2,FALSE)),"",VLOOKUP('Salidas Pacientes'!$M1675,Inventario!$A$2:$M$21,2,FALSE))</f>
        <v>Influvac</v>
      </c>
      <c r="O1675" s="16" t="str">
        <f>IF(ISERROR(VLOOKUP('Salidas Pacientes'!$M1675,Inventario!$A$2:$M$21,3,FALSE)),"",VLOOKUP('Salidas Pacientes'!$M1675,Inventario!$A$2:$M$21,3,FALSE))</f>
        <v>Influenza</v>
      </c>
      <c r="P1675" s="100"/>
      <c r="Q1675" s="100"/>
      <c r="R1675" s="17"/>
      <c r="S1675" s="123" t="s">
        <v>252</v>
      </c>
      <c r="T1675" s="102">
        <f>IF(ISERROR(VLOOKUP('Salidas Pacientes'!$S1675,Entradas!$H$1:$I$1009,2,FALSE)),"",VLOOKUP('Salidas Pacientes'!$S1675,Entradas!$H$1:$I$1009,2,FALSE))</f>
        <v>45291</v>
      </c>
      <c r="U1675" s="124"/>
      <c r="V1675" s="124">
        <v>1</v>
      </c>
      <c r="W1675" s="127"/>
    </row>
    <row r="1676" spans="1:23" ht="15.75" hidden="1" customHeight="1">
      <c r="A1676" s="121">
        <v>45048</v>
      </c>
      <c r="B1676" s="122" t="s">
        <v>276</v>
      </c>
      <c r="C1676" s="129">
        <v>14945888</v>
      </c>
      <c r="D1676" s="17" t="str">
        <f>IF(ISERROR(VLOOKUP('Salidas Pacientes'!$C1676,'BD Pacientes'!$A:I,2,FALSE)),"",VLOOKUP('Salidas Pacientes'!$C1676,'BD Pacientes'!$A:I,2,FALSE))</f>
        <v>CC</v>
      </c>
      <c r="E1676" s="16" t="str">
        <f>IF(ISERROR(VLOOKUP('Salidas Pacientes'!$C1676,'BD Pacientes'!$A:I,3,FALSE)),"",VLOOKUP('Salidas Pacientes'!$C1676,'BD Pacientes'!$A:I,3,FALSE))</f>
        <v>HELMER BEDOYA</v>
      </c>
      <c r="F1676" s="17" t="str">
        <f>IF(ISERROR(VLOOKUP('Salidas Pacientes'!$C1676,'BD Pacientes'!$A:I,4,FALSE)),"",VLOOKUP('Salidas Pacientes'!$C1676,'BD Pacientes'!$A:I,4,FALSE))</f>
        <v>M</v>
      </c>
      <c r="G1676" s="95">
        <f>IF(ISERROR(VLOOKUP('Salidas Pacientes'!$C1676,'BD Pacientes'!$A:I,5,FALSE)),"",VLOOKUP('Salidas Pacientes'!$C1676,'BD Pacientes'!$A:I,5,FALSE))</f>
        <v>17524</v>
      </c>
      <c r="H1676" s="95" t="str">
        <f t="shared" ca="1" si="0"/>
        <v>75 año, 8 mes</v>
      </c>
      <c r="I1676" s="97" t="str">
        <f>IF(ISERROR(VLOOKUP('Salidas Pacientes'!$C1676,'BD Pacientes'!$A:$I,6,FALSE)),"",VLOOKUP('Salidas Pacientes'!$C1676,'BD Pacientes'!$A:$I,6,FALSE))</f>
        <v>CRA 1 O #5-341</v>
      </c>
      <c r="J1676" s="98">
        <f>IF(ISERROR(VLOOKUP('Salidas Pacientes'!$C1676,'BD Pacientes'!$A:$I,7,FALSE)),"",VLOOKUP('Salidas Pacientes'!$C1676,'BD Pacientes'!$A:$I,7,FALSE))</f>
        <v>14945888</v>
      </c>
      <c r="K1676" s="99" t="str">
        <f>IF(ISERROR(VLOOKUP('Salidas Pacientes'!$C1676,'BD Pacientes'!$A:$I,8,FALSE)),"",VLOOKUP('Salidas Pacientes'!$C1676,'BD Pacientes'!$A:$I,8,FALSE))</f>
        <v>HELMER BEDOYA</v>
      </c>
      <c r="L1676" s="17">
        <f>IF(ISERROR(VLOOKUP('Salidas Pacientes'!$C1676,'BD Pacientes'!$A:$I,9,FALSE)),"",VLOOKUP('Salidas Pacientes'!$C1676,'BD Pacientes'!$A:$I,9,FALSE))</f>
        <v>3113677539</v>
      </c>
      <c r="M1676" s="122" t="s">
        <v>140</v>
      </c>
      <c r="N1676" s="16" t="str">
        <f>IF(ISERROR(VLOOKUP('Salidas Pacientes'!$M1676,Inventario!$A$2:$M$21,2,FALSE)),"",VLOOKUP('Salidas Pacientes'!$M1676,Inventario!$A$2:$M$21,2,FALSE))</f>
        <v>Influvac</v>
      </c>
      <c r="O1676" s="16" t="str">
        <f>IF(ISERROR(VLOOKUP('Salidas Pacientes'!$M1676,Inventario!$A$2:$M$21,3,FALSE)),"",VLOOKUP('Salidas Pacientes'!$M1676,Inventario!$A$2:$M$21,3,FALSE))</f>
        <v>Influenza</v>
      </c>
      <c r="P1676" s="100"/>
      <c r="Q1676" s="100"/>
      <c r="R1676" s="17"/>
      <c r="S1676" s="123" t="s">
        <v>252</v>
      </c>
      <c r="T1676" s="102">
        <f>IF(ISERROR(VLOOKUP('Salidas Pacientes'!$S1676,Entradas!$H$1:$I$1009,2,FALSE)),"",VLOOKUP('Salidas Pacientes'!$S1676,Entradas!$H$1:$I$1009,2,FALSE))</f>
        <v>45291</v>
      </c>
      <c r="U1676" s="124"/>
      <c r="V1676" s="124">
        <v>1</v>
      </c>
      <c r="W1676" s="127"/>
    </row>
    <row r="1677" spans="1:23" ht="15.75" hidden="1" customHeight="1">
      <c r="A1677" s="121">
        <v>45049</v>
      </c>
      <c r="B1677" s="122" t="s">
        <v>276</v>
      </c>
      <c r="C1677" s="129">
        <v>1232816464</v>
      </c>
      <c r="D1677" s="17" t="str">
        <f>IF(ISERROR(VLOOKUP('Salidas Pacientes'!$C1677,'BD Pacientes'!$A:I,2,FALSE)),"",VLOOKUP('Salidas Pacientes'!$C1677,'BD Pacientes'!$A:I,2,FALSE))</f>
        <v>RC</v>
      </c>
      <c r="E1677" s="16" t="str">
        <f>IF(ISERROR(VLOOKUP('Salidas Pacientes'!$C1677,'BD Pacientes'!$A:I,3,FALSE)),"",VLOOKUP('Salidas Pacientes'!$C1677,'BD Pacientes'!$A:I,3,FALSE))</f>
        <v>EMILIANO LUCIO RODRIGUEZ</v>
      </c>
      <c r="F1677" s="17" t="str">
        <f>IF(ISERROR(VLOOKUP('Salidas Pacientes'!$C1677,'BD Pacientes'!$A:I,4,FALSE)),"",VLOOKUP('Salidas Pacientes'!$C1677,'BD Pacientes'!$A:I,4,FALSE))</f>
        <v>M</v>
      </c>
      <c r="G1677" s="95">
        <f>IF(ISERROR(VLOOKUP('Salidas Pacientes'!$C1677,'BD Pacientes'!$A:I,5,FALSE)),"",VLOOKUP('Salidas Pacientes'!$C1677,'BD Pacientes'!$A:I,5,FALSE))</f>
        <v>44362</v>
      </c>
      <c r="H1677" s="95" t="str">
        <f t="shared" ca="1" si="0"/>
        <v>2 año, 2 mes</v>
      </c>
      <c r="I1677" s="97" t="str">
        <f>IF(ISERROR(VLOOKUP('Salidas Pacientes'!$C1677,'BD Pacientes'!$A:$I,6,FALSE)),"",VLOOKUP('Salidas Pacientes'!$C1677,'BD Pacientes'!$A:$I,6,FALSE))</f>
        <v>AV 5BN # 64N-80</v>
      </c>
      <c r="J1677" s="98">
        <f>IF(ISERROR(VLOOKUP('Salidas Pacientes'!$C1677,'BD Pacientes'!$A:$I,7,FALSE)),"",VLOOKUP('Salidas Pacientes'!$C1677,'BD Pacientes'!$A:$I,7,FALSE))</f>
        <v>1143835116</v>
      </c>
      <c r="K1677" s="99" t="str">
        <f>IF(ISERROR(VLOOKUP('Salidas Pacientes'!$C1677,'BD Pacientes'!$A:$I,8,FALSE)),"",VLOOKUP('Salidas Pacientes'!$C1677,'BD Pacientes'!$A:$I,8,FALSE))</f>
        <v>DIANA RODRIGUEZ</v>
      </c>
      <c r="L1677" s="17">
        <f>IF(ISERROR(VLOOKUP('Salidas Pacientes'!$C1677,'BD Pacientes'!$A:$I,9,FALSE)),"",VLOOKUP('Salidas Pacientes'!$C1677,'BD Pacientes'!$A:$I,9,FALSE))</f>
        <v>3046685324</v>
      </c>
      <c r="M1677" s="122" t="s">
        <v>108</v>
      </c>
      <c r="N1677" s="16" t="str">
        <f>IF(ISERROR(VLOOKUP('Salidas Pacientes'!$M1677,Inventario!$A$2:$M$21,2,FALSE)),"",VLOOKUP('Salidas Pacientes'!$M1677,Inventario!$A$2:$M$21,2,FALSE))</f>
        <v>Priorix</v>
      </c>
      <c r="O1677" s="16" t="str">
        <f>IF(ISERROR(VLOOKUP('Salidas Pacientes'!$M1677,Inventario!$A$2:$M$21,3,FALSE)),"",VLOOKUP('Salidas Pacientes'!$M1677,Inventario!$A$2:$M$21,3,FALSE))</f>
        <v>Rubeola, Sarampion, Paperas</v>
      </c>
      <c r="P1677" s="100"/>
      <c r="Q1677" s="100"/>
      <c r="R1677" s="17"/>
      <c r="S1677" s="123" t="s">
        <v>239</v>
      </c>
      <c r="T1677" s="102">
        <f>IF(ISERROR(VLOOKUP('Salidas Pacientes'!$S1677,Entradas!$H$1:$I$1009,2,FALSE)),"",VLOOKUP('Salidas Pacientes'!$S1677,Entradas!$H$1:$I$1009,2,FALSE))</f>
        <v>45473</v>
      </c>
      <c r="U1677" s="124"/>
      <c r="V1677" s="124">
        <v>1</v>
      </c>
      <c r="W1677" s="127"/>
    </row>
    <row r="1678" spans="1:23" ht="15.75" hidden="1" customHeight="1">
      <c r="A1678" s="121">
        <v>45049</v>
      </c>
      <c r="B1678" s="122" t="s">
        <v>276</v>
      </c>
      <c r="C1678" s="129">
        <v>1232816464</v>
      </c>
      <c r="D1678" s="17" t="str">
        <f>IF(ISERROR(VLOOKUP('Salidas Pacientes'!$C1678,'BD Pacientes'!$A:I,2,FALSE)),"",VLOOKUP('Salidas Pacientes'!$C1678,'BD Pacientes'!$A:I,2,FALSE))</f>
        <v>RC</v>
      </c>
      <c r="E1678" s="16" t="str">
        <f>IF(ISERROR(VLOOKUP('Salidas Pacientes'!$C1678,'BD Pacientes'!$A:I,3,FALSE)),"",VLOOKUP('Salidas Pacientes'!$C1678,'BD Pacientes'!$A:I,3,FALSE))</f>
        <v>EMILIANO LUCIO RODRIGUEZ</v>
      </c>
      <c r="F1678" s="17" t="str">
        <f>IF(ISERROR(VLOOKUP('Salidas Pacientes'!$C1678,'BD Pacientes'!$A:I,4,FALSE)),"",VLOOKUP('Salidas Pacientes'!$C1678,'BD Pacientes'!$A:I,4,FALSE))</f>
        <v>M</v>
      </c>
      <c r="G1678" s="95">
        <f>IF(ISERROR(VLOOKUP('Salidas Pacientes'!$C1678,'BD Pacientes'!$A:I,5,FALSE)),"",VLOOKUP('Salidas Pacientes'!$C1678,'BD Pacientes'!$A:I,5,FALSE))</f>
        <v>44362</v>
      </c>
      <c r="H1678" s="95" t="str">
        <f t="shared" ca="1" si="0"/>
        <v>2 año, 2 mes</v>
      </c>
      <c r="I1678" s="97" t="str">
        <f>IF(ISERROR(VLOOKUP('Salidas Pacientes'!$C1678,'BD Pacientes'!$A:$I,6,FALSE)),"",VLOOKUP('Salidas Pacientes'!$C1678,'BD Pacientes'!$A:$I,6,FALSE))</f>
        <v>AV 5BN # 64N-80</v>
      </c>
      <c r="J1678" s="98">
        <f>IF(ISERROR(VLOOKUP('Salidas Pacientes'!$C1678,'BD Pacientes'!$A:$I,7,FALSE)),"",VLOOKUP('Salidas Pacientes'!$C1678,'BD Pacientes'!$A:$I,7,FALSE))</f>
        <v>1143835116</v>
      </c>
      <c r="K1678" s="99" t="str">
        <f>IF(ISERROR(VLOOKUP('Salidas Pacientes'!$C1678,'BD Pacientes'!$A:$I,8,FALSE)),"",VLOOKUP('Salidas Pacientes'!$C1678,'BD Pacientes'!$A:$I,8,FALSE))</f>
        <v>DIANA RODRIGUEZ</v>
      </c>
      <c r="L1678" s="17">
        <f>IF(ISERROR(VLOOKUP('Salidas Pacientes'!$C1678,'BD Pacientes'!$A:$I,9,FALSE)),"",VLOOKUP('Salidas Pacientes'!$C1678,'BD Pacientes'!$A:$I,9,FALSE))</f>
        <v>3046685324</v>
      </c>
      <c r="M1678" s="122" t="s">
        <v>140</v>
      </c>
      <c r="N1678" s="16" t="str">
        <f>IF(ISERROR(VLOOKUP('Salidas Pacientes'!$M1678,Inventario!$A$2:$M$21,2,FALSE)),"",VLOOKUP('Salidas Pacientes'!$M1678,Inventario!$A$2:$M$21,2,FALSE))</f>
        <v>Influvac</v>
      </c>
      <c r="O1678" s="16" t="str">
        <f>IF(ISERROR(VLOOKUP('Salidas Pacientes'!$M1678,Inventario!$A$2:$M$21,3,FALSE)),"",VLOOKUP('Salidas Pacientes'!$M1678,Inventario!$A$2:$M$21,3,FALSE))</f>
        <v>Influenza</v>
      </c>
      <c r="P1678" s="100"/>
      <c r="Q1678" s="100"/>
      <c r="R1678" s="17"/>
      <c r="S1678" s="123" t="s">
        <v>252</v>
      </c>
      <c r="T1678" s="102">
        <f>IF(ISERROR(VLOOKUP('Salidas Pacientes'!$S1678,Entradas!$H$1:$I$1009,2,FALSE)),"",VLOOKUP('Salidas Pacientes'!$S1678,Entradas!$H$1:$I$1009,2,FALSE))</f>
        <v>45291</v>
      </c>
      <c r="U1678" s="124"/>
      <c r="V1678" s="124">
        <v>1</v>
      </c>
      <c r="W1678" s="127"/>
    </row>
    <row r="1679" spans="1:23" ht="15.75" hidden="1" customHeight="1">
      <c r="A1679" s="121">
        <v>45049</v>
      </c>
      <c r="B1679" s="122" t="s">
        <v>276</v>
      </c>
      <c r="C1679" s="129">
        <v>1143835116</v>
      </c>
      <c r="D1679" s="17" t="str">
        <f>IF(ISERROR(VLOOKUP('Salidas Pacientes'!$C1679,'BD Pacientes'!$A:I,2,FALSE)),"",VLOOKUP('Salidas Pacientes'!$C1679,'BD Pacientes'!$A:I,2,FALSE))</f>
        <v>CC</v>
      </c>
      <c r="E1679" s="16" t="str">
        <f>IF(ISERROR(VLOOKUP('Salidas Pacientes'!$C1679,'BD Pacientes'!$A:I,3,FALSE)),"",VLOOKUP('Salidas Pacientes'!$C1679,'BD Pacientes'!$A:I,3,FALSE))</f>
        <v>DIANA CAROLINA RODRIGUEZ ASCUNTAR</v>
      </c>
      <c r="F1679" s="17" t="str">
        <f>IF(ISERROR(VLOOKUP('Salidas Pacientes'!$C1679,'BD Pacientes'!$A:I,4,FALSE)),"",VLOOKUP('Salidas Pacientes'!$C1679,'BD Pacientes'!$A:I,4,FALSE))</f>
        <v>F</v>
      </c>
      <c r="G1679" s="95">
        <f>IF(ISERROR(VLOOKUP('Salidas Pacientes'!$C1679,'BD Pacientes'!$A:I,5,FALSE)),"",VLOOKUP('Salidas Pacientes'!$C1679,'BD Pacientes'!$A:I,5,FALSE))</f>
        <v>33215</v>
      </c>
      <c r="H1679" s="95" t="str">
        <f t="shared" ca="1" si="0"/>
        <v>32 año, 8 mes</v>
      </c>
      <c r="I1679" s="97" t="str">
        <f>IF(ISERROR(VLOOKUP('Salidas Pacientes'!$C1679,'BD Pacientes'!$A:$I,6,FALSE)),"",VLOOKUP('Salidas Pacientes'!$C1679,'BD Pacientes'!$A:$I,6,FALSE))</f>
        <v>AV 5BN #64N-80</v>
      </c>
      <c r="J1679" s="98">
        <f>IF(ISERROR(VLOOKUP('Salidas Pacientes'!$C1679,'BD Pacientes'!$A:$I,7,FALSE)),"",VLOOKUP('Salidas Pacientes'!$C1679,'BD Pacientes'!$A:$I,7,FALSE))</f>
        <v>1143835116</v>
      </c>
      <c r="K1679" s="99" t="str">
        <f>IF(ISERROR(VLOOKUP('Salidas Pacientes'!$C1679,'BD Pacientes'!$A:$I,8,FALSE)),"",VLOOKUP('Salidas Pacientes'!$C1679,'BD Pacientes'!$A:$I,8,FALSE))</f>
        <v>DIANA CAROLINA RODRIGUEZ ASCUNTAR</v>
      </c>
      <c r="L1679" s="17">
        <f>IF(ISERROR(VLOOKUP('Salidas Pacientes'!$C1679,'BD Pacientes'!$A:$I,9,FALSE)),"",VLOOKUP('Salidas Pacientes'!$C1679,'BD Pacientes'!$A:$I,9,FALSE))</f>
        <v>3046685324</v>
      </c>
      <c r="M1679" s="122" t="s">
        <v>140</v>
      </c>
      <c r="N1679" s="16" t="str">
        <f>IF(ISERROR(VLOOKUP('Salidas Pacientes'!$M1679,Inventario!$A$2:$M$21,2,FALSE)),"",VLOOKUP('Salidas Pacientes'!$M1679,Inventario!$A$2:$M$21,2,FALSE))</f>
        <v>Influvac</v>
      </c>
      <c r="O1679" s="16" t="str">
        <f>IF(ISERROR(VLOOKUP('Salidas Pacientes'!$M1679,Inventario!$A$2:$M$21,3,FALSE)),"",VLOOKUP('Salidas Pacientes'!$M1679,Inventario!$A$2:$M$21,3,FALSE))</f>
        <v>Influenza</v>
      </c>
      <c r="P1679" s="100"/>
      <c r="Q1679" s="100"/>
      <c r="R1679" s="17"/>
      <c r="S1679" s="123" t="s">
        <v>252</v>
      </c>
      <c r="T1679" s="102">
        <f>IF(ISERROR(VLOOKUP('Salidas Pacientes'!$S1679,Entradas!$H$1:$I$1009,2,FALSE)),"",VLOOKUP('Salidas Pacientes'!$S1679,Entradas!$H$1:$I$1009,2,FALSE))</f>
        <v>45291</v>
      </c>
      <c r="U1679" s="124"/>
      <c r="V1679" s="124">
        <v>1</v>
      </c>
      <c r="W1679" s="127"/>
    </row>
    <row r="1680" spans="1:23" ht="15.75" hidden="1" customHeight="1">
      <c r="A1680" s="121">
        <v>45049</v>
      </c>
      <c r="B1680" s="122" t="s">
        <v>276</v>
      </c>
      <c r="C1680" s="129">
        <v>1130622217</v>
      </c>
      <c r="D1680" s="17" t="str">
        <f>IF(ISERROR(VLOOKUP('Salidas Pacientes'!$C1680,'BD Pacientes'!$A:I,2,FALSE)),"",VLOOKUP('Salidas Pacientes'!$C1680,'BD Pacientes'!$A:I,2,FALSE))</f>
        <v>CC</v>
      </c>
      <c r="E1680" s="16" t="str">
        <f>IF(ISERROR(VLOOKUP('Salidas Pacientes'!$C1680,'BD Pacientes'!$A:I,3,FALSE)),"",VLOOKUP('Salidas Pacientes'!$C1680,'BD Pacientes'!$A:I,3,FALSE))</f>
        <v>JUNIOR LUCIO CUELLAR</v>
      </c>
      <c r="F1680" s="17" t="str">
        <f>IF(ISERROR(VLOOKUP('Salidas Pacientes'!$C1680,'BD Pacientes'!$A:I,4,FALSE)),"",VLOOKUP('Salidas Pacientes'!$C1680,'BD Pacientes'!$A:I,4,FALSE))</f>
        <v>M</v>
      </c>
      <c r="G1680" s="95">
        <f>IF(ISERROR(VLOOKUP('Salidas Pacientes'!$C1680,'BD Pacientes'!$A:I,5,FALSE)),"",VLOOKUP('Salidas Pacientes'!$C1680,'BD Pacientes'!$A:I,5,FALSE))</f>
        <v>32364</v>
      </c>
      <c r="H1680" s="95" t="str">
        <f t="shared" ca="1" si="0"/>
        <v>35 año, 0 mes</v>
      </c>
      <c r="I1680" s="97" t="str">
        <f>IF(ISERROR(VLOOKUP('Salidas Pacientes'!$C1680,'BD Pacientes'!$A:$I,6,FALSE)),"",VLOOKUP('Salidas Pacientes'!$C1680,'BD Pacientes'!$A:$I,6,FALSE))</f>
        <v>AV 5BN #64N-80</v>
      </c>
      <c r="J1680" s="98">
        <f>IF(ISERROR(VLOOKUP('Salidas Pacientes'!$C1680,'BD Pacientes'!$A:$I,7,FALSE)),"",VLOOKUP('Salidas Pacientes'!$C1680,'BD Pacientes'!$A:$I,7,FALSE))</f>
        <v>1130622217</v>
      </c>
      <c r="K1680" s="99" t="str">
        <f>IF(ISERROR(VLOOKUP('Salidas Pacientes'!$C1680,'BD Pacientes'!$A:$I,8,FALSE)),"",VLOOKUP('Salidas Pacientes'!$C1680,'BD Pacientes'!$A:$I,8,FALSE))</f>
        <v>JUNIOR LUCIO</v>
      </c>
      <c r="L1680" s="17">
        <f>IF(ISERROR(VLOOKUP('Salidas Pacientes'!$C1680,'BD Pacientes'!$A:$I,9,FALSE)),"",VLOOKUP('Salidas Pacientes'!$C1680,'BD Pacientes'!$A:$I,9,FALSE))</f>
        <v>3164012927</v>
      </c>
      <c r="M1680" s="122" t="s">
        <v>140</v>
      </c>
      <c r="N1680" s="16" t="str">
        <f>IF(ISERROR(VLOOKUP('Salidas Pacientes'!$M1680,Inventario!$A$2:$M$21,2,FALSE)),"",VLOOKUP('Salidas Pacientes'!$M1680,Inventario!$A$2:$M$21,2,FALSE))</f>
        <v>Influvac</v>
      </c>
      <c r="O1680" s="16" t="str">
        <f>IF(ISERROR(VLOOKUP('Salidas Pacientes'!$M1680,Inventario!$A$2:$M$21,3,FALSE)),"",VLOOKUP('Salidas Pacientes'!$M1680,Inventario!$A$2:$M$21,3,FALSE))</f>
        <v>Influenza</v>
      </c>
      <c r="P1680" s="100"/>
      <c r="Q1680" s="100"/>
      <c r="R1680" s="17"/>
      <c r="S1680" s="123" t="s">
        <v>252</v>
      </c>
      <c r="T1680" s="102">
        <f>IF(ISERROR(VLOOKUP('Salidas Pacientes'!$S1680,Entradas!$H$1:$I$1009,2,FALSE)),"",VLOOKUP('Salidas Pacientes'!$S1680,Entradas!$H$1:$I$1009,2,FALSE))</f>
        <v>45291</v>
      </c>
      <c r="U1680" s="124"/>
      <c r="V1680" s="124">
        <v>1</v>
      </c>
      <c r="W1680" s="127"/>
    </row>
    <row r="1681" spans="1:23" ht="15.75" hidden="1" customHeight="1">
      <c r="A1681" s="121">
        <v>45050</v>
      </c>
      <c r="B1681" s="122" t="s">
        <v>276</v>
      </c>
      <c r="C1681" s="129">
        <v>1150693575</v>
      </c>
      <c r="D1681" s="17" t="str">
        <f>IF(ISERROR(VLOOKUP('Salidas Pacientes'!$C1681,'BD Pacientes'!$A:I,2,FALSE)),"",VLOOKUP('Salidas Pacientes'!$C1681,'BD Pacientes'!$A:I,2,FALSE))</f>
        <v>RC</v>
      </c>
      <c r="E1681" s="16" t="str">
        <f>IF(ISERROR(VLOOKUP('Salidas Pacientes'!$C1681,'BD Pacientes'!$A:I,3,FALSE)),"",VLOOKUP('Salidas Pacientes'!$C1681,'BD Pacientes'!$A:I,3,FALSE))</f>
        <v>JUAN PABLO PINEDA RAMIREZ</v>
      </c>
      <c r="F1681" s="17" t="str">
        <f>IF(ISERROR(VLOOKUP('Salidas Pacientes'!$C1681,'BD Pacientes'!$A:I,4,FALSE)),"",VLOOKUP('Salidas Pacientes'!$C1681,'BD Pacientes'!$A:I,4,FALSE))</f>
        <v>M</v>
      </c>
      <c r="G1681" s="95">
        <f>IF(ISERROR(VLOOKUP('Salidas Pacientes'!$C1681,'BD Pacientes'!$A:I,5,FALSE)),"",VLOOKUP('Salidas Pacientes'!$C1681,'BD Pacientes'!$A:I,5,FALSE))</f>
        <v>42532</v>
      </c>
      <c r="H1681" s="95" t="str">
        <f t="shared" ca="1" si="0"/>
        <v>7 año, 2 mes</v>
      </c>
      <c r="I1681" s="97" t="str">
        <f>IF(ISERROR(VLOOKUP('Salidas Pacientes'!$C1681,'BD Pacientes'!$A:$I,6,FALSE)),"",VLOOKUP('Salidas Pacientes'!$C1681,'BD Pacientes'!$A:$I,6,FALSE))</f>
        <v>CRA 83D #53A-34</v>
      </c>
      <c r="J1681" s="98">
        <f>IF(ISERROR(VLOOKUP('Salidas Pacientes'!$C1681,'BD Pacientes'!$A:$I,7,FALSE)),"",VLOOKUP('Salidas Pacientes'!$C1681,'BD Pacientes'!$A:$I,7,FALSE))</f>
        <v>1130628053</v>
      </c>
      <c r="K1681" s="99" t="str">
        <f>IF(ISERROR(VLOOKUP('Salidas Pacientes'!$C1681,'BD Pacientes'!$A:$I,8,FALSE)),"",VLOOKUP('Salidas Pacientes'!$C1681,'BD Pacientes'!$A:$I,8,FALSE))</f>
        <v>ANDRES PINEDA</v>
      </c>
      <c r="L1681" s="17">
        <f>IF(ISERROR(VLOOKUP('Salidas Pacientes'!$C1681,'BD Pacientes'!$A:$I,9,FALSE)),"",VLOOKUP('Salidas Pacientes'!$C1681,'BD Pacientes'!$A:$I,9,FALSE))</f>
        <v>3218474026</v>
      </c>
      <c r="M1681" s="122" t="s">
        <v>140</v>
      </c>
      <c r="N1681" s="16" t="str">
        <f>IF(ISERROR(VLOOKUP('Salidas Pacientes'!$M1681,Inventario!$A$2:$M$21,2,FALSE)),"",VLOOKUP('Salidas Pacientes'!$M1681,Inventario!$A$2:$M$21,2,FALSE))</f>
        <v>Influvac</v>
      </c>
      <c r="O1681" s="16" t="str">
        <f>IF(ISERROR(VLOOKUP('Salidas Pacientes'!$M1681,Inventario!$A$2:$M$21,3,FALSE)),"",VLOOKUP('Salidas Pacientes'!$M1681,Inventario!$A$2:$M$21,3,FALSE))</f>
        <v>Influenza</v>
      </c>
      <c r="P1681" s="100"/>
      <c r="Q1681" s="100"/>
      <c r="R1681" s="17"/>
      <c r="S1681" s="123" t="s">
        <v>252</v>
      </c>
      <c r="T1681" s="102">
        <f>IF(ISERROR(VLOOKUP('Salidas Pacientes'!$S1681,Entradas!$H$1:$I$1009,2,FALSE)),"",VLOOKUP('Salidas Pacientes'!$S1681,Entradas!$H$1:$I$1009,2,FALSE))</f>
        <v>45291</v>
      </c>
      <c r="U1681" s="124"/>
      <c r="V1681" s="124">
        <v>1</v>
      </c>
      <c r="W1681" s="127"/>
    </row>
    <row r="1682" spans="1:23" ht="15.75" hidden="1" customHeight="1">
      <c r="A1682" s="121">
        <v>45050</v>
      </c>
      <c r="B1682" s="122" t="s">
        <v>276</v>
      </c>
      <c r="C1682" s="129">
        <v>1232821958</v>
      </c>
      <c r="D1682" s="17" t="str">
        <f>IF(ISERROR(VLOOKUP('Salidas Pacientes'!$C1682,'BD Pacientes'!$A:I,2,FALSE)),"",VLOOKUP('Salidas Pacientes'!$C1682,'BD Pacientes'!$A:I,2,FALSE))</f>
        <v>RC</v>
      </c>
      <c r="E1682" s="16" t="str">
        <f>IF(ISERROR(VLOOKUP('Salidas Pacientes'!$C1682,'BD Pacientes'!$A:I,3,FALSE)),"",VLOOKUP('Salidas Pacientes'!$C1682,'BD Pacientes'!$A:I,3,FALSE))</f>
        <v>JOAQUIN RAMOS LEON</v>
      </c>
      <c r="F1682" s="17" t="str">
        <f>IF(ISERROR(VLOOKUP('Salidas Pacientes'!$C1682,'BD Pacientes'!$A:I,4,FALSE)),"",VLOOKUP('Salidas Pacientes'!$C1682,'BD Pacientes'!$A:I,4,FALSE))</f>
        <v>M</v>
      </c>
      <c r="G1682" s="95">
        <f>IF(ISERROR(VLOOKUP('Salidas Pacientes'!$C1682,'BD Pacientes'!$A:I,5,FALSE)),"",VLOOKUP('Salidas Pacientes'!$C1682,'BD Pacientes'!$A:I,5,FALSE))</f>
        <v>44844</v>
      </c>
      <c r="H1682" s="95" t="str">
        <f t="shared" ca="1" si="0"/>
        <v>0 año, 10 mes</v>
      </c>
      <c r="I1682" s="97" t="str">
        <f>IF(ISERROR(VLOOKUP('Salidas Pacientes'!$C1682,'BD Pacientes'!$A:$I,6,FALSE)),"",VLOOKUP('Salidas Pacientes'!$C1682,'BD Pacientes'!$A:$I,6,FALSE))</f>
        <v>CALLE 60N #3-75</v>
      </c>
      <c r="J1682" s="98">
        <f>IF(ISERROR(VLOOKUP('Salidas Pacientes'!$C1682,'BD Pacientes'!$A:$I,7,FALSE)),"",VLOOKUP('Salidas Pacientes'!$C1682,'BD Pacientes'!$A:$I,7,FALSE))</f>
        <v>1116254234</v>
      </c>
      <c r="K1682" s="99" t="str">
        <f>IF(ISERROR(VLOOKUP('Salidas Pacientes'!$C1682,'BD Pacientes'!$A:$I,8,FALSE)),"",VLOOKUP('Salidas Pacientes'!$C1682,'BD Pacientes'!$A:$I,8,FALSE))</f>
        <v>LAURA RAMOS</v>
      </c>
      <c r="L1682" s="17">
        <f>IF(ISERROR(VLOOKUP('Salidas Pacientes'!$C1682,'BD Pacientes'!$A:$I,9,FALSE)),"",VLOOKUP('Salidas Pacientes'!$C1682,'BD Pacientes'!$A:$I,9,FALSE))</f>
        <v>3152484946</v>
      </c>
      <c r="M1682" s="122" t="s">
        <v>77</v>
      </c>
      <c r="N1682" s="16" t="str">
        <f>IF(ISERROR(VLOOKUP('Salidas Pacientes'!$M1682,Inventario!$A$2:$M$21,2,FALSE)),"",VLOOKUP('Salidas Pacientes'!$M1682,Inventario!$A$2:$M$21,2,FALSE))</f>
        <v>Hexaxim</v>
      </c>
      <c r="O1682" s="16" t="str">
        <f>IF(ISERROR(VLOOKUP('Salidas Pacientes'!$M1682,Inventario!$A$2:$M$21,3,FALSE)),"",VLOOKUP('Salidas Pacientes'!$M1682,Inventario!$A$2:$M$21,3,FALSE))</f>
        <v>DPAT + VPI + HIB + HB</v>
      </c>
      <c r="P1682" s="100"/>
      <c r="Q1682" s="100"/>
      <c r="R1682" s="17"/>
      <c r="S1682" s="123" t="s">
        <v>237</v>
      </c>
      <c r="T1682" s="102">
        <f>IF(ISERROR(VLOOKUP('Salidas Pacientes'!$S1682,Entradas!$H$1:$I$1009,2,FALSE)),"",VLOOKUP('Salidas Pacientes'!$S1682,Entradas!$H$1:$I$1009,2,FALSE))</f>
        <v>45565</v>
      </c>
      <c r="U1682" s="124"/>
      <c r="V1682" s="124">
        <v>1</v>
      </c>
      <c r="W1682" s="127"/>
    </row>
    <row r="1683" spans="1:23" ht="15.75" hidden="1" customHeight="1">
      <c r="A1683" s="121">
        <v>45050</v>
      </c>
      <c r="B1683" s="122" t="s">
        <v>276</v>
      </c>
      <c r="C1683" s="129">
        <v>1232821958</v>
      </c>
      <c r="D1683" s="17" t="str">
        <f>IF(ISERROR(VLOOKUP('Salidas Pacientes'!$C1683,'BD Pacientes'!$A:I,2,FALSE)),"",VLOOKUP('Salidas Pacientes'!$C1683,'BD Pacientes'!$A:I,2,FALSE))</f>
        <v>RC</v>
      </c>
      <c r="E1683" s="16" t="str">
        <f>IF(ISERROR(VLOOKUP('Salidas Pacientes'!$C1683,'BD Pacientes'!$A:I,3,FALSE)),"",VLOOKUP('Salidas Pacientes'!$C1683,'BD Pacientes'!$A:I,3,FALSE))</f>
        <v>JOAQUIN RAMOS LEON</v>
      </c>
      <c r="F1683" s="17" t="str">
        <f>IF(ISERROR(VLOOKUP('Salidas Pacientes'!$C1683,'BD Pacientes'!$A:I,4,FALSE)),"",VLOOKUP('Salidas Pacientes'!$C1683,'BD Pacientes'!$A:I,4,FALSE))</f>
        <v>M</v>
      </c>
      <c r="G1683" s="95">
        <f>IF(ISERROR(VLOOKUP('Salidas Pacientes'!$C1683,'BD Pacientes'!$A:I,5,FALSE)),"",VLOOKUP('Salidas Pacientes'!$C1683,'BD Pacientes'!$A:I,5,FALSE))</f>
        <v>44844</v>
      </c>
      <c r="H1683" s="95" t="str">
        <f t="shared" ca="1" si="0"/>
        <v>0 año, 10 mes</v>
      </c>
      <c r="I1683" s="97" t="str">
        <f>IF(ISERROR(VLOOKUP('Salidas Pacientes'!$C1683,'BD Pacientes'!$A:$I,6,FALSE)),"",VLOOKUP('Salidas Pacientes'!$C1683,'BD Pacientes'!$A:$I,6,FALSE))</f>
        <v>CALLE 60N #3-75</v>
      </c>
      <c r="J1683" s="98">
        <f>IF(ISERROR(VLOOKUP('Salidas Pacientes'!$C1683,'BD Pacientes'!$A:$I,7,FALSE)),"",VLOOKUP('Salidas Pacientes'!$C1683,'BD Pacientes'!$A:$I,7,FALSE))</f>
        <v>1116254234</v>
      </c>
      <c r="K1683" s="99" t="str">
        <f>IF(ISERROR(VLOOKUP('Salidas Pacientes'!$C1683,'BD Pacientes'!$A:$I,8,FALSE)),"",VLOOKUP('Salidas Pacientes'!$C1683,'BD Pacientes'!$A:$I,8,FALSE))</f>
        <v>LAURA RAMOS</v>
      </c>
      <c r="L1683" s="17">
        <f>IF(ISERROR(VLOOKUP('Salidas Pacientes'!$C1683,'BD Pacientes'!$A:$I,9,FALSE)),"",VLOOKUP('Salidas Pacientes'!$C1683,'BD Pacientes'!$A:$I,9,FALSE))</f>
        <v>3152484946</v>
      </c>
      <c r="M1683" s="122" t="s">
        <v>54</v>
      </c>
      <c r="N1683" s="16" t="str">
        <f>IF(ISERROR(VLOOKUP('Salidas Pacientes'!$M1683,Inventario!$A$2:$M$21,2,FALSE)),"",VLOOKUP('Salidas Pacientes'!$M1683,Inventario!$A$2:$M$21,2,FALSE))</f>
        <v>Prevenar</v>
      </c>
      <c r="O1683" s="16" t="str">
        <f>IF(ISERROR(VLOOKUP('Salidas Pacientes'!$M1683,Inventario!$A$2:$M$21,3,FALSE)),"",VLOOKUP('Salidas Pacientes'!$M1683,Inventario!$A$2:$M$21,3,FALSE))</f>
        <v>Neumococo 13V</v>
      </c>
      <c r="P1683" s="100"/>
      <c r="Q1683" s="100"/>
      <c r="R1683" s="17"/>
      <c r="S1683" s="123" t="s">
        <v>241</v>
      </c>
      <c r="T1683" s="102">
        <f>IF(ISERROR(VLOOKUP('Salidas Pacientes'!$S1683,Entradas!$H$1:$I$1009,2,FALSE)),"",VLOOKUP('Salidas Pacientes'!$S1683,Entradas!$H$1:$I$1009,2,FALSE))</f>
        <v>45747</v>
      </c>
      <c r="U1683" s="124"/>
      <c r="V1683" s="124">
        <v>1</v>
      </c>
      <c r="W1683" s="127"/>
    </row>
    <row r="1684" spans="1:23" ht="15.75" hidden="1" customHeight="1">
      <c r="A1684" s="121">
        <v>45050</v>
      </c>
      <c r="B1684" s="122" t="s">
        <v>276</v>
      </c>
      <c r="C1684" s="129">
        <v>1232821958</v>
      </c>
      <c r="D1684" s="17" t="str">
        <f>IF(ISERROR(VLOOKUP('Salidas Pacientes'!$C1684,'BD Pacientes'!$A:I,2,FALSE)),"",VLOOKUP('Salidas Pacientes'!$C1684,'BD Pacientes'!$A:I,2,FALSE))</f>
        <v>RC</v>
      </c>
      <c r="E1684" s="16" t="str">
        <f>IF(ISERROR(VLOOKUP('Salidas Pacientes'!$C1684,'BD Pacientes'!$A:I,3,FALSE)),"",VLOOKUP('Salidas Pacientes'!$C1684,'BD Pacientes'!$A:I,3,FALSE))</f>
        <v>JOAQUIN RAMOS LEON</v>
      </c>
      <c r="F1684" s="17" t="str">
        <f>IF(ISERROR(VLOOKUP('Salidas Pacientes'!$C1684,'BD Pacientes'!$A:I,4,FALSE)),"",VLOOKUP('Salidas Pacientes'!$C1684,'BD Pacientes'!$A:I,4,FALSE))</f>
        <v>M</v>
      </c>
      <c r="G1684" s="95">
        <f>IF(ISERROR(VLOOKUP('Salidas Pacientes'!$C1684,'BD Pacientes'!$A:I,5,FALSE)),"",VLOOKUP('Salidas Pacientes'!$C1684,'BD Pacientes'!$A:I,5,FALSE))</f>
        <v>44844</v>
      </c>
      <c r="H1684" s="95" t="str">
        <f t="shared" ca="1" si="0"/>
        <v>0 año, 10 mes</v>
      </c>
      <c r="I1684" s="97" t="str">
        <f>IF(ISERROR(VLOOKUP('Salidas Pacientes'!$C1684,'BD Pacientes'!$A:$I,6,FALSE)),"",VLOOKUP('Salidas Pacientes'!$C1684,'BD Pacientes'!$A:$I,6,FALSE))</f>
        <v>CALLE 60N #3-75</v>
      </c>
      <c r="J1684" s="98">
        <f>IF(ISERROR(VLOOKUP('Salidas Pacientes'!$C1684,'BD Pacientes'!$A:$I,7,FALSE)),"",VLOOKUP('Salidas Pacientes'!$C1684,'BD Pacientes'!$A:$I,7,FALSE))</f>
        <v>1116254234</v>
      </c>
      <c r="K1684" s="99" t="str">
        <f>IF(ISERROR(VLOOKUP('Salidas Pacientes'!$C1684,'BD Pacientes'!$A:$I,8,FALSE)),"",VLOOKUP('Salidas Pacientes'!$C1684,'BD Pacientes'!$A:$I,8,FALSE))</f>
        <v>LAURA RAMOS</v>
      </c>
      <c r="L1684" s="17">
        <f>IF(ISERROR(VLOOKUP('Salidas Pacientes'!$C1684,'BD Pacientes'!$A:$I,9,FALSE)),"",VLOOKUP('Salidas Pacientes'!$C1684,'BD Pacientes'!$A:$I,9,FALSE))</f>
        <v>3152484946</v>
      </c>
      <c r="M1684" s="122" t="s">
        <v>140</v>
      </c>
      <c r="N1684" s="16" t="str">
        <f>IF(ISERROR(VLOOKUP('Salidas Pacientes'!$M1684,Inventario!$A$2:$M$21,2,FALSE)),"",VLOOKUP('Salidas Pacientes'!$M1684,Inventario!$A$2:$M$21,2,FALSE))</f>
        <v>Influvac</v>
      </c>
      <c r="O1684" s="16" t="str">
        <f>IF(ISERROR(VLOOKUP('Salidas Pacientes'!$M1684,Inventario!$A$2:$M$21,3,FALSE)),"",VLOOKUP('Salidas Pacientes'!$M1684,Inventario!$A$2:$M$21,3,FALSE))</f>
        <v>Influenza</v>
      </c>
      <c r="P1684" s="100"/>
      <c r="Q1684" s="100"/>
      <c r="R1684" s="17"/>
      <c r="S1684" s="123" t="s">
        <v>252</v>
      </c>
      <c r="T1684" s="102">
        <f>IF(ISERROR(VLOOKUP('Salidas Pacientes'!$S1684,Entradas!$H$1:$I$1009,2,FALSE)),"",VLOOKUP('Salidas Pacientes'!$S1684,Entradas!$H$1:$I$1009,2,FALSE))</f>
        <v>45291</v>
      </c>
      <c r="U1684" s="124"/>
      <c r="V1684" s="124">
        <v>1</v>
      </c>
      <c r="W1684" s="127"/>
    </row>
    <row r="1685" spans="1:23" ht="15.75" hidden="1" customHeight="1">
      <c r="A1685" s="121">
        <v>45050</v>
      </c>
      <c r="B1685" s="122" t="s">
        <v>276</v>
      </c>
      <c r="C1685" s="129">
        <v>1125813252</v>
      </c>
      <c r="D1685" s="17" t="str">
        <f>IF(ISERROR(VLOOKUP('Salidas Pacientes'!$C1685,'BD Pacientes'!$A:I,2,FALSE)),"",VLOOKUP('Salidas Pacientes'!$C1685,'BD Pacientes'!$A:I,2,FALSE))</f>
        <v>RC</v>
      </c>
      <c r="E1685" s="16" t="str">
        <f>IF(ISERROR(VLOOKUP('Salidas Pacientes'!$C1685,'BD Pacientes'!$A:I,3,FALSE)),"",VLOOKUP('Salidas Pacientes'!$C1685,'BD Pacientes'!$A:I,3,FALSE))</f>
        <v>MARIA DE LOS ANGELES CANISALES PINILLOS</v>
      </c>
      <c r="F1685" s="17" t="str">
        <f>IF(ISERROR(VLOOKUP('Salidas Pacientes'!$C1685,'BD Pacientes'!$A:I,4,FALSE)),"",VLOOKUP('Salidas Pacientes'!$C1685,'BD Pacientes'!$A:I,4,FALSE))</f>
        <v>F</v>
      </c>
      <c r="G1685" s="95">
        <f>IF(ISERROR(VLOOKUP('Salidas Pacientes'!$C1685,'BD Pacientes'!$A:I,5,FALSE)),"",VLOOKUP('Salidas Pacientes'!$C1685,'BD Pacientes'!$A:I,5,FALSE))</f>
        <v>44895</v>
      </c>
      <c r="H1685" s="95" t="str">
        <f t="shared" ca="1" si="0"/>
        <v>0 año, 8 mes</v>
      </c>
      <c r="I1685" s="97" t="str">
        <f>IF(ISERROR(VLOOKUP('Salidas Pacientes'!$C1685,'BD Pacientes'!$A:$I,6,FALSE)),"",VLOOKUP('Salidas Pacientes'!$C1685,'BD Pacientes'!$A:$I,6,FALSE))</f>
        <v>CRA 98B #45-200</v>
      </c>
      <c r="J1685" s="98">
        <f>IF(ISERROR(VLOOKUP('Salidas Pacientes'!$C1685,'BD Pacientes'!$A:$I,7,FALSE)),"",VLOOKUP('Salidas Pacientes'!$C1685,'BD Pacientes'!$A:$I,7,FALSE))</f>
        <v>1144038198</v>
      </c>
      <c r="K1685" s="99" t="str">
        <f>IF(ISERROR(VLOOKUP('Salidas Pacientes'!$C1685,'BD Pacientes'!$A:$I,8,FALSE)),"",VLOOKUP('Salidas Pacientes'!$C1685,'BD Pacientes'!$A:$I,8,FALSE))</f>
        <v>ANDREA PINILLOS</v>
      </c>
      <c r="L1685" s="17">
        <f>IF(ISERROR(VLOOKUP('Salidas Pacientes'!$C1685,'BD Pacientes'!$A:$I,9,FALSE)),"",VLOOKUP('Salidas Pacientes'!$C1685,'BD Pacientes'!$A:$I,9,FALSE))</f>
        <v>3188711875</v>
      </c>
      <c r="M1685" s="122" t="s">
        <v>47</v>
      </c>
      <c r="N1685" s="16" t="str">
        <f>IF(ISERROR(VLOOKUP('Salidas Pacientes'!$M1685,Inventario!$A$2:$M$21,2,FALSE)),"",VLOOKUP('Salidas Pacientes'!$M1685,Inventario!$A$2:$M$21,2,FALSE))</f>
        <v>Nimenrix</v>
      </c>
      <c r="O1685" s="16" t="str">
        <f>IF(ISERROR(VLOOKUP('Salidas Pacientes'!$M1685,Inventario!$A$2:$M$21,3,FALSE)),"",VLOOKUP('Salidas Pacientes'!$M1685,Inventario!$A$2:$M$21,3,FALSE))</f>
        <v>Meningococo</v>
      </c>
      <c r="P1685" s="100"/>
      <c r="Q1685" s="100"/>
      <c r="R1685" s="17"/>
      <c r="S1685" s="123" t="s">
        <v>240</v>
      </c>
      <c r="T1685" s="102">
        <f>IF(ISERROR(VLOOKUP('Salidas Pacientes'!$S1685,Entradas!$H$1:$I$1009,2,FALSE)),"",VLOOKUP('Salidas Pacientes'!$S1685,Entradas!$H$1:$I$1009,2,FALSE))</f>
        <v>45535</v>
      </c>
      <c r="U1685" s="124"/>
      <c r="V1685" s="124">
        <v>1</v>
      </c>
      <c r="W1685" s="127"/>
    </row>
    <row r="1686" spans="1:23" ht="15.75" hidden="1" customHeight="1">
      <c r="A1686" s="121">
        <v>45050</v>
      </c>
      <c r="B1686" s="122" t="s">
        <v>276</v>
      </c>
      <c r="C1686" s="129">
        <v>1116383887</v>
      </c>
      <c r="D1686" s="17" t="str">
        <f>IF(ISERROR(VLOOKUP('Salidas Pacientes'!$C1686,'BD Pacientes'!$A:I,2,FALSE)),"",VLOOKUP('Salidas Pacientes'!$C1686,'BD Pacientes'!$A:I,2,FALSE))</f>
        <v>RC</v>
      </c>
      <c r="E1686" s="16" t="str">
        <f>IF(ISERROR(VLOOKUP('Salidas Pacientes'!$C1686,'BD Pacientes'!$A:I,3,FALSE)),"",VLOOKUP('Salidas Pacientes'!$C1686,'BD Pacientes'!$A:I,3,FALSE))</f>
        <v>GABRIEL DORADO MONTILLA</v>
      </c>
      <c r="F1686" s="17" t="str">
        <f>IF(ISERROR(VLOOKUP('Salidas Pacientes'!$C1686,'BD Pacientes'!$A:I,4,FALSE)),"",VLOOKUP('Salidas Pacientes'!$C1686,'BD Pacientes'!$A:I,4,FALSE))</f>
        <v>M</v>
      </c>
      <c r="G1686" s="95">
        <f>IF(ISERROR(VLOOKUP('Salidas Pacientes'!$C1686,'BD Pacientes'!$A:I,5,FALSE)),"",VLOOKUP('Salidas Pacientes'!$C1686,'BD Pacientes'!$A:I,5,FALSE))</f>
        <v>44443</v>
      </c>
      <c r="H1686" s="95" t="str">
        <f t="shared" ca="1" si="0"/>
        <v>1 año, 11 mes</v>
      </c>
      <c r="I1686" s="97" t="str">
        <f>IF(ISERROR(VLOOKUP('Salidas Pacientes'!$C1686,'BD Pacientes'!$A:$I,6,FALSE)),"",VLOOKUP('Salidas Pacientes'!$C1686,'BD Pacientes'!$A:$I,6,FALSE))</f>
        <v>CRA 12A #14-31 YUMBO</v>
      </c>
      <c r="J1686" s="98">
        <f>IF(ISERROR(VLOOKUP('Salidas Pacientes'!$C1686,'BD Pacientes'!$A:$I,7,FALSE)),"",VLOOKUP('Salidas Pacientes'!$C1686,'BD Pacientes'!$A:$I,7,FALSE))</f>
        <v>1118304623</v>
      </c>
      <c r="K1686" s="99" t="str">
        <f>IF(ISERROR(VLOOKUP('Salidas Pacientes'!$C1686,'BD Pacientes'!$A:$I,8,FALSE)),"",VLOOKUP('Salidas Pacientes'!$C1686,'BD Pacientes'!$A:$I,8,FALSE))</f>
        <v>PAULA MONTILLA</v>
      </c>
      <c r="L1686" s="17">
        <f>IF(ISERROR(VLOOKUP('Salidas Pacientes'!$C1686,'BD Pacientes'!$A:$I,9,FALSE)),"",VLOOKUP('Salidas Pacientes'!$C1686,'BD Pacientes'!$A:$I,9,FALSE))</f>
        <v>3103143051</v>
      </c>
      <c r="M1686" s="122" t="s">
        <v>140</v>
      </c>
      <c r="N1686" s="16" t="str">
        <f>IF(ISERROR(VLOOKUP('Salidas Pacientes'!$M1686,Inventario!$A$2:$M$21,2,FALSE)),"",VLOOKUP('Salidas Pacientes'!$M1686,Inventario!$A$2:$M$21,2,FALSE))</f>
        <v>Influvac</v>
      </c>
      <c r="O1686" s="16" t="str">
        <f>IF(ISERROR(VLOOKUP('Salidas Pacientes'!$M1686,Inventario!$A$2:$M$21,3,FALSE)),"",VLOOKUP('Salidas Pacientes'!$M1686,Inventario!$A$2:$M$21,3,FALSE))</f>
        <v>Influenza</v>
      </c>
      <c r="P1686" s="100"/>
      <c r="Q1686" s="100"/>
      <c r="R1686" s="17"/>
      <c r="S1686" s="123" t="s">
        <v>252</v>
      </c>
      <c r="T1686" s="102">
        <f>IF(ISERROR(VLOOKUP('Salidas Pacientes'!$S1686,Entradas!$H$1:$I$1009,2,FALSE)),"",VLOOKUP('Salidas Pacientes'!$S1686,Entradas!$H$1:$I$1009,2,FALSE))</f>
        <v>45291</v>
      </c>
      <c r="U1686" s="124"/>
      <c r="V1686" s="124">
        <v>1</v>
      </c>
      <c r="W1686" s="127"/>
    </row>
    <row r="1687" spans="1:23" ht="15.75" hidden="1" customHeight="1">
      <c r="A1687" s="121">
        <v>45054</v>
      </c>
      <c r="B1687" s="122" t="s">
        <v>276</v>
      </c>
      <c r="C1687" s="129">
        <v>1114961912</v>
      </c>
      <c r="D1687" s="17" t="str">
        <f>IF(ISERROR(VLOOKUP('Salidas Pacientes'!$C1687,'BD Pacientes'!$A:I,2,FALSE)),"",VLOOKUP('Salidas Pacientes'!$C1687,'BD Pacientes'!$A:I,2,FALSE))</f>
        <v>RC</v>
      </c>
      <c r="E1687" s="16" t="str">
        <f>IF(ISERROR(VLOOKUP('Salidas Pacientes'!$C1687,'BD Pacientes'!$A:I,3,FALSE)),"",VLOOKUP('Salidas Pacientes'!$C1687,'BD Pacientes'!$A:I,3,FALSE))</f>
        <v>NOAH LOPEZ OSORIO</v>
      </c>
      <c r="F1687" s="17" t="str">
        <f>IF(ISERROR(VLOOKUP('Salidas Pacientes'!$C1687,'BD Pacientes'!$A:I,4,FALSE)),"",VLOOKUP('Salidas Pacientes'!$C1687,'BD Pacientes'!$A:I,4,FALSE))</f>
        <v>M</v>
      </c>
      <c r="G1687" s="95">
        <f>IF(ISERROR(VLOOKUP('Salidas Pacientes'!$C1687,'BD Pacientes'!$A:I,5,FALSE)),"",VLOOKUP('Salidas Pacientes'!$C1687,'BD Pacientes'!$A:I,5,FALSE))</f>
        <v>44680</v>
      </c>
      <c r="H1687" s="95" t="str">
        <f t="shared" ca="1" si="0"/>
        <v>1 año, 3 mes</v>
      </c>
      <c r="I1687" s="97" t="str">
        <f>IF(ISERROR(VLOOKUP('Salidas Pacientes'!$C1687,'BD Pacientes'!$A:$I,6,FALSE)),"",VLOOKUP('Salidas Pacientes'!$C1687,'BD Pacientes'!$A:$I,6,FALSE))</f>
        <v>CIUDAD COUNTRY CONJUNTO MORITO CASA 125</v>
      </c>
      <c r="J1687" s="98">
        <f>IF(ISERROR(VLOOKUP('Salidas Pacientes'!$C1687,'BD Pacientes'!$A:$I,7,FALSE)),"",VLOOKUP('Salidas Pacientes'!$C1687,'BD Pacientes'!$A:$I,7,FALSE))</f>
        <v>1027963691</v>
      </c>
      <c r="K1687" s="99" t="str">
        <f>IF(ISERROR(VLOOKUP('Salidas Pacientes'!$C1687,'BD Pacientes'!$A:$I,8,FALSE)),"",VLOOKUP('Salidas Pacientes'!$C1687,'BD Pacientes'!$A:$I,8,FALSE))</f>
        <v>JARLEDYS OSORIO GOMEZ</v>
      </c>
      <c r="L1687" s="17">
        <f>IF(ISERROR(VLOOKUP('Salidas Pacientes'!$C1687,'BD Pacientes'!$A:$I,9,FALSE)),"",VLOOKUP('Salidas Pacientes'!$C1687,'BD Pacientes'!$A:$I,9,FALSE))</f>
        <v>3174302411</v>
      </c>
      <c r="M1687" s="122" t="s">
        <v>58</v>
      </c>
      <c r="N1687" s="16" t="str">
        <f>IF(ISERROR(VLOOKUP('Salidas Pacientes'!$M1687,Inventario!$A$2:$M$21,2,FALSE)),"",VLOOKUP('Salidas Pacientes'!$M1687,Inventario!$A$2:$M$21,2,FALSE))</f>
        <v>Proquad</v>
      </c>
      <c r="O1687" s="16" t="str">
        <f>IF(ISERROR(VLOOKUP('Salidas Pacientes'!$M1687,Inventario!$A$2:$M$21,3,FALSE)),"",VLOOKUP('Salidas Pacientes'!$M1687,Inventario!$A$2:$M$21,3,FALSE))</f>
        <v>Sarampion + Rubeola + parotiditis + varicela</v>
      </c>
      <c r="P1687" s="100"/>
      <c r="Q1687" s="100"/>
      <c r="R1687" s="17"/>
      <c r="S1687" s="123" t="s">
        <v>245</v>
      </c>
      <c r="T1687" s="102">
        <f>IF(ISERROR(VLOOKUP('Salidas Pacientes'!$S1687,Entradas!$H$1:$I$1009,2,FALSE)),"",VLOOKUP('Salidas Pacientes'!$S1687,Entradas!$H$1:$I$1009,2,FALSE))</f>
        <v>45412</v>
      </c>
      <c r="U1687" s="124"/>
      <c r="V1687" s="124">
        <v>1</v>
      </c>
      <c r="W1687" s="127"/>
    </row>
    <row r="1688" spans="1:23" ht="15.75" hidden="1" customHeight="1">
      <c r="A1688" s="121">
        <v>45054</v>
      </c>
      <c r="B1688" s="122" t="s">
        <v>276</v>
      </c>
      <c r="C1688" s="129">
        <v>1114961912</v>
      </c>
      <c r="D1688" s="17" t="str">
        <f>IF(ISERROR(VLOOKUP('Salidas Pacientes'!$C1688,'BD Pacientes'!$A:I,2,FALSE)),"",VLOOKUP('Salidas Pacientes'!$C1688,'BD Pacientes'!$A:I,2,FALSE))</f>
        <v>RC</v>
      </c>
      <c r="E1688" s="16" t="str">
        <f>IF(ISERROR(VLOOKUP('Salidas Pacientes'!$C1688,'BD Pacientes'!$A:I,3,FALSE)),"",VLOOKUP('Salidas Pacientes'!$C1688,'BD Pacientes'!$A:I,3,FALSE))</f>
        <v>NOAH LOPEZ OSORIO</v>
      </c>
      <c r="F1688" s="17" t="str">
        <f>IF(ISERROR(VLOOKUP('Salidas Pacientes'!$C1688,'BD Pacientes'!$A:I,4,FALSE)),"",VLOOKUP('Salidas Pacientes'!$C1688,'BD Pacientes'!$A:I,4,FALSE))</f>
        <v>M</v>
      </c>
      <c r="G1688" s="95">
        <f>IF(ISERROR(VLOOKUP('Salidas Pacientes'!$C1688,'BD Pacientes'!$A:I,5,FALSE)),"",VLOOKUP('Salidas Pacientes'!$C1688,'BD Pacientes'!$A:I,5,FALSE))</f>
        <v>44680</v>
      </c>
      <c r="H1688" s="95" t="str">
        <f t="shared" ca="1" si="0"/>
        <v>1 año, 3 mes</v>
      </c>
      <c r="I1688" s="97" t="str">
        <f>IF(ISERROR(VLOOKUP('Salidas Pacientes'!$C1688,'BD Pacientes'!$A:$I,6,FALSE)),"",VLOOKUP('Salidas Pacientes'!$C1688,'BD Pacientes'!$A:$I,6,FALSE))</f>
        <v>CIUDAD COUNTRY CONJUNTO MORITO CASA 125</v>
      </c>
      <c r="J1688" s="98">
        <f>IF(ISERROR(VLOOKUP('Salidas Pacientes'!$C1688,'BD Pacientes'!$A:$I,7,FALSE)),"",VLOOKUP('Salidas Pacientes'!$C1688,'BD Pacientes'!$A:$I,7,FALSE))</f>
        <v>1027963691</v>
      </c>
      <c r="K1688" s="99" t="str">
        <f>IF(ISERROR(VLOOKUP('Salidas Pacientes'!$C1688,'BD Pacientes'!$A:$I,8,FALSE)),"",VLOOKUP('Salidas Pacientes'!$C1688,'BD Pacientes'!$A:$I,8,FALSE))</f>
        <v>JARLEDYS OSORIO GOMEZ</v>
      </c>
      <c r="L1688" s="17">
        <f>IF(ISERROR(VLOOKUP('Salidas Pacientes'!$C1688,'BD Pacientes'!$A:$I,9,FALSE)),"",VLOOKUP('Salidas Pacientes'!$C1688,'BD Pacientes'!$A:$I,9,FALSE))</f>
        <v>3174302411</v>
      </c>
      <c r="M1688" s="122" t="s">
        <v>85</v>
      </c>
      <c r="N1688" s="16" t="str">
        <f>IF(ISERROR(VLOOKUP('Salidas Pacientes'!$M1688,Inventario!$A$2:$M$21,2,FALSE)),"",VLOOKUP('Salidas Pacientes'!$M1688,Inventario!$A$2:$M$21,2,FALSE))</f>
        <v xml:space="preserve">Avaxim 80 </v>
      </c>
      <c r="O1688" s="16" t="str">
        <f>IF(ISERROR(VLOOKUP('Salidas Pacientes'!$M1688,Inventario!$A$2:$M$21,3,FALSE)),"",VLOOKUP('Salidas Pacientes'!$M1688,Inventario!$A$2:$M$21,3,FALSE))</f>
        <v>Hepatitis A niño</v>
      </c>
      <c r="P1688" s="100"/>
      <c r="Q1688" s="100"/>
      <c r="R1688" s="17"/>
      <c r="S1688" s="123" t="s">
        <v>227</v>
      </c>
      <c r="T1688" s="102">
        <f>IF(ISERROR(VLOOKUP('Salidas Pacientes'!$S1688,Entradas!$H$1:$I$1009,2,FALSE)),"",VLOOKUP('Salidas Pacientes'!$S1688,Entradas!$H$1:$I$1009,2,FALSE))</f>
        <v>45351</v>
      </c>
      <c r="U1688" s="124"/>
      <c r="V1688" s="124">
        <v>1</v>
      </c>
      <c r="W1688" s="127"/>
    </row>
    <row r="1689" spans="1:23" ht="15.75" hidden="1" customHeight="1">
      <c r="A1689" s="121">
        <v>45054</v>
      </c>
      <c r="B1689" s="122" t="s">
        <v>276</v>
      </c>
      <c r="C1689" s="129">
        <v>1114961912</v>
      </c>
      <c r="D1689" s="17" t="str">
        <f>IF(ISERROR(VLOOKUP('Salidas Pacientes'!$C1689,'BD Pacientes'!$A:I,2,FALSE)),"",VLOOKUP('Salidas Pacientes'!$C1689,'BD Pacientes'!$A:I,2,FALSE))</f>
        <v>RC</v>
      </c>
      <c r="E1689" s="16" t="str">
        <f>IF(ISERROR(VLOOKUP('Salidas Pacientes'!$C1689,'BD Pacientes'!$A:I,3,FALSE)),"",VLOOKUP('Salidas Pacientes'!$C1689,'BD Pacientes'!$A:I,3,FALSE))</f>
        <v>NOAH LOPEZ OSORIO</v>
      </c>
      <c r="F1689" s="17" t="str">
        <f>IF(ISERROR(VLOOKUP('Salidas Pacientes'!$C1689,'BD Pacientes'!$A:I,4,FALSE)),"",VLOOKUP('Salidas Pacientes'!$C1689,'BD Pacientes'!$A:I,4,FALSE))</f>
        <v>M</v>
      </c>
      <c r="G1689" s="95">
        <f>IF(ISERROR(VLOOKUP('Salidas Pacientes'!$C1689,'BD Pacientes'!$A:I,5,FALSE)),"",VLOOKUP('Salidas Pacientes'!$C1689,'BD Pacientes'!$A:I,5,FALSE))</f>
        <v>44680</v>
      </c>
      <c r="H1689" s="95" t="str">
        <f t="shared" ca="1" si="0"/>
        <v>1 año, 3 mes</v>
      </c>
      <c r="I1689" s="97" t="str">
        <f>IF(ISERROR(VLOOKUP('Salidas Pacientes'!$C1689,'BD Pacientes'!$A:$I,6,FALSE)),"",VLOOKUP('Salidas Pacientes'!$C1689,'BD Pacientes'!$A:$I,6,FALSE))</f>
        <v>CIUDAD COUNTRY CONJUNTO MORITO CASA 125</v>
      </c>
      <c r="J1689" s="98">
        <f>IF(ISERROR(VLOOKUP('Salidas Pacientes'!$C1689,'BD Pacientes'!$A:$I,7,FALSE)),"",VLOOKUP('Salidas Pacientes'!$C1689,'BD Pacientes'!$A:$I,7,FALSE))</f>
        <v>1027963691</v>
      </c>
      <c r="K1689" s="99" t="str">
        <f>IF(ISERROR(VLOOKUP('Salidas Pacientes'!$C1689,'BD Pacientes'!$A:$I,8,FALSE)),"",VLOOKUP('Salidas Pacientes'!$C1689,'BD Pacientes'!$A:$I,8,FALSE))</f>
        <v>JARLEDYS OSORIO GOMEZ</v>
      </c>
      <c r="L1689" s="17">
        <f>IF(ISERROR(VLOOKUP('Salidas Pacientes'!$C1689,'BD Pacientes'!$A:$I,9,FALSE)),"",VLOOKUP('Salidas Pacientes'!$C1689,'BD Pacientes'!$A:$I,9,FALSE))</f>
        <v>3174302411</v>
      </c>
      <c r="M1689" s="122" t="s">
        <v>140</v>
      </c>
      <c r="N1689" s="16" t="str">
        <f>IF(ISERROR(VLOOKUP('Salidas Pacientes'!$M1689,Inventario!$A$2:$M$21,2,FALSE)),"",VLOOKUP('Salidas Pacientes'!$M1689,Inventario!$A$2:$M$21,2,FALSE))</f>
        <v>Influvac</v>
      </c>
      <c r="O1689" s="16" t="str">
        <f>IF(ISERROR(VLOOKUP('Salidas Pacientes'!$M1689,Inventario!$A$2:$M$21,3,FALSE)),"",VLOOKUP('Salidas Pacientes'!$M1689,Inventario!$A$2:$M$21,3,FALSE))</f>
        <v>Influenza</v>
      </c>
      <c r="P1689" s="100"/>
      <c r="Q1689" s="100"/>
      <c r="R1689" s="17"/>
      <c r="S1689" s="123" t="s">
        <v>252</v>
      </c>
      <c r="T1689" s="102">
        <f>IF(ISERROR(VLOOKUP('Salidas Pacientes'!$S1689,Entradas!$H$1:$I$1009,2,FALSE)),"",VLOOKUP('Salidas Pacientes'!$S1689,Entradas!$H$1:$I$1009,2,FALSE))</f>
        <v>45291</v>
      </c>
      <c r="U1689" s="124"/>
      <c r="V1689" s="124">
        <v>1</v>
      </c>
      <c r="W1689" s="127"/>
    </row>
    <row r="1690" spans="1:23" ht="15.75" hidden="1" customHeight="1">
      <c r="A1690" s="121">
        <v>45054</v>
      </c>
      <c r="B1690" s="122" t="s">
        <v>276</v>
      </c>
      <c r="C1690" s="129">
        <v>1109575307</v>
      </c>
      <c r="D1690" s="17" t="str">
        <f>IF(ISERROR(VLOOKUP('Salidas Pacientes'!$C1690,'BD Pacientes'!$A:I,2,FALSE)),"",VLOOKUP('Salidas Pacientes'!$C1690,'BD Pacientes'!$A:I,2,FALSE))</f>
        <v>RC</v>
      </c>
      <c r="E1690" s="16" t="str">
        <f>IF(ISERROR(VLOOKUP('Salidas Pacientes'!$C1690,'BD Pacientes'!$A:I,3,FALSE)),"",VLOOKUP('Salidas Pacientes'!$C1690,'BD Pacientes'!$A:I,3,FALSE))</f>
        <v>MACARENA ORTIZ SANCHEZ</v>
      </c>
      <c r="F1690" s="17" t="str">
        <f>IF(ISERROR(VLOOKUP('Salidas Pacientes'!$C1690,'BD Pacientes'!$A:I,4,FALSE)),"",VLOOKUP('Salidas Pacientes'!$C1690,'BD Pacientes'!$A:I,4,FALSE))</f>
        <v>F</v>
      </c>
      <c r="G1690" s="95">
        <f>IF(ISERROR(VLOOKUP('Salidas Pacientes'!$C1690,'BD Pacientes'!$A:I,5,FALSE)),"",VLOOKUP('Salidas Pacientes'!$C1690,'BD Pacientes'!$A:I,5,FALSE))</f>
        <v>44810</v>
      </c>
      <c r="H1690" s="95" t="str">
        <f t="shared" ca="1" si="0"/>
        <v>0 año, 11 mes</v>
      </c>
      <c r="I1690" s="97" t="str">
        <f>IF(ISERROR(VLOOKUP('Salidas Pacientes'!$C1690,'BD Pacientes'!$A:$I,6,FALSE)),"",VLOOKUP('Salidas Pacientes'!$C1690,'BD Pacientes'!$A:$I,6,FALSE))</f>
        <v>CRA 76 #16-41</v>
      </c>
      <c r="J1690" s="98">
        <f>IF(ISERROR(VLOOKUP('Salidas Pacientes'!$C1690,'BD Pacientes'!$A:$I,7,FALSE)),"",VLOOKUP('Salidas Pacientes'!$C1690,'BD Pacientes'!$A:$I,7,FALSE))</f>
        <v>31324722</v>
      </c>
      <c r="K1690" s="99" t="str">
        <f>IF(ISERROR(VLOOKUP('Salidas Pacientes'!$C1690,'BD Pacientes'!$A:$I,8,FALSE)),"",VLOOKUP('Salidas Pacientes'!$C1690,'BD Pacientes'!$A:$I,8,FALSE))</f>
        <v>MARCELA SANCHEZ</v>
      </c>
      <c r="L1690" s="17">
        <f>IF(ISERROR(VLOOKUP('Salidas Pacientes'!$C1690,'BD Pacientes'!$A:$I,9,FALSE)),"",VLOOKUP('Salidas Pacientes'!$C1690,'BD Pacientes'!$A:$I,9,FALSE))</f>
        <v>3148109893</v>
      </c>
      <c r="M1690" s="122" t="s">
        <v>47</v>
      </c>
      <c r="N1690" s="16" t="str">
        <f>IF(ISERROR(VLOOKUP('Salidas Pacientes'!$M1690,Inventario!$A$2:$M$21,2,FALSE)),"",VLOOKUP('Salidas Pacientes'!$M1690,Inventario!$A$2:$M$21,2,FALSE))</f>
        <v>Nimenrix</v>
      </c>
      <c r="O1690" s="16" t="str">
        <f>IF(ISERROR(VLOOKUP('Salidas Pacientes'!$M1690,Inventario!$A$2:$M$21,3,FALSE)),"",VLOOKUP('Salidas Pacientes'!$M1690,Inventario!$A$2:$M$21,3,FALSE))</f>
        <v>Meningococo</v>
      </c>
      <c r="P1690" s="100"/>
      <c r="Q1690" s="100"/>
      <c r="R1690" s="17"/>
      <c r="S1690" s="123" t="s">
        <v>240</v>
      </c>
      <c r="T1690" s="102">
        <f>IF(ISERROR(VLOOKUP('Salidas Pacientes'!$S1690,Entradas!$H$1:$I$1009,2,FALSE)),"",VLOOKUP('Salidas Pacientes'!$S1690,Entradas!$H$1:$I$1009,2,FALSE))</f>
        <v>45535</v>
      </c>
      <c r="U1690" s="124"/>
      <c r="V1690" s="124">
        <v>1</v>
      </c>
      <c r="W1690" s="127"/>
    </row>
    <row r="1691" spans="1:23" ht="15.75" hidden="1" customHeight="1">
      <c r="A1691" s="121">
        <v>45055</v>
      </c>
      <c r="B1691" s="122" t="s">
        <v>276</v>
      </c>
      <c r="C1691" s="129">
        <v>1109576371</v>
      </c>
      <c r="D1691" s="17" t="str">
        <f>IF(ISERROR(VLOOKUP('Salidas Pacientes'!$C1691,'BD Pacientes'!$A:I,2,FALSE)),"",VLOOKUP('Salidas Pacientes'!$C1691,'BD Pacientes'!$A:I,2,FALSE))</f>
        <v>RC</v>
      </c>
      <c r="E1691" s="16" t="str">
        <f>IF(ISERROR(VLOOKUP('Salidas Pacientes'!$C1691,'BD Pacientes'!$A:I,3,FALSE)),"",VLOOKUP('Salidas Pacientes'!$C1691,'BD Pacientes'!$A:I,3,FALSE))</f>
        <v>AMELIA HERNANDEZ BEJARANO</v>
      </c>
      <c r="F1691" s="17" t="str">
        <f>IF(ISERROR(VLOOKUP('Salidas Pacientes'!$C1691,'BD Pacientes'!$A:I,4,FALSE)),"",VLOOKUP('Salidas Pacientes'!$C1691,'BD Pacientes'!$A:I,4,FALSE))</f>
        <v>F</v>
      </c>
      <c r="G1691" s="95">
        <f>IF(ISERROR(VLOOKUP('Salidas Pacientes'!$C1691,'BD Pacientes'!$A:I,5,FALSE)),"",VLOOKUP('Salidas Pacientes'!$C1691,'BD Pacientes'!$A:I,5,FALSE))</f>
        <v>44959</v>
      </c>
      <c r="H1691" s="95" t="str">
        <f t="shared" ca="1" si="0"/>
        <v>0 año, 6 mes</v>
      </c>
      <c r="I1691" s="97" t="str">
        <f>IF(ISERROR(VLOOKUP('Salidas Pacientes'!$C1691,'BD Pacientes'!$A:$I,6,FALSE)),"",VLOOKUP('Salidas Pacientes'!$C1691,'BD Pacientes'!$A:$I,6,FALSE))</f>
        <v>CRA 98B #48-127</v>
      </c>
      <c r="J1691" s="98">
        <f>IF(ISERROR(VLOOKUP('Salidas Pacientes'!$C1691,'BD Pacientes'!$A:$I,7,FALSE)),"",VLOOKUP('Salidas Pacientes'!$C1691,'BD Pacientes'!$A:$I,7,FALSE))</f>
        <v>1018459969</v>
      </c>
      <c r="K1691" s="99" t="str">
        <f>IF(ISERROR(VLOOKUP('Salidas Pacientes'!$C1691,'BD Pacientes'!$A:$I,8,FALSE)),"",VLOOKUP('Salidas Pacientes'!$C1691,'BD Pacientes'!$A:$I,8,FALSE))</f>
        <v>MARIA LORENA BEJARANO</v>
      </c>
      <c r="L1691" s="17">
        <f>IF(ISERROR(VLOOKUP('Salidas Pacientes'!$C1691,'BD Pacientes'!$A:$I,9,FALSE)),"",VLOOKUP('Salidas Pacientes'!$C1691,'BD Pacientes'!$A:$I,9,FALSE))</f>
        <v>3007578029</v>
      </c>
      <c r="M1691" s="122" t="s">
        <v>321</v>
      </c>
      <c r="N1691" s="16" t="str">
        <f>IF(ISERROR(VLOOKUP('Salidas Pacientes'!$M1691,Inventario!$A$2:$M$21,2,FALSE)),"",VLOOKUP('Salidas Pacientes'!$M1691,Inventario!$A$2:$M$21,2,FALSE))</f>
        <v/>
      </c>
      <c r="O1691" s="16" t="str">
        <f>IF(ISERROR(VLOOKUP('Salidas Pacientes'!$M1691,Inventario!$A$2:$M$21,3,FALSE)),"",VLOOKUP('Salidas Pacientes'!$M1691,Inventario!$A$2:$M$21,3,FALSE))</f>
        <v/>
      </c>
      <c r="P1691" s="100"/>
      <c r="Q1691" s="100"/>
      <c r="R1691" s="17"/>
      <c r="S1691" s="123" t="s">
        <v>240</v>
      </c>
      <c r="T1691" s="102">
        <f>IF(ISERROR(VLOOKUP('Salidas Pacientes'!$S1691,Entradas!$H$1:$I$1009,2,FALSE)),"",VLOOKUP('Salidas Pacientes'!$S1691,Entradas!$H$1:$I$1009,2,FALSE))</f>
        <v>45535</v>
      </c>
      <c r="U1691" s="124"/>
      <c r="V1691" s="124">
        <v>1</v>
      </c>
      <c r="W1691" s="127"/>
    </row>
    <row r="1692" spans="1:23" ht="15.75" hidden="1" customHeight="1">
      <c r="A1692" s="121">
        <v>45055</v>
      </c>
      <c r="B1692" s="122" t="s">
        <v>276</v>
      </c>
      <c r="C1692" s="129">
        <v>1150696155</v>
      </c>
      <c r="D1692" s="17" t="str">
        <f>IF(ISERROR(VLOOKUP('Salidas Pacientes'!$C1692,'BD Pacientes'!$A:I,2,FALSE)),"",VLOOKUP('Salidas Pacientes'!$C1692,'BD Pacientes'!$A:I,2,FALSE))</f>
        <v>RC</v>
      </c>
      <c r="E1692" s="16" t="str">
        <f>IF(ISERROR(VLOOKUP('Salidas Pacientes'!$C1692,'BD Pacientes'!$A:I,3,FALSE)),"",VLOOKUP('Salidas Pacientes'!$C1692,'BD Pacientes'!$A:I,3,FALSE))</f>
        <v>ETHAN DAVID MORALES NUÑEZ</v>
      </c>
      <c r="F1692" s="17" t="str">
        <f>IF(ISERROR(VLOOKUP('Salidas Pacientes'!$C1692,'BD Pacientes'!$A:I,4,FALSE)),"",VLOOKUP('Salidas Pacientes'!$C1692,'BD Pacientes'!$A:I,4,FALSE))</f>
        <v>M</v>
      </c>
      <c r="G1692" s="95">
        <f>IF(ISERROR(VLOOKUP('Salidas Pacientes'!$C1692,'BD Pacientes'!$A:I,5,FALSE)),"",VLOOKUP('Salidas Pacientes'!$C1692,'BD Pacientes'!$A:I,5,FALSE))</f>
        <v>44141</v>
      </c>
      <c r="H1692" s="95" t="str">
        <f t="shared" ca="1" si="0"/>
        <v>2 año, 9 mes</v>
      </c>
      <c r="I1692" s="97" t="str">
        <f>IF(ISERROR(VLOOKUP('Salidas Pacientes'!$C1692,'BD Pacientes'!$A:$I,6,FALSE)),"",VLOOKUP('Salidas Pacientes'!$C1692,'BD Pacientes'!$A:$I,6,FALSE))</f>
        <v>CRA 80 #48-54</v>
      </c>
      <c r="J1692" s="98">
        <f>IF(ISERROR(VLOOKUP('Salidas Pacientes'!$C1692,'BD Pacientes'!$A:$I,7,FALSE)),"",VLOOKUP('Salidas Pacientes'!$C1692,'BD Pacientes'!$A:$I,7,FALSE))</f>
        <v>1150696155</v>
      </c>
      <c r="K1692" s="99" t="str">
        <f>IF(ISERROR(VLOOKUP('Salidas Pacientes'!$C1692,'BD Pacientes'!$A:$I,8,FALSE)),"",VLOOKUP('Salidas Pacientes'!$C1692,'BD Pacientes'!$A:$I,8,FALSE))</f>
        <v>KARLA MUÑOZ</v>
      </c>
      <c r="L1692" s="17">
        <f>IF(ISERROR(VLOOKUP('Salidas Pacientes'!$C1692,'BD Pacientes'!$A:$I,9,FALSE)),"",VLOOKUP('Salidas Pacientes'!$C1692,'BD Pacientes'!$A:$I,9,FALSE))</f>
        <v>3117303142</v>
      </c>
      <c r="M1692" s="122" t="s">
        <v>140</v>
      </c>
      <c r="N1692" s="16" t="str">
        <f>IF(ISERROR(VLOOKUP('Salidas Pacientes'!$M1692,Inventario!$A$2:$M$21,2,FALSE)),"",VLOOKUP('Salidas Pacientes'!$M1692,Inventario!$A$2:$M$21,2,FALSE))</f>
        <v>Influvac</v>
      </c>
      <c r="O1692" s="16" t="str">
        <f>IF(ISERROR(VLOOKUP('Salidas Pacientes'!$M1692,Inventario!$A$2:$M$21,3,FALSE)),"",VLOOKUP('Salidas Pacientes'!$M1692,Inventario!$A$2:$M$21,3,FALSE))</f>
        <v>Influenza</v>
      </c>
      <c r="P1692" s="100"/>
      <c r="Q1692" s="100"/>
      <c r="R1692" s="17"/>
      <c r="S1692" s="123" t="s">
        <v>252</v>
      </c>
      <c r="T1692" s="102">
        <f>IF(ISERROR(VLOOKUP('Salidas Pacientes'!$S1692,Entradas!$H$1:$I$1009,2,FALSE)),"",VLOOKUP('Salidas Pacientes'!$S1692,Entradas!$H$1:$I$1009,2,FALSE))</f>
        <v>45291</v>
      </c>
      <c r="U1692" s="124"/>
      <c r="V1692" s="124">
        <v>1</v>
      </c>
      <c r="W1692" s="127"/>
    </row>
    <row r="1693" spans="1:23" ht="15.75" hidden="1" customHeight="1">
      <c r="A1693" s="121">
        <v>45055</v>
      </c>
      <c r="B1693" s="122" t="s">
        <v>276</v>
      </c>
      <c r="C1693" s="129">
        <v>1150696155</v>
      </c>
      <c r="D1693" s="17" t="str">
        <f>IF(ISERROR(VLOOKUP('Salidas Pacientes'!$C1693,'BD Pacientes'!$A:I,2,FALSE)),"",VLOOKUP('Salidas Pacientes'!$C1693,'BD Pacientes'!$A:I,2,FALSE))</f>
        <v>RC</v>
      </c>
      <c r="E1693" s="16" t="str">
        <f>IF(ISERROR(VLOOKUP('Salidas Pacientes'!$C1693,'BD Pacientes'!$A:I,3,FALSE)),"",VLOOKUP('Salidas Pacientes'!$C1693,'BD Pacientes'!$A:I,3,FALSE))</f>
        <v>ETHAN DAVID MORALES NUÑEZ</v>
      </c>
      <c r="F1693" s="17" t="str">
        <f>IF(ISERROR(VLOOKUP('Salidas Pacientes'!$C1693,'BD Pacientes'!$A:I,4,FALSE)),"",VLOOKUP('Salidas Pacientes'!$C1693,'BD Pacientes'!$A:I,4,FALSE))</f>
        <v>M</v>
      </c>
      <c r="G1693" s="95">
        <f>IF(ISERROR(VLOOKUP('Salidas Pacientes'!$C1693,'BD Pacientes'!$A:I,5,FALSE)),"",VLOOKUP('Salidas Pacientes'!$C1693,'BD Pacientes'!$A:I,5,FALSE))</f>
        <v>44141</v>
      </c>
      <c r="H1693" s="95" t="str">
        <f t="shared" ca="1" si="0"/>
        <v>2 año, 9 mes</v>
      </c>
      <c r="I1693" s="97" t="str">
        <f>IF(ISERROR(VLOOKUP('Salidas Pacientes'!$C1693,'BD Pacientes'!$A:$I,6,FALSE)),"",VLOOKUP('Salidas Pacientes'!$C1693,'BD Pacientes'!$A:$I,6,FALSE))</f>
        <v>CRA 80 #48-54</v>
      </c>
      <c r="J1693" s="98">
        <f>IF(ISERROR(VLOOKUP('Salidas Pacientes'!$C1693,'BD Pacientes'!$A:$I,7,FALSE)),"",VLOOKUP('Salidas Pacientes'!$C1693,'BD Pacientes'!$A:$I,7,FALSE))</f>
        <v>1150696155</v>
      </c>
      <c r="K1693" s="99" t="str">
        <f>IF(ISERROR(VLOOKUP('Salidas Pacientes'!$C1693,'BD Pacientes'!$A:$I,8,FALSE)),"",VLOOKUP('Salidas Pacientes'!$C1693,'BD Pacientes'!$A:$I,8,FALSE))</f>
        <v>KARLA MUÑOZ</v>
      </c>
      <c r="L1693" s="17">
        <f>IF(ISERROR(VLOOKUP('Salidas Pacientes'!$C1693,'BD Pacientes'!$A:$I,9,FALSE)),"",VLOOKUP('Salidas Pacientes'!$C1693,'BD Pacientes'!$A:$I,9,FALSE))</f>
        <v>3117303142</v>
      </c>
      <c r="M1693" s="122" t="s">
        <v>108</v>
      </c>
      <c r="N1693" s="16" t="str">
        <f>IF(ISERROR(VLOOKUP('Salidas Pacientes'!$M1693,Inventario!$A$2:$M$21,2,FALSE)),"",VLOOKUP('Salidas Pacientes'!$M1693,Inventario!$A$2:$M$21,2,FALSE))</f>
        <v>Priorix</v>
      </c>
      <c r="O1693" s="16" t="str">
        <f>IF(ISERROR(VLOOKUP('Salidas Pacientes'!$M1693,Inventario!$A$2:$M$21,3,FALSE)),"",VLOOKUP('Salidas Pacientes'!$M1693,Inventario!$A$2:$M$21,3,FALSE))</f>
        <v>Rubeola, Sarampion, Paperas</v>
      </c>
      <c r="P1693" s="100"/>
      <c r="Q1693" s="100"/>
      <c r="R1693" s="17"/>
      <c r="S1693" s="123" t="s">
        <v>239</v>
      </c>
      <c r="T1693" s="102">
        <f>IF(ISERROR(VLOOKUP('Salidas Pacientes'!$S1693,Entradas!$H$1:$I$1009,2,FALSE)),"",VLOOKUP('Salidas Pacientes'!$S1693,Entradas!$H$1:$I$1009,2,FALSE))</f>
        <v>45473</v>
      </c>
      <c r="U1693" s="124"/>
      <c r="V1693" s="124">
        <v>1</v>
      </c>
      <c r="W1693" s="127"/>
    </row>
    <row r="1694" spans="1:23" ht="15.75" hidden="1" customHeight="1">
      <c r="A1694" s="121">
        <v>45055</v>
      </c>
      <c r="B1694" s="122" t="s">
        <v>276</v>
      </c>
      <c r="C1694" s="129">
        <v>1104828342</v>
      </c>
      <c r="D1694" s="17" t="str">
        <f>IF(ISERROR(VLOOKUP('Salidas Pacientes'!$C1694,'BD Pacientes'!$A:I,2,FALSE)),"",VLOOKUP('Salidas Pacientes'!$C1694,'BD Pacientes'!$A:I,2,FALSE))</f>
        <v>TI</v>
      </c>
      <c r="E1694" s="16" t="str">
        <f>IF(ISERROR(VLOOKUP('Salidas Pacientes'!$C1694,'BD Pacientes'!$A:I,3,FALSE)),"",VLOOKUP('Salidas Pacientes'!$C1694,'BD Pacientes'!$A:I,3,FALSE))</f>
        <v>DULCE MARIA MORALES VILLA</v>
      </c>
      <c r="F1694" s="17" t="str">
        <f>IF(ISERROR(VLOOKUP('Salidas Pacientes'!$C1694,'BD Pacientes'!$A:I,4,FALSE)),"",VLOOKUP('Salidas Pacientes'!$C1694,'BD Pacientes'!$A:I,4,FALSE))</f>
        <v>F</v>
      </c>
      <c r="G1694" s="95">
        <f>IF(ISERROR(VLOOKUP('Salidas Pacientes'!$C1694,'BD Pacientes'!$A:I,5,FALSE)),"",VLOOKUP('Salidas Pacientes'!$C1694,'BD Pacientes'!$A:I,5,FALSE))</f>
        <v>40742</v>
      </c>
      <c r="H1694" s="95" t="str">
        <f t="shared" ca="1" si="0"/>
        <v>12 año, 1 mes</v>
      </c>
      <c r="I1694" s="97" t="str">
        <f>IF(ISERROR(VLOOKUP('Salidas Pacientes'!$C1694,'BD Pacientes'!$A:$I,6,FALSE)),"",VLOOKUP('Salidas Pacientes'!$C1694,'BD Pacientes'!$A:$I,6,FALSE))</f>
        <v>CRA 80 #48-54</v>
      </c>
      <c r="J1694" s="98">
        <f>IF(ISERROR(VLOOKUP('Salidas Pacientes'!$C1694,'BD Pacientes'!$A:$I,7,FALSE)),"",VLOOKUP('Salidas Pacientes'!$C1694,'BD Pacientes'!$A:$I,7,FALSE))</f>
        <v>1127944969</v>
      </c>
      <c r="K1694" s="99" t="str">
        <f>IF(ISERROR(VLOOKUP('Salidas Pacientes'!$C1694,'BD Pacientes'!$A:$I,8,FALSE)),"",VLOOKUP('Salidas Pacientes'!$C1694,'BD Pacientes'!$A:$I,8,FALSE))</f>
        <v>KARLA MUÑOZ</v>
      </c>
      <c r="L1694" s="17">
        <f>IF(ISERROR(VLOOKUP('Salidas Pacientes'!$C1694,'BD Pacientes'!$A:$I,9,FALSE)),"",VLOOKUP('Salidas Pacientes'!$C1694,'BD Pacientes'!$A:$I,9,FALSE))</f>
        <v>3117303242</v>
      </c>
      <c r="M1694" s="122" t="s">
        <v>140</v>
      </c>
      <c r="N1694" s="16" t="str">
        <f>IF(ISERROR(VLOOKUP('Salidas Pacientes'!$M1694,Inventario!$A$2:$M$21,2,FALSE)),"",VLOOKUP('Salidas Pacientes'!$M1694,Inventario!$A$2:$M$21,2,FALSE))</f>
        <v>Influvac</v>
      </c>
      <c r="O1694" s="16" t="str">
        <f>IF(ISERROR(VLOOKUP('Salidas Pacientes'!$M1694,Inventario!$A$2:$M$21,3,FALSE)),"",VLOOKUP('Salidas Pacientes'!$M1694,Inventario!$A$2:$M$21,3,FALSE))</f>
        <v>Influenza</v>
      </c>
      <c r="P1694" s="100"/>
      <c r="Q1694" s="100"/>
      <c r="R1694" s="17"/>
      <c r="S1694" s="123" t="s">
        <v>252</v>
      </c>
      <c r="T1694" s="102">
        <f>IF(ISERROR(VLOOKUP('Salidas Pacientes'!$S1694,Entradas!$H$1:$I$1009,2,FALSE)),"",VLOOKUP('Salidas Pacientes'!$S1694,Entradas!$H$1:$I$1009,2,FALSE))</f>
        <v>45291</v>
      </c>
      <c r="U1694" s="124"/>
      <c r="V1694" s="124">
        <v>1</v>
      </c>
      <c r="W1694" s="127"/>
    </row>
    <row r="1695" spans="1:23" ht="15.75" hidden="1" customHeight="1">
      <c r="A1695" s="121">
        <v>45055</v>
      </c>
      <c r="B1695" s="122" t="s">
        <v>276</v>
      </c>
      <c r="C1695" s="129">
        <v>1150693185</v>
      </c>
      <c r="D1695" s="17" t="str">
        <f>IF(ISERROR(VLOOKUP('Salidas Pacientes'!$C1695,'BD Pacientes'!$A:I,2,FALSE)),"",VLOOKUP('Salidas Pacientes'!$C1695,'BD Pacientes'!$A:I,2,FALSE))</f>
        <v>TI</v>
      </c>
      <c r="E1695" s="16" t="str">
        <f>IF(ISERROR(VLOOKUP('Salidas Pacientes'!$C1695,'BD Pacientes'!$A:I,3,FALSE)),"",VLOOKUP('Salidas Pacientes'!$C1695,'BD Pacientes'!$A:I,3,FALSE))</f>
        <v>GABRIELA MORALES VILLA</v>
      </c>
      <c r="F1695" s="17" t="str">
        <f>IF(ISERROR(VLOOKUP('Salidas Pacientes'!$C1695,'BD Pacientes'!$A:I,4,FALSE)),"",VLOOKUP('Salidas Pacientes'!$C1695,'BD Pacientes'!$A:I,4,FALSE))</f>
        <v>F</v>
      </c>
      <c r="G1695" s="95">
        <f>IF(ISERROR(VLOOKUP('Salidas Pacientes'!$C1695,'BD Pacientes'!$A:I,5,FALSE)),"",VLOOKUP('Salidas Pacientes'!$C1695,'BD Pacientes'!$A:I,5,FALSE))</f>
        <v>42339</v>
      </c>
      <c r="H1695" s="95" t="str">
        <f t="shared" ca="1" si="0"/>
        <v>7 año, 8 mes</v>
      </c>
      <c r="I1695" s="97" t="str">
        <f>IF(ISERROR(VLOOKUP('Salidas Pacientes'!$C1695,'BD Pacientes'!$A:$I,6,FALSE)),"",VLOOKUP('Salidas Pacientes'!$C1695,'BD Pacientes'!$A:$I,6,FALSE))</f>
        <v>CRA 80 #48-54</v>
      </c>
      <c r="J1695" s="98">
        <f>IF(ISERROR(VLOOKUP('Salidas Pacientes'!$C1695,'BD Pacientes'!$A:$I,7,FALSE)),"",VLOOKUP('Salidas Pacientes'!$C1695,'BD Pacientes'!$A:$I,7,FALSE))</f>
        <v>1127944969</v>
      </c>
      <c r="K1695" s="99" t="str">
        <f>IF(ISERROR(VLOOKUP('Salidas Pacientes'!$C1695,'BD Pacientes'!$A:$I,8,FALSE)),"",VLOOKUP('Salidas Pacientes'!$C1695,'BD Pacientes'!$A:$I,8,FALSE))</f>
        <v>KARLA MUÑOZ</v>
      </c>
      <c r="L1695" s="17">
        <f>IF(ISERROR(VLOOKUP('Salidas Pacientes'!$C1695,'BD Pacientes'!$A:$I,9,FALSE)),"",VLOOKUP('Salidas Pacientes'!$C1695,'BD Pacientes'!$A:$I,9,FALSE))</f>
        <v>3117303242</v>
      </c>
      <c r="M1695" s="122" t="s">
        <v>140</v>
      </c>
      <c r="N1695" s="16" t="str">
        <f>IF(ISERROR(VLOOKUP('Salidas Pacientes'!$M1695,Inventario!$A$2:$M$21,2,FALSE)),"",VLOOKUP('Salidas Pacientes'!$M1695,Inventario!$A$2:$M$21,2,FALSE))</f>
        <v>Influvac</v>
      </c>
      <c r="O1695" s="16" t="str">
        <f>IF(ISERROR(VLOOKUP('Salidas Pacientes'!$M1695,Inventario!$A$2:$M$21,3,FALSE)),"",VLOOKUP('Salidas Pacientes'!$M1695,Inventario!$A$2:$M$21,3,FALSE))</f>
        <v>Influenza</v>
      </c>
      <c r="P1695" s="100"/>
      <c r="Q1695" s="100"/>
      <c r="R1695" s="17"/>
      <c r="S1695" s="123" t="s">
        <v>252</v>
      </c>
      <c r="T1695" s="102">
        <f>IF(ISERROR(VLOOKUP('Salidas Pacientes'!$S1695,Entradas!$H$1:$I$1009,2,FALSE)),"",VLOOKUP('Salidas Pacientes'!$S1695,Entradas!$H$1:$I$1009,2,FALSE))</f>
        <v>45291</v>
      </c>
      <c r="U1695" s="124"/>
      <c r="V1695" s="124">
        <v>1</v>
      </c>
      <c r="W1695" s="127"/>
    </row>
    <row r="1696" spans="1:23" ht="15.75" hidden="1" customHeight="1">
      <c r="A1696" s="121">
        <v>45061</v>
      </c>
      <c r="B1696" s="122" t="s">
        <v>276</v>
      </c>
      <c r="C1696" s="129">
        <v>1232819404</v>
      </c>
      <c r="D1696" s="17" t="str">
        <f>IF(ISERROR(VLOOKUP('Salidas Pacientes'!$C1696,'BD Pacientes'!$A:I,2,FALSE)),"",VLOOKUP('Salidas Pacientes'!$C1696,'BD Pacientes'!$A:I,2,FALSE))</f>
        <v>RC</v>
      </c>
      <c r="E1696" s="16" t="str">
        <f>IF(ISERROR(VLOOKUP('Salidas Pacientes'!$C1696,'BD Pacientes'!$A:I,3,FALSE)),"",VLOOKUP('Salidas Pacientes'!$C1696,'BD Pacientes'!$A:I,3,FALSE))</f>
        <v>EMMANUEL CUERO REYES</v>
      </c>
      <c r="F1696" s="17" t="str">
        <f>IF(ISERROR(VLOOKUP('Salidas Pacientes'!$C1696,'BD Pacientes'!$A:I,4,FALSE)),"",VLOOKUP('Salidas Pacientes'!$C1696,'BD Pacientes'!$A:I,4,FALSE))</f>
        <v>M</v>
      </c>
      <c r="G1696" s="95">
        <f>IF(ISERROR(VLOOKUP('Salidas Pacientes'!$C1696,'BD Pacientes'!$A:I,5,FALSE)),"",VLOOKUP('Salidas Pacientes'!$C1696,'BD Pacientes'!$A:I,5,FALSE))</f>
        <v>44630</v>
      </c>
      <c r="H1696" s="95" t="str">
        <f t="shared" ca="1" si="0"/>
        <v>1 año, 5 mes</v>
      </c>
      <c r="I1696" s="97" t="str">
        <f>IF(ISERROR(VLOOKUP('Salidas Pacientes'!$C1696,'BD Pacientes'!$A:$I,6,FALSE)),"",VLOOKUP('Salidas Pacientes'!$C1696,'BD Pacientes'!$A:$I,6,FALSE))</f>
        <v>CRA 98C #54-86</v>
      </c>
      <c r="J1696" s="98">
        <f>IF(ISERROR(VLOOKUP('Salidas Pacientes'!$C1696,'BD Pacientes'!$A:$I,7,FALSE)),"",VLOOKUP('Salidas Pacientes'!$C1696,'BD Pacientes'!$A:$I,7,FALSE))</f>
        <v>1144034857</v>
      </c>
      <c r="K1696" s="99" t="str">
        <f>IF(ISERROR(VLOOKUP('Salidas Pacientes'!$C1696,'BD Pacientes'!$A:$I,8,FALSE)),"",VLOOKUP('Salidas Pacientes'!$C1696,'BD Pacientes'!$A:$I,8,FALSE))</f>
        <v>STEFHANY REYES</v>
      </c>
      <c r="L1696" s="17">
        <f>IF(ISERROR(VLOOKUP('Salidas Pacientes'!$C1696,'BD Pacientes'!$A:$I,9,FALSE)),"",VLOOKUP('Salidas Pacientes'!$C1696,'BD Pacientes'!$A:$I,9,FALSE))</f>
        <v>3228479552</v>
      </c>
      <c r="M1696" s="122" t="s">
        <v>140</v>
      </c>
      <c r="N1696" s="16" t="str">
        <f>IF(ISERROR(VLOOKUP('Salidas Pacientes'!$M1696,Inventario!$A$2:$M$21,2,FALSE)),"",VLOOKUP('Salidas Pacientes'!$M1696,Inventario!$A$2:$M$21,2,FALSE))</f>
        <v>Influvac</v>
      </c>
      <c r="O1696" s="16" t="str">
        <f>IF(ISERROR(VLOOKUP('Salidas Pacientes'!$M1696,Inventario!$A$2:$M$21,3,FALSE)),"",VLOOKUP('Salidas Pacientes'!$M1696,Inventario!$A$2:$M$21,3,FALSE))</f>
        <v>Influenza</v>
      </c>
      <c r="P1696" s="100"/>
      <c r="Q1696" s="100"/>
      <c r="R1696" s="17"/>
      <c r="S1696" s="123" t="s">
        <v>252</v>
      </c>
      <c r="T1696" s="102">
        <f>IF(ISERROR(VLOOKUP('Salidas Pacientes'!$S1696,Entradas!$H$1:$I$1009,2,FALSE)),"",VLOOKUP('Salidas Pacientes'!$S1696,Entradas!$H$1:$I$1009,2,FALSE))</f>
        <v>45291</v>
      </c>
      <c r="U1696" s="124"/>
      <c r="V1696" s="124">
        <v>1</v>
      </c>
      <c r="W1696" s="127"/>
    </row>
    <row r="1697" spans="1:23" ht="15.75" hidden="1" customHeight="1">
      <c r="A1697" s="121">
        <v>45061</v>
      </c>
      <c r="B1697" s="122" t="s">
        <v>276</v>
      </c>
      <c r="C1697" s="129">
        <v>1232819404</v>
      </c>
      <c r="D1697" s="17" t="str">
        <f>IF(ISERROR(VLOOKUP('Salidas Pacientes'!$C1697,'BD Pacientes'!$A:I,2,FALSE)),"",VLOOKUP('Salidas Pacientes'!$C1697,'BD Pacientes'!$A:I,2,FALSE))</f>
        <v>RC</v>
      </c>
      <c r="E1697" s="16" t="str">
        <f>IF(ISERROR(VLOOKUP('Salidas Pacientes'!$C1697,'BD Pacientes'!$A:I,3,FALSE)),"",VLOOKUP('Salidas Pacientes'!$C1697,'BD Pacientes'!$A:I,3,FALSE))</f>
        <v>EMMANUEL CUERO REYES</v>
      </c>
      <c r="F1697" s="17" t="str">
        <f>IF(ISERROR(VLOOKUP('Salidas Pacientes'!$C1697,'BD Pacientes'!$A:I,4,FALSE)),"",VLOOKUP('Salidas Pacientes'!$C1697,'BD Pacientes'!$A:I,4,FALSE))</f>
        <v>M</v>
      </c>
      <c r="G1697" s="95">
        <f>IF(ISERROR(VLOOKUP('Salidas Pacientes'!$C1697,'BD Pacientes'!$A:I,5,FALSE)),"",VLOOKUP('Salidas Pacientes'!$C1697,'BD Pacientes'!$A:I,5,FALSE))</f>
        <v>44630</v>
      </c>
      <c r="H1697" s="95" t="str">
        <f t="shared" ca="1" si="0"/>
        <v>1 año, 5 mes</v>
      </c>
      <c r="I1697" s="97" t="str">
        <f>IF(ISERROR(VLOOKUP('Salidas Pacientes'!$C1697,'BD Pacientes'!$A:$I,6,FALSE)),"",VLOOKUP('Salidas Pacientes'!$C1697,'BD Pacientes'!$A:$I,6,FALSE))</f>
        <v>CRA 98C #54-86</v>
      </c>
      <c r="J1697" s="98">
        <f>IF(ISERROR(VLOOKUP('Salidas Pacientes'!$C1697,'BD Pacientes'!$A:$I,7,FALSE)),"",VLOOKUP('Salidas Pacientes'!$C1697,'BD Pacientes'!$A:$I,7,FALSE))</f>
        <v>1144034857</v>
      </c>
      <c r="K1697" s="99" t="str">
        <f>IF(ISERROR(VLOOKUP('Salidas Pacientes'!$C1697,'BD Pacientes'!$A:$I,8,FALSE)),"",VLOOKUP('Salidas Pacientes'!$C1697,'BD Pacientes'!$A:$I,8,FALSE))</f>
        <v>STEFHANY REYES</v>
      </c>
      <c r="L1697" s="17">
        <f>IF(ISERROR(VLOOKUP('Salidas Pacientes'!$C1697,'BD Pacientes'!$A:$I,9,FALSE)),"",VLOOKUP('Salidas Pacientes'!$C1697,'BD Pacientes'!$A:$I,9,FALSE))</f>
        <v>3228479552</v>
      </c>
      <c r="M1697" s="122" t="s">
        <v>47</v>
      </c>
      <c r="N1697" s="16" t="str">
        <f>IF(ISERROR(VLOOKUP('Salidas Pacientes'!$M1697,Inventario!$A$2:$M$21,2,FALSE)),"",VLOOKUP('Salidas Pacientes'!$M1697,Inventario!$A$2:$M$21,2,FALSE))</f>
        <v>Nimenrix</v>
      </c>
      <c r="O1697" s="16" t="str">
        <f>IF(ISERROR(VLOOKUP('Salidas Pacientes'!$M1697,Inventario!$A$2:$M$21,3,FALSE)),"",VLOOKUP('Salidas Pacientes'!$M1697,Inventario!$A$2:$M$21,3,FALSE))</f>
        <v>Meningococo</v>
      </c>
      <c r="P1697" s="100"/>
      <c r="Q1697" s="100"/>
      <c r="R1697" s="17"/>
      <c r="S1697" s="123" t="s">
        <v>240</v>
      </c>
      <c r="T1697" s="102">
        <f>IF(ISERROR(VLOOKUP('Salidas Pacientes'!$S1697,Entradas!$H$1:$I$1009,2,FALSE)),"",VLOOKUP('Salidas Pacientes'!$S1697,Entradas!$H$1:$I$1009,2,FALSE))</f>
        <v>45535</v>
      </c>
      <c r="U1697" s="124"/>
      <c r="V1697" s="124">
        <v>1</v>
      </c>
      <c r="W1697" s="127"/>
    </row>
    <row r="1698" spans="1:23" ht="15.75" hidden="1" customHeight="1">
      <c r="A1698" s="121">
        <v>45061</v>
      </c>
      <c r="B1698" s="122" t="s">
        <v>276</v>
      </c>
      <c r="C1698" s="129">
        <v>1104846392</v>
      </c>
      <c r="D1698" s="17" t="str">
        <f>IF(ISERROR(VLOOKUP('Salidas Pacientes'!$C1698,'BD Pacientes'!$A:I,2,FALSE)),"",VLOOKUP('Salidas Pacientes'!$C1698,'BD Pacientes'!$A:I,2,FALSE))</f>
        <v>RC</v>
      </c>
      <c r="E1698" s="16" t="str">
        <f>IF(ISERROR(VLOOKUP('Salidas Pacientes'!$C1698,'BD Pacientes'!$A:I,3,FALSE)),"",VLOOKUP('Salidas Pacientes'!$C1698,'BD Pacientes'!$A:I,3,FALSE))</f>
        <v>GUADALUPE MUÑOZ ZULUAGA</v>
      </c>
      <c r="F1698" s="17" t="str">
        <f>IF(ISERROR(VLOOKUP('Salidas Pacientes'!$C1698,'BD Pacientes'!$A:I,4,FALSE)),"",VLOOKUP('Salidas Pacientes'!$C1698,'BD Pacientes'!$A:I,4,FALSE))</f>
        <v>F</v>
      </c>
      <c r="G1698" s="95">
        <f>IF(ISERROR(VLOOKUP('Salidas Pacientes'!$C1698,'BD Pacientes'!$A:I,5,FALSE)),"",VLOOKUP('Salidas Pacientes'!$C1698,'BD Pacientes'!$A:I,5,FALSE))</f>
        <v>43690</v>
      </c>
      <c r="H1698" s="95" t="str">
        <f t="shared" ca="1" si="0"/>
        <v>4 año, 0 mes</v>
      </c>
      <c r="I1698" s="97" t="str">
        <f>IF(ISERROR(VLOOKUP('Salidas Pacientes'!$C1698,'BD Pacientes'!$A:$I,6,FALSE)),"",VLOOKUP('Salidas Pacientes'!$C1698,'BD Pacientes'!$A:$I,6,FALSE))</f>
        <v>CALLE 23 #49A-15</v>
      </c>
      <c r="J1698" s="98">
        <f>IF(ISERROR(VLOOKUP('Salidas Pacientes'!$C1698,'BD Pacientes'!$A:$I,7,FALSE)),"",VLOOKUP('Salidas Pacientes'!$C1698,'BD Pacientes'!$A:$I,7,FALSE))</f>
        <v>1144044064</v>
      </c>
      <c r="K1698" s="99" t="str">
        <f>IF(ISERROR(VLOOKUP('Salidas Pacientes'!$C1698,'BD Pacientes'!$A:$I,8,FALSE)),"",VLOOKUP('Salidas Pacientes'!$C1698,'BD Pacientes'!$A:$I,8,FALSE))</f>
        <v>CLAUDIA OROZCO</v>
      </c>
      <c r="L1698" s="17">
        <f>IF(ISERROR(VLOOKUP('Salidas Pacientes'!$C1698,'BD Pacientes'!$A:$I,9,FALSE)),"",VLOOKUP('Salidas Pacientes'!$C1698,'BD Pacientes'!$A:$I,9,FALSE))</f>
        <v>3103979236</v>
      </c>
      <c r="M1698" s="122" t="s">
        <v>140</v>
      </c>
      <c r="N1698" s="16" t="str">
        <f>IF(ISERROR(VLOOKUP('Salidas Pacientes'!$M1698,Inventario!$A$2:$M$21,2,FALSE)),"",VLOOKUP('Salidas Pacientes'!$M1698,Inventario!$A$2:$M$21,2,FALSE))</f>
        <v>Influvac</v>
      </c>
      <c r="O1698" s="16" t="str">
        <f>IF(ISERROR(VLOOKUP('Salidas Pacientes'!$M1698,Inventario!$A$2:$M$21,3,FALSE)),"",VLOOKUP('Salidas Pacientes'!$M1698,Inventario!$A$2:$M$21,3,FALSE))</f>
        <v>Influenza</v>
      </c>
      <c r="P1698" s="100"/>
      <c r="Q1698" s="100"/>
      <c r="R1698" s="17"/>
      <c r="S1698" s="123" t="s">
        <v>252</v>
      </c>
      <c r="T1698" s="102">
        <f>IF(ISERROR(VLOOKUP('Salidas Pacientes'!$S1698,Entradas!$H$1:$I$1009,2,FALSE)),"",VLOOKUP('Salidas Pacientes'!$S1698,Entradas!$H$1:$I$1009,2,FALSE))</f>
        <v>45291</v>
      </c>
      <c r="U1698" s="124"/>
      <c r="V1698" s="124">
        <v>1</v>
      </c>
      <c r="W1698" s="127"/>
    </row>
    <row r="1699" spans="1:23" ht="15.75" hidden="1" customHeight="1">
      <c r="A1699" s="121">
        <v>45061</v>
      </c>
      <c r="B1699" s="122" t="s">
        <v>276</v>
      </c>
      <c r="C1699" s="129">
        <v>1107062622</v>
      </c>
      <c r="D1699" s="17" t="str">
        <f>IF(ISERROR(VLOOKUP('Salidas Pacientes'!$C1699,'BD Pacientes'!$A:I,2,FALSE)),"",VLOOKUP('Salidas Pacientes'!$C1699,'BD Pacientes'!$A:I,2,FALSE))</f>
        <v>CC</v>
      </c>
      <c r="E1699" s="16" t="str">
        <f>IF(ISERROR(VLOOKUP('Salidas Pacientes'!$C1699,'BD Pacientes'!$A:I,3,FALSE)),"",VLOOKUP('Salidas Pacientes'!$C1699,'BD Pacientes'!$A:I,3,FALSE))</f>
        <v>LINA MARCELA HENAO</v>
      </c>
      <c r="F1699" s="17" t="str">
        <f>IF(ISERROR(VLOOKUP('Salidas Pacientes'!$C1699,'BD Pacientes'!$A:I,4,FALSE)),"",VLOOKUP('Salidas Pacientes'!$C1699,'BD Pacientes'!$A:I,4,FALSE))</f>
        <v>F</v>
      </c>
      <c r="G1699" s="95">
        <f>IF(ISERROR(VLOOKUP('Salidas Pacientes'!$C1699,'BD Pacientes'!$A:I,5,FALSE)),"",VLOOKUP('Salidas Pacientes'!$C1699,'BD Pacientes'!$A:I,5,FALSE))</f>
        <v>33175</v>
      </c>
      <c r="H1699" s="95" t="str">
        <f t="shared" ca="1" si="0"/>
        <v>32 año, 9 mes</v>
      </c>
      <c r="I1699" s="97" t="str">
        <f>IF(ISERROR(VLOOKUP('Salidas Pacientes'!$C1699,'BD Pacientes'!$A:$I,6,FALSE)),"",VLOOKUP('Salidas Pacientes'!$C1699,'BD Pacientes'!$A:$I,6,FALSE))</f>
        <v>CRA 28 #72U-18</v>
      </c>
      <c r="J1699" s="98">
        <f>IF(ISERROR(VLOOKUP('Salidas Pacientes'!$C1699,'BD Pacientes'!$A:$I,7,FALSE)),"",VLOOKUP('Salidas Pacientes'!$C1699,'BD Pacientes'!$A:$I,7,FALSE))</f>
        <v>1107062622</v>
      </c>
      <c r="K1699" s="99">
        <f>IF(ISERROR(VLOOKUP('Salidas Pacientes'!$C1699,'BD Pacientes'!$A:$I,8,FALSE)),"",VLOOKUP('Salidas Pacientes'!$C1699,'BD Pacientes'!$A:$I,8,FALSE))</f>
        <v>0</v>
      </c>
      <c r="L1699" s="17">
        <f>IF(ISERROR(VLOOKUP('Salidas Pacientes'!$C1699,'BD Pacientes'!$A:$I,9,FALSE)),"",VLOOKUP('Salidas Pacientes'!$C1699,'BD Pacientes'!$A:$I,9,FALSE))</f>
        <v>0</v>
      </c>
      <c r="M1699" s="122" t="s">
        <v>140</v>
      </c>
      <c r="N1699" s="16" t="str">
        <f>IF(ISERROR(VLOOKUP('Salidas Pacientes'!$M1699,Inventario!$A$2:$M$21,2,FALSE)),"",VLOOKUP('Salidas Pacientes'!$M1699,Inventario!$A$2:$M$21,2,FALSE))</f>
        <v>Influvac</v>
      </c>
      <c r="O1699" s="16" t="str">
        <f>IF(ISERROR(VLOOKUP('Salidas Pacientes'!$M1699,Inventario!$A$2:$M$21,3,FALSE)),"",VLOOKUP('Salidas Pacientes'!$M1699,Inventario!$A$2:$M$21,3,FALSE))</f>
        <v>Influenza</v>
      </c>
      <c r="P1699" s="100"/>
      <c r="Q1699" s="100"/>
      <c r="R1699" s="17"/>
      <c r="S1699" s="123" t="s">
        <v>252</v>
      </c>
      <c r="T1699" s="102">
        <f>IF(ISERROR(VLOOKUP('Salidas Pacientes'!$S1699,Entradas!$H$1:$I$1009,2,FALSE)),"",VLOOKUP('Salidas Pacientes'!$S1699,Entradas!$H$1:$I$1009,2,FALSE))</f>
        <v>45291</v>
      </c>
      <c r="U1699" s="124"/>
      <c r="V1699" s="124">
        <v>1</v>
      </c>
      <c r="W1699" s="127"/>
    </row>
    <row r="1700" spans="1:23" ht="15.75" hidden="1" customHeight="1">
      <c r="A1700" s="121">
        <v>45061</v>
      </c>
      <c r="B1700" s="122" t="s">
        <v>276</v>
      </c>
      <c r="C1700" s="129">
        <v>94537475</v>
      </c>
      <c r="D1700" s="17" t="str">
        <f>IF(ISERROR(VLOOKUP('Salidas Pacientes'!$C1700,'BD Pacientes'!$A:I,2,FALSE)),"",VLOOKUP('Salidas Pacientes'!$C1700,'BD Pacientes'!$A:I,2,FALSE))</f>
        <v>CC</v>
      </c>
      <c r="E1700" s="16" t="str">
        <f>IF(ISERROR(VLOOKUP('Salidas Pacientes'!$C1700,'BD Pacientes'!$A:I,3,FALSE)),"",VLOOKUP('Salidas Pacientes'!$C1700,'BD Pacientes'!$A:I,3,FALSE))</f>
        <v>FERNEY CESPEDES</v>
      </c>
      <c r="F1700" s="17" t="str">
        <f>IF(ISERROR(VLOOKUP('Salidas Pacientes'!$C1700,'BD Pacientes'!$A:I,4,FALSE)),"",VLOOKUP('Salidas Pacientes'!$C1700,'BD Pacientes'!$A:I,4,FALSE))</f>
        <v>M</v>
      </c>
      <c r="G1700" s="95">
        <f>IF(ISERROR(VLOOKUP('Salidas Pacientes'!$C1700,'BD Pacientes'!$A:I,5,FALSE)),"",VLOOKUP('Salidas Pacientes'!$C1700,'BD Pacientes'!$A:I,5,FALSE))</f>
        <v>30858</v>
      </c>
      <c r="H1700" s="95" t="str">
        <f t="shared" ca="1" si="0"/>
        <v>39 año, 1 mes</v>
      </c>
      <c r="I1700" s="97" t="str">
        <f>IF(ISERROR(VLOOKUP('Salidas Pacientes'!$C1700,'BD Pacientes'!$A:$I,6,FALSE)),"",VLOOKUP('Salidas Pacientes'!$C1700,'BD Pacientes'!$A:$I,6,FALSE))</f>
        <v>CRA 28 # 72U-18</v>
      </c>
      <c r="J1700" s="98" t="str">
        <f>IF(ISERROR(VLOOKUP('Salidas Pacientes'!$C1700,'BD Pacientes'!$A:$I,7,FALSE)),"",VLOOKUP('Salidas Pacientes'!$C1700,'BD Pacientes'!$A:$I,7,FALSE))</f>
        <v>FERNEY CESPEDES</v>
      </c>
      <c r="K1700" s="99" t="str">
        <f>IF(ISERROR(VLOOKUP('Salidas Pacientes'!$C1700,'BD Pacientes'!$A:$I,8,FALSE)),"",VLOOKUP('Salidas Pacientes'!$C1700,'BD Pacientes'!$A:$I,8,FALSE))</f>
        <v>FERNEY CESPEDES</v>
      </c>
      <c r="L1700" s="17">
        <f>IF(ISERROR(VLOOKUP('Salidas Pacientes'!$C1700,'BD Pacientes'!$A:$I,9,FALSE)),"",VLOOKUP('Salidas Pacientes'!$C1700,'BD Pacientes'!$A:$I,9,FALSE))</f>
        <v>3152059389</v>
      </c>
      <c r="M1700" s="122" t="s">
        <v>140</v>
      </c>
      <c r="N1700" s="16" t="str">
        <f>IF(ISERROR(VLOOKUP('Salidas Pacientes'!$M1700,Inventario!$A$2:$M$21,2,FALSE)),"",VLOOKUP('Salidas Pacientes'!$M1700,Inventario!$A$2:$M$21,2,FALSE))</f>
        <v>Influvac</v>
      </c>
      <c r="O1700" s="16" t="str">
        <f>IF(ISERROR(VLOOKUP('Salidas Pacientes'!$M1700,Inventario!$A$2:$M$21,3,FALSE)),"",VLOOKUP('Salidas Pacientes'!$M1700,Inventario!$A$2:$M$21,3,FALSE))</f>
        <v>Influenza</v>
      </c>
      <c r="P1700" s="100"/>
      <c r="Q1700" s="100"/>
      <c r="R1700" s="17"/>
      <c r="S1700" s="123" t="s">
        <v>252</v>
      </c>
      <c r="T1700" s="102">
        <f>IF(ISERROR(VLOOKUP('Salidas Pacientes'!$S1700,Entradas!$H$1:$I$1009,2,FALSE)),"",VLOOKUP('Salidas Pacientes'!$S1700,Entradas!$H$1:$I$1009,2,FALSE))</f>
        <v>45291</v>
      </c>
      <c r="U1700" s="124"/>
      <c r="V1700" s="124">
        <v>1</v>
      </c>
      <c r="W1700" s="127"/>
    </row>
    <row r="1701" spans="1:23" ht="15.75" hidden="1" customHeight="1">
      <c r="A1701" s="121">
        <v>45061</v>
      </c>
      <c r="B1701" s="122" t="s">
        <v>276</v>
      </c>
      <c r="C1701" s="129">
        <v>1107062622</v>
      </c>
      <c r="D1701" s="17" t="str">
        <f>IF(ISERROR(VLOOKUP('Salidas Pacientes'!$C1701,'BD Pacientes'!$A:I,2,FALSE)),"",VLOOKUP('Salidas Pacientes'!$C1701,'BD Pacientes'!$A:I,2,FALSE))</f>
        <v>CC</v>
      </c>
      <c r="E1701" s="16" t="str">
        <f>IF(ISERROR(VLOOKUP('Salidas Pacientes'!$C1701,'BD Pacientes'!$A:I,3,FALSE)),"",VLOOKUP('Salidas Pacientes'!$C1701,'BD Pacientes'!$A:I,3,FALSE))</f>
        <v>LINA MARCELA HENAO</v>
      </c>
      <c r="F1701" s="17" t="str">
        <f>IF(ISERROR(VLOOKUP('Salidas Pacientes'!$C1701,'BD Pacientes'!$A:I,4,FALSE)),"",VLOOKUP('Salidas Pacientes'!$C1701,'BD Pacientes'!$A:I,4,FALSE))</f>
        <v>F</v>
      </c>
      <c r="G1701" s="95">
        <f>IF(ISERROR(VLOOKUP('Salidas Pacientes'!$C1701,'BD Pacientes'!$A:I,5,FALSE)),"",VLOOKUP('Salidas Pacientes'!$C1701,'BD Pacientes'!$A:I,5,FALSE))</f>
        <v>33175</v>
      </c>
      <c r="H1701" s="95" t="str">
        <f t="shared" ca="1" si="0"/>
        <v>32 año, 9 mes</v>
      </c>
      <c r="I1701" s="97" t="str">
        <f>IF(ISERROR(VLOOKUP('Salidas Pacientes'!$C1701,'BD Pacientes'!$A:$I,6,FALSE)),"",VLOOKUP('Salidas Pacientes'!$C1701,'BD Pacientes'!$A:$I,6,FALSE))</f>
        <v>CRA 28 #72U-18</v>
      </c>
      <c r="J1701" s="98">
        <f>IF(ISERROR(VLOOKUP('Salidas Pacientes'!$C1701,'BD Pacientes'!$A:$I,7,FALSE)),"",VLOOKUP('Salidas Pacientes'!$C1701,'BD Pacientes'!$A:$I,7,FALSE))</f>
        <v>1107062622</v>
      </c>
      <c r="K1701" s="99">
        <f>IF(ISERROR(VLOOKUP('Salidas Pacientes'!$C1701,'BD Pacientes'!$A:$I,8,FALSE)),"",VLOOKUP('Salidas Pacientes'!$C1701,'BD Pacientes'!$A:$I,8,FALSE))</f>
        <v>0</v>
      </c>
      <c r="L1701" s="17">
        <f>IF(ISERROR(VLOOKUP('Salidas Pacientes'!$C1701,'BD Pacientes'!$A:$I,9,FALSE)),"",VLOOKUP('Salidas Pacientes'!$C1701,'BD Pacientes'!$A:$I,9,FALSE))</f>
        <v>0</v>
      </c>
      <c r="M1701" s="122" t="s">
        <v>140</v>
      </c>
      <c r="N1701" s="16" t="str">
        <f>IF(ISERROR(VLOOKUP('Salidas Pacientes'!$M1701,Inventario!$A$2:$M$21,2,FALSE)),"",VLOOKUP('Salidas Pacientes'!$M1701,Inventario!$A$2:$M$21,2,FALSE))</f>
        <v>Influvac</v>
      </c>
      <c r="O1701" s="16" t="str">
        <f>IF(ISERROR(VLOOKUP('Salidas Pacientes'!$M1701,Inventario!$A$2:$M$21,3,FALSE)),"",VLOOKUP('Salidas Pacientes'!$M1701,Inventario!$A$2:$M$21,3,FALSE))</f>
        <v>Influenza</v>
      </c>
      <c r="P1701" s="100"/>
      <c r="Q1701" s="100"/>
      <c r="R1701" s="17"/>
      <c r="S1701" s="123" t="s">
        <v>252</v>
      </c>
      <c r="T1701" s="102">
        <f>IF(ISERROR(VLOOKUP('Salidas Pacientes'!$S1701,Entradas!$H$1:$I$1009,2,FALSE)),"",VLOOKUP('Salidas Pacientes'!$S1701,Entradas!$H$1:$I$1009,2,FALSE))</f>
        <v>45291</v>
      </c>
      <c r="U1701" s="124"/>
      <c r="V1701" s="124">
        <v>1</v>
      </c>
      <c r="W1701" s="127"/>
    </row>
    <row r="1702" spans="1:23" ht="15.75" hidden="1" customHeight="1">
      <c r="A1702" s="121">
        <v>45061</v>
      </c>
      <c r="B1702" s="122" t="s">
        <v>276</v>
      </c>
      <c r="C1702" s="129">
        <v>1109574842</v>
      </c>
      <c r="D1702" s="17" t="str">
        <f>IF(ISERROR(VLOOKUP('Salidas Pacientes'!$C1702,'BD Pacientes'!$A:I,2,FALSE)),"",VLOOKUP('Salidas Pacientes'!$C1702,'BD Pacientes'!$A:I,2,FALSE))</f>
        <v>RC</v>
      </c>
      <c r="E1702" s="16" t="str">
        <f>IF(ISERROR(VLOOKUP('Salidas Pacientes'!$C1702,'BD Pacientes'!$A:I,3,FALSE)),"",VLOOKUP('Salidas Pacientes'!$C1702,'BD Pacientes'!$A:I,3,FALSE))</f>
        <v>EMANUEL ESCOBAR CASTELLANOS</v>
      </c>
      <c r="F1702" s="17" t="str">
        <f>IF(ISERROR(VLOOKUP('Salidas Pacientes'!$C1702,'BD Pacientes'!$A:I,4,FALSE)),"",VLOOKUP('Salidas Pacientes'!$C1702,'BD Pacientes'!$A:I,4,FALSE))</f>
        <v>M</v>
      </c>
      <c r="G1702" s="95">
        <f>IF(ISERROR(VLOOKUP('Salidas Pacientes'!$C1702,'BD Pacientes'!$A:I,5,FALSE)),"",VLOOKUP('Salidas Pacientes'!$C1702,'BD Pacientes'!$A:I,5,FALSE))</f>
        <v>44731</v>
      </c>
      <c r="H1702" s="95" t="str">
        <f t="shared" ca="1" si="0"/>
        <v>1 año, 2 mes</v>
      </c>
      <c r="I1702" s="97" t="str">
        <f>IF(ISERROR(VLOOKUP('Salidas Pacientes'!$C1702,'BD Pacientes'!$A:$I,6,FALSE)),"",VLOOKUP('Salidas Pacientes'!$C1702,'BD Pacientes'!$A:$I,6,FALSE))</f>
        <v>CRA 27A #44-44</v>
      </c>
      <c r="J1702" s="98">
        <f>IF(ISERROR(VLOOKUP('Salidas Pacientes'!$C1702,'BD Pacientes'!$A:$I,7,FALSE)),"",VLOOKUP('Salidas Pacientes'!$C1702,'BD Pacientes'!$A:$I,7,FALSE))</f>
        <v>24334589</v>
      </c>
      <c r="K1702" s="99" t="str">
        <f>IF(ISERROR(VLOOKUP('Salidas Pacientes'!$C1702,'BD Pacientes'!$A:$I,8,FALSE)),"",VLOOKUP('Salidas Pacientes'!$C1702,'BD Pacientes'!$A:$I,8,FALSE))</f>
        <v>LADY CASTELLANOS</v>
      </c>
      <c r="L1702" s="17">
        <f>IF(ISERROR(VLOOKUP('Salidas Pacientes'!$C1702,'BD Pacientes'!$A:$I,9,FALSE)),"",VLOOKUP('Salidas Pacientes'!$C1702,'BD Pacientes'!$A:$I,9,FALSE))</f>
        <v>3117145484</v>
      </c>
      <c r="M1702" s="122" t="s">
        <v>140</v>
      </c>
      <c r="N1702" s="16" t="str">
        <f>IF(ISERROR(VLOOKUP('Salidas Pacientes'!$M1702,Inventario!$A$2:$M$21,2,FALSE)),"",VLOOKUP('Salidas Pacientes'!$M1702,Inventario!$A$2:$M$21,2,FALSE))</f>
        <v>Influvac</v>
      </c>
      <c r="O1702" s="16" t="str">
        <f>IF(ISERROR(VLOOKUP('Salidas Pacientes'!$M1702,Inventario!$A$2:$M$21,3,FALSE)),"",VLOOKUP('Salidas Pacientes'!$M1702,Inventario!$A$2:$M$21,3,FALSE))</f>
        <v>Influenza</v>
      </c>
      <c r="P1702" s="100"/>
      <c r="Q1702" s="100"/>
      <c r="R1702" s="17"/>
      <c r="S1702" s="123" t="s">
        <v>252</v>
      </c>
      <c r="T1702" s="102">
        <f>IF(ISERROR(VLOOKUP('Salidas Pacientes'!$S1702,Entradas!$H$1:$I$1009,2,FALSE)),"",VLOOKUP('Salidas Pacientes'!$S1702,Entradas!$H$1:$I$1009,2,FALSE))</f>
        <v>45291</v>
      </c>
      <c r="U1702" s="124"/>
      <c r="V1702" s="124">
        <v>1</v>
      </c>
      <c r="W1702" s="127"/>
    </row>
    <row r="1703" spans="1:23" ht="15.75" hidden="1" customHeight="1">
      <c r="A1703" s="121">
        <v>45061</v>
      </c>
      <c r="B1703" s="122" t="s">
        <v>276</v>
      </c>
      <c r="C1703" s="129">
        <v>1232823695</v>
      </c>
      <c r="D1703" s="17" t="str">
        <f>IF(ISERROR(VLOOKUP('Salidas Pacientes'!$C1703,'BD Pacientes'!$A:I,2,FALSE)),"",VLOOKUP('Salidas Pacientes'!$C1703,'BD Pacientes'!$A:I,2,FALSE))</f>
        <v>RC</v>
      </c>
      <c r="E1703" s="16" t="str">
        <f>IF(ISERROR(VLOOKUP('Salidas Pacientes'!$C1703,'BD Pacientes'!$A:I,3,FALSE)),"",VLOOKUP('Salidas Pacientes'!$C1703,'BD Pacientes'!$A:I,3,FALSE))</f>
        <v>LUCIANA LONDOÑO CANO</v>
      </c>
      <c r="F1703" s="17" t="str">
        <f>IF(ISERROR(VLOOKUP('Salidas Pacientes'!$C1703,'BD Pacientes'!$A:I,4,FALSE)),"",VLOOKUP('Salidas Pacientes'!$C1703,'BD Pacientes'!$A:I,4,FALSE))</f>
        <v>F</v>
      </c>
      <c r="G1703" s="95">
        <f>IF(ISERROR(VLOOKUP('Salidas Pacientes'!$C1703,'BD Pacientes'!$A:I,5,FALSE)),"",VLOOKUP('Salidas Pacientes'!$C1703,'BD Pacientes'!$A:I,5,FALSE))</f>
        <v>44969</v>
      </c>
      <c r="H1703" s="95" t="str">
        <f t="shared" ca="1" si="0"/>
        <v>0 año, 6 mes</v>
      </c>
      <c r="I1703" s="97" t="str">
        <f>IF(ISERROR(VLOOKUP('Salidas Pacientes'!$C1703,'BD Pacientes'!$A:$I,6,FALSE)),"",VLOOKUP('Salidas Pacientes'!$C1703,'BD Pacientes'!$A:$I,6,FALSE))</f>
        <v>CRA 98C #54-86</v>
      </c>
      <c r="J1703" s="98">
        <f>IF(ISERROR(VLOOKUP('Salidas Pacientes'!$C1703,'BD Pacientes'!$A:$I,7,FALSE)),"",VLOOKUP('Salidas Pacientes'!$C1703,'BD Pacientes'!$A:$I,7,FALSE))</f>
        <v>1130601140</v>
      </c>
      <c r="K1703" s="99" t="str">
        <f>IF(ISERROR(VLOOKUP('Salidas Pacientes'!$C1703,'BD Pacientes'!$A:$I,8,FALSE)),"",VLOOKUP('Salidas Pacientes'!$C1703,'BD Pacientes'!$A:$I,8,FALSE))</f>
        <v>MONICA CANO</v>
      </c>
      <c r="L1703" s="17">
        <f>IF(ISERROR(VLOOKUP('Salidas Pacientes'!$C1703,'BD Pacientes'!$A:$I,9,FALSE)),"",VLOOKUP('Salidas Pacientes'!$C1703,'BD Pacientes'!$A:$I,9,FALSE))</f>
        <v>3104282590</v>
      </c>
      <c r="M1703" s="122" t="s">
        <v>47</v>
      </c>
      <c r="N1703" s="16" t="str">
        <f>IF(ISERROR(VLOOKUP('Salidas Pacientes'!$M1703,Inventario!$A$2:$M$21,2,FALSE)),"",VLOOKUP('Salidas Pacientes'!$M1703,Inventario!$A$2:$M$21,2,FALSE))</f>
        <v>Nimenrix</v>
      </c>
      <c r="O1703" s="16" t="str">
        <f>IF(ISERROR(VLOOKUP('Salidas Pacientes'!$M1703,Inventario!$A$2:$M$21,3,FALSE)),"",VLOOKUP('Salidas Pacientes'!$M1703,Inventario!$A$2:$M$21,3,FALSE))</f>
        <v>Meningococo</v>
      </c>
      <c r="P1703" s="100"/>
      <c r="Q1703" s="100"/>
      <c r="R1703" s="17"/>
      <c r="S1703" s="123" t="s">
        <v>240</v>
      </c>
      <c r="T1703" s="102">
        <f>IF(ISERROR(VLOOKUP('Salidas Pacientes'!$S1703,Entradas!$H$1:$I$1009,2,FALSE)),"",VLOOKUP('Salidas Pacientes'!$S1703,Entradas!$H$1:$I$1009,2,FALSE))</f>
        <v>45535</v>
      </c>
      <c r="U1703" s="124"/>
      <c r="V1703" s="124">
        <v>1</v>
      </c>
      <c r="W1703" s="127"/>
    </row>
    <row r="1704" spans="1:23" ht="15.75" hidden="1" customHeight="1">
      <c r="A1704" s="121">
        <v>45061</v>
      </c>
      <c r="B1704" s="122" t="s">
        <v>276</v>
      </c>
      <c r="C1704" s="129">
        <v>1109574221</v>
      </c>
      <c r="D1704" s="17" t="str">
        <f>IF(ISERROR(VLOOKUP('Salidas Pacientes'!$C1704,'BD Pacientes'!$A:I,2,FALSE)),"",VLOOKUP('Salidas Pacientes'!$C1704,'BD Pacientes'!$A:I,2,FALSE))</f>
        <v>RC</v>
      </c>
      <c r="E1704" s="16" t="str">
        <f>IF(ISERROR(VLOOKUP('Salidas Pacientes'!$C1704,'BD Pacientes'!$A:I,3,FALSE)),"",VLOOKUP('Salidas Pacientes'!$C1704,'BD Pacientes'!$A:I,3,FALSE))</f>
        <v>MARIA EMMA GUTIERREZ GIL</v>
      </c>
      <c r="F1704" s="17" t="str">
        <f>IF(ISERROR(VLOOKUP('Salidas Pacientes'!$C1704,'BD Pacientes'!$A:I,4,FALSE)),"",VLOOKUP('Salidas Pacientes'!$C1704,'BD Pacientes'!$A:I,4,FALSE))</f>
        <v>F</v>
      </c>
      <c r="G1704" s="95">
        <f>IF(ISERROR(VLOOKUP('Salidas Pacientes'!$C1704,'BD Pacientes'!$A:I,5,FALSE)),"",VLOOKUP('Salidas Pacientes'!$C1704,'BD Pacientes'!$A:I,5,FALSE))</f>
        <v>44652</v>
      </c>
      <c r="H1704" s="95" t="str">
        <f t="shared" ca="1" si="0"/>
        <v>1 año, 4 mes</v>
      </c>
      <c r="I1704" s="97" t="str">
        <f>IF(ISERROR(VLOOKUP('Salidas Pacientes'!$C1704,'BD Pacientes'!$A:$I,6,FALSE)),"",VLOOKUP('Salidas Pacientes'!$C1704,'BD Pacientes'!$A:$I,6,FALSE))</f>
        <v>CALLE 15A #67-35</v>
      </c>
      <c r="J1704" s="98">
        <f>IF(ISERROR(VLOOKUP('Salidas Pacientes'!$C1704,'BD Pacientes'!$A:$I,7,FALSE)),"",VLOOKUP('Salidas Pacientes'!$C1704,'BD Pacientes'!$A:$I,7,FALSE))</f>
        <v>29544178</v>
      </c>
      <c r="K1704" s="99" t="str">
        <f>IF(ISERROR(VLOOKUP('Salidas Pacientes'!$C1704,'BD Pacientes'!$A:$I,8,FALSE)),"",VLOOKUP('Salidas Pacientes'!$C1704,'BD Pacientes'!$A:$I,8,FALSE))</f>
        <v>MARIA DEL MAR GIL</v>
      </c>
      <c r="L1704" s="17">
        <f>IF(ISERROR(VLOOKUP('Salidas Pacientes'!$C1704,'BD Pacientes'!$A:$I,9,FALSE)),"",VLOOKUP('Salidas Pacientes'!$C1704,'BD Pacientes'!$A:$I,9,FALSE))</f>
        <v>3188579574</v>
      </c>
      <c r="M1704" s="122" t="s">
        <v>58</v>
      </c>
      <c r="N1704" s="16" t="str">
        <f>IF(ISERROR(VLOOKUP('Salidas Pacientes'!$M1704,Inventario!$A$2:$M$21,2,FALSE)),"",VLOOKUP('Salidas Pacientes'!$M1704,Inventario!$A$2:$M$21,2,FALSE))</f>
        <v>Proquad</v>
      </c>
      <c r="O1704" s="16" t="str">
        <f>IF(ISERROR(VLOOKUP('Salidas Pacientes'!$M1704,Inventario!$A$2:$M$21,3,FALSE)),"",VLOOKUP('Salidas Pacientes'!$M1704,Inventario!$A$2:$M$21,3,FALSE))</f>
        <v>Sarampion + Rubeola + parotiditis + varicela</v>
      </c>
      <c r="P1704" s="100"/>
      <c r="Q1704" s="100"/>
      <c r="R1704" s="17"/>
      <c r="S1704" s="123" t="s">
        <v>245</v>
      </c>
      <c r="T1704" s="102">
        <f>IF(ISERROR(VLOOKUP('Salidas Pacientes'!$S1704,Entradas!$H$1:$I$1009,2,FALSE)),"",VLOOKUP('Salidas Pacientes'!$S1704,Entradas!$H$1:$I$1009,2,FALSE))</f>
        <v>45412</v>
      </c>
      <c r="U1704" s="124"/>
      <c r="V1704" s="124">
        <v>1</v>
      </c>
      <c r="W1704" s="127"/>
    </row>
    <row r="1705" spans="1:23" ht="15.75" hidden="1" customHeight="1">
      <c r="A1705" s="121">
        <v>45061</v>
      </c>
      <c r="B1705" s="122" t="s">
        <v>276</v>
      </c>
      <c r="C1705" s="129">
        <v>1109574221</v>
      </c>
      <c r="D1705" s="17" t="str">
        <f>IF(ISERROR(VLOOKUP('Salidas Pacientes'!$C1705,'BD Pacientes'!$A:I,2,FALSE)),"",VLOOKUP('Salidas Pacientes'!$C1705,'BD Pacientes'!$A:I,2,FALSE))</f>
        <v>RC</v>
      </c>
      <c r="E1705" s="16" t="str">
        <f>IF(ISERROR(VLOOKUP('Salidas Pacientes'!$C1705,'BD Pacientes'!$A:I,3,FALSE)),"",VLOOKUP('Salidas Pacientes'!$C1705,'BD Pacientes'!$A:I,3,FALSE))</f>
        <v>MARIA EMMA GUTIERREZ GIL</v>
      </c>
      <c r="F1705" s="17" t="str">
        <f>IF(ISERROR(VLOOKUP('Salidas Pacientes'!$C1705,'BD Pacientes'!$A:I,4,FALSE)),"",VLOOKUP('Salidas Pacientes'!$C1705,'BD Pacientes'!$A:I,4,FALSE))</f>
        <v>F</v>
      </c>
      <c r="G1705" s="95">
        <f>IF(ISERROR(VLOOKUP('Salidas Pacientes'!$C1705,'BD Pacientes'!$A:I,5,FALSE)),"",VLOOKUP('Salidas Pacientes'!$C1705,'BD Pacientes'!$A:I,5,FALSE))</f>
        <v>44652</v>
      </c>
      <c r="H1705" s="95" t="str">
        <f t="shared" ca="1" si="0"/>
        <v>1 año, 4 mes</v>
      </c>
      <c r="I1705" s="97" t="str">
        <f>IF(ISERROR(VLOOKUP('Salidas Pacientes'!$C1705,'BD Pacientes'!$A:$I,6,FALSE)),"",VLOOKUP('Salidas Pacientes'!$C1705,'BD Pacientes'!$A:$I,6,FALSE))</f>
        <v>CALLE 15A #67-35</v>
      </c>
      <c r="J1705" s="98">
        <f>IF(ISERROR(VLOOKUP('Salidas Pacientes'!$C1705,'BD Pacientes'!$A:$I,7,FALSE)),"",VLOOKUP('Salidas Pacientes'!$C1705,'BD Pacientes'!$A:$I,7,FALSE))</f>
        <v>29544178</v>
      </c>
      <c r="K1705" s="99" t="str">
        <f>IF(ISERROR(VLOOKUP('Salidas Pacientes'!$C1705,'BD Pacientes'!$A:$I,8,FALSE)),"",VLOOKUP('Salidas Pacientes'!$C1705,'BD Pacientes'!$A:$I,8,FALSE))</f>
        <v>MARIA DEL MAR GIL</v>
      </c>
      <c r="L1705" s="17">
        <f>IF(ISERROR(VLOOKUP('Salidas Pacientes'!$C1705,'BD Pacientes'!$A:$I,9,FALSE)),"",VLOOKUP('Salidas Pacientes'!$C1705,'BD Pacientes'!$A:$I,9,FALSE))</f>
        <v>3188579574</v>
      </c>
      <c r="M1705" s="122" t="s">
        <v>85</v>
      </c>
      <c r="N1705" s="16" t="str">
        <f>IF(ISERROR(VLOOKUP('Salidas Pacientes'!$M1705,Inventario!$A$2:$M$21,2,FALSE)),"",VLOOKUP('Salidas Pacientes'!$M1705,Inventario!$A$2:$M$21,2,FALSE))</f>
        <v xml:space="preserve">Avaxim 80 </v>
      </c>
      <c r="O1705" s="16" t="str">
        <f>IF(ISERROR(VLOOKUP('Salidas Pacientes'!$M1705,Inventario!$A$2:$M$21,3,FALSE)),"",VLOOKUP('Salidas Pacientes'!$M1705,Inventario!$A$2:$M$21,3,FALSE))</f>
        <v>Hepatitis A niño</v>
      </c>
      <c r="P1705" s="100"/>
      <c r="Q1705" s="100"/>
      <c r="R1705" s="17"/>
      <c r="S1705" s="123" t="s">
        <v>227</v>
      </c>
      <c r="T1705" s="102">
        <f>IF(ISERROR(VLOOKUP('Salidas Pacientes'!$S1705,Entradas!$H$1:$I$1009,2,FALSE)),"",VLOOKUP('Salidas Pacientes'!$S1705,Entradas!$H$1:$I$1009,2,FALSE))</f>
        <v>45351</v>
      </c>
      <c r="U1705" s="124"/>
      <c r="V1705" s="124">
        <v>1</v>
      </c>
      <c r="W1705" s="127"/>
    </row>
    <row r="1706" spans="1:23" ht="15.75" hidden="1" customHeight="1">
      <c r="A1706" s="121">
        <v>45061</v>
      </c>
      <c r="B1706" s="122" t="s">
        <v>276</v>
      </c>
      <c r="C1706" s="129">
        <v>1109574221</v>
      </c>
      <c r="D1706" s="17" t="str">
        <f>IF(ISERROR(VLOOKUP('Salidas Pacientes'!$C1706,'BD Pacientes'!$A:I,2,FALSE)),"",VLOOKUP('Salidas Pacientes'!$C1706,'BD Pacientes'!$A:I,2,FALSE))</f>
        <v>RC</v>
      </c>
      <c r="E1706" s="16" t="str">
        <f>IF(ISERROR(VLOOKUP('Salidas Pacientes'!$C1706,'BD Pacientes'!$A:I,3,FALSE)),"",VLOOKUP('Salidas Pacientes'!$C1706,'BD Pacientes'!$A:I,3,FALSE))</f>
        <v>MARIA EMMA GUTIERREZ GIL</v>
      </c>
      <c r="F1706" s="17" t="str">
        <f>IF(ISERROR(VLOOKUP('Salidas Pacientes'!$C1706,'BD Pacientes'!$A:I,4,FALSE)),"",VLOOKUP('Salidas Pacientes'!$C1706,'BD Pacientes'!$A:I,4,FALSE))</f>
        <v>F</v>
      </c>
      <c r="G1706" s="95">
        <f>IF(ISERROR(VLOOKUP('Salidas Pacientes'!$C1706,'BD Pacientes'!$A:I,5,FALSE)),"",VLOOKUP('Salidas Pacientes'!$C1706,'BD Pacientes'!$A:I,5,FALSE))</f>
        <v>44652</v>
      </c>
      <c r="H1706" s="95" t="str">
        <f t="shared" ca="1" si="0"/>
        <v>1 año, 4 mes</v>
      </c>
      <c r="I1706" s="97" t="str">
        <f>IF(ISERROR(VLOOKUP('Salidas Pacientes'!$C1706,'BD Pacientes'!$A:$I,6,FALSE)),"",VLOOKUP('Salidas Pacientes'!$C1706,'BD Pacientes'!$A:$I,6,FALSE))</f>
        <v>CALLE 15A #67-35</v>
      </c>
      <c r="J1706" s="98">
        <f>IF(ISERROR(VLOOKUP('Salidas Pacientes'!$C1706,'BD Pacientes'!$A:$I,7,FALSE)),"",VLOOKUP('Salidas Pacientes'!$C1706,'BD Pacientes'!$A:$I,7,FALSE))</f>
        <v>29544178</v>
      </c>
      <c r="K1706" s="99" t="str">
        <f>IF(ISERROR(VLOOKUP('Salidas Pacientes'!$C1706,'BD Pacientes'!$A:$I,8,FALSE)),"",VLOOKUP('Salidas Pacientes'!$C1706,'BD Pacientes'!$A:$I,8,FALSE))</f>
        <v>MARIA DEL MAR GIL</v>
      </c>
      <c r="L1706" s="17">
        <f>IF(ISERROR(VLOOKUP('Salidas Pacientes'!$C1706,'BD Pacientes'!$A:$I,9,FALSE)),"",VLOOKUP('Salidas Pacientes'!$C1706,'BD Pacientes'!$A:$I,9,FALSE))</f>
        <v>3188579574</v>
      </c>
      <c r="M1706" s="122" t="s">
        <v>54</v>
      </c>
      <c r="N1706" s="16" t="str">
        <f>IF(ISERROR(VLOOKUP('Salidas Pacientes'!$M1706,Inventario!$A$2:$M$21,2,FALSE)),"",VLOOKUP('Salidas Pacientes'!$M1706,Inventario!$A$2:$M$21,2,FALSE))</f>
        <v>Prevenar</v>
      </c>
      <c r="O1706" s="16" t="str">
        <f>IF(ISERROR(VLOOKUP('Salidas Pacientes'!$M1706,Inventario!$A$2:$M$21,3,FALSE)),"",VLOOKUP('Salidas Pacientes'!$M1706,Inventario!$A$2:$M$21,3,FALSE))</f>
        <v>Neumococo 13V</v>
      </c>
      <c r="P1706" s="100"/>
      <c r="Q1706" s="100"/>
      <c r="R1706" s="17"/>
      <c r="S1706" s="123" t="s">
        <v>241</v>
      </c>
      <c r="T1706" s="102">
        <f>IF(ISERROR(VLOOKUP('Salidas Pacientes'!$S1706,Entradas!$H$1:$I$1009,2,FALSE)),"",VLOOKUP('Salidas Pacientes'!$S1706,Entradas!$H$1:$I$1009,2,FALSE))</f>
        <v>45747</v>
      </c>
      <c r="U1706" s="124"/>
      <c r="V1706" s="124">
        <v>1</v>
      </c>
      <c r="W1706" s="127"/>
    </row>
    <row r="1707" spans="1:23" ht="15.75" hidden="1" customHeight="1">
      <c r="A1707" s="121">
        <v>45061</v>
      </c>
      <c r="B1707" s="122" t="s">
        <v>276</v>
      </c>
      <c r="C1707" s="129">
        <v>1109574221</v>
      </c>
      <c r="D1707" s="17" t="str">
        <f>IF(ISERROR(VLOOKUP('Salidas Pacientes'!$C1707,'BD Pacientes'!$A:I,2,FALSE)),"",VLOOKUP('Salidas Pacientes'!$C1707,'BD Pacientes'!$A:I,2,FALSE))</f>
        <v>RC</v>
      </c>
      <c r="E1707" s="16" t="str">
        <f>IF(ISERROR(VLOOKUP('Salidas Pacientes'!$C1707,'BD Pacientes'!$A:I,3,FALSE)),"",VLOOKUP('Salidas Pacientes'!$C1707,'BD Pacientes'!$A:I,3,FALSE))</f>
        <v>MARIA EMMA GUTIERREZ GIL</v>
      </c>
      <c r="F1707" s="17" t="str">
        <f>IF(ISERROR(VLOOKUP('Salidas Pacientes'!$C1707,'BD Pacientes'!$A:I,4,FALSE)),"",VLOOKUP('Salidas Pacientes'!$C1707,'BD Pacientes'!$A:I,4,FALSE))</f>
        <v>F</v>
      </c>
      <c r="G1707" s="95">
        <f>IF(ISERROR(VLOOKUP('Salidas Pacientes'!$C1707,'BD Pacientes'!$A:I,5,FALSE)),"",VLOOKUP('Salidas Pacientes'!$C1707,'BD Pacientes'!$A:I,5,FALSE))</f>
        <v>44652</v>
      </c>
      <c r="H1707" s="95" t="str">
        <f t="shared" ca="1" si="0"/>
        <v>1 año, 4 mes</v>
      </c>
      <c r="I1707" s="97" t="str">
        <f>IF(ISERROR(VLOOKUP('Salidas Pacientes'!$C1707,'BD Pacientes'!$A:$I,6,FALSE)),"",VLOOKUP('Salidas Pacientes'!$C1707,'BD Pacientes'!$A:$I,6,FALSE))</f>
        <v>CALLE 15A #67-35</v>
      </c>
      <c r="J1707" s="98">
        <f>IF(ISERROR(VLOOKUP('Salidas Pacientes'!$C1707,'BD Pacientes'!$A:$I,7,FALSE)),"",VLOOKUP('Salidas Pacientes'!$C1707,'BD Pacientes'!$A:$I,7,FALSE))</f>
        <v>29544178</v>
      </c>
      <c r="K1707" s="99" t="str">
        <f>IF(ISERROR(VLOOKUP('Salidas Pacientes'!$C1707,'BD Pacientes'!$A:$I,8,FALSE)),"",VLOOKUP('Salidas Pacientes'!$C1707,'BD Pacientes'!$A:$I,8,FALSE))</f>
        <v>MARIA DEL MAR GIL</v>
      </c>
      <c r="L1707" s="17">
        <f>IF(ISERROR(VLOOKUP('Salidas Pacientes'!$C1707,'BD Pacientes'!$A:$I,9,FALSE)),"",VLOOKUP('Salidas Pacientes'!$C1707,'BD Pacientes'!$A:$I,9,FALSE))</f>
        <v>3188579574</v>
      </c>
      <c r="M1707" s="122" t="s">
        <v>140</v>
      </c>
      <c r="N1707" s="16" t="str">
        <f>IF(ISERROR(VLOOKUP('Salidas Pacientes'!$M1707,Inventario!$A$2:$M$21,2,FALSE)),"",VLOOKUP('Salidas Pacientes'!$M1707,Inventario!$A$2:$M$21,2,FALSE))</f>
        <v>Influvac</v>
      </c>
      <c r="O1707" s="16" t="str">
        <f>IF(ISERROR(VLOOKUP('Salidas Pacientes'!$M1707,Inventario!$A$2:$M$21,3,FALSE)),"",VLOOKUP('Salidas Pacientes'!$M1707,Inventario!$A$2:$M$21,3,FALSE))</f>
        <v>Influenza</v>
      </c>
      <c r="P1707" s="100"/>
      <c r="Q1707" s="100"/>
      <c r="R1707" s="17"/>
      <c r="S1707" s="123" t="s">
        <v>252</v>
      </c>
      <c r="T1707" s="102">
        <f>IF(ISERROR(VLOOKUP('Salidas Pacientes'!$S1707,Entradas!$H$1:$I$1009,2,FALSE)),"",VLOOKUP('Salidas Pacientes'!$S1707,Entradas!$H$1:$I$1009,2,FALSE))</f>
        <v>45291</v>
      </c>
      <c r="U1707" s="124"/>
      <c r="V1707" s="124">
        <v>1</v>
      </c>
      <c r="W1707" s="127"/>
    </row>
    <row r="1708" spans="1:23" ht="15.75" hidden="1" customHeight="1">
      <c r="A1708" s="121">
        <v>45061</v>
      </c>
      <c r="B1708" s="122" t="s">
        <v>276</v>
      </c>
      <c r="C1708" s="129">
        <v>1232817922</v>
      </c>
      <c r="D1708" s="17" t="str">
        <f>IF(ISERROR(VLOOKUP('Salidas Pacientes'!$C1708,'BD Pacientes'!$A:I,2,FALSE)),"",VLOOKUP('Salidas Pacientes'!$C1708,'BD Pacientes'!$A:I,2,FALSE))</f>
        <v>RC</v>
      </c>
      <c r="E1708" s="16" t="str">
        <f>IF(ISERROR(VLOOKUP('Salidas Pacientes'!$C1708,'BD Pacientes'!$A:I,3,FALSE)),"",VLOOKUP('Salidas Pacientes'!$C1708,'BD Pacientes'!$A:I,3,FALSE))</f>
        <v>JOAQUIN ECHEVERRY CONTRERAS</v>
      </c>
      <c r="F1708" s="17" t="str">
        <f>IF(ISERROR(VLOOKUP('Salidas Pacientes'!$C1708,'BD Pacientes'!$A:I,4,FALSE)),"",VLOOKUP('Salidas Pacientes'!$C1708,'BD Pacientes'!$A:I,4,FALSE))</f>
        <v>M</v>
      </c>
      <c r="G1708" s="95">
        <f>IF(ISERROR(VLOOKUP('Salidas Pacientes'!$C1708,'BD Pacientes'!$A:I,5,FALSE)),"",VLOOKUP('Salidas Pacientes'!$C1708,'BD Pacientes'!$A:I,5,FALSE))</f>
        <v>44485</v>
      </c>
      <c r="H1708" s="95" t="str">
        <f t="shared" ca="1" si="0"/>
        <v>1 año, 10 mes</v>
      </c>
      <c r="I1708" s="97" t="str">
        <f>IF(ISERROR(VLOOKUP('Salidas Pacientes'!$C1708,'BD Pacientes'!$A:$I,6,FALSE)),"",VLOOKUP('Salidas Pacientes'!$C1708,'BD Pacientes'!$A:$I,6,FALSE))</f>
        <v>AV 10AN # 10-93</v>
      </c>
      <c r="J1708" s="98">
        <f>IF(ISERROR(VLOOKUP('Salidas Pacientes'!$C1708,'BD Pacientes'!$A:$I,7,FALSE)),"",VLOOKUP('Salidas Pacientes'!$C1708,'BD Pacientes'!$A:$I,7,FALSE))</f>
        <v>38558855</v>
      </c>
      <c r="K1708" s="99" t="str">
        <f>IF(ISERROR(VLOOKUP('Salidas Pacientes'!$C1708,'BD Pacientes'!$A:$I,8,FALSE)),"",VLOOKUP('Salidas Pacientes'!$C1708,'BD Pacientes'!$A:$I,8,FALSE))</f>
        <v>CATALINA CONTRERAS</v>
      </c>
      <c r="L1708" s="17">
        <f>IF(ISERROR(VLOOKUP('Salidas Pacientes'!$C1708,'BD Pacientes'!$A:$I,9,FALSE)),"",VLOOKUP('Salidas Pacientes'!$C1708,'BD Pacientes'!$A:$I,9,FALSE))</f>
        <v>3147708289</v>
      </c>
      <c r="M1708" s="122" t="s">
        <v>73</v>
      </c>
      <c r="N1708" s="16" t="str">
        <f>IF(ISERROR(VLOOKUP('Salidas Pacientes'!$M1708,Inventario!$A$2:$M$21,2,FALSE)),"",VLOOKUP('Salidas Pacientes'!$M1708,Inventario!$A$2:$M$21,2,FALSE))</f>
        <v>Pentaxim</v>
      </c>
      <c r="O1708" s="16" t="str">
        <f>IF(ISERROR(VLOOKUP('Salidas Pacientes'!$M1708,Inventario!$A$2:$M$21,3,FALSE)),"",VLOOKUP('Salidas Pacientes'!$M1708,Inventario!$A$2:$M$21,3,FALSE))</f>
        <v>Difteria-Tosferina, tetano, polio, haemophilus</v>
      </c>
      <c r="P1708" s="100"/>
      <c r="Q1708" s="100"/>
      <c r="R1708" s="17"/>
      <c r="S1708" s="123" t="s">
        <v>247</v>
      </c>
      <c r="T1708" s="102">
        <f>IF(ISERROR(VLOOKUP('Salidas Pacientes'!$S1708,Entradas!$H$1:$I$1009,2,FALSE)),"",VLOOKUP('Salidas Pacientes'!$S1708,Entradas!$H$1:$I$1009,2,FALSE))</f>
        <v>45291</v>
      </c>
      <c r="U1708" s="124"/>
      <c r="V1708" s="124">
        <v>1</v>
      </c>
      <c r="W1708" s="127"/>
    </row>
    <row r="1709" spans="1:23" ht="15.75" hidden="1" customHeight="1">
      <c r="A1709" s="121">
        <v>45063</v>
      </c>
      <c r="B1709" s="122" t="s">
        <v>276</v>
      </c>
      <c r="C1709" s="129">
        <v>1232817922</v>
      </c>
      <c r="D1709" s="17" t="str">
        <f>IF(ISERROR(VLOOKUP('Salidas Pacientes'!$C1709,'BD Pacientes'!$A:I,2,FALSE)),"",VLOOKUP('Salidas Pacientes'!$C1709,'BD Pacientes'!$A:I,2,FALSE))</f>
        <v>RC</v>
      </c>
      <c r="E1709" s="16" t="str">
        <f>IF(ISERROR(VLOOKUP('Salidas Pacientes'!$C1709,'BD Pacientes'!$A:I,3,FALSE)),"",VLOOKUP('Salidas Pacientes'!$C1709,'BD Pacientes'!$A:I,3,FALSE))</f>
        <v>JOAQUIN ECHEVERRY CONTRERAS</v>
      </c>
      <c r="F1709" s="17" t="str">
        <f>IF(ISERROR(VLOOKUP('Salidas Pacientes'!$C1709,'BD Pacientes'!$A:I,4,FALSE)),"",VLOOKUP('Salidas Pacientes'!$C1709,'BD Pacientes'!$A:I,4,FALSE))</f>
        <v>M</v>
      </c>
      <c r="G1709" s="95">
        <f>IF(ISERROR(VLOOKUP('Salidas Pacientes'!$C1709,'BD Pacientes'!$A:I,5,FALSE)),"",VLOOKUP('Salidas Pacientes'!$C1709,'BD Pacientes'!$A:I,5,FALSE))</f>
        <v>44485</v>
      </c>
      <c r="H1709" s="95" t="str">
        <f t="shared" ca="1" si="0"/>
        <v>1 año, 10 mes</v>
      </c>
      <c r="I1709" s="97" t="str">
        <f>IF(ISERROR(VLOOKUP('Salidas Pacientes'!$C1709,'BD Pacientes'!$A:$I,6,FALSE)),"",VLOOKUP('Salidas Pacientes'!$C1709,'BD Pacientes'!$A:$I,6,FALSE))</f>
        <v>AV 10AN # 10-93</v>
      </c>
      <c r="J1709" s="98">
        <f>IF(ISERROR(VLOOKUP('Salidas Pacientes'!$C1709,'BD Pacientes'!$A:$I,7,FALSE)),"",VLOOKUP('Salidas Pacientes'!$C1709,'BD Pacientes'!$A:$I,7,FALSE))</f>
        <v>38558855</v>
      </c>
      <c r="K1709" s="99" t="str">
        <f>IF(ISERROR(VLOOKUP('Salidas Pacientes'!$C1709,'BD Pacientes'!$A:$I,8,FALSE)),"",VLOOKUP('Salidas Pacientes'!$C1709,'BD Pacientes'!$A:$I,8,FALSE))</f>
        <v>CATALINA CONTRERAS</v>
      </c>
      <c r="L1709" s="17">
        <f>IF(ISERROR(VLOOKUP('Salidas Pacientes'!$C1709,'BD Pacientes'!$A:$I,9,FALSE)),"",VLOOKUP('Salidas Pacientes'!$C1709,'BD Pacientes'!$A:$I,9,FALSE))</f>
        <v>3147708289</v>
      </c>
      <c r="M1709" s="122" t="s">
        <v>81</v>
      </c>
      <c r="N1709" s="16" t="str">
        <f>IF(ISERROR(VLOOKUP('Salidas Pacientes'!$M1709,Inventario!$A$2:$M$21,2,FALSE)),"",VLOOKUP('Salidas Pacientes'!$M1709,Inventario!$A$2:$M$21,2,FALSE))</f>
        <v>Stamaril</v>
      </c>
      <c r="O1709" s="16" t="str">
        <f>IF(ISERROR(VLOOKUP('Salidas Pacientes'!$M1709,Inventario!$A$2:$M$21,3,FALSE)),"",VLOOKUP('Salidas Pacientes'!$M1709,Inventario!$A$2:$M$21,3,FALSE))</f>
        <v>Fiebre amarilla</v>
      </c>
      <c r="P1709" s="100"/>
      <c r="Q1709" s="100"/>
      <c r="R1709" s="17"/>
      <c r="S1709" s="123" t="s">
        <v>249</v>
      </c>
      <c r="T1709" s="102">
        <f>IF(ISERROR(VLOOKUP('Salidas Pacientes'!$S1709,Entradas!$H$1:$I$1009,2,FALSE)),"",VLOOKUP('Salidas Pacientes'!$S1709,Entradas!$H$1:$I$1009,2,FALSE))</f>
        <v>45716</v>
      </c>
      <c r="U1709" s="124"/>
      <c r="V1709" s="124">
        <v>1</v>
      </c>
      <c r="W1709" s="127"/>
    </row>
    <row r="1710" spans="1:23" ht="15.75" hidden="1" customHeight="1">
      <c r="A1710" s="121">
        <v>45063</v>
      </c>
      <c r="B1710" s="122" t="s">
        <v>276</v>
      </c>
      <c r="C1710" s="129">
        <v>1232823063</v>
      </c>
      <c r="D1710" s="17" t="str">
        <f>IF(ISERROR(VLOOKUP('Salidas Pacientes'!$C1710,'BD Pacientes'!$A:I,2,FALSE)),"",VLOOKUP('Salidas Pacientes'!$C1710,'BD Pacientes'!$A:I,2,FALSE))</f>
        <v>RC</v>
      </c>
      <c r="E1710" s="16" t="str">
        <f>IF(ISERROR(VLOOKUP('Salidas Pacientes'!$C1710,'BD Pacientes'!$A:I,3,FALSE)),"",VLOOKUP('Salidas Pacientes'!$C1710,'BD Pacientes'!$A:I,3,FALSE))</f>
        <v>MACARENA OSSA RIOS</v>
      </c>
      <c r="F1710" s="17" t="str">
        <f>IF(ISERROR(VLOOKUP('Salidas Pacientes'!$C1710,'BD Pacientes'!$A:I,4,FALSE)),"",VLOOKUP('Salidas Pacientes'!$C1710,'BD Pacientes'!$A:I,4,FALSE))</f>
        <v>F</v>
      </c>
      <c r="G1710" s="95">
        <f>IF(ISERROR(VLOOKUP('Salidas Pacientes'!$C1710,'BD Pacientes'!$A:I,5,FALSE)),"",VLOOKUP('Salidas Pacientes'!$C1710,'BD Pacientes'!$A:I,5,FALSE))</f>
        <v>44934</v>
      </c>
      <c r="H1710" s="95" t="str">
        <f t="shared" ca="1" si="0"/>
        <v>0 año, 7 mes</v>
      </c>
      <c r="I1710" s="97" t="str">
        <f>IF(ISERROR(VLOOKUP('Salidas Pacientes'!$C1710,'BD Pacientes'!$A:$I,6,FALSE)),"",VLOOKUP('Salidas Pacientes'!$C1710,'BD Pacientes'!$A:$I,6,FALSE))</f>
        <v>CALLE 1 OESTE #36B-05</v>
      </c>
      <c r="J1710" s="98">
        <f>IF(ISERROR(VLOOKUP('Salidas Pacientes'!$C1710,'BD Pacientes'!$A:$I,7,FALSE)),"",VLOOKUP('Salidas Pacientes'!$C1710,'BD Pacientes'!$A:$I,7,FALSE))</f>
        <v>1130614025</v>
      </c>
      <c r="K1710" s="99" t="str">
        <f>IF(ISERROR(VLOOKUP('Salidas Pacientes'!$C1710,'BD Pacientes'!$A:$I,8,FALSE)),"",VLOOKUP('Salidas Pacientes'!$C1710,'BD Pacientes'!$A:$I,8,FALSE))</f>
        <v>ANA RIOS</v>
      </c>
      <c r="L1710" s="17">
        <f>IF(ISERROR(VLOOKUP('Salidas Pacientes'!$C1710,'BD Pacientes'!$A:$I,9,FALSE)),"",VLOOKUP('Salidas Pacientes'!$C1710,'BD Pacientes'!$A:$I,9,FALSE))</f>
        <v>3113100912</v>
      </c>
      <c r="M1710" s="122" t="s">
        <v>77</v>
      </c>
      <c r="N1710" s="16" t="str">
        <f>IF(ISERROR(VLOOKUP('Salidas Pacientes'!$M1710,Inventario!$A$2:$M$21,2,FALSE)),"",VLOOKUP('Salidas Pacientes'!$M1710,Inventario!$A$2:$M$21,2,FALSE))</f>
        <v>Hexaxim</v>
      </c>
      <c r="O1710" s="16" t="str">
        <f>IF(ISERROR(VLOOKUP('Salidas Pacientes'!$M1710,Inventario!$A$2:$M$21,3,FALSE)),"",VLOOKUP('Salidas Pacientes'!$M1710,Inventario!$A$2:$M$21,3,FALSE))</f>
        <v>DPAT + VPI + HIB + HB</v>
      </c>
      <c r="P1710" s="100"/>
      <c r="Q1710" s="100"/>
      <c r="R1710" s="17"/>
      <c r="S1710" s="123" t="s">
        <v>237</v>
      </c>
      <c r="T1710" s="102">
        <f>IF(ISERROR(VLOOKUP('Salidas Pacientes'!$S1710,Entradas!$H$1:$I$1009,2,FALSE)),"",VLOOKUP('Salidas Pacientes'!$S1710,Entradas!$H$1:$I$1009,2,FALSE))</f>
        <v>45565</v>
      </c>
      <c r="U1710" s="124"/>
      <c r="V1710" s="124">
        <v>1</v>
      </c>
      <c r="W1710" s="127"/>
    </row>
    <row r="1711" spans="1:23" ht="15.75" hidden="1" customHeight="1">
      <c r="A1711" s="121">
        <v>45063</v>
      </c>
      <c r="B1711" s="122" t="s">
        <v>276</v>
      </c>
      <c r="C1711" s="129">
        <v>1232823063</v>
      </c>
      <c r="D1711" s="17" t="str">
        <f>IF(ISERROR(VLOOKUP('Salidas Pacientes'!$C1711,'BD Pacientes'!$A:I,2,FALSE)),"",VLOOKUP('Salidas Pacientes'!$C1711,'BD Pacientes'!$A:I,2,FALSE))</f>
        <v>RC</v>
      </c>
      <c r="E1711" s="16" t="str">
        <f>IF(ISERROR(VLOOKUP('Salidas Pacientes'!$C1711,'BD Pacientes'!$A:I,3,FALSE)),"",VLOOKUP('Salidas Pacientes'!$C1711,'BD Pacientes'!$A:I,3,FALSE))</f>
        <v>MACARENA OSSA RIOS</v>
      </c>
      <c r="F1711" s="17" t="str">
        <f>IF(ISERROR(VLOOKUP('Salidas Pacientes'!$C1711,'BD Pacientes'!$A:I,4,FALSE)),"",VLOOKUP('Salidas Pacientes'!$C1711,'BD Pacientes'!$A:I,4,FALSE))</f>
        <v>F</v>
      </c>
      <c r="G1711" s="95">
        <f>IF(ISERROR(VLOOKUP('Salidas Pacientes'!$C1711,'BD Pacientes'!$A:I,5,FALSE)),"",VLOOKUP('Salidas Pacientes'!$C1711,'BD Pacientes'!$A:I,5,FALSE))</f>
        <v>44934</v>
      </c>
      <c r="H1711" s="95" t="str">
        <f t="shared" ca="1" si="0"/>
        <v>0 año, 7 mes</v>
      </c>
      <c r="I1711" s="97" t="str">
        <f>IF(ISERROR(VLOOKUP('Salidas Pacientes'!$C1711,'BD Pacientes'!$A:$I,6,FALSE)),"",VLOOKUP('Salidas Pacientes'!$C1711,'BD Pacientes'!$A:$I,6,FALSE))</f>
        <v>CALLE 1 OESTE #36B-05</v>
      </c>
      <c r="J1711" s="98">
        <f>IF(ISERROR(VLOOKUP('Salidas Pacientes'!$C1711,'BD Pacientes'!$A:$I,7,FALSE)),"",VLOOKUP('Salidas Pacientes'!$C1711,'BD Pacientes'!$A:$I,7,FALSE))</f>
        <v>1130614025</v>
      </c>
      <c r="K1711" s="99" t="str">
        <f>IF(ISERROR(VLOOKUP('Salidas Pacientes'!$C1711,'BD Pacientes'!$A:$I,8,FALSE)),"",VLOOKUP('Salidas Pacientes'!$C1711,'BD Pacientes'!$A:$I,8,FALSE))</f>
        <v>ANA RIOS</v>
      </c>
      <c r="L1711" s="17">
        <f>IF(ISERROR(VLOOKUP('Salidas Pacientes'!$C1711,'BD Pacientes'!$A:$I,9,FALSE)),"",VLOOKUP('Salidas Pacientes'!$C1711,'BD Pacientes'!$A:$I,9,FALSE))</f>
        <v>3113100912</v>
      </c>
      <c r="M1711" s="122" t="s">
        <v>54</v>
      </c>
      <c r="N1711" s="16" t="str">
        <f>IF(ISERROR(VLOOKUP('Salidas Pacientes'!$M1711,Inventario!$A$2:$M$21,2,FALSE)),"",VLOOKUP('Salidas Pacientes'!$M1711,Inventario!$A$2:$M$21,2,FALSE))</f>
        <v>Prevenar</v>
      </c>
      <c r="O1711" s="16" t="str">
        <f>IF(ISERROR(VLOOKUP('Salidas Pacientes'!$M1711,Inventario!$A$2:$M$21,3,FALSE)),"",VLOOKUP('Salidas Pacientes'!$M1711,Inventario!$A$2:$M$21,3,FALSE))</f>
        <v>Neumococo 13V</v>
      </c>
      <c r="P1711" s="100"/>
      <c r="Q1711" s="100"/>
      <c r="R1711" s="17"/>
      <c r="S1711" s="123" t="s">
        <v>241</v>
      </c>
      <c r="T1711" s="102">
        <f>IF(ISERROR(VLOOKUP('Salidas Pacientes'!$S1711,Entradas!$H$1:$I$1009,2,FALSE)),"",VLOOKUP('Salidas Pacientes'!$S1711,Entradas!$H$1:$I$1009,2,FALSE))</f>
        <v>45747</v>
      </c>
      <c r="U1711" s="124"/>
      <c r="V1711" s="124">
        <v>1</v>
      </c>
      <c r="W1711" s="127"/>
    </row>
    <row r="1712" spans="1:23" ht="15.75" hidden="1" customHeight="1">
      <c r="A1712" s="121">
        <v>45063</v>
      </c>
      <c r="B1712" s="122" t="s">
        <v>276</v>
      </c>
      <c r="C1712" s="129">
        <v>1232823063</v>
      </c>
      <c r="D1712" s="17" t="str">
        <f>IF(ISERROR(VLOOKUP('Salidas Pacientes'!$C1712,'BD Pacientes'!$A:I,2,FALSE)),"",VLOOKUP('Salidas Pacientes'!$C1712,'BD Pacientes'!$A:I,2,FALSE))</f>
        <v>RC</v>
      </c>
      <c r="E1712" s="16" t="str">
        <f>IF(ISERROR(VLOOKUP('Salidas Pacientes'!$C1712,'BD Pacientes'!$A:I,3,FALSE)),"",VLOOKUP('Salidas Pacientes'!$C1712,'BD Pacientes'!$A:I,3,FALSE))</f>
        <v>MACARENA OSSA RIOS</v>
      </c>
      <c r="F1712" s="17" t="str">
        <f>IF(ISERROR(VLOOKUP('Salidas Pacientes'!$C1712,'BD Pacientes'!$A:I,4,FALSE)),"",VLOOKUP('Salidas Pacientes'!$C1712,'BD Pacientes'!$A:I,4,FALSE))</f>
        <v>F</v>
      </c>
      <c r="G1712" s="95">
        <f>IF(ISERROR(VLOOKUP('Salidas Pacientes'!$C1712,'BD Pacientes'!$A:I,5,FALSE)),"",VLOOKUP('Salidas Pacientes'!$C1712,'BD Pacientes'!$A:I,5,FALSE))</f>
        <v>44934</v>
      </c>
      <c r="H1712" s="95" t="str">
        <f t="shared" ca="1" si="0"/>
        <v>0 año, 7 mes</v>
      </c>
      <c r="I1712" s="97" t="str">
        <f>IF(ISERROR(VLOOKUP('Salidas Pacientes'!$C1712,'BD Pacientes'!$A:$I,6,FALSE)),"",VLOOKUP('Salidas Pacientes'!$C1712,'BD Pacientes'!$A:$I,6,FALSE))</f>
        <v>CALLE 1 OESTE #36B-05</v>
      </c>
      <c r="J1712" s="98">
        <f>IF(ISERROR(VLOOKUP('Salidas Pacientes'!$C1712,'BD Pacientes'!$A:$I,7,FALSE)),"",VLOOKUP('Salidas Pacientes'!$C1712,'BD Pacientes'!$A:$I,7,FALSE))</f>
        <v>1130614025</v>
      </c>
      <c r="K1712" s="99" t="str">
        <f>IF(ISERROR(VLOOKUP('Salidas Pacientes'!$C1712,'BD Pacientes'!$A:$I,8,FALSE)),"",VLOOKUP('Salidas Pacientes'!$C1712,'BD Pacientes'!$A:$I,8,FALSE))</f>
        <v>ANA RIOS</v>
      </c>
      <c r="L1712" s="17">
        <f>IF(ISERROR(VLOOKUP('Salidas Pacientes'!$C1712,'BD Pacientes'!$A:$I,9,FALSE)),"",VLOOKUP('Salidas Pacientes'!$C1712,'BD Pacientes'!$A:$I,9,FALSE))</f>
        <v>3113100912</v>
      </c>
      <c r="M1712" s="122" t="s">
        <v>96</v>
      </c>
      <c r="N1712" s="16" t="str">
        <f>IF(ISERROR(VLOOKUP('Salidas Pacientes'!$M1712,Inventario!$A$2:$M$21,2,FALSE)),"",VLOOKUP('Salidas Pacientes'!$M1712,Inventario!$A$2:$M$21,2,FALSE))</f>
        <v>Rotateq</v>
      </c>
      <c r="O1712" s="16" t="str">
        <f>IF(ISERROR(VLOOKUP('Salidas Pacientes'!$M1712,Inventario!$A$2:$M$21,3,FALSE)),"",VLOOKUP('Salidas Pacientes'!$M1712,Inventario!$A$2:$M$21,3,FALSE))</f>
        <v>Rotavirus Vivo Atenuado</v>
      </c>
      <c r="P1712" s="100"/>
      <c r="Q1712" s="100"/>
      <c r="R1712" s="17"/>
      <c r="S1712" s="123" t="s">
        <v>238</v>
      </c>
      <c r="T1712" s="102">
        <f>IF(ISERROR(VLOOKUP('Salidas Pacientes'!$S1712,Entradas!$H$1:$I$1009,2,FALSE)),"",VLOOKUP('Salidas Pacientes'!$S1712,Entradas!$H$1:$I$1009,2,FALSE))</f>
        <v>45464</v>
      </c>
      <c r="U1712" s="124"/>
      <c r="V1712" s="124">
        <v>1</v>
      </c>
      <c r="W1712" s="127"/>
    </row>
    <row r="1713" spans="1:23" ht="15.75" hidden="1" customHeight="1">
      <c r="A1713" s="121">
        <v>45063</v>
      </c>
      <c r="B1713" s="122" t="s">
        <v>276</v>
      </c>
      <c r="C1713" s="129">
        <v>1109576481</v>
      </c>
      <c r="D1713" s="17" t="str">
        <f>IF(ISERROR(VLOOKUP('Salidas Pacientes'!$C1713,'BD Pacientes'!$A:I,2,FALSE)),"",VLOOKUP('Salidas Pacientes'!$C1713,'BD Pacientes'!$A:I,2,FALSE))</f>
        <v>RC</v>
      </c>
      <c r="E1713" s="16" t="str">
        <f>IF(ISERROR(VLOOKUP('Salidas Pacientes'!$C1713,'BD Pacientes'!$A:I,3,FALSE)),"",VLOOKUP('Salidas Pacientes'!$C1713,'BD Pacientes'!$A:I,3,FALSE))</f>
        <v>MARIANA RENDON BUITRAGO</v>
      </c>
      <c r="F1713" s="17" t="str">
        <f>IF(ISERROR(VLOOKUP('Salidas Pacientes'!$C1713,'BD Pacientes'!$A:I,4,FALSE)),"",VLOOKUP('Salidas Pacientes'!$C1713,'BD Pacientes'!$A:I,4,FALSE))</f>
        <v>F</v>
      </c>
      <c r="G1713" s="95">
        <f>IF(ISERROR(VLOOKUP('Salidas Pacientes'!$C1713,'BD Pacientes'!$A:I,5,FALSE)),"",VLOOKUP('Salidas Pacientes'!$C1713,'BD Pacientes'!$A:I,5,FALSE))</f>
        <v>44974</v>
      </c>
      <c r="H1713" s="95" t="str">
        <f t="shared" ca="1" si="0"/>
        <v>0 año, 6 mes</v>
      </c>
      <c r="I1713" s="97" t="str">
        <f>IF(ISERROR(VLOOKUP('Salidas Pacientes'!$C1713,'BD Pacientes'!$A:$I,6,FALSE)),"",VLOOKUP('Salidas Pacientes'!$C1713,'BD Pacientes'!$A:$I,6,FALSE))</f>
        <v>CALLE 28 #96-186</v>
      </c>
      <c r="J1713" s="98">
        <f>IF(ISERROR(VLOOKUP('Salidas Pacientes'!$C1713,'BD Pacientes'!$A:$I,7,FALSE)),"",VLOOKUP('Salidas Pacientes'!$C1713,'BD Pacientes'!$A:$I,7,FALSE))</f>
        <v>1144034609</v>
      </c>
      <c r="K1713" s="99" t="str">
        <f>IF(ISERROR(VLOOKUP('Salidas Pacientes'!$C1713,'BD Pacientes'!$A:$I,8,FALSE)),"",VLOOKUP('Salidas Pacientes'!$C1713,'BD Pacientes'!$A:$I,8,FALSE))</f>
        <v>LORENA BUITRAGO</v>
      </c>
      <c r="L1713" s="17">
        <f>IF(ISERROR(VLOOKUP('Salidas Pacientes'!$C1713,'BD Pacientes'!$A:$I,9,FALSE)),"",VLOOKUP('Salidas Pacientes'!$C1713,'BD Pacientes'!$A:$I,9,FALSE))</f>
        <v>3204674090</v>
      </c>
      <c r="M1713" s="122" t="s">
        <v>47</v>
      </c>
      <c r="N1713" s="16" t="str">
        <f>IF(ISERROR(VLOOKUP('Salidas Pacientes'!$M1713,Inventario!$A$2:$M$21,2,FALSE)),"",VLOOKUP('Salidas Pacientes'!$M1713,Inventario!$A$2:$M$21,2,FALSE))</f>
        <v>Nimenrix</v>
      </c>
      <c r="O1713" s="16" t="str">
        <f>IF(ISERROR(VLOOKUP('Salidas Pacientes'!$M1713,Inventario!$A$2:$M$21,3,FALSE)),"",VLOOKUP('Salidas Pacientes'!$M1713,Inventario!$A$2:$M$21,3,FALSE))</f>
        <v>Meningococo</v>
      </c>
      <c r="P1713" s="100"/>
      <c r="Q1713" s="100"/>
      <c r="R1713" s="17"/>
      <c r="S1713" s="123" t="s">
        <v>240</v>
      </c>
      <c r="T1713" s="102">
        <f>IF(ISERROR(VLOOKUP('Salidas Pacientes'!$S1713,Entradas!$H$1:$I$1009,2,FALSE)),"",VLOOKUP('Salidas Pacientes'!$S1713,Entradas!$H$1:$I$1009,2,FALSE))</f>
        <v>45535</v>
      </c>
      <c r="U1713" s="124"/>
      <c r="V1713" s="124">
        <v>1</v>
      </c>
      <c r="W1713" s="127"/>
    </row>
    <row r="1714" spans="1:23" ht="15.75" hidden="1" customHeight="1">
      <c r="A1714" s="121">
        <v>45063</v>
      </c>
      <c r="B1714" s="122" t="s">
        <v>276</v>
      </c>
      <c r="C1714" s="129">
        <v>1232823780</v>
      </c>
      <c r="D1714" s="17" t="str">
        <f>IF(ISERROR(VLOOKUP('Salidas Pacientes'!$C1714,'BD Pacientes'!$A:I,2,FALSE)),"",VLOOKUP('Salidas Pacientes'!$C1714,'BD Pacientes'!$A:I,2,FALSE))</f>
        <v>RC</v>
      </c>
      <c r="E1714" s="16" t="str">
        <f>IF(ISERROR(VLOOKUP('Salidas Pacientes'!$C1714,'BD Pacientes'!$A:I,3,FALSE)),"",VLOOKUP('Salidas Pacientes'!$C1714,'BD Pacientes'!$A:I,3,FALSE))</f>
        <v>ANTONELLA GRANOBLES VILLEGAS</v>
      </c>
      <c r="F1714" s="17" t="str">
        <f>IF(ISERROR(VLOOKUP('Salidas Pacientes'!$C1714,'BD Pacientes'!$A:I,4,FALSE)),"",VLOOKUP('Salidas Pacientes'!$C1714,'BD Pacientes'!$A:I,4,FALSE))</f>
        <v>F</v>
      </c>
      <c r="G1714" s="95">
        <f>IF(ISERROR(VLOOKUP('Salidas Pacientes'!$C1714,'BD Pacientes'!$A:I,5,FALSE)),"",VLOOKUP('Salidas Pacientes'!$C1714,'BD Pacientes'!$A:I,5,FALSE))</f>
        <v>44973</v>
      </c>
      <c r="H1714" s="95" t="str">
        <f t="shared" ca="1" si="0"/>
        <v>0 año, 6 mes</v>
      </c>
      <c r="I1714" s="97" t="str">
        <f>IF(ISERROR(VLOOKUP('Salidas Pacientes'!$C1714,'BD Pacientes'!$A:$I,6,FALSE)),"",VLOOKUP('Salidas Pacientes'!$C1714,'BD Pacientes'!$A:$I,6,FALSE))</f>
        <v>CALLE 58N #5B-98</v>
      </c>
      <c r="J1714" s="98">
        <f>IF(ISERROR(VLOOKUP('Salidas Pacientes'!$C1714,'BD Pacientes'!$A:$I,7,FALSE)),"",VLOOKUP('Salidas Pacientes'!$C1714,'BD Pacientes'!$A:$I,7,FALSE))</f>
        <v>1144033562</v>
      </c>
      <c r="K1714" s="99" t="str">
        <f>IF(ISERROR(VLOOKUP('Salidas Pacientes'!$C1714,'BD Pacientes'!$A:$I,8,FALSE)),"",VLOOKUP('Salidas Pacientes'!$C1714,'BD Pacientes'!$A:$I,8,FALSE))</f>
        <v>DIANA VILLEGAS</v>
      </c>
      <c r="L1714" s="17">
        <f>IF(ISERROR(VLOOKUP('Salidas Pacientes'!$C1714,'BD Pacientes'!$A:$I,9,FALSE)),"",VLOOKUP('Salidas Pacientes'!$C1714,'BD Pacientes'!$A:$I,9,FALSE))</f>
        <v>3167987773</v>
      </c>
      <c r="M1714" s="122" t="s">
        <v>47</v>
      </c>
      <c r="N1714" s="16" t="str">
        <f>IF(ISERROR(VLOOKUP('Salidas Pacientes'!$M1714,Inventario!$A$2:$M$21,2,FALSE)),"",VLOOKUP('Salidas Pacientes'!$M1714,Inventario!$A$2:$M$21,2,FALSE))</f>
        <v>Nimenrix</v>
      </c>
      <c r="O1714" s="16" t="str">
        <f>IF(ISERROR(VLOOKUP('Salidas Pacientes'!$M1714,Inventario!$A$2:$M$21,3,FALSE)),"",VLOOKUP('Salidas Pacientes'!$M1714,Inventario!$A$2:$M$21,3,FALSE))</f>
        <v>Meningococo</v>
      </c>
      <c r="P1714" s="100"/>
      <c r="Q1714" s="100"/>
      <c r="R1714" s="17"/>
      <c r="S1714" s="123" t="s">
        <v>240</v>
      </c>
      <c r="T1714" s="102">
        <f>IF(ISERROR(VLOOKUP('Salidas Pacientes'!$S1714,Entradas!$H$1:$I$1009,2,FALSE)),"",VLOOKUP('Salidas Pacientes'!$S1714,Entradas!$H$1:$I$1009,2,FALSE))</f>
        <v>45535</v>
      </c>
      <c r="U1714" s="124"/>
      <c r="V1714" s="124">
        <v>1</v>
      </c>
      <c r="W1714" s="127"/>
    </row>
    <row r="1715" spans="1:23" ht="15.75" hidden="1" customHeight="1">
      <c r="A1715" s="121">
        <v>45063</v>
      </c>
      <c r="B1715" s="122" t="s">
        <v>276</v>
      </c>
      <c r="C1715" s="129">
        <v>1109573739</v>
      </c>
      <c r="D1715" s="17" t="str">
        <f>IF(ISERROR(VLOOKUP('Salidas Pacientes'!$C1715,'BD Pacientes'!$A:I,2,FALSE)),"",VLOOKUP('Salidas Pacientes'!$C1715,'BD Pacientes'!$A:I,2,FALSE))</f>
        <v>RC</v>
      </c>
      <c r="E1715" s="16" t="str">
        <f>IF(ISERROR(VLOOKUP('Salidas Pacientes'!$C1715,'BD Pacientes'!$A:I,3,FALSE)),"",VLOOKUP('Salidas Pacientes'!$C1715,'BD Pacientes'!$A:I,3,FALSE))</f>
        <v>LUIS MANUEL ESPINOSA GALINDO</v>
      </c>
      <c r="F1715" s="17" t="str">
        <f>IF(ISERROR(VLOOKUP('Salidas Pacientes'!$C1715,'BD Pacientes'!$A:I,4,FALSE)),"",VLOOKUP('Salidas Pacientes'!$C1715,'BD Pacientes'!$A:I,4,FALSE))</f>
        <v>M</v>
      </c>
      <c r="G1715" s="95">
        <f>IF(ISERROR(VLOOKUP('Salidas Pacientes'!$C1715,'BD Pacientes'!$A:I,5,FALSE)),"",VLOOKUP('Salidas Pacientes'!$C1715,'BD Pacientes'!$A:I,5,FALSE))</f>
        <v>44596</v>
      </c>
      <c r="H1715" s="95" t="str">
        <f t="shared" ca="1" si="0"/>
        <v>1 año, 6 mes</v>
      </c>
      <c r="I1715" s="97" t="str">
        <f>IF(ISERROR(VLOOKUP('Salidas Pacientes'!$C1715,'BD Pacientes'!$A:$I,6,FALSE)),"",VLOOKUP('Salidas Pacientes'!$C1715,'BD Pacientes'!$A:$I,6,FALSE))</f>
        <v>CALLE 3 # 71-05</v>
      </c>
      <c r="J1715" s="98">
        <f>IF(ISERROR(VLOOKUP('Salidas Pacientes'!$C1715,'BD Pacientes'!$A:$I,7,FALSE)),"",VLOOKUP('Salidas Pacientes'!$C1715,'BD Pacientes'!$A:$I,7,FALSE))</f>
        <v>1144028853</v>
      </c>
      <c r="K1715" s="99" t="str">
        <f>IF(ISERROR(VLOOKUP('Salidas Pacientes'!$C1715,'BD Pacientes'!$A:$I,8,FALSE)),"",VLOOKUP('Salidas Pacientes'!$C1715,'BD Pacientes'!$A:$I,8,FALSE))</f>
        <v>VANESSA GALINDO</v>
      </c>
      <c r="L1715" s="17">
        <f>IF(ISERROR(VLOOKUP('Salidas Pacientes'!$C1715,'BD Pacientes'!$A:$I,9,FALSE)),"",VLOOKUP('Salidas Pacientes'!$C1715,'BD Pacientes'!$A:$I,9,FALSE))</f>
        <v>3176525687</v>
      </c>
      <c r="M1715" s="122" t="s">
        <v>54</v>
      </c>
      <c r="N1715" s="16" t="str">
        <f>IF(ISERROR(VLOOKUP('Salidas Pacientes'!$M1715,Inventario!$A$2:$M$21,2,FALSE)),"",VLOOKUP('Salidas Pacientes'!$M1715,Inventario!$A$2:$M$21,2,FALSE))</f>
        <v>Prevenar</v>
      </c>
      <c r="O1715" s="16" t="str">
        <f>IF(ISERROR(VLOOKUP('Salidas Pacientes'!$M1715,Inventario!$A$2:$M$21,3,FALSE)),"",VLOOKUP('Salidas Pacientes'!$M1715,Inventario!$A$2:$M$21,3,FALSE))</f>
        <v>Neumococo 13V</v>
      </c>
      <c r="P1715" s="100"/>
      <c r="Q1715" s="100"/>
      <c r="R1715" s="17"/>
      <c r="S1715" s="123" t="s">
        <v>241</v>
      </c>
      <c r="T1715" s="102">
        <f>IF(ISERROR(VLOOKUP('Salidas Pacientes'!$S1715,Entradas!$H$1:$I$1009,2,FALSE)),"",VLOOKUP('Salidas Pacientes'!$S1715,Entradas!$H$1:$I$1009,2,FALSE))</f>
        <v>45747</v>
      </c>
      <c r="U1715" s="124"/>
      <c r="V1715" s="124">
        <v>1</v>
      </c>
      <c r="W1715" s="127"/>
    </row>
    <row r="1716" spans="1:23" ht="15.75" hidden="1" customHeight="1">
      <c r="A1716" s="121">
        <v>45064</v>
      </c>
      <c r="B1716" s="122" t="s">
        <v>276</v>
      </c>
      <c r="C1716" s="129">
        <v>1112067102</v>
      </c>
      <c r="D1716" s="17" t="str">
        <f>IF(ISERROR(VLOOKUP('Salidas Pacientes'!$C1716,'BD Pacientes'!$A:I,2,FALSE)),"",VLOOKUP('Salidas Pacientes'!$C1716,'BD Pacientes'!$A:I,2,FALSE))</f>
        <v>RC</v>
      </c>
      <c r="E1716" s="16" t="str">
        <f>IF(ISERROR(VLOOKUP('Salidas Pacientes'!$C1716,'BD Pacientes'!$A:I,3,FALSE)),"",VLOOKUP('Salidas Pacientes'!$C1716,'BD Pacientes'!$A:I,3,FALSE))</f>
        <v>MATIAS GRISALES MONTOYA</v>
      </c>
      <c r="F1716" s="17" t="str">
        <f>IF(ISERROR(VLOOKUP('Salidas Pacientes'!$C1716,'BD Pacientes'!$A:I,4,FALSE)),"",VLOOKUP('Salidas Pacientes'!$C1716,'BD Pacientes'!$A:I,4,FALSE))</f>
        <v>M</v>
      </c>
      <c r="G1716" s="95">
        <f>IF(ISERROR(VLOOKUP('Salidas Pacientes'!$C1716,'BD Pacientes'!$A:I,5,FALSE)),"",VLOOKUP('Salidas Pacientes'!$C1716,'BD Pacientes'!$A:I,5,FALSE))</f>
        <v>43741</v>
      </c>
      <c r="H1716" s="95" t="str">
        <f t="shared" ca="1" si="0"/>
        <v>3 año, 10 mes</v>
      </c>
      <c r="I1716" s="97" t="str">
        <f>IF(ISERROR(VLOOKUP('Salidas Pacientes'!$C1716,'BD Pacientes'!$A:$I,6,FALSE)),"",VLOOKUP('Salidas Pacientes'!$C1716,'BD Pacientes'!$A:$I,6,FALSE))</f>
        <v>CALLE 1D #56-186</v>
      </c>
      <c r="J1716" s="98">
        <f>IF(ISERROR(VLOOKUP('Salidas Pacientes'!$C1716,'BD Pacientes'!$A:$I,7,FALSE)),"",VLOOKUP('Salidas Pacientes'!$C1716,'BD Pacientes'!$A:$I,7,FALSE))</f>
        <v>1113637503</v>
      </c>
      <c r="K1716" s="99" t="str">
        <f>IF(ISERROR(VLOOKUP('Salidas Pacientes'!$C1716,'BD Pacientes'!$A:$I,8,FALSE)),"",VLOOKUP('Salidas Pacientes'!$C1716,'BD Pacientes'!$A:$I,8,FALSE))</f>
        <v>JOHANA MONTOYA</v>
      </c>
      <c r="L1716" s="17">
        <f>IF(ISERROR(VLOOKUP('Salidas Pacientes'!$C1716,'BD Pacientes'!$A:$I,9,FALSE)),"",VLOOKUP('Salidas Pacientes'!$C1716,'BD Pacientes'!$A:$I,9,FALSE))</f>
        <v>3156716188</v>
      </c>
      <c r="M1716" s="122" t="s">
        <v>140</v>
      </c>
      <c r="N1716" s="16" t="str">
        <f>IF(ISERROR(VLOOKUP('Salidas Pacientes'!$M1716,Inventario!$A$2:$M$21,2,FALSE)),"",VLOOKUP('Salidas Pacientes'!$M1716,Inventario!$A$2:$M$21,2,FALSE))</f>
        <v>Influvac</v>
      </c>
      <c r="O1716" s="16" t="str">
        <f>IF(ISERROR(VLOOKUP('Salidas Pacientes'!$M1716,Inventario!$A$2:$M$21,3,FALSE)),"",VLOOKUP('Salidas Pacientes'!$M1716,Inventario!$A$2:$M$21,3,FALSE))</f>
        <v>Influenza</v>
      </c>
      <c r="P1716" s="100"/>
      <c r="Q1716" s="100"/>
      <c r="R1716" s="17"/>
      <c r="S1716" s="123" t="s">
        <v>252</v>
      </c>
      <c r="T1716" s="102">
        <f>IF(ISERROR(VLOOKUP('Salidas Pacientes'!$S1716,Entradas!$H$1:$I$1009,2,FALSE)),"",VLOOKUP('Salidas Pacientes'!$S1716,Entradas!$H$1:$I$1009,2,FALSE))</f>
        <v>45291</v>
      </c>
      <c r="U1716" s="124"/>
      <c r="V1716" s="124">
        <v>1</v>
      </c>
      <c r="W1716" s="127"/>
    </row>
    <row r="1717" spans="1:23" ht="15.75" hidden="1" customHeight="1">
      <c r="A1717" s="121">
        <v>45064</v>
      </c>
      <c r="B1717" s="122" t="s">
        <v>276</v>
      </c>
      <c r="C1717" s="129">
        <v>1112067102</v>
      </c>
      <c r="D1717" s="17" t="str">
        <f>IF(ISERROR(VLOOKUP('Salidas Pacientes'!$C1717,'BD Pacientes'!$A:I,2,FALSE)),"",VLOOKUP('Salidas Pacientes'!$C1717,'BD Pacientes'!$A:I,2,FALSE))</f>
        <v>RC</v>
      </c>
      <c r="E1717" s="16" t="str">
        <f>IF(ISERROR(VLOOKUP('Salidas Pacientes'!$C1717,'BD Pacientes'!$A:I,3,FALSE)),"",VLOOKUP('Salidas Pacientes'!$C1717,'BD Pacientes'!$A:I,3,FALSE))</f>
        <v>MATIAS GRISALES MONTOYA</v>
      </c>
      <c r="F1717" s="17" t="str">
        <f>IF(ISERROR(VLOOKUP('Salidas Pacientes'!$C1717,'BD Pacientes'!$A:I,4,FALSE)),"",VLOOKUP('Salidas Pacientes'!$C1717,'BD Pacientes'!$A:I,4,FALSE))</f>
        <v>M</v>
      </c>
      <c r="G1717" s="95">
        <f>IF(ISERROR(VLOOKUP('Salidas Pacientes'!$C1717,'BD Pacientes'!$A:I,5,FALSE)),"",VLOOKUP('Salidas Pacientes'!$C1717,'BD Pacientes'!$A:I,5,FALSE))</f>
        <v>43741</v>
      </c>
      <c r="H1717" s="95" t="str">
        <f t="shared" ca="1" si="0"/>
        <v>3 año, 10 mes</v>
      </c>
      <c r="I1717" s="97" t="str">
        <f>IF(ISERROR(VLOOKUP('Salidas Pacientes'!$C1717,'BD Pacientes'!$A:$I,6,FALSE)),"",VLOOKUP('Salidas Pacientes'!$C1717,'BD Pacientes'!$A:$I,6,FALSE))</f>
        <v>CALLE 1D #56-186</v>
      </c>
      <c r="J1717" s="98">
        <f>IF(ISERROR(VLOOKUP('Salidas Pacientes'!$C1717,'BD Pacientes'!$A:$I,7,FALSE)),"",VLOOKUP('Salidas Pacientes'!$C1717,'BD Pacientes'!$A:$I,7,FALSE))</f>
        <v>1113637503</v>
      </c>
      <c r="K1717" s="99" t="str">
        <f>IF(ISERROR(VLOOKUP('Salidas Pacientes'!$C1717,'BD Pacientes'!$A:$I,8,FALSE)),"",VLOOKUP('Salidas Pacientes'!$C1717,'BD Pacientes'!$A:$I,8,FALSE))</f>
        <v>JOHANA MONTOYA</v>
      </c>
      <c r="L1717" s="17">
        <f>IF(ISERROR(VLOOKUP('Salidas Pacientes'!$C1717,'BD Pacientes'!$A:$I,9,FALSE)),"",VLOOKUP('Salidas Pacientes'!$C1717,'BD Pacientes'!$A:$I,9,FALSE))</f>
        <v>3156716188</v>
      </c>
      <c r="M1717" s="122" t="s">
        <v>85</v>
      </c>
      <c r="N1717" s="16" t="str">
        <f>IF(ISERROR(VLOOKUP('Salidas Pacientes'!$M1717,Inventario!$A$2:$M$21,2,FALSE)),"",VLOOKUP('Salidas Pacientes'!$M1717,Inventario!$A$2:$M$21,2,FALSE))</f>
        <v xml:space="preserve">Avaxim 80 </v>
      </c>
      <c r="O1717" s="16" t="str">
        <f>IF(ISERROR(VLOOKUP('Salidas Pacientes'!$M1717,Inventario!$A$2:$M$21,3,FALSE)),"",VLOOKUP('Salidas Pacientes'!$M1717,Inventario!$A$2:$M$21,3,FALSE))</f>
        <v>Hepatitis A niño</v>
      </c>
      <c r="P1717" s="100"/>
      <c r="Q1717" s="100"/>
      <c r="R1717" s="17"/>
      <c r="S1717" s="123" t="s">
        <v>227</v>
      </c>
      <c r="T1717" s="102">
        <f>IF(ISERROR(VLOOKUP('Salidas Pacientes'!$S1717,Entradas!$H$1:$I$1009,2,FALSE)),"",VLOOKUP('Salidas Pacientes'!$S1717,Entradas!$H$1:$I$1009,2,FALSE))</f>
        <v>45351</v>
      </c>
      <c r="U1717" s="124"/>
      <c r="V1717" s="124">
        <v>1</v>
      </c>
      <c r="W1717" s="127"/>
    </row>
    <row r="1718" spans="1:23" ht="15.75" hidden="1" customHeight="1">
      <c r="A1718" s="121">
        <v>45064</v>
      </c>
      <c r="B1718" s="122" t="s">
        <v>276</v>
      </c>
      <c r="C1718" s="129">
        <v>1125233208</v>
      </c>
      <c r="D1718" s="17" t="str">
        <f>IF(ISERROR(VLOOKUP('Salidas Pacientes'!$C1718,'BD Pacientes'!$A:I,2,FALSE)),"",VLOOKUP('Salidas Pacientes'!$C1718,'BD Pacientes'!$A:I,2,FALSE))</f>
        <v>RC</v>
      </c>
      <c r="E1718" s="16" t="str">
        <f>IF(ISERROR(VLOOKUP('Salidas Pacientes'!$C1718,'BD Pacientes'!$A:I,3,FALSE)),"",VLOOKUP('Salidas Pacientes'!$C1718,'BD Pacientes'!$A:I,3,FALSE))</f>
        <v>PAULINA PIZARRO LOPEZ</v>
      </c>
      <c r="F1718" s="17" t="str">
        <f>IF(ISERROR(VLOOKUP('Salidas Pacientes'!$C1718,'BD Pacientes'!$A:I,4,FALSE)),"",VLOOKUP('Salidas Pacientes'!$C1718,'BD Pacientes'!$A:I,4,FALSE))</f>
        <v>F</v>
      </c>
      <c r="G1718" s="95">
        <f>IF(ISERROR(VLOOKUP('Salidas Pacientes'!$C1718,'BD Pacientes'!$A:I,5,FALSE)),"",VLOOKUP('Salidas Pacientes'!$C1718,'BD Pacientes'!$A:I,5,FALSE))</f>
        <v>44525</v>
      </c>
      <c r="H1718" s="95" t="str">
        <f t="shared" ca="1" si="0"/>
        <v>1 año, 8 mes</v>
      </c>
      <c r="I1718" s="97" t="str">
        <f>IF(ISERROR(VLOOKUP('Salidas Pacientes'!$C1718,'BD Pacientes'!$A:$I,6,FALSE)),"",VLOOKUP('Salidas Pacientes'!$C1718,'BD Pacientes'!$A:$I,6,FALSE))</f>
        <v>CRA 46 #112-51 214</v>
      </c>
      <c r="J1718" s="98" t="str">
        <f>IF(ISERROR(VLOOKUP('Salidas Pacientes'!$C1718,'BD Pacientes'!$A:$I,7,FALSE)),"",VLOOKUP('Salidas Pacientes'!$C1718,'BD Pacientes'!$A:$I,7,FALSE))</f>
        <v>CE7481185</v>
      </c>
      <c r="K1718" s="99" t="str">
        <f>IF(ISERROR(VLOOKUP('Salidas Pacientes'!$C1718,'BD Pacientes'!$A:$I,8,FALSE)),"",VLOOKUP('Salidas Pacientes'!$C1718,'BD Pacientes'!$A:$I,8,FALSE))</f>
        <v>JORGE PIZARRO</v>
      </c>
      <c r="L1718" s="17">
        <f>IF(ISERROR(VLOOKUP('Salidas Pacientes'!$C1718,'BD Pacientes'!$A:$I,9,FALSE)),"",VLOOKUP('Salidas Pacientes'!$C1718,'BD Pacientes'!$A:$I,9,FALSE))</f>
        <v>3133340689</v>
      </c>
      <c r="M1718" s="122" t="s">
        <v>140</v>
      </c>
      <c r="N1718" s="16" t="str">
        <f>IF(ISERROR(VLOOKUP('Salidas Pacientes'!$M1718,Inventario!$A$2:$M$21,2,FALSE)),"",VLOOKUP('Salidas Pacientes'!$M1718,Inventario!$A$2:$M$21,2,FALSE))</f>
        <v>Influvac</v>
      </c>
      <c r="O1718" s="16" t="str">
        <f>IF(ISERROR(VLOOKUP('Salidas Pacientes'!$M1718,Inventario!$A$2:$M$21,3,FALSE)),"",VLOOKUP('Salidas Pacientes'!$M1718,Inventario!$A$2:$M$21,3,FALSE))</f>
        <v>Influenza</v>
      </c>
      <c r="P1718" s="100"/>
      <c r="Q1718" s="100"/>
      <c r="R1718" s="17"/>
      <c r="S1718" s="123" t="s">
        <v>252</v>
      </c>
      <c r="T1718" s="102">
        <f>IF(ISERROR(VLOOKUP('Salidas Pacientes'!$S1718,Entradas!$H$1:$I$1009,2,FALSE)),"",VLOOKUP('Salidas Pacientes'!$S1718,Entradas!$H$1:$I$1009,2,FALSE))</f>
        <v>45291</v>
      </c>
      <c r="U1718" s="124"/>
      <c r="V1718" s="124">
        <v>1</v>
      </c>
      <c r="W1718" s="127"/>
    </row>
    <row r="1719" spans="1:23" ht="15.75" hidden="1" customHeight="1">
      <c r="A1719" s="121">
        <v>45064</v>
      </c>
      <c r="B1719" s="122" t="s">
        <v>276</v>
      </c>
      <c r="C1719" s="129">
        <v>1125233208</v>
      </c>
      <c r="D1719" s="17" t="str">
        <f>IF(ISERROR(VLOOKUP('Salidas Pacientes'!$C1719,'BD Pacientes'!$A:I,2,FALSE)),"",VLOOKUP('Salidas Pacientes'!$C1719,'BD Pacientes'!$A:I,2,FALSE))</f>
        <v>RC</v>
      </c>
      <c r="E1719" s="16" t="str">
        <f>IF(ISERROR(VLOOKUP('Salidas Pacientes'!$C1719,'BD Pacientes'!$A:I,3,FALSE)),"",VLOOKUP('Salidas Pacientes'!$C1719,'BD Pacientes'!$A:I,3,FALSE))</f>
        <v>PAULINA PIZARRO LOPEZ</v>
      </c>
      <c r="F1719" s="17" t="str">
        <f>IF(ISERROR(VLOOKUP('Salidas Pacientes'!$C1719,'BD Pacientes'!$A:I,4,FALSE)),"",VLOOKUP('Salidas Pacientes'!$C1719,'BD Pacientes'!$A:I,4,FALSE))</f>
        <v>F</v>
      </c>
      <c r="G1719" s="95">
        <f>IF(ISERROR(VLOOKUP('Salidas Pacientes'!$C1719,'BD Pacientes'!$A:I,5,FALSE)),"",VLOOKUP('Salidas Pacientes'!$C1719,'BD Pacientes'!$A:I,5,FALSE))</f>
        <v>44525</v>
      </c>
      <c r="H1719" s="95" t="str">
        <f t="shared" ca="1" si="0"/>
        <v>1 año, 8 mes</v>
      </c>
      <c r="I1719" s="97" t="str">
        <f>IF(ISERROR(VLOOKUP('Salidas Pacientes'!$C1719,'BD Pacientes'!$A:$I,6,FALSE)),"",VLOOKUP('Salidas Pacientes'!$C1719,'BD Pacientes'!$A:$I,6,FALSE))</f>
        <v>CRA 46 #112-51 214</v>
      </c>
      <c r="J1719" s="98" t="str">
        <f>IF(ISERROR(VLOOKUP('Salidas Pacientes'!$C1719,'BD Pacientes'!$A:$I,7,FALSE)),"",VLOOKUP('Salidas Pacientes'!$C1719,'BD Pacientes'!$A:$I,7,FALSE))</f>
        <v>CE7481185</v>
      </c>
      <c r="K1719" s="99" t="str">
        <f>IF(ISERROR(VLOOKUP('Salidas Pacientes'!$C1719,'BD Pacientes'!$A:$I,8,FALSE)),"",VLOOKUP('Salidas Pacientes'!$C1719,'BD Pacientes'!$A:$I,8,FALSE))</f>
        <v>JORGE PIZARRO</v>
      </c>
      <c r="L1719" s="17">
        <f>IF(ISERROR(VLOOKUP('Salidas Pacientes'!$C1719,'BD Pacientes'!$A:$I,9,FALSE)),"",VLOOKUP('Salidas Pacientes'!$C1719,'BD Pacientes'!$A:$I,9,FALSE))</f>
        <v>3133340689</v>
      </c>
      <c r="M1719" s="122" t="s">
        <v>47</v>
      </c>
      <c r="N1719" s="16" t="str">
        <f>IF(ISERROR(VLOOKUP('Salidas Pacientes'!$M1719,Inventario!$A$2:$M$21,2,FALSE)),"",VLOOKUP('Salidas Pacientes'!$M1719,Inventario!$A$2:$M$21,2,FALSE))</f>
        <v>Nimenrix</v>
      </c>
      <c r="O1719" s="16" t="str">
        <f>IF(ISERROR(VLOOKUP('Salidas Pacientes'!$M1719,Inventario!$A$2:$M$21,3,FALSE)),"",VLOOKUP('Salidas Pacientes'!$M1719,Inventario!$A$2:$M$21,3,FALSE))</f>
        <v>Meningococo</v>
      </c>
      <c r="P1719" s="16" t="str">
        <f>IF(ISERROR(VLOOKUP('Salidas Pacientes'!$M1719,Inventario!$A$2:$M$21,3,FALSE)),"",VLOOKUP('Salidas Pacientes'!$M1719,Inventario!$A$2:$M$21,3,FALSE))</f>
        <v>Meningococo</v>
      </c>
      <c r="Q1719" s="16" t="str">
        <f>IF(ISERROR(VLOOKUP('Salidas Pacientes'!$M1719,Inventario!$A$2:$M$21,3,FALSE)),"",VLOOKUP('Salidas Pacientes'!$M1719,Inventario!$A$2:$M$21,3,FALSE))</f>
        <v>Meningococo</v>
      </c>
      <c r="R1719" s="16" t="str">
        <f>IF(ISERROR(VLOOKUP('Salidas Pacientes'!$M1719,Inventario!$A$2:$M$21,3,FALSE)),"",VLOOKUP('Salidas Pacientes'!$M1719,Inventario!$A$2:$M$21,3,FALSE))</f>
        <v>Meningococo</v>
      </c>
      <c r="S1719" s="123" t="s">
        <v>240</v>
      </c>
      <c r="T1719" s="102">
        <f>IF(ISERROR(VLOOKUP('Salidas Pacientes'!$S1719,Entradas!$H$1:$I$1009,2,FALSE)),"",VLOOKUP('Salidas Pacientes'!$S1719,Entradas!$H$1:$I$1009,2,FALSE))</f>
        <v>45535</v>
      </c>
      <c r="U1719" s="124"/>
      <c r="V1719" s="124">
        <v>1</v>
      </c>
      <c r="W1719" s="127"/>
    </row>
    <row r="1720" spans="1:23" ht="15.75" hidden="1" customHeight="1">
      <c r="A1720" s="121">
        <v>45064</v>
      </c>
      <c r="B1720" s="122" t="s">
        <v>276</v>
      </c>
      <c r="C1720" s="129">
        <v>1109569876</v>
      </c>
      <c r="D1720" s="17" t="str">
        <f>IF(ISERROR(VLOOKUP('Salidas Pacientes'!$C1720,'BD Pacientes'!$A:I,2,FALSE)),"",VLOOKUP('Salidas Pacientes'!$C1720,'BD Pacientes'!$A:I,2,FALSE))</f>
        <v>RC</v>
      </c>
      <c r="E1720" s="16" t="str">
        <f>IF(ISERROR(VLOOKUP('Salidas Pacientes'!$C1720,'BD Pacientes'!$A:I,3,FALSE)),"",VLOOKUP('Salidas Pacientes'!$C1720,'BD Pacientes'!$A:I,3,FALSE))</f>
        <v>EMELLY OBREGON SALINAS</v>
      </c>
      <c r="F1720" s="17" t="str">
        <f>IF(ISERROR(VLOOKUP('Salidas Pacientes'!$C1720,'BD Pacientes'!$A:I,4,FALSE)),"",VLOOKUP('Salidas Pacientes'!$C1720,'BD Pacientes'!$A:I,4,FALSE))</f>
        <v>F</v>
      </c>
      <c r="G1720" s="95">
        <f>IF(ISERROR(VLOOKUP('Salidas Pacientes'!$C1720,'BD Pacientes'!$A:I,5,FALSE)),"",VLOOKUP('Salidas Pacientes'!$C1720,'BD Pacientes'!$A:I,5,FALSE))</f>
        <v>43893</v>
      </c>
      <c r="H1720" s="95" t="str">
        <f t="shared" ca="1" si="0"/>
        <v>3 año, 5 mes</v>
      </c>
      <c r="I1720" s="97" t="str">
        <f>IF(ISERROR(VLOOKUP('Salidas Pacientes'!$C1720,'BD Pacientes'!$A:$I,6,FALSE)),"",VLOOKUP('Salidas Pacientes'!$C1720,'BD Pacientes'!$A:$I,6,FALSE))</f>
        <v>CRA 41C # 43-05</v>
      </c>
      <c r="J1720" s="98">
        <f>IF(ISERROR(VLOOKUP('Salidas Pacientes'!$C1720,'BD Pacientes'!$A:$I,7,FALSE)),"",VLOOKUP('Salidas Pacientes'!$C1720,'BD Pacientes'!$A:$I,7,FALSE))</f>
        <v>94550481</v>
      </c>
      <c r="K1720" s="99" t="str">
        <f>IF(ISERROR(VLOOKUP('Salidas Pacientes'!$C1720,'BD Pacientes'!$A:$I,8,FALSE)),"",VLOOKUP('Salidas Pacientes'!$C1720,'BD Pacientes'!$A:$I,8,FALSE))</f>
        <v>JOSE CORDOBA</v>
      </c>
      <c r="L1720" s="17">
        <f>IF(ISERROR(VLOOKUP('Salidas Pacientes'!$C1720,'BD Pacientes'!$A:$I,9,FALSE)),"",VLOOKUP('Salidas Pacientes'!$C1720,'BD Pacientes'!$A:$I,9,FALSE))</f>
        <v>3163479045</v>
      </c>
      <c r="M1720" s="122" t="s">
        <v>140</v>
      </c>
      <c r="N1720" s="16" t="str">
        <f>IF(ISERROR(VLOOKUP('Salidas Pacientes'!$M1720,Inventario!$A$2:$M$21,2,FALSE)),"",VLOOKUP('Salidas Pacientes'!$M1720,Inventario!$A$2:$M$21,2,FALSE))</f>
        <v>Influvac</v>
      </c>
      <c r="O1720" s="16" t="str">
        <f>IF(ISERROR(VLOOKUP('Salidas Pacientes'!$M1720,Inventario!$A$2:$M$21,3,FALSE)),"",VLOOKUP('Salidas Pacientes'!$M1720,Inventario!$A$2:$M$21,3,FALSE))</f>
        <v>Influenza</v>
      </c>
      <c r="P1720" s="100"/>
      <c r="Q1720" s="100"/>
      <c r="R1720" s="17"/>
      <c r="S1720" s="123" t="s">
        <v>252</v>
      </c>
      <c r="T1720" s="102">
        <f>IF(ISERROR(VLOOKUP('Salidas Pacientes'!$S1720,Entradas!$H$1:$I$1009,2,FALSE)),"",VLOOKUP('Salidas Pacientes'!$S1720,Entradas!$H$1:$I$1009,2,FALSE))</f>
        <v>45291</v>
      </c>
      <c r="U1720" s="124"/>
      <c r="V1720" s="124">
        <v>1</v>
      </c>
      <c r="W1720" s="127"/>
    </row>
    <row r="1721" spans="1:23" ht="15.75" hidden="1" customHeight="1">
      <c r="A1721" s="121">
        <v>45064</v>
      </c>
      <c r="B1721" s="122" t="s">
        <v>276</v>
      </c>
      <c r="C1721" s="129">
        <v>1232819260</v>
      </c>
      <c r="D1721" s="17" t="str">
        <f>IF(ISERROR(VLOOKUP('Salidas Pacientes'!$C1721,'BD Pacientes'!$A:I,2,FALSE)),"",VLOOKUP('Salidas Pacientes'!$C1721,'BD Pacientes'!$A:I,2,FALSE))</f>
        <v>RC</v>
      </c>
      <c r="E1721" s="16" t="str">
        <f>IF(ISERROR(VLOOKUP('Salidas Pacientes'!$C1721,'BD Pacientes'!$A:I,3,FALSE)),"",VLOOKUP('Salidas Pacientes'!$C1721,'BD Pacientes'!$A:I,3,FALSE))</f>
        <v>MATIAS MOLANO VELASCO</v>
      </c>
      <c r="F1721" s="17" t="str">
        <f>IF(ISERROR(VLOOKUP('Salidas Pacientes'!$C1721,'BD Pacientes'!$A:I,4,FALSE)),"",VLOOKUP('Salidas Pacientes'!$C1721,'BD Pacientes'!$A:I,4,FALSE))</f>
        <v>M</v>
      </c>
      <c r="G1721" s="95">
        <f>IF(ISERROR(VLOOKUP('Salidas Pacientes'!$C1721,'BD Pacientes'!$A:I,5,FALSE)),"",VLOOKUP('Salidas Pacientes'!$C1721,'BD Pacientes'!$A:I,5,FALSE))</f>
        <v>44619</v>
      </c>
      <c r="H1721" s="95" t="str">
        <f t="shared" ca="1" si="0"/>
        <v>1 año, 5 mes</v>
      </c>
      <c r="I1721" s="97" t="str">
        <f>IF(ISERROR(VLOOKUP('Salidas Pacientes'!$C1721,'BD Pacientes'!$A:$I,6,FALSE)),"",VLOOKUP('Salidas Pacientes'!$C1721,'BD Pacientes'!$A:$I,6,FALSE))</f>
        <v>CALLE 40A #49-38</v>
      </c>
      <c r="J1721" s="98">
        <f>IF(ISERROR(VLOOKUP('Salidas Pacientes'!$C1721,'BD Pacientes'!$A:$I,7,FALSE)),"",VLOOKUP('Salidas Pacientes'!$C1721,'BD Pacientes'!$A:$I,7,FALSE))</f>
        <v>11306577779</v>
      </c>
      <c r="K1721" s="99" t="str">
        <f>IF(ISERROR(VLOOKUP('Salidas Pacientes'!$C1721,'BD Pacientes'!$A:$I,8,FALSE)),"",VLOOKUP('Salidas Pacientes'!$C1721,'BD Pacientes'!$A:$I,8,FALSE))</f>
        <v>PAOLA VELASCO</v>
      </c>
      <c r="L1721" s="17">
        <f>IF(ISERROR(VLOOKUP('Salidas Pacientes'!$C1721,'BD Pacientes'!$A:$I,9,FALSE)),"",VLOOKUP('Salidas Pacientes'!$C1721,'BD Pacientes'!$A:$I,9,FALSE))</f>
        <v>3165268154</v>
      </c>
      <c r="M1721" s="122" t="s">
        <v>47</v>
      </c>
      <c r="N1721" s="16" t="str">
        <f>IF(ISERROR(VLOOKUP('Salidas Pacientes'!$M1721,Inventario!$A$2:$M$21,2,FALSE)),"",VLOOKUP('Salidas Pacientes'!$M1721,Inventario!$A$2:$M$21,2,FALSE))</f>
        <v>Nimenrix</v>
      </c>
      <c r="O1721" s="16" t="str">
        <f>IF(ISERROR(VLOOKUP('Salidas Pacientes'!$M1721,Inventario!$A$2:$M$21,3,FALSE)),"",VLOOKUP('Salidas Pacientes'!$M1721,Inventario!$A$2:$M$21,3,FALSE))</f>
        <v>Meningococo</v>
      </c>
      <c r="P1721" s="100"/>
      <c r="Q1721" s="100"/>
      <c r="R1721" s="17"/>
      <c r="S1721" s="123" t="s">
        <v>240</v>
      </c>
      <c r="T1721" s="102">
        <f>IF(ISERROR(VLOOKUP('Salidas Pacientes'!$S1721,Entradas!$H$1:$I$1009,2,FALSE)),"",VLOOKUP('Salidas Pacientes'!$S1721,Entradas!$H$1:$I$1009,2,FALSE))</f>
        <v>45535</v>
      </c>
      <c r="U1721" s="124"/>
      <c r="V1721" s="124">
        <v>1</v>
      </c>
      <c r="W1721" s="127"/>
    </row>
    <row r="1722" spans="1:23" ht="15.75" hidden="1" customHeight="1">
      <c r="A1722" s="121">
        <v>45064</v>
      </c>
      <c r="B1722" s="122" t="s">
        <v>276</v>
      </c>
      <c r="C1722" s="129">
        <v>1232818228</v>
      </c>
      <c r="D1722" s="17" t="str">
        <f>IF(ISERROR(VLOOKUP('Salidas Pacientes'!$C1722,'BD Pacientes'!$A:I,2,FALSE)),"",VLOOKUP('Salidas Pacientes'!$C1722,'BD Pacientes'!$A:I,2,FALSE))</f>
        <v>RC</v>
      </c>
      <c r="E1722" s="16" t="str">
        <f>IF(ISERROR(VLOOKUP('Salidas Pacientes'!$C1722,'BD Pacientes'!$A:I,3,FALSE)),"",VLOOKUP('Salidas Pacientes'!$C1722,'BD Pacientes'!$A:I,3,FALSE))</f>
        <v>DANNA SOFIA SANCHEZ BOLAÑOS</v>
      </c>
      <c r="F1722" s="17" t="str">
        <f>IF(ISERROR(VLOOKUP('Salidas Pacientes'!$C1722,'BD Pacientes'!$A:I,4,FALSE)),"",VLOOKUP('Salidas Pacientes'!$C1722,'BD Pacientes'!$A:I,4,FALSE))</f>
        <v>F</v>
      </c>
      <c r="G1722" s="95">
        <f>IF(ISERROR(VLOOKUP('Salidas Pacientes'!$C1722,'BD Pacientes'!$A:I,5,FALSE)),"",VLOOKUP('Salidas Pacientes'!$C1722,'BD Pacientes'!$A:I,5,FALSE))</f>
        <v>44515</v>
      </c>
      <c r="H1722" s="95" t="str">
        <f t="shared" ca="1" si="0"/>
        <v>1 año, 9 mes</v>
      </c>
      <c r="I1722" s="97" t="str">
        <f>IF(ISERROR(VLOOKUP('Salidas Pacientes'!$C1722,'BD Pacientes'!$A:$I,6,FALSE)),"",VLOOKUP('Salidas Pacientes'!$C1722,'BD Pacientes'!$A:$I,6,FALSE))</f>
        <v>CALLE 16 # 53-100 APTO 404G</v>
      </c>
      <c r="J1722" s="98">
        <f>IF(ISERROR(VLOOKUP('Salidas Pacientes'!$C1722,'BD Pacientes'!$A:$I,7,FALSE)),"",VLOOKUP('Salidas Pacientes'!$C1722,'BD Pacientes'!$A:$I,7,FALSE))</f>
        <v>29314548</v>
      </c>
      <c r="K1722" s="99" t="str">
        <f>IF(ISERROR(VLOOKUP('Salidas Pacientes'!$C1722,'BD Pacientes'!$A:$I,8,FALSE)),"",VLOOKUP('Salidas Pacientes'!$C1722,'BD Pacientes'!$A:$I,8,FALSE))</f>
        <v>LINA VIVIANA BOLAÑOS</v>
      </c>
      <c r="L1722" s="17">
        <f>IF(ISERROR(VLOOKUP('Salidas Pacientes'!$C1722,'BD Pacientes'!$A:$I,9,FALSE)),"",VLOOKUP('Salidas Pacientes'!$C1722,'BD Pacientes'!$A:$I,9,FALSE))</f>
        <v>3207200262</v>
      </c>
      <c r="M1722" s="122" t="s">
        <v>73</v>
      </c>
      <c r="N1722" s="16" t="str">
        <f>IF(ISERROR(VLOOKUP('Salidas Pacientes'!$M1722,Inventario!$A$2:$M$21,2,FALSE)),"",VLOOKUP('Salidas Pacientes'!$M1722,Inventario!$A$2:$M$21,2,FALSE))</f>
        <v>Pentaxim</v>
      </c>
      <c r="O1722" s="16" t="str">
        <f>IF(ISERROR(VLOOKUP('Salidas Pacientes'!$M1722,Inventario!$A$2:$M$21,3,FALSE)),"",VLOOKUP('Salidas Pacientes'!$M1722,Inventario!$A$2:$M$21,3,FALSE))</f>
        <v>Difteria-Tosferina, tetano, polio, haemophilus</v>
      </c>
      <c r="P1722" s="100"/>
      <c r="Q1722" s="100"/>
      <c r="R1722" s="17"/>
      <c r="S1722" s="123" t="s">
        <v>247</v>
      </c>
      <c r="T1722" s="102">
        <f>IF(ISERROR(VLOOKUP('Salidas Pacientes'!$S1722,Entradas!$H$1:$I$1009,2,FALSE)),"",VLOOKUP('Salidas Pacientes'!$S1722,Entradas!$H$1:$I$1009,2,FALSE))</f>
        <v>45291</v>
      </c>
      <c r="U1722" s="124"/>
      <c r="V1722" s="124">
        <v>1</v>
      </c>
      <c r="W1722" s="127"/>
    </row>
    <row r="1723" spans="1:23" ht="15.75" hidden="1" customHeight="1">
      <c r="A1723" s="121">
        <v>45064</v>
      </c>
      <c r="B1723" s="122" t="s">
        <v>276</v>
      </c>
      <c r="C1723" s="129">
        <v>1232818228</v>
      </c>
      <c r="D1723" s="17" t="str">
        <f>IF(ISERROR(VLOOKUP('Salidas Pacientes'!$C1723,'BD Pacientes'!$A:I,2,FALSE)),"",VLOOKUP('Salidas Pacientes'!$C1723,'BD Pacientes'!$A:I,2,FALSE))</f>
        <v>RC</v>
      </c>
      <c r="E1723" s="16" t="str">
        <f>IF(ISERROR(VLOOKUP('Salidas Pacientes'!$C1723,'BD Pacientes'!$A:I,3,FALSE)),"",VLOOKUP('Salidas Pacientes'!$C1723,'BD Pacientes'!$A:I,3,FALSE))</f>
        <v>DANNA SOFIA SANCHEZ BOLAÑOS</v>
      </c>
      <c r="F1723" s="17" t="str">
        <f>IF(ISERROR(VLOOKUP('Salidas Pacientes'!$C1723,'BD Pacientes'!$A:I,4,FALSE)),"",VLOOKUP('Salidas Pacientes'!$C1723,'BD Pacientes'!$A:I,4,FALSE))</f>
        <v>F</v>
      </c>
      <c r="G1723" s="95">
        <f>IF(ISERROR(VLOOKUP('Salidas Pacientes'!$C1723,'BD Pacientes'!$A:I,5,FALSE)),"",VLOOKUP('Salidas Pacientes'!$C1723,'BD Pacientes'!$A:I,5,FALSE))</f>
        <v>44515</v>
      </c>
      <c r="H1723" s="95" t="str">
        <f t="shared" ca="1" si="0"/>
        <v>1 año, 9 mes</v>
      </c>
      <c r="I1723" s="97" t="str">
        <f>IF(ISERROR(VLOOKUP('Salidas Pacientes'!$C1723,'BD Pacientes'!$A:$I,6,FALSE)),"",VLOOKUP('Salidas Pacientes'!$C1723,'BD Pacientes'!$A:$I,6,FALSE))</f>
        <v>CALLE 16 # 53-100 APTO 404G</v>
      </c>
      <c r="J1723" s="98">
        <f>IF(ISERROR(VLOOKUP('Salidas Pacientes'!$C1723,'BD Pacientes'!$A:$I,7,FALSE)),"",VLOOKUP('Salidas Pacientes'!$C1723,'BD Pacientes'!$A:$I,7,FALSE))</f>
        <v>29314548</v>
      </c>
      <c r="K1723" s="99" t="str">
        <f>IF(ISERROR(VLOOKUP('Salidas Pacientes'!$C1723,'BD Pacientes'!$A:$I,8,FALSE)),"",VLOOKUP('Salidas Pacientes'!$C1723,'BD Pacientes'!$A:$I,8,FALSE))</f>
        <v>LINA VIVIANA BOLAÑOS</v>
      </c>
      <c r="L1723" s="17">
        <f>IF(ISERROR(VLOOKUP('Salidas Pacientes'!$C1723,'BD Pacientes'!$A:$I,9,FALSE)),"",VLOOKUP('Salidas Pacientes'!$C1723,'BD Pacientes'!$A:$I,9,FALSE))</f>
        <v>3207200262</v>
      </c>
      <c r="M1723" s="122" t="s">
        <v>85</v>
      </c>
      <c r="N1723" s="16" t="str">
        <f>IF(ISERROR(VLOOKUP('Salidas Pacientes'!$M1723,Inventario!$A$2:$M$21,2,FALSE)),"",VLOOKUP('Salidas Pacientes'!$M1723,Inventario!$A$2:$M$21,2,FALSE))</f>
        <v xml:space="preserve">Avaxim 80 </v>
      </c>
      <c r="O1723" s="16" t="str">
        <f>IF(ISERROR(VLOOKUP('Salidas Pacientes'!$M1723,Inventario!$A$2:$M$21,3,FALSE)),"",VLOOKUP('Salidas Pacientes'!$M1723,Inventario!$A$2:$M$21,3,FALSE))</f>
        <v>Hepatitis A niño</v>
      </c>
      <c r="P1723" s="100"/>
      <c r="Q1723" s="100"/>
      <c r="R1723" s="17"/>
      <c r="S1723" s="123" t="s">
        <v>227</v>
      </c>
      <c r="T1723" s="102">
        <f>IF(ISERROR(VLOOKUP('Salidas Pacientes'!$S1723,Entradas!$H$1:$I$1009,2,FALSE)),"",VLOOKUP('Salidas Pacientes'!$S1723,Entradas!$H$1:$I$1009,2,FALSE))</f>
        <v>45351</v>
      </c>
      <c r="U1723" s="124"/>
      <c r="V1723" s="124">
        <v>1</v>
      </c>
      <c r="W1723" s="127"/>
    </row>
    <row r="1724" spans="1:23" ht="15.75" hidden="1" customHeight="1">
      <c r="A1724" s="121">
        <v>45064</v>
      </c>
      <c r="B1724" s="122" t="s">
        <v>276</v>
      </c>
      <c r="C1724" s="129">
        <v>1232818228</v>
      </c>
      <c r="D1724" s="17" t="str">
        <f>IF(ISERROR(VLOOKUP('Salidas Pacientes'!$C1724,'BD Pacientes'!$A:I,2,FALSE)),"",VLOOKUP('Salidas Pacientes'!$C1724,'BD Pacientes'!$A:I,2,FALSE))</f>
        <v>RC</v>
      </c>
      <c r="E1724" s="16" t="str">
        <f>IF(ISERROR(VLOOKUP('Salidas Pacientes'!$C1724,'BD Pacientes'!$A:I,3,FALSE)),"",VLOOKUP('Salidas Pacientes'!$C1724,'BD Pacientes'!$A:I,3,FALSE))</f>
        <v>DANNA SOFIA SANCHEZ BOLAÑOS</v>
      </c>
      <c r="F1724" s="17" t="str">
        <f>IF(ISERROR(VLOOKUP('Salidas Pacientes'!$C1724,'BD Pacientes'!$A:I,4,FALSE)),"",VLOOKUP('Salidas Pacientes'!$C1724,'BD Pacientes'!$A:I,4,FALSE))</f>
        <v>F</v>
      </c>
      <c r="G1724" s="95">
        <f>IF(ISERROR(VLOOKUP('Salidas Pacientes'!$C1724,'BD Pacientes'!$A:I,5,FALSE)),"",VLOOKUP('Salidas Pacientes'!$C1724,'BD Pacientes'!$A:I,5,FALSE))</f>
        <v>44515</v>
      </c>
      <c r="H1724" s="95" t="str">
        <f t="shared" ca="1" si="0"/>
        <v>1 año, 9 mes</v>
      </c>
      <c r="I1724" s="97" t="str">
        <f>IF(ISERROR(VLOOKUP('Salidas Pacientes'!$C1724,'BD Pacientes'!$A:$I,6,FALSE)),"",VLOOKUP('Salidas Pacientes'!$C1724,'BD Pacientes'!$A:$I,6,FALSE))</f>
        <v>CALLE 16 # 53-100 APTO 404G</v>
      </c>
      <c r="J1724" s="98">
        <f>IF(ISERROR(VLOOKUP('Salidas Pacientes'!$C1724,'BD Pacientes'!$A:$I,7,FALSE)),"",VLOOKUP('Salidas Pacientes'!$C1724,'BD Pacientes'!$A:$I,7,FALSE))</f>
        <v>29314548</v>
      </c>
      <c r="K1724" s="99" t="str">
        <f>IF(ISERROR(VLOOKUP('Salidas Pacientes'!$C1724,'BD Pacientes'!$A:$I,8,FALSE)),"",VLOOKUP('Salidas Pacientes'!$C1724,'BD Pacientes'!$A:$I,8,FALSE))</f>
        <v>LINA VIVIANA BOLAÑOS</v>
      </c>
      <c r="L1724" s="17">
        <f>IF(ISERROR(VLOOKUP('Salidas Pacientes'!$C1724,'BD Pacientes'!$A:$I,9,FALSE)),"",VLOOKUP('Salidas Pacientes'!$C1724,'BD Pacientes'!$A:$I,9,FALSE))</f>
        <v>3207200262</v>
      </c>
      <c r="M1724" s="122" t="s">
        <v>140</v>
      </c>
      <c r="N1724" s="16" t="str">
        <f>IF(ISERROR(VLOOKUP('Salidas Pacientes'!$M1724,Inventario!$A$2:$M$21,2,FALSE)),"",VLOOKUP('Salidas Pacientes'!$M1724,Inventario!$A$2:$M$21,2,FALSE))</f>
        <v>Influvac</v>
      </c>
      <c r="O1724" s="16" t="str">
        <f>IF(ISERROR(VLOOKUP('Salidas Pacientes'!$M1724,Inventario!$A$2:$M$21,3,FALSE)),"",VLOOKUP('Salidas Pacientes'!$M1724,Inventario!$A$2:$M$21,3,FALSE))</f>
        <v>Influenza</v>
      </c>
      <c r="P1724" s="100"/>
      <c r="Q1724" s="100"/>
      <c r="R1724" s="17"/>
      <c r="S1724" s="123" t="s">
        <v>252</v>
      </c>
      <c r="T1724" s="102">
        <f>IF(ISERROR(VLOOKUP('Salidas Pacientes'!$S1724,Entradas!$H$1:$I$1009,2,FALSE)),"",VLOOKUP('Salidas Pacientes'!$S1724,Entradas!$H$1:$I$1009,2,FALSE))</f>
        <v>45291</v>
      </c>
      <c r="U1724" s="124"/>
      <c r="V1724" s="124">
        <v>1</v>
      </c>
      <c r="W1724" s="127"/>
    </row>
    <row r="1725" spans="1:23" ht="15.75" hidden="1" customHeight="1">
      <c r="A1725" s="121">
        <v>45064</v>
      </c>
      <c r="B1725" s="122" t="s">
        <v>276</v>
      </c>
      <c r="C1725" s="129">
        <v>1232819436</v>
      </c>
      <c r="D1725" s="17" t="str">
        <f>IF(ISERROR(VLOOKUP('Salidas Pacientes'!$C1725,'BD Pacientes'!$A:I,2,FALSE)),"",VLOOKUP('Salidas Pacientes'!$C1725,'BD Pacientes'!$A:I,2,FALSE))</f>
        <v>RC</v>
      </c>
      <c r="E1725" s="16" t="str">
        <f>IF(ISERROR(VLOOKUP('Salidas Pacientes'!$C1725,'BD Pacientes'!$A:I,3,FALSE)),"",VLOOKUP('Salidas Pacientes'!$C1725,'BD Pacientes'!$A:I,3,FALSE))</f>
        <v>ANA LUCIA PEREIRA RIVERA</v>
      </c>
      <c r="F1725" s="17" t="str">
        <f>IF(ISERROR(VLOOKUP('Salidas Pacientes'!$C1725,'BD Pacientes'!$A:I,4,FALSE)),"",VLOOKUP('Salidas Pacientes'!$C1725,'BD Pacientes'!$A:I,4,FALSE))</f>
        <v>F</v>
      </c>
      <c r="G1725" s="95">
        <f>IF(ISERROR(VLOOKUP('Salidas Pacientes'!$C1725,'BD Pacientes'!$A:I,5,FALSE)),"",VLOOKUP('Salidas Pacientes'!$C1725,'BD Pacientes'!$A:I,5,FALSE))</f>
        <v>44631</v>
      </c>
      <c r="H1725" s="95" t="str">
        <f t="shared" ca="1" si="0"/>
        <v>1 año, 5 mes</v>
      </c>
      <c r="I1725" s="97" t="str">
        <f>IF(ISERROR(VLOOKUP('Salidas Pacientes'!$C1725,'BD Pacientes'!$A:$I,6,FALSE)),"",VLOOKUP('Salidas Pacientes'!$C1725,'BD Pacientes'!$A:$I,6,FALSE))</f>
        <v>CALLE 15A # 67-35</v>
      </c>
      <c r="J1725" s="98">
        <f>IF(ISERROR(VLOOKUP('Salidas Pacientes'!$C1725,'BD Pacientes'!$A:$I,7,FALSE)),"",VLOOKUP('Salidas Pacientes'!$C1725,'BD Pacientes'!$A:$I,7,FALSE))</f>
        <v>1144067275</v>
      </c>
      <c r="K1725" s="99" t="str">
        <f>IF(ISERROR(VLOOKUP('Salidas Pacientes'!$C1725,'BD Pacientes'!$A:$I,8,FALSE)),"",VLOOKUP('Salidas Pacientes'!$C1725,'BD Pacientes'!$A:$I,8,FALSE))</f>
        <v>ENITH RIVERA</v>
      </c>
      <c r="L1725" s="17">
        <f>IF(ISERROR(VLOOKUP('Salidas Pacientes'!$C1725,'BD Pacientes'!$A:$I,9,FALSE)),"",VLOOKUP('Salidas Pacientes'!$C1725,'BD Pacientes'!$A:$I,9,FALSE))</f>
        <v>3166195143</v>
      </c>
      <c r="M1725" s="122" t="s">
        <v>47</v>
      </c>
      <c r="N1725" s="16" t="str">
        <f>IF(ISERROR(VLOOKUP('Salidas Pacientes'!$M1725,Inventario!$A$2:$M$21,2,FALSE)),"",VLOOKUP('Salidas Pacientes'!$M1725,Inventario!$A$2:$M$21,2,FALSE))</f>
        <v>Nimenrix</v>
      </c>
      <c r="O1725" s="16" t="str">
        <f>IF(ISERROR(VLOOKUP('Salidas Pacientes'!$M1725,Inventario!$A$2:$M$21,3,FALSE)),"",VLOOKUP('Salidas Pacientes'!$M1725,Inventario!$A$2:$M$21,3,FALSE))</f>
        <v>Meningococo</v>
      </c>
      <c r="P1725" s="100"/>
      <c r="Q1725" s="100"/>
      <c r="R1725" s="17"/>
      <c r="S1725" s="123" t="s">
        <v>240</v>
      </c>
      <c r="T1725" s="102">
        <f>IF(ISERROR(VLOOKUP('Salidas Pacientes'!$S1725,Entradas!$H$1:$I$1009,2,FALSE)),"",VLOOKUP('Salidas Pacientes'!$S1725,Entradas!$H$1:$I$1009,2,FALSE))</f>
        <v>45535</v>
      </c>
      <c r="U1725" s="124"/>
      <c r="V1725" s="124">
        <v>1</v>
      </c>
      <c r="W1725" s="127"/>
    </row>
    <row r="1726" spans="1:23" ht="15.75" hidden="1" customHeight="1">
      <c r="A1726" s="121">
        <v>45064</v>
      </c>
      <c r="B1726" s="122" t="s">
        <v>276</v>
      </c>
      <c r="C1726" s="129">
        <v>1232819436</v>
      </c>
      <c r="D1726" s="17" t="str">
        <f>IF(ISERROR(VLOOKUP('Salidas Pacientes'!$C1726,'BD Pacientes'!$A:I,2,FALSE)),"",VLOOKUP('Salidas Pacientes'!$C1726,'BD Pacientes'!$A:I,2,FALSE))</f>
        <v>RC</v>
      </c>
      <c r="E1726" s="16" t="str">
        <f>IF(ISERROR(VLOOKUP('Salidas Pacientes'!$C1726,'BD Pacientes'!$A:I,3,FALSE)),"",VLOOKUP('Salidas Pacientes'!$C1726,'BD Pacientes'!$A:I,3,FALSE))</f>
        <v>ANA LUCIA PEREIRA RIVERA</v>
      </c>
      <c r="F1726" s="17" t="str">
        <f>IF(ISERROR(VLOOKUP('Salidas Pacientes'!$C1726,'BD Pacientes'!$A:I,4,FALSE)),"",VLOOKUP('Salidas Pacientes'!$C1726,'BD Pacientes'!$A:I,4,FALSE))</f>
        <v>F</v>
      </c>
      <c r="G1726" s="95">
        <f>IF(ISERROR(VLOOKUP('Salidas Pacientes'!$C1726,'BD Pacientes'!$A:I,5,FALSE)),"",VLOOKUP('Salidas Pacientes'!$C1726,'BD Pacientes'!$A:I,5,FALSE))</f>
        <v>44631</v>
      </c>
      <c r="H1726" s="95" t="str">
        <f t="shared" ca="1" si="0"/>
        <v>1 año, 5 mes</v>
      </c>
      <c r="I1726" s="97" t="str">
        <f>IF(ISERROR(VLOOKUP('Salidas Pacientes'!$C1726,'BD Pacientes'!$A:$I,6,FALSE)),"",VLOOKUP('Salidas Pacientes'!$C1726,'BD Pacientes'!$A:$I,6,FALSE))</f>
        <v>CALLE 15A # 67-35</v>
      </c>
      <c r="J1726" s="98">
        <f>IF(ISERROR(VLOOKUP('Salidas Pacientes'!$C1726,'BD Pacientes'!$A:$I,7,FALSE)),"",VLOOKUP('Salidas Pacientes'!$C1726,'BD Pacientes'!$A:$I,7,FALSE))</f>
        <v>1144067275</v>
      </c>
      <c r="K1726" s="99" t="str">
        <f>IF(ISERROR(VLOOKUP('Salidas Pacientes'!$C1726,'BD Pacientes'!$A:$I,8,FALSE)),"",VLOOKUP('Salidas Pacientes'!$C1726,'BD Pacientes'!$A:$I,8,FALSE))</f>
        <v>ENITH RIVERA</v>
      </c>
      <c r="L1726" s="17">
        <f>IF(ISERROR(VLOOKUP('Salidas Pacientes'!$C1726,'BD Pacientes'!$A:$I,9,FALSE)),"",VLOOKUP('Salidas Pacientes'!$C1726,'BD Pacientes'!$A:$I,9,FALSE))</f>
        <v>3166195143</v>
      </c>
      <c r="M1726" s="122" t="s">
        <v>140</v>
      </c>
      <c r="N1726" s="16" t="str">
        <f>IF(ISERROR(VLOOKUP('Salidas Pacientes'!$M1726,Inventario!$A$2:$M$21,2,FALSE)),"",VLOOKUP('Salidas Pacientes'!$M1726,Inventario!$A$2:$M$21,2,FALSE))</f>
        <v>Influvac</v>
      </c>
      <c r="O1726" s="16" t="str">
        <f>IF(ISERROR(VLOOKUP('Salidas Pacientes'!$M1726,Inventario!$A$2:$M$21,3,FALSE)),"",VLOOKUP('Salidas Pacientes'!$M1726,Inventario!$A$2:$M$21,3,FALSE))</f>
        <v>Influenza</v>
      </c>
      <c r="P1726" s="100"/>
      <c r="Q1726" s="100"/>
      <c r="R1726" s="17"/>
      <c r="S1726" s="123" t="s">
        <v>252</v>
      </c>
      <c r="T1726" s="102">
        <f>IF(ISERROR(VLOOKUP('Salidas Pacientes'!$S1726,Entradas!$H$1:$I$1009,2,FALSE)),"",VLOOKUP('Salidas Pacientes'!$S1726,Entradas!$H$1:$I$1009,2,FALSE))</f>
        <v>45291</v>
      </c>
      <c r="U1726" s="124"/>
      <c r="V1726" s="124">
        <v>1</v>
      </c>
      <c r="W1726" s="127"/>
    </row>
    <row r="1727" spans="1:23" ht="15.75" hidden="1" customHeight="1">
      <c r="A1727" s="121">
        <v>45065</v>
      </c>
      <c r="B1727" s="122" t="s">
        <v>276</v>
      </c>
      <c r="C1727" s="129">
        <v>1232821323</v>
      </c>
      <c r="D1727" s="17" t="str">
        <f>IF(ISERROR(VLOOKUP('Salidas Pacientes'!$C1727,'BD Pacientes'!$A:I,2,FALSE)),"",VLOOKUP('Salidas Pacientes'!$C1727,'BD Pacientes'!$A:I,2,FALSE))</f>
        <v>RC</v>
      </c>
      <c r="E1727" s="16" t="str">
        <f>IF(ISERROR(VLOOKUP('Salidas Pacientes'!$C1727,'BD Pacientes'!$A:I,3,FALSE)),"",VLOOKUP('Salidas Pacientes'!$C1727,'BD Pacientes'!$A:I,3,FALSE))</f>
        <v>VICENTE SANINT HENAO</v>
      </c>
      <c r="F1727" s="17" t="str">
        <f>IF(ISERROR(VLOOKUP('Salidas Pacientes'!$C1727,'BD Pacientes'!$A:I,4,FALSE)),"",VLOOKUP('Salidas Pacientes'!$C1727,'BD Pacientes'!$A:I,4,FALSE))</f>
        <v>M</v>
      </c>
      <c r="G1727" s="95">
        <f>IF(ISERROR(VLOOKUP('Salidas Pacientes'!$C1727,'BD Pacientes'!$A:I,5,FALSE)),"",VLOOKUP('Salidas Pacientes'!$C1727,'BD Pacientes'!$A:I,5,FALSE))</f>
        <v>44803</v>
      </c>
      <c r="H1727" s="95" t="str">
        <f t="shared" ca="1" si="0"/>
        <v>0 año, 11 mes</v>
      </c>
      <c r="I1727" s="97" t="str">
        <f>IF(ISERROR(VLOOKUP('Salidas Pacientes'!$C1727,'BD Pacientes'!$A:$I,6,FALSE)),"",VLOOKUP('Salidas Pacientes'!$C1727,'BD Pacientes'!$A:$I,6,FALSE))</f>
        <v>AV 9N # 7-57</v>
      </c>
      <c r="J1727" s="98">
        <f>IF(ISERROR(VLOOKUP('Salidas Pacientes'!$C1727,'BD Pacientes'!$A:$I,7,FALSE)),"",VLOOKUP('Salidas Pacientes'!$C1727,'BD Pacientes'!$A:$I,7,FALSE))</f>
        <v>1114339441</v>
      </c>
      <c r="K1727" s="99" t="str">
        <f>IF(ISERROR(VLOOKUP('Salidas Pacientes'!$C1727,'BD Pacientes'!$A:$I,8,FALSE)),"",VLOOKUP('Salidas Pacientes'!$C1727,'BD Pacientes'!$A:$I,8,FALSE))</f>
        <v>ANDREA HENAO</v>
      </c>
      <c r="L1727" s="17">
        <f>IF(ISERROR(VLOOKUP('Salidas Pacientes'!$C1727,'BD Pacientes'!$A:$I,9,FALSE)),"",VLOOKUP('Salidas Pacientes'!$C1727,'BD Pacientes'!$A:$I,9,FALSE))</f>
        <v>3128716625</v>
      </c>
      <c r="M1727" s="122" t="s">
        <v>140</v>
      </c>
      <c r="N1727" s="16" t="str">
        <f>IF(ISERROR(VLOOKUP('Salidas Pacientes'!$M1727,Inventario!$A$2:$M$21,2,FALSE)),"",VLOOKUP('Salidas Pacientes'!$M1727,Inventario!$A$2:$M$21,2,FALSE))</f>
        <v>Influvac</v>
      </c>
      <c r="O1727" s="16" t="str">
        <f>IF(ISERROR(VLOOKUP('Salidas Pacientes'!$M1727,Inventario!$A$2:$M$21,3,FALSE)),"",VLOOKUP('Salidas Pacientes'!$M1727,Inventario!$A$2:$M$21,3,FALSE))</f>
        <v>Influenza</v>
      </c>
      <c r="P1727" s="100"/>
      <c r="Q1727" s="100"/>
      <c r="R1727" s="17"/>
      <c r="S1727" s="123" t="s">
        <v>252</v>
      </c>
      <c r="T1727" s="102">
        <f>IF(ISERROR(VLOOKUP('Salidas Pacientes'!$S1727,Entradas!$H$1:$I$1009,2,FALSE)),"",VLOOKUP('Salidas Pacientes'!$S1727,Entradas!$H$1:$I$1009,2,FALSE))</f>
        <v>45291</v>
      </c>
      <c r="U1727" s="124"/>
      <c r="V1727" s="124">
        <v>1</v>
      </c>
      <c r="W1727" s="127"/>
    </row>
    <row r="1728" spans="1:23" ht="15.75" hidden="1" customHeight="1">
      <c r="A1728" s="121">
        <v>45065</v>
      </c>
      <c r="B1728" s="122" t="s">
        <v>276</v>
      </c>
      <c r="C1728" s="129">
        <v>1232818155</v>
      </c>
      <c r="D1728" s="17" t="str">
        <f>IF(ISERROR(VLOOKUP('Salidas Pacientes'!$C1728,'BD Pacientes'!$A:I,2,FALSE)),"",VLOOKUP('Salidas Pacientes'!$C1728,'BD Pacientes'!$A:I,2,FALSE))</f>
        <v>RC</v>
      </c>
      <c r="E1728" s="16" t="str">
        <f>IF(ISERROR(VLOOKUP('Salidas Pacientes'!$C1728,'BD Pacientes'!$A:I,3,FALSE)),"",VLOOKUP('Salidas Pacientes'!$C1728,'BD Pacientes'!$A:I,3,FALSE))</f>
        <v>JERONIMO GOMEZ GONZALEZ</v>
      </c>
      <c r="F1728" s="17" t="str">
        <f>IF(ISERROR(VLOOKUP('Salidas Pacientes'!$C1728,'BD Pacientes'!$A:I,4,FALSE)),"",VLOOKUP('Salidas Pacientes'!$C1728,'BD Pacientes'!$A:I,4,FALSE))</f>
        <v>M</v>
      </c>
      <c r="G1728" s="95">
        <f>IF(ISERROR(VLOOKUP('Salidas Pacientes'!$C1728,'BD Pacientes'!$A:I,5,FALSE)),"",VLOOKUP('Salidas Pacientes'!$C1728,'BD Pacientes'!$A:I,5,FALSE))</f>
        <v>44508</v>
      </c>
      <c r="H1728" s="95" t="str">
        <f t="shared" ca="1" si="0"/>
        <v>1 año, 9 mes</v>
      </c>
      <c r="I1728" s="97" t="str">
        <f>IF(ISERROR(VLOOKUP('Salidas Pacientes'!$C1728,'BD Pacientes'!$A:$I,6,FALSE)),"",VLOOKUP('Salidas Pacientes'!$C1728,'BD Pacientes'!$A:$I,6,FALSE))</f>
        <v>CRA 98B # 60-115</v>
      </c>
      <c r="J1728" s="98">
        <f>IF(ISERROR(VLOOKUP('Salidas Pacientes'!$C1728,'BD Pacientes'!$A:$I,7,FALSE)),"",VLOOKUP('Salidas Pacientes'!$C1728,'BD Pacientes'!$A:$I,7,FALSE))</f>
        <v>1144093004</v>
      </c>
      <c r="K1728" s="99" t="str">
        <f>IF(ISERROR(VLOOKUP('Salidas Pacientes'!$C1728,'BD Pacientes'!$A:$I,8,FALSE)),"",VLOOKUP('Salidas Pacientes'!$C1728,'BD Pacientes'!$A:$I,8,FALSE))</f>
        <v>DAYANA GONZALEZ</v>
      </c>
      <c r="L1728" s="17">
        <f>IF(ISERROR(VLOOKUP('Salidas Pacientes'!$C1728,'BD Pacientes'!$A:$I,9,FALSE)),"",VLOOKUP('Salidas Pacientes'!$C1728,'BD Pacientes'!$A:$I,9,FALSE))</f>
        <v>3165388953</v>
      </c>
      <c r="M1728" s="122" t="s">
        <v>73</v>
      </c>
      <c r="N1728" s="16" t="str">
        <f>IF(ISERROR(VLOOKUP('Salidas Pacientes'!$M1728,Inventario!$A$2:$M$21,2,FALSE)),"",VLOOKUP('Salidas Pacientes'!$M1728,Inventario!$A$2:$M$21,2,FALSE))</f>
        <v>Pentaxim</v>
      </c>
      <c r="O1728" s="16" t="str">
        <f>IF(ISERROR(VLOOKUP('Salidas Pacientes'!$M1728,Inventario!$A$2:$M$21,3,FALSE)),"",VLOOKUP('Salidas Pacientes'!$M1728,Inventario!$A$2:$M$21,3,FALSE))</f>
        <v>Difteria-Tosferina, tetano, polio, haemophilus</v>
      </c>
      <c r="P1728" s="100"/>
      <c r="Q1728" s="100"/>
      <c r="R1728" s="17"/>
      <c r="S1728" s="123" t="s">
        <v>247</v>
      </c>
      <c r="T1728" s="102">
        <f>IF(ISERROR(VLOOKUP('Salidas Pacientes'!$S1728,Entradas!$H$1:$I$1009,2,FALSE)),"",VLOOKUP('Salidas Pacientes'!$S1728,Entradas!$H$1:$I$1009,2,FALSE))</f>
        <v>45291</v>
      </c>
      <c r="U1728" s="124"/>
      <c r="V1728" s="124">
        <v>1</v>
      </c>
      <c r="W1728" s="127"/>
    </row>
    <row r="1729" spans="1:23" ht="15.75" hidden="1" customHeight="1">
      <c r="A1729" s="121">
        <v>45065</v>
      </c>
      <c r="B1729" s="122" t="s">
        <v>276</v>
      </c>
      <c r="C1729" s="129">
        <v>1232818155</v>
      </c>
      <c r="D1729" s="17" t="str">
        <f>IF(ISERROR(VLOOKUP('Salidas Pacientes'!$C1729,'BD Pacientes'!$A:I,2,FALSE)),"",VLOOKUP('Salidas Pacientes'!$C1729,'BD Pacientes'!$A:I,2,FALSE))</f>
        <v>RC</v>
      </c>
      <c r="E1729" s="16" t="str">
        <f>IF(ISERROR(VLOOKUP('Salidas Pacientes'!$C1729,'BD Pacientes'!$A:I,3,FALSE)),"",VLOOKUP('Salidas Pacientes'!$C1729,'BD Pacientes'!$A:I,3,FALSE))</f>
        <v>JERONIMO GOMEZ GONZALEZ</v>
      </c>
      <c r="F1729" s="17" t="str">
        <f>IF(ISERROR(VLOOKUP('Salidas Pacientes'!$C1729,'BD Pacientes'!$A:I,4,FALSE)),"",VLOOKUP('Salidas Pacientes'!$C1729,'BD Pacientes'!$A:I,4,FALSE))</f>
        <v>M</v>
      </c>
      <c r="G1729" s="95">
        <f>IF(ISERROR(VLOOKUP('Salidas Pacientes'!$C1729,'BD Pacientes'!$A:I,5,FALSE)),"",VLOOKUP('Salidas Pacientes'!$C1729,'BD Pacientes'!$A:I,5,FALSE))</f>
        <v>44508</v>
      </c>
      <c r="H1729" s="95" t="str">
        <f t="shared" ca="1" si="0"/>
        <v>1 año, 9 mes</v>
      </c>
      <c r="I1729" s="97" t="str">
        <f>IF(ISERROR(VLOOKUP('Salidas Pacientes'!$C1729,'BD Pacientes'!$A:$I,6,FALSE)),"",VLOOKUP('Salidas Pacientes'!$C1729,'BD Pacientes'!$A:$I,6,FALSE))</f>
        <v>CRA 98B # 60-115</v>
      </c>
      <c r="J1729" s="98">
        <f>IF(ISERROR(VLOOKUP('Salidas Pacientes'!$C1729,'BD Pacientes'!$A:$I,7,FALSE)),"",VLOOKUP('Salidas Pacientes'!$C1729,'BD Pacientes'!$A:$I,7,FALSE))</f>
        <v>1144093004</v>
      </c>
      <c r="K1729" s="99" t="str">
        <f>IF(ISERROR(VLOOKUP('Salidas Pacientes'!$C1729,'BD Pacientes'!$A:$I,8,FALSE)),"",VLOOKUP('Salidas Pacientes'!$C1729,'BD Pacientes'!$A:$I,8,FALSE))</f>
        <v>DAYANA GONZALEZ</v>
      </c>
      <c r="L1729" s="17">
        <f>IF(ISERROR(VLOOKUP('Salidas Pacientes'!$C1729,'BD Pacientes'!$A:$I,9,FALSE)),"",VLOOKUP('Salidas Pacientes'!$C1729,'BD Pacientes'!$A:$I,9,FALSE))</f>
        <v>3165388953</v>
      </c>
      <c r="M1729" s="122" t="s">
        <v>85</v>
      </c>
      <c r="N1729" s="16" t="str">
        <f>IF(ISERROR(VLOOKUP('Salidas Pacientes'!$M1729,Inventario!$A$2:$M$21,2,FALSE)),"",VLOOKUP('Salidas Pacientes'!$M1729,Inventario!$A$2:$M$21,2,FALSE))</f>
        <v xml:space="preserve">Avaxim 80 </v>
      </c>
      <c r="O1729" s="16" t="str">
        <f>IF(ISERROR(VLOOKUP('Salidas Pacientes'!$M1729,Inventario!$A$2:$M$21,3,FALSE)),"",VLOOKUP('Salidas Pacientes'!$M1729,Inventario!$A$2:$M$21,3,FALSE))</f>
        <v>Hepatitis A niño</v>
      </c>
      <c r="P1729" s="100"/>
      <c r="Q1729" s="100"/>
      <c r="R1729" s="17"/>
      <c r="S1729" s="123" t="s">
        <v>227</v>
      </c>
      <c r="T1729" s="102">
        <f>IF(ISERROR(VLOOKUP('Salidas Pacientes'!$S1729,Entradas!$H$1:$I$1009,2,FALSE)),"",VLOOKUP('Salidas Pacientes'!$S1729,Entradas!$H$1:$I$1009,2,FALSE))</f>
        <v>45351</v>
      </c>
      <c r="U1729" s="124"/>
      <c r="V1729" s="124">
        <v>1</v>
      </c>
      <c r="W1729" s="127"/>
    </row>
    <row r="1730" spans="1:23" ht="15.75" hidden="1" customHeight="1">
      <c r="A1730" s="121">
        <v>45065</v>
      </c>
      <c r="B1730" s="122" t="s">
        <v>276</v>
      </c>
      <c r="C1730" s="129">
        <v>1232818155</v>
      </c>
      <c r="D1730" s="17" t="str">
        <f>IF(ISERROR(VLOOKUP('Salidas Pacientes'!$C1730,'BD Pacientes'!$A:I,2,FALSE)),"",VLOOKUP('Salidas Pacientes'!$C1730,'BD Pacientes'!$A:I,2,FALSE))</f>
        <v>RC</v>
      </c>
      <c r="E1730" s="16" t="str">
        <f>IF(ISERROR(VLOOKUP('Salidas Pacientes'!$C1730,'BD Pacientes'!$A:I,3,FALSE)),"",VLOOKUP('Salidas Pacientes'!$C1730,'BD Pacientes'!$A:I,3,FALSE))</f>
        <v>JERONIMO GOMEZ GONZALEZ</v>
      </c>
      <c r="F1730" s="17" t="str">
        <f>IF(ISERROR(VLOOKUP('Salidas Pacientes'!$C1730,'BD Pacientes'!$A:I,4,FALSE)),"",VLOOKUP('Salidas Pacientes'!$C1730,'BD Pacientes'!$A:I,4,FALSE))</f>
        <v>M</v>
      </c>
      <c r="G1730" s="95">
        <f>IF(ISERROR(VLOOKUP('Salidas Pacientes'!$C1730,'BD Pacientes'!$A:I,5,FALSE)),"",VLOOKUP('Salidas Pacientes'!$C1730,'BD Pacientes'!$A:I,5,FALSE))</f>
        <v>44508</v>
      </c>
      <c r="H1730" s="95" t="str">
        <f t="shared" ca="1" si="0"/>
        <v>1 año, 9 mes</v>
      </c>
      <c r="I1730" s="97" t="str">
        <f>IF(ISERROR(VLOOKUP('Salidas Pacientes'!$C1730,'BD Pacientes'!$A:$I,6,FALSE)),"",VLOOKUP('Salidas Pacientes'!$C1730,'BD Pacientes'!$A:$I,6,FALSE))</f>
        <v>CRA 98B # 60-115</v>
      </c>
      <c r="J1730" s="98">
        <f>IF(ISERROR(VLOOKUP('Salidas Pacientes'!$C1730,'BD Pacientes'!$A:$I,7,FALSE)),"",VLOOKUP('Salidas Pacientes'!$C1730,'BD Pacientes'!$A:$I,7,FALSE))</f>
        <v>1144093004</v>
      </c>
      <c r="K1730" s="99" t="str">
        <f>IF(ISERROR(VLOOKUP('Salidas Pacientes'!$C1730,'BD Pacientes'!$A:$I,8,FALSE)),"",VLOOKUP('Salidas Pacientes'!$C1730,'BD Pacientes'!$A:$I,8,FALSE))</f>
        <v>DAYANA GONZALEZ</v>
      </c>
      <c r="L1730" s="17">
        <f>IF(ISERROR(VLOOKUP('Salidas Pacientes'!$C1730,'BD Pacientes'!$A:$I,9,FALSE)),"",VLOOKUP('Salidas Pacientes'!$C1730,'BD Pacientes'!$A:$I,9,FALSE))</f>
        <v>3165388953</v>
      </c>
      <c r="M1730" s="122" t="s">
        <v>140</v>
      </c>
      <c r="N1730" s="16" t="str">
        <f>IF(ISERROR(VLOOKUP('Salidas Pacientes'!$M1730,Inventario!$A$2:$M$21,2,FALSE)),"",VLOOKUP('Salidas Pacientes'!$M1730,Inventario!$A$2:$M$21,2,FALSE))</f>
        <v>Influvac</v>
      </c>
      <c r="O1730" s="16" t="str">
        <f>IF(ISERROR(VLOOKUP('Salidas Pacientes'!$M1730,Inventario!$A$2:$M$21,3,FALSE)),"",VLOOKUP('Salidas Pacientes'!$M1730,Inventario!$A$2:$M$21,3,FALSE))</f>
        <v>Influenza</v>
      </c>
      <c r="P1730" s="100"/>
      <c r="Q1730" s="100"/>
      <c r="R1730" s="17"/>
      <c r="S1730" s="123" t="s">
        <v>252</v>
      </c>
      <c r="T1730" s="102">
        <f>IF(ISERROR(VLOOKUP('Salidas Pacientes'!$S1730,Entradas!$H$1:$I$1009,2,FALSE)),"",VLOOKUP('Salidas Pacientes'!$S1730,Entradas!$H$1:$I$1009,2,FALSE))</f>
        <v>45291</v>
      </c>
      <c r="U1730" s="124"/>
      <c r="V1730" s="124">
        <v>1</v>
      </c>
      <c r="W1730" s="127"/>
    </row>
    <row r="1731" spans="1:23" ht="15.75" hidden="1" customHeight="1">
      <c r="A1731" s="121">
        <v>45065</v>
      </c>
      <c r="B1731" s="122" t="s">
        <v>276</v>
      </c>
      <c r="C1731" s="129">
        <v>1144093004</v>
      </c>
      <c r="D1731" s="17" t="str">
        <f>IF(ISERROR(VLOOKUP('Salidas Pacientes'!$C1731,'BD Pacientes'!$A:I,2,FALSE)),"",VLOOKUP('Salidas Pacientes'!$C1731,'BD Pacientes'!$A:I,2,FALSE))</f>
        <v>CC</v>
      </c>
      <c r="E1731" s="16" t="str">
        <f>IF(ISERROR(VLOOKUP('Salidas Pacientes'!$C1731,'BD Pacientes'!$A:I,3,FALSE)),"",VLOOKUP('Salidas Pacientes'!$C1731,'BD Pacientes'!$A:I,3,FALSE))</f>
        <v>DAYANA GONZALEZ BEDOYA</v>
      </c>
      <c r="F1731" s="17" t="str">
        <f>IF(ISERROR(VLOOKUP('Salidas Pacientes'!$C1731,'BD Pacientes'!$A:I,4,FALSE)),"",VLOOKUP('Salidas Pacientes'!$C1731,'BD Pacientes'!$A:I,4,FALSE))</f>
        <v>F</v>
      </c>
      <c r="G1731" s="95">
        <f>IF(ISERROR(VLOOKUP('Salidas Pacientes'!$C1731,'BD Pacientes'!$A:I,5,FALSE)),"",VLOOKUP('Salidas Pacientes'!$C1731,'BD Pacientes'!$A:I,5,FALSE))</f>
        <v>35405</v>
      </c>
      <c r="H1731" s="95" t="str">
        <f t="shared" ca="1" si="0"/>
        <v>26 año, 8 mes</v>
      </c>
      <c r="I1731" s="97" t="str">
        <f>IF(ISERROR(VLOOKUP('Salidas Pacientes'!$C1731,'BD Pacientes'!$A:$I,6,FALSE)),"",VLOOKUP('Salidas Pacientes'!$C1731,'BD Pacientes'!$A:$I,6,FALSE))</f>
        <v>CRA 98B #60-115</v>
      </c>
      <c r="J1731" s="98">
        <f>IF(ISERROR(VLOOKUP('Salidas Pacientes'!$C1731,'BD Pacientes'!$A:$I,7,FALSE)),"",VLOOKUP('Salidas Pacientes'!$C1731,'BD Pacientes'!$A:$I,7,FALSE))</f>
        <v>1144093004</v>
      </c>
      <c r="K1731" s="99" t="str">
        <f>IF(ISERROR(VLOOKUP('Salidas Pacientes'!$C1731,'BD Pacientes'!$A:$I,8,FALSE)),"",VLOOKUP('Salidas Pacientes'!$C1731,'BD Pacientes'!$A:$I,8,FALSE))</f>
        <v>DAYANA GONZALEZ BEDOYA</v>
      </c>
      <c r="L1731" s="17">
        <f>IF(ISERROR(VLOOKUP('Salidas Pacientes'!$C1731,'BD Pacientes'!$A:$I,9,FALSE)),"",VLOOKUP('Salidas Pacientes'!$C1731,'BD Pacientes'!$A:$I,9,FALSE))</f>
        <v>3165388953</v>
      </c>
      <c r="M1731" s="122" t="s">
        <v>140</v>
      </c>
      <c r="N1731" s="16" t="str">
        <f>IF(ISERROR(VLOOKUP('Salidas Pacientes'!$M1731,Inventario!$A$2:$M$21,2,FALSE)),"",VLOOKUP('Salidas Pacientes'!$M1731,Inventario!$A$2:$M$21,2,FALSE))</f>
        <v>Influvac</v>
      </c>
      <c r="O1731" s="16" t="str">
        <f>IF(ISERROR(VLOOKUP('Salidas Pacientes'!$M1731,Inventario!$A$2:$M$21,3,FALSE)),"",VLOOKUP('Salidas Pacientes'!$M1731,Inventario!$A$2:$M$21,3,FALSE))</f>
        <v>Influenza</v>
      </c>
      <c r="P1731" s="100"/>
      <c r="Q1731" s="100"/>
      <c r="R1731" s="17"/>
      <c r="S1731" s="123" t="s">
        <v>250</v>
      </c>
      <c r="T1731" s="102">
        <f>IF(ISERROR(VLOOKUP('Salidas Pacientes'!$S1731,Entradas!$H$1:$I$1009,2,FALSE)),"",VLOOKUP('Salidas Pacientes'!$S1731,Entradas!$H$1:$I$1009,2,FALSE))</f>
        <v>45291</v>
      </c>
      <c r="U1731" s="124"/>
      <c r="V1731" s="124">
        <v>1</v>
      </c>
      <c r="W1731" s="127"/>
    </row>
    <row r="1732" spans="1:23" ht="15.75" hidden="1" customHeight="1">
      <c r="A1732" s="121">
        <v>45066</v>
      </c>
      <c r="B1732" s="122" t="s">
        <v>276</v>
      </c>
      <c r="C1732" s="129">
        <v>1232805109</v>
      </c>
      <c r="D1732" s="17" t="str">
        <f>IF(ISERROR(VLOOKUP('Salidas Pacientes'!$C1732,'BD Pacientes'!$A:I,2,FALSE)),"",VLOOKUP('Salidas Pacientes'!$C1732,'BD Pacientes'!$A:I,2,FALSE))</f>
        <v>RC</v>
      </c>
      <c r="E1732" s="16" t="str">
        <f>IF(ISERROR(VLOOKUP('Salidas Pacientes'!$C1732,'BD Pacientes'!$A:I,3,FALSE)),"",VLOOKUP('Salidas Pacientes'!$C1732,'BD Pacientes'!$A:I,3,FALSE))</f>
        <v>MARIA ANTONIA JURADO MUÑOZ</v>
      </c>
      <c r="F1732" s="17" t="str">
        <f>IF(ISERROR(VLOOKUP('Salidas Pacientes'!$C1732,'BD Pacientes'!$A:I,4,FALSE)),"",VLOOKUP('Salidas Pacientes'!$C1732,'BD Pacientes'!$A:I,4,FALSE))</f>
        <v>F</v>
      </c>
      <c r="G1732" s="95">
        <f>IF(ISERROR(VLOOKUP('Salidas Pacientes'!$C1732,'BD Pacientes'!$A:I,5,FALSE)),"",VLOOKUP('Salidas Pacientes'!$C1732,'BD Pacientes'!$A:I,5,FALSE))</f>
        <v>43260</v>
      </c>
      <c r="H1732" s="95" t="str">
        <f t="shared" ca="1" si="0"/>
        <v>5 año, 2 mes</v>
      </c>
      <c r="I1732" s="97" t="str">
        <f>IF(ISERROR(VLOOKUP('Salidas Pacientes'!$C1732,'BD Pacientes'!$A:$I,6,FALSE)),"",VLOOKUP('Salidas Pacientes'!$C1732,'BD Pacientes'!$A:$I,6,FALSE))</f>
        <v>CRA 77 # 13A-38 APTO 103 T2</v>
      </c>
      <c r="J1732" s="98">
        <f>IF(ISERROR(VLOOKUP('Salidas Pacientes'!$C1732,'BD Pacientes'!$A:$I,7,FALSE)),"",VLOOKUP('Salidas Pacientes'!$C1732,'BD Pacientes'!$A:$I,7,FALSE))</f>
        <v>16940757</v>
      </c>
      <c r="K1732" s="99" t="str">
        <f>IF(ISERROR(VLOOKUP('Salidas Pacientes'!$C1732,'BD Pacientes'!$A:$I,8,FALSE)),"",VLOOKUP('Salidas Pacientes'!$C1732,'BD Pacientes'!$A:$I,8,FALSE))</f>
        <v>HOLMAN JURADO</v>
      </c>
      <c r="L1732" s="17">
        <f>IF(ISERROR(VLOOKUP('Salidas Pacientes'!$C1732,'BD Pacientes'!$A:$I,9,FALSE)),"",VLOOKUP('Salidas Pacientes'!$C1732,'BD Pacientes'!$A:$I,9,FALSE))</f>
        <v>3008238949</v>
      </c>
      <c r="M1732" s="122" t="s">
        <v>140</v>
      </c>
      <c r="N1732" s="16" t="str">
        <f>IF(ISERROR(VLOOKUP('Salidas Pacientes'!$M1732,Inventario!$A$2:$M$21,2,FALSE)),"",VLOOKUP('Salidas Pacientes'!$M1732,Inventario!$A$2:$M$21,2,FALSE))</f>
        <v>Influvac</v>
      </c>
      <c r="O1732" s="16" t="str">
        <f>IF(ISERROR(VLOOKUP('Salidas Pacientes'!$M1732,Inventario!$A$2:$M$21,3,FALSE)),"",VLOOKUP('Salidas Pacientes'!$M1732,Inventario!$A$2:$M$21,3,FALSE))</f>
        <v>Influenza</v>
      </c>
      <c r="P1732" s="100"/>
      <c r="Q1732" s="100"/>
      <c r="R1732" s="17"/>
      <c r="S1732" s="123" t="s">
        <v>252</v>
      </c>
      <c r="T1732" s="102">
        <f>IF(ISERROR(VLOOKUP('Salidas Pacientes'!$S1732,Entradas!$H$1:$I$1009,2,FALSE)),"",VLOOKUP('Salidas Pacientes'!$S1732,Entradas!$H$1:$I$1009,2,FALSE))</f>
        <v>45291</v>
      </c>
      <c r="U1732" s="124"/>
      <c r="V1732" s="124">
        <v>1</v>
      </c>
      <c r="W1732" s="127"/>
    </row>
    <row r="1733" spans="1:23" ht="15.75" hidden="1" customHeight="1">
      <c r="A1733" s="121">
        <v>45066</v>
      </c>
      <c r="B1733" s="122" t="s">
        <v>276</v>
      </c>
      <c r="C1733" s="129">
        <v>1109574531</v>
      </c>
      <c r="D1733" s="17" t="str">
        <f>IF(ISERROR(VLOOKUP('Salidas Pacientes'!$C1733,'BD Pacientes'!$A:I,2,FALSE)),"",VLOOKUP('Salidas Pacientes'!$C1733,'BD Pacientes'!$A:I,2,FALSE))</f>
        <v>RC</v>
      </c>
      <c r="E1733" s="16" t="str">
        <f>IF(ISERROR(VLOOKUP('Salidas Pacientes'!$C1733,'BD Pacientes'!$A:I,3,FALSE)),"",VLOOKUP('Salidas Pacientes'!$C1733,'BD Pacientes'!$A:I,3,FALSE))</f>
        <v>GABRIEL GRISALES MALDONADO</v>
      </c>
      <c r="F1733" s="17" t="str">
        <f>IF(ISERROR(VLOOKUP('Salidas Pacientes'!$C1733,'BD Pacientes'!$A:I,4,FALSE)),"",VLOOKUP('Salidas Pacientes'!$C1733,'BD Pacientes'!$A:I,4,FALSE))</f>
        <v>M</v>
      </c>
      <c r="G1733" s="95">
        <f>IF(ISERROR(VLOOKUP('Salidas Pacientes'!$C1733,'BD Pacientes'!$A:I,5,FALSE)),"",VLOOKUP('Salidas Pacientes'!$C1733,'BD Pacientes'!$A:I,5,FALSE))</f>
        <v>44689</v>
      </c>
      <c r="H1733" s="95" t="str">
        <f t="shared" ca="1" si="0"/>
        <v>1 año, 3 mes</v>
      </c>
      <c r="I1733" s="97" t="str">
        <f>IF(ISERROR(VLOOKUP('Salidas Pacientes'!$C1733,'BD Pacientes'!$A:$I,6,FALSE)),"",VLOOKUP('Salidas Pacientes'!$C1733,'BD Pacientes'!$A:$I,6,FALSE))</f>
        <v>KM 7 EL CRUCERO CASA VILLA MIRACALI</v>
      </c>
      <c r="J1733" s="98">
        <f>IF(ISERROR(VLOOKUP('Salidas Pacientes'!$C1733,'BD Pacientes'!$A:$I,7,FALSE)),"",VLOOKUP('Salidas Pacientes'!$C1733,'BD Pacientes'!$A:$I,7,FALSE))</f>
        <v>1144086993</v>
      </c>
      <c r="K1733" s="99" t="str">
        <f>IF(ISERROR(VLOOKUP('Salidas Pacientes'!$C1733,'BD Pacientes'!$A:$I,8,FALSE)),"",VLOOKUP('Salidas Pacientes'!$C1733,'BD Pacientes'!$A:$I,8,FALSE))</f>
        <v>DIANA MALDONADO</v>
      </c>
      <c r="L1733" s="17">
        <f>IF(ISERROR(VLOOKUP('Salidas Pacientes'!$C1733,'BD Pacientes'!$A:$I,9,FALSE)),"",VLOOKUP('Salidas Pacientes'!$C1733,'BD Pacientes'!$A:$I,9,FALSE))</f>
        <v>3173702426</v>
      </c>
      <c r="M1733" s="122" t="s">
        <v>58</v>
      </c>
      <c r="N1733" s="16" t="str">
        <f>IF(ISERROR(VLOOKUP('Salidas Pacientes'!$M1733,Inventario!$A$2:$M$21,2,FALSE)),"",VLOOKUP('Salidas Pacientes'!$M1733,Inventario!$A$2:$M$21,2,FALSE))</f>
        <v>Proquad</v>
      </c>
      <c r="O1733" s="16" t="str">
        <f>IF(ISERROR(VLOOKUP('Salidas Pacientes'!$M1733,Inventario!$A$2:$M$21,3,FALSE)),"",VLOOKUP('Salidas Pacientes'!$M1733,Inventario!$A$2:$M$21,3,FALSE))</f>
        <v>Sarampion + Rubeola + parotiditis + varicela</v>
      </c>
      <c r="P1733" s="100"/>
      <c r="Q1733" s="100"/>
      <c r="R1733" s="17"/>
      <c r="S1733" s="123" t="s">
        <v>245</v>
      </c>
      <c r="T1733" s="102">
        <f>IF(ISERROR(VLOOKUP('Salidas Pacientes'!$S1733,Entradas!$H$1:$I$1009,2,FALSE)),"",VLOOKUP('Salidas Pacientes'!$S1733,Entradas!$H$1:$I$1009,2,FALSE))</f>
        <v>45412</v>
      </c>
      <c r="U1733" s="124"/>
      <c r="V1733" s="124">
        <v>1</v>
      </c>
      <c r="W1733" s="127"/>
    </row>
    <row r="1734" spans="1:23" ht="15.75" hidden="1" customHeight="1">
      <c r="A1734" s="121">
        <v>45066</v>
      </c>
      <c r="B1734" s="122" t="s">
        <v>276</v>
      </c>
      <c r="C1734" s="129">
        <v>1109574531</v>
      </c>
      <c r="D1734" s="17" t="str">
        <f>IF(ISERROR(VLOOKUP('Salidas Pacientes'!$C1734,'BD Pacientes'!$A:I,2,FALSE)),"",VLOOKUP('Salidas Pacientes'!$C1734,'BD Pacientes'!$A:I,2,FALSE))</f>
        <v>RC</v>
      </c>
      <c r="E1734" s="16" t="str">
        <f>IF(ISERROR(VLOOKUP('Salidas Pacientes'!$C1734,'BD Pacientes'!$A:I,3,FALSE)),"",VLOOKUP('Salidas Pacientes'!$C1734,'BD Pacientes'!$A:I,3,FALSE))</f>
        <v>GABRIEL GRISALES MALDONADO</v>
      </c>
      <c r="F1734" s="17" t="str">
        <f>IF(ISERROR(VLOOKUP('Salidas Pacientes'!$C1734,'BD Pacientes'!$A:I,4,FALSE)),"",VLOOKUP('Salidas Pacientes'!$C1734,'BD Pacientes'!$A:I,4,FALSE))</f>
        <v>M</v>
      </c>
      <c r="G1734" s="95">
        <f>IF(ISERROR(VLOOKUP('Salidas Pacientes'!$C1734,'BD Pacientes'!$A:I,5,FALSE)),"",VLOOKUP('Salidas Pacientes'!$C1734,'BD Pacientes'!$A:I,5,FALSE))</f>
        <v>44689</v>
      </c>
      <c r="H1734" s="95" t="str">
        <f t="shared" ca="1" si="0"/>
        <v>1 año, 3 mes</v>
      </c>
      <c r="I1734" s="97" t="str">
        <f>IF(ISERROR(VLOOKUP('Salidas Pacientes'!$C1734,'BD Pacientes'!$A:$I,6,FALSE)),"",VLOOKUP('Salidas Pacientes'!$C1734,'BD Pacientes'!$A:$I,6,FALSE))</f>
        <v>KM 7 EL CRUCERO CASA VILLA MIRACALI</v>
      </c>
      <c r="J1734" s="98">
        <f>IF(ISERROR(VLOOKUP('Salidas Pacientes'!$C1734,'BD Pacientes'!$A:$I,7,FALSE)),"",VLOOKUP('Salidas Pacientes'!$C1734,'BD Pacientes'!$A:$I,7,FALSE))</f>
        <v>1144086993</v>
      </c>
      <c r="K1734" s="99" t="str">
        <f>IF(ISERROR(VLOOKUP('Salidas Pacientes'!$C1734,'BD Pacientes'!$A:$I,8,FALSE)),"",VLOOKUP('Salidas Pacientes'!$C1734,'BD Pacientes'!$A:$I,8,FALSE))</f>
        <v>DIANA MALDONADO</v>
      </c>
      <c r="L1734" s="17">
        <f>IF(ISERROR(VLOOKUP('Salidas Pacientes'!$C1734,'BD Pacientes'!$A:$I,9,FALSE)),"",VLOOKUP('Salidas Pacientes'!$C1734,'BD Pacientes'!$A:$I,9,FALSE))</f>
        <v>3173702426</v>
      </c>
      <c r="M1734" s="122" t="s">
        <v>85</v>
      </c>
      <c r="N1734" s="16" t="str">
        <f>IF(ISERROR(VLOOKUP('Salidas Pacientes'!$M1734,Inventario!$A$2:$M$21,2,FALSE)),"",VLOOKUP('Salidas Pacientes'!$M1734,Inventario!$A$2:$M$21,2,FALSE))</f>
        <v xml:space="preserve">Avaxim 80 </v>
      </c>
      <c r="O1734" s="16" t="str">
        <f>IF(ISERROR(VLOOKUP('Salidas Pacientes'!$M1734,Inventario!$A$2:$M$21,3,FALSE)),"",VLOOKUP('Salidas Pacientes'!$M1734,Inventario!$A$2:$M$21,3,FALSE))</f>
        <v>Hepatitis A niño</v>
      </c>
      <c r="P1734" s="100"/>
      <c r="Q1734" s="100"/>
      <c r="R1734" s="17"/>
      <c r="S1734" s="123" t="s">
        <v>227</v>
      </c>
      <c r="T1734" s="102">
        <f>IF(ISERROR(VLOOKUP('Salidas Pacientes'!$S1734,Entradas!$H$1:$I$1009,2,FALSE)),"",VLOOKUP('Salidas Pacientes'!$S1734,Entradas!$H$1:$I$1009,2,FALSE))</f>
        <v>45351</v>
      </c>
      <c r="U1734" s="124"/>
      <c r="V1734" s="124">
        <v>1</v>
      </c>
      <c r="W1734" s="127"/>
    </row>
    <row r="1735" spans="1:23" ht="15.75" hidden="1" customHeight="1">
      <c r="A1735" s="121">
        <v>45066</v>
      </c>
      <c r="B1735" s="122" t="s">
        <v>276</v>
      </c>
      <c r="C1735" s="129">
        <v>1109574531</v>
      </c>
      <c r="D1735" s="17" t="str">
        <f>IF(ISERROR(VLOOKUP('Salidas Pacientes'!$C1735,'BD Pacientes'!$A:I,2,FALSE)),"",VLOOKUP('Salidas Pacientes'!$C1735,'BD Pacientes'!$A:I,2,FALSE))</f>
        <v>RC</v>
      </c>
      <c r="E1735" s="16" t="str">
        <f>IF(ISERROR(VLOOKUP('Salidas Pacientes'!$C1735,'BD Pacientes'!$A:I,3,FALSE)),"",VLOOKUP('Salidas Pacientes'!$C1735,'BD Pacientes'!$A:I,3,FALSE))</f>
        <v>GABRIEL GRISALES MALDONADO</v>
      </c>
      <c r="F1735" s="17" t="str">
        <f>IF(ISERROR(VLOOKUP('Salidas Pacientes'!$C1735,'BD Pacientes'!$A:I,4,FALSE)),"",VLOOKUP('Salidas Pacientes'!$C1735,'BD Pacientes'!$A:I,4,FALSE))</f>
        <v>M</v>
      </c>
      <c r="G1735" s="95">
        <f>IF(ISERROR(VLOOKUP('Salidas Pacientes'!$C1735,'BD Pacientes'!$A:I,5,FALSE)),"",VLOOKUP('Salidas Pacientes'!$C1735,'BD Pacientes'!$A:I,5,FALSE))</f>
        <v>44689</v>
      </c>
      <c r="H1735" s="95" t="str">
        <f t="shared" ca="1" si="0"/>
        <v>1 año, 3 mes</v>
      </c>
      <c r="I1735" s="97" t="str">
        <f>IF(ISERROR(VLOOKUP('Salidas Pacientes'!$C1735,'BD Pacientes'!$A:$I,6,FALSE)),"",VLOOKUP('Salidas Pacientes'!$C1735,'BD Pacientes'!$A:$I,6,FALSE))</f>
        <v>KM 7 EL CRUCERO CASA VILLA MIRACALI</v>
      </c>
      <c r="J1735" s="98">
        <f>IF(ISERROR(VLOOKUP('Salidas Pacientes'!$C1735,'BD Pacientes'!$A:$I,7,FALSE)),"",VLOOKUP('Salidas Pacientes'!$C1735,'BD Pacientes'!$A:$I,7,FALSE))</f>
        <v>1144086993</v>
      </c>
      <c r="K1735" s="99" t="str">
        <f>IF(ISERROR(VLOOKUP('Salidas Pacientes'!$C1735,'BD Pacientes'!$A:$I,8,FALSE)),"",VLOOKUP('Salidas Pacientes'!$C1735,'BD Pacientes'!$A:$I,8,FALSE))</f>
        <v>DIANA MALDONADO</v>
      </c>
      <c r="L1735" s="17">
        <f>IF(ISERROR(VLOOKUP('Salidas Pacientes'!$C1735,'BD Pacientes'!$A:$I,9,FALSE)),"",VLOOKUP('Salidas Pacientes'!$C1735,'BD Pacientes'!$A:$I,9,FALSE))</f>
        <v>3173702426</v>
      </c>
      <c r="M1735" s="122" t="s">
        <v>140</v>
      </c>
      <c r="N1735" s="16" t="str">
        <f>IF(ISERROR(VLOOKUP('Salidas Pacientes'!$M1735,Inventario!$A$2:$M$21,2,FALSE)),"",VLOOKUP('Salidas Pacientes'!$M1735,Inventario!$A$2:$M$21,2,FALSE))</f>
        <v>Influvac</v>
      </c>
      <c r="O1735" s="16" t="str">
        <f>IF(ISERROR(VLOOKUP('Salidas Pacientes'!$M1735,Inventario!$A$2:$M$21,3,FALSE)),"",VLOOKUP('Salidas Pacientes'!$M1735,Inventario!$A$2:$M$21,3,FALSE))</f>
        <v>Influenza</v>
      </c>
      <c r="P1735" s="100"/>
      <c r="Q1735" s="100"/>
      <c r="R1735" s="17"/>
      <c r="S1735" s="123" t="s">
        <v>252</v>
      </c>
      <c r="T1735" s="102">
        <f>IF(ISERROR(VLOOKUP('Salidas Pacientes'!$S1735,Entradas!$H$1:$I$1009,2,FALSE)),"",VLOOKUP('Salidas Pacientes'!$S1735,Entradas!$H$1:$I$1009,2,FALSE))</f>
        <v>45291</v>
      </c>
      <c r="U1735" s="124"/>
      <c r="V1735" s="124">
        <v>1</v>
      </c>
      <c r="W1735" s="127"/>
    </row>
    <row r="1736" spans="1:23" ht="15.75" hidden="1" customHeight="1">
      <c r="A1736" s="121">
        <v>45066</v>
      </c>
      <c r="B1736" s="122" t="s">
        <v>276</v>
      </c>
      <c r="C1736" s="129">
        <v>1109575750</v>
      </c>
      <c r="D1736" s="17" t="str">
        <f>IF(ISERROR(VLOOKUP('Salidas Pacientes'!$C1736,'BD Pacientes'!$A:I,2,FALSE)),"",VLOOKUP('Salidas Pacientes'!$C1736,'BD Pacientes'!$A:I,2,FALSE))</f>
        <v>RC</v>
      </c>
      <c r="E1736" s="16" t="str">
        <f>IF(ISERROR(VLOOKUP('Salidas Pacientes'!$C1736,'BD Pacientes'!$A:I,3,FALSE)),"",VLOOKUP('Salidas Pacientes'!$C1736,'BD Pacientes'!$A:I,3,FALSE))</f>
        <v>VIOLETA LUCIA CACERES PALOMINO</v>
      </c>
      <c r="F1736" s="17" t="str">
        <f>IF(ISERROR(VLOOKUP('Salidas Pacientes'!$C1736,'BD Pacientes'!$A:I,4,FALSE)),"",VLOOKUP('Salidas Pacientes'!$C1736,'BD Pacientes'!$A:I,4,FALSE))</f>
        <v>F</v>
      </c>
      <c r="G1736" s="95">
        <f>IF(ISERROR(VLOOKUP('Salidas Pacientes'!$C1736,'BD Pacientes'!$A:I,5,FALSE)),"",VLOOKUP('Salidas Pacientes'!$C1736,'BD Pacientes'!$A:I,5,FALSE))</f>
        <v>44862</v>
      </c>
      <c r="H1736" s="95" t="str">
        <f t="shared" ca="1" si="0"/>
        <v>0 año, 9 mes</v>
      </c>
      <c r="I1736" s="97" t="str">
        <f>IF(ISERROR(VLOOKUP('Salidas Pacientes'!$C1736,'BD Pacientes'!$A:$I,6,FALSE)),"",VLOOKUP('Salidas Pacientes'!$C1736,'BD Pacientes'!$A:$I,6,FALSE))</f>
        <v>CRA 103 # 12B-106 PISO 2</v>
      </c>
      <c r="J1736" s="98">
        <f>IF(ISERROR(VLOOKUP('Salidas Pacientes'!$C1736,'BD Pacientes'!$A:$I,7,FALSE)),"",VLOOKUP('Salidas Pacientes'!$C1736,'BD Pacientes'!$A:$I,7,FALSE))</f>
        <v>25801458</v>
      </c>
      <c r="K1736" s="99" t="str">
        <f>IF(ISERROR(VLOOKUP('Salidas Pacientes'!$C1736,'BD Pacientes'!$A:$I,8,FALSE)),"",VLOOKUP('Salidas Pacientes'!$C1736,'BD Pacientes'!$A:$I,8,FALSE))</f>
        <v>TATIANA PALOMINO</v>
      </c>
      <c r="L1736" s="17">
        <f>IF(ISERROR(VLOOKUP('Salidas Pacientes'!$C1736,'BD Pacientes'!$A:$I,9,FALSE)),"",VLOOKUP('Salidas Pacientes'!$C1736,'BD Pacientes'!$A:$I,9,FALSE))</f>
        <v>3212712220</v>
      </c>
      <c r="M1736" s="122" t="s">
        <v>47</v>
      </c>
      <c r="N1736" s="16" t="str">
        <f>IF(ISERROR(VLOOKUP('Salidas Pacientes'!$M1736,Inventario!$A$2:$M$21,2,FALSE)),"",VLOOKUP('Salidas Pacientes'!$M1736,Inventario!$A$2:$M$21,2,FALSE))</f>
        <v>Nimenrix</v>
      </c>
      <c r="O1736" s="16" t="str">
        <f>IF(ISERROR(VLOOKUP('Salidas Pacientes'!$M1736,Inventario!$A$2:$M$21,3,FALSE)),"",VLOOKUP('Salidas Pacientes'!$M1736,Inventario!$A$2:$M$21,3,FALSE))</f>
        <v>Meningococo</v>
      </c>
      <c r="P1736" s="100"/>
      <c r="Q1736" s="100"/>
      <c r="R1736" s="17"/>
      <c r="S1736" s="123" t="s">
        <v>240</v>
      </c>
      <c r="T1736" s="102">
        <f>IF(ISERROR(VLOOKUP('Salidas Pacientes'!$S1736,Entradas!$H$1:$I$1009,2,FALSE)),"",VLOOKUP('Salidas Pacientes'!$S1736,Entradas!$H$1:$I$1009,2,FALSE))</f>
        <v>45535</v>
      </c>
      <c r="U1736" s="124"/>
      <c r="V1736" s="124">
        <v>1</v>
      </c>
      <c r="W1736" s="127"/>
    </row>
    <row r="1737" spans="1:23" ht="15.75" hidden="1" customHeight="1">
      <c r="A1737" s="121">
        <v>45066</v>
      </c>
      <c r="B1737" s="122" t="s">
        <v>276</v>
      </c>
      <c r="C1737" s="129">
        <v>1109575750</v>
      </c>
      <c r="D1737" s="17" t="str">
        <f>IF(ISERROR(VLOOKUP('Salidas Pacientes'!$C1737,'BD Pacientes'!$A:I,2,FALSE)),"",VLOOKUP('Salidas Pacientes'!$C1737,'BD Pacientes'!$A:I,2,FALSE))</f>
        <v>RC</v>
      </c>
      <c r="E1737" s="16" t="str">
        <f>IF(ISERROR(VLOOKUP('Salidas Pacientes'!$C1737,'BD Pacientes'!$A:I,3,FALSE)),"",VLOOKUP('Salidas Pacientes'!$C1737,'BD Pacientes'!$A:I,3,FALSE))</f>
        <v>VIOLETA LUCIA CACERES PALOMINO</v>
      </c>
      <c r="F1737" s="17" t="str">
        <f>IF(ISERROR(VLOOKUP('Salidas Pacientes'!$C1737,'BD Pacientes'!$A:I,4,FALSE)),"",VLOOKUP('Salidas Pacientes'!$C1737,'BD Pacientes'!$A:I,4,FALSE))</f>
        <v>F</v>
      </c>
      <c r="G1737" s="95">
        <f>IF(ISERROR(VLOOKUP('Salidas Pacientes'!$C1737,'BD Pacientes'!$A:I,5,FALSE)),"",VLOOKUP('Salidas Pacientes'!$C1737,'BD Pacientes'!$A:I,5,FALSE))</f>
        <v>44862</v>
      </c>
      <c r="H1737" s="95" t="str">
        <f t="shared" ca="1" si="0"/>
        <v>0 año, 9 mes</v>
      </c>
      <c r="I1737" s="97" t="str">
        <f>IF(ISERROR(VLOOKUP('Salidas Pacientes'!$C1737,'BD Pacientes'!$A:$I,6,FALSE)),"",VLOOKUP('Salidas Pacientes'!$C1737,'BD Pacientes'!$A:$I,6,FALSE))</f>
        <v>CRA 103 # 12B-106 PISO 2</v>
      </c>
      <c r="J1737" s="98">
        <f>IF(ISERROR(VLOOKUP('Salidas Pacientes'!$C1737,'BD Pacientes'!$A:$I,7,FALSE)),"",VLOOKUP('Salidas Pacientes'!$C1737,'BD Pacientes'!$A:$I,7,FALSE))</f>
        <v>25801458</v>
      </c>
      <c r="K1737" s="99" t="str">
        <f>IF(ISERROR(VLOOKUP('Salidas Pacientes'!$C1737,'BD Pacientes'!$A:$I,8,FALSE)),"",VLOOKUP('Salidas Pacientes'!$C1737,'BD Pacientes'!$A:$I,8,FALSE))</f>
        <v>TATIANA PALOMINO</v>
      </c>
      <c r="L1737" s="17">
        <f>IF(ISERROR(VLOOKUP('Salidas Pacientes'!$C1737,'BD Pacientes'!$A:$I,9,FALSE)),"",VLOOKUP('Salidas Pacientes'!$C1737,'BD Pacientes'!$A:$I,9,FALSE))</f>
        <v>3212712220</v>
      </c>
      <c r="M1737" s="122" t="s">
        <v>140</v>
      </c>
      <c r="N1737" s="16" t="str">
        <f>IF(ISERROR(VLOOKUP('Salidas Pacientes'!$M1737,Inventario!$A$2:$M$21,2,FALSE)),"",VLOOKUP('Salidas Pacientes'!$M1737,Inventario!$A$2:$M$21,2,FALSE))</f>
        <v>Influvac</v>
      </c>
      <c r="O1737" s="16" t="str">
        <f>IF(ISERROR(VLOOKUP('Salidas Pacientes'!$M1737,Inventario!$A$2:$M$21,3,FALSE)),"",VLOOKUP('Salidas Pacientes'!$M1737,Inventario!$A$2:$M$21,3,FALSE))</f>
        <v>Influenza</v>
      </c>
      <c r="P1737" s="16" t="str">
        <f>IF(ISERROR(VLOOKUP('Salidas Pacientes'!$M1737,Inventario!$A$2:$M$21,3,FALSE)),"",VLOOKUP('Salidas Pacientes'!$M1737,Inventario!$A$2:$M$21,3,FALSE))</f>
        <v>Influenza</v>
      </c>
      <c r="Q1737" s="16" t="str">
        <f>IF(ISERROR(VLOOKUP('Salidas Pacientes'!$M1737,Inventario!$A$2:$M$21,3,FALSE)),"",VLOOKUP('Salidas Pacientes'!$M1737,Inventario!$A$2:$M$21,3,FALSE))</f>
        <v>Influenza</v>
      </c>
      <c r="R1737" s="16" t="str">
        <f>IF(ISERROR(VLOOKUP('Salidas Pacientes'!$M1737,Inventario!$A$2:$M$21,3,FALSE)),"",VLOOKUP('Salidas Pacientes'!$M1737,Inventario!$A$2:$M$21,3,FALSE))</f>
        <v>Influenza</v>
      </c>
      <c r="S1737" s="123" t="s">
        <v>252</v>
      </c>
      <c r="T1737" s="102">
        <f>IF(ISERROR(VLOOKUP('Salidas Pacientes'!$S1737,Entradas!$H$1:$I$1009,2,FALSE)),"",VLOOKUP('Salidas Pacientes'!$S1737,Entradas!$H$1:$I$1009,2,FALSE))</f>
        <v>45291</v>
      </c>
      <c r="U1737" s="124"/>
      <c r="V1737" s="124">
        <v>1</v>
      </c>
      <c r="W1737" s="127"/>
    </row>
    <row r="1738" spans="1:23" ht="15.75" hidden="1" customHeight="1">
      <c r="A1738" s="121">
        <v>45069</v>
      </c>
      <c r="B1738" s="122" t="s">
        <v>276</v>
      </c>
      <c r="C1738" s="129">
        <v>1112071239</v>
      </c>
      <c r="D1738" s="17" t="str">
        <f>IF(ISERROR(VLOOKUP('Salidas Pacientes'!$C1738,'BD Pacientes'!$A:I,2,FALSE)),"",VLOOKUP('Salidas Pacientes'!$C1738,'BD Pacientes'!$A:I,2,FALSE))</f>
        <v>RC</v>
      </c>
      <c r="E1738" s="16" t="str">
        <f>IF(ISERROR(VLOOKUP('Salidas Pacientes'!$C1738,'BD Pacientes'!$A:I,3,FALSE)),"",VLOOKUP('Salidas Pacientes'!$C1738,'BD Pacientes'!$A:I,3,FALSE))</f>
        <v>ELENA GAMBOA PATIÑO</v>
      </c>
      <c r="F1738" s="17" t="str">
        <f>IF(ISERROR(VLOOKUP('Salidas Pacientes'!$C1738,'BD Pacientes'!$A:I,4,FALSE)),"",VLOOKUP('Salidas Pacientes'!$C1738,'BD Pacientes'!$A:I,4,FALSE))</f>
        <v>F</v>
      </c>
      <c r="G1738" s="95">
        <f>IF(ISERROR(VLOOKUP('Salidas Pacientes'!$C1738,'BD Pacientes'!$A:I,5,FALSE)),"",VLOOKUP('Salidas Pacientes'!$C1738,'BD Pacientes'!$A:I,5,FALSE))</f>
        <v>44977</v>
      </c>
      <c r="H1738" s="95" t="str">
        <f t="shared" ca="1" si="0"/>
        <v>0 año, 6 mes</v>
      </c>
      <c r="I1738" s="97" t="str">
        <f>IF(ISERROR(VLOOKUP('Salidas Pacientes'!$C1738,'BD Pacientes'!$A:$I,6,FALSE)),"",VLOOKUP('Salidas Pacientes'!$C1738,'BD Pacientes'!$A:$I,6,FALSE))</f>
        <v>CRA 101 #11A-10</v>
      </c>
      <c r="J1738" s="98">
        <f>IF(ISERROR(VLOOKUP('Salidas Pacientes'!$C1738,'BD Pacientes'!$A:$I,7,FALSE)),"",VLOOKUP('Salidas Pacientes'!$C1738,'BD Pacientes'!$A:$I,7,FALSE))</f>
        <v>67026034</v>
      </c>
      <c r="K1738" s="99" t="str">
        <f>IF(ISERROR(VLOOKUP('Salidas Pacientes'!$C1738,'BD Pacientes'!$A:$I,8,FALSE)),"",VLOOKUP('Salidas Pacientes'!$C1738,'BD Pacientes'!$A:$I,8,FALSE))</f>
        <v>LUZ ADRIANA PATIÑO</v>
      </c>
      <c r="L1738" s="17">
        <f>IF(ISERROR(VLOOKUP('Salidas Pacientes'!$C1738,'BD Pacientes'!$A:$I,9,FALSE)),"",VLOOKUP('Salidas Pacientes'!$C1738,'BD Pacientes'!$A:$I,9,FALSE))</f>
        <v>3154972220</v>
      </c>
      <c r="M1738" s="122" t="s">
        <v>47</v>
      </c>
      <c r="N1738" s="16" t="str">
        <f>IF(ISERROR(VLOOKUP('Salidas Pacientes'!$M1738,Inventario!$A$2:$M$21,2,FALSE)),"",VLOOKUP('Salidas Pacientes'!$M1738,Inventario!$A$2:$M$21,2,FALSE))</f>
        <v>Nimenrix</v>
      </c>
      <c r="O1738" s="16" t="str">
        <f>IF(ISERROR(VLOOKUP('Salidas Pacientes'!$M1738,Inventario!$A$2:$M$21,3,FALSE)),"",VLOOKUP('Salidas Pacientes'!$M1738,Inventario!$A$2:$M$21,3,FALSE))</f>
        <v>Meningococo</v>
      </c>
      <c r="P1738" s="100"/>
      <c r="Q1738" s="100"/>
      <c r="R1738" s="17"/>
      <c r="S1738" s="123" t="s">
        <v>240</v>
      </c>
      <c r="T1738" s="102">
        <f>IF(ISERROR(VLOOKUP('Salidas Pacientes'!$S1738,Entradas!$H$1:$I$1009,2,FALSE)),"",VLOOKUP('Salidas Pacientes'!$S1738,Entradas!$H$1:$I$1009,2,FALSE))</f>
        <v>45535</v>
      </c>
      <c r="U1738" s="124"/>
      <c r="V1738" s="124">
        <v>1</v>
      </c>
      <c r="W1738" s="127"/>
    </row>
    <row r="1739" spans="1:23" ht="15.75" hidden="1" customHeight="1">
      <c r="A1739" s="121">
        <v>45069</v>
      </c>
      <c r="B1739" s="122" t="s">
        <v>276</v>
      </c>
      <c r="C1739" s="129">
        <v>1232820117</v>
      </c>
      <c r="D1739" s="17" t="str">
        <f>IF(ISERROR(VLOOKUP('Salidas Pacientes'!$C1739,'BD Pacientes'!$A:I,2,FALSE)),"",VLOOKUP('Salidas Pacientes'!$C1739,'BD Pacientes'!$A:I,2,FALSE))</f>
        <v>RC</v>
      </c>
      <c r="E1739" s="16" t="str">
        <f>IF(ISERROR(VLOOKUP('Salidas Pacientes'!$C1739,'BD Pacientes'!$A:I,3,FALSE)),"",VLOOKUP('Salidas Pacientes'!$C1739,'BD Pacientes'!$A:I,3,FALSE))</f>
        <v>SAMANTHA SAAVEDRA VARGAS</v>
      </c>
      <c r="F1739" s="17" t="str">
        <f>IF(ISERROR(VLOOKUP('Salidas Pacientes'!$C1739,'BD Pacientes'!$A:I,4,FALSE)),"",VLOOKUP('Salidas Pacientes'!$C1739,'BD Pacientes'!$A:I,4,FALSE))</f>
        <v>F</v>
      </c>
      <c r="G1739" s="95">
        <f>IF(ISERROR(VLOOKUP('Salidas Pacientes'!$C1739,'BD Pacientes'!$A:I,5,FALSE)),"",VLOOKUP('Salidas Pacientes'!$C1739,'BD Pacientes'!$A:I,5,FALSE))</f>
        <v>44702</v>
      </c>
      <c r="H1739" s="95" t="str">
        <f t="shared" ca="1" si="0"/>
        <v>1 año, 3 mes</v>
      </c>
      <c r="I1739" s="97" t="str">
        <f>IF(ISERROR(VLOOKUP('Salidas Pacientes'!$C1739,'BD Pacientes'!$A:$I,6,FALSE)),"",VLOOKUP('Salidas Pacientes'!$C1739,'BD Pacientes'!$A:$I,6,FALSE))</f>
        <v>CALLE 2 #99-120</v>
      </c>
      <c r="J1739" s="98">
        <f>IF(ISERROR(VLOOKUP('Salidas Pacientes'!$C1739,'BD Pacientes'!$A:$I,7,FALSE)),"",VLOOKUP('Salidas Pacientes'!$C1739,'BD Pacientes'!$A:$I,7,FALSE))</f>
        <v>1130623927</v>
      </c>
      <c r="K1739" s="99" t="str">
        <f>IF(ISERROR(VLOOKUP('Salidas Pacientes'!$C1739,'BD Pacientes'!$A:$I,8,FALSE)),"",VLOOKUP('Salidas Pacientes'!$C1739,'BD Pacientes'!$A:$I,8,FALSE))</f>
        <v>ALEJANDRO SAAVEDRA</v>
      </c>
      <c r="L1739" s="17">
        <f>IF(ISERROR(VLOOKUP('Salidas Pacientes'!$C1739,'BD Pacientes'!$A:$I,9,FALSE)),"",VLOOKUP('Salidas Pacientes'!$C1739,'BD Pacientes'!$A:$I,9,FALSE))</f>
        <v>3005282452</v>
      </c>
      <c r="M1739" s="122" t="s">
        <v>58</v>
      </c>
      <c r="N1739" s="16" t="str">
        <f>IF(ISERROR(VLOOKUP('Salidas Pacientes'!$M1739,Inventario!$A$2:$M$21,2,FALSE)),"",VLOOKUP('Salidas Pacientes'!$M1739,Inventario!$A$2:$M$21,2,FALSE))</f>
        <v>Proquad</v>
      </c>
      <c r="O1739" s="16" t="str">
        <f>IF(ISERROR(VLOOKUP('Salidas Pacientes'!$M1739,Inventario!$A$2:$M$21,3,FALSE)),"",VLOOKUP('Salidas Pacientes'!$M1739,Inventario!$A$2:$M$21,3,FALSE))</f>
        <v>Sarampion + Rubeola + parotiditis + varicela</v>
      </c>
      <c r="P1739" s="100"/>
      <c r="Q1739" s="100"/>
      <c r="R1739" s="17"/>
      <c r="S1739" s="123" t="s">
        <v>245</v>
      </c>
      <c r="T1739" s="102">
        <f>IF(ISERROR(VLOOKUP('Salidas Pacientes'!$S1739,Entradas!$H$1:$I$1009,2,FALSE)),"",VLOOKUP('Salidas Pacientes'!$S1739,Entradas!$H$1:$I$1009,2,FALSE))</f>
        <v>45412</v>
      </c>
      <c r="U1739" s="124"/>
      <c r="V1739" s="124">
        <v>1</v>
      </c>
      <c r="W1739" s="127"/>
    </row>
    <row r="1740" spans="1:23" ht="15.75" hidden="1" customHeight="1">
      <c r="A1740" s="121">
        <v>45069</v>
      </c>
      <c r="B1740" s="122" t="s">
        <v>276</v>
      </c>
      <c r="C1740" s="129">
        <v>1232820117</v>
      </c>
      <c r="D1740" s="17" t="str">
        <f>IF(ISERROR(VLOOKUP('Salidas Pacientes'!$C1740,'BD Pacientes'!$A:I,2,FALSE)),"",VLOOKUP('Salidas Pacientes'!$C1740,'BD Pacientes'!$A:I,2,FALSE))</f>
        <v>RC</v>
      </c>
      <c r="E1740" s="16" t="str">
        <f>IF(ISERROR(VLOOKUP('Salidas Pacientes'!$C1740,'BD Pacientes'!$A:I,3,FALSE)),"",VLOOKUP('Salidas Pacientes'!$C1740,'BD Pacientes'!$A:I,3,FALSE))</f>
        <v>SAMANTHA SAAVEDRA VARGAS</v>
      </c>
      <c r="F1740" s="17" t="str">
        <f>IF(ISERROR(VLOOKUP('Salidas Pacientes'!$C1740,'BD Pacientes'!$A:I,4,FALSE)),"",VLOOKUP('Salidas Pacientes'!$C1740,'BD Pacientes'!$A:I,4,FALSE))</f>
        <v>F</v>
      </c>
      <c r="G1740" s="95">
        <f>IF(ISERROR(VLOOKUP('Salidas Pacientes'!$C1740,'BD Pacientes'!$A:I,5,FALSE)),"",VLOOKUP('Salidas Pacientes'!$C1740,'BD Pacientes'!$A:I,5,FALSE))</f>
        <v>44702</v>
      </c>
      <c r="H1740" s="95" t="str">
        <f t="shared" ca="1" si="0"/>
        <v>1 año, 3 mes</v>
      </c>
      <c r="I1740" s="97" t="str">
        <f>IF(ISERROR(VLOOKUP('Salidas Pacientes'!$C1740,'BD Pacientes'!$A:$I,6,FALSE)),"",VLOOKUP('Salidas Pacientes'!$C1740,'BD Pacientes'!$A:$I,6,FALSE))</f>
        <v>CALLE 2 #99-120</v>
      </c>
      <c r="J1740" s="98">
        <f>IF(ISERROR(VLOOKUP('Salidas Pacientes'!$C1740,'BD Pacientes'!$A:$I,7,FALSE)),"",VLOOKUP('Salidas Pacientes'!$C1740,'BD Pacientes'!$A:$I,7,FALSE))</f>
        <v>1130623927</v>
      </c>
      <c r="K1740" s="99" t="str">
        <f>IF(ISERROR(VLOOKUP('Salidas Pacientes'!$C1740,'BD Pacientes'!$A:$I,8,FALSE)),"",VLOOKUP('Salidas Pacientes'!$C1740,'BD Pacientes'!$A:$I,8,FALSE))</f>
        <v>ALEJANDRO SAAVEDRA</v>
      </c>
      <c r="L1740" s="17">
        <f>IF(ISERROR(VLOOKUP('Salidas Pacientes'!$C1740,'BD Pacientes'!$A:$I,9,FALSE)),"",VLOOKUP('Salidas Pacientes'!$C1740,'BD Pacientes'!$A:$I,9,FALSE))</f>
        <v>3005282452</v>
      </c>
      <c r="M1740" s="122" t="s">
        <v>85</v>
      </c>
      <c r="N1740" s="16" t="str">
        <f>IF(ISERROR(VLOOKUP('Salidas Pacientes'!$M1740,Inventario!$A$2:$M$21,2,FALSE)),"",VLOOKUP('Salidas Pacientes'!$M1740,Inventario!$A$2:$M$21,2,FALSE))</f>
        <v xml:space="preserve">Avaxim 80 </v>
      </c>
      <c r="O1740" s="16" t="str">
        <f>IF(ISERROR(VLOOKUP('Salidas Pacientes'!$M1740,Inventario!$A$2:$M$21,3,FALSE)),"",VLOOKUP('Salidas Pacientes'!$M1740,Inventario!$A$2:$M$21,3,FALSE))</f>
        <v>Hepatitis A niño</v>
      </c>
      <c r="P1740" s="16" t="str">
        <f>IF(ISERROR(VLOOKUP('Salidas Pacientes'!$M1740,Inventario!$A$2:$M$21,3,FALSE)),"",VLOOKUP('Salidas Pacientes'!$M1740,Inventario!$A$2:$M$21,3,FALSE))</f>
        <v>Hepatitis A niño</v>
      </c>
      <c r="Q1740" s="16" t="str">
        <f>IF(ISERROR(VLOOKUP('Salidas Pacientes'!$M1740,Inventario!$A$2:$M$21,3,FALSE)),"",VLOOKUP('Salidas Pacientes'!$M1740,Inventario!$A$2:$M$21,3,FALSE))</f>
        <v>Hepatitis A niño</v>
      </c>
      <c r="R1740" s="16" t="str">
        <f>IF(ISERROR(VLOOKUP('Salidas Pacientes'!$M1740,Inventario!$A$2:$M$21,3,FALSE)),"",VLOOKUP('Salidas Pacientes'!$M1740,Inventario!$A$2:$M$21,3,FALSE))</f>
        <v>Hepatitis A niño</v>
      </c>
      <c r="S1740" s="123" t="s">
        <v>227</v>
      </c>
      <c r="T1740" s="102">
        <f>IF(ISERROR(VLOOKUP('Salidas Pacientes'!$S1740,Entradas!$H$1:$I$1009,2,FALSE)),"",VLOOKUP('Salidas Pacientes'!$S1740,Entradas!$H$1:$I$1009,2,FALSE))</f>
        <v>45351</v>
      </c>
      <c r="U1740" s="124"/>
      <c r="V1740" s="124">
        <v>1</v>
      </c>
      <c r="W1740" s="127"/>
    </row>
    <row r="1741" spans="1:23" ht="15.75" hidden="1" customHeight="1">
      <c r="A1741" s="121">
        <v>45069</v>
      </c>
      <c r="B1741" s="122" t="s">
        <v>276</v>
      </c>
      <c r="C1741" s="129">
        <v>1232820117</v>
      </c>
      <c r="D1741" s="17" t="str">
        <f>IF(ISERROR(VLOOKUP('Salidas Pacientes'!$C1741,'BD Pacientes'!$A:I,2,FALSE)),"",VLOOKUP('Salidas Pacientes'!$C1741,'BD Pacientes'!$A:I,2,FALSE))</f>
        <v>RC</v>
      </c>
      <c r="E1741" s="16" t="str">
        <f>IF(ISERROR(VLOOKUP('Salidas Pacientes'!$C1741,'BD Pacientes'!$A:I,3,FALSE)),"",VLOOKUP('Salidas Pacientes'!$C1741,'BD Pacientes'!$A:I,3,FALSE))</f>
        <v>SAMANTHA SAAVEDRA VARGAS</v>
      </c>
      <c r="F1741" s="17" t="str">
        <f>IF(ISERROR(VLOOKUP('Salidas Pacientes'!$C1741,'BD Pacientes'!$A:I,4,FALSE)),"",VLOOKUP('Salidas Pacientes'!$C1741,'BD Pacientes'!$A:I,4,FALSE))</f>
        <v>F</v>
      </c>
      <c r="G1741" s="95">
        <f>IF(ISERROR(VLOOKUP('Salidas Pacientes'!$C1741,'BD Pacientes'!$A:I,5,FALSE)),"",VLOOKUP('Salidas Pacientes'!$C1741,'BD Pacientes'!$A:I,5,FALSE))</f>
        <v>44702</v>
      </c>
      <c r="H1741" s="95" t="str">
        <f t="shared" ca="1" si="0"/>
        <v>1 año, 3 mes</v>
      </c>
      <c r="I1741" s="97" t="str">
        <f>IF(ISERROR(VLOOKUP('Salidas Pacientes'!$C1741,'BD Pacientes'!$A:$I,6,FALSE)),"",VLOOKUP('Salidas Pacientes'!$C1741,'BD Pacientes'!$A:$I,6,FALSE))</f>
        <v>CALLE 2 #99-120</v>
      </c>
      <c r="J1741" s="98">
        <f>IF(ISERROR(VLOOKUP('Salidas Pacientes'!$C1741,'BD Pacientes'!$A:$I,7,FALSE)),"",VLOOKUP('Salidas Pacientes'!$C1741,'BD Pacientes'!$A:$I,7,FALSE))</f>
        <v>1130623927</v>
      </c>
      <c r="K1741" s="99" t="str">
        <f>IF(ISERROR(VLOOKUP('Salidas Pacientes'!$C1741,'BD Pacientes'!$A:$I,8,FALSE)),"",VLOOKUP('Salidas Pacientes'!$C1741,'BD Pacientes'!$A:$I,8,FALSE))</f>
        <v>ALEJANDRO SAAVEDRA</v>
      </c>
      <c r="L1741" s="17">
        <f>IF(ISERROR(VLOOKUP('Salidas Pacientes'!$C1741,'BD Pacientes'!$A:$I,9,FALSE)),"",VLOOKUP('Salidas Pacientes'!$C1741,'BD Pacientes'!$A:$I,9,FALSE))</f>
        <v>3005282452</v>
      </c>
      <c r="M1741" s="122" t="s">
        <v>140</v>
      </c>
      <c r="N1741" s="16" t="str">
        <f>IF(ISERROR(VLOOKUP('Salidas Pacientes'!$M1741,Inventario!$A$2:$M$21,2,FALSE)),"",VLOOKUP('Salidas Pacientes'!$M1741,Inventario!$A$2:$M$21,2,FALSE))</f>
        <v>Influvac</v>
      </c>
      <c r="O1741" s="16" t="str">
        <f>IF(ISERROR(VLOOKUP('Salidas Pacientes'!$M1741,Inventario!$A$2:$M$21,3,FALSE)),"",VLOOKUP('Salidas Pacientes'!$M1741,Inventario!$A$2:$M$21,3,FALSE))</f>
        <v>Influenza</v>
      </c>
      <c r="P1741" s="100"/>
      <c r="Q1741" s="100"/>
      <c r="R1741" s="17"/>
      <c r="S1741" s="123" t="s">
        <v>252</v>
      </c>
      <c r="T1741" s="102">
        <f>IF(ISERROR(VLOOKUP('Salidas Pacientes'!$S1741,Entradas!$H$1:$I$1009,2,FALSE)),"",VLOOKUP('Salidas Pacientes'!$S1741,Entradas!$H$1:$I$1009,2,FALSE))</f>
        <v>45291</v>
      </c>
      <c r="U1741" s="124"/>
      <c r="V1741" s="124">
        <v>1</v>
      </c>
      <c r="W1741" s="127"/>
    </row>
    <row r="1742" spans="1:23" ht="15.75" hidden="1" customHeight="1">
      <c r="A1742" s="121">
        <v>45069</v>
      </c>
      <c r="B1742" s="122" t="s">
        <v>276</v>
      </c>
      <c r="C1742" s="129">
        <v>1109570932</v>
      </c>
      <c r="D1742" s="17" t="str">
        <f>IF(ISERROR(VLOOKUP('Salidas Pacientes'!$C1742,'BD Pacientes'!$A:I,2,FALSE)),"",VLOOKUP('Salidas Pacientes'!$C1742,'BD Pacientes'!$A:I,2,FALSE))</f>
        <v>RC</v>
      </c>
      <c r="E1742" s="16" t="str">
        <f>IF(ISERROR(VLOOKUP('Salidas Pacientes'!$C1742,'BD Pacientes'!$A:I,3,FALSE)),"",VLOOKUP('Salidas Pacientes'!$C1742,'BD Pacientes'!$A:I,3,FALSE))</f>
        <v>JACOBO BARON URREA</v>
      </c>
      <c r="F1742" s="17" t="str">
        <f>IF(ISERROR(VLOOKUP('Salidas Pacientes'!$C1742,'BD Pacientes'!$A:I,4,FALSE)),"",VLOOKUP('Salidas Pacientes'!$C1742,'BD Pacientes'!$A:I,4,FALSE))</f>
        <v>M</v>
      </c>
      <c r="G1742" s="95">
        <f>IF(ISERROR(VLOOKUP('Salidas Pacientes'!$C1742,'BD Pacientes'!$A:I,5,FALSE)),"",VLOOKUP('Salidas Pacientes'!$C1742,'BD Pacientes'!$A:I,5,FALSE))</f>
        <v>44173</v>
      </c>
      <c r="H1742" s="95" t="str">
        <f t="shared" ca="1" si="0"/>
        <v>2 año, 8 mes</v>
      </c>
      <c r="I1742" s="97" t="str">
        <f>IF(ISERROR(VLOOKUP('Salidas Pacientes'!$C1742,'BD Pacientes'!$A:$I,6,FALSE)),"",VLOOKUP('Salidas Pacientes'!$C1742,'BD Pacientes'!$A:$I,6,FALSE))</f>
        <v>CRA 100 B #1O-21 404A</v>
      </c>
      <c r="J1742" s="98">
        <f>IF(ISERROR(VLOOKUP('Salidas Pacientes'!$C1742,'BD Pacientes'!$A:$I,7,FALSE)),"",VLOOKUP('Salidas Pacientes'!$C1742,'BD Pacientes'!$A:$I,7,FALSE))</f>
        <v>1130616296</v>
      </c>
      <c r="K1742" s="99" t="str">
        <f>IF(ISERROR(VLOOKUP('Salidas Pacientes'!$C1742,'BD Pacientes'!$A:$I,8,FALSE)),"",VLOOKUP('Salidas Pacientes'!$C1742,'BD Pacientes'!$A:$I,8,FALSE))</f>
        <v>YURY YOHANA URREA GUTIERREZ</v>
      </c>
      <c r="L1742" s="17">
        <f>IF(ISERROR(VLOOKUP('Salidas Pacientes'!$C1742,'BD Pacientes'!$A:$I,9,FALSE)),"",VLOOKUP('Salidas Pacientes'!$C1742,'BD Pacientes'!$A:$I,9,FALSE))</f>
        <v>3175769723</v>
      </c>
      <c r="M1742" s="122" t="s">
        <v>85</v>
      </c>
      <c r="N1742" s="16" t="str">
        <f>IF(ISERROR(VLOOKUP('Salidas Pacientes'!$M1742,Inventario!$A$2:$M$21,2,FALSE)),"",VLOOKUP('Salidas Pacientes'!$M1742,Inventario!$A$2:$M$21,2,FALSE))</f>
        <v xml:space="preserve">Avaxim 80 </v>
      </c>
      <c r="O1742" s="16" t="str">
        <f>IF(ISERROR(VLOOKUP('Salidas Pacientes'!$M1742,Inventario!$A$2:$M$21,3,FALSE)),"",VLOOKUP('Salidas Pacientes'!$M1742,Inventario!$A$2:$M$21,3,FALSE))</f>
        <v>Hepatitis A niño</v>
      </c>
      <c r="P1742" s="100"/>
      <c r="Q1742" s="100"/>
      <c r="R1742" s="17"/>
      <c r="S1742" s="123" t="s">
        <v>227</v>
      </c>
      <c r="T1742" s="102">
        <f>IF(ISERROR(VLOOKUP('Salidas Pacientes'!$S1742,Entradas!$H$1:$I$1009,2,FALSE)),"",VLOOKUP('Salidas Pacientes'!$S1742,Entradas!$H$1:$I$1009,2,FALSE))</f>
        <v>45351</v>
      </c>
      <c r="U1742" s="124"/>
      <c r="V1742" s="124">
        <v>1</v>
      </c>
      <c r="W1742" s="127"/>
    </row>
    <row r="1743" spans="1:23" ht="15.75" hidden="1" customHeight="1">
      <c r="A1743" s="121">
        <v>45069</v>
      </c>
      <c r="B1743" s="122" t="s">
        <v>276</v>
      </c>
      <c r="C1743" s="129">
        <v>1109570932</v>
      </c>
      <c r="D1743" s="17" t="str">
        <f>IF(ISERROR(VLOOKUP('Salidas Pacientes'!$C1743,'BD Pacientes'!$A:I,2,FALSE)),"",VLOOKUP('Salidas Pacientes'!$C1743,'BD Pacientes'!$A:I,2,FALSE))</f>
        <v>RC</v>
      </c>
      <c r="E1743" s="16" t="str">
        <f>IF(ISERROR(VLOOKUP('Salidas Pacientes'!$C1743,'BD Pacientes'!$A:I,3,FALSE)),"",VLOOKUP('Salidas Pacientes'!$C1743,'BD Pacientes'!$A:I,3,FALSE))</f>
        <v>JACOBO BARON URREA</v>
      </c>
      <c r="F1743" s="17" t="str">
        <f>IF(ISERROR(VLOOKUP('Salidas Pacientes'!$C1743,'BD Pacientes'!$A:I,4,FALSE)),"",VLOOKUP('Salidas Pacientes'!$C1743,'BD Pacientes'!$A:I,4,FALSE))</f>
        <v>M</v>
      </c>
      <c r="G1743" s="95">
        <f>IF(ISERROR(VLOOKUP('Salidas Pacientes'!$C1743,'BD Pacientes'!$A:I,5,FALSE)),"",VLOOKUP('Salidas Pacientes'!$C1743,'BD Pacientes'!$A:I,5,FALSE))</f>
        <v>44173</v>
      </c>
      <c r="H1743" s="95" t="str">
        <f t="shared" ca="1" si="0"/>
        <v>2 año, 8 mes</v>
      </c>
      <c r="I1743" s="97" t="str">
        <f>IF(ISERROR(VLOOKUP('Salidas Pacientes'!$C1743,'BD Pacientes'!$A:$I,6,FALSE)),"",VLOOKUP('Salidas Pacientes'!$C1743,'BD Pacientes'!$A:$I,6,FALSE))</f>
        <v>CRA 100 B #1O-21 404A</v>
      </c>
      <c r="J1743" s="98">
        <f>IF(ISERROR(VLOOKUP('Salidas Pacientes'!$C1743,'BD Pacientes'!$A:$I,7,FALSE)),"",VLOOKUP('Salidas Pacientes'!$C1743,'BD Pacientes'!$A:$I,7,FALSE))</f>
        <v>1130616296</v>
      </c>
      <c r="K1743" s="99" t="str">
        <f>IF(ISERROR(VLOOKUP('Salidas Pacientes'!$C1743,'BD Pacientes'!$A:$I,8,FALSE)),"",VLOOKUP('Salidas Pacientes'!$C1743,'BD Pacientes'!$A:$I,8,FALSE))</f>
        <v>YURY YOHANA URREA GUTIERREZ</v>
      </c>
      <c r="L1743" s="17">
        <f>IF(ISERROR(VLOOKUP('Salidas Pacientes'!$C1743,'BD Pacientes'!$A:$I,9,FALSE)),"",VLOOKUP('Salidas Pacientes'!$C1743,'BD Pacientes'!$A:$I,9,FALSE))</f>
        <v>3175769723</v>
      </c>
      <c r="M1743" s="122" t="s">
        <v>140</v>
      </c>
      <c r="N1743" s="16" t="str">
        <f>IF(ISERROR(VLOOKUP('Salidas Pacientes'!$M1743,Inventario!$A$2:$M$21,2,FALSE)),"",VLOOKUP('Salidas Pacientes'!$M1743,Inventario!$A$2:$M$21,2,FALSE))</f>
        <v>Influvac</v>
      </c>
      <c r="O1743" s="16" t="str">
        <f>IF(ISERROR(VLOOKUP('Salidas Pacientes'!$M1743,Inventario!$A$2:$M$21,3,FALSE)),"",VLOOKUP('Salidas Pacientes'!$M1743,Inventario!$A$2:$M$21,3,FALSE))</f>
        <v>Influenza</v>
      </c>
      <c r="P1743" s="100"/>
      <c r="Q1743" s="100"/>
      <c r="R1743" s="17"/>
      <c r="S1743" s="123" t="s">
        <v>252</v>
      </c>
      <c r="T1743" s="102">
        <f>IF(ISERROR(VLOOKUP('Salidas Pacientes'!$S1743,Entradas!$H$1:$I$1009,2,FALSE)),"",VLOOKUP('Salidas Pacientes'!$S1743,Entradas!$H$1:$I$1009,2,FALSE))</f>
        <v>45291</v>
      </c>
      <c r="U1743" s="124"/>
      <c r="V1743" s="124">
        <v>1</v>
      </c>
      <c r="W1743" s="127"/>
    </row>
    <row r="1744" spans="1:23" ht="15.75" hidden="1" customHeight="1">
      <c r="A1744" s="121">
        <v>45069</v>
      </c>
      <c r="B1744" s="122" t="s">
        <v>276</v>
      </c>
      <c r="C1744" s="129">
        <v>1232818701</v>
      </c>
      <c r="D1744" s="17" t="str">
        <f>IF(ISERROR(VLOOKUP('Salidas Pacientes'!$C1744,'BD Pacientes'!$A:I,2,FALSE)),"",VLOOKUP('Salidas Pacientes'!$C1744,'BD Pacientes'!$A:I,2,FALSE))</f>
        <v>RC</v>
      </c>
      <c r="E1744" s="16" t="str">
        <f>IF(ISERROR(VLOOKUP('Salidas Pacientes'!$C1744,'BD Pacientes'!$A:I,3,FALSE)),"",VLOOKUP('Salidas Pacientes'!$C1744,'BD Pacientes'!$A:I,3,FALSE))</f>
        <v>ISAAC IBRAHIM CANCALVACHE</v>
      </c>
      <c r="F1744" s="17" t="str">
        <f>IF(ISERROR(VLOOKUP('Salidas Pacientes'!$C1744,'BD Pacientes'!$A:I,4,FALSE)),"",VLOOKUP('Salidas Pacientes'!$C1744,'BD Pacientes'!$A:I,4,FALSE))</f>
        <v>M</v>
      </c>
      <c r="G1744" s="95">
        <f>IF(ISERROR(VLOOKUP('Salidas Pacientes'!$C1744,'BD Pacientes'!$A:I,5,FALSE)),"",VLOOKUP('Salidas Pacientes'!$C1744,'BD Pacientes'!$A:I,5,FALSE))</f>
        <v>44563</v>
      </c>
      <c r="H1744" s="95" t="str">
        <f t="shared" ca="1" si="0"/>
        <v>1 año, 7 mes</v>
      </c>
      <c r="I1744" s="97" t="str">
        <f>IF(ISERROR(VLOOKUP('Salidas Pacientes'!$C1744,'BD Pacientes'!$A:$I,6,FALSE)),"",VLOOKUP('Salidas Pacientes'!$C1744,'BD Pacientes'!$A:$I,6,FALSE))</f>
        <v>CRA 26Q # 122-71</v>
      </c>
      <c r="J1744" s="98">
        <f>IF(ISERROR(VLOOKUP('Salidas Pacientes'!$C1744,'BD Pacientes'!$A:$I,7,FALSE)),"",VLOOKUP('Salidas Pacientes'!$C1744,'BD Pacientes'!$A:$I,7,FALSE))</f>
        <v>1143957902</v>
      </c>
      <c r="K1744" s="99" t="str">
        <f>IF(ISERROR(VLOOKUP('Salidas Pacientes'!$C1744,'BD Pacientes'!$A:$I,8,FALSE)),"",VLOOKUP('Salidas Pacientes'!$C1744,'BD Pacientes'!$A:$I,8,FALSE))</f>
        <v>KAREN CANCALVACHE</v>
      </c>
      <c r="L1744" s="17">
        <f>IF(ISERROR(VLOOKUP('Salidas Pacientes'!$C1744,'BD Pacientes'!$A:$I,9,FALSE)),"",VLOOKUP('Salidas Pacientes'!$C1744,'BD Pacientes'!$A:$I,9,FALSE))</f>
        <v>3103566056</v>
      </c>
      <c r="M1744" s="122" t="s">
        <v>54</v>
      </c>
      <c r="N1744" s="16" t="str">
        <f>IF(ISERROR(VLOOKUP('Salidas Pacientes'!$M1744,Inventario!$A$2:$M$21,2,FALSE)),"",VLOOKUP('Salidas Pacientes'!$M1744,Inventario!$A$2:$M$21,2,FALSE))</f>
        <v>Prevenar</v>
      </c>
      <c r="O1744" s="16" t="str">
        <f>IF(ISERROR(VLOOKUP('Salidas Pacientes'!$M1744,Inventario!$A$2:$M$21,3,FALSE)),"",VLOOKUP('Salidas Pacientes'!$M1744,Inventario!$A$2:$M$21,3,FALSE))</f>
        <v>Neumococo 13V</v>
      </c>
      <c r="P1744" s="100"/>
      <c r="Q1744" s="100"/>
      <c r="R1744" s="17"/>
      <c r="S1744" s="123" t="s">
        <v>241</v>
      </c>
      <c r="T1744" s="102">
        <f>IF(ISERROR(VLOOKUP('Salidas Pacientes'!$S1744,Entradas!$H$1:$I$1009,2,FALSE)),"",VLOOKUP('Salidas Pacientes'!$S1744,Entradas!$H$1:$I$1009,2,FALSE))</f>
        <v>45747</v>
      </c>
      <c r="U1744" s="124"/>
      <c r="V1744" s="124">
        <v>1</v>
      </c>
      <c r="W1744" s="127"/>
    </row>
    <row r="1745" spans="1:23" ht="15.75" hidden="1" customHeight="1">
      <c r="A1745" s="121">
        <v>45069</v>
      </c>
      <c r="B1745" s="122" t="s">
        <v>276</v>
      </c>
      <c r="C1745" s="129">
        <v>1232818701</v>
      </c>
      <c r="D1745" s="17" t="str">
        <f>IF(ISERROR(VLOOKUP('Salidas Pacientes'!$C1745,'BD Pacientes'!$A:I,2,FALSE)),"",VLOOKUP('Salidas Pacientes'!$C1745,'BD Pacientes'!$A:I,2,FALSE))</f>
        <v>RC</v>
      </c>
      <c r="E1745" s="16" t="str">
        <f>IF(ISERROR(VLOOKUP('Salidas Pacientes'!$C1745,'BD Pacientes'!$A:I,3,FALSE)),"",VLOOKUP('Salidas Pacientes'!$C1745,'BD Pacientes'!$A:I,3,FALSE))</f>
        <v>ISAAC IBRAHIM CANCALVACHE</v>
      </c>
      <c r="F1745" s="17" t="str">
        <f>IF(ISERROR(VLOOKUP('Salidas Pacientes'!$C1745,'BD Pacientes'!$A:I,4,FALSE)),"",VLOOKUP('Salidas Pacientes'!$C1745,'BD Pacientes'!$A:I,4,FALSE))</f>
        <v>M</v>
      </c>
      <c r="G1745" s="95">
        <f>IF(ISERROR(VLOOKUP('Salidas Pacientes'!$C1745,'BD Pacientes'!$A:I,5,FALSE)),"",VLOOKUP('Salidas Pacientes'!$C1745,'BD Pacientes'!$A:I,5,FALSE))</f>
        <v>44563</v>
      </c>
      <c r="H1745" s="95" t="str">
        <f t="shared" ca="1" si="0"/>
        <v>1 año, 7 mes</v>
      </c>
      <c r="I1745" s="97" t="str">
        <f>IF(ISERROR(VLOOKUP('Salidas Pacientes'!$C1745,'BD Pacientes'!$A:$I,6,FALSE)),"",VLOOKUP('Salidas Pacientes'!$C1745,'BD Pacientes'!$A:$I,6,FALSE))</f>
        <v>CRA 26Q # 122-71</v>
      </c>
      <c r="J1745" s="98">
        <f>IF(ISERROR(VLOOKUP('Salidas Pacientes'!$C1745,'BD Pacientes'!$A:$I,7,FALSE)),"",VLOOKUP('Salidas Pacientes'!$C1745,'BD Pacientes'!$A:$I,7,FALSE))</f>
        <v>1143957902</v>
      </c>
      <c r="K1745" s="99" t="str">
        <f>IF(ISERROR(VLOOKUP('Salidas Pacientes'!$C1745,'BD Pacientes'!$A:$I,8,FALSE)),"",VLOOKUP('Salidas Pacientes'!$C1745,'BD Pacientes'!$A:$I,8,FALSE))</f>
        <v>KAREN CANCALVACHE</v>
      </c>
      <c r="L1745" s="17">
        <f>IF(ISERROR(VLOOKUP('Salidas Pacientes'!$C1745,'BD Pacientes'!$A:$I,9,FALSE)),"",VLOOKUP('Salidas Pacientes'!$C1745,'BD Pacientes'!$A:$I,9,FALSE))</f>
        <v>3103566056</v>
      </c>
      <c r="M1745" s="122" t="s">
        <v>140</v>
      </c>
      <c r="N1745" s="16" t="str">
        <f>IF(ISERROR(VLOOKUP('Salidas Pacientes'!$M1745,Inventario!$A$2:$M$21,2,FALSE)),"",VLOOKUP('Salidas Pacientes'!$M1745,Inventario!$A$2:$M$21,2,FALSE))</f>
        <v>Influvac</v>
      </c>
      <c r="O1745" s="16" t="str">
        <f>IF(ISERROR(VLOOKUP('Salidas Pacientes'!$M1745,Inventario!$A$2:$M$21,3,FALSE)),"",VLOOKUP('Salidas Pacientes'!$M1745,Inventario!$A$2:$M$21,3,FALSE))</f>
        <v>Influenza</v>
      </c>
      <c r="P1745" s="100"/>
      <c r="Q1745" s="100"/>
      <c r="R1745" s="17"/>
      <c r="S1745" s="123" t="s">
        <v>252</v>
      </c>
      <c r="T1745" s="102">
        <f>IF(ISERROR(VLOOKUP('Salidas Pacientes'!$S1745,Entradas!$H$1:$I$1009,2,FALSE)),"",VLOOKUP('Salidas Pacientes'!$S1745,Entradas!$H$1:$I$1009,2,FALSE))</f>
        <v>45291</v>
      </c>
      <c r="U1745" s="124"/>
      <c r="V1745" s="124">
        <v>1</v>
      </c>
      <c r="W1745" s="127"/>
    </row>
    <row r="1746" spans="1:23" ht="15.75" hidden="1" customHeight="1">
      <c r="A1746" s="121">
        <v>45068</v>
      </c>
      <c r="B1746" s="122" t="s">
        <v>276</v>
      </c>
      <c r="C1746" s="129">
        <v>1232818020</v>
      </c>
      <c r="D1746" s="17" t="str">
        <f>IF(ISERROR(VLOOKUP('Salidas Pacientes'!$C1746,'BD Pacientes'!$A:I,2,FALSE)),"",VLOOKUP('Salidas Pacientes'!$C1746,'BD Pacientes'!$A:I,2,FALSE))</f>
        <v>RC</v>
      </c>
      <c r="E1746" s="16" t="str">
        <f>IF(ISERROR(VLOOKUP('Salidas Pacientes'!$C1746,'BD Pacientes'!$A:I,3,FALSE)),"",VLOOKUP('Salidas Pacientes'!$C1746,'BD Pacientes'!$A:I,3,FALSE))</f>
        <v>ROMAN ARIAS CARDONA</v>
      </c>
      <c r="F1746" s="17" t="str">
        <f>IF(ISERROR(VLOOKUP('Salidas Pacientes'!$C1746,'BD Pacientes'!$A:I,4,FALSE)),"",VLOOKUP('Salidas Pacientes'!$C1746,'BD Pacientes'!$A:I,4,FALSE))</f>
        <v>M</v>
      </c>
      <c r="G1746" s="95">
        <f>IF(ISERROR(VLOOKUP('Salidas Pacientes'!$C1746,'BD Pacientes'!$A:I,5,FALSE)),"",VLOOKUP('Salidas Pacientes'!$C1746,'BD Pacientes'!$A:I,5,FALSE))</f>
        <v>44494</v>
      </c>
      <c r="H1746" s="95" t="str">
        <f t="shared" ca="1" si="0"/>
        <v>1 año, 9 mes</v>
      </c>
      <c r="I1746" s="97" t="str">
        <f>IF(ISERROR(VLOOKUP('Salidas Pacientes'!$C1746,'BD Pacientes'!$A:$I,6,FALSE)),"",VLOOKUP('Salidas Pacientes'!$C1746,'BD Pacientes'!$A:$I,6,FALSE))</f>
        <v>CRA 98B # 60-115</v>
      </c>
      <c r="J1746" s="98">
        <f>IF(ISERROR(VLOOKUP('Salidas Pacientes'!$C1746,'BD Pacientes'!$A:$I,7,FALSE)),"",VLOOKUP('Salidas Pacientes'!$C1746,'BD Pacientes'!$A:$I,7,FALSE))</f>
        <v>1143976145</v>
      </c>
      <c r="K1746" s="99" t="str">
        <f>IF(ISERROR(VLOOKUP('Salidas Pacientes'!$C1746,'BD Pacientes'!$A:$I,8,FALSE)),"",VLOOKUP('Salidas Pacientes'!$C1746,'BD Pacientes'!$A:$I,8,FALSE))</f>
        <v>LIZZY CARDONA</v>
      </c>
      <c r="L1746" s="17">
        <f>IF(ISERROR(VLOOKUP('Salidas Pacientes'!$C1746,'BD Pacientes'!$A:$I,9,FALSE)),"",VLOOKUP('Salidas Pacientes'!$C1746,'BD Pacientes'!$A:$I,9,FALSE))</f>
        <v>3057681127</v>
      </c>
      <c r="M1746" s="122" t="s">
        <v>73</v>
      </c>
      <c r="N1746" s="16" t="str">
        <f>IF(ISERROR(VLOOKUP('Salidas Pacientes'!$M1746,Inventario!$A$2:$M$21,2,FALSE)),"",VLOOKUP('Salidas Pacientes'!$M1746,Inventario!$A$2:$M$21,2,FALSE))</f>
        <v>Pentaxim</v>
      </c>
      <c r="O1746" s="16" t="str">
        <f>IF(ISERROR(VLOOKUP('Salidas Pacientes'!$M1746,Inventario!$A$2:$M$21,3,FALSE)),"",VLOOKUP('Salidas Pacientes'!$M1746,Inventario!$A$2:$M$21,3,FALSE))</f>
        <v>Difteria-Tosferina, tetano, polio, haemophilus</v>
      </c>
      <c r="P1746" s="100"/>
      <c r="Q1746" s="100"/>
      <c r="R1746" s="17"/>
      <c r="S1746" s="123" t="s">
        <v>247</v>
      </c>
      <c r="T1746" s="102">
        <f>IF(ISERROR(VLOOKUP('Salidas Pacientes'!$S1746,Entradas!$H$1:$I$1009,2,FALSE)),"",VLOOKUP('Salidas Pacientes'!$S1746,Entradas!$H$1:$I$1009,2,FALSE))</f>
        <v>45291</v>
      </c>
      <c r="U1746" s="124"/>
      <c r="V1746" s="124">
        <v>1</v>
      </c>
      <c r="W1746" s="127"/>
    </row>
    <row r="1747" spans="1:23" ht="15.75" hidden="1" customHeight="1">
      <c r="A1747" s="121">
        <v>45068</v>
      </c>
      <c r="B1747" s="122" t="s">
        <v>276</v>
      </c>
      <c r="C1747" s="129">
        <v>1232818020</v>
      </c>
      <c r="D1747" s="17" t="str">
        <f>IF(ISERROR(VLOOKUP('Salidas Pacientes'!$C1747,'BD Pacientes'!$A:I,2,FALSE)),"",VLOOKUP('Salidas Pacientes'!$C1747,'BD Pacientes'!$A:I,2,FALSE))</f>
        <v>RC</v>
      </c>
      <c r="E1747" s="16" t="str">
        <f>IF(ISERROR(VLOOKUP('Salidas Pacientes'!$C1747,'BD Pacientes'!$A:I,3,FALSE)),"",VLOOKUP('Salidas Pacientes'!$C1747,'BD Pacientes'!$A:I,3,FALSE))</f>
        <v>ROMAN ARIAS CARDONA</v>
      </c>
      <c r="F1747" s="17" t="str">
        <f>IF(ISERROR(VLOOKUP('Salidas Pacientes'!$C1747,'BD Pacientes'!$A:I,4,FALSE)),"",VLOOKUP('Salidas Pacientes'!$C1747,'BD Pacientes'!$A:I,4,FALSE))</f>
        <v>M</v>
      </c>
      <c r="G1747" s="95">
        <f>IF(ISERROR(VLOOKUP('Salidas Pacientes'!$C1747,'BD Pacientes'!$A:I,5,FALSE)),"",VLOOKUP('Salidas Pacientes'!$C1747,'BD Pacientes'!$A:I,5,FALSE))</f>
        <v>44494</v>
      </c>
      <c r="H1747" s="95" t="str">
        <f t="shared" ca="1" si="0"/>
        <v>1 año, 9 mes</v>
      </c>
      <c r="I1747" s="97" t="str">
        <f>IF(ISERROR(VLOOKUP('Salidas Pacientes'!$C1747,'BD Pacientes'!$A:$I,6,FALSE)),"",VLOOKUP('Salidas Pacientes'!$C1747,'BD Pacientes'!$A:$I,6,FALSE))</f>
        <v>CRA 98B # 60-115</v>
      </c>
      <c r="J1747" s="98">
        <f>IF(ISERROR(VLOOKUP('Salidas Pacientes'!$C1747,'BD Pacientes'!$A:$I,7,FALSE)),"",VLOOKUP('Salidas Pacientes'!$C1747,'BD Pacientes'!$A:$I,7,FALSE))</f>
        <v>1143976145</v>
      </c>
      <c r="K1747" s="99" t="str">
        <f>IF(ISERROR(VLOOKUP('Salidas Pacientes'!$C1747,'BD Pacientes'!$A:$I,8,FALSE)),"",VLOOKUP('Salidas Pacientes'!$C1747,'BD Pacientes'!$A:$I,8,FALSE))</f>
        <v>LIZZY CARDONA</v>
      </c>
      <c r="L1747" s="17">
        <f>IF(ISERROR(VLOOKUP('Salidas Pacientes'!$C1747,'BD Pacientes'!$A:$I,9,FALSE)),"",VLOOKUP('Salidas Pacientes'!$C1747,'BD Pacientes'!$A:$I,9,FALSE))</f>
        <v>3057681127</v>
      </c>
      <c r="M1747" s="122" t="s">
        <v>85</v>
      </c>
      <c r="N1747" s="16" t="str">
        <f>IF(ISERROR(VLOOKUP('Salidas Pacientes'!$M1747,Inventario!$A$2:$M$21,2,FALSE)),"",VLOOKUP('Salidas Pacientes'!$M1747,Inventario!$A$2:$M$21,2,FALSE))</f>
        <v xml:space="preserve">Avaxim 80 </v>
      </c>
      <c r="O1747" s="16" t="str">
        <f>IF(ISERROR(VLOOKUP('Salidas Pacientes'!$M1747,Inventario!$A$2:$M$21,3,FALSE)),"",VLOOKUP('Salidas Pacientes'!$M1747,Inventario!$A$2:$M$21,3,FALSE))</f>
        <v>Hepatitis A niño</v>
      </c>
      <c r="P1747" s="100"/>
      <c r="Q1747" s="100"/>
      <c r="R1747" s="17"/>
      <c r="S1747" s="123" t="s">
        <v>227</v>
      </c>
      <c r="T1747" s="102">
        <f>IF(ISERROR(VLOOKUP('Salidas Pacientes'!$S1747,Entradas!$H$1:$I$1009,2,FALSE)),"",VLOOKUP('Salidas Pacientes'!$S1747,Entradas!$H$1:$I$1009,2,FALSE))</f>
        <v>45351</v>
      </c>
      <c r="U1747" s="124"/>
      <c r="V1747" s="124">
        <v>1</v>
      </c>
      <c r="W1747" s="127"/>
    </row>
    <row r="1748" spans="1:23" ht="15.75" hidden="1" customHeight="1">
      <c r="A1748" s="121">
        <v>45068</v>
      </c>
      <c r="B1748" s="122" t="s">
        <v>276</v>
      </c>
      <c r="C1748" s="129">
        <v>1232818020</v>
      </c>
      <c r="D1748" s="17" t="str">
        <f>IF(ISERROR(VLOOKUP('Salidas Pacientes'!$C1748,'BD Pacientes'!$A:I,2,FALSE)),"",VLOOKUP('Salidas Pacientes'!$C1748,'BD Pacientes'!$A:I,2,FALSE))</f>
        <v>RC</v>
      </c>
      <c r="E1748" s="16" t="str">
        <f>IF(ISERROR(VLOOKUP('Salidas Pacientes'!$C1748,'BD Pacientes'!$A:I,3,FALSE)),"",VLOOKUP('Salidas Pacientes'!$C1748,'BD Pacientes'!$A:I,3,FALSE))</f>
        <v>ROMAN ARIAS CARDONA</v>
      </c>
      <c r="F1748" s="17" t="str">
        <f>IF(ISERROR(VLOOKUP('Salidas Pacientes'!$C1748,'BD Pacientes'!$A:I,4,FALSE)),"",VLOOKUP('Salidas Pacientes'!$C1748,'BD Pacientes'!$A:I,4,FALSE))</f>
        <v>M</v>
      </c>
      <c r="G1748" s="95">
        <f>IF(ISERROR(VLOOKUP('Salidas Pacientes'!$C1748,'BD Pacientes'!$A:I,5,FALSE)),"",VLOOKUP('Salidas Pacientes'!$C1748,'BD Pacientes'!$A:I,5,FALSE))</f>
        <v>44494</v>
      </c>
      <c r="H1748" s="95" t="str">
        <f t="shared" ca="1" si="0"/>
        <v>1 año, 9 mes</v>
      </c>
      <c r="I1748" s="97" t="str">
        <f>IF(ISERROR(VLOOKUP('Salidas Pacientes'!$C1748,'BD Pacientes'!$A:$I,6,FALSE)),"",VLOOKUP('Salidas Pacientes'!$C1748,'BD Pacientes'!$A:$I,6,FALSE))</f>
        <v>CRA 98B # 60-115</v>
      </c>
      <c r="J1748" s="98">
        <f>IF(ISERROR(VLOOKUP('Salidas Pacientes'!$C1748,'BD Pacientes'!$A:$I,7,FALSE)),"",VLOOKUP('Salidas Pacientes'!$C1748,'BD Pacientes'!$A:$I,7,FALSE))</f>
        <v>1143976145</v>
      </c>
      <c r="K1748" s="99" t="str">
        <f>IF(ISERROR(VLOOKUP('Salidas Pacientes'!$C1748,'BD Pacientes'!$A:$I,8,FALSE)),"",VLOOKUP('Salidas Pacientes'!$C1748,'BD Pacientes'!$A:$I,8,FALSE))</f>
        <v>LIZZY CARDONA</v>
      </c>
      <c r="L1748" s="17">
        <f>IF(ISERROR(VLOOKUP('Salidas Pacientes'!$C1748,'BD Pacientes'!$A:$I,9,FALSE)),"",VLOOKUP('Salidas Pacientes'!$C1748,'BD Pacientes'!$A:$I,9,FALSE))</f>
        <v>3057681127</v>
      </c>
      <c r="M1748" s="122" t="s">
        <v>140</v>
      </c>
      <c r="N1748" s="16" t="str">
        <f>IF(ISERROR(VLOOKUP('Salidas Pacientes'!$M1748,Inventario!$A$2:$M$21,2,FALSE)),"",VLOOKUP('Salidas Pacientes'!$M1748,Inventario!$A$2:$M$21,2,FALSE))</f>
        <v>Influvac</v>
      </c>
      <c r="O1748" s="16" t="str">
        <f>IF(ISERROR(VLOOKUP('Salidas Pacientes'!$M1748,Inventario!$A$2:$M$21,3,FALSE)),"",VLOOKUP('Salidas Pacientes'!$M1748,Inventario!$A$2:$M$21,3,FALSE))</f>
        <v>Influenza</v>
      </c>
      <c r="P1748" s="100"/>
      <c r="Q1748" s="100"/>
      <c r="R1748" s="17"/>
      <c r="S1748" s="123" t="s">
        <v>252</v>
      </c>
      <c r="T1748" s="102">
        <f>IF(ISERROR(VLOOKUP('Salidas Pacientes'!$S1748,Entradas!$H$1:$I$1009,2,FALSE)),"",VLOOKUP('Salidas Pacientes'!$S1748,Entradas!$H$1:$I$1009,2,FALSE))</f>
        <v>45291</v>
      </c>
      <c r="U1748" s="124"/>
      <c r="V1748" s="124">
        <v>1</v>
      </c>
      <c r="W1748" s="127"/>
    </row>
    <row r="1749" spans="1:23" ht="15.75" hidden="1" customHeight="1">
      <c r="A1749" s="121">
        <v>45069</v>
      </c>
      <c r="B1749" s="122" t="s">
        <v>276</v>
      </c>
      <c r="C1749" s="129">
        <v>1232813111</v>
      </c>
      <c r="D1749" s="17" t="str">
        <f>IF(ISERROR(VLOOKUP('Salidas Pacientes'!$C1749,'BD Pacientes'!$A:I,2,FALSE)),"",VLOOKUP('Salidas Pacientes'!$C1749,'BD Pacientes'!$A:I,2,FALSE))</f>
        <v>RC</v>
      </c>
      <c r="E1749" s="16" t="str">
        <f>IF(ISERROR(VLOOKUP('Salidas Pacientes'!$C1749,'BD Pacientes'!$A:I,3,FALSE)),"",VLOOKUP('Salidas Pacientes'!$C1749,'BD Pacientes'!$A:I,3,FALSE))</f>
        <v>CELESTE SOLIS CORDOBA</v>
      </c>
      <c r="F1749" s="17" t="str">
        <f>IF(ISERROR(VLOOKUP('Salidas Pacientes'!$C1749,'BD Pacientes'!$A:I,4,FALSE)),"",VLOOKUP('Salidas Pacientes'!$C1749,'BD Pacientes'!$A:I,4,FALSE))</f>
        <v>F</v>
      </c>
      <c r="G1749" s="95">
        <f>IF(ISERROR(VLOOKUP('Salidas Pacientes'!$C1749,'BD Pacientes'!$A:I,5,FALSE)),"",VLOOKUP('Salidas Pacientes'!$C1749,'BD Pacientes'!$A:I,5,FALSE))</f>
        <v>44025</v>
      </c>
      <c r="H1749" s="95" t="str">
        <f t="shared" ca="1" si="0"/>
        <v>3 año, 1 mes</v>
      </c>
      <c r="I1749" s="97" t="str">
        <f>IF(ISERROR(VLOOKUP('Salidas Pacientes'!$C1749,'BD Pacientes'!$A:$I,6,FALSE)),"",VLOOKUP('Salidas Pacientes'!$C1749,'BD Pacientes'!$A:$I,6,FALSE))</f>
        <v>CRA 54 #1A-60</v>
      </c>
      <c r="J1749" s="98">
        <f>IF(ISERROR(VLOOKUP('Salidas Pacientes'!$C1749,'BD Pacientes'!$A:$I,7,FALSE)),"",VLOOKUP('Salidas Pacientes'!$C1749,'BD Pacientes'!$A:$I,7,FALSE))</f>
        <v>67045343</v>
      </c>
      <c r="K1749" s="99" t="str">
        <f>IF(ISERROR(VLOOKUP('Salidas Pacientes'!$C1749,'BD Pacientes'!$A:$I,8,FALSE)),"",VLOOKUP('Salidas Pacientes'!$C1749,'BD Pacientes'!$A:$I,8,FALSE))</f>
        <v>LADY JOHANA CORDOBA TABORDA</v>
      </c>
      <c r="L1749" s="17">
        <f>IF(ISERROR(VLOOKUP('Salidas Pacientes'!$C1749,'BD Pacientes'!$A:$I,9,FALSE)),"",VLOOKUP('Salidas Pacientes'!$C1749,'BD Pacientes'!$A:$I,9,FALSE))</f>
        <v>3173634200</v>
      </c>
      <c r="M1749" s="122" t="s">
        <v>47</v>
      </c>
      <c r="N1749" s="16" t="str">
        <f>IF(ISERROR(VLOOKUP('Salidas Pacientes'!$M1749,Inventario!$A$2:$M$21,2,FALSE)),"",VLOOKUP('Salidas Pacientes'!$M1749,Inventario!$A$2:$M$21,2,FALSE))</f>
        <v>Nimenrix</v>
      </c>
      <c r="O1749" s="16" t="str">
        <f>IF(ISERROR(VLOOKUP('Salidas Pacientes'!$M1749,Inventario!$A$2:$M$21,3,FALSE)),"",VLOOKUP('Salidas Pacientes'!$M1749,Inventario!$A$2:$M$21,3,FALSE))</f>
        <v>Meningococo</v>
      </c>
      <c r="P1749" s="100"/>
      <c r="Q1749" s="100"/>
      <c r="R1749" s="17"/>
      <c r="S1749" s="123" t="s">
        <v>240</v>
      </c>
      <c r="T1749" s="102">
        <f>IF(ISERROR(VLOOKUP('Salidas Pacientes'!$S1749,Entradas!$H$1:$I$1009,2,FALSE)),"",VLOOKUP('Salidas Pacientes'!$S1749,Entradas!$H$1:$I$1009,2,FALSE))</f>
        <v>45535</v>
      </c>
      <c r="U1749" s="124"/>
      <c r="V1749" s="124">
        <v>1</v>
      </c>
      <c r="W1749" s="127"/>
    </row>
    <row r="1750" spans="1:23" ht="15.75" hidden="1" customHeight="1">
      <c r="A1750" s="121">
        <v>45069</v>
      </c>
      <c r="B1750" s="122" t="s">
        <v>276</v>
      </c>
      <c r="C1750" s="129">
        <v>1232813111</v>
      </c>
      <c r="D1750" s="17" t="str">
        <f>IF(ISERROR(VLOOKUP('Salidas Pacientes'!$C1750,'BD Pacientes'!$A:I,2,FALSE)),"",VLOOKUP('Salidas Pacientes'!$C1750,'BD Pacientes'!$A:I,2,FALSE))</f>
        <v>RC</v>
      </c>
      <c r="E1750" s="16" t="str">
        <f>IF(ISERROR(VLOOKUP('Salidas Pacientes'!$C1750,'BD Pacientes'!$A:I,3,FALSE)),"",VLOOKUP('Salidas Pacientes'!$C1750,'BD Pacientes'!$A:I,3,FALSE))</f>
        <v>CELESTE SOLIS CORDOBA</v>
      </c>
      <c r="F1750" s="17" t="str">
        <f>IF(ISERROR(VLOOKUP('Salidas Pacientes'!$C1750,'BD Pacientes'!$A:I,4,FALSE)),"",VLOOKUP('Salidas Pacientes'!$C1750,'BD Pacientes'!$A:I,4,FALSE))</f>
        <v>F</v>
      </c>
      <c r="G1750" s="95">
        <f>IF(ISERROR(VLOOKUP('Salidas Pacientes'!$C1750,'BD Pacientes'!$A:I,5,FALSE)),"",VLOOKUP('Salidas Pacientes'!$C1750,'BD Pacientes'!$A:I,5,FALSE))</f>
        <v>44025</v>
      </c>
      <c r="H1750" s="95" t="str">
        <f t="shared" ca="1" si="0"/>
        <v>3 año, 1 mes</v>
      </c>
      <c r="I1750" s="97" t="str">
        <f>IF(ISERROR(VLOOKUP('Salidas Pacientes'!$C1750,'BD Pacientes'!$A:$I,6,FALSE)),"",VLOOKUP('Salidas Pacientes'!$C1750,'BD Pacientes'!$A:$I,6,FALSE))</f>
        <v>CRA 54 #1A-60</v>
      </c>
      <c r="J1750" s="98">
        <f>IF(ISERROR(VLOOKUP('Salidas Pacientes'!$C1750,'BD Pacientes'!$A:$I,7,FALSE)),"",VLOOKUP('Salidas Pacientes'!$C1750,'BD Pacientes'!$A:$I,7,FALSE))</f>
        <v>67045343</v>
      </c>
      <c r="K1750" s="99" t="str">
        <f>IF(ISERROR(VLOOKUP('Salidas Pacientes'!$C1750,'BD Pacientes'!$A:$I,8,FALSE)),"",VLOOKUP('Salidas Pacientes'!$C1750,'BD Pacientes'!$A:$I,8,FALSE))</f>
        <v>LADY JOHANA CORDOBA TABORDA</v>
      </c>
      <c r="L1750" s="17">
        <f>IF(ISERROR(VLOOKUP('Salidas Pacientes'!$C1750,'BD Pacientes'!$A:$I,9,FALSE)),"",VLOOKUP('Salidas Pacientes'!$C1750,'BD Pacientes'!$A:$I,9,FALSE))</f>
        <v>3173634200</v>
      </c>
      <c r="M1750" s="122" t="s">
        <v>140</v>
      </c>
      <c r="N1750" s="16" t="str">
        <f>IF(ISERROR(VLOOKUP('Salidas Pacientes'!$M1750,Inventario!$A$2:$M$21,2,FALSE)),"",VLOOKUP('Salidas Pacientes'!$M1750,Inventario!$A$2:$M$21,2,FALSE))</f>
        <v>Influvac</v>
      </c>
      <c r="O1750" s="16" t="str">
        <f>IF(ISERROR(VLOOKUP('Salidas Pacientes'!$M1750,Inventario!$A$2:$M$21,3,FALSE)),"",VLOOKUP('Salidas Pacientes'!$M1750,Inventario!$A$2:$M$21,3,FALSE))</f>
        <v>Influenza</v>
      </c>
      <c r="P1750" s="100"/>
      <c r="Q1750" s="100"/>
      <c r="R1750" s="17"/>
      <c r="S1750" s="123" t="s">
        <v>252</v>
      </c>
      <c r="T1750" s="102">
        <f>IF(ISERROR(VLOOKUP('Salidas Pacientes'!$S1750,Entradas!$H$1:$I$1009,2,FALSE)),"",VLOOKUP('Salidas Pacientes'!$S1750,Entradas!$H$1:$I$1009,2,FALSE))</f>
        <v>45291</v>
      </c>
      <c r="U1750" s="124"/>
      <c r="V1750" s="124">
        <v>1</v>
      </c>
      <c r="W1750" s="127"/>
    </row>
    <row r="1751" spans="1:23" ht="15.75" hidden="1" customHeight="1">
      <c r="A1751" s="121">
        <v>45070</v>
      </c>
      <c r="B1751" s="122" t="s">
        <v>276</v>
      </c>
      <c r="C1751" s="129">
        <v>1106525599</v>
      </c>
      <c r="D1751" s="17" t="str">
        <f>IF(ISERROR(VLOOKUP('Salidas Pacientes'!$C1751,'BD Pacientes'!$A:I,2,FALSE)),"",VLOOKUP('Salidas Pacientes'!$C1751,'BD Pacientes'!$A:I,2,FALSE))</f>
        <v>RC</v>
      </c>
      <c r="E1751" s="16" t="str">
        <f>IF(ISERROR(VLOOKUP('Salidas Pacientes'!$C1751,'BD Pacientes'!$A:I,3,FALSE)),"",VLOOKUP('Salidas Pacientes'!$C1751,'BD Pacientes'!$A:I,3,FALSE))</f>
        <v>SALVADOR ARCILA DUQUE</v>
      </c>
      <c r="F1751" s="17" t="str">
        <f>IF(ISERROR(VLOOKUP('Salidas Pacientes'!$C1751,'BD Pacientes'!$A:I,4,FALSE)),"",VLOOKUP('Salidas Pacientes'!$C1751,'BD Pacientes'!$A:I,4,FALSE))</f>
        <v>M</v>
      </c>
      <c r="G1751" s="95">
        <f>IF(ISERROR(VLOOKUP('Salidas Pacientes'!$C1751,'BD Pacientes'!$A:I,5,FALSE)),"",VLOOKUP('Salidas Pacientes'!$C1751,'BD Pacientes'!$A:I,5,FALSE))</f>
        <v>44541</v>
      </c>
      <c r="H1751" s="95" t="str">
        <f t="shared" ca="1" si="0"/>
        <v>1 año, 8 mes</v>
      </c>
      <c r="I1751" s="97" t="str">
        <f>IF(ISERROR(VLOOKUP('Salidas Pacientes'!$C1751,'BD Pacientes'!$A:$I,6,FALSE)),"",VLOOKUP('Salidas Pacientes'!$C1751,'BD Pacientes'!$A:$I,6,FALSE))</f>
        <v>CALLE 17 # 24 -90</v>
      </c>
      <c r="J1751" s="98">
        <f>IF(ISERROR(VLOOKUP('Salidas Pacientes'!$C1751,'BD Pacientes'!$A:$I,7,FALSE)),"",VLOOKUP('Salidas Pacientes'!$C1751,'BD Pacientes'!$A:$I,7,FALSE))</f>
        <v>1107518768</v>
      </c>
      <c r="K1751" s="99" t="str">
        <f>IF(ISERROR(VLOOKUP('Salidas Pacientes'!$C1751,'BD Pacientes'!$A:$I,8,FALSE)),"",VLOOKUP('Salidas Pacientes'!$C1751,'BD Pacientes'!$A:$I,8,FALSE))</f>
        <v>NATALIA DUQUE BOHORQUEZ</v>
      </c>
      <c r="L1751" s="17">
        <f>IF(ISERROR(VLOOKUP('Salidas Pacientes'!$C1751,'BD Pacientes'!$A:$I,9,FALSE)),"",VLOOKUP('Salidas Pacientes'!$C1751,'BD Pacientes'!$A:$I,9,FALSE))</f>
        <v>3104676724</v>
      </c>
      <c r="M1751" s="122" t="s">
        <v>54</v>
      </c>
      <c r="N1751" s="16" t="str">
        <f>IF(ISERROR(VLOOKUP('Salidas Pacientes'!$M1751,Inventario!$A$2:$M$21,2,FALSE)),"",VLOOKUP('Salidas Pacientes'!$M1751,Inventario!$A$2:$M$21,2,FALSE))</f>
        <v>Prevenar</v>
      </c>
      <c r="O1751" s="16" t="str">
        <f>IF(ISERROR(VLOOKUP('Salidas Pacientes'!$M1751,Inventario!$A$2:$M$21,3,FALSE)),"",VLOOKUP('Salidas Pacientes'!$M1751,Inventario!$A$2:$M$21,3,FALSE))</f>
        <v>Neumococo 13V</v>
      </c>
      <c r="P1751" s="100"/>
      <c r="Q1751" s="100"/>
      <c r="R1751" s="17"/>
      <c r="S1751" s="123" t="s">
        <v>241</v>
      </c>
      <c r="T1751" s="102">
        <f>IF(ISERROR(VLOOKUP('Salidas Pacientes'!$S1751,Entradas!$H$1:$I$1009,2,FALSE)),"",VLOOKUP('Salidas Pacientes'!$S1751,Entradas!$H$1:$I$1009,2,FALSE))</f>
        <v>45747</v>
      </c>
      <c r="U1751" s="124"/>
      <c r="V1751" s="124">
        <v>1</v>
      </c>
      <c r="W1751" s="127"/>
    </row>
    <row r="1752" spans="1:23" ht="15.75" hidden="1" customHeight="1">
      <c r="A1752" s="121">
        <v>45070</v>
      </c>
      <c r="B1752" s="122" t="s">
        <v>276</v>
      </c>
      <c r="C1752" s="129">
        <v>1106525599</v>
      </c>
      <c r="D1752" s="17" t="str">
        <f>IF(ISERROR(VLOOKUP('Salidas Pacientes'!$C1752,'BD Pacientes'!$A:I,2,FALSE)),"",VLOOKUP('Salidas Pacientes'!$C1752,'BD Pacientes'!$A:I,2,FALSE))</f>
        <v>RC</v>
      </c>
      <c r="E1752" s="16" t="str">
        <f>IF(ISERROR(VLOOKUP('Salidas Pacientes'!$C1752,'BD Pacientes'!$A:I,3,FALSE)),"",VLOOKUP('Salidas Pacientes'!$C1752,'BD Pacientes'!$A:I,3,FALSE))</f>
        <v>SALVADOR ARCILA DUQUE</v>
      </c>
      <c r="F1752" s="17" t="str">
        <f>IF(ISERROR(VLOOKUP('Salidas Pacientes'!$C1752,'BD Pacientes'!$A:I,4,FALSE)),"",VLOOKUP('Salidas Pacientes'!$C1752,'BD Pacientes'!$A:I,4,FALSE))</f>
        <v>M</v>
      </c>
      <c r="G1752" s="95">
        <f>IF(ISERROR(VLOOKUP('Salidas Pacientes'!$C1752,'BD Pacientes'!$A:I,5,FALSE)),"",VLOOKUP('Salidas Pacientes'!$C1752,'BD Pacientes'!$A:I,5,FALSE))</f>
        <v>44541</v>
      </c>
      <c r="H1752" s="95" t="str">
        <f t="shared" ca="1" si="0"/>
        <v>1 año, 8 mes</v>
      </c>
      <c r="I1752" s="97" t="str">
        <f>IF(ISERROR(VLOOKUP('Salidas Pacientes'!$C1752,'BD Pacientes'!$A:$I,6,FALSE)),"",VLOOKUP('Salidas Pacientes'!$C1752,'BD Pacientes'!$A:$I,6,FALSE))</f>
        <v>CALLE 17 # 24 -90</v>
      </c>
      <c r="J1752" s="98">
        <f>IF(ISERROR(VLOOKUP('Salidas Pacientes'!$C1752,'BD Pacientes'!$A:$I,7,FALSE)),"",VLOOKUP('Salidas Pacientes'!$C1752,'BD Pacientes'!$A:$I,7,FALSE))</f>
        <v>1107518768</v>
      </c>
      <c r="K1752" s="99" t="str">
        <f>IF(ISERROR(VLOOKUP('Salidas Pacientes'!$C1752,'BD Pacientes'!$A:$I,8,FALSE)),"",VLOOKUP('Salidas Pacientes'!$C1752,'BD Pacientes'!$A:$I,8,FALSE))</f>
        <v>NATALIA DUQUE BOHORQUEZ</v>
      </c>
      <c r="L1752" s="17">
        <f>IF(ISERROR(VLOOKUP('Salidas Pacientes'!$C1752,'BD Pacientes'!$A:$I,9,FALSE)),"",VLOOKUP('Salidas Pacientes'!$C1752,'BD Pacientes'!$A:$I,9,FALSE))</f>
        <v>3104676724</v>
      </c>
      <c r="M1752" s="122" t="s">
        <v>108</v>
      </c>
      <c r="N1752" s="16" t="str">
        <f>IF(ISERROR(VLOOKUP('Salidas Pacientes'!$M1752,Inventario!$A$2:$M$21,2,FALSE)),"",VLOOKUP('Salidas Pacientes'!$M1752,Inventario!$A$2:$M$21,2,FALSE))</f>
        <v>Priorix</v>
      </c>
      <c r="O1752" s="16" t="str">
        <f>IF(ISERROR(VLOOKUP('Salidas Pacientes'!$M1752,Inventario!$A$2:$M$21,3,FALSE)),"",VLOOKUP('Salidas Pacientes'!$M1752,Inventario!$A$2:$M$21,3,FALSE))</f>
        <v>Rubeola, Sarampion, Paperas</v>
      </c>
      <c r="P1752" s="100"/>
      <c r="Q1752" s="100"/>
      <c r="R1752" s="17"/>
      <c r="S1752" s="123" t="s">
        <v>239</v>
      </c>
      <c r="T1752" s="102">
        <f>IF(ISERROR(VLOOKUP('Salidas Pacientes'!$S1752,Entradas!$H$1:$I$1009,2,FALSE)),"",VLOOKUP('Salidas Pacientes'!$S1752,Entradas!$H$1:$I$1009,2,FALSE))</f>
        <v>45473</v>
      </c>
      <c r="U1752" s="124"/>
      <c r="V1752" s="124">
        <v>1</v>
      </c>
      <c r="W1752" s="127"/>
    </row>
    <row r="1753" spans="1:23" ht="15.75" hidden="1" customHeight="1">
      <c r="A1753" s="121">
        <v>45070</v>
      </c>
      <c r="B1753" s="122" t="s">
        <v>276</v>
      </c>
      <c r="C1753" s="129">
        <v>1106525599</v>
      </c>
      <c r="D1753" s="17" t="str">
        <f>IF(ISERROR(VLOOKUP('Salidas Pacientes'!$C1753,'BD Pacientes'!$A:I,2,FALSE)),"",VLOOKUP('Salidas Pacientes'!$C1753,'BD Pacientes'!$A:I,2,FALSE))</f>
        <v>RC</v>
      </c>
      <c r="E1753" s="16" t="str">
        <f>IF(ISERROR(VLOOKUP('Salidas Pacientes'!$C1753,'BD Pacientes'!$A:I,3,FALSE)),"",VLOOKUP('Salidas Pacientes'!$C1753,'BD Pacientes'!$A:I,3,FALSE))</f>
        <v>SALVADOR ARCILA DUQUE</v>
      </c>
      <c r="F1753" s="17" t="str">
        <f>IF(ISERROR(VLOOKUP('Salidas Pacientes'!$C1753,'BD Pacientes'!$A:I,4,FALSE)),"",VLOOKUP('Salidas Pacientes'!$C1753,'BD Pacientes'!$A:I,4,FALSE))</f>
        <v>M</v>
      </c>
      <c r="G1753" s="95">
        <f>IF(ISERROR(VLOOKUP('Salidas Pacientes'!$C1753,'BD Pacientes'!$A:I,5,FALSE)),"",VLOOKUP('Salidas Pacientes'!$C1753,'BD Pacientes'!$A:I,5,FALSE))</f>
        <v>44541</v>
      </c>
      <c r="H1753" s="95" t="str">
        <f t="shared" ca="1" si="0"/>
        <v>1 año, 8 mes</v>
      </c>
      <c r="I1753" s="97" t="str">
        <f>IF(ISERROR(VLOOKUP('Salidas Pacientes'!$C1753,'BD Pacientes'!$A:$I,6,FALSE)),"",VLOOKUP('Salidas Pacientes'!$C1753,'BD Pacientes'!$A:$I,6,FALSE))</f>
        <v>CALLE 17 # 24 -90</v>
      </c>
      <c r="J1753" s="98">
        <f>IF(ISERROR(VLOOKUP('Salidas Pacientes'!$C1753,'BD Pacientes'!$A:$I,7,FALSE)),"",VLOOKUP('Salidas Pacientes'!$C1753,'BD Pacientes'!$A:$I,7,FALSE))</f>
        <v>1107518768</v>
      </c>
      <c r="K1753" s="99" t="str">
        <f>IF(ISERROR(VLOOKUP('Salidas Pacientes'!$C1753,'BD Pacientes'!$A:$I,8,FALSE)),"",VLOOKUP('Salidas Pacientes'!$C1753,'BD Pacientes'!$A:$I,8,FALSE))</f>
        <v>NATALIA DUQUE BOHORQUEZ</v>
      </c>
      <c r="L1753" s="17">
        <f>IF(ISERROR(VLOOKUP('Salidas Pacientes'!$C1753,'BD Pacientes'!$A:$I,9,FALSE)),"",VLOOKUP('Salidas Pacientes'!$C1753,'BD Pacientes'!$A:$I,9,FALSE))</f>
        <v>3104676724</v>
      </c>
      <c r="M1753" s="122" t="s">
        <v>140</v>
      </c>
      <c r="N1753" s="16" t="str">
        <f>IF(ISERROR(VLOOKUP('Salidas Pacientes'!$M1753,Inventario!$A$2:$M$21,2,FALSE)),"",VLOOKUP('Salidas Pacientes'!$M1753,Inventario!$A$2:$M$21,2,FALSE))</f>
        <v>Influvac</v>
      </c>
      <c r="O1753" s="16" t="str">
        <f>IF(ISERROR(VLOOKUP('Salidas Pacientes'!$M1753,Inventario!$A$2:$M$21,3,FALSE)),"",VLOOKUP('Salidas Pacientes'!$M1753,Inventario!$A$2:$M$21,3,FALSE))</f>
        <v>Influenza</v>
      </c>
      <c r="P1753" s="100"/>
      <c r="Q1753" s="100"/>
      <c r="R1753" s="17"/>
      <c r="S1753" s="123" t="s">
        <v>252</v>
      </c>
      <c r="T1753" s="102">
        <f>IF(ISERROR(VLOOKUP('Salidas Pacientes'!$S1753,Entradas!$H$1:$I$1009,2,FALSE)),"",VLOOKUP('Salidas Pacientes'!$S1753,Entradas!$H$1:$I$1009,2,FALSE))</f>
        <v>45291</v>
      </c>
      <c r="U1753" s="124"/>
      <c r="V1753" s="124">
        <v>1</v>
      </c>
      <c r="W1753" s="127"/>
    </row>
    <row r="1754" spans="1:23" ht="15.75" hidden="1" customHeight="1">
      <c r="A1754" s="121">
        <v>45071</v>
      </c>
      <c r="B1754" s="122" t="s">
        <v>276</v>
      </c>
      <c r="C1754" s="129">
        <v>1126828189</v>
      </c>
      <c r="D1754" s="17" t="str">
        <f>IF(ISERROR(VLOOKUP('Salidas Pacientes'!$C1754,'BD Pacientes'!$A:I,2,FALSE)),"",VLOOKUP('Salidas Pacientes'!$C1754,'BD Pacientes'!$A:I,2,FALSE))</f>
        <v>RC</v>
      </c>
      <c r="E1754" s="16" t="str">
        <f>IF(ISERROR(VLOOKUP('Salidas Pacientes'!$C1754,'BD Pacientes'!$A:I,3,FALSE)),"",VLOOKUP('Salidas Pacientes'!$C1754,'BD Pacientes'!$A:I,3,FALSE))</f>
        <v>JESUS JERONIMO ORTEGA</v>
      </c>
      <c r="F1754" s="17" t="str">
        <f>IF(ISERROR(VLOOKUP('Salidas Pacientes'!$C1754,'BD Pacientes'!$A:I,4,FALSE)),"",VLOOKUP('Salidas Pacientes'!$C1754,'BD Pacientes'!$A:I,4,FALSE))</f>
        <v>M</v>
      </c>
      <c r="G1754" s="95">
        <f>IF(ISERROR(VLOOKUP('Salidas Pacientes'!$C1754,'BD Pacientes'!$A:I,5,FALSE)),"",VLOOKUP('Salidas Pacientes'!$C1754,'BD Pacientes'!$A:I,5,FALSE))</f>
        <v>44371</v>
      </c>
      <c r="H1754" s="95" t="str">
        <f t="shared" ca="1" si="0"/>
        <v>2 año, 2 mes</v>
      </c>
      <c r="I1754" s="97" t="str">
        <f>IF(ISERROR(VLOOKUP('Salidas Pacientes'!$C1754,'BD Pacientes'!$A:$I,6,FALSE)),"",VLOOKUP('Salidas Pacientes'!$C1754,'BD Pacientes'!$A:$I,6,FALSE))</f>
        <v>CRA 125A # 12-196</v>
      </c>
      <c r="J1754" s="98">
        <f>IF(ISERROR(VLOOKUP('Salidas Pacientes'!$C1754,'BD Pacientes'!$A:$I,7,FALSE)),"",VLOOKUP('Salidas Pacientes'!$C1754,'BD Pacientes'!$A:$I,7,FALSE))</f>
        <v>29786054</v>
      </c>
      <c r="K1754" s="99" t="str">
        <f>IF(ISERROR(VLOOKUP('Salidas Pacientes'!$C1754,'BD Pacientes'!$A:$I,8,FALSE)),"",VLOOKUP('Salidas Pacientes'!$C1754,'BD Pacientes'!$A:$I,8,FALSE))</f>
        <v>DIANA SORAYA RENDON CEBALLOS</v>
      </c>
      <c r="L1754" s="17">
        <f>IF(ISERROR(VLOOKUP('Salidas Pacientes'!$C1754,'BD Pacientes'!$A:$I,9,FALSE)),"",VLOOKUP('Salidas Pacientes'!$C1754,'BD Pacientes'!$A:$I,9,FALSE))</f>
        <v>3117707190</v>
      </c>
      <c r="M1754" s="122" t="s">
        <v>108</v>
      </c>
      <c r="N1754" s="16" t="str">
        <f>IF(ISERROR(VLOOKUP('Salidas Pacientes'!$M1754,Inventario!$A$2:$M$21,2,FALSE)),"",VLOOKUP('Salidas Pacientes'!$M1754,Inventario!$A$2:$M$21,2,FALSE))</f>
        <v>Priorix</v>
      </c>
      <c r="O1754" s="16" t="str">
        <f>IF(ISERROR(VLOOKUP('Salidas Pacientes'!$M1754,Inventario!$A$2:$M$21,3,FALSE)),"",VLOOKUP('Salidas Pacientes'!$M1754,Inventario!$A$2:$M$21,3,FALSE))</f>
        <v>Rubeola, Sarampion, Paperas</v>
      </c>
      <c r="P1754" s="100"/>
      <c r="Q1754" s="100"/>
      <c r="R1754" s="17"/>
      <c r="S1754" s="123" t="s">
        <v>239</v>
      </c>
      <c r="T1754" s="102">
        <f>IF(ISERROR(VLOOKUP('Salidas Pacientes'!$S1754,Entradas!$H$1:$I$1009,2,FALSE)),"",VLOOKUP('Salidas Pacientes'!$S1754,Entradas!$H$1:$I$1009,2,FALSE))</f>
        <v>45473</v>
      </c>
      <c r="U1754" s="124"/>
      <c r="V1754" s="124">
        <v>1</v>
      </c>
      <c r="W1754" s="127"/>
    </row>
    <row r="1755" spans="1:23" ht="15.75" hidden="1" customHeight="1">
      <c r="A1755" s="121">
        <v>45071</v>
      </c>
      <c r="B1755" s="122" t="s">
        <v>276</v>
      </c>
      <c r="C1755" s="129">
        <v>1126828189</v>
      </c>
      <c r="D1755" s="17" t="str">
        <f>IF(ISERROR(VLOOKUP('Salidas Pacientes'!$C1755,'BD Pacientes'!$A:I,2,FALSE)),"",VLOOKUP('Salidas Pacientes'!$C1755,'BD Pacientes'!$A:I,2,FALSE))</f>
        <v>RC</v>
      </c>
      <c r="E1755" s="16" t="str">
        <f>IF(ISERROR(VLOOKUP('Salidas Pacientes'!$C1755,'BD Pacientes'!$A:I,3,FALSE)),"",VLOOKUP('Salidas Pacientes'!$C1755,'BD Pacientes'!$A:I,3,FALSE))</f>
        <v>JESUS JERONIMO ORTEGA</v>
      </c>
      <c r="F1755" s="17" t="str">
        <f>IF(ISERROR(VLOOKUP('Salidas Pacientes'!$C1755,'BD Pacientes'!$A:I,4,FALSE)),"",VLOOKUP('Salidas Pacientes'!$C1755,'BD Pacientes'!$A:I,4,FALSE))</f>
        <v>M</v>
      </c>
      <c r="G1755" s="95">
        <f>IF(ISERROR(VLOOKUP('Salidas Pacientes'!$C1755,'BD Pacientes'!$A:I,5,FALSE)),"",VLOOKUP('Salidas Pacientes'!$C1755,'BD Pacientes'!$A:I,5,FALSE))</f>
        <v>44371</v>
      </c>
      <c r="H1755" s="95" t="str">
        <f t="shared" ca="1" si="0"/>
        <v>2 año, 2 mes</v>
      </c>
      <c r="I1755" s="97" t="str">
        <f>IF(ISERROR(VLOOKUP('Salidas Pacientes'!$C1755,'BD Pacientes'!$A:$I,6,FALSE)),"",VLOOKUP('Salidas Pacientes'!$C1755,'BD Pacientes'!$A:$I,6,FALSE))</f>
        <v>CRA 125A # 12-196</v>
      </c>
      <c r="J1755" s="98">
        <f>IF(ISERROR(VLOOKUP('Salidas Pacientes'!$C1755,'BD Pacientes'!$A:$I,7,FALSE)),"",VLOOKUP('Salidas Pacientes'!$C1755,'BD Pacientes'!$A:$I,7,FALSE))</f>
        <v>29786054</v>
      </c>
      <c r="K1755" s="99" t="str">
        <f>IF(ISERROR(VLOOKUP('Salidas Pacientes'!$C1755,'BD Pacientes'!$A:$I,8,FALSE)),"",VLOOKUP('Salidas Pacientes'!$C1755,'BD Pacientes'!$A:$I,8,FALSE))</f>
        <v>DIANA SORAYA RENDON CEBALLOS</v>
      </c>
      <c r="L1755" s="17">
        <f>IF(ISERROR(VLOOKUP('Salidas Pacientes'!$C1755,'BD Pacientes'!$A:$I,9,FALSE)),"",VLOOKUP('Salidas Pacientes'!$C1755,'BD Pacientes'!$A:$I,9,FALSE))</f>
        <v>3117707190</v>
      </c>
      <c r="M1755" s="122" t="s">
        <v>140</v>
      </c>
      <c r="N1755" s="16" t="str">
        <f>IF(ISERROR(VLOOKUP('Salidas Pacientes'!$M1755,Inventario!$A$2:$M$21,2,FALSE)),"",VLOOKUP('Salidas Pacientes'!$M1755,Inventario!$A$2:$M$21,2,FALSE))</f>
        <v>Influvac</v>
      </c>
      <c r="O1755" s="16" t="str">
        <f>IF(ISERROR(VLOOKUP('Salidas Pacientes'!$M1755,Inventario!$A$2:$M$21,3,FALSE)),"",VLOOKUP('Salidas Pacientes'!$M1755,Inventario!$A$2:$M$21,3,FALSE))</f>
        <v>Influenza</v>
      </c>
      <c r="P1755" s="100"/>
      <c r="Q1755" s="100"/>
      <c r="R1755" s="17"/>
      <c r="S1755" s="123" t="s">
        <v>252</v>
      </c>
      <c r="T1755" s="102">
        <f>IF(ISERROR(VLOOKUP('Salidas Pacientes'!$S1755,Entradas!$H$1:$I$1009,2,FALSE)),"",VLOOKUP('Salidas Pacientes'!$S1755,Entradas!$H$1:$I$1009,2,FALSE))</f>
        <v>45291</v>
      </c>
      <c r="U1755" s="124"/>
      <c r="V1755" s="124">
        <v>1</v>
      </c>
      <c r="W1755" s="127"/>
    </row>
    <row r="1756" spans="1:23" ht="15.75" hidden="1" customHeight="1">
      <c r="A1756" s="121">
        <v>45071</v>
      </c>
      <c r="B1756" s="122" t="s">
        <v>276</v>
      </c>
      <c r="C1756" s="129">
        <v>16915387</v>
      </c>
      <c r="D1756" s="122" t="s">
        <v>322</v>
      </c>
      <c r="E1756" s="128" t="s">
        <v>323</v>
      </c>
      <c r="F1756" s="122" t="s">
        <v>324</v>
      </c>
      <c r="G1756" s="130">
        <v>29632</v>
      </c>
      <c r="H1756" s="95" t="str">
        <f t="shared" ca="1" si="0"/>
        <v>42 año, 6 mes</v>
      </c>
      <c r="I1756" s="97" t="s">
        <v>325</v>
      </c>
      <c r="J1756" s="98">
        <v>29786054</v>
      </c>
      <c r="K1756" s="99" t="s">
        <v>326</v>
      </c>
      <c r="L1756" s="17">
        <v>3117707190</v>
      </c>
      <c r="M1756" s="122" t="s">
        <v>140</v>
      </c>
      <c r="N1756" s="16" t="str">
        <f>IF(ISERROR(VLOOKUP('Salidas Pacientes'!$M1756,Inventario!$A$2:$M$21,2,FALSE)),"",VLOOKUP('Salidas Pacientes'!$M1756,Inventario!$A$2:$M$21,2,FALSE))</f>
        <v>Influvac</v>
      </c>
      <c r="O1756" s="16" t="str">
        <f>IF(ISERROR(VLOOKUP('Salidas Pacientes'!$M1756,Inventario!$A$2:$M$21,3,FALSE)),"",VLOOKUP('Salidas Pacientes'!$M1756,Inventario!$A$2:$M$21,3,FALSE))</f>
        <v>Influenza</v>
      </c>
      <c r="P1756" s="100"/>
      <c r="Q1756" s="100"/>
      <c r="R1756" s="17"/>
      <c r="S1756" s="123" t="s">
        <v>252</v>
      </c>
      <c r="T1756" s="102">
        <f>IF(ISERROR(VLOOKUP('Salidas Pacientes'!$S1756,Entradas!$H$1:$I$1009,2,FALSE)),"",VLOOKUP('Salidas Pacientes'!$S1756,Entradas!$H$1:$I$1009,2,FALSE))</f>
        <v>45291</v>
      </c>
      <c r="U1756" s="124"/>
      <c r="V1756" s="124">
        <v>1</v>
      </c>
      <c r="W1756" s="127"/>
    </row>
    <row r="1757" spans="1:23" ht="15.75" hidden="1" customHeight="1">
      <c r="A1757" s="121">
        <v>45071</v>
      </c>
      <c r="B1757" s="122" t="s">
        <v>276</v>
      </c>
      <c r="C1757" s="129">
        <v>1109571487</v>
      </c>
      <c r="D1757" s="17" t="str">
        <f>IF(ISERROR(VLOOKUP('Salidas Pacientes'!$C1757,'BD Pacientes'!$A:I,2,FALSE)),"",VLOOKUP('Salidas Pacientes'!$C1757,'BD Pacientes'!$A:I,2,FALSE))</f>
        <v>RC</v>
      </c>
      <c r="E1757" s="16" t="str">
        <f>IF(ISERROR(VLOOKUP('Salidas Pacientes'!$C1757,'BD Pacientes'!$A:I,3,FALSE)),"",VLOOKUP('Salidas Pacientes'!$C1757,'BD Pacientes'!$A:I,3,FALSE))</f>
        <v>MARIA JOSE DOMINGUEZ OSSA</v>
      </c>
      <c r="F1757" s="17">
        <f>IF(ISERROR(VLOOKUP('Salidas Pacientes'!$C1757,'BD Pacientes'!$A:I,4,FALSE)),"",VLOOKUP('Salidas Pacientes'!$C1757,'BD Pacientes'!$A:I,4,FALSE))</f>
        <v>0</v>
      </c>
      <c r="G1757" s="95">
        <f>IF(ISERROR(VLOOKUP('Salidas Pacientes'!$C1757,'BD Pacientes'!$A:I,5,FALSE)),"",VLOOKUP('Salidas Pacientes'!$C1757,'BD Pacientes'!$A:I,5,FALSE))</f>
        <v>44276</v>
      </c>
      <c r="H1757" s="95" t="str">
        <f t="shared" ca="1" si="0"/>
        <v>2 año, 5 mes</v>
      </c>
      <c r="I1757" s="97" t="str">
        <f>IF(ISERROR(VLOOKUP('Salidas Pacientes'!$C1757,'BD Pacientes'!$A:$I,6,FALSE)),"",VLOOKUP('Salidas Pacientes'!$C1757,'BD Pacientes'!$A:$I,6,FALSE))</f>
        <v>CRA 122 5-18 PANCE</v>
      </c>
      <c r="J1757" s="98">
        <f>IF(ISERROR(VLOOKUP('Salidas Pacientes'!$C1757,'BD Pacientes'!$A:$I,7,FALSE)),"",VLOOKUP('Salidas Pacientes'!$C1757,'BD Pacientes'!$A:$I,7,FALSE))</f>
        <v>1038626380</v>
      </c>
      <c r="K1757" s="99" t="str">
        <f>IF(ISERROR(VLOOKUP('Salidas Pacientes'!$C1757,'BD Pacientes'!$A:$I,8,FALSE)),"",VLOOKUP('Salidas Pacientes'!$C1757,'BD Pacientes'!$A:$I,8,FALSE))</f>
        <v>BEATRIZ EUGENIA OSSA LOPEZ</v>
      </c>
      <c r="L1757" s="17">
        <f>IF(ISERROR(VLOOKUP('Salidas Pacientes'!$C1757,'BD Pacientes'!$A:$I,9,FALSE)),"",VLOOKUP('Salidas Pacientes'!$C1757,'BD Pacientes'!$A:$I,9,FALSE))</f>
        <v>3116229122</v>
      </c>
      <c r="M1757" s="122" t="s">
        <v>81</v>
      </c>
      <c r="N1757" s="16" t="str">
        <f>IF(ISERROR(VLOOKUP('Salidas Pacientes'!$M1757,Inventario!$A$2:$M$21,2,FALSE)),"",VLOOKUP('Salidas Pacientes'!$M1757,Inventario!$A$2:$M$21,2,FALSE))</f>
        <v>Stamaril</v>
      </c>
      <c r="O1757" s="16" t="str">
        <f>IF(ISERROR(VLOOKUP('Salidas Pacientes'!$M1757,Inventario!$A$2:$M$21,3,FALSE)),"",VLOOKUP('Salidas Pacientes'!$M1757,Inventario!$A$2:$M$21,3,FALSE))</f>
        <v>Fiebre amarilla</v>
      </c>
      <c r="P1757" s="100"/>
      <c r="Q1757" s="100"/>
      <c r="R1757" s="17"/>
      <c r="S1757" s="123" t="s">
        <v>249</v>
      </c>
      <c r="T1757" s="102">
        <f>IF(ISERROR(VLOOKUP('Salidas Pacientes'!$S1757,Entradas!$H$1:$I$1009,2,FALSE)),"",VLOOKUP('Salidas Pacientes'!$S1757,Entradas!$H$1:$I$1009,2,FALSE))</f>
        <v>45716</v>
      </c>
      <c r="U1757" s="124"/>
      <c r="V1757" s="124">
        <v>1</v>
      </c>
      <c r="W1757" s="127"/>
    </row>
    <row r="1758" spans="1:23" ht="15.75" hidden="1" customHeight="1">
      <c r="A1758" s="121">
        <v>45071</v>
      </c>
      <c r="B1758" s="122" t="s">
        <v>276</v>
      </c>
      <c r="C1758" s="129">
        <v>1109571487</v>
      </c>
      <c r="D1758" s="17" t="str">
        <f>IF(ISERROR(VLOOKUP('Salidas Pacientes'!$C1758,'BD Pacientes'!$A:I,2,FALSE)),"",VLOOKUP('Salidas Pacientes'!$C1758,'BD Pacientes'!$A:I,2,FALSE))</f>
        <v>RC</v>
      </c>
      <c r="E1758" s="16" t="str">
        <f>IF(ISERROR(VLOOKUP('Salidas Pacientes'!$C1758,'BD Pacientes'!$A:I,3,FALSE)),"",VLOOKUP('Salidas Pacientes'!$C1758,'BD Pacientes'!$A:I,3,FALSE))</f>
        <v>MARIA JOSE DOMINGUEZ OSSA</v>
      </c>
      <c r="F1758" s="17">
        <f>IF(ISERROR(VLOOKUP('Salidas Pacientes'!$C1758,'BD Pacientes'!$A:I,4,FALSE)),"",VLOOKUP('Salidas Pacientes'!$C1758,'BD Pacientes'!$A:I,4,FALSE))</f>
        <v>0</v>
      </c>
      <c r="G1758" s="95">
        <f>IF(ISERROR(VLOOKUP('Salidas Pacientes'!$C1758,'BD Pacientes'!$A:I,5,FALSE)),"",VLOOKUP('Salidas Pacientes'!$C1758,'BD Pacientes'!$A:I,5,FALSE))</f>
        <v>44276</v>
      </c>
      <c r="H1758" s="95" t="str">
        <f t="shared" ca="1" si="0"/>
        <v>2 año, 5 mes</v>
      </c>
      <c r="I1758" s="97" t="str">
        <f>IF(ISERROR(VLOOKUP('Salidas Pacientes'!$C1758,'BD Pacientes'!$A:$I,6,FALSE)),"",VLOOKUP('Salidas Pacientes'!$C1758,'BD Pacientes'!$A:$I,6,FALSE))</f>
        <v>CRA 122 5-18 PANCE</v>
      </c>
      <c r="J1758" s="98">
        <f>IF(ISERROR(VLOOKUP('Salidas Pacientes'!$C1758,'BD Pacientes'!$A:$I,7,FALSE)),"",VLOOKUP('Salidas Pacientes'!$C1758,'BD Pacientes'!$A:$I,7,FALSE))</f>
        <v>1038626380</v>
      </c>
      <c r="K1758" s="99" t="str">
        <f>IF(ISERROR(VLOOKUP('Salidas Pacientes'!$C1758,'BD Pacientes'!$A:$I,8,FALSE)),"",VLOOKUP('Salidas Pacientes'!$C1758,'BD Pacientes'!$A:$I,8,FALSE))</f>
        <v>BEATRIZ EUGENIA OSSA LOPEZ</v>
      </c>
      <c r="L1758" s="17">
        <f>IF(ISERROR(VLOOKUP('Salidas Pacientes'!$C1758,'BD Pacientes'!$A:$I,9,FALSE)),"",VLOOKUP('Salidas Pacientes'!$C1758,'BD Pacientes'!$A:$I,9,FALSE))</f>
        <v>3116229122</v>
      </c>
      <c r="M1758" s="122" t="s">
        <v>140</v>
      </c>
      <c r="N1758" s="16" t="str">
        <f>IF(ISERROR(VLOOKUP('Salidas Pacientes'!$M1758,Inventario!$A$2:$M$21,2,FALSE)),"",VLOOKUP('Salidas Pacientes'!$M1758,Inventario!$A$2:$M$21,2,FALSE))</f>
        <v>Influvac</v>
      </c>
      <c r="O1758" s="16" t="str">
        <f>IF(ISERROR(VLOOKUP('Salidas Pacientes'!$M1758,Inventario!$A$2:$M$21,3,FALSE)),"",VLOOKUP('Salidas Pacientes'!$M1758,Inventario!$A$2:$M$21,3,FALSE))</f>
        <v>Influenza</v>
      </c>
      <c r="P1758" s="100"/>
      <c r="Q1758" s="100"/>
      <c r="R1758" s="17"/>
      <c r="S1758" s="123" t="s">
        <v>252</v>
      </c>
      <c r="T1758" s="102">
        <f>IF(ISERROR(VLOOKUP('Salidas Pacientes'!$S1758,Entradas!$H$1:$I$1009,2,FALSE)),"",VLOOKUP('Salidas Pacientes'!$S1758,Entradas!$H$1:$I$1009,2,FALSE))</f>
        <v>45291</v>
      </c>
      <c r="U1758" s="124"/>
      <c r="V1758" s="124">
        <v>1</v>
      </c>
      <c r="W1758" s="127"/>
    </row>
    <row r="1759" spans="1:23" ht="15.75" hidden="1" customHeight="1">
      <c r="A1759" s="121">
        <v>45071</v>
      </c>
      <c r="B1759" s="122" t="s">
        <v>276</v>
      </c>
      <c r="C1759" s="129">
        <v>1109571487</v>
      </c>
      <c r="D1759" s="17" t="str">
        <f>IF(ISERROR(VLOOKUP('Salidas Pacientes'!$C1759,'BD Pacientes'!$A:I,2,FALSE)),"",VLOOKUP('Salidas Pacientes'!$C1759,'BD Pacientes'!$A:I,2,FALSE))</f>
        <v>RC</v>
      </c>
      <c r="E1759" s="16" t="str">
        <f>IF(ISERROR(VLOOKUP('Salidas Pacientes'!$C1759,'BD Pacientes'!$A:I,3,FALSE)),"",VLOOKUP('Salidas Pacientes'!$C1759,'BD Pacientes'!$A:I,3,FALSE))</f>
        <v>MARIA JOSE DOMINGUEZ OSSA</v>
      </c>
      <c r="F1759" s="17">
        <f>IF(ISERROR(VLOOKUP('Salidas Pacientes'!$C1759,'BD Pacientes'!$A:I,4,FALSE)),"",VLOOKUP('Salidas Pacientes'!$C1759,'BD Pacientes'!$A:I,4,FALSE))</f>
        <v>0</v>
      </c>
      <c r="G1759" s="95">
        <f>IF(ISERROR(VLOOKUP('Salidas Pacientes'!$C1759,'BD Pacientes'!$A:I,5,FALSE)),"",VLOOKUP('Salidas Pacientes'!$C1759,'BD Pacientes'!$A:I,5,FALSE))</f>
        <v>44276</v>
      </c>
      <c r="H1759" s="95" t="str">
        <f t="shared" ca="1" si="0"/>
        <v>2 año, 5 mes</v>
      </c>
      <c r="I1759" s="97" t="str">
        <f>IF(ISERROR(VLOOKUP('Salidas Pacientes'!$C1759,'BD Pacientes'!$A:$I,6,FALSE)),"",VLOOKUP('Salidas Pacientes'!$C1759,'BD Pacientes'!$A:$I,6,FALSE))</f>
        <v>CRA 122 5-18 PANCE</v>
      </c>
      <c r="J1759" s="98">
        <f>IF(ISERROR(VLOOKUP('Salidas Pacientes'!$C1759,'BD Pacientes'!$A:$I,7,FALSE)),"",VLOOKUP('Salidas Pacientes'!$C1759,'BD Pacientes'!$A:$I,7,FALSE))</f>
        <v>1038626380</v>
      </c>
      <c r="K1759" s="99" t="str">
        <f>IF(ISERROR(VLOOKUP('Salidas Pacientes'!$C1759,'BD Pacientes'!$A:$I,8,FALSE)),"",VLOOKUP('Salidas Pacientes'!$C1759,'BD Pacientes'!$A:$I,8,FALSE))</f>
        <v>BEATRIZ EUGENIA OSSA LOPEZ</v>
      </c>
      <c r="L1759" s="17">
        <f>IF(ISERROR(VLOOKUP('Salidas Pacientes'!$C1759,'BD Pacientes'!$A:$I,9,FALSE)),"",VLOOKUP('Salidas Pacientes'!$C1759,'BD Pacientes'!$A:$I,9,FALSE))</f>
        <v>3116229122</v>
      </c>
      <c r="M1759" s="122" t="s">
        <v>108</v>
      </c>
      <c r="N1759" s="16" t="str">
        <f>IF(ISERROR(VLOOKUP('Salidas Pacientes'!$M1759,Inventario!$A$2:$M$21,2,FALSE)),"",VLOOKUP('Salidas Pacientes'!$M1759,Inventario!$A$2:$M$21,2,FALSE))</f>
        <v>Priorix</v>
      </c>
      <c r="O1759" s="16" t="str">
        <f>IF(ISERROR(VLOOKUP('Salidas Pacientes'!$M1759,Inventario!$A$2:$M$21,3,FALSE)),"",VLOOKUP('Salidas Pacientes'!$M1759,Inventario!$A$2:$M$21,3,FALSE))</f>
        <v>Rubeola, Sarampion, Paperas</v>
      </c>
      <c r="P1759" s="100"/>
      <c r="Q1759" s="100"/>
      <c r="R1759" s="17"/>
      <c r="S1759" s="123" t="s">
        <v>239</v>
      </c>
      <c r="T1759" s="102">
        <f>IF(ISERROR(VLOOKUP('Salidas Pacientes'!$S1759,Entradas!$H$1:$I$1009,2,FALSE)),"",VLOOKUP('Salidas Pacientes'!$S1759,Entradas!$H$1:$I$1009,2,FALSE))</f>
        <v>45473</v>
      </c>
      <c r="U1759" s="124"/>
      <c r="V1759" s="124">
        <v>1</v>
      </c>
      <c r="W1759" s="127"/>
    </row>
    <row r="1760" spans="1:23" ht="15.75" hidden="1" customHeight="1">
      <c r="A1760" s="121">
        <v>45071</v>
      </c>
      <c r="B1760" s="122" t="s">
        <v>276</v>
      </c>
      <c r="C1760" s="129">
        <v>1109575224</v>
      </c>
      <c r="D1760" s="17" t="str">
        <f>IF(ISERROR(VLOOKUP('Salidas Pacientes'!$C1760,'BD Pacientes'!$A:I,2,FALSE)),"",VLOOKUP('Salidas Pacientes'!$C1760,'BD Pacientes'!$A:I,2,FALSE))</f>
        <v>RC</v>
      </c>
      <c r="E1760" s="16" t="str">
        <f>IF(ISERROR(VLOOKUP('Salidas Pacientes'!$C1760,'BD Pacientes'!$A:I,3,FALSE)),"",VLOOKUP('Salidas Pacientes'!$C1760,'BD Pacientes'!$A:I,3,FALSE))</f>
        <v>EMMA VIVAS FIGUEROA</v>
      </c>
      <c r="F1760" s="17" t="str">
        <f>IF(ISERROR(VLOOKUP('Salidas Pacientes'!$C1760,'BD Pacientes'!$A:I,4,FALSE)),"",VLOOKUP('Salidas Pacientes'!$C1760,'BD Pacientes'!$A:I,4,FALSE))</f>
        <v>F</v>
      </c>
      <c r="G1760" s="95">
        <f>IF(ISERROR(VLOOKUP('Salidas Pacientes'!$C1760,'BD Pacientes'!$A:I,5,FALSE)),"",VLOOKUP('Salidas Pacientes'!$C1760,'BD Pacientes'!$A:I,5,FALSE))</f>
        <v>44798</v>
      </c>
      <c r="H1760" s="95" t="str">
        <f t="shared" ca="1" si="0"/>
        <v>0 año, 11 mes</v>
      </c>
      <c r="I1760" s="97" t="str">
        <f>IF(ISERROR(VLOOKUP('Salidas Pacientes'!$C1760,'BD Pacientes'!$A:$I,6,FALSE)),"",VLOOKUP('Salidas Pacientes'!$C1760,'BD Pacientes'!$A:$I,6,FALSE))</f>
        <v>CARRERA 28E5BIS #72Y-54</v>
      </c>
      <c r="J1760" s="98">
        <f>IF(ISERROR(VLOOKUP('Salidas Pacientes'!$C1760,'BD Pacientes'!$A:$I,7,FALSE)),"",VLOOKUP('Salidas Pacientes'!$C1760,'BD Pacientes'!$A:$I,7,FALSE))</f>
        <v>1151959291</v>
      </c>
      <c r="K1760" s="99" t="str">
        <f>IF(ISERROR(VLOOKUP('Salidas Pacientes'!$C1760,'BD Pacientes'!$A:$I,8,FALSE)),"",VLOOKUP('Salidas Pacientes'!$C1760,'BD Pacientes'!$A:$I,8,FALSE))</f>
        <v>JESSICA NATHALIA FIGUEROA RIASCOS</v>
      </c>
      <c r="L1760" s="17">
        <f>IF(ISERROR(VLOOKUP('Salidas Pacientes'!$C1760,'BD Pacientes'!$A:$I,9,FALSE)),"",VLOOKUP('Salidas Pacientes'!$C1760,'BD Pacientes'!$A:$I,9,FALSE))</f>
        <v>3188180985</v>
      </c>
      <c r="M1760" s="122" t="s">
        <v>140</v>
      </c>
      <c r="N1760" s="16" t="str">
        <f>IF(ISERROR(VLOOKUP('Salidas Pacientes'!$M1760,Inventario!$A$2:$M$21,2,FALSE)),"",VLOOKUP('Salidas Pacientes'!$M1760,Inventario!$A$2:$M$21,2,FALSE))</f>
        <v>Influvac</v>
      </c>
      <c r="O1760" s="16" t="str">
        <f>IF(ISERROR(VLOOKUP('Salidas Pacientes'!$M1760,Inventario!$A$2:$M$21,3,FALSE)),"",VLOOKUP('Salidas Pacientes'!$M1760,Inventario!$A$2:$M$21,3,FALSE))</f>
        <v>Influenza</v>
      </c>
      <c r="P1760" s="100"/>
      <c r="Q1760" s="100"/>
      <c r="R1760" s="17"/>
      <c r="S1760" s="123" t="s">
        <v>252</v>
      </c>
      <c r="T1760" s="102">
        <f>IF(ISERROR(VLOOKUP('Salidas Pacientes'!$S1760,Entradas!$H$1:$I$1009,2,FALSE)),"",VLOOKUP('Salidas Pacientes'!$S1760,Entradas!$H$1:$I$1009,2,FALSE))</f>
        <v>45291</v>
      </c>
      <c r="U1760" s="124"/>
      <c r="V1760" s="124">
        <v>1</v>
      </c>
      <c r="W1760" s="127"/>
    </row>
    <row r="1761" spans="1:23" ht="15.75" hidden="1" customHeight="1">
      <c r="A1761" s="121">
        <v>45071</v>
      </c>
      <c r="B1761" s="122" t="s">
        <v>276</v>
      </c>
      <c r="C1761" s="129">
        <v>1232820037</v>
      </c>
      <c r="D1761" s="17" t="str">
        <f>IF(ISERROR(VLOOKUP('Salidas Pacientes'!$C1761,'BD Pacientes'!$A:I,2,FALSE)),"",VLOOKUP('Salidas Pacientes'!$C1761,'BD Pacientes'!$A:I,2,FALSE))</f>
        <v>RC</v>
      </c>
      <c r="E1761" s="16" t="str">
        <f>IF(ISERROR(VLOOKUP('Salidas Pacientes'!$C1761,'BD Pacientes'!$A:I,3,FALSE)),"",VLOOKUP('Salidas Pacientes'!$C1761,'BD Pacientes'!$A:I,3,FALSE))</f>
        <v>ISABELLA SANCLEMENTE VITALI</v>
      </c>
      <c r="F1761" s="17" t="str">
        <f>IF(ISERROR(VLOOKUP('Salidas Pacientes'!$C1761,'BD Pacientes'!$A:I,4,FALSE)),"",VLOOKUP('Salidas Pacientes'!$C1761,'BD Pacientes'!$A:I,4,FALSE))</f>
        <v>F</v>
      </c>
      <c r="G1761" s="95">
        <f>IF(ISERROR(VLOOKUP('Salidas Pacientes'!$C1761,'BD Pacientes'!$A:I,5,FALSE)),"",VLOOKUP('Salidas Pacientes'!$C1761,'BD Pacientes'!$A:I,5,FALSE))</f>
        <v>44695</v>
      </c>
      <c r="H1761" s="95" t="str">
        <f t="shared" ca="1" si="0"/>
        <v>1 año, 3 mes</v>
      </c>
      <c r="I1761" s="97" t="str">
        <f>IF(ISERROR(VLOOKUP('Salidas Pacientes'!$C1761,'BD Pacientes'!$A:$I,6,FALSE)),"",VLOOKUP('Salidas Pacientes'!$C1761,'BD Pacientes'!$A:$I,6,FALSE))</f>
        <v>AV LAGO CALLEJON NARANJOS CASA 109</v>
      </c>
      <c r="J1761" s="98">
        <f>IF(ISERROR(VLOOKUP('Salidas Pacientes'!$C1761,'BD Pacientes'!$A:$I,7,FALSE)),"",VLOOKUP('Salidas Pacientes'!$C1761,'BD Pacientes'!$A:$I,7,FALSE))</f>
        <v>1143826076</v>
      </c>
      <c r="K1761" s="99" t="str">
        <f>IF(ISERROR(VLOOKUP('Salidas Pacientes'!$C1761,'BD Pacientes'!$A:$I,8,FALSE)),"",VLOOKUP('Salidas Pacientes'!$C1761,'BD Pacientes'!$A:$I,8,FALSE))</f>
        <v>diana vitaly</v>
      </c>
      <c r="L1761" s="17">
        <f>IF(ISERROR(VLOOKUP('Salidas Pacientes'!$C1761,'BD Pacientes'!$A:$I,9,FALSE)),"",VLOOKUP('Salidas Pacientes'!$C1761,'BD Pacientes'!$A:$I,9,FALSE))</f>
        <v>3165219794</v>
      </c>
      <c r="M1761" s="122" t="s">
        <v>58</v>
      </c>
      <c r="N1761" s="16" t="str">
        <f>IF(ISERROR(VLOOKUP('Salidas Pacientes'!$M1761,Inventario!$A$2:$M$21,2,FALSE)),"",VLOOKUP('Salidas Pacientes'!$M1761,Inventario!$A$2:$M$21,2,FALSE))</f>
        <v>Proquad</v>
      </c>
      <c r="O1761" s="16" t="str">
        <f>IF(ISERROR(VLOOKUP('Salidas Pacientes'!$M1761,Inventario!$A$2:$M$21,3,FALSE)),"",VLOOKUP('Salidas Pacientes'!$M1761,Inventario!$A$2:$M$21,3,FALSE))</f>
        <v>Sarampion + Rubeola + parotiditis + varicela</v>
      </c>
      <c r="P1761" s="100"/>
      <c r="Q1761" s="100"/>
      <c r="R1761" s="17"/>
      <c r="S1761" s="123" t="s">
        <v>245</v>
      </c>
      <c r="T1761" s="102">
        <f>IF(ISERROR(VLOOKUP('Salidas Pacientes'!$S1761,Entradas!$H$1:$I$1009,2,FALSE)),"",VLOOKUP('Salidas Pacientes'!$S1761,Entradas!$H$1:$I$1009,2,FALSE))</f>
        <v>45412</v>
      </c>
      <c r="U1761" s="124"/>
      <c r="V1761" s="124">
        <v>1</v>
      </c>
      <c r="W1761" s="127"/>
    </row>
    <row r="1762" spans="1:23" ht="15.75" hidden="1" customHeight="1">
      <c r="A1762" s="121">
        <v>45071</v>
      </c>
      <c r="B1762" s="122" t="s">
        <v>276</v>
      </c>
      <c r="C1762" s="129">
        <v>1232820037</v>
      </c>
      <c r="D1762" s="17" t="str">
        <f>IF(ISERROR(VLOOKUP('Salidas Pacientes'!$C1762,'BD Pacientes'!$A:I,2,FALSE)),"",VLOOKUP('Salidas Pacientes'!$C1762,'BD Pacientes'!$A:I,2,FALSE))</f>
        <v>RC</v>
      </c>
      <c r="E1762" s="16" t="str">
        <f>IF(ISERROR(VLOOKUP('Salidas Pacientes'!$C1762,'BD Pacientes'!$A:I,3,FALSE)),"",VLOOKUP('Salidas Pacientes'!$C1762,'BD Pacientes'!$A:I,3,FALSE))</f>
        <v>ISABELLA SANCLEMENTE VITALI</v>
      </c>
      <c r="F1762" s="17" t="str">
        <f>IF(ISERROR(VLOOKUP('Salidas Pacientes'!$C1762,'BD Pacientes'!$A:I,4,FALSE)),"",VLOOKUP('Salidas Pacientes'!$C1762,'BD Pacientes'!$A:I,4,FALSE))</f>
        <v>F</v>
      </c>
      <c r="G1762" s="95">
        <f>IF(ISERROR(VLOOKUP('Salidas Pacientes'!$C1762,'BD Pacientes'!$A:I,5,FALSE)),"",VLOOKUP('Salidas Pacientes'!$C1762,'BD Pacientes'!$A:I,5,FALSE))</f>
        <v>44695</v>
      </c>
      <c r="H1762" s="95" t="str">
        <f t="shared" ca="1" si="0"/>
        <v>1 año, 3 mes</v>
      </c>
      <c r="I1762" s="97" t="str">
        <f>IF(ISERROR(VLOOKUP('Salidas Pacientes'!$C1762,'BD Pacientes'!$A:$I,6,FALSE)),"",VLOOKUP('Salidas Pacientes'!$C1762,'BD Pacientes'!$A:$I,6,FALSE))</f>
        <v>AV LAGO CALLEJON NARANJOS CASA 109</v>
      </c>
      <c r="J1762" s="98">
        <f>IF(ISERROR(VLOOKUP('Salidas Pacientes'!$C1762,'BD Pacientes'!$A:$I,7,FALSE)),"",VLOOKUP('Salidas Pacientes'!$C1762,'BD Pacientes'!$A:$I,7,FALSE))</f>
        <v>1143826076</v>
      </c>
      <c r="K1762" s="99" t="str">
        <f>IF(ISERROR(VLOOKUP('Salidas Pacientes'!$C1762,'BD Pacientes'!$A:$I,8,FALSE)),"",VLOOKUP('Salidas Pacientes'!$C1762,'BD Pacientes'!$A:$I,8,FALSE))</f>
        <v>diana vitaly</v>
      </c>
      <c r="L1762" s="17">
        <f>IF(ISERROR(VLOOKUP('Salidas Pacientes'!$C1762,'BD Pacientes'!$A:$I,9,FALSE)),"",VLOOKUP('Salidas Pacientes'!$C1762,'BD Pacientes'!$A:$I,9,FALSE))</f>
        <v>3165219794</v>
      </c>
      <c r="M1762" s="122" t="s">
        <v>85</v>
      </c>
      <c r="N1762" s="16" t="str">
        <f>IF(ISERROR(VLOOKUP('Salidas Pacientes'!$M1762,Inventario!$A$2:$M$21,2,FALSE)),"",VLOOKUP('Salidas Pacientes'!$M1762,Inventario!$A$2:$M$21,2,FALSE))</f>
        <v xml:space="preserve">Avaxim 80 </v>
      </c>
      <c r="O1762" s="16" t="str">
        <f>IF(ISERROR(VLOOKUP('Salidas Pacientes'!$M1762,Inventario!$A$2:$M$21,3,FALSE)),"",VLOOKUP('Salidas Pacientes'!$M1762,Inventario!$A$2:$M$21,3,FALSE))</f>
        <v>Hepatitis A niño</v>
      </c>
      <c r="P1762" s="100"/>
      <c r="Q1762" s="100"/>
      <c r="R1762" s="17"/>
      <c r="S1762" s="123" t="s">
        <v>227</v>
      </c>
      <c r="T1762" s="102">
        <f>IF(ISERROR(VLOOKUP('Salidas Pacientes'!$S1762,Entradas!$H$1:$I$1009,2,FALSE)),"",VLOOKUP('Salidas Pacientes'!$S1762,Entradas!$H$1:$I$1009,2,FALSE))</f>
        <v>45351</v>
      </c>
      <c r="U1762" s="124"/>
      <c r="V1762" s="124">
        <v>1</v>
      </c>
      <c r="W1762" s="127"/>
    </row>
    <row r="1763" spans="1:23" ht="15.75" hidden="1" customHeight="1">
      <c r="A1763" s="121">
        <v>45071</v>
      </c>
      <c r="B1763" s="122" t="s">
        <v>276</v>
      </c>
      <c r="C1763" s="129">
        <v>1232820037</v>
      </c>
      <c r="D1763" s="17" t="str">
        <f>IF(ISERROR(VLOOKUP('Salidas Pacientes'!$C1763,'BD Pacientes'!$A:I,2,FALSE)),"",VLOOKUP('Salidas Pacientes'!$C1763,'BD Pacientes'!$A:I,2,FALSE))</f>
        <v>RC</v>
      </c>
      <c r="E1763" s="16" t="str">
        <f>IF(ISERROR(VLOOKUP('Salidas Pacientes'!$C1763,'BD Pacientes'!$A:I,3,FALSE)),"",VLOOKUP('Salidas Pacientes'!$C1763,'BD Pacientes'!$A:I,3,FALSE))</f>
        <v>ISABELLA SANCLEMENTE VITALI</v>
      </c>
      <c r="F1763" s="17" t="str">
        <f>IF(ISERROR(VLOOKUP('Salidas Pacientes'!$C1763,'BD Pacientes'!$A:I,4,FALSE)),"",VLOOKUP('Salidas Pacientes'!$C1763,'BD Pacientes'!$A:I,4,FALSE))</f>
        <v>F</v>
      </c>
      <c r="G1763" s="95">
        <f>IF(ISERROR(VLOOKUP('Salidas Pacientes'!$C1763,'BD Pacientes'!$A:I,5,FALSE)),"",VLOOKUP('Salidas Pacientes'!$C1763,'BD Pacientes'!$A:I,5,FALSE))</f>
        <v>44695</v>
      </c>
      <c r="H1763" s="95" t="str">
        <f t="shared" ca="1" si="0"/>
        <v>1 año, 3 mes</v>
      </c>
      <c r="I1763" s="97" t="str">
        <f>IF(ISERROR(VLOOKUP('Salidas Pacientes'!$C1763,'BD Pacientes'!$A:$I,6,FALSE)),"",VLOOKUP('Salidas Pacientes'!$C1763,'BD Pacientes'!$A:$I,6,FALSE))</f>
        <v>AV LAGO CALLEJON NARANJOS CASA 109</v>
      </c>
      <c r="J1763" s="98">
        <f>IF(ISERROR(VLOOKUP('Salidas Pacientes'!$C1763,'BD Pacientes'!$A:$I,7,FALSE)),"",VLOOKUP('Salidas Pacientes'!$C1763,'BD Pacientes'!$A:$I,7,FALSE))</f>
        <v>1143826076</v>
      </c>
      <c r="K1763" s="99" t="str">
        <f>IF(ISERROR(VLOOKUP('Salidas Pacientes'!$C1763,'BD Pacientes'!$A:$I,8,FALSE)),"",VLOOKUP('Salidas Pacientes'!$C1763,'BD Pacientes'!$A:$I,8,FALSE))</f>
        <v>diana vitaly</v>
      </c>
      <c r="L1763" s="17">
        <f>IF(ISERROR(VLOOKUP('Salidas Pacientes'!$C1763,'BD Pacientes'!$A:$I,9,FALSE)),"",VLOOKUP('Salidas Pacientes'!$C1763,'BD Pacientes'!$A:$I,9,FALSE))</f>
        <v>3165219794</v>
      </c>
      <c r="M1763" s="122" t="s">
        <v>140</v>
      </c>
      <c r="N1763" s="16" t="str">
        <f>IF(ISERROR(VLOOKUP('Salidas Pacientes'!$M1763,Inventario!$A$2:$M$21,2,FALSE)),"",VLOOKUP('Salidas Pacientes'!$M1763,Inventario!$A$2:$M$21,2,FALSE))</f>
        <v>Influvac</v>
      </c>
      <c r="O1763" s="16" t="str">
        <f>IF(ISERROR(VLOOKUP('Salidas Pacientes'!$M1763,Inventario!$A$2:$M$21,3,FALSE)),"",VLOOKUP('Salidas Pacientes'!$M1763,Inventario!$A$2:$M$21,3,FALSE))</f>
        <v>Influenza</v>
      </c>
      <c r="P1763" s="100"/>
      <c r="Q1763" s="100"/>
      <c r="R1763" s="17"/>
      <c r="S1763" s="123" t="s">
        <v>252</v>
      </c>
      <c r="T1763" s="102">
        <f>IF(ISERROR(VLOOKUP('Salidas Pacientes'!$S1763,Entradas!$H$1:$I$1009,2,FALSE)),"",VLOOKUP('Salidas Pacientes'!$S1763,Entradas!$H$1:$I$1009,2,FALSE))</f>
        <v>45291</v>
      </c>
      <c r="U1763" s="124"/>
      <c r="V1763" s="124">
        <v>1</v>
      </c>
      <c r="W1763" s="127"/>
    </row>
    <row r="1764" spans="1:23" ht="15.75" hidden="1" customHeight="1">
      <c r="A1764" s="121">
        <v>45071</v>
      </c>
      <c r="B1764" s="122" t="s">
        <v>276</v>
      </c>
      <c r="C1764" s="129">
        <v>1144112057</v>
      </c>
      <c r="D1764" s="17" t="str">
        <f>IF(ISERROR(VLOOKUP('Salidas Pacientes'!$C1764,'BD Pacientes'!$A:I,2,FALSE)),"",VLOOKUP('Salidas Pacientes'!$C1764,'BD Pacientes'!$A:I,2,FALSE))</f>
        <v>RC</v>
      </c>
      <c r="E1764" s="16" t="str">
        <f>IF(ISERROR(VLOOKUP('Salidas Pacientes'!$C1764,'BD Pacientes'!$A:I,3,FALSE)),"",VLOOKUP('Salidas Pacientes'!$C1764,'BD Pacientes'!$A:I,3,FALSE))</f>
        <v>RAFAELLA SOLANO OROZCO</v>
      </c>
      <c r="F1764" s="17" t="str">
        <f>IF(ISERROR(VLOOKUP('Salidas Pacientes'!$C1764,'BD Pacientes'!$A:I,4,FALSE)),"",VLOOKUP('Salidas Pacientes'!$C1764,'BD Pacientes'!$A:I,4,FALSE))</f>
        <v>F</v>
      </c>
      <c r="G1764" s="95">
        <f>IF(ISERROR(VLOOKUP('Salidas Pacientes'!$C1764,'BD Pacientes'!$A:I,5,FALSE)),"",VLOOKUP('Salidas Pacientes'!$C1764,'BD Pacientes'!$A:I,5,FALSE))</f>
        <v>44353</v>
      </c>
      <c r="H1764" s="95" t="str">
        <f t="shared" ca="1" si="0"/>
        <v>2 año, 2 mes</v>
      </c>
      <c r="I1764" s="97" t="str">
        <f>IF(ISERROR(VLOOKUP('Salidas Pacientes'!$C1764,'BD Pacientes'!$A:$I,6,FALSE)),"",VLOOKUP('Salidas Pacientes'!$C1764,'BD Pacientes'!$A:$I,6,FALSE))</f>
        <v>CALLE 8C # 46-61</v>
      </c>
      <c r="J1764" s="98">
        <f>IF(ISERROR(VLOOKUP('Salidas Pacientes'!$C1764,'BD Pacientes'!$A:$I,7,FALSE)),"",VLOOKUP('Salidas Pacientes'!$C1764,'BD Pacientes'!$A:$I,7,FALSE))</f>
        <v>1144057093</v>
      </c>
      <c r="K1764" s="99" t="str">
        <f>IF(ISERROR(VLOOKUP('Salidas Pacientes'!$C1764,'BD Pacientes'!$A:$I,8,FALSE)),"",VLOOKUP('Salidas Pacientes'!$C1764,'BD Pacientes'!$A:$I,8,FALSE))</f>
        <v>KAREN OROZCO</v>
      </c>
      <c r="L1764" s="17">
        <f>IF(ISERROR(VLOOKUP('Salidas Pacientes'!$C1764,'BD Pacientes'!$A:$I,9,FALSE)),"",VLOOKUP('Salidas Pacientes'!$C1764,'BD Pacientes'!$A:$I,9,FALSE))</f>
        <v>3183627327</v>
      </c>
      <c r="M1764" s="122" t="s">
        <v>54</v>
      </c>
      <c r="N1764" s="16" t="str">
        <f>IF(ISERROR(VLOOKUP('Salidas Pacientes'!$M1764,Inventario!$A$2:$M$21,2,FALSE)),"",VLOOKUP('Salidas Pacientes'!$M1764,Inventario!$A$2:$M$21,2,FALSE))</f>
        <v>Prevenar</v>
      </c>
      <c r="O1764" s="16" t="str">
        <f>IF(ISERROR(VLOOKUP('Salidas Pacientes'!$M1764,Inventario!$A$2:$M$21,3,FALSE)),"",VLOOKUP('Salidas Pacientes'!$M1764,Inventario!$A$2:$M$21,3,FALSE))</f>
        <v>Neumococo 13V</v>
      </c>
      <c r="P1764" s="100"/>
      <c r="Q1764" s="100"/>
      <c r="R1764" s="17"/>
      <c r="S1764" s="123" t="s">
        <v>241</v>
      </c>
      <c r="T1764" s="102">
        <f>IF(ISERROR(VLOOKUP('Salidas Pacientes'!$S1764,Entradas!$H$1:$I$1009,2,FALSE)),"",VLOOKUP('Salidas Pacientes'!$S1764,Entradas!$H$1:$I$1009,2,FALSE))</f>
        <v>45747</v>
      </c>
      <c r="U1764" s="124"/>
      <c r="V1764" s="124">
        <v>1</v>
      </c>
      <c r="W1764" s="127"/>
    </row>
    <row r="1765" spans="1:23" ht="15.75" hidden="1" customHeight="1">
      <c r="A1765" s="121">
        <v>45071</v>
      </c>
      <c r="B1765" s="122" t="s">
        <v>276</v>
      </c>
      <c r="C1765" s="129">
        <v>1144112057</v>
      </c>
      <c r="D1765" s="17" t="str">
        <f>IF(ISERROR(VLOOKUP('Salidas Pacientes'!$C1765,'BD Pacientes'!$A:I,2,FALSE)),"",VLOOKUP('Salidas Pacientes'!$C1765,'BD Pacientes'!$A:I,2,FALSE))</f>
        <v>RC</v>
      </c>
      <c r="E1765" s="16" t="str">
        <f>IF(ISERROR(VLOOKUP('Salidas Pacientes'!$C1765,'BD Pacientes'!$A:I,3,FALSE)),"",VLOOKUP('Salidas Pacientes'!$C1765,'BD Pacientes'!$A:I,3,FALSE))</f>
        <v>RAFAELLA SOLANO OROZCO</v>
      </c>
      <c r="F1765" s="17" t="str">
        <f>IF(ISERROR(VLOOKUP('Salidas Pacientes'!$C1765,'BD Pacientes'!$A:I,4,FALSE)),"",VLOOKUP('Salidas Pacientes'!$C1765,'BD Pacientes'!$A:I,4,FALSE))</f>
        <v>F</v>
      </c>
      <c r="G1765" s="95">
        <f>IF(ISERROR(VLOOKUP('Salidas Pacientes'!$C1765,'BD Pacientes'!$A:I,5,FALSE)),"",VLOOKUP('Salidas Pacientes'!$C1765,'BD Pacientes'!$A:I,5,FALSE))</f>
        <v>44353</v>
      </c>
      <c r="H1765" s="95" t="str">
        <f t="shared" ca="1" si="0"/>
        <v>2 año, 2 mes</v>
      </c>
      <c r="I1765" s="97" t="str">
        <f>IF(ISERROR(VLOOKUP('Salidas Pacientes'!$C1765,'BD Pacientes'!$A:$I,6,FALSE)),"",VLOOKUP('Salidas Pacientes'!$C1765,'BD Pacientes'!$A:$I,6,FALSE))</f>
        <v>CALLE 8C # 46-61</v>
      </c>
      <c r="J1765" s="98">
        <f>IF(ISERROR(VLOOKUP('Salidas Pacientes'!$C1765,'BD Pacientes'!$A:$I,7,FALSE)),"",VLOOKUP('Salidas Pacientes'!$C1765,'BD Pacientes'!$A:$I,7,FALSE))</f>
        <v>1144057093</v>
      </c>
      <c r="K1765" s="99" t="str">
        <f>IF(ISERROR(VLOOKUP('Salidas Pacientes'!$C1765,'BD Pacientes'!$A:$I,8,FALSE)),"",VLOOKUP('Salidas Pacientes'!$C1765,'BD Pacientes'!$A:$I,8,FALSE))</f>
        <v>KAREN OROZCO</v>
      </c>
      <c r="L1765" s="17">
        <f>IF(ISERROR(VLOOKUP('Salidas Pacientes'!$C1765,'BD Pacientes'!$A:$I,9,FALSE)),"",VLOOKUP('Salidas Pacientes'!$C1765,'BD Pacientes'!$A:$I,9,FALSE))</f>
        <v>3183627327</v>
      </c>
      <c r="M1765" s="122" t="s">
        <v>85</v>
      </c>
      <c r="N1765" s="16" t="str">
        <f>IF(ISERROR(VLOOKUP('Salidas Pacientes'!$M1765,Inventario!$A$2:$M$21,2,FALSE)),"",VLOOKUP('Salidas Pacientes'!$M1765,Inventario!$A$2:$M$21,2,FALSE))</f>
        <v xml:space="preserve">Avaxim 80 </v>
      </c>
      <c r="O1765" s="16" t="str">
        <f>IF(ISERROR(VLOOKUP('Salidas Pacientes'!$M1765,Inventario!$A$2:$M$21,3,FALSE)),"",VLOOKUP('Salidas Pacientes'!$M1765,Inventario!$A$2:$M$21,3,FALSE))</f>
        <v>Hepatitis A niño</v>
      </c>
      <c r="P1765" s="100"/>
      <c r="Q1765" s="100"/>
      <c r="R1765" s="17"/>
      <c r="S1765" s="123" t="s">
        <v>227</v>
      </c>
      <c r="T1765" s="102">
        <f>IF(ISERROR(VLOOKUP('Salidas Pacientes'!$S1765,Entradas!$H$1:$I$1009,2,FALSE)),"",VLOOKUP('Salidas Pacientes'!$S1765,Entradas!$H$1:$I$1009,2,FALSE))</f>
        <v>45351</v>
      </c>
      <c r="U1765" s="124"/>
      <c r="V1765" s="124">
        <v>1</v>
      </c>
      <c r="W1765" s="127"/>
    </row>
    <row r="1766" spans="1:23" ht="15.75" hidden="1" customHeight="1">
      <c r="A1766" s="121">
        <v>45071</v>
      </c>
      <c r="B1766" s="122" t="s">
        <v>276</v>
      </c>
      <c r="C1766" s="129">
        <v>1144112057</v>
      </c>
      <c r="D1766" s="17" t="str">
        <f>IF(ISERROR(VLOOKUP('Salidas Pacientes'!$C1766,'BD Pacientes'!$A:I,2,FALSE)),"",VLOOKUP('Salidas Pacientes'!$C1766,'BD Pacientes'!$A:I,2,FALSE))</f>
        <v>RC</v>
      </c>
      <c r="E1766" s="16" t="str">
        <f>IF(ISERROR(VLOOKUP('Salidas Pacientes'!$C1766,'BD Pacientes'!$A:I,3,FALSE)),"",VLOOKUP('Salidas Pacientes'!$C1766,'BD Pacientes'!$A:I,3,FALSE))</f>
        <v>RAFAELLA SOLANO OROZCO</v>
      </c>
      <c r="F1766" s="17" t="str">
        <f>IF(ISERROR(VLOOKUP('Salidas Pacientes'!$C1766,'BD Pacientes'!$A:I,4,FALSE)),"",VLOOKUP('Salidas Pacientes'!$C1766,'BD Pacientes'!$A:I,4,FALSE))</f>
        <v>F</v>
      </c>
      <c r="G1766" s="95">
        <f>IF(ISERROR(VLOOKUP('Salidas Pacientes'!$C1766,'BD Pacientes'!$A:I,5,FALSE)),"",VLOOKUP('Salidas Pacientes'!$C1766,'BD Pacientes'!$A:I,5,FALSE))</f>
        <v>44353</v>
      </c>
      <c r="H1766" s="95" t="str">
        <f t="shared" ca="1" si="0"/>
        <v>2 año, 2 mes</v>
      </c>
      <c r="I1766" s="97" t="str">
        <f>IF(ISERROR(VLOOKUP('Salidas Pacientes'!$C1766,'BD Pacientes'!$A:$I,6,FALSE)),"",VLOOKUP('Salidas Pacientes'!$C1766,'BD Pacientes'!$A:$I,6,FALSE))</f>
        <v>CALLE 8C # 46-61</v>
      </c>
      <c r="J1766" s="98">
        <f>IF(ISERROR(VLOOKUP('Salidas Pacientes'!$C1766,'BD Pacientes'!$A:$I,7,FALSE)),"",VLOOKUP('Salidas Pacientes'!$C1766,'BD Pacientes'!$A:$I,7,FALSE))</f>
        <v>1144057093</v>
      </c>
      <c r="K1766" s="99" t="str">
        <f>IF(ISERROR(VLOOKUP('Salidas Pacientes'!$C1766,'BD Pacientes'!$A:$I,8,FALSE)),"",VLOOKUP('Salidas Pacientes'!$C1766,'BD Pacientes'!$A:$I,8,FALSE))</f>
        <v>KAREN OROZCO</v>
      </c>
      <c r="L1766" s="17">
        <f>IF(ISERROR(VLOOKUP('Salidas Pacientes'!$C1766,'BD Pacientes'!$A:$I,9,FALSE)),"",VLOOKUP('Salidas Pacientes'!$C1766,'BD Pacientes'!$A:$I,9,FALSE))</f>
        <v>3183627327</v>
      </c>
      <c r="M1766" s="122" t="s">
        <v>140</v>
      </c>
      <c r="N1766" s="16" t="str">
        <f>IF(ISERROR(VLOOKUP('Salidas Pacientes'!$M1766,Inventario!$A$2:$M$21,2,FALSE)),"",VLOOKUP('Salidas Pacientes'!$M1766,Inventario!$A$2:$M$21,2,FALSE))</f>
        <v>Influvac</v>
      </c>
      <c r="O1766" s="16" t="str">
        <f>IF(ISERROR(VLOOKUP('Salidas Pacientes'!$M1766,Inventario!$A$2:$M$21,3,FALSE)),"",VLOOKUP('Salidas Pacientes'!$M1766,Inventario!$A$2:$M$21,3,FALSE))</f>
        <v>Influenza</v>
      </c>
      <c r="P1766" s="100"/>
      <c r="Q1766" s="100"/>
      <c r="R1766" s="17"/>
      <c r="S1766" s="123" t="s">
        <v>252</v>
      </c>
      <c r="T1766" s="102">
        <f>IF(ISERROR(VLOOKUP('Salidas Pacientes'!$S1766,Entradas!$H$1:$I$1009,2,FALSE)),"",VLOOKUP('Salidas Pacientes'!$S1766,Entradas!$H$1:$I$1009,2,FALSE))</f>
        <v>45291</v>
      </c>
      <c r="U1766" s="124"/>
      <c r="V1766" s="124">
        <v>1</v>
      </c>
      <c r="W1766" s="127"/>
    </row>
    <row r="1767" spans="1:23" ht="15.75" hidden="1" customHeight="1">
      <c r="A1767" s="121">
        <v>45072</v>
      </c>
      <c r="B1767" s="122" t="s">
        <v>276</v>
      </c>
      <c r="C1767" s="129">
        <v>1232818955</v>
      </c>
      <c r="D1767" s="17" t="str">
        <f>IF(ISERROR(VLOOKUP('Salidas Pacientes'!$C1767,'BD Pacientes'!$A:I,2,FALSE)),"",VLOOKUP('Salidas Pacientes'!$C1767,'BD Pacientes'!$A:I,2,FALSE))</f>
        <v>RC</v>
      </c>
      <c r="E1767" s="16" t="str">
        <f>IF(ISERROR(VLOOKUP('Salidas Pacientes'!$C1767,'BD Pacientes'!$A:I,3,FALSE)),"",VLOOKUP('Salidas Pacientes'!$C1767,'BD Pacientes'!$A:I,3,FALSE))</f>
        <v>MATEO PULGARIN GRAJALES</v>
      </c>
      <c r="F1767" s="17" t="str">
        <f>IF(ISERROR(VLOOKUP('Salidas Pacientes'!$C1767,'BD Pacientes'!$A:I,4,FALSE)),"",VLOOKUP('Salidas Pacientes'!$C1767,'BD Pacientes'!$A:I,4,FALSE))</f>
        <v>M</v>
      </c>
      <c r="G1767" s="95">
        <f>IF(ISERROR(VLOOKUP('Salidas Pacientes'!$C1767,'BD Pacientes'!$A:I,5,FALSE)),"",VLOOKUP('Salidas Pacientes'!$C1767,'BD Pacientes'!$A:I,5,FALSE))</f>
        <v>44583</v>
      </c>
      <c r="H1767" s="95" t="str">
        <f t="shared" ca="1" si="0"/>
        <v>1 año, 7 mes</v>
      </c>
      <c r="I1767" s="97" t="str">
        <f>IF(ISERROR(VLOOKUP('Salidas Pacientes'!$C1767,'BD Pacientes'!$A:$I,6,FALSE)),"",VLOOKUP('Salidas Pacientes'!$C1767,'BD Pacientes'!$A:$I,6,FALSE))</f>
        <v>CALLE 4 # 4-41</v>
      </c>
      <c r="J1767" s="98">
        <f>IF(ISERROR(VLOOKUP('Salidas Pacientes'!$C1767,'BD Pacientes'!$A:$I,7,FALSE)),"",VLOOKUP('Salidas Pacientes'!$C1767,'BD Pacientes'!$A:$I,7,FALSE))</f>
        <v>1144152552</v>
      </c>
      <c r="K1767" s="99" t="str">
        <f>IF(ISERROR(VLOOKUP('Salidas Pacientes'!$C1767,'BD Pacientes'!$A:$I,8,FALSE)),"",VLOOKUP('Salidas Pacientes'!$C1767,'BD Pacientes'!$A:$I,8,FALSE))</f>
        <v>MYRENA GRAJALES</v>
      </c>
      <c r="L1767" s="17">
        <f>IF(ISERROR(VLOOKUP('Salidas Pacientes'!$C1767,'BD Pacientes'!$A:$I,9,FALSE)),"",VLOOKUP('Salidas Pacientes'!$C1767,'BD Pacientes'!$A:$I,9,FALSE))</f>
        <v>3185092025</v>
      </c>
      <c r="M1767" s="122" t="s">
        <v>54</v>
      </c>
      <c r="N1767" s="16" t="str">
        <f>IF(ISERROR(VLOOKUP('Salidas Pacientes'!$M1767,Inventario!$A$2:$M$21,2,FALSE)),"",VLOOKUP('Salidas Pacientes'!$M1767,Inventario!$A$2:$M$21,2,FALSE))</f>
        <v>Prevenar</v>
      </c>
      <c r="O1767" s="16" t="str">
        <f>IF(ISERROR(VLOOKUP('Salidas Pacientes'!$M1767,Inventario!$A$2:$M$21,3,FALSE)),"",VLOOKUP('Salidas Pacientes'!$M1767,Inventario!$A$2:$M$21,3,FALSE))</f>
        <v>Neumococo 13V</v>
      </c>
      <c r="P1767" s="100"/>
      <c r="Q1767" s="100"/>
      <c r="R1767" s="17"/>
      <c r="S1767" s="123" t="s">
        <v>241</v>
      </c>
      <c r="T1767" s="102">
        <f>IF(ISERROR(VLOOKUP('Salidas Pacientes'!$S1767,Entradas!$H$1:$I$1009,2,FALSE)),"",VLOOKUP('Salidas Pacientes'!$S1767,Entradas!$H$1:$I$1009,2,FALSE))</f>
        <v>45747</v>
      </c>
      <c r="U1767" s="124"/>
      <c r="V1767" s="124">
        <v>1</v>
      </c>
      <c r="W1767" s="127"/>
    </row>
    <row r="1768" spans="1:23" ht="15.75" hidden="1" customHeight="1">
      <c r="A1768" s="121">
        <v>45072</v>
      </c>
      <c r="B1768" s="122" t="s">
        <v>276</v>
      </c>
      <c r="C1768" s="129">
        <v>1232818955</v>
      </c>
      <c r="D1768" s="17" t="str">
        <f>IF(ISERROR(VLOOKUP('Salidas Pacientes'!$C1768,'BD Pacientes'!$A:I,2,FALSE)),"",VLOOKUP('Salidas Pacientes'!$C1768,'BD Pacientes'!$A:I,2,FALSE))</f>
        <v>RC</v>
      </c>
      <c r="E1768" s="16" t="str">
        <f>IF(ISERROR(VLOOKUP('Salidas Pacientes'!$C1768,'BD Pacientes'!$A:I,3,FALSE)),"",VLOOKUP('Salidas Pacientes'!$C1768,'BD Pacientes'!$A:I,3,FALSE))</f>
        <v>MATEO PULGARIN GRAJALES</v>
      </c>
      <c r="F1768" s="17" t="str">
        <f>IF(ISERROR(VLOOKUP('Salidas Pacientes'!$C1768,'BD Pacientes'!$A:I,4,FALSE)),"",VLOOKUP('Salidas Pacientes'!$C1768,'BD Pacientes'!$A:I,4,FALSE))</f>
        <v>M</v>
      </c>
      <c r="G1768" s="95">
        <f>IF(ISERROR(VLOOKUP('Salidas Pacientes'!$C1768,'BD Pacientes'!$A:I,5,FALSE)),"",VLOOKUP('Salidas Pacientes'!$C1768,'BD Pacientes'!$A:I,5,FALSE))</f>
        <v>44583</v>
      </c>
      <c r="H1768" s="95" t="str">
        <f t="shared" ca="1" si="0"/>
        <v>1 año, 7 mes</v>
      </c>
      <c r="I1768" s="97" t="str">
        <f>IF(ISERROR(VLOOKUP('Salidas Pacientes'!$C1768,'BD Pacientes'!$A:$I,6,FALSE)),"",VLOOKUP('Salidas Pacientes'!$C1768,'BD Pacientes'!$A:$I,6,FALSE))</f>
        <v>CALLE 4 # 4-41</v>
      </c>
      <c r="J1768" s="98">
        <f>IF(ISERROR(VLOOKUP('Salidas Pacientes'!$C1768,'BD Pacientes'!$A:$I,7,FALSE)),"",VLOOKUP('Salidas Pacientes'!$C1768,'BD Pacientes'!$A:$I,7,FALSE))</f>
        <v>1144152552</v>
      </c>
      <c r="K1768" s="99" t="str">
        <f>IF(ISERROR(VLOOKUP('Salidas Pacientes'!$C1768,'BD Pacientes'!$A:$I,8,FALSE)),"",VLOOKUP('Salidas Pacientes'!$C1768,'BD Pacientes'!$A:$I,8,FALSE))</f>
        <v>MYRENA GRAJALES</v>
      </c>
      <c r="L1768" s="17">
        <f>IF(ISERROR(VLOOKUP('Salidas Pacientes'!$C1768,'BD Pacientes'!$A:$I,9,FALSE)),"",VLOOKUP('Salidas Pacientes'!$C1768,'BD Pacientes'!$A:$I,9,FALSE))</f>
        <v>3185092025</v>
      </c>
      <c r="M1768" s="122" t="s">
        <v>140</v>
      </c>
      <c r="N1768" s="16" t="str">
        <f>IF(ISERROR(VLOOKUP('Salidas Pacientes'!$M1768,Inventario!$A$2:$M$21,2,FALSE)),"",VLOOKUP('Salidas Pacientes'!$M1768,Inventario!$A$2:$M$21,2,FALSE))</f>
        <v>Influvac</v>
      </c>
      <c r="O1768" s="16" t="str">
        <f>IF(ISERROR(VLOOKUP('Salidas Pacientes'!$M1768,Inventario!$A$2:$M$21,3,FALSE)),"",VLOOKUP('Salidas Pacientes'!$M1768,Inventario!$A$2:$M$21,3,FALSE))</f>
        <v>Influenza</v>
      </c>
      <c r="P1768" s="100"/>
      <c r="Q1768" s="100"/>
      <c r="R1768" s="17"/>
      <c r="S1768" s="123" t="s">
        <v>252</v>
      </c>
      <c r="T1768" s="102">
        <f>IF(ISERROR(VLOOKUP('Salidas Pacientes'!$S1768,Entradas!$H$1:$I$1009,2,FALSE)),"",VLOOKUP('Salidas Pacientes'!$S1768,Entradas!$H$1:$I$1009,2,FALSE))</f>
        <v>45291</v>
      </c>
      <c r="U1768" s="124"/>
      <c r="V1768" s="124">
        <v>1</v>
      </c>
      <c r="W1768" s="127"/>
    </row>
    <row r="1769" spans="1:23" ht="15.75" hidden="1" customHeight="1">
      <c r="A1769" s="121">
        <v>45073</v>
      </c>
      <c r="B1769" s="122" t="s">
        <v>276</v>
      </c>
      <c r="C1769" s="129">
        <v>1107870560</v>
      </c>
      <c r="D1769" s="17" t="str">
        <f>IF(ISERROR(VLOOKUP('Salidas Pacientes'!$C1769,'BD Pacientes'!$A:I,2,FALSE)),"",VLOOKUP('Salidas Pacientes'!$C1769,'BD Pacientes'!$A:I,2,FALSE))</f>
        <v>RC</v>
      </c>
      <c r="E1769" s="16" t="str">
        <f>IF(ISERROR(VLOOKUP('Salidas Pacientes'!$C1769,'BD Pacientes'!$A:I,3,FALSE)),"",VLOOKUP('Salidas Pacientes'!$C1769,'BD Pacientes'!$A:I,3,FALSE))</f>
        <v>THOMAS HERNANDEZ TENGANAN</v>
      </c>
      <c r="F1769" s="17" t="str">
        <f>IF(ISERROR(VLOOKUP('Salidas Pacientes'!$C1769,'BD Pacientes'!$A:I,4,FALSE)),"",VLOOKUP('Salidas Pacientes'!$C1769,'BD Pacientes'!$A:I,4,FALSE))</f>
        <v>M</v>
      </c>
      <c r="G1769" s="95">
        <f>IF(ISERROR(VLOOKUP('Salidas Pacientes'!$C1769,'BD Pacientes'!$A:I,5,FALSE)),"",VLOOKUP('Salidas Pacientes'!$C1769,'BD Pacientes'!$A:I,5,FALSE))</f>
        <v>44091</v>
      </c>
      <c r="H1769" s="95" t="str">
        <f t="shared" ca="1" si="0"/>
        <v>2 año, 11 mes</v>
      </c>
      <c r="I1769" s="97" t="str">
        <f>IF(ISERROR(VLOOKUP('Salidas Pacientes'!$C1769,'BD Pacientes'!$A:$I,6,FALSE)),"",VLOOKUP('Salidas Pacientes'!$C1769,'BD Pacientes'!$A:$I,6,FALSE))</f>
        <v>CALLE 30 OESTE # 6-39</v>
      </c>
      <c r="J1769" s="98">
        <f>IF(ISERROR(VLOOKUP('Salidas Pacientes'!$C1769,'BD Pacientes'!$A:$I,7,FALSE)),"",VLOOKUP('Salidas Pacientes'!$C1769,'BD Pacientes'!$A:$I,7,FALSE))</f>
        <v>1151943663</v>
      </c>
      <c r="K1769" s="99" t="str">
        <f>IF(ISERROR(VLOOKUP('Salidas Pacientes'!$C1769,'BD Pacientes'!$A:$I,8,FALSE)),"",VLOOKUP('Salidas Pacientes'!$C1769,'BD Pacientes'!$A:$I,8,FALSE))</f>
        <v>KARINA TENGANAN</v>
      </c>
      <c r="L1769" s="17">
        <f>IF(ISERROR(VLOOKUP('Salidas Pacientes'!$C1769,'BD Pacientes'!$A:$I,9,FALSE)),"",VLOOKUP('Salidas Pacientes'!$C1769,'BD Pacientes'!$A:$I,9,FALSE))</f>
        <v>3186601831</v>
      </c>
      <c r="M1769" s="122" t="s">
        <v>93</v>
      </c>
      <c r="N1769" s="16" t="str">
        <f>IF(ISERROR(VLOOKUP('Salidas Pacientes'!$M1769,Inventario!$A$2:$M$21,2,FALSE)),"",VLOOKUP('Salidas Pacientes'!$M1769,Inventario!$A$2:$M$21,2,FALSE))</f>
        <v>Vaxigrip</v>
      </c>
      <c r="O1769" s="16" t="str">
        <f>IF(ISERROR(VLOOKUP('Salidas Pacientes'!$M1769,Inventario!$A$2:$M$21,3,FALSE)),"",VLOOKUP('Salidas Pacientes'!$M1769,Inventario!$A$2:$M$21,3,FALSE))</f>
        <v>Influenza</v>
      </c>
      <c r="P1769" s="100"/>
      <c r="Q1769" s="100"/>
      <c r="R1769" s="17"/>
      <c r="S1769" s="123" t="s">
        <v>250</v>
      </c>
      <c r="T1769" s="102">
        <f>IF(ISERROR(VLOOKUP('Salidas Pacientes'!$S1769,Entradas!$H$1:$I$1009,2,FALSE)),"",VLOOKUP('Salidas Pacientes'!$S1769,Entradas!$H$1:$I$1009,2,FALSE))</f>
        <v>45291</v>
      </c>
      <c r="U1769" s="124"/>
      <c r="V1769" s="124">
        <v>1</v>
      </c>
      <c r="W1769" s="127"/>
    </row>
    <row r="1770" spans="1:23" ht="15.75" hidden="1" customHeight="1">
      <c r="A1770" s="121">
        <v>45073</v>
      </c>
      <c r="B1770" s="122" t="s">
        <v>276</v>
      </c>
      <c r="C1770" s="129">
        <v>1109554351</v>
      </c>
      <c r="D1770" s="17" t="str">
        <f>IF(ISERROR(VLOOKUP('Salidas Pacientes'!$C1770,'BD Pacientes'!$A:I,2,FALSE)),"",VLOOKUP('Salidas Pacientes'!$C1770,'BD Pacientes'!$A:I,2,FALSE))</f>
        <v>TI</v>
      </c>
      <c r="E1770" s="16" t="str">
        <f>IF(ISERROR(VLOOKUP('Salidas Pacientes'!$C1770,'BD Pacientes'!$A:I,3,FALSE)),"",VLOOKUP('Salidas Pacientes'!$C1770,'BD Pacientes'!$A:I,3,FALSE))</f>
        <v>MARIA ALEJANDRA SINISTERRA CASTRO</v>
      </c>
      <c r="F1770" s="17" t="str">
        <f>IF(ISERROR(VLOOKUP('Salidas Pacientes'!$C1770,'BD Pacientes'!$A:I,4,FALSE)),"",VLOOKUP('Salidas Pacientes'!$C1770,'BD Pacientes'!$A:I,4,FALSE))</f>
        <v>F</v>
      </c>
      <c r="G1770" s="95">
        <f>IF(ISERROR(VLOOKUP('Salidas Pacientes'!$C1770,'BD Pacientes'!$A:I,5,FALSE)),"",VLOOKUP('Salidas Pacientes'!$C1770,'BD Pacientes'!$A:I,5,FALSE))</f>
        <v>41327</v>
      </c>
      <c r="H1770" s="95" t="str">
        <f t="shared" ca="1" si="0"/>
        <v>10 año, 6 mes</v>
      </c>
      <c r="I1770" s="97" t="str">
        <f>IF(ISERROR(VLOOKUP('Salidas Pacientes'!$C1770,'BD Pacientes'!$A:$I,6,FALSE)),"",VLOOKUP('Salidas Pacientes'!$C1770,'BD Pacientes'!$A:$I,6,FALSE))</f>
        <v>CRA 89 ·10-80</v>
      </c>
      <c r="J1770" s="98">
        <f>IF(ISERROR(VLOOKUP('Salidas Pacientes'!$C1770,'BD Pacientes'!$A:$I,7,FALSE)),"",VLOOKUP('Salidas Pacientes'!$C1770,'BD Pacientes'!$A:$I,7,FALSE))</f>
        <v>31582949</v>
      </c>
      <c r="K1770" s="99" t="str">
        <f>IF(ISERROR(VLOOKUP('Salidas Pacientes'!$C1770,'BD Pacientes'!$A:$I,8,FALSE)),"",VLOOKUP('Salidas Pacientes'!$C1770,'BD Pacientes'!$A:$I,8,FALSE))</f>
        <v>CAROLINA CASTRP</v>
      </c>
      <c r="L1770" s="17">
        <f>IF(ISERROR(VLOOKUP('Salidas Pacientes'!$C1770,'BD Pacientes'!$A:$I,9,FALSE)),"",VLOOKUP('Salidas Pacientes'!$C1770,'BD Pacientes'!$A:$I,9,FALSE))</f>
        <v>3113795150</v>
      </c>
      <c r="M1770" s="122" t="s">
        <v>93</v>
      </c>
      <c r="N1770" s="16" t="str">
        <f>IF(ISERROR(VLOOKUP('Salidas Pacientes'!$M1770,Inventario!$A$2:$M$21,2,FALSE)),"",VLOOKUP('Salidas Pacientes'!$M1770,Inventario!$A$2:$M$21,2,FALSE))</f>
        <v>Vaxigrip</v>
      </c>
      <c r="O1770" s="16" t="str">
        <f>IF(ISERROR(VLOOKUP('Salidas Pacientes'!$M1770,Inventario!$A$2:$M$21,3,FALSE)),"",VLOOKUP('Salidas Pacientes'!$M1770,Inventario!$A$2:$M$21,3,FALSE))</f>
        <v>Influenza</v>
      </c>
      <c r="P1770" s="100"/>
      <c r="Q1770" s="100"/>
      <c r="R1770" s="17"/>
      <c r="S1770" s="123" t="s">
        <v>250</v>
      </c>
      <c r="T1770" s="102">
        <f>IF(ISERROR(VLOOKUP('Salidas Pacientes'!$S1770,Entradas!$H$1:$I$1009,2,FALSE)),"",VLOOKUP('Salidas Pacientes'!$S1770,Entradas!$H$1:$I$1009,2,FALSE))</f>
        <v>45291</v>
      </c>
      <c r="U1770" s="124"/>
      <c r="V1770" s="124">
        <v>1</v>
      </c>
      <c r="W1770" s="127"/>
    </row>
    <row r="1771" spans="1:23" ht="15.75" hidden="1" customHeight="1">
      <c r="A1771" s="121">
        <v>45073</v>
      </c>
      <c r="B1771" s="122" t="s">
        <v>276</v>
      </c>
      <c r="C1771" s="129">
        <v>31582949</v>
      </c>
      <c r="D1771" s="17" t="str">
        <f>IF(ISERROR(VLOOKUP('Salidas Pacientes'!$C1771,'BD Pacientes'!$A:I,2,FALSE)),"",VLOOKUP('Salidas Pacientes'!$C1771,'BD Pacientes'!$A:I,2,FALSE))</f>
        <v>CC</v>
      </c>
      <c r="E1771" s="16" t="str">
        <f>IF(ISERROR(VLOOKUP('Salidas Pacientes'!$C1771,'BD Pacientes'!$A:I,3,FALSE)),"",VLOOKUP('Salidas Pacientes'!$C1771,'BD Pacientes'!$A:I,3,FALSE))</f>
        <v>CAROLINA CASTRO</v>
      </c>
      <c r="F1771" s="17" t="str">
        <f>IF(ISERROR(VLOOKUP('Salidas Pacientes'!$C1771,'BD Pacientes'!$A:I,4,FALSE)),"",VLOOKUP('Salidas Pacientes'!$C1771,'BD Pacientes'!$A:I,4,FALSE))</f>
        <v>F</v>
      </c>
      <c r="G1771" s="95">
        <f>IF(ISERROR(VLOOKUP('Salidas Pacientes'!$C1771,'BD Pacientes'!$A:I,5,FALSE)),"",VLOOKUP('Salidas Pacientes'!$C1771,'BD Pacientes'!$A:I,5,FALSE))</f>
        <v>41328</v>
      </c>
      <c r="H1771" s="95" t="str">
        <f t="shared" ca="1" si="0"/>
        <v>10 año, 6 mes</v>
      </c>
      <c r="I1771" s="97" t="str">
        <f>IF(ISERROR(VLOOKUP('Salidas Pacientes'!$C1771,'BD Pacientes'!$A:$I,6,FALSE)),"",VLOOKUP('Salidas Pacientes'!$C1771,'BD Pacientes'!$A:$I,6,FALSE))</f>
        <v>CRA 89 ·10-80</v>
      </c>
      <c r="J1771" s="98">
        <f>IF(ISERROR(VLOOKUP('Salidas Pacientes'!$C1771,'BD Pacientes'!$A:$I,7,FALSE)),"",VLOOKUP('Salidas Pacientes'!$C1771,'BD Pacientes'!$A:$I,7,FALSE))</f>
        <v>31582949</v>
      </c>
      <c r="K1771" s="99" t="str">
        <f>IF(ISERROR(VLOOKUP('Salidas Pacientes'!$C1771,'BD Pacientes'!$A:$I,8,FALSE)),"",VLOOKUP('Salidas Pacientes'!$C1771,'BD Pacientes'!$A:$I,8,FALSE))</f>
        <v>CAROLINA CASTRP</v>
      </c>
      <c r="L1771" s="17">
        <f>IF(ISERROR(VLOOKUP('Salidas Pacientes'!$C1771,'BD Pacientes'!$A:$I,9,FALSE)),"",VLOOKUP('Salidas Pacientes'!$C1771,'BD Pacientes'!$A:$I,9,FALSE))</f>
        <v>3113795150</v>
      </c>
      <c r="M1771" s="122" t="s">
        <v>93</v>
      </c>
      <c r="N1771" s="16" t="str">
        <f>IF(ISERROR(VLOOKUP('Salidas Pacientes'!$M1771,Inventario!$A$2:$M$21,2,FALSE)),"",VLOOKUP('Salidas Pacientes'!$M1771,Inventario!$A$2:$M$21,2,FALSE))</f>
        <v>Vaxigrip</v>
      </c>
      <c r="O1771" s="16" t="str">
        <f>IF(ISERROR(VLOOKUP('Salidas Pacientes'!$M1771,Inventario!$A$2:$M$21,3,FALSE)),"",VLOOKUP('Salidas Pacientes'!$M1771,Inventario!$A$2:$M$21,3,FALSE))</f>
        <v>Influenza</v>
      </c>
      <c r="P1771" s="100"/>
      <c r="Q1771" s="100"/>
      <c r="R1771" s="17"/>
      <c r="S1771" s="123" t="s">
        <v>250</v>
      </c>
      <c r="T1771" s="102">
        <f>IF(ISERROR(VLOOKUP('Salidas Pacientes'!$S1771,Entradas!$H$1:$I$1009,2,FALSE)),"",VLOOKUP('Salidas Pacientes'!$S1771,Entradas!$H$1:$I$1009,2,FALSE))</f>
        <v>45291</v>
      </c>
      <c r="U1771" s="124"/>
      <c r="V1771" s="124">
        <v>1</v>
      </c>
      <c r="W1771" s="127"/>
    </row>
    <row r="1772" spans="1:23" ht="15.75" hidden="1" customHeight="1">
      <c r="A1772" s="121">
        <v>45073</v>
      </c>
      <c r="B1772" s="122" t="s">
        <v>276</v>
      </c>
      <c r="C1772" s="129">
        <v>1232813077</v>
      </c>
      <c r="D1772" s="17" t="str">
        <f>IF(ISERROR(VLOOKUP('Salidas Pacientes'!$C1772,'BD Pacientes'!$A:I,2,FALSE)),"",VLOOKUP('Salidas Pacientes'!$C1772,'BD Pacientes'!$A:I,2,FALSE))</f>
        <v>RC</v>
      </c>
      <c r="E1772" s="16" t="str">
        <f>IF(ISERROR(VLOOKUP('Salidas Pacientes'!$C1772,'BD Pacientes'!$A:I,3,FALSE)),"",VLOOKUP('Salidas Pacientes'!$C1772,'BD Pacientes'!$A:I,3,FALSE))</f>
        <v>HELENA JOHANSEN HENAO</v>
      </c>
      <c r="F1772" s="17" t="str">
        <f>IF(ISERROR(VLOOKUP('Salidas Pacientes'!$C1772,'BD Pacientes'!$A:I,4,FALSE)),"",VLOOKUP('Salidas Pacientes'!$C1772,'BD Pacientes'!$A:I,4,FALSE))</f>
        <v>F</v>
      </c>
      <c r="G1772" s="95">
        <f>IF(ISERROR(VLOOKUP('Salidas Pacientes'!$C1772,'BD Pacientes'!$A:I,5,FALSE)),"",VLOOKUP('Salidas Pacientes'!$C1772,'BD Pacientes'!$A:I,5,FALSE))</f>
        <v>44020</v>
      </c>
      <c r="H1772" s="95" t="str">
        <f t="shared" ca="1" si="0"/>
        <v>3 año, 1 mes</v>
      </c>
      <c r="I1772" s="97" t="str">
        <f>IF(ISERROR(VLOOKUP('Salidas Pacientes'!$C1772,'BD Pacientes'!$A:$I,6,FALSE)),"",VLOOKUP('Salidas Pacientes'!$C1772,'BD Pacientes'!$A:$I,6,FALSE))</f>
        <v>CALLE 14 OESTE #2B-21</v>
      </c>
      <c r="J1772" s="98">
        <f>IF(ISERROR(VLOOKUP('Salidas Pacientes'!$C1772,'BD Pacientes'!$A:$I,7,FALSE)),"",VLOOKUP('Salidas Pacientes'!$C1772,'BD Pacientes'!$A:$I,7,FALSE))</f>
        <v>31657800</v>
      </c>
      <c r="K1772" s="99" t="str">
        <f>IF(ISERROR(VLOOKUP('Salidas Pacientes'!$C1772,'BD Pacientes'!$A:$I,8,FALSE)),"",VLOOKUP('Salidas Pacientes'!$C1772,'BD Pacientes'!$A:$I,8,FALSE))</f>
        <v>VERONICA HENAO</v>
      </c>
      <c r="L1772" s="17">
        <f>IF(ISERROR(VLOOKUP('Salidas Pacientes'!$C1772,'BD Pacientes'!$A:$I,9,FALSE)),"",VLOOKUP('Salidas Pacientes'!$C1772,'BD Pacientes'!$A:$I,9,FALSE))</f>
        <v>3136236496</v>
      </c>
      <c r="M1772" s="122" t="s">
        <v>93</v>
      </c>
      <c r="N1772" s="16" t="str">
        <f>IF(ISERROR(VLOOKUP('Salidas Pacientes'!$M1772,Inventario!$A$2:$M$21,2,FALSE)),"",VLOOKUP('Salidas Pacientes'!$M1772,Inventario!$A$2:$M$21,2,FALSE))</f>
        <v>Vaxigrip</v>
      </c>
      <c r="O1772" s="16" t="str">
        <f>IF(ISERROR(VLOOKUP('Salidas Pacientes'!$M1772,Inventario!$A$2:$M$21,3,FALSE)),"",VLOOKUP('Salidas Pacientes'!$M1772,Inventario!$A$2:$M$21,3,FALSE))</f>
        <v>Influenza</v>
      </c>
      <c r="P1772" s="100"/>
      <c r="Q1772" s="100"/>
      <c r="R1772" s="17"/>
      <c r="S1772" s="123" t="s">
        <v>250</v>
      </c>
      <c r="T1772" s="102">
        <f>IF(ISERROR(VLOOKUP('Salidas Pacientes'!$S1772,Entradas!$H$1:$I$1009,2,FALSE)),"",VLOOKUP('Salidas Pacientes'!$S1772,Entradas!$H$1:$I$1009,2,FALSE))</f>
        <v>45291</v>
      </c>
      <c r="U1772" s="124"/>
      <c r="V1772" s="124">
        <v>1</v>
      </c>
      <c r="W1772" s="127"/>
    </row>
    <row r="1773" spans="1:23" ht="15.75" hidden="1" customHeight="1">
      <c r="A1773" s="121">
        <v>45073</v>
      </c>
      <c r="B1773" s="122" t="s">
        <v>276</v>
      </c>
      <c r="C1773" s="129">
        <v>1232813077</v>
      </c>
      <c r="D1773" s="17" t="str">
        <f>IF(ISERROR(VLOOKUP('Salidas Pacientes'!$C1773,'BD Pacientes'!$A:I,2,FALSE)),"",VLOOKUP('Salidas Pacientes'!$C1773,'BD Pacientes'!$A:I,2,FALSE))</f>
        <v>RC</v>
      </c>
      <c r="E1773" s="16" t="str">
        <f>IF(ISERROR(VLOOKUP('Salidas Pacientes'!$C1773,'BD Pacientes'!$A:I,3,FALSE)),"",VLOOKUP('Salidas Pacientes'!$C1773,'BD Pacientes'!$A:I,3,FALSE))</f>
        <v>HELENA JOHANSEN HENAO</v>
      </c>
      <c r="F1773" s="17" t="str">
        <f>IF(ISERROR(VLOOKUP('Salidas Pacientes'!$C1773,'BD Pacientes'!$A:I,4,FALSE)),"",VLOOKUP('Salidas Pacientes'!$C1773,'BD Pacientes'!$A:I,4,FALSE))</f>
        <v>F</v>
      </c>
      <c r="G1773" s="95">
        <f>IF(ISERROR(VLOOKUP('Salidas Pacientes'!$C1773,'BD Pacientes'!$A:I,5,FALSE)),"",VLOOKUP('Salidas Pacientes'!$C1773,'BD Pacientes'!$A:I,5,FALSE))</f>
        <v>44020</v>
      </c>
      <c r="H1773" s="95" t="str">
        <f t="shared" ca="1" si="0"/>
        <v>3 año, 1 mes</v>
      </c>
      <c r="I1773" s="97" t="str">
        <f>IF(ISERROR(VLOOKUP('Salidas Pacientes'!$C1773,'BD Pacientes'!$A:$I,6,FALSE)),"",VLOOKUP('Salidas Pacientes'!$C1773,'BD Pacientes'!$A:$I,6,FALSE))</f>
        <v>CALLE 14 OESTE #2B-21</v>
      </c>
      <c r="J1773" s="98">
        <f>IF(ISERROR(VLOOKUP('Salidas Pacientes'!$C1773,'BD Pacientes'!$A:$I,7,FALSE)),"",VLOOKUP('Salidas Pacientes'!$C1773,'BD Pacientes'!$A:$I,7,FALSE))</f>
        <v>31657800</v>
      </c>
      <c r="K1773" s="99" t="str">
        <f>IF(ISERROR(VLOOKUP('Salidas Pacientes'!$C1773,'BD Pacientes'!$A:$I,8,FALSE)),"",VLOOKUP('Salidas Pacientes'!$C1773,'BD Pacientes'!$A:$I,8,FALSE))</f>
        <v>VERONICA HENAO</v>
      </c>
      <c r="L1773" s="17">
        <f>IF(ISERROR(VLOOKUP('Salidas Pacientes'!$C1773,'BD Pacientes'!$A:$I,9,FALSE)),"",VLOOKUP('Salidas Pacientes'!$C1773,'BD Pacientes'!$A:$I,9,FALSE))</f>
        <v>3136236496</v>
      </c>
      <c r="M1773" s="122" t="s">
        <v>108</v>
      </c>
      <c r="N1773" s="16" t="str">
        <f>IF(ISERROR(VLOOKUP('Salidas Pacientes'!$M1773,Inventario!$A$2:$M$21,2,FALSE)),"",VLOOKUP('Salidas Pacientes'!$M1773,Inventario!$A$2:$M$21,2,FALSE))</f>
        <v>Priorix</v>
      </c>
      <c r="O1773" s="16" t="str">
        <f>IF(ISERROR(VLOOKUP('Salidas Pacientes'!$M1773,Inventario!$A$2:$M$21,3,FALSE)),"",VLOOKUP('Salidas Pacientes'!$M1773,Inventario!$A$2:$M$21,3,FALSE))</f>
        <v>Rubeola, Sarampion, Paperas</v>
      </c>
      <c r="P1773" s="100"/>
      <c r="Q1773" s="100"/>
      <c r="R1773" s="17"/>
      <c r="S1773" s="123" t="s">
        <v>239</v>
      </c>
      <c r="T1773" s="102">
        <f>IF(ISERROR(VLOOKUP('Salidas Pacientes'!$S1773,Entradas!$H$1:$I$1009,2,FALSE)),"",VLOOKUP('Salidas Pacientes'!$S1773,Entradas!$H$1:$I$1009,2,FALSE))</f>
        <v>45473</v>
      </c>
      <c r="U1773" s="124"/>
      <c r="V1773" s="124">
        <v>1</v>
      </c>
      <c r="W1773" s="127"/>
    </row>
    <row r="1774" spans="1:23" ht="15.75" hidden="1" customHeight="1">
      <c r="A1774" s="121">
        <v>45075</v>
      </c>
      <c r="B1774" s="122" t="s">
        <v>276</v>
      </c>
      <c r="C1774" s="129">
        <v>1106525749</v>
      </c>
      <c r="D1774" s="17" t="str">
        <f>IF(ISERROR(VLOOKUP('Salidas Pacientes'!$C1774,'BD Pacientes'!$A:I,2,FALSE)),"",VLOOKUP('Salidas Pacientes'!$C1774,'BD Pacientes'!$A:I,2,FALSE))</f>
        <v>RC</v>
      </c>
      <c r="E1774" s="16" t="str">
        <f>IF(ISERROR(VLOOKUP('Salidas Pacientes'!$C1774,'BD Pacientes'!$A:I,3,FALSE)),"",VLOOKUP('Salidas Pacientes'!$C1774,'BD Pacientes'!$A:I,3,FALSE))</f>
        <v>ALENA MUÑOZ MEJIA</v>
      </c>
      <c r="F1774" s="17" t="str">
        <f>IF(ISERROR(VLOOKUP('Salidas Pacientes'!$C1774,'BD Pacientes'!$A:I,4,FALSE)),"",VLOOKUP('Salidas Pacientes'!$C1774,'BD Pacientes'!$A:I,4,FALSE))</f>
        <v>F</v>
      </c>
      <c r="G1774" s="95">
        <f>IF(ISERROR(VLOOKUP('Salidas Pacientes'!$C1774,'BD Pacientes'!$A:I,5,FALSE)),"",VLOOKUP('Salidas Pacientes'!$C1774,'BD Pacientes'!$A:I,5,FALSE))</f>
        <v>44699</v>
      </c>
      <c r="H1774" s="95" t="str">
        <f t="shared" ca="1" si="0"/>
        <v>1 año, 3 mes</v>
      </c>
      <c r="I1774" s="97" t="str">
        <f>IF(ISERROR(VLOOKUP('Salidas Pacientes'!$C1774,'BD Pacientes'!$A:$I,6,FALSE)),"",VLOOKUP('Salidas Pacientes'!$C1774,'BD Pacientes'!$A:$I,6,FALSE))</f>
        <v>CALLE 28 # 98-82</v>
      </c>
      <c r="J1774" s="98">
        <f>IF(ISERROR(VLOOKUP('Salidas Pacientes'!$C1774,'BD Pacientes'!$A:$I,7,FALSE)),"",VLOOKUP('Salidas Pacientes'!$C1774,'BD Pacientes'!$A:$I,7,FALSE))</f>
        <v>1144095237</v>
      </c>
      <c r="K1774" s="99" t="str">
        <f>IF(ISERROR(VLOOKUP('Salidas Pacientes'!$C1774,'BD Pacientes'!$A:$I,8,FALSE)),"",VLOOKUP('Salidas Pacientes'!$C1774,'BD Pacientes'!$A:$I,8,FALSE))</f>
        <v>LINA HENAO</v>
      </c>
      <c r="L1774" s="17">
        <f>IF(ISERROR(VLOOKUP('Salidas Pacientes'!$C1774,'BD Pacientes'!$A:$I,9,FALSE)),"",VLOOKUP('Salidas Pacientes'!$C1774,'BD Pacientes'!$A:$I,9,FALSE))</f>
        <v>3173294127</v>
      </c>
      <c r="M1774" s="122" t="s">
        <v>58</v>
      </c>
      <c r="N1774" s="16" t="str">
        <f>IF(ISERROR(VLOOKUP('Salidas Pacientes'!$M1774,Inventario!$A$2:$M$21,2,FALSE)),"",VLOOKUP('Salidas Pacientes'!$M1774,Inventario!$A$2:$M$21,2,FALSE))</f>
        <v>Proquad</v>
      </c>
      <c r="O1774" s="16" t="str">
        <f>IF(ISERROR(VLOOKUP('Salidas Pacientes'!$M1774,Inventario!$A$2:$M$21,3,FALSE)),"",VLOOKUP('Salidas Pacientes'!$M1774,Inventario!$A$2:$M$21,3,FALSE))</f>
        <v>Sarampion + Rubeola + parotiditis + varicela</v>
      </c>
      <c r="P1774" s="100"/>
      <c r="Q1774" s="100"/>
      <c r="R1774" s="17"/>
      <c r="S1774" s="123" t="s">
        <v>239</v>
      </c>
      <c r="T1774" s="102">
        <f>IF(ISERROR(VLOOKUP('Salidas Pacientes'!$S1774,Entradas!$H$1:$I$1009,2,FALSE)),"",VLOOKUP('Salidas Pacientes'!$S1774,Entradas!$H$1:$I$1009,2,FALSE))</f>
        <v>45473</v>
      </c>
      <c r="U1774" s="124"/>
      <c r="V1774" s="124">
        <v>1</v>
      </c>
      <c r="W1774" s="127"/>
    </row>
    <row r="1775" spans="1:23" ht="15.75" hidden="1" customHeight="1">
      <c r="A1775" s="121">
        <v>45075</v>
      </c>
      <c r="B1775" s="122" t="s">
        <v>276</v>
      </c>
      <c r="C1775" s="129">
        <v>1106525749</v>
      </c>
      <c r="D1775" s="17" t="str">
        <f>IF(ISERROR(VLOOKUP('Salidas Pacientes'!$C1775,'BD Pacientes'!$A:I,2,FALSE)),"",VLOOKUP('Salidas Pacientes'!$C1775,'BD Pacientes'!$A:I,2,FALSE))</f>
        <v>RC</v>
      </c>
      <c r="E1775" s="16" t="str">
        <f>IF(ISERROR(VLOOKUP('Salidas Pacientes'!$C1775,'BD Pacientes'!$A:I,3,FALSE)),"",VLOOKUP('Salidas Pacientes'!$C1775,'BD Pacientes'!$A:I,3,FALSE))</f>
        <v>ALENA MUÑOZ MEJIA</v>
      </c>
      <c r="F1775" s="17" t="str">
        <f>IF(ISERROR(VLOOKUP('Salidas Pacientes'!$C1775,'BD Pacientes'!$A:I,4,FALSE)),"",VLOOKUP('Salidas Pacientes'!$C1775,'BD Pacientes'!$A:I,4,FALSE))</f>
        <v>F</v>
      </c>
      <c r="G1775" s="95">
        <f>IF(ISERROR(VLOOKUP('Salidas Pacientes'!$C1775,'BD Pacientes'!$A:I,5,FALSE)),"",VLOOKUP('Salidas Pacientes'!$C1775,'BD Pacientes'!$A:I,5,FALSE))</f>
        <v>44699</v>
      </c>
      <c r="H1775" s="95" t="str">
        <f t="shared" ca="1" si="0"/>
        <v>1 año, 3 mes</v>
      </c>
      <c r="I1775" s="97" t="str">
        <f>IF(ISERROR(VLOOKUP('Salidas Pacientes'!$C1775,'BD Pacientes'!$A:$I,6,FALSE)),"",VLOOKUP('Salidas Pacientes'!$C1775,'BD Pacientes'!$A:$I,6,FALSE))</f>
        <v>CALLE 28 # 98-82</v>
      </c>
      <c r="J1775" s="98">
        <f>IF(ISERROR(VLOOKUP('Salidas Pacientes'!$C1775,'BD Pacientes'!$A:$I,7,FALSE)),"",VLOOKUP('Salidas Pacientes'!$C1775,'BD Pacientes'!$A:$I,7,FALSE))</f>
        <v>1144095237</v>
      </c>
      <c r="K1775" s="99" t="str">
        <f>IF(ISERROR(VLOOKUP('Salidas Pacientes'!$C1775,'BD Pacientes'!$A:$I,8,FALSE)),"",VLOOKUP('Salidas Pacientes'!$C1775,'BD Pacientes'!$A:$I,8,FALSE))</f>
        <v>LINA HENAO</v>
      </c>
      <c r="L1775" s="17">
        <f>IF(ISERROR(VLOOKUP('Salidas Pacientes'!$C1775,'BD Pacientes'!$A:$I,9,FALSE)),"",VLOOKUP('Salidas Pacientes'!$C1775,'BD Pacientes'!$A:$I,9,FALSE))</f>
        <v>3173294127</v>
      </c>
      <c r="M1775" s="122" t="s">
        <v>85</v>
      </c>
      <c r="N1775" s="16" t="str">
        <f>IF(ISERROR(VLOOKUP('Salidas Pacientes'!$M1775,Inventario!$A$2:$M$21,2,FALSE)),"",VLOOKUP('Salidas Pacientes'!$M1775,Inventario!$A$2:$M$21,2,FALSE))</f>
        <v xml:space="preserve">Avaxim 80 </v>
      </c>
      <c r="O1775" s="16" t="str">
        <f>IF(ISERROR(VLOOKUP('Salidas Pacientes'!$M1775,Inventario!$A$2:$M$21,3,FALSE)),"",VLOOKUP('Salidas Pacientes'!$M1775,Inventario!$A$2:$M$21,3,FALSE))</f>
        <v>Hepatitis A niño</v>
      </c>
      <c r="P1775" s="100"/>
      <c r="Q1775" s="100"/>
      <c r="R1775" s="17"/>
      <c r="S1775" s="123" t="s">
        <v>227</v>
      </c>
      <c r="T1775" s="102">
        <f>IF(ISERROR(VLOOKUP('Salidas Pacientes'!$S1775,Entradas!$H$1:$I$1009,2,FALSE)),"",VLOOKUP('Salidas Pacientes'!$S1775,Entradas!$H$1:$I$1009,2,FALSE))</f>
        <v>45351</v>
      </c>
      <c r="U1775" s="124"/>
      <c r="V1775" s="124">
        <v>1</v>
      </c>
      <c r="W1775" s="127"/>
    </row>
    <row r="1776" spans="1:23" ht="15.75" hidden="1" customHeight="1">
      <c r="A1776" s="121">
        <v>45075</v>
      </c>
      <c r="B1776" s="122" t="s">
        <v>276</v>
      </c>
      <c r="C1776" s="129">
        <v>1106525749</v>
      </c>
      <c r="D1776" s="17" t="str">
        <f>IF(ISERROR(VLOOKUP('Salidas Pacientes'!$C1776,'BD Pacientes'!$A:I,2,FALSE)),"",VLOOKUP('Salidas Pacientes'!$C1776,'BD Pacientes'!$A:I,2,FALSE))</f>
        <v>RC</v>
      </c>
      <c r="E1776" s="16" t="str">
        <f>IF(ISERROR(VLOOKUP('Salidas Pacientes'!$C1776,'BD Pacientes'!$A:I,3,FALSE)),"",VLOOKUP('Salidas Pacientes'!$C1776,'BD Pacientes'!$A:I,3,FALSE))</f>
        <v>ALENA MUÑOZ MEJIA</v>
      </c>
      <c r="F1776" s="17" t="str">
        <f>IF(ISERROR(VLOOKUP('Salidas Pacientes'!$C1776,'BD Pacientes'!$A:I,4,FALSE)),"",VLOOKUP('Salidas Pacientes'!$C1776,'BD Pacientes'!$A:I,4,FALSE))</f>
        <v>F</v>
      </c>
      <c r="G1776" s="95">
        <f>IF(ISERROR(VLOOKUP('Salidas Pacientes'!$C1776,'BD Pacientes'!$A:I,5,FALSE)),"",VLOOKUP('Salidas Pacientes'!$C1776,'BD Pacientes'!$A:I,5,FALSE))</f>
        <v>44699</v>
      </c>
      <c r="H1776" s="95" t="str">
        <f t="shared" ca="1" si="0"/>
        <v>1 año, 3 mes</v>
      </c>
      <c r="I1776" s="97" t="str">
        <f>IF(ISERROR(VLOOKUP('Salidas Pacientes'!$C1776,'BD Pacientes'!$A:$I,6,FALSE)),"",VLOOKUP('Salidas Pacientes'!$C1776,'BD Pacientes'!$A:$I,6,FALSE))</f>
        <v>CALLE 28 # 98-82</v>
      </c>
      <c r="J1776" s="98">
        <f>IF(ISERROR(VLOOKUP('Salidas Pacientes'!$C1776,'BD Pacientes'!$A:$I,7,FALSE)),"",VLOOKUP('Salidas Pacientes'!$C1776,'BD Pacientes'!$A:$I,7,FALSE))</f>
        <v>1144095237</v>
      </c>
      <c r="K1776" s="99" t="str">
        <f>IF(ISERROR(VLOOKUP('Salidas Pacientes'!$C1776,'BD Pacientes'!$A:$I,8,FALSE)),"",VLOOKUP('Salidas Pacientes'!$C1776,'BD Pacientes'!$A:$I,8,FALSE))</f>
        <v>LINA HENAO</v>
      </c>
      <c r="L1776" s="17">
        <f>IF(ISERROR(VLOOKUP('Salidas Pacientes'!$C1776,'BD Pacientes'!$A:$I,9,FALSE)),"",VLOOKUP('Salidas Pacientes'!$C1776,'BD Pacientes'!$A:$I,9,FALSE))</f>
        <v>3173294127</v>
      </c>
      <c r="M1776" s="122" t="s">
        <v>93</v>
      </c>
      <c r="N1776" s="16" t="str">
        <f>IF(ISERROR(VLOOKUP('Salidas Pacientes'!$M1776,Inventario!$A$2:$M$21,2,FALSE)),"",VLOOKUP('Salidas Pacientes'!$M1776,Inventario!$A$2:$M$21,2,FALSE))</f>
        <v>Vaxigrip</v>
      </c>
      <c r="O1776" s="16" t="str">
        <f>IF(ISERROR(VLOOKUP('Salidas Pacientes'!$M1776,Inventario!$A$2:$M$21,3,FALSE)),"",VLOOKUP('Salidas Pacientes'!$M1776,Inventario!$A$2:$M$21,3,FALSE))</f>
        <v>Influenza</v>
      </c>
      <c r="P1776" s="100"/>
      <c r="Q1776" s="100"/>
      <c r="R1776" s="17"/>
      <c r="S1776" s="123" t="s">
        <v>250</v>
      </c>
      <c r="T1776" s="102">
        <f>IF(ISERROR(VLOOKUP('Salidas Pacientes'!$S1776,Entradas!$H$1:$I$1009,2,FALSE)),"",VLOOKUP('Salidas Pacientes'!$S1776,Entradas!$H$1:$I$1009,2,FALSE))</f>
        <v>45291</v>
      </c>
      <c r="U1776" s="124"/>
      <c r="V1776" s="124">
        <v>1</v>
      </c>
      <c r="W1776" s="127"/>
    </row>
    <row r="1777" spans="1:23" ht="15.75" hidden="1" customHeight="1">
      <c r="A1777" s="121">
        <v>45075</v>
      </c>
      <c r="B1777" s="122" t="s">
        <v>276</v>
      </c>
      <c r="C1777" s="129">
        <v>1232819042</v>
      </c>
      <c r="D1777" s="17" t="str">
        <f>IF(ISERROR(VLOOKUP('Salidas Pacientes'!$C1777,'BD Pacientes'!$A:I,2,FALSE)),"",VLOOKUP('Salidas Pacientes'!$C1777,'BD Pacientes'!$A:I,2,FALSE))</f>
        <v>RC</v>
      </c>
      <c r="E1777" s="16" t="str">
        <f>IF(ISERROR(VLOOKUP('Salidas Pacientes'!$C1777,'BD Pacientes'!$A:I,3,FALSE)),"",VLOOKUP('Salidas Pacientes'!$C1777,'BD Pacientes'!$A:I,3,FALSE))</f>
        <v>EMMA OCAMPO GRANADA</v>
      </c>
      <c r="F1777" s="17" t="str">
        <f>IF(ISERROR(VLOOKUP('Salidas Pacientes'!$C1777,'BD Pacientes'!$A:I,4,FALSE)),"",VLOOKUP('Salidas Pacientes'!$C1777,'BD Pacientes'!$A:I,4,FALSE))</f>
        <v>F</v>
      </c>
      <c r="G1777" s="95">
        <f>IF(ISERROR(VLOOKUP('Salidas Pacientes'!$C1777,'BD Pacientes'!$A:I,5,FALSE)),"",VLOOKUP('Salidas Pacientes'!$C1777,'BD Pacientes'!$A:I,5,FALSE))</f>
        <v>44595</v>
      </c>
      <c r="H1777" s="95" t="str">
        <f t="shared" ca="1" si="0"/>
        <v>1 año, 6 mes</v>
      </c>
      <c r="I1777" s="97" t="str">
        <f>IF(ISERROR(VLOOKUP('Salidas Pacientes'!$C1777,'BD Pacientes'!$A:$I,6,FALSE)),"",VLOOKUP('Salidas Pacientes'!$C1777,'BD Pacientes'!$A:$I,6,FALSE))</f>
        <v>CALLE 13 # 50-133</v>
      </c>
      <c r="J1777" s="98">
        <f>IF(ISERROR(VLOOKUP('Salidas Pacientes'!$C1777,'BD Pacientes'!$A:$I,7,FALSE)),"",VLOOKUP('Salidas Pacientes'!$C1777,'BD Pacientes'!$A:$I,7,FALSE))</f>
        <v>1130621472</v>
      </c>
      <c r="K1777" s="99" t="str">
        <f>IF(ISERROR(VLOOKUP('Salidas Pacientes'!$C1777,'BD Pacientes'!$A:$I,8,FALSE)),"",VLOOKUP('Salidas Pacientes'!$C1777,'BD Pacientes'!$A:$I,8,FALSE))</f>
        <v>STEPHANY GRANADA</v>
      </c>
      <c r="L1777" s="17">
        <f>IF(ISERROR(VLOOKUP('Salidas Pacientes'!$C1777,'BD Pacientes'!$A:$I,9,FALSE)),"",VLOOKUP('Salidas Pacientes'!$C1777,'BD Pacientes'!$A:$I,9,FALSE))</f>
        <v>3146163433</v>
      </c>
      <c r="M1777" s="122" t="s">
        <v>54</v>
      </c>
      <c r="N1777" s="16" t="str">
        <f>IF(ISERROR(VLOOKUP('Salidas Pacientes'!$M1777,Inventario!$A$2:$M$21,2,FALSE)),"",VLOOKUP('Salidas Pacientes'!$M1777,Inventario!$A$2:$M$21,2,FALSE))</f>
        <v>Prevenar</v>
      </c>
      <c r="O1777" s="16" t="str">
        <f>IF(ISERROR(VLOOKUP('Salidas Pacientes'!$M1777,Inventario!$A$2:$M$21,3,FALSE)),"",VLOOKUP('Salidas Pacientes'!$M1777,Inventario!$A$2:$M$21,3,FALSE))</f>
        <v>Neumococo 13V</v>
      </c>
      <c r="P1777" s="100"/>
      <c r="Q1777" s="100"/>
      <c r="R1777" s="17"/>
      <c r="S1777" s="123" t="s">
        <v>241</v>
      </c>
      <c r="T1777" s="102">
        <f>IF(ISERROR(VLOOKUP('Salidas Pacientes'!$S1777,Entradas!$H$1:$I$1009,2,FALSE)),"",VLOOKUP('Salidas Pacientes'!$S1777,Entradas!$H$1:$I$1009,2,FALSE))</f>
        <v>45747</v>
      </c>
      <c r="U1777" s="124"/>
      <c r="V1777" s="124">
        <v>1</v>
      </c>
      <c r="W1777" s="127"/>
    </row>
    <row r="1778" spans="1:23" ht="15.75" hidden="1" customHeight="1">
      <c r="A1778" s="121">
        <v>45076</v>
      </c>
      <c r="B1778" s="122" t="s">
        <v>276</v>
      </c>
      <c r="C1778" s="129">
        <v>1112068600</v>
      </c>
      <c r="D1778" s="17" t="str">
        <f>IF(ISERROR(VLOOKUP('Salidas Pacientes'!$C1778,'BD Pacientes'!$A:I,2,FALSE)),"",VLOOKUP('Salidas Pacientes'!$C1778,'BD Pacientes'!$A:I,2,FALSE))</f>
        <v>RC</v>
      </c>
      <c r="E1778" s="16" t="str">
        <f>IF(ISERROR(VLOOKUP('Salidas Pacientes'!$C1778,'BD Pacientes'!$A:I,3,FALSE)),"",VLOOKUP('Salidas Pacientes'!$C1778,'BD Pacientes'!$A:I,3,FALSE))</f>
        <v>ALICIA GONZALEZ BARAKAT</v>
      </c>
      <c r="F1778" s="17" t="str">
        <f>IF(ISERROR(VLOOKUP('Salidas Pacientes'!$C1778,'BD Pacientes'!$A:I,4,FALSE)),"",VLOOKUP('Salidas Pacientes'!$C1778,'BD Pacientes'!$A:I,4,FALSE))</f>
        <v>F</v>
      </c>
      <c r="G1778" s="95">
        <f>IF(ISERROR(VLOOKUP('Salidas Pacientes'!$C1778,'BD Pacientes'!$A:I,5,FALSE)),"",VLOOKUP('Salidas Pacientes'!$C1778,'BD Pacientes'!$A:I,5,FALSE))</f>
        <v>44097</v>
      </c>
      <c r="H1778" s="95" t="str">
        <f t="shared" ca="1" si="0"/>
        <v>2 año, 11 mes</v>
      </c>
      <c r="I1778" s="97" t="str">
        <f>IF(ISERROR(VLOOKUP('Salidas Pacientes'!$C1778,'BD Pacientes'!$A:$I,6,FALSE)),"",VLOOKUP('Salidas Pacientes'!$C1778,'BD Pacientes'!$A:$I,6,FALSE))</f>
        <v>CALLE 16B ·124-80</v>
      </c>
      <c r="J1778" s="98">
        <f>IF(ISERROR(VLOOKUP('Salidas Pacientes'!$C1778,'BD Pacientes'!$A:$I,7,FALSE)),"",VLOOKUP('Salidas Pacientes'!$C1778,'BD Pacientes'!$A:$I,7,FALSE))</f>
        <v>1144026596</v>
      </c>
      <c r="K1778" s="99" t="str">
        <f>IF(ISERROR(VLOOKUP('Salidas Pacientes'!$C1778,'BD Pacientes'!$A:$I,8,FALSE)),"",VLOOKUP('Salidas Pacientes'!$C1778,'BD Pacientes'!$A:$I,8,FALSE))</f>
        <v>BIBIANA BARAKAT</v>
      </c>
      <c r="L1778" s="17">
        <f>IF(ISERROR(VLOOKUP('Salidas Pacientes'!$C1778,'BD Pacientes'!$A:$I,9,FALSE)),"",VLOOKUP('Salidas Pacientes'!$C1778,'BD Pacientes'!$A:$I,9,FALSE))</f>
        <v>3103734033</v>
      </c>
      <c r="M1778" s="122" t="s">
        <v>108</v>
      </c>
      <c r="N1778" s="16" t="str">
        <f>IF(ISERROR(VLOOKUP('Salidas Pacientes'!$M1778,Inventario!$A$2:$M$21,2,FALSE)),"",VLOOKUP('Salidas Pacientes'!$M1778,Inventario!$A$2:$M$21,2,FALSE))</f>
        <v>Priorix</v>
      </c>
      <c r="O1778" s="16" t="str">
        <f>IF(ISERROR(VLOOKUP('Salidas Pacientes'!$M1778,Inventario!$A$2:$M$21,3,FALSE)),"",VLOOKUP('Salidas Pacientes'!$M1778,Inventario!$A$2:$M$21,3,FALSE))</f>
        <v>Rubeola, Sarampion, Paperas</v>
      </c>
      <c r="P1778" s="100"/>
      <c r="Q1778" s="100"/>
      <c r="R1778" s="17"/>
      <c r="S1778" s="123" t="s">
        <v>239</v>
      </c>
      <c r="T1778" s="102">
        <f>IF(ISERROR(VLOOKUP('Salidas Pacientes'!$S1778,Entradas!$H$1:$I$1009,2,FALSE)),"",VLOOKUP('Salidas Pacientes'!$S1778,Entradas!$H$1:$I$1009,2,FALSE))</f>
        <v>45473</v>
      </c>
      <c r="U1778" s="124"/>
      <c r="V1778" s="124">
        <v>1</v>
      </c>
      <c r="W1778" s="127"/>
    </row>
    <row r="1779" spans="1:23" ht="15.75" hidden="1" customHeight="1">
      <c r="A1779" s="121">
        <v>45076</v>
      </c>
      <c r="B1779" s="122" t="s">
        <v>276</v>
      </c>
      <c r="C1779" s="129">
        <v>1112068600</v>
      </c>
      <c r="D1779" s="17" t="str">
        <f>IF(ISERROR(VLOOKUP('Salidas Pacientes'!$C1779,'BD Pacientes'!$A:I,2,FALSE)),"",VLOOKUP('Salidas Pacientes'!$C1779,'BD Pacientes'!$A:I,2,FALSE))</f>
        <v>RC</v>
      </c>
      <c r="E1779" s="16" t="str">
        <f>IF(ISERROR(VLOOKUP('Salidas Pacientes'!$C1779,'BD Pacientes'!$A:I,3,FALSE)),"",VLOOKUP('Salidas Pacientes'!$C1779,'BD Pacientes'!$A:I,3,FALSE))</f>
        <v>ALICIA GONZALEZ BARAKAT</v>
      </c>
      <c r="F1779" s="17" t="str">
        <f>IF(ISERROR(VLOOKUP('Salidas Pacientes'!$C1779,'BD Pacientes'!$A:I,4,FALSE)),"",VLOOKUP('Salidas Pacientes'!$C1779,'BD Pacientes'!$A:I,4,FALSE))</f>
        <v>F</v>
      </c>
      <c r="G1779" s="95">
        <f>IF(ISERROR(VLOOKUP('Salidas Pacientes'!$C1779,'BD Pacientes'!$A:I,5,FALSE)),"",VLOOKUP('Salidas Pacientes'!$C1779,'BD Pacientes'!$A:I,5,FALSE))</f>
        <v>44097</v>
      </c>
      <c r="H1779" s="95" t="str">
        <f t="shared" ca="1" si="0"/>
        <v>2 año, 11 mes</v>
      </c>
      <c r="I1779" s="97" t="str">
        <f>IF(ISERROR(VLOOKUP('Salidas Pacientes'!$C1779,'BD Pacientes'!$A:$I,6,FALSE)),"",VLOOKUP('Salidas Pacientes'!$C1779,'BD Pacientes'!$A:$I,6,FALSE))</f>
        <v>CALLE 16B ·124-80</v>
      </c>
      <c r="J1779" s="98">
        <f>IF(ISERROR(VLOOKUP('Salidas Pacientes'!$C1779,'BD Pacientes'!$A:$I,7,FALSE)),"",VLOOKUP('Salidas Pacientes'!$C1779,'BD Pacientes'!$A:$I,7,FALSE))</f>
        <v>1144026596</v>
      </c>
      <c r="K1779" s="99" t="str">
        <f>IF(ISERROR(VLOOKUP('Salidas Pacientes'!$C1779,'BD Pacientes'!$A:$I,8,FALSE)),"",VLOOKUP('Salidas Pacientes'!$C1779,'BD Pacientes'!$A:$I,8,FALSE))</f>
        <v>BIBIANA BARAKAT</v>
      </c>
      <c r="L1779" s="17">
        <f>IF(ISERROR(VLOOKUP('Salidas Pacientes'!$C1779,'BD Pacientes'!$A:$I,9,FALSE)),"",VLOOKUP('Salidas Pacientes'!$C1779,'BD Pacientes'!$A:$I,9,FALSE))</f>
        <v>3103734033</v>
      </c>
      <c r="M1779" s="122" t="s">
        <v>93</v>
      </c>
      <c r="N1779" s="16" t="str">
        <f>IF(ISERROR(VLOOKUP('Salidas Pacientes'!$M1779,Inventario!$A$2:$M$21,2,FALSE)),"",VLOOKUP('Salidas Pacientes'!$M1779,Inventario!$A$2:$M$21,2,FALSE))</f>
        <v>Vaxigrip</v>
      </c>
      <c r="O1779" s="16" t="str">
        <f>IF(ISERROR(VLOOKUP('Salidas Pacientes'!$M1779,Inventario!$A$2:$M$21,3,FALSE)),"",VLOOKUP('Salidas Pacientes'!$M1779,Inventario!$A$2:$M$21,3,FALSE))</f>
        <v>Influenza</v>
      </c>
      <c r="P1779" s="100"/>
      <c r="Q1779" s="100"/>
      <c r="R1779" s="17"/>
      <c r="S1779" s="123" t="s">
        <v>250</v>
      </c>
      <c r="T1779" s="102">
        <f>IF(ISERROR(VLOOKUP('Salidas Pacientes'!$S1779,Entradas!$H$1:$I$1009,2,FALSE)),"",VLOOKUP('Salidas Pacientes'!$S1779,Entradas!$H$1:$I$1009,2,FALSE))</f>
        <v>45291</v>
      </c>
      <c r="U1779" s="124"/>
      <c r="V1779" s="124">
        <v>1</v>
      </c>
      <c r="W1779" s="127"/>
    </row>
    <row r="1780" spans="1:23" ht="15.75" hidden="1" customHeight="1">
      <c r="A1780" s="121">
        <v>45076</v>
      </c>
      <c r="B1780" s="122" t="s">
        <v>276</v>
      </c>
      <c r="C1780" s="129">
        <v>1232818025</v>
      </c>
      <c r="D1780" s="17" t="str">
        <f>IF(ISERROR(VLOOKUP('Salidas Pacientes'!$C1780,'BD Pacientes'!$A:I,2,FALSE)),"",VLOOKUP('Salidas Pacientes'!$C1780,'BD Pacientes'!$A:I,2,FALSE))</f>
        <v>RC</v>
      </c>
      <c r="E1780" s="16" t="str">
        <f>IF(ISERROR(VLOOKUP('Salidas Pacientes'!$C1780,'BD Pacientes'!$A:I,3,FALSE)),"",VLOOKUP('Salidas Pacientes'!$C1780,'BD Pacientes'!$A:I,3,FALSE))</f>
        <v>MAXIMILIANO LEDESMA BEDOYA</v>
      </c>
      <c r="F1780" s="17" t="str">
        <f>IF(ISERROR(VLOOKUP('Salidas Pacientes'!$C1780,'BD Pacientes'!$A:I,4,FALSE)),"",VLOOKUP('Salidas Pacientes'!$C1780,'BD Pacientes'!$A:I,4,FALSE))</f>
        <v>M</v>
      </c>
      <c r="G1780" s="95">
        <f>IF(ISERROR(VLOOKUP('Salidas Pacientes'!$C1780,'BD Pacientes'!$A:I,5,FALSE)),"",VLOOKUP('Salidas Pacientes'!$C1780,'BD Pacientes'!$A:I,5,FALSE))</f>
        <v>44495</v>
      </c>
      <c r="H1780" s="95" t="str">
        <f t="shared" ca="1" si="0"/>
        <v>1 año, 9 mes</v>
      </c>
      <c r="I1780" s="97" t="str">
        <f>IF(ISERROR(VLOOKUP('Salidas Pacientes'!$C1780,'BD Pacientes'!$A:$I,6,FALSE)),"",VLOOKUP('Salidas Pacientes'!$C1780,'BD Pacientes'!$A:$I,6,FALSE))</f>
        <v>CRA 2A SUR # 7-41 JAMUNDI</v>
      </c>
      <c r="J1780" s="98">
        <f>IF(ISERROR(VLOOKUP('Salidas Pacientes'!$C1780,'BD Pacientes'!$A:$I,7,FALSE)),"",VLOOKUP('Salidas Pacientes'!$C1780,'BD Pacientes'!$A:$I,7,FALSE))</f>
        <v>1144143594</v>
      </c>
      <c r="K1780" s="99" t="str">
        <f>IF(ISERROR(VLOOKUP('Salidas Pacientes'!$C1780,'BD Pacientes'!$A:$I,8,FALSE)),"",VLOOKUP('Salidas Pacientes'!$C1780,'BD Pacientes'!$A:$I,8,FALSE))</f>
        <v>JOHANA BEDOYA</v>
      </c>
      <c r="L1780" s="17">
        <f>IF(ISERROR(VLOOKUP('Salidas Pacientes'!$C1780,'BD Pacientes'!$A:$I,9,FALSE)),"",VLOOKUP('Salidas Pacientes'!$C1780,'BD Pacientes'!$A:$I,9,FALSE))</f>
        <v>3156568286</v>
      </c>
      <c r="M1780" s="122" t="s">
        <v>73</v>
      </c>
      <c r="N1780" s="16" t="str">
        <f>IF(ISERROR(VLOOKUP('Salidas Pacientes'!$M1780,Inventario!$A$2:$M$21,2,FALSE)),"",VLOOKUP('Salidas Pacientes'!$M1780,Inventario!$A$2:$M$21,2,FALSE))</f>
        <v>Pentaxim</v>
      </c>
      <c r="O1780" s="16" t="str">
        <f>IF(ISERROR(VLOOKUP('Salidas Pacientes'!$M1780,Inventario!$A$2:$M$21,3,FALSE)),"",VLOOKUP('Salidas Pacientes'!$M1780,Inventario!$A$2:$M$21,3,FALSE))</f>
        <v>Difteria-Tosferina, tetano, polio, haemophilus</v>
      </c>
      <c r="P1780" s="100"/>
      <c r="Q1780" s="100"/>
      <c r="R1780" s="17"/>
      <c r="S1780" s="123" t="s">
        <v>247</v>
      </c>
      <c r="T1780" s="102">
        <f>IF(ISERROR(VLOOKUP('Salidas Pacientes'!$S1780,Entradas!$H$1:$I$1009,2,FALSE)),"",VLOOKUP('Salidas Pacientes'!$S1780,Entradas!$H$1:$I$1009,2,FALSE))</f>
        <v>45291</v>
      </c>
      <c r="U1780" s="124"/>
      <c r="V1780" s="124">
        <v>1</v>
      </c>
      <c r="W1780" s="127"/>
    </row>
    <row r="1781" spans="1:23" ht="15.75" hidden="1" customHeight="1">
      <c r="A1781" s="121">
        <v>45076</v>
      </c>
      <c r="B1781" s="122" t="s">
        <v>276</v>
      </c>
      <c r="C1781" s="129">
        <v>1232818025</v>
      </c>
      <c r="D1781" s="17" t="str">
        <f>IF(ISERROR(VLOOKUP('Salidas Pacientes'!$C1781,'BD Pacientes'!$A:I,2,FALSE)),"",VLOOKUP('Salidas Pacientes'!$C1781,'BD Pacientes'!$A:I,2,FALSE))</f>
        <v>RC</v>
      </c>
      <c r="E1781" s="16" t="str">
        <f>IF(ISERROR(VLOOKUP('Salidas Pacientes'!$C1781,'BD Pacientes'!$A:I,3,FALSE)),"",VLOOKUP('Salidas Pacientes'!$C1781,'BD Pacientes'!$A:I,3,FALSE))</f>
        <v>MAXIMILIANO LEDESMA BEDOYA</v>
      </c>
      <c r="F1781" s="17" t="str">
        <f>IF(ISERROR(VLOOKUP('Salidas Pacientes'!$C1781,'BD Pacientes'!$A:I,4,FALSE)),"",VLOOKUP('Salidas Pacientes'!$C1781,'BD Pacientes'!$A:I,4,FALSE))</f>
        <v>M</v>
      </c>
      <c r="G1781" s="95">
        <f>IF(ISERROR(VLOOKUP('Salidas Pacientes'!$C1781,'BD Pacientes'!$A:I,5,FALSE)),"",VLOOKUP('Salidas Pacientes'!$C1781,'BD Pacientes'!$A:I,5,FALSE))</f>
        <v>44495</v>
      </c>
      <c r="H1781" s="95" t="str">
        <f t="shared" ca="1" si="0"/>
        <v>1 año, 9 mes</v>
      </c>
      <c r="I1781" s="97" t="str">
        <f>IF(ISERROR(VLOOKUP('Salidas Pacientes'!$C1781,'BD Pacientes'!$A:$I,6,FALSE)),"",VLOOKUP('Salidas Pacientes'!$C1781,'BD Pacientes'!$A:$I,6,FALSE))</f>
        <v>CRA 2A SUR # 7-41 JAMUNDI</v>
      </c>
      <c r="J1781" s="98">
        <f>IF(ISERROR(VLOOKUP('Salidas Pacientes'!$C1781,'BD Pacientes'!$A:$I,7,FALSE)),"",VLOOKUP('Salidas Pacientes'!$C1781,'BD Pacientes'!$A:$I,7,FALSE))</f>
        <v>1144143594</v>
      </c>
      <c r="K1781" s="99" t="str">
        <f>IF(ISERROR(VLOOKUP('Salidas Pacientes'!$C1781,'BD Pacientes'!$A:$I,8,FALSE)),"",VLOOKUP('Salidas Pacientes'!$C1781,'BD Pacientes'!$A:$I,8,FALSE))</f>
        <v>JOHANA BEDOYA</v>
      </c>
      <c r="L1781" s="17">
        <f>IF(ISERROR(VLOOKUP('Salidas Pacientes'!$C1781,'BD Pacientes'!$A:$I,9,FALSE)),"",VLOOKUP('Salidas Pacientes'!$C1781,'BD Pacientes'!$A:$I,9,FALSE))</f>
        <v>3156568286</v>
      </c>
      <c r="M1781" s="122" t="s">
        <v>85</v>
      </c>
      <c r="N1781" s="16" t="str">
        <f>IF(ISERROR(VLOOKUP('Salidas Pacientes'!$M1781,Inventario!$A$2:$M$21,2,FALSE)),"",VLOOKUP('Salidas Pacientes'!$M1781,Inventario!$A$2:$M$21,2,FALSE))</f>
        <v xml:space="preserve">Avaxim 80 </v>
      </c>
      <c r="O1781" s="16" t="str">
        <f>IF(ISERROR(VLOOKUP('Salidas Pacientes'!$M1781,Inventario!$A$2:$M$21,3,FALSE)),"",VLOOKUP('Salidas Pacientes'!$M1781,Inventario!$A$2:$M$21,3,FALSE))</f>
        <v>Hepatitis A niño</v>
      </c>
      <c r="P1781" s="100"/>
      <c r="Q1781" s="100"/>
      <c r="R1781" s="17"/>
      <c r="S1781" s="123" t="s">
        <v>227</v>
      </c>
      <c r="T1781" s="102">
        <f>IF(ISERROR(VLOOKUP('Salidas Pacientes'!$S1781,Entradas!$H$1:$I$1009,2,FALSE)),"",VLOOKUP('Salidas Pacientes'!$S1781,Entradas!$H$1:$I$1009,2,FALSE))</f>
        <v>45351</v>
      </c>
      <c r="U1781" s="124"/>
      <c r="V1781" s="124">
        <v>1</v>
      </c>
      <c r="W1781" s="127"/>
    </row>
    <row r="1782" spans="1:23" ht="15.75" hidden="1" customHeight="1">
      <c r="A1782" s="121">
        <v>45076</v>
      </c>
      <c r="B1782" s="122" t="s">
        <v>276</v>
      </c>
      <c r="C1782" s="129">
        <v>1232818025</v>
      </c>
      <c r="D1782" s="17" t="str">
        <f>IF(ISERROR(VLOOKUP('Salidas Pacientes'!$C1782,'BD Pacientes'!$A:I,2,FALSE)),"",VLOOKUP('Salidas Pacientes'!$C1782,'BD Pacientes'!$A:I,2,FALSE))</f>
        <v>RC</v>
      </c>
      <c r="E1782" s="16" t="str">
        <f>IF(ISERROR(VLOOKUP('Salidas Pacientes'!$C1782,'BD Pacientes'!$A:I,3,FALSE)),"",VLOOKUP('Salidas Pacientes'!$C1782,'BD Pacientes'!$A:I,3,FALSE))</f>
        <v>MAXIMILIANO LEDESMA BEDOYA</v>
      </c>
      <c r="F1782" s="17" t="str">
        <f>IF(ISERROR(VLOOKUP('Salidas Pacientes'!$C1782,'BD Pacientes'!$A:I,4,FALSE)),"",VLOOKUP('Salidas Pacientes'!$C1782,'BD Pacientes'!$A:I,4,FALSE))</f>
        <v>M</v>
      </c>
      <c r="G1782" s="95">
        <f>IF(ISERROR(VLOOKUP('Salidas Pacientes'!$C1782,'BD Pacientes'!$A:I,5,FALSE)),"",VLOOKUP('Salidas Pacientes'!$C1782,'BD Pacientes'!$A:I,5,FALSE))</f>
        <v>44495</v>
      </c>
      <c r="H1782" s="95" t="str">
        <f t="shared" ca="1" si="0"/>
        <v>1 año, 9 mes</v>
      </c>
      <c r="I1782" s="97" t="str">
        <f>IF(ISERROR(VLOOKUP('Salidas Pacientes'!$C1782,'BD Pacientes'!$A:$I,6,FALSE)),"",VLOOKUP('Salidas Pacientes'!$C1782,'BD Pacientes'!$A:$I,6,FALSE))</f>
        <v>CRA 2A SUR # 7-41 JAMUNDI</v>
      </c>
      <c r="J1782" s="98">
        <f>IF(ISERROR(VLOOKUP('Salidas Pacientes'!$C1782,'BD Pacientes'!$A:$I,7,FALSE)),"",VLOOKUP('Salidas Pacientes'!$C1782,'BD Pacientes'!$A:$I,7,FALSE))</f>
        <v>1144143594</v>
      </c>
      <c r="K1782" s="99" t="str">
        <f>IF(ISERROR(VLOOKUP('Salidas Pacientes'!$C1782,'BD Pacientes'!$A:$I,8,FALSE)),"",VLOOKUP('Salidas Pacientes'!$C1782,'BD Pacientes'!$A:$I,8,FALSE))</f>
        <v>JOHANA BEDOYA</v>
      </c>
      <c r="L1782" s="17">
        <f>IF(ISERROR(VLOOKUP('Salidas Pacientes'!$C1782,'BD Pacientes'!$A:$I,9,FALSE)),"",VLOOKUP('Salidas Pacientes'!$C1782,'BD Pacientes'!$A:$I,9,FALSE))</f>
        <v>3156568286</v>
      </c>
      <c r="M1782" s="122" t="s">
        <v>81</v>
      </c>
      <c r="N1782" s="16" t="str">
        <f>IF(ISERROR(VLOOKUP('Salidas Pacientes'!$M1782,Inventario!$A$2:$M$21,2,FALSE)),"",VLOOKUP('Salidas Pacientes'!$M1782,Inventario!$A$2:$M$21,2,FALSE))</f>
        <v>Stamaril</v>
      </c>
      <c r="O1782" s="16" t="str">
        <f>IF(ISERROR(VLOOKUP('Salidas Pacientes'!$M1782,Inventario!$A$2:$M$21,3,FALSE)),"",VLOOKUP('Salidas Pacientes'!$M1782,Inventario!$A$2:$M$21,3,FALSE))</f>
        <v>Fiebre amarilla</v>
      </c>
      <c r="P1782" s="100"/>
      <c r="Q1782" s="100"/>
      <c r="R1782" s="17"/>
      <c r="S1782" s="123" t="s">
        <v>249</v>
      </c>
      <c r="T1782" s="102">
        <f>IF(ISERROR(VLOOKUP('Salidas Pacientes'!$S1782,Entradas!$H$1:$I$1009,2,FALSE)),"",VLOOKUP('Salidas Pacientes'!$S1782,Entradas!$H$1:$I$1009,2,FALSE))</f>
        <v>45716</v>
      </c>
      <c r="U1782" s="124"/>
      <c r="V1782" s="124">
        <v>1</v>
      </c>
      <c r="W1782" s="127"/>
    </row>
    <row r="1783" spans="1:23" ht="15.75" hidden="1" customHeight="1">
      <c r="A1783" s="121">
        <v>45076</v>
      </c>
      <c r="B1783" s="122" t="s">
        <v>276</v>
      </c>
      <c r="C1783" s="129">
        <v>1109571509</v>
      </c>
      <c r="D1783" s="17" t="str">
        <f>IF(ISERROR(VLOOKUP('Salidas Pacientes'!$C1783,'BD Pacientes'!$A:I,2,FALSE)),"",VLOOKUP('Salidas Pacientes'!$C1783,'BD Pacientes'!$A:I,2,FALSE))</f>
        <v>RC</v>
      </c>
      <c r="E1783" s="16" t="str">
        <f>IF(ISERROR(VLOOKUP('Salidas Pacientes'!$C1783,'BD Pacientes'!$A:I,3,FALSE)),"",VLOOKUP('Salidas Pacientes'!$C1783,'BD Pacientes'!$A:I,3,FALSE))</f>
        <v>ARTURO DIAZ ARIZABALETA</v>
      </c>
      <c r="F1783" s="17" t="str">
        <f>IF(ISERROR(VLOOKUP('Salidas Pacientes'!$C1783,'BD Pacientes'!$A:I,4,FALSE)),"",VLOOKUP('Salidas Pacientes'!$C1783,'BD Pacientes'!$A:I,4,FALSE))</f>
        <v>M</v>
      </c>
      <c r="G1783" s="95">
        <f>IF(ISERROR(VLOOKUP('Salidas Pacientes'!$C1783,'BD Pacientes'!$A:I,5,FALSE)),"",VLOOKUP('Salidas Pacientes'!$C1783,'BD Pacientes'!$A:I,5,FALSE))</f>
        <v>44276</v>
      </c>
      <c r="H1783" s="95" t="str">
        <f t="shared" ca="1" si="0"/>
        <v>2 año, 5 mes</v>
      </c>
      <c r="I1783" s="97" t="str">
        <f>IF(ISERROR(VLOOKUP('Salidas Pacientes'!$C1783,'BD Pacientes'!$A:$I,6,FALSE)),"",VLOOKUP('Salidas Pacientes'!$C1783,'BD Pacientes'!$A:$I,6,FALSE))</f>
        <v>URBANIZACION TIO TOM CASA H1</v>
      </c>
      <c r="J1783" s="98">
        <f>IF(ISERROR(VLOOKUP('Salidas Pacientes'!$C1783,'BD Pacientes'!$A:$I,7,FALSE)),"",VLOOKUP('Salidas Pacientes'!$C1783,'BD Pacientes'!$A:$I,7,FALSE))</f>
        <v>67024294</v>
      </c>
      <c r="K1783" s="99" t="str">
        <f>IF(ISERROR(VLOOKUP('Salidas Pacientes'!$C1783,'BD Pacientes'!$A:$I,8,FALSE)),"",VLOOKUP('Salidas Pacientes'!$C1783,'BD Pacientes'!$A:$I,8,FALSE))</f>
        <v>CLAUDIA ARIZABALETA</v>
      </c>
      <c r="L1783" s="17">
        <f>IF(ISERROR(VLOOKUP('Salidas Pacientes'!$C1783,'BD Pacientes'!$A:$I,9,FALSE)),"",VLOOKUP('Salidas Pacientes'!$C1783,'BD Pacientes'!$A:$I,9,FALSE))</f>
        <v>3148049980</v>
      </c>
      <c r="M1783" s="122" t="s">
        <v>93</v>
      </c>
      <c r="N1783" s="16" t="str">
        <f>IF(ISERROR(VLOOKUP('Salidas Pacientes'!$M1783,Inventario!$A$2:$M$21,2,FALSE)),"",VLOOKUP('Salidas Pacientes'!$M1783,Inventario!$A$2:$M$21,2,FALSE))</f>
        <v>Vaxigrip</v>
      </c>
      <c r="O1783" s="16" t="str">
        <f>IF(ISERROR(VLOOKUP('Salidas Pacientes'!$M1783,Inventario!$A$2:$M$21,3,FALSE)),"",VLOOKUP('Salidas Pacientes'!$M1783,Inventario!$A$2:$M$21,3,FALSE))</f>
        <v>Influenza</v>
      </c>
      <c r="P1783" s="100"/>
      <c r="Q1783" s="100"/>
      <c r="R1783" s="17"/>
      <c r="S1783" s="123" t="s">
        <v>250</v>
      </c>
      <c r="T1783" s="102">
        <f>IF(ISERROR(VLOOKUP('Salidas Pacientes'!$S1783,Entradas!$H$1:$I$1009,2,FALSE)),"",VLOOKUP('Salidas Pacientes'!$S1783,Entradas!$H$1:$I$1009,2,FALSE))</f>
        <v>45291</v>
      </c>
      <c r="U1783" s="124"/>
      <c r="V1783" s="124">
        <v>1</v>
      </c>
      <c r="W1783" s="127"/>
    </row>
    <row r="1784" spans="1:23" ht="15.75" hidden="1" customHeight="1">
      <c r="A1784" s="121">
        <v>45078</v>
      </c>
      <c r="B1784" s="122" t="s">
        <v>276</v>
      </c>
      <c r="C1784" s="129">
        <v>1191226475</v>
      </c>
      <c r="D1784" s="17" t="str">
        <f>IF(ISERROR(VLOOKUP('Salidas Pacientes'!$C1784,'BD Pacientes'!$A:I,2,FALSE)),"",VLOOKUP('Salidas Pacientes'!$C1784,'BD Pacientes'!$A:I,2,FALSE))</f>
        <v>RC</v>
      </c>
      <c r="E1784" s="16" t="str">
        <f>IF(ISERROR(VLOOKUP('Salidas Pacientes'!$C1784,'BD Pacientes'!$A:I,3,FALSE)),"",VLOOKUP('Salidas Pacientes'!$C1784,'BD Pacientes'!$A:I,3,FALSE))</f>
        <v>JOSE ANTONIO ESPINOSA PAREDES</v>
      </c>
      <c r="F1784" s="17" t="str">
        <f>IF(ISERROR(VLOOKUP('Salidas Pacientes'!$C1784,'BD Pacientes'!$A:I,4,FALSE)),"",VLOOKUP('Salidas Pacientes'!$C1784,'BD Pacientes'!$A:I,4,FALSE))</f>
        <v>M</v>
      </c>
      <c r="G1784" s="95">
        <f>IF(ISERROR(VLOOKUP('Salidas Pacientes'!$C1784,'BD Pacientes'!$A:I,5,FALSE)),"",VLOOKUP('Salidas Pacientes'!$C1784,'BD Pacientes'!$A:I,5,FALSE))</f>
        <v>44969</v>
      </c>
      <c r="H1784" s="95" t="str">
        <f t="shared" ca="1" si="0"/>
        <v>0 año, 6 mes</v>
      </c>
      <c r="I1784" s="97" t="str">
        <f>IF(ISERROR(VLOOKUP('Salidas Pacientes'!$C1784,'BD Pacientes'!$A:$I,6,FALSE)),"",VLOOKUP('Salidas Pacientes'!$C1784,'BD Pacientes'!$A:$I,6,FALSE))</f>
        <v>CALLE 4 ·7-32</v>
      </c>
      <c r="J1784" s="98">
        <f>IF(ISERROR(VLOOKUP('Salidas Pacientes'!$C1784,'BD Pacientes'!$A:$I,7,FALSE)),"",VLOOKUP('Salidas Pacientes'!$C1784,'BD Pacientes'!$A:$I,7,FALSE))</f>
        <v>1112474874</v>
      </c>
      <c r="K1784" s="99" t="str">
        <f>IF(ISERROR(VLOOKUP('Salidas Pacientes'!$C1784,'BD Pacientes'!$A:$I,8,FALSE)),"",VLOOKUP('Salidas Pacientes'!$C1784,'BD Pacientes'!$A:$I,8,FALSE))</f>
        <v xml:space="preserve">DUVI ENITH PAREDES </v>
      </c>
      <c r="L1784" s="17">
        <f>IF(ISERROR(VLOOKUP('Salidas Pacientes'!$C1784,'BD Pacientes'!$A:$I,9,FALSE)),"",VLOOKUP('Salidas Pacientes'!$C1784,'BD Pacientes'!$A:$I,9,FALSE))</f>
        <v>3175847544</v>
      </c>
      <c r="M1784" s="122" t="s">
        <v>47</v>
      </c>
      <c r="N1784" s="16" t="str">
        <f>IF(ISERROR(VLOOKUP('Salidas Pacientes'!$M1784,Inventario!$A$2:$M$21,2,FALSE)),"",VLOOKUP('Salidas Pacientes'!$M1784,Inventario!$A$2:$M$21,2,FALSE))</f>
        <v>Nimenrix</v>
      </c>
      <c r="O1784" s="16" t="str">
        <f>IF(ISERROR(VLOOKUP('Salidas Pacientes'!$M1784,Inventario!$A$2:$M$21,3,FALSE)),"",VLOOKUP('Salidas Pacientes'!$M1784,Inventario!$A$2:$M$21,3,FALSE))</f>
        <v>Meningococo</v>
      </c>
      <c r="P1784" s="100"/>
      <c r="Q1784" s="100"/>
      <c r="R1784" s="17"/>
      <c r="S1784" s="123" t="s">
        <v>240</v>
      </c>
      <c r="T1784" s="102">
        <f>IF(ISERROR(VLOOKUP('Salidas Pacientes'!$S1784,Entradas!$H$1:$I$1009,2,FALSE)),"",VLOOKUP('Salidas Pacientes'!$S1784,Entradas!$H$1:$I$1009,2,FALSE))</f>
        <v>45535</v>
      </c>
      <c r="U1784" s="124"/>
      <c r="V1784" s="124">
        <v>1</v>
      </c>
      <c r="W1784" s="127"/>
    </row>
    <row r="1785" spans="1:23" ht="15.75" hidden="1" customHeight="1">
      <c r="A1785" s="121">
        <v>45079</v>
      </c>
      <c r="B1785" s="122" t="s">
        <v>276</v>
      </c>
      <c r="C1785" s="129">
        <v>1144111488</v>
      </c>
      <c r="D1785" s="17" t="str">
        <f>IF(ISERROR(VLOOKUP('Salidas Pacientes'!$C1785,'BD Pacientes'!$A:I,2,FALSE)),"",VLOOKUP('Salidas Pacientes'!$C1785,'BD Pacientes'!$A:I,2,FALSE))</f>
        <v>RC</v>
      </c>
      <c r="E1785" s="16" t="str">
        <f>IF(ISERROR(VLOOKUP('Salidas Pacientes'!$C1785,'BD Pacientes'!$A:I,3,FALSE)),"",VLOOKUP('Salidas Pacientes'!$C1785,'BD Pacientes'!$A:I,3,FALSE))</f>
        <v>GUADALUPE CORTES MUÑOZ</v>
      </c>
      <c r="F1785" s="17" t="str">
        <f>IF(ISERROR(VLOOKUP('Salidas Pacientes'!$C1785,'BD Pacientes'!$A:I,4,FALSE)),"",VLOOKUP('Salidas Pacientes'!$C1785,'BD Pacientes'!$A:I,4,FALSE))</f>
        <v>F</v>
      </c>
      <c r="G1785" s="95">
        <f>IF(ISERROR(VLOOKUP('Salidas Pacientes'!$C1785,'BD Pacientes'!$A:I,5,FALSE)),"",VLOOKUP('Salidas Pacientes'!$C1785,'BD Pacientes'!$A:I,5,FALSE))</f>
        <v>43837</v>
      </c>
      <c r="H1785" s="95" t="str">
        <f t="shared" ca="1" si="0"/>
        <v>3 año, 7 mes</v>
      </c>
      <c r="I1785" s="97" t="str">
        <f>IF(ISERROR(VLOOKUP('Salidas Pacientes'!$C1785,'BD Pacientes'!$A:$I,6,FALSE)),"",VLOOKUP('Salidas Pacientes'!$C1785,'BD Pacientes'!$A:$I,6,FALSE))</f>
        <v>CRA 90 #4-83</v>
      </c>
      <c r="J1785" s="98">
        <f>IF(ISERROR(VLOOKUP('Salidas Pacientes'!$C1785,'BD Pacientes'!$A:$I,7,FALSE)),"",VLOOKUP('Salidas Pacientes'!$C1785,'BD Pacientes'!$A:$I,7,FALSE))</f>
        <v>1144032246</v>
      </c>
      <c r="K1785" s="99" t="str">
        <f>IF(ISERROR(VLOOKUP('Salidas Pacientes'!$C1785,'BD Pacientes'!$A:$I,8,FALSE)),"",VLOOKUP('Salidas Pacientes'!$C1785,'BD Pacientes'!$A:$I,8,FALSE))</f>
        <v>LADY MUÑOZ</v>
      </c>
      <c r="L1785" s="17">
        <f>IF(ISERROR(VLOOKUP('Salidas Pacientes'!$C1785,'BD Pacientes'!$A:$I,9,FALSE)),"",VLOOKUP('Salidas Pacientes'!$C1785,'BD Pacientes'!$A:$I,9,FALSE))</f>
        <v>3117456538</v>
      </c>
      <c r="M1785" s="122" t="s">
        <v>140</v>
      </c>
      <c r="N1785" s="16" t="str">
        <f>IF(ISERROR(VLOOKUP('Salidas Pacientes'!$M1785,Inventario!$A$2:$M$21,2,FALSE)),"",VLOOKUP('Salidas Pacientes'!$M1785,Inventario!$A$2:$M$21,2,FALSE))</f>
        <v>Influvac</v>
      </c>
      <c r="O1785" s="16" t="str">
        <f>IF(ISERROR(VLOOKUP('Salidas Pacientes'!$M1785,Inventario!$A$2:$M$21,3,FALSE)),"",VLOOKUP('Salidas Pacientes'!$M1785,Inventario!$A$2:$M$21,3,FALSE))</f>
        <v>Influenza</v>
      </c>
      <c r="P1785" s="100"/>
      <c r="Q1785" s="100"/>
      <c r="R1785" s="17"/>
      <c r="S1785" s="123" t="s">
        <v>252</v>
      </c>
      <c r="T1785" s="102">
        <f>IF(ISERROR(VLOOKUP('Salidas Pacientes'!$S1785,Entradas!$H$1:$I$1009,2,FALSE)),"",VLOOKUP('Salidas Pacientes'!$S1785,Entradas!$H$1:$I$1009,2,FALSE))</f>
        <v>45291</v>
      </c>
      <c r="U1785" s="124"/>
      <c r="V1785" s="124">
        <v>1</v>
      </c>
      <c r="W1785" s="127"/>
    </row>
    <row r="1786" spans="1:23" ht="15.75" hidden="1" customHeight="1">
      <c r="A1786" s="121">
        <v>45079</v>
      </c>
      <c r="B1786" s="122" t="s">
        <v>276</v>
      </c>
      <c r="C1786" s="129">
        <v>1144032246</v>
      </c>
      <c r="D1786" s="17" t="str">
        <f>IF(ISERROR(VLOOKUP('Salidas Pacientes'!$C1786,'BD Pacientes'!$A:I,2,FALSE)),"",VLOOKUP('Salidas Pacientes'!$C1786,'BD Pacientes'!$A:I,2,FALSE))</f>
        <v>CC</v>
      </c>
      <c r="E1786" s="16" t="str">
        <f>IF(ISERROR(VLOOKUP('Salidas Pacientes'!$C1786,'BD Pacientes'!$A:I,3,FALSE)),"",VLOOKUP('Salidas Pacientes'!$C1786,'BD Pacientes'!$A:I,3,FALSE))</f>
        <v>LADY MUÑOZ GIL</v>
      </c>
      <c r="F1786" s="17" t="str">
        <f>IF(ISERROR(VLOOKUP('Salidas Pacientes'!$C1786,'BD Pacientes'!$A:I,4,FALSE)),"",VLOOKUP('Salidas Pacientes'!$C1786,'BD Pacientes'!$A:I,4,FALSE))</f>
        <v>F</v>
      </c>
      <c r="G1786" s="95">
        <f>IF(ISERROR(VLOOKUP('Salidas Pacientes'!$C1786,'BD Pacientes'!$A:I,5,FALSE)),"",VLOOKUP('Salidas Pacientes'!$C1786,'BD Pacientes'!$A:I,5,FALSE))</f>
        <v>32914</v>
      </c>
      <c r="H1786" s="95" t="str">
        <f t="shared" ca="1" si="0"/>
        <v>33 año, 6 mes</v>
      </c>
      <c r="I1786" s="97" t="str">
        <f>IF(ISERROR(VLOOKUP('Salidas Pacientes'!$C1786,'BD Pacientes'!$A:$I,6,FALSE)),"",VLOOKUP('Salidas Pacientes'!$C1786,'BD Pacientes'!$A:$I,6,FALSE))</f>
        <v>CRA 90 4-83</v>
      </c>
      <c r="J1786" s="98">
        <f>IF(ISERROR(VLOOKUP('Salidas Pacientes'!$C1786,'BD Pacientes'!$A:$I,7,FALSE)),"",VLOOKUP('Salidas Pacientes'!$C1786,'BD Pacientes'!$A:$I,7,FALSE))</f>
        <v>1144032246</v>
      </c>
      <c r="K1786" s="99" t="str">
        <f>IF(ISERROR(VLOOKUP('Salidas Pacientes'!$C1786,'BD Pacientes'!$A:$I,8,FALSE)),"",VLOOKUP('Salidas Pacientes'!$C1786,'BD Pacientes'!$A:$I,8,FALSE))</f>
        <v>LADY MUÑOZ GIL</v>
      </c>
      <c r="L1786" s="17">
        <f>IF(ISERROR(VLOOKUP('Salidas Pacientes'!$C1786,'BD Pacientes'!$A:$I,9,FALSE)),"",VLOOKUP('Salidas Pacientes'!$C1786,'BD Pacientes'!$A:$I,9,FALSE))</f>
        <v>3117456538</v>
      </c>
      <c r="M1786" s="122" t="s">
        <v>140</v>
      </c>
      <c r="N1786" s="16" t="str">
        <f>IF(ISERROR(VLOOKUP('Salidas Pacientes'!$M1786,Inventario!$A$2:$M$21,2,FALSE)),"",VLOOKUP('Salidas Pacientes'!$M1786,Inventario!$A$2:$M$21,2,FALSE))</f>
        <v>Influvac</v>
      </c>
      <c r="O1786" s="16" t="str">
        <f>IF(ISERROR(VLOOKUP('Salidas Pacientes'!$M1786,Inventario!$A$2:$M$21,3,FALSE)),"",VLOOKUP('Salidas Pacientes'!$M1786,Inventario!$A$2:$M$21,3,FALSE))</f>
        <v>Influenza</v>
      </c>
      <c r="P1786" s="100"/>
      <c r="Q1786" s="100"/>
      <c r="R1786" s="17"/>
      <c r="S1786" s="123" t="s">
        <v>252</v>
      </c>
      <c r="T1786" s="102">
        <f>IF(ISERROR(VLOOKUP('Salidas Pacientes'!$S1786,Entradas!$H$1:$I$1009,2,FALSE)),"",VLOOKUP('Salidas Pacientes'!$S1786,Entradas!$H$1:$I$1009,2,FALSE))</f>
        <v>45291</v>
      </c>
      <c r="U1786" s="124"/>
      <c r="V1786" s="124">
        <v>1</v>
      </c>
      <c r="W1786" s="127"/>
    </row>
    <row r="1787" spans="1:23" ht="15.75" hidden="1" customHeight="1">
      <c r="A1787" s="121">
        <v>45079</v>
      </c>
      <c r="B1787" s="122" t="s">
        <v>276</v>
      </c>
      <c r="C1787" s="129">
        <v>1144028796</v>
      </c>
      <c r="D1787" s="17" t="str">
        <f>IF(ISERROR(VLOOKUP('Salidas Pacientes'!$C1787,'BD Pacientes'!$A:I,2,FALSE)),"",VLOOKUP('Salidas Pacientes'!$C1787,'BD Pacientes'!$A:I,2,FALSE))</f>
        <v>CC</v>
      </c>
      <c r="E1787" s="16" t="str">
        <f>IF(ISERROR(VLOOKUP('Salidas Pacientes'!$C1787,'BD Pacientes'!$A:I,3,FALSE)),"",VLOOKUP('Salidas Pacientes'!$C1787,'BD Pacientes'!$A:I,3,FALSE))</f>
        <v>HENRY CORTES PAYAN</v>
      </c>
      <c r="F1787" s="17" t="str">
        <f>IF(ISERROR(VLOOKUP('Salidas Pacientes'!$C1787,'BD Pacientes'!$A:I,4,FALSE)),"",VLOOKUP('Salidas Pacientes'!$C1787,'BD Pacientes'!$A:I,4,FALSE))</f>
        <v>M</v>
      </c>
      <c r="G1787" s="95">
        <f>IF(ISERROR(VLOOKUP('Salidas Pacientes'!$C1787,'BD Pacientes'!$A:I,5,FALSE)),"",VLOOKUP('Salidas Pacientes'!$C1787,'BD Pacientes'!$A:I,5,FALSE))</f>
        <v>32756</v>
      </c>
      <c r="H1787" s="95" t="str">
        <f t="shared" ca="1" si="0"/>
        <v>33 año, 11 mes</v>
      </c>
      <c r="I1787" s="97" t="str">
        <f>IF(ISERROR(VLOOKUP('Salidas Pacientes'!$C1787,'BD Pacientes'!$A:$I,6,FALSE)),"",VLOOKUP('Salidas Pacientes'!$C1787,'BD Pacientes'!$A:$I,6,FALSE))</f>
        <v>CRA 90 4-83</v>
      </c>
      <c r="J1787" s="98">
        <f>IF(ISERROR(VLOOKUP('Salidas Pacientes'!$C1787,'BD Pacientes'!$A:$I,7,FALSE)),"",VLOOKUP('Salidas Pacientes'!$C1787,'BD Pacientes'!$A:$I,7,FALSE))</f>
        <v>1144028796</v>
      </c>
      <c r="K1787" s="99" t="str">
        <f>IF(ISERROR(VLOOKUP('Salidas Pacientes'!$C1787,'BD Pacientes'!$A:$I,8,FALSE)),"",VLOOKUP('Salidas Pacientes'!$C1787,'BD Pacientes'!$A:$I,8,FALSE))</f>
        <v>HENRY CORTES PAYAN</v>
      </c>
      <c r="L1787" s="17">
        <f>IF(ISERROR(VLOOKUP('Salidas Pacientes'!$C1787,'BD Pacientes'!$A:$I,9,FALSE)),"",VLOOKUP('Salidas Pacientes'!$C1787,'BD Pacientes'!$A:$I,9,FALSE))</f>
        <v>3152159843</v>
      </c>
      <c r="M1787" s="122" t="s">
        <v>140</v>
      </c>
      <c r="N1787" s="16" t="str">
        <f>IF(ISERROR(VLOOKUP('Salidas Pacientes'!$M1787,Inventario!$A$2:$M$21,2,FALSE)),"",VLOOKUP('Salidas Pacientes'!$M1787,Inventario!$A$2:$M$21,2,FALSE))</f>
        <v>Influvac</v>
      </c>
      <c r="O1787" s="16" t="str">
        <f>IF(ISERROR(VLOOKUP('Salidas Pacientes'!$M1787,Inventario!$A$2:$M$21,3,FALSE)),"",VLOOKUP('Salidas Pacientes'!$M1787,Inventario!$A$2:$M$21,3,FALSE))</f>
        <v>Influenza</v>
      </c>
      <c r="P1787" s="100"/>
      <c r="Q1787" s="100"/>
      <c r="R1787" s="17"/>
      <c r="S1787" s="123" t="s">
        <v>252</v>
      </c>
      <c r="T1787" s="102">
        <f>IF(ISERROR(VLOOKUP('Salidas Pacientes'!$S1787,Entradas!$H$1:$I$1009,2,FALSE)),"",VLOOKUP('Salidas Pacientes'!$S1787,Entradas!$H$1:$I$1009,2,FALSE))</f>
        <v>45291</v>
      </c>
      <c r="U1787" s="124"/>
      <c r="V1787" s="124">
        <v>1</v>
      </c>
      <c r="W1787" s="127"/>
    </row>
    <row r="1788" spans="1:23" ht="15.75" hidden="1" customHeight="1">
      <c r="A1788" s="121">
        <v>45079</v>
      </c>
      <c r="B1788" s="122" t="s">
        <v>276</v>
      </c>
      <c r="C1788" s="129">
        <v>1109575360</v>
      </c>
      <c r="D1788" s="17" t="str">
        <f>IF(ISERROR(VLOOKUP('Salidas Pacientes'!$C1788,'BD Pacientes'!$A:I,2,FALSE)),"",VLOOKUP('Salidas Pacientes'!$C1788,'BD Pacientes'!$A:I,2,FALSE))</f>
        <v>RC</v>
      </c>
      <c r="E1788" s="16" t="str">
        <f>IF(ISERROR(VLOOKUP('Salidas Pacientes'!$C1788,'BD Pacientes'!$A:I,3,FALSE)),"",VLOOKUP('Salidas Pacientes'!$C1788,'BD Pacientes'!$A:I,3,FALSE))</f>
        <v>ANA LUCIA RIVERA MARTINEZ</v>
      </c>
      <c r="F1788" s="17" t="str">
        <f>IF(ISERROR(VLOOKUP('Salidas Pacientes'!$C1788,'BD Pacientes'!$A:I,4,FALSE)),"",VLOOKUP('Salidas Pacientes'!$C1788,'BD Pacientes'!$A:I,4,FALSE))</f>
        <v>F</v>
      </c>
      <c r="G1788" s="95">
        <f>IF(ISERROR(VLOOKUP('Salidas Pacientes'!$C1788,'BD Pacientes'!$A:I,5,FALSE)),"",VLOOKUP('Salidas Pacientes'!$C1788,'BD Pacientes'!$A:I,5,FALSE))</f>
        <v>44818</v>
      </c>
      <c r="H1788" s="95" t="str">
        <f t="shared" ca="1" si="0"/>
        <v>0 año, 11 mes</v>
      </c>
      <c r="I1788" s="97" t="str">
        <f>IF(ISERROR(VLOOKUP('Salidas Pacientes'!$C1788,'BD Pacientes'!$A:$I,6,FALSE)),"",VLOOKUP('Salidas Pacientes'!$C1788,'BD Pacientes'!$A:$I,6,FALSE))</f>
        <v>CRA 98B 60-115</v>
      </c>
      <c r="J1788" s="98">
        <f>IF(ISERROR(VLOOKUP('Salidas Pacientes'!$C1788,'BD Pacientes'!$A:$I,7,FALSE)),"",VLOOKUP('Salidas Pacientes'!$C1788,'BD Pacientes'!$A:$I,7,FALSE))</f>
        <v>1118288058</v>
      </c>
      <c r="K1788" s="99" t="str">
        <f>IF(ISERROR(VLOOKUP('Salidas Pacientes'!$C1788,'BD Pacientes'!$A:$I,8,FALSE)),"",VLOOKUP('Salidas Pacientes'!$C1788,'BD Pacientes'!$A:$I,8,FALSE))</f>
        <v>DIANA MARTINEZ</v>
      </c>
      <c r="L1788" s="17">
        <f>IF(ISERROR(VLOOKUP('Salidas Pacientes'!$C1788,'BD Pacientes'!$A:$I,9,FALSE)),"",VLOOKUP('Salidas Pacientes'!$C1788,'BD Pacientes'!$A:$I,9,FALSE))</f>
        <v>3103914688</v>
      </c>
      <c r="M1788" s="122" t="s">
        <v>140</v>
      </c>
      <c r="N1788" s="16" t="str">
        <f>IF(ISERROR(VLOOKUP('Salidas Pacientes'!$M1788,Inventario!$A$2:$M$21,2,FALSE)),"",VLOOKUP('Salidas Pacientes'!$M1788,Inventario!$A$2:$M$21,2,FALSE))</f>
        <v>Influvac</v>
      </c>
      <c r="O1788" s="16" t="str">
        <f>IF(ISERROR(VLOOKUP('Salidas Pacientes'!$M1788,Inventario!$A$2:$M$21,3,FALSE)),"",VLOOKUP('Salidas Pacientes'!$M1788,Inventario!$A$2:$M$21,3,FALSE))</f>
        <v>Influenza</v>
      </c>
      <c r="P1788" s="100"/>
      <c r="Q1788" s="100"/>
      <c r="R1788" s="17"/>
      <c r="S1788" s="123" t="s">
        <v>252</v>
      </c>
      <c r="T1788" s="102">
        <f>IF(ISERROR(VLOOKUP('Salidas Pacientes'!$S1788,Entradas!$H$1:$I$1009,2,FALSE)),"",VLOOKUP('Salidas Pacientes'!$S1788,Entradas!$H$1:$I$1009,2,FALSE))</f>
        <v>45291</v>
      </c>
      <c r="U1788" s="124"/>
      <c r="V1788" s="124">
        <v>1</v>
      </c>
      <c r="W1788" s="127"/>
    </row>
    <row r="1789" spans="1:23" ht="15.75" hidden="1" customHeight="1">
      <c r="A1789" s="121">
        <v>45080</v>
      </c>
      <c r="B1789" s="131"/>
      <c r="C1789" s="129">
        <v>1109935717</v>
      </c>
      <c r="D1789" s="17" t="str">
        <f>IF(ISERROR(VLOOKUP('Salidas Pacientes'!$C1789,'BD Pacientes'!$A:I,2,FALSE)),"",VLOOKUP('Salidas Pacientes'!$C1789,'BD Pacientes'!$A:I,2,FALSE))</f>
        <v>RC</v>
      </c>
      <c r="E1789" s="16" t="str">
        <f>IF(ISERROR(VLOOKUP('Salidas Pacientes'!$C1789,'BD Pacientes'!$A:I,3,FALSE)),"",VLOOKUP('Salidas Pacientes'!$C1789,'BD Pacientes'!$A:I,3,FALSE))</f>
        <v>EMMA PEREA BORJA</v>
      </c>
      <c r="F1789" s="132" t="s">
        <v>327</v>
      </c>
      <c r="G1789" s="95">
        <f>IF(ISERROR(VLOOKUP('Salidas Pacientes'!$C1789,'BD Pacientes'!$A:I,5,FALSE)),"",VLOOKUP('Salidas Pacientes'!$C1789,'BD Pacientes'!$A:I,5,FALSE))</f>
        <v>42840</v>
      </c>
      <c r="H1789" s="95" t="str">
        <f t="shared" ca="1" si="0"/>
        <v>6 año, 4 mes</v>
      </c>
      <c r="I1789" s="97" t="str">
        <f>IF(ISERROR(VLOOKUP('Salidas Pacientes'!$C1789,'BD Pacientes'!$A:$I,6,FALSE)),"",VLOOKUP('Salidas Pacientes'!$C1789,'BD Pacientes'!$A:$I,6,FALSE))</f>
        <v>CALLE 72 D 5N-83</v>
      </c>
      <c r="J1789" s="98">
        <f>IF(ISERROR(VLOOKUP('Salidas Pacientes'!$C1789,'BD Pacientes'!$A:$I,7,FALSE)),"",VLOOKUP('Salidas Pacientes'!$C1789,'BD Pacientes'!$A:$I,7,FALSE))</f>
        <v>67029328</v>
      </c>
      <c r="K1789" s="99" t="str">
        <f>IF(ISERROR(VLOOKUP('Salidas Pacientes'!$C1789,'BD Pacientes'!$A:$I,8,FALSE)),"",VLOOKUP('Salidas Pacientes'!$C1789,'BD Pacientes'!$A:$I,8,FALSE))</f>
        <v>CLAUDIA BORJA</v>
      </c>
      <c r="L1789" s="17">
        <f>IF(ISERROR(VLOOKUP('Salidas Pacientes'!$C1789,'BD Pacientes'!$A:$I,9,FALSE)),"",VLOOKUP('Salidas Pacientes'!$C1789,'BD Pacientes'!$A:$I,9,FALSE))</f>
        <v>3012333254</v>
      </c>
      <c r="M1789" s="122" t="s">
        <v>140</v>
      </c>
      <c r="N1789" s="16" t="str">
        <f>IF(ISERROR(VLOOKUP('Salidas Pacientes'!$M1789,Inventario!$A$2:$M$21,2,FALSE)),"",VLOOKUP('Salidas Pacientes'!$M1789,Inventario!$A$2:$M$21,2,FALSE))</f>
        <v>Influvac</v>
      </c>
      <c r="O1789" s="16" t="str">
        <f>IF(ISERROR(VLOOKUP('Salidas Pacientes'!$M1789,Inventario!$A$2:$M$21,3,FALSE)),"",VLOOKUP('Salidas Pacientes'!$M1789,Inventario!$A$2:$M$21,3,FALSE))</f>
        <v>Influenza</v>
      </c>
      <c r="P1789" s="100"/>
      <c r="Q1789" s="100"/>
      <c r="R1789" s="17"/>
      <c r="S1789" s="123" t="s">
        <v>240</v>
      </c>
      <c r="T1789" s="102">
        <f>IF(ISERROR(VLOOKUP('Salidas Pacientes'!$S1789,Entradas!$H$1:$I$1009,2,FALSE)),"",VLOOKUP('Salidas Pacientes'!$S1789,Entradas!$H$1:$I$1009,2,FALSE))</f>
        <v>45535</v>
      </c>
      <c r="U1789" s="124"/>
      <c r="V1789" s="124">
        <v>1</v>
      </c>
      <c r="W1789" s="127"/>
    </row>
    <row r="1790" spans="1:23" ht="15.75" hidden="1" customHeight="1">
      <c r="A1790" s="121">
        <v>45080</v>
      </c>
      <c r="B1790" s="131"/>
      <c r="C1790" s="129">
        <v>1109937880</v>
      </c>
      <c r="D1790" s="132" t="s">
        <v>328</v>
      </c>
      <c r="E1790" s="16" t="str">
        <f>IF(ISERROR(VLOOKUP('Salidas Pacientes'!$C1790,'BD Pacientes'!$A:I,3,FALSE)),"",VLOOKUP('Salidas Pacientes'!$C1790,'BD Pacientes'!$A:I,3,FALSE))</f>
        <v>TOMAS PEREA BORJA</v>
      </c>
      <c r="F1790" s="132" t="s">
        <v>327</v>
      </c>
      <c r="G1790" s="95">
        <f>IF(ISERROR(VLOOKUP('Salidas Pacientes'!$C1790,'BD Pacientes'!$A:I,5,FALSE)),"",VLOOKUP('Salidas Pacientes'!$C1790,'BD Pacientes'!$A:I,5,FALSE))</f>
        <v>43476</v>
      </c>
      <c r="H1790" s="95" t="str">
        <f t="shared" ca="1" si="0"/>
        <v>4 año, 7 mes</v>
      </c>
      <c r="I1790" s="97" t="str">
        <f>IF(ISERROR(VLOOKUP('Salidas Pacientes'!$C1790,'BD Pacientes'!$A:$I,6,FALSE)),"",VLOOKUP('Salidas Pacientes'!$C1790,'BD Pacientes'!$A:$I,6,FALSE))</f>
        <v>CALLE 72 D 5N-83</v>
      </c>
      <c r="J1790" s="98">
        <f>IF(ISERROR(VLOOKUP('Salidas Pacientes'!$C1790,'BD Pacientes'!$A:$I,7,FALSE)),"",VLOOKUP('Salidas Pacientes'!$C1790,'BD Pacientes'!$A:$I,7,FALSE))</f>
        <v>67029328</v>
      </c>
      <c r="K1790" s="99" t="str">
        <f>IF(ISERROR(VLOOKUP('Salidas Pacientes'!$C1790,'BD Pacientes'!$A:$I,8,FALSE)),"",VLOOKUP('Salidas Pacientes'!$C1790,'BD Pacientes'!$A:$I,8,FALSE))</f>
        <v>CLAUDIA BORJA</v>
      </c>
      <c r="L1790" s="17">
        <f>IF(ISERROR(VLOOKUP('Salidas Pacientes'!$C1790,'BD Pacientes'!$A:$I,9,FALSE)),"",VLOOKUP('Salidas Pacientes'!$C1790,'BD Pacientes'!$A:$I,9,FALSE))</f>
        <v>3012333254</v>
      </c>
      <c r="M1790" s="122" t="s">
        <v>140</v>
      </c>
      <c r="N1790" s="16" t="str">
        <f>IF(ISERROR(VLOOKUP('Salidas Pacientes'!$M1790,Inventario!$A$2:$M$21,2,FALSE)),"",VLOOKUP('Salidas Pacientes'!$M1790,Inventario!$A$2:$M$21,2,FALSE))</f>
        <v>Influvac</v>
      </c>
      <c r="O1790" s="16" t="str">
        <f>IF(ISERROR(VLOOKUP('Salidas Pacientes'!$M1790,Inventario!$A$2:$M$21,3,FALSE)),"",VLOOKUP('Salidas Pacientes'!$M1790,Inventario!$A$2:$M$21,3,FALSE))</f>
        <v>Influenza</v>
      </c>
      <c r="P1790" s="100"/>
      <c r="Q1790" s="100"/>
      <c r="R1790" s="17"/>
      <c r="S1790" s="123" t="s">
        <v>240</v>
      </c>
      <c r="T1790" s="102">
        <f>IF(ISERROR(VLOOKUP('Salidas Pacientes'!$S1790,Entradas!$H$1:$I$1009,2,FALSE)),"",VLOOKUP('Salidas Pacientes'!$S1790,Entradas!$H$1:$I$1009,2,FALSE))</f>
        <v>45535</v>
      </c>
      <c r="U1790" s="124"/>
      <c r="V1790" s="124">
        <v>1</v>
      </c>
      <c r="W1790" s="127"/>
    </row>
    <row r="1791" spans="1:23" ht="15.75" hidden="1" customHeight="1">
      <c r="A1791" s="121">
        <v>45080</v>
      </c>
      <c r="B1791" s="131"/>
      <c r="C1791" s="129">
        <v>1241441975</v>
      </c>
      <c r="D1791" s="132" t="s">
        <v>328</v>
      </c>
      <c r="E1791" s="16" t="str">
        <f>IF(ISERROR(VLOOKUP('Salidas Pacientes'!$C1791,'BD Pacientes'!$A:I,3,FALSE)),"",VLOOKUP('Salidas Pacientes'!$C1791,'BD Pacientes'!$A:I,3,FALSE))</f>
        <v>ANDRES MAURICIO PALACIO MORA</v>
      </c>
      <c r="F1791" s="132" t="s">
        <v>327</v>
      </c>
      <c r="G1791" s="95">
        <f>IF(ISERROR(VLOOKUP('Salidas Pacientes'!$C1791,'BD Pacientes'!$A:I,5,FALSE)),"",VLOOKUP('Salidas Pacientes'!$C1791,'BD Pacientes'!$A:I,5,FALSE))</f>
        <v>44430</v>
      </c>
      <c r="H1791" s="95" t="str">
        <f t="shared" ca="1" si="0"/>
        <v>2 año, 0 mes</v>
      </c>
      <c r="I1791" s="97" t="str">
        <f>IF(ISERROR(VLOOKUP('Salidas Pacientes'!$C1791,'BD Pacientes'!$A:$I,6,FALSE)),"",VLOOKUP('Salidas Pacientes'!$C1791,'BD Pacientes'!$A:$I,6,FALSE))</f>
        <v>CALLE 71H # 8N-23</v>
      </c>
      <c r="J1791" s="98">
        <f>IF(ISERROR(VLOOKUP('Salidas Pacientes'!$C1791,'BD Pacientes'!$A:$I,7,FALSE)),"",VLOOKUP('Salidas Pacientes'!$C1791,'BD Pacientes'!$A:$I,7,FALSE))</f>
        <v>1110478398</v>
      </c>
      <c r="K1791" s="99" t="str">
        <f>IF(ISERROR(VLOOKUP('Salidas Pacientes'!$C1791,'BD Pacientes'!$A:$I,8,FALSE)),"",VLOOKUP('Salidas Pacientes'!$C1791,'BD Pacientes'!$A:$I,8,FALSE))</f>
        <v>DORA MORA</v>
      </c>
      <c r="L1791" s="17">
        <f>IF(ISERROR(VLOOKUP('Salidas Pacientes'!$C1791,'BD Pacientes'!$A:$I,9,FALSE)),"",VLOOKUP('Salidas Pacientes'!$C1791,'BD Pacientes'!$A:$I,9,FALSE))</f>
        <v>3225255535</v>
      </c>
      <c r="M1791" s="122" t="s">
        <v>140</v>
      </c>
      <c r="N1791" s="16" t="str">
        <f>IF(ISERROR(VLOOKUP('Salidas Pacientes'!$M1791,Inventario!$A$2:$M$21,2,FALSE)),"",VLOOKUP('Salidas Pacientes'!$M1791,Inventario!$A$2:$M$21,2,FALSE))</f>
        <v>Influvac</v>
      </c>
      <c r="O1791" s="16" t="str">
        <f>IF(ISERROR(VLOOKUP('Salidas Pacientes'!$M1791,Inventario!$A$2:$M$21,3,FALSE)),"",VLOOKUP('Salidas Pacientes'!$M1791,Inventario!$A$2:$M$21,3,FALSE))</f>
        <v>Influenza</v>
      </c>
      <c r="P1791" s="100"/>
      <c r="Q1791" s="100"/>
      <c r="R1791" s="17"/>
      <c r="S1791" s="123" t="s">
        <v>252</v>
      </c>
      <c r="T1791" s="102" t="str">
        <f>IF(ISERROR(VLOOKUP('Salidas Pacientes'!$S1791,Entradas!$H$1:$I$412,2,FALSE)),"",VLOOKUP('Salidas Pacientes'!$S1791,Entradas!$H$1:$I$412,2,FALSE))</f>
        <v/>
      </c>
      <c r="U1791" s="124"/>
      <c r="V1791" s="124">
        <v>1</v>
      </c>
      <c r="W1791" s="127"/>
    </row>
    <row r="1792" spans="1:23" ht="15.75" hidden="1" customHeight="1">
      <c r="A1792" s="121">
        <v>45080</v>
      </c>
      <c r="B1792" s="131"/>
      <c r="C1792" s="129">
        <v>1232817729</v>
      </c>
      <c r="D1792" s="132" t="s">
        <v>328</v>
      </c>
      <c r="E1792" s="16" t="str">
        <f>IF(ISERROR(VLOOKUP('Salidas Pacientes'!$C1792,'BD Pacientes'!$A:I,3,FALSE)),"",VLOOKUP('Salidas Pacientes'!$C1792,'BD Pacientes'!$A:I,3,FALSE))</f>
        <v>JACOBO SANCHEZ GOMEZ</v>
      </c>
      <c r="F1792" s="132" t="s">
        <v>327</v>
      </c>
      <c r="G1792" s="95">
        <f>IF(ISERROR(VLOOKUP('Salidas Pacientes'!$C1792,'BD Pacientes'!$A:I,5,FALSE)),"",VLOOKUP('Salidas Pacientes'!$C1792,'BD Pacientes'!$A:I,5,FALSE))</f>
        <v>44466</v>
      </c>
      <c r="H1792" s="95" t="str">
        <f t="shared" ca="1" si="0"/>
        <v>1 año, 10 mes</v>
      </c>
      <c r="I1792" s="97" t="str">
        <f>IF(ISERROR(VLOOKUP('Salidas Pacientes'!$C1792,'BD Pacientes'!$A:$I,6,FALSE)),"",VLOOKUP('Salidas Pacientes'!$C1792,'BD Pacientes'!$A:$I,6,FALSE))</f>
        <v>CALLE 59N # 3C-58 CASA 41</v>
      </c>
      <c r="J1792" s="98">
        <f>IF(ISERROR(VLOOKUP('Salidas Pacientes'!$C1792,'BD Pacientes'!$A:$I,7,FALSE)),"",VLOOKUP('Salidas Pacientes'!$C1792,'BD Pacientes'!$A:$I,7,FALSE))</f>
        <v>1151944939</v>
      </c>
      <c r="K1792" s="99" t="str">
        <f>IF(ISERROR(VLOOKUP('Salidas Pacientes'!$C1792,'BD Pacientes'!$A:$I,8,FALSE)),"",VLOOKUP('Salidas Pacientes'!$C1792,'BD Pacientes'!$A:$I,8,FALSE))</f>
        <v>ALEJANDRA SANCHEZ</v>
      </c>
      <c r="L1792" s="17">
        <f>IF(ISERROR(VLOOKUP('Salidas Pacientes'!$C1792,'BD Pacientes'!$A:$I,9,FALSE)),"",VLOOKUP('Salidas Pacientes'!$C1792,'BD Pacientes'!$A:$I,9,FALSE))</f>
        <v>3118890041</v>
      </c>
      <c r="M1792" s="122" t="s">
        <v>140</v>
      </c>
      <c r="N1792" s="16" t="str">
        <f>IF(ISERROR(VLOOKUP('Salidas Pacientes'!$M1792,Inventario!$A$2:$M$21,2,FALSE)),"",VLOOKUP('Salidas Pacientes'!$M1792,Inventario!$A$2:$M$21,2,FALSE))</f>
        <v>Influvac</v>
      </c>
      <c r="O1792" s="16" t="str">
        <f>IF(ISERROR(VLOOKUP('Salidas Pacientes'!$M1792,Inventario!$A$2:$M$21,3,FALSE)),"",VLOOKUP('Salidas Pacientes'!$M1792,Inventario!$A$2:$M$21,3,FALSE))</f>
        <v>Influenza</v>
      </c>
      <c r="P1792" s="100"/>
      <c r="Q1792" s="100"/>
      <c r="R1792" s="17"/>
      <c r="S1792" s="123" t="s">
        <v>252</v>
      </c>
      <c r="T1792" s="102" t="str">
        <f>IF(ISERROR(VLOOKUP('Salidas Pacientes'!$S1792,Entradas!$H$1:$I$412,2,FALSE)),"",VLOOKUP('Salidas Pacientes'!$S1792,Entradas!$H$1:$I$412,2,FALSE))</f>
        <v/>
      </c>
      <c r="U1792" s="124"/>
      <c r="V1792" s="124">
        <v>1</v>
      </c>
      <c r="W1792" s="127"/>
    </row>
    <row r="1793" spans="1:23" ht="15.75" hidden="1" customHeight="1">
      <c r="A1793" s="121">
        <v>45080</v>
      </c>
      <c r="B1793" s="131"/>
      <c r="C1793" s="129">
        <v>1232817729</v>
      </c>
      <c r="D1793" s="132" t="s">
        <v>328</v>
      </c>
      <c r="E1793" s="16" t="str">
        <f>IF(ISERROR(VLOOKUP('Salidas Pacientes'!$C1793,'BD Pacientes'!$A:I,3,FALSE)),"",VLOOKUP('Salidas Pacientes'!$C1793,'BD Pacientes'!$A:I,3,FALSE))</f>
        <v>JACOBO SANCHEZ GOMEZ</v>
      </c>
      <c r="F1793" s="132" t="s">
        <v>327</v>
      </c>
      <c r="G1793" s="95">
        <f>IF(ISERROR(VLOOKUP('Salidas Pacientes'!$C1793,'BD Pacientes'!$A:I,5,FALSE)),"",VLOOKUP('Salidas Pacientes'!$C1793,'BD Pacientes'!$A:I,5,FALSE))</f>
        <v>44466</v>
      </c>
      <c r="H1793" s="95" t="str">
        <f t="shared" ca="1" si="0"/>
        <v>1 año, 10 mes</v>
      </c>
      <c r="I1793" s="97" t="str">
        <f>IF(ISERROR(VLOOKUP('Salidas Pacientes'!$C1793,'BD Pacientes'!$A:$I,6,FALSE)),"",VLOOKUP('Salidas Pacientes'!$C1793,'BD Pacientes'!$A:$I,6,FALSE))</f>
        <v>CALLE 59N # 3C-58 CASA 41</v>
      </c>
      <c r="J1793" s="98">
        <f>IF(ISERROR(VLOOKUP('Salidas Pacientes'!$C1793,'BD Pacientes'!$A:$I,7,FALSE)),"",VLOOKUP('Salidas Pacientes'!$C1793,'BD Pacientes'!$A:$I,7,FALSE))</f>
        <v>1151944939</v>
      </c>
      <c r="K1793" s="99" t="str">
        <f>IF(ISERROR(VLOOKUP('Salidas Pacientes'!$C1793,'BD Pacientes'!$A:$I,8,FALSE)),"",VLOOKUP('Salidas Pacientes'!$C1793,'BD Pacientes'!$A:$I,8,FALSE))</f>
        <v>ALEJANDRA SANCHEZ</v>
      </c>
      <c r="L1793" s="17">
        <f>IF(ISERROR(VLOOKUP('Salidas Pacientes'!$C1793,'BD Pacientes'!$A:$I,9,FALSE)),"",VLOOKUP('Salidas Pacientes'!$C1793,'BD Pacientes'!$A:$I,9,FALSE))</f>
        <v>3118890041</v>
      </c>
      <c r="M1793" s="122" t="s">
        <v>54</v>
      </c>
      <c r="N1793" s="16" t="str">
        <f>IF(ISERROR(VLOOKUP('Salidas Pacientes'!$M1793,Inventario!$A$2:$M$21,2,FALSE)),"",VLOOKUP('Salidas Pacientes'!$M1793,Inventario!$A$2:$M$21,2,FALSE))</f>
        <v>Prevenar</v>
      </c>
      <c r="O1793" s="16" t="str">
        <f>IF(ISERROR(VLOOKUP('Salidas Pacientes'!$M1793,Inventario!$A$2:$M$21,3,FALSE)),"",VLOOKUP('Salidas Pacientes'!$M1793,Inventario!$A$2:$M$21,3,FALSE))</f>
        <v>Neumococo 13V</v>
      </c>
      <c r="P1793" s="100"/>
      <c r="Q1793" s="100"/>
      <c r="R1793" s="17"/>
      <c r="S1793" s="123" t="s">
        <v>241</v>
      </c>
      <c r="T1793" s="102">
        <f>IF(ISERROR(VLOOKUP('Salidas Pacientes'!$S1793,Entradas!$H$1:$I$412,2,FALSE)),"",VLOOKUP('Salidas Pacientes'!$S1793,Entradas!$H$1:$I$412,2,FALSE))</f>
        <v>45747</v>
      </c>
      <c r="U1793" s="124"/>
      <c r="V1793" s="124">
        <v>1</v>
      </c>
      <c r="W1793" s="127"/>
    </row>
    <row r="1794" spans="1:23" ht="15.75" hidden="1" customHeight="1">
      <c r="A1794" s="121">
        <v>45080</v>
      </c>
      <c r="B1794" s="131"/>
      <c r="C1794" s="129">
        <v>1232817729</v>
      </c>
      <c r="D1794" s="132" t="s">
        <v>328</v>
      </c>
      <c r="E1794" s="16" t="str">
        <f>IF(ISERROR(VLOOKUP('Salidas Pacientes'!$C1794,'BD Pacientes'!$A:I,3,FALSE)),"",VLOOKUP('Salidas Pacientes'!$C1794,'BD Pacientes'!$A:I,3,FALSE))</f>
        <v>JACOBO SANCHEZ GOMEZ</v>
      </c>
      <c r="F1794" s="132" t="s">
        <v>327</v>
      </c>
      <c r="G1794" s="95">
        <f>IF(ISERROR(VLOOKUP('Salidas Pacientes'!$C1794,'BD Pacientes'!$A:I,5,FALSE)),"",VLOOKUP('Salidas Pacientes'!$C1794,'BD Pacientes'!$A:I,5,FALSE))</f>
        <v>44466</v>
      </c>
      <c r="H1794" s="95" t="str">
        <f t="shared" ca="1" si="0"/>
        <v>1 año, 10 mes</v>
      </c>
      <c r="I1794" s="97" t="str">
        <f>IF(ISERROR(VLOOKUP('Salidas Pacientes'!$C1794,'BD Pacientes'!$A:$I,6,FALSE)),"",VLOOKUP('Salidas Pacientes'!$C1794,'BD Pacientes'!$A:$I,6,FALSE))</f>
        <v>CALLE 59N # 3C-58 CASA 41</v>
      </c>
      <c r="J1794" s="98">
        <f>IF(ISERROR(VLOOKUP('Salidas Pacientes'!$C1794,'BD Pacientes'!$A:$I,7,FALSE)),"",VLOOKUP('Salidas Pacientes'!$C1794,'BD Pacientes'!$A:$I,7,FALSE))</f>
        <v>1151944939</v>
      </c>
      <c r="K1794" s="99" t="str">
        <f>IF(ISERROR(VLOOKUP('Salidas Pacientes'!$C1794,'BD Pacientes'!$A:$I,8,FALSE)),"",VLOOKUP('Salidas Pacientes'!$C1794,'BD Pacientes'!$A:$I,8,FALSE))</f>
        <v>ALEJANDRA SANCHEZ</v>
      </c>
      <c r="L1794" s="17">
        <f>IF(ISERROR(VLOOKUP('Salidas Pacientes'!$C1794,'BD Pacientes'!$A:$I,9,FALSE)),"",VLOOKUP('Salidas Pacientes'!$C1794,'BD Pacientes'!$A:$I,9,FALSE))</f>
        <v>3118890041</v>
      </c>
      <c r="M1794" s="122" t="s">
        <v>108</v>
      </c>
      <c r="N1794" s="16" t="str">
        <f>IF(ISERROR(VLOOKUP('Salidas Pacientes'!$M1794,Inventario!$A$2:$M$21,2,FALSE)),"",VLOOKUP('Salidas Pacientes'!$M1794,Inventario!$A$2:$M$21,2,FALSE))</f>
        <v>Priorix</v>
      </c>
      <c r="O1794" s="16" t="str">
        <f>IF(ISERROR(VLOOKUP('Salidas Pacientes'!$M1794,Inventario!$A$2:$M$21,3,FALSE)),"",VLOOKUP('Salidas Pacientes'!$M1794,Inventario!$A$2:$M$21,3,FALSE))</f>
        <v>Rubeola, Sarampion, Paperas</v>
      </c>
      <c r="P1794" s="100"/>
      <c r="Q1794" s="100"/>
      <c r="R1794" s="17"/>
      <c r="S1794" s="123" t="s">
        <v>239</v>
      </c>
      <c r="T1794" s="102">
        <f>IF(ISERROR(VLOOKUP('Salidas Pacientes'!$S1794,Entradas!$H$1:$I$412,2,FALSE)),"",VLOOKUP('Salidas Pacientes'!$S1794,Entradas!$H$1:$I$412,2,FALSE))</f>
        <v>45473</v>
      </c>
      <c r="U1794" s="124"/>
      <c r="V1794" s="124">
        <v>1</v>
      </c>
      <c r="W1794" s="127"/>
    </row>
    <row r="1795" spans="1:23" ht="15.75" hidden="1" customHeight="1">
      <c r="A1795" s="121">
        <v>45080</v>
      </c>
      <c r="B1795" s="131"/>
      <c r="C1795" s="129">
        <v>1109573378</v>
      </c>
      <c r="D1795" s="132" t="s">
        <v>328</v>
      </c>
      <c r="E1795" s="16" t="str">
        <f>IF(ISERROR(VLOOKUP('Salidas Pacientes'!$C1795,'BD Pacientes'!$A:I,3,FALSE)),"",VLOOKUP('Salidas Pacientes'!$C1795,'BD Pacientes'!$A:I,3,FALSE))</f>
        <v>MARTIN HINESTROZA ZAPATA</v>
      </c>
      <c r="F1795" s="132" t="s">
        <v>327</v>
      </c>
      <c r="G1795" s="95">
        <f>IF(ISERROR(VLOOKUP('Salidas Pacientes'!$C1795,'BD Pacientes'!$A:I,5,FALSE)),"",VLOOKUP('Salidas Pacientes'!$C1795,'BD Pacientes'!$A:I,5,FALSE))</f>
        <v>44537</v>
      </c>
      <c r="H1795" s="95" t="str">
        <f t="shared" ca="1" si="0"/>
        <v>1 año, 8 mes</v>
      </c>
      <c r="I1795" s="97" t="str">
        <f>IF(ISERROR(VLOOKUP('Salidas Pacientes'!$C1795,'BD Pacientes'!$A:$I,6,FALSE)),"",VLOOKUP('Salidas Pacientes'!$C1795,'BD Pacientes'!$A:$I,6,FALSE))</f>
        <v>CALLE 7 A #56-136</v>
      </c>
      <c r="J1795" s="98">
        <f>IF(ISERROR(VLOOKUP('Salidas Pacientes'!$C1795,'BD Pacientes'!$A:$I,7,FALSE)),"",VLOOKUP('Salidas Pacientes'!$C1795,'BD Pacientes'!$A:$I,7,FALSE))</f>
        <v>1144025657</v>
      </c>
      <c r="K1795" s="99" t="str">
        <f>IF(ISERROR(VLOOKUP('Salidas Pacientes'!$C1795,'BD Pacientes'!$A:$I,8,FALSE)),"",VLOOKUP('Salidas Pacientes'!$C1795,'BD Pacientes'!$A:$I,8,FALSE))</f>
        <v>NATHALIA ZAPATA</v>
      </c>
      <c r="L1795" s="17">
        <f>IF(ISERROR(VLOOKUP('Salidas Pacientes'!$C1795,'BD Pacientes'!$A:$I,9,FALSE)),"",VLOOKUP('Salidas Pacientes'!$C1795,'BD Pacientes'!$A:$I,9,FALSE))</f>
        <v>3187440537</v>
      </c>
      <c r="M1795" s="122" t="s">
        <v>47</v>
      </c>
      <c r="N1795" s="16" t="str">
        <f>IF(ISERROR(VLOOKUP('Salidas Pacientes'!$M1795,Inventario!$A$2:$M$21,2,FALSE)),"",VLOOKUP('Salidas Pacientes'!$M1795,Inventario!$A$2:$M$21,2,FALSE))</f>
        <v>Nimenrix</v>
      </c>
      <c r="O1795" s="16" t="str">
        <f>IF(ISERROR(VLOOKUP('Salidas Pacientes'!$M1795,Inventario!$A$2:$M$21,3,FALSE)),"",VLOOKUP('Salidas Pacientes'!$M1795,Inventario!$A$2:$M$21,3,FALSE))</f>
        <v>Meningococo</v>
      </c>
      <c r="P1795" s="100"/>
      <c r="Q1795" s="100"/>
      <c r="R1795" s="17"/>
      <c r="S1795" s="123" t="s">
        <v>240</v>
      </c>
      <c r="T1795" s="102">
        <f>IF(ISERROR(VLOOKUP('Salidas Pacientes'!$S1795,Entradas!$H$1:$I$412,2,FALSE)),"",VLOOKUP('Salidas Pacientes'!$S1795,Entradas!$H$1:$I$412,2,FALSE))</f>
        <v>45535</v>
      </c>
      <c r="U1795" s="124"/>
      <c r="V1795" s="124">
        <v>1</v>
      </c>
      <c r="W1795" s="127"/>
    </row>
    <row r="1796" spans="1:23" ht="15.75" hidden="1" customHeight="1">
      <c r="A1796" s="121">
        <v>45080</v>
      </c>
      <c r="B1796" s="131"/>
      <c r="C1796" s="129">
        <v>1109573378</v>
      </c>
      <c r="D1796" s="132" t="s">
        <v>328</v>
      </c>
      <c r="E1796" s="16" t="str">
        <f>IF(ISERROR(VLOOKUP('Salidas Pacientes'!$C1796,'BD Pacientes'!$A:I,3,FALSE)),"",VLOOKUP('Salidas Pacientes'!$C1796,'BD Pacientes'!$A:I,3,FALSE))</f>
        <v>MARTIN HINESTROZA ZAPATA</v>
      </c>
      <c r="F1796" s="132" t="s">
        <v>327</v>
      </c>
      <c r="G1796" s="95">
        <f>IF(ISERROR(VLOOKUP('Salidas Pacientes'!$C1796,'BD Pacientes'!$A:I,5,FALSE)),"",VLOOKUP('Salidas Pacientes'!$C1796,'BD Pacientes'!$A:I,5,FALSE))</f>
        <v>44537</v>
      </c>
      <c r="H1796" s="95" t="str">
        <f t="shared" ca="1" si="0"/>
        <v>1 año, 8 mes</v>
      </c>
      <c r="I1796" s="97" t="str">
        <f>IF(ISERROR(VLOOKUP('Salidas Pacientes'!$C1796,'BD Pacientes'!$A:$I,6,FALSE)),"",VLOOKUP('Salidas Pacientes'!$C1796,'BD Pacientes'!$A:$I,6,FALSE))</f>
        <v>CALLE 7 A #56-136</v>
      </c>
      <c r="J1796" s="98">
        <f>IF(ISERROR(VLOOKUP('Salidas Pacientes'!$C1796,'BD Pacientes'!$A:$I,7,FALSE)),"",VLOOKUP('Salidas Pacientes'!$C1796,'BD Pacientes'!$A:$I,7,FALSE))</f>
        <v>1144025657</v>
      </c>
      <c r="K1796" s="99" t="str">
        <f>IF(ISERROR(VLOOKUP('Salidas Pacientes'!$C1796,'BD Pacientes'!$A:$I,8,FALSE)),"",VLOOKUP('Salidas Pacientes'!$C1796,'BD Pacientes'!$A:$I,8,FALSE))</f>
        <v>NATHALIA ZAPATA</v>
      </c>
      <c r="L1796" s="17">
        <f>IF(ISERROR(VLOOKUP('Salidas Pacientes'!$C1796,'BD Pacientes'!$A:$I,9,FALSE)),"",VLOOKUP('Salidas Pacientes'!$C1796,'BD Pacientes'!$A:$I,9,FALSE))</f>
        <v>3187440537</v>
      </c>
      <c r="M1796" s="122" t="s">
        <v>140</v>
      </c>
      <c r="N1796" s="16" t="str">
        <f>IF(ISERROR(VLOOKUP('Salidas Pacientes'!$M1796,Inventario!$A$2:$M$21,2,FALSE)),"",VLOOKUP('Salidas Pacientes'!$M1796,Inventario!$A$2:$M$21,2,FALSE))</f>
        <v>Influvac</v>
      </c>
      <c r="O1796" s="16" t="str">
        <f>IF(ISERROR(VLOOKUP('Salidas Pacientes'!$M1796,Inventario!$A$2:$M$21,3,FALSE)),"",VLOOKUP('Salidas Pacientes'!$M1796,Inventario!$A$2:$M$21,3,FALSE))</f>
        <v>Influenza</v>
      </c>
      <c r="P1796" s="100"/>
      <c r="Q1796" s="100"/>
      <c r="R1796" s="17"/>
      <c r="S1796" s="123" t="s">
        <v>252</v>
      </c>
      <c r="T1796" s="102" t="str">
        <f>IF(ISERROR(VLOOKUP('Salidas Pacientes'!$S1796,Entradas!$H$1:$I$412,2,FALSE)),"",VLOOKUP('Salidas Pacientes'!$S1796,Entradas!$H$1:$I$412,2,FALSE))</f>
        <v/>
      </c>
      <c r="U1796" s="124"/>
      <c r="V1796" s="124">
        <v>1</v>
      </c>
      <c r="W1796" s="127"/>
    </row>
    <row r="1797" spans="1:23" ht="15.75" hidden="1" customHeight="1">
      <c r="A1797" s="121">
        <v>45080</v>
      </c>
      <c r="B1797" s="131"/>
      <c r="C1797" s="129">
        <v>1109574514</v>
      </c>
      <c r="D1797" s="132" t="s">
        <v>328</v>
      </c>
      <c r="E1797" s="16" t="str">
        <f>IF(ISERROR(VLOOKUP('Salidas Pacientes'!$C1797,'BD Pacientes'!$A:I,3,FALSE)),"",VLOOKUP('Salidas Pacientes'!$C1797,'BD Pacientes'!$A:I,3,FALSE))</f>
        <v>LIAM CASTRILLON ZUÑIGA</v>
      </c>
      <c r="F1797" s="132" t="s">
        <v>327</v>
      </c>
      <c r="G1797" s="95">
        <f>IF(ISERROR(VLOOKUP('Salidas Pacientes'!$C1797,'BD Pacientes'!$A:I,5,FALSE)),"",VLOOKUP('Salidas Pacientes'!$C1797,'BD Pacientes'!$A:I,5,FALSE))</f>
        <v>44684</v>
      </c>
      <c r="H1797" s="95" t="str">
        <f t="shared" ca="1" si="0"/>
        <v>1 año, 3 mes</v>
      </c>
      <c r="I1797" s="97" t="str">
        <f>IF(ISERROR(VLOOKUP('Salidas Pacientes'!$C1797,'BD Pacientes'!$A:$I,6,FALSE)),"",VLOOKUP('Salidas Pacientes'!$C1797,'BD Pacientes'!$A:$I,6,FALSE))</f>
        <v>CALLE 28 # 96-34</v>
      </c>
      <c r="J1797" s="98">
        <f>IF(ISERROR(VLOOKUP('Salidas Pacientes'!$C1797,'BD Pacientes'!$A:$I,7,FALSE)),"",VLOOKUP('Salidas Pacientes'!$C1797,'BD Pacientes'!$A:$I,7,FALSE))</f>
        <v>1144043840</v>
      </c>
      <c r="K1797" s="99" t="str">
        <f>IF(ISERROR(VLOOKUP('Salidas Pacientes'!$C1797,'BD Pacientes'!$A:$I,8,FALSE)),"",VLOOKUP('Salidas Pacientes'!$C1797,'BD Pacientes'!$A:$I,8,FALSE))</f>
        <v>LIZETH ZUÑIGA</v>
      </c>
      <c r="L1797" s="17">
        <f>IF(ISERROR(VLOOKUP('Salidas Pacientes'!$C1797,'BD Pacientes'!$A:$I,9,FALSE)),"",VLOOKUP('Salidas Pacientes'!$C1797,'BD Pacientes'!$A:$I,9,FALSE))</f>
        <v>3104922815</v>
      </c>
      <c r="M1797" s="122" t="s">
        <v>58</v>
      </c>
      <c r="N1797" s="16" t="str">
        <f>IF(ISERROR(VLOOKUP('Salidas Pacientes'!$M1797,Inventario!$A$2:$M$21,2,FALSE)),"",VLOOKUP('Salidas Pacientes'!$M1797,Inventario!$A$2:$M$21,2,FALSE))</f>
        <v>Proquad</v>
      </c>
      <c r="O1797" s="16" t="str">
        <f>IF(ISERROR(VLOOKUP('Salidas Pacientes'!$M1797,Inventario!$A$2:$M$21,3,FALSE)),"",VLOOKUP('Salidas Pacientes'!$M1797,Inventario!$A$2:$M$21,3,FALSE))</f>
        <v>Sarampion + Rubeola + parotiditis + varicela</v>
      </c>
      <c r="P1797" s="100"/>
      <c r="Q1797" s="100"/>
      <c r="R1797" s="17"/>
      <c r="S1797" s="123" t="s">
        <v>245</v>
      </c>
      <c r="T1797" s="102">
        <f>IF(ISERROR(VLOOKUP('Salidas Pacientes'!$S1797,Entradas!$H$1:$I$412,2,FALSE)),"",VLOOKUP('Salidas Pacientes'!$S1797,Entradas!$H$1:$I$412,2,FALSE))</f>
        <v>45412</v>
      </c>
      <c r="U1797" s="124"/>
      <c r="V1797" s="124">
        <v>1</v>
      </c>
      <c r="W1797" s="127"/>
    </row>
    <row r="1798" spans="1:23" ht="15.75" hidden="1" customHeight="1">
      <c r="A1798" s="121">
        <v>45080</v>
      </c>
      <c r="B1798" s="131"/>
      <c r="C1798" s="129"/>
      <c r="D1798" s="132" t="s">
        <v>328</v>
      </c>
      <c r="E1798" s="16" t="str">
        <f>IF(ISERROR(VLOOKUP('Salidas Pacientes'!$C1798,'BD Pacientes'!$A:I,3,FALSE)),"",VLOOKUP('Salidas Pacientes'!$C1798,'BD Pacientes'!$A:I,3,FALSE))</f>
        <v/>
      </c>
      <c r="F1798" s="132" t="s">
        <v>327</v>
      </c>
      <c r="G1798" s="95" t="str">
        <f>IF(ISERROR(VLOOKUP('Salidas Pacientes'!$C1798,'BD Pacientes'!$A:I,5,FALSE)),"",VLOOKUP('Salidas Pacientes'!$C1798,'BD Pacientes'!$A:I,5,FALSE))</f>
        <v/>
      </c>
      <c r="H1798" s="95" t="str">
        <f t="shared" ca="1" si="0"/>
        <v/>
      </c>
      <c r="I1798" s="97" t="str">
        <f>IF(ISERROR(VLOOKUP('Salidas Pacientes'!$C1798,'BD Pacientes'!$A:$I,6,FALSE)),"",VLOOKUP('Salidas Pacientes'!$C1798,'BD Pacientes'!$A:$I,6,FALSE))</f>
        <v/>
      </c>
      <c r="J1798" s="98" t="str">
        <f>IF(ISERROR(VLOOKUP('Salidas Pacientes'!$C1798,'BD Pacientes'!$A:$I,7,FALSE)),"",VLOOKUP('Salidas Pacientes'!$C1798,'BD Pacientes'!$A:$I,7,FALSE))</f>
        <v/>
      </c>
      <c r="K1798" s="99" t="str">
        <f>IF(ISERROR(VLOOKUP('Salidas Pacientes'!$C1798,'BD Pacientes'!$A:$I,8,FALSE)),"",VLOOKUP('Salidas Pacientes'!$C1798,'BD Pacientes'!$A:$I,8,FALSE))</f>
        <v/>
      </c>
      <c r="L1798" s="17" t="str">
        <f>IF(ISERROR(VLOOKUP('Salidas Pacientes'!$C1798,'BD Pacientes'!$A:$I,9,FALSE)),"",VLOOKUP('Salidas Pacientes'!$C1798,'BD Pacientes'!$A:$I,9,FALSE))</f>
        <v/>
      </c>
      <c r="M1798" s="122" t="s">
        <v>85</v>
      </c>
      <c r="N1798" s="16" t="str">
        <f>IF(ISERROR(VLOOKUP('Salidas Pacientes'!$M1798,Inventario!$A$2:$M$21,2,FALSE)),"",VLOOKUP('Salidas Pacientes'!$M1798,Inventario!$A$2:$M$21,2,FALSE))</f>
        <v xml:space="preserve">Avaxim 80 </v>
      </c>
      <c r="O1798" s="16" t="str">
        <f>IF(ISERROR(VLOOKUP('Salidas Pacientes'!$M1798,Inventario!$A$2:$M$21,3,FALSE)),"",VLOOKUP('Salidas Pacientes'!$M1798,Inventario!$A$2:$M$21,3,FALSE))</f>
        <v>Hepatitis A niño</v>
      </c>
      <c r="P1798" s="100"/>
      <c r="Q1798" s="100"/>
      <c r="R1798" s="17"/>
      <c r="S1798" s="123" t="s">
        <v>227</v>
      </c>
      <c r="T1798" s="102">
        <f>IF(ISERROR(VLOOKUP('Salidas Pacientes'!$S1798,Entradas!$H$1:$I$412,2,FALSE)),"",VLOOKUP('Salidas Pacientes'!$S1798,Entradas!$H$1:$I$412,2,FALSE))</f>
        <v>45351</v>
      </c>
      <c r="U1798" s="124"/>
      <c r="V1798" s="124">
        <v>1</v>
      </c>
      <c r="W1798" s="127"/>
    </row>
    <row r="1799" spans="1:23" ht="15.75" hidden="1" customHeight="1">
      <c r="A1799" s="121">
        <v>45080</v>
      </c>
      <c r="B1799" s="131"/>
      <c r="C1799" s="129"/>
      <c r="D1799" s="132" t="s">
        <v>328</v>
      </c>
      <c r="E1799" s="16" t="str">
        <f>IF(ISERROR(VLOOKUP('Salidas Pacientes'!$C1799,'BD Pacientes'!$A:I,3,FALSE)),"",VLOOKUP('Salidas Pacientes'!$C1799,'BD Pacientes'!$A:I,3,FALSE))</f>
        <v/>
      </c>
      <c r="F1799" s="132" t="s">
        <v>327</v>
      </c>
      <c r="G1799" s="95" t="str">
        <f>IF(ISERROR(VLOOKUP('Salidas Pacientes'!$C1799,'BD Pacientes'!$A:I,5,FALSE)),"",VLOOKUP('Salidas Pacientes'!$C1799,'BD Pacientes'!$A:I,5,FALSE))</f>
        <v/>
      </c>
      <c r="H1799" s="95" t="str">
        <f t="shared" ca="1" si="0"/>
        <v/>
      </c>
      <c r="I1799" s="97" t="str">
        <f>IF(ISERROR(VLOOKUP('Salidas Pacientes'!$C1799,'BD Pacientes'!$A:$I,6,FALSE)),"",VLOOKUP('Salidas Pacientes'!$C1799,'BD Pacientes'!$A:$I,6,FALSE))</f>
        <v/>
      </c>
      <c r="J1799" s="98" t="str">
        <f>IF(ISERROR(VLOOKUP('Salidas Pacientes'!$C1799,'BD Pacientes'!$A:$I,7,FALSE)),"",VLOOKUP('Salidas Pacientes'!$C1799,'BD Pacientes'!$A:$I,7,FALSE))</f>
        <v/>
      </c>
      <c r="K1799" s="99" t="str">
        <f>IF(ISERROR(VLOOKUP('Salidas Pacientes'!$C1799,'BD Pacientes'!$A:$I,8,FALSE)),"",VLOOKUP('Salidas Pacientes'!$C1799,'BD Pacientes'!$A:$I,8,FALSE))</f>
        <v/>
      </c>
      <c r="L1799" s="17" t="str">
        <f>IF(ISERROR(VLOOKUP('Salidas Pacientes'!$C1799,'BD Pacientes'!$A:$I,9,FALSE)),"",VLOOKUP('Salidas Pacientes'!$C1799,'BD Pacientes'!$A:$I,9,FALSE))</f>
        <v/>
      </c>
      <c r="M1799" s="122" t="s">
        <v>140</v>
      </c>
      <c r="N1799" s="16" t="str">
        <f>IF(ISERROR(VLOOKUP('Salidas Pacientes'!$M1799,Inventario!$A$2:$M$21,2,FALSE)),"",VLOOKUP('Salidas Pacientes'!$M1799,Inventario!$A$2:$M$21,2,FALSE))</f>
        <v>Influvac</v>
      </c>
      <c r="O1799" s="16" t="str">
        <f>IF(ISERROR(VLOOKUP('Salidas Pacientes'!$M1799,Inventario!$A$2:$M$21,3,FALSE)),"",VLOOKUP('Salidas Pacientes'!$M1799,Inventario!$A$2:$M$21,3,FALSE))</f>
        <v>Influenza</v>
      </c>
      <c r="P1799" s="100"/>
      <c r="Q1799" s="100"/>
      <c r="R1799" s="17"/>
      <c r="S1799" s="123" t="s">
        <v>252</v>
      </c>
      <c r="T1799" s="102" t="str">
        <f>IF(ISERROR(VLOOKUP('Salidas Pacientes'!$S1799,Entradas!$H$1:$I$412,2,FALSE)),"",VLOOKUP('Salidas Pacientes'!$S1799,Entradas!$H$1:$I$412,2,FALSE))</f>
        <v/>
      </c>
      <c r="U1799" s="124"/>
      <c r="V1799" s="124">
        <v>1</v>
      </c>
      <c r="W1799" s="127"/>
    </row>
    <row r="1800" spans="1:23" ht="15.75" hidden="1" customHeight="1">
      <c r="A1800" s="121">
        <v>45082</v>
      </c>
      <c r="B1800" s="131"/>
      <c r="C1800" s="129">
        <v>1112071111</v>
      </c>
      <c r="D1800" s="132" t="s">
        <v>328</v>
      </c>
      <c r="E1800" s="16" t="str">
        <f>IF(ISERROR(VLOOKUP('Salidas Pacientes'!$C1800,'BD Pacientes'!$A:I,3,FALSE)),"",VLOOKUP('Salidas Pacientes'!$C1800,'BD Pacientes'!$A:I,3,FALSE))</f>
        <v>ANTONIO VILLAMIL RINCON</v>
      </c>
      <c r="F1800" s="132" t="s">
        <v>327</v>
      </c>
      <c r="G1800" s="95">
        <f>IF(ISERROR(VLOOKUP('Salidas Pacientes'!$C1800,'BD Pacientes'!$A:I,5,FALSE)),"",VLOOKUP('Salidas Pacientes'!$C1800,'BD Pacientes'!$A:I,5,FALSE))</f>
        <v>44929</v>
      </c>
      <c r="H1800" s="95" t="str">
        <f t="shared" ca="1" si="0"/>
        <v>0 año, 7 mes</v>
      </c>
      <c r="I1800" s="97" t="str">
        <f>IF(ISERROR(VLOOKUP('Salidas Pacientes'!$C1800,'BD Pacientes'!$A:$I,6,FALSE)),"",VLOOKUP('Salidas Pacientes'!$C1800,'BD Pacientes'!$A:$I,6,FALSE))</f>
        <v>CRA 121A ·48-100</v>
      </c>
      <c r="J1800" s="98">
        <f>IF(ISERROR(VLOOKUP('Salidas Pacientes'!$C1800,'BD Pacientes'!$A:$I,7,FALSE)),"",VLOOKUP('Salidas Pacientes'!$C1800,'BD Pacientes'!$A:$I,7,FALSE))</f>
        <v>1151942438</v>
      </c>
      <c r="K1800" s="99" t="str">
        <f>IF(ISERROR(VLOOKUP('Salidas Pacientes'!$C1800,'BD Pacientes'!$A:$I,8,FALSE)),"",VLOOKUP('Salidas Pacientes'!$C1800,'BD Pacientes'!$A:$I,8,FALSE))</f>
        <v>LAURA RINCON</v>
      </c>
      <c r="L1800" s="17">
        <f>IF(ISERROR(VLOOKUP('Salidas Pacientes'!$C1800,'BD Pacientes'!$A:$I,9,FALSE)),"",VLOOKUP('Salidas Pacientes'!$C1800,'BD Pacientes'!$A:$I,9,FALSE))</f>
        <v>3214385989</v>
      </c>
      <c r="M1800" s="122" t="s">
        <v>47</v>
      </c>
      <c r="N1800" s="16" t="str">
        <f>IF(ISERROR(VLOOKUP('Salidas Pacientes'!$M1800,Inventario!$A$2:$M$21,2,FALSE)),"",VLOOKUP('Salidas Pacientes'!$M1800,Inventario!$A$2:$M$21,2,FALSE))</f>
        <v>Nimenrix</v>
      </c>
      <c r="O1800" s="16" t="str">
        <f>IF(ISERROR(VLOOKUP('Salidas Pacientes'!$M1800,Inventario!$A$2:$M$21,3,FALSE)),"",VLOOKUP('Salidas Pacientes'!$M1800,Inventario!$A$2:$M$21,3,FALSE))</f>
        <v>Meningococo</v>
      </c>
      <c r="P1800" s="100"/>
      <c r="Q1800" s="100"/>
      <c r="R1800" s="17"/>
      <c r="S1800" s="123" t="s">
        <v>240</v>
      </c>
      <c r="T1800" s="102">
        <f>IF(ISERROR(VLOOKUP('Salidas Pacientes'!$S1800,Entradas!$H$1:$I$412,2,FALSE)),"",VLOOKUP('Salidas Pacientes'!$S1800,Entradas!$H$1:$I$412,2,FALSE))</f>
        <v>45535</v>
      </c>
      <c r="U1800" s="124"/>
      <c r="V1800" s="124">
        <v>1</v>
      </c>
      <c r="W1800" s="127"/>
    </row>
    <row r="1801" spans="1:23" ht="15.75" hidden="1" customHeight="1">
      <c r="A1801" s="121">
        <v>45082</v>
      </c>
      <c r="B1801" s="131"/>
      <c r="C1801" s="129">
        <v>1232817261</v>
      </c>
      <c r="D1801" s="132" t="s">
        <v>328</v>
      </c>
      <c r="E1801" s="16" t="str">
        <f>IF(ISERROR(VLOOKUP('Salidas Pacientes'!$C1801,'BD Pacientes'!$A:I,3,FALSE)),"",VLOOKUP('Salidas Pacientes'!$C1801,'BD Pacientes'!$A:I,3,FALSE))</f>
        <v>AMELIA ESCOBAR MENENDES</v>
      </c>
      <c r="F1801" s="132" t="s">
        <v>327</v>
      </c>
      <c r="G1801" s="95">
        <f>IF(ISERROR(VLOOKUP('Salidas Pacientes'!$C1801,'BD Pacientes'!$A:I,5,FALSE)),"",VLOOKUP('Salidas Pacientes'!$C1801,'BD Pacientes'!$A:I,5,FALSE))</f>
        <v>0</v>
      </c>
      <c r="H1801" s="95" t="str">
        <f t="shared" ca="1" si="0"/>
        <v>123 año, 7 mes</v>
      </c>
      <c r="I1801" s="97" t="str">
        <f>IF(ISERROR(VLOOKUP('Salidas Pacientes'!$C1801,'BD Pacientes'!$A:$I,6,FALSE)),"",VLOOKUP('Salidas Pacientes'!$C1801,'BD Pacientes'!$A:$I,6,FALSE))</f>
        <v>CRA 2D OESTE #12O-94 807</v>
      </c>
      <c r="J1801" s="98">
        <f>IF(ISERROR(VLOOKUP('Salidas Pacientes'!$C1801,'BD Pacientes'!$A:$I,7,FALSE)),"",VLOOKUP('Salidas Pacientes'!$C1801,'BD Pacientes'!$A:$I,7,FALSE))</f>
        <v>0</v>
      </c>
      <c r="K1801" s="99">
        <f>IF(ISERROR(VLOOKUP('Salidas Pacientes'!$C1801,'BD Pacientes'!$A:$I,8,FALSE)),"",VLOOKUP('Salidas Pacientes'!$C1801,'BD Pacientes'!$A:$I,8,FALSE))</f>
        <v>0</v>
      </c>
      <c r="L1801" s="17">
        <f>IF(ISERROR(VLOOKUP('Salidas Pacientes'!$C1801,'BD Pacientes'!$A:$I,9,FALSE)),"",VLOOKUP('Salidas Pacientes'!$C1801,'BD Pacientes'!$A:$I,9,FALSE))</f>
        <v>0</v>
      </c>
      <c r="M1801" s="122" t="s">
        <v>140</v>
      </c>
      <c r="N1801" s="16" t="str">
        <f>IF(ISERROR(VLOOKUP('Salidas Pacientes'!$M1801,Inventario!$A$2:$M$21,2,FALSE)),"",VLOOKUP('Salidas Pacientes'!$M1801,Inventario!$A$2:$M$21,2,FALSE))</f>
        <v>Influvac</v>
      </c>
      <c r="O1801" s="16" t="str">
        <f>IF(ISERROR(VLOOKUP('Salidas Pacientes'!$M1801,Inventario!$A$2:$M$21,3,FALSE)),"",VLOOKUP('Salidas Pacientes'!$M1801,Inventario!$A$2:$M$21,3,FALSE))</f>
        <v>Influenza</v>
      </c>
      <c r="P1801" s="100"/>
      <c r="Q1801" s="100"/>
      <c r="R1801" s="17"/>
      <c r="S1801" s="123" t="s">
        <v>252</v>
      </c>
      <c r="T1801" s="102" t="str">
        <f>IF(ISERROR(VLOOKUP('Salidas Pacientes'!$S1801,Entradas!$H$1:$I$412,2,FALSE)),"",VLOOKUP('Salidas Pacientes'!$S1801,Entradas!$H$1:$I$412,2,FALSE))</f>
        <v/>
      </c>
      <c r="U1801" s="124"/>
      <c r="V1801" s="124">
        <v>1</v>
      </c>
      <c r="W1801" s="127"/>
    </row>
    <row r="1802" spans="1:23" ht="15.75" hidden="1" customHeight="1">
      <c r="A1802" s="121">
        <v>45082</v>
      </c>
      <c r="B1802" s="131"/>
      <c r="C1802" s="129">
        <v>67030890</v>
      </c>
      <c r="D1802" s="132" t="s">
        <v>322</v>
      </c>
      <c r="E1802" s="16" t="str">
        <f>IF(ISERROR(VLOOKUP('Salidas Pacientes'!$C1802,'BD Pacientes'!$A:I,3,FALSE)),"",VLOOKUP('Salidas Pacientes'!$C1802,'BD Pacientes'!$A:I,3,FALSE))</f>
        <v>MONICA MENENDEZ</v>
      </c>
      <c r="F1802" s="132" t="s">
        <v>327</v>
      </c>
      <c r="G1802" s="95">
        <f>IF(ISERROR(VLOOKUP('Salidas Pacientes'!$C1802,'BD Pacientes'!$A:I,5,FALSE)),"",VLOOKUP('Salidas Pacientes'!$C1802,'BD Pacientes'!$A:I,5,FALSE))</f>
        <v>31381</v>
      </c>
      <c r="H1802" s="95" t="str">
        <f t="shared" ca="1" si="0"/>
        <v>37 año, 8 mes</v>
      </c>
      <c r="I1802" s="97" t="str">
        <f>IF(ISERROR(VLOOKUP('Salidas Pacientes'!$C1802,'BD Pacientes'!$A:$I,6,FALSE)),"",VLOOKUP('Salidas Pacientes'!$C1802,'BD Pacientes'!$A:$I,6,FALSE))</f>
        <v>CRA 2D O 12O-95</v>
      </c>
      <c r="J1802" s="98">
        <f>IF(ISERROR(VLOOKUP('Salidas Pacientes'!$C1802,'BD Pacientes'!$A:$I,7,FALSE)),"",VLOOKUP('Salidas Pacientes'!$C1802,'BD Pacientes'!$A:$I,7,FALSE))</f>
        <v>67030890</v>
      </c>
      <c r="K1802" s="99" t="str">
        <f>IF(ISERROR(VLOOKUP('Salidas Pacientes'!$C1802,'BD Pacientes'!$A:$I,8,FALSE)),"",VLOOKUP('Salidas Pacientes'!$C1802,'BD Pacientes'!$A:$I,8,FALSE))</f>
        <v>MONICA MENENDEZ</v>
      </c>
      <c r="L1802" s="17">
        <f>IF(ISERROR(VLOOKUP('Salidas Pacientes'!$C1802,'BD Pacientes'!$A:$I,9,FALSE)),"",VLOOKUP('Salidas Pacientes'!$C1802,'BD Pacientes'!$A:$I,9,FALSE))</f>
        <v>3176491137</v>
      </c>
      <c r="M1802" s="122" t="s">
        <v>140</v>
      </c>
      <c r="N1802" s="16" t="str">
        <f>IF(ISERROR(VLOOKUP('Salidas Pacientes'!$M1802,Inventario!$A$2:$M$21,2,FALSE)),"",VLOOKUP('Salidas Pacientes'!$M1802,Inventario!$A$2:$M$21,2,FALSE))</f>
        <v>Influvac</v>
      </c>
      <c r="O1802" s="16" t="str">
        <f>IF(ISERROR(VLOOKUP('Salidas Pacientes'!$M1802,Inventario!$A$2:$M$21,3,FALSE)),"",VLOOKUP('Salidas Pacientes'!$M1802,Inventario!$A$2:$M$21,3,FALSE))</f>
        <v>Influenza</v>
      </c>
      <c r="P1802" s="100"/>
      <c r="Q1802" s="100"/>
      <c r="R1802" s="17"/>
      <c r="S1802" s="123" t="s">
        <v>252</v>
      </c>
      <c r="T1802" s="102" t="str">
        <f>IF(ISERROR(VLOOKUP('Salidas Pacientes'!$S1802,Entradas!$H$1:$I$412,2,FALSE)),"",VLOOKUP('Salidas Pacientes'!$S1802,Entradas!$H$1:$I$412,2,FALSE))</f>
        <v/>
      </c>
      <c r="U1802" s="124"/>
      <c r="V1802" s="124">
        <v>1</v>
      </c>
      <c r="W1802" s="127"/>
    </row>
    <row r="1803" spans="1:23" ht="15.75" hidden="1" customHeight="1">
      <c r="A1803" s="121">
        <v>45082</v>
      </c>
      <c r="B1803" s="131"/>
      <c r="C1803" s="129">
        <v>1232819404</v>
      </c>
      <c r="D1803" s="132" t="s">
        <v>328</v>
      </c>
      <c r="E1803" s="16" t="str">
        <f>IF(ISERROR(VLOOKUP('Salidas Pacientes'!$C1803,'BD Pacientes'!$A:I,3,FALSE)),"",VLOOKUP('Salidas Pacientes'!$C1803,'BD Pacientes'!$A:I,3,FALSE))</f>
        <v>EMMANUEL CUERO REYES</v>
      </c>
      <c r="F1803" s="132" t="s">
        <v>327</v>
      </c>
      <c r="G1803" s="95">
        <f>IF(ISERROR(VLOOKUP('Salidas Pacientes'!$C1803,'BD Pacientes'!$A:I,5,FALSE)),"",VLOOKUP('Salidas Pacientes'!$C1803,'BD Pacientes'!$A:I,5,FALSE))</f>
        <v>44630</v>
      </c>
      <c r="H1803" s="95" t="str">
        <f t="shared" ca="1" si="0"/>
        <v>1 año, 5 mes</v>
      </c>
      <c r="I1803" s="97" t="str">
        <f>IF(ISERROR(VLOOKUP('Salidas Pacientes'!$C1803,'BD Pacientes'!$A:$I,6,FALSE)),"",VLOOKUP('Salidas Pacientes'!$C1803,'BD Pacientes'!$A:$I,6,FALSE))</f>
        <v>CRA 98C #54-86</v>
      </c>
      <c r="J1803" s="98">
        <f>IF(ISERROR(VLOOKUP('Salidas Pacientes'!$C1803,'BD Pacientes'!$A:$I,7,FALSE)),"",VLOOKUP('Salidas Pacientes'!$C1803,'BD Pacientes'!$A:$I,7,FALSE))</f>
        <v>1144034857</v>
      </c>
      <c r="K1803" s="99" t="str">
        <f>IF(ISERROR(VLOOKUP('Salidas Pacientes'!$C1803,'BD Pacientes'!$A:$I,8,FALSE)),"",VLOOKUP('Salidas Pacientes'!$C1803,'BD Pacientes'!$A:$I,8,FALSE))</f>
        <v>STEFHANY REYES</v>
      </c>
      <c r="L1803" s="17">
        <f>IF(ISERROR(VLOOKUP('Salidas Pacientes'!$C1803,'BD Pacientes'!$A:$I,9,FALSE)),"",VLOOKUP('Salidas Pacientes'!$C1803,'BD Pacientes'!$A:$I,9,FALSE))</f>
        <v>3228479552</v>
      </c>
      <c r="M1803" s="122" t="s">
        <v>54</v>
      </c>
      <c r="N1803" s="16" t="str">
        <f>IF(ISERROR(VLOOKUP('Salidas Pacientes'!$M1803,Inventario!$A$2:$M$21,2,FALSE)),"",VLOOKUP('Salidas Pacientes'!$M1803,Inventario!$A$2:$M$21,2,FALSE))</f>
        <v>Prevenar</v>
      </c>
      <c r="O1803" s="16" t="str">
        <f>IF(ISERROR(VLOOKUP('Salidas Pacientes'!$M1803,Inventario!$A$2:$M$21,3,FALSE)),"",VLOOKUP('Salidas Pacientes'!$M1803,Inventario!$A$2:$M$21,3,FALSE))</f>
        <v>Neumococo 13V</v>
      </c>
      <c r="P1803" s="100"/>
      <c r="Q1803" s="100"/>
      <c r="R1803" s="17"/>
      <c r="S1803" s="123" t="s">
        <v>241</v>
      </c>
      <c r="T1803" s="102">
        <f>IF(ISERROR(VLOOKUP('Salidas Pacientes'!$S1803,Entradas!$H$1:$I$412,2,FALSE)),"",VLOOKUP('Salidas Pacientes'!$S1803,Entradas!$H$1:$I$412,2,FALSE))</f>
        <v>45747</v>
      </c>
      <c r="U1803" s="124"/>
      <c r="V1803" s="124">
        <v>1</v>
      </c>
      <c r="W1803" s="127"/>
    </row>
    <row r="1804" spans="1:23" ht="15.75" hidden="1" customHeight="1">
      <c r="A1804" s="121">
        <v>45082</v>
      </c>
      <c r="B1804" s="131"/>
      <c r="C1804" s="129" t="s">
        <v>310</v>
      </c>
      <c r="D1804" s="132" t="s">
        <v>328</v>
      </c>
      <c r="E1804" s="16" t="str">
        <f>IF(ISERROR(VLOOKUP('Salidas Pacientes'!$C1804,'BD Pacientes'!$A:I,3,FALSE)),"",VLOOKUP('Salidas Pacientes'!$C1804,'BD Pacientes'!$A:I,3,FALSE))</f>
        <v>VICTORIA VELEZ BASTIDAS</v>
      </c>
      <c r="F1804" s="132" t="s">
        <v>327</v>
      </c>
      <c r="G1804" s="95">
        <f>IF(ISERROR(VLOOKUP('Salidas Pacientes'!$C1804,'BD Pacientes'!$A:I,5,FALSE)),"",VLOOKUP('Salidas Pacientes'!$C1804,'BD Pacientes'!$A:I,5,FALSE))</f>
        <v>44656</v>
      </c>
      <c r="H1804" s="95" t="str">
        <f t="shared" ca="1" si="0"/>
        <v>1 año, 4 mes</v>
      </c>
      <c r="I1804" s="97" t="str">
        <f>IF(ISERROR(VLOOKUP('Salidas Pacientes'!$C1804,'BD Pacientes'!$A:$I,6,FALSE)),"",VLOOKUP('Salidas Pacientes'!$C1804,'BD Pacientes'!$A:$I,6,FALSE))</f>
        <v>CRA 1A6 #69-32</v>
      </c>
      <c r="J1804" s="98">
        <f>IF(ISERROR(VLOOKUP('Salidas Pacientes'!$C1804,'BD Pacientes'!$A:$I,7,FALSE)),"",VLOOKUP('Salidas Pacientes'!$C1804,'BD Pacientes'!$A:$I,7,FALSE))</f>
        <v>1144199998</v>
      </c>
      <c r="K1804" s="99" t="str">
        <f>IF(ISERROR(VLOOKUP('Salidas Pacientes'!$C1804,'BD Pacientes'!$A:$I,8,FALSE)),"",VLOOKUP('Salidas Pacientes'!$C1804,'BD Pacientes'!$A:$I,8,FALSE))</f>
        <v>VALENTINA BASTIDAS</v>
      </c>
      <c r="L1804" s="17">
        <f>IF(ISERROR(VLOOKUP('Salidas Pacientes'!$C1804,'BD Pacientes'!$A:$I,9,FALSE)),"",VLOOKUP('Salidas Pacientes'!$C1804,'BD Pacientes'!$A:$I,9,FALSE))</f>
        <v>3155842151</v>
      </c>
      <c r="M1804" s="122" t="s">
        <v>47</v>
      </c>
      <c r="N1804" s="16" t="str">
        <f>IF(ISERROR(VLOOKUP('Salidas Pacientes'!$M1804,Inventario!$A$2:$M$21,2,FALSE)),"",VLOOKUP('Salidas Pacientes'!$M1804,Inventario!$A$2:$M$21,2,FALSE))</f>
        <v>Nimenrix</v>
      </c>
      <c r="O1804" s="16" t="str">
        <f>IF(ISERROR(VLOOKUP('Salidas Pacientes'!$M1804,Inventario!$A$2:$M$21,3,FALSE)),"",VLOOKUP('Salidas Pacientes'!$M1804,Inventario!$A$2:$M$21,3,FALSE))</f>
        <v>Meningococo</v>
      </c>
      <c r="P1804" s="100"/>
      <c r="Q1804" s="100"/>
      <c r="R1804" s="17"/>
      <c r="S1804" s="123" t="s">
        <v>240</v>
      </c>
      <c r="T1804" s="102">
        <f>IF(ISERROR(VLOOKUP('Salidas Pacientes'!$S1804,Entradas!$H$1:$I$412,2,FALSE)),"",VLOOKUP('Salidas Pacientes'!$S1804,Entradas!$H$1:$I$412,2,FALSE))</f>
        <v>45535</v>
      </c>
      <c r="U1804" s="124"/>
      <c r="V1804" s="124">
        <v>1</v>
      </c>
      <c r="W1804" s="127"/>
    </row>
    <row r="1805" spans="1:23" ht="15.75" hidden="1" customHeight="1">
      <c r="A1805" s="121">
        <v>45083</v>
      </c>
      <c r="B1805" s="131"/>
      <c r="C1805" s="133">
        <v>1232818130</v>
      </c>
      <c r="D1805" s="132" t="s">
        <v>328</v>
      </c>
      <c r="E1805" s="16" t="str">
        <f>IF(ISERROR(VLOOKUP('Salidas Pacientes'!$C1805,'BD Pacientes'!$A:I,3,FALSE)),"",VLOOKUP('Salidas Pacientes'!$C1805,'BD Pacientes'!$A:I,3,FALSE))</f>
        <v>EMMA YANGUAS GONZALEZ</v>
      </c>
      <c r="F1805" s="132" t="s">
        <v>327</v>
      </c>
      <c r="G1805" s="95">
        <f>IF(ISERROR(VLOOKUP('Salidas Pacientes'!$C1805,'BD Pacientes'!$A:I,5,FALSE)),"",VLOOKUP('Salidas Pacientes'!$C1805,'BD Pacientes'!$A:I,5,FALSE))</f>
        <v>44506</v>
      </c>
      <c r="H1805" s="95" t="str">
        <f t="shared" ca="1" si="0"/>
        <v>1 año, 9 mes</v>
      </c>
      <c r="I1805" s="97" t="str">
        <f>IF(ISERROR(VLOOKUP('Salidas Pacientes'!$C1805,'BD Pacientes'!$A:$I,6,FALSE)),"",VLOOKUP('Salidas Pacientes'!$C1805,'BD Pacientes'!$A:$I,6,FALSE))</f>
        <v>CR 62 BIS # 6A-22</v>
      </c>
      <c r="J1805" s="98">
        <f>IF(ISERROR(VLOOKUP('Salidas Pacientes'!$C1805,'BD Pacientes'!$A:$I,7,FALSE)),"",VLOOKUP('Salidas Pacientes'!$C1805,'BD Pacientes'!$A:$I,7,FALSE))</f>
        <v>1130607975</v>
      </c>
      <c r="K1805" s="99" t="str">
        <f>IF(ISERROR(VLOOKUP('Salidas Pacientes'!$C1805,'BD Pacientes'!$A:$I,8,FALSE)),"",VLOOKUP('Salidas Pacientes'!$C1805,'BD Pacientes'!$A:$I,8,FALSE))</f>
        <v>MONICA GONZALEZ</v>
      </c>
      <c r="L1805" s="17">
        <f>IF(ISERROR(VLOOKUP('Salidas Pacientes'!$C1805,'BD Pacientes'!$A:$I,9,FALSE)),"",VLOOKUP('Salidas Pacientes'!$C1805,'BD Pacientes'!$A:$I,9,FALSE))</f>
        <v>3176434543</v>
      </c>
      <c r="M1805" s="122" t="s">
        <v>73</v>
      </c>
      <c r="N1805" s="16" t="str">
        <f>IF(ISERROR(VLOOKUP('Salidas Pacientes'!$M1805,Inventario!$A$2:$M$21,2,FALSE)),"",VLOOKUP('Salidas Pacientes'!$M1805,Inventario!$A$2:$M$21,2,FALSE))</f>
        <v>Pentaxim</v>
      </c>
      <c r="O1805" s="16" t="str">
        <f>IF(ISERROR(VLOOKUP('Salidas Pacientes'!$M1805,Inventario!$A$2:$M$21,3,FALSE)),"",VLOOKUP('Salidas Pacientes'!$M1805,Inventario!$A$2:$M$21,3,FALSE))</f>
        <v>Difteria-Tosferina, tetano, polio, haemophilus</v>
      </c>
      <c r="P1805" s="100"/>
      <c r="Q1805" s="100"/>
      <c r="R1805" s="17"/>
      <c r="S1805" s="123" t="s">
        <v>247</v>
      </c>
      <c r="T1805" s="102" t="str">
        <f>IF(ISERROR(VLOOKUP('Salidas Pacientes'!$S1805,Entradas!$H$1:$I$412,2,FALSE)),"",VLOOKUP('Salidas Pacientes'!$S1805,Entradas!$H$1:$I$412,2,FALSE))</f>
        <v/>
      </c>
      <c r="U1805" s="124"/>
      <c r="V1805" s="124">
        <v>1</v>
      </c>
      <c r="W1805" s="127"/>
    </row>
    <row r="1806" spans="1:23" ht="15.75" hidden="1" customHeight="1">
      <c r="A1806" s="121">
        <v>45083</v>
      </c>
      <c r="B1806" s="131"/>
      <c r="C1806" s="133">
        <v>1232818130</v>
      </c>
      <c r="D1806" s="132" t="s">
        <v>328</v>
      </c>
      <c r="E1806" s="16" t="str">
        <f>IF(ISERROR(VLOOKUP('Salidas Pacientes'!$C1806,'BD Pacientes'!$A:I,3,FALSE)),"",VLOOKUP('Salidas Pacientes'!$C1806,'BD Pacientes'!$A:I,3,FALSE))</f>
        <v>EMMA YANGUAS GONZALEZ</v>
      </c>
      <c r="F1806" s="134"/>
      <c r="G1806" s="95">
        <f>IF(ISERROR(VLOOKUP('Salidas Pacientes'!$C1806,'BD Pacientes'!$A:I,5,FALSE)),"",VLOOKUP('Salidas Pacientes'!$C1806,'BD Pacientes'!$A:I,5,FALSE))</f>
        <v>44506</v>
      </c>
      <c r="H1806" s="95" t="str">
        <f t="shared" ca="1" si="0"/>
        <v>1 año, 9 mes</v>
      </c>
      <c r="I1806" s="97" t="str">
        <f>IF(ISERROR(VLOOKUP('Salidas Pacientes'!$C1806,'BD Pacientes'!$A:$I,6,FALSE)),"",VLOOKUP('Salidas Pacientes'!$C1806,'BD Pacientes'!$A:$I,6,FALSE))</f>
        <v>CR 62 BIS # 6A-22</v>
      </c>
      <c r="J1806" s="98">
        <f>IF(ISERROR(VLOOKUP('Salidas Pacientes'!$C1806,'BD Pacientes'!$A:$I,7,FALSE)),"",VLOOKUP('Salidas Pacientes'!$C1806,'BD Pacientes'!$A:$I,7,FALSE))</f>
        <v>1130607975</v>
      </c>
      <c r="K1806" s="99" t="str">
        <f>IF(ISERROR(VLOOKUP('Salidas Pacientes'!$C1806,'BD Pacientes'!$A:$I,8,FALSE)),"",VLOOKUP('Salidas Pacientes'!$C1806,'BD Pacientes'!$A:$I,8,FALSE))</f>
        <v>MONICA GONZALEZ</v>
      </c>
      <c r="L1806" s="17">
        <f>IF(ISERROR(VLOOKUP('Salidas Pacientes'!$C1806,'BD Pacientes'!$A:$I,9,FALSE)),"",VLOOKUP('Salidas Pacientes'!$C1806,'BD Pacientes'!$A:$I,9,FALSE))</f>
        <v>3176434543</v>
      </c>
      <c r="M1806" s="122" t="s">
        <v>85</v>
      </c>
      <c r="N1806" s="16" t="str">
        <f>IF(ISERROR(VLOOKUP('Salidas Pacientes'!$M1806,Inventario!$A$2:$M$21,2,FALSE)),"",VLOOKUP('Salidas Pacientes'!$M1806,Inventario!$A$2:$M$21,2,FALSE))</f>
        <v xml:space="preserve">Avaxim 80 </v>
      </c>
      <c r="O1806" s="16" t="str">
        <f>IF(ISERROR(VLOOKUP('Salidas Pacientes'!$M1806,Inventario!$A$2:$M$21,3,FALSE)),"",VLOOKUP('Salidas Pacientes'!$M1806,Inventario!$A$2:$M$21,3,FALSE))</f>
        <v>Hepatitis A niño</v>
      </c>
      <c r="P1806" s="100"/>
      <c r="Q1806" s="100"/>
      <c r="R1806" s="17"/>
      <c r="S1806" s="123" t="s">
        <v>227</v>
      </c>
      <c r="T1806" s="102">
        <f>IF(ISERROR(VLOOKUP('Salidas Pacientes'!$S1806,Entradas!$H$1:$I$412,2,FALSE)),"",VLOOKUP('Salidas Pacientes'!$S1806,Entradas!$H$1:$I$412,2,FALSE))</f>
        <v>45351</v>
      </c>
      <c r="U1806" s="124"/>
      <c r="V1806" s="124">
        <v>1</v>
      </c>
      <c r="W1806" s="127"/>
    </row>
    <row r="1807" spans="1:23" ht="15.75" hidden="1" customHeight="1">
      <c r="A1807" s="121">
        <v>45083</v>
      </c>
      <c r="B1807" s="131"/>
      <c r="C1807" s="133">
        <v>1232818130</v>
      </c>
      <c r="D1807" s="132" t="s">
        <v>328</v>
      </c>
      <c r="E1807" s="16" t="str">
        <f>IF(ISERROR(VLOOKUP('Salidas Pacientes'!$C1807,'BD Pacientes'!$A:I,3,FALSE)),"",VLOOKUP('Salidas Pacientes'!$C1807,'BD Pacientes'!$A:I,3,FALSE))</f>
        <v>EMMA YANGUAS GONZALEZ</v>
      </c>
      <c r="F1807" s="134"/>
      <c r="G1807" s="95">
        <f>IF(ISERROR(VLOOKUP('Salidas Pacientes'!$C1807,'BD Pacientes'!$A:I,5,FALSE)),"",VLOOKUP('Salidas Pacientes'!$C1807,'BD Pacientes'!$A:I,5,FALSE))</f>
        <v>44506</v>
      </c>
      <c r="H1807" s="95" t="str">
        <f t="shared" ca="1" si="0"/>
        <v>1 año, 9 mes</v>
      </c>
      <c r="I1807" s="97" t="str">
        <f>IF(ISERROR(VLOOKUP('Salidas Pacientes'!$C1807,'BD Pacientes'!$A:$I,6,FALSE)),"",VLOOKUP('Salidas Pacientes'!$C1807,'BD Pacientes'!$A:$I,6,FALSE))</f>
        <v>CR 62 BIS # 6A-22</v>
      </c>
      <c r="J1807" s="98">
        <f>IF(ISERROR(VLOOKUP('Salidas Pacientes'!$C1807,'BD Pacientes'!$A:$I,7,FALSE)),"",VLOOKUP('Salidas Pacientes'!$C1807,'BD Pacientes'!$A:$I,7,FALSE))</f>
        <v>1130607975</v>
      </c>
      <c r="K1807" s="99" t="str">
        <f>IF(ISERROR(VLOOKUP('Salidas Pacientes'!$C1807,'BD Pacientes'!$A:$I,8,FALSE)),"",VLOOKUP('Salidas Pacientes'!$C1807,'BD Pacientes'!$A:$I,8,FALSE))</f>
        <v>MONICA GONZALEZ</v>
      </c>
      <c r="L1807" s="17">
        <f>IF(ISERROR(VLOOKUP('Salidas Pacientes'!$C1807,'BD Pacientes'!$A:$I,9,FALSE)),"",VLOOKUP('Salidas Pacientes'!$C1807,'BD Pacientes'!$A:$I,9,FALSE))</f>
        <v>3176434543</v>
      </c>
      <c r="M1807" s="122" t="s">
        <v>140</v>
      </c>
      <c r="N1807" s="16" t="str">
        <f>IF(ISERROR(VLOOKUP('Salidas Pacientes'!$M1807,Inventario!$A$2:$M$21,2,FALSE)),"",VLOOKUP('Salidas Pacientes'!$M1807,Inventario!$A$2:$M$21,2,FALSE))</f>
        <v>Influvac</v>
      </c>
      <c r="O1807" s="16" t="str">
        <f>IF(ISERROR(VLOOKUP('Salidas Pacientes'!$M1807,Inventario!$A$2:$M$21,3,FALSE)),"",VLOOKUP('Salidas Pacientes'!$M1807,Inventario!$A$2:$M$21,3,FALSE))</f>
        <v>Influenza</v>
      </c>
      <c r="P1807" s="100"/>
      <c r="Q1807" s="100"/>
      <c r="R1807" s="17"/>
      <c r="S1807" s="123" t="s">
        <v>252</v>
      </c>
      <c r="T1807" s="102" t="str">
        <f>IF(ISERROR(VLOOKUP('Salidas Pacientes'!$S1807,Entradas!$H$1:$I$412,2,FALSE)),"",VLOOKUP('Salidas Pacientes'!$S1807,Entradas!$H$1:$I$412,2,FALSE))</f>
        <v/>
      </c>
      <c r="U1807" s="124"/>
      <c r="V1807" s="124">
        <v>1</v>
      </c>
      <c r="W1807" s="127"/>
    </row>
    <row r="1808" spans="1:23" ht="15.75" hidden="1" customHeight="1">
      <c r="A1808" s="121">
        <v>45083</v>
      </c>
      <c r="B1808" s="131"/>
      <c r="C1808" s="135">
        <v>1130607975</v>
      </c>
      <c r="D1808" s="132" t="s">
        <v>322</v>
      </c>
      <c r="E1808" s="16" t="str">
        <f>IF(ISERROR(VLOOKUP('Salidas Pacientes'!$C1808,'BD Pacientes'!$A:I,3,FALSE)),"",VLOOKUP('Salidas Pacientes'!$C1808,'BD Pacientes'!$A:I,3,FALSE))</f>
        <v>MONICA GONZALEZ</v>
      </c>
      <c r="F1808" s="134"/>
      <c r="G1808" s="95">
        <f>IF(ISERROR(VLOOKUP('Salidas Pacientes'!$C1808,'BD Pacientes'!$A:I,5,FALSE)),"",VLOOKUP('Salidas Pacientes'!$C1808,'BD Pacientes'!$A:I,5,FALSE))</f>
        <v>31683</v>
      </c>
      <c r="H1808" s="95" t="str">
        <f t="shared" ca="1" si="0"/>
        <v>36 año, 10 mes</v>
      </c>
      <c r="I1808" s="97" t="str">
        <f>IF(ISERROR(VLOOKUP('Salidas Pacientes'!$C1808,'BD Pacientes'!$A:$I,6,FALSE)),"",VLOOKUP('Salidas Pacientes'!$C1808,'BD Pacientes'!$A:$I,6,FALSE))</f>
        <v>CRA 62BIS ·6A-22</v>
      </c>
      <c r="J1808" s="98">
        <f>IF(ISERROR(VLOOKUP('Salidas Pacientes'!$C1808,'BD Pacientes'!$A:$I,7,FALSE)),"",VLOOKUP('Salidas Pacientes'!$C1808,'BD Pacientes'!$A:$I,7,FALSE))</f>
        <v>1130607975</v>
      </c>
      <c r="K1808" s="99" t="str">
        <f>IF(ISERROR(VLOOKUP('Salidas Pacientes'!$C1808,'BD Pacientes'!$A:$I,8,FALSE)),"",VLOOKUP('Salidas Pacientes'!$C1808,'BD Pacientes'!$A:$I,8,FALSE))</f>
        <v>MONICA GONZALEZ</v>
      </c>
      <c r="L1808" s="17">
        <f>IF(ISERROR(VLOOKUP('Salidas Pacientes'!$C1808,'BD Pacientes'!$A:$I,9,FALSE)),"",VLOOKUP('Salidas Pacientes'!$C1808,'BD Pacientes'!$A:$I,9,FALSE))</f>
        <v>3176434543</v>
      </c>
      <c r="M1808" s="122" t="s">
        <v>93</v>
      </c>
      <c r="N1808" s="16" t="str">
        <f>IF(ISERROR(VLOOKUP('Salidas Pacientes'!$M1808,Inventario!$A$2:$M$21,2,FALSE)),"",VLOOKUP('Salidas Pacientes'!$M1808,Inventario!$A$2:$M$21,2,FALSE))</f>
        <v>Vaxigrip</v>
      </c>
      <c r="O1808" s="16" t="str">
        <f>IF(ISERROR(VLOOKUP('Salidas Pacientes'!$M1808,Inventario!$A$2:$M$21,3,FALSE)),"",VLOOKUP('Salidas Pacientes'!$M1808,Inventario!$A$2:$M$21,3,FALSE))</f>
        <v>Influenza</v>
      </c>
      <c r="P1808" s="100"/>
      <c r="Q1808" s="100"/>
      <c r="R1808" s="17"/>
      <c r="S1808" s="123"/>
      <c r="T1808" s="102" t="str">
        <f>IF(ISERROR(VLOOKUP('Salidas Pacientes'!$S1808,Entradas!$H$1:$I$412,2,FALSE)),"",VLOOKUP('Salidas Pacientes'!$S1808,Entradas!$H$1:$I$412,2,FALSE))</f>
        <v/>
      </c>
      <c r="U1808" s="124"/>
      <c r="V1808" s="124">
        <v>1</v>
      </c>
      <c r="W1808" s="127"/>
    </row>
    <row r="1809" spans="1:23" ht="15.75" hidden="1" customHeight="1">
      <c r="A1809" s="121">
        <v>45083</v>
      </c>
      <c r="B1809" s="131"/>
      <c r="C1809" s="135">
        <v>25480101</v>
      </c>
      <c r="D1809" s="132" t="s">
        <v>322</v>
      </c>
      <c r="E1809" s="16" t="str">
        <f>IF(ISERROR(VLOOKUP('Salidas Pacientes'!$C1809,'BD Pacientes'!$A:I,3,FALSE)),"",VLOOKUP('Salidas Pacientes'!$C1809,'BD Pacientes'!$A:I,3,FALSE))</f>
        <v>ZENAIDA COLLAZOS</v>
      </c>
      <c r="F1809" s="134"/>
      <c r="G1809" s="95">
        <f>IF(ISERROR(VLOOKUP('Salidas Pacientes'!$C1809,'BD Pacientes'!$A:I,5,FALSE)),"",VLOOKUP('Salidas Pacientes'!$C1809,'BD Pacientes'!$A:I,5,FALSE))</f>
        <v>26053</v>
      </c>
      <c r="H1809" s="95" t="str">
        <f t="shared" ca="1" si="0"/>
        <v>52 año, 3 mes</v>
      </c>
      <c r="I1809" s="97" t="str">
        <f>IF(ISERROR(VLOOKUP('Salidas Pacientes'!$C1809,'BD Pacientes'!$A:$I,6,FALSE)),"",VLOOKUP('Salidas Pacientes'!$C1809,'BD Pacientes'!$A:$I,6,FALSE))</f>
        <v>CRA 62BIS ·6A-22</v>
      </c>
      <c r="J1809" s="98">
        <f>IF(ISERROR(VLOOKUP('Salidas Pacientes'!$C1809,'BD Pacientes'!$A:$I,7,FALSE)),"",VLOOKUP('Salidas Pacientes'!$C1809,'BD Pacientes'!$A:$I,7,FALSE))</f>
        <v>25480101</v>
      </c>
      <c r="K1809" s="99" t="str">
        <f>IF(ISERROR(VLOOKUP('Salidas Pacientes'!$C1809,'BD Pacientes'!$A:$I,8,FALSE)),"",VLOOKUP('Salidas Pacientes'!$C1809,'BD Pacientes'!$A:$I,8,FALSE))</f>
        <v>ZENAIDA COLLAZOS</v>
      </c>
      <c r="L1809" s="17">
        <f>IF(ISERROR(VLOOKUP('Salidas Pacientes'!$C1809,'BD Pacientes'!$A:$I,9,FALSE)),"",VLOOKUP('Salidas Pacientes'!$C1809,'BD Pacientes'!$A:$I,9,FALSE))</f>
        <v>3176434543</v>
      </c>
      <c r="M1809" s="122" t="s">
        <v>93</v>
      </c>
      <c r="N1809" s="16" t="str">
        <f>IF(ISERROR(VLOOKUP('Salidas Pacientes'!$M1809,Inventario!$A$2:$M$21,2,FALSE)),"",VLOOKUP('Salidas Pacientes'!$M1809,Inventario!$A$2:$M$21,2,FALSE))</f>
        <v>Vaxigrip</v>
      </c>
      <c r="O1809" s="16" t="str">
        <f>IF(ISERROR(VLOOKUP('Salidas Pacientes'!$M1809,Inventario!$A$2:$M$21,3,FALSE)),"",VLOOKUP('Salidas Pacientes'!$M1809,Inventario!$A$2:$M$21,3,FALSE))</f>
        <v>Influenza</v>
      </c>
      <c r="P1809" s="100"/>
      <c r="Q1809" s="100"/>
      <c r="R1809" s="17"/>
      <c r="S1809" s="123"/>
      <c r="T1809" s="102" t="str">
        <f>IF(ISERROR(VLOOKUP('Salidas Pacientes'!$S1809,Entradas!$H$1:$I$412,2,FALSE)),"",VLOOKUP('Salidas Pacientes'!$S1809,Entradas!$H$1:$I$412,2,FALSE))</f>
        <v/>
      </c>
      <c r="U1809" s="124"/>
      <c r="V1809" s="124">
        <v>1</v>
      </c>
      <c r="W1809" s="127"/>
    </row>
    <row r="1810" spans="1:23" ht="15.75" hidden="1" customHeight="1">
      <c r="A1810" s="121">
        <v>45083</v>
      </c>
      <c r="B1810" s="131"/>
      <c r="C1810" s="136">
        <v>1232817421</v>
      </c>
      <c r="D1810" s="132" t="s">
        <v>328</v>
      </c>
      <c r="E1810" s="16" t="str">
        <f>IF(ISERROR(VLOOKUP('Salidas Pacientes'!$C1810,'BD Pacientes'!$A:I,3,FALSE)),"",VLOOKUP('Salidas Pacientes'!$C1810,'BD Pacientes'!$A:I,3,FALSE))</f>
        <v>CELESTE CHAVEZ GONZALEZ</v>
      </c>
      <c r="F1810" s="132" t="s">
        <v>327</v>
      </c>
      <c r="G1810" s="95">
        <f>IF(ISERROR(VLOOKUP('Salidas Pacientes'!$C1810,'BD Pacientes'!$A:I,5,FALSE)),"",VLOOKUP('Salidas Pacientes'!$C1810,'BD Pacientes'!$A:I,5,FALSE))</f>
        <v>0</v>
      </c>
      <c r="H1810" s="95" t="str">
        <f t="shared" ca="1" si="0"/>
        <v>123 año, 7 mes</v>
      </c>
      <c r="I1810" s="97" t="str">
        <f>IF(ISERROR(VLOOKUP('Salidas Pacientes'!$C1810,'BD Pacientes'!$A:$I,6,FALSE)),"",VLOOKUP('Salidas Pacientes'!$C1810,'BD Pacientes'!$A:$I,6,FALSE))</f>
        <v>CRA 85C # 28-66</v>
      </c>
      <c r="J1810" s="98">
        <f>IF(ISERROR(VLOOKUP('Salidas Pacientes'!$C1810,'BD Pacientes'!$A:$I,7,FALSE)),"",VLOOKUP('Salidas Pacientes'!$C1810,'BD Pacientes'!$A:$I,7,FALSE))</f>
        <v>0</v>
      </c>
      <c r="K1810" s="99">
        <f>IF(ISERROR(VLOOKUP('Salidas Pacientes'!$C1810,'BD Pacientes'!$A:$I,8,FALSE)),"",VLOOKUP('Salidas Pacientes'!$C1810,'BD Pacientes'!$A:$I,8,FALSE))</f>
        <v>0</v>
      </c>
      <c r="L1810" s="17">
        <f>IF(ISERROR(VLOOKUP('Salidas Pacientes'!$C1810,'BD Pacientes'!$A:$I,9,FALSE)),"",VLOOKUP('Salidas Pacientes'!$C1810,'BD Pacientes'!$A:$I,9,FALSE))</f>
        <v>0</v>
      </c>
      <c r="M1810" s="122" t="s">
        <v>47</v>
      </c>
      <c r="N1810" s="16" t="str">
        <f>IF(ISERROR(VLOOKUP('Salidas Pacientes'!$M1810,Inventario!$A$2:$M$21,2,FALSE)),"",VLOOKUP('Salidas Pacientes'!$M1810,Inventario!$A$2:$M$21,2,FALSE))</f>
        <v>Nimenrix</v>
      </c>
      <c r="O1810" s="16" t="str">
        <f>IF(ISERROR(VLOOKUP('Salidas Pacientes'!$M1810,Inventario!$A$2:$M$21,3,FALSE)),"",VLOOKUP('Salidas Pacientes'!$M1810,Inventario!$A$2:$M$21,3,FALSE))</f>
        <v>Meningococo</v>
      </c>
      <c r="P1810" s="100"/>
      <c r="Q1810" s="100"/>
      <c r="R1810" s="17"/>
      <c r="S1810" s="123" t="s">
        <v>240</v>
      </c>
      <c r="T1810" s="102">
        <f>IF(ISERROR(VLOOKUP('Salidas Pacientes'!$S1810,Entradas!$H$1:$I$412,2,FALSE)),"",VLOOKUP('Salidas Pacientes'!$S1810,Entradas!$H$1:$I$412,2,FALSE))</f>
        <v>45535</v>
      </c>
      <c r="U1810" s="124"/>
      <c r="V1810" s="124">
        <v>1</v>
      </c>
      <c r="W1810" s="127"/>
    </row>
    <row r="1811" spans="1:23" ht="15.75" hidden="1" customHeight="1">
      <c r="A1811" s="121">
        <v>45083</v>
      </c>
      <c r="B1811" s="131"/>
      <c r="C1811" s="135">
        <v>1019914890</v>
      </c>
      <c r="D1811" s="134"/>
      <c r="E1811" s="16" t="str">
        <f>IF(ISERROR(VLOOKUP('Salidas Pacientes'!$C1811,'BD Pacientes'!$A:I,3,FALSE)),"",VLOOKUP('Salidas Pacientes'!$C1811,'BD Pacientes'!$A:I,3,FALSE))</f>
        <v>ISABELLA CLAVIJO VASQUEZ</v>
      </c>
      <c r="F1811" s="134"/>
      <c r="G1811" s="95">
        <f>IF(ISERROR(VLOOKUP('Salidas Pacientes'!$C1811,'BD Pacientes'!$A:I,5,FALSE)),"",VLOOKUP('Salidas Pacientes'!$C1811,'BD Pacientes'!$A:I,5,FALSE))</f>
        <v>42900</v>
      </c>
      <c r="H1811" s="95" t="str">
        <f t="shared" ca="1" si="0"/>
        <v>6 año, 2 mes</v>
      </c>
      <c r="I1811" s="97" t="str">
        <f>IF(ISERROR(VLOOKUP('Salidas Pacientes'!$C1811,'BD Pacientes'!$A:$I,6,FALSE)),"",VLOOKUP('Salidas Pacientes'!$C1811,'BD Pacientes'!$A:$I,6,FALSE))</f>
        <v>CALLE 44 109-29</v>
      </c>
      <c r="J1811" s="98">
        <f>IF(ISERROR(VLOOKUP('Salidas Pacientes'!$C1811,'BD Pacientes'!$A:$I,7,FALSE)),"",VLOOKUP('Salidas Pacientes'!$C1811,'BD Pacientes'!$A:$I,7,FALSE))</f>
        <v>1130616943</v>
      </c>
      <c r="K1811" s="99" t="str">
        <f>IF(ISERROR(VLOOKUP('Salidas Pacientes'!$C1811,'BD Pacientes'!$A:$I,8,FALSE)),"",VLOOKUP('Salidas Pacientes'!$C1811,'BD Pacientes'!$A:$I,8,FALSE))</f>
        <v>ANDREA VASQUEZ</v>
      </c>
      <c r="L1811" s="17">
        <f>IF(ISERROR(VLOOKUP('Salidas Pacientes'!$C1811,'BD Pacientes'!$A:$I,9,FALSE)),"",VLOOKUP('Salidas Pacientes'!$C1811,'BD Pacientes'!$A:$I,9,FALSE))</f>
        <v>3213204657</v>
      </c>
      <c r="M1811" s="122" t="s">
        <v>148</v>
      </c>
      <c r="N1811" s="16" t="str">
        <f>IF(ISERROR(VLOOKUP('Salidas Pacientes'!$M1811,Inventario!$A$2:$M$21,2,FALSE)),"",VLOOKUP('Salidas Pacientes'!$M1811,Inventario!$A$2:$M$21,2,FALSE))</f>
        <v xml:space="preserve">Tetraxim </v>
      </c>
      <c r="O1811" s="16" t="str">
        <f>IF(ISERROR(VLOOKUP('Salidas Pacientes'!$M1811,Inventario!$A$2:$M$21,3,FALSE)),"",VLOOKUP('Salidas Pacientes'!$M1811,Inventario!$A$2:$M$21,3,FALSE))</f>
        <v>Difteria-Tosferina, tetano DPT</v>
      </c>
      <c r="P1811" s="100"/>
      <c r="Q1811" s="100"/>
      <c r="R1811" s="17"/>
      <c r="S1811" s="123" t="s">
        <v>248</v>
      </c>
      <c r="T1811" s="102" t="str">
        <f>IF(ISERROR(VLOOKUP('Salidas Pacientes'!$S1811,Entradas!$H$1:$I$412,2,FALSE)),"",VLOOKUP('Salidas Pacientes'!$S1811,Entradas!$H$1:$I$412,2,FALSE))</f>
        <v/>
      </c>
      <c r="U1811" s="124"/>
      <c r="V1811" s="124">
        <v>1</v>
      </c>
      <c r="W1811" s="127"/>
    </row>
    <row r="1812" spans="1:23" ht="15.75" hidden="1" customHeight="1">
      <c r="A1812" s="121">
        <v>45083</v>
      </c>
      <c r="B1812" s="131"/>
      <c r="C1812" s="135">
        <v>1019914890</v>
      </c>
      <c r="D1812" s="132" t="s">
        <v>322</v>
      </c>
      <c r="E1812" s="16" t="str">
        <f>IF(ISERROR(VLOOKUP('Salidas Pacientes'!$C1812,'BD Pacientes'!$A:I,3,FALSE)),"",VLOOKUP('Salidas Pacientes'!$C1812,'BD Pacientes'!$A:I,3,FALSE))</f>
        <v>ISABELLA CLAVIJO VASQUEZ</v>
      </c>
      <c r="F1812" s="132" t="s">
        <v>327</v>
      </c>
      <c r="G1812" s="130">
        <v>31487</v>
      </c>
      <c r="H1812" s="95" t="str">
        <f t="shared" ca="1" si="0"/>
        <v>37 año, 5 mes</v>
      </c>
      <c r="I1812" s="97" t="str">
        <f>IF(ISERROR(VLOOKUP('Salidas Pacientes'!$C1812,'BD Pacientes'!$A:$I,6,FALSE)),"",VLOOKUP('Salidas Pacientes'!$C1812,'BD Pacientes'!$A:$I,6,FALSE))</f>
        <v>CALLE 44 109-29</v>
      </c>
      <c r="J1812" s="129">
        <v>1130604366</v>
      </c>
      <c r="K1812" s="16" t="str">
        <f>IF(ISERROR(VLOOKUP('Salidas Pacientes'!$C1812,'BD Pacientes'!$A:O,3,FALSE)),"",VLOOKUP('Salidas Pacientes'!$C1812,'BD Pacientes'!$A:O,3,FALSE))</f>
        <v>ISABELLA CLAVIJO VASQUEZ</v>
      </c>
      <c r="L1812" s="122">
        <v>3108965050</v>
      </c>
      <c r="M1812" s="122" t="s">
        <v>58</v>
      </c>
      <c r="N1812" s="16" t="str">
        <f>IF(ISERROR(VLOOKUP('Salidas Pacientes'!$M1812,Inventario!$A$2:$M$21,2,FALSE)),"",VLOOKUP('Salidas Pacientes'!$M1812,Inventario!$A$2:$M$21,2,FALSE))</f>
        <v>Proquad</v>
      </c>
      <c r="O1812" s="16" t="str">
        <f>IF(ISERROR(VLOOKUP('Salidas Pacientes'!$M1812,Inventario!$A$2:$M$21,3,FALSE)),"",VLOOKUP('Salidas Pacientes'!$M1812,Inventario!$A$2:$M$21,3,FALSE))</f>
        <v>Sarampion + Rubeola + parotiditis + varicela</v>
      </c>
      <c r="P1812" s="100"/>
      <c r="Q1812" s="100"/>
      <c r="R1812" s="17"/>
      <c r="S1812" s="123" t="s">
        <v>245</v>
      </c>
      <c r="T1812" s="102">
        <f>IF(ISERROR(VLOOKUP('Salidas Pacientes'!$S1812,Entradas!$H$1:$I$412,2,FALSE)),"",VLOOKUP('Salidas Pacientes'!$S1812,Entradas!$H$1:$I$412,2,FALSE))</f>
        <v>45412</v>
      </c>
      <c r="U1812" s="124"/>
      <c r="V1812" s="124">
        <v>1</v>
      </c>
      <c r="W1812" s="127"/>
    </row>
    <row r="1813" spans="1:23" ht="15.75" hidden="1" customHeight="1">
      <c r="A1813" s="121">
        <v>45083</v>
      </c>
      <c r="B1813" s="131"/>
      <c r="C1813" s="135">
        <v>1019914890</v>
      </c>
      <c r="D1813" s="132" t="s">
        <v>329</v>
      </c>
      <c r="E1813" s="16" t="str">
        <f>IF(ISERROR(VLOOKUP('Salidas Pacientes'!$C1813,'BD Pacientes'!$A:I,3,FALSE)),"",VLOOKUP('Salidas Pacientes'!$C1813,'BD Pacientes'!$A:I,3,FALSE))</f>
        <v>ISABELLA CLAVIJO VASQUEZ</v>
      </c>
      <c r="F1813" s="132" t="s">
        <v>330</v>
      </c>
      <c r="G1813" s="95">
        <f>IF(ISERROR(VLOOKUP('Salidas Pacientes'!$C1813,'BD Pacientes'!$A:I,5,FALSE)),"",VLOOKUP('Salidas Pacientes'!$C1813,'BD Pacientes'!$A:I,5,FALSE))</f>
        <v>42900</v>
      </c>
      <c r="H1813" s="95" t="str">
        <f t="shared" ca="1" si="0"/>
        <v>6 año, 2 mes</v>
      </c>
      <c r="I1813" s="97" t="str">
        <f>IF(ISERROR(VLOOKUP('Salidas Pacientes'!$C1813,'BD Pacientes'!$A:$I,6,FALSE)),"",VLOOKUP('Salidas Pacientes'!$C1813,'BD Pacientes'!$A:$I,6,FALSE))</f>
        <v>CALLE 44 109-29</v>
      </c>
      <c r="J1813" s="98">
        <f>IF(ISERROR(VLOOKUP('Salidas Pacientes'!$C1813,'BD Pacientes'!$A:$I,7,FALSE)),"",VLOOKUP('Salidas Pacientes'!$C1813,'BD Pacientes'!$A:$I,7,FALSE))</f>
        <v>1130616943</v>
      </c>
      <c r="K1813" s="99" t="str">
        <f>IF(ISERROR(VLOOKUP('Salidas Pacientes'!$C1813,'BD Pacientes'!$A:$I,8,FALSE)),"",VLOOKUP('Salidas Pacientes'!$C1813,'BD Pacientes'!$A:$I,8,FALSE))</f>
        <v>ANDREA VASQUEZ</v>
      </c>
      <c r="L1813" s="17">
        <f>IF(ISERROR(VLOOKUP('Salidas Pacientes'!$C1813,'BD Pacientes'!$A:$I,9,FALSE)),"",VLOOKUP('Salidas Pacientes'!$C1813,'BD Pacientes'!$A:$I,9,FALSE))</f>
        <v>3213204657</v>
      </c>
      <c r="M1813" s="122" t="s">
        <v>140</v>
      </c>
      <c r="N1813" s="16" t="str">
        <f>IF(ISERROR(VLOOKUP('Salidas Pacientes'!$M1813,Inventario!$A$2:$M$21,2,FALSE)),"",VLOOKUP('Salidas Pacientes'!$M1813,Inventario!$A$2:$M$21,2,FALSE))</f>
        <v>Influvac</v>
      </c>
      <c r="O1813" s="16" t="str">
        <f>IF(ISERROR(VLOOKUP('Salidas Pacientes'!$M1813,Inventario!$A$2:$M$21,3,FALSE)),"",VLOOKUP('Salidas Pacientes'!$M1813,Inventario!$A$2:$M$21,3,FALSE))</f>
        <v>Influenza</v>
      </c>
      <c r="P1813" s="100"/>
      <c r="Q1813" s="100"/>
      <c r="R1813" s="17"/>
      <c r="S1813" s="123" t="s">
        <v>252</v>
      </c>
      <c r="T1813" s="102" t="str">
        <f>IF(ISERROR(VLOOKUP('Salidas Pacientes'!$S1813,Entradas!$H$1:$I$412,2,FALSE)),"",VLOOKUP('Salidas Pacientes'!$S1813,Entradas!$H$1:$I$412,2,FALSE))</f>
        <v/>
      </c>
      <c r="U1813" s="124"/>
      <c r="V1813" s="124">
        <v>1</v>
      </c>
      <c r="W1813" s="127"/>
    </row>
    <row r="1814" spans="1:23" ht="15.75" hidden="1" customHeight="1">
      <c r="A1814" s="121">
        <v>45083</v>
      </c>
      <c r="B1814" s="131"/>
      <c r="C1814" s="137">
        <v>1130604366</v>
      </c>
      <c r="D1814" s="134"/>
      <c r="E1814" s="16" t="str">
        <f>IF(ISERROR(VLOOKUP('Salidas Pacientes'!$C1814,'BD Pacientes'!$A:I,3,FALSE)),"",VLOOKUP('Salidas Pacientes'!$C1814,'BD Pacientes'!$A:I,3,FALSE))</f>
        <v>LINA MARIA GIRALDO ESCOBAR</v>
      </c>
      <c r="F1814" s="134"/>
      <c r="G1814" s="95">
        <f>IF(ISERROR(VLOOKUP('Salidas Pacientes'!$C1814,'BD Pacientes'!$A:I,5,FALSE)),"",VLOOKUP('Salidas Pacientes'!$C1814,'BD Pacientes'!$A:I,5,FALSE))</f>
        <v>0</v>
      </c>
      <c r="H1814" s="95" t="str">
        <f t="shared" ca="1" si="0"/>
        <v>123 año, 7 mes</v>
      </c>
      <c r="I1814" s="97" t="str">
        <f>IF(ISERROR(VLOOKUP('Salidas Pacientes'!$C1814,'BD Pacientes'!$A:$I,6,FALSE)),"",VLOOKUP('Salidas Pacientes'!$C1814,'BD Pacientes'!$A:$I,6,FALSE))</f>
        <v>CRA 127 #9-100</v>
      </c>
      <c r="J1814" s="98">
        <f>IF(ISERROR(VLOOKUP('Salidas Pacientes'!$C1814,'BD Pacientes'!$A:$I,7,FALSE)),"",VLOOKUP('Salidas Pacientes'!$C1814,'BD Pacientes'!$A:$I,7,FALSE))</f>
        <v>0</v>
      </c>
      <c r="K1814" s="99">
        <f>IF(ISERROR(VLOOKUP('Salidas Pacientes'!$C1814,'BD Pacientes'!$A:$I,8,FALSE)),"",VLOOKUP('Salidas Pacientes'!$C1814,'BD Pacientes'!$A:$I,8,FALSE))</f>
        <v>0</v>
      </c>
      <c r="L1814" s="17">
        <f>IF(ISERROR(VLOOKUP('Salidas Pacientes'!$C1814,'BD Pacientes'!$A:$I,9,FALSE)),"",VLOOKUP('Salidas Pacientes'!$C1814,'BD Pacientes'!$A:$I,9,FALSE))</f>
        <v>0</v>
      </c>
      <c r="M1814" s="122" t="s">
        <v>140</v>
      </c>
      <c r="N1814" s="16" t="str">
        <f>IF(ISERROR(VLOOKUP('Salidas Pacientes'!$M1814,Inventario!$A$2:$M$21,2,FALSE)),"",VLOOKUP('Salidas Pacientes'!$M1814,Inventario!$A$2:$M$21,2,FALSE))</f>
        <v>Influvac</v>
      </c>
      <c r="O1814" s="16" t="str">
        <f>IF(ISERROR(VLOOKUP('Salidas Pacientes'!$M1814,Inventario!$A$2:$M$21,3,FALSE)),"",VLOOKUP('Salidas Pacientes'!$M1814,Inventario!$A$2:$M$21,3,FALSE))</f>
        <v>Influenza</v>
      </c>
      <c r="P1814" s="100"/>
      <c r="Q1814" s="100"/>
      <c r="R1814" s="17"/>
      <c r="S1814" s="123"/>
      <c r="T1814" s="102" t="str">
        <f>IF(ISERROR(VLOOKUP('Salidas Pacientes'!$S1814,Entradas!$H$1:$I$412,2,FALSE)),"",VLOOKUP('Salidas Pacientes'!$S1814,Entradas!$H$1:$I$412,2,FALSE))</f>
        <v/>
      </c>
      <c r="U1814" s="124"/>
      <c r="V1814" s="124">
        <v>1</v>
      </c>
      <c r="W1814" s="127"/>
    </row>
    <row r="1815" spans="1:23" ht="15.75" hidden="1" customHeight="1">
      <c r="A1815" s="121">
        <v>45083</v>
      </c>
      <c r="B1815" s="131"/>
      <c r="C1815" s="138">
        <v>1232821376</v>
      </c>
      <c r="D1815" s="134"/>
      <c r="E1815" s="16" t="str">
        <f>IF(ISERROR(VLOOKUP('Salidas Pacientes'!$C1815,'BD Pacientes'!$A:I,3,FALSE)),"",VLOOKUP('Salidas Pacientes'!$C1815,'BD Pacientes'!$A:I,3,FALSE))</f>
        <v>FEDERICO DULCE ZAPATA</v>
      </c>
      <c r="F1815" s="134"/>
      <c r="G1815" s="95">
        <f>IF(ISERROR(VLOOKUP('Salidas Pacientes'!$C1815,'BD Pacientes'!$A:I,5,FALSE)),"",VLOOKUP('Salidas Pacientes'!$C1815,'BD Pacientes'!$A:I,5,FALSE))</f>
        <v>44811</v>
      </c>
      <c r="H1815" s="95" t="str">
        <f t="shared" ca="1" si="0"/>
        <v>0 año, 11 mes</v>
      </c>
      <c r="I1815" s="97" t="str">
        <f>IF(ISERROR(VLOOKUP('Salidas Pacientes'!$C1815,'BD Pacientes'!$A:$I,6,FALSE)),"",VLOOKUP('Salidas Pacientes'!$C1815,'BD Pacientes'!$A:$I,6,FALSE))</f>
        <v>CRA 2D # 12O-94</v>
      </c>
      <c r="J1815" s="98">
        <f>IF(ISERROR(VLOOKUP('Salidas Pacientes'!$C1815,'BD Pacientes'!$A:$I,7,FALSE)),"",VLOOKUP('Salidas Pacientes'!$C1815,'BD Pacientes'!$A:$I,7,FALSE))</f>
        <v>1130644657</v>
      </c>
      <c r="K1815" s="99" t="str">
        <f>IF(ISERROR(VLOOKUP('Salidas Pacientes'!$C1815,'BD Pacientes'!$A:$I,8,FALSE)),"",VLOOKUP('Salidas Pacientes'!$C1815,'BD Pacientes'!$A:$I,8,FALSE))</f>
        <v>MARTHA ZAPATA</v>
      </c>
      <c r="L1815" s="17">
        <f>IF(ISERROR(VLOOKUP('Salidas Pacientes'!$C1815,'BD Pacientes'!$A:$I,9,FALSE)),"",VLOOKUP('Salidas Pacientes'!$C1815,'BD Pacientes'!$A:$I,9,FALSE))</f>
        <v>3105369041</v>
      </c>
      <c r="M1815" s="122" t="s">
        <v>47</v>
      </c>
      <c r="N1815" s="16" t="str">
        <f>IF(ISERROR(VLOOKUP('Salidas Pacientes'!$M1815,Inventario!$A$2:$M$21,2,FALSE)),"",VLOOKUP('Salidas Pacientes'!$M1815,Inventario!$A$2:$M$21,2,FALSE))</f>
        <v>Nimenrix</v>
      </c>
      <c r="O1815" s="16" t="str">
        <f>IF(ISERROR(VLOOKUP('Salidas Pacientes'!$M1815,Inventario!$A$2:$M$21,3,FALSE)),"",VLOOKUP('Salidas Pacientes'!$M1815,Inventario!$A$2:$M$21,3,FALSE))</f>
        <v>Meningococo</v>
      </c>
      <c r="P1815" s="100"/>
      <c r="Q1815" s="100"/>
      <c r="R1815" s="17"/>
      <c r="S1815" s="123" t="s">
        <v>240</v>
      </c>
      <c r="T1815" s="102">
        <f>IF(ISERROR(VLOOKUP('Salidas Pacientes'!$S1815,Entradas!$H$1:$I$412,2,FALSE)),"",VLOOKUP('Salidas Pacientes'!$S1815,Entradas!$H$1:$I$412,2,FALSE))</f>
        <v>45535</v>
      </c>
      <c r="U1815" s="124"/>
      <c r="V1815" s="124">
        <v>1</v>
      </c>
      <c r="W1815" s="127"/>
    </row>
    <row r="1816" spans="1:23" ht="15.75" hidden="1" customHeight="1">
      <c r="A1816" s="121">
        <v>45083</v>
      </c>
      <c r="B1816" s="131"/>
      <c r="C1816" s="138">
        <v>1232821376</v>
      </c>
      <c r="D1816" s="134"/>
      <c r="E1816" s="16" t="str">
        <f>IF(ISERROR(VLOOKUP('Salidas Pacientes'!$C1816,'BD Pacientes'!$A:I,3,FALSE)),"",VLOOKUP('Salidas Pacientes'!$C1816,'BD Pacientes'!$A:I,3,FALSE))</f>
        <v>FEDERICO DULCE ZAPATA</v>
      </c>
      <c r="F1816" s="134"/>
      <c r="G1816" s="95">
        <f>IF(ISERROR(VLOOKUP('Salidas Pacientes'!$C1816,'BD Pacientes'!$A:I,5,FALSE)),"",VLOOKUP('Salidas Pacientes'!$C1816,'BD Pacientes'!$A:I,5,FALSE))</f>
        <v>44811</v>
      </c>
      <c r="H1816" s="95" t="str">
        <f t="shared" ca="1" si="0"/>
        <v>0 año, 11 mes</v>
      </c>
      <c r="I1816" s="97" t="str">
        <f>IF(ISERROR(VLOOKUP('Salidas Pacientes'!$C1816,'BD Pacientes'!$A:$I,6,FALSE)),"",VLOOKUP('Salidas Pacientes'!$C1816,'BD Pacientes'!$A:$I,6,FALSE))</f>
        <v>CRA 2D # 12O-94</v>
      </c>
      <c r="J1816" s="98">
        <f>IF(ISERROR(VLOOKUP('Salidas Pacientes'!$C1816,'BD Pacientes'!$A:$I,7,FALSE)),"",VLOOKUP('Salidas Pacientes'!$C1816,'BD Pacientes'!$A:$I,7,FALSE))</f>
        <v>1130644657</v>
      </c>
      <c r="K1816" s="99" t="str">
        <f>IF(ISERROR(VLOOKUP('Salidas Pacientes'!$C1816,'BD Pacientes'!$A:$I,8,FALSE)),"",VLOOKUP('Salidas Pacientes'!$C1816,'BD Pacientes'!$A:$I,8,FALSE))</f>
        <v>MARTHA ZAPATA</v>
      </c>
      <c r="L1816" s="17">
        <f>IF(ISERROR(VLOOKUP('Salidas Pacientes'!$C1816,'BD Pacientes'!$A:$I,9,FALSE)),"",VLOOKUP('Salidas Pacientes'!$C1816,'BD Pacientes'!$A:$I,9,FALSE))</f>
        <v>3105369041</v>
      </c>
      <c r="M1816" s="122" t="s">
        <v>140</v>
      </c>
      <c r="N1816" s="16" t="str">
        <f>IF(ISERROR(VLOOKUP('Salidas Pacientes'!$M1816,Inventario!$A$2:$M$21,2,FALSE)),"",VLOOKUP('Salidas Pacientes'!$M1816,Inventario!$A$2:$M$21,2,FALSE))</f>
        <v>Influvac</v>
      </c>
      <c r="O1816" s="16" t="str">
        <f>IF(ISERROR(VLOOKUP('Salidas Pacientes'!$M1816,Inventario!$A$2:$M$21,3,FALSE)),"",VLOOKUP('Salidas Pacientes'!$M1816,Inventario!$A$2:$M$21,3,FALSE))</f>
        <v>Influenza</v>
      </c>
      <c r="P1816" s="100"/>
      <c r="Q1816" s="100"/>
      <c r="R1816" s="17"/>
      <c r="S1816" s="123" t="s">
        <v>252</v>
      </c>
      <c r="T1816" s="102" t="str">
        <f>IF(ISERROR(VLOOKUP('Salidas Pacientes'!$S1816,Entradas!$H$1:$I$412,2,FALSE)),"",VLOOKUP('Salidas Pacientes'!$S1816,Entradas!$H$1:$I$412,2,FALSE))</f>
        <v/>
      </c>
      <c r="U1816" s="124"/>
      <c r="V1816" s="124">
        <v>1</v>
      </c>
      <c r="W1816" s="127"/>
    </row>
    <row r="1817" spans="1:23" ht="15.75" hidden="1" customHeight="1">
      <c r="A1817" s="121">
        <v>45083</v>
      </c>
      <c r="B1817" s="131"/>
      <c r="C1817" s="133">
        <v>1108572384</v>
      </c>
      <c r="D1817" s="134"/>
      <c r="E1817" s="16" t="str">
        <f>IF(ISERROR(VLOOKUP('Salidas Pacientes'!$C1817,'BD Pacientes'!$A:I,3,FALSE)),"",VLOOKUP('Salidas Pacientes'!$C1817,'BD Pacientes'!$A:I,3,FALSE))</f>
        <v>EMMANUEL OREJUELA CORREA</v>
      </c>
      <c r="F1817" s="132" t="s">
        <v>324</v>
      </c>
      <c r="G1817" s="95">
        <f>IF(ISERROR(VLOOKUP('Salidas Pacientes'!$C1817,'BD Pacientes'!$A:I,5,FALSE)),"",VLOOKUP('Salidas Pacientes'!$C1817,'BD Pacientes'!$A:I,5,FALSE))</f>
        <v>44357</v>
      </c>
      <c r="H1817" s="95" t="str">
        <f t="shared" ca="1" si="0"/>
        <v>2 año, 2 mes</v>
      </c>
      <c r="I1817" s="97" t="str">
        <f>IF(ISERROR(VLOOKUP('Salidas Pacientes'!$C1817,'BD Pacientes'!$A:$I,6,FALSE)),"",VLOOKUP('Salidas Pacientes'!$C1817,'BD Pacientes'!$A:$I,6,FALSE))</f>
        <v>CRA 83E # 54-79</v>
      </c>
      <c r="J1817" s="98">
        <f>IF(ISERROR(VLOOKUP('Salidas Pacientes'!$C1817,'BD Pacientes'!$A:$I,7,FALSE)),"",VLOOKUP('Salidas Pacientes'!$C1817,'BD Pacientes'!$A:$I,7,FALSE))</f>
        <v>1151941659</v>
      </c>
      <c r="K1817" s="99" t="str">
        <f>IF(ISERROR(VLOOKUP('Salidas Pacientes'!$C1817,'BD Pacientes'!$A:$I,8,FALSE)),"",VLOOKUP('Salidas Pacientes'!$C1817,'BD Pacientes'!$A:$I,8,FALSE))</f>
        <v>CAROLINA CORREA</v>
      </c>
      <c r="L1817" s="17">
        <f>IF(ISERROR(VLOOKUP('Salidas Pacientes'!$C1817,'BD Pacientes'!$A:$I,9,FALSE)),"",VLOOKUP('Salidas Pacientes'!$C1817,'BD Pacientes'!$A:$I,9,FALSE))</f>
        <v>3162382076</v>
      </c>
      <c r="M1817" s="122" t="s">
        <v>140</v>
      </c>
      <c r="N1817" s="16" t="str">
        <f>IF(ISERROR(VLOOKUP('Salidas Pacientes'!$M1817,Inventario!$A$2:$M$21,2,FALSE)),"",VLOOKUP('Salidas Pacientes'!$M1817,Inventario!$A$2:$M$21,2,FALSE))</f>
        <v>Influvac</v>
      </c>
      <c r="O1817" s="16" t="str">
        <f>IF(ISERROR(VLOOKUP('Salidas Pacientes'!$M1817,Inventario!$A$2:$M$21,3,FALSE)),"",VLOOKUP('Salidas Pacientes'!$M1817,Inventario!$A$2:$M$21,3,FALSE))</f>
        <v>Influenza</v>
      </c>
      <c r="P1817" s="100"/>
      <c r="Q1817" s="100"/>
      <c r="R1817" s="17"/>
      <c r="S1817" s="123" t="s">
        <v>252</v>
      </c>
      <c r="T1817" s="102" t="str">
        <f>IF(ISERROR(VLOOKUP('Salidas Pacientes'!$S1817,Entradas!$H$1:$I$412,2,FALSE)),"",VLOOKUP('Salidas Pacientes'!$S1817,Entradas!$H$1:$I$412,2,FALSE))</f>
        <v/>
      </c>
      <c r="U1817" s="124"/>
      <c r="V1817" s="124">
        <v>1</v>
      </c>
      <c r="W1817" s="127"/>
    </row>
    <row r="1818" spans="1:23" ht="15.75" hidden="1" customHeight="1">
      <c r="A1818" s="121">
        <v>45083</v>
      </c>
      <c r="B1818" s="131"/>
      <c r="C1818" s="124">
        <v>1151941659</v>
      </c>
      <c r="D1818" s="134"/>
      <c r="E1818" s="16" t="str">
        <f>IF(ISERROR(VLOOKUP('Salidas Pacientes'!$C1818,'BD Pacientes'!$A:I,3,FALSE)),"",VLOOKUP('Salidas Pacientes'!$C1818,'BD Pacientes'!$A:I,3,FALSE))</f>
        <v>CAROLINA CORREA ESCOBAR</v>
      </c>
      <c r="F1818" s="132" t="s">
        <v>327</v>
      </c>
      <c r="G1818" s="95">
        <f>IF(ISERROR(VLOOKUP('Salidas Pacientes'!$C1818,'BD Pacientes'!$A:I,5,FALSE)),"",VLOOKUP('Salidas Pacientes'!$C1818,'BD Pacientes'!$A:I,5,FALSE))</f>
        <v>33460</v>
      </c>
      <c r="H1818" s="95" t="str">
        <f t="shared" ca="1" si="0"/>
        <v>32 año, 0 mes</v>
      </c>
      <c r="I1818" s="97" t="str">
        <f>IF(ISERROR(VLOOKUP('Salidas Pacientes'!$C1818,'BD Pacientes'!$A:$I,6,FALSE)),"",VLOOKUP('Salidas Pacientes'!$C1818,'BD Pacientes'!$A:$I,6,FALSE))</f>
        <v>CRA 83E #54-79</v>
      </c>
      <c r="J1818" s="98">
        <f>IF(ISERROR(VLOOKUP('Salidas Pacientes'!$C1818,'BD Pacientes'!$A:$I,7,FALSE)),"",VLOOKUP('Salidas Pacientes'!$C1818,'BD Pacientes'!$A:$I,7,FALSE))</f>
        <v>1151941659</v>
      </c>
      <c r="K1818" s="99" t="str">
        <f>IF(ISERROR(VLOOKUP('Salidas Pacientes'!$C1818,'BD Pacientes'!$A:$I,8,FALSE)),"",VLOOKUP('Salidas Pacientes'!$C1818,'BD Pacientes'!$A:$I,8,FALSE))</f>
        <v>CAROLINA CORREA ESCOBAR</v>
      </c>
      <c r="L1818" s="17">
        <f>IF(ISERROR(VLOOKUP('Salidas Pacientes'!$C1818,'BD Pacientes'!$A:$I,9,FALSE)),"",VLOOKUP('Salidas Pacientes'!$C1818,'BD Pacientes'!$A:$I,9,FALSE))</f>
        <v>3162382076</v>
      </c>
      <c r="M1818" s="122" t="s">
        <v>140</v>
      </c>
      <c r="N1818" s="16" t="str">
        <f>IF(ISERROR(VLOOKUP('Salidas Pacientes'!$M1818,Inventario!$A$2:$M$21,2,FALSE)),"",VLOOKUP('Salidas Pacientes'!$M1818,Inventario!$A$2:$M$21,2,FALSE))</f>
        <v>Influvac</v>
      </c>
      <c r="O1818" s="16" t="str">
        <f>IF(ISERROR(VLOOKUP('Salidas Pacientes'!$M1818,Inventario!$A$2:$M$21,3,FALSE)),"",VLOOKUP('Salidas Pacientes'!$M1818,Inventario!$A$2:$M$21,3,FALSE))</f>
        <v>Influenza</v>
      </c>
      <c r="P1818" s="100"/>
      <c r="Q1818" s="100"/>
      <c r="R1818" s="17"/>
      <c r="S1818" s="123" t="s">
        <v>252</v>
      </c>
      <c r="T1818" s="102" t="str">
        <f>IF(ISERROR(VLOOKUP('Salidas Pacientes'!$S1818,Entradas!$H$1:$I$412,2,FALSE)),"",VLOOKUP('Salidas Pacientes'!$S1818,Entradas!$H$1:$I$412,2,FALSE))</f>
        <v/>
      </c>
      <c r="U1818" s="124"/>
      <c r="V1818" s="124">
        <v>1</v>
      </c>
      <c r="W1818" s="127"/>
    </row>
    <row r="1819" spans="1:23" ht="15.75" hidden="1" customHeight="1">
      <c r="A1819" s="121">
        <v>45083</v>
      </c>
      <c r="B1819" s="131"/>
      <c r="C1819" s="133">
        <v>1141376398</v>
      </c>
      <c r="D1819" s="134"/>
      <c r="E1819" s="16" t="str">
        <f>IF(ISERROR(VLOOKUP('Salidas Pacientes'!$C1819,'BD Pacientes'!$A:I,3,FALSE)),"",VLOOKUP('Salidas Pacientes'!$C1819,'BD Pacientes'!$A:I,3,FALSE))</f>
        <v>HANNA SUAREZ MURCIA</v>
      </c>
      <c r="F1819" s="132" t="s">
        <v>327</v>
      </c>
      <c r="G1819" s="95">
        <f>IF(ISERROR(VLOOKUP('Salidas Pacientes'!$C1819,'BD Pacientes'!$A:I,5,FALSE)),"",VLOOKUP('Salidas Pacientes'!$C1819,'BD Pacientes'!$A:I,5,FALSE))</f>
        <v>44404</v>
      </c>
      <c r="H1819" s="95" t="str">
        <f t="shared" ca="1" si="0"/>
        <v>2 año, 0 mes</v>
      </c>
      <c r="I1819" s="97" t="str">
        <f>IF(ISERROR(VLOOKUP('Salidas Pacientes'!$C1819,'BD Pacientes'!$A:$I,6,FALSE)),"",VLOOKUP('Salidas Pacientes'!$C1819,'BD Pacientes'!$A:$I,6,FALSE))</f>
        <v>AV 3EN #7 5N-15</v>
      </c>
      <c r="J1819" s="98">
        <f>IF(ISERROR(VLOOKUP('Salidas Pacientes'!$C1819,'BD Pacientes'!$A:$I,7,FALSE)),"",VLOOKUP('Salidas Pacientes'!$C1819,'BD Pacientes'!$A:$I,7,FALSE))</f>
        <v>1030573450</v>
      </c>
      <c r="K1819" s="99" t="str">
        <f>IF(ISERROR(VLOOKUP('Salidas Pacientes'!$C1819,'BD Pacientes'!$A:$I,8,FALSE)),"",VLOOKUP('Salidas Pacientes'!$C1819,'BD Pacientes'!$A:$I,8,FALSE))</f>
        <v>ESPERANZA MURCIA</v>
      </c>
      <c r="L1819" s="17">
        <f>IF(ISERROR(VLOOKUP('Salidas Pacientes'!$C1819,'BD Pacientes'!$A:$I,9,FALSE)),"",VLOOKUP('Salidas Pacientes'!$C1819,'BD Pacientes'!$A:$I,9,FALSE))</f>
        <v>3143307711</v>
      </c>
      <c r="M1819" s="122" t="s">
        <v>140</v>
      </c>
      <c r="N1819" s="16" t="str">
        <f>IF(ISERROR(VLOOKUP('Salidas Pacientes'!$M1819,Inventario!$A$2:$M$21,2,FALSE)),"",VLOOKUP('Salidas Pacientes'!$M1819,Inventario!$A$2:$M$21,2,FALSE))</f>
        <v>Influvac</v>
      </c>
      <c r="O1819" s="16" t="str">
        <f>IF(ISERROR(VLOOKUP('Salidas Pacientes'!$M1819,Inventario!$A$2:$M$21,3,FALSE)),"",VLOOKUP('Salidas Pacientes'!$M1819,Inventario!$A$2:$M$21,3,FALSE))</f>
        <v>Influenza</v>
      </c>
      <c r="P1819" s="100"/>
      <c r="Q1819" s="100"/>
      <c r="R1819" s="17"/>
      <c r="S1819" s="123" t="s">
        <v>252</v>
      </c>
      <c r="T1819" s="102" t="str">
        <f>IF(ISERROR(VLOOKUP('Salidas Pacientes'!$S1819,Entradas!$H$1:$I$412,2,FALSE)),"",VLOOKUP('Salidas Pacientes'!$S1819,Entradas!$H$1:$I$412,2,FALSE))</f>
        <v/>
      </c>
      <c r="U1819" s="124"/>
      <c r="V1819" s="124">
        <v>1</v>
      </c>
      <c r="W1819" s="127"/>
    </row>
    <row r="1820" spans="1:23" ht="15.75" hidden="1" customHeight="1">
      <c r="A1820" s="121">
        <v>45086</v>
      </c>
      <c r="B1820" s="131"/>
      <c r="C1820" s="139">
        <v>1150694745</v>
      </c>
      <c r="D1820" s="132" t="s">
        <v>328</v>
      </c>
      <c r="E1820" s="16" t="str">
        <f>IF(ISERROR(VLOOKUP('Salidas Pacientes'!$C1820,'BD Pacientes'!$A:I,3,FALSE)),"",VLOOKUP('Salidas Pacientes'!$C1820,'BD Pacientes'!$A:I,3,FALSE))</f>
        <v>SAMANTHA ORTIZ NAVARRETE</v>
      </c>
      <c r="F1820" s="132" t="s">
        <v>327</v>
      </c>
      <c r="G1820" s="95">
        <f>IF(ISERROR(VLOOKUP('Salidas Pacientes'!$C1820,'BD Pacientes'!$A:I,5,FALSE)),"",VLOOKUP('Salidas Pacientes'!$C1820,'BD Pacientes'!$A:I,5,FALSE))</f>
        <v>43180</v>
      </c>
      <c r="H1820" s="95" t="str">
        <f t="shared" ca="1" si="0"/>
        <v>5 año, 5 mes</v>
      </c>
      <c r="I1820" s="97" t="str">
        <f>IF(ISERROR(VLOOKUP('Salidas Pacientes'!$C1820,'BD Pacientes'!$A:$I,6,FALSE)),"",VLOOKUP('Salidas Pacientes'!$C1820,'BD Pacientes'!$A:$I,6,FALSE))</f>
        <v>CALLE 4 73-91 APT 404 T 1</v>
      </c>
      <c r="J1820" s="98">
        <f>IF(ISERROR(VLOOKUP('Salidas Pacientes'!$C1820,'BD Pacientes'!$A:$I,7,FALSE)),"",VLOOKUP('Salidas Pacientes'!$C1820,'BD Pacientes'!$A:$I,7,FALSE))</f>
        <v>1112474096</v>
      </c>
      <c r="K1820" s="99" t="str">
        <f>IF(ISERROR(VLOOKUP('Salidas Pacientes'!$C1820,'BD Pacientes'!$A:$I,8,FALSE)),"",VLOOKUP('Salidas Pacientes'!$C1820,'BD Pacientes'!$A:$I,8,FALSE))</f>
        <v>CLARA NAVARRETE</v>
      </c>
      <c r="L1820" s="17">
        <f>IF(ISERROR(VLOOKUP('Salidas Pacientes'!$C1820,'BD Pacientes'!$A:$I,9,FALSE)),"",VLOOKUP('Salidas Pacientes'!$C1820,'BD Pacientes'!$A:$I,9,FALSE))</f>
        <v>3218817139</v>
      </c>
      <c r="M1820" s="122" t="s">
        <v>58</v>
      </c>
      <c r="N1820" s="16" t="str">
        <f>IF(ISERROR(VLOOKUP('Salidas Pacientes'!$M1820,Inventario!$A$2:$M$21,2,FALSE)),"",VLOOKUP('Salidas Pacientes'!$M1820,Inventario!$A$2:$M$21,2,FALSE))</f>
        <v>Proquad</v>
      </c>
      <c r="O1820" s="16" t="str">
        <f>IF(ISERROR(VLOOKUP('Salidas Pacientes'!$M1820,Inventario!$A$2:$M$21,3,FALSE)),"",VLOOKUP('Salidas Pacientes'!$M1820,Inventario!$A$2:$M$21,3,FALSE))</f>
        <v>Sarampion + Rubeola + parotiditis + varicela</v>
      </c>
      <c r="P1820" s="100"/>
      <c r="Q1820" s="100"/>
      <c r="R1820" s="17"/>
      <c r="S1820" s="123" t="s">
        <v>245</v>
      </c>
      <c r="T1820" s="102">
        <f>IF(ISERROR(VLOOKUP('Salidas Pacientes'!$S1820,Entradas!$H$1:$I$412,2,FALSE)),"",VLOOKUP('Salidas Pacientes'!$S1820,Entradas!$H$1:$I$412,2,FALSE))</f>
        <v>45412</v>
      </c>
      <c r="U1820" s="124"/>
      <c r="V1820" s="124">
        <v>1</v>
      </c>
      <c r="W1820" s="127"/>
    </row>
    <row r="1821" spans="1:23" ht="15.75" hidden="1" customHeight="1">
      <c r="A1821" s="121">
        <v>45086</v>
      </c>
      <c r="B1821" s="131"/>
      <c r="C1821" s="139">
        <v>1150694745</v>
      </c>
      <c r="D1821" s="134"/>
      <c r="E1821" s="16" t="str">
        <f>IF(ISERROR(VLOOKUP('Salidas Pacientes'!$C1821,'BD Pacientes'!$A:I,3,FALSE)),"",VLOOKUP('Salidas Pacientes'!$C1821,'BD Pacientes'!$A:I,3,FALSE))</f>
        <v>SAMANTHA ORTIZ NAVARRETE</v>
      </c>
      <c r="F1821" s="134"/>
      <c r="G1821" s="95">
        <f>IF(ISERROR(VLOOKUP('Salidas Pacientes'!$C1821,'BD Pacientes'!$A:I,5,FALSE)),"",VLOOKUP('Salidas Pacientes'!$C1821,'BD Pacientes'!$A:I,5,FALSE))</f>
        <v>43180</v>
      </c>
      <c r="H1821" s="95" t="str">
        <f t="shared" ca="1" si="0"/>
        <v>5 año, 5 mes</v>
      </c>
      <c r="I1821" s="97" t="str">
        <f>IF(ISERROR(VLOOKUP('Salidas Pacientes'!$C1821,'BD Pacientes'!$A:$I,6,FALSE)),"",VLOOKUP('Salidas Pacientes'!$C1821,'BD Pacientes'!$A:$I,6,FALSE))</f>
        <v>CALLE 4 73-91 APT 404 T 1</v>
      </c>
      <c r="J1821" s="98">
        <f>IF(ISERROR(VLOOKUP('Salidas Pacientes'!$C1821,'BD Pacientes'!$A:$I,7,FALSE)),"",VLOOKUP('Salidas Pacientes'!$C1821,'BD Pacientes'!$A:$I,7,FALSE))</f>
        <v>1112474096</v>
      </c>
      <c r="K1821" s="99" t="str">
        <f>IF(ISERROR(VLOOKUP('Salidas Pacientes'!$C1821,'BD Pacientes'!$A:$I,8,FALSE)),"",VLOOKUP('Salidas Pacientes'!$C1821,'BD Pacientes'!$A:$I,8,FALSE))</f>
        <v>CLARA NAVARRETE</v>
      </c>
      <c r="L1821" s="17">
        <f>IF(ISERROR(VLOOKUP('Salidas Pacientes'!$C1821,'BD Pacientes'!$A:$I,9,FALSE)),"",VLOOKUP('Salidas Pacientes'!$C1821,'BD Pacientes'!$A:$I,9,FALSE))</f>
        <v>3218817139</v>
      </c>
      <c r="M1821" s="122" t="s">
        <v>148</v>
      </c>
      <c r="N1821" s="16" t="str">
        <f>IF(ISERROR(VLOOKUP('Salidas Pacientes'!$M1821,Inventario!$A$2:$M$21,2,FALSE)),"",VLOOKUP('Salidas Pacientes'!$M1821,Inventario!$A$2:$M$21,2,FALSE))</f>
        <v xml:space="preserve">Tetraxim </v>
      </c>
      <c r="O1821" s="16" t="str">
        <f>IF(ISERROR(VLOOKUP('Salidas Pacientes'!$M1821,Inventario!$A$2:$M$21,3,FALSE)),"",VLOOKUP('Salidas Pacientes'!$M1821,Inventario!$A$2:$M$21,3,FALSE))</f>
        <v>Difteria-Tosferina, tetano DPT</v>
      </c>
      <c r="P1821" s="100"/>
      <c r="Q1821" s="100"/>
      <c r="R1821" s="17"/>
      <c r="S1821" s="123" t="s">
        <v>248</v>
      </c>
      <c r="T1821" s="102" t="str">
        <f>IF(ISERROR(VLOOKUP('Salidas Pacientes'!$S1821,Entradas!$H$1:$I$412,2,FALSE)),"",VLOOKUP('Salidas Pacientes'!$S1821,Entradas!$H$1:$I$412,2,FALSE))</f>
        <v/>
      </c>
      <c r="U1821" s="124"/>
      <c r="V1821" s="124">
        <v>1</v>
      </c>
      <c r="W1821" s="127"/>
    </row>
    <row r="1822" spans="1:23" ht="15.75" hidden="1" customHeight="1">
      <c r="A1822" s="121">
        <v>45086</v>
      </c>
      <c r="B1822" s="131"/>
      <c r="C1822" s="139">
        <v>1150694745</v>
      </c>
      <c r="D1822" s="134"/>
      <c r="E1822" s="16" t="str">
        <f>IF(ISERROR(VLOOKUP('Salidas Pacientes'!$C1822,'BD Pacientes'!$A:I,3,FALSE)),"",VLOOKUP('Salidas Pacientes'!$C1822,'BD Pacientes'!$A:I,3,FALSE))</f>
        <v>SAMANTHA ORTIZ NAVARRETE</v>
      </c>
      <c r="F1822" s="134"/>
      <c r="G1822" s="95">
        <f>IF(ISERROR(VLOOKUP('Salidas Pacientes'!$C1822,'BD Pacientes'!$A:I,5,FALSE)),"",VLOOKUP('Salidas Pacientes'!$C1822,'BD Pacientes'!$A:I,5,FALSE))</f>
        <v>43180</v>
      </c>
      <c r="H1822" s="95" t="str">
        <f t="shared" ca="1" si="0"/>
        <v>5 año, 5 mes</v>
      </c>
      <c r="I1822" s="97" t="str">
        <f>IF(ISERROR(VLOOKUP('Salidas Pacientes'!$C1822,'BD Pacientes'!$A:$I,6,FALSE)),"",VLOOKUP('Salidas Pacientes'!$C1822,'BD Pacientes'!$A:$I,6,FALSE))</f>
        <v>CALLE 4 73-91 APT 404 T 1</v>
      </c>
      <c r="J1822" s="98">
        <f>IF(ISERROR(VLOOKUP('Salidas Pacientes'!$C1822,'BD Pacientes'!$A:$I,7,FALSE)),"",VLOOKUP('Salidas Pacientes'!$C1822,'BD Pacientes'!$A:$I,7,FALSE))</f>
        <v>1112474096</v>
      </c>
      <c r="K1822" s="99" t="str">
        <f>IF(ISERROR(VLOOKUP('Salidas Pacientes'!$C1822,'BD Pacientes'!$A:$I,8,FALSE)),"",VLOOKUP('Salidas Pacientes'!$C1822,'BD Pacientes'!$A:$I,8,FALSE))</f>
        <v>CLARA NAVARRETE</v>
      </c>
      <c r="L1822" s="17">
        <f>IF(ISERROR(VLOOKUP('Salidas Pacientes'!$C1822,'BD Pacientes'!$A:$I,9,FALSE)),"",VLOOKUP('Salidas Pacientes'!$C1822,'BD Pacientes'!$A:$I,9,FALSE))</f>
        <v>3218817139</v>
      </c>
      <c r="M1822" s="122" t="s">
        <v>140</v>
      </c>
      <c r="N1822" s="16" t="str">
        <f>IF(ISERROR(VLOOKUP('Salidas Pacientes'!$M1822,Inventario!$A$2:$M$21,2,FALSE)),"",VLOOKUP('Salidas Pacientes'!$M1822,Inventario!$A$2:$M$21,2,FALSE))</f>
        <v>Influvac</v>
      </c>
      <c r="O1822" s="16" t="str">
        <f>IF(ISERROR(VLOOKUP('Salidas Pacientes'!$M1822,Inventario!$A$2:$M$21,3,FALSE)),"",VLOOKUP('Salidas Pacientes'!$M1822,Inventario!$A$2:$M$21,3,FALSE))</f>
        <v>Influenza</v>
      </c>
      <c r="P1822" s="100"/>
      <c r="Q1822" s="100"/>
      <c r="R1822" s="17"/>
      <c r="S1822" s="123" t="s">
        <v>252</v>
      </c>
      <c r="T1822" s="102" t="str">
        <f>IF(ISERROR(VLOOKUP('Salidas Pacientes'!$S1822,Entradas!$H$1:$I$412,2,FALSE)),"",VLOOKUP('Salidas Pacientes'!$S1822,Entradas!$H$1:$I$412,2,FALSE))</f>
        <v/>
      </c>
      <c r="U1822" s="124"/>
      <c r="V1822" s="124">
        <v>1</v>
      </c>
      <c r="W1822" s="127"/>
    </row>
    <row r="1823" spans="1:23" ht="15.75" hidden="1" customHeight="1">
      <c r="A1823" s="121">
        <v>45086</v>
      </c>
      <c r="B1823" s="131"/>
      <c r="C1823" s="129">
        <v>1232821620</v>
      </c>
      <c r="D1823" s="132" t="s">
        <v>328</v>
      </c>
      <c r="E1823" s="16" t="str">
        <f>IF(ISERROR(VLOOKUP('Salidas Pacientes'!$C1823,'BD Pacientes'!$A:I,3,FALSE)),"",VLOOKUP('Salidas Pacientes'!$C1823,'BD Pacientes'!$A:I,3,FALSE))</f>
        <v>AVRIL GONZALEZ MAYORGA</v>
      </c>
      <c r="F1823" s="132" t="s">
        <v>327</v>
      </c>
      <c r="G1823" s="95">
        <f>IF(ISERROR(VLOOKUP('Salidas Pacientes'!$C1823,'BD Pacientes'!$A:I,5,FALSE)),"",VLOOKUP('Salidas Pacientes'!$C1823,'BD Pacientes'!$A:I,5,FALSE))</f>
        <v>44829</v>
      </c>
      <c r="H1823" s="95" t="str">
        <f t="shared" ca="1" si="0"/>
        <v>0 año, 10 mes</v>
      </c>
      <c r="I1823" s="97" t="str">
        <f>IF(ISERROR(VLOOKUP('Salidas Pacientes'!$C1823,'BD Pacientes'!$A:$I,6,FALSE)),"",VLOOKUP('Salidas Pacientes'!$C1823,'BD Pacientes'!$A:$I,6,FALSE))</f>
        <v>CRA 108 #44-84</v>
      </c>
      <c r="J1823" s="98">
        <f>IF(ISERROR(VLOOKUP('Salidas Pacientes'!$C1823,'BD Pacientes'!$A:$I,7,FALSE)),"",VLOOKUP('Salidas Pacientes'!$C1823,'BD Pacientes'!$A:$I,7,FALSE))</f>
        <v>1130667249</v>
      </c>
      <c r="K1823" s="99" t="str">
        <f>IF(ISERROR(VLOOKUP('Salidas Pacientes'!$C1823,'BD Pacientes'!$A:$I,8,FALSE)),"",VLOOKUP('Salidas Pacientes'!$C1823,'BD Pacientes'!$A:$I,8,FALSE))</f>
        <v>ANA MAYORDA</v>
      </c>
      <c r="L1823" s="17">
        <f>IF(ISERROR(VLOOKUP('Salidas Pacientes'!$C1823,'BD Pacientes'!$A:$I,9,FALSE)),"",VLOOKUP('Salidas Pacientes'!$C1823,'BD Pacientes'!$A:$I,9,FALSE))</f>
        <v>3105109195</v>
      </c>
      <c r="M1823" s="122" t="s">
        <v>140</v>
      </c>
      <c r="N1823" s="16" t="str">
        <f>IF(ISERROR(VLOOKUP('Salidas Pacientes'!$M1823,Inventario!$A$2:$M$21,2,FALSE)),"",VLOOKUP('Salidas Pacientes'!$M1823,Inventario!$A$2:$M$21,2,FALSE))</f>
        <v>Influvac</v>
      </c>
      <c r="O1823" s="16" t="str">
        <f>IF(ISERROR(VLOOKUP('Salidas Pacientes'!$M1823,Inventario!$A$2:$M$21,3,FALSE)),"",VLOOKUP('Salidas Pacientes'!$M1823,Inventario!$A$2:$M$21,3,FALSE))</f>
        <v>Influenza</v>
      </c>
      <c r="P1823" s="100"/>
      <c r="Q1823" s="100"/>
      <c r="R1823" s="17"/>
      <c r="S1823" s="123" t="s">
        <v>252</v>
      </c>
      <c r="T1823" s="102" t="str">
        <f>IF(ISERROR(VLOOKUP('Salidas Pacientes'!$S1823,Entradas!$H$1:$I$412,2,FALSE)),"",VLOOKUP('Salidas Pacientes'!$S1823,Entradas!$H$1:$I$412,2,FALSE))</f>
        <v/>
      </c>
      <c r="U1823" s="124"/>
      <c r="V1823" s="124">
        <v>1</v>
      </c>
      <c r="W1823" s="127"/>
    </row>
    <row r="1824" spans="1:23" ht="15.75" hidden="1" customHeight="1">
      <c r="A1824" s="121">
        <v>45086</v>
      </c>
      <c r="B1824" s="131"/>
      <c r="C1824" s="129">
        <v>1109572995</v>
      </c>
      <c r="D1824" s="132" t="s">
        <v>328</v>
      </c>
      <c r="E1824" s="16" t="str">
        <f>IF(ISERROR(VLOOKUP('Salidas Pacientes'!$C1824,'BD Pacientes'!$A:I,3,FALSE)),"",VLOOKUP('Salidas Pacientes'!$C1824,'BD Pacientes'!$A:I,3,FALSE))</f>
        <v>GAEL CORREDOR BOTIA</v>
      </c>
      <c r="F1824" s="132" t="s">
        <v>324</v>
      </c>
      <c r="G1824" s="95">
        <f>IF(ISERROR(VLOOKUP('Salidas Pacientes'!$C1824,'BD Pacientes'!$A:I,5,FALSE)),"",VLOOKUP('Salidas Pacientes'!$C1824,'BD Pacientes'!$A:I,5,FALSE))</f>
        <v>44482</v>
      </c>
      <c r="H1824" s="95" t="str">
        <f t="shared" ca="1" si="0"/>
        <v>1 año, 10 mes</v>
      </c>
      <c r="I1824" s="97" t="str">
        <f>IF(ISERROR(VLOOKUP('Salidas Pacientes'!$C1824,'BD Pacientes'!$A:$I,6,FALSE)),"",VLOOKUP('Salidas Pacientes'!$C1824,'BD Pacientes'!$A:$I,6,FALSE))</f>
        <v>CRA 86 # 17-35</v>
      </c>
      <c r="J1824" s="98">
        <f>IF(ISERROR(VLOOKUP('Salidas Pacientes'!$C1824,'BD Pacientes'!$A:$I,7,FALSE)),"",VLOOKUP('Salidas Pacientes'!$C1824,'BD Pacientes'!$A:$I,7,FALSE))</f>
        <v>1144028603</v>
      </c>
      <c r="K1824" s="99" t="str">
        <f>IF(ISERROR(VLOOKUP('Salidas Pacientes'!$C1824,'BD Pacientes'!$A:$I,8,FALSE)),"",VLOOKUP('Salidas Pacientes'!$C1824,'BD Pacientes'!$A:$I,8,FALSE))</f>
        <v>LINA BOTIA</v>
      </c>
      <c r="L1824" s="17">
        <f>IF(ISERROR(VLOOKUP('Salidas Pacientes'!$C1824,'BD Pacientes'!$A:$I,9,FALSE)),"",VLOOKUP('Salidas Pacientes'!$C1824,'BD Pacientes'!$A:$I,9,FALSE))</f>
        <v>3183977753</v>
      </c>
      <c r="M1824" s="122" t="s">
        <v>73</v>
      </c>
      <c r="N1824" s="16" t="str">
        <f>IF(ISERROR(VLOOKUP('Salidas Pacientes'!$M1824,Inventario!$A$2:$M$21,2,FALSE)),"",VLOOKUP('Salidas Pacientes'!$M1824,Inventario!$A$2:$M$21,2,FALSE))</f>
        <v>Pentaxim</v>
      </c>
      <c r="O1824" s="16" t="str">
        <f>IF(ISERROR(VLOOKUP('Salidas Pacientes'!$M1824,Inventario!$A$2:$M$21,3,FALSE)),"",VLOOKUP('Salidas Pacientes'!$M1824,Inventario!$A$2:$M$21,3,FALSE))</f>
        <v>Difteria-Tosferina, tetano, polio, haemophilus</v>
      </c>
      <c r="P1824" s="100"/>
      <c r="Q1824" s="100"/>
      <c r="R1824" s="17"/>
      <c r="S1824" s="123"/>
      <c r="T1824" s="102" t="str">
        <f>IF(ISERROR(VLOOKUP('Salidas Pacientes'!$S1824,Entradas!$H$1:$I$412,2,FALSE)),"",VLOOKUP('Salidas Pacientes'!$S1824,Entradas!$H$1:$I$412,2,FALSE))</f>
        <v/>
      </c>
      <c r="U1824" s="124"/>
      <c r="V1824" s="124">
        <v>1</v>
      </c>
      <c r="W1824" s="127"/>
    </row>
    <row r="1825" spans="1:23" ht="15.75" hidden="1" customHeight="1">
      <c r="A1825" s="121">
        <v>45087</v>
      </c>
      <c r="B1825" s="131"/>
      <c r="C1825" s="129"/>
      <c r="D1825" s="132" t="s">
        <v>328</v>
      </c>
      <c r="E1825" s="16" t="str">
        <f>IF(ISERROR(VLOOKUP('Salidas Pacientes'!$C1825,'BD Pacientes'!$A:I,3,FALSE)),"",VLOOKUP('Salidas Pacientes'!$C1825,'BD Pacientes'!$A:I,3,FALSE))</f>
        <v/>
      </c>
      <c r="F1825" s="132" t="s">
        <v>327</v>
      </c>
      <c r="G1825" s="95" t="str">
        <f>IF(ISERROR(VLOOKUP('Salidas Pacientes'!$C1825,'BD Pacientes'!$A:I,5,FALSE)),"",VLOOKUP('Salidas Pacientes'!$C1825,'BD Pacientes'!$A:I,5,FALSE))</f>
        <v/>
      </c>
      <c r="H1825" s="95" t="str">
        <f t="shared" ca="1" si="0"/>
        <v/>
      </c>
      <c r="I1825" s="97" t="str">
        <f>IF(ISERROR(VLOOKUP('Salidas Pacientes'!$C1825,'BD Pacientes'!$A:$I,6,FALSE)),"",VLOOKUP('Salidas Pacientes'!$C1825,'BD Pacientes'!$A:$I,6,FALSE))</f>
        <v/>
      </c>
      <c r="J1825" s="98" t="str">
        <f>IF(ISERROR(VLOOKUP('Salidas Pacientes'!$C1825,'BD Pacientes'!$A:$I,7,FALSE)),"",VLOOKUP('Salidas Pacientes'!$C1825,'BD Pacientes'!$A:$I,7,FALSE))</f>
        <v/>
      </c>
      <c r="K1825" s="99" t="str">
        <f>IF(ISERROR(VLOOKUP('Salidas Pacientes'!$C1825,'BD Pacientes'!$A:$I,8,FALSE)),"",VLOOKUP('Salidas Pacientes'!$C1825,'BD Pacientes'!$A:$I,8,FALSE))</f>
        <v/>
      </c>
      <c r="L1825" s="17" t="str">
        <f>IF(ISERROR(VLOOKUP('Salidas Pacientes'!$C1825,'BD Pacientes'!$A:$I,9,FALSE)),"",VLOOKUP('Salidas Pacientes'!$C1825,'BD Pacientes'!$A:$I,9,FALSE))</f>
        <v/>
      </c>
      <c r="M1825" s="122" t="s">
        <v>54</v>
      </c>
      <c r="N1825" s="16" t="str">
        <f>IF(ISERROR(VLOOKUP('Salidas Pacientes'!$M1825,Inventario!$A$2:$M$21,2,FALSE)),"",VLOOKUP('Salidas Pacientes'!$M1825,Inventario!$A$2:$M$21,2,FALSE))</f>
        <v>Prevenar</v>
      </c>
      <c r="O1825" s="16" t="str">
        <f>IF(ISERROR(VLOOKUP('Salidas Pacientes'!$M1825,Inventario!$A$2:$M$21,3,FALSE)),"",VLOOKUP('Salidas Pacientes'!$M1825,Inventario!$A$2:$M$21,3,FALSE))</f>
        <v>Neumococo 13V</v>
      </c>
      <c r="P1825" s="100"/>
      <c r="Q1825" s="100"/>
      <c r="R1825" s="17"/>
      <c r="S1825" s="123"/>
      <c r="T1825" s="102" t="str">
        <f>IF(ISERROR(VLOOKUP('Salidas Pacientes'!$S1825,Entradas!$H$1:$I$412,2,FALSE)),"",VLOOKUP('Salidas Pacientes'!$S1825,Entradas!$H$1:$I$412,2,FALSE))</f>
        <v/>
      </c>
      <c r="U1825" s="124"/>
      <c r="V1825" s="124">
        <v>1</v>
      </c>
      <c r="W1825" s="127"/>
    </row>
    <row r="1826" spans="1:23" ht="15.75" hidden="1" customHeight="1">
      <c r="A1826" s="121">
        <v>45087</v>
      </c>
      <c r="B1826" s="131"/>
      <c r="C1826" s="140"/>
      <c r="D1826" s="134"/>
      <c r="E1826" s="16" t="str">
        <f>IF(ISERROR(VLOOKUP('Salidas Pacientes'!$C1826,'BD Pacientes'!$A:I,3,FALSE)),"",VLOOKUP('Salidas Pacientes'!$C1826,'BD Pacientes'!$A:I,3,FALSE))</f>
        <v/>
      </c>
      <c r="F1826" s="132" t="s">
        <v>327</v>
      </c>
      <c r="G1826" s="95" t="str">
        <f>IF(ISERROR(VLOOKUP('Salidas Pacientes'!$C1826,'BD Pacientes'!$A:I,5,FALSE)),"",VLOOKUP('Salidas Pacientes'!$C1826,'BD Pacientes'!$A:I,5,FALSE))</f>
        <v/>
      </c>
      <c r="H1826" s="95" t="str">
        <f t="shared" ca="1" si="0"/>
        <v/>
      </c>
      <c r="I1826" s="97" t="str">
        <f>IF(ISERROR(VLOOKUP('Salidas Pacientes'!$C1826,'BD Pacientes'!$A:$I,6,FALSE)),"",VLOOKUP('Salidas Pacientes'!$C1826,'BD Pacientes'!$A:$I,6,FALSE))</f>
        <v/>
      </c>
      <c r="J1826" s="98" t="str">
        <f>IF(ISERROR(VLOOKUP('Salidas Pacientes'!$C1826,'BD Pacientes'!$A:$I,7,FALSE)),"",VLOOKUP('Salidas Pacientes'!$C1826,'BD Pacientes'!$A:$I,7,FALSE))</f>
        <v/>
      </c>
      <c r="K1826" s="99" t="str">
        <f>IF(ISERROR(VLOOKUP('Salidas Pacientes'!$C1826,'BD Pacientes'!$A:$I,8,FALSE)),"",VLOOKUP('Salidas Pacientes'!$C1826,'BD Pacientes'!$A:$I,8,FALSE))</f>
        <v/>
      </c>
      <c r="L1826" s="17" t="str">
        <f>IF(ISERROR(VLOOKUP('Salidas Pacientes'!$C1826,'BD Pacientes'!$A:$I,9,FALSE)),"",VLOOKUP('Salidas Pacientes'!$C1826,'BD Pacientes'!$A:$I,9,FALSE))</f>
        <v/>
      </c>
      <c r="M1826" s="122" t="s">
        <v>140</v>
      </c>
      <c r="N1826" s="16" t="str">
        <f>IF(ISERROR(VLOOKUP('Salidas Pacientes'!$M1826,Inventario!$A$2:$M$21,2,FALSE)),"",VLOOKUP('Salidas Pacientes'!$M1826,Inventario!$A$2:$M$21,2,FALSE))</f>
        <v>Influvac</v>
      </c>
      <c r="O1826" s="16" t="str">
        <f>IF(ISERROR(VLOOKUP('Salidas Pacientes'!$M1826,Inventario!$A$2:$M$21,3,FALSE)),"",VLOOKUP('Salidas Pacientes'!$M1826,Inventario!$A$2:$M$21,3,FALSE))</f>
        <v>Influenza</v>
      </c>
      <c r="P1826" s="100"/>
      <c r="Q1826" s="100"/>
      <c r="R1826" s="17"/>
      <c r="S1826" s="123" t="s">
        <v>252</v>
      </c>
      <c r="T1826" s="102" t="str">
        <f>IF(ISERROR(VLOOKUP('Salidas Pacientes'!$S1826,Entradas!$H$1:$I$412,2,FALSE)),"",VLOOKUP('Salidas Pacientes'!$S1826,Entradas!$H$1:$I$412,2,FALSE))</f>
        <v/>
      </c>
      <c r="U1826" s="124"/>
      <c r="V1826" s="124">
        <v>1</v>
      </c>
      <c r="W1826" s="127"/>
    </row>
    <row r="1827" spans="1:23" ht="15.75" hidden="1" customHeight="1">
      <c r="A1827" s="121">
        <v>45087</v>
      </c>
      <c r="B1827" s="131"/>
      <c r="C1827" s="129">
        <v>1108652138</v>
      </c>
      <c r="D1827" s="134"/>
      <c r="E1827" s="16" t="str">
        <f>IF(ISERROR(VLOOKUP('Salidas Pacientes'!$C1827,'BD Pacientes'!$A:I,3,FALSE)),"",VLOOKUP('Salidas Pacientes'!$C1827,'BD Pacientes'!$A:I,3,FALSE))</f>
        <v>VICTORIA MEDINA ARIAS</v>
      </c>
      <c r="F1827" s="132" t="s">
        <v>327</v>
      </c>
      <c r="G1827" s="95">
        <f>IF(ISERROR(VLOOKUP('Salidas Pacientes'!$C1827,'BD Pacientes'!$A:I,5,FALSE)),"",VLOOKUP('Salidas Pacientes'!$C1827,'BD Pacientes'!$A:I,5,FALSE))</f>
        <v>43655</v>
      </c>
      <c r="H1827" s="95" t="str">
        <f t="shared" ca="1" si="0"/>
        <v>4 año, 1 mes</v>
      </c>
      <c r="I1827" s="97" t="str">
        <f>IF(ISERROR(VLOOKUP('Salidas Pacientes'!$C1827,'BD Pacientes'!$A:$I,6,FALSE)),"",VLOOKUP('Salidas Pacientes'!$C1827,'BD Pacientes'!$A:$I,6,FALSE))</f>
        <v>CALLE 62A # 1-210 APTO H225</v>
      </c>
      <c r="J1827" s="98">
        <f>IF(ISERROR(VLOOKUP('Salidas Pacientes'!$C1827,'BD Pacientes'!$A:$I,7,FALSE)),"",VLOOKUP('Salidas Pacientes'!$C1827,'BD Pacientes'!$A:$I,7,FALSE))</f>
        <v>1144191792</v>
      </c>
      <c r="K1827" s="99" t="str">
        <f>IF(ISERROR(VLOOKUP('Salidas Pacientes'!$C1827,'BD Pacientes'!$A:$I,8,FALSE)),"",VLOOKUP('Salidas Pacientes'!$C1827,'BD Pacientes'!$A:$I,8,FALSE))</f>
        <v>MARIA CAMILA ARIAS</v>
      </c>
      <c r="L1827" s="17">
        <f>IF(ISERROR(VLOOKUP('Salidas Pacientes'!$C1827,'BD Pacientes'!$A:$I,9,FALSE)),"",VLOOKUP('Salidas Pacientes'!$C1827,'BD Pacientes'!$A:$I,9,FALSE))</f>
        <v>3014816068</v>
      </c>
      <c r="M1827" s="122" t="s">
        <v>140</v>
      </c>
      <c r="N1827" s="16" t="str">
        <f>IF(ISERROR(VLOOKUP('Salidas Pacientes'!$M1827,Inventario!$A$2:$M$21,2,FALSE)),"",VLOOKUP('Salidas Pacientes'!$M1827,Inventario!$A$2:$M$21,2,FALSE))</f>
        <v>Influvac</v>
      </c>
      <c r="O1827" s="16" t="str">
        <f>IF(ISERROR(VLOOKUP('Salidas Pacientes'!$M1827,Inventario!$A$2:$M$21,3,FALSE)),"",VLOOKUP('Salidas Pacientes'!$M1827,Inventario!$A$2:$M$21,3,FALSE))</f>
        <v>Influenza</v>
      </c>
      <c r="P1827" s="100"/>
      <c r="Q1827" s="100"/>
      <c r="R1827" s="17"/>
      <c r="S1827" s="123" t="s">
        <v>252</v>
      </c>
      <c r="T1827" s="102" t="str">
        <f>IF(ISERROR(VLOOKUP('Salidas Pacientes'!$S1827,Entradas!$H$1:$I$412,2,FALSE)),"",VLOOKUP('Salidas Pacientes'!$S1827,Entradas!$H$1:$I$412,2,FALSE))</f>
        <v/>
      </c>
      <c r="U1827" s="124"/>
      <c r="V1827" s="124">
        <v>1</v>
      </c>
      <c r="W1827" s="127"/>
    </row>
    <row r="1828" spans="1:23" ht="15.75" hidden="1" customHeight="1">
      <c r="A1828" s="121">
        <v>45087</v>
      </c>
      <c r="B1828" s="131"/>
      <c r="C1828" s="141">
        <v>1232798250</v>
      </c>
      <c r="D1828" s="132" t="s">
        <v>328</v>
      </c>
      <c r="E1828" s="16" t="str">
        <f>IF(ISERROR(VLOOKUP('Salidas Pacientes'!$C1828,'BD Pacientes'!$A:I,3,FALSE)),"",VLOOKUP('Salidas Pacientes'!$C1828,'BD Pacientes'!$A:I,3,FALSE))</f>
        <v>MARTINA GONZALEZ JIMENEZ</v>
      </c>
      <c r="F1828" s="132" t="s">
        <v>327</v>
      </c>
      <c r="G1828" s="95">
        <f>IF(ISERROR(VLOOKUP('Salidas Pacientes'!$C1828,'BD Pacientes'!$A:I,5,FALSE)),"",VLOOKUP('Salidas Pacientes'!$C1828,'BD Pacientes'!$A:I,5,FALSE))</f>
        <v>42625</v>
      </c>
      <c r="H1828" s="95" t="str">
        <f t="shared" ca="1" si="0"/>
        <v>6 año, 11 mes</v>
      </c>
      <c r="I1828" s="97" t="str">
        <f>IF(ISERROR(VLOOKUP('Salidas Pacientes'!$C1828,'BD Pacientes'!$A:$I,6,FALSE)),"",VLOOKUP('Salidas Pacientes'!$C1828,'BD Pacientes'!$A:$I,6,FALSE))</f>
        <v>CALLE 6A # 61-109</v>
      </c>
      <c r="J1828" s="98">
        <f>IF(ISERROR(VLOOKUP('Salidas Pacientes'!$C1828,'BD Pacientes'!$A:$I,7,FALSE)),"",VLOOKUP('Salidas Pacientes'!$C1828,'BD Pacientes'!$A:$I,7,FALSE))</f>
        <v>67028958</v>
      </c>
      <c r="K1828" s="99" t="str">
        <f>IF(ISERROR(VLOOKUP('Salidas Pacientes'!$C1828,'BD Pacientes'!$A:$I,8,FALSE)),"",VLOOKUP('Salidas Pacientes'!$C1828,'BD Pacientes'!$A:$I,8,FALSE))</f>
        <v>MARIA CLAUDIA JIMENEZ</v>
      </c>
      <c r="L1828" s="17">
        <f>IF(ISERROR(VLOOKUP('Salidas Pacientes'!$C1828,'BD Pacientes'!$A:$I,9,FALSE)),"",VLOOKUP('Salidas Pacientes'!$C1828,'BD Pacientes'!$A:$I,9,FALSE))</f>
        <v>3006663200</v>
      </c>
      <c r="M1828" s="122" t="s">
        <v>140</v>
      </c>
      <c r="N1828" s="16" t="str">
        <f>IF(ISERROR(VLOOKUP('Salidas Pacientes'!$M1828,Inventario!$A$2:$M$21,2,FALSE)),"",VLOOKUP('Salidas Pacientes'!$M1828,Inventario!$A$2:$M$21,2,FALSE))</f>
        <v>Influvac</v>
      </c>
      <c r="O1828" s="16" t="str">
        <f>IF(ISERROR(VLOOKUP('Salidas Pacientes'!$M1828,Inventario!$A$2:$M$21,3,FALSE)),"",VLOOKUP('Salidas Pacientes'!$M1828,Inventario!$A$2:$M$21,3,FALSE))</f>
        <v>Influenza</v>
      </c>
      <c r="P1828" s="100"/>
      <c r="Q1828" s="100"/>
      <c r="R1828" s="17"/>
      <c r="S1828" s="123" t="s">
        <v>252</v>
      </c>
      <c r="T1828" s="102" t="str">
        <f>IF(ISERROR(VLOOKUP('Salidas Pacientes'!$S1828,Entradas!$H$1:$I$412,2,FALSE)),"",VLOOKUP('Salidas Pacientes'!$S1828,Entradas!$H$1:$I$412,2,FALSE))</f>
        <v/>
      </c>
      <c r="U1828" s="124"/>
      <c r="V1828" s="124">
        <v>1</v>
      </c>
      <c r="W1828" s="127"/>
    </row>
    <row r="1829" spans="1:23" ht="15.75" hidden="1" customHeight="1">
      <c r="A1829" s="121">
        <v>45087</v>
      </c>
      <c r="B1829" s="131"/>
      <c r="C1829" s="129">
        <v>1232819862</v>
      </c>
      <c r="D1829" s="132" t="s">
        <v>328</v>
      </c>
      <c r="E1829" s="16" t="str">
        <f>IF(ISERROR(VLOOKUP('Salidas Pacientes'!$C1829,'BD Pacientes'!$A:I,3,FALSE)),"",VLOOKUP('Salidas Pacientes'!$C1829,'BD Pacientes'!$A:I,3,FALSE))</f>
        <v>JUAN MARTIN JORDAN RESTREPO</v>
      </c>
      <c r="F1829" s="132" t="s">
        <v>327</v>
      </c>
      <c r="G1829" s="95">
        <f>IF(ISERROR(VLOOKUP('Salidas Pacientes'!$C1829,'BD Pacientes'!$A:I,5,FALSE)),"",VLOOKUP('Salidas Pacientes'!$C1829,'BD Pacientes'!$A:I,5,FALSE))</f>
        <v>44679</v>
      </c>
      <c r="H1829" s="95" t="str">
        <f t="shared" ca="1" si="0"/>
        <v>1 año, 3 mes</v>
      </c>
      <c r="I1829" s="97" t="str">
        <f>IF(ISERROR(VLOOKUP('Salidas Pacientes'!$C1829,'BD Pacientes'!$A:$I,6,FALSE)),"",VLOOKUP('Salidas Pacientes'!$C1829,'BD Pacientes'!$A:$I,6,FALSE))</f>
        <v>CRA 100 #34-96</v>
      </c>
      <c r="J1829" s="98">
        <f>IF(ISERROR(VLOOKUP('Salidas Pacientes'!$C1829,'BD Pacientes'!$A:$I,7,FALSE)),"",VLOOKUP('Salidas Pacientes'!$C1829,'BD Pacientes'!$A:$I,7,FALSE))</f>
        <v>1130598242</v>
      </c>
      <c r="K1829" s="99" t="str">
        <f>IF(ISERROR(VLOOKUP('Salidas Pacientes'!$C1829,'BD Pacientes'!$A:$I,8,FALSE)),"",VLOOKUP('Salidas Pacientes'!$C1829,'BD Pacientes'!$A:$I,8,FALSE))</f>
        <v>MARIA FERNANDA RESTREPO</v>
      </c>
      <c r="L1829" s="17">
        <f>IF(ISERROR(VLOOKUP('Salidas Pacientes'!$C1829,'BD Pacientes'!$A:$I,9,FALSE)),"",VLOOKUP('Salidas Pacientes'!$C1829,'BD Pacientes'!$A:$I,9,FALSE))</f>
        <v>3013203303</v>
      </c>
      <c r="M1829" s="122" t="s">
        <v>140</v>
      </c>
      <c r="N1829" s="16" t="str">
        <f>IF(ISERROR(VLOOKUP('Salidas Pacientes'!$M1829,Inventario!$A$2:$M$21,2,FALSE)),"",VLOOKUP('Salidas Pacientes'!$M1829,Inventario!$A$2:$M$21,2,FALSE))</f>
        <v>Influvac</v>
      </c>
      <c r="O1829" s="16" t="str">
        <f>IF(ISERROR(VLOOKUP('Salidas Pacientes'!$M1829,Inventario!$A$2:$M$21,3,FALSE)),"",VLOOKUP('Salidas Pacientes'!$M1829,Inventario!$A$2:$M$21,3,FALSE))</f>
        <v>Influenza</v>
      </c>
      <c r="P1829" s="100"/>
      <c r="Q1829" s="100"/>
      <c r="R1829" s="17"/>
      <c r="S1829" s="123" t="s">
        <v>252</v>
      </c>
      <c r="T1829" s="102" t="str">
        <f>IF(ISERROR(VLOOKUP('Salidas Pacientes'!$S1829,Entradas!$H$1:$I$412,2,FALSE)),"",VLOOKUP('Salidas Pacientes'!$S1829,Entradas!$H$1:$I$412,2,FALSE))</f>
        <v/>
      </c>
      <c r="U1829" s="124"/>
      <c r="V1829" s="124">
        <v>1</v>
      </c>
      <c r="W1829" s="127"/>
    </row>
    <row r="1830" spans="1:23" ht="15.75" hidden="1" customHeight="1">
      <c r="A1830" s="121">
        <v>45087</v>
      </c>
      <c r="B1830" s="131"/>
      <c r="C1830" s="129">
        <v>1232819862</v>
      </c>
      <c r="D1830" s="132" t="s">
        <v>328</v>
      </c>
      <c r="E1830" s="16" t="str">
        <f>IF(ISERROR(VLOOKUP('Salidas Pacientes'!$C1830,'BD Pacientes'!$A:I,3,FALSE)),"",VLOOKUP('Salidas Pacientes'!$C1830,'BD Pacientes'!$A:I,3,FALSE))</f>
        <v>JUAN MARTIN JORDAN RESTREPO</v>
      </c>
      <c r="F1830" s="132" t="s">
        <v>327</v>
      </c>
      <c r="G1830" s="95">
        <f>IF(ISERROR(VLOOKUP('Salidas Pacientes'!$C1830,'BD Pacientes'!$A:I,5,FALSE)),"",VLOOKUP('Salidas Pacientes'!$C1830,'BD Pacientes'!$A:I,5,FALSE))</f>
        <v>44679</v>
      </c>
      <c r="H1830" s="95" t="str">
        <f t="shared" ca="1" si="0"/>
        <v>1 año, 3 mes</v>
      </c>
      <c r="I1830" s="97" t="str">
        <f>IF(ISERROR(VLOOKUP('Salidas Pacientes'!$C1830,'BD Pacientes'!$A:$I,6,FALSE)),"",VLOOKUP('Salidas Pacientes'!$C1830,'BD Pacientes'!$A:$I,6,FALSE))</f>
        <v>CRA 100 #34-96</v>
      </c>
      <c r="J1830" s="98">
        <f>IF(ISERROR(VLOOKUP('Salidas Pacientes'!$C1830,'BD Pacientes'!$A:$I,7,FALSE)),"",VLOOKUP('Salidas Pacientes'!$C1830,'BD Pacientes'!$A:$I,7,FALSE))</f>
        <v>1130598242</v>
      </c>
      <c r="K1830" s="99" t="str">
        <f>IF(ISERROR(VLOOKUP('Salidas Pacientes'!$C1830,'BD Pacientes'!$A:$I,8,FALSE)),"",VLOOKUP('Salidas Pacientes'!$C1830,'BD Pacientes'!$A:$I,8,FALSE))</f>
        <v>MARIA FERNANDA RESTREPO</v>
      </c>
      <c r="L1830" s="17">
        <f>IF(ISERROR(VLOOKUP('Salidas Pacientes'!$C1830,'BD Pacientes'!$A:$I,9,FALSE)),"",VLOOKUP('Salidas Pacientes'!$C1830,'BD Pacientes'!$A:$I,9,FALSE))</f>
        <v>3013203303</v>
      </c>
      <c r="M1830" s="122" t="s">
        <v>47</v>
      </c>
      <c r="N1830" s="16" t="str">
        <f>IF(ISERROR(VLOOKUP('Salidas Pacientes'!$M1830,Inventario!$A$2:$M$21,2,FALSE)),"",VLOOKUP('Salidas Pacientes'!$M1830,Inventario!$A$2:$M$21,2,FALSE))</f>
        <v>Nimenrix</v>
      </c>
      <c r="O1830" s="16" t="str">
        <f>IF(ISERROR(VLOOKUP('Salidas Pacientes'!$M1830,Inventario!$A$2:$M$21,3,FALSE)),"",VLOOKUP('Salidas Pacientes'!$M1830,Inventario!$A$2:$M$21,3,FALSE))</f>
        <v>Meningococo</v>
      </c>
      <c r="P1830" s="100"/>
      <c r="Q1830" s="100"/>
      <c r="R1830" s="17"/>
      <c r="S1830" s="123" t="s">
        <v>240</v>
      </c>
      <c r="T1830" s="102">
        <f>IF(ISERROR(VLOOKUP('Salidas Pacientes'!$S1830,Entradas!$H$1:$I$412,2,FALSE)),"",VLOOKUP('Salidas Pacientes'!$S1830,Entradas!$H$1:$I$412,2,FALSE))</f>
        <v>45535</v>
      </c>
      <c r="U1830" s="124"/>
      <c r="V1830" s="124">
        <v>1</v>
      </c>
      <c r="W1830" s="127"/>
    </row>
    <row r="1831" spans="1:23" ht="15.75" hidden="1" customHeight="1">
      <c r="A1831" s="121">
        <v>45087</v>
      </c>
      <c r="B1831" s="131"/>
      <c r="C1831" s="129">
        <v>1109571569</v>
      </c>
      <c r="D1831" s="132" t="s">
        <v>328</v>
      </c>
      <c r="E1831" s="16" t="str">
        <f>IF(ISERROR(VLOOKUP('Salidas Pacientes'!$C1831,'BD Pacientes'!$A:I,3,FALSE)),"",VLOOKUP('Salidas Pacientes'!$C1831,'BD Pacientes'!$A:I,3,FALSE))</f>
        <v>JUAN FELIPE GARZON ESTUPIÑAN</v>
      </c>
      <c r="F1831" s="132" t="s">
        <v>327</v>
      </c>
      <c r="G1831" s="95">
        <f>IF(ISERROR(VLOOKUP('Salidas Pacientes'!$C1831,'BD Pacientes'!$A:I,5,FALSE)),"",VLOOKUP('Salidas Pacientes'!$C1831,'BD Pacientes'!$A:I,5,FALSE))</f>
        <v>44289</v>
      </c>
      <c r="H1831" s="95" t="str">
        <f t="shared" ca="1" si="0"/>
        <v>2 año, 4 mes</v>
      </c>
      <c r="I1831" s="97" t="str">
        <f>IF(ISERROR(VLOOKUP('Salidas Pacientes'!$C1831,'BD Pacientes'!$A:$I,6,FALSE)),"",VLOOKUP('Salidas Pacientes'!$C1831,'BD Pacientes'!$A:$I,6,FALSE))</f>
        <v>CRA 28D2 # 72F3A-17</v>
      </c>
      <c r="J1831" s="98">
        <f>IF(ISERROR(VLOOKUP('Salidas Pacientes'!$C1831,'BD Pacientes'!$A:$I,7,FALSE)),"",VLOOKUP('Salidas Pacientes'!$C1831,'BD Pacientes'!$A:$I,7,FALSE))</f>
        <v>1105790028</v>
      </c>
      <c r="K1831" s="99" t="str">
        <f>IF(ISERROR(VLOOKUP('Salidas Pacientes'!$C1831,'BD Pacientes'!$A:$I,8,FALSE)),"",VLOOKUP('Salidas Pacientes'!$C1831,'BD Pacientes'!$A:$I,8,FALSE))</f>
        <v>JEFERSON GARZON</v>
      </c>
      <c r="L1831" s="17">
        <f>IF(ISERROR(VLOOKUP('Salidas Pacientes'!$C1831,'BD Pacientes'!$A:$I,9,FALSE)),"",VLOOKUP('Salidas Pacientes'!$C1831,'BD Pacientes'!$A:$I,9,FALSE))</f>
        <v>3234612817</v>
      </c>
      <c r="M1831" s="122" t="s">
        <v>140</v>
      </c>
      <c r="N1831" s="16" t="str">
        <f>IF(ISERROR(VLOOKUP('Salidas Pacientes'!$M1831,Inventario!$A$2:$M$21,2,FALSE)),"",VLOOKUP('Salidas Pacientes'!$M1831,Inventario!$A$2:$M$21,2,FALSE))</f>
        <v>Influvac</v>
      </c>
      <c r="O1831" s="16" t="str">
        <f>IF(ISERROR(VLOOKUP('Salidas Pacientes'!$M1831,Inventario!$A$2:$M$21,3,FALSE)),"",VLOOKUP('Salidas Pacientes'!$M1831,Inventario!$A$2:$M$21,3,FALSE))</f>
        <v>Influenza</v>
      </c>
      <c r="P1831" s="100"/>
      <c r="Q1831" s="100"/>
      <c r="R1831" s="17"/>
      <c r="S1831" s="123" t="s">
        <v>252</v>
      </c>
      <c r="T1831" s="102" t="str">
        <f>IF(ISERROR(VLOOKUP('Salidas Pacientes'!$S1831,Entradas!$H$1:$I$412,2,FALSE)),"",VLOOKUP('Salidas Pacientes'!$S1831,Entradas!$H$1:$I$412,2,FALSE))</f>
        <v/>
      </c>
      <c r="U1831" s="124"/>
      <c r="V1831" s="124">
        <v>1</v>
      </c>
      <c r="W1831" s="127"/>
    </row>
    <row r="1832" spans="1:23" ht="15.75" hidden="1" customHeight="1">
      <c r="A1832" s="121">
        <v>45087</v>
      </c>
      <c r="B1832" s="131"/>
      <c r="C1832" s="129">
        <v>1109574608</v>
      </c>
      <c r="D1832" s="132" t="s">
        <v>328</v>
      </c>
      <c r="E1832" s="16" t="str">
        <f>IF(ISERROR(VLOOKUP('Salidas Pacientes'!$C1832,'BD Pacientes'!$A:I,3,FALSE)),"",VLOOKUP('Salidas Pacientes'!$C1832,'BD Pacientes'!$A:I,3,FALSE))</f>
        <v>GUADALUPE VALENCIA CARDONA</v>
      </c>
      <c r="F1832" s="132" t="s">
        <v>327</v>
      </c>
      <c r="G1832" s="95">
        <f>IF(ISERROR(VLOOKUP('Salidas Pacientes'!$C1832,'BD Pacientes'!$A:I,5,FALSE)),"",VLOOKUP('Salidas Pacientes'!$C1832,'BD Pacientes'!$A:I,5,FALSE))</f>
        <v>44690</v>
      </c>
      <c r="H1832" s="95" t="str">
        <f t="shared" ca="1" si="0"/>
        <v>1 año, 3 mes</v>
      </c>
      <c r="I1832" s="97" t="str">
        <f>IF(ISERROR(VLOOKUP('Salidas Pacientes'!$C1832,'BD Pacientes'!$A:$I,6,FALSE)),"",VLOOKUP('Salidas Pacientes'!$C1832,'BD Pacientes'!$A:$I,6,FALSE))</f>
        <v>CALLE 60 # 98D-45 TORRE 6 APTO 804</v>
      </c>
      <c r="J1832" s="98">
        <f>IF(ISERROR(VLOOKUP('Salidas Pacientes'!$C1832,'BD Pacientes'!$A:$I,7,FALSE)),"",VLOOKUP('Salidas Pacientes'!$C1832,'BD Pacientes'!$A:$I,7,FALSE))</f>
        <v>1130622882</v>
      </c>
      <c r="K1832" s="99" t="str">
        <f>IF(ISERROR(VLOOKUP('Salidas Pacientes'!$C1832,'BD Pacientes'!$A:$I,8,FALSE)),"",VLOOKUP('Salidas Pacientes'!$C1832,'BD Pacientes'!$A:$I,8,FALSE))</f>
        <v>LINDA CARDONA</v>
      </c>
      <c r="L1832" s="17">
        <f>IF(ISERROR(VLOOKUP('Salidas Pacientes'!$C1832,'BD Pacientes'!$A:$I,9,FALSE)),"",VLOOKUP('Salidas Pacientes'!$C1832,'BD Pacientes'!$A:$I,9,FALSE))</f>
        <v>3205654888</v>
      </c>
      <c r="M1832" s="122" t="s">
        <v>58</v>
      </c>
      <c r="N1832" s="16" t="str">
        <f>IF(ISERROR(VLOOKUP('Salidas Pacientes'!$M1832,Inventario!$A$2:$M$21,2,FALSE)),"",VLOOKUP('Salidas Pacientes'!$M1832,Inventario!$A$2:$M$21,2,FALSE))</f>
        <v>Proquad</v>
      </c>
      <c r="O1832" s="16" t="str">
        <f>IF(ISERROR(VLOOKUP('Salidas Pacientes'!$M1832,Inventario!$A$2:$M$21,3,FALSE)),"",VLOOKUP('Salidas Pacientes'!$M1832,Inventario!$A$2:$M$21,3,FALSE))</f>
        <v>Sarampion + Rubeola + parotiditis + varicela</v>
      </c>
      <c r="P1832" s="100"/>
      <c r="Q1832" s="100"/>
      <c r="R1832" s="17"/>
      <c r="S1832" s="123" t="s">
        <v>245</v>
      </c>
      <c r="T1832" s="102">
        <f>IF(ISERROR(VLOOKUP('Salidas Pacientes'!$S1832,Entradas!$H$1:$I$412,2,FALSE)),"",VLOOKUP('Salidas Pacientes'!$S1832,Entradas!$H$1:$I$412,2,FALSE))</f>
        <v>45412</v>
      </c>
      <c r="U1832" s="124"/>
      <c r="V1832" s="124">
        <v>1</v>
      </c>
      <c r="W1832" s="127"/>
    </row>
    <row r="1833" spans="1:23" ht="15.75" hidden="1" customHeight="1">
      <c r="A1833" s="121">
        <v>45087</v>
      </c>
      <c r="B1833" s="131"/>
      <c r="C1833" s="140"/>
      <c r="D1833" s="132" t="s">
        <v>328</v>
      </c>
      <c r="E1833" s="16" t="str">
        <f>IF(ISERROR(VLOOKUP('Salidas Pacientes'!$C1833,'BD Pacientes'!$A:I,3,FALSE)),"",VLOOKUP('Salidas Pacientes'!$C1833,'BD Pacientes'!$A:I,3,FALSE))</f>
        <v/>
      </c>
      <c r="F1833" s="132" t="s">
        <v>327</v>
      </c>
      <c r="G1833" s="95" t="str">
        <f>IF(ISERROR(VLOOKUP('Salidas Pacientes'!$C1833,'BD Pacientes'!$A:I,5,FALSE)),"",VLOOKUP('Salidas Pacientes'!$C1833,'BD Pacientes'!$A:I,5,FALSE))</f>
        <v/>
      </c>
      <c r="H1833" s="95" t="str">
        <f t="shared" ca="1" si="0"/>
        <v/>
      </c>
      <c r="I1833" s="97" t="str">
        <f>IF(ISERROR(VLOOKUP('Salidas Pacientes'!$C1833,'BD Pacientes'!$A:$I,6,FALSE)),"",VLOOKUP('Salidas Pacientes'!$C1833,'BD Pacientes'!$A:$I,6,FALSE))</f>
        <v/>
      </c>
      <c r="J1833" s="98" t="str">
        <f>IF(ISERROR(VLOOKUP('Salidas Pacientes'!$C1833,'BD Pacientes'!$A:$I,7,FALSE)),"",VLOOKUP('Salidas Pacientes'!$C1833,'BD Pacientes'!$A:$I,7,FALSE))</f>
        <v/>
      </c>
      <c r="K1833" s="99" t="str">
        <f>IF(ISERROR(VLOOKUP('Salidas Pacientes'!$C1833,'BD Pacientes'!$A:$I,8,FALSE)),"",VLOOKUP('Salidas Pacientes'!$C1833,'BD Pacientes'!$A:$I,8,FALSE))</f>
        <v/>
      </c>
      <c r="L1833" s="17" t="str">
        <f>IF(ISERROR(VLOOKUP('Salidas Pacientes'!$C1833,'BD Pacientes'!$A:$I,9,FALSE)),"",VLOOKUP('Salidas Pacientes'!$C1833,'BD Pacientes'!$A:$I,9,FALSE))</f>
        <v/>
      </c>
      <c r="M1833" s="122" t="s">
        <v>85</v>
      </c>
      <c r="N1833" s="16" t="str">
        <f>IF(ISERROR(VLOOKUP('Salidas Pacientes'!$M1833,Inventario!$A$2:$M$21,2,FALSE)),"",VLOOKUP('Salidas Pacientes'!$M1833,Inventario!$A$2:$M$21,2,FALSE))</f>
        <v xml:space="preserve">Avaxim 80 </v>
      </c>
      <c r="O1833" s="16" t="str">
        <f>IF(ISERROR(VLOOKUP('Salidas Pacientes'!$M1833,Inventario!$A$2:$M$21,3,FALSE)),"",VLOOKUP('Salidas Pacientes'!$M1833,Inventario!$A$2:$M$21,3,FALSE))</f>
        <v>Hepatitis A niño</v>
      </c>
      <c r="P1833" s="100"/>
      <c r="Q1833" s="100"/>
      <c r="R1833" s="17"/>
      <c r="S1833" s="123" t="s">
        <v>227</v>
      </c>
      <c r="T1833" s="102">
        <f>IF(ISERROR(VLOOKUP('Salidas Pacientes'!$S1833,Entradas!$H$1:$I$412,2,FALSE)),"",VLOOKUP('Salidas Pacientes'!$S1833,Entradas!$H$1:$I$412,2,FALSE))</f>
        <v>45351</v>
      </c>
      <c r="U1833" s="124"/>
      <c r="V1833" s="124">
        <v>1</v>
      </c>
      <c r="W1833" s="127"/>
    </row>
    <row r="1834" spans="1:23" ht="15.75" hidden="1" customHeight="1">
      <c r="A1834" s="121">
        <v>45087</v>
      </c>
      <c r="B1834" s="131"/>
      <c r="C1834" s="140"/>
      <c r="D1834" s="132" t="s">
        <v>328</v>
      </c>
      <c r="E1834" s="16" t="str">
        <f>IF(ISERROR(VLOOKUP('Salidas Pacientes'!$C1834,'BD Pacientes'!$A:I,3,FALSE)),"",VLOOKUP('Salidas Pacientes'!$C1834,'BD Pacientes'!$A:I,3,FALSE))</f>
        <v/>
      </c>
      <c r="F1834" s="132" t="s">
        <v>327</v>
      </c>
      <c r="G1834" s="95" t="str">
        <f>IF(ISERROR(VLOOKUP('Salidas Pacientes'!$C1834,'BD Pacientes'!$A:I,5,FALSE)),"",VLOOKUP('Salidas Pacientes'!$C1834,'BD Pacientes'!$A:I,5,FALSE))</f>
        <v/>
      </c>
      <c r="H1834" s="95" t="str">
        <f t="shared" ca="1" si="0"/>
        <v/>
      </c>
      <c r="I1834" s="97" t="str">
        <f>IF(ISERROR(VLOOKUP('Salidas Pacientes'!$C1834,'BD Pacientes'!$A:$I,6,FALSE)),"",VLOOKUP('Salidas Pacientes'!$C1834,'BD Pacientes'!$A:$I,6,FALSE))</f>
        <v/>
      </c>
      <c r="J1834" s="98" t="str">
        <f>IF(ISERROR(VLOOKUP('Salidas Pacientes'!$C1834,'BD Pacientes'!$A:$I,7,FALSE)),"",VLOOKUP('Salidas Pacientes'!$C1834,'BD Pacientes'!$A:$I,7,FALSE))</f>
        <v/>
      </c>
      <c r="K1834" s="99" t="str">
        <f>IF(ISERROR(VLOOKUP('Salidas Pacientes'!$C1834,'BD Pacientes'!$A:$I,8,FALSE)),"",VLOOKUP('Salidas Pacientes'!$C1834,'BD Pacientes'!$A:$I,8,FALSE))</f>
        <v/>
      </c>
      <c r="L1834" s="17" t="str">
        <f>IF(ISERROR(VLOOKUP('Salidas Pacientes'!$C1834,'BD Pacientes'!$A:$I,9,FALSE)),"",VLOOKUP('Salidas Pacientes'!$C1834,'BD Pacientes'!$A:$I,9,FALSE))</f>
        <v/>
      </c>
      <c r="M1834" s="122" t="s">
        <v>140</v>
      </c>
      <c r="N1834" s="16" t="str">
        <f>IF(ISERROR(VLOOKUP('Salidas Pacientes'!$M1834,Inventario!$A$2:$M$21,2,FALSE)),"",VLOOKUP('Salidas Pacientes'!$M1834,Inventario!$A$2:$M$21,2,FALSE))</f>
        <v>Influvac</v>
      </c>
      <c r="O1834" s="16" t="str">
        <f>IF(ISERROR(VLOOKUP('Salidas Pacientes'!$M1834,Inventario!$A$2:$M$21,3,FALSE)),"",VLOOKUP('Salidas Pacientes'!$M1834,Inventario!$A$2:$M$21,3,FALSE))</f>
        <v>Influenza</v>
      </c>
      <c r="P1834" s="100"/>
      <c r="Q1834" s="100"/>
      <c r="R1834" s="17"/>
      <c r="S1834" s="123" t="s">
        <v>252</v>
      </c>
      <c r="T1834" s="102" t="str">
        <f>IF(ISERROR(VLOOKUP('Salidas Pacientes'!$S1834,Entradas!$H$1:$I$412,2,FALSE)),"",VLOOKUP('Salidas Pacientes'!$S1834,Entradas!$H$1:$I$412,2,FALSE))</f>
        <v/>
      </c>
      <c r="U1834" s="124"/>
      <c r="V1834" s="124">
        <v>1</v>
      </c>
      <c r="W1834" s="127"/>
    </row>
    <row r="1835" spans="1:23" ht="15.75" hidden="1" customHeight="1">
      <c r="A1835" s="121">
        <v>45087</v>
      </c>
      <c r="B1835" s="131"/>
      <c r="C1835" s="133">
        <v>1023557960</v>
      </c>
      <c r="D1835" s="132" t="s">
        <v>328</v>
      </c>
      <c r="E1835" s="16" t="str">
        <f>IF(ISERROR(VLOOKUP('Salidas Pacientes'!$C1835,'BD Pacientes'!$A:I,3,FALSE)),"",VLOOKUP('Salidas Pacientes'!$C1835,'BD Pacientes'!$A:I,3,FALSE))</f>
        <v>ALEJANDRO MESA SALAZAR</v>
      </c>
      <c r="F1835" s="132" t="s">
        <v>324</v>
      </c>
      <c r="G1835" s="95">
        <f>IF(ISERROR(VLOOKUP('Salidas Pacientes'!$C1835,'BD Pacientes'!$A:I,5,FALSE)),"",VLOOKUP('Salidas Pacientes'!$C1835,'BD Pacientes'!$A:I,5,FALSE))</f>
        <v>43872</v>
      </c>
      <c r="H1835" s="95" t="str">
        <f t="shared" ca="1" si="0"/>
        <v>3 año, 6 mes</v>
      </c>
      <c r="I1835" s="97" t="str">
        <f>IF(ISERROR(VLOOKUP('Salidas Pacientes'!$C1835,'BD Pacientes'!$A:$I,6,FALSE)),"",VLOOKUP('Salidas Pacientes'!$C1835,'BD Pacientes'!$A:$I,6,FALSE))</f>
        <v>CALLE 14 A #69-141</v>
      </c>
      <c r="J1835" s="98">
        <f>IF(ISERROR(VLOOKUP('Salidas Pacientes'!$C1835,'BD Pacientes'!$A:$I,7,FALSE)),"",VLOOKUP('Salidas Pacientes'!$C1835,'BD Pacientes'!$A:$I,7,FALSE))</f>
        <v>1037524116</v>
      </c>
      <c r="K1835" s="99" t="str">
        <f>IF(ISERROR(VLOOKUP('Salidas Pacientes'!$C1835,'BD Pacientes'!$A:$I,8,FALSE)),"",VLOOKUP('Salidas Pacientes'!$C1835,'BD Pacientes'!$A:$I,8,FALSE))</f>
        <v>CATALINA SALAZAR</v>
      </c>
      <c r="L1835" s="17">
        <f>IF(ISERROR(VLOOKUP('Salidas Pacientes'!$C1835,'BD Pacientes'!$A:$I,9,FALSE)),"",VLOOKUP('Salidas Pacientes'!$C1835,'BD Pacientes'!$A:$I,9,FALSE))</f>
        <v>3126327332</v>
      </c>
      <c r="M1835" s="122" t="s">
        <v>140</v>
      </c>
      <c r="N1835" s="16" t="str">
        <f>IF(ISERROR(VLOOKUP('Salidas Pacientes'!$M1835,Inventario!$A$2:$M$21,2,FALSE)),"",VLOOKUP('Salidas Pacientes'!$M1835,Inventario!$A$2:$M$21,2,FALSE))</f>
        <v>Influvac</v>
      </c>
      <c r="O1835" s="16" t="str">
        <f>IF(ISERROR(VLOOKUP('Salidas Pacientes'!$M1835,Inventario!$A$2:$M$21,3,FALSE)),"",VLOOKUP('Salidas Pacientes'!$M1835,Inventario!$A$2:$M$21,3,FALSE))</f>
        <v>Influenza</v>
      </c>
      <c r="P1835" s="100"/>
      <c r="Q1835" s="100"/>
      <c r="R1835" s="17"/>
      <c r="S1835" s="123" t="s">
        <v>252</v>
      </c>
      <c r="T1835" s="102" t="str">
        <f>IF(ISERROR(VLOOKUP('Salidas Pacientes'!$S1835,Entradas!$H$1:$I$412,2,FALSE)),"",VLOOKUP('Salidas Pacientes'!$S1835,Entradas!$H$1:$I$412,2,FALSE))</f>
        <v/>
      </c>
      <c r="U1835" s="124"/>
      <c r="V1835" s="124">
        <v>1</v>
      </c>
      <c r="W1835" s="127"/>
    </row>
    <row r="1836" spans="1:23" ht="15.75" hidden="1" customHeight="1">
      <c r="A1836" s="121">
        <v>45087</v>
      </c>
      <c r="B1836" s="131"/>
      <c r="C1836" s="133">
        <v>1232823063</v>
      </c>
      <c r="D1836" s="132" t="s">
        <v>328</v>
      </c>
      <c r="E1836" s="16" t="str">
        <f>IF(ISERROR(VLOOKUP('Salidas Pacientes'!$C1836,'BD Pacientes'!$A:I,3,FALSE)),"",VLOOKUP('Salidas Pacientes'!$C1836,'BD Pacientes'!$A:I,3,FALSE))</f>
        <v>MACARENA OSSA RIOS</v>
      </c>
      <c r="F1836" s="132" t="s">
        <v>327</v>
      </c>
      <c r="G1836" s="95">
        <f>IF(ISERROR(VLOOKUP('Salidas Pacientes'!$C1836,'BD Pacientes'!$A:I,5,FALSE)),"",VLOOKUP('Salidas Pacientes'!$C1836,'BD Pacientes'!$A:I,5,FALSE))</f>
        <v>44934</v>
      </c>
      <c r="H1836" s="95" t="str">
        <f t="shared" ca="1" si="0"/>
        <v>0 año, 7 mes</v>
      </c>
      <c r="I1836" s="97" t="str">
        <f>IF(ISERROR(VLOOKUP('Salidas Pacientes'!$C1836,'BD Pacientes'!$A:$I,6,FALSE)),"",VLOOKUP('Salidas Pacientes'!$C1836,'BD Pacientes'!$A:$I,6,FALSE))</f>
        <v>CALLE 1 OESTE #36B-05</v>
      </c>
      <c r="J1836" s="98">
        <f>IF(ISERROR(VLOOKUP('Salidas Pacientes'!$C1836,'BD Pacientes'!$A:$I,7,FALSE)),"",VLOOKUP('Salidas Pacientes'!$C1836,'BD Pacientes'!$A:$I,7,FALSE))</f>
        <v>1130614025</v>
      </c>
      <c r="K1836" s="99" t="str">
        <f>IF(ISERROR(VLOOKUP('Salidas Pacientes'!$C1836,'BD Pacientes'!$A:$I,8,FALSE)),"",VLOOKUP('Salidas Pacientes'!$C1836,'BD Pacientes'!$A:$I,8,FALSE))</f>
        <v>ANA RIOS</v>
      </c>
      <c r="L1836" s="17">
        <f>IF(ISERROR(VLOOKUP('Salidas Pacientes'!$C1836,'BD Pacientes'!$A:$I,9,FALSE)),"",VLOOKUP('Salidas Pacientes'!$C1836,'BD Pacientes'!$A:$I,9,FALSE))</f>
        <v>3113100912</v>
      </c>
      <c r="M1836" s="122" t="s">
        <v>47</v>
      </c>
      <c r="N1836" s="16" t="str">
        <f>IF(ISERROR(VLOOKUP('Salidas Pacientes'!$M1836,Inventario!$A$2:$M$21,2,FALSE)),"",VLOOKUP('Salidas Pacientes'!$M1836,Inventario!$A$2:$M$21,2,FALSE))</f>
        <v>Nimenrix</v>
      </c>
      <c r="O1836" s="16" t="str">
        <f>IF(ISERROR(VLOOKUP('Salidas Pacientes'!$M1836,Inventario!$A$2:$M$21,3,FALSE)),"",VLOOKUP('Salidas Pacientes'!$M1836,Inventario!$A$2:$M$21,3,FALSE))</f>
        <v>Meningococo</v>
      </c>
      <c r="P1836" s="100"/>
      <c r="Q1836" s="100"/>
      <c r="R1836" s="17"/>
      <c r="S1836" s="123" t="s">
        <v>240</v>
      </c>
      <c r="T1836" s="102">
        <f>IF(ISERROR(VLOOKUP('Salidas Pacientes'!$S1836,Entradas!$H$1:$I$412,2,FALSE)),"",VLOOKUP('Salidas Pacientes'!$S1836,Entradas!$H$1:$I$412,2,FALSE))</f>
        <v>45535</v>
      </c>
      <c r="U1836" s="124"/>
      <c r="V1836" s="124">
        <v>1</v>
      </c>
      <c r="W1836" s="127"/>
    </row>
    <row r="1837" spans="1:23" ht="15.75" hidden="1" customHeight="1">
      <c r="A1837" s="121">
        <v>45092</v>
      </c>
      <c r="B1837" s="131"/>
      <c r="C1837" s="133">
        <v>1150692907</v>
      </c>
      <c r="D1837" s="132" t="s">
        <v>328</v>
      </c>
      <c r="E1837" s="16" t="str">
        <f>IF(ISERROR(VLOOKUP('Salidas Pacientes'!$C1837,'BD Pacientes'!$A:I,3,FALSE)),"",VLOOKUP('Salidas Pacientes'!$C1837,'BD Pacientes'!$A:I,3,FALSE))</f>
        <v>LUCIANA ARTEAGA MAZO</v>
      </c>
      <c r="F1837" s="132" t="s">
        <v>327</v>
      </c>
      <c r="G1837" s="95">
        <f>IF(ISERROR(VLOOKUP('Salidas Pacientes'!$C1837,'BD Pacientes'!$A:I,5,FALSE)),"",VLOOKUP('Salidas Pacientes'!$C1837,'BD Pacientes'!$A:I,5,FALSE))</f>
        <v>42179</v>
      </c>
      <c r="H1837" s="95" t="str">
        <f t="shared" ca="1" si="0"/>
        <v>8 año, 2 mes</v>
      </c>
      <c r="I1837" s="97" t="str">
        <f>IF(ISERROR(VLOOKUP('Salidas Pacientes'!$C1837,'BD Pacientes'!$A:$I,6,FALSE)),"",VLOOKUP('Salidas Pacientes'!$C1837,'BD Pacientes'!$A:$I,6,FALSE))</f>
        <v>CALLE 45 ·69-43</v>
      </c>
      <c r="J1837" s="98">
        <f>IF(ISERROR(VLOOKUP('Salidas Pacientes'!$C1837,'BD Pacientes'!$A:$I,7,FALSE)),"",VLOOKUP('Salidas Pacientes'!$C1837,'BD Pacientes'!$A:$I,7,FALSE))</f>
        <v>1144070587</v>
      </c>
      <c r="K1837" s="99" t="str">
        <f>IF(ISERROR(VLOOKUP('Salidas Pacientes'!$C1837,'BD Pacientes'!$A:$I,8,FALSE)),"",VLOOKUP('Salidas Pacientes'!$C1837,'BD Pacientes'!$A:$I,8,FALSE))</f>
        <v>DARLY MAZO</v>
      </c>
      <c r="L1837" s="17">
        <f>IF(ISERROR(VLOOKUP('Salidas Pacientes'!$C1837,'BD Pacientes'!$A:$I,9,FALSE)),"",VLOOKUP('Salidas Pacientes'!$C1837,'BD Pacientes'!$A:$I,9,FALSE))</f>
        <v>3106537515</v>
      </c>
      <c r="M1837" s="122" t="s">
        <v>140</v>
      </c>
      <c r="N1837" s="16" t="str">
        <f>IF(ISERROR(VLOOKUP('Salidas Pacientes'!$M1837,Inventario!$A$2:$M$21,2,FALSE)),"",VLOOKUP('Salidas Pacientes'!$M1837,Inventario!$A$2:$M$21,2,FALSE))</f>
        <v>Influvac</v>
      </c>
      <c r="O1837" s="16" t="str">
        <f>IF(ISERROR(VLOOKUP('Salidas Pacientes'!$M1837,Inventario!$A$2:$M$21,3,FALSE)),"",VLOOKUP('Salidas Pacientes'!$M1837,Inventario!$A$2:$M$21,3,FALSE))</f>
        <v>Influenza</v>
      </c>
      <c r="P1837" s="100"/>
      <c r="Q1837" s="100"/>
      <c r="R1837" s="17"/>
      <c r="S1837" s="123" t="s">
        <v>252</v>
      </c>
      <c r="T1837" s="102" t="str">
        <f>IF(ISERROR(VLOOKUP('Salidas Pacientes'!$S1837,Entradas!$H$1:$I$412,2,FALSE)),"",VLOOKUP('Salidas Pacientes'!$S1837,Entradas!$H$1:$I$412,2,FALSE))</f>
        <v/>
      </c>
      <c r="U1837" s="124"/>
      <c r="V1837" s="124">
        <v>1</v>
      </c>
      <c r="W1837" s="127"/>
    </row>
    <row r="1838" spans="1:23" ht="15.75" hidden="1" customHeight="1">
      <c r="A1838" s="121">
        <v>45092</v>
      </c>
      <c r="B1838" s="131"/>
      <c r="C1838" s="133">
        <v>1109570335</v>
      </c>
      <c r="D1838" s="132" t="s">
        <v>328</v>
      </c>
      <c r="E1838" s="16" t="str">
        <f>IF(ISERROR(VLOOKUP('Salidas Pacientes'!$C1838,'BD Pacientes'!$A:I,3,FALSE)),"",VLOOKUP('Salidas Pacientes'!$C1838,'BD Pacientes'!$A:I,3,FALSE))</f>
        <v>GABRIELA MARIN BECERRA</v>
      </c>
      <c r="F1838" s="132" t="s">
        <v>327</v>
      </c>
      <c r="G1838" s="95">
        <f>IF(ISERROR(VLOOKUP('Salidas Pacientes'!$C1838,'BD Pacientes'!$A:I,5,FALSE)),"",VLOOKUP('Salidas Pacientes'!$C1838,'BD Pacientes'!$A:I,5,FALSE))</f>
        <v>44076</v>
      </c>
      <c r="H1838" s="95" t="str">
        <f t="shared" ca="1" si="0"/>
        <v>2 año, 11 mes</v>
      </c>
      <c r="I1838" s="97" t="str">
        <f>IF(ISERROR(VLOOKUP('Salidas Pacientes'!$C1838,'BD Pacientes'!$A:$I,6,FALSE)),"",VLOOKUP('Salidas Pacientes'!$C1838,'BD Pacientes'!$A:$I,6,FALSE))</f>
        <v>CALLE 34 # 94-143</v>
      </c>
      <c r="J1838" s="98">
        <f>IF(ISERROR(VLOOKUP('Salidas Pacientes'!$C1838,'BD Pacientes'!$A:$I,7,FALSE)),"",VLOOKUP('Salidas Pacientes'!$C1838,'BD Pacientes'!$A:$I,7,FALSE))</f>
        <v>1144083495</v>
      </c>
      <c r="K1838" s="99" t="str">
        <f>IF(ISERROR(VLOOKUP('Salidas Pacientes'!$C1838,'BD Pacientes'!$A:$I,8,FALSE)),"",VLOOKUP('Salidas Pacientes'!$C1838,'BD Pacientes'!$A:$I,8,FALSE))</f>
        <v>VALENTINA BECERRA</v>
      </c>
      <c r="L1838" s="17">
        <f>IF(ISERROR(VLOOKUP('Salidas Pacientes'!$C1838,'BD Pacientes'!$A:$I,9,FALSE)),"",VLOOKUP('Salidas Pacientes'!$C1838,'BD Pacientes'!$A:$I,9,FALSE))</f>
        <v>3152437590</v>
      </c>
      <c r="M1838" s="122" t="s">
        <v>140</v>
      </c>
      <c r="N1838" s="16" t="str">
        <f>IF(ISERROR(VLOOKUP('Salidas Pacientes'!$M1838,Inventario!$A$2:$M$21,2,FALSE)),"",VLOOKUP('Salidas Pacientes'!$M1838,Inventario!$A$2:$M$21,2,FALSE))</f>
        <v>Influvac</v>
      </c>
      <c r="O1838" s="16" t="str">
        <f>IF(ISERROR(VLOOKUP('Salidas Pacientes'!$M1838,Inventario!$A$2:$M$21,3,FALSE)),"",VLOOKUP('Salidas Pacientes'!$M1838,Inventario!$A$2:$M$21,3,FALSE))</f>
        <v>Influenza</v>
      </c>
      <c r="P1838" s="100"/>
      <c r="Q1838" s="100"/>
      <c r="R1838" s="17"/>
      <c r="S1838" s="123" t="s">
        <v>252</v>
      </c>
      <c r="T1838" s="102" t="str">
        <f>IF(ISERROR(VLOOKUP('Salidas Pacientes'!$S1838,Entradas!$H$1:$I$412,2,FALSE)),"",VLOOKUP('Salidas Pacientes'!$S1838,Entradas!$H$1:$I$412,2,FALSE))</f>
        <v/>
      </c>
      <c r="U1838" s="124"/>
      <c r="V1838" s="124">
        <v>1</v>
      </c>
      <c r="W1838" s="127"/>
    </row>
    <row r="1839" spans="1:23" ht="15.75" hidden="1" customHeight="1">
      <c r="A1839" s="121">
        <v>45092</v>
      </c>
      <c r="B1839" s="131"/>
      <c r="C1839" s="133">
        <v>1109570335</v>
      </c>
      <c r="D1839" s="132" t="s">
        <v>328</v>
      </c>
      <c r="E1839" s="16" t="str">
        <f>IF(ISERROR(VLOOKUP('Salidas Pacientes'!$C1839,'BD Pacientes'!$A:I,3,FALSE)),"",VLOOKUP('Salidas Pacientes'!$C1839,'BD Pacientes'!$A:I,3,FALSE))</f>
        <v>GABRIELA MARIN BECERRA</v>
      </c>
      <c r="F1839" s="132" t="s">
        <v>327</v>
      </c>
      <c r="G1839" s="95">
        <f>IF(ISERROR(VLOOKUP('Salidas Pacientes'!$C1839,'BD Pacientes'!$A:I,5,FALSE)),"",VLOOKUP('Salidas Pacientes'!$C1839,'BD Pacientes'!$A:I,5,FALSE))</f>
        <v>44076</v>
      </c>
      <c r="H1839" s="95" t="str">
        <f t="shared" ca="1" si="0"/>
        <v>2 año, 11 mes</v>
      </c>
      <c r="I1839" s="97" t="str">
        <f>IF(ISERROR(VLOOKUP('Salidas Pacientes'!$C1839,'BD Pacientes'!$A:$I,6,FALSE)),"",VLOOKUP('Salidas Pacientes'!$C1839,'BD Pacientes'!$A:$I,6,FALSE))</f>
        <v>CALLE 34 # 94-143</v>
      </c>
      <c r="J1839" s="98">
        <f>IF(ISERROR(VLOOKUP('Salidas Pacientes'!$C1839,'BD Pacientes'!$A:$I,7,FALSE)),"",VLOOKUP('Salidas Pacientes'!$C1839,'BD Pacientes'!$A:$I,7,FALSE))</f>
        <v>1144083495</v>
      </c>
      <c r="K1839" s="99" t="str">
        <f>IF(ISERROR(VLOOKUP('Salidas Pacientes'!$C1839,'BD Pacientes'!$A:$I,8,FALSE)),"",VLOOKUP('Salidas Pacientes'!$C1839,'BD Pacientes'!$A:$I,8,FALSE))</f>
        <v>VALENTINA BECERRA</v>
      </c>
      <c r="L1839" s="17">
        <f>IF(ISERROR(VLOOKUP('Salidas Pacientes'!$C1839,'BD Pacientes'!$A:$I,9,FALSE)),"",VLOOKUP('Salidas Pacientes'!$C1839,'BD Pacientes'!$A:$I,9,FALSE))</f>
        <v>3152437590</v>
      </c>
      <c r="M1839" s="122" t="s">
        <v>85</v>
      </c>
      <c r="N1839" s="16" t="str">
        <f>IF(ISERROR(VLOOKUP('Salidas Pacientes'!$M1839,Inventario!$A$2:$M$21,2,FALSE)),"",VLOOKUP('Salidas Pacientes'!$M1839,Inventario!$A$2:$M$21,2,FALSE))</f>
        <v xml:space="preserve">Avaxim 80 </v>
      </c>
      <c r="O1839" s="16" t="str">
        <f>IF(ISERROR(VLOOKUP('Salidas Pacientes'!$M1839,Inventario!$A$2:$M$21,3,FALSE)),"",VLOOKUP('Salidas Pacientes'!$M1839,Inventario!$A$2:$M$21,3,FALSE))</f>
        <v>Hepatitis A niño</v>
      </c>
      <c r="P1839" s="100"/>
      <c r="Q1839" s="100"/>
      <c r="R1839" s="17"/>
      <c r="S1839" s="123" t="s">
        <v>227</v>
      </c>
      <c r="T1839" s="102">
        <f>IF(ISERROR(VLOOKUP('Salidas Pacientes'!$S1839,Entradas!$H$1:$I$412,2,FALSE)),"",VLOOKUP('Salidas Pacientes'!$S1839,Entradas!$H$1:$I$412,2,FALSE))</f>
        <v>45351</v>
      </c>
      <c r="U1839" s="124"/>
      <c r="V1839" s="124">
        <v>1</v>
      </c>
      <c r="W1839" s="127"/>
    </row>
    <row r="1840" spans="1:23" ht="15.75" hidden="1" customHeight="1">
      <c r="A1840" s="121">
        <v>45092</v>
      </c>
      <c r="B1840" s="131"/>
      <c r="C1840" s="133">
        <v>1110380308</v>
      </c>
      <c r="D1840" s="132" t="s">
        <v>328</v>
      </c>
      <c r="E1840" s="16" t="str">
        <f>IF(ISERROR(VLOOKUP('Salidas Pacientes'!$C1840,'BD Pacientes'!$A:I,3,FALSE)),"",VLOOKUP('Salidas Pacientes'!$C1840,'BD Pacientes'!$A:I,3,FALSE))</f>
        <v>MARTINA GUARIN SOLARTE</v>
      </c>
      <c r="F1840" s="132" t="s">
        <v>327</v>
      </c>
      <c r="G1840" s="95">
        <f>IF(ISERROR(VLOOKUP('Salidas Pacientes'!$C1840,'BD Pacientes'!$A:I,5,FALSE)),"",VLOOKUP('Salidas Pacientes'!$C1840,'BD Pacientes'!$A:I,5,FALSE))</f>
        <v>44389</v>
      </c>
      <c r="H1840" s="95" t="str">
        <f t="shared" ca="1" si="0"/>
        <v>2 año, 1 mes</v>
      </c>
      <c r="I1840" s="97" t="str">
        <f>IF(ISERROR(VLOOKUP('Salidas Pacientes'!$C1840,'BD Pacientes'!$A:$I,6,FALSE)),"",VLOOKUP('Salidas Pacientes'!$C1840,'BD Pacientes'!$A:$I,6,FALSE))</f>
        <v>CALLE 72H4 # 26L-32</v>
      </c>
      <c r="J1840" s="98">
        <f>IF(ISERROR(VLOOKUP('Salidas Pacientes'!$C1840,'BD Pacientes'!$A:$I,7,FALSE)),"",VLOOKUP('Salidas Pacientes'!$C1840,'BD Pacientes'!$A:$I,7,FALSE))</f>
        <v>94498680</v>
      </c>
      <c r="K1840" s="99" t="str">
        <f>IF(ISERROR(VLOOKUP('Salidas Pacientes'!$C1840,'BD Pacientes'!$A:$I,8,FALSE)),"",VLOOKUP('Salidas Pacientes'!$C1840,'BD Pacientes'!$A:$I,8,FALSE))</f>
        <v>RAMON GUARIN</v>
      </c>
      <c r="L1840" s="17">
        <f>IF(ISERROR(VLOOKUP('Salidas Pacientes'!$C1840,'BD Pacientes'!$A:$I,9,FALSE)),"",VLOOKUP('Salidas Pacientes'!$C1840,'BD Pacientes'!$A:$I,9,FALSE))</f>
        <v>3167539934</v>
      </c>
      <c r="M1840" s="122" t="s">
        <v>140</v>
      </c>
      <c r="N1840" s="16" t="str">
        <f>IF(ISERROR(VLOOKUP('Salidas Pacientes'!$M1840,Inventario!$A$2:$M$21,2,FALSE)),"",VLOOKUP('Salidas Pacientes'!$M1840,Inventario!$A$2:$M$21,2,FALSE))</f>
        <v>Influvac</v>
      </c>
      <c r="O1840" s="16" t="str">
        <f>IF(ISERROR(VLOOKUP('Salidas Pacientes'!$M1840,Inventario!$A$2:$M$21,3,FALSE)),"",VLOOKUP('Salidas Pacientes'!$M1840,Inventario!$A$2:$M$21,3,FALSE))</f>
        <v>Influenza</v>
      </c>
      <c r="P1840" s="100"/>
      <c r="Q1840" s="100"/>
      <c r="R1840" s="17"/>
      <c r="S1840" s="123" t="s">
        <v>252</v>
      </c>
      <c r="T1840" s="102" t="str">
        <f>IF(ISERROR(VLOOKUP('Salidas Pacientes'!$S1840,Entradas!$H$1:$I$412,2,FALSE)),"",VLOOKUP('Salidas Pacientes'!$S1840,Entradas!$H$1:$I$412,2,FALSE))</f>
        <v/>
      </c>
      <c r="U1840" s="124"/>
      <c r="V1840" s="124">
        <v>1</v>
      </c>
      <c r="W1840" s="127"/>
    </row>
    <row r="1841" spans="1:23" ht="15.75" hidden="1" customHeight="1">
      <c r="A1841" s="121">
        <v>45092</v>
      </c>
      <c r="B1841" s="131"/>
      <c r="C1841" s="133">
        <v>1232819506</v>
      </c>
      <c r="D1841" s="132" t="s">
        <v>328</v>
      </c>
      <c r="E1841" s="16" t="str">
        <f>IF(ISERROR(VLOOKUP('Salidas Pacientes'!$C1841,'BD Pacientes'!$A:I,3,FALSE)),"",VLOOKUP('Salidas Pacientes'!$C1841,'BD Pacientes'!$A:I,3,FALSE))</f>
        <v>ALEXANDRA GARCES MARTINEZ</v>
      </c>
      <c r="F1841" s="132" t="s">
        <v>327</v>
      </c>
      <c r="G1841" s="95">
        <f>IF(ISERROR(VLOOKUP('Salidas Pacientes'!$C1841,'BD Pacientes'!$A:I,5,FALSE)),"",VLOOKUP('Salidas Pacientes'!$C1841,'BD Pacientes'!$A:I,5,FALSE))</f>
        <v>44642</v>
      </c>
      <c r="H1841" s="95" t="str">
        <f t="shared" ca="1" si="0"/>
        <v>1 año, 5 mes</v>
      </c>
      <c r="I1841" s="97" t="str">
        <f>IF(ISERROR(VLOOKUP('Salidas Pacientes'!$C1841,'BD Pacientes'!$A:$I,6,FALSE)),"",VLOOKUP('Salidas Pacientes'!$C1841,'BD Pacientes'!$A:$I,6,FALSE))</f>
        <v>CRA 23 A 13-25</v>
      </c>
      <c r="J1841" s="98">
        <f>IF(ISERROR(VLOOKUP('Salidas Pacientes'!$C1841,'BD Pacientes'!$A:$I,7,FALSE)),"",VLOOKUP('Salidas Pacientes'!$C1841,'BD Pacientes'!$A:$I,7,FALSE))</f>
        <v>1130590904</v>
      </c>
      <c r="K1841" s="99" t="str">
        <f>IF(ISERROR(VLOOKUP('Salidas Pacientes'!$C1841,'BD Pacientes'!$A:$I,8,FALSE)),"",VLOOKUP('Salidas Pacientes'!$C1841,'BD Pacientes'!$A:$I,8,FALSE))</f>
        <v>JOHANA MARTINEZ</v>
      </c>
      <c r="L1841" s="17">
        <f>IF(ISERROR(VLOOKUP('Salidas Pacientes'!$C1841,'BD Pacientes'!$A:$I,9,FALSE)),"",VLOOKUP('Salidas Pacientes'!$C1841,'BD Pacientes'!$A:$I,9,FALSE))</f>
        <v>3168738649</v>
      </c>
      <c r="M1841" s="122" t="s">
        <v>47</v>
      </c>
      <c r="N1841" s="16" t="str">
        <f>IF(ISERROR(VLOOKUP('Salidas Pacientes'!$M1841,Inventario!$A$2:$M$21,2,FALSE)),"",VLOOKUP('Salidas Pacientes'!$M1841,Inventario!$A$2:$M$21,2,FALSE))</f>
        <v>Nimenrix</v>
      </c>
      <c r="O1841" s="16" t="str">
        <f>IF(ISERROR(VLOOKUP('Salidas Pacientes'!$M1841,Inventario!$A$2:$M$21,3,FALSE)),"",VLOOKUP('Salidas Pacientes'!$M1841,Inventario!$A$2:$M$21,3,FALSE))</f>
        <v>Meningococo</v>
      </c>
      <c r="P1841" s="100"/>
      <c r="Q1841" s="100"/>
      <c r="R1841" s="17"/>
      <c r="S1841" s="123" t="s">
        <v>240</v>
      </c>
      <c r="T1841" s="102">
        <f>IF(ISERROR(VLOOKUP('Salidas Pacientes'!$S1841,Entradas!$H$1:$I$412,2,FALSE)),"",VLOOKUP('Salidas Pacientes'!$S1841,Entradas!$H$1:$I$412,2,FALSE))</f>
        <v>45535</v>
      </c>
      <c r="U1841" s="124"/>
      <c r="V1841" s="124">
        <v>1</v>
      </c>
      <c r="W1841" s="127"/>
    </row>
    <row r="1842" spans="1:23" ht="15.75" hidden="1" customHeight="1">
      <c r="A1842" s="121">
        <v>45092</v>
      </c>
      <c r="B1842" s="131"/>
      <c r="C1842" s="129">
        <v>1109573349</v>
      </c>
      <c r="D1842" s="132" t="s">
        <v>328</v>
      </c>
      <c r="E1842" s="16" t="str">
        <f>IF(ISERROR(VLOOKUP('Salidas Pacientes'!$C1842,'BD Pacientes'!$A:I,3,FALSE)),"",VLOOKUP('Salidas Pacientes'!$C1842,'BD Pacientes'!$A:I,3,FALSE))</f>
        <v>LUCIANA VARGAS MORA</v>
      </c>
      <c r="F1842" s="132" t="s">
        <v>327</v>
      </c>
      <c r="G1842" s="95">
        <f>IF(ISERROR(VLOOKUP('Salidas Pacientes'!$C1842,'BD Pacientes'!$A:I,5,FALSE)),"",VLOOKUP('Salidas Pacientes'!$C1842,'BD Pacientes'!$A:I,5,FALSE))</f>
        <v>44535</v>
      </c>
      <c r="H1842" s="95" t="str">
        <f t="shared" ca="1" si="0"/>
        <v>1 año, 8 mes</v>
      </c>
      <c r="I1842" s="97" t="str">
        <f>IF(ISERROR(VLOOKUP('Salidas Pacientes'!$C1842,'BD Pacientes'!$A:$I,6,FALSE)),"",VLOOKUP('Salidas Pacientes'!$C1842,'BD Pacientes'!$A:$I,6,FALSE))</f>
        <v>CRA 57 # 11A-50 B/SANTA AN</v>
      </c>
      <c r="J1842" s="98">
        <f>IF(ISERROR(VLOOKUP('Salidas Pacientes'!$C1842,'BD Pacientes'!$A:$I,7,FALSE)),"",VLOOKUP('Salidas Pacientes'!$C1842,'BD Pacientes'!$A:$I,7,FALSE))</f>
        <v>31449887</v>
      </c>
      <c r="K1842" s="99" t="str">
        <f>IF(ISERROR(VLOOKUP('Salidas Pacientes'!$C1842,'BD Pacientes'!$A:$I,8,FALSE)),"",VLOOKUP('Salidas Pacientes'!$C1842,'BD Pacientes'!$A:$I,8,FALSE))</f>
        <v>YANETH MORA</v>
      </c>
      <c r="L1842" s="17">
        <f>IF(ISERROR(VLOOKUP('Salidas Pacientes'!$C1842,'BD Pacientes'!$A:$I,9,FALSE)),"",VLOOKUP('Salidas Pacientes'!$C1842,'BD Pacientes'!$A:$I,9,FALSE))</f>
        <v>3226855840</v>
      </c>
      <c r="M1842" s="122" t="s">
        <v>73</v>
      </c>
      <c r="N1842" s="16" t="str">
        <f>IF(ISERROR(VLOOKUP('Salidas Pacientes'!$M1842,Inventario!$A$2:$M$21,2,FALSE)),"",VLOOKUP('Salidas Pacientes'!$M1842,Inventario!$A$2:$M$21,2,FALSE))</f>
        <v>Pentaxim</v>
      </c>
      <c r="O1842" s="16" t="str">
        <f>IF(ISERROR(VLOOKUP('Salidas Pacientes'!$M1842,Inventario!$A$2:$M$21,3,FALSE)),"",VLOOKUP('Salidas Pacientes'!$M1842,Inventario!$A$2:$M$21,3,FALSE))</f>
        <v>Difteria-Tosferina, tetano, polio, haemophilus</v>
      </c>
      <c r="P1842" s="100"/>
      <c r="Q1842" s="100"/>
      <c r="R1842" s="17"/>
      <c r="S1842" s="123" t="s">
        <v>247</v>
      </c>
      <c r="T1842" s="102" t="str">
        <f>IF(ISERROR(VLOOKUP('Salidas Pacientes'!$S1842,Entradas!$H$1:$I$412,2,FALSE)),"",VLOOKUP('Salidas Pacientes'!$S1842,Entradas!$H$1:$I$412,2,FALSE))</f>
        <v/>
      </c>
      <c r="U1842" s="124"/>
      <c r="V1842" s="124">
        <v>1</v>
      </c>
      <c r="W1842" s="127"/>
    </row>
    <row r="1843" spans="1:23" ht="15.75" hidden="1" customHeight="1">
      <c r="A1843" s="121">
        <v>45092</v>
      </c>
      <c r="B1843" s="131"/>
      <c r="C1843" s="129">
        <v>1109573349</v>
      </c>
      <c r="D1843" s="132" t="s">
        <v>328</v>
      </c>
      <c r="E1843" s="16" t="str">
        <f>IF(ISERROR(VLOOKUP('Salidas Pacientes'!$C1843,'BD Pacientes'!$A:I,3,FALSE)),"",VLOOKUP('Salidas Pacientes'!$C1843,'BD Pacientes'!$A:I,3,FALSE))</f>
        <v>LUCIANA VARGAS MORA</v>
      </c>
      <c r="F1843" s="132" t="s">
        <v>327</v>
      </c>
      <c r="G1843" s="95">
        <f>IF(ISERROR(VLOOKUP('Salidas Pacientes'!$C1843,'BD Pacientes'!$A:I,5,FALSE)),"",VLOOKUP('Salidas Pacientes'!$C1843,'BD Pacientes'!$A:I,5,FALSE))</f>
        <v>44535</v>
      </c>
      <c r="H1843" s="95" t="str">
        <f t="shared" ca="1" si="0"/>
        <v>1 año, 8 mes</v>
      </c>
      <c r="I1843" s="97" t="str">
        <f>IF(ISERROR(VLOOKUP('Salidas Pacientes'!$C1843,'BD Pacientes'!$A:$I,6,FALSE)),"",VLOOKUP('Salidas Pacientes'!$C1843,'BD Pacientes'!$A:$I,6,FALSE))</f>
        <v>CRA 57 # 11A-50 B/SANTA AN</v>
      </c>
      <c r="J1843" s="98">
        <f>IF(ISERROR(VLOOKUP('Salidas Pacientes'!$C1843,'BD Pacientes'!$A:$I,7,FALSE)),"",VLOOKUP('Salidas Pacientes'!$C1843,'BD Pacientes'!$A:$I,7,FALSE))</f>
        <v>31449887</v>
      </c>
      <c r="K1843" s="99" t="str">
        <f>IF(ISERROR(VLOOKUP('Salidas Pacientes'!$C1843,'BD Pacientes'!$A:$I,8,FALSE)),"",VLOOKUP('Salidas Pacientes'!$C1843,'BD Pacientes'!$A:$I,8,FALSE))</f>
        <v>YANETH MORA</v>
      </c>
      <c r="L1843" s="17">
        <f>IF(ISERROR(VLOOKUP('Salidas Pacientes'!$C1843,'BD Pacientes'!$A:$I,9,FALSE)),"",VLOOKUP('Salidas Pacientes'!$C1843,'BD Pacientes'!$A:$I,9,FALSE))</f>
        <v>3226855840</v>
      </c>
      <c r="M1843" s="122" t="s">
        <v>85</v>
      </c>
      <c r="N1843" s="16" t="str">
        <f>IF(ISERROR(VLOOKUP('Salidas Pacientes'!$M1843,Inventario!$A$2:$M$21,2,FALSE)),"",VLOOKUP('Salidas Pacientes'!$M1843,Inventario!$A$2:$M$21,2,FALSE))</f>
        <v xml:space="preserve">Avaxim 80 </v>
      </c>
      <c r="O1843" s="16" t="str">
        <f>IF(ISERROR(VLOOKUP('Salidas Pacientes'!$M1843,Inventario!$A$2:$M$21,3,FALSE)),"",VLOOKUP('Salidas Pacientes'!$M1843,Inventario!$A$2:$M$21,3,FALSE))</f>
        <v>Hepatitis A niño</v>
      </c>
      <c r="P1843" s="100"/>
      <c r="Q1843" s="100"/>
      <c r="R1843" s="17"/>
      <c r="S1843" s="123" t="s">
        <v>227</v>
      </c>
      <c r="T1843" s="102">
        <f>IF(ISERROR(VLOOKUP('Salidas Pacientes'!$S1843,Entradas!$H$1:$I$412,2,FALSE)),"",VLOOKUP('Salidas Pacientes'!$S1843,Entradas!$H$1:$I$412,2,FALSE))</f>
        <v>45351</v>
      </c>
      <c r="U1843" s="124"/>
      <c r="V1843" s="124">
        <v>1</v>
      </c>
      <c r="W1843" s="127"/>
    </row>
    <row r="1844" spans="1:23" ht="15.75" hidden="1" customHeight="1">
      <c r="A1844" s="121">
        <v>45092</v>
      </c>
      <c r="B1844" s="131"/>
      <c r="C1844" s="129">
        <v>1109573349</v>
      </c>
      <c r="D1844" s="132" t="s">
        <v>328</v>
      </c>
      <c r="E1844" s="16" t="str">
        <f>IF(ISERROR(VLOOKUP('Salidas Pacientes'!$C1844,'BD Pacientes'!$A:I,3,FALSE)),"",VLOOKUP('Salidas Pacientes'!$C1844,'BD Pacientes'!$A:I,3,FALSE))</f>
        <v>LUCIANA VARGAS MORA</v>
      </c>
      <c r="F1844" s="132" t="s">
        <v>327</v>
      </c>
      <c r="G1844" s="95">
        <f>IF(ISERROR(VLOOKUP('Salidas Pacientes'!$C1844,'BD Pacientes'!$A:I,5,FALSE)),"",VLOOKUP('Salidas Pacientes'!$C1844,'BD Pacientes'!$A:I,5,FALSE))</f>
        <v>44535</v>
      </c>
      <c r="H1844" s="95" t="str">
        <f t="shared" ca="1" si="0"/>
        <v>1 año, 8 mes</v>
      </c>
      <c r="I1844" s="97" t="str">
        <f>IF(ISERROR(VLOOKUP('Salidas Pacientes'!$C1844,'BD Pacientes'!$A:$I,6,FALSE)),"",VLOOKUP('Salidas Pacientes'!$C1844,'BD Pacientes'!$A:$I,6,FALSE))</f>
        <v>CRA 57 # 11A-50 B/SANTA AN</v>
      </c>
      <c r="J1844" s="98">
        <f>IF(ISERROR(VLOOKUP('Salidas Pacientes'!$C1844,'BD Pacientes'!$A:$I,7,FALSE)),"",VLOOKUP('Salidas Pacientes'!$C1844,'BD Pacientes'!$A:$I,7,FALSE))</f>
        <v>31449887</v>
      </c>
      <c r="K1844" s="99" t="str">
        <f>IF(ISERROR(VLOOKUP('Salidas Pacientes'!$C1844,'BD Pacientes'!$A:$I,8,FALSE)),"",VLOOKUP('Salidas Pacientes'!$C1844,'BD Pacientes'!$A:$I,8,FALSE))</f>
        <v>YANETH MORA</v>
      </c>
      <c r="L1844" s="17">
        <f>IF(ISERROR(VLOOKUP('Salidas Pacientes'!$C1844,'BD Pacientes'!$A:$I,9,FALSE)),"",VLOOKUP('Salidas Pacientes'!$C1844,'BD Pacientes'!$A:$I,9,FALSE))</f>
        <v>3226855840</v>
      </c>
      <c r="M1844" s="122" t="s">
        <v>93</v>
      </c>
      <c r="N1844" s="16" t="str">
        <f>IF(ISERROR(VLOOKUP('Salidas Pacientes'!$M1844,Inventario!$A$2:$M$21,2,FALSE)),"",VLOOKUP('Salidas Pacientes'!$M1844,Inventario!$A$2:$M$21,2,FALSE))</f>
        <v>Vaxigrip</v>
      </c>
      <c r="O1844" s="16" t="str">
        <f>IF(ISERROR(VLOOKUP('Salidas Pacientes'!$M1844,Inventario!$A$2:$M$21,3,FALSE)),"",VLOOKUP('Salidas Pacientes'!$M1844,Inventario!$A$2:$M$21,3,FALSE))</f>
        <v>Influenza</v>
      </c>
      <c r="P1844" s="100"/>
      <c r="Q1844" s="100"/>
      <c r="R1844" s="17"/>
      <c r="S1844" s="123" t="s">
        <v>250</v>
      </c>
      <c r="T1844" s="102" t="str">
        <f>IF(ISERROR(VLOOKUP('Salidas Pacientes'!$S1844,Entradas!$H$1:$I$412,2,FALSE)),"",VLOOKUP('Salidas Pacientes'!$S1844,Entradas!$H$1:$I$412,2,FALSE))</f>
        <v/>
      </c>
      <c r="U1844" s="124"/>
      <c r="V1844" s="124">
        <v>1</v>
      </c>
      <c r="W1844" s="127"/>
    </row>
    <row r="1845" spans="1:23" ht="15.75" hidden="1" customHeight="1">
      <c r="A1845" s="121">
        <v>45093</v>
      </c>
      <c r="B1845" s="131"/>
      <c r="C1845" s="141">
        <v>1109573995</v>
      </c>
      <c r="D1845" s="132" t="s">
        <v>328</v>
      </c>
      <c r="E1845" s="16" t="str">
        <f>IF(ISERROR(VLOOKUP('Salidas Pacientes'!$C1845,'BD Pacientes'!$A:I,3,FALSE)),"",VLOOKUP('Salidas Pacientes'!$C1845,'BD Pacientes'!$A:I,3,FALSE))</f>
        <v>SANTIAGO GUERRERO VELASCO</v>
      </c>
      <c r="F1845" s="134"/>
      <c r="G1845" s="95">
        <f>IF(ISERROR(VLOOKUP('Salidas Pacientes'!$C1845,'BD Pacientes'!$A:I,5,FALSE)),"",VLOOKUP('Salidas Pacientes'!$C1845,'BD Pacientes'!$A:I,5,FALSE))</f>
        <v>44625</v>
      </c>
      <c r="H1845" s="95" t="str">
        <f t="shared" ca="1" si="0"/>
        <v>1 año, 5 mes</v>
      </c>
      <c r="I1845" s="97" t="str">
        <f>IF(ISERROR(VLOOKUP('Salidas Pacientes'!$C1845,'BD Pacientes'!$A:$I,6,FALSE)),"",VLOOKUP('Salidas Pacientes'!$C1845,'BD Pacientes'!$A:$I,6,FALSE))</f>
        <v>CALLE 48 #14-29</v>
      </c>
      <c r="J1845" s="98">
        <f>IF(ISERROR(VLOOKUP('Salidas Pacientes'!$C1845,'BD Pacientes'!$A:$I,7,FALSE)),"",VLOOKUP('Salidas Pacientes'!$C1845,'BD Pacientes'!$A:$I,7,FALSE))</f>
        <v>1130592648</v>
      </c>
      <c r="K1845" s="99" t="str">
        <f>IF(ISERROR(VLOOKUP('Salidas Pacientes'!$C1845,'BD Pacientes'!$A:$I,8,FALSE)),"",VLOOKUP('Salidas Pacientes'!$C1845,'BD Pacientes'!$A:$I,8,FALSE))</f>
        <v>DIANA VELASCO</v>
      </c>
      <c r="L1845" s="17">
        <f>IF(ISERROR(VLOOKUP('Salidas Pacientes'!$C1845,'BD Pacientes'!$A:$I,9,FALSE)),"",VLOOKUP('Salidas Pacientes'!$C1845,'BD Pacientes'!$A:$I,9,FALSE))</f>
        <v>3183704539</v>
      </c>
      <c r="M1845" s="122" t="s">
        <v>93</v>
      </c>
      <c r="N1845" s="16" t="str">
        <f>IF(ISERROR(VLOOKUP('Salidas Pacientes'!$M1845,Inventario!$A$2:$M$21,2,FALSE)),"",VLOOKUP('Salidas Pacientes'!$M1845,Inventario!$A$2:$M$21,2,FALSE))</f>
        <v>Vaxigrip</v>
      </c>
      <c r="O1845" s="16" t="str">
        <f>IF(ISERROR(VLOOKUP('Salidas Pacientes'!$M1845,Inventario!$A$2:$M$21,3,FALSE)),"",VLOOKUP('Salidas Pacientes'!$M1845,Inventario!$A$2:$M$21,3,FALSE))</f>
        <v>Influenza</v>
      </c>
      <c r="P1845" s="100"/>
      <c r="Q1845" s="100"/>
      <c r="R1845" s="17"/>
      <c r="S1845" s="123" t="s">
        <v>250</v>
      </c>
      <c r="T1845" s="102" t="str">
        <f>IF(ISERROR(VLOOKUP('Salidas Pacientes'!$S1845,Entradas!$H$1:$I$412,2,FALSE)),"",VLOOKUP('Salidas Pacientes'!$S1845,Entradas!$H$1:$I$412,2,FALSE))</f>
        <v/>
      </c>
      <c r="U1845" s="124"/>
      <c r="V1845" s="124">
        <v>1</v>
      </c>
      <c r="W1845" s="127"/>
    </row>
    <row r="1846" spans="1:23" ht="15.75" hidden="1" customHeight="1">
      <c r="A1846" s="121">
        <v>45093</v>
      </c>
      <c r="B1846" s="131"/>
      <c r="C1846" s="129">
        <v>1109575750</v>
      </c>
      <c r="D1846" s="132" t="s">
        <v>328</v>
      </c>
      <c r="E1846" s="16" t="str">
        <f>IF(ISERROR(VLOOKUP('Salidas Pacientes'!$C1846,'BD Pacientes'!$A:I,3,FALSE)),"",VLOOKUP('Salidas Pacientes'!$C1846,'BD Pacientes'!$A:I,3,FALSE))</f>
        <v>VIOLETA LUCIA CACERES PALOMINO</v>
      </c>
      <c r="F1846" s="134"/>
      <c r="G1846" s="95">
        <f>IF(ISERROR(VLOOKUP('Salidas Pacientes'!$C1846,'BD Pacientes'!$A:I,5,FALSE)),"",VLOOKUP('Salidas Pacientes'!$C1846,'BD Pacientes'!$A:I,5,FALSE))</f>
        <v>44862</v>
      </c>
      <c r="H1846" s="95" t="str">
        <f t="shared" ca="1" si="0"/>
        <v>0 año, 9 mes</v>
      </c>
      <c r="I1846" s="97" t="str">
        <f>IF(ISERROR(VLOOKUP('Salidas Pacientes'!$C1846,'BD Pacientes'!$A:$I,6,FALSE)),"",VLOOKUP('Salidas Pacientes'!$C1846,'BD Pacientes'!$A:$I,6,FALSE))</f>
        <v>CRA 103 # 12B-106 PISO 2</v>
      </c>
      <c r="J1846" s="98">
        <f>IF(ISERROR(VLOOKUP('Salidas Pacientes'!$C1846,'BD Pacientes'!$A:$I,7,FALSE)),"",VLOOKUP('Salidas Pacientes'!$C1846,'BD Pacientes'!$A:$I,7,FALSE))</f>
        <v>25801458</v>
      </c>
      <c r="K1846" s="99" t="str">
        <f>IF(ISERROR(VLOOKUP('Salidas Pacientes'!$C1846,'BD Pacientes'!$A:$I,8,FALSE)),"",VLOOKUP('Salidas Pacientes'!$C1846,'BD Pacientes'!$A:$I,8,FALSE))</f>
        <v>TATIANA PALOMINO</v>
      </c>
      <c r="L1846" s="17">
        <f>IF(ISERROR(VLOOKUP('Salidas Pacientes'!$C1846,'BD Pacientes'!$A:$I,9,FALSE)),"",VLOOKUP('Salidas Pacientes'!$C1846,'BD Pacientes'!$A:$I,9,FALSE))</f>
        <v>3212712220</v>
      </c>
      <c r="M1846" s="122" t="s">
        <v>77</v>
      </c>
      <c r="N1846" s="16" t="str">
        <f>IF(ISERROR(VLOOKUP('Salidas Pacientes'!$M1846,Inventario!$A$2:$M$21,2,FALSE)),"",VLOOKUP('Salidas Pacientes'!$M1846,Inventario!$A$2:$M$21,2,FALSE))</f>
        <v>Hexaxim</v>
      </c>
      <c r="O1846" s="16" t="str">
        <f>IF(ISERROR(VLOOKUP('Salidas Pacientes'!$M1846,Inventario!$A$2:$M$21,3,FALSE)),"",VLOOKUP('Salidas Pacientes'!$M1846,Inventario!$A$2:$M$21,3,FALSE))</f>
        <v>DPAT + VPI + HIB + HB</v>
      </c>
      <c r="P1846" s="100"/>
      <c r="Q1846" s="100"/>
      <c r="R1846" s="17"/>
      <c r="S1846" s="123" t="s">
        <v>237</v>
      </c>
      <c r="T1846" s="102">
        <f>IF(ISERROR(VLOOKUP('Salidas Pacientes'!$S1846,Entradas!$H$1:$I$412,2,FALSE)),"",VLOOKUP('Salidas Pacientes'!$S1846,Entradas!$H$1:$I$412,2,FALSE))</f>
        <v>45565</v>
      </c>
      <c r="U1846" s="124"/>
      <c r="V1846" s="124">
        <v>1</v>
      </c>
      <c r="W1846" s="127"/>
    </row>
    <row r="1847" spans="1:23" ht="15.75" hidden="1" customHeight="1">
      <c r="A1847" s="121">
        <v>45093</v>
      </c>
      <c r="B1847" s="131"/>
      <c r="C1847" s="129">
        <v>1109575750</v>
      </c>
      <c r="D1847" s="132" t="s">
        <v>328</v>
      </c>
      <c r="E1847" s="16" t="str">
        <f>IF(ISERROR(VLOOKUP('Salidas Pacientes'!$C1847,'BD Pacientes'!$A:I,3,FALSE)),"",VLOOKUP('Salidas Pacientes'!$C1847,'BD Pacientes'!$A:I,3,FALSE))</f>
        <v>VIOLETA LUCIA CACERES PALOMINO</v>
      </c>
      <c r="F1847" s="134"/>
      <c r="G1847" s="95">
        <f>IF(ISERROR(VLOOKUP('Salidas Pacientes'!$C1847,'BD Pacientes'!$A:I,5,FALSE)),"",VLOOKUP('Salidas Pacientes'!$C1847,'BD Pacientes'!$A:I,5,FALSE))</f>
        <v>44862</v>
      </c>
      <c r="H1847" s="95" t="str">
        <f t="shared" ca="1" si="0"/>
        <v>0 año, 9 mes</v>
      </c>
      <c r="I1847" s="97" t="str">
        <f>IF(ISERROR(VLOOKUP('Salidas Pacientes'!$C1847,'BD Pacientes'!$A:$I,6,FALSE)),"",VLOOKUP('Salidas Pacientes'!$C1847,'BD Pacientes'!$A:$I,6,FALSE))</f>
        <v>CRA 103 # 12B-106 PISO 2</v>
      </c>
      <c r="J1847" s="98">
        <f>IF(ISERROR(VLOOKUP('Salidas Pacientes'!$C1847,'BD Pacientes'!$A:$I,7,FALSE)),"",VLOOKUP('Salidas Pacientes'!$C1847,'BD Pacientes'!$A:$I,7,FALSE))</f>
        <v>25801458</v>
      </c>
      <c r="K1847" s="99" t="str">
        <f>IF(ISERROR(VLOOKUP('Salidas Pacientes'!$C1847,'BD Pacientes'!$A:$I,8,FALSE)),"",VLOOKUP('Salidas Pacientes'!$C1847,'BD Pacientes'!$A:$I,8,FALSE))</f>
        <v>TATIANA PALOMINO</v>
      </c>
      <c r="L1847" s="17">
        <f>IF(ISERROR(VLOOKUP('Salidas Pacientes'!$C1847,'BD Pacientes'!$A:$I,9,FALSE)),"",VLOOKUP('Salidas Pacientes'!$C1847,'BD Pacientes'!$A:$I,9,FALSE))</f>
        <v>3212712220</v>
      </c>
      <c r="M1847" s="122" t="s">
        <v>54</v>
      </c>
      <c r="N1847" s="16" t="str">
        <f>IF(ISERROR(VLOOKUP('Salidas Pacientes'!$M1847,Inventario!$A$2:$M$21,2,FALSE)),"",VLOOKUP('Salidas Pacientes'!$M1847,Inventario!$A$2:$M$21,2,FALSE))</f>
        <v>Prevenar</v>
      </c>
      <c r="O1847" s="16" t="str">
        <f>IF(ISERROR(VLOOKUP('Salidas Pacientes'!$M1847,Inventario!$A$2:$M$21,3,FALSE)),"",VLOOKUP('Salidas Pacientes'!$M1847,Inventario!$A$2:$M$21,3,FALSE))</f>
        <v>Neumococo 13V</v>
      </c>
      <c r="P1847" s="100"/>
      <c r="Q1847" s="100"/>
      <c r="R1847" s="17"/>
      <c r="S1847" s="123" t="s">
        <v>257</v>
      </c>
      <c r="T1847" s="102" t="str">
        <f>IF(ISERROR(VLOOKUP('Salidas Pacientes'!$S1847,Entradas!$H$1:$I$412,2,FALSE)),"",VLOOKUP('Salidas Pacientes'!$S1847,Entradas!$H$1:$I$412,2,FALSE))</f>
        <v/>
      </c>
      <c r="U1847" s="124"/>
      <c r="V1847" s="124">
        <v>1</v>
      </c>
      <c r="W1847" s="127"/>
    </row>
    <row r="1848" spans="1:23" ht="15.75" hidden="1" customHeight="1">
      <c r="A1848" s="121">
        <v>45093</v>
      </c>
      <c r="B1848" s="131"/>
      <c r="C1848" s="129">
        <v>1109575750</v>
      </c>
      <c r="D1848" s="132" t="s">
        <v>328</v>
      </c>
      <c r="E1848" s="16" t="str">
        <f>IF(ISERROR(VLOOKUP('Salidas Pacientes'!$C1848,'BD Pacientes'!$A:I,3,FALSE)),"",VLOOKUP('Salidas Pacientes'!$C1848,'BD Pacientes'!$A:I,3,FALSE))</f>
        <v>VIOLETA LUCIA CACERES PALOMINO</v>
      </c>
      <c r="F1848" s="134"/>
      <c r="G1848" s="95">
        <f>IF(ISERROR(VLOOKUP('Salidas Pacientes'!$C1848,'BD Pacientes'!$A:I,5,FALSE)),"",VLOOKUP('Salidas Pacientes'!$C1848,'BD Pacientes'!$A:I,5,FALSE))</f>
        <v>44862</v>
      </c>
      <c r="H1848" s="95" t="str">
        <f t="shared" ca="1" si="0"/>
        <v>0 año, 9 mes</v>
      </c>
      <c r="I1848" s="97" t="str">
        <f>IF(ISERROR(VLOOKUP('Salidas Pacientes'!$C1848,'BD Pacientes'!$A:$I,6,FALSE)),"",VLOOKUP('Salidas Pacientes'!$C1848,'BD Pacientes'!$A:$I,6,FALSE))</f>
        <v>CRA 103 # 12B-106 PISO 2</v>
      </c>
      <c r="J1848" s="98">
        <f>IF(ISERROR(VLOOKUP('Salidas Pacientes'!$C1848,'BD Pacientes'!$A:$I,7,FALSE)),"",VLOOKUP('Salidas Pacientes'!$C1848,'BD Pacientes'!$A:$I,7,FALSE))</f>
        <v>25801458</v>
      </c>
      <c r="K1848" s="99" t="str">
        <f>IF(ISERROR(VLOOKUP('Salidas Pacientes'!$C1848,'BD Pacientes'!$A:$I,8,FALSE)),"",VLOOKUP('Salidas Pacientes'!$C1848,'BD Pacientes'!$A:$I,8,FALSE))</f>
        <v>TATIANA PALOMINO</v>
      </c>
      <c r="L1848" s="17">
        <f>IF(ISERROR(VLOOKUP('Salidas Pacientes'!$C1848,'BD Pacientes'!$A:$I,9,FALSE)),"",VLOOKUP('Salidas Pacientes'!$C1848,'BD Pacientes'!$A:$I,9,FALSE))</f>
        <v>3212712220</v>
      </c>
      <c r="M1848" s="122" t="s">
        <v>96</v>
      </c>
      <c r="N1848" s="16" t="str">
        <f>IF(ISERROR(VLOOKUP('Salidas Pacientes'!$M1848,Inventario!$A$2:$M$21,2,FALSE)),"",VLOOKUP('Salidas Pacientes'!$M1848,Inventario!$A$2:$M$21,2,FALSE))</f>
        <v>Rotateq</v>
      </c>
      <c r="O1848" s="16" t="str">
        <f>IF(ISERROR(VLOOKUP('Salidas Pacientes'!$M1848,Inventario!$A$2:$M$21,3,FALSE)),"",VLOOKUP('Salidas Pacientes'!$M1848,Inventario!$A$2:$M$21,3,FALSE))</f>
        <v>Rotavirus Vivo Atenuado</v>
      </c>
      <c r="P1848" s="100"/>
      <c r="Q1848" s="100"/>
      <c r="R1848" s="17"/>
      <c r="S1848" s="123" t="s">
        <v>238</v>
      </c>
      <c r="T1848" s="102">
        <f>IF(ISERROR(VLOOKUP('Salidas Pacientes'!$S1848,Entradas!$H$1:$I$412,2,FALSE)),"",VLOOKUP('Salidas Pacientes'!$S1848,Entradas!$H$1:$I$412,2,FALSE))</f>
        <v>45464</v>
      </c>
      <c r="U1848" s="124"/>
      <c r="V1848" s="124">
        <v>1</v>
      </c>
      <c r="W1848" s="127"/>
    </row>
    <row r="1849" spans="1:23" ht="15.75" hidden="1" customHeight="1">
      <c r="A1849" s="121">
        <v>45093</v>
      </c>
      <c r="B1849" s="131"/>
      <c r="C1849" s="129">
        <v>1109575750</v>
      </c>
      <c r="D1849" s="132" t="s">
        <v>328</v>
      </c>
      <c r="E1849" s="16" t="str">
        <f>IF(ISERROR(VLOOKUP('Salidas Pacientes'!$C1849,'BD Pacientes'!$A:I,3,FALSE)),"",VLOOKUP('Salidas Pacientes'!$C1849,'BD Pacientes'!$A:I,3,FALSE))</f>
        <v>VIOLETA LUCIA CACERES PALOMINO</v>
      </c>
      <c r="F1849" s="134"/>
      <c r="G1849" s="95">
        <f>IF(ISERROR(VLOOKUP('Salidas Pacientes'!$C1849,'BD Pacientes'!$A:I,5,FALSE)),"",VLOOKUP('Salidas Pacientes'!$C1849,'BD Pacientes'!$A:I,5,FALSE))</f>
        <v>44862</v>
      </c>
      <c r="H1849" s="95" t="str">
        <f t="shared" ca="1" si="0"/>
        <v>0 año, 9 mes</v>
      </c>
      <c r="I1849" s="97" t="str">
        <f>IF(ISERROR(VLOOKUP('Salidas Pacientes'!$C1849,'BD Pacientes'!$A:$I,6,FALSE)),"",VLOOKUP('Salidas Pacientes'!$C1849,'BD Pacientes'!$A:$I,6,FALSE))</f>
        <v>CRA 103 # 12B-106 PISO 2</v>
      </c>
      <c r="J1849" s="98">
        <f>IF(ISERROR(VLOOKUP('Salidas Pacientes'!$C1849,'BD Pacientes'!$A:$I,7,FALSE)),"",VLOOKUP('Salidas Pacientes'!$C1849,'BD Pacientes'!$A:$I,7,FALSE))</f>
        <v>25801458</v>
      </c>
      <c r="K1849" s="99" t="str">
        <f>IF(ISERROR(VLOOKUP('Salidas Pacientes'!$C1849,'BD Pacientes'!$A:$I,8,FALSE)),"",VLOOKUP('Salidas Pacientes'!$C1849,'BD Pacientes'!$A:$I,8,FALSE))</f>
        <v>TATIANA PALOMINO</v>
      </c>
      <c r="L1849" s="17">
        <f>IF(ISERROR(VLOOKUP('Salidas Pacientes'!$C1849,'BD Pacientes'!$A:$I,9,FALSE)),"",VLOOKUP('Salidas Pacientes'!$C1849,'BD Pacientes'!$A:$I,9,FALSE))</f>
        <v>3212712220</v>
      </c>
      <c r="M1849" s="122" t="s">
        <v>140</v>
      </c>
      <c r="N1849" s="16" t="str">
        <f>IF(ISERROR(VLOOKUP('Salidas Pacientes'!$M1849,Inventario!$A$2:$M$21,2,FALSE)),"",VLOOKUP('Salidas Pacientes'!$M1849,Inventario!$A$2:$M$21,2,FALSE))</f>
        <v>Influvac</v>
      </c>
      <c r="O1849" s="16" t="str">
        <f>IF(ISERROR(VLOOKUP('Salidas Pacientes'!$M1849,Inventario!$A$2:$M$21,3,FALSE)),"",VLOOKUP('Salidas Pacientes'!$M1849,Inventario!$A$2:$M$21,3,FALSE))</f>
        <v>Influenza</v>
      </c>
      <c r="P1849" s="100"/>
      <c r="Q1849" s="100"/>
      <c r="R1849" s="17"/>
      <c r="S1849" s="123"/>
      <c r="T1849" s="102" t="str">
        <f>IF(ISERROR(VLOOKUP('Salidas Pacientes'!$S1849,Entradas!$H$1:$I$412,2,FALSE)),"",VLOOKUP('Salidas Pacientes'!$S1849,Entradas!$H$1:$I$412,2,FALSE))</f>
        <v/>
      </c>
      <c r="U1849" s="124"/>
      <c r="V1849" s="124">
        <v>1</v>
      </c>
      <c r="W1849" s="127"/>
    </row>
    <row r="1850" spans="1:23" ht="15.75" hidden="1" customHeight="1">
      <c r="A1850" s="121">
        <v>45093</v>
      </c>
      <c r="B1850" s="131"/>
      <c r="C1850" s="129">
        <v>1027212897</v>
      </c>
      <c r="D1850" s="132" t="s">
        <v>328</v>
      </c>
      <c r="E1850" s="16" t="str">
        <f>IF(ISERROR(VLOOKUP('Salidas Pacientes'!$C1850,'BD Pacientes'!$A:I,3,FALSE)),"",VLOOKUP('Salidas Pacientes'!$C1850,'BD Pacientes'!$A:I,3,FALSE))</f>
        <v>JOSUE JIMENEZ FRANCO</v>
      </c>
      <c r="F1850" s="132" t="s">
        <v>324</v>
      </c>
      <c r="G1850" s="95">
        <f>IF(ISERROR(VLOOKUP('Salidas Pacientes'!$C1850,'BD Pacientes'!$A:I,5,FALSE)),"",VLOOKUP('Salidas Pacientes'!$C1850,'BD Pacientes'!$A:I,5,FALSE))</f>
        <v>44445</v>
      </c>
      <c r="H1850" s="95" t="str">
        <f t="shared" ca="1" si="0"/>
        <v>1 año, 11 mes</v>
      </c>
      <c r="I1850" s="97" t="str">
        <f>IF(ISERROR(VLOOKUP('Salidas Pacientes'!$C1850,'BD Pacientes'!$A:$I,6,FALSE)),"",VLOOKUP('Salidas Pacientes'!$C1850,'BD Pacientes'!$A:$I,6,FALSE))</f>
        <v>CRA 98E # 60-66</v>
      </c>
      <c r="J1850" s="98">
        <f>IF(ISERROR(VLOOKUP('Salidas Pacientes'!$C1850,'BD Pacientes'!$A:$I,7,FALSE)),"",VLOOKUP('Salidas Pacientes'!$C1850,'BD Pacientes'!$A:$I,7,FALSE))</f>
        <v>1130637538</v>
      </c>
      <c r="K1850" s="99" t="str">
        <f>IF(ISERROR(VLOOKUP('Salidas Pacientes'!$C1850,'BD Pacientes'!$A:$I,8,FALSE)),"",VLOOKUP('Salidas Pacientes'!$C1850,'BD Pacientes'!$A:$I,8,FALSE))</f>
        <v>VANESSA FRANCO</v>
      </c>
      <c r="L1850" s="17">
        <f>IF(ISERROR(VLOOKUP('Salidas Pacientes'!$C1850,'BD Pacientes'!$A:$I,9,FALSE)),"",VLOOKUP('Salidas Pacientes'!$C1850,'BD Pacientes'!$A:$I,9,FALSE))</f>
        <v>3023744606</v>
      </c>
      <c r="M1850" s="122" t="s">
        <v>54</v>
      </c>
      <c r="N1850" s="16" t="str">
        <f>IF(ISERROR(VLOOKUP('Salidas Pacientes'!$M1850,Inventario!$A$2:$M$21,2,FALSE)),"",VLOOKUP('Salidas Pacientes'!$M1850,Inventario!$A$2:$M$21,2,FALSE))</f>
        <v>Prevenar</v>
      </c>
      <c r="O1850" s="16" t="str">
        <f>IF(ISERROR(VLOOKUP('Salidas Pacientes'!$M1850,Inventario!$A$2:$M$21,3,FALSE)),"",VLOOKUP('Salidas Pacientes'!$M1850,Inventario!$A$2:$M$21,3,FALSE))</f>
        <v>Neumococo 13V</v>
      </c>
      <c r="P1850" s="100"/>
      <c r="Q1850" s="100"/>
      <c r="R1850" s="17"/>
      <c r="S1850" s="123" t="s">
        <v>257</v>
      </c>
      <c r="T1850" s="102" t="str">
        <f>IF(ISERROR(VLOOKUP('Salidas Pacientes'!$S1850,Entradas!$H$1:$I$412,2,FALSE)),"",VLOOKUP('Salidas Pacientes'!$S1850,Entradas!$H$1:$I$412,2,FALSE))</f>
        <v/>
      </c>
      <c r="U1850" s="124"/>
      <c r="V1850" s="124">
        <v>1</v>
      </c>
      <c r="W1850" s="127"/>
    </row>
    <row r="1851" spans="1:23" ht="15.75" hidden="1" customHeight="1">
      <c r="A1851" s="121">
        <v>45093</v>
      </c>
      <c r="B1851" s="131"/>
      <c r="C1851" s="129">
        <v>1027212897</v>
      </c>
      <c r="D1851" s="132" t="s">
        <v>328</v>
      </c>
      <c r="E1851" s="16" t="str">
        <f>IF(ISERROR(VLOOKUP('Salidas Pacientes'!$C1851,'BD Pacientes'!$A:I,3,FALSE)),"",VLOOKUP('Salidas Pacientes'!$C1851,'BD Pacientes'!$A:I,3,FALSE))</f>
        <v>JOSUE JIMENEZ FRANCO</v>
      </c>
      <c r="F1851" s="132" t="s">
        <v>324</v>
      </c>
      <c r="G1851" s="95">
        <f>IF(ISERROR(VLOOKUP('Salidas Pacientes'!$C1851,'BD Pacientes'!$A:I,5,FALSE)),"",VLOOKUP('Salidas Pacientes'!$C1851,'BD Pacientes'!$A:I,5,FALSE))</f>
        <v>44445</v>
      </c>
      <c r="H1851" s="95" t="str">
        <f t="shared" ca="1" si="0"/>
        <v>1 año, 11 mes</v>
      </c>
      <c r="I1851" s="97" t="str">
        <f>IF(ISERROR(VLOOKUP('Salidas Pacientes'!$C1851,'BD Pacientes'!$A:$I,6,FALSE)),"",VLOOKUP('Salidas Pacientes'!$C1851,'BD Pacientes'!$A:$I,6,FALSE))</f>
        <v>CRA 98E # 60-66</v>
      </c>
      <c r="J1851" s="98">
        <f>IF(ISERROR(VLOOKUP('Salidas Pacientes'!$C1851,'BD Pacientes'!$A:$I,7,FALSE)),"",VLOOKUP('Salidas Pacientes'!$C1851,'BD Pacientes'!$A:$I,7,FALSE))</f>
        <v>1130637538</v>
      </c>
      <c r="K1851" s="99" t="str">
        <f>IF(ISERROR(VLOOKUP('Salidas Pacientes'!$C1851,'BD Pacientes'!$A:$I,8,FALSE)),"",VLOOKUP('Salidas Pacientes'!$C1851,'BD Pacientes'!$A:$I,8,FALSE))</f>
        <v>VANESSA FRANCO</v>
      </c>
      <c r="L1851" s="17">
        <f>IF(ISERROR(VLOOKUP('Salidas Pacientes'!$C1851,'BD Pacientes'!$A:$I,9,FALSE)),"",VLOOKUP('Salidas Pacientes'!$C1851,'BD Pacientes'!$A:$I,9,FALSE))</f>
        <v>3023744606</v>
      </c>
      <c r="M1851" s="122" t="s">
        <v>108</v>
      </c>
      <c r="N1851" s="16" t="str">
        <f>IF(ISERROR(VLOOKUP('Salidas Pacientes'!$M1851,Inventario!$A$2:$M$21,2,FALSE)),"",VLOOKUP('Salidas Pacientes'!$M1851,Inventario!$A$2:$M$21,2,FALSE))</f>
        <v>Priorix</v>
      </c>
      <c r="O1851" s="16" t="str">
        <f>IF(ISERROR(VLOOKUP('Salidas Pacientes'!$M1851,Inventario!$A$2:$M$21,3,FALSE)),"",VLOOKUP('Salidas Pacientes'!$M1851,Inventario!$A$2:$M$21,3,FALSE))</f>
        <v>Rubeola, Sarampion, Paperas</v>
      </c>
      <c r="P1851" s="100"/>
      <c r="Q1851" s="100"/>
      <c r="R1851" s="17"/>
      <c r="S1851" s="123" t="s">
        <v>239</v>
      </c>
      <c r="T1851" s="102">
        <f>IF(ISERROR(VLOOKUP('Salidas Pacientes'!$S1851,Entradas!$H$1:$I$412,2,FALSE)),"",VLOOKUP('Salidas Pacientes'!$S1851,Entradas!$H$1:$I$412,2,FALSE))</f>
        <v>45473</v>
      </c>
      <c r="U1851" s="124"/>
      <c r="V1851" s="124">
        <v>1</v>
      </c>
      <c r="W1851" s="127"/>
    </row>
    <row r="1852" spans="1:23" ht="15.75" hidden="1" customHeight="1">
      <c r="A1852" s="121">
        <v>45094</v>
      </c>
      <c r="B1852" s="131"/>
      <c r="C1852" s="129">
        <v>1027212897</v>
      </c>
      <c r="D1852" s="132" t="s">
        <v>328</v>
      </c>
      <c r="E1852" s="16" t="str">
        <f>IF(ISERROR(VLOOKUP('Salidas Pacientes'!$C1852,'BD Pacientes'!$A:I,3,FALSE)),"",VLOOKUP('Salidas Pacientes'!$C1852,'BD Pacientes'!$A:I,3,FALSE))</f>
        <v>JOSUE JIMENEZ FRANCO</v>
      </c>
      <c r="F1852" s="134"/>
      <c r="G1852" s="95">
        <f>IF(ISERROR(VLOOKUP('Salidas Pacientes'!$C1852,'BD Pacientes'!$A:I,5,FALSE)),"",VLOOKUP('Salidas Pacientes'!$C1852,'BD Pacientes'!$A:I,5,FALSE))</f>
        <v>44445</v>
      </c>
      <c r="H1852" s="95" t="str">
        <f t="shared" ca="1" si="0"/>
        <v>1 año, 11 mes</v>
      </c>
      <c r="I1852" s="97" t="str">
        <f>IF(ISERROR(VLOOKUP('Salidas Pacientes'!$C1852,'BD Pacientes'!$A:$I,6,FALSE)),"",VLOOKUP('Salidas Pacientes'!$C1852,'BD Pacientes'!$A:$I,6,FALSE))</f>
        <v>CRA 98E # 60-66</v>
      </c>
      <c r="J1852" s="98">
        <f>IF(ISERROR(VLOOKUP('Salidas Pacientes'!$C1852,'BD Pacientes'!$A:$I,7,FALSE)),"",VLOOKUP('Salidas Pacientes'!$C1852,'BD Pacientes'!$A:$I,7,FALSE))</f>
        <v>1130637538</v>
      </c>
      <c r="K1852" s="99" t="str">
        <f>IF(ISERROR(VLOOKUP('Salidas Pacientes'!$C1852,'BD Pacientes'!$A:$I,8,FALSE)),"",VLOOKUP('Salidas Pacientes'!$C1852,'BD Pacientes'!$A:$I,8,FALSE))</f>
        <v>VANESSA FRANCO</v>
      </c>
      <c r="L1852" s="17">
        <f>IF(ISERROR(VLOOKUP('Salidas Pacientes'!$C1852,'BD Pacientes'!$A:$I,9,FALSE)),"",VLOOKUP('Salidas Pacientes'!$C1852,'BD Pacientes'!$A:$I,9,FALSE))</f>
        <v>3023744606</v>
      </c>
      <c r="M1852" s="122" t="s">
        <v>140</v>
      </c>
      <c r="N1852" s="16" t="str">
        <f>IF(ISERROR(VLOOKUP('Salidas Pacientes'!$M1852,Inventario!$A$2:$M$21,2,FALSE)),"",VLOOKUP('Salidas Pacientes'!$M1852,Inventario!$A$2:$M$21,2,FALSE))</f>
        <v>Influvac</v>
      </c>
      <c r="O1852" s="16" t="str">
        <f>IF(ISERROR(VLOOKUP('Salidas Pacientes'!$M1852,Inventario!$A$2:$M$21,3,FALSE)),"",VLOOKUP('Salidas Pacientes'!$M1852,Inventario!$A$2:$M$21,3,FALSE))</f>
        <v>Influenza</v>
      </c>
      <c r="P1852" s="16" t="str">
        <f>IF(ISERROR(VLOOKUP('Salidas Pacientes'!$M1852,Inventario!$A$2:$M$21,3,FALSE)),"",VLOOKUP('Salidas Pacientes'!$M1852,Inventario!$A$2:$M$21,3,FALSE))</f>
        <v>Influenza</v>
      </c>
      <c r="Q1852" s="16" t="str">
        <f>IF(ISERROR(VLOOKUP('Salidas Pacientes'!$M1852,Inventario!$A$2:$M$21,3,FALSE)),"",VLOOKUP('Salidas Pacientes'!$M1852,Inventario!$A$2:$M$21,3,FALSE))</f>
        <v>Influenza</v>
      </c>
      <c r="R1852" s="16" t="str">
        <f>IF(ISERROR(VLOOKUP('Salidas Pacientes'!$M1852,Inventario!$A$2:$M$21,3,FALSE)),"",VLOOKUP('Salidas Pacientes'!$M1852,Inventario!$A$2:$M$21,3,FALSE))</f>
        <v>Influenza</v>
      </c>
      <c r="S1852" s="123" t="s">
        <v>252</v>
      </c>
      <c r="T1852" s="102" t="str">
        <f>IF(ISERROR(VLOOKUP('Salidas Pacientes'!$S1852,Entradas!$H$1:$I$412,2,FALSE)),"",VLOOKUP('Salidas Pacientes'!$S1852,Entradas!$H$1:$I$412,2,FALSE))</f>
        <v/>
      </c>
      <c r="U1852" s="124"/>
      <c r="V1852" s="124">
        <v>1</v>
      </c>
      <c r="W1852" s="127"/>
    </row>
    <row r="1853" spans="1:23" ht="15.75" hidden="1" customHeight="1">
      <c r="A1853" s="121">
        <v>45094</v>
      </c>
      <c r="B1853" s="131"/>
      <c r="C1853" s="129">
        <v>1232815418</v>
      </c>
      <c r="D1853" s="132" t="s">
        <v>328</v>
      </c>
      <c r="E1853" s="16" t="str">
        <f>IF(ISERROR(VLOOKUP('Salidas Pacientes'!$C1853,'BD Pacientes'!$A:I,3,FALSE)),"",VLOOKUP('Salidas Pacientes'!$C1853,'BD Pacientes'!$A:I,3,FALSE))</f>
        <v>MARTIN PEREZ OSPITIA</v>
      </c>
      <c r="F1853" s="134"/>
      <c r="G1853" s="95">
        <f>IF(ISERROR(VLOOKUP('Salidas Pacientes'!$C1853,'BD Pacientes'!$A:I,5,FALSE)),"",VLOOKUP('Salidas Pacientes'!$C1853,'BD Pacientes'!$A:I,5,FALSE))</f>
        <v>44264</v>
      </c>
      <c r="H1853" s="95" t="str">
        <f t="shared" ca="1" si="0"/>
        <v>2 año, 5 mes</v>
      </c>
      <c r="I1853" s="97" t="str">
        <f>IF(ISERROR(VLOOKUP('Salidas Pacientes'!$C1853,'BD Pacientes'!$A:$I,6,FALSE)),"",VLOOKUP('Salidas Pacientes'!$C1853,'BD Pacientes'!$A:$I,6,FALSE))</f>
        <v>CALLE 1 # 87-30</v>
      </c>
      <c r="J1853" s="98">
        <f>IF(ISERROR(VLOOKUP('Salidas Pacientes'!$C1853,'BD Pacientes'!$A:$I,7,FALSE)),"",VLOOKUP('Salidas Pacientes'!$C1853,'BD Pacientes'!$A:$I,7,FALSE))</f>
        <v>1020726788</v>
      </c>
      <c r="K1853" s="99" t="str">
        <f>IF(ISERROR(VLOOKUP('Salidas Pacientes'!$C1853,'BD Pacientes'!$A:$I,8,FALSE)),"",VLOOKUP('Salidas Pacientes'!$C1853,'BD Pacientes'!$A:$I,8,FALSE))</f>
        <v>PAULA OSPITIA</v>
      </c>
      <c r="L1853" s="17">
        <f>IF(ISERROR(VLOOKUP('Salidas Pacientes'!$C1853,'BD Pacientes'!$A:$I,9,FALSE)),"",VLOOKUP('Salidas Pacientes'!$C1853,'BD Pacientes'!$A:$I,9,FALSE))</f>
        <v>3195122685</v>
      </c>
      <c r="M1853" s="122" t="s">
        <v>140</v>
      </c>
      <c r="N1853" s="16" t="str">
        <f>IF(ISERROR(VLOOKUP('Salidas Pacientes'!$M1853,Inventario!$A$2:$M$21,2,FALSE)),"",VLOOKUP('Salidas Pacientes'!$M1853,Inventario!$A$2:$M$21,2,FALSE))</f>
        <v>Influvac</v>
      </c>
      <c r="O1853" s="16" t="str">
        <f>IF(ISERROR(VLOOKUP('Salidas Pacientes'!$M1853,Inventario!$A$2:$M$21,3,FALSE)),"",VLOOKUP('Salidas Pacientes'!$M1853,Inventario!$A$2:$M$21,3,FALSE))</f>
        <v>Influenza</v>
      </c>
      <c r="P1853" s="100"/>
      <c r="Q1853" s="100"/>
      <c r="R1853" s="17"/>
      <c r="S1853" s="123" t="s">
        <v>252</v>
      </c>
      <c r="T1853" s="102" t="str">
        <f>IF(ISERROR(VLOOKUP('Salidas Pacientes'!$S1853,Entradas!$H$1:$I$412,2,FALSE)),"",VLOOKUP('Salidas Pacientes'!$S1853,Entradas!$H$1:$I$412,2,FALSE))</f>
        <v/>
      </c>
      <c r="U1853" s="124"/>
      <c r="V1853" s="124">
        <v>1</v>
      </c>
      <c r="W1853" s="127"/>
    </row>
    <row r="1854" spans="1:23" ht="15.75" hidden="1" customHeight="1">
      <c r="A1854" s="121">
        <v>45094</v>
      </c>
      <c r="B1854" s="131"/>
      <c r="C1854" s="141">
        <v>1109576481</v>
      </c>
      <c r="D1854" s="132" t="s">
        <v>328</v>
      </c>
      <c r="E1854" s="16" t="str">
        <f>IF(ISERROR(VLOOKUP('Salidas Pacientes'!$C1854,'BD Pacientes'!$A:I,3,FALSE)),"",VLOOKUP('Salidas Pacientes'!$C1854,'BD Pacientes'!$A:I,3,FALSE))</f>
        <v>MARIANA RENDON BUITRAGO</v>
      </c>
      <c r="F1854" s="134"/>
      <c r="G1854" s="95">
        <f>IF(ISERROR(VLOOKUP('Salidas Pacientes'!$C1854,'BD Pacientes'!$A:I,5,FALSE)),"",VLOOKUP('Salidas Pacientes'!$C1854,'BD Pacientes'!$A:I,5,FALSE))</f>
        <v>44974</v>
      </c>
      <c r="H1854" s="95" t="str">
        <f t="shared" ca="1" si="0"/>
        <v>0 año, 6 mes</v>
      </c>
      <c r="I1854" s="97" t="str">
        <f>IF(ISERROR(VLOOKUP('Salidas Pacientes'!$C1854,'BD Pacientes'!$A:$I,6,FALSE)),"",VLOOKUP('Salidas Pacientes'!$C1854,'BD Pacientes'!$A:$I,6,FALSE))</f>
        <v>CALLE 28 #96-186</v>
      </c>
      <c r="J1854" s="98">
        <f>IF(ISERROR(VLOOKUP('Salidas Pacientes'!$C1854,'BD Pacientes'!$A:$I,7,FALSE)),"",VLOOKUP('Salidas Pacientes'!$C1854,'BD Pacientes'!$A:$I,7,FALSE))</f>
        <v>1144034609</v>
      </c>
      <c r="K1854" s="99" t="str">
        <f>IF(ISERROR(VLOOKUP('Salidas Pacientes'!$C1854,'BD Pacientes'!$A:$I,8,FALSE)),"",VLOOKUP('Salidas Pacientes'!$C1854,'BD Pacientes'!$A:$I,8,FALSE))</f>
        <v>LORENA BUITRAGO</v>
      </c>
      <c r="L1854" s="17">
        <f>IF(ISERROR(VLOOKUP('Salidas Pacientes'!$C1854,'BD Pacientes'!$A:$I,9,FALSE)),"",VLOOKUP('Salidas Pacientes'!$C1854,'BD Pacientes'!$A:$I,9,FALSE))</f>
        <v>3204674090</v>
      </c>
      <c r="M1854" s="122" t="s">
        <v>77</v>
      </c>
      <c r="N1854" s="16" t="str">
        <f>IF(ISERROR(VLOOKUP('Salidas Pacientes'!$M1854,Inventario!$A$2:$M$21,2,FALSE)),"",VLOOKUP('Salidas Pacientes'!$M1854,Inventario!$A$2:$M$21,2,FALSE))</f>
        <v>Hexaxim</v>
      </c>
      <c r="O1854" s="16" t="str">
        <f>IF(ISERROR(VLOOKUP('Salidas Pacientes'!$M1854,Inventario!$A$2:$M$21,3,FALSE)),"",VLOOKUP('Salidas Pacientes'!$M1854,Inventario!$A$2:$M$21,3,FALSE))</f>
        <v>DPAT + VPI + HIB + HB</v>
      </c>
      <c r="P1854" s="100"/>
      <c r="Q1854" s="100"/>
      <c r="R1854" s="17"/>
      <c r="S1854" s="123" t="s">
        <v>237</v>
      </c>
      <c r="T1854" s="102">
        <f>IF(ISERROR(VLOOKUP('Salidas Pacientes'!$S1854,Entradas!$H$1:$I$412,2,FALSE)),"",VLOOKUP('Salidas Pacientes'!$S1854,Entradas!$H$1:$I$412,2,FALSE))</f>
        <v>45565</v>
      </c>
      <c r="U1854" s="124"/>
      <c r="V1854" s="124">
        <v>1</v>
      </c>
      <c r="W1854" s="127"/>
    </row>
    <row r="1855" spans="1:23" ht="15.75" hidden="1" customHeight="1">
      <c r="A1855" s="121">
        <v>45094</v>
      </c>
      <c r="B1855" s="131"/>
      <c r="C1855" s="141">
        <v>1109576481</v>
      </c>
      <c r="D1855" s="132" t="s">
        <v>328</v>
      </c>
      <c r="E1855" s="16" t="str">
        <f>IF(ISERROR(VLOOKUP('Salidas Pacientes'!$C1855,'BD Pacientes'!$A:I,3,FALSE)),"",VLOOKUP('Salidas Pacientes'!$C1855,'BD Pacientes'!$A:I,3,FALSE))</f>
        <v>MARIANA RENDON BUITRAGO</v>
      </c>
      <c r="F1855" s="134"/>
      <c r="G1855" s="95">
        <f>IF(ISERROR(VLOOKUP('Salidas Pacientes'!$C1855,'BD Pacientes'!$A:I,5,FALSE)),"",VLOOKUP('Salidas Pacientes'!$C1855,'BD Pacientes'!$A:I,5,FALSE))</f>
        <v>44974</v>
      </c>
      <c r="H1855" s="95" t="str">
        <f t="shared" ca="1" si="0"/>
        <v>0 año, 6 mes</v>
      </c>
      <c r="I1855" s="97" t="str">
        <f>IF(ISERROR(VLOOKUP('Salidas Pacientes'!$C1855,'BD Pacientes'!$A:$I,6,FALSE)),"",VLOOKUP('Salidas Pacientes'!$C1855,'BD Pacientes'!$A:$I,6,FALSE))</f>
        <v>CALLE 28 #96-186</v>
      </c>
      <c r="J1855" s="98">
        <f>IF(ISERROR(VLOOKUP('Salidas Pacientes'!$C1855,'BD Pacientes'!$A:$I,7,FALSE)),"",VLOOKUP('Salidas Pacientes'!$C1855,'BD Pacientes'!$A:$I,7,FALSE))</f>
        <v>1144034609</v>
      </c>
      <c r="K1855" s="99" t="str">
        <f>IF(ISERROR(VLOOKUP('Salidas Pacientes'!$C1855,'BD Pacientes'!$A:$I,8,FALSE)),"",VLOOKUP('Salidas Pacientes'!$C1855,'BD Pacientes'!$A:$I,8,FALSE))</f>
        <v>LORENA BUITRAGO</v>
      </c>
      <c r="L1855" s="17">
        <f>IF(ISERROR(VLOOKUP('Salidas Pacientes'!$C1855,'BD Pacientes'!$A:$I,9,FALSE)),"",VLOOKUP('Salidas Pacientes'!$C1855,'BD Pacientes'!$A:$I,9,FALSE))</f>
        <v>3204674090</v>
      </c>
      <c r="M1855" s="122" t="s">
        <v>54</v>
      </c>
      <c r="N1855" s="16" t="str">
        <f>IF(ISERROR(VLOOKUP('Salidas Pacientes'!$M1855,Inventario!$A$2:$M$21,2,FALSE)),"",VLOOKUP('Salidas Pacientes'!$M1855,Inventario!$A$2:$M$21,2,FALSE))</f>
        <v>Prevenar</v>
      </c>
      <c r="O1855" s="16" t="str">
        <f>IF(ISERROR(VLOOKUP('Salidas Pacientes'!$M1855,Inventario!$A$2:$M$21,3,FALSE)),"",VLOOKUP('Salidas Pacientes'!$M1855,Inventario!$A$2:$M$21,3,FALSE))</f>
        <v>Neumococo 13V</v>
      </c>
      <c r="P1855" s="100"/>
      <c r="Q1855" s="100"/>
      <c r="R1855" s="17"/>
      <c r="S1855" s="123" t="s">
        <v>241</v>
      </c>
      <c r="T1855" s="102">
        <f>IF(ISERROR(VLOOKUP('Salidas Pacientes'!$S1855,Entradas!$H$1:$I$412,2,FALSE)),"",VLOOKUP('Salidas Pacientes'!$S1855,Entradas!$H$1:$I$412,2,FALSE))</f>
        <v>45747</v>
      </c>
      <c r="U1855" s="124"/>
      <c r="V1855" s="124">
        <v>1</v>
      </c>
      <c r="W1855" s="127"/>
    </row>
    <row r="1856" spans="1:23" ht="15.75" hidden="1" customHeight="1">
      <c r="A1856" s="121">
        <v>45094</v>
      </c>
      <c r="B1856" s="131"/>
      <c r="C1856" s="141">
        <v>1109576481</v>
      </c>
      <c r="D1856" s="132" t="s">
        <v>328</v>
      </c>
      <c r="E1856" s="16" t="str">
        <f>IF(ISERROR(VLOOKUP('Salidas Pacientes'!$C1856,'BD Pacientes'!$A:I,3,FALSE)),"",VLOOKUP('Salidas Pacientes'!$C1856,'BD Pacientes'!$A:I,3,FALSE))</f>
        <v>MARIANA RENDON BUITRAGO</v>
      </c>
      <c r="F1856" s="134"/>
      <c r="G1856" s="95">
        <f>IF(ISERROR(VLOOKUP('Salidas Pacientes'!$C1856,'BD Pacientes'!$A:I,5,FALSE)),"",VLOOKUP('Salidas Pacientes'!$C1856,'BD Pacientes'!$A:I,5,FALSE))</f>
        <v>44974</v>
      </c>
      <c r="H1856" s="95" t="str">
        <f t="shared" ca="1" si="0"/>
        <v>0 año, 6 mes</v>
      </c>
      <c r="I1856" s="97" t="str">
        <f>IF(ISERROR(VLOOKUP('Salidas Pacientes'!$C1856,'BD Pacientes'!$A:$I,6,FALSE)),"",VLOOKUP('Salidas Pacientes'!$C1856,'BD Pacientes'!$A:$I,6,FALSE))</f>
        <v>CALLE 28 #96-186</v>
      </c>
      <c r="J1856" s="98">
        <f>IF(ISERROR(VLOOKUP('Salidas Pacientes'!$C1856,'BD Pacientes'!$A:$I,7,FALSE)),"",VLOOKUP('Salidas Pacientes'!$C1856,'BD Pacientes'!$A:$I,7,FALSE))</f>
        <v>1144034609</v>
      </c>
      <c r="K1856" s="99" t="str">
        <f>IF(ISERROR(VLOOKUP('Salidas Pacientes'!$C1856,'BD Pacientes'!$A:$I,8,FALSE)),"",VLOOKUP('Salidas Pacientes'!$C1856,'BD Pacientes'!$A:$I,8,FALSE))</f>
        <v>LORENA BUITRAGO</v>
      </c>
      <c r="L1856" s="17">
        <f>IF(ISERROR(VLOOKUP('Salidas Pacientes'!$C1856,'BD Pacientes'!$A:$I,9,FALSE)),"",VLOOKUP('Salidas Pacientes'!$C1856,'BD Pacientes'!$A:$I,9,FALSE))</f>
        <v>3204674090</v>
      </c>
      <c r="M1856" s="122" t="s">
        <v>96</v>
      </c>
      <c r="N1856" s="16" t="str">
        <f>IF(ISERROR(VLOOKUP('Salidas Pacientes'!$M1856,Inventario!$A$2:$M$21,2,FALSE)),"",VLOOKUP('Salidas Pacientes'!$M1856,Inventario!$A$2:$M$21,2,FALSE))</f>
        <v>Rotateq</v>
      </c>
      <c r="O1856" s="16" t="str">
        <f>IF(ISERROR(VLOOKUP('Salidas Pacientes'!$M1856,Inventario!$A$2:$M$21,3,FALSE)),"",VLOOKUP('Salidas Pacientes'!$M1856,Inventario!$A$2:$M$21,3,FALSE))</f>
        <v>Rotavirus Vivo Atenuado</v>
      </c>
      <c r="P1856" s="100"/>
      <c r="Q1856" s="100"/>
      <c r="R1856" s="17"/>
      <c r="S1856" s="123" t="s">
        <v>238</v>
      </c>
      <c r="T1856" s="102">
        <f>IF(ISERROR(VLOOKUP('Salidas Pacientes'!$S1856,Entradas!$H$1:$I$412,2,FALSE)),"",VLOOKUP('Salidas Pacientes'!$S1856,Entradas!$H$1:$I$412,2,FALSE))</f>
        <v>45464</v>
      </c>
      <c r="U1856" s="124"/>
      <c r="V1856" s="124">
        <v>1</v>
      </c>
      <c r="W1856" s="127"/>
    </row>
    <row r="1857" spans="1:23" ht="15.75" hidden="1" customHeight="1">
      <c r="A1857" s="121">
        <v>45094</v>
      </c>
      <c r="B1857" s="131"/>
      <c r="C1857" s="129">
        <v>1109573393</v>
      </c>
      <c r="D1857" s="132" t="s">
        <v>328</v>
      </c>
      <c r="E1857" s="16" t="str">
        <f>IF(ISERROR(VLOOKUP('Salidas Pacientes'!$C1857,'BD Pacientes'!$A:I,3,FALSE)),"",VLOOKUP('Salidas Pacientes'!$C1857,'BD Pacientes'!$A:I,3,FALSE))</f>
        <v>SAMUEL OLAYA SERNA</v>
      </c>
      <c r="F1857" s="134"/>
      <c r="G1857" s="95">
        <f>IF(ISERROR(VLOOKUP('Salidas Pacientes'!$C1857,'BD Pacientes'!$A:I,5,FALSE)),"",VLOOKUP('Salidas Pacientes'!$C1857,'BD Pacientes'!$A:I,5,FALSE))</f>
        <v>44539</v>
      </c>
      <c r="H1857" s="95" t="str">
        <f t="shared" ca="1" si="0"/>
        <v>1 año, 8 mes</v>
      </c>
      <c r="I1857" s="97" t="str">
        <f>IF(ISERROR(VLOOKUP('Salidas Pacientes'!$C1857,'BD Pacientes'!$A:$I,6,FALSE)),"",VLOOKUP('Salidas Pacientes'!$C1857,'BD Pacientes'!$A:$I,6,FALSE))</f>
        <v>CRA 53A # 7-87</v>
      </c>
      <c r="J1857" s="98">
        <f>IF(ISERROR(VLOOKUP('Salidas Pacientes'!$C1857,'BD Pacientes'!$A:$I,7,FALSE)),"",VLOOKUP('Salidas Pacientes'!$C1857,'BD Pacientes'!$A:$I,7,FALSE))</f>
        <v>1143875235</v>
      </c>
      <c r="K1857" s="99" t="str">
        <f>IF(ISERROR(VLOOKUP('Salidas Pacientes'!$C1857,'BD Pacientes'!$A:$I,8,FALSE)),"",VLOOKUP('Salidas Pacientes'!$C1857,'BD Pacientes'!$A:$I,8,FALSE))</f>
        <v>MARIA CAMILIA SERNA</v>
      </c>
      <c r="L1857" s="17">
        <f>IF(ISERROR(VLOOKUP('Salidas Pacientes'!$C1857,'BD Pacientes'!$A:$I,9,FALSE)),"",VLOOKUP('Salidas Pacientes'!$C1857,'BD Pacientes'!$A:$I,9,FALSE))</f>
        <v>3186238643</v>
      </c>
      <c r="M1857" s="122" t="s">
        <v>54</v>
      </c>
      <c r="N1857" s="16" t="str">
        <f>IF(ISERROR(VLOOKUP('Salidas Pacientes'!$M1857,Inventario!$A$2:$M$21,2,FALSE)),"",VLOOKUP('Salidas Pacientes'!$M1857,Inventario!$A$2:$M$21,2,FALSE))</f>
        <v>Prevenar</v>
      </c>
      <c r="O1857" s="16" t="str">
        <f>IF(ISERROR(VLOOKUP('Salidas Pacientes'!$M1857,Inventario!$A$2:$M$21,3,FALSE)),"",VLOOKUP('Salidas Pacientes'!$M1857,Inventario!$A$2:$M$21,3,FALSE))</f>
        <v>Neumococo 13V</v>
      </c>
      <c r="P1857" s="100"/>
      <c r="Q1857" s="100"/>
      <c r="R1857" s="17"/>
      <c r="S1857" s="123" t="s">
        <v>257</v>
      </c>
      <c r="T1857" s="102" t="str">
        <f>IF(ISERROR(VLOOKUP('Salidas Pacientes'!$S1857,Entradas!$H$1:$I$412,2,FALSE)),"",VLOOKUP('Salidas Pacientes'!$S1857,Entradas!$H$1:$I$412,2,FALSE))</f>
        <v/>
      </c>
      <c r="U1857" s="124"/>
      <c r="V1857" s="124">
        <v>1</v>
      </c>
      <c r="W1857" s="127"/>
    </row>
    <row r="1858" spans="1:23" ht="15.75" hidden="1" customHeight="1">
      <c r="A1858" s="121">
        <v>45094</v>
      </c>
      <c r="B1858" s="131"/>
      <c r="C1858" s="129">
        <v>1109573393</v>
      </c>
      <c r="D1858" s="132" t="s">
        <v>328</v>
      </c>
      <c r="E1858" s="16" t="str">
        <f>IF(ISERROR(VLOOKUP('Salidas Pacientes'!$C1858,'BD Pacientes'!$A:I,3,FALSE)),"",VLOOKUP('Salidas Pacientes'!$C1858,'BD Pacientes'!$A:I,3,FALSE))</f>
        <v>SAMUEL OLAYA SERNA</v>
      </c>
      <c r="F1858" s="134"/>
      <c r="G1858" s="95">
        <f>IF(ISERROR(VLOOKUP('Salidas Pacientes'!$C1858,'BD Pacientes'!$A:I,5,FALSE)),"",VLOOKUP('Salidas Pacientes'!$C1858,'BD Pacientes'!$A:I,5,FALSE))</f>
        <v>44539</v>
      </c>
      <c r="H1858" s="95" t="str">
        <f t="shared" ca="1" si="0"/>
        <v>1 año, 8 mes</v>
      </c>
      <c r="I1858" s="97" t="str">
        <f>IF(ISERROR(VLOOKUP('Salidas Pacientes'!$C1858,'BD Pacientes'!$A:$I,6,FALSE)),"",VLOOKUP('Salidas Pacientes'!$C1858,'BD Pacientes'!$A:$I,6,FALSE))</f>
        <v>CRA 53A # 7-87</v>
      </c>
      <c r="J1858" s="98">
        <f>IF(ISERROR(VLOOKUP('Salidas Pacientes'!$C1858,'BD Pacientes'!$A:$I,7,FALSE)),"",VLOOKUP('Salidas Pacientes'!$C1858,'BD Pacientes'!$A:$I,7,FALSE))</f>
        <v>1143875235</v>
      </c>
      <c r="K1858" s="99" t="str">
        <f>IF(ISERROR(VLOOKUP('Salidas Pacientes'!$C1858,'BD Pacientes'!$A:$I,8,FALSE)),"",VLOOKUP('Salidas Pacientes'!$C1858,'BD Pacientes'!$A:$I,8,FALSE))</f>
        <v>MARIA CAMILIA SERNA</v>
      </c>
      <c r="L1858" s="17">
        <f>IF(ISERROR(VLOOKUP('Salidas Pacientes'!$C1858,'BD Pacientes'!$A:$I,9,FALSE)),"",VLOOKUP('Salidas Pacientes'!$C1858,'BD Pacientes'!$A:$I,9,FALSE))</f>
        <v>3186238643</v>
      </c>
      <c r="M1858" s="122" t="s">
        <v>73</v>
      </c>
      <c r="N1858" s="16" t="str">
        <f>IF(ISERROR(VLOOKUP('Salidas Pacientes'!$M1858,Inventario!$A$2:$M$21,2,FALSE)),"",VLOOKUP('Salidas Pacientes'!$M1858,Inventario!$A$2:$M$21,2,FALSE))</f>
        <v>Pentaxim</v>
      </c>
      <c r="O1858" s="16" t="str">
        <f>IF(ISERROR(VLOOKUP('Salidas Pacientes'!$M1858,Inventario!$A$2:$M$21,3,FALSE)),"",VLOOKUP('Salidas Pacientes'!$M1858,Inventario!$A$2:$M$21,3,FALSE))</f>
        <v>Difteria-Tosferina, tetano, polio, haemophilus</v>
      </c>
      <c r="P1858" s="100"/>
      <c r="Q1858" s="100"/>
      <c r="R1858" s="17"/>
      <c r="S1858" s="123" t="s">
        <v>247</v>
      </c>
      <c r="T1858" s="102" t="str">
        <f>IF(ISERROR(VLOOKUP('Salidas Pacientes'!$S1858,Entradas!$H$1:$I$412,2,FALSE)),"",VLOOKUP('Salidas Pacientes'!$S1858,Entradas!$H$1:$I$412,2,FALSE))</f>
        <v/>
      </c>
      <c r="U1858" s="124"/>
      <c r="V1858" s="124">
        <v>1</v>
      </c>
      <c r="W1858" s="127"/>
    </row>
    <row r="1859" spans="1:23" ht="15.75" hidden="1" customHeight="1">
      <c r="A1859" s="121">
        <v>45094</v>
      </c>
      <c r="B1859" s="131"/>
      <c r="C1859" s="129">
        <v>1109573393</v>
      </c>
      <c r="D1859" s="132" t="s">
        <v>328</v>
      </c>
      <c r="E1859" s="16" t="str">
        <f>IF(ISERROR(VLOOKUP('Salidas Pacientes'!$C1859,'BD Pacientes'!$A:I,3,FALSE)),"",VLOOKUP('Salidas Pacientes'!$C1859,'BD Pacientes'!$A:I,3,FALSE))</f>
        <v>SAMUEL OLAYA SERNA</v>
      </c>
      <c r="F1859" s="134"/>
      <c r="G1859" s="95">
        <f>IF(ISERROR(VLOOKUP('Salidas Pacientes'!$C1859,'BD Pacientes'!$A:I,5,FALSE)),"",VLOOKUP('Salidas Pacientes'!$C1859,'BD Pacientes'!$A:I,5,FALSE))</f>
        <v>44539</v>
      </c>
      <c r="H1859" s="95" t="str">
        <f t="shared" ca="1" si="0"/>
        <v>1 año, 8 mes</v>
      </c>
      <c r="I1859" s="97" t="str">
        <f>IF(ISERROR(VLOOKUP('Salidas Pacientes'!$C1859,'BD Pacientes'!$A:$I,6,FALSE)),"",VLOOKUP('Salidas Pacientes'!$C1859,'BD Pacientes'!$A:$I,6,FALSE))</f>
        <v>CRA 53A # 7-87</v>
      </c>
      <c r="J1859" s="98">
        <f>IF(ISERROR(VLOOKUP('Salidas Pacientes'!$C1859,'BD Pacientes'!$A:$I,7,FALSE)),"",VLOOKUP('Salidas Pacientes'!$C1859,'BD Pacientes'!$A:$I,7,FALSE))</f>
        <v>1143875235</v>
      </c>
      <c r="K1859" s="99" t="str">
        <f>IF(ISERROR(VLOOKUP('Salidas Pacientes'!$C1859,'BD Pacientes'!$A:$I,8,FALSE)),"",VLOOKUP('Salidas Pacientes'!$C1859,'BD Pacientes'!$A:$I,8,FALSE))</f>
        <v>MARIA CAMILIA SERNA</v>
      </c>
      <c r="L1859" s="17">
        <f>IF(ISERROR(VLOOKUP('Salidas Pacientes'!$C1859,'BD Pacientes'!$A:$I,9,FALSE)),"",VLOOKUP('Salidas Pacientes'!$C1859,'BD Pacientes'!$A:$I,9,FALSE))</f>
        <v>3186238643</v>
      </c>
      <c r="M1859" s="122" t="s">
        <v>81</v>
      </c>
      <c r="N1859" s="16" t="str">
        <f>IF(ISERROR(VLOOKUP('Salidas Pacientes'!$M1859,Inventario!$A$2:$M$21,2,FALSE)),"",VLOOKUP('Salidas Pacientes'!$M1859,Inventario!$A$2:$M$21,2,FALSE))</f>
        <v>Stamaril</v>
      </c>
      <c r="O1859" s="16" t="str">
        <f>IF(ISERROR(VLOOKUP('Salidas Pacientes'!$M1859,Inventario!$A$2:$M$21,3,FALSE)),"",VLOOKUP('Salidas Pacientes'!$M1859,Inventario!$A$2:$M$21,3,FALSE))</f>
        <v>Fiebre amarilla</v>
      </c>
      <c r="P1859" s="100"/>
      <c r="Q1859" s="100"/>
      <c r="R1859" s="17"/>
      <c r="S1859" s="123" t="s">
        <v>249</v>
      </c>
      <c r="T1859" s="102" t="str">
        <f>IF(ISERROR(VLOOKUP('Salidas Pacientes'!$S1859,Entradas!$H$1:$I$412,2,FALSE)),"",VLOOKUP('Salidas Pacientes'!$S1859,Entradas!$H$1:$I$412,2,FALSE))</f>
        <v/>
      </c>
      <c r="U1859" s="124"/>
      <c r="V1859" s="124">
        <v>1</v>
      </c>
      <c r="W1859" s="127"/>
    </row>
    <row r="1860" spans="1:23" ht="15.75" hidden="1" customHeight="1">
      <c r="A1860" s="121">
        <v>45094</v>
      </c>
      <c r="B1860" s="131"/>
      <c r="C1860" s="129">
        <v>1109573393</v>
      </c>
      <c r="D1860" s="132" t="s">
        <v>328</v>
      </c>
      <c r="E1860" s="16" t="str">
        <f>IF(ISERROR(VLOOKUP('Salidas Pacientes'!$C1860,'BD Pacientes'!$A:I,3,FALSE)),"",VLOOKUP('Salidas Pacientes'!$C1860,'BD Pacientes'!$A:I,3,FALSE))</f>
        <v>SAMUEL OLAYA SERNA</v>
      </c>
      <c r="F1860" s="134"/>
      <c r="G1860" s="95">
        <f>IF(ISERROR(VLOOKUP('Salidas Pacientes'!$C1860,'BD Pacientes'!$A:I,5,FALSE)),"",VLOOKUP('Salidas Pacientes'!$C1860,'BD Pacientes'!$A:I,5,FALSE))</f>
        <v>44539</v>
      </c>
      <c r="H1860" s="95" t="str">
        <f t="shared" ca="1" si="0"/>
        <v>1 año, 8 mes</v>
      </c>
      <c r="I1860" s="97" t="str">
        <f>IF(ISERROR(VLOOKUP('Salidas Pacientes'!$C1860,'BD Pacientes'!$A:$I,6,FALSE)),"",VLOOKUP('Salidas Pacientes'!$C1860,'BD Pacientes'!$A:$I,6,FALSE))</f>
        <v>CRA 53A # 7-87</v>
      </c>
      <c r="J1860" s="98">
        <f>IF(ISERROR(VLOOKUP('Salidas Pacientes'!$C1860,'BD Pacientes'!$A:$I,7,FALSE)),"",VLOOKUP('Salidas Pacientes'!$C1860,'BD Pacientes'!$A:$I,7,FALSE))</f>
        <v>1143875235</v>
      </c>
      <c r="K1860" s="99" t="str">
        <f>IF(ISERROR(VLOOKUP('Salidas Pacientes'!$C1860,'BD Pacientes'!$A:$I,8,FALSE)),"",VLOOKUP('Salidas Pacientes'!$C1860,'BD Pacientes'!$A:$I,8,FALSE))</f>
        <v>MARIA CAMILIA SERNA</v>
      </c>
      <c r="L1860" s="17">
        <f>IF(ISERROR(VLOOKUP('Salidas Pacientes'!$C1860,'BD Pacientes'!$A:$I,9,FALSE)),"",VLOOKUP('Salidas Pacientes'!$C1860,'BD Pacientes'!$A:$I,9,FALSE))</f>
        <v>3186238643</v>
      </c>
      <c r="M1860" s="122" t="s">
        <v>140</v>
      </c>
      <c r="N1860" s="16" t="str">
        <f>IF(ISERROR(VLOOKUP('Salidas Pacientes'!$M1860,Inventario!$A$2:$M$21,2,FALSE)),"",VLOOKUP('Salidas Pacientes'!$M1860,Inventario!$A$2:$M$21,2,FALSE))</f>
        <v>Influvac</v>
      </c>
      <c r="O1860" s="16" t="str">
        <f>IF(ISERROR(VLOOKUP('Salidas Pacientes'!$M1860,Inventario!$A$2:$M$21,3,FALSE)),"",VLOOKUP('Salidas Pacientes'!$M1860,Inventario!$A$2:$M$21,3,FALSE))</f>
        <v>Influenza</v>
      </c>
      <c r="P1860" s="100"/>
      <c r="Q1860" s="100"/>
      <c r="R1860" s="17"/>
      <c r="S1860" s="123" t="s">
        <v>252</v>
      </c>
      <c r="T1860" s="102" t="str">
        <f>IF(ISERROR(VLOOKUP('Salidas Pacientes'!$S1860,Entradas!$H$1:$I$412,2,FALSE)),"",VLOOKUP('Salidas Pacientes'!$S1860,Entradas!$H$1:$I$412,2,FALSE))</f>
        <v/>
      </c>
      <c r="U1860" s="124"/>
      <c r="V1860" s="124">
        <v>1</v>
      </c>
      <c r="W1860" s="127"/>
    </row>
    <row r="1861" spans="1:23" ht="15.75" hidden="1" customHeight="1">
      <c r="A1861" s="121">
        <v>45097</v>
      </c>
      <c r="B1861" s="131"/>
      <c r="C1861" s="129">
        <v>1109571070</v>
      </c>
      <c r="D1861" s="132" t="s">
        <v>328</v>
      </c>
      <c r="E1861" s="16" t="str">
        <f>IF(ISERROR(VLOOKUP('Salidas Pacientes'!$C1861,'BD Pacientes'!$A:I,3,FALSE)),"",VLOOKUP('Salidas Pacientes'!$C1861,'BD Pacientes'!$A:I,3,FALSE))</f>
        <v>JUAN JOSE ATUESTA GONZALEZ</v>
      </c>
      <c r="F1861" s="134"/>
      <c r="G1861" s="95">
        <f>IF(ISERROR(VLOOKUP('Salidas Pacientes'!$C1861,'BD Pacientes'!$A:I,5,FALSE)),"",VLOOKUP('Salidas Pacientes'!$C1861,'BD Pacientes'!$A:I,5,FALSE))</f>
        <v>44204</v>
      </c>
      <c r="H1861" s="95" t="str">
        <f t="shared" ca="1" si="0"/>
        <v>2 año, 7 mes</v>
      </c>
      <c r="I1861" s="97" t="str">
        <f>IF(ISERROR(VLOOKUP('Salidas Pacientes'!$C1861,'BD Pacientes'!$A:$I,6,FALSE)),"",VLOOKUP('Salidas Pacientes'!$C1861,'BD Pacientes'!$A:$I,6,FALSE))</f>
        <v>KM 21 CALI-JAMUNDI EL CASTILLO CEDROS 116</v>
      </c>
      <c r="J1861" s="98">
        <f>IF(ISERROR(VLOOKUP('Salidas Pacientes'!$C1861,'BD Pacientes'!$A:$I,7,FALSE)),"",VLOOKUP('Salidas Pacientes'!$C1861,'BD Pacientes'!$A:$I,7,FALSE))</f>
        <v>5825167</v>
      </c>
      <c r="K1861" s="99" t="str">
        <f>IF(ISERROR(VLOOKUP('Salidas Pacientes'!$C1861,'BD Pacientes'!$A:$I,8,FALSE)),"",VLOOKUP('Salidas Pacientes'!$C1861,'BD Pacientes'!$A:$I,8,FALSE))</f>
        <v>ABEL ANTONIO ATUESTA</v>
      </c>
      <c r="L1861" s="17">
        <f>IF(ISERROR(VLOOKUP('Salidas Pacientes'!$C1861,'BD Pacientes'!$A:$I,9,FALSE)),"",VLOOKUP('Salidas Pacientes'!$C1861,'BD Pacientes'!$A:$I,9,FALSE))</f>
        <v>3217277919</v>
      </c>
      <c r="M1861" s="122" t="s">
        <v>54</v>
      </c>
      <c r="N1861" s="16" t="str">
        <f>IF(ISERROR(VLOOKUP('Salidas Pacientes'!$M1861,Inventario!$A$2:$M$21,2,FALSE)),"",VLOOKUP('Salidas Pacientes'!$M1861,Inventario!$A$2:$M$21,2,FALSE))</f>
        <v>Prevenar</v>
      </c>
      <c r="O1861" s="16" t="str">
        <f>IF(ISERROR(VLOOKUP('Salidas Pacientes'!$M1861,Inventario!$A$2:$M$21,3,FALSE)),"",VLOOKUP('Salidas Pacientes'!$M1861,Inventario!$A$2:$M$21,3,FALSE))</f>
        <v>Neumococo 13V</v>
      </c>
      <c r="P1861" s="100"/>
      <c r="Q1861" s="100"/>
      <c r="R1861" s="17"/>
      <c r="S1861" s="123" t="s">
        <v>241</v>
      </c>
      <c r="T1861" s="102">
        <f>IF(ISERROR(VLOOKUP('Salidas Pacientes'!$S1861,Entradas!$H$1:$I$412,2,FALSE)),"",VLOOKUP('Salidas Pacientes'!$S1861,Entradas!$H$1:$I$412,2,FALSE))</f>
        <v>45747</v>
      </c>
      <c r="U1861" s="124"/>
      <c r="V1861" s="124">
        <v>1</v>
      </c>
      <c r="W1861" s="127"/>
    </row>
    <row r="1862" spans="1:23" ht="15.75" hidden="1" customHeight="1">
      <c r="A1862" s="121">
        <v>45097</v>
      </c>
      <c r="B1862" s="131"/>
      <c r="C1862" s="129">
        <v>1109571070</v>
      </c>
      <c r="D1862" s="132" t="s">
        <v>328</v>
      </c>
      <c r="E1862" s="16" t="str">
        <f>IF(ISERROR(VLOOKUP('Salidas Pacientes'!$C1862,'BD Pacientes'!$A:I,3,FALSE)),"",VLOOKUP('Salidas Pacientes'!$C1862,'BD Pacientes'!$A:I,3,FALSE))</f>
        <v>JUAN JOSE ATUESTA GONZALEZ</v>
      </c>
      <c r="F1862" s="134"/>
      <c r="G1862" s="95">
        <f>IF(ISERROR(VLOOKUP('Salidas Pacientes'!$C1862,'BD Pacientes'!$A:I,5,FALSE)),"",VLOOKUP('Salidas Pacientes'!$C1862,'BD Pacientes'!$A:I,5,FALSE))</f>
        <v>44204</v>
      </c>
      <c r="H1862" s="95" t="str">
        <f t="shared" ca="1" si="0"/>
        <v>2 año, 7 mes</v>
      </c>
      <c r="I1862" s="97" t="str">
        <f>IF(ISERROR(VLOOKUP('Salidas Pacientes'!$C1862,'BD Pacientes'!$A:$I,6,FALSE)),"",VLOOKUP('Salidas Pacientes'!$C1862,'BD Pacientes'!$A:$I,6,FALSE))</f>
        <v>KM 21 CALI-JAMUNDI EL CASTILLO CEDROS 116</v>
      </c>
      <c r="J1862" s="98">
        <f>IF(ISERROR(VLOOKUP('Salidas Pacientes'!$C1862,'BD Pacientes'!$A:$I,7,FALSE)),"",VLOOKUP('Salidas Pacientes'!$C1862,'BD Pacientes'!$A:$I,7,FALSE))</f>
        <v>5825167</v>
      </c>
      <c r="K1862" s="99" t="str">
        <f>IF(ISERROR(VLOOKUP('Salidas Pacientes'!$C1862,'BD Pacientes'!$A:$I,8,FALSE)),"",VLOOKUP('Salidas Pacientes'!$C1862,'BD Pacientes'!$A:$I,8,FALSE))</f>
        <v>ABEL ANTONIO ATUESTA</v>
      </c>
      <c r="L1862" s="17">
        <f>IF(ISERROR(VLOOKUP('Salidas Pacientes'!$C1862,'BD Pacientes'!$A:$I,9,FALSE)),"",VLOOKUP('Salidas Pacientes'!$C1862,'BD Pacientes'!$A:$I,9,FALSE))</f>
        <v>3217277919</v>
      </c>
      <c r="M1862" s="122" t="s">
        <v>140</v>
      </c>
      <c r="N1862" s="16" t="str">
        <f>IF(ISERROR(VLOOKUP('Salidas Pacientes'!$M1862,Inventario!$A$2:$M$21,2,FALSE)),"",VLOOKUP('Salidas Pacientes'!$M1862,Inventario!$A$2:$M$21,2,FALSE))</f>
        <v>Influvac</v>
      </c>
      <c r="O1862" s="16" t="str">
        <f>IF(ISERROR(VLOOKUP('Salidas Pacientes'!$M1862,Inventario!$A$2:$M$21,3,FALSE)),"",VLOOKUP('Salidas Pacientes'!$M1862,Inventario!$A$2:$M$21,3,FALSE))</f>
        <v>Influenza</v>
      </c>
      <c r="P1862" s="100"/>
      <c r="Q1862" s="100"/>
      <c r="R1862" s="17"/>
      <c r="S1862" s="123" t="s">
        <v>252</v>
      </c>
      <c r="T1862" s="102" t="str">
        <f>IF(ISERROR(VLOOKUP('Salidas Pacientes'!$S1862,Entradas!$H$1:$I$412,2,FALSE)),"",VLOOKUP('Salidas Pacientes'!$S1862,Entradas!$H$1:$I$412,2,FALSE))</f>
        <v/>
      </c>
      <c r="U1862" s="124"/>
      <c r="V1862" s="124">
        <v>1</v>
      </c>
      <c r="W1862" s="127"/>
    </row>
    <row r="1863" spans="1:23" ht="15.75" hidden="1" customHeight="1">
      <c r="A1863" s="121">
        <v>45097</v>
      </c>
      <c r="B1863" s="131"/>
      <c r="C1863" s="133">
        <v>1109569772</v>
      </c>
      <c r="D1863" s="132" t="s">
        <v>328</v>
      </c>
      <c r="E1863" s="16" t="str">
        <f>IF(ISERROR(VLOOKUP('Salidas Pacientes'!$C1863,'BD Pacientes'!$A:I,3,FALSE)),"",VLOOKUP('Salidas Pacientes'!$C1863,'BD Pacientes'!$A:I,3,FALSE))</f>
        <v>NATALIA LOPEZ PEREZ</v>
      </c>
      <c r="F1863" s="134"/>
      <c r="G1863" s="95">
        <f>IF(ISERROR(VLOOKUP('Salidas Pacientes'!$C1863,'BD Pacientes'!$A:I,5,FALSE)),"",VLOOKUP('Salidas Pacientes'!$C1863,'BD Pacientes'!$A:I,5,FALSE))</f>
        <v>44348</v>
      </c>
      <c r="H1863" s="95" t="str">
        <f t="shared" ca="1" si="0"/>
        <v>2 año, 2 mes</v>
      </c>
      <c r="I1863" s="97" t="str">
        <f>IF(ISERROR(VLOOKUP('Salidas Pacientes'!$C1863,'BD Pacientes'!$A:$I,6,FALSE)),"",VLOOKUP('Salidas Pacientes'!$C1863,'BD Pacientes'!$A:$I,6,FALSE))</f>
        <v>CRA 108 ·44-84</v>
      </c>
      <c r="J1863" s="98">
        <f>IF(ISERROR(VLOOKUP('Salidas Pacientes'!$C1863,'BD Pacientes'!$A:$I,7,FALSE)),"",VLOOKUP('Salidas Pacientes'!$C1863,'BD Pacientes'!$A:$I,7,FALSE))</f>
        <v>94412357</v>
      </c>
      <c r="K1863" s="99" t="str">
        <f>IF(ISERROR(VLOOKUP('Salidas Pacientes'!$C1863,'BD Pacientes'!$A:$I,8,FALSE)),"",VLOOKUP('Salidas Pacientes'!$C1863,'BD Pacientes'!$A:$I,8,FALSE))</f>
        <v>EDUARDO LOPEZ</v>
      </c>
      <c r="L1863" s="17">
        <f>IF(ISERROR(VLOOKUP('Salidas Pacientes'!$C1863,'BD Pacientes'!$A:$I,9,FALSE)),"",VLOOKUP('Salidas Pacientes'!$C1863,'BD Pacientes'!$A:$I,9,FALSE))</f>
        <v>3104613243</v>
      </c>
      <c r="M1863" s="122" t="s">
        <v>140</v>
      </c>
      <c r="N1863" s="16" t="str">
        <f>IF(ISERROR(VLOOKUP('Salidas Pacientes'!$M1863,Inventario!$A$2:$M$21,2,FALSE)),"",VLOOKUP('Salidas Pacientes'!$M1863,Inventario!$A$2:$M$21,2,FALSE))</f>
        <v>Influvac</v>
      </c>
      <c r="O1863" s="16" t="str">
        <f>IF(ISERROR(VLOOKUP('Salidas Pacientes'!$M1863,Inventario!$A$2:$M$21,3,FALSE)),"",VLOOKUP('Salidas Pacientes'!$M1863,Inventario!$A$2:$M$21,3,FALSE))</f>
        <v>Influenza</v>
      </c>
      <c r="P1863" s="100"/>
      <c r="Q1863" s="100"/>
      <c r="R1863" s="17"/>
      <c r="S1863" s="123" t="s">
        <v>252</v>
      </c>
      <c r="T1863" s="102" t="str">
        <f>IF(ISERROR(VLOOKUP('Salidas Pacientes'!$S1863,Entradas!$H$1:$I$412,2,FALSE)),"",VLOOKUP('Salidas Pacientes'!$S1863,Entradas!$H$1:$I$412,2,FALSE))</f>
        <v/>
      </c>
      <c r="U1863" s="124"/>
      <c r="V1863" s="124">
        <v>1</v>
      </c>
      <c r="W1863" s="127"/>
    </row>
    <row r="1864" spans="1:23" ht="15.75" hidden="1" customHeight="1">
      <c r="A1864" s="121">
        <v>45098</v>
      </c>
      <c r="B1864" s="131"/>
      <c r="C1864" s="135">
        <v>1109574719</v>
      </c>
      <c r="D1864" s="132" t="s">
        <v>328</v>
      </c>
      <c r="E1864" s="16" t="str">
        <f>IF(ISERROR(VLOOKUP('Salidas Pacientes'!$C1864,'BD Pacientes'!$A:I,3,FALSE)),"",VLOOKUP('Salidas Pacientes'!$C1864,'BD Pacientes'!$A:I,3,FALSE))</f>
        <v>JERONIMO GODOY FLOREZ</v>
      </c>
      <c r="F1864" s="134"/>
      <c r="G1864" s="95">
        <f>IF(ISERROR(VLOOKUP('Salidas Pacientes'!$C1864,'BD Pacientes'!$A:I,5,FALSE)),"",VLOOKUP('Salidas Pacientes'!$C1864,'BD Pacientes'!$A:I,5,FALSE))</f>
        <v>44718</v>
      </c>
      <c r="H1864" s="95" t="str">
        <f t="shared" ca="1" si="0"/>
        <v>1 año, 2 mes</v>
      </c>
      <c r="I1864" s="97" t="str">
        <f>IF(ISERROR(VLOOKUP('Salidas Pacientes'!$C1864,'BD Pacientes'!$A:$I,6,FALSE)),"",VLOOKUP('Salidas Pacientes'!$C1864,'BD Pacientes'!$A:$I,6,FALSE))</f>
        <v>CRA 50A 14A-27</v>
      </c>
      <c r="J1864" s="98">
        <f>IF(ISERROR(VLOOKUP('Salidas Pacientes'!$C1864,'BD Pacientes'!$A:$I,7,FALSE)),"",VLOOKUP('Salidas Pacientes'!$C1864,'BD Pacientes'!$A:$I,7,FALSE))</f>
        <v>1144069141</v>
      </c>
      <c r="K1864" s="99" t="str">
        <f>IF(ISERROR(VLOOKUP('Salidas Pacientes'!$C1864,'BD Pacientes'!$A:$I,8,FALSE)),"",VLOOKUP('Salidas Pacientes'!$C1864,'BD Pacientes'!$A:$I,8,FALSE))</f>
        <v>LINA FLOREZ</v>
      </c>
      <c r="L1864" s="17">
        <f>IF(ISERROR(VLOOKUP('Salidas Pacientes'!$C1864,'BD Pacientes'!$A:$I,9,FALSE)),"",VLOOKUP('Salidas Pacientes'!$C1864,'BD Pacientes'!$A:$I,9,FALSE))</f>
        <v>3157792506</v>
      </c>
      <c r="M1864" s="122" t="s">
        <v>58</v>
      </c>
      <c r="N1864" s="16" t="str">
        <f>IF(ISERROR(VLOOKUP('Salidas Pacientes'!$M1864,Inventario!$A$2:$M$21,2,FALSE)),"",VLOOKUP('Salidas Pacientes'!$M1864,Inventario!$A$2:$M$21,2,FALSE))</f>
        <v>Proquad</v>
      </c>
      <c r="O1864" s="16" t="str">
        <f>IF(ISERROR(VLOOKUP('Salidas Pacientes'!$M1864,Inventario!$A$2:$M$21,3,FALSE)),"",VLOOKUP('Salidas Pacientes'!$M1864,Inventario!$A$2:$M$21,3,FALSE))</f>
        <v>Sarampion + Rubeola + parotiditis + varicela</v>
      </c>
      <c r="P1864" s="100"/>
      <c r="Q1864" s="100"/>
      <c r="R1864" s="17"/>
      <c r="S1864" s="123" t="s">
        <v>331</v>
      </c>
      <c r="T1864" s="102" t="str">
        <f>IF(ISERROR(VLOOKUP('Salidas Pacientes'!$S1864,Entradas!$H$1:$I$412,2,FALSE)),"",VLOOKUP('Salidas Pacientes'!$S1864,Entradas!$H$1:$I$412,2,FALSE))</f>
        <v/>
      </c>
      <c r="U1864" s="124"/>
      <c r="V1864" s="124">
        <v>1</v>
      </c>
      <c r="W1864" s="127"/>
    </row>
    <row r="1865" spans="1:23" ht="15.75" hidden="1" customHeight="1">
      <c r="A1865" s="121">
        <v>45098</v>
      </c>
      <c r="B1865" s="131"/>
      <c r="C1865" s="135">
        <v>1109574719</v>
      </c>
      <c r="D1865" s="132" t="s">
        <v>328</v>
      </c>
      <c r="E1865" s="16" t="str">
        <f>IF(ISERROR(VLOOKUP('Salidas Pacientes'!$C1865,'BD Pacientes'!$A:I,3,FALSE)),"",VLOOKUP('Salidas Pacientes'!$C1865,'BD Pacientes'!$A:I,3,FALSE))</f>
        <v>JERONIMO GODOY FLOREZ</v>
      </c>
      <c r="F1865" s="134"/>
      <c r="G1865" s="95">
        <f>IF(ISERROR(VLOOKUP('Salidas Pacientes'!$C1865,'BD Pacientes'!$A:I,5,FALSE)),"",VLOOKUP('Salidas Pacientes'!$C1865,'BD Pacientes'!$A:I,5,FALSE))</f>
        <v>44718</v>
      </c>
      <c r="H1865" s="95" t="str">
        <f t="shared" ca="1" si="0"/>
        <v>1 año, 2 mes</v>
      </c>
      <c r="I1865" s="97" t="str">
        <f>IF(ISERROR(VLOOKUP('Salidas Pacientes'!$C1865,'BD Pacientes'!$A:$I,6,FALSE)),"",VLOOKUP('Salidas Pacientes'!$C1865,'BD Pacientes'!$A:$I,6,FALSE))</f>
        <v>CRA 50A 14A-27</v>
      </c>
      <c r="J1865" s="98">
        <f>IF(ISERROR(VLOOKUP('Salidas Pacientes'!$C1865,'BD Pacientes'!$A:$I,7,FALSE)),"",VLOOKUP('Salidas Pacientes'!$C1865,'BD Pacientes'!$A:$I,7,FALSE))</f>
        <v>1144069141</v>
      </c>
      <c r="K1865" s="99" t="str">
        <f>IF(ISERROR(VLOOKUP('Salidas Pacientes'!$C1865,'BD Pacientes'!$A:$I,8,FALSE)),"",VLOOKUP('Salidas Pacientes'!$C1865,'BD Pacientes'!$A:$I,8,FALSE))</f>
        <v>LINA FLOREZ</v>
      </c>
      <c r="L1865" s="17">
        <f>IF(ISERROR(VLOOKUP('Salidas Pacientes'!$C1865,'BD Pacientes'!$A:$I,9,FALSE)),"",VLOOKUP('Salidas Pacientes'!$C1865,'BD Pacientes'!$A:$I,9,FALSE))</f>
        <v>3157792506</v>
      </c>
      <c r="M1865" s="122" t="s">
        <v>85</v>
      </c>
      <c r="N1865" s="16" t="str">
        <f>IF(ISERROR(VLOOKUP('Salidas Pacientes'!$M1865,Inventario!$A$2:$M$21,2,FALSE)),"",VLOOKUP('Salidas Pacientes'!$M1865,Inventario!$A$2:$M$21,2,FALSE))</f>
        <v xml:space="preserve">Avaxim 80 </v>
      </c>
      <c r="O1865" s="16" t="str">
        <f>IF(ISERROR(VLOOKUP('Salidas Pacientes'!$M1865,Inventario!$A$2:$M$21,3,FALSE)),"",VLOOKUP('Salidas Pacientes'!$M1865,Inventario!$A$2:$M$21,3,FALSE))</f>
        <v>Hepatitis A niño</v>
      </c>
      <c r="P1865" s="100"/>
      <c r="Q1865" s="100"/>
      <c r="R1865" s="17"/>
      <c r="S1865" s="123" t="s">
        <v>227</v>
      </c>
      <c r="T1865" s="102">
        <f>IF(ISERROR(VLOOKUP('Salidas Pacientes'!$S1865,Entradas!$H$1:$I$412,2,FALSE)),"",VLOOKUP('Salidas Pacientes'!$S1865,Entradas!$H$1:$I$412,2,FALSE))</f>
        <v>45351</v>
      </c>
      <c r="U1865" s="124"/>
      <c r="V1865" s="124">
        <v>1</v>
      </c>
      <c r="W1865" s="127"/>
    </row>
    <row r="1866" spans="1:23" ht="15.75" hidden="1" customHeight="1">
      <c r="A1866" s="121">
        <v>45098</v>
      </c>
      <c r="B1866" s="131"/>
      <c r="C1866" s="135">
        <v>1109574719</v>
      </c>
      <c r="D1866" s="132" t="s">
        <v>328</v>
      </c>
      <c r="E1866" s="16" t="str">
        <f>IF(ISERROR(VLOOKUP('Salidas Pacientes'!$C1866,'BD Pacientes'!$A:I,3,FALSE)),"",VLOOKUP('Salidas Pacientes'!$C1866,'BD Pacientes'!$A:I,3,FALSE))</f>
        <v>JERONIMO GODOY FLOREZ</v>
      </c>
      <c r="F1866" s="134"/>
      <c r="G1866" s="95">
        <f>IF(ISERROR(VLOOKUP('Salidas Pacientes'!$C1866,'BD Pacientes'!$A:I,5,FALSE)),"",VLOOKUP('Salidas Pacientes'!$C1866,'BD Pacientes'!$A:I,5,FALSE))</f>
        <v>44718</v>
      </c>
      <c r="H1866" s="95" t="str">
        <f t="shared" ca="1" si="0"/>
        <v>1 año, 2 mes</v>
      </c>
      <c r="I1866" s="97" t="str">
        <f>IF(ISERROR(VLOOKUP('Salidas Pacientes'!$C1866,'BD Pacientes'!$A:$I,6,FALSE)),"",VLOOKUP('Salidas Pacientes'!$C1866,'BD Pacientes'!$A:$I,6,FALSE))</f>
        <v>CRA 50A 14A-27</v>
      </c>
      <c r="J1866" s="98">
        <f>IF(ISERROR(VLOOKUP('Salidas Pacientes'!$C1866,'BD Pacientes'!$A:$I,7,FALSE)),"",VLOOKUP('Salidas Pacientes'!$C1866,'BD Pacientes'!$A:$I,7,FALSE))</f>
        <v>1144069141</v>
      </c>
      <c r="K1866" s="99" t="str">
        <f>IF(ISERROR(VLOOKUP('Salidas Pacientes'!$C1866,'BD Pacientes'!$A:$I,8,FALSE)),"",VLOOKUP('Salidas Pacientes'!$C1866,'BD Pacientes'!$A:$I,8,FALSE))</f>
        <v>LINA FLOREZ</v>
      </c>
      <c r="L1866" s="17">
        <f>IF(ISERROR(VLOOKUP('Salidas Pacientes'!$C1866,'BD Pacientes'!$A:$I,9,FALSE)),"",VLOOKUP('Salidas Pacientes'!$C1866,'BD Pacientes'!$A:$I,9,FALSE))</f>
        <v>3157792506</v>
      </c>
      <c r="M1866" s="122" t="s">
        <v>140</v>
      </c>
      <c r="N1866" s="16" t="str">
        <f>IF(ISERROR(VLOOKUP('Salidas Pacientes'!$M1866,Inventario!$A$2:$M$21,2,FALSE)),"",VLOOKUP('Salidas Pacientes'!$M1866,Inventario!$A$2:$M$21,2,FALSE))</f>
        <v>Influvac</v>
      </c>
      <c r="O1866" s="16" t="str">
        <f>IF(ISERROR(VLOOKUP('Salidas Pacientes'!$M1866,Inventario!$A$2:$M$21,3,FALSE)),"",VLOOKUP('Salidas Pacientes'!$M1866,Inventario!$A$2:$M$21,3,FALSE))</f>
        <v>Influenza</v>
      </c>
      <c r="P1866" s="100"/>
      <c r="Q1866" s="100"/>
      <c r="R1866" s="17"/>
      <c r="S1866" s="123" t="s">
        <v>252</v>
      </c>
      <c r="T1866" s="102" t="str">
        <f>IF(ISERROR(VLOOKUP('Salidas Pacientes'!$S1866,Entradas!$H$1:$I$412,2,FALSE)),"",VLOOKUP('Salidas Pacientes'!$S1866,Entradas!$H$1:$I$412,2,FALSE))</f>
        <v/>
      </c>
      <c r="U1866" s="124"/>
      <c r="V1866" s="124">
        <v>1</v>
      </c>
      <c r="W1866" s="127"/>
    </row>
    <row r="1867" spans="1:23" ht="15.75" hidden="1" customHeight="1">
      <c r="A1867" s="121">
        <v>45098</v>
      </c>
      <c r="B1867" s="131"/>
      <c r="C1867" s="133">
        <v>1232823218</v>
      </c>
      <c r="D1867" s="132" t="s">
        <v>328</v>
      </c>
      <c r="E1867" s="16" t="str">
        <f>IF(ISERROR(VLOOKUP('Salidas Pacientes'!$C1867,'BD Pacientes'!$A:I,3,FALSE)),"",VLOOKUP('Salidas Pacientes'!$C1867,'BD Pacientes'!$A:I,3,FALSE))</f>
        <v>LUCIA MORALES GONZALEZ</v>
      </c>
      <c r="F1867" s="134"/>
      <c r="G1867" s="95">
        <f>IF(ISERROR(VLOOKUP('Salidas Pacientes'!$C1867,'BD Pacientes'!$A:I,5,FALSE)),"",VLOOKUP('Salidas Pacientes'!$C1867,'BD Pacientes'!$A:I,5,FALSE))</f>
        <v>44939</v>
      </c>
      <c r="H1867" s="95" t="str">
        <f t="shared" ca="1" si="0"/>
        <v>0 año, 7 mes</v>
      </c>
      <c r="I1867" s="97" t="str">
        <f>IF(ISERROR(VLOOKUP('Salidas Pacientes'!$C1867,'BD Pacientes'!$A:$I,6,FALSE)),"",VLOOKUP('Salidas Pacientes'!$C1867,'BD Pacientes'!$A:$I,6,FALSE))</f>
        <v>CRA 22 #10-23 JAMUNDI</v>
      </c>
      <c r="J1867" s="98">
        <f>IF(ISERROR(VLOOKUP('Salidas Pacientes'!$C1867,'BD Pacientes'!$A:$I,7,FALSE)),"",VLOOKUP('Salidas Pacientes'!$C1867,'BD Pacientes'!$A:$I,7,FALSE))</f>
        <v>1143928722</v>
      </c>
      <c r="K1867" s="99" t="str">
        <f>IF(ISERROR(VLOOKUP('Salidas Pacientes'!$C1867,'BD Pacientes'!$A:$I,8,FALSE)),"",VLOOKUP('Salidas Pacientes'!$C1867,'BD Pacientes'!$A:$I,8,FALSE))</f>
        <v>CINDY MORALES</v>
      </c>
      <c r="L1867" s="17">
        <f>IF(ISERROR(VLOOKUP('Salidas Pacientes'!$C1867,'BD Pacientes'!$A:$I,9,FALSE)),"",VLOOKUP('Salidas Pacientes'!$C1867,'BD Pacientes'!$A:$I,9,FALSE))</f>
        <v>3014058074</v>
      </c>
      <c r="M1867" s="122" t="s">
        <v>47</v>
      </c>
      <c r="N1867" s="16" t="str">
        <f>IF(ISERROR(VLOOKUP('Salidas Pacientes'!$M1867,Inventario!$A$2:$M$21,2,FALSE)),"",VLOOKUP('Salidas Pacientes'!$M1867,Inventario!$A$2:$M$21,2,FALSE))</f>
        <v>Nimenrix</v>
      </c>
      <c r="O1867" s="16" t="str">
        <f>IF(ISERROR(VLOOKUP('Salidas Pacientes'!$M1867,Inventario!$A$2:$M$21,3,FALSE)),"",VLOOKUP('Salidas Pacientes'!$M1867,Inventario!$A$2:$M$21,3,FALSE))</f>
        <v>Meningococo</v>
      </c>
      <c r="P1867" s="100"/>
      <c r="Q1867" s="100"/>
      <c r="R1867" s="17"/>
      <c r="S1867" s="123" t="s">
        <v>240</v>
      </c>
      <c r="T1867" s="102">
        <f>IF(ISERROR(VLOOKUP('Salidas Pacientes'!$S1867,Entradas!$H$1:$I$412,2,FALSE)),"",VLOOKUP('Salidas Pacientes'!$S1867,Entradas!$H$1:$I$412,2,FALSE))</f>
        <v>45535</v>
      </c>
      <c r="U1867" s="124"/>
      <c r="V1867" s="124">
        <v>1</v>
      </c>
      <c r="W1867" s="127"/>
    </row>
    <row r="1868" spans="1:23" ht="15.75" hidden="1" customHeight="1">
      <c r="A1868" s="121">
        <v>45098</v>
      </c>
      <c r="B1868" s="131"/>
      <c r="C1868" s="129">
        <v>1232823780</v>
      </c>
      <c r="D1868" s="132" t="s">
        <v>328</v>
      </c>
      <c r="E1868" s="16" t="str">
        <f>IF(ISERROR(VLOOKUP('Salidas Pacientes'!$C1868,'BD Pacientes'!$A:I,3,FALSE)),"",VLOOKUP('Salidas Pacientes'!$C1868,'BD Pacientes'!$A:I,3,FALSE))</f>
        <v>ANTONELLA GRANOBLES VILLEGAS</v>
      </c>
      <c r="F1868" s="132" t="s">
        <v>327</v>
      </c>
      <c r="G1868" s="95">
        <f>IF(ISERROR(VLOOKUP('Salidas Pacientes'!$C1868,'BD Pacientes'!$A:I,5,FALSE)),"",VLOOKUP('Salidas Pacientes'!$C1868,'BD Pacientes'!$A:I,5,FALSE))</f>
        <v>44973</v>
      </c>
      <c r="H1868" s="95" t="str">
        <f t="shared" ca="1" si="0"/>
        <v>0 año, 6 mes</v>
      </c>
      <c r="I1868" s="97" t="str">
        <f>IF(ISERROR(VLOOKUP('Salidas Pacientes'!$C1868,'BD Pacientes'!$A:$I,6,FALSE)),"",VLOOKUP('Salidas Pacientes'!$C1868,'BD Pacientes'!$A:$I,6,FALSE))</f>
        <v>CALLE 58N #5B-98</v>
      </c>
      <c r="J1868" s="98">
        <f>IF(ISERROR(VLOOKUP('Salidas Pacientes'!$C1868,'BD Pacientes'!$A:$I,7,FALSE)),"",VLOOKUP('Salidas Pacientes'!$C1868,'BD Pacientes'!$A:$I,7,FALSE))</f>
        <v>1144033562</v>
      </c>
      <c r="K1868" s="99" t="str">
        <f>IF(ISERROR(VLOOKUP('Salidas Pacientes'!$C1868,'BD Pacientes'!$A:$I,8,FALSE)),"",VLOOKUP('Salidas Pacientes'!$C1868,'BD Pacientes'!$A:$I,8,FALSE))</f>
        <v>DIANA VILLEGAS</v>
      </c>
      <c r="L1868" s="17">
        <f>IF(ISERROR(VLOOKUP('Salidas Pacientes'!$C1868,'BD Pacientes'!$A:$I,9,FALSE)),"",VLOOKUP('Salidas Pacientes'!$C1868,'BD Pacientes'!$A:$I,9,FALSE))</f>
        <v>3167987773</v>
      </c>
      <c r="M1868" s="122" t="s">
        <v>77</v>
      </c>
      <c r="N1868" s="16" t="str">
        <f>IF(ISERROR(VLOOKUP('Salidas Pacientes'!$M1868,Inventario!$A$2:$M$21,2,FALSE)),"",VLOOKUP('Salidas Pacientes'!$M1868,Inventario!$A$2:$M$21,2,FALSE))</f>
        <v>Hexaxim</v>
      </c>
      <c r="O1868" s="16" t="str">
        <f>IF(ISERROR(VLOOKUP('Salidas Pacientes'!$M1868,Inventario!$A$2:$M$21,3,FALSE)),"",VLOOKUP('Salidas Pacientes'!$M1868,Inventario!$A$2:$M$21,3,FALSE))</f>
        <v>DPAT + VPI + HIB + HB</v>
      </c>
      <c r="P1868" s="100"/>
      <c r="Q1868" s="100"/>
      <c r="R1868" s="17"/>
      <c r="S1868" s="123" t="s">
        <v>254</v>
      </c>
      <c r="T1868" s="102" t="str">
        <f>IF(ISERROR(VLOOKUP('Salidas Pacientes'!$S1868,Entradas!$H$1:$I$412,2,FALSE)),"",VLOOKUP('Salidas Pacientes'!$S1868,Entradas!$H$1:$I$412,2,FALSE))</f>
        <v/>
      </c>
      <c r="U1868" s="124"/>
      <c r="V1868" s="124">
        <v>1</v>
      </c>
      <c r="W1868" s="127"/>
    </row>
    <row r="1869" spans="1:23" ht="15.75" hidden="1" customHeight="1">
      <c r="A1869" s="121">
        <v>45098</v>
      </c>
      <c r="B1869" s="131"/>
      <c r="C1869" s="129">
        <v>1232823780</v>
      </c>
      <c r="D1869" s="132" t="s">
        <v>328</v>
      </c>
      <c r="E1869" s="16" t="str">
        <f>IF(ISERROR(VLOOKUP('Salidas Pacientes'!$C1869,'BD Pacientes'!$A:I,3,FALSE)),"",VLOOKUP('Salidas Pacientes'!$C1869,'BD Pacientes'!$A:I,3,FALSE))</f>
        <v>ANTONELLA GRANOBLES VILLEGAS</v>
      </c>
      <c r="F1869" s="134"/>
      <c r="G1869" s="95">
        <f>IF(ISERROR(VLOOKUP('Salidas Pacientes'!$C1869,'BD Pacientes'!$A:I,5,FALSE)),"",VLOOKUP('Salidas Pacientes'!$C1869,'BD Pacientes'!$A:I,5,FALSE))</f>
        <v>44973</v>
      </c>
      <c r="H1869" s="95" t="str">
        <f t="shared" ca="1" si="0"/>
        <v>0 año, 6 mes</v>
      </c>
      <c r="I1869" s="97" t="str">
        <f>IF(ISERROR(VLOOKUP('Salidas Pacientes'!$C1869,'BD Pacientes'!$A:$I,6,FALSE)),"",VLOOKUP('Salidas Pacientes'!$C1869,'BD Pacientes'!$A:$I,6,FALSE))</f>
        <v>CALLE 58N #5B-98</v>
      </c>
      <c r="J1869" s="98">
        <f>IF(ISERROR(VLOOKUP('Salidas Pacientes'!$C1869,'BD Pacientes'!$A:$I,7,FALSE)),"",VLOOKUP('Salidas Pacientes'!$C1869,'BD Pacientes'!$A:$I,7,FALSE))</f>
        <v>1144033562</v>
      </c>
      <c r="K1869" s="99" t="str">
        <f>IF(ISERROR(VLOOKUP('Salidas Pacientes'!$C1869,'BD Pacientes'!$A:$I,8,FALSE)),"",VLOOKUP('Salidas Pacientes'!$C1869,'BD Pacientes'!$A:$I,8,FALSE))</f>
        <v>DIANA VILLEGAS</v>
      </c>
      <c r="L1869" s="17">
        <f>IF(ISERROR(VLOOKUP('Salidas Pacientes'!$C1869,'BD Pacientes'!$A:$I,9,FALSE)),"",VLOOKUP('Salidas Pacientes'!$C1869,'BD Pacientes'!$A:$I,9,FALSE))</f>
        <v>3167987773</v>
      </c>
      <c r="M1869" s="122" t="s">
        <v>54</v>
      </c>
      <c r="N1869" s="16" t="str">
        <f>IF(ISERROR(VLOOKUP('Salidas Pacientes'!$M1869,Inventario!$A$2:$M$21,2,FALSE)),"",VLOOKUP('Salidas Pacientes'!$M1869,Inventario!$A$2:$M$21,2,FALSE))</f>
        <v>Prevenar</v>
      </c>
      <c r="O1869" s="16" t="str">
        <f>IF(ISERROR(VLOOKUP('Salidas Pacientes'!$M1869,Inventario!$A$2:$M$21,3,FALSE)),"",VLOOKUP('Salidas Pacientes'!$M1869,Inventario!$A$2:$M$21,3,FALSE))</f>
        <v>Neumococo 13V</v>
      </c>
      <c r="P1869" s="100"/>
      <c r="Q1869" s="100"/>
      <c r="R1869" s="17"/>
      <c r="S1869" s="123" t="s">
        <v>257</v>
      </c>
      <c r="T1869" s="102" t="str">
        <f>IF(ISERROR(VLOOKUP('Salidas Pacientes'!$S1869,Entradas!$H$1:$I$412,2,FALSE)),"",VLOOKUP('Salidas Pacientes'!$S1869,Entradas!$H$1:$I$412,2,FALSE))</f>
        <v/>
      </c>
      <c r="U1869" s="124"/>
      <c r="V1869" s="124">
        <v>1</v>
      </c>
      <c r="W1869" s="127"/>
    </row>
    <row r="1870" spans="1:23" ht="15.75" hidden="1" customHeight="1">
      <c r="A1870" s="121">
        <v>45098</v>
      </c>
      <c r="B1870" s="131"/>
      <c r="C1870" s="129">
        <v>1232823780</v>
      </c>
      <c r="D1870" s="132" t="s">
        <v>328</v>
      </c>
      <c r="E1870" s="16" t="str">
        <f>IF(ISERROR(VLOOKUP('Salidas Pacientes'!$C1870,'BD Pacientes'!$A:I,3,FALSE)),"",VLOOKUP('Salidas Pacientes'!$C1870,'BD Pacientes'!$A:I,3,FALSE))</f>
        <v>ANTONELLA GRANOBLES VILLEGAS</v>
      </c>
      <c r="F1870" s="134"/>
      <c r="G1870" s="95">
        <f>IF(ISERROR(VLOOKUP('Salidas Pacientes'!$C1870,'BD Pacientes'!$A:I,5,FALSE)),"",VLOOKUP('Salidas Pacientes'!$C1870,'BD Pacientes'!$A:I,5,FALSE))</f>
        <v>44973</v>
      </c>
      <c r="H1870" s="95" t="str">
        <f t="shared" ca="1" si="0"/>
        <v>0 año, 6 mes</v>
      </c>
      <c r="I1870" s="97" t="str">
        <f>IF(ISERROR(VLOOKUP('Salidas Pacientes'!$C1870,'BD Pacientes'!$A:$I,6,FALSE)),"",VLOOKUP('Salidas Pacientes'!$C1870,'BD Pacientes'!$A:$I,6,FALSE))</f>
        <v>CALLE 58N #5B-98</v>
      </c>
      <c r="J1870" s="98">
        <f>IF(ISERROR(VLOOKUP('Salidas Pacientes'!$C1870,'BD Pacientes'!$A:$I,7,FALSE)),"",VLOOKUP('Salidas Pacientes'!$C1870,'BD Pacientes'!$A:$I,7,FALSE))</f>
        <v>1144033562</v>
      </c>
      <c r="K1870" s="99" t="str">
        <f>IF(ISERROR(VLOOKUP('Salidas Pacientes'!$C1870,'BD Pacientes'!$A:$I,8,FALSE)),"",VLOOKUP('Salidas Pacientes'!$C1870,'BD Pacientes'!$A:$I,8,FALSE))</f>
        <v>DIANA VILLEGAS</v>
      </c>
      <c r="L1870" s="17">
        <f>IF(ISERROR(VLOOKUP('Salidas Pacientes'!$C1870,'BD Pacientes'!$A:$I,9,FALSE)),"",VLOOKUP('Salidas Pacientes'!$C1870,'BD Pacientes'!$A:$I,9,FALSE))</f>
        <v>3167987773</v>
      </c>
      <c r="M1870" s="122" t="s">
        <v>96</v>
      </c>
      <c r="N1870" s="16" t="str">
        <f>IF(ISERROR(VLOOKUP('Salidas Pacientes'!$M1870,Inventario!$A$2:$M$21,2,FALSE)),"",VLOOKUP('Salidas Pacientes'!$M1870,Inventario!$A$2:$M$21,2,FALSE))</f>
        <v>Rotateq</v>
      </c>
      <c r="O1870" s="16" t="str">
        <f>IF(ISERROR(VLOOKUP('Salidas Pacientes'!$M1870,Inventario!$A$2:$M$21,3,FALSE)),"",VLOOKUP('Salidas Pacientes'!$M1870,Inventario!$A$2:$M$21,3,FALSE))</f>
        <v>Rotavirus Vivo Atenuado</v>
      </c>
      <c r="P1870" s="100"/>
      <c r="Q1870" s="100"/>
      <c r="R1870" s="17"/>
      <c r="S1870" s="123" t="s">
        <v>261</v>
      </c>
      <c r="T1870" s="102" t="str">
        <f>IF(ISERROR(VLOOKUP('Salidas Pacientes'!$S1870,Entradas!$H$1:$I$412,2,FALSE)),"",VLOOKUP('Salidas Pacientes'!$S1870,Entradas!$H$1:$I$412,2,FALSE))</f>
        <v/>
      </c>
      <c r="U1870" s="124"/>
      <c r="V1870" s="124">
        <v>1</v>
      </c>
      <c r="W1870" s="127"/>
    </row>
    <row r="1871" spans="1:23" ht="15.75" hidden="1" customHeight="1">
      <c r="A1871" s="121">
        <v>45098</v>
      </c>
      <c r="B1871" s="131"/>
      <c r="C1871" s="129">
        <v>1014744463</v>
      </c>
      <c r="D1871" s="132" t="s">
        <v>332</v>
      </c>
      <c r="E1871" s="16" t="str">
        <f>IF(ISERROR(VLOOKUP('Salidas Pacientes'!$C1871,'BD Pacientes'!$A:I,3,FALSE)),"",VLOOKUP('Salidas Pacientes'!$C1871,'BD Pacientes'!$A:I,3,FALSE))</f>
        <v>CATALEYA VASQUEZ TARAZONA</v>
      </c>
      <c r="F1871" s="132" t="s">
        <v>327</v>
      </c>
      <c r="G1871" s="95">
        <f>IF(ISERROR(VLOOKUP('Salidas Pacientes'!$C1871,'BD Pacientes'!$A:I,5,FALSE)),"",VLOOKUP('Salidas Pacientes'!$C1871,'BD Pacientes'!$A:I,5,FALSE))</f>
        <v>42730</v>
      </c>
      <c r="H1871" s="95" t="str">
        <f t="shared" ca="1" si="0"/>
        <v>6 año, 7 mes</v>
      </c>
      <c r="I1871" s="97" t="str">
        <f>IF(ISERROR(VLOOKUP('Salidas Pacientes'!$C1871,'BD Pacientes'!$A:$I,6,FALSE)),"",VLOOKUP('Salidas Pacientes'!$C1871,'BD Pacientes'!$A:$I,6,FALSE))</f>
        <v>CRA 99 #2A-190</v>
      </c>
      <c r="J1871" s="98">
        <f>IF(ISERROR(VLOOKUP('Salidas Pacientes'!$C1871,'BD Pacientes'!$A:$I,7,FALSE)),"",VLOOKUP('Salidas Pacientes'!$C1871,'BD Pacientes'!$A:$I,7,FALSE))</f>
        <v>38682765</v>
      </c>
      <c r="K1871" s="99" t="str">
        <f>IF(ISERROR(VLOOKUP('Salidas Pacientes'!$C1871,'BD Pacientes'!$A:$I,8,FALSE)),"",VLOOKUP('Salidas Pacientes'!$C1871,'BD Pacientes'!$A:$I,8,FALSE))</f>
        <v>LILIANA TARAZONA</v>
      </c>
      <c r="L1871" s="17">
        <f>IF(ISERROR(VLOOKUP('Salidas Pacientes'!$C1871,'BD Pacientes'!$A:$I,9,FALSE)),"",VLOOKUP('Salidas Pacientes'!$C1871,'BD Pacientes'!$A:$I,9,FALSE))</f>
        <v>3022644565</v>
      </c>
      <c r="M1871" s="122" t="s">
        <v>140</v>
      </c>
      <c r="N1871" s="16" t="str">
        <f>IF(ISERROR(VLOOKUP('Salidas Pacientes'!$M1871,Inventario!$A$2:$M$21,2,FALSE)),"",VLOOKUP('Salidas Pacientes'!$M1871,Inventario!$A$2:$M$21,2,FALSE))</f>
        <v>Influvac</v>
      </c>
      <c r="O1871" s="16" t="str">
        <f>IF(ISERROR(VLOOKUP('Salidas Pacientes'!$M1871,Inventario!$A$2:$M$21,3,FALSE)),"",VLOOKUP('Salidas Pacientes'!$M1871,Inventario!$A$2:$M$21,3,FALSE))</f>
        <v>Influenza</v>
      </c>
      <c r="P1871" s="100"/>
      <c r="Q1871" s="100"/>
      <c r="R1871" s="17"/>
      <c r="S1871" s="123" t="s">
        <v>252</v>
      </c>
      <c r="T1871" s="102" t="str">
        <f>IF(ISERROR(VLOOKUP('Salidas Pacientes'!$S1871,Entradas!$H$1:$I$412,2,FALSE)),"",VLOOKUP('Salidas Pacientes'!$S1871,Entradas!$H$1:$I$412,2,FALSE))</f>
        <v/>
      </c>
      <c r="U1871" s="124"/>
      <c r="V1871" s="124">
        <v>1</v>
      </c>
      <c r="W1871" s="127"/>
    </row>
    <row r="1872" spans="1:23" ht="15.75" hidden="1" customHeight="1">
      <c r="A1872" s="121">
        <v>45099</v>
      </c>
      <c r="B1872" s="131"/>
      <c r="C1872" s="133">
        <v>1112071239</v>
      </c>
      <c r="D1872" s="132" t="s">
        <v>328</v>
      </c>
      <c r="E1872" s="16" t="str">
        <f>IF(ISERROR(VLOOKUP('Salidas Pacientes'!$C1872,'BD Pacientes'!$A:I,3,FALSE)),"",VLOOKUP('Salidas Pacientes'!$C1872,'BD Pacientes'!$A:I,3,FALSE))</f>
        <v>ELENA GAMBOA PATIÑO</v>
      </c>
      <c r="F1872" s="132" t="s">
        <v>327</v>
      </c>
      <c r="G1872" s="95">
        <f>IF(ISERROR(VLOOKUP('Salidas Pacientes'!$C1872,'BD Pacientes'!$A:I,5,FALSE)),"",VLOOKUP('Salidas Pacientes'!$C1872,'BD Pacientes'!$A:I,5,FALSE))</f>
        <v>44977</v>
      </c>
      <c r="H1872" s="95" t="str">
        <f t="shared" ca="1" si="0"/>
        <v>0 año, 6 mes</v>
      </c>
      <c r="I1872" s="97" t="str">
        <f>IF(ISERROR(VLOOKUP('Salidas Pacientes'!$C1872,'BD Pacientes'!$A:$I,6,FALSE)),"",VLOOKUP('Salidas Pacientes'!$C1872,'BD Pacientes'!$A:$I,6,FALSE))</f>
        <v>CRA 101 #11A-10</v>
      </c>
      <c r="J1872" s="98">
        <f>IF(ISERROR(VLOOKUP('Salidas Pacientes'!$C1872,'BD Pacientes'!$A:$I,7,FALSE)),"",VLOOKUP('Salidas Pacientes'!$C1872,'BD Pacientes'!$A:$I,7,FALSE))</f>
        <v>67026034</v>
      </c>
      <c r="K1872" s="99" t="str">
        <f>IF(ISERROR(VLOOKUP('Salidas Pacientes'!$C1872,'BD Pacientes'!$A:$I,8,FALSE)),"",VLOOKUP('Salidas Pacientes'!$C1872,'BD Pacientes'!$A:$I,8,FALSE))</f>
        <v>LUZ ADRIANA PATIÑO</v>
      </c>
      <c r="L1872" s="17">
        <f>IF(ISERROR(VLOOKUP('Salidas Pacientes'!$C1872,'BD Pacientes'!$A:$I,9,FALSE)),"",VLOOKUP('Salidas Pacientes'!$C1872,'BD Pacientes'!$A:$I,9,FALSE))</f>
        <v>3154972220</v>
      </c>
      <c r="M1872" s="122" t="s">
        <v>77</v>
      </c>
      <c r="N1872" s="16" t="str">
        <f>IF(ISERROR(VLOOKUP('Salidas Pacientes'!$M1872,Inventario!$A$2:$M$21,2,FALSE)),"",VLOOKUP('Salidas Pacientes'!$M1872,Inventario!$A$2:$M$21,2,FALSE))</f>
        <v>Hexaxim</v>
      </c>
      <c r="O1872" s="16" t="str">
        <f>IF(ISERROR(VLOOKUP('Salidas Pacientes'!$M1872,Inventario!$A$2:$M$21,3,FALSE)),"",VLOOKUP('Salidas Pacientes'!$M1872,Inventario!$A$2:$M$21,3,FALSE))</f>
        <v>DPAT + VPI + HIB + HB</v>
      </c>
      <c r="P1872" s="100"/>
      <c r="Q1872" s="100"/>
      <c r="R1872" s="17"/>
      <c r="S1872" s="123" t="s">
        <v>254</v>
      </c>
      <c r="T1872" s="102" t="str">
        <f>IF(ISERROR(VLOOKUP('Salidas Pacientes'!$S1872,Entradas!$H$1:$I$412,2,FALSE)),"",VLOOKUP('Salidas Pacientes'!$S1872,Entradas!$H$1:$I$412,2,FALSE))</f>
        <v/>
      </c>
      <c r="U1872" s="124"/>
      <c r="V1872" s="124">
        <v>1</v>
      </c>
      <c r="W1872" s="127"/>
    </row>
    <row r="1873" spans="1:23" ht="15.75" hidden="1" customHeight="1">
      <c r="A1873" s="121">
        <v>45099</v>
      </c>
      <c r="B1873" s="131"/>
      <c r="C1873" s="133">
        <v>1112071239</v>
      </c>
      <c r="D1873" s="132" t="s">
        <v>328</v>
      </c>
      <c r="E1873" s="16" t="str">
        <f>IF(ISERROR(VLOOKUP('Salidas Pacientes'!$C1873,'BD Pacientes'!$A:I,3,FALSE)),"",VLOOKUP('Salidas Pacientes'!$C1873,'BD Pacientes'!$A:I,3,FALSE))</f>
        <v>ELENA GAMBOA PATIÑO</v>
      </c>
      <c r="F1873" s="132" t="s">
        <v>327</v>
      </c>
      <c r="G1873" s="95">
        <f>IF(ISERROR(VLOOKUP('Salidas Pacientes'!$C1873,'BD Pacientes'!$A:I,5,FALSE)),"",VLOOKUP('Salidas Pacientes'!$C1873,'BD Pacientes'!$A:I,5,FALSE))</f>
        <v>44977</v>
      </c>
      <c r="H1873" s="95" t="str">
        <f t="shared" ca="1" si="0"/>
        <v>0 año, 6 mes</v>
      </c>
      <c r="I1873" s="97" t="str">
        <f>IF(ISERROR(VLOOKUP('Salidas Pacientes'!$C1873,'BD Pacientes'!$A:$I,6,FALSE)),"",VLOOKUP('Salidas Pacientes'!$C1873,'BD Pacientes'!$A:$I,6,FALSE))</f>
        <v>CRA 101 #11A-10</v>
      </c>
      <c r="J1873" s="98">
        <f>IF(ISERROR(VLOOKUP('Salidas Pacientes'!$C1873,'BD Pacientes'!$A:$I,7,FALSE)),"",VLOOKUP('Salidas Pacientes'!$C1873,'BD Pacientes'!$A:$I,7,FALSE))</f>
        <v>67026034</v>
      </c>
      <c r="K1873" s="99" t="str">
        <f>IF(ISERROR(VLOOKUP('Salidas Pacientes'!$C1873,'BD Pacientes'!$A:$I,8,FALSE)),"",VLOOKUP('Salidas Pacientes'!$C1873,'BD Pacientes'!$A:$I,8,FALSE))</f>
        <v>LUZ ADRIANA PATIÑO</v>
      </c>
      <c r="L1873" s="17">
        <f>IF(ISERROR(VLOOKUP('Salidas Pacientes'!$C1873,'BD Pacientes'!$A:$I,9,FALSE)),"",VLOOKUP('Salidas Pacientes'!$C1873,'BD Pacientes'!$A:$I,9,FALSE))</f>
        <v>3154972220</v>
      </c>
      <c r="M1873" s="122" t="s">
        <v>54</v>
      </c>
      <c r="N1873" s="16" t="str">
        <f>IF(ISERROR(VLOOKUP('Salidas Pacientes'!$M1873,Inventario!$A$2:$M$21,2,FALSE)),"",VLOOKUP('Salidas Pacientes'!$M1873,Inventario!$A$2:$M$21,2,FALSE))</f>
        <v>Prevenar</v>
      </c>
      <c r="O1873" s="16" t="str">
        <f>IF(ISERROR(VLOOKUP('Salidas Pacientes'!$M1873,Inventario!$A$2:$M$21,3,FALSE)),"",VLOOKUP('Salidas Pacientes'!$M1873,Inventario!$A$2:$M$21,3,FALSE))</f>
        <v>Neumococo 13V</v>
      </c>
      <c r="P1873" s="100"/>
      <c r="Q1873" s="100"/>
      <c r="R1873" s="17"/>
      <c r="S1873" s="123" t="s">
        <v>257</v>
      </c>
      <c r="T1873" s="102" t="str">
        <f>IF(ISERROR(VLOOKUP('Salidas Pacientes'!$S1873,Entradas!$H$1:$I$412,2,FALSE)),"",VLOOKUP('Salidas Pacientes'!$S1873,Entradas!$H$1:$I$412,2,FALSE))</f>
        <v/>
      </c>
      <c r="U1873" s="124"/>
      <c r="V1873" s="124">
        <v>1</v>
      </c>
      <c r="W1873" s="127"/>
    </row>
    <row r="1874" spans="1:23" ht="15.75" hidden="1" customHeight="1">
      <c r="A1874" s="121">
        <v>45099</v>
      </c>
      <c r="B1874" s="131"/>
      <c r="C1874" s="133">
        <v>1112071239</v>
      </c>
      <c r="D1874" s="132" t="s">
        <v>328</v>
      </c>
      <c r="E1874" s="16" t="str">
        <f>IF(ISERROR(VLOOKUP('Salidas Pacientes'!$C1874,'BD Pacientes'!$A:I,3,FALSE)),"",VLOOKUP('Salidas Pacientes'!$C1874,'BD Pacientes'!$A:I,3,FALSE))</f>
        <v>ELENA GAMBOA PATIÑO</v>
      </c>
      <c r="F1874" s="132" t="s">
        <v>327</v>
      </c>
      <c r="G1874" s="95">
        <f>IF(ISERROR(VLOOKUP('Salidas Pacientes'!$C1874,'BD Pacientes'!$A:I,5,FALSE)),"",VLOOKUP('Salidas Pacientes'!$C1874,'BD Pacientes'!$A:I,5,FALSE))</f>
        <v>44977</v>
      </c>
      <c r="H1874" s="95" t="str">
        <f t="shared" ca="1" si="0"/>
        <v>0 año, 6 mes</v>
      </c>
      <c r="I1874" s="97" t="str">
        <f>IF(ISERROR(VLOOKUP('Salidas Pacientes'!$C1874,'BD Pacientes'!$A:$I,6,FALSE)),"",VLOOKUP('Salidas Pacientes'!$C1874,'BD Pacientes'!$A:$I,6,FALSE))</f>
        <v>CRA 101 #11A-10</v>
      </c>
      <c r="J1874" s="98">
        <f>IF(ISERROR(VLOOKUP('Salidas Pacientes'!$C1874,'BD Pacientes'!$A:$I,7,FALSE)),"",VLOOKUP('Salidas Pacientes'!$C1874,'BD Pacientes'!$A:$I,7,FALSE))</f>
        <v>67026034</v>
      </c>
      <c r="K1874" s="99" t="str">
        <f>IF(ISERROR(VLOOKUP('Salidas Pacientes'!$C1874,'BD Pacientes'!$A:$I,8,FALSE)),"",VLOOKUP('Salidas Pacientes'!$C1874,'BD Pacientes'!$A:$I,8,FALSE))</f>
        <v>LUZ ADRIANA PATIÑO</v>
      </c>
      <c r="L1874" s="17">
        <f>IF(ISERROR(VLOOKUP('Salidas Pacientes'!$C1874,'BD Pacientes'!$A:$I,9,FALSE)),"",VLOOKUP('Salidas Pacientes'!$C1874,'BD Pacientes'!$A:$I,9,FALSE))</f>
        <v>3154972220</v>
      </c>
      <c r="M1874" s="122" t="s">
        <v>96</v>
      </c>
      <c r="N1874" s="16" t="str">
        <f>IF(ISERROR(VLOOKUP('Salidas Pacientes'!$M1874,Inventario!$A$2:$M$21,2,FALSE)),"",VLOOKUP('Salidas Pacientes'!$M1874,Inventario!$A$2:$M$21,2,FALSE))</f>
        <v>Rotateq</v>
      </c>
      <c r="O1874" s="16" t="str">
        <f>IF(ISERROR(VLOOKUP('Salidas Pacientes'!$M1874,Inventario!$A$2:$M$21,3,FALSE)),"",VLOOKUP('Salidas Pacientes'!$M1874,Inventario!$A$2:$M$21,3,FALSE))</f>
        <v>Rotavirus Vivo Atenuado</v>
      </c>
      <c r="P1874" s="100"/>
      <c r="Q1874" s="100"/>
      <c r="R1874" s="17"/>
      <c r="S1874" s="123" t="s">
        <v>261</v>
      </c>
      <c r="T1874" s="102" t="str">
        <f>IF(ISERROR(VLOOKUP('Salidas Pacientes'!$S1874,Entradas!$H$1:$I$412,2,FALSE)),"",VLOOKUP('Salidas Pacientes'!$S1874,Entradas!$H$1:$I$412,2,FALSE))</f>
        <v/>
      </c>
      <c r="U1874" s="124"/>
      <c r="V1874" s="124">
        <v>1</v>
      </c>
      <c r="W1874" s="127"/>
    </row>
    <row r="1875" spans="1:23" ht="15.75" hidden="1" customHeight="1">
      <c r="A1875" s="121">
        <v>45099</v>
      </c>
      <c r="B1875" s="131"/>
      <c r="C1875" s="135">
        <v>1232824326</v>
      </c>
      <c r="D1875" s="132" t="s">
        <v>328</v>
      </c>
      <c r="E1875" s="16" t="str">
        <f>IF(ISERROR(VLOOKUP('Salidas Pacientes'!$C1875,'BD Pacientes'!$A:I,3,FALSE)),"",VLOOKUP('Salidas Pacientes'!$C1875,'BD Pacientes'!$A:I,3,FALSE))</f>
        <v>IVAN ANDRES CERON NARVAEZ</v>
      </c>
      <c r="F1875" s="132" t="s">
        <v>324</v>
      </c>
      <c r="G1875" s="95">
        <f>IF(ISERROR(VLOOKUP('Salidas Pacientes'!$C1875,'BD Pacientes'!$A:I,5,FALSE)),"",VLOOKUP('Salidas Pacientes'!$C1875,'BD Pacientes'!$A:I,5,FALSE))</f>
        <v>45005</v>
      </c>
      <c r="H1875" s="95" t="str">
        <f t="shared" ca="1" si="0"/>
        <v>0 año, 5 mes</v>
      </c>
      <c r="I1875" s="97" t="str">
        <f>IF(ISERROR(VLOOKUP('Salidas Pacientes'!$C1875,'BD Pacientes'!$A:$I,6,FALSE)),"",VLOOKUP('Salidas Pacientes'!$C1875,'BD Pacientes'!$A:$I,6,FALSE))</f>
        <v>CRA 24C ·2A-40</v>
      </c>
      <c r="J1875" s="98">
        <f>IF(ISERROR(VLOOKUP('Salidas Pacientes'!$C1875,'BD Pacientes'!$A:$I,7,FALSE)),"",VLOOKUP('Salidas Pacientes'!$C1875,'BD Pacientes'!$A:$I,7,FALSE))</f>
        <v>38560922</v>
      </c>
      <c r="K1875" s="99" t="str">
        <f>IF(ISERROR(VLOOKUP('Salidas Pacientes'!$C1875,'BD Pacientes'!$A:$I,8,FALSE)),"",VLOOKUP('Salidas Pacientes'!$C1875,'BD Pacientes'!$A:$I,8,FALSE))</f>
        <v>MELANY NARVAEZ</v>
      </c>
      <c r="L1875" s="17">
        <f>IF(ISERROR(VLOOKUP('Salidas Pacientes'!$C1875,'BD Pacientes'!$A:$I,9,FALSE)),"",VLOOKUP('Salidas Pacientes'!$C1875,'BD Pacientes'!$A:$I,9,FALSE))</f>
        <v>3023624277</v>
      </c>
      <c r="M1875" s="122" t="s">
        <v>47</v>
      </c>
      <c r="N1875" s="16" t="str">
        <f>IF(ISERROR(VLOOKUP('Salidas Pacientes'!$M1875,Inventario!$A$2:$M$21,2,FALSE)),"",VLOOKUP('Salidas Pacientes'!$M1875,Inventario!$A$2:$M$21,2,FALSE))</f>
        <v>Nimenrix</v>
      </c>
      <c r="O1875" s="16" t="str">
        <f>IF(ISERROR(VLOOKUP('Salidas Pacientes'!$M1875,Inventario!$A$2:$M$21,3,FALSE)),"",VLOOKUP('Salidas Pacientes'!$M1875,Inventario!$A$2:$M$21,3,FALSE))</f>
        <v>Meningococo</v>
      </c>
      <c r="P1875" s="100"/>
      <c r="Q1875" s="100"/>
      <c r="R1875" s="17"/>
      <c r="S1875" s="123" t="s">
        <v>240</v>
      </c>
      <c r="T1875" s="102">
        <f>IF(ISERROR(VLOOKUP('Salidas Pacientes'!$S1875,Entradas!$H$1:$I$412,2,FALSE)),"",VLOOKUP('Salidas Pacientes'!$S1875,Entradas!$H$1:$I$412,2,FALSE))</f>
        <v>45535</v>
      </c>
      <c r="U1875" s="124"/>
      <c r="V1875" s="124">
        <v>1</v>
      </c>
      <c r="W1875" s="127"/>
    </row>
    <row r="1876" spans="1:23" ht="15.75" hidden="1" customHeight="1">
      <c r="A1876" s="121">
        <v>45099</v>
      </c>
      <c r="B1876" s="131"/>
      <c r="C1876" s="135">
        <v>1232824327</v>
      </c>
      <c r="D1876" s="132" t="s">
        <v>328</v>
      </c>
      <c r="E1876" s="16" t="str">
        <f>IF(ISERROR(VLOOKUP('Salidas Pacientes'!$C1876,'BD Pacientes'!$A:I,3,FALSE)),"",VLOOKUP('Salidas Pacientes'!$C1876,'BD Pacientes'!$A:I,3,FALSE))</f>
        <v>IVAN ESTEBAN CERON NARVAEZ</v>
      </c>
      <c r="F1876" s="132" t="s">
        <v>324</v>
      </c>
      <c r="G1876" s="95">
        <f>IF(ISERROR(VLOOKUP('Salidas Pacientes'!$C1876,'BD Pacientes'!$A:I,5,FALSE)),"",VLOOKUP('Salidas Pacientes'!$C1876,'BD Pacientes'!$A:I,5,FALSE))</f>
        <v>45005</v>
      </c>
      <c r="H1876" s="95" t="str">
        <f t="shared" ca="1" si="0"/>
        <v>0 año, 5 mes</v>
      </c>
      <c r="I1876" s="97" t="str">
        <f>IF(ISERROR(VLOOKUP('Salidas Pacientes'!$C1876,'BD Pacientes'!$A:$I,6,FALSE)),"",VLOOKUP('Salidas Pacientes'!$C1876,'BD Pacientes'!$A:$I,6,FALSE))</f>
        <v>CRA 24C ·2A-40</v>
      </c>
      <c r="J1876" s="98">
        <f>IF(ISERROR(VLOOKUP('Salidas Pacientes'!$C1876,'BD Pacientes'!$A:$I,7,FALSE)),"",VLOOKUP('Salidas Pacientes'!$C1876,'BD Pacientes'!$A:$I,7,FALSE))</f>
        <v>38560922</v>
      </c>
      <c r="K1876" s="99" t="str">
        <f>IF(ISERROR(VLOOKUP('Salidas Pacientes'!$C1876,'BD Pacientes'!$A:$I,8,FALSE)),"",VLOOKUP('Salidas Pacientes'!$C1876,'BD Pacientes'!$A:$I,8,FALSE))</f>
        <v>MELANY NARVAEZ</v>
      </c>
      <c r="L1876" s="17">
        <f>IF(ISERROR(VLOOKUP('Salidas Pacientes'!$C1876,'BD Pacientes'!$A:$I,9,FALSE)),"",VLOOKUP('Salidas Pacientes'!$C1876,'BD Pacientes'!$A:$I,9,FALSE))</f>
        <v>3023624277</v>
      </c>
      <c r="M1876" s="122" t="s">
        <v>47</v>
      </c>
      <c r="N1876" s="16" t="str">
        <f>IF(ISERROR(VLOOKUP('Salidas Pacientes'!$M1876,Inventario!$A$2:$M$21,2,FALSE)),"",VLOOKUP('Salidas Pacientes'!$M1876,Inventario!$A$2:$M$21,2,FALSE))</f>
        <v>Nimenrix</v>
      </c>
      <c r="O1876" s="16" t="str">
        <f>IF(ISERROR(VLOOKUP('Salidas Pacientes'!$M1876,Inventario!$A$2:$M$21,3,FALSE)),"",VLOOKUP('Salidas Pacientes'!$M1876,Inventario!$A$2:$M$21,3,FALSE))</f>
        <v>Meningococo</v>
      </c>
      <c r="P1876" s="100"/>
      <c r="Q1876" s="100"/>
      <c r="R1876" s="17"/>
      <c r="S1876" s="123" t="s">
        <v>240</v>
      </c>
      <c r="T1876" s="102">
        <f>IF(ISERROR(VLOOKUP('Salidas Pacientes'!$S1876,Entradas!$H$1:$I$412,2,FALSE)),"",VLOOKUP('Salidas Pacientes'!$S1876,Entradas!$H$1:$I$412,2,FALSE))</f>
        <v>45535</v>
      </c>
      <c r="U1876" s="124"/>
      <c r="V1876" s="124">
        <v>1</v>
      </c>
      <c r="W1876" s="127"/>
    </row>
    <row r="1877" spans="1:23" ht="15.75" hidden="1" customHeight="1">
      <c r="A1877" s="121">
        <v>45099</v>
      </c>
      <c r="B1877" s="131"/>
      <c r="C1877" s="129">
        <v>1232820423</v>
      </c>
      <c r="D1877" s="132" t="s">
        <v>328</v>
      </c>
      <c r="E1877" s="16" t="str">
        <f>IF(ISERROR(VLOOKUP('Salidas Pacientes'!$C1877,'BD Pacientes'!$A:I,3,FALSE)),"",VLOOKUP('Salidas Pacientes'!$C1877,'BD Pacientes'!$A:I,3,FALSE))</f>
        <v>JUAN SEBASTIAN VARGAS RIVERA</v>
      </c>
      <c r="F1877" s="132" t="s">
        <v>324</v>
      </c>
      <c r="G1877" s="95">
        <f>IF(ISERROR(VLOOKUP('Salidas Pacientes'!$C1877,'BD Pacientes'!$A:I,5,FALSE)),"",VLOOKUP('Salidas Pacientes'!$C1877,'BD Pacientes'!$A:I,5,FALSE))</f>
        <v>44728</v>
      </c>
      <c r="H1877" s="95" t="str">
        <f t="shared" ca="1" si="0"/>
        <v>1 año, 2 mes</v>
      </c>
      <c r="I1877" s="97" t="str">
        <f>IF(ISERROR(VLOOKUP('Salidas Pacientes'!$C1877,'BD Pacientes'!$A:$I,6,FALSE)),"",VLOOKUP('Salidas Pacientes'!$C1877,'BD Pacientes'!$A:$I,6,FALSE))</f>
        <v>CRA 119B # 60B-147</v>
      </c>
      <c r="J1877" s="98">
        <f>IF(ISERROR(VLOOKUP('Salidas Pacientes'!$C1877,'BD Pacientes'!$A:$I,7,FALSE)),"",VLOOKUP('Salidas Pacientes'!$C1877,'BD Pacientes'!$A:$I,7,FALSE))</f>
        <v>1107508014</v>
      </c>
      <c r="K1877" s="99" t="str">
        <f>IF(ISERROR(VLOOKUP('Salidas Pacientes'!$C1877,'BD Pacientes'!$A:$I,8,FALSE)),"",VLOOKUP('Salidas Pacientes'!$C1877,'BD Pacientes'!$A:$I,8,FALSE))</f>
        <v>VANESSA RIVERA</v>
      </c>
      <c r="L1877" s="17">
        <f>IF(ISERROR(VLOOKUP('Salidas Pacientes'!$C1877,'BD Pacientes'!$A:$I,9,FALSE)),"",VLOOKUP('Salidas Pacientes'!$C1877,'BD Pacientes'!$A:$I,9,FALSE))</f>
        <v>3128715459</v>
      </c>
      <c r="M1877" s="122" t="s">
        <v>58</v>
      </c>
      <c r="N1877" s="16" t="str">
        <f>IF(ISERROR(VLOOKUP('Salidas Pacientes'!$M1877,Inventario!$A$2:$M$21,2,FALSE)),"",VLOOKUP('Salidas Pacientes'!$M1877,Inventario!$A$2:$M$21,2,FALSE))</f>
        <v>Proquad</v>
      </c>
      <c r="O1877" s="16" t="str">
        <f>IF(ISERROR(VLOOKUP('Salidas Pacientes'!$M1877,Inventario!$A$2:$M$21,3,FALSE)),"",VLOOKUP('Salidas Pacientes'!$M1877,Inventario!$A$2:$M$21,3,FALSE))</f>
        <v>Sarampion + Rubeola + parotiditis + varicela</v>
      </c>
      <c r="P1877" s="100"/>
      <c r="Q1877" s="100"/>
      <c r="R1877" s="17"/>
      <c r="S1877" s="123" t="s">
        <v>331</v>
      </c>
      <c r="T1877" s="102" t="str">
        <f>IF(ISERROR(VLOOKUP('Salidas Pacientes'!$S1877,Entradas!$H$1:$I$412,2,FALSE)),"",VLOOKUP('Salidas Pacientes'!$S1877,Entradas!$H$1:$I$412,2,FALSE))</f>
        <v/>
      </c>
      <c r="U1877" s="124"/>
      <c r="V1877" s="124">
        <v>1</v>
      </c>
      <c r="W1877" s="127"/>
    </row>
    <row r="1878" spans="1:23" ht="15.75" hidden="1" customHeight="1">
      <c r="A1878" s="121">
        <v>45099</v>
      </c>
      <c r="B1878" s="131"/>
      <c r="C1878" s="129">
        <v>1232820423</v>
      </c>
      <c r="D1878" s="132" t="s">
        <v>328</v>
      </c>
      <c r="E1878" s="16" t="str">
        <f>IF(ISERROR(VLOOKUP('Salidas Pacientes'!$C1878,'BD Pacientes'!$A:I,3,FALSE)),"",VLOOKUP('Salidas Pacientes'!$C1878,'BD Pacientes'!$A:I,3,FALSE))</f>
        <v>JUAN SEBASTIAN VARGAS RIVERA</v>
      </c>
      <c r="F1878" s="132" t="s">
        <v>324</v>
      </c>
      <c r="G1878" s="95">
        <f>IF(ISERROR(VLOOKUP('Salidas Pacientes'!$C1878,'BD Pacientes'!$A:I,5,FALSE)),"",VLOOKUP('Salidas Pacientes'!$C1878,'BD Pacientes'!$A:I,5,FALSE))</f>
        <v>44728</v>
      </c>
      <c r="H1878" s="95" t="str">
        <f t="shared" ca="1" si="0"/>
        <v>1 año, 2 mes</v>
      </c>
      <c r="I1878" s="97" t="str">
        <f>IF(ISERROR(VLOOKUP('Salidas Pacientes'!$C1878,'BD Pacientes'!$A:$I,6,FALSE)),"",VLOOKUP('Salidas Pacientes'!$C1878,'BD Pacientes'!$A:$I,6,FALSE))</f>
        <v>CRA 119B # 60B-147</v>
      </c>
      <c r="J1878" s="98">
        <f>IF(ISERROR(VLOOKUP('Salidas Pacientes'!$C1878,'BD Pacientes'!$A:$I,7,FALSE)),"",VLOOKUP('Salidas Pacientes'!$C1878,'BD Pacientes'!$A:$I,7,FALSE))</f>
        <v>1107508014</v>
      </c>
      <c r="K1878" s="99" t="str">
        <f>IF(ISERROR(VLOOKUP('Salidas Pacientes'!$C1878,'BD Pacientes'!$A:$I,8,FALSE)),"",VLOOKUP('Salidas Pacientes'!$C1878,'BD Pacientes'!$A:$I,8,FALSE))</f>
        <v>VANESSA RIVERA</v>
      </c>
      <c r="L1878" s="17">
        <f>IF(ISERROR(VLOOKUP('Salidas Pacientes'!$C1878,'BD Pacientes'!$A:$I,9,FALSE)),"",VLOOKUP('Salidas Pacientes'!$C1878,'BD Pacientes'!$A:$I,9,FALSE))</f>
        <v>3128715459</v>
      </c>
      <c r="M1878" s="122" t="s">
        <v>85</v>
      </c>
      <c r="N1878" s="16" t="str">
        <f>IF(ISERROR(VLOOKUP('Salidas Pacientes'!$M1878,Inventario!$A$2:$M$21,2,FALSE)),"",VLOOKUP('Salidas Pacientes'!$M1878,Inventario!$A$2:$M$21,2,FALSE))</f>
        <v xml:space="preserve">Avaxim 80 </v>
      </c>
      <c r="O1878" s="16" t="str">
        <f>IF(ISERROR(VLOOKUP('Salidas Pacientes'!$M1878,Inventario!$A$2:$M$21,3,FALSE)),"",VLOOKUP('Salidas Pacientes'!$M1878,Inventario!$A$2:$M$21,3,FALSE))</f>
        <v>Hepatitis A niño</v>
      </c>
      <c r="P1878" s="100"/>
      <c r="Q1878" s="100"/>
      <c r="R1878" s="17"/>
      <c r="S1878" s="123" t="s">
        <v>227</v>
      </c>
      <c r="T1878" s="102">
        <f>IF(ISERROR(VLOOKUP('Salidas Pacientes'!$S1878,Entradas!$H$1:$I$412,2,FALSE)),"",VLOOKUP('Salidas Pacientes'!$S1878,Entradas!$H$1:$I$412,2,FALSE))</f>
        <v>45351</v>
      </c>
      <c r="U1878" s="124"/>
      <c r="V1878" s="124">
        <v>1</v>
      </c>
      <c r="W1878" s="127"/>
    </row>
    <row r="1879" spans="1:23" ht="15.75" hidden="1" customHeight="1">
      <c r="A1879" s="121">
        <v>45099</v>
      </c>
      <c r="B1879" s="131"/>
      <c r="C1879" s="129">
        <v>1232820423</v>
      </c>
      <c r="D1879" s="132" t="s">
        <v>328</v>
      </c>
      <c r="E1879" s="16" t="str">
        <f>IF(ISERROR(VLOOKUP('Salidas Pacientes'!$C1879,'BD Pacientes'!$A:I,3,FALSE)),"",VLOOKUP('Salidas Pacientes'!$C1879,'BD Pacientes'!$A:I,3,FALSE))</f>
        <v>JUAN SEBASTIAN VARGAS RIVERA</v>
      </c>
      <c r="F1879" s="132" t="s">
        <v>324</v>
      </c>
      <c r="G1879" s="95">
        <f>IF(ISERROR(VLOOKUP('Salidas Pacientes'!$C1879,'BD Pacientes'!$A:I,5,FALSE)),"",VLOOKUP('Salidas Pacientes'!$C1879,'BD Pacientes'!$A:I,5,FALSE))</f>
        <v>44728</v>
      </c>
      <c r="H1879" s="95" t="str">
        <f t="shared" ca="1" si="0"/>
        <v>1 año, 2 mes</v>
      </c>
      <c r="I1879" s="97" t="str">
        <f>IF(ISERROR(VLOOKUP('Salidas Pacientes'!$C1879,'BD Pacientes'!$A:$I,6,FALSE)),"",VLOOKUP('Salidas Pacientes'!$C1879,'BD Pacientes'!$A:$I,6,FALSE))</f>
        <v>CRA 119B # 60B-147</v>
      </c>
      <c r="J1879" s="98">
        <f>IF(ISERROR(VLOOKUP('Salidas Pacientes'!$C1879,'BD Pacientes'!$A:$I,7,FALSE)),"",VLOOKUP('Salidas Pacientes'!$C1879,'BD Pacientes'!$A:$I,7,FALSE))</f>
        <v>1107508014</v>
      </c>
      <c r="K1879" s="99" t="str">
        <f>IF(ISERROR(VLOOKUP('Salidas Pacientes'!$C1879,'BD Pacientes'!$A:$I,8,FALSE)),"",VLOOKUP('Salidas Pacientes'!$C1879,'BD Pacientes'!$A:$I,8,FALSE))</f>
        <v>VANESSA RIVERA</v>
      </c>
      <c r="L1879" s="17">
        <f>IF(ISERROR(VLOOKUP('Salidas Pacientes'!$C1879,'BD Pacientes'!$A:$I,9,FALSE)),"",VLOOKUP('Salidas Pacientes'!$C1879,'BD Pacientes'!$A:$I,9,FALSE))</f>
        <v>3128715459</v>
      </c>
      <c r="M1879" s="122" t="s">
        <v>140</v>
      </c>
      <c r="N1879" s="16" t="str">
        <f>IF(ISERROR(VLOOKUP('Salidas Pacientes'!$M1879,Inventario!$A$2:$M$21,2,FALSE)),"",VLOOKUP('Salidas Pacientes'!$M1879,Inventario!$A$2:$M$21,2,FALSE))</f>
        <v>Influvac</v>
      </c>
      <c r="O1879" s="16" t="str">
        <f>IF(ISERROR(VLOOKUP('Salidas Pacientes'!$M1879,Inventario!$A$2:$M$21,3,FALSE)),"",VLOOKUP('Salidas Pacientes'!$M1879,Inventario!$A$2:$M$21,3,FALSE))</f>
        <v>Influenza</v>
      </c>
      <c r="P1879" s="100"/>
      <c r="Q1879" s="100"/>
      <c r="R1879" s="17"/>
      <c r="S1879" s="123" t="s">
        <v>252</v>
      </c>
      <c r="T1879" s="102" t="str">
        <f>IF(ISERROR(VLOOKUP('Salidas Pacientes'!$S1879,Entradas!$H$1:$I$412,2,FALSE)),"",VLOOKUP('Salidas Pacientes'!$S1879,Entradas!$H$1:$I$412,2,FALSE))</f>
        <v/>
      </c>
      <c r="U1879" s="124"/>
      <c r="V1879" s="124">
        <v>1</v>
      </c>
      <c r="W1879" s="127"/>
    </row>
    <row r="1880" spans="1:23" ht="15.75" hidden="1" customHeight="1">
      <c r="A1880" s="121">
        <v>45099</v>
      </c>
      <c r="B1880" s="131"/>
      <c r="C1880" s="129">
        <v>1232818228</v>
      </c>
      <c r="D1880" s="132" t="s">
        <v>328</v>
      </c>
      <c r="E1880" s="16" t="str">
        <f>IF(ISERROR(VLOOKUP('Salidas Pacientes'!$C1880,'BD Pacientes'!$A:I,3,FALSE)),"",VLOOKUP('Salidas Pacientes'!$C1880,'BD Pacientes'!$A:I,3,FALSE))</f>
        <v>DANNA SOFIA SANCHEZ BOLAÑOS</v>
      </c>
      <c r="F1880" s="132" t="s">
        <v>327</v>
      </c>
      <c r="G1880" s="95">
        <f>IF(ISERROR(VLOOKUP('Salidas Pacientes'!$C1880,'BD Pacientes'!$A:I,5,FALSE)),"",VLOOKUP('Salidas Pacientes'!$C1880,'BD Pacientes'!$A:I,5,FALSE))</f>
        <v>44515</v>
      </c>
      <c r="H1880" s="95" t="str">
        <f t="shared" ca="1" si="0"/>
        <v>1 año, 9 mes</v>
      </c>
      <c r="I1880" s="97" t="str">
        <f>IF(ISERROR(VLOOKUP('Salidas Pacientes'!$C1880,'BD Pacientes'!$A:$I,6,FALSE)),"",VLOOKUP('Salidas Pacientes'!$C1880,'BD Pacientes'!$A:$I,6,FALSE))</f>
        <v>CALLE 16 # 53-100 APTO 404G</v>
      </c>
      <c r="J1880" s="98">
        <f>IF(ISERROR(VLOOKUP('Salidas Pacientes'!$C1880,'BD Pacientes'!$A:$I,7,FALSE)),"",VLOOKUP('Salidas Pacientes'!$C1880,'BD Pacientes'!$A:$I,7,FALSE))</f>
        <v>29314548</v>
      </c>
      <c r="K1880" s="99" t="str">
        <f>IF(ISERROR(VLOOKUP('Salidas Pacientes'!$C1880,'BD Pacientes'!$A:$I,8,FALSE)),"",VLOOKUP('Salidas Pacientes'!$C1880,'BD Pacientes'!$A:$I,8,FALSE))</f>
        <v>LINA VIVIANA BOLAÑOS</v>
      </c>
      <c r="L1880" s="17">
        <f>IF(ISERROR(VLOOKUP('Salidas Pacientes'!$C1880,'BD Pacientes'!$A:$I,9,FALSE)),"",VLOOKUP('Salidas Pacientes'!$C1880,'BD Pacientes'!$A:$I,9,FALSE))</f>
        <v>3207200262</v>
      </c>
      <c r="M1880" s="122" t="s">
        <v>81</v>
      </c>
      <c r="N1880" s="16" t="str">
        <f>IF(ISERROR(VLOOKUP('Salidas Pacientes'!$M1880,Inventario!$A$2:$M$21,2,FALSE)),"",VLOOKUP('Salidas Pacientes'!$M1880,Inventario!$A$2:$M$21,2,FALSE))</f>
        <v>Stamaril</v>
      </c>
      <c r="O1880" s="16" t="str">
        <f>IF(ISERROR(VLOOKUP('Salidas Pacientes'!$M1880,Inventario!$A$2:$M$21,3,FALSE)),"",VLOOKUP('Salidas Pacientes'!$M1880,Inventario!$A$2:$M$21,3,FALSE))</f>
        <v>Fiebre amarilla</v>
      </c>
      <c r="P1880" s="100"/>
      <c r="Q1880" s="100"/>
      <c r="R1880" s="17"/>
      <c r="S1880" s="123" t="s">
        <v>249</v>
      </c>
      <c r="T1880" s="102" t="str">
        <f>IF(ISERROR(VLOOKUP('Salidas Pacientes'!$S1880,Entradas!$H$1:$I$412,2,FALSE)),"",VLOOKUP('Salidas Pacientes'!$S1880,Entradas!$H$1:$I$412,2,FALSE))</f>
        <v/>
      </c>
      <c r="U1880" s="124"/>
      <c r="V1880" s="124">
        <v>1</v>
      </c>
      <c r="W1880" s="127"/>
    </row>
    <row r="1881" spans="1:23" ht="15.75" hidden="1" customHeight="1">
      <c r="A1881" s="121">
        <v>45099</v>
      </c>
      <c r="B1881" s="131"/>
      <c r="C1881" s="129">
        <v>1232818228</v>
      </c>
      <c r="D1881" s="132" t="s">
        <v>328</v>
      </c>
      <c r="E1881" s="16" t="str">
        <f>IF(ISERROR(VLOOKUP('Salidas Pacientes'!$C1881,'BD Pacientes'!$A:I,3,FALSE)),"",VLOOKUP('Salidas Pacientes'!$C1881,'BD Pacientes'!$A:I,3,FALSE))</f>
        <v>DANNA SOFIA SANCHEZ BOLAÑOS</v>
      </c>
      <c r="F1881" s="132" t="s">
        <v>327</v>
      </c>
      <c r="G1881" s="95">
        <f>IF(ISERROR(VLOOKUP('Salidas Pacientes'!$C1881,'BD Pacientes'!$A:I,5,FALSE)),"",VLOOKUP('Salidas Pacientes'!$C1881,'BD Pacientes'!$A:I,5,FALSE))</f>
        <v>44515</v>
      </c>
      <c r="H1881" s="95" t="str">
        <f t="shared" ca="1" si="0"/>
        <v>1 año, 9 mes</v>
      </c>
      <c r="I1881" s="97" t="str">
        <f>IF(ISERROR(VLOOKUP('Salidas Pacientes'!$C1881,'BD Pacientes'!$A:$I,6,FALSE)),"",VLOOKUP('Salidas Pacientes'!$C1881,'BD Pacientes'!$A:$I,6,FALSE))</f>
        <v>CALLE 16 # 53-100 APTO 404G</v>
      </c>
      <c r="J1881" s="98">
        <f>IF(ISERROR(VLOOKUP('Salidas Pacientes'!$C1881,'BD Pacientes'!$A:$I,7,FALSE)),"",VLOOKUP('Salidas Pacientes'!$C1881,'BD Pacientes'!$A:$I,7,FALSE))</f>
        <v>29314548</v>
      </c>
      <c r="K1881" s="99" t="str">
        <f>IF(ISERROR(VLOOKUP('Salidas Pacientes'!$C1881,'BD Pacientes'!$A:$I,8,FALSE)),"",VLOOKUP('Salidas Pacientes'!$C1881,'BD Pacientes'!$A:$I,8,FALSE))</f>
        <v>LINA VIVIANA BOLAÑOS</v>
      </c>
      <c r="L1881" s="17">
        <f>IF(ISERROR(VLOOKUP('Salidas Pacientes'!$C1881,'BD Pacientes'!$A:$I,9,FALSE)),"",VLOOKUP('Salidas Pacientes'!$C1881,'BD Pacientes'!$A:$I,9,FALSE))</f>
        <v>3207200262</v>
      </c>
      <c r="M1881" s="122" t="s">
        <v>108</v>
      </c>
      <c r="N1881" s="16" t="str">
        <f>IF(ISERROR(VLOOKUP('Salidas Pacientes'!$M1881,Inventario!$A$2:$M$21,2,FALSE)),"",VLOOKUP('Salidas Pacientes'!$M1881,Inventario!$A$2:$M$21,2,FALSE))</f>
        <v>Priorix</v>
      </c>
      <c r="O1881" s="16" t="str">
        <f>IF(ISERROR(VLOOKUP('Salidas Pacientes'!$M1881,Inventario!$A$2:$M$21,3,FALSE)),"",VLOOKUP('Salidas Pacientes'!$M1881,Inventario!$A$2:$M$21,3,FALSE))</f>
        <v>Rubeola, Sarampion, Paperas</v>
      </c>
      <c r="P1881" s="100"/>
      <c r="Q1881" s="100"/>
      <c r="R1881" s="17"/>
      <c r="S1881" s="123" t="s">
        <v>239</v>
      </c>
      <c r="T1881" s="102">
        <f>IF(ISERROR(VLOOKUP('Salidas Pacientes'!$S1881,Entradas!$H$1:$I$412,2,FALSE)),"",VLOOKUP('Salidas Pacientes'!$S1881,Entradas!$H$1:$I$412,2,FALSE))</f>
        <v>45473</v>
      </c>
      <c r="U1881" s="124"/>
      <c r="V1881" s="124">
        <v>1</v>
      </c>
      <c r="W1881" s="127"/>
    </row>
    <row r="1882" spans="1:23" ht="15.75" hidden="1" customHeight="1">
      <c r="A1882" s="121">
        <v>45099</v>
      </c>
      <c r="B1882" s="131"/>
      <c r="C1882" s="129">
        <v>1232818228</v>
      </c>
      <c r="D1882" s="132" t="s">
        <v>328</v>
      </c>
      <c r="E1882" s="16" t="str">
        <f>IF(ISERROR(VLOOKUP('Salidas Pacientes'!$C1882,'BD Pacientes'!$A:I,3,FALSE)),"",VLOOKUP('Salidas Pacientes'!$C1882,'BD Pacientes'!$A:I,3,FALSE))</f>
        <v>DANNA SOFIA SANCHEZ BOLAÑOS</v>
      </c>
      <c r="F1882" s="132" t="s">
        <v>327</v>
      </c>
      <c r="G1882" s="95">
        <f>IF(ISERROR(VLOOKUP('Salidas Pacientes'!$C1882,'BD Pacientes'!$A:I,5,FALSE)),"",VLOOKUP('Salidas Pacientes'!$C1882,'BD Pacientes'!$A:I,5,FALSE))</f>
        <v>44515</v>
      </c>
      <c r="H1882" s="95" t="str">
        <f t="shared" ca="1" si="0"/>
        <v>1 año, 9 mes</v>
      </c>
      <c r="I1882" s="97" t="str">
        <f>IF(ISERROR(VLOOKUP('Salidas Pacientes'!$C1882,'BD Pacientes'!$A:$I,6,FALSE)),"",VLOOKUP('Salidas Pacientes'!$C1882,'BD Pacientes'!$A:$I,6,FALSE))</f>
        <v>CALLE 16 # 53-100 APTO 404G</v>
      </c>
      <c r="J1882" s="98">
        <f>IF(ISERROR(VLOOKUP('Salidas Pacientes'!$C1882,'BD Pacientes'!$A:$I,7,FALSE)),"",VLOOKUP('Salidas Pacientes'!$C1882,'BD Pacientes'!$A:$I,7,FALSE))</f>
        <v>29314548</v>
      </c>
      <c r="K1882" s="99" t="str">
        <f>IF(ISERROR(VLOOKUP('Salidas Pacientes'!$C1882,'BD Pacientes'!$A:$I,8,FALSE)),"",VLOOKUP('Salidas Pacientes'!$C1882,'BD Pacientes'!$A:$I,8,FALSE))</f>
        <v>LINA VIVIANA BOLAÑOS</v>
      </c>
      <c r="L1882" s="17">
        <f>IF(ISERROR(VLOOKUP('Salidas Pacientes'!$C1882,'BD Pacientes'!$A:$I,9,FALSE)),"",VLOOKUP('Salidas Pacientes'!$C1882,'BD Pacientes'!$A:$I,9,FALSE))</f>
        <v>3207200262</v>
      </c>
      <c r="M1882" s="122" t="s">
        <v>54</v>
      </c>
      <c r="N1882" s="16" t="str">
        <f>IF(ISERROR(VLOOKUP('Salidas Pacientes'!$M1882,Inventario!$A$2:$M$21,2,FALSE)),"",VLOOKUP('Salidas Pacientes'!$M1882,Inventario!$A$2:$M$21,2,FALSE))</f>
        <v>Prevenar</v>
      </c>
      <c r="O1882" s="16" t="str">
        <f>IF(ISERROR(VLOOKUP('Salidas Pacientes'!$M1882,Inventario!$A$2:$M$21,3,FALSE)),"",VLOOKUP('Salidas Pacientes'!$M1882,Inventario!$A$2:$M$21,3,FALSE))</f>
        <v>Neumococo 13V</v>
      </c>
      <c r="P1882" s="100"/>
      <c r="Q1882" s="100"/>
      <c r="R1882" s="17"/>
      <c r="S1882" s="123" t="s">
        <v>257</v>
      </c>
      <c r="T1882" s="102" t="str">
        <f>IF(ISERROR(VLOOKUP('Salidas Pacientes'!$S1882,Entradas!$H$1:$I$412,2,FALSE)),"",VLOOKUP('Salidas Pacientes'!$S1882,Entradas!$H$1:$I$412,2,FALSE))</f>
        <v/>
      </c>
      <c r="U1882" s="124"/>
      <c r="V1882" s="124">
        <v>1</v>
      </c>
      <c r="W1882" s="127"/>
    </row>
    <row r="1883" spans="1:23" ht="15.75" hidden="1" customHeight="1">
      <c r="A1883" s="121">
        <v>45099</v>
      </c>
      <c r="B1883" s="131"/>
      <c r="C1883" s="129">
        <v>1112060551</v>
      </c>
      <c r="D1883" s="132" t="s">
        <v>328</v>
      </c>
      <c r="E1883" s="16" t="str">
        <f>IF(ISERROR(VLOOKUP('Salidas Pacientes'!$C1883,'BD Pacientes'!$A:I,3,FALSE)),"",VLOOKUP('Salidas Pacientes'!$C1883,'BD Pacientes'!$A:I,3,FALSE))</f>
        <v>JERONIMO RESTREPO LOPEZ</v>
      </c>
      <c r="F1883" s="132" t="s">
        <v>324</v>
      </c>
      <c r="G1883" s="95">
        <f>IF(ISERROR(VLOOKUP('Salidas Pacientes'!$C1883,'BD Pacientes'!$A:I,5,FALSE)),"",VLOOKUP('Salidas Pacientes'!$C1883,'BD Pacientes'!$A:I,5,FALSE))</f>
        <v>42023</v>
      </c>
      <c r="H1883" s="95" t="str">
        <f t="shared" ca="1" si="0"/>
        <v>8 año, 7 mes</v>
      </c>
      <c r="I1883" s="97" t="str">
        <f>IF(ISERROR(VLOOKUP('Salidas Pacientes'!$C1883,'BD Pacientes'!$A:$I,6,FALSE)),"",VLOOKUP('Salidas Pacientes'!$C1883,'BD Pacientes'!$A:$I,6,FALSE))</f>
        <v>CALLE 11 # 43-30</v>
      </c>
      <c r="J1883" s="98">
        <f>IF(ISERROR(VLOOKUP('Salidas Pacientes'!$C1883,'BD Pacientes'!$A:$I,7,FALSE)),"",VLOOKUP('Salidas Pacientes'!$C1883,'BD Pacientes'!$A:$I,7,FALSE))</f>
        <v>66822615</v>
      </c>
      <c r="K1883" s="99" t="str">
        <f>IF(ISERROR(VLOOKUP('Salidas Pacientes'!$C1883,'BD Pacientes'!$A:$I,8,FALSE)),"",VLOOKUP('Salidas Pacientes'!$C1883,'BD Pacientes'!$A:$I,8,FALSE))</f>
        <v>SANDRA RODRIGUEZ</v>
      </c>
      <c r="L1883" s="17">
        <f>IF(ISERROR(VLOOKUP('Salidas Pacientes'!$C1883,'BD Pacientes'!$A:$I,9,FALSE)),"",VLOOKUP('Salidas Pacientes'!$C1883,'BD Pacientes'!$A:$I,9,FALSE))</f>
        <v>3103589825</v>
      </c>
      <c r="M1883" s="122" t="s">
        <v>140</v>
      </c>
      <c r="N1883" s="16" t="str">
        <f>IF(ISERROR(VLOOKUP('Salidas Pacientes'!$M1883,Inventario!$A$2:$M$21,2,FALSE)),"",VLOOKUP('Salidas Pacientes'!$M1883,Inventario!$A$2:$M$21,2,FALSE))</f>
        <v>Influvac</v>
      </c>
      <c r="O1883" s="16" t="str">
        <f>IF(ISERROR(VLOOKUP('Salidas Pacientes'!$M1883,Inventario!$A$2:$M$21,3,FALSE)),"",VLOOKUP('Salidas Pacientes'!$M1883,Inventario!$A$2:$M$21,3,FALSE))</f>
        <v>Influenza</v>
      </c>
      <c r="P1883" s="100"/>
      <c r="Q1883" s="100"/>
      <c r="R1883" s="17"/>
      <c r="S1883" s="123" t="s">
        <v>252</v>
      </c>
      <c r="T1883" s="102" t="str">
        <f>IF(ISERROR(VLOOKUP('Salidas Pacientes'!$S1883,Entradas!$H$1:$I$412,2,FALSE)),"",VLOOKUP('Salidas Pacientes'!$S1883,Entradas!$H$1:$I$412,2,FALSE))</f>
        <v/>
      </c>
      <c r="U1883" s="124"/>
      <c r="V1883" s="124">
        <v>1</v>
      </c>
      <c r="W1883" s="127"/>
    </row>
    <row r="1884" spans="1:23" ht="15.75" hidden="1" customHeight="1">
      <c r="A1884" s="121">
        <v>45101</v>
      </c>
      <c r="B1884" s="131"/>
      <c r="C1884" s="135">
        <v>1232824147</v>
      </c>
      <c r="D1884" s="132" t="s">
        <v>328</v>
      </c>
      <c r="E1884" s="16" t="str">
        <f>IF(ISERROR(VLOOKUP('Salidas Pacientes'!$C1884,'BD Pacientes'!$A:I,3,FALSE)),"",VLOOKUP('Salidas Pacientes'!$C1884,'BD Pacientes'!$A:I,3,FALSE))</f>
        <v>EILYN MARULANDA GUZMAN</v>
      </c>
      <c r="F1884" s="132" t="s">
        <v>327</v>
      </c>
      <c r="G1884" s="95">
        <f>IF(ISERROR(VLOOKUP('Salidas Pacientes'!$C1884,'BD Pacientes'!$A:I,5,FALSE)),"",VLOOKUP('Salidas Pacientes'!$C1884,'BD Pacientes'!$A:I,5,FALSE))</f>
        <v>44997</v>
      </c>
      <c r="H1884" s="95" t="str">
        <f t="shared" ca="1" si="0"/>
        <v>0 año, 5 mes</v>
      </c>
      <c r="I1884" s="97" t="str">
        <f>IF(ISERROR(VLOOKUP('Salidas Pacientes'!$C1884,'BD Pacientes'!$A:$I,6,FALSE)),"",VLOOKUP('Salidas Pacientes'!$C1884,'BD Pacientes'!$A:$I,6,FALSE))</f>
        <v>CRA 16 ·10-231</v>
      </c>
      <c r="J1884" s="98">
        <f>IF(ISERROR(VLOOKUP('Salidas Pacientes'!$C1884,'BD Pacientes'!$A:$I,7,FALSE)),"",VLOOKUP('Salidas Pacientes'!$C1884,'BD Pacientes'!$A:$I,7,FALSE))</f>
        <v>1144047077</v>
      </c>
      <c r="K1884" s="99" t="str">
        <f>IF(ISERROR(VLOOKUP('Salidas Pacientes'!$C1884,'BD Pacientes'!$A:$I,8,FALSE)),"",VLOOKUP('Salidas Pacientes'!$C1884,'BD Pacientes'!$A:$I,8,FALSE))</f>
        <v>DARLYN VANESA GUZMAN</v>
      </c>
      <c r="L1884" s="17">
        <f>IF(ISERROR(VLOOKUP('Salidas Pacientes'!$C1884,'BD Pacientes'!$A:$I,9,FALSE)),"",VLOOKUP('Salidas Pacientes'!$C1884,'BD Pacientes'!$A:$I,9,FALSE))</f>
        <v>3167393783</v>
      </c>
      <c r="M1884" s="122" t="s">
        <v>47</v>
      </c>
      <c r="N1884" s="16" t="str">
        <f>IF(ISERROR(VLOOKUP('Salidas Pacientes'!$M1884,Inventario!$A$2:$M$21,2,FALSE)),"",VLOOKUP('Salidas Pacientes'!$M1884,Inventario!$A$2:$M$21,2,FALSE))</f>
        <v>Nimenrix</v>
      </c>
      <c r="O1884" s="16" t="str">
        <f>IF(ISERROR(VLOOKUP('Salidas Pacientes'!$M1884,Inventario!$A$2:$M$21,3,FALSE)),"",VLOOKUP('Salidas Pacientes'!$M1884,Inventario!$A$2:$M$21,3,FALSE))</f>
        <v>Meningococo</v>
      </c>
      <c r="P1884" s="100"/>
      <c r="Q1884" s="100"/>
      <c r="R1884" s="17"/>
      <c r="S1884" s="123" t="s">
        <v>240</v>
      </c>
      <c r="T1884" s="102">
        <f>IF(ISERROR(VLOOKUP('Salidas Pacientes'!$S1884,Entradas!$H$1:$I$412,2,FALSE)),"",VLOOKUP('Salidas Pacientes'!$S1884,Entradas!$H$1:$I$412,2,FALSE))</f>
        <v>45535</v>
      </c>
      <c r="U1884" s="124"/>
      <c r="V1884" s="124">
        <v>1</v>
      </c>
      <c r="W1884" s="127"/>
    </row>
    <row r="1885" spans="1:23" ht="15.75" hidden="1" customHeight="1">
      <c r="A1885" s="121">
        <v>45101</v>
      </c>
      <c r="B1885" s="131"/>
      <c r="C1885" s="139">
        <v>1112071378</v>
      </c>
      <c r="D1885" s="132" t="s">
        <v>328</v>
      </c>
      <c r="E1885" s="16" t="str">
        <f>IF(ISERROR(VLOOKUP('Salidas Pacientes'!$C1885,'BD Pacientes'!$A:I,3,FALSE)),"",VLOOKUP('Salidas Pacientes'!$C1885,'BD Pacientes'!$A:I,3,FALSE))</f>
        <v>MARIA ANTONIA ALVARADO NIÑO</v>
      </c>
      <c r="F1885" s="132" t="s">
        <v>327</v>
      </c>
      <c r="G1885" s="95">
        <f>IF(ISERROR(VLOOKUP('Salidas Pacientes'!$C1885,'BD Pacientes'!$A:I,5,FALSE)),"",VLOOKUP('Salidas Pacientes'!$C1885,'BD Pacientes'!$A:I,5,FALSE))</f>
        <v>45005</v>
      </c>
      <c r="H1885" s="95" t="str">
        <f t="shared" ca="1" si="0"/>
        <v>0 año, 5 mes</v>
      </c>
      <c r="I1885" s="97" t="str">
        <f>IF(ISERROR(VLOOKUP('Salidas Pacientes'!$C1885,'BD Pacientes'!$A:$I,6,FALSE)),"",VLOOKUP('Salidas Pacientes'!$C1885,'BD Pacientes'!$A:$I,6,FALSE))</f>
        <v>CRA 93 42-58</v>
      </c>
      <c r="J1885" s="98">
        <f>IF(ISERROR(VLOOKUP('Salidas Pacientes'!$C1885,'BD Pacientes'!$A:$I,7,FALSE)),"",VLOOKUP('Salidas Pacientes'!$C1885,'BD Pacientes'!$A:$I,7,FALSE))</f>
        <v>28964077</v>
      </c>
      <c r="K1885" s="99" t="str">
        <f>IF(ISERROR(VLOOKUP('Salidas Pacientes'!$C1885,'BD Pacientes'!$A:$I,8,FALSE)),"",VLOOKUP('Salidas Pacientes'!$C1885,'BD Pacientes'!$A:$I,8,FALSE))</f>
        <v>GISSETTE LORENA NIÑO</v>
      </c>
      <c r="L1885" s="17">
        <f>IF(ISERROR(VLOOKUP('Salidas Pacientes'!$C1885,'BD Pacientes'!$A:$I,9,FALSE)),"",VLOOKUP('Salidas Pacientes'!$C1885,'BD Pacientes'!$A:$I,9,FALSE))</f>
        <v>3102110941</v>
      </c>
      <c r="M1885" s="122" t="s">
        <v>47</v>
      </c>
      <c r="N1885" s="16" t="str">
        <f>IF(ISERROR(VLOOKUP('Salidas Pacientes'!$M1885,Inventario!$A$2:$M$21,2,FALSE)),"",VLOOKUP('Salidas Pacientes'!$M1885,Inventario!$A$2:$M$21,2,FALSE))</f>
        <v>Nimenrix</v>
      </c>
      <c r="O1885" s="16" t="str">
        <f>IF(ISERROR(VLOOKUP('Salidas Pacientes'!$M1885,Inventario!$A$2:$M$21,3,FALSE)),"",VLOOKUP('Salidas Pacientes'!$M1885,Inventario!$A$2:$M$21,3,FALSE))</f>
        <v>Meningococo</v>
      </c>
      <c r="P1885" s="100"/>
      <c r="Q1885" s="100"/>
      <c r="R1885" s="17"/>
      <c r="S1885" s="123" t="s">
        <v>240</v>
      </c>
      <c r="T1885" s="102">
        <f>IF(ISERROR(VLOOKUP('Salidas Pacientes'!$S1885,Entradas!$H$1:$I$412,2,FALSE)),"",VLOOKUP('Salidas Pacientes'!$S1885,Entradas!$H$1:$I$412,2,FALSE))</f>
        <v>45535</v>
      </c>
      <c r="U1885" s="124"/>
      <c r="V1885" s="124">
        <v>1</v>
      </c>
      <c r="W1885" s="127"/>
    </row>
    <row r="1886" spans="1:23" ht="15.75" hidden="1" customHeight="1">
      <c r="A1886" s="121">
        <v>45101</v>
      </c>
      <c r="B1886" s="131"/>
      <c r="C1886" s="133">
        <v>1150696165</v>
      </c>
      <c r="D1886" s="132" t="s">
        <v>328</v>
      </c>
      <c r="E1886" s="16" t="str">
        <f>IF(ISERROR(VLOOKUP('Salidas Pacientes'!$C1886,'BD Pacientes'!$A:I,3,FALSE)),"",VLOOKUP('Salidas Pacientes'!$C1886,'BD Pacientes'!$A:I,3,FALSE))</f>
        <v>LUCIA CABRERA MOSQUERA</v>
      </c>
      <c r="F1886" s="132" t="s">
        <v>327</v>
      </c>
      <c r="G1886" s="95">
        <f>IF(ISERROR(VLOOKUP('Salidas Pacientes'!$C1886,'BD Pacientes'!$A:I,5,FALSE)),"",VLOOKUP('Salidas Pacientes'!$C1886,'BD Pacientes'!$A:I,5,FALSE))</f>
        <v>44139</v>
      </c>
      <c r="H1886" s="95" t="str">
        <f t="shared" ca="1" si="0"/>
        <v>2 año, 9 mes</v>
      </c>
      <c r="I1886" s="97" t="str">
        <f>IF(ISERROR(VLOOKUP('Salidas Pacientes'!$C1886,'BD Pacientes'!$A:$I,6,FALSE)),"",VLOOKUP('Salidas Pacientes'!$C1886,'BD Pacientes'!$A:$I,6,FALSE))</f>
        <v>AV CHICAYA PORTALES BELLO HORIZONTE JAMUNDI</v>
      </c>
      <c r="J1886" s="98">
        <f>IF(ISERROR(VLOOKUP('Salidas Pacientes'!$C1886,'BD Pacientes'!$A:$I,7,FALSE)),"",VLOOKUP('Salidas Pacientes'!$C1886,'BD Pacientes'!$A:$I,7,FALSE))</f>
        <v>1107048315</v>
      </c>
      <c r="K1886" s="99" t="str">
        <f>IF(ISERROR(VLOOKUP('Salidas Pacientes'!$C1886,'BD Pacientes'!$A:$I,8,FALSE)),"",VLOOKUP('Salidas Pacientes'!$C1886,'BD Pacientes'!$A:$I,8,FALSE))</f>
        <v>MAYRA MOSQUERA</v>
      </c>
      <c r="L1886" s="17">
        <f>IF(ISERROR(VLOOKUP('Salidas Pacientes'!$C1886,'BD Pacientes'!$A:$I,9,FALSE)),"",VLOOKUP('Salidas Pacientes'!$C1886,'BD Pacientes'!$A:$I,9,FALSE))</f>
        <v>3147680718</v>
      </c>
      <c r="M1886" s="122" t="s">
        <v>108</v>
      </c>
      <c r="N1886" s="16" t="str">
        <f>IF(ISERROR(VLOOKUP('Salidas Pacientes'!$M1886,Inventario!$A$2:$M$21,2,FALSE)),"",VLOOKUP('Salidas Pacientes'!$M1886,Inventario!$A$2:$M$21,2,FALSE))</f>
        <v>Priorix</v>
      </c>
      <c r="O1886" s="16" t="str">
        <f>IF(ISERROR(VLOOKUP('Salidas Pacientes'!$M1886,Inventario!$A$2:$M$21,3,FALSE)),"",VLOOKUP('Salidas Pacientes'!$M1886,Inventario!$A$2:$M$21,3,FALSE))</f>
        <v>Rubeola, Sarampion, Paperas</v>
      </c>
      <c r="P1886" s="100"/>
      <c r="Q1886" s="100"/>
      <c r="R1886" s="17"/>
      <c r="S1886" s="123" t="s">
        <v>239</v>
      </c>
      <c r="T1886" s="102">
        <f>IF(ISERROR(VLOOKUP('Salidas Pacientes'!$S1886,Entradas!$H$1:$I$412,2,FALSE)),"",VLOOKUP('Salidas Pacientes'!$S1886,Entradas!$H$1:$I$412,2,FALSE))</f>
        <v>45473</v>
      </c>
      <c r="U1886" s="124"/>
      <c r="V1886" s="124">
        <v>1</v>
      </c>
      <c r="W1886" s="127"/>
    </row>
    <row r="1887" spans="1:23" ht="15.75" hidden="1" customHeight="1">
      <c r="A1887" s="121">
        <v>45101</v>
      </c>
      <c r="B1887" s="131"/>
      <c r="C1887" s="136">
        <v>1150696165</v>
      </c>
      <c r="D1887" s="132" t="s">
        <v>328</v>
      </c>
      <c r="E1887" s="16" t="str">
        <f>IF(ISERROR(VLOOKUP('Salidas Pacientes'!$C1887,'BD Pacientes'!$A:I,3,FALSE)),"",VLOOKUP('Salidas Pacientes'!$C1887,'BD Pacientes'!$A:I,3,FALSE))</f>
        <v>LUCIA CABRERA MOSQUERA</v>
      </c>
      <c r="F1887" s="132" t="s">
        <v>327</v>
      </c>
      <c r="G1887" s="95">
        <f>IF(ISERROR(VLOOKUP('Salidas Pacientes'!$C1887,'BD Pacientes'!$A:I,5,FALSE)),"",VLOOKUP('Salidas Pacientes'!$C1887,'BD Pacientes'!$A:I,5,FALSE))</f>
        <v>44139</v>
      </c>
      <c r="H1887" s="95" t="str">
        <f t="shared" ca="1" si="0"/>
        <v>2 año, 9 mes</v>
      </c>
      <c r="I1887" s="97" t="str">
        <f>IF(ISERROR(VLOOKUP('Salidas Pacientes'!$C1887,'BD Pacientes'!$A:$I,6,FALSE)),"",VLOOKUP('Salidas Pacientes'!$C1887,'BD Pacientes'!$A:$I,6,FALSE))</f>
        <v>AV CHICAYA PORTALES BELLO HORIZONTE JAMUNDI</v>
      </c>
      <c r="J1887" s="98">
        <f>IF(ISERROR(VLOOKUP('Salidas Pacientes'!$C1887,'BD Pacientes'!$A:$I,7,FALSE)),"",VLOOKUP('Salidas Pacientes'!$C1887,'BD Pacientes'!$A:$I,7,FALSE))</f>
        <v>1107048315</v>
      </c>
      <c r="K1887" s="99" t="str">
        <f>IF(ISERROR(VLOOKUP('Salidas Pacientes'!$C1887,'BD Pacientes'!$A:$I,8,FALSE)),"",VLOOKUP('Salidas Pacientes'!$C1887,'BD Pacientes'!$A:$I,8,FALSE))</f>
        <v>MAYRA MOSQUERA</v>
      </c>
      <c r="L1887" s="17">
        <f>IF(ISERROR(VLOOKUP('Salidas Pacientes'!$C1887,'BD Pacientes'!$A:$I,9,FALSE)),"",VLOOKUP('Salidas Pacientes'!$C1887,'BD Pacientes'!$A:$I,9,FALSE))</f>
        <v>3147680718</v>
      </c>
      <c r="M1887" s="122" t="s">
        <v>140</v>
      </c>
      <c r="N1887" s="16" t="str">
        <f>IF(ISERROR(VLOOKUP('Salidas Pacientes'!$M1887,Inventario!$A$2:$M$21,2,FALSE)),"",VLOOKUP('Salidas Pacientes'!$M1887,Inventario!$A$2:$M$21,2,FALSE))</f>
        <v>Influvac</v>
      </c>
      <c r="O1887" s="16" t="str">
        <f>IF(ISERROR(VLOOKUP('Salidas Pacientes'!$M1887,Inventario!$A$2:$M$21,3,FALSE)),"",VLOOKUP('Salidas Pacientes'!$M1887,Inventario!$A$2:$M$21,3,FALSE))</f>
        <v>Influenza</v>
      </c>
      <c r="P1887" s="100"/>
      <c r="Q1887" s="100"/>
      <c r="R1887" s="17"/>
      <c r="S1887" s="123" t="s">
        <v>252</v>
      </c>
      <c r="T1887" s="102" t="str">
        <f>IF(ISERROR(VLOOKUP('Salidas Pacientes'!$S1887,Entradas!$H$1:$I$412,2,FALSE)),"",VLOOKUP('Salidas Pacientes'!$S1887,Entradas!$H$1:$I$412,2,FALSE))</f>
        <v/>
      </c>
      <c r="U1887" s="124"/>
      <c r="V1887" s="124">
        <v>1</v>
      </c>
      <c r="W1887" s="127"/>
    </row>
    <row r="1888" spans="1:23" ht="15.75" hidden="1" customHeight="1">
      <c r="A1888" s="121">
        <v>45101</v>
      </c>
      <c r="B1888" s="131"/>
      <c r="C1888" s="129">
        <v>1109574531</v>
      </c>
      <c r="D1888" s="132" t="s">
        <v>328</v>
      </c>
      <c r="E1888" s="16" t="str">
        <f>IF(ISERROR(VLOOKUP('Salidas Pacientes'!$C1888,'BD Pacientes'!$A:I,3,FALSE)),"",VLOOKUP('Salidas Pacientes'!$C1888,'BD Pacientes'!$A:I,3,FALSE))</f>
        <v>GABRIEL GRISALES MALDONADO</v>
      </c>
      <c r="F1888" s="132" t="s">
        <v>324</v>
      </c>
      <c r="G1888" s="95">
        <f>IF(ISERROR(VLOOKUP('Salidas Pacientes'!$C1888,'BD Pacientes'!$A:I,5,FALSE)),"",VLOOKUP('Salidas Pacientes'!$C1888,'BD Pacientes'!$A:I,5,FALSE))</f>
        <v>44689</v>
      </c>
      <c r="H1888" s="95" t="str">
        <f t="shared" ca="1" si="0"/>
        <v>1 año, 3 mes</v>
      </c>
      <c r="I1888" s="97" t="str">
        <f>IF(ISERROR(VLOOKUP('Salidas Pacientes'!$C1888,'BD Pacientes'!$A:$I,6,FALSE)),"",VLOOKUP('Salidas Pacientes'!$C1888,'BD Pacientes'!$A:$I,6,FALSE))</f>
        <v>KM 7 EL CRUCERO CASA VILLA MIRACALI</v>
      </c>
      <c r="J1888" s="98">
        <f>IF(ISERROR(VLOOKUP('Salidas Pacientes'!$C1888,'BD Pacientes'!$A:$I,7,FALSE)),"",VLOOKUP('Salidas Pacientes'!$C1888,'BD Pacientes'!$A:$I,7,FALSE))</f>
        <v>1144086993</v>
      </c>
      <c r="K1888" s="99" t="str">
        <f>IF(ISERROR(VLOOKUP('Salidas Pacientes'!$C1888,'BD Pacientes'!$A:$I,8,FALSE)),"",VLOOKUP('Salidas Pacientes'!$C1888,'BD Pacientes'!$A:$I,8,FALSE))</f>
        <v>DIANA MALDONADO</v>
      </c>
      <c r="L1888" s="17">
        <f>IF(ISERROR(VLOOKUP('Salidas Pacientes'!$C1888,'BD Pacientes'!$A:$I,9,FALSE)),"",VLOOKUP('Salidas Pacientes'!$C1888,'BD Pacientes'!$A:$I,9,FALSE))</f>
        <v>3173702426</v>
      </c>
      <c r="M1888" s="122" t="s">
        <v>47</v>
      </c>
      <c r="N1888" s="16" t="str">
        <f>IF(ISERROR(VLOOKUP('Salidas Pacientes'!$M1888,Inventario!$A$2:$M$21,2,FALSE)),"",VLOOKUP('Salidas Pacientes'!$M1888,Inventario!$A$2:$M$21,2,FALSE))</f>
        <v>Nimenrix</v>
      </c>
      <c r="O1888" s="16" t="str">
        <f>IF(ISERROR(VLOOKUP('Salidas Pacientes'!$M1888,Inventario!$A$2:$M$21,3,FALSE)),"",VLOOKUP('Salidas Pacientes'!$M1888,Inventario!$A$2:$M$21,3,FALSE))</f>
        <v>Meningococo</v>
      </c>
      <c r="P1888" s="16" t="str">
        <f>IF(ISERROR(VLOOKUP('Salidas Pacientes'!$M1888,Inventario!$A$2:$M$21,3,FALSE)),"",VLOOKUP('Salidas Pacientes'!$M1888,Inventario!$A$2:$M$21,3,FALSE))</f>
        <v>Meningococo</v>
      </c>
      <c r="Q1888" s="16" t="str">
        <f>IF(ISERROR(VLOOKUP('Salidas Pacientes'!$M1888,Inventario!$A$2:$M$21,3,FALSE)),"",VLOOKUP('Salidas Pacientes'!$M1888,Inventario!$A$2:$M$21,3,FALSE))</f>
        <v>Meningococo</v>
      </c>
      <c r="R1888" s="16" t="str">
        <f>IF(ISERROR(VLOOKUP('Salidas Pacientes'!$M1888,Inventario!$A$2:$M$21,3,FALSE)),"",VLOOKUP('Salidas Pacientes'!$M1888,Inventario!$A$2:$M$21,3,FALSE))</f>
        <v>Meningococo</v>
      </c>
      <c r="S1888" s="123" t="s">
        <v>240</v>
      </c>
      <c r="T1888" s="102">
        <f>IF(ISERROR(VLOOKUP('Salidas Pacientes'!$S1888,Entradas!$H$1:$I$412,2,FALSE)),"",VLOOKUP('Salidas Pacientes'!$S1888,Entradas!$H$1:$I$412,2,FALSE))</f>
        <v>45535</v>
      </c>
      <c r="U1888" s="124"/>
      <c r="V1888" s="124">
        <v>1</v>
      </c>
      <c r="W1888" s="127"/>
    </row>
    <row r="1889" spans="1:23" ht="15.75" hidden="1" customHeight="1">
      <c r="A1889" s="121">
        <v>45101</v>
      </c>
      <c r="B1889" s="131"/>
      <c r="C1889" s="129">
        <v>1112071167</v>
      </c>
      <c r="D1889" s="132" t="s">
        <v>328</v>
      </c>
      <c r="E1889" s="16" t="str">
        <f>IF(ISERROR(VLOOKUP('Salidas Pacientes'!$C1889,'BD Pacientes'!$A:I,3,FALSE)),"",VLOOKUP('Salidas Pacientes'!$C1889,'BD Pacientes'!$A:I,3,FALSE))</f>
        <v>THIAGO HERNANDEZ PARK</v>
      </c>
      <c r="F1889" s="132" t="s">
        <v>324</v>
      </c>
      <c r="G1889" s="95">
        <f>IF(ISERROR(VLOOKUP('Salidas Pacientes'!$C1889,'BD Pacientes'!$A:I,5,FALSE)),"",VLOOKUP('Salidas Pacientes'!$C1889,'BD Pacientes'!$A:I,5,FALSE))</f>
        <v>44643</v>
      </c>
      <c r="H1889" s="95" t="str">
        <f t="shared" ca="1" si="0"/>
        <v>1 año, 5 mes</v>
      </c>
      <c r="I1889" s="97" t="str">
        <f>IF(ISERROR(VLOOKUP('Salidas Pacientes'!$C1889,'BD Pacientes'!$A:$I,6,FALSE)),"",VLOOKUP('Salidas Pacientes'!$C1889,'BD Pacientes'!$A:$I,6,FALSE))</f>
        <v>CRA 11 # 54-79</v>
      </c>
      <c r="J1889" s="98">
        <f>IF(ISERROR(VLOOKUP('Salidas Pacientes'!$C1889,'BD Pacientes'!$A:$I,7,FALSE)),"",VLOOKUP('Salidas Pacientes'!$C1889,'BD Pacientes'!$A:$I,7,FALSE))</f>
        <v>1144171450</v>
      </c>
      <c r="K1889" s="99" t="str">
        <f>IF(ISERROR(VLOOKUP('Salidas Pacientes'!$C1889,'BD Pacientes'!$A:$I,8,FALSE)),"",VLOOKUP('Salidas Pacientes'!$C1889,'BD Pacientes'!$A:$I,8,FALSE))</f>
        <v>CATRIN PARK</v>
      </c>
      <c r="L1889" s="17">
        <f>IF(ISERROR(VLOOKUP('Salidas Pacientes'!$C1889,'BD Pacientes'!$A:$I,9,FALSE)),"",VLOOKUP('Salidas Pacientes'!$C1889,'BD Pacientes'!$A:$I,9,FALSE))</f>
        <v>3208705916</v>
      </c>
      <c r="M1889" s="122" t="s">
        <v>54</v>
      </c>
      <c r="N1889" s="16" t="str">
        <f>IF(ISERROR(VLOOKUP('Salidas Pacientes'!$M1889,Inventario!$A$2:$M$21,2,FALSE)),"",VLOOKUP('Salidas Pacientes'!$M1889,Inventario!$A$2:$M$21,2,FALSE))</f>
        <v>Prevenar</v>
      </c>
      <c r="O1889" s="16" t="str">
        <f>IF(ISERROR(VLOOKUP('Salidas Pacientes'!$M1889,Inventario!$A$2:$M$21,3,FALSE)),"",VLOOKUP('Salidas Pacientes'!$M1889,Inventario!$A$2:$M$21,3,FALSE))</f>
        <v>Neumococo 13V</v>
      </c>
      <c r="P1889" s="100"/>
      <c r="Q1889" s="100"/>
      <c r="R1889" s="17"/>
      <c r="S1889" s="123" t="s">
        <v>257</v>
      </c>
      <c r="T1889" s="102" t="str">
        <f>IF(ISERROR(VLOOKUP('Salidas Pacientes'!$S1889,Entradas!$H$1:$I$412,2,FALSE)),"",VLOOKUP('Salidas Pacientes'!$S1889,Entradas!$H$1:$I$412,2,FALSE))</f>
        <v/>
      </c>
      <c r="U1889" s="124"/>
      <c r="V1889" s="124">
        <v>1</v>
      </c>
      <c r="W1889" s="127"/>
    </row>
    <row r="1890" spans="1:23" ht="15.75" hidden="1" customHeight="1">
      <c r="A1890" s="121">
        <v>45101</v>
      </c>
      <c r="B1890" s="131"/>
      <c r="C1890" s="129">
        <v>1232820117</v>
      </c>
      <c r="D1890" s="132" t="s">
        <v>328</v>
      </c>
      <c r="E1890" s="16" t="str">
        <f>IF(ISERROR(VLOOKUP('Salidas Pacientes'!$C1890,'BD Pacientes'!$A:I,3,FALSE)),"",VLOOKUP('Salidas Pacientes'!$C1890,'BD Pacientes'!$A:I,3,FALSE))</f>
        <v>SAMANTHA SAAVEDRA VARGAS</v>
      </c>
      <c r="F1890" s="132" t="s">
        <v>327</v>
      </c>
      <c r="G1890" s="95">
        <f>IF(ISERROR(VLOOKUP('Salidas Pacientes'!$C1890,'BD Pacientes'!$A:I,5,FALSE)),"",VLOOKUP('Salidas Pacientes'!$C1890,'BD Pacientes'!$A:I,5,FALSE))</f>
        <v>44702</v>
      </c>
      <c r="H1890" s="95" t="str">
        <f t="shared" ca="1" si="0"/>
        <v>1 año, 3 mes</v>
      </c>
      <c r="I1890" s="97" t="str">
        <f>IF(ISERROR(VLOOKUP('Salidas Pacientes'!$C1890,'BD Pacientes'!$A:$I,6,FALSE)),"",VLOOKUP('Salidas Pacientes'!$C1890,'BD Pacientes'!$A:$I,6,FALSE))</f>
        <v>CALLE 2 #99-120</v>
      </c>
      <c r="J1890" s="98">
        <f>IF(ISERROR(VLOOKUP('Salidas Pacientes'!$C1890,'BD Pacientes'!$A:$I,7,FALSE)),"",VLOOKUP('Salidas Pacientes'!$C1890,'BD Pacientes'!$A:$I,7,FALSE))</f>
        <v>1130623927</v>
      </c>
      <c r="K1890" s="99" t="str">
        <f>IF(ISERROR(VLOOKUP('Salidas Pacientes'!$C1890,'BD Pacientes'!$A:$I,8,FALSE)),"",VLOOKUP('Salidas Pacientes'!$C1890,'BD Pacientes'!$A:$I,8,FALSE))</f>
        <v>ALEJANDRO SAAVEDRA</v>
      </c>
      <c r="L1890" s="17">
        <f>IF(ISERROR(VLOOKUP('Salidas Pacientes'!$C1890,'BD Pacientes'!$A:$I,9,FALSE)),"",VLOOKUP('Salidas Pacientes'!$C1890,'BD Pacientes'!$A:$I,9,FALSE))</f>
        <v>3005282452</v>
      </c>
      <c r="M1890" s="122" t="s">
        <v>47</v>
      </c>
      <c r="N1890" s="16" t="str">
        <f>IF(ISERROR(VLOOKUP('Salidas Pacientes'!$M1890,Inventario!$A$2:$M$21,2,FALSE)),"",VLOOKUP('Salidas Pacientes'!$M1890,Inventario!$A$2:$M$21,2,FALSE))</f>
        <v>Nimenrix</v>
      </c>
      <c r="O1890" s="16" t="str">
        <f>IF(ISERROR(VLOOKUP('Salidas Pacientes'!$M1890,Inventario!$A$2:$M$21,3,FALSE)),"",VLOOKUP('Salidas Pacientes'!$M1890,Inventario!$A$2:$M$21,3,FALSE))</f>
        <v>Meningococo</v>
      </c>
      <c r="P1890" s="100"/>
      <c r="Q1890" s="100"/>
      <c r="R1890" s="17"/>
      <c r="S1890" s="123" t="s">
        <v>240</v>
      </c>
      <c r="T1890" s="102">
        <f>IF(ISERROR(VLOOKUP('Salidas Pacientes'!$S1890,Entradas!$H$1:$I$412,2,FALSE)),"",VLOOKUP('Salidas Pacientes'!$S1890,Entradas!$H$1:$I$412,2,FALSE))</f>
        <v>45535</v>
      </c>
      <c r="U1890" s="124"/>
      <c r="V1890" s="124">
        <v>1</v>
      </c>
      <c r="W1890" s="127"/>
    </row>
    <row r="1891" spans="1:23" ht="15.75" hidden="1" customHeight="1">
      <c r="A1891" s="121">
        <v>45103</v>
      </c>
      <c r="B1891" s="131"/>
      <c r="C1891" s="129">
        <v>16917512</v>
      </c>
      <c r="D1891" s="132" t="s">
        <v>322</v>
      </c>
      <c r="E1891" s="16" t="str">
        <f>IF(ISERROR(VLOOKUP('Salidas Pacientes'!$C1891,'BD Pacientes'!$A:I,3,FALSE)),"",VLOOKUP('Salidas Pacientes'!$C1891,'BD Pacientes'!$A:I,3,FALSE))</f>
        <v>MAURICIO ESPINOSA MARTINEZ</v>
      </c>
      <c r="F1891" s="132" t="s">
        <v>324</v>
      </c>
      <c r="G1891" s="95">
        <f>IF(ISERROR(VLOOKUP('Salidas Pacientes'!$C1891,'BD Pacientes'!$A:I,5,FALSE)),"",VLOOKUP('Salidas Pacientes'!$C1891,'BD Pacientes'!$A:I,5,FALSE))</f>
        <v>29577</v>
      </c>
      <c r="H1891" s="95" t="str">
        <f t="shared" ca="1" si="0"/>
        <v>42 año, 8 mes</v>
      </c>
      <c r="I1891" s="97" t="str">
        <f>IF(ISERROR(VLOOKUP('Salidas Pacientes'!$C1891,'BD Pacientes'!$A:$I,6,FALSE)),"",VLOOKUP('Salidas Pacientes'!$C1891,'BD Pacientes'!$A:$I,6,FALSE))</f>
        <v>CRA 127 # 9-100</v>
      </c>
      <c r="J1891" s="98">
        <f>IF(ISERROR(VLOOKUP('Salidas Pacientes'!$C1891,'BD Pacientes'!$A:$I,7,FALSE)),"",VLOOKUP('Salidas Pacientes'!$C1891,'BD Pacientes'!$A:$I,7,FALSE))</f>
        <v>16917512</v>
      </c>
      <c r="K1891" s="99" t="str">
        <f>IF(ISERROR(VLOOKUP('Salidas Pacientes'!$C1891,'BD Pacientes'!$A:$I,8,FALSE)),"",VLOOKUP('Salidas Pacientes'!$C1891,'BD Pacientes'!$A:$I,8,FALSE))</f>
        <v>MAURICIO ESPINOSA</v>
      </c>
      <c r="L1891" s="17">
        <f>IF(ISERROR(VLOOKUP('Salidas Pacientes'!$C1891,'BD Pacientes'!$A:$I,9,FALSE)),"",VLOOKUP('Salidas Pacientes'!$C1891,'BD Pacientes'!$A:$I,9,FALSE))</f>
        <v>3137171046</v>
      </c>
      <c r="M1891" s="122" t="s">
        <v>140</v>
      </c>
      <c r="N1891" s="16" t="str">
        <f>IF(ISERROR(VLOOKUP('Salidas Pacientes'!$M1891,Inventario!$A$2:$M$21,2,FALSE)),"",VLOOKUP('Salidas Pacientes'!$M1891,Inventario!$A$2:$M$21,2,FALSE))</f>
        <v>Influvac</v>
      </c>
      <c r="O1891" s="16" t="str">
        <f>IF(ISERROR(VLOOKUP('Salidas Pacientes'!$M1891,Inventario!$A$2:$M$21,3,FALSE)),"",VLOOKUP('Salidas Pacientes'!$M1891,Inventario!$A$2:$M$21,3,FALSE))</f>
        <v>Influenza</v>
      </c>
      <c r="P1891" s="100"/>
      <c r="Q1891" s="100"/>
      <c r="R1891" s="17"/>
      <c r="S1891" s="123" t="s">
        <v>252</v>
      </c>
      <c r="T1891" s="102" t="str">
        <f>IF(ISERROR(VLOOKUP('Salidas Pacientes'!$S1891,Entradas!$H$1:$I$412,2,FALSE)),"",VLOOKUP('Salidas Pacientes'!$S1891,Entradas!$H$1:$I$412,2,FALSE))</f>
        <v/>
      </c>
      <c r="U1891" s="124"/>
      <c r="V1891" s="124">
        <v>1</v>
      </c>
      <c r="W1891" s="127"/>
    </row>
    <row r="1892" spans="1:23" ht="15.75" hidden="1" customHeight="1">
      <c r="A1892" s="131"/>
      <c r="B1892" s="131"/>
      <c r="C1892" s="129">
        <v>1150693541</v>
      </c>
      <c r="D1892" s="132" t="s">
        <v>328</v>
      </c>
      <c r="E1892" s="16" t="str">
        <f>IF(ISERROR(VLOOKUP('Salidas Pacientes'!$C1892,'BD Pacientes'!$A:I,3,FALSE)),"",VLOOKUP('Salidas Pacientes'!$C1892,'BD Pacientes'!$A:I,3,FALSE))</f>
        <v>SOFIA ESPINOSA GIRALDO</v>
      </c>
      <c r="F1892" s="132" t="s">
        <v>327</v>
      </c>
      <c r="G1892" s="95">
        <f>IF(ISERROR(VLOOKUP('Salidas Pacientes'!$C1892,'BD Pacientes'!$A:I,5,FALSE)),"",VLOOKUP('Salidas Pacientes'!$C1892,'BD Pacientes'!$A:I,5,FALSE))</f>
        <v>42517</v>
      </c>
      <c r="H1892" s="95" t="str">
        <f t="shared" ca="1" si="0"/>
        <v>7 año, 2 mes</v>
      </c>
      <c r="I1892" s="97" t="str">
        <f>IF(ISERROR(VLOOKUP('Salidas Pacientes'!$C1892,'BD Pacientes'!$A:$I,6,FALSE)),"",VLOOKUP('Salidas Pacientes'!$C1892,'BD Pacientes'!$A:$I,6,FALSE))</f>
        <v>CRA 127 # 9-100</v>
      </c>
      <c r="J1892" s="98">
        <f>IF(ISERROR(VLOOKUP('Salidas Pacientes'!$C1892,'BD Pacientes'!$A:$I,7,FALSE)),"",VLOOKUP('Salidas Pacientes'!$C1892,'BD Pacientes'!$A:$I,7,FALSE))</f>
        <v>1130604366</v>
      </c>
      <c r="K1892" s="99" t="str">
        <f>IF(ISERROR(VLOOKUP('Salidas Pacientes'!$C1892,'BD Pacientes'!$A:$I,8,FALSE)),"",VLOOKUP('Salidas Pacientes'!$C1892,'BD Pacientes'!$A:$I,8,FALSE))</f>
        <v>LINA GIRALDO</v>
      </c>
      <c r="L1892" s="17">
        <f>IF(ISERROR(VLOOKUP('Salidas Pacientes'!$C1892,'BD Pacientes'!$A:$I,9,FALSE)),"",VLOOKUP('Salidas Pacientes'!$C1892,'BD Pacientes'!$A:$I,9,FALSE))</f>
        <v>3108965050</v>
      </c>
      <c r="M1892" s="122" t="s">
        <v>140</v>
      </c>
      <c r="N1892" s="16" t="str">
        <f>IF(ISERROR(VLOOKUP('Salidas Pacientes'!$M1892,Inventario!$A$2:$M$21,2,FALSE)),"",VLOOKUP('Salidas Pacientes'!$M1892,Inventario!$A$2:$M$21,2,FALSE))</f>
        <v>Influvac</v>
      </c>
      <c r="O1892" s="16" t="str">
        <f>IF(ISERROR(VLOOKUP('Salidas Pacientes'!$M1892,Inventario!$A$2:$M$21,3,FALSE)),"",VLOOKUP('Salidas Pacientes'!$M1892,Inventario!$A$2:$M$21,3,FALSE))</f>
        <v>Influenza</v>
      </c>
      <c r="P1892" s="100"/>
      <c r="Q1892" s="100"/>
      <c r="R1892" s="17"/>
      <c r="S1892" s="123" t="s">
        <v>252</v>
      </c>
      <c r="T1892" s="102" t="str">
        <f>IF(ISERROR(VLOOKUP('Salidas Pacientes'!$S1892,Entradas!$H$1:$I$412,2,FALSE)),"",VLOOKUP('Salidas Pacientes'!$S1892,Entradas!$H$1:$I$412,2,FALSE))</f>
        <v/>
      </c>
      <c r="U1892" s="124"/>
      <c r="V1892" s="124">
        <v>1</v>
      </c>
      <c r="W1892" s="127"/>
    </row>
    <row r="1893" spans="1:23" ht="15.75" hidden="1" customHeight="1">
      <c r="A1893" s="131"/>
      <c r="B1893" s="131"/>
      <c r="C1893" s="129">
        <v>1112065891</v>
      </c>
      <c r="D1893" s="132" t="s">
        <v>328</v>
      </c>
      <c r="E1893" s="16" t="str">
        <f>IF(ISERROR(VLOOKUP('Salidas Pacientes'!$C1893,'BD Pacientes'!$A:I,3,FALSE)),"",VLOOKUP('Salidas Pacientes'!$C1893,'BD Pacientes'!$A:I,3,FALSE))</f>
        <v>MATIAS ESPINOSA GIRALDO</v>
      </c>
      <c r="F1893" s="132" t="s">
        <v>324</v>
      </c>
      <c r="G1893" s="95">
        <f>IF(ISERROR(VLOOKUP('Salidas Pacientes'!$C1893,'BD Pacientes'!$A:I,5,FALSE)),"",VLOOKUP('Salidas Pacientes'!$C1893,'BD Pacientes'!$A:I,5,FALSE))</f>
        <v>43434</v>
      </c>
      <c r="H1893" s="95" t="str">
        <f t="shared" ca="1" si="0"/>
        <v>4 año, 8 mes</v>
      </c>
      <c r="I1893" s="97" t="str">
        <f>IF(ISERROR(VLOOKUP('Salidas Pacientes'!$C1893,'BD Pacientes'!$A:$I,6,FALSE)),"",VLOOKUP('Salidas Pacientes'!$C1893,'BD Pacientes'!$A:$I,6,FALSE))</f>
        <v>CRA 127 # 9-100</v>
      </c>
      <c r="J1893" s="98">
        <f>IF(ISERROR(VLOOKUP('Salidas Pacientes'!$C1893,'BD Pacientes'!$A:$I,7,FALSE)),"",VLOOKUP('Salidas Pacientes'!$C1893,'BD Pacientes'!$A:$I,7,FALSE))</f>
        <v>1130604366</v>
      </c>
      <c r="K1893" s="99" t="str">
        <f>IF(ISERROR(VLOOKUP('Salidas Pacientes'!$C1893,'BD Pacientes'!$A:$I,8,FALSE)),"",VLOOKUP('Salidas Pacientes'!$C1893,'BD Pacientes'!$A:$I,8,FALSE))</f>
        <v>LINA GIRALDO</v>
      </c>
      <c r="L1893" s="17">
        <f>IF(ISERROR(VLOOKUP('Salidas Pacientes'!$C1893,'BD Pacientes'!$A:$I,9,FALSE)),"",VLOOKUP('Salidas Pacientes'!$C1893,'BD Pacientes'!$A:$I,9,FALSE))</f>
        <v>3108965050</v>
      </c>
      <c r="M1893" s="122" t="s">
        <v>140</v>
      </c>
      <c r="N1893" s="16" t="str">
        <f>IF(ISERROR(VLOOKUP('Salidas Pacientes'!$M1893,Inventario!$A$2:$M$21,2,FALSE)),"",VLOOKUP('Salidas Pacientes'!$M1893,Inventario!$A$2:$M$21,2,FALSE))</f>
        <v>Influvac</v>
      </c>
      <c r="O1893" s="16" t="str">
        <f>IF(ISERROR(VLOOKUP('Salidas Pacientes'!$M1893,Inventario!$A$2:$M$21,3,FALSE)),"",VLOOKUP('Salidas Pacientes'!$M1893,Inventario!$A$2:$M$21,3,FALSE))</f>
        <v>Influenza</v>
      </c>
      <c r="P1893" s="100"/>
      <c r="Q1893" s="100"/>
      <c r="R1893" s="17"/>
      <c r="S1893" s="123" t="s">
        <v>252</v>
      </c>
      <c r="T1893" s="102" t="str">
        <f>IF(ISERROR(VLOOKUP('Salidas Pacientes'!$S1893,Entradas!$H$1:$I$412,2,FALSE)),"",VLOOKUP('Salidas Pacientes'!$S1893,Entradas!$H$1:$I$412,2,FALSE))</f>
        <v/>
      </c>
      <c r="U1893" s="124"/>
      <c r="V1893" s="124">
        <v>1</v>
      </c>
      <c r="W1893" s="127"/>
    </row>
    <row r="1894" spans="1:23" ht="15.75" hidden="1" customHeight="1">
      <c r="A1894" s="131"/>
      <c r="B1894" s="131"/>
      <c r="C1894" s="129">
        <v>1232824887</v>
      </c>
      <c r="D1894" s="134"/>
      <c r="E1894" s="16" t="str">
        <f>IF(ISERROR(VLOOKUP('Salidas Pacientes'!$C1894,'BD Pacientes'!$A:I,3,FALSE)),"",VLOOKUP('Salidas Pacientes'!$C1894,'BD Pacientes'!$A:I,3,FALSE))</f>
        <v>JOAQUIN AUSECHA HURTADO</v>
      </c>
      <c r="F1894" s="134"/>
      <c r="G1894" s="95">
        <f>IF(ISERROR(VLOOKUP('Salidas Pacientes'!$C1894,'BD Pacientes'!$A:I,5,FALSE)),"",VLOOKUP('Salidas Pacientes'!$C1894,'BD Pacientes'!$A:I,5,FALSE))</f>
        <v>45042</v>
      </c>
      <c r="H1894" s="95" t="str">
        <f t="shared" ca="1" si="0"/>
        <v>0 año, 3 mes</v>
      </c>
      <c r="I1894" s="97" t="str">
        <f>IF(ISERROR(VLOOKUP('Salidas Pacientes'!$C1894,'BD Pacientes'!$A:$I,6,FALSE)),"",VLOOKUP('Salidas Pacientes'!$C1894,'BD Pacientes'!$A:$I,6,FALSE))</f>
        <v>CALLE 1 B OESTE ·4AO 201</v>
      </c>
      <c r="J1894" s="98">
        <f>IF(ISERROR(VLOOKUP('Salidas Pacientes'!$C1894,'BD Pacientes'!$A:$I,7,FALSE)),"",VLOOKUP('Salidas Pacientes'!$C1894,'BD Pacientes'!$A:$I,7,FALSE))</f>
        <v>1144070339</v>
      </c>
      <c r="K1894" s="99" t="str">
        <f>IF(ISERROR(VLOOKUP('Salidas Pacientes'!$C1894,'BD Pacientes'!$A:$I,8,FALSE)),"",VLOOKUP('Salidas Pacientes'!$C1894,'BD Pacientes'!$A:$I,8,FALSE))</f>
        <v>ISABEL HURTADO</v>
      </c>
      <c r="L1894" s="17">
        <f>IF(ISERROR(VLOOKUP('Salidas Pacientes'!$C1894,'BD Pacientes'!$A:$I,9,FALSE)),"",VLOOKUP('Salidas Pacientes'!$C1894,'BD Pacientes'!$A:$I,9,FALSE))</f>
        <v>3136803889</v>
      </c>
      <c r="M1894" s="122" t="s">
        <v>77</v>
      </c>
      <c r="N1894" s="16" t="str">
        <f>IF(ISERROR(VLOOKUP('Salidas Pacientes'!$M1894,Inventario!$A$2:$M$21,2,FALSE)),"",VLOOKUP('Salidas Pacientes'!$M1894,Inventario!$A$2:$M$21,2,FALSE))</f>
        <v>Hexaxim</v>
      </c>
      <c r="O1894" s="16" t="str">
        <f>IF(ISERROR(VLOOKUP('Salidas Pacientes'!$M1894,Inventario!$A$2:$M$21,3,FALSE)),"",VLOOKUP('Salidas Pacientes'!$M1894,Inventario!$A$2:$M$21,3,FALSE))</f>
        <v>DPAT + VPI + HIB + HB</v>
      </c>
      <c r="P1894" s="100"/>
      <c r="Q1894" s="100"/>
      <c r="R1894" s="17"/>
      <c r="S1894" s="123" t="s">
        <v>254</v>
      </c>
      <c r="T1894" s="102" t="str">
        <f>IF(ISERROR(VLOOKUP('Salidas Pacientes'!$S1894,Entradas!$H$1:$I$412,2,FALSE)),"",VLOOKUP('Salidas Pacientes'!$S1894,Entradas!$H$1:$I$412,2,FALSE))</f>
        <v/>
      </c>
      <c r="U1894" s="124"/>
      <c r="V1894" s="124">
        <v>1</v>
      </c>
      <c r="W1894" s="127"/>
    </row>
    <row r="1895" spans="1:23" ht="15.75" hidden="1" customHeight="1">
      <c r="A1895" s="131"/>
      <c r="B1895" s="131"/>
      <c r="C1895" s="129">
        <v>1232824887</v>
      </c>
      <c r="D1895" s="134"/>
      <c r="E1895" s="16" t="str">
        <f>IF(ISERROR(VLOOKUP('Salidas Pacientes'!$C1895,'BD Pacientes'!$A:I,3,FALSE)),"",VLOOKUP('Salidas Pacientes'!$C1895,'BD Pacientes'!$A:I,3,FALSE))</f>
        <v>JOAQUIN AUSECHA HURTADO</v>
      </c>
      <c r="F1895" s="134"/>
      <c r="G1895" s="95">
        <f>IF(ISERROR(VLOOKUP('Salidas Pacientes'!$C1895,'BD Pacientes'!$A:I,5,FALSE)),"",VLOOKUP('Salidas Pacientes'!$C1895,'BD Pacientes'!$A:I,5,FALSE))</f>
        <v>45042</v>
      </c>
      <c r="H1895" s="95" t="str">
        <f t="shared" ca="1" si="0"/>
        <v>0 año, 3 mes</v>
      </c>
      <c r="I1895" s="97" t="str">
        <f>IF(ISERROR(VLOOKUP('Salidas Pacientes'!$C1895,'BD Pacientes'!$A:$I,6,FALSE)),"",VLOOKUP('Salidas Pacientes'!$C1895,'BD Pacientes'!$A:$I,6,FALSE))</f>
        <v>CALLE 1 B OESTE ·4AO 201</v>
      </c>
      <c r="J1895" s="98">
        <f>IF(ISERROR(VLOOKUP('Salidas Pacientes'!$C1895,'BD Pacientes'!$A:$I,7,FALSE)),"",VLOOKUP('Salidas Pacientes'!$C1895,'BD Pacientes'!$A:$I,7,FALSE))</f>
        <v>1144070339</v>
      </c>
      <c r="K1895" s="99" t="str">
        <f>IF(ISERROR(VLOOKUP('Salidas Pacientes'!$C1895,'BD Pacientes'!$A:$I,8,FALSE)),"",VLOOKUP('Salidas Pacientes'!$C1895,'BD Pacientes'!$A:$I,8,FALSE))</f>
        <v>ISABEL HURTADO</v>
      </c>
      <c r="L1895" s="17">
        <f>IF(ISERROR(VLOOKUP('Salidas Pacientes'!$C1895,'BD Pacientes'!$A:$I,9,FALSE)),"",VLOOKUP('Salidas Pacientes'!$C1895,'BD Pacientes'!$A:$I,9,FALSE))</f>
        <v>3136803889</v>
      </c>
      <c r="M1895" s="122" t="s">
        <v>54</v>
      </c>
      <c r="N1895" s="16" t="str">
        <f>IF(ISERROR(VLOOKUP('Salidas Pacientes'!$M1895,Inventario!$A$2:$M$21,2,FALSE)),"",VLOOKUP('Salidas Pacientes'!$M1895,Inventario!$A$2:$M$21,2,FALSE))</f>
        <v>Prevenar</v>
      </c>
      <c r="O1895" s="16" t="str">
        <f>IF(ISERROR(VLOOKUP('Salidas Pacientes'!$M1895,Inventario!$A$2:$M$21,3,FALSE)),"",VLOOKUP('Salidas Pacientes'!$M1895,Inventario!$A$2:$M$21,3,FALSE))</f>
        <v>Neumococo 13V</v>
      </c>
      <c r="P1895" s="100"/>
      <c r="Q1895" s="100"/>
      <c r="R1895" s="17"/>
      <c r="S1895" s="123" t="s">
        <v>257</v>
      </c>
      <c r="T1895" s="102" t="str">
        <f>IF(ISERROR(VLOOKUP('Salidas Pacientes'!$S1895,Entradas!$H$1:$I$412,2,FALSE)),"",VLOOKUP('Salidas Pacientes'!$S1895,Entradas!$H$1:$I$412,2,FALSE))</f>
        <v/>
      </c>
      <c r="U1895" s="124"/>
      <c r="V1895" s="124">
        <v>1</v>
      </c>
      <c r="W1895" s="127"/>
    </row>
    <row r="1896" spans="1:23" ht="15.75" hidden="1" customHeight="1">
      <c r="A1896" s="131"/>
      <c r="B1896" s="131"/>
      <c r="C1896" s="129">
        <v>1232824887</v>
      </c>
      <c r="D1896" s="134"/>
      <c r="E1896" s="16" t="str">
        <f>IF(ISERROR(VLOOKUP('Salidas Pacientes'!$C1896,'BD Pacientes'!$A:I,3,FALSE)),"",VLOOKUP('Salidas Pacientes'!$C1896,'BD Pacientes'!$A:I,3,FALSE))</f>
        <v>JOAQUIN AUSECHA HURTADO</v>
      </c>
      <c r="F1896" s="134"/>
      <c r="G1896" s="95">
        <f>IF(ISERROR(VLOOKUP('Salidas Pacientes'!$C1896,'BD Pacientes'!$A:I,5,FALSE)),"",VLOOKUP('Salidas Pacientes'!$C1896,'BD Pacientes'!$A:I,5,FALSE))</f>
        <v>45042</v>
      </c>
      <c r="H1896" s="95" t="str">
        <f t="shared" ca="1" si="0"/>
        <v>0 año, 3 mes</v>
      </c>
      <c r="I1896" s="97" t="str">
        <f>IF(ISERROR(VLOOKUP('Salidas Pacientes'!$C1896,'BD Pacientes'!$A:$I,6,FALSE)),"",VLOOKUP('Salidas Pacientes'!$C1896,'BD Pacientes'!$A:$I,6,FALSE))</f>
        <v>CALLE 1 B OESTE ·4AO 201</v>
      </c>
      <c r="J1896" s="98">
        <f>IF(ISERROR(VLOOKUP('Salidas Pacientes'!$C1896,'BD Pacientes'!$A:$I,7,FALSE)),"",VLOOKUP('Salidas Pacientes'!$C1896,'BD Pacientes'!$A:$I,7,FALSE))</f>
        <v>1144070339</v>
      </c>
      <c r="K1896" s="99" t="str">
        <f>IF(ISERROR(VLOOKUP('Salidas Pacientes'!$C1896,'BD Pacientes'!$A:$I,8,FALSE)),"",VLOOKUP('Salidas Pacientes'!$C1896,'BD Pacientes'!$A:$I,8,FALSE))</f>
        <v>ISABEL HURTADO</v>
      </c>
      <c r="L1896" s="17">
        <f>IF(ISERROR(VLOOKUP('Salidas Pacientes'!$C1896,'BD Pacientes'!$A:$I,9,FALSE)),"",VLOOKUP('Salidas Pacientes'!$C1896,'BD Pacientes'!$A:$I,9,FALSE))</f>
        <v>3136803889</v>
      </c>
      <c r="M1896" s="122" t="s">
        <v>96</v>
      </c>
      <c r="N1896" s="16" t="str">
        <f>IF(ISERROR(VLOOKUP('Salidas Pacientes'!$M1896,Inventario!$A$2:$M$21,2,FALSE)),"",VLOOKUP('Salidas Pacientes'!$M1896,Inventario!$A$2:$M$21,2,FALSE))</f>
        <v>Rotateq</v>
      </c>
      <c r="O1896" s="16" t="str">
        <f>IF(ISERROR(VLOOKUP('Salidas Pacientes'!$M1896,Inventario!$A$2:$M$21,3,FALSE)),"",VLOOKUP('Salidas Pacientes'!$M1896,Inventario!$A$2:$M$21,3,FALSE))</f>
        <v>Rotavirus Vivo Atenuado</v>
      </c>
      <c r="P1896" s="100"/>
      <c r="Q1896" s="100"/>
      <c r="R1896" s="17"/>
      <c r="S1896" s="123" t="s">
        <v>238</v>
      </c>
      <c r="T1896" s="102">
        <f>IF(ISERROR(VLOOKUP('Salidas Pacientes'!$S1896,Entradas!$H$1:$I$412,2,FALSE)),"",VLOOKUP('Salidas Pacientes'!$S1896,Entradas!$H$1:$I$412,2,FALSE))</f>
        <v>45464</v>
      </c>
      <c r="U1896" s="124"/>
      <c r="V1896" s="124">
        <v>1</v>
      </c>
      <c r="W1896" s="127"/>
    </row>
    <row r="1897" spans="1:23" ht="15.75" hidden="1" customHeight="1">
      <c r="A1897" s="131"/>
      <c r="B1897" s="131"/>
      <c r="C1897" s="129">
        <v>1112070614</v>
      </c>
      <c r="D1897" s="132" t="s">
        <v>328</v>
      </c>
      <c r="E1897" s="16" t="str">
        <f>IF(ISERROR(VLOOKUP('Salidas Pacientes'!$C1897,'BD Pacientes'!$A:I,3,FALSE)),"",VLOOKUP('Salidas Pacientes'!$C1897,'BD Pacientes'!$A:I,3,FALSE))</f>
        <v>ALMA ISABELLA RUSSI DE LA PORTILLA</v>
      </c>
      <c r="F1897" s="132" t="s">
        <v>327</v>
      </c>
      <c r="G1897" s="95">
        <f>IF(ISERROR(VLOOKUP('Salidas Pacientes'!$C1897,'BD Pacientes'!$A:I,5,FALSE)),"",VLOOKUP('Salidas Pacientes'!$C1897,'BD Pacientes'!$A:I,5,FALSE))</f>
        <v>44733</v>
      </c>
      <c r="H1897" s="95" t="str">
        <f t="shared" ca="1" si="0"/>
        <v>1 año, 2 mes</v>
      </c>
      <c r="I1897" s="97" t="str">
        <f>IF(ISERROR(VLOOKUP('Salidas Pacientes'!$C1897,'BD Pacientes'!$A:$I,6,FALSE)),"",VLOOKUP('Salidas Pacientes'!$C1897,'BD Pacientes'!$A:$I,6,FALSE))</f>
        <v>CRA 92 # 42-95</v>
      </c>
      <c r="J1897" s="98">
        <f>IF(ISERROR(VLOOKUP('Salidas Pacientes'!$C1897,'BD Pacientes'!$A:$I,7,FALSE)),"",VLOOKUP('Salidas Pacientes'!$C1897,'BD Pacientes'!$A:$I,7,FALSE))</f>
        <v>1124848755</v>
      </c>
      <c r="K1897" s="99" t="str">
        <f>IF(ISERROR(VLOOKUP('Salidas Pacientes'!$C1897,'BD Pacientes'!$A:$I,8,FALSE)),"",VLOOKUP('Salidas Pacientes'!$C1897,'BD Pacientes'!$A:$I,8,FALSE))</f>
        <v>Milena de la Portilla</v>
      </c>
      <c r="L1897" s="17">
        <f>IF(ISERROR(VLOOKUP('Salidas Pacientes'!$C1897,'BD Pacientes'!$A:$I,9,FALSE)),"",VLOOKUP('Salidas Pacientes'!$C1897,'BD Pacientes'!$A:$I,9,FALSE))</f>
        <v>3127531460</v>
      </c>
      <c r="M1897" s="122" t="s">
        <v>58</v>
      </c>
      <c r="N1897" s="16" t="str">
        <f>IF(ISERROR(VLOOKUP('Salidas Pacientes'!$M1897,Inventario!$A$2:$M$21,2,FALSE)),"",VLOOKUP('Salidas Pacientes'!$M1897,Inventario!$A$2:$M$21,2,FALSE))</f>
        <v>Proquad</v>
      </c>
      <c r="O1897" s="16" t="str">
        <f>IF(ISERROR(VLOOKUP('Salidas Pacientes'!$M1897,Inventario!$A$2:$M$21,3,FALSE)),"",VLOOKUP('Salidas Pacientes'!$M1897,Inventario!$A$2:$M$21,3,FALSE))</f>
        <v>Sarampion + Rubeola + parotiditis + varicela</v>
      </c>
      <c r="P1897" s="100"/>
      <c r="Q1897" s="100"/>
      <c r="R1897" s="17"/>
      <c r="S1897" s="123" t="s">
        <v>245</v>
      </c>
      <c r="T1897" s="102">
        <f>IF(ISERROR(VLOOKUP('Salidas Pacientes'!$S1897,Entradas!$H$1:$I$412,2,FALSE)),"",VLOOKUP('Salidas Pacientes'!$S1897,Entradas!$H$1:$I$412,2,FALSE))</f>
        <v>45412</v>
      </c>
      <c r="U1897" s="124"/>
      <c r="V1897" s="124">
        <v>1</v>
      </c>
      <c r="W1897" s="127"/>
    </row>
    <row r="1898" spans="1:23" ht="15.75" hidden="1" customHeight="1">
      <c r="A1898" s="131"/>
      <c r="B1898" s="131"/>
      <c r="C1898" s="129">
        <v>1112070614</v>
      </c>
      <c r="D1898" s="134"/>
      <c r="E1898" s="16" t="str">
        <f>IF(ISERROR(VLOOKUP('Salidas Pacientes'!$C1898,'BD Pacientes'!$A:I,3,FALSE)),"",VLOOKUP('Salidas Pacientes'!$C1898,'BD Pacientes'!$A:I,3,FALSE))</f>
        <v>ALMA ISABELLA RUSSI DE LA PORTILLA</v>
      </c>
      <c r="F1898" s="134"/>
      <c r="G1898" s="95">
        <f>IF(ISERROR(VLOOKUP('Salidas Pacientes'!$C1898,'BD Pacientes'!$A:I,5,FALSE)),"",VLOOKUP('Salidas Pacientes'!$C1898,'BD Pacientes'!$A:I,5,FALSE))</f>
        <v>44733</v>
      </c>
      <c r="H1898" s="95" t="str">
        <f t="shared" ca="1" si="0"/>
        <v>1 año, 2 mes</v>
      </c>
      <c r="I1898" s="97" t="str">
        <f>IF(ISERROR(VLOOKUP('Salidas Pacientes'!$C1898,'BD Pacientes'!$A:$I,6,FALSE)),"",VLOOKUP('Salidas Pacientes'!$C1898,'BD Pacientes'!$A:$I,6,FALSE))</f>
        <v>CRA 92 # 42-95</v>
      </c>
      <c r="J1898" s="98">
        <f>IF(ISERROR(VLOOKUP('Salidas Pacientes'!$C1898,'BD Pacientes'!$A:$I,7,FALSE)),"",VLOOKUP('Salidas Pacientes'!$C1898,'BD Pacientes'!$A:$I,7,FALSE))</f>
        <v>1124848755</v>
      </c>
      <c r="K1898" s="99" t="str">
        <f>IF(ISERROR(VLOOKUP('Salidas Pacientes'!$C1898,'BD Pacientes'!$A:$I,8,FALSE)),"",VLOOKUP('Salidas Pacientes'!$C1898,'BD Pacientes'!$A:$I,8,FALSE))</f>
        <v>Milena de la Portilla</v>
      </c>
      <c r="L1898" s="17">
        <f>IF(ISERROR(VLOOKUP('Salidas Pacientes'!$C1898,'BD Pacientes'!$A:$I,9,FALSE)),"",VLOOKUP('Salidas Pacientes'!$C1898,'BD Pacientes'!$A:$I,9,FALSE))</f>
        <v>3127531460</v>
      </c>
      <c r="M1898" s="122" t="s">
        <v>85</v>
      </c>
      <c r="N1898" s="16" t="str">
        <f>IF(ISERROR(VLOOKUP('Salidas Pacientes'!$M1898,Inventario!$A$2:$M$21,2,FALSE)),"",VLOOKUP('Salidas Pacientes'!$M1898,Inventario!$A$2:$M$21,2,FALSE))</f>
        <v xml:space="preserve">Avaxim 80 </v>
      </c>
      <c r="O1898" s="16" t="str">
        <f>IF(ISERROR(VLOOKUP('Salidas Pacientes'!$M1898,Inventario!$A$2:$M$21,3,FALSE)),"",VLOOKUP('Salidas Pacientes'!$M1898,Inventario!$A$2:$M$21,3,FALSE))</f>
        <v>Hepatitis A niño</v>
      </c>
      <c r="P1898" s="100"/>
      <c r="Q1898" s="100"/>
      <c r="R1898" s="17"/>
      <c r="S1898" s="123" t="s">
        <v>227</v>
      </c>
      <c r="T1898" s="102">
        <f>IF(ISERROR(VLOOKUP('Salidas Pacientes'!$S1898,Entradas!$H$1:$I$412,2,FALSE)),"",VLOOKUP('Salidas Pacientes'!$S1898,Entradas!$H$1:$I$412,2,FALSE))</f>
        <v>45351</v>
      </c>
      <c r="U1898" s="124"/>
      <c r="V1898" s="124">
        <v>1</v>
      </c>
      <c r="W1898" s="127"/>
    </row>
    <row r="1899" spans="1:23" ht="15.75" hidden="1" customHeight="1">
      <c r="A1899" s="131"/>
      <c r="B1899" s="131"/>
      <c r="C1899" s="129">
        <v>1112070614</v>
      </c>
      <c r="D1899" s="134"/>
      <c r="E1899" s="16" t="str">
        <f>IF(ISERROR(VLOOKUP('Salidas Pacientes'!$C1899,'BD Pacientes'!$A:I,3,FALSE)),"",VLOOKUP('Salidas Pacientes'!$C1899,'BD Pacientes'!$A:I,3,FALSE))</f>
        <v>ALMA ISABELLA RUSSI DE LA PORTILLA</v>
      </c>
      <c r="F1899" s="134"/>
      <c r="G1899" s="95">
        <f>IF(ISERROR(VLOOKUP('Salidas Pacientes'!$C1899,'BD Pacientes'!$A:I,5,FALSE)),"",VLOOKUP('Salidas Pacientes'!$C1899,'BD Pacientes'!$A:I,5,FALSE))</f>
        <v>44733</v>
      </c>
      <c r="H1899" s="95" t="str">
        <f t="shared" ca="1" si="0"/>
        <v>1 año, 2 mes</v>
      </c>
      <c r="I1899" s="97" t="str">
        <f>IF(ISERROR(VLOOKUP('Salidas Pacientes'!$C1899,'BD Pacientes'!$A:$I,6,FALSE)),"",VLOOKUP('Salidas Pacientes'!$C1899,'BD Pacientes'!$A:$I,6,FALSE))</f>
        <v>CRA 92 # 42-95</v>
      </c>
      <c r="J1899" s="98">
        <f>IF(ISERROR(VLOOKUP('Salidas Pacientes'!$C1899,'BD Pacientes'!$A:$I,7,FALSE)),"",VLOOKUP('Salidas Pacientes'!$C1899,'BD Pacientes'!$A:$I,7,FALSE))</f>
        <v>1124848755</v>
      </c>
      <c r="K1899" s="99" t="str">
        <f>IF(ISERROR(VLOOKUP('Salidas Pacientes'!$C1899,'BD Pacientes'!$A:$I,8,FALSE)),"",VLOOKUP('Salidas Pacientes'!$C1899,'BD Pacientes'!$A:$I,8,FALSE))</f>
        <v>Milena de la Portilla</v>
      </c>
      <c r="L1899" s="17">
        <f>IF(ISERROR(VLOOKUP('Salidas Pacientes'!$C1899,'BD Pacientes'!$A:$I,9,FALSE)),"",VLOOKUP('Salidas Pacientes'!$C1899,'BD Pacientes'!$A:$I,9,FALSE))</f>
        <v>3127531460</v>
      </c>
      <c r="M1899" s="122" t="s">
        <v>140</v>
      </c>
      <c r="N1899" s="16" t="str">
        <f>IF(ISERROR(VLOOKUP('Salidas Pacientes'!$M1899,Inventario!$A$2:$M$21,2,FALSE)),"",VLOOKUP('Salidas Pacientes'!$M1899,Inventario!$A$2:$M$21,2,FALSE))</f>
        <v>Influvac</v>
      </c>
      <c r="O1899" s="16" t="str">
        <f>IF(ISERROR(VLOOKUP('Salidas Pacientes'!$M1899,Inventario!$A$2:$M$21,3,FALSE)),"",VLOOKUP('Salidas Pacientes'!$M1899,Inventario!$A$2:$M$21,3,FALSE))</f>
        <v>Influenza</v>
      </c>
      <c r="P1899" s="100"/>
      <c r="Q1899" s="100"/>
      <c r="R1899" s="17"/>
      <c r="S1899" s="123" t="s">
        <v>252</v>
      </c>
      <c r="T1899" s="102" t="str">
        <f>IF(ISERROR(VLOOKUP('Salidas Pacientes'!$S1899,Entradas!$H$1:$I$412,2,FALSE)),"",VLOOKUP('Salidas Pacientes'!$S1899,Entradas!$H$1:$I$412,2,FALSE))</f>
        <v/>
      </c>
      <c r="U1899" s="124"/>
      <c r="V1899" s="124">
        <v>1</v>
      </c>
      <c r="W1899" s="127"/>
    </row>
    <row r="1900" spans="1:23" ht="15.75" hidden="1" customHeight="1">
      <c r="A1900" s="131"/>
      <c r="B1900" s="131"/>
      <c r="C1900" s="135">
        <v>1124848755</v>
      </c>
      <c r="D1900" s="134"/>
      <c r="E1900" s="16" t="str">
        <f>IF(ISERROR(VLOOKUP('Salidas Pacientes'!$C1900,'BD Pacientes'!$A:I,3,FALSE)),"",VLOOKUP('Salidas Pacientes'!$C1900,'BD Pacientes'!$A:I,3,FALSE))</f>
        <v>ZULLY MILENA DE NLA PORTILLA</v>
      </c>
      <c r="F1900" s="134"/>
      <c r="G1900" s="95">
        <f>IF(ISERROR(VLOOKUP('Salidas Pacientes'!$C1900,'BD Pacientes'!$A:I,5,FALSE)),"",VLOOKUP('Salidas Pacientes'!$C1900,'BD Pacientes'!$A:I,5,FALSE))</f>
        <v>31535</v>
      </c>
      <c r="H1900" s="95" t="str">
        <f t="shared" ca="1" si="0"/>
        <v>37 año, 3 mes</v>
      </c>
      <c r="I1900" s="97" t="str">
        <f>IF(ISERROR(VLOOKUP('Salidas Pacientes'!$C1900,'BD Pacientes'!$A:$I,6,FALSE)),"",VLOOKUP('Salidas Pacientes'!$C1900,'BD Pacientes'!$A:$I,6,FALSE))</f>
        <v>CRA 92 42-95</v>
      </c>
      <c r="J1900" s="98">
        <f>IF(ISERROR(VLOOKUP('Salidas Pacientes'!$C1900,'BD Pacientes'!$A:$I,7,FALSE)),"",VLOOKUP('Salidas Pacientes'!$C1900,'BD Pacientes'!$A:$I,7,FALSE))</f>
        <v>1124848755</v>
      </c>
      <c r="K1900" s="99" t="str">
        <f>IF(ISERROR(VLOOKUP('Salidas Pacientes'!$C1900,'BD Pacientes'!$A:$I,8,FALSE)),"",VLOOKUP('Salidas Pacientes'!$C1900,'BD Pacientes'!$A:$I,8,FALSE))</f>
        <v>ZULLY MILENA DE NLA PORTILLA</v>
      </c>
      <c r="L1900" s="17">
        <f>IF(ISERROR(VLOOKUP('Salidas Pacientes'!$C1900,'BD Pacientes'!$A:$I,9,FALSE)),"",VLOOKUP('Salidas Pacientes'!$C1900,'BD Pacientes'!$A:$I,9,FALSE))</f>
        <v>3127531460</v>
      </c>
      <c r="M1900" s="122" t="s">
        <v>140</v>
      </c>
      <c r="N1900" s="16" t="str">
        <f>IF(ISERROR(VLOOKUP('Salidas Pacientes'!$M1900,Inventario!$A$2:$M$21,2,FALSE)),"",VLOOKUP('Salidas Pacientes'!$M1900,Inventario!$A$2:$M$21,2,FALSE))</f>
        <v>Influvac</v>
      </c>
      <c r="O1900" s="16" t="str">
        <f>IF(ISERROR(VLOOKUP('Salidas Pacientes'!$M1900,Inventario!$A$2:$M$21,3,FALSE)),"",VLOOKUP('Salidas Pacientes'!$M1900,Inventario!$A$2:$M$21,3,FALSE))</f>
        <v>Influenza</v>
      </c>
      <c r="P1900" s="100"/>
      <c r="Q1900" s="100"/>
      <c r="R1900" s="17"/>
      <c r="S1900" s="123" t="s">
        <v>252</v>
      </c>
      <c r="T1900" s="102" t="str">
        <f>IF(ISERROR(VLOOKUP('Salidas Pacientes'!$S1900,Entradas!$H$1:$I$412,2,FALSE)),"",VLOOKUP('Salidas Pacientes'!$S1900,Entradas!$H$1:$I$412,2,FALSE))</f>
        <v/>
      </c>
      <c r="U1900" s="124"/>
      <c r="V1900" s="124">
        <v>1</v>
      </c>
      <c r="W1900" s="127"/>
    </row>
    <row r="1901" spans="1:23" ht="15.75" hidden="1" customHeight="1">
      <c r="A1901" s="131"/>
      <c r="B1901" s="131"/>
      <c r="C1901" s="135">
        <v>1108261232</v>
      </c>
      <c r="D1901" s="134"/>
      <c r="E1901" s="16" t="str">
        <f>IF(ISERROR(VLOOKUP('Salidas Pacientes'!$C1901,'BD Pacientes'!$A:I,3,FALSE)),"",VLOOKUP('Salidas Pacientes'!$C1901,'BD Pacientes'!$A:I,3,FALSE))</f>
        <v>ESTELA SANDERS ARCILA</v>
      </c>
      <c r="F1901" s="134"/>
      <c r="G1901" s="95">
        <f>IF(ISERROR(VLOOKUP('Salidas Pacientes'!$C1901,'BD Pacientes'!$A:I,5,FALSE)),"",VLOOKUP('Salidas Pacientes'!$C1901,'BD Pacientes'!$A:I,5,FALSE))</f>
        <v>44955</v>
      </c>
      <c r="H1901" s="95" t="str">
        <f t="shared" ca="1" si="0"/>
        <v>0 año, 6 mes</v>
      </c>
      <c r="I1901" s="97" t="str">
        <f>IF(ISERROR(VLOOKUP('Salidas Pacientes'!$C1901,'BD Pacientes'!$A:$I,6,FALSE)),"",VLOOKUP('Salidas Pacientes'!$C1901,'BD Pacientes'!$A:$I,6,FALSE))</f>
        <v xml:space="preserve">CRA 60 2A-41 </v>
      </c>
      <c r="J1901" s="98">
        <f>IF(ISERROR(VLOOKUP('Salidas Pacientes'!$C1901,'BD Pacientes'!$A:$I,7,FALSE)),"",VLOOKUP('Salidas Pacientes'!$C1901,'BD Pacientes'!$A:$I,7,FALSE))</f>
        <v>29105415</v>
      </c>
      <c r="K1901" s="99" t="str">
        <f>IF(ISERROR(VLOOKUP('Salidas Pacientes'!$C1901,'BD Pacientes'!$A:$I,8,FALSE)),"",VLOOKUP('Salidas Pacientes'!$C1901,'BD Pacientes'!$A:$I,8,FALSE))</f>
        <v>MONICA ARCILA</v>
      </c>
      <c r="L1901" s="17">
        <f>IF(ISERROR(VLOOKUP('Salidas Pacientes'!$C1901,'BD Pacientes'!$A:$I,9,FALSE)),"",VLOOKUP('Salidas Pacientes'!$C1901,'BD Pacientes'!$A:$I,9,FALSE))</f>
        <v>3187257829</v>
      </c>
      <c r="M1901" s="122" t="s">
        <v>47</v>
      </c>
      <c r="N1901" s="16" t="str">
        <f>IF(ISERROR(VLOOKUP('Salidas Pacientes'!$M1901,Inventario!$A$2:$M$21,2,FALSE)),"",VLOOKUP('Salidas Pacientes'!$M1901,Inventario!$A$2:$M$21,2,FALSE))</f>
        <v>Nimenrix</v>
      </c>
      <c r="O1901" s="16" t="str">
        <f>IF(ISERROR(VLOOKUP('Salidas Pacientes'!$M1901,Inventario!$A$2:$M$21,3,FALSE)),"",VLOOKUP('Salidas Pacientes'!$M1901,Inventario!$A$2:$M$21,3,FALSE))</f>
        <v>Meningococo</v>
      </c>
      <c r="P1901" s="100"/>
      <c r="Q1901" s="100"/>
      <c r="R1901" s="17"/>
      <c r="S1901" s="123" t="s">
        <v>240</v>
      </c>
      <c r="T1901" s="102">
        <f>IF(ISERROR(VLOOKUP('Salidas Pacientes'!$S1901,Entradas!$H$1:$I$412,2,FALSE)),"",VLOOKUP('Salidas Pacientes'!$S1901,Entradas!$H$1:$I$412,2,FALSE))</f>
        <v>45535</v>
      </c>
      <c r="U1901" s="124"/>
      <c r="V1901" s="124">
        <v>1</v>
      </c>
      <c r="W1901" s="127"/>
    </row>
    <row r="1902" spans="1:23" ht="15.75" hidden="1" customHeight="1">
      <c r="A1902" s="131"/>
      <c r="B1902" s="131"/>
      <c r="C1902" s="135">
        <v>1108261233</v>
      </c>
      <c r="D1902" s="134"/>
      <c r="E1902" s="16" t="str">
        <f>IF(ISERROR(VLOOKUP('Salidas Pacientes'!$C1902,'BD Pacientes'!$A:I,3,FALSE)),"",VLOOKUP('Salidas Pacientes'!$C1902,'BD Pacientes'!$A:I,3,FALSE))</f>
        <v>SOFIA SANDERS ARCILA</v>
      </c>
      <c r="F1902" s="134"/>
      <c r="G1902" s="95">
        <f>IF(ISERROR(VLOOKUP('Salidas Pacientes'!$C1902,'BD Pacientes'!$A:I,5,FALSE)),"",VLOOKUP('Salidas Pacientes'!$C1902,'BD Pacientes'!$A:I,5,FALSE))</f>
        <v>44955</v>
      </c>
      <c r="H1902" s="95" t="str">
        <f t="shared" ca="1" si="0"/>
        <v>0 año, 6 mes</v>
      </c>
      <c r="I1902" s="97" t="str">
        <f>IF(ISERROR(VLOOKUP('Salidas Pacientes'!$C1902,'BD Pacientes'!$A:$I,6,FALSE)),"",VLOOKUP('Salidas Pacientes'!$C1902,'BD Pacientes'!$A:$I,6,FALSE))</f>
        <v xml:space="preserve">CRA 60 2A-41 </v>
      </c>
      <c r="J1902" s="98">
        <f>IF(ISERROR(VLOOKUP('Salidas Pacientes'!$C1902,'BD Pacientes'!$A:$I,7,FALSE)),"",VLOOKUP('Salidas Pacientes'!$C1902,'BD Pacientes'!$A:$I,7,FALSE))</f>
        <v>29105415</v>
      </c>
      <c r="K1902" s="99" t="str">
        <f>IF(ISERROR(VLOOKUP('Salidas Pacientes'!$C1902,'BD Pacientes'!$A:$I,8,FALSE)),"",VLOOKUP('Salidas Pacientes'!$C1902,'BD Pacientes'!$A:$I,8,FALSE))</f>
        <v>MONICA ARCILA</v>
      </c>
      <c r="L1902" s="17">
        <f>IF(ISERROR(VLOOKUP('Salidas Pacientes'!$C1902,'BD Pacientes'!$A:$I,9,FALSE)),"",VLOOKUP('Salidas Pacientes'!$C1902,'BD Pacientes'!$A:$I,9,FALSE))</f>
        <v>3187257829</v>
      </c>
      <c r="M1902" s="122" t="s">
        <v>47</v>
      </c>
      <c r="N1902" s="16" t="str">
        <f>IF(ISERROR(VLOOKUP('Salidas Pacientes'!$M1902,Inventario!$A$2:$M$21,2,FALSE)),"",VLOOKUP('Salidas Pacientes'!$M1902,Inventario!$A$2:$M$21,2,FALSE))</f>
        <v>Nimenrix</v>
      </c>
      <c r="O1902" s="16" t="str">
        <f>IF(ISERROR(VLOOKUP('Salidas Pacientes'!$M1902,Inventario!$A$2:$M$21,3,FALSE)),"",VLOOKUP('Salidas Pacientes'!$M1902,Inventario!$A$2:$M$21,3,FALSE))</f>
        <v>Meningococo</v>
      </c>
      <c r="P1902" s="100"/>
      <c r="Q1902" s="100"/>
      <c r="R1902" s="17"/>
      <c r="S1902" s="123" t="s">
        <v>240</v>
      </c>
      <c r="T1902" s="102">
        <f>IF(ISERROR(VLOOKUP('Salidas Pacientes'!$S1902,Entradas!$H$1:$I$412,2,FALSE)),"",VLOOKUP('Salidas Pacientes'!$S1902,Entradas!$H$1:$I$412,2,FALSE))</f>
        <v>45535</v>
      </c>
      <c r="U1902" s="124"/>
      <c r="V1902" s="124">
        <v>1</v>
      </c>
      <c r="W1902" s="127"/>
    </row>
    <row r="1903" spans="1:23" ht="15.75" hidden="1" customHeight="1">
      <c r="A1903" s="131"/>
      <c r="B1903" s="131"/>
      <c r="C1903" s="129">
        <v>1110381035</v>
      </c>
      <c r="D1903" s="132" t="s">
        <v>328</v>
      </c>
      <c r="E1903" s="16" t="str">
        <f>IF(ISERROR(VLOOKUP('Salidas Pacientes'!$C1903,'BD Pacientes'!$A:I,3,FALSE)),"",VLOOKUP('Salidas Pacientes'!$C1903,'BD Pacientes'!$A:I,3,FALSE))</f>
        <v>JOAQUIN JACOBO ORTEGA RENDON</v>
      </c>
      <c r="F1903" s="132" t="s">
        <v>324</v>
      </c>
      <c r="G1903" s="95">
        <f>IF(ISERROR(VLOOKUP('Salidas Pacientes'!$C1903,'BD Pacientes'!$A:I,5,FALSE)),"",VLOOKUP('Salidas Pacientes'!$C1903,'BD Pacientes'!$A:I,5,FALSE))</f>
        <v>45035</v>
      </c>
      <c r="H1903" s="95" t="str">
        <f t="shared" ca="1" si="0"/>
        <v>0 año, 4 mes</v>
      </c>
      <c r="I1903" s="97" t="str">
        <f>IF(ISERROR(VLOOKUP('Salidas Pacientes'!$C1903,'BD Pacientes'!$A:$I,6,FALSE)),"",VLOOKUP('Salidas Pacientes'!$C1903,'BD Pacientes'!$A:$I,6,FALSE))</f>
        <v>CRA 125A 12-196</v>
      </c>
      <c r="J1903" s="98">
        <f>IF(ISERROR(VLOOKUP('Salidas Pacientes'!$C1903,'BD Pacientes'!$A:$I,7,FALSE)),"",VLOOKUP('Salidas Pacientes'!$C1903,'BD Pacientes'!$A:$I,7,FALSE))</f>
        <v>29786054</v>
      </c>
      <c r="K1903" s="99" t="str">
        <f>IF(ISERROR(VLOOKUP('Salidas Pacientes'!$C1903,'BD Pacientes'!$A:$I,8,FALSE)),"",VLOOKUP('Salidas Pacientes'!$C1903,'BD Pacientes'!$A:$I,8,FALSE))</f>
        <v>DIANA RENDON</v>
      </c>
      <c r="L1903" s="17">
        <f>IF(ISERROR(VLOOKUP('Salidas Pacientes'!$C1903,'BD Pacientes'!$A:$I,9,FALSE)),"",VLOOKUP('Salidas Pacientes'!$C1903,'BD Pacientes'!$A:$I,9,FALSE))</f>
        <v>3117707190</v>
      </c>
      <c r="M1903" s="122" t="s">
        <v>77</v>
      </c>
      <c r="N1903" s="16" t="str">
        <f>IF(ISERROR(VLOOKUP('Salidas Pacientes'!$M1903,Inventario!$A$2:$M$21,2,FALSE)),"",VLOOKUP('Salidas Pacientes'!$M1903,Inventario!$A$2:$M$21,2,FALSE))</f>
        <v>Hexaxim</v>
      </c>
      <c r="O1903" s="16" t="str">
        <f>IF(ISERROR(VLOOKUP('Salidas Pacientes'!$M1903,Inventario!$A$2:$M$21,3,FALSE)),"",VLOOKUP('Salidas Pacientes'!$M1903,Inventario!$A$2:$M$21,3,FALSE))</f>
        <v>DPAT + VPI + HIB + HB</v>
      </c>
      <c r="P1903" s="100"/>
      <c r="Q1903" s="100"/>
      <c r="R1903" s="17"/>
      <c r="S1903" s="123" t="s">
        <v>254</v>
      </c>
      <c r="T1903" s="102" t="str">
        <f>IF(ISERROR(VLOOKUP('Salidas Pacientes'!$S1903,Entradas!$H$1:$I$412,2,FALSE)),"",VLOOKUP('Salidas Pacientes'!$S1903,Entradas!$H$1:$I$412,2,FALSE))</f>
        <v/>
      </c>
      <c r="U1903" s="124"/>
      <c r="V1903" s="124">
        <v>1</v>
      </c>
      <c r="W1903" s="127"/>
    </row>
    <row r="1904" spans="1:23" ht="15.75" hidden="1" customHeight="1">
      <c r="A1904" s="131"/>
      <c r="B1904" s="131"/>
      <c r="C1904" s="129">
        <v>1110381035</v>
      </c>
      <c r="D1904" s="132" t="s">
        <v>328</v>
      </c>
      <c r="E1904" s="16" t="str">
        <f>IF(ISERROR(VLOOKUP('Salidas Pacientes'!$C1904,'BD Pacientes'!$A:I,3,FALSE)),"",VLOOKUP('Salidas Pacientes'!$C1904,'BD Pacientes'!$A:I,3,FALSE))</f>
        <v>JOAQUIN JACOBO ORTEGA RENDON</v>
      </c>
      <c r="F1904" s="134"/>
      <c r="G1904" s="95">
        <f>IF(ISERROR(VLOOKUP('Salidas Pacientes'!$C1904,'BD Pacientes'!$A:I,5,FALSE)),"",VLOOKUP('Salidas Pacientes'!$C1904,'BD Pacientes'!$A:I,5,FALSE))</f>
        <v>45035</v>
      </c>
      <c r="H1904" s="95" t="str">
        <f t="shared" ca="1" si="0"/>
        <v>0 año, 4 mes</v>
      </c>
      <c r="I1904" s="97" t="str">
        <f>IF(ISERROR(VLOOKUP('Salidas Pacientes'!$C1904,'BD Pacientes'!$A:$I,6,FALSE)),"",VLOOKUP('Salidas Pacientes'!$C1904,'BD Pacientes'!$A:$I,6,FALSE))</f>
        <v>CRA 125A 12-196</v>
      </c>
      <c r="J1904" s="98">
        <f>IF(ISERROR(VLOOKUP('Salidas Pacientes'!$C1904,'BD Pacientes'!$A:$I,7,FALSE)),"",VLOOKUP('Salidas Pacientes'!$C1904,'BD Pacientes'!$A:$I,7,FALSE))</f>
        <v>29786054</v>
      </c>
      <c r="K1904" s="99" t="str">
        <f>IF(ISERROR(VLOOKUP('Salidas Pacientes'!$C1904,'BD Pacientes'!$A:$I,8,FALSE)),"",VLOOKUP('Salidas Pacientes'!$C1904,'BD Pacientes'!$A:$I,8,FALSE))</f>
        <v>DIANA RENDON</v>
      </c>
      <c r="L1904" s="17">
        <f>IF(ISERROR(VLOOKUP('Salidas Pacientes'!$C1904,'BD Pacientes'!$A:$I,9,FALSE)),"",VLOOKUP('Salidas Pacientes'!$C1904,'BD Pacientes'!$A:$I,9,FALSE))</f>
        <v>3117707190</v>
      </c>
      <c r="M1904" s="122" t="s">
        <v>54</v>
      </c>
      <c r="N1904" s="16" t="str">
        <f>IF(ISERROR(VLOOKUP('Salidas Pacientes'!$M1904,Inventario!$A$2:$M$21,2,FALSE)),"",VLOOKUP('Salidas Pacientes'!$M1904,Inventario!$A$2:$M$21,2,FALSE))</f>
        <v>Prevenar</v>
      </c>
      <c r="O1904" s="16" t="str">
        <f>IF(ISERROR(VLOOKUP('Salidas Pacientes'!$M1904,Inventario!$A$2:$M$21,3,FALSE)),"",VLOOKUP('Salidas Pacientes'!$M1904,Inventario!$A$2:$M$21,3,FALSE))</f>
        <v>Neumococo 13V</v>
      </c>
      <c r="P1904" s="100"/>
      <c r="Q1904" s="100"/>
      <c r="R1904" s="17"/>
      <c r="S1904" s="123" t="s">
        <v>257</v>
      </c>
      <c r="T1904" s="102" t="str">
        <f>IF(ISERROR(VLOOKUP('Salidas Pacientes'!$S1904,Entradas!$H$1:$I$412,2,FALSE)),"",VLOOKUP('Salidas Pacientes'!$S1904,Entradas!$H$1:$I$412,2,FALSE))</f>
        <v/>
      </c>
      <c r="U1904" s="124"/>
      <c r="V1904" s="124">
        <v>1</v>
      </c>
      <c r="W1904" s="127"/>
    </row>
    <row r="1905" spans="1:23" ht="15.75" hidden="1" customHeight="1">
      <c r="A1905" s="131"/>
      <c r="B1905" s="131"/>
      <c r="C1905" s="129">
        <v>1110381035</v>
      </c>
      <c r="D1905" s="132" t="s">
        <v>328</v>
      </c>
      <c r="E1905" s="16" t="str">
        <f>IF(ISERROR(VLOOKUP('Salidas Pacientes'!$C1905,'BD Pacientes'!$A:I,3,FALSE)),"",VLOOKUP('Salidas Pacientes'!$C1905,'BD Pacientes'!$A:I,3,FALSE))</f>
        <v>JOAQUIN JACOBO ORTEGA RENDON</v>
      </c>
      <c r="F1905" s="134"/>
      <c r="G1905" s="95">
        <f>IF(ISERROR(VLOOKUP('Salidas Pacientes'!$C1905,'BD Pacientes'!$A:I,5,FALSE)),"",VLOOKUP('Salidas Pacientes'!$C1905,'BD Pacientes'!$A:I,5,FALSE))</f>
        <v>45035</v>
      </c>
      <c r="H1905" s="95" t="str">
        <f t="shared" ca="1" si="0"/>
        <v>0 año, 4 mes</v>
      </c>
      <c r="I1905" s="97" t="str">
        <f>IF(ISERROR(VLOOKUP('Salidas Pacientes'!$C1905,'BD Pacientes'!$A:$I,6,FALSE)),"",VLOOKUP('Salidas Pacientes'!$C1905,'BD Pacientes'!$A:$I,6,FALSE))</f>
        <v>CRA 125A 12-196</v>
      </c>
      <c r="J1905" s="98">
        <f>IF(ISERROR(VLOOKUP('Salidas Pacientes'!$C1905,'BD Pacientes'!$A:$I,7,FALSE)),"",VLOOKUP('Salidas Pacientes'!$C1905,'BD Pacientes'!$A:$I,7,FALSE))</f>
        <v>29786054</v>
      </c>
      <c r="K1905" s="99" t="str">
        <f>IF(ISERROR(VLOOKUP('Salidas Pacientes'!$C1905,'BD Pacientes'!$A:$I,8,FALSE)),"",VLOOKUP('Salidas Pacientes'!$C1905,'BD Pacientes'!$A:$I,8,FALSE))</f>
        <v>DIANA RENDON</v>
      </c>
      <c r="L1905" s="17">
        <f>IF(ISERROR(VLOOKUP('Salidas Pacientes'!$C1905,'BD Pacientes'!$A:$I,9,FALSE)),"",VLOOKUP('Salidas Pacientes'!$C1905,'BD Pacientes'!$A:$I,9,FALSE))</f>
        <v>3117707190</v>
      </c>
      <c r="M1905" s="122" t="s">
        <v>96</v>
      </c>
      <c r="N1905" s="16" t="str">
        <f>IF(ISERROR(VLOOKUP('Salidas Pacientes'!$M1905,Inventario!$A$2:$M$21,2,FALSE)),"",VLOOKUP('Salidas Pacientes'!$M1905,Inventario!$A$2:$M$21,2,FALSE))</f>
        <v>Rotateq</v>
      </c>
      <c r="O1905" s="16" t="str">
        <f>IF(ISERROR(VLOOKUP('Salidas Pacientes'!$M1905,Inventario!$A$2:$M$21,3,FALSE)),"",VLOOKUP('Salidas Pacientes'!$M1905,Inventario!$A$2:$M$21,3,FALSE))</f>
        <v>Rotavirus Vivo Atenuado</v>
      </c>
      <c r="P1905" s="100"/>
      <c r="Q1905" s="100"/>
      <c r="R1905" s="17"/>
      <c r="S1905" s="123" t="s">
        <v>238</v>
      </c>
      <c r="T1905" s="102">
        <f>IF(ISERROR(VLOOKUP('Salidas Pacientes'!$S1905,Entradas!$H$1:$I$412,2,FALSE)),"",VLOOKUP('Salidas Pacientes'!$S1905,Entradas!$H$1:$I$412,2,FALSE))</f>
        <v>45464</v>
      </c>
      <c r="U1905" s="124"/>
      <c r="V1905" s="124">
        <v>1</v>
      </c>
      <c r="W1905" s="127"/>
    </row>
    <row r="1906" spans="1:23" ht="15.75" hidden="1" customHeight="1">
      <c r="A1906" s="131"/>
      <c r="B1906" s="131"/>
      <c r="C1906" s="129">
        <v>1232805971</v>
      </c>
      <c r="D1906" s="132" t="s">
        <v>328</v>
      </c>
      <c r="E1906" s="16" t="str">
        <f>IF(ISERROR(VLOOKUP('Salidas Pacientes'!$C1906,'BD Pacientes'!$A:I,3,FALSE)),"",VLOOKUP('Salidas Pacientes'!$C1906,'BD Pacientes'!$A:I,3,FALSE))</f>
        <v>ISAAC DIAZ BALVIN</v>
      </c>
      <c r="F1906" s="134"/>
      <c r="G1906" s="95">
        <f>IF(ISERROR(VLOOKUP('Salidas Pacientes'!$C1906,'BD Pacientes'!$A:I,5,FALSE)),"",VLOOKUP('Salidas Pacientes'!$C1906,'BD Pacientes'!$A:I,5,FALSE))</f>
        <v>43340</v>
      </c>
      <c r="H1906" s="95" t="str">
        <f t="shared" ca="1" si="0"/>
        <v>4 año, 11 mes</v>
      </c>
      <c r="I1906" s="97" t="str">
        <f>IF(ISERROR(VLOOKUP('Salidas Pacientes'!$C1906,'BD Pacientes'!$A:$I,6,FALSE)),"",VLOOKUP('Salidas Pacientes'!$C1906,'BD Pacientes'!$A:$I,6,FALSE))</f>
        <v>AV LAGO #28-106</v>
      </c>
      <c r="J1906" s="98">
        <f>IF(ISERROR(VLOOKUP('Salidas Pacientes'!$C1906,'BD Pacientes'!$A:$I,7,FALSE)),"",VLOOKUP('Salidas Pacientes'!$C1906,'BD Pacientes'!$A:$I,7,FALSE))</f>
        <v>38566967</v>
      </c>
      <c r="K1906" s="99" t="str">
        <f>IF(ISERROR(VLOOKUP('Salidas Pacientes'!$C1906,'BD Pacientes'!$A:$I,8,FALSE)),"",VLOOKUP('Salidas Pacientes'!$C1906,'BD Pacientes'!$A:$I,8,FALSE))</f>
        <v>DIANA BALVIN</v>
      </c>
      <c r="L1906" s="17">
        <f>IF(ISERROR(VLOOKUP('Salidas Pacientes'!$C1906,'BD Pacientes'!$A:$I,9,FALSE)),"",VLOOKUP('Salidas Pacientes'!$C1906,'BD Pacientes'!$A:$I,9,FALSE))</f>
        <v>3003153376</v>
      </c>
      <c r="M1906" s="122" t="s">
        <v>140</v>
      </c>
      <c r="N1906" s="16" t="str">
        <f>IF(ISERROR(VLOOKUP('Salidas Pacientes'!$M1906,Inventario!$A$2:$M$21,2,FALSE)),"",VLOOKUP('Salidas Pacientes'!$M1906,Inventario!$A$2:$M$21,2,FALSE))</f>
        <v>Influvac</v>
      </c>
      <c r="O1906" s="16" t="str">
        <f>IF(ISERROR(VLOOKUP('Salidas Pacientes'!$M1906,Inventario!$A$2:$M$21,3,FALSE)),"",VLOOKUP('Salidas Pacientes'!$M1906,Inventario!$A$2:$M$21,3,FALSE))</f>
        <v>Influenza</v>
      </c>
      <c r="P1906" s="100"/>
      <c r="Q1906" s="100"/>
      <c r="R1906" s="17"/>
      <c r="S1906" s="123" t="s">
        <v>252</v>
      </c>
      <c r="T1906" s="102" t="str">
        <f>IF(ISERROR(VLOOKUP('Salidas Pacientes'!$S1906,Entradas!$H$1:$I$412,2,FALSE)),"",VLOOKUP('Salidas Pacientes'!$S1906,Entradas!$H$1:$I$412,2,FALSE))</f>
        <v/>
      </c>
      <c r="U1906" s="124"/>
      <c r="V1906" s="124">
        <v>1</v>
      </c>
      <c r="W1906" s="127"/>
    </row>
    <row r="1907" spans="1:23" ht="15.75" hidden="1" customHeight="1">
      <c r="A1907" s="131"/>
      <c r="B1907" s="131"/>
      <c r="C1907" s="129">
        <v>1232805970</v>
      </c>
      <c r="D1907" s="132" t="s">
        <v>328</v>
      </c>
      <c r="E1907" s="16" t="str">
        <f>IF(ISERROR(VLOOKUP('Salidas Pacientes'!$C1907,'BD Pacientes'!$A:I,3,FALSE)),"",VLOOKUP('Salidas Pacientes'!$C1907,'BD Pacientes'!$A:I,3,FALSE))</f>
        <v>GABRIELA DIAZ BALVIN</v>
      </c>
      <c r="F1907" s="134"/>
      <c r="G1907" s="95">
        <f>IF(ISERROR(VLOOKUP('Salidas Pacientes'!$C1907,'BD Pacientes'!$A:I,5,FALSE)),"",VLOOKUP('Salidas Pacientes'!$C1907,'BD Pacientes'!$A:I,5,FALSE))</f>
        <v>43340</v>
      </c>
      <c r="H1907" s="95" t="str">
        <f t="shared" ca="1" si="0"/>
        <v>4 año, 11 mes</v>
      </c>
      <c r="I1907" s="97" t="str">
        <f>IF(ISERROR(VLOOKUP('Salidas Pacientes'!$C1907,'BD Pacientes'!$A:$I,6,FALSE)),"",VLOOKUP('Salidas Pacientes'!$C1907,'BD Pacientes'!$A:$I,6,FALSE))</f>
        <v>AV LAGO #28-106</v>
      </c>
      <c r="J1907" s="98">
        <f>IF(ISERROR(VLOOKUP('Salidas Pacientes'!$C1907,'BD Pacientes'!$A:$I,7,FALSE)),"",VLOOKUP('Salidas Pacientes'!$C1907,'BD Pacientes'!$A:$I,7,FALSE))</f>
        <v>38566967</v>
      </c>
      <c r="K1907" s="99" t="str">
        <f>IF(ISERROR(VLOOKUP('Salidas Pacientes'!$C1907,'BD Pacientes'!$A:$I,8,FALSE)),"",VLOOKUP('Salidas Pacientes'!$C1907,'BD Pacientes'!$A:$I,8,FALSE))</f>
        <v>DIANA BALVIN</v>
      </c>
      <c r="L1907" s="17">
        <f>IF(ISERROR(VLOOKUP('Salidas Pacientes'!$C1907,'BD Pacientes'!$A:$I,9,FALSE)),"",VLOOKUP('Salidas Pacientes'!$C1907,'BD Pacientes'!$A:$I,9,FALSE))</f>
        <v>3003153376</v>
      </c>
      <c r="M1907" s="122" t="s">
        <v>140</v>
      </c>
      <c r="N1907" s="16" t="str">
        <f>IF(ISERROR(VLOOKUP('Salidas Pacientes'!$M1907,Inventario!$A$2:$M$21,2,FALSE)),"",VLOOKUP('Salidas Pacientes'!$M1907,Inventario!$A$2:$M$21,2,FALSE))</f>
        <v>Influvac</v>
      </c>
      <c r="O1907" s="16" t="str">
        <f>IF(ISERROR(VLOOKUP('Salidas Pacientes'!$M1907,Inventario!$A$2:$M$21,3,FALSE)),"",VLOOKUP('Salidas Pacientes'!$M1907,Inventario!$A$2:$M$21,3,FALSE))</f>
        <v>Influenza</v>
      </c>
      <c r="P1907" s="100"/>
      <c r="Q1907" s="100"/>
      <c r="R1907" s="17"/>
      <c r="S1907" s="123" t="s">
        <v>252</v>
      </c>
      <c r="T1907" s="102" t="str">
        <f>IF(ISERROR(VLOOKUP('Salidas Pacientes'!$S1907,Entradas!$H$1:$I$412,2,FALSE)),"",VLOOKUP('Salidas Pacientes'!$S1907,Entradas!$H$1:$I$412,2,FALSE))</f>
        <v/>
      </c>
      <c r="U1907" s="124"/>
      <c r="V1907" s="124">
        <v>1</v>
      </c>
      <c r="W1907" s="127"/>
    </row>
    <row r="1908" spans="1:23" ht="15.75" hidden="1" customHeight="1">
      <c r="A1908" s="131"/>
      <c r="B1908" s="131"/>
      <c r="C1908" s="142">
        <v>38566967</v>
      </c>
      <c r="D1908" s="132" t="s">
        <v>328</v>
      </c>
      <c r="E1908" s="16" t="str">
        <f>IF(ISERROR(VLOOKUP('Salidas Pacientes'!$C1908,'BD Pacientes'!$A:I,3,FALSE)),"",VLOOKUP('Salidas Pacientes'!$C1908,'BD Pacientes'!$A:I,3,FALSE))</f>
        <v>DIANA CAROLINA BALVIN MONTES</v>
      </c>
      <c r="F1908" s="134"/>
      <c r="G1908" s="95">
        <f>IF(ISERROR(VLOOKUP('Salidas Pacientes'!$C1908,'BD Pacientes'!$A:I,5,FALSE)),"",VLOOKUP('Salidas Pacientes'!$C1908,'BD Pacientes'!$A:I,5,FALSE))</f>
        <v>30380</v>
      </c>
      <c r="H1908" s="95" t="str">
        <f t="shared" ca="1" si="0"/>
        <v>40 año, 5 mes</v>
      </c>
      <c r="I1908" s="97" t="str">
        <f>IF(ISERROR(VLOOKUP('Salidas Pacientes'!$C1908,'BD Pacientes'!$A:$I,6,FALSE)),"",VLOOKUP('Salidas Pacientes'!$C1908,'BD Pacientes'!$A:$I,6,FALSE))</f>
        <v>AV LAGO # 28-106</v>
      </c>
      <c r="J1908" s="98">
        <f>IF(ISERROR(VLOOKUP('Salidas Pacientes'!$C1908,'BD Pacientes'!$A:$I,7,FALSE)),"",VLOOKUP('Salidas Pacientes'!$C1908,'BD Pacientes'!$A:$I,7,FALSE))</f>
        <v>38566967</v>
      </c>
      <c r="K1908" s="99" t="str">
        <f>IF(ISERROR(VLOOKUP('Salidas Pacientes'!$C1908,'BD Pacientes'!$A:$I,8,FALSE)),"",VLOOKUP('Salidas Pacientes'!$C1908,'BD Pacientes'!$A:$I,8,FALSE))</f>
        <v>DIANA CAROLINA BALVIN MONTES</v>
      </c>
      <c r="L1908" s="17">
        <f>IF(ISERROR(VLOOKUP('Salidas Pacientes'!$C1908,'BD Pacientes'!$A:$I,9,FALSE)),"",VLOOKUP('Salidas Pacientes'!$C1908,'BD Pacientes'!$A:$I,9,FALSE))</f>
        <v>3003153376</v>
      </c>
      <c r="M1908" s="122" t="s">
        <v>140</v>
      </c>
      <c r="N1908" s="16" t="str">
        <f>IF(ISERROR(VLOOKUP('Salidas Pacientes'!$M1908,Inventario!$A$2:$M$21,2,FALSE)),"",VLOOKUP('Salidas Pacientes'!$M1908,Inventario!$A$2:$M$21,2,FALSE))</f>
        <v>Influvac</v>
      </c>
      <c r="O1908" s="16" t="str">
        <f>IF(ISERROR(VLOOKUP('Salidas Pacientes'!$M1908,Inventario!$A$2:$M$21,3,FALSE)),"",VLOOKUP('Salidas Pacientes'!$M1908,Inventario!$A$2:$M$21,3,FALSE))</f>
        <v>Influenza</v>
      </c>
      <c r="P1908" s="100"/>
      <c r="Q1908" s="100"/>
      <c r="R1908" s="17"/>
      <c r="S1908" s="123" t="s">
        <v>252</v>
      </c>
      <c r="T1908" s="102" t="str">
        <f>IF(ISERROR(VLOOKUP('Salidas Pacientes'!$S1908,Entradas!$H$1:$I$412,2,FALSE)),"",VLOOKUP('Salidas Pacientes'!$S1908,Entradas!$H$1:$I$412,2,FALSE))</f>
        <v/>
      </c>
      <c r="U1908" s="124"/>
      <c r="V1908" s="124">
        <v>1</v>
      </c>
      <c r="W1908" s="127"/>
    </row>
    <row r="1909" spans="1:23" ht="15.75" hidden="1" customHeight="1">
      <c r="A1909" s="131"/>
      <c r="B1909" s="131"/>
      <c r="C1909" s="133">
        <v>1232800612</v>
      </c>
      <c r="D1909" s="132" t="s">
        <v>328</v>
      </c>
      <c r="E1909" s="16" t="str">
        <f>IF(ISERROR(VLOOKUP('Salidas Pacientes'!$C1909,'BD Pacientes'!$A:I,3,FALSE)),"",VLOOKUP('Salidas Pacientes'!$C1909,'BD Pacientes'!$A:I,3,FALSE))</f>
        <v>ARIADNA GALLEGO URBANO</v>
      </c>
      <c r="F1909" s="134"/>
      <c r="G1909" s="95">
        <f>IF(ISERROR(VLOOKUP('Salidas Pacientes'!$C1909,'BD Pacientes'!$A:I,5,FALSE)),"",VLOOKUP('Salidas Pacientes'!$C1909,'BD Pacientes'!$A:I,5,FALSE))</f>
        <v>42855</v>
      </c>
      <c r="H1909" s="95" t="str">
        <f t="shared" ca="1" si="0"/>
        <v>6 año, 3 mes</v>
      </c>
      <c r="I1909" s="97" t="str">
        <f>IF(ISERROR(VLOOKUP('Salidas Pacientes'!$C1909,'BD Pacientes'!$A:$I,6,FALSE)),"",VLOOKUP('Salidas Pacientes'!$C1909,'BD Pacientes'!$A:$I,6,FALSE))</f>
        <v>CALLE8B 44A-30</v>
      </c>
      <c r="J1909" s="98">
        <f>IF(ISERROR(VLOOKUP('Salidas Pacientes'!$C1909,'BD Pacientes'!$A:$I,7,FALSE)),"",VLOOKUP('Salidas Pacientes'!$C1909,'BD Pacientes'!$A:$I,7,FALSE))</f>
        <v>94512870</v>
      </c>
      <c r="K1909" s="99" t="str">
        <f>IF(ISERROR(VLOOKUP('Salidas Pacientes'!$C1909,'BD Pacientes'!$A:$I,8,FALSE)),"",VLOOKUP('Salidas Pacientes'!$C1909,'BD Pacientes'!$A:$I,8,FALSE))</f>
        <v>ANDRES FERNANDO GALLEGO</v>
      </c>
      <c r="L1909" s="17">
        <f>IF(ISERROR(VLOOKUP('Salidas Pacientes'!$C1909,'BD Pacientes'!$A:$I,9,FALSE)),"",VLOOKUP('Salidas Pacientes'!$C1909,'BD Pacientes'!$A:$I,9,FALSE))</f>
        <v>3024293289</v>
      </c>
      <c r="M1909" s="122" t="s">
        <v>47</v>
      </c>
      <c r="N1909" s="16" t="str">
        <f>IF(ISERROR(VLOOKUP('Salidas Pacientes'!$M1909,Inventario!$A$2:$M$21,2,FALSE)),"",VLOOKUP('Salidas Pacientes'!$M1909,Inventario!$A$2:$M$21,2,FALSE))</f>
        <v>Nimenrix</v>
      </c>
      <c r="O1909" s="16" t="str">
        <f>IF(ISERROR(VLOOKUP('Salidas Pacientes'!$M1909,Inventario!$A$2:$M$21,3,FALSE)),"",VLOOKUP('Salidas Pacientes'!$M1909,Inventario!$A$2:$M$21,3,FALSE))</f>
        <v>Meningococo</v>
      </c>
      <c r="P1909" s="100"/>
      <c r="Q1909" s="100"/>
      <c r="R1909" s="17"/>
      <c r="S1909" s="123" t="s">
        <v>240</v>
      </c>
      <c r="T1909" s="102">
        <f>IF(ISERROR(VLOOKUP('Salidas Pacientes'!$S1909,Entradas!$H$1:$I$412,2,FALSE)),"",VLOOKUP('Salidas Pacientes'!$S1909,Entradas!$H$1:$I$412,2,FALSE))</f>
        <v>45535</v>
      </c>
      <c r="U1909" s="124">
        <v>1</v>
      </c>
      <c r="V1909" s="124">
        <v>1</v>
      </c>
      <c r="W1909" s="127"/>
    </row>
    <row r="1910" spans="1:23" ht="15.75" hidden="1" customHeight="1">
      <c r="A1910" s="131"/>
      <c r="B1910" s="131"/>
      <c r="C1910" s="133">
        <v>1232800612</v>
      </c>
      <c r="D1910" s="132" t="s">
        <v>328</v>
      </c>
      <c r="E1910" s="16" t="str">
        <f>IF(ISERROR(VLOOKUP('Salidas Pacientes'!$C1910,'BD Pacientes'!$A:I,3,FALSE)),"",VLOOKUP('Salidas Pacientes'!$C1910,'BD Pacientes'!$A:I,3,FALSE))</f>
        <v>ARIADNA GALLEGO URBANO</v>
      </c>
      <c r="F1910" s="132" t="s">
        <v>327</v>
      </c>
      <c r="G1910" s="95">
        <f>IF(ISERROR(VLOOKUP('Salidas Pacientes'!$C1910,'BD Pacientes'!$A:I,5,FALSE)),"",VLOOKUP('Salidas Pacientes'!$C1910,'BD Pacientes'!$A:I,5,FALSE))</f>
        <v>42855</v>
      </c>
      <c r="H1910" s="95" t="str">
        <f t="shared" ca="1" si="0"/>
        <v>6 año, 3 mes</v>
      </c>
      <c r="I1910" s="97" t="str">
        <f>IF(ISERROR(VLOOKUP('Salidas Pacientes'!$C1910,'BD Pacientes'!$A:$I,6,FALSE)),"",VLOOKUP('Salidas Pacientes'!$C1910,'BD Pacientes'!$A:$I,6,FALSE))</f>
        <v>CALLE8B 44A-30</v>
      </c>
      <c r="J1910" s="98">
        <f>IF(ISERROR(VLOOKUP('Salidas Pacientes'!$C1910,'BD Pacientes'!$A:$I,7,FALSE)),"",VLOOKUP('Salidas Pacientes'!$C1910,'BD Pacientes'!$A:$I,7,FALSE))</f>
        <v>94512870</v>
      </c>
      <c r="K1910" s="99" t="str">
        <f>IF(ISERROR(VLOOKUP('Salidas Pacientes'!$C1910,'BD Pacientes'!$A:$I,8,FALSE)),"",VLOOKUP('Salidas Pacientes'!$C1910,'BD Pacientes'!$A:$I,8,FALSE))</f>
        <v>ANDRES FERNANDO GALLEGO</v>
      </c>
      <c r="L1910" s="17">
        <f>IF(ISERROR(VLOOKUP('Salidas Pacientes'!$C1910,'BD Pacientes'!$A:$I,9,FALSE)),"",VLOOKUP('Salidas Pacientes'!$C1910,'BD Pacientes'!$A:$I,9,FALSE))</f>
        <v>3024293289</v>
      </c>
      <c r="M1910" s="122" t="s">
        <v>140</v>
      </c>
      <c r="N1910" s="16" t="str">
        <f>IF(ISERROR(VLOOKUP('Salidas Pacientes'!$M1910,Inventario!$A$2:$M$21,2,FALSE)),"",VLOOKUP('Salidas Pacientes'!$M1910,Inventario!$A$2:$M$21,2,FALSE))</f>
        <v>Influvac</v>
      </c>
      <c r="O1910" s="16" t="str">
        <f>IF(ISERROR(VLOOKUP('Salidas Pacientes'!$M1910,Inventario!$A$2:$M$21,3,FALSE)),"",VLOOKUP('Salidas Pacientes'!$M1910,Inventario!$A$2:$M$21,3,FALSE))</f>
        <v>Influenza</v>
      </c>
      <c r="P1910" s="100"/>
      <c r="Q1910" s="100"/>
      <c r="R1910" s="17"/>
      <c r="S1910" s="123" t="s">
        <v>252</v>
      </c>
      <c r="T1910" s="102" t="str">
        <f>IF(ISERROR(VLOOKUP('Salidas Pacientes'!$S1910,Entradas!$H$1:$I$412,2,FALSE)),"",VLOOKUP('Salidas Pacientes'!$S1910,Entradas!$H$1:$I$412,2,FALSE))</f>
        <v/>
      </c>
      <c r="U1910" s="124" t="s">
        <v>333</v>
      </c>
      <c r="V1910" s="124">
        <v>1</v>
      </c>
      <c r="W1910" s="127"/>
    </row>
    <row r="1911" spans="1:23" ht="15.75" hidden="1" customHeight="1">
      <c r="A1911" s="131"/>
      <c r="B1911" s="131"/>
      <c r="C1911" s="133">
        <v>1232810850</v>
      </c>
      <c r="D1911" s="134"/>
      <c r="E1911" s="16" t="str">
        <f>IF(ISERROR(VLOOKUP('Salidas Pacientes'!$C1911,'BD Pacientes'!$A:I,3,FALSE)),"",VLOOKUP('Salidas Pacientes'!$C1911,'BD Pacientes'!$A:I,3,FALSE))</f>
        <v>VICTORIA JAMES VELEZ</v>
      </c>
      <c r="F1911" s="134"/>
      <c r="G1911" s="95">
        <f>IF(ISERROR(VLOOKUP('Salidas Pacientes'!$C1911,'BD Pacientes'!$A:I,5,FALSE)),"",VLOOKUP('Salidas Pacientes'!$C1911,'BD Pacientes'!$A:I,5,FALSE))</f>
        <v>43836</v>
      </c>
      <c r="H1911" s="95" t="str">
        <f t="shared" ca="1" si="0"/>
        <v>3 año, 7 mes</v>
      </c>
      <c r="I1911" s="97" t="str">
        <f>IF(ISERROR(VLOOKUP('Salidas Pacientes'!$C1911,'BD Pacientes'!$A:$I,6,FALSE)),"",VLOOKUP('Salidas Pacientes'!$C1911,'BD Pacientes'!$A:$I,6,FALSE))</f>
        <v>CRA 53 #1A-50 AP 316 T 4</v>
      </c>
      <c r="J1911" s="98">
        <f>IF(ISERROR(VLOOKUP('Salidas Pacientes'!$C1911,'BD Pacientes'!$A:$I,7,FALSE)),"",VLOOKUP('Salidas Pacientes'!$C1911,'BD Pacientes'!$A:$I,7,FALSE))</f>
        <v>1097389711</v>
      </c>
      <c r="K1911" s="99" t="str">
        <f>IF(ISERROR(VLOOKUP('Salidas Pacientes'!$C1911,'BD Pacientes'!$A:$I,8,FALSE)),"",VLOOKUP('Salidas Pacientes'!$C1911,'BD Pacientes'!$A:$I,8,FALSE))</f>
        <v>LINA MARCELA VELEZ SANCHEZ</v>
      </c>
      <c r="L1911" s="17">
        <f>IF(ISERROR(VLOOKUP('Salidas Pacientes'!$C1911,'BD Pacientes'!$A:$I,9,FALSE)),"",VLOOKUP('Salidas Pacientes'!$C1911,'BD Pacientes'!$A:$I,9,FALSE))</f>
        <v>3163653991</v>
      </c>
      <c r="M1911" s="122" t="s">
        <v>140</v>
      </c>
      <c r="N1911" s="16" t="str">
        <f>IF(ISERROR(VLOOKUP('Salidas Pacientes'!$M1911,Inventario!$A$2:$M$21,2,FALSE)),"",VLOOKUP('Salidas Pacientes'!$M1911,Inventario!$A$2:$M$21,2,FALSE))</f>
        <v>Influvac</v>
      </c>
      <c r="O1911" s="16" t="str">
        <f>IF(ISERROR(VLOOKUP('Salidas Pacientes'!$M1911,Inventario!$A$2:$M$21,3,FALSE)),"",VLOOKUP('Salidas Pacientes'!$M1911,Inventario!$A$2:$M$21,3,FALSE))</f>
        <v>Influenza</v>
      </c>
      <c r="P1911" s="100"/>
      <c r="Q1911" s="100"/>
      <c r="R1911" s="17"/>
      <c r="S1911" s="123" t="s">
        <v>252</v>
      </c>
      <c r="T1911" s="102" t="str">
        <f>IF(ISERROR(VLOOKUP('Salidas Pacientes'!$S1911,Entradas!$H$1:$I$412,2,FALSE)),"",VLOOKUP('Salidas Pacientes'!$S1911,Entradas!$H$1:$I$412,2,FALSE))</f>
        <v/>
      </c>
      <c r="U1911" s="124" t="s">
        <v>333</v>
      </c>
      <c r="V1911" s="124">
        <v>1</v>
      </c>
      <c r="W1911" s="127"/>
    </row>
    <row r="1912" spans="1:23" ht="15.75" hidden="1" customHeight="1">
      <c r="A1912" s="131"/>
      <c r="B1912" s="131"/>
      <c r="C1912" s="141">
        <v>1232821114</v>
      </c>
      <c r="D1912" s="134"/>
      <c r="E1912" s="16" t="str">
        <f>IF(ISERROR(VLOOKUP('Salidas Pacientes'!$C1912,'BD Pacientes'!$A:I,3,FALSE)),"",VLOOKUP('Salidas Pacientes'!$C1912,'BD Pacientes'!$A:I,3,FALSE))</f>
        <v>THIAGO FERNANDO CERON HURTADO</v>
      </c>
      <c r="F1912" s="134"/>
      <c r="G1912" s="95">
        <f>IF(ISERROR(VLOOKUP('Salidas Pacientes'!$C1912,'BD Pacientes'!$A:I,5,FALSE)),"",VLOOKUP('Salidas Pacientes'!$C1912,'BD Pacientes'!$A:I,5,FALSE))</f>
        <v>44784</v>
      </c>
      <c r="H1912" s="95" t="str">
        <f t="shared" ca="1" si="0"/>
        <v>1 año, 0 mes</v>
      </c>
      <c r="I1912" s="97" t="str">
        <f>IF(ISERROR(VLOOKUP('Salidas Pacientes'!$C1912,'BD Pacientes'!$A:$I,6,FALSE)),"",VLOOKUP('Salidas Pacientes'!$C1912,'BD Pacientes'!$A:$I,6,FALSE))</f>
        <v>CRA 47A 23-40</v>
      </c>
      <c r="J1912" s="98">
        <f>IF(ISERROR(VLOOKUP('Salidas Pacientes'!$C1912,'BD Pacientes'!$A:$I,7,FALSE)),"",VLOOKUP('Salidas Pacientes'!$C1912,'BD Pacientes'!$A:$I,7,FALSE))</f>
        <v>1193581564</v>
      </c>
      <c r="K1912" s="99" t="str">
        <f>IF(ISERROR(VLOOKUP('Salidas Pacientes'!$C1912,'BD Pacientes'!$A:$I,8,FALSE)),"",VLOOKUP('Salidas Pacientes'!$C1912,'BD Pacientes'!$A:$I,8,FALSE))</f>
        <v>BRIGUIT CERON</v>
      </c>
      <c r="L1912" s="17">
        <f>IF(ISERROR(VLOOKUP('Salidas Pacientes'!$C1912,'BD Pacientes'!$A:$I,9,FALSE)),"",VLOOKUP('Salidas Pacientes'!$C1912,'BD Pacientes'!$A:$I,9,FALSE))</f>
        <v>3176756105</v>
      </c>
      <c r="M1912" s="122" t="s">
        <v>140</v>
      </c>
      <c r="N1912" s="16" t="str">
        <f>IF(ISERROR(VLOOKUP('Salidas Pacientes'!$M1912,Inventario!$A$2:$M$21,2,FALSE)),"",VLOOKUP('Salidas Pacientes'!$M1912,Inventario!$A$2:$M$21,2,FALSE))</f>
        <v>Influvac</v>
      </c>
      <c r="O1912" s="16" t="str">
        <f>IF(ISERROR(VLOOKUP('Salidas Pacientes'!$M1912,Inventario!$A$2:$M$21,3,FALSE)),"",VLOOKUP('Salidas Pacientes'!$M1912,Inventario!$A$2:$M$21,3,FALSE))</f>
        <v>Influenza</v>
      </c>
      <c r="P1912" s="100"/>
      <c r="Q1912" s="100"/>
      <c r="R1912" s="17"/>
      <c r="S1912" s="123" t="s">
        <v>252</v>
      </c>
      <c r="T1912" s="102" t="str">
        <f>IF(ISERROR(VLOOKUP('Salidas Pacientes'!$S1912,Entradas!$H$1:$I$412,2,FALSE)),"",VLOOKUP('Salidas Pacientes'!$S1912,Entradas!$H$1:$I$412,2,FALSE))</f>
        <v/>
      </c>
      <c r="U1912" s="124" t="s">
        <v>333</v>
      </c>
      <c r="V1912" s="124">
        <v>1</v>
      </c>
      <c r="W1912" s="127"/>
    </row>
    <row r="1913" spans="1:23" ht="15.75" hidden="1" customHeight="1">
      <c r="A1913" s="121">
        <v>45105</v>
      </c>
      <c r="B1913" s="131"/>
      <c r="C1913" s="129">
        <v>1232808027</v>
      </c>
      <c r="D1913" s="132" t="s">
        <v>328</v>
      </c>
      <c r="E1913" s="16" t="str">
        <f>IF(ISERROR(VLOOKUP('Salidas Pacientes'!$C1913,'BD Pacientes'!$A:I,3,FALSE)),"",VLOOKUP('Salidas Pacientes'!$C1913,'BD Pacientes'!$A:I,3,FALSE))</f>
        <v>ABIGAIL MAYOR PEREA</v>
      </c>
      <c r="F1913" s="134"/>
      <c r="G1913" s="95">
        <f>IF(ISERROR(VLOOKUP('Salidas Pacientes'!$C1913,'BD Pacientes'!$A:I,5,FALSE)),"",VLOOKUP('Salidas Pacientes'!$C1913,'BD Pacientes'!$A:I,5,FALSE))</f>
        <v>43542</v>
      </c>
      <c r="H1913" s="95" t="str">
        <f t="shared" ca="1" si="0"/>
        <v>4 año, 5 mes</v>
      </c>
      <c r="I1913" s="97" t="str">
        <f>IF(ISERROR(VLOOKUP('Salidas Pacientes'!$C1913,'BD Pacientes'!$A:$I,6,FALSE)),"",VLOOKUP('Salidas Pacientes'!$C1913,'BD Pacientes'!$A:$I,6,FALSE))</f>
        <v>CRA 37 1O-45</v>
      </c>
      <c r="J1913" s="98">
        <f>IF(ISERROR(VLOOKUP('Salidas Pacientes'!$C1913,'BD Pacientes'!$A:$I,7,FALSE)),"",VLOOKUP('Salidas Pacientes'!$C1913,'BD Pacientes'!$A:$I,7,FALSE))</f>
        <v>67030424</v>
      </c>
      <c r="K1913" s="99" t="str">
        <f>IF(ISERROR(VLOOKUP('Salidas Pacientes'!$C1913,'BD Pacientes'!$A:$I,8,FALSE)),"",VLOOKUP('Salidas Pacientes'!$C1913,'BD Pacientes'!$A:$I,8,FALSE))</f>
        <v>PAMELA PEREA</v>
      </c>
      <c r="L1913" s="17">
        <f>IF(ISERROR(VLOOKUP('Salidas Pacientes'!$C1913,'BD Pacientes'!$A:$I,9,FALSE)),"",VLOOKUP('Salidas Pacientes'!$C1913,'BD Pacientes'!$A:$I,9,FALSE))</f>
        <v>3508650450</v>
      </c>
      <c r="M1913" s="122" t="s">
        <v>140</v>
      </c>
      <c r="N1913" s="16" t="str">
        <f>IF(ISERROR(VLOOKUP('Salidas Pacientes'!$M1913,Inventario!$A$2:$M$21,2,FALSE)),"",VLOOKUP('Salidas Pacientes'!$M1913,Inventario!$A$2:$M$21,2,FALSE))</f>
        <v>Influvac</v>
      </c>
      <c r="O1913" s="16" t="str">
        <f>IF(ISERROR(VLOOKUP('Salidas Pacientes'!$M1913,Inventario!$A$2:$M$21,3,FALSE)),"",VLOOKUP('Salidas Pacientes'!$M1913,Inventario!$A$2:$M$21,3,FALSE))</f>
        <v>Influenza</v>
      </c>
      <c r="P1913" s="100"/>
      <c r="Q1913" s="100"/>
      <c r="R1913" s="17"/>
      <c r="S1913" s="123" t="s">
        <v>252</v>
      </c>
      <c r="T1913" s="102" t="str">
        <f>IF(ISERROR(VLOOKUP('Salidas Pacientes'!$S1913,Entradas!$H$1:$I$412,2,FALSE)),"",VLOOKUP('Salidas Pacientes'!$S1913,Entradas!$H$1:$I$412,2,FALSE))</f>
        <v/>
      </c>
      <c r="U1913" s="124" t="s">
        <v>333</v>
      </c>
      <c r="V1913" s="124">
        <v>1</v>
      </c>
      <c r="W1913" s="127"/>
    </row>
    <row r="1914" spans="1:23" ht="15.75" hidden="1" customHeight="1">
      <c r="A1914" s="131"/>
      <c r="B1914" s="131"/>
      <c r="C1914" s="129">
        <v>1108654425</v>
      </c>
      <c r="D1914" s="132" t="s">
        <v>328</v>
      </c>
      <c r="E1914" s="16" t="str">
        <f>IF(ISERROR(VLOOKUP('Salidas Pacientes'!$C1914,'BD Pacientes'!$A:I,3,FALSE)),"",VLOOKUP('Salidas Pacientes'!$C1914,'BD Pacientes'!$A:I,3,FALSE))</f>
        <v>GUADALUPE HINCAPIE MONTES</v>
      </c>
      <c r="F1914" s="134"/>
      <c r="G1914" s="95">
        <f>IF(ISERROR(VLOOKUP('Salidas Pacientes'!$C1914,'BD Pacientes'!$A:I,5,FALSE)),"",VLOOKUP('Salidas Pacientes'!$C1914,'BD Pacientes'!$A:I,5,FALSE))</f>
        <v>44778</v>
      </c>
      <c r="H1914" s="95" t="str">
        <f t="shared" ca="1" si="0"/>
        <v>1 año, 0 mes</v>
      </c>
      <c r="I1914" s="97" t="str">
        <f>IF(ISERROR(VLOOKUP('Salidas Pacientes'!$C1914,'BD Pacientes'!$A:$I,6,FALSE)),"",VLOOKUP('Salidas Pacientes'!$C1914,'BD Pacientes'!$A:$I,6,FALSE))</f>
        <v>CRA 54 #1A-51</v>
      </c>
      <c r="J1914" s="98">
        <f>IF(ISERROR(VLOOKUP('Salidas Pacientes'!$C1914,'BD Pacientes'!$A:$I,7,FALSE)),"",VLOOKUP('Salidas Pacientes'!$C1914,'BD Pacientes'!$A:$I,7,FALSE))</f>
        <v>1151952546</v>
      </c>
      <c r="K1914" s="99" t="str">
        <f>IF(ISERROR(VLOOKUP('Salidas Pacientes'!$C1914,'BD Pacientes'!$A:$I,8,FALSE)),"",VLOOKUP('Salidas Pacientes'!$C1914,'BD Pacientes'!$A:$I,8,FALSE))</f>
        <v>LUISA MONTES</v>
      </c>
      <c r="L1914" s="17">
        <f>IF(ISERROR(VLOOKUP('Salidas Pacientes'!$C1914,'BD Pacientes'!$A:$I,9,FALSE)),"",VLOOKUP('Salidas Pacientes'!$C1914,'BD Pacientes'!$A:$I,9,FALSE))</f>
        <v>3014751164</v>
      </c>
      <c r="M1914" s="122" t="s">
        <v>93</v>
      </c>
      <c r="N1914" s="16" t="str">
        <f>IF(ISERROR(VLOOKUP('Salidas Pacientes'!$M1914,Inventario!$A$2:$M$21,2,FALSE)),"",VLOOKUP('Salidas Pacientes'!$M1914,Inventario!$A$2:$M$21,2,FALSE))</f>
        <v>Vaxigrip</v>
      </c>
      <c r="O1914" s="16" t="str">
        <f>IF(ISERROR(VLOOKUP('Salidas Pacientes'!$M1914,Inventario!$A$2:$M$21,3,FALSE)),"",VLOOKUP('Salidas Pacientes'!$M1914,Inventario!$A$2:$M$21,3,FALSE))</f>
        <v>Influenza</v>
      </c>
      <c r="P1914" s="100"/>
      <c r="Q1914" s="100"/>
      <c r="R1914" s="17"/>
      <c r="S1914" s="123" t="s">
        <v>334</v>
      </c>
      <c r="T1914" s="102" t="str">
        <f>IF(ISERROR(VLOOKUP('Salidas Pacientes'!$S1914,Entradas!$H$1:$I$412,2,FALSE)),"",VLOOKUP('Salidas Pacientes'!$S1914,Entradas!$H$1:$I$412,2,FALSE))</f>
        <v/>
      </c>
      <c r="U1914" s="124"/>
      <c r="V1914" s="124">
        <v>1</v>
      </c>
      <c r="W1914" s="127"/>
    </row>
    <row r="1915" spans="1:23" ht="15.75" hidden="1" customHeight="1">
      <c r="A1915" s="121">
        <v>45106</v>
      </c>
      <c r="B1915" s="131"/>
      <c r="C1915" s="135">
        <v>1109939082</v>
      </c>
      <c r="D1915" s="134"/>
      <c r="E1915" s="16" t="str">
        <f>IF(ISERROR(VLOOKUP('Salidas Pacientes'!$C1915,'BD Pacientes'!$A:I,3,FALSE)),"",VLOOKUP('Salidas Pacientes'!$C1915,'BD Pacientes'!$A:I,3,FALSE))</f>
        <v>MARTIN GABRIEL ALVAREZ</v>
      </c>
      <c r="F1915" s="134"/>
      <c r="G1915" s="95">
        <f>IF(ISERROR(VLOOKUP('Salidas Pacientes'!$C1915,'BD Pacientes'!$A:I,5,FALSE)),"",VLOOKUP('Salidas Pacientes'!$C1915,'BD Pacientes'!$A:I,5,FALSE))</f>
        <v>44231</v>
      </c>
      <c r="H1915" s="95" t="str">
        <f t="shared" ca="1" si="0"/>
        <v>2 año, 6 mes</v>
      </c>
      <c r="I1915" s="97" t="str">
        <f>IF(ISERROR(VLOOKUP('Salidas Pacientes'!$C1915,'BD Pacientes'!$A:$I,6,FALSE)),"",VLOOKUP('Salidas Pacientes'!$C1915,'BD Pacientes'!$A:$I,6,FALSE))</f>
        <v>CRA 2A1 59D-36</v>
      </c>
      <c r="J1915" s="98">
        <f>IF(ISERROR(VLOOKUP('Salidas Pacientes'!$C1915,'BD Pacientes'!$A:$I,7,FALSE)),"",VLOOKUP('Salidas Pacientes'!$C1915,'BD Pacientes'!$A:$I,7,FALSE))</f>
        <v>31579872</v>
      </c>
      <c r="K1915" s="99" t="str">
        <f>IF(ISERROR(VLOOKUP('Salidas Pacientes'!$C1915,'BD Pacientes'!$A:$I,8,FALSE)),"",VLOOKUP('Salidas Pacientes'!$C1915,'BD Pacientes'!$A:$I,8,FALSE))</f>
        <v>MARTA TRIVIÑO</v>
      </c>
      <c r="L1915" s="17">
        <f>IF(ISERROR(VLOOKUP('Salidas Pacientes'!$C1915,'BD Pacientes'!$A:$I,9,FALSE)),"",VLOOKUP('Salidas Pacientes'!$C1915,'BD Pacientes'!$A:$I,9,FALSE))</f>
        <v>3167314027</v>
      </c>
      <c r="M1915" s="122" t="s">
        <v>47</v>
      </c>
      <c r="N1915" s="16" t="str">
        <f>IF(ISERROR(VLOOKUP('Salidas Pacientes'!$M1915,Inventario!$A$2:$M$21,2,FALSE)),"",VLOOKUP('Salidas Pacientes'!$M1915,Inventario!$A$2:$M$21,2,FALSE))</f>
        <v>Nimenrix</v>
      </c>
      <c r="O1915" s="16" t="str">
        <f>IF(ISERROR(VLOOKUP('Salidas Pacientes'!$M1915,Inventario!$A$2:$M$21,3,FALSE)),"",VLOOKUP('Salidas Pacientes'!$M1915,Inventario!$A$2:$M$21,3,FALSE))</f>
        <v>Meningococo</v>
      </c>
      <c r="P1915" s="100"/>
      <c r="Q1915" s="100"/>
      <c r="R1915" s="17"/>
      <c r="S1915" s="123" t="s">
        <v>240</v>
      </c>
      <c r="T1915" s="102">
        <f>IF(ISERROR(VLOOKUP('Salidas Pacientes'!$S1915,Entradas!$H$1:$I$412,2,FALSE)),"",VLOOKUP('Salidas Pacientes'!$S1915,Entradas!$H$1:$I$412,2,FALSE))</f>
        <v>45535</v>
      </c>
      <c r="U1915" s="124"/>
      <c r="V1915" s="124">
        <v>1</v>
      </c>
      <c r="W1915" s="127"/>
    </row>
    <row r="1916" spans="1:23" ht="15.75" hidden="1" customHeight="1">
      <c r="A1916" s="131"/>
      <c r="B1916" s="131"/>
      <c r="C1916" s="135">
        <v>1109939082</v>
      </c>
      <c r="D1916" s="132" t="s">
        <v>328</v>
      </c>
      <c r="E1916" s="16" t="str">
        <f>IF(ISERROR(VLOOKUP('Salidas Pacientes'!$C1916,'BD Pacientes'!$A:I,3,FALSE)),"",VLOOKUP('Salidas Pacientes'!$C1916,'BD Pacientes'!$A:I,3,FALSE))</f>
        <v>MARTIN GABRIEL ALVAREZ</v>
      </c>
      <c r="F1916" s="134"/>
      <c r="G1916" s="95">
        <f>IF(ISERROR(VLOOKUP('Salidas Pacientes'!$C1916,'BD Pacientes'!$A:I,5,FALSE)),"",VLOOKUP('Salidas Pacientes'!$C1916,'BD Pacientes'!$A:I,5,FALSE))</f>
        <v>44231</v>
      </c>
      <c r="H1916" s="95" t="str">
        <f t="shared" ca="1" si="0"/>
        <v>2 año, 6 mes</v>
      </c>
      <c r="I1916" s="97" t="str">
        <f>IF(ISERROR(VLOOKUP('Salidas Pacientes'!$C1916,'BD Pacientes'!$A:$I,6,FALSE)),"",VLOOKUP('Salidas Pacientes'!$C1916,'BD Pacientes'!$A:$I,6,FALSE))</f>
        <v>CRA 2A1 59D-36</v>
      </c>
      <c r="J1916" s="98">
        <f>IF(ISERROR(VLOOKUP('Salidas Pacientes'!$C1916,'BD Pacientes'!$A:$I,7,FALSE)),"",VLOOKUP('Salidas Pacientes'!$C1916,'BD Pacientes'!$A:$I,7,FALSE))</f>
        <v>31579872</v>
      </c>
      <c r="K1916" s="99" t="str">
        <f>IF(ISERROR(VLOOKUP('Salidas Pacientes'!$C1916,'BD Pacientes'!$A:$I,8,FALSE)),"",VLOOKUP('Salidas Pacientes'!$C1916,'BD Pacientes'!$A:$I,8,FALSE))</f>
        <v>MARTA TRIVIÑO</v>
      </c>
      <c r="L1916" s="17">
        <f>IF(ISERROR(VLOOKUP('Salidas Pacientes'!$C1916,'BD Pacientes'!$A:$I,9,FALSE)),"",VLOOKUP('Salidas Pacientes'!$C1916,'BD Pacientes'!$A:$I,9,FALSE))</f>
        <v>3167314027</v>
      </c>
      <c r="M1916" s="122" t="s">
        <v>140</v>
      </c>
      <c r="N1916" s="16" t="str">
        <f>IF(ISERROR(VLOOKUP('Salidas Pacientes'!$M1916,Inventario!$A$2:$M$21,2,FALSE)),"",VLOOKUP('Salidas Pacientes'!$M1916,Inventario!$A$2:$M$21,2,FALSE))</f>
        <v>Influvac</v>
      </c>
      <c r="O1916" s="16" t="str">
        <f>IF(ISERROR(VLOOKUP('Salidas Pacientes'!$M1916,Inventario!$A$2:$M$21,3,FALSE)),"",VLOOKUP('Salidas Pacientes'!$M1916,Inventario!$A$2:$M$21,3,FALSE))</f>
        <v>Influenza</v>
      </c>
      <c r="P1916" s="100"/>
      <c r="Q1916" s="100"/>
      <c r="R1916" s="17"/>
      <c r="S1916" s="123" t="s">
        <v>252</v>
      </c>
      <c r="T1916" s="102" t="str">
        <f>IF(ISERROR(VLOOKUP('Salidas Pacientes'!$S1916,Entradas!$H$1:$I$412,2,FALSE)),"",VLOOKUP('Salidas Pacientes'!$S1916,Entradas!$H$1:$I$412,2,FALSE))</f>
        <v/>
      </c>
      <c r="U1916" s="124"/>
      <c r="V1916" s="124">
        <v>1</v>
      </c>
      <c r="W1916" s="127"/>
    </row>
    <row r="1917" spans="1:23" ht="15.75" hidden="1" customHeight="1">
      <c r="A1917" s="131"/>
      <c r="B1917" s="131"/>
      <c r="C1917" s="141">
        <v>1220477251</v>
      </c>
      <c r="D1917" s="134"/>
      <c r="E1917" s="16" t="str">
        <f>IF(ISERROR(VLOOKUP('Salidas Pacientes'!$C1917,'BD Pacientes'!$A:I,3,FALSE)),"",VLOOKUP('Salidas Pacientes'!$C1917,'BD Pacientes'!$A:I,3,FALSE))</f>
        <v>AARON LOPEZ GIRALDO</v>
      </c>
      <c r="F1917" s="134"/>
      <c r="G1917" s="95">
        <f>IF(ISERROR(VLOOKUP('Salidas Pacientes'!$C1917,'BD Pacientes'!$A:I,5,FALSE)),"",VLOOKUP('Salidas Pacientes'!$C1917,'BD Pacientes'!$A:I,5,FALSE))</f>
        <v>44846</v>
      </c>
      <c r="H1917" s="95" t="str">
        <f t="shared" ca="1" si="0"/>
        <v>0 año, 10 mes</v>
      </c>
      <c r="I1917" s="97" t="str">
        <f>IF(ISERROR(VLOOKUP('Salidas Pacientes'!$C1917,'BD Pacientes'!$A:$I,6,FALSE)),"",VLOOKUP('Salidas Pacientes'!$C1917,'BD Pacientes'!$A:$I,6,FALSE))</f>
        <v>CALLE 6 # 114-170 APTO 301D</v>
      </c>
      <c r="J1917" s="98">
        <f>IF(ISERROR(VLOOKUP('Salidas Pacientes'!$C1917,'BD Pacientes'!$A:$I,7,FALSE)),"",VLOOKUP('Salidas Pacientes'!$C1917,'BD Pacientes'!$A:$I,7,FALSE))</f>
        <v>1144082807</v>
      </c>
      <c r="K1917" s="99" t="str">
        <f>IF(ISERROR(VLOOKUP('Salidas Pacientes'!$C1917,'BD Pacientes'!$A:$I,8,FALSE)),"",VLOOKUP('Salidas Pacientes'!$C1917,'BD Pacientes'!$A:$I,8,FALSE))</f>
        <v>SAHARA GIRALDO</v>
      </c>
      <c r="L1917" s="17">
        <f>IF(ISERROR(VLOOKUP('Salidas Pacientes'!$C1917,'BD Pacientes'!$A:$I,9,FALSE)),"",VLOOKUP('Salidas Pacientes'!$C1917,'BD Pacientes'!$A:$I,9,FALSE))</f>
        <v>3023552565</v>
      </c>
      <c r="M1917" s="122" t="s">
        <v>77</v>
      </c>
      <c r="N1917" s="16" t="str">
        <f>IF(ISERROR(VLOOKUP('Salidas Pacientes'!$M1917,Inventario!$A$2:$M$21,2,FALSE)),"",VLOOKUP('Salidas Pacientes'!$M1917,Inventario!$A$2:$M$21,2,FALSE))</f>
        <v>Hexaxim</v>
      </c>
      <c r="O1917" s="16" t="str">
        <f>IF(ISERROR(VLOOKUP('Salidas Pacientes'!$M1917,Inventario!$A$2:$M$21,3,FALSE)),"",VLOOKUP('Salidas Pacientes'!$M1917,Inventario!$A$2:$M$21,3,FALSE))</f>
        <v>DPAT + VPI + HIB + HB</v>
      </c>
      <c r="P1917" s="100"/>
      <c r="Q1917" s="100"/>
      <c r="R1917" s="17"/>
      <c r="S1917" s="123" t="s">
        <v>254</v>
      </c>
      <c r="T1917" s="102" t="str">
        <f>IF(ISERROR(VLOOKUP('Salidas Pacientes'!$S1917,Entradas!$H$1:$I$412,2,FALSE)),"",VLOOKUP('Salidas Pacientes'!$S1917,Entradas!$H$1:$I$412,2,FALSE))</f>
        <v/>
      </c>
      <c r="U1917" s="124"/>
      <c r="V1917" s="124">
        <v>1</v>
      </c>
      <c r="W1917" s="127"/>
    </row>
    <row r="1918" spans="1:23" ht="15.75" hidden="1" customHeight="1">
      <c r="A1918" s="131"/>
      <c r="B1918" s="131"/>
      <c r="C1918" s="141">
        <v>1220477251</v>
      </c>
      <c r="D1918" s="134"/>
      <c r="E1918" s="16" t="str">
        <f>IF(ISERROR(VLOOKUP('Salidas Pacientes'!$C1918,'BD Pacientes'!$A:I,3,FALSE)),"",VLOOKUP('Salidas Pacientes'!$C1918,'BD Pacientes'!$A:I,3,FALSE))</f>
        <v>AARON LOPEZ GIRALDO</v>
      </c>
      <c r="F1918" s="134"/>
      <c r="G1918" s="95">
        <f>IF(ISERROR(VLOOKUP('Salidas Pacientes'!$C1918,'BD Pacientes'!$A:I,5,FALSE)),"",VLOOKUP('Salidas Pacientes'!$C1918,'BD Pacientes'!$A:I,5,FALSE))</f>
        <v>44846</v>
      </c>
      <c r="H1918" s="95" t="str">
        <f t="shared" ca="1" si="0"/>
        <v>0 año, 10 mes</v>
      </c>
      <c r="I1918" s="97" t="str">
        <f>IF(ISERROR(VLOOKUP('Salidas Pacientes'!$C1918,'BD Pacientes'!$A:$I,6,FALSE)),"",VLOOKUP('Salidas Pacientes'!$C1918,'BD Pacientes'!$A:$I,6,FALSE))</f>
        <v>CALLE 6 # 114-170 APTO 301D</v>
      </c>
      <c r="J1918" s="98">
        <f>IF(ISERROR(VLOOKUP('Salidas Pacientes'!$C1918,'BD Pacientes'!$A:$I,7,FALSE)),"",VLOOKUP('Salidas Pacientes'!$C1918,'BD Pacientes'!$A:$I,7,FALSE))</f>
        <v>1144082807</v>
      </c>
      <c r="K1918" s="99" t="str">
        <f>IF(ISERROR(VLOOKUP('Salidas Pacientes'!$C1918,'BD Pacientes'!$A:$I,8,FALSE)),"",VLOOKUP('Salidas Pacientes'!$C1918,'BD Pacientes'!$A:$I,8,FALSE))</f>
        <v>SAHARA GIRALDO</v>
      </c>
      <c r="L1918" s="17">
        <f>IF(ISERROR(VLOOKUP('Salidas Pacientes'!$C1918,'BD Pacientes'!$A:$I,9,FALSE)),"",VLOOKUP('Salidas Pacientes'!$C1918,'BD Pacientes'!$A:$I,9,FALSE))</f>
        <v>3023552565</v>
      </c>
      <c r="M1918" s="122" t="s">
        <v>54</v>
      </c>
      <c r="N1918" s="16" t="str">
        <f>IF(ISERROR(VLOOKUP('Salidas Pacientes'!$M1918,Inventario!$A$2:$M$21,2,FALSE)),"",VLOOKUP('Salidas Pacientes'!$M1918,Inventario!$A$2:$M$21,2,FALSE))</f>
        <v>Prevenar</v>
      </c>
      <c r="O1918" s="16" t="str">
        <f>IF(ISERROR(VLOOKUP('Salidas Pacientes'!$M1918,Inventario!$A$2:$M$21,3,FALSE)),"",VLOOKUP('Salidas Pacientes'!$M1918,Inventario!$A$2:$M$21,3,FALSE))</f>
        <v>Neumococo 13V</v>
      </c>
      <c r="P1918" s="100"/>
      <c r="Q1918" s="100"/>
      <c r="R1918" s="17"/>
      <c r="S1918" s="123" t="s">
        <v>257</v>
      </c>
      <c r="T1918" s="102" t="str">
        <f>IF(ISERROR(VLOOKUP('Salidas Pacientes'!$S1918,Entradas!$H$1:$I$412,2,FALSE)),"",VLOOKUP('Salidas Pacientes'!$S1918,Entradas!$H$1:$I$412,2,FALSE))</f>
        <v/>
      </c>
      <c r="U1918" s="124"/>
      <c r="V1918" s="124">
        <v>1</v>
      </c>
      <c r="W1918" s="127"/>
    </row>
    <row r="1919" spans="1:23" ht="15.75" hidden="1" customHeight="1">
      <c r="A1919" s="131"/>
      <c r="B1919" s="131"/>
      <c r="C1919" s="141">
        <v>1220477251</v>
      </c>
      <c r="D1919" s="134"/>
      <c r="E1919" s="16" t="str">
        <f>IF(ISERROR(VLOOKUP('Salidas Pacientes'!$C1919,'BD Pacientes'!$A:I,3,FALSE)),"",VLOOKUP('Salidas Pacientes'!$C1919,'BD Pacientes'!$A:I,3,FALSE))</f>
        <v>AARON LOPEZ GIRALDO</v>
      </c>
      <c r="F1919" s="134"/>
      <c r="G1919" s="95">
        <f>IF(ISERROR(VLOOKUP('Salidas Pacientes'!$C1919,'BD Pacientes'!$A:I,5,FALSE)),"",VLOOKUP('Salidas Pacientes'!$C1919,'BD Pacientes'!$A:I,5,FALSE))</f>
        <v>44846</v>
      </c>
      <c r="H1919" s="95" t="str">
        <f t="shared" ca="1" si="0"/>
        <v>0 año, 10 mes</v>
      </c>
      <c r="I1919" s="97" t="str">
        <f>IF(ISERROR(VLOOKUP('Salidas Pacientes'!$C1919,'BD Pacientes'!$A:$I,6,FALSE)),"",VLOOKUP('Salidas Pacientes'!$C1919,'BD Pacientes'!$A:$I,6,FALSE))</f>
        <v>CALLE 6 # 114-170 APTO 301D</v>
      </c>
      <c r="J1919" s="98">
        <f>IF(ISERROR(VLOOKUP('Salidas Pacientes'!$C1919,'BD Pacientes'!$A:$I,7,FALSE)),"",VLOOKUP('Salidas Pacientes'!$C1919,'BD Pacientes'!$A:$I,7,FALSE))</f>
        <v>1144082807</v>
      </c>
      <c r="K1919" s="99" t="str">
        <f>IF(ISERROR(VLOOKUP('Salidas Pacientes'!$C1919,'BD Pacientes'!$A:$I,8,FALSE)),"",VLOOKUP('Salidas Pacientes'!$C1919,'BD Pacientes'!$A:$I,8,FALSE))</f>
        <v>SAHARA GIRALDO</v>
      </c>
      <c r="L1919" s="17">
        <f>IF(ISERROR(VLOOKUP('Salidas Pacientes'!$C1919,'BD Pacientes'!$A:$I,9,FALSE)),"",VLOOKUP('Salidas Pacientes'!$C1919,'BD Pacientes'!$A:$I,9,FALSE))</f>
        <v>3023552565</v>
      </c>
      <c r="M1919" s="122" t="s">
        <v>140</v>
      </c>
      <c r="N1919" s="16" t="str">
        <f>IF(ISERROR(VLOOKUP('Salidas Pacientes'!$M1919,Inventario!$A$2:$M$21,2,FALSE)),"",VLOOKUP('Salidas Pacientes'!$M1919,Inventario!$A$2:$M$21,2,FALSE))</f>
        <v>Influvac</v>
      </c>
      <c r="O1919" s="16" t="str">
        <f>IF(ISERROR(VLOOKUP('Salidas Pacientes'!$M1919,Inventario!$A$2:$M$21,3,FALSE)),"",VLOOKUP('Salidas Pacientes'!$M1919,Inventario!$A$2:$M$21,3,FALSE))</f>
        <v>Influenza</v>
      </c>
      <c r="P1919" s="100"/>
      <c r="Q1919" s="100"/>
      <c r="R1919" s="17"/>
      <c r="S1919" s="123" t="s">
        <v>252</v>
      </c>
      <c r="T1919" s="102" t="str">
        <f>IF(ISERROR(VLOOKUP('Salidas Pacientes'!$S1919,Entradas!$H$1:$I$412,2,FALSE)),"",VLOOKUP('Salidas Pacientes'!$S1919,Entradas!$H$1:$I$412,2,FALSE))</f>
        <v/>
      </c>
      <c r="U1919" s="124"/>
      <c r="V1919" s="124">
        <v>1</v>
      </c>
      <c r="W1919" s="127"/>
    </row>
    <row r="1920" spans="1:23" ht="15.75" hidden="1" customHeight="1">
      <c r="A1920" s="131"/>
      <c r="B1920" s="131"/>
      <c r="C1920" s="129">
        <v>1109687917</v>
      </c>
      <c r="D1920" s="132" t="s">
        <v>328</v>
      </c>
      <c r="E1920" s="16" t="str">
        <f>IF(ISERROR(VLOOKUP('Salidas Pacientes'!$C1920,'BD Pacientes'!$A:I,3,FALSE)),"",VLOOKUP('Salidas Pacientes'!$C1920,'BD Pacientes'!$A:I,3,FALSE))</f>
        <v/>
      </c>
      <c r="F1920" s="132" t="s">
        <v>327</v>
      </c>
      <c r="G1920" s="95" t="str">
        <f>IF(ISERROR(VLOOKUP('Salidas Pacientes'!$C1920,'BD Pacientes'!$A:I,5,FALSE)),"",VLOOKUP('Salidas Pacientes'!$C1920,'BD Pacientes'!$A:I,5,FALSE))</f>
        <v/>
      </c>
      <c r="H1920" s="95" t="str">
        <f t="shared" ca="1" si="0"/>
        <v/>
      </c>
      <c r="I1920" s="143" t="s">
        <v>335</v>
      </c>
      <c r="J1920" s="124">
        <v>66684186</v>
      </c>
      <c r="K1920" s="144" t="s">
        <v>336</v>
      </c>
      <c r="L1920" s="122">
        <v>3217491961</v>
      </c>
      <c r="M1920" s="122" t="s">
        <v>47</v>
      </c>
      <c r="N1920" s="16" t="str">
        <f>IF(ISERROR(VLOOKUP('Salidas Pacientes'!$M1920,Inventario!$A$2:$M$21,2,FALSE)),"",VLOOKUP('Salidas Pacientes'!$M1920,Inventario!$A$2:$M$21,2,FALSE))</f>
        <v>Nimenrix</v>
      </c>
      <c r="O1920" s="16" t="str">
        <f>IF(ISERROR(VLOOKUP('Salidas Pacientes'!$M1920,Inventario!$A$2:$M$21,3,FALSE)),"",VLOOKUP('Salidas Pacientes'!$M1920,Inventario!$A$2:$M$21,3,FALSE))</f>
        <v>Meningococo</v>
      </c>
      <c r="P1920" s="100"/>
      <c r="Q1920" s="100"/>
      <c r="R1920" s="17"/>
      <c r="S1920" s="123" t="s">
        <v>240</v>
      </c>
      <c r="T1920" s="102">
        <f>IF(ISERROR(VLOOKUP('Salidas Pacientes'!$S1920,Entradas!$H$1:$I$412,2,FALSE)),"",VLOOKUP('Salidas Pacientes'!$S1920,Entradas!$H$1:$I$412,2,FALSE))</f>
        <v>45535</v>
      </c>
      <c r="U1920" s="124"/>
      <c r="V1920" s="124">
        <v>1</v>
      </c>
      <c r="W1920" s="127"/>
    </row>
    <row r="1921" spans="1:23" ht="15.75" hidden="1" customHeight="1">
      <c r="A1921" s="131"/>
      <c r="B1921" s="131"/>
      <c r="C1921" s="135">
        <v>1232824923</v>
      </c>
      <c r="D1921" s="134"/>
      <c r="E1921" s="16" t="str">
        <f>IF(ISERROR(VLOOKUP('Salidas Pacientes'!$C1921,'BD Pacientes'!$A:I,3,FALSE)),"",VLOOKUP('Salidas Pacientes'!$C1921,'BD Pacientes'!$A:I,3,FALSE))</f>
        <v>MARTINA CORAL HERRERA</v>
      </c>
      <c r="F1921" s="134"/>
      <c r="G1921" s="95">
        <f>IF(ISERROR(VLOOKUP('Salidas Pacientes'!$C1921,'BD Pacientes'!$A:I,5,FALSE)),"",VLOOKUP('Salidas Pacientes'!$C1921,'BD Pacientes'!$A:I,5,FALSE))</f>
        <v>45045</v>
      </c>
      <c r="H1921" s="95" t="str">
        <f t="shared" ca="1" si="0"/>
        <v>0 año, 3 mes</v>
      </c>
      <c r="I1921" s="97" t="str">
        <f>IF(ISERROR(VLOOKUP('Salidas Pacientes'!$C1921,'BD Pacientes'!$A:$I,6,FALSE)),"",VLOOKUP('Salidas Pacientes'!$C1921,'BD Pacientes'!$A:$I,6,FALSE))</f>
        <v>CALLE 5 66B-69 APTO 1102</v>
      </c>
      <c r="J1921" s="98">
        <f>IF(ISERROR(VLOOKUP('Salidas Pacientes'!$C1921,'BD Pacientes'!$A:$I,7,FALSE)),"",VLOOKUP('Salidas Pacientes'!$C1921,'BD Pacientes'!$A:$I,7,FALSE))</f>
        <v>1144151495</v>
      </c>
      <c r="K1921" s="99" t="str">
        <f>IF(ISERROR(VLOOKUP('Salidas Pacientes'!$C1921,'BD Pacientes'!$A:$I,8,FALSE)),"",VLOOKUP('Salidas Pacientes'!$C1921,'BD Pacientes'!$A:$I,8,FALSE))</f>
        <v>CAROLINA HERRERA</v>
      </c>
      <c r="L1921" s="17">
        <f>IF(ISERROR(VLOOKUP('Salidas Pacientes'!$C1921,'BD Pacientes'!$A:$I,9,FALSE)),"",VLOOKUP('Salidas Pacientes'!$C1921,'BD Pacientes'!$A:$I,9,FALSE))</f>
        <v>3175749815</v>
      </c>
      <c r="M1921" s="122" t="s">
        <v>77</v>
      </c>
      <c r="N1921" s="16" t="str">
        <f>IF(ISERROR(VLOOKUP('Salidas Pacientes'!$M1921,Inventario!$A$2:$M$21,2,FALSE)),"",VLOOKUP('Salidas Pacientes'!$M1921,Inventario!$A$2:$M$21,2,FALSE))</f>
        <v>Hexaxim</v>
      </c>
      <c r="O1921" s="16" t="str">
        <f>IF(ISERROR(VLOOKUP('Salidas Pacientes'!$M1921,Inventario!$A$2:$M$21,3,FALSE)),"",VLOOKUP('Salidas Pacientes'!$M1921,Inventario!$A$2:$M$21,3,FALSE))</f>
        <v>DPAT + VPI + HIB + HB</v>
      </c>
      <c r="P1921" s="100"/>
      <c r="Q1921" s="100"/>
      <c r="R1921" s="17"/>
      <c r="S1921" s="123" t="s">
        <v>254</v>
      </c>
      <c r="T1921" s="102" t="str">
        <f>IF(ISERROR(VLOOKUP('Salidas Pacientes'!$S1921,Entradas!$H$1:$I$412,2,FALSE)),"",VLOOKUP('Salidas Pacientes'!$S1921,Entradas!$H$1:$I$412,2,FALSE))</f>
        <v/>
      </c>
      <c r="U1921" s="124"/>
      <c r="V1921" s="124">
        <v>1</v>
      </c>
      <c r="W1921" s="127"/>
    </row>
    <row r="1922" spans="1:23" ht="15.75" hidden="1" customHeight="1">
      <c r="A1922" s="131"/>
      <c r="B1922" s="131"/>
      <c r="C1922" s="135">
        <v>1232824923</v>
      </c>
      <c r="D1922" s="134"/>
      <c r="E1922" s="16" t="str">
        <f>IF(ISERROR(VLOOKUP('Salidas Pacientes'!$C1922,'BD Pacientes'!$A:I,3,FALSE)),"",VLOOKUP('Salidas Pacientes'!$C1922,'BD Pacientes'!$A:I,3,FALSE))</f>
        <v>MARTINA CORAL HERRERA</v>
      </c>
      <c r="F1922" s="134"/>
      <c r="G1922" s="95">
        <f>IF(ISERROR(VLOOKUP('Salidas Pacientes'!$C1922,'BD Pacientes'!$A:I,5,FALSE)),"",VLOOKUP('Salidas Pacientes'!$C1922,'BD Pacientes'!$A:I,5,FALSE))</f>
        <v>45045</v>
      </c>
      <c r="H1922" s="95" t="str">
        <f t="shared" ca="1" si="0"/>
        <v>0 año, 3 mes</v>
      </c>
      <c r="I1922" s="97" t="str">
        <f>IF(ISERROR(VLOOKUP('Salidas Pacientes'!$C1922,'BD Pacientes'!$A:$I,6,FALSE)),"",VLOOKUP('Salidas Pacientes'!$C1922,'BD Pacientes'!$A:$I,6,FALSE))</f>
        <v>CALLE 5 66B-69 APTO 1102</v>
      </c>
      <c r="J1922" s="98">
        <f>IF(ISERROR(VLOOKUP('Salidas Pacientes'!$C1922,'BD Pacientes'!$A:$I,7,FALSE)),"",VLOOKUP('Salidas Pacientes'!$C1922,'BD Pacientes'!$A:$I,7,FALSE))</f>
        <v>1144151495</v>
      </c>
      <c r="K1922" s="99" t="str">
        <f>IF(ISERROR(VLOOKUP('Salidas Pacientes'!$C1922,'BD Pacientes'!$A:$I,8,FALSE)),"",VLOOKUP('Salidas Pacientes'!$C1922,'BD Pacientes'!$A:$I,8,FALSE))</f>
        <v>CAROLINA HERRERA</v>
      </c>
      <c r="L1922" s="17">
        <f>IF(ISERROR(VLOOKUP('Salidas Pacientes'!$C1922,'BD Pacientes'!$A:$I,9,FALSE)),"",VLOOKUP('Salidas Pacientes'!$C1922,'BD Pacientes'!$A:$I,9,FALSE))</f>
        <v>3175749815</v>
      </c>
      <c r="M1922" s="122" t="s">
        <v>54</v>
      </c>
      <c r="N1922" s="16" t="str">
        <f>IF(ISERROR(VLOOKUP('Salidas Pacientes'!$M1922,Inventario!$A$2:$M$21,2,FALSE)),"",VLOOKUP('Salidas Pacientes'!$M1922,Inventario!$A$2:$M$21,2,FALSE))</f>
        <v>Prevenar</v>
      </c>
      <c r="O1922" s="16" t="str">
        <f>IF(ISERROR(VLOOKUP('Salidas Pacientes'!$M1922,Inventario!$A$2:$M$21,3,FALSE)),"",VLOOKUP('Salidas Pacientes'!$M1922,Inventario!$A$2:$M$21,3,FALSE))</f>
        <v>Neumococo 13V</v>
      </c>
      <c r="P1922" s="100"/>
      <c r="Q1922" s="100"/>
      <c r="R1922" s="17"/>
      <c r="S1922" s="123" t="s">
        <v>257</v>
      </c>
      <c r="T1922" s="102" t="str">
        <f>IF(ISERROR(VLOOKUP('Salidas Pacientes'!$S1922,Entradas!$H$1:$I$412,2,FALSE)),"",VLOOKUP('Salidas Pacientes'!$S1922,Entradas!$H$1:$I$412,2,FALSE))</f>
        <v/>
      </c>
      <c r="U1922" s="124"/>
      <c r="V1922" s="124">
        <v>1</v>
      </c>
      <c r="W1922" s="127"/>
    </row>
    <row r="1923" spans="1:23" ht="15.75" hidden="1" customHeight="1">
      <c r="A1923" s="131"/>
      <c r="B1923" s="131"/>
      <c r="C1923" s="135">
        <v>1232824923</v>
      </c>
      <c r="D1923" s="134"/>
      <c r="E1923" s="16" t="str">
        <f>IF(ISERROR(VLOOKUP('Salidas Pacientes'!$C1923,'BD Pacientes'!$A:I,3,FALSE)),"",VLOOKUP('Salidas Pacientes'!$C1923,'BD Pacientes'!$A:I,3,FALSE))</f>
        <v>MARTINA CORAL HERRERA</v>
      </c>
      <c r="F1923" s="134"/>
      <c r="G1923" s="95">
        <f>IF(ISERROR(VLOOKUP('Salidas Pacientes'!$C1923,'BD Pacientes'!$A:I,5,FALSE)),"",VLOOKUP('Salidas Pacientes'!$C1923,'BD Pacientes'!$A:I,5,FALSE))</f>
        <v>45045</v>
      </c>
      <c r="H1923" s="95" t="str">
        <f t="shared" ca="1" si="0"/>
        <v>0 año, 3 mes</v>
      </c>
      <c r="I1923" s="97" t="str">
        <f>IF(ISERROR(VLOOKUP('Salidas Pacientes'!$C1923,'BD Pacientes'!$A:$I,6,FALSE)),"",VLOOKUP('Salidas Pacientes'!$C1923,'BD Pacientes'!$A:$I,6,FALSE))</f>
        <v>CALLE 5 66B-69 APTO 1102</v>
      </c>
      <c r="J1923" s="98">
        <f>IF(ISERROR(VLOOKUP('Salidas Pacientes'!$C1923,'BD Pacientes'!$A:$I,7,FALSE)),"",VLOOKUP('Salidas Pacientes'!$C1923,'BD Pacientes'!$A:$I,7,FALSE))</f>
        <v>1144151495</v>
      </c>
      <c r="K1923" s="99" t="str">
        <f>IF(ISERROR(VLOOKUP('Salidas Pacientes'!$C1923,'BD Pacientes'!$A:$I,8,FALSE)),"",VLOOKUP('Salidas Pacientes'!$C1923,'BD Pacientes'!$A:$I,8,FALSE))</f>
        <v>CAROLINA HERRERA</v>
      </c>
      <c r="L1923" s="17">
        <f>IF(ISERROR(VLOOKUP('Salidas Pacientes'!$C1923,'BD Pacientes'!$A:$I,9,FALSE)),"",VLOOKUP('Salidas Pacientes'!$C1923,'BD Pacientes'!$A:$I,9,FALSE))</f>
        <v>3175749815</v>
      </c>
      <c r="M1923" s="122" t="s">
        <v>96</v>
      </c>
      <c r="N1923" s="16" t="str">
        <f>IF(ISERROR(VLOOKUP('Salidas Pacientes'!$M1923,Inventario!$A$2:$M$21,2,FALSE)),"",VLOOKUP('Salidas Pacientes'!$M1923,Inventario!$A$2:$M$21,2,FALSE))</f>
        <v>Rotateq</v>
      </c>
      <c r="O1923" s="16" t="str">
        <f>IF(ISERROR(VLOOKUP('Salidas Pacientes'!$M1923,Inventario!$A$2:$M$21,3,FALSE)),"",VLOOKUP('Salidas Pacientes'!$M1923,Inventario!$A$2:$M$21,3,FALSE))</f>
        <v>Rotavirus Vivo Atenuado</v>
      </c>
      <c r="P1923" s="100"/>
      <c r="Q1923" s="100"/>
      <c r="R1923" s="17"/>
      <c r="S1923" s="123"/>
      <c r="T1923" s="102" t="str">
        <f>IF(ISERROR(VLOOKUP('Salidas Pacientes'!$S1923,Entradas!$H$1:$I$412,2,FALSE)),"",VLOOKUP('Salidas Pacientes'!$S1923,Entradas!$H$1:$I$412,2,FALSE))</f>
        <v/>
      </c>
      <c r="U1923" s="124"/>
      <c r="V1923" s="124">
        <v>1</v>
      </c>
      <c r="W1923" s="127"/>
    </row>
    <row r="1924" spans="1:23" ht="15.75" hidden="1" customHeight="1">
      <c r="A1924" s="131"/>
      <c r="B1924" s="131"/>
      <c r="C1924" s="135">
        <v>1232824924</v>
      </c>
      <c r="D1924" s="134"/>
      <c r="E1924" s="16" t="str">
        <f>IF(ISERROR(VLOOKUP('Salidas Pacientes'!$C1924,'BD Pacientes'!$A:I,3,FALSE)),"",VLOOKUP('Salidas Pacientes'!$C1924,'BD Pacientes'!$A:I,3,FALSE))</f>
        <v>EMILIA CORAL HERRERA</v>
      </c>
      <c r="F1924" s="134"/>
      <c r="G1924" s="95">
        <f>IF(ISERROR(VLOOKUP('Salidas Pacientes'!$C1924,'BD Pacientes'!$A:I,5,FALSE)),"",VLOOKUP('Salidas Pacientes'!$C1924,'BD Pacientes'!$A:I,5,FALSE))</f>
        <v>45045</v>
      </c>
      <c r="H1924" s="95" t="str">
        <f t="shared" ca="1" si="0"/>
        <v>0 año, 3 mes</v>
      </c>
      <c r="I1924" s="97" t="str">
        <f>IF(ISERROR(VLOOKUP('Salidas Pacientes'!$C1924,'BD Pacientes'!$A:$I,6,FALSE)),"",VLOOKUP('Salidas Pacientes'!$C1924,'BD Pacientes'!$A:$I,6,FALSE))</f>
        <v>CALLE 5 66B-69 APTO 1102</v>
      </c>
      <c r="J1924" s="98">
        <f>IF(ISERROR(VLOOKUP('Salidas Pacientes'!$C1924,'BD Pacientes'!$A:$I,7,FALSE)),"",VLOOKUP('Salidas Pacientes'!$C1924,'BD Pacientes'!$A:$I,7,FALSE))</f>
        <v>1144151495</v>
      </c>
      <c r="K1924" s="99" t="str">
        <f>IF(ISERROR(VLOOKUP('Salidas Pacientes'!$C1924,'BD Pacientes'!$A:$I,8,FALSE)),"",VLOOKUP('Salidas Pacientes'!$C1924,'BD Pacientes'!$A:$I,8,FALSE))</f>
        <v>CAROLINA HERRERA</v>
      </c>
      <c r="L1924" s="17">
        <f>IF(ISERROR(VLOOKUP('Salidas Pacientes'!$C1924,'BD Pacientes'!$A:$I,9,FALSE)),"",VLOOKUP('Salidas Pacientes'!$C1924,'BD Pacientes'!$A:$I,9,FALSE))</f>
        <v>3175749815</v>
      </c>
      <c r="M1924" s="122" t="s">
        <v>77</v>
      </c>
      <c r="N1924" s="16" t="str">
        <f>IF(ISERROR(VLOOKUP('Salidas Pacientes'!$M1924,Inventario!$A$2:$M$21,2,FALSE)),"",VLOOKUP('Salidas Pacientes'!$M1924,Inventario!$A$2:$M$21,2,FALSE))</f>
        <v>Hexaxim</v>
      </c>
      <c r="O1924" s="16" t="str">
        <f>IF(ISERROR(VLOOKUP('Salidas Pacientes'!$M1924,Inventario!$A$2:$M$21,3,FALSE)),"",VLOOKUP('Salidas Pacientes'!$M1924,Inventario!$A$2:$M$21,3,FALSE))</f>
        <v>DPAT + VPI + HIB + HB</v>
      </c>
      <c r="P1924" s="100"/>
      <c r="Q1924" s="100"/>
      <c r="R1924" s="17"/>
      <c r="S1924" s="123" t="s">
        <v>254</v>
      </c>
      <c r="T1924" s="102" t="str">
        <f>IF(ISERROR(VLOOKUP('Salidas Pacientes'!$S1924,Entradas!$H$1:$I$412,2,FALSE)),"",VLOOKUP('Salidas Pacientes'!$S1924,Entradas!$H$1:$I$412,2,FALSE))</f>
        <v/>
      </c>
      <c r="U1924" s="124"/>
      <c r="V1924" s="124">
        <v>1</v>
      </c>
      <c r="W1924" s="127"/>
    </row>
    <row r="1925" spans="1:23" ht="15.75" hidden="1" customHeight="1">
      <c r="A1925" s="131"/>
      <c r="B1925" s="131"/>
      <c r="C1925" s="135">
        <v>1232824924</v>
      </c>
      <c r="D1925" s="134"/>
      <c r="E1925" s="16" t="str">
        <f>IF(ISERROR(VLOOKUP('Salidas Pacientes'!$C1925,'BD Pacientes'!$A:I,3,FALSE)),"",VLOOKUP('Salidas Pacientes'!$C1925,'BD Pacientes'!$A:I,3,FALSE))</f>
        <v>EMILIA CORAL HERRERA</v>
      </c>
      <c r="F1925" s="134"/>
      <c r="G1925" s="95">
        <f>IF(ISERROR(VLOOKUP('Salidas Pacientes'!$C1925,'BD Pacientes'!$A:I,5,FALSE)),"",VLOOKUP('Salidas Pacientes'!$C1925,'BD Pacientes'!$A:I,5,FALSE))</f>
        <v>45045</v>
      </c>
      <c r="H1925" s="95" t="str">
        <f t="shared" ca="1" si="0"/>
        <v>0 año, 3 mes</v>
      </c>
      <c r="I1925" s="97" t="str">
        <f>IF(ISERROR(VLOOKUP('Salidas Pacientes'!$C1925,'BD Pacientes'!$A:$I,6,FALSE)),"",VLOOKUP('Salidas Pacientes'!$C1925,'BD Pacientes'!$A:$I,6,FALSE))</f>
        <v>CALLE 5 66B-69 APTO 1102</v>
      </c>
      <c r="J1925" s="98">
        <f>IF(ISERROR(VLOOKUP('Salidas Pacientes'!$C1925,'BD Pacientes'!$A:$I,7,FALSE)),"",VLOOKUP('Salidas Pacientes'!$C1925,'BD Pacientes'!$A:$I,7,FALSE))</f>
        <v>1144151495</v>
      </c>
      <c r="K1925" s="99" t="str">
        <f>IF(ISERROR(VLOOKUP('Salidas Pacientes'!$C1925,'BD Pacientes'!$A:$I,8,FALSE)),"",VLOOKUP('Salidas Pacientes'!$C1925,'BD Pacientes'!$A:$I,8,FALSE))</f>
        <v>CAROLINA HERRERA</v>
      </c>
      <c r="L1925" s="17">
        <f>IF(ISERROR(VLOOKUP('Salidas Pacientes'!$C1925,'BD Pacientes'!$A:$I,9,FALSE)),"",VLOOKUP('Salidas Pacientes'!$C1925,'BD Pacientes'!$A:$I,9,FALSE))</f>
        <v>3175749815</v>
      </c>
      <c r="M1925" s="122" t="s">
        <v>54</v>
      </c>
      <c r="N1925" s="16" t="str">
        <f>IF(ISERROR(VLOOKUP('Salidas Pacientes'!$M1925,Inventario!$A$2:$M$21,2,FALSE)),"",VLOOKUP('Salidas Pacientes'!$M1925,Inventario!$A$2:$M$21,2,FALSE))</f>
        <v>Prevenar</v>
      </c>
      <c r="O1925" s="16" t="str">
        <f>IF(ISERROR(VLOOKUP('Salidas Pacientes'!$M1925,Inventario!$A$2:$M$21,3,FALSE)),"",VLOOKUP('Salidas Pacientes'!$M1925,Inventario!$A$2:$M$21,3,FALSE))</f>
        <v>Neumococo 13V</v>
      </c>
      <c r="P1925" s="100"/>
      <c r="Q1925" s="100"/>
      <c r="R1925" s="17"/>
      <c r="S1925" s="123" t="s">
        <v>257</v>
      </c>
      <c r="T1925" s="102" t="str">
        <f>IF(ISERROR(VLOOKUP('Salidas Pacientes'!$S1925,Entradas!$H$1:$I$412,2,FALSE)),"",VLOOKUP('Salidas Pacientes'!$S1925,Entradas!$H$1:$I$412,2,FALSE))</f>
        <v/>
      </c>
      <c r="U1925" s="124"/>
      <c r="V1925" s="124">
        <v>1</v>
      </c>
      <c r="W1925" s="127"/>
    </row>
    <row r="1926" spans="1:23" ht="15.75" hidden="1" customHeight="1">
      <c r="A1926" s="131"/>
      <c r="B1926" s="131"/>
      <c r="C1926" s="135">
        <v>1232824924</v>
      </c>
      <c r="D1926" s="134"/>
      <c r="E1926" s="16" t="str">
        <f>IF(ISERROR(VLOOKUP('Salidas Pacientes'!$C1926,'BD Pacientes'!$A:I,3,FALSE)),"",VLOOKUP('Salidas Pacientes'!$C1926,'BD Pacientes'!$A:I,3,FALSE))</f>
        <v>EMILIA CORAL HERRERA</v>
      </c>
      <c r="F1926" s="134"/>
      <c r="G1926" s="95">
        <f>IF(ISERROR(VLOOKUP('Salidas Pacientes'!$C1926,'BD Pacientes'!$A:I,5,FALSE)),"",VLOOKUP('Salidas Pacientes'!$C1926,'BD Pacientes'!$A:I,5,FALSE))</f>
        <v>45045</v>
      </c>
      <c r="H1926" s="95" t="str">
        <f t="shared" ca="1" si="0"/>
        <v>0 año, 3 mes</v>
      </c>
      <c r="I1926" s="97" t="str">
        <f>IF(ISERROR(VLOOKUP('Salidas Pacientes'!$C1926,'BD Pacientes'!$A:$I,6,FALSE)),"",VLOOKUP('Salidas Pacientes'!$C1926,'BD Pacientes'!$A:$I,6,FALSE))</f>
        <v>CALLE 5 66B-69 APTO 1102</v>
      </c>
      <c r="J1926" s="98">
        <f>IF(ISERROR(VLOOKUP('Salidas Pacientes'!$C1926,'BD Pacientes'!$A:$I,7,FALSE)),"",VLOOKUP('Salidas Pacientes'!$C1926,'BD Pacientes'!$A:$I,7,FALSE))</f>
        <v>1144151495</v>
      </c>
      <c r="K1926" s="99" t="str">
        <f>IF(ISERROR(VLOOKUP('Salidas Pacientes'!$C1926,'BD Pacientes'!$A:$I,8,FALSE)),"",VLOOKUP('Salidas Pacientes'!$C1926,'BD Pacientes'!$A:$I,8,FALSE))</f>
        <v>CAROLINA HERRERA</v>
      </c>
      <c r="L1926" s="17">
        <f>IF(ISERROR(VLOOKUP('Salidas Pacientes'!$C1926,'BD Pacientes'!$A:$I,9,FALSE)),"",VLOOKUP('Salidas Pacientes'!$C1926,'BD Pacientes'!$A:$I,9,FALSE))</f>
        <v>3175749815</v>
      </c>
      <c r="M1926" s="122" t="s">
        <v>96</v>
      </c>
      <c r="N1926" s="16" t="str">
        <f>IF(ISERROR(VLOOKUP('Salidas Pacientes'!$M1926,Inventario!$A$2:$M$21,2,FALSE)),"",VLOOKUP('Salidas Pacientes'!$M1926,Inventario!$A$2:$M$21,2,FALSE))</f>
        <v>Rotateq</v>
      </c>
      <c r="O1926" s="16" t="str">
        <f>IF(ISERROR(VLOOKUP('Salidas Pacientes'!$M1926,Inventario!$A$2:$M$21,3,FALSE)),"",VLOOKUP('Salidas Pacientes'!$M1926,Inventario!$A$2:$M$21,3,FALSE))</f>
        <v>Rotavirus Vivo Atenuado</v>
      </c>
      <c r="P1926" s="100"/>
      <c r="Q1926" s="100"/>
      <c r="R1926" s="17"/>
      <c r="S1926" s="123"/>
      <c r="T1926" s="102" t="str">
        <f>IF(ISERROR(VLOOKUP('Salidas Pacientes'!$S1926,Entradas!$H$1:$I$412,2,FALSE)),"",VLOOKUP('Salidas Pacientes'!$S1926,Entradas!$H$1:$I$412,2,FALSE))</f>
        <v/>
      </c>
      <c r="U1926" s="124">
        <v>1</v>
      </c>
      <c r="V1926" s="124">
        <v>1</v>
      </c>
      <c r="W1926" s="127"/>
    </row>
    <row r="1927" spans="1:23" ht="15.75" hidden="1" customHeight="1">
      <c r="A1927" s="131"/>
      <c r="B1927" s="131"/>
      <c r="C1927" s="129">
        <v>1232812227</v>
      </c>
      <c r="D1927" s="132" t="s">
        <v>328</v>
      </c>
      <c r="E1927" s="16" t="str">
        <f>IF(ISERROR(VLOOKUP('Salidas Pacientes'!$C1927,'BD Pacientes'!$A:I,3,FALSE)),"",VLOOKUP('Salidas Pacientes'!$C1927,'BD Pacientes'!$A:I,3,FALSE))</f>
        <v>MANUELA SAAVEDRA SARDI</v>
      </c>
      <c r="F1927" s="134"/>
      <c r="G1927" s="95">
        <f>IF(ISERROR(VLOOKUP('Salidas Pacientes'!$C1927,'BD Pacientes'!$A:I,5,FALSE)),"",VLOOKUP('Salidas Pacientes'!$C1927,'BD Pacientes'!$A:I,5,FALSE))</f>
        <v>43956</v>
      </c>
      <c r="H1927" s="95" t="str">
        <f t="shared" ca="1" si="0"/>
        <v>3 año, 3 mes</v>
      </c>
      <c r="I1927" s="97" t="str">
        <f>IF(ISERROR(VLOOKUP('Salidas Pacientes'!$C1927,'BD Pacientes'!$A:$I,6,FALSE)),"",VLOOKUP('Salidas Pacientes'!$C1927,'BD Pacientes'!$A:$I,6,FALSE))</f>
        <v>CALLE 19N #4N-15</v>
      </c>
      <c r="J1927" s="98">
        <f>IF(ISERROR(VLOOKUP('Salidas Pacientes'!$C1927,'BD Pacientes'!$A:$I,7,FALSE)),"",VLOOKUP('Salidas Pacientes'!$C1927,'BD Pacientes'!$A:$I,7,FALSE))</f>
        <v>1144043283</v>
      </c>
      <c r="K1927" s="99" t="str">
        <f>IF(ISERROR(VLOOKUP('Salidas Pacientes'!$C1927,'BD Pacientes'!$A:$I,8,FALSE)),"",VLOOKUP('Salidas Pacientes'!$C1927,'BD Pacientes'!$A:$I,8,FALSE))</f>
        <v>ESTEFANY SARDI</v>
      </c>
      <c r="L1927" s="17">
        <f>IF(ISERROR(VLOOKUP('Salidas Pacientes'!$C1927,'BD Pacientes'!$A:$I,9,FALSE)),"",VLOOKUP('Salidas Pacientes'!$C1927,'BD Pacientes'!$A:$I,9,FALSE))</f>
        <v>3128991839</v>
      </c>
      <c r="M1927" s="122" t="s">
        <v>140</v>
      </c>
      <c r="N1927" s="16" t="str">
        <f>IF(ISERROR(VLOOKUP('Salidas Pacientes'!$M1927,Inventario!$A$2:$M$21,2,FALSE)),"",VLOOKUP('Salidas Pacientes'!$M1927,Inventario!$A$2:$M$21,2,FALSE))</f>
        <v>Influvac</v>
      </c>
      <c r="O1927" s="16" t="str">
        <f>IF(ISERROR(VLOOKUP('Salidas Pacientes'!$M1927,Inventario!$A$2:$M$21,3,FALSE)),"",VLOOKUP('Salidas Pacientes'!$M1927,Inventario!$A$2:$M$21,3,FALSE))</f>
        <v>Influenza</v>
      </c>
      <c r="P1927" s="100"/>
      <c r="Q1927" s="100"/>
      <c r="R1927" s="17"/>
      <c r="S1927" s="123" t="s">
        <v>252</v>
      </c>
      <c r="T1927" s="102" t="str">
        <f>IF(ISERROR(VLOOKUP('Salidas Pacientes'!$S1927,Entradas!$H$1:$I$412,2,FALSE)),"",VLOOKUP('Salidas Pacientes'!$S1927,Entradas!$H$1:$I$412,2,FALSE))</f>
        <v/>
      </c>
      <c r="U1927" s="124"/>
      <c r="V1927" s="124">
        <v>1</v>
      </c>
      <c r="W1927" s="127"/>
    </row>
    <row r="1928" spans="1:23" ht="15.75" hidden="1" customHeight="1">
      <c r="A1928" s="131"/>
      <c r="B1928" s="131"/>
      <c r="C1928" s="142">
        <v>1144043283</v>
      </c>
      <c r="D1928" s="134"/>
      <c r="E1928" s="16" t="str">
        <f>IF(ISERROR(VLOOKUP('Salidas Pacientes'!$C1928,'BD Pacientes'!$A:I,3,FALSE)),"",VLOOKUP('Salidas Pacientes'!$C1928,'BD Pacientes'!$A:I,3,FALSE))</f>
        <v>ESTEFANY SARDI VARGAS</v>
      </c>
      <c r="F1928" s="134"/>
      <c r="G1928" s="95">
        <f>IF(ISERROR(VLOOKUP('Salidas Pacientes'!$C1928,'BD Pacientes'!$A:I,5,FALSE)),"",VLOOKUP('Salidas Pacientes'!$C1928,'BD Pacientes'!$A:I,5,FALSE))</f>
        <v>33338</v>
      </c>
      <c r="H1928" s="95" t="str">
        <f t="shared" ca="1" si="0"/>
        <v>32 año, 4 mes</v>
      </c>
      <c r="I1928" s="97" t="str">
        <f>IF(ISERROR(VLOOKUP('Salidas Pacientes'!$C1928,'BD Pacientes'!$A:$I,6,FALSE)),"",VLOOKUP('Salidas Pacientes'!$C1928,'BD Pacientes'!$A:$I,6,FALSE))</f>
        <v>CALLE 19N 4N-15</v>
      </c>
      <c r="J1928" s="98">
        <f>IF(ISERROR(VLOOKUP('Salidas Pacientes'!$C1928,'BD Pacientes'!$A:$I,7,FALSE)),"",VLOOKUP('Salidas Pacientes'!$C1928,'BD Pacientes'!$A:$I,7,FALSE))</f>
        <v>1144043283</v>
      </c>
      <c r="K1928" s="99" t="str">
        <f>IF(ISERROR(VLOOKUP('Salidas Pacientes'!$C1928,'BD Pacientes'!$A:$I,8,FALSE)),"",VLOOKUP('Salidas Pacientes'!$C1928,'BD Pacientes'!$A:$I,8,FALSE))</f>
        <v>ESTEFANY SARDI VARGAS</v>
      </c>
      <c r="L1928" s="17">
        <f>IF(ISERROR(VLOOKUP('Salidas Pacientes'!$C1928,'BD Pacientes'!$A:$I,9,FALSE)),"",VLOOKUP('Salidas Pacientes'!$C1928,'BD Pacientes'!$A:$I,9,FALSE))</f>
        <v>3128991839</v>
      </c>
      <c r="M1928" s="122" t="s">
        <v>140</v>
      </c>
      <c r="N1928" s="16" t="str">
        <f>IF(ISERROR(VLOOKUP('Salidas Pacientes'!$M1928,Inventario!$A$2:$M$21,2,FALSE)),"",VLOOKUP('Salidas Pacientes'!$M1928,Inventario!$A$2:$M$21,2,FALSE))</f>
        <v>Influvac</v>
      </c>
      <c r="O1928" s="16" t="str">
        <f>IF(ISERROR(VLOOKUP('Salidas Pacientes'!$M1928,Inventario!$A$2:$M$21,3,FALSE)),"",VLOOKUP('Salidas Pacientes'!$M1928,Inventario!$A$2:$M$21,3,FALSE))</f>
        <v>Influenza</v>
      </c>
      <c r="P1928" s="100"/>
      <c r="Q1928" s="100"/>
      <c r="R1928" s="17"/>
      <c r="S1928" s="123" t="s">
        <v>252</v>
      </c>
      <c r="T1928" s="102" t="str">
        <f>IF(ISERROR(VLOOKUP('Salidas Pacientes'!$S1928,Entradas!$H$1:$I$412,2,FALSE)),"",VLOOKUP('Salidas Pacientes'!$S1928,Entradas!$H$1:$I$412,2,FALSE))</f>
        <v/>
      </c>
      <c r="U1928" s="124"/>
      <c r="V1928" s="124">
        <v>1</v>
      </c>
      <c r="W1928" s="127"/>
    </row>
    <row r="1929" spans="1:23" ht="15.75" hidden="1" customHeight="1">
      <c r="A1929" s="131"/>
      <c r="B1929" s="131"/>
      <c r="C1929" s="135">
        <v>6394844</v>
      </c>
      <c r="D1929" s="134"/>
      <c r="E1929" s="16" t="str">
        <f>IF(ISERROR(VLOOKUP('Salidas Pacientes'!$C1929,'BD Pacientes'!$A:I,3,FALSE)),"",VLOOKUP('Salidas Pacientes'!$C1929,'BD Pacientes'!$A:I,3,FALSE))</f>
        <v>CAMILO SAAVEDRA ESCOBAR</v>
      </c>
      <c r="F1929" s="134"/>
      <c r="G1929" s="95">
        <f>IF(ISERROR(VLOOKUP('Salidas Pacientes'!$C1929,'BD Pacientes'!$A:I,5,FALSE)),"",VLOOKUP('Salidas Pacientes'!$C1929,'BD Pacientes'!$A:I,5,FALSE))</f>
        <v>29939</v>
      </c>
      <c r="H1929" s="95" t="str">
        <f t="shared" ca="1" si="0"/>
        <v>41 año, 8 mes</v>
      </c>
      <c r="I1929" s="97" t="str">
        <f>IF(ISERROR(VLOOKUP('Salidas Pacientes'!$C1929,'BD Pacientes'!$A:$I,6,FALSE)),"",VLOOKUP('Salidas Pacientes'!$C1929,'BD Pacientes'!$A:$I,6,FALSE))</f>
        <v>CALLE 19N 4N-15</v>
      </c>
      <c r="J1929" s="98">
        <f>IF(ISERROR(VLOOKUP('Salidas Pacientes'!$C1929,'BD Pacientes'!$A:$I,7,FALSE)),"",VLOOKUP('Salidas Pacientes'!$C1929,'BD Pacientes'!$A:$I,7,FALSE))</f>
        <v>1144043283</v>
      </c>
      <c r="K1929" s="99" t="str">
        <f>IF(ISERROR(VLOOKUP('Salidas Pacientes'!$C1929,'BD Pacientes'!$A:$I,8,FALSE)),"",VLOOKUP('Salidas Pacientes'!$C1929,'BD Pacientes'!$A:$I,8,FALSE))</f>
        <v>ESTEFANY SARDI VARGAS</v>
      </c>
      <c r="L1929" s="17">
        <f>IF(ISERROR(VLOOKUP('Salidas Pacientes'!$C1929,'BD Pacientes'!$A:$I,9,FALSE)),"",VLOOKUP('Salidas Pacientes'!$C1929,'BD Pacientes'!$A:$I,9,FALSE))</f>
        <v>3128991839</v>
      </c>
      <c r="M1929" s="122" t="s">
        <v>140</v>
      </c>
      <c r="N1929" s="16" t="str">
        <f>IF(ISERROR(VLOOKUP('Salidas Pacientes'!$M1929,Inventario!$A$2:$M$21,2,FALSE)),"",VLOOKUP('Salidas Pacientes'!$M1929,Inventario!$A$2:$M$21,2,FALSE))</f>
        <v>Influvac</v>
      </c>
      <c r="O1929" s="16" t="str">
        <f>IF(ISERROR(VLOOKUP('Salidas Pacientes'!$M1929,Inventario!$A$2:$M$21,3,FALSE)),"",VLOOKUP('Salidas Pacientes'!$M1929,Inventario!$A$2:$M$21,3,FALSE))</f>
        <v>Influenza</v>
      </c>
      <c r="P1929" s="100"/>
      <c r="Q1929" s="100"/>
      <c r="R1929" s="17"/>
      <c r="S1929" s="123" t="s">
        <v>252</v>
      </c>
      <c r="T1929" s="102" t="str">
        <f>IF(ISERROR(VLOOKUP('Salidas Pacientes'!$S1929,Entradas!$H$1:$I$412,2,FALSE)),"",VLOOKUP('Salidas Pacientes'!$S1929,Entradas!$H$1:$I$412,2,FALSE))</f>
        <v/>
      </c>
      <c r="U1929" s="124"/>
      <c r="V1929" s="124">
        <v>1</v>
      </c>
      <c r="W1929" s="127"/>
    </row>
    <row r="1930" spans="1:23" ht="15.75" hidden="1" customHeight="1">
      <c r="A1930" s="121">
        <v>45107</v>
      </c>
      <c r="B1930" s="131"/>
      <c r="C1930" s="141">
        <v>1106525749</v>
      </c>
      <c r="D1930" s="132" t="s">
        <v>328</v>
      </c>
      <c r="E1930" s="16" t="str">
        <f>IF(ISERROR(VLOOKUP('Salidas Pacientes'!$C1930,'BD Pacientes'!$A:I,3,FALSE)),"",VLOOKUP('Salidas Pacientes'!$C1930,'BD Pacientes'!$A:I,3,FALSE))</f>
        <v>ALENA MUÑOZ MEJIA</v>
      </c>
      <c r="F1930" s="132" t="s">
        <v>327</v>
      </c>
      <c r="G1930" s="95">
        <f>IF(ISERROR(VLOOKUP('Salidas Pacientes'!$C1930,'BD Pacientes'!$A:I,5,FALSE)),"",VLOOKUP('Salidas Pacientes'!$C1930,'BD Pacientes'!$A:I,5,FALSE))</f>
        <v>44699</v>
      </c>
      <c r="H1930" s="95" t="str">
        <f t="shared" ca="1" si="0"/>
        <v>1 año, 3 mes</v>
      </c>
      <c r="I1930" s="97" t="str">
        <f>IF(ISERROR(VLOOKUP('Salidas Pacientes'!$C1930,'BD Pacientes'!$A:$I,6,FALSE)),"",VLOOKUP('Salidas Pacientes'!$C1930,'BD Pacientes'!$A:$I,6,FALSE))</f>
        <v>CALLE 28 # 98-82</v>
      </c>
      <c r="J1930" s="98">
        <f>IF(ISERROR(VLOOKUP('Salidas Pacientes'!$C1930,'BD Pacientes'!$A:$I,7,FALSE)),"",VLOOKUP('Salidas Pacientes'!$C1930,'BD Pacientes'!$A:$I,7,FALSE))</f>
        <v>1144095237</v>
      </c>
      <c r="K1930" s="99" t="str">
        <f>IF(ISERROR(VLOOKUP('Salidas Pacientes'!$C1930,'BD Pacientes'!$A:$I,8,FALSE)),"",VLOOKUP('Salidas Pacientes'!$C1930,'BD Pacientes'!$A:$I,8,FALSE))</f>
        <v>LINA HENAO</v>
      </c>
      <c r="L1930" s="17">
        <f>IF(ISERROR(VLOOKUP('Salidas Pacientes'!$C1930,'BD Pacientes'!$A:$I,9,FALSE)),"",VLOOKUP('Salidas Pacientes'!$C1930,'BD Pacientes'!$A:$I,9,FALSE))</f>
        <v>3173294127</v>
      </c>
      <c r="M1930" s="122" t="s">
        <v>47</v>
      </c>
      <c r="N1930" s="16" t="str">
        <f>IF(ISERROR(VLOOKUP('Salidas Pacientes'!$M1930,Inventario!$A$2:$M$21,2,FALSE)),"",VLOOKUP('Salidas Pacientes'!$M1930,Inventario!$A$2:$M$21,2,FALSE))</f>
        <v>Nimenrix</v>
      </c>
      <c r="O1930" s="16" t="str">
        <f>IF(ISERROR(VLOOKUP('Salidas Pacientes'!$M1930,Inventario!$A$2:$M$21,3,FALSE)),"",VLOOKUP('Salidas Pacientes'!$M1930,Inventario!$A$2:$M$21,3,FALSE))</f>
        <v>Meningococo</v>
      </c>
      <c r="P1930" s="100"/>
      <c r="Q1930" s="100"/>
      <c r="R1930" s="17"/>
      <c r="S1930" s="123" t="s">
        <v>240</v>
      </c>
      <c r="T1930" s="102">
        <f>IF(ISERROR(VLOOKUP('Salidas Pacientes'!$S1930,Entradas!$H$1:$I$412,2,FALSE)),"",VLOOKUP('Salidas Pacientes'!$S1930,Entradas!$H$1:$I$412,2,FALSE))</f>
        <v>45535</v>
      </c>
      <c r="U1930" s="124">
        <v>3</v>
      </c>
      <c r="V1930" s="124">
        <v>1</v>
      </c>
      <c r="W1930" s="127"/>
    </row>
    <row r="1931" spans="1:23" ht="15.75" hidden="1" customHeight="1">
      <c r="A1931" s="131"/>
      <c r="B1931" s="131"/>
      <c r="C1931" s="136">
        <v>1232821736</v>
      </c>
      <c r="D1931" s="134"/>
      <c r="E1931" s="16" t="str">
        <f>IF(ISERROR(VLOOKUP('Salidas Pacientes'!$C1931,'BD Pacientes'!$A:I,3,FALSE)),"",VLOOKUP('Salidas Pacientes'!$C1931,'BD Pacientes'!$A:I,3,FALSE))</f>
        <v>MARIA ANTONIA ROSERO MUÑOZ</v>
      </c>
      <c r="F1931" s="132" t="s">
        <v>327</v>
      </c>
      <c r="G1931" s="95">
        <f>IF(ISERROR(VLOOKUP('Salidas Pacientes'!$C1931,'BD Pacientes'!$A:I,5,FALSE)),"",VLOOKUP('Salidas Pacientes'!$C1931,'BD Pacientes'!$A:I,5,FALSE))</f>
        <v>44839</v>
      </c>
      <c r="H1931" s="95" t="str">
        <f t="shared" ca="1" si="0"/>
        <v>0 año, 10 mes</v>
      </c>
      <c r="I1931" s="97" t="str">
        <f>IF(ISERROR(VLOOKUP('Salidas Pacientes'!$C1931,'BD Pacientes'!$A:$I,6,FALSE)),"",VLOOKUP('Salidas Pacientes'!$C1931,'BD Pacientes'!$A:$I,6,FALSE))</f>
        <v>CALLE 45 94-45</v>
      </c>
      <c r="J1931" s="98">
        <f>IF(ISERROR(VLOOKUP('Salidas Pacientes'!$C1931,'BD Pacientes'!$A:$I,7,FALSE)),"",VLOOKUP('Salidas Pacientes'!$C1931,'BD Pacientes'!$A:$I,7,FALSE))</f>
        <v>1061686197</v>
      </c>
      <c r="K1931" s="99" t="str">
        <f>IF(ISERROR(VLOOKUP('Salidas Pacientes'!$C1931,'BD Pacientes'!$A:$I,8,FALSE)),"",VLOOKUP('Salidas Pacientes'!$C1931,'BD Pacientes'!$A:$I,8,FALSE))</f>
        <v>SULAY MARIAM MUÑOZ</v>
      </c>
      <c r="L1931" s="17">
        <f>IF(ISERROR(VLOOKUP('Salidas Pacientes'!$C1931,'BD Pacientes'!$A:$I,9,FALSE)),"",VLOOKUP('Salidas Pacientes'!$C1931,'BD Pacientes'!$A:$I,9,FALSE))</f>
        <v>3167650809</v>
      </c>
      <c r="M1931" s="122" t="s">
        <v>47</v>
      </c>
      <c r="N1931" s="16" t="str">
        <f>IF(ISERROR(VLOOKUP('Salidas Pacientes'!$M1931,Inventario!$A$2:$M$21,2,FALSE)),"",VLOOKUP('Salidas Pacientes'!$M1931,Inventario!$A$2:$M$21,2,FALSE))</f>
        <v>Nimenrix</v>
      </c>
      <c r="O1931" s="16" t="str">
        <f>IF(ISERROR(VLOOKUP('Salidas Pacientes'!$M1931,Inventario!$A$2:$M$21,3,FALSE)),"",VLOOKUP('Salidas Pacientes'!$M1931,Inventario!$A$2:$M$21,3,FALSE))</f>
        <v>Meningococo</v>
      </c>
      <c r="P1931" s="100"/>
      <c r="Q1931" s="100"/>
      <c r="R1931" s="17"/>
      <c r="S1931" s="123" t="s">
        <v>240</v>
      </c>
      <c r="T1931" s="102">
        <f>IF(ISERROR(VLOOKUP('Salidas Pacientes'!$S1931,Entradas!$H$1:$I$412,2,FALSE)),"",VLOOKUP('Salidas Pacientes'!$S1931,Entradas!$H$1:$I$412,2,FALSE))</f>
        <v>45535</v>
      </c>
      <c r="U1931" s="124">
        <v>1</v>
      </c>
      <c r="V1931" s="124">
        <v>1</v>
      </c>
      <c r="W1931" s="127"/>
    </row>
    <row r="1932" spans="1:23" ht="15.75" hidden="1" customHeight="1">
      <c r="A1932" s="131"/>
      <c r="B1932" s="131"/>
      <c r="C1932" s="136">
        <v>1232821736</v>
      </c>
      <c r="D1932" s="134"/>
      <c r="E1932" s="16" t="str">
        <f>IF(ISERROR(VLOOKUP('Salidas Pacientes'!$C1932,'BD Pacientes'!$A:I,3,FALSE)),"",VLOOKUP('Salidas Pacientes'!$C1932,'BD Pacientes'!$A:I,3,FALSE))</f>
        <v>MARIA ANTONIA ROSERO MUÑOZ</v>
      </c>
      <c r="F1932" s="132" t="s">
        <v>327</v>
      </c>
      <c r="G1932" s="95">
        <f>IF(ISERROR(VLOOKUP('Salidas Pacientes'!$C1932,'BD Pacientes'!$A:I,5,FALSE)),"",VLOOKUP('Salidas Pacientes'!$C1932,'BD Pacientes'!$A:I,5,FALSE))</f>
        <v>44839</v>
      </c>
      <c r="H1932" s="95" t="str">
        <f t="shared" ca="1" si="0"/>
        <v>0 año, 10 mes</v>
      </c>
      <c r="I1932" s="97" t="str">
        <f>IF(ISERROR(VLOOKUP('Salidas Pacientes'!$C1932,'BD Pacientes'!$A:$I,6,FALSE)),"",VLOOKUP('Salidas Pacientes'!$C1932,'BD Pacientes'!$A:$I,6,FALSE))</f>
        <v>CALLE 45 94-45</v>
      </c>
      <c r="J1932" s="98">
        <f>IF(ISERROR(VLOOKUP('Salidas Pacientes'!$C1932,'BD Pacientes'!$A:$I,7,FALSE)),"",VLOOKUP('Salidas Pacientes'!$C1932,'BD Pacientes'!$A:$I,7,FALSE))</f>
        <v>1061686197</v>
      </c>
      <c r="K1932" s="99" t="str">
        <f>IF(ISERROR(VLOOKUP('Salidas Pacientes'!$C1932,'BD Pacientes'!$A:$I,8,FALSE)),"",VLOOKUP('Salidas Pacientes'!$C1932,'BD Pacientes'!$A:$I,8,FALSE))</f>
        <v>SULAY MARIAM MUÑOZ</v>
      </c>
      <c r="L1932" s="17">
        <f>IF(ISERROR(VLOOKUP('Salidas Pacientes'!$C1932,'BD Pacientes'!$A:$I,9,FALSE)),"",VLOOKUP('Salidas Pacientes'!$C1932,'BD Pacientes'!$A:$I,9,FALSE))</f>
        <v>3167650809</v>
      </c>
      <c r="M1932" s="122" t="s">
        <v>140</v>
      </c>
      <c r="N1932" s="16" t="str">
        <f>IF(ISERROR(VLOOKUP('Salidas Pacientes'!$M1932,Inventario!$A$2:$M$21,2,FALSE)),"",VLOOKUP('Salidas Pacientes'!$M1932,Inventario!$A$2:$M$21,2,FALSE))</f>
        <v>Influvac</v>
      </c>
      <c r="O1932" s="16" t="str">
        <f>IF(ISERROR(VLOOKUP('Salidas Pacientes'!$M1932,Inventario!$A$2:$M$21,3,FALSE)),"",VLOOKUP('Salidas Pacientes'!$M1932,Inventario!$A$2:$M$21,3,FALSE))</f>
        <v>Influenza</v>
      </c>
      <c r="P1932" s="100"/>
      <c r="Q1932" s="100"/>
      <c r="R1932" s="17"/>
      <c r="S1932" s="123" t="s">
        <v>252</v>
      </c>
      <c r="T1932" s="102" t="str">
        <f>IF(ISERROR(VLOOKUP('Salidas Pacientes'!$S1932,Entradas!$H$1:$I$412,2,FALSE)),"",VLOOKUP('Salidas Pacientes'!$S1932,Entradas!$H$1:$I$412,2,FALSE))</f>
        <v/>
      </c>
      <c r="U1932" s="124">
        <v>1</v>
      </c>
      <c r="V1932" s="124">
        <v>1</v>
      </c>
      <c r="W1932" s="127"/>
    </row>
    <row r="1933" spans="1:23" ht="15.75" hidden="1" customHeight="1">
      <c r="A1933" s="131"/>
      <c r="B1933" s="131"/>
      <c r="C1933" s="133">
        <v>1109198496</v>
      </c>
      <c r="D1933" s="134"/>
      <c r="E1933" s="16" t="str">
        <f>IF(ISERROR(VLOOKUP('Salidas Pacientes'!$C1933,'BD Pacientes'!$A:I,3,FALSE)),"",VLOOKUP('Salidas Pacientes'!$C1933,'BD Pacientes'!$A:I,3,FALSE))</f>
        <v>VICTORIA MARTINEZ CRUZ</v>
      </c>
      <c r="F1933" s="132" t="s">
        <v>327</v>
      </c>
      <c r="G1933" s="95">
        <f>IF(ISERROR(VLOOKUP('Salidas Pacientes'!$C1933,'BD Pacientes'!$A:I,5,FALSE)),"",VLOOKUP('Salidas Pacientes'!$C1933,'BD Pacientes'!$A:I,5,FALSE))</f>
        <v>44011</v>
      </c>
      <c r="H1933" s="95" t="str">
        <f t="shared" ca="1" si="0"/>
        <v>3 año, 1 mes</v>
      </c>
      <c r="I1933" s="97" t="str">
        <f>IF(ISERROR(VLOOKUP('Salidas Pacientes'!$C1933,'BD Pacientes'!$A:$I,6,FALSE)),"",VLOOKUP('Salidas Pacientes'!$C1933,'BD Pacientes'!$A:$I,6,FALSE))</f>
        <v>CALLE 120 P #20-15</v>
      </c>
      <c r="J1933" s="98">
        <f>IF(ISERROR(VLOOKUP('Salidas Pacientes'!$C1933,'BD Pacientes'!$A:$I,7,FALSE)),"",VLOOKUP('Salidas Pacientes'!$C1933,'BD Pacientes'!$A:$I,7,FALSE))</f>
        <v>1130618966</v>
      </c>
      <c r="K1933" s="99" t="str">
        <f>IF(ISERROR(VLOOKUP('Salidas Pacientes'!$C1933,'BD Pacientes'!$A:$I,8,FALSE)),"",VLOOKUP('Salidas Pacientes'!$C1933,'BD Pacientes'!$A:$I,8,FALSE))</f>
        <v>SINDY MARTINEZ</v>
      </c>
      <c r="L1933" s="17">
        <f>IF(ISERROR(VLOOKUP('Salidas Pacientes'!$C1933,'BD Pacientes'!$A:$I,9,FALSE)),"",VLOOKUP('Salidas Pacientes'!$C1933,'BD Pacientes'!$A:$I,9,FALSE))</f>
        <v>3113201363</v>
      </c>
      <c r="M1933" s="122" t="s">
        <v>140</v>
      </c>
      <c r="N1933" s="16" t="str">
        <f>IF(ISERROR(VLOOKUP('Salidas Pacientes'!$M1933,Inventario!$A$2:$M$21,2,FALSE)),"",VLOOKUP('Salidas Pacientes'!$M1933,Inventario!$A$2:$M$21,2,FALSE))</f>
        <v>Influvac</v>
      </c>
      <c r="O1933" s="16" t="str">
        <f>IF(ISERROR(VLOOKUP('Salidas Pacientes'!$M1933,Inventario!$A$2:$M$21,3,FALSE)),"",VLOOKUP('Salidas Pacientes'!$M1933,Inventario!$A$2:$M$21,3,FALSE))</f>
        <v>Influenza</v>
      </c>
      <c r="P1933" s="100"/>
      <c r="Q1933" s="100"/>
      <c r="R1933" s="17"/>
      <c r="S1933" s="123" t="s">
        <v>252</v>
      </c>
      <c r="T1933" s="102" t="str">
        <f>IF(ISERROR(VLOOKUP('Salidas Pacientes'!$S1933,Entradas!$H$1:$I$412,2,FALSE)),"",VLOOKUP('Salidas Pacientes'!$S1933,Entradas!$H$1:$I$412,2,FALSE))</f>
        <v/>
      </c>
      <c r="U1933" s="124" t="s">
        <v>333</v>
      </c>
      <c r="V1933" s="124">
        <v>1</v>
      </c>
      <c r="W1933" s="127"/>
    </row>
    <row r="1934" spans="1:23" ht="15.75" hidden="1" customHeight="1">
      <c r="A1934" s="131"/>
      <c r="B1934" s="131"/>
      <c r="C1934" s="133">
        <v>1112056720</v>
      </c>
      <c r="D1934" s="132" t="s">
        <v>332</v>
      </c>
      <c r="E1934" s="16" t="str">
        <f>IF(ISERROR(VLOOKUP('Salidas Pacientes'!$C1934,'BD Pacientes'!$A:I,3,FALSE)),"",VLOOKUP('Salidas Pacientes'!$C1934,'BD Pacientes'!$A:I,3,FALSE))</f>
        <v>JOSE DAVID CIFUENTES MONTOYA</v>
      </c>
      <c r="F1934" s="132" t="s">
        <v>324</v>
      </c>
      <c r="G1934" s="95">
        <f>IF(ISERROR(VLOOKUP('Salidas Pacientes'!$C1934,'BD Pacientes'!$A:I,5,FALSE)),"",VLOOKUP('Salidas Pacientes'!$C1934,'BD Pacientes'!$A:I,5,FALSE))</f>
        <v>41087</v>
      </c>
      <c r="H1934" s="95" t="str">
        <f t="shared" ca="1" si="0"/>
        <v>11 año, 1 mes</v>
      </c>
      <c r="I1934" s="97" t="str">
        <f>IF(ISERROR(VLOOKUP('Salidas Pacientes'!$C1934,'BD Pacientes'!$A:$I,6,FALSE)),"",VLOOKUP('Salidas Pacientes'!$C1934,'BD Pacientes'!$A:$I,6,FALSE))</f>
        <v>CALLE 17 #8-05</v>
      </c>
      <c r="J1934" s="98">
        <f>IF(ISERROR(VLOOKUP('Salidas Pacientes'!$C1934,'BD Pacientes'!$A:$I,7,FALSE)),"",VLOOKUP('Salidas Pacientes'!$C1934,'BD Pacientes'!$A:$I,7,FALSE))</f>
        <v>1130622080</v>
      </c>
      <c r="K1934" s="99" t="str">
        <f>IF(ISERROR(VLOOKUP('Salidas Pacientes'!$C1934,'BD Pacientes'!$A:$I,8,FALSE)),"",VLOOKUP('Salidas Pacientes'!$C1934,'BD Pacientes'!$A:$I,8,FALSE))</f>
        <v>MRIA ESTHER MONTOYA</v>
      </c>
      <c r="L1934" s="17">
        <f>IF(ISERROR(VLOOKUP('Salidas Pacientes'!$C1934,'BD Pacientes'!$A:$I,9,FALSE)),"",VLOOKUP('Salidas Pacientes'!$C1934,'BD Pacientes'!$A:$I,9,FALSE))</f>
        <v>3163917200</v>
      </c>
      <c r="M1934" s="122" t="s">
        <v>140</v>
      </c>
      <c r="N1934" s="16" t="str">
        <f>IF(ISERROR(VLOOKUP('Salidas Pacientes'!$M1934,Inventario!$A$2:$M$21,2,FALSE)),"",VLOOKUP('Salidas Pacientes'!$M1934,Inventario!$A$2:$M$21,2,FALSE))</f>
        <v>Influvac</v>
      </c>
      <c r="O1934" s="16" t="str">
        <f>IF(ISERROR(VLOOKUP('Salidas Pacientes'!$M1934,Inventario!$A$2:$M$21,3,FALSE)),"",VLOOKUP('Salidas Pacientes'!$M1934,Inventario!$A$2:$M$21,3,FALSE))</f>
        <v>Influenza</v>
      </c>
      <c r="P1934" s="100"/>
      <c r="Q1934" s="100"/>
      <c r="R1934" s="17"/>
      <c r="S1934" s="123" t="s">
        <v>252</v>
      </c>
      <c r="T1934" s="102" t="str">
        <f>IF(ISERROR(VLOOKUP('Salidas Pacientes'!$S1934,Entradas!$H$1:$I$412,2,FALSE)),"",VLOOKUP('Salidas Pacientes'!$S1934,Entradas!$H$1:$I$412,2,FALSE))</f>
        <v/>
      </c>
      <c r="U1934" s="124" t="s">
        <v>333</v>
      </c>
      <c r="V1934" s="124">
        <v>1</v>
      </c>
      <c r="W1934" s="127"/>
    </row>
    <row r="1935" spans="1:23" ht="15.75" hidden="1" customHeight="1">
      <c r="A1935" s="121">
        <v>45108</v>
      </c>
      <c r="B1935" s="131"/>
      <c r="C1935" s="129">
        <v>1023555047</v>
      </c>
      <c r="D1935" s="132" t="s">
        <v>328</v>
      </c>
      <c r="E1935" s="16" t="str">
        <f>IF(ISERROR(VLOOKUP('Salidas Pacientes'!$C1935,'BD Pacientes'!$A:I,3,FALSE)),"",VLOOKUP('Salidas Pacientes'!$C1935,'BD Pacientes'!$A:I,3,FALSE))</f>
        <v>MIGUEL ANGEL RODRIGUEZ</v>
      </c>
      <c r="F1935" s="132" t="s">
        <v>324</v>
      </c>
      <c r="G1935" s="95">
        <f>IF(ISERROR(VLOOKUP('Salidas Pacientes'!$C1935,'BD Pacientes'!$A:I,5,FALSE)),"",VLOOKUP('Salidas Pacientes'!$C1935,'BD Pacientes'!$A:I,5,FALSE))</f>
        <v>43727</v>
      </c>
      <c r="H1935" s="95" t="str">
        <f t="shared" ca="1" si="0"/>
        <v>3 año, 11 mes</v>
      </c>
      <c r="I1935" s="97" t="str">
        <f>IF(ISERROR(VLOOKUP('Salidas Pacientes'!$C1935,'BD Pacientes'!$A:$I,6,FALSE)),"",VLOOKUP('Salidas Pacientes'!$C1935,'BD Pacientes'!$A:$I,6,FALSE))</f>
        <v>VIA CIRCUNVALAR EL CASTILLO 152</v>
      </c>
      <c r="J1935" s="98">
        <f>IF(ISERROR(VLOOKUP('Salidas Pacientes'!$C1935,'BD Pacientes'!$A:$I,7,FALSE)),"",VLOOKUP('Salidas Pacientes'!$C1935,'BD Pacientes'!$A:$I,7,FALSE))</f>
        <v>1144129876</v>
      </c>
      <c r="K1935" s="99" t="str">
        <f>IF(ISERROR(VLOOKUP('Salidas Pacientes'!$C1935,'BD Pacientes'!$A:$I,8,FALSE)),"",VLOOKUP('Salidas Pacientes'!$C1935,'BD Pacientes'!$A:$I,8,FALSE))</f>
        <v>STEPHANY PALACIOS</v>
      </c>
      <c r="L1935" s="17">
        <f>IF(ISERROR(VLOOKUP('Salidas Pacientes'!$C1935,'BD Pacientes'!$A:$I,9,FALSE)),"",VLOOKUP('Salidas Pacientes'!$C1935,'BD Pacientes'!$A:$I,9,FALSE))</f>
        <v>3217831021</v>
      </c>
      <c r="M1935" s="122" t="s">
        <v>140</v>
      </c>
      <c r="N1935" s="16" t="str">
        <f>IF(ISERROR(VLOOKUP('Salidas Pacientes'!$M1935,Inventario!$A$2:$M$21,2,FALSE)),"",VLOOKUP('Salidas Pacientes'!$M1935,Inventario!$A$2:$M$21,2,FALSE))</f>
        <v>Influvac</v>
      </c>
      <c r="O1935" s="16" t="str">
        <f>IF(ISERROR(VLOOKUP('Salidas Pacientes'!$M1935,Inventario!$A$2:$M$21,3,FALSE)),"",VLOOKUP('Salidas Pacientes'!$M1935,Inventario!$A$2:$M$21,3,FALSE))</f>
        <v>Influenza</v>
      </c>
      <c r="P1935" s="100"/>
      <c r="Q1935" s="100"/>
      <c r="R1935" s="17"/>
      <c r="S1935" s="123" t="s">
        <v>252</v>
      </c>
      <c r="T1935" s="102" t="str">
        <f>IF(ISERROR(VLOOKUP('Salidas Pacientes'!$S1935,Entradas!$H$1:$I$412,2,FALSE)),"",VLOOKUP('Salidas Pacientes'!$S1935,Entradas!$H$1:$I$412,2,FALSE))</f>
        <v/>
      </c>
      <c r="U1935" s="124" t="s">
        <v>333</v>
      </c>
      <c r="V1935" s="124">
        <v>1</v>
      </c>
      <c r="W1935" s="127"/>
    </row>
    <row r="1936" spans="1:23" ht="15.75" hidden="1" customHeight="1">
      <c r="A1936" s="131"/>
      <c r="B1936" s="131"/>
      <c r="C1936" s="129">
        <v>1023555047</v>
      </c>
      <c r="D1936" s="134"/>
      <c r="E1936" s="16" t="str">
        <f>IF(ISERROR(VLOOKUP('Salidas Pacientes'!$C1936,'BD Pacientes'!$A:I,3,FALSE)),"",VLOOKUP('Salidas Pacientes'!$C1936,'BD Pacientes'!$A:I,3,FALSE))</f>
        <v>MIGUEL ANGEL RODRIGUEZ</v>
      </c>
      <c r="F1936" s="132" t="s">
        <v>324</v>
      </c>
      <c r="G1936" s="95">
        <f>IF(ISERROR(VLOOKUP('Salidas Pacientes'!$C1936,'BD Pacientes'!$A:I,5,FALSE)),"",VLOOKUP('Salidas Pacientes'!$C1936,'BD Pacientes'!$A:I,5,FALSE))</f>
        <v>43727</v>
      </c>
      <c r="H1936" s="95" t="str">
        <f t="shared" ca="1" si="0"/>
        <v>3 año, 11 mes</v>
      </c>
      <c r="I1936" s="97" t="str">
        <f>IF(ISERROR(VLOOKUP('Salidas Pacientes'!$C1936,'BD Pacientes'!$A:$I,6,FALSE)),"",VLOOKUP('Salidas Pacientes'!$C1936,'BD Pacientes'!$A:$I,6,FALSE))</f>
        <v>VIA CIRCUNVALAR EL CASTILLO 152</v>
      </c>
      <c r="J1936" s="98">
        <f>IF(ISERROR(VLOOKUP('Salidas Pacientes'!$C1936,'BD Pacientes'!$A:$I,7,FALSE)),"",VLOOKUP('Salidas Pacientes'!$C1936,'BD Pacientes'!$A:$I,7,FALSE))</f>
        <v>1144129876</v>
      </c>
      <c r="K1936" s="99" t="str">
        <f>IF(ISERROR(VLOOKUP('Salidas Pacientes'!$C1936,'BD Pacientes'!$A:$I,8,FALSE)),"",VLOOKUP('Salidas Pacientes'!$C1936,'BD Pacientes'!$A:$I,8,FALSE))</f>
        <v>STEPHANY PALACIOS</v>
      </c>
      <c r="L1936" s="17">
        <f>IF(ISERROR(VLOOKUP('Salidas Pacientes'!$C1936,'BD Pacientes'!$A:$I,9,FALSE)),"",VLOOKUP('Salidas Pacientes'!$C1936,'BD Pacientes'!$A:$I,9,FALSE))</f>
        <v>3217831021</v>
      </c>
      <c r="M1936" s="122" t="s">
        <v>108</v>
      </c>
      <c r="N1936" s="16" t="str">
        <f>IF(ISERROR(VLOOKUP('Salidas Pacientes'!$M1936,Inventario!$A$2:$M$21,2,FALSE)),"",VLOOKUP('Salidas Pacientes'!$M1936,Inventario!$A$2:$M$21,2,FALSE))</f>
        <v>Priorix</v>
      </c>
      <c r="O1936" s="16" t="str">
        <f>IF(ISERROR(VLOOKUP('Salidas Pacientes'!$M1936,Inventario!$A$2:$M$21,3,FALSE)),"",VLOOKUP('Salidas Pacientes'!$M1936,Inventario!$A$2:$M$21,3,FALSE))</f>
        <v>Rubeola, Sarampion, Paperas</v>
      </c>
      <c r="P1936" s="100"/>
      <c r="Q1936" s="100"/>
      <c r="R1936" s="17"/>
      <c r="S1936" s="123" t="s">
        <v>239</v>
      </c>
      <c r="T1936" s="102">
        <f>IF(ISERROR(VLOOKUP('Salidas Pacientes'!$S1936,Entradas!$H$1:$I$412,2,FALSE)),"",VLOOKUP('Salidas Pacientes'!$S1936,Entradas!$H$1:$I$412,2,FALSE))</f>
        <v>45473</v>
      </c>
      <c r="U1936" s="124" t="s">
        <v>333</v>
      </c>
      <c r="V1936" s="124">
        <v>1</v>
      </c>
      <c r="W1936" s="127"/>
    </row>
    <row r="1937" spans="1:23" ht="15.75" hidden="1" customHeight="1">
      <c r="A1937" s="131"/>
      <c r="B1937" s="131"/>
      <c r="C1937" s="133">
        <v>1109572346</v>
      </c>
      <c r="D1937" s="134"/>
      <c r="E1937" s="16" t="str">
        <f>IF(ISERROR(VLOOKUP('Salidas Pacientes'!$C1937,'BD Pacientes'!$A:I,3,FALSE)),"",VLOOKUP('Salidas Pacientes'!$C1937,'BD Pacientes'!$A:I,3,FALSE))</f>
        <v>EZEQUIEL VARELA LERMA</v>
      </c>
      <c r="F1937" s="132" t="s">
        <v>324</v>
      </c>
      <c r="G1937" s="95">
        <f>IF(ISERROR(VLOOKUP('Salidas Pacientes'!$C1937,'BD Pacientes'!$A:I,5,FALSE)),"",VLOOKUP('Salidas Pacientes'!$C1937,'BD Pacientes'!$A:I,5,FALSE))</f>
        <v>44405</v>
      </c>
      <c r="H1937" s="95" t="str">
        <f t="shared" ca="1" si="0"/>
        <v>2 año, 0 mes</v>
      </c>
      <c r="I1937" s="97" t="str">
        <f>IF(ISERROR(VLOOKUP('Salidas Pacientes'!$C1937,'BD Pacientes'!$A:$I,6,FALSE)),"",VLOOKUP('Salidas Pacientes'!$C1937,'BD Pacientes'!$A:$I,6,FALSE))</f>
        <v>CALLE 48 # 99-75</v>
      </c>
      <c r="J1937" s="98">
        <f>IF(ISERROR(VLOOKUP('Salidas Pacientes'!$C1937,'BD Pacientes'!$A:$I,7,FALSE)),"",VLOOKUP('Salidas Pacientes'!$C1937,'BD Pacientes'!$A:$I,7,FALSE))</f>
        <v>1062278812</v>
      </c>
      <c r="K1937" s="99" t="str">
        <f>IF(ISERROR(VLOOKUP('Salidas Pacientes'!$C1937,'BD Pacientes'!$A:$I,8,FALSE)),"",VLOOKUP('Salidas Pacientes'!$C1937,'BD Pacientes'!$A:$I,8,FALSE))</f>
        <v>LILIANA LERMA</v>
      </c>
      <c r="L1937" s="17">
        <f>IF(ISERROR(VLOOKUP('Salidas Pacientes'!$C1937,'BD Pacientes'!$A:$I,9,FALSE)),"",VLOOKUP('Salidas Pacientes'!$C1937,'BD Pacientes'!$A:$I,9,FALSE))</f>
        <v>3005395128</v>
      </c>
      <c r="M1937" s="122" t="s">
        <v>54</v>
      </c>
      <c r="N1937" s="16" t="str">
        <f>IF(ISERROR(VLOOKUP('Salidas Pacientes'!$M1937,Inventario!$A$2:$M$21,2,FALSE)),"",VLOOKUP('Salidas Pacientes'!$M1937,Inventario!$A$2:$M$21,2,FALSE))</f>
        <v>Prevenar</v>
      </c>
      <c r="O1937" s="16" t="str">
        <f>IF(ISERROR(VLOOKUP('Salidas Pacientes'!$M1937,Inventario!$A$2:$M$21,3,FALSE)),"",VLOOKUP('Salidas Pacientes'!$M1937,Inventario!$A$2:$M$21,3,FALSE))</f>
        <v>Neumococo 13V</v>
      </c>
      <c r="P1937" s="100"/>
      <c r="Q1937" s="100"/>
      <c r="R1937" s="17"/>
      <c r="S1937" s="123" t="s">
        <v>257</v>
      </c>
      <c r="T1937" s="102" t="str">
        <f>IF(ISERROR(VLOOKUP('Salidas Pacientes'!$S1937,Entradas!$H$1:$I$412,2,FALSE)),"",VLOOKUP('Salidas Pacientes'!$S1937,Entradas!$H$1:$I$412,2,FALSE))</f>
        <v/>
      </c>
      <c r="U1937" s="124">
        <v>4</v>
      </c>
      <c r="V1937" s="124">
        <v>1</v>
      </c>
      <c r="W1937" s="127"/>
    </row>
    <row r="1938" spans="1:23" ht="15.75" hidden="1" customHeight="1">
      <c r="A1938" s="131"/>
      <c r="B1938" s="131"/>
      <c r="C1938" s="141">
        <v>1232820741</v>
      </c>
      <c r="D1938" s="132" t="s">
        <v>328</v>
      </c>
      <c r="E1938" s="16" t="str">
        <f>IF(ISERROR(VLOOKUP('Salidas Pacientes'!$C1938,'BD Pacientes'!$A:I,3,FALSE)),"",VLOOKUP('Salidas Pacientes'!$C1938,'BD Pacientes'!$A:I,3,FALSE))</f>
        <v>ANNIE CRISTINA CARABALI QUIÑONES</v>
      </c>
      <c r="F1938" s="132" t="s">
        <v>327</v>
      </c>
      <c r="G1938" s="95">
        <f>IF(ISERROR(VLOOKUP('Salidas Pacientes'!$C1938,'BD Pacientes'!$A:I,5,FALSE)),"",VLOOKUP('Salidas Pacientes'!$C1938,'BD Pacientes'!$A:I,5,FALSE))</f>
        <v>44757</v>
      </c>
      <c r="H1938" s="95" t="str">
        <f t="shared" ca="1" si="0"/>
        <v>1 año, 1 mes</v>
      </c>
      <c r="I1938" s="97" t="str">
        <f>IF(ISERROR(VLOOKUP('Salidas Pacientes'!$C1938,'BD Pacientes'!$A:$I,6,FALSE)),"",VLOOKUP('Salidas Pacientes'!$C1938,'BD Pacientes'!$A:$I,6,FALSE))</f>
        <v>CRA 54A # 5A-22</v>
      </c>
      <c r="J1938" s="98">
        <f>IF(ISERROR(VLOOKUP('Salidas Pacientes'!$C1938,'BD Pacientes'!$A:$I,7,FALSE)),"",VLOOKUP('Salidas Pacientes'!$C1938,'BD Pacientes'!$A:$I,7,FALSE))</f>
        <v>1143865005</v>
      </c>
      <c r="K1938" s="99" t="str">
        <f>IF(ISERROR(VLOOKUP('Salidas Pacientes'!$C1938,'BD Pacientes'!$A:$I,8,FALSE)),"",VLOOKUP('Salidas Pacientes'!$C1938,'BD Pacientes'!$A:$I,8,FALSE))</f>
        <v>JESSICA QUIÑONES</v>
      </c>
      <c r="L1938" s="17">
        <f>IF(ISERROR(VLOOKUP('Salidas Pacientes'!$C1938,'BD Pacientes'!$A:$I,9,FALSE)),"",VLOOKUP('Salidas Pacientes'!$C1938,'BD Pacientes'!$A:$I,9,FALSE))</f>
        <v>3125179591</v>
      </c>
      <c r="M1938" s="122" t="s">
        <v>140</v>
      </c>
      <c r="N1938" s="16" t="str">
        <f>IF(ISERROR(VLOOKUP('Salidas Pacientes'!$M1938,Inventario!$A$2:$M$21,2,FALSE)),"",VLOOKUP('Salidas Pacientes'!$M1938,Inventario!$A$2:$M$21,2,FALSE))</f>
        <v>Influvac</v>
      </c>
      <c r="O1938" s="16" t="str">
        <f>IF(ISERROR(VLOOKUP('Salidas Pacientes'!$M1938,Inventario!$A$2:$M$21,3,FALSE)),"",VLOOKUP('Salidas Pacientes'!$M1938,Inventario!$A$2:$M$21,3,FALSE))</f>
        <v>Influenza</v>
      </c>
      <c r="P1938" s="100"/>
      <c r="Q1938" s="100"/>
      <c r="R1938" s="17"/>
      <c r="S1938" s="123" t="s">
        <v>252</v>
      </c>
      <c r="T1938" s="102" t="str">
        <f>IF(ISERROR(VLOOKUP('Salidas Pacientes'!$S1938,Entradas!$H$1:$I$412,2,FALSE)),"",VLOOKUP('Salidas Pacientes'!$S1938,Entradas!$H$1:$I$412,2,FALSE))</f>
        <v/>
      </c>
      <c r="U1938" s="124" t="s">
        <v>333</v>
      </c>
      <c r="V1938" s="124">
        <v>1</v>
      </c>
      <c r="W1938" s="127"/>
    </row>
    <row r="1939" spans="1:23" ht="15.75" hidden="1" customHeight="1">
      <c r="A1939" s="131"/>
      <c r="B1939" s="131"/>
      <c r="C1939" s="129">
        <v>1109575224</v>
      </c>
      <c r="D1939" s="132" t="s">
        <v>328</v>
      </c>
      <c r="E1939" s="16" t="str">
        <f>IF(ISERROR(VLOOKUP('Salidas Pacientes'!$C1939,'BD Pacientes'!$A:I,3,FALSE)),"",VLOOKUP('Salidas Pacientes'!$C1939,'BD Pacientes'!$A:I,3,FALSE))</f>
        <v>EMMA VIVAS FIGUEROA</v>
      </c>
      <c r="F1939" s="132" t="s">
        <v>327</v>
      </c>
      <c r="G1939" s="95">
        <f>IF(ISERROR(VLOOKUP('Salidas Pacientes'!$C1939,'BD Pacientes'!$A:I,5,FALSE)),"",VLOOKUP('Salidas Pacientes'!$C1939,'BD Pacientes'!$A:I,5,FALSE))</f>
        <v>44798</v>
      </c>
      <c r="H1939" s="95" t="str">
        <f t="shared" ca="1" si="0"/>
        <v>0 año, 11 mes</v>
      </c>
      <c r="I1939" s="97" t="str">
        <f>IF(ISERROR(VLOOKUP('Salidas Pacientes'!$C1939,'BD Pacientes'!$A:$I,6,FALSE)),"",VLOOKUP('Salidas Pacientes'!$C1939,'BD Pacientes'!$A:$I,6,FALSE))</f>
        <v>CARRERA 28E5BIS #72Y-54</v>
      </c>
      <c r="J1939" s="98">
        <f>IF(ISERROR(VLOOKUP('Salidas Pacientes'!$C1939,'BD Pacientes'!$A:$I,7,FALSE)),"",VLOOKUP('Salidas Pacientes'!$C1939,'BD Pacientes'!$A:$I,7,FALSE))</f>
        <v>1151959291</v>
      </c>
      <c r="K1939" s="99" t="str">
        <f>IF(ISERROR(VLOOKUP('Salidas Pacientes'!$C1939,'BD Pacientes'!$A:$I,8,FALSE)),"",VLOOKUP('Salidas Pacientes'!$C1939,'BD Pacientes'!$A:$I,8,FALSE))</f>
        <v>JESSICA NATHALIA FIGUEROA RIASCOS</v>
      </c>
      <c r="L1939" s="17">
        <f>IF(ISERROR(VLOOKUP('Salidas Pacientes'!$C1939,'BD Pacientes'!$A:$I,9,FALSE)),"",VLOOKUP('Salidas Pacientes'!$C1939,'BD Pacientes'!$A:$I,9,FALSE))</f>
        <v>3188180985</v>
      </c>
      <c r="M1939" s="122" t="s">
        <v>140</v>
      </c>
      <c r="N1939" s="16" t="str">
        <f>IF(ISERROR(VLOOKUP('Salidas Pacientes'!$M1939,Inventario!$A$2:$M$21,2,FALSE)),"",VLOOKUP('Salidas Pacientes'!$M1939,Inventario!$A$2:$M$21,2,FALSE))</f>
        <v>Influvac</v>
      </c>
      <c r="O1939" s="16" t="str">
        <f>IF(ISERROR(VLOOKUP('Salidas Pacientes'!$M1939,Inventario!$A$2:$M$21,3,FALSE)),"",VLOOKUP('Salidas Pacientes'!$M1939,Inventario!$A$2:$M$21,3,FALSE))</f>
        <v>Influenza</v>
      </c>
      <c r="P1939" s="100"/>
      <c r="Q1939" s="100"/>
      <c r="R1939" s="17"/>
      <c r="S1939" s="123" t="s">
        <v>252</v>
      </c>
      <c r="T1939" s="102" t="str">
        <f>IF(ISERROR(VLOOKUP('Salidas Pacientes'!$S1939,Entradas!$H$1:$I$412,2,FALSE)),"",VLOOKUP('Salidas Pacientes'!$S1939,Entradas!$H$1:$I$412,2,FALSE))</f>
        <v/>
      </c>
      <c r="U1939" s="124"/>
      <c r="V1939" s="124">
        <v>1</v>
      </c>
      <c r="W1939" s="127"/>
    </row>
    <row r="1940" spans="1:23" ht="15.75" hidden="1" customHeight="1">
      <c r="A1940" s="131"/>
      <c r="B1940" s="131"/>
      <c r="C1940" s="129">
        <v>1232819260</v>
      </c>
      <c r="D1940" s="132" t="s">
        <v>328</v>
      </c>
      <c r="E1940" s="16" t="str">
        <f>IF(ISERROR(VLOOKUP('Salidas Pacientes'!$C1940,'BD Pacientes'!$A:I,3,FALSE)),"",VLOOKUP('Salidas Pacientes'!$C1940,'BD Pacientes'!$A:I,3,FALSE))</f>
        <v>MATIAS MOLANO VELASCO</v>
      </c>
      <c r="F1940" s="132" t="s">
        <v>324</v>
      </c>
      <c r="G1940" s="95">
        <f>IF(ISERROR(VLOOKUP('Salidas Pacientes'!$C1940,'BD Pacientes'!$A:I,5,FALSE)),"",VLOOKUP('Salidas Pacientes'!$C1940,'BD Pacientes'!$A:I,5,FALSE))</f>
        <v>44619</v>
      </c>
      <c r="H1940" s="95" t="str">
        <f t="shared" ca="1" si="0"/>
        <v>1 año, 5 mes</v>
      </c>
      <c r="I1940" s="97" t="str">
        <f>IF(ISERROR(VLOOKUP('Salidas Pacientes'!$C1940,'BD Pacientes'!$A:$I,6,FALSE)),"",VLOOKUP('Salidas Pacientes'!$C1940,'BD Pacientes'!$A:$I,6,FALSE))</f>
        <v>CALLE 40A #49-38</v>
      </c>
      <c r="J1940" s="98">
        <f>IF(ISERROR(VLOOKUP('Salidas Pacientes'!$C1940,'BD Pacientes'!$A:$I,7,FALSE)),"",VLOOKUP('Salidas Pacientes'!$C1940,'BD Pacientes'!$A:$I,7,FALSE))</f>
        <v>11306577779</v>
      </c>
      <c r="K1940" s="99" t="str">
        <f>IF(ISERROR(VLOOKUP('Salidas Pacientes'!$C1940,'BD Pacientes'!$A:$I,8,FALSE)),"",VLOOKUP('Salidas Pacientes'!$C1940,'BD Pacientes'!$A:$I,8,FALSE))</f>
        <v>PAOLA VELASCO</v>
      </c>
      <c r="L1940" s="17">
        <f>IF(ISERROR(VLOOKUP('Salidas Pacientes'!$C1940,'BD Pacientes'!$A:$I,9,FALSE)),"",VLOOKUP('Salidas Pacientes'!$C1940,'BD Pacientes'!$A:$I,9,FALSE))</f>
        <v>3165268154</v>
      </c>
      <c r="M1940" s="122" t="s">
        <v>54</v>
      </c>
      <c r="N1940" s="16" t="str">
        <f>IF(ISERROR(VLOOKUP('Salidas Pacientes'!$M1940,Inventario!$A$2:$M$21,2,FALSE)),"",VLOOKUP('Salidas Pacientes'!$M1940,Inventario!$A$2:$M$21,2,FALSE))</f>
        <v>Prevenar</v>
      </c>
      <c r="O1940" s="16" t="str">
        <f>IF(ISERROR(VLOOKUP('Salidas Pacientes'!$M1940,Inventario!$A$2:$M$21,3,FALSE)),"",VLOOKUP('Salidas Pacientes'!$M1940,Inventario!$A$2:$M$21,3,FALSE))</f>
        <v>Neumococo 13V</v>
      </c>
      <c r="P1940" s="100"/>
      <c r="Q1940" s="100"/>
      <c r="R1940" s="17"/>
      <c r="S1940" s="123" t="s">
        <v>252</v>
      </c>
      <c r="T1940" s="102" t="str">
        <f>IF(ISERROR(VLOOKUP('Salidas Pacientes'!$S1940,Entradas!$H$1:$I$412,2,FALSE)),"",VLOOKUP('Salidas Pacientes'!$S1940,Entradas!$H$1:$I$412,2,FALSE))</f>
        <v/>
      </c>
      <c r="U1940" s="124"/>
      <c r="V1940" s="124">
        <v>1</v>
      </c>
      <c r="W1940" s="127"/>
    </row>
    <row r="1941" spans="1:23" ht="15.75" hidden="1" customHeight="1">
      <c r="A1941" s="131"/>
      <c r="B1941" s="131"/>
      <c r="C1941" s="129">
        <v>1232819260</v>
      </c>
      <c r="D1941" s="134"/>
      <c r="E1941" s="16" t="str">
        <f>IF(ISERROR(VLOOKUP('Salidas Pacientes'!$C1941,'BD Pacientes'!$A:I,3,FALSE)),"",VLOOKUP('Salidas Pacientes'!$C1941,'BD Pacientes'!$A:I,3,FALSE))</f>
        <v>MATIAS MOLANO VELASCO</v>
      </c>
      <c r="F1941" s="134"/>
      <c r="G1941" s="95">
        <f>IF(ISERROR(VLOOKUP('Salidas Pacientes'!$C1941,'BD Pacientes'!$A:I,5,FALSE)),"",VLOOKUP('Salidas Pacientes'!$C1941,'BD Pacientes'!$A:I,5,FALSE))</f>
        <v>44619</v>
      </c>
      <c r="H1941" s="95" t="str">
        <f t="shared" ca="1" si="0"/>
        <v>1 año, 5 mes</v>
      </c>
      <c r="I1941" s="97" t="str">
        <f>IF(ISERROR(VLOOKUP('Salidas Pacientes'!$C1941,'BD Pacientes'!$A:$I,6,FALSE)),"",VLOOKUP('Salidas Pacientes'!$C1941,'BD Pacientes'!$A:$I,6,FALSE))</f>
        <v>CALLE 40A #49-38</v>
      </c>
      <c r="J1941" s="98">
        <f>IF(ISERROR(VLOOKUP('Salidas Pacientes'!$C1941,'BD Pacientes'!$A:$I,7,FALSE)),"",VLOOKUP('Salidas Pacientes'!$C1941,'BD Pacientes'!$A:$I,7,FALSE))</f>
        <v>11306577779</v>
      </c>
      <c r="K1941" s="99" t="str">
        <f>IF(ISERROR(VLOOKUP('Salidas Pacientes'!$C1941,'BD Pacientes'!$A:$I,8,FALSE)),"",VLOOKUP('Salidas Pacientes'!$C1941,'BD Pacientes'!$A:$I,8,FALSE))</f>
        <v>PAOLA VELASCO</v>
      </c>
      <c r="L1941" s="17">
        <f>IF(ISERROR(VLOOKUP('Salidas Pacientes'!$C1941,'BD Pacientes'!$A:$I,9,FALSE)),"",VLOOKUP('Salidas Pacientes'!$C1941,'BD Pacientes'!$A:$I,9,FALSE))</f>
        <v>3165268154</v>
      </c>
      <c r="M1941" s="122" t="s">
        <v>140</v>
      </c>
      <c r="N1941" s="16" t="str">
        <f>IF(ISERROR(VLOOKUP('Salidas Pacientes'!$M1941,Inventario!$A$2:$M$21,2,FALSE)),"",VLOOKUP('Salidas Pacientes'!$M1941,Inventario!$A$2:$M$21,2,FALSE))</f>
        <v>Influvac</v>
      </c>
      <c r="O1941" s="16" t="str">
        <f>IF(ISERROR(VLOOKUP('Salidas Pacientes'!$M1941,Inventario!$A$2:$M$21,3,FALSE)),"",VLOOKUP('Salidas Pacientes'!$M1941,Inventario!$A$2:$M$21,3,FALSE))</f>
        <v>Influenza</v>
      </c>
      <c r="P1941" s="100"/>
      <c r="Q1941" s="100"/>
      <c r="R1941" s="17"/>
      <c r="S1941" s="123" t="s">
        <v>257</v>
      </c>
      <c r="T1941" s="102" t="str">
        <f>IF(ISERROR(VLOOKUP('Salidas Pacientes'!$S1941,Entradas!$H$1:$I$412,2,FALSE)),"",VLOOKUP('Salidas Pacientes'!$S1941,Entradas!$H$1:$I$412,2,FALSE))</f>
        <v/>
      </c>
      <c r="U1941" s="124"/>
      <c r="V1941" s="124">
        <v>1</v>
      </c>
      <c r="W1941" s="127"/>
    </row>
    <row r="1942" spans="1:23" ht="15.75" hidden="1" customHeight="1">
      <c r="A1942" s="131"/>
      <c r="B1942" s="131"/>
      <c r="C1942" s="135">
        <v>1130657779</v>
      </c>
      <c r="D1942" s="134"/>
      <c r="E1942" s="16" t="str">
        <f>IF(ISERROR(VLOOKUP('Salidas Pacientes'!$C1942,'BD Pacientes'!$A:I,3,FALSE)),"",VLOOKUP('Salidas Pacientes'!$C1942,'BD Pacientes'!$A:I,3,FALSE))</f>
        <v>PAULA VELASCO</v>
      </c>
      <c r="F1942" s="134"/>
      <c r="G1942" s="95">
        <f>IF(ISERROR(VLOOKUP('Salidas Pacientes'!$C1942,'BD Pacientes'!$A:I,5,FALSE)),"",VLOOKUP('Salidas Pacientes'!$C1942,'BD Pacientes'!$A:I,5,FALSE))</f>
        <v>32241</v>
      </c>
      <c r="H1942" s="95" t="str">
        <f t="shared" ca="1" si="0"/>
        <v>35 año, 4 mes</v>
      </c>
      <c r="I1942" s="97" t="str">
        <f>IF(ISERROR(VLOOKUP('Salidas Pacientes'!$C1942,'BD Pacientes'!$A:$I,6,FALSE)),"",VLOOKUP('Salidas Pacientes'!$C1942,'BD Pacientes'!$A:$I,6,FALSE))</f>
        <v>CALLE 40A 49-38</v>
      </c>
      <c r="J1942" s="98">
        <f>IF(ISERROR(VLOOKUP('Salidas Pacientes'!$C1942,'BD Pacientes'!$A:$I,7,FALSE)),"",VLOOKUP('Salidas Pacientes'!$C1942,'BD Pacientes'!$A:$I,7,FALSE))</f>
        <v>1130657779</v>
      </c>
      <c r="K1942" s="99" t="str">
        <f>IF(ISERROR(VLOOKUP('Salidas Pacientes'!$C1942,'BD Pacientes'!$A:$I,8,FALSE)),"",VLOOKUP('Salidas Pacientes'!$C1942,'BD Pacientes'!$A:$I,8,FALSE))</f>
        <v>PAULA VELASCO</v>
      </c>
      <c r="L1942" s="17">
        <f>IF(ISERROR(VLOOKUP('Salidas Pacientes'!$C1942,'BD Pacientes'!$A:$I,9,FALSE)),"",VLOOKUP('Salidas Pacientes'!$C1942,'BD Pacientes'!$A:$I,9,FALSE))</f>
        <v>3165268154</v>
      </c>
      <c r="M1942" s="122" t="s">
        <v>140</v>
      </c>
      <c r="N1942" s="16" t="str">
        <f>IF(ISERROR(VLOOKUP('Salidas Pacientes'!$M1942,Inventario!$A$2:$M$21,2,FALSE)),"",VLOOKUP('Salidas Pacientes'!$M1942,Inventario!$A$2:$M$21,2,FALSE))</f>
        <v>Influvac</v>
      </c>
      <c r="O1942" s="16" t="str">
        <f>IF(ISERROR(VLOOKUP('Salidas Pacientes'!$M1942,Inventario!$A$2:$M$21,3,FALSE)),"",VLOOKUP('Salidas Pacientes'!$M1942,Inventario!$A$2:$M$21,3,FALSE))</f>
        <v>Influenza</v>
      </c>
      <c r="P1942" s="100"/>
      <c r="Q1942" s="100"/>
      <c r="R1942" s="17"/>
      <c r="S1942" s="123" t="s">
        <v>252</v>
      </c>
      <c r="T1942" s="102" t="str">
        <f>IF(ISERROR(VLOOKUP('Salidas Pacientes'!$S1942,Entradas!$H$1:$I$412,2,FALSE)),"",VLOOKUP('Salidas Pacientes'!$S1942,Entradas!$H$1:$I$412,2,FALSE))</f>
        <v/>
      </c>
      <c r="U1942" s="124"/>
      <c r="V1942" s="124">
        <v>1</v>
      </c>
      <c r="W1942" s="127"/>
    </row>
    <row r="1943" spans="1:23" ht="15.75" hidden="1" customHeight="1">
      <c r="A1943" s="131"/>
      <c r="B1943" s="131"/>
      <c r="C1943" s="135">
        <v>1144147461</v>
      </c>
      <c r="D1943" s="134"/>
      <c r="E1943" s="16" t="str">
        <f>IF(ISERROR(VLOOKUP('Salidas Pacientes'!$C1943,'BD Pacientes'!$A:I,3,FALSE)),"",VLOOKUP('Salidas Pacientes'!$C1943,'BD Pacientes'!$A:I,3,FALSE))</f>
        <v>FELIPE MOLANO CORREDOR</v>
      </c>
      <c r="F1943" s="134"/>
      <c r="G1943" s="95">
        <f>IF(ISERROR(VLOOKUP('Salidas Pacientes'!$C1943,'BD Pacientes'!$A:I,5,FALSE)),"",VLOOKUP('Salidas Pacientes'!$C1943,'BD Pacientes'!$A:I,5,FALSE))</f>
        <v>33322</v>
      </c>
      <c r="H1943" s="95" t="str">
        <f t="shared" ca="1" si="0"/>
        <v>32 año, 4 mes</v>
      </c>
      <c r="I1943" s="97" t="str">
        <f>IF(ISERROR(VLOOKUP('Salidas Pacientes'!$C1943,'BD Pacientes'!$A:$I,6,FALSE)),"",VLOOKUP('Salidas Pacientes'!$C1943,'BD Pacientes'!$A:$I,6,FALSE))</f>
        <v>CALLE 40A 49-38</v>
      </c>
      <c r="J1943" s="98">
        <f>IF(ISERROR(VLOOKUP('Salidas Pacientes'!$C1943,'BD Pacientes'!$A:$I,7,FALSE)),"",VLOOKUP('Salidas Pacientes'!$C1943,'BD Pacientes'!$A:$I,7,FALSE))</f>
        <v>1144147461</v>
      </c>
      <c r="K1943" s="99" t="str">
        <f>IF(ISERROR(VLOOKUP('Salidas Pacientes'!$C1943,'BD Pacientes'!$A:$I,8,FALSE)),"",VLOOKUP('Salidas Pacientes'!$C1943,'BD Pacientes'!$A:$I,8,FALSE))</f>
        <v>FELIPE MOLANO CORREDOR</v>
      </c>
      <c r="L1943" s="17">
        <f>IF(ISERROR(VLOOKUP('Salidas Pacientes'!$C1943,'BD Pacientes'!$A:$I,9,FALSE)),"",VLOOKUP('Salidas Pacientes'!$C1943,'BD Pacientes'!$A:$I,9,FALSE))</f>
        <v>3165268154</v>
      </c>
      <c r="M1943" s="122" t="s">
        <v>140</v>
      </c>
      <c r="N1943" s="16" t="str">
        <f>IF(ISERROR(VLOOKUP('Salidas Pacientes'!$M1943,Inventario!$A$2:$M$21,2,FALSE)),"",VLOOKUP('Salidas Pacientes'!$M1943,Inventario!$A$2:$M$21,2,FALSE))</f>
        <v>Influvac</v>
      </c>
      <c r="O1943" s="16" t="str">
        <f>IF(ISERROR(VLOOKUP('Salidas Pacientes'!$M1943,Inventario!$A$2:$M$21,3,FALSE)),"",VLOOKUP('Salidas Pacientes'!$M1943,Inventario!$A$2:$M$21,3,FALSE))</f>
        <v>Influenza</v>
      </c>
      <c r="P1943" s="100"/>
      <c r="Q1943" s="100"/>
      <c r="R1943" s="17"/>
      <c r="S1943" s="123" t="s">
        <v>252</v>
      </c>
      <c r="T1943" s="102" t="str">
        <f>IF(ISERROR(VLOOKUP('Salidas Pacientes'!$S1943,Entradas!$H$1:$I$412,2,FALSE)),"",VLOOKUP('Salidas Pacientes'!$S1943,Entradas!$H$1:$I$412,2,FALSE))</f>
        <v/>
      </c>
      <c r="U1943" s="124"/>
      <c r="V1943" s="124">
        <v>1</v>
      </c>
      <c r="W1943" s="127"/>
    </row>
    <row r="1944" spans="1:23" ht="15.75" hidden="1" customHeight="1">
      <c r="A1944" s="131"/>
      <c r="B1944" s="131"/>
      <c r="C1944" s="135">
        <v>1105389596</v>
      </c>
      <c r="D1944" s="132" t="s">
        <v>332</v>
      </c>
      <c r="E1944" s="16" t="str">
        <f>IF(ISERROR(VLOOKUP('Salidas Pacientes'!$C1944,'BD Pacientes'!$A:I,3,FALSE)),"",VLOOKUP('Salidas Pacientes'!$C1944,'BD Pacientes'!$A:I,3,FALSE))</f>
        <v>JUAN SEBASTIAN RODRIGUEZ GOMEZ</v>
      </c>
      <c r="F1944" s="132" t="s">
        <v>324</v>
      </c>
      <c r="G1944" s="95">
        <f>IF(ISERROR(VLOOKUP('Salidas Pacientes'!$C1944,'BD Pacientes'!$A:I,5,FALSE)),"",VLOOKUP('Salidas Pacientes'!$C1944,'BD Pacientes'!$A:I,5,FALSE))</f>
        <v>41754</v>
      </c>
      <c r="H1944" s="95" t="str">
        <f t="shared" ca="1" si="0"/>
        <v>9 año, 3 mes</v>
      </c>
      <c r="I1944" s="97" t="str">
        <f>IF(ISERROR(VLOOKUP('Salidas Pacientes'!$C1944,'BD Pacientes'!$A:$I,6,FALSE)),"",VLOOKUP('Salidas Pacientes'!$C1944,'BD Pacientes'!$A:$I,6,FALSE))</f>
        <v>CRA 159 20-155</v>
      </c>
      <c r="J1944" s="98">
        <f>IF(ISERROR(VLOOKUP('Salidas Pacientes'!$C1944,'BD Pacientes'!$A:$I,7,FALSE)),"",VLOOKUP('Salidas Pacientes'!$C1944,'BD Pacientes'!$A:$I,7,FALSE))</f>
        <v>31572555</v>
      </c>
      <c r="K1944" s="99" t="str">
        <f>IF(ISERROR(VLOOKUP('Salidas Pacientes'!$C1944,'BD Pacientes'!$A:$I,8,FALSE)),"",VLOOKUP('Salidas Pacientes'!$C1944,'BD Pacientes'!$A:$I,8,FALSE))</f>
        <v>SANDRA GOMEZ</v>
      </c>
      <c r="L1944" s="17">
        <f>IF(ISERROR(VLOOKUP('Salidas Pacientes'!$C1944,'BD Pacientes'!$A:$I,9,FALSE)),"",VLOOKUP('Salidas Pacientes'!$C1944,'BD Pacientes'!$A:$I,9,FALSE))</f>
        <v>3207255473</v>
      </c>
      <c r="M1944" s="122" t="s">
        <v>140</v>
      </c>
      <c r="N1944" s="16" t="str">
        <f>IF(ISERROR(VLOOKUP('Salidas Pacientes'!$M1944,Inventario!$A$2:$M$21,2,FALSE)),"",VLOOKUP('Salidas Pacientes'!$M1944,Inventario!$A$2:$M$21,2,FALSE))</f>
        <v>Influvac</v>
      </c>
      <c r="O1944" s="16" t="str">
        <f>IF(ISERROR(VLOOKUP('Salidas Pacientes'!$M1944,Inventario!$A$2:$M$21,3,FALSE)),"",VLOOKUP('Salidas Pacientes'!$M1944,Inventario!$A$2:$M$21,3,FALSE))</f>
        <v>Influenza</v>
      </c>
      <c r="P1944" s="100"/>
      <c r="Q1944" s="100"/>
      <c r="R1944" s="17"/>
      <c r="S1944" s="123" t="s">
        <v>252</v>
      </c>
      <c r="T1944" s="102" t="str">
        <f>IF(ISERROR(VLOOKUP('Salidas Pacientes'!$S1944,Entradas!$H$1:$I$412,2,FALSE)),"",VLOOKUP('Salidas Pacientes'!$S1944,Entradas!$H$1:$I$412,2,FALSE))</f>
        <v/>
      </c>
      <c r="U1944" s="124"/>
      <c r="V1944" s="124">
        <v>1</v>
      </c>
      <c r="W1944" s="127"/>
    </row>
    <row r="1945" spans="1:23" ht="15.75" hidden="1" customHeight="1">
      <c r="A1945" s="131"/>
      <c r="B1945" s="131"/>
      <c r="C1945" s="142">
        <v>31572555</v>
      </c>
      <c r="D1945" s="132" t="s">
        <v>322</v>
      </c>
      <c r="E1945" s="16" t="str">
        <f>IF(ISERROR(VLOOKUP('Salidas Pacientes'!$C1945,'BD Pacientes'!$A:I,3,FALSE)),"",VLOOKUP('Salidas Pacientes'!$C1945,'BD Pacientes'!$A:I,3,FALSE))</f>
        <v>SANDRA MILENA GOMEZ ORTIZ</v>
      </c>
      <c r="F1945" s="132" t="s">
        <v>327</v>
      </c>
      <c r="G1945" s="95">
        <f>IF(ISERROR(VLOOKUP('Salidas Pacientes'!$C1945,'BD Pacientes'!$A:I,5,FALSE)),"",VLOOKUP('Salidas Pacientes'!$C1945,'BD Pacientes'!$A:I,5,FALSE))</f>
        <v>29434</v>
      </c>
      <c r="H1945" s="95" t="str">
        <f t="shared" ca="1" si="0"/>
        <v>43 año, 0 mes</v>
      </c>
      <c r="I1945" s="97" t="str">
        <f>IF(ISERROR(VLOOKUP('Salidas Pacientes'!$C1945,'BD Pacientes'!$A:$I,6,FALSE)),"",VLOOKUP('Salidas Pacientes'!$C1945,'BD Pacientes'!$A:$I,6,FALSE))</f>
        <v>CRA 159 20-155</v>
      </c>
      <c r="J1945" s="98">
        <f>IF(ISERROR(VLOOKUP('Salidas Pacientes'!$C1945,'BD Pacientes'!$A:$I,7,FALSE)),"",VLOOKUP('Salidas Pacientes'!$C1945,'BD Pacientes'!$A:$I,7,FALSE))</f>
        <v>31572555</v>
      </c>
      <c r="K1945" s="99" t="str">
        <f>IF(ISERROR(VLOOKUP('Salidas Pacientes'!$C1945,'BD Pacientes'!$A:$I,8,FALSE)),"",VLOOKUP('Salidas Pacientes'!$C1945,'BD Pacientes'!$A:$I,8,FALSE))</f>
        <v>SANDRA GOMEZ</v>
      </c>
      <c r="L1945" s="17">
        <f>IF(ISERROR(VLOOKUP('Salidas Pacientes'!$C1945,'BD Pacientes'!$A:$I,9,FALSE)),"",VLOOKUP('Salidas Pacientes'!$C1945,'BD Pacientes'!$A:$I,9,FALSE))</f>
        <v>3207255473</v>
      </c>
      <c r="M1945" s="122" t="s">
        <v>140</v>
      </c>
      <c r="N1945" s="16" t="str">
        <f>IF(ISERROR(VLOOKUP('Salidas Pacientes'!$M1945,Inventario!$A$2:$M$21,2,FALSE)),"",VLOOKUP('Salidas Pacientes'!$M1945,Inventario!$A$2:$M$21,2,FALSE))</f>
        <v>Influvac</v>
      </c>
      <c r="O1945" s="16" t="str">
        <f>IF(ISERROR(VLOOKUP('Salidas Pacientes'!$M1945,Inventario!$A$2:$M$21,3,FALSE)),"",VLOOKUP('Salidas Pacientes'!$M1945,Inventario!$A$2:$M$21,3,FALSE))</f>
        <v>Influenza</v>
      </c>
      <c r="P1945" s="100"/>
      <c r="Q1945" s="100"/>
      <c r="R1945" s="17"/>
      <c r="S1945" s="123" t="s">
        <v>252</v>
      </c>
      <c r="T1945" s="102" t="str">
        <f>IF(ISERROR(VLOOKUP('Salidas Pacientes'!$S1945,Entradas!$H$1:$I$412,2,FALSE)),"",VLOOKUP('Salidas Pacientes'!$S1945,Entradas!$H$1:$I$412,2,FALSE))</f>
        <v/>
      </c>
      <c r="U1945" s="124"/>
      <c r="V1945" s="124">
        <v>1</v>
      </c>
      <c r="W1945" s="127"/>
    </row>
    <row r="1946" spans="1:23" ht="15.75" hidden="1" customHeight="1">
      <c r="A1946" s="131"/>
      <c r="B1946" s="131"/>
      <c r="C1946" s="129">
        <v>1232796651</v>
      </c>
      <c r="D1946" s="132" t="s">
        <v>332</v>
      </c>
      <c r="E1946" s="16" t="str">
        <f>IF(ISERROR(VLOOKUP('Salidas Pacientes'!$C1946,'BD Pacientes'!$A:I,3,FALSE)),"",VLOOKUP('Salidas Pacientes'!$C1946,'BD Pacientes'!$A:I,3,FALSE))</f>
        <v>ANTONIA MUÑOZ GALLEGO</v>
      </c>
      <c r="F1946" s="132" t="s">
        <v>327</v>
      </c>
      <c r="G1946" s="95">
        <f>IF(ISERROR(VLOOKUP('Salidas Pacientes'!$C1946,'BD Pacientes'!$A:I,5,FALSE)),"",VLOOKUP('Salidas Pacientes'!$C1946,'BD Pacientes'!$A:I,5,FALSE))</f>
        <v>42657</v>
      </c>
      <c r="H1946" s="95" t="str">
        <f t="shared" ca="1" si="0"/>
        <v>6 año, 10 mes</v>
      </c>
      <c r="I1946" s="97" t="str">
        <f>IF(ISERROR(VLOOKUP('Salidas Pacientes'!$C1946,'BD Pacientes'!$A:$I,6,FALSE)),"",VLOOKUP('Salidas Pacientes'!$C1946,'BD Pacientes'!$A:$I,6,FALSE))</f>
        <v>CALLE 3 #22-96</v>
      </c>
      <c r="J1946" s="98">
        <f>IF(ISERROR(VLOOKUP('Salidas Pacientes'!$C1946,'BD Pacientes'!$A:$I,7,FALSE)),"",VLOOKUP('Salidas Pacientes'!$C1946,'BD Pacientes'!$A:$I,7,FALSE))</f>
        <v>1115070270</v>
      </c>
      <c r="K1946" s="99" t="str">
        <f>IF(ISERROR(VLOOKUP('Salidas Pacientes'!$C1946,'BD Pacientes'!$A:$I,8,FALSE)),"",VLOOKUP('Salidas Pacientes'!$C1946,'BD Pacientes'!$A:$I,8,FALSE))</f>
        <v>ANNY GALLEGO</v>
      </c>
      <c r="L1946" s="17">
        <f>IF(ISERROR(VLOOKUP('Salidas Pacientes'!$C1946,'BD Pacientes'!$A:$I,9,FALSE)),"",VLOOKUP('Salidas Pacientes'!$C1946,'BD Pacientes'!$A:$I,9,FALSE))</f>
        <v>3185427707</v>
      </c>
      <c r="M1946" s="122" t="s">
        <v>140</v>
      </c>
      <c r="N1946" s="16" t="str">
        <f>IF(ISERROR(VLOOKUP('Salidas Pacientes'!$M1946,Inventario!$A$2:$M$21,2,FALSE)),"",VLOOKUP('Salidas Pacientes'!$M1946,Inventario!$A$2:$M$21,2,FALSE))</f>
        <v>Influvac</v>
      </c>
      <c r="O1946" s="16" t="str">
        <f>IF(ISERROR(VLOOKUP('Salidas Pacientes'!$M1946,Inventario!$A$2:$M$21,3,FALSE)),"",VLOOKUP('Salidas Pacientes'!$M1946,Inventario!$A$2:$M$21,3,FALSE))</f>
        <v>Influenza</v>
      </c>
      <c r="P1946" s="100"/>
      <c r="Q1946" s="100"/>
      <c r="R1946" s="17"/>
      <c r="S1946" s="123" t="s">
        <v>252</v>
      </c>
      <c r="T1946" s="102" t="str">
        <f>IF(ISERROR(VLOOKUP('Salidas Pacientes'!$S1946,Entradas!$H$1:$I$412,2,FALSE)),"",VLOOKUP('Salidas Pacientes'!$S1946,Entradas!$H$1:$I$412,2,FALSE))</f>
        <v/>
      </c>
      <c r="U1946" s="124"/>
      <c r="V1946" s="124">
        <v>1</v>
      </c>
      <c r="W1946" s="127"/>
    </row>
    <row r="1947" spans="1:23" ht="15.75" hidden="1" customHeight="1">
      <c r="A1947" s="131"/>
      <c r="B1947" s="131"/>
      <c r="C1947" s="129">
        <v>1232796651</v>
      </c>
      <c r="D1947" s="132" t="s">
        <v>332</v>
      </c>
      <c r="E1947" s="16" t="str">
        <f>IF(ISERROR(VLOOKUP('Salidas Pacientes'!$C1947,'BD Pacientes'!$A:I,3,FALSE)),"",VLOOKUP('Salidas Pacientes'!$C1947,'BD Pacientes'!$A:I,3,FALSE))</f>
        <v>ANTONIA MUÑOZ GALLEGO</v>
      </c>
      <c r="F1947" s="134"/>
      <c r="G1947" s="95">
        <f>IF(ISERROR(VLOOKUP('Salidas Pacientes'!$C1947,'BD Pacientes'!$A:I,5,FALSE)),"",VLOOKUP('Salidas Pacientes'!$C1947,'BD Pacientes'!$A:I,5,FALSE))</f>
        <v>42657</v>
      </c>
      <c r="H1947" s="95" t="str">
        <f t="shared" ca="1" si="0"/>
        <v>6 año, 10 mes</v>
      </c>
      <c r="I1947" s="97" t="str">
        <f>IF(ISERROR(VLOOKUP('Salidas Pacientes'!$C1947,'BD Pacientes'!$A:$I,6,FALSE)),"",VLOOKUP('Salidas Pacientes'!$C1947,'BD Pacientes'!$A:$I,6,FALSE))</f>
        <v>CALLE 3 #22-96</v>
      </c>
      <c r="J1947" s="98">
        <f>IF(ISERROR(VLOOKUP('Salidas Pacientes'!$C1947,'BD Pacientes'!$A:$I,7,FALSE)),"",VLOOKUP('Salidas Pacientes'!$C1947,'BD Pacientes'!$A:$I,7,FALSE))</f>
        <v>1115070270</v>
      </c>
      <c r="K1947" s="99" t="str">
        <f>IF(ISERROR(VLOOKUP('Salidas Pacientes'!$C1947,'BD Pacientes'!$A:$I,8,FALSE)),"",VLOOKUP('Salidas Pacientes'!$C1947,'BD Pacientes'!$A:$I,8,FALSE))</f>
        <v>ANNY GALLEGO</v>
      </c>
      <c r="L1947" s="17">
        <f>IF(ISERROR(VLOOKUP('Salidas Pacientes'!$C1947,'BD Pacientes'!$A:$I,9,FALSE)),"",VLOOKUP('Salidas Pacientes'!$C1947,'BD Pacientes'!$A:$I,9,FALSE))</f>
        <v>3185427707</v>
      </c>
      <c r="M1947" s="122" t="s">
        <v>47</v>
      </c>
      <c r="N1947" s="16" t="str">
        <f>IF(ISERROR(VLOOKUP('Salidas Pacientes'!$M1947,Inventario!$A$2:$M$21,2,FALSE)),"",VLOOKUP('Salidas Pacientes'!$M1947,Inventario!$A$2:$M$21,2,FALSE))</f>
        <v>Nimenrix</v>
      </c>
      <c r="O1947" s="16" t="str">
        <f>IF(ISERROR(VLOOKUP('Salidas Pacientes'!$M1947,Inventario!$A$2:$M$21,3,FALSE)),"",VLOOKUP('Salidas Pacientes'!$M1947,Inventario!$A$2:$M$21,3,FALSE))</f>
        <v>Meningococo</v>
      </c>
      <c r="P1947" s="100"/>
      <c r="Q1947" s="100"/>
      <c r="R1947" s="17"/>
      <c r="S1947" s="123" t="s">
        <v>240</v>
      </c>
      <c r="T1947" s="102">
        <f>IF(ISERROR(VLOOKUP('Salidas Pacientes'!$S1947,Entradas!$H$1:$I$412,2,FALSE)),"",VLOOKUP('Salidas Pacientes'!$S1947,Entradas!$H$1:$I$412,2,FALSE))</f>
        <v>45535</v>
      </c>
      <c r="U1947" s="124"/>
      <c r="V1947" s="124">
        <v>1</v>
      </c>
      <c r="W1947" s="127"/>
    </row>
    <row r="1948" spans="1:23" ht="15.75" hidden="1" customHeight="1">
      <c r="A1948" s="131"/>
      <c r="B1948" s="131"/>
      <c r="C1948" s="129">
        <v>1232796651</v>
      </c>
      <c r="D1948" s="132" t="s">
        <v>332</v>
      </c>
      <c r="E1948" s="16" t="str">
        <f>IF(ISERROR(VLOOKUP('Salidas Pacientes'!$C1948,'BD Pacientes'!$A:I,3,FALSE)),"",VLOOKUP('Salidas Pacientes'!$C1948,'BD Pacientes'!$A:I,3,FALSE))</f>
        <v>ANTONIA MUÑOZ GALLEGO</v>
      </c>
      <c r="F1948" s="134"/>
      <c r="G1948" s="95">
        <f>IF(ISERROR(VLOOKUP('Salidas Pacientes'!$C1948,'BD Pacientes'!$A:I,5,FALSE)),"",VLOOKUP('Salidas Pacientes'!$C1948,'BD Pacientes'!$A:I,5,FALSE))</f>
        <v>42657</v>
      </c>
      <c r="H1948" s="95" t="str">
        <f t="shared" ca="1" si="0"/>
        <v>6 año, 10 mes</v>
      </c>
      <c r="I1948" s="97" t="str">
        <f>IF(ISERROR(VLOOKUP('Salidas Pacientes'!$C1948,'BD Pacientes'!$A:$I,6,FALSE)),"",VLOOKUP('Salidas Pacientes'!$C1948,'BD Pacientes'!$A:$I,6,FALSE))</f>
        <v>CALLE 3 #22-96</v>
      </c>
      <c r="J1948" s="98">
        <f>IF(ISERROR(VLOOKUP('Salidas Pacientes'!$C1948,'BD Pacientes'!$A:$I,7,FALSE)),"",VLOOKUP('Salidas Pacientes'!$C1948,'BD Pacientes'!$A:$I,7,FALSE))</f>
        <v>1115070270</v>
      </c>
      <c r="K1948" s="99" t="str">
        <f>IF(ISERROR(VLOOKUP('Salidas Pacientes'!$C1948,'BD Pacientes'!$A:$I,8,FALSE)),"",VLOOKUP('Salidas Pacientes'!$C1948,'BD Pacientes'!$A:$I,8,FALSE))</f>
        <v>ANNY GALLEGO</v>
      </c>
      <c r="L1948" s="17">
        <f>IF(ISERROR(VLOOKUP('Salidas Pacientes'!$C1948,'BD Pacientes'!$A:$I,9,FALSE)),"",VLOOKUP('Salidas Pacientes'!$C1948,'BD Pacientes'!$A:$I,9,FALSE))</f>
        <v>3185427707</v>
      </c>
      <c r="M1948" s="122" t="s">
        <v>85</v>
      </c>
      <c r="N1948" s="16" t="str">
        <f>IF(ISERROR(VLOOKUP('Salidas Pacientes'!$M1948,Inventario!$A$2:$M$21,2,FALSE)),"",VLOOKUP('Salidas Pacientes'!$M1948,Inventario!$A$2:$M$21,2,FALSE))</f>
        <v xml:space="preserve">Avaxim 80 </v>
      </c>
      <c r="O1948" s="16" t="str">
        <f>IF(ISERROR(VLOOKUP('Salidas Pacientes'!$M1948,Inventario!$A$2:$M$21,3,FALSE)),"",VLOOKUP('Salidas Pacientes'!$M1948,Inventario!$A$2:$M$21,3,FALSE))</f>
        <v>Hepatitis A niño</v>
      </c>
      <c r="P1948" s="100"/>
      <c r="Q1948" s="100"/>
      <c r="R1948" s="17"/>
      <c r="S1948" s="123" t="s">
        <v>227</v>
      </c>
      <c r="T1948" s="102">
        <f>IF(ISERROR(VLOOKUP('Salidas Pacientes'!$S1948,Entradas!$H$1:$I$412,2,FALSE)),"",VLOOKUP('Salidas Pacientes'!$S1948,Entradas!$H$1:$I$412,2,FALSE))</f>
        <v>45351</v>
      </c>
      <c r="U1948" s="124"/>
      <c r="V1948" s="124">
        <v>1</v>
      </c>
      <c r="W1948" s="127"/>
    </row>
    <row r="1949" spans="1:23" ht="15.75" hidden="1" customHeight="1">
      <c r="A1949" s="131"/>
      <c r="B1949" s="131"/>
      <c r="C1949" s="129">
        <v>1232817365</v>
      </c>
      <c r="D1949" s="132" t="s">
        <v>328</v>
      </c>
      <c r="E1949" s="16" t="str">
        <f>IF(ISERROR(VLOOKUP('Salidas Pacientes'!$C1949,'BD Pacientes'!$A:I,3,FALSE)),"",VLOOKUP('Salidas Pacientes'!$C1949,'BD Pacientes'!$A:I,3,FALSE))</f>
        <v>ISABELLA MEJIA GALLEGO</v>
      </c>
      <c r="F1949" s="134"/>
      <c r="G1949" s="95">
        <f>IF(ISERROR(VLOOKUP('Salidas Pacientes'!$C1949,'BD Pacientes'!$A:I,5,FALSE)),"",VLOOKUP('Salidas Pacientes'!$C1949,'BD Pacientes'!$A:I,5,FALSE))</f>
        <v>44440</v>
      </c>
      <c r="H1949" s="95" t="str">
        <f t="shared" ca="1" si="0"/>
        <v>1 año, 11 mes</v>
      </c>
      <c r="I1949" s="97" t="str">
        <f>IF(ISERROR(VLOOKUP('Salidas Pacientes'!$C1949,'BD Pacientes'!$A:$I,6,FALSE)),"",VLOOKUP('Salidas Pacientes'!$C1949,'BD Pacientes'!$A:$I,6,FALSE))</f>
        <v>CALLE 3 #22-96</v>
      </c>
      <c r="J1949" s="98">
        <f>IF(ISERROR(VLOOKUP('Salidas Pacientes'!$C1949,'BD Pacientes'!$A:$I,7,FALSE)),"",VLOOKUP('Salidas Pacientes'!$C1949,'BD Pacientes'!$A:$I,7,FALSE))</f>
        <v>1115070270</v>
      </c>
      <c r="K1949" s="99" t="str">
        <f>IF(ISERROR(VLOOKUP('Salidas Pacientes'!$C1949,'BD Pacientes'!$A:$I,8,FALSE)),"",VLOOKUP('Salidas Pacientes'!$C1949,'BD Pacientes'!$A:$I,8,FALSE))</f>
        <v>ANNY GALLEGO</v>
      </c>
      <c r="L1949" s="17">
        <f>IF(ISERROR(VLOOKUP('Salidas Pacientes'!$C1949,'BD Pacientes'!$A:$I,9,FALSE)),"",VLOOKUP('Salidas Pacientes'!$C1949,'BD Pacientes'!$A:$I,9,FALSE))</f>
        <v>3185427707</v>
      </c>
      <c r="M1949" s="122" t="s">
        <v>140</v>
      </c>
      <c r="N1949" s="16" t="str">
        <f>IF(ISERROR(VLOOKUP('Salidas Pacientes'!$M1949,Inventario!$A$2:$M$21,2,FALSE)),"",VLOOKUP('Salidas Pacientes'!$M1949,Inventario!$A$2:$M$21,2,FALSE))</f>
        <v>Influvac</v>
      </c>
      <c r="O1949" s="16" t="str">
        <f>IF(ISERROR(VLOOKUP('Salidas Pacientes'!$M1949,Inventario!$A$2:$M$21,3,FALSE)),"",VLOOKUP('Salidas Pacientes'!$M1949,Inventario!$A$2:$M$21,3,FALSE))</f>
        <v>Influenza</v>
      </c>
      <c r="P1949" s="100"/>
      <c r="Q1949" s="100"/>
      <c r="R1949" s="17"/>
      <c r="S1949" s="123" t="s">
        <v>252</v>
      </c>
      <c r="T1949" s="102" t="str">
        <f>IF(ISERROR(VLOOKUP('Salidas Pacientes'!$S1949,Entradas!$H$1:$I$412,2,FALSE)),"",VLOOKUP('Salidas Pacientes'!$S1949,Entradas!$H$1:$I$412,2,FALSE))</f>
        <v/>
      </c>
      <c r="U1949" s="124"/>
      <c r="V1949" s="124">
        <v>1</v>
      </c>
      <c r="W1949" s="127"/>
    </row>
    <row r="1950" spans="1:23" ht="15.75" hidden="1" customHeight="1">
      <c r="A1950" s="131"/>
      <c r="B1950" s="131"/>
      <c r="C1950" s="135">
        <v>1115070270</v>
      </c>
      <c r="D1950" s="132" t="s">
        <v>322</v>
      </c>
      <c r="E1950" s="16" t="str">
        <f>IF(ISERROR(VLOOKUP('Salidas Pacientes'!$C1950,'BD Pacientes'!$A:I,3,FALSE)),"",VLOOKUP('Salidas Pacientes'!$C1950,'BD Pacientes'!$A:I,3,FALSE))</f>
        <v>ANNY GALLEGO LENIS</v>
      </c>
      <c r="F1950" s="134"/>
      <c r="G1950" s="95">
        <f>IF(ISERROR(VLOOKUP('Salidas Pacientes'!$C1950,'BD Pacientes'!$A:I,5,FALSE)),"",VLOOKUP('Salidas Pacientes'!$C1950,'BD Pacientes'!$A:I,5,FALSE))</f>
        <v>32513</v>
      </c>
      <c r="H1950" s="95" t="str">
        <f t="shared" ca="1" si="0"/>
        <v>34 año, 7 mes</v>
      </c>
      <c r="I1950" s="97" t="str">
        <f>IF(ISERROR(VLOOKUP('Salidas Pacientes'!$C1950,'BD Pacientes'!$A:$I,6,FALSE)),"",VLOOKUP('Salidas Pacientes'!$C1950,'BD Pacientes'!$A:$I,6,FALSE))</f>
        <v>CALLE 3 22-96</v>
      </c>
      <c r="J1950" s="98">
        <f>IF(ISERROR(VLOOKUP('Salidas Pacientes'!$C1950,'BD Pacientes'!$A:$I,7,FALSE)),"",VLOOKUP('Salidas Pacientes'!$C1950,'BD Pacientes'!$A:$I,7,FALSE))</f>
        <v>1115070270</v>
      </c>
      <c r="K1950" s="99" t="str">
        <f>IF(ISERROR(VLOOKUP('Salidas Pacientes'!$C1950,'BD Pacientes'!$A:$I,8,FALSE)),"",VLOOKUP('Salidas Pacientes'!$C1950,'BD Pacientes'!$A:$I,8,FALSE))</f>
        <v>ANNY GALLEGO LENIS</v>
      </c>
      <c r="L1950" s="17">
        <f>IF(ISERROR(VLOOKUP('Salidas Pacientes'!$C1950,'BD Pacientes'!$A:$I,9,FALSE)),"",VLOOKUP('Salidas Pacientes'!$C1950,'BD Pacientes'!$A:$I,9,FALSE))</f>
        <v>3185427707</v>
      </c>
      <c r="M1950" s="122" t="s">
        <v>140</v>
      </c>
      <c r="N1950" s="16" t="str">
        <f>IF(ISERROR(VLOOKUP('Salidas Pacientes'!$M1950,Inventario!$A$2:$M$21,2,FALSE)),"",VLOOKUP('Salidas Pacientes'!$M1950,Inventario!$A$2:$M$21,2,FALSE))</f>
        <v>Influvac</v>
      </c>
      <c r="O1950" s="16" t="str">
        <f>IF(ISERROR(VLOOKUP('Salidas Pacientes'!$M1950,Inventario!$A$2:$M$21,3,FALSE)),"",VLOOKUP('Salidas Pacientes'!$M1950,Inventario!$A$2:$M$21,3,FALSE))</f>
        <v>Influenza</v>
      </c>
      <c r="P1950" s="100"/>
      <c r="Q1950" s="100"/>
      <c r="R1950" s="17"/>
      <c r="S1950" s="123" t="s">
        <v>252</v>
      </c>
      <c r="T1950" s="102" t="str">
        <f>IF(ISERROR(VLOOKUP('Salidas Pacientes'!$S1950,Entradas!$H$1:$I$412,2,FALSE)),"",VLOOKUP('Salidas Pacientes'!$S1950,Entradas!$H$1:$I$412,2,FALSE))</f>
        <v/>
      </c>
      <c r="U1950" s="124"/>
      <c r="V1950" s="124">
        <v>1</v>
      </c>
      <c r="W1950" s="127"/>
    </row>
    <row r="1951" spans="1:23" ht="15.75" hidden="1" customHeight="1">
      <c r="A1951" s="131"/>
      <c r="B1951" s="131"/>
      <c r="C1951" s="135">
        <v>38866150</v>
      </c>
      <c r="D1951" s="132" t="s">
        <v>322</v>
      </c>
      <c r="E1951" s="16" t="str">
        <f>IF(ISERROR(VLOOKUP('Salidas Pacientes'!$C1951,'BD Pacientes'!$A:I,3,FALSE)),"",VLOOKUP('Salidas Pacientes'!$C1951,'BD Pacientes'!$A:I,3,FALSE))</f>
        <v>EDNA MILENA LENIS ELEJALDE</v>
      </c>
      <c r="F1951" s="134"/>
      <c r="G1951" s="95">
        <f>IF(ISERROR(VLOOKUP('Salidas Pacientes'!$C1951,'BD Pacientes'!$A:I,5,FALSE)),"",VLOOKUP('Salidas Pacientes'!$C1951,'BD Pacientes'!$A:I,5,FALSE))</f>
        <v>24151</v>
      </c>
      <c r="H1951" s="95" t="str">
        <f t="shared" ca="1" si="0"/>
        <v>57 año, 6 mes</v>
      </c>
      <c r="I1951" s="97" t="str">
        <f>IF(ISERROR(VLOOKUP('Salidas Pacientes'!$C1951,'BD Pacientes'!$A:$I,6,FALSE)),"",VLOOKUP('Salidas Pacientes'!$C1951,'BD Pacientes'!$A:$I,6,FALSE))</f>
        <v>CALLE 3A 22-105 JAMUNDI</v>
      </c>
      <c r="J1951" s="98">
        <f>IF(ISERROR(VLOOKUP('Salidas Pacientes'!$C1951,'BD Pacientes'!$A:$I,7,FALSE)),"",VLOOKUP('Salidas Pacientes'!$C1951,'BD Pacientes'!$A:$I,7,FALSE))</f>
        <v>38866150</v>
      </c>
      <c r="K1951" s="99" t="str">
        <f>IF(ISERROR(VLOOKUP('Salidas Pacientes'!$C1951,'BD Pacientes'!$A:$I,8,FALSE)),"",VLOOKUP('Salidas Pacientes'!$C1951,'BD Pacientes'!$A:$I,8,FALSE))</f>
        <v>EDNA MILENA LENIS ELEJALDE</v>
      </c>
      <c r="L1951" s="17">
        <f>IF(ISERROR(VLOOKUP('Salidas Pacientes'!$C1951,'BD Pacientes'!$A:$I,9,FALSE)),"",VLOOKUP('Salidas Pacientes'!$C1951,'BD Pacientes'!$A:$I,9,FALSE))</f>
        <v>3185427707</v>
      </c>
      <c r="M1951" s="122" t="s">
        <v>140</v>
      </c>
      <c r="N1951" s="16" t="str">
        <f>IF(ISERROR(VLOOKUP('Salidas Pacientes'!$M1951,Inventario!$A$2:$M$21,2,FALSE)),"",VLOOKUP('Salidas Pacientes'!$M1951,Inventario!$A$2:$M$21,2,FALSE))</f>
        <v>Influvac</v>
      </c>
      <c r="O1951" s="16" t="str">
        <f>IF(ISERROR(VLOOKUP('Salidas Pacientes'!$M1951,Inventario!$A$2:$M$21,3,FALSE)),"",VLOOKUP('Salidas Pacientes'!$M1951,Inventario!$A$2:$M$21,3,FALSE))</f>
        <v>Influenza</v>
      </c>
      <c r="P1951" s="100"/>
      <c r="Q1951" s="100"/>
      <c r="R1951" s="17"/>
      <c r="S1951" s="123" t="s">
        <v>252</v>
      </c>
      <c r="T1951" s="102" t="str">
        <f>IF(ISERROR(VLOOKUP('Salidas Pacientes'!$S1951,Entradas!$H$1:$I$412,2,FALSE)),"",VLOOKUP('Salidas Pacientes'!$S1951,Entradas!$H$1:$I$412,2,FALSE))</f>
        <v/>
      </c>
      <c r="U1951" s="124"/>
      <c r="V1951" s="124">
        <v>1</v>
      </c>
      <c r="W1951" s="127"/>
    </row>
    <row r="1952" spans="1:23" ht="15.75" hidden="1" customHeight="1">
      <c r="A1952" s="131"/>
      <c r="B1952" s="131"/>
      <c r="C1952" s="129">
        <v>1232810472</v>
      </c>
      <c r="D1952" s="132" t="s">
        <v>328</v>
      </c>
      <c r="E1952" s="16" t="str">
        <f>IF(ISERROR(VLOOKUP('Salidas Pacientes'!$C1952,'BD Pacientes'!$A:I,3,FALSE)),"",VLOOKUP('Salidas Pacientes'!$C1952,'BD Pacientes'!$A:I,3,FALSE))</f>
        <v>MARTINA HINCAPIE VALDIVIESO</v>
      </c>
      <c r="F1952" s="132" t="s">
        <v>327</v>
      </c>
      <c r="G1952" s="95">
        <f>IF(ISERROR(VLOOKUP('Salidas Pacientes'!$C1952,'BD Pacientes'!$A:I,5,FALSE)),"",VLOOKUP('Salidas Pacientes'!$C1952,'BD Pacientes'!$A:I,5,FALSE))</f>
        <v>43789</v>
      </c>
      <c r="H1952" s="95" t="str">
        <f t="shared" ca="1" si="0"/>
        <v>3 año, 9 mes</v>
      </c>
      <c r="I1952" s="97" t="str">
        <f>IF(ISERROR(VLOOKUP('Salidas Pacientes'!$C1952,'BD Pacientes'!$A:$I,6,FALSE)),"",VLOOKUP('Salidas Pacientes'!$C1952,'BD Pacientes'!$A:$I,6,FALSE))</f>
        <v>CALLE 5 #80-109</v>
      </c>
      <c r="J1952" s="98">
        <f>IF(ISERROR(VLOOKUP('Salidas Pacientes'!$C1952,'BD Pacientes'!$A:$I,7,FALSE)),"",VLOOKUP('Salidas Pacientes'!$C1952,'BD Pacientes'!$A:$I,7,FALSE))</f>
        <v>67039261</v>
      </c>
      <c r="K1952" s="99" t="str">
        <f>IF(ISERROR(VLOOKUP('Salidas Pacientes'!$C1952,'BD Pacientes'!$A:$I,8,FALSE)),"",VLOOKUP('Salidas Pacientes'!$C1952,'BD Pacientes'!$A:$I,8,FALSE))</f>
        <v>NUBIA VALDIVIESO</v>
      </c>
      <c r="L1952" s="17">
        <f>IF(ISERROR(VLOOKUP('Salidas Pacientes'!$C1952,'BD Pacientes'!$A:$I,9,FALSE)),"",VLOOKUP('Salidas Pacientes'!$C1952,'BD Pacientes'!$A:$I,9,FALSE))</f>
        <v>3186445700</v>
      </c>
      <c r="M1952" s="122" t="s">
        <v>140</v>
      </c>
      <c r="N1952" s="16" t="str">
        <f>IF(ISERROR(VLOOKUP('Salidas Pacientes'!$M1952,Inventario!$A$2:$M$21,2,FALSE)),"",VLOOKUP('Salidas Pacientes'!$M1952,Inventario!$A$2:$M$21,2,FALSE))</f>
        <v>Influvac</v>
      </c>
      <c r="O1952" s="16" t="str">
        <f>IF(ISERROR(VLOOKUP('Salidas Pacientes'!$M1952,Inventario!$A$2:$M$21,3,FALSE)),"",VLOOKUP('Salidas Pacientes'!$M1952,Inventario!$A$2:$M$21,3,FALSE))</f>
        <v>Influenza</v>
      </c>
      <c r="P1952" s="100"/>
      <c r="Q1952" s="100"/>
      <c r="R1952" s="17"/>
      <c r="S1952" s="123" t="s">
        <v>252</v>
      </c>
      <c r="T1952" s="102" t="str">
        <f>IF(ISERROR(VLOOKUP('Salidas Pacientes'!$S1952,Entradas!$H$1:$I$412,2,FALSE)),"",VLOOKUP('Salidas Pacientes'!$S1952,Entradas!$H$1:$I$412,2,FALSE))</f>
        <v/>
      </c>
      <c r="U1952" s="124"/>
      <c r="V1952" s="124">
        <v>1</v>
      </c>
      <c r="W1952" s="127"/>
    </row>
    <row r="1953" spans="1:23" ht="15.75" hidden="1" customHeight="1">
      <c r="A1953" s="131"/>
      <c r="B1953" s="131"/>
      <c r="C1953" s="129">
        <v>1232790506</v>
      </c>
      <c r="D1953" s="132" t="s">
        <v>328</v>
      </c>
      <c r="E1953" s="16" t="str">
        <f>IF(ISERROR(VLOOKUP('Salidas Pacientes'!$C1953,'BD Pacientes'!$A:I,3,FALSE)),"",VLOOKUP('Salidas Pacientes'!$C1953,'BD Pacientes'!$A:I,3,FALSE))</f>
        <v>EMMA HINCAPIE VALDIVIESO</v>
      </c>
      <c r="F1953" s="132" t="s">
        <v>327</v>
      </c>
      <c r="G1953" s="95">
        <f>IF(ISERROR(VLOOKUP('Salidas Pacientes'!$C1953,'BD Pacientes'!$A:I,5,FALSE)),"",VLOOKUP('Salidas Pacientes'!$C1953,'BD Pacientes'!$A:I,5,FALSE))</f>
        <v>44601</v>
      </c>
      <c r="H1953" s="95" t="str">
        <f t="shared" ca="1" si="0"/>
        <v>1 año, 6 mes</v>
      </c>
      <c r="I1953" s="97" t="str">
        <f>IF(ISERROR(VLOOKUP('Salidas Pacientes'!$C1953,'BD Pacientes'!$A:$I,6,FALSE)),"",VLOOKUP('Salidas Pacientes'!$C1953,'BD Pacientes'!$A:$I,6,FALSE))</f>
        <v>CALLE 5 #80-109</v>
      </c>
      <c r="J1953" s="98">
        <f>IF(ISERROR(VLOOKUP('Salidas Pacientes'!$C1953,'BD Pacientes'!$A:$I,7,FALSE)),"",VLOOKUP('Salidas Pacientes'!$C1953,'BD Pacientes'!$A:$I,7,FALSE))</f>
        <v>67039261</v>
      </c>
      <c r="K1953" s="99" t="str">
        <f>IF(ISERROR(VLOOKUP('Salidas Pacientes'!$C1953,'BD Pacientes'!$A:$I,8,FALSE)),"",VLOOKUP('Salidas Pacientes'!$C1953,'BD Pacientes'!$A:$I,8,FALSE))</f>
        <v>NUBIA VALDIVIESO</v>
      </c>
      <c r="L1953" s="17">
        <f>IF(ISERROR(VLOOKUP('Salidas Pacientes'!$C1953,'BD Pacientes'!$A:$I,9,FALSE)),"",VLOOKUP('Salidas Pacientes'!$C1953,'BD Pacientes'!$A:$I,9,FALSE))</f>
        <v>3186445700</v>
      </c>
      <c r="M1953" s="122" t="s">
        <v>140</v>
      </c>
      <c r="N1953" s="16" t="str">
        <f>IF(ISERROR(VLOOKUP('Salidas Pacientes'!$M1953,Inventario!$A$2:$M$21,2,FALSE)),"",VLOOKUP('Salidas Pacientes'!$M1953,Inventario!$A$2:$M$21,2,FALSE))</f>
        <v>Influvac</v>
      </c>
      <c r="O1953" s="16" t="str">
        <f>IF(ISERROR(VLOOKUP('Salidas Pacientes'!$M1953,Inventario!$A$2:$M$21,3,FALSE)),"",VLOOKUP('Salidas Pacientes'!$M1953,Inventario!$A$2:$M$21,3,FALSE))</f>
        <v>Influenza</v>
      </c>
      <c r="P1953" s="100"/>
      <c r="Q1953" s="100"/>
      <c r="R1953" s="17"/>
      <c r="S1953" s="123" t="s">
        <v>252</v>
      </c>
      <c r="T1953" s="102" t="str">
        <f>IF(ISERROR(VLOOKUP('Salidas Pacientes'!$S1953,Entradas!$H$1:$I$412,2,FALSE)),"",VLOOKUP('Salidas Pacientes'!$S1953,Entradas!$H$1:$I$412,2,FALSE))</f>
        <v/>
      </c>
      <c r="U1953" s="124"/>
      <c r="V1953" s="124">
        <v>1</v>
      </c>
      <c r="W1953" s="127"/>
    </row>
    <row r="1954" spans="1:23" ht="15.75" hidden="1" customHeight="1">
      <c r="A1954" s="131"/>
      <c r="B1954" s="131"/>
      <c r="C1954" s="129">
        <v>67039261</v>
      </c>
      <c r="D1954" s="132" t="s">
        <v>322</v>
      </c>
      <c r="E1954" s="16" t="str">
        <f>IF(ISERROR(VLOOKUP('Salidas Pacientes'!$C1954,'BD Pacientes'!$A:I,3,FALSE)),"",VLOOKUP('Salidas Pacientes'!$C1954,'BD Pacientes'!$A:I,3,FALSE))</f>
        <v>NUBIA VALDIVIESO OROZCO</v>
      </c>
      <c r="F1954" s="132" t="s">
        <v>327</v>
      </c>
      <c r="G1954" s="95">
        <f>IF(ISERROR(VLOOKUP('Salidas Pacientes'!$C1954,'BD Pacientes'!$A:I,5,FALSE)),"",VLOOKUP('Salidas Pacientes'!$C1954,'BD Pacientes'!$A:I,5,FALSE))</f>
        <v>31174</v>
      </c>
      <c r="H1954" s="95" t="str">
        <f t="shared" ca="1" si="0"/>
        <v>38 año, 3 mes</v>
      </c>
      <c r="I1954" s="97" t="str">
        <f>IF(ISERROR(VLOOKUP('Salidas Pacientes'!$C1954,'BD Pacientes'!$A:$I,6,FALSE)),"",VLOOKUP('Salidas Pacientes'!$C1954,'BD Pacientes'!$A:$I,6,FALSE))</f>
        <v>CALLE 5 ·80-109</v>
      </c>
      <c r="J1954" s="98">
        <f>IF(ISERROR(VLOOKUP('Salidas Pacientes'!$C1954,'BD Pacientes'!$A:$I,7,FALSE)),"",VLOOKUP('Salidas Pacientes'!$C1954,'BD Pacientes'!$A:$I,7,FALSE))</f>
        <v>67039261</v>
      </c>
      <c r="K1954" s="99" t="str">
        <f>IF(ISERROR(VLOOKUP('Salidas Pacientes'!$C1954,'BD Pacientes'!$A:$I,8,FALSE)),"",VLOOKUP('Salidas Pacientes'!$C1954,'BD Pacientes'!$A:$I,8,FALSE))</f>
        <v>NUBIA VALDIVIESO OROZCO</v>
      </c>
      <c r="L1954" s="17">
        <f>IF(ISERROR(VLOOKUP('Salidas Pacientes'!$C1954,'BD Pacientes'!$A:$I,9,FALSE)),"",VLOOKUP('Salidas Pacientes'!$C1954,'BD Pacientes'!$A:$I,9,FALSE))</f>
        <v>3186445700</v>
      </c>
      <c r="M1954" s="122" t="s">
        <v>93</v>
      </c>
      <c r="N1954" s="16" t="str">
        <f>IF(ISERROR(VLOOKUP('Salidas Pacientes'!$M1954,Inventario!$A$2:$M$21,2,FALSE)),"",VLOOKUP('Salidas Pacientes'!$M1954,Inventario!$A$2:$M$21,2,FALSE))</f>
        <v>Vaxigrip</v>
      </c>
      <c r="O1954" s="16" t="str">
        <f>IF(ISERROR(VLOOKUP('Salidas Pacientes'!$M1954,Inventario!$A$2:$M$21,3,FALSE)),"",VLOOKUP('Salidas Pacientes'!$M1954,Inventario!$A$2:$M$21,3,FALSE))</f>
        <v>Influenza</v>
      </c>
      <c r="P1954" s="100"/>
      <c r="Q1954" s="100"/>
      <c r="R1954" s="17"/>
      <c r="S1954" s="123" t="s">
        <v>250</v>
      </c>
      <c r="T1954" s="102" t="str">
        <f>IF(ISERROR(VLOOKUP('Salidas Pacientes'!$S1954,Entradas!$H$1:$I$412,2,FALSE)),"",VLOOKUP('Salidas Pacientes'!$S1954,Entradas!$H$1:$I$412,2,FALSE))</f>
        <v/>
      </c>
      <c r="U1954" s="124"/>
      <c r="V1954" s="124">
        <v>1</v>
      </c>
      <c r="W1954" s="127"/>
    </row>
    <row r="1955" spans="1:23" ht="15.75" hidden="1" customHeight="1">
      <c r="A1955" s="131"/>
      <c r="B1955" s="131"/>
      <c r="C1955" s="129">
        <v>1232810472</v>
      </c>
      <c r="D1955" s="134"/>
      <c r="E1955" s="16" t="str">
        <f>IF(ISERROR(VLOOKUP('Salidas Pacientes'!$C1955,'BD Pacientes'!$A:I,3,FALSE)),"",VLOOKUP('Salidas Pacientes'!$C1955,'BD Pacientes'!$A:I,3,FALSE))</f>
        <v>MARTINA HINCAPIE VALDIVIESO</v>
      </c>
      <c r="F1955" s="134"/>
      <c r="G1955" s="95">
        <f>IF(ISERROR(VLOOKUP('Salidas Pacientes'!$C1955,'BD Pacientes'!$A:I,5,FALSE)),"",VLOOKUP('Salidas Pacientes'!$C1955,'BD Pacientes'!$A:I,5,FALSE))</f>
        <v>43789</v>
      </c>
      <c r="H1955" s="95" t="str">
        <f t="shared" ca="1" si="0"/>
        <v>3 año, 9 mes</v>
      </c>
      <c r="I1955" s="97" t="str">
        <f>IF(ISERROR(VLOOKUP('Salidas Pacientes'!$C1955,'BD Pacientes'!$A:$I,6,FALSE)),"",VLOOKUP('Salidas Pacientes'!$C1955,'BD Pacientes'!$A:$I,6,FALSE))</f>
        <v>CALLE 5 #80-109</v>
      </c>
      <c r="J1955" s="98">
        <f>IF(ISERROR(VLOOKUP('Salidas Pacientes'!$C1955,'BD Pacientes'!$A:$I,7,FALSE)),"",VLOOKUP('Salidas Pacientes'!$C1955,'BD Pacientes'!$A:$I,7,FALSE))</f>
        <v>67039261</v>
      </c>
      <c r="K1955" s="99" t="str">
        <f>IF(ISERROR(VLOOKUP('Salidas Pacientes'!$C1955,'BD Pacientes'!$A:$I,8,FALSE)),"",VLOOKUP('Salidas Pacientes'!$C1955,'BD Pacientes'!$A:$I,8,FALSE))</f>
        <v>NUBIA VALDIVIESO</v>
      </c>
      <c r="L1955" s="17">
        <f>IF(ISERROR(VLOOKUP('Salidas Pacientes'!$C1955,'BD Pacientes'!$A:$I,9,FALSE)),"",VLOOKUP('Salidas Pacientes'!$C1955,'BD Pacientes'!$A:$I,9,FALSE))</f>
        <v>3186445700</v>
      </c>
      <c r="M1955" s="122" t="s">
        <v>108</v>
      </c>
      <c r="N1955" s="16" t="str">
        <f>IF(ISERROR(VLOOKUP('Salidas Pacientes'!$M1955,Inventario!$A$2:$M$21,2,FALSE)),"",VLOOKUP('Salidas Pacientes'!$M1955,Inventario!$A$2:$M$21,2,FALSE))</f>
        <v>Priorix</v>
      </c>
      <c r="O1955" s="16" t="str">
        <f>IF(ISERROR(VLOOKUP('Salidas Pacientes'!$M1955,Inventario!$A$2:$M$21,3,FALSE)),"",VLOOKUP('Salidas Pacientes'!$M1955,Inventario!$A$2:$M$21,3,FALSE))</f>
        <v>Rubeola, Sarampion, Paperas</v>
      </c>
      <c r="P1955" s="100"/>
      <c r="Q1955" s="100"/>
      <c r="R1955" s="17"/>
      <c r="S1955" s="123" t="s">
        <v>239</v>
      </c>
      <c r="T1955" s="102">
        <f>IF(ISERROR(VLOOKUP('Salidas Pacientes'!$S1955,Entradas!$H$1:$I$412,2,FALSE)),"",VLOOKUP('Salidas Pacientes'!$S1955,Entradas!$H$1:$I$412,2,FALSE))</f>
        <v>45473</v>
      </c>
      <c r="U1955" s="124"/>
      <c r="V1955" s="124">
        <v>1</v>
      </c>
      <c r="W1955" s="127"/>
    </row>
    <row r="1956" spans="1:23" ht="15.75" hidden="1" customHeight="1">
      <c r="A1956" s="121">
        <v>45111</v>
      </c>
      <c r="B1956" s="131"/>
      <c r="C1956" s="135">
        <v>1109568870</v>
      </c>
      <c r="D1956" s="132" t="s">
        <v>328</v>
      </c>
      <c r="E1956" s="16" t="str">
        <f>IF(ISERROR(VLOOKUP('Salidas Pacientes'!$C1956,'BD Pacientes'!$A:I,3,FALSE)),"",VLOOKUP('Salidas Pacientes'!$C1956,'BD Pacientes'!$A:I,3,FALSE))</f>
        <v>SAMARA CUERO GOMEZ</v>
      </c>
      <c r="F1956" s="132" t="s">
        <v>327</v>
      </c>
      <c r="G1956" s="95">
        <f>IF(ISERROR(VLOOKUP('Salidas Pacientes'!$C1956,'BD Pacientes'!$A:I,5,FALSE)),"",VLOOKUP('Salidas Pacientes'!$C1956,'BD Pacientes'!$A:I,5,FALSE))</f>
        <v>43778</v>
      </c>
      <c r="H1956" s="95" t="str">
        <f t="shared" ca="1" si="0"/>
        <v>3 año, 9 mes</v>
      </c>
      <c r="I1956" s="97" t="str">
        <f>IF(ISERROR(VLOOKUP('Salidas Pacientes'!$C1956,'BD Pacientes'!$A:$I,6,FALSE)),"",VLOOKUP('Salidas Pacientes'!$C1956,'BD Pacientes'!$A:$I,6,FALSE))</f>
        <v>CRA 82 48A-06</v>
      </c>
      <c r="J1956" s="98">
        <f>IF(ISERROR(VLOOKUP('Salidas Pacientes'!$C1956,'BD Pacientes'!$A:$I,7,FALSE)),"",VLOOKUP('Salidas Pacientes'!$C1956,'BD Pacientes'!$A:$I,7,FALSE))</f>
        <v>1130679652</v>
      </c>
      <c r="K1956" s="99" t="str">
        <f>IF(ISERROR(VLOOKUP('Salidas Pacientes'!$C1956,'BD Pacientes'!$A:$I,8,FALSE)),"",VLOOKUP('Salidas Pacientes'!$C1956,'BD Pacientes'!$A:$I,8,FALSE))</f>
        <v>TATIANA GOMEZ</v>
      </c>
      <c r="L1956" s="17">
        <f>IF(ISERROR(VLOOKUP('Salidas Pacientes'!$C1956,'BD Pacientes'!$A:$I,9,FALSE)),"",VLOOKUP('Salidas Pacientes'!$C1956,'BD Pacientes'!$A:$I,9,FALSE))</f>
        <v>3108383459</v>
      </c>
      <c r="M1956" s="122" t="s">
        <v>54</v>
      </c>
      <c r="N1956" s="16" t="str">
        <f>IF(ISERROR(VLOOKUP('Salidas Pacientes'!$M1956,Inventario!$A$2:$M$21,2,FALSE)),"",VLOOKUP('Salidas Pacientes'!$M1956,Inventario!$A$2:$M$21,2,FALSE))</f>
        <v>Prevenar</v>
      </c>
      <c r="O1956" s="16" t="str">
        <f>IF(ISERROR(VLOOKUP('Salidas Pacientes'!$M1956,Inventario!$A$2:$M$21,3,FALSE)),"",VLOOKUP('Salidas Pacientes'!$M1956,Inventario!$A$2:$M$21,3,FALSE))</f>
        <v>Neumococo 13V</v>
      </c>
      <c r="P1956" s="100"/>
      <c r="Q1956" s="100"/>
      <c r="R1956" s="17"/>
      <c r="S1956" s="123" t="s">
        <v>257</v>
      </c>
      <c r="T1956" s="102" t="str">
        <f>IF(ISERROR(VLOOKUP('Salidas Pacientes'!$S1956,Entradas!$H$1:$I$412,2,FALSE)),"",VLOOKUP('Salidas Pacientes'!$S1956,Entradas!$H$1:$I$412,2,FALSE))</f>
        <v/>
      </c>
      <c r="U1956" s="124"/>
      <c r="V1956" s="124">
        <v>1</v>
      </c>
      <c r="W1956" s="127"/>
    </row>
    <row r="1957" spans="1:23" ht="15.75" hidden="1" customHeight="1">
      <c r="A1957" s="131"/>
      <c r="B1957" s="131"/>
      <c r="C1957" s="135">
        <v>1109568870</v>
      </c>
      <c r="D1957" s="134"/>
      <c r="E1957" s="16" t="str">
        <f>IF(ISERROR(VLOOKUP('Salidas Pacientes'!$C1957,'BD Pacientes'!$A:I,3,FALSE)),"",VLOOKUP('Salidas Pacientes'!$C1957,'BD Pacientes'!$A:I,3,FALSE))</f>
        <v>SAMARA CUERO GOMEZ</v>
      </c>
      <c r="F1957" s="134"/>
      <c r="G1957" s="95">
        <f>IF(ISERROR(VLOOKUP('Salidas Pacientes'!$C1957,'BD Pacientes'!$A:I,5,FALSE)),"",VLOOKUP('Salidas Pacientes'!$C1957,'BD Pacientes'!$A:I,5,FALSE))</f>
        <v>43778</v>
      </c>
      <c r="H1957" s="95" t="str">
        <f t="shared" ca="1" si="0"/>
        <v>3 año, 9 mes</v>
      </c>
      <c r="I1957" s="97" t="str">
        <f>IF(ISERROR(VLOOKUP('Salidas Pacientes'!$C1957,'BD Pacientes'!$A:$I,6,FALSE)),"",VLOOKUP('Salidas Pacientes'!$C1957,'BD Pacientes'!$A:$I,6,FALSE))</f>
        <v>CRA 82 48A-06</v>
      </c>
      <c r="J1957" s="98">
        <f>IF(ISERROR(VLOOKUP('Salidas Pacientes'!$C1957,'BD Pacientes'!$A:$I,7,FALSE)),"",VLOOKUP('Salidas Pacientes'!$C1957,'BD Pacientes'!$A:$I,7,FALSE))</f>
        <v>1130679652</v>
      </c>
      <c r="K1957" s="99" t="str">
        <f>IF(ISERROR(VLOOKUP('Salidas Pacientes'!$C1957,'BD Pacientes'!$A:$I,8,FALSE)),"",VLOOKUP('Salidas Pacientes'!$C1957,'BD Pacientes'!$A:$I,8,FALSE))</f>
        <v>TATIANA GOMEZ</v>
      </c>
      <c r="L1957" s="17">
        <f>IF(ISERROR(VLOOKUP('Salidas Pacientes'!$C1957,'BD Pacientes'!$A:$I,9,FALSE)),"",VLOOKUP('Salidas Pacientes'!$C1957,'BD Pacientes'!$A:$I,9,FALSE))</f>
        <v>3108383459</v>
      </c>
      <c r="M1957" s="122" t="s">
        <v>140</v>
      </c>
      <c r="N1957" s="16" t="str">
        <f>IF(ISERROR(VLOOKUP('Salidas Pacientes'!$M1957,Inventario!$A$2:$M$21,2,FALSE)),"",VLOOKUP('Salidas Pacientes'!$M1957,Inventario!$A$2:$M$21,2,FALSE))</f>
        <v>Influvac</v>
      </c>
      <c r="O1957" s="16" t="str">
        <f>IF(ISERROR(VLOOKUP('Salidas Pacientes'!$M1957,Inventario!$A$2:$M$21,3,FALSE)),"",VLOOKUP('Salidas Pacientes'!$M1957,Inventario!$A$2:$M$21,3,FALSE))</f>
        <v>Influenza</v>
      </c>
      <c r="P1957" s="100"/>
      <c r="Q1957" s="100"/>
      <c r="R1957" s="17"/>
      <c r="S1957" s="123" t="s">
        <v>252</v>
      </c>
      <c r="T1957" s="102" t="str">
        <f>IF(ISERROR(VLOOKUP('Salidas Pacientes'!$S1957,Entradas!$H$1:$I$412,2,FALSE)),"",VLOOKUP('Salidas Pacientes'!$S1957,Entradas!$H$1:$I$412,2,FALSE))</f>
        <v/>
      </c>
      <c r="U1957" s="124"/>
      <c r="V1957" s="124">
        <v>1</v>
      </c>
      <c r="W1957" s="127"/>
    </row>
    <row r="1958" spans="1:23" ht="15.75" hidden="1" customHeight="1">
      <c r="A1958" s="131"/>
      <c r="B1958" s="131"/>
      <c r="C1958" s="129">
        <v>1232790409</v>
      </c>
      <c r="D1958" s="132" t="s">
        <v>328</v>
      </c>
      <c r="E1958" s="16" t="str">
        <f>IF(ISERROR(VLOOKUP('Salidas Pacientes'!$C1958,'BD Pacientes'!$A:I,3,FALSE)),"",VLOOKUP('Salidas Pacientes'!$C1958,'BD Pacientes'!$A:I,3,FALSE))</f>
        <v>LUCIANA ECHEVERRI GOMEZ</v>
      </c>
      <c r="F1958" s="132" t="s">
        <v>327</v>
      </c>
      <c r="G1958" s="95">
        <f>IF(ISERROR(VLOOKUP('Salidas Pacientes'!$C1958,'BD Pacientes'!$A:I,5,FALSE)),"",VLOOKUP('Salidas Pacientes'!$C1958,'BD Pacientes'!$A:I,5,FALSE))</f>
        <v>41967</v>
      </c>
      <c r="H1958" s="95" t="str">
        <f t="shared" ca="1" si="0"/>
        <v>8 año, 9 mes</v>
      </c>
      <c r="I1958" s="97" t="str">
        <f>IF(ISERROR(VLOOKUP('Salidas Pacientes'!$C1958,'BD Pacientes'!$A:$I,6,FALSE)),"",VLOOKUP('Salidas Pacientes'!$C1958,'BD Pacientes'!$A:$I,6,FALSE))</f>
        <v>CRA 54A # 5A-52</v>
      </c>
      <c r="J1958" s="98">
        <f>IF(ISERROR(VLOOKUP('Salidas Pacientes'!$C1958,'BD Pacientes'!$A:$I,7,FALSE)),"",VLOOKUP('Salidas Pacientes'!$C1958,'BD Pacientes'!$A:$I,7,FALSE))</f>
        <v>67026661</v>
      </c>
      <c r="K1958" s="99" t="str">
        <f>IF(ISERROR(VLOOKUP('Salidas Pacientes'!$C1958,'BD Pacientes'!$A:$I,8,FALSE)),"",VLOOKUP('Salidas Pacientes'!$C1958,'BD Pacientes'!$A:$I,8,FALSE))</f>
        <v>TANNIA GOMEZ</v>
      </c>
      <c r="L1958" s="17">
        <f>IF(ISERROR(VLOOKUP('Salidas Pacientes'!$C1958,'BD Pacientes'!$A:$I,9,FALSE)),"",VLOOKUP('Salidas Pacientes'!$C1958,'BD Pacientes'!$A:$I,9,FALSE))</f>
        <v>3155693899</v>
      </c>
      <c r="M1958" s="122" t="s">
        <v>140</v>
      </c>
      <c r="N1958" s="16" t="str">
        <f>IF(ISERROR(VLOOKUP('Salidas Pacientes'!$M1958,Inventario!$A$2:$M$21,2,FALSE)),"",VLOOKUP('Salidas Pacientes'!$M1958,Inventario!$A$2:$M$21,2,FALSE))</f>
        <v>Influvac</v>
      </c>
      <c r="O1958" s="16" t="str">
        <f>IF(ISERROR(VLOOKUP('Salidas Pacientes'!$M1958,Inventario!$A$2:$M$21,3,FALSE)),"",VLOOKUP('Salidas Pacientes'!$M1958,Inventario!$A$2:$M$21,3,FALSE))</f>
        <v>Influenza</v>
      </c>
      <c r="P1958" s="100"/>
      <c r="Q1958" s="100"/>
      <c r="R1958" s="17"/>
      <c r="S1958" s="123" t="s">
        <v>252</v>
      </c>
      <c r="T1958" s="102" t="str">
        <f>IF(ISERROR(VLOOKUP('Salidas Pacientes'!$S1958,Entradas!$H$1:$I$412,2,FALSE)),"",VLOOKUP('Salidas Pacientes'!$S1958,Entradas!$H$1:$I$412,2,FALSE))</f>
        <v/>
      </c>
      <c r="U1958" s="124"/>
      <c r="V1958" s="124">
        <v>1</v>
      </c>
      <c r="W1958" s="127"/>
    </row>
    <row r="1959" spans="1:23" ht="15.75" hidden="1" customHeight="1">
      <c r="A1959" s="131"/>
      <c r="B1959" s="131"/>
      <c r="C1959" s="145">
        <v>1106524458</v>
      </c>
      <c r="D1959" s="132" t="s">
        <v>328</v>
      </c>
      <c r="E1959" s="16" t="str">
        <f>IF(ISERROR(VLOOKUP('Salidas Pacientes'!$C1959,'BD Pacientes'!$A:I,3,FALSE)),"",VLOOKUP('Salidas Pacientes'!$C1959,'BD Pacientes'!$A:I,3,FALSE))</f>
        <v>ANTONIA ECHEVERRI GOMEZ</v>
      </c>
      <c r="F1959" s="132" t="s">
        <v>327</v>
      </c>
      <c r="G1959" s="95">
        <f>IF(ISERROR(VLOOKUP('Salidas Pacientes'!$C1959,'BD Pacientes'!$A:I,5,FALSE)),"",VLOOKUP('Salidas Pacientes'!$C1959,'BD Pacientes'!$A:I,5,FALSE))</f>
        <v>43728</v>
      </c>
      <c r="H1959" s="95" t="str">
        <f t="shared" ca="1" si="0"/>
        <v>3 año, 11 mes</v>
      </c>
      <c r="I1959" s="97" t="str">
        <f>IF(ISERROR(VLOOKUP('Salidas Pacientes'!$C1959,'BD Pacientes'!$A:$I,6,FALSE)),"",VLOOKUP('Salidas Pacientes'!$C1959,'BD Pacientes'!$A:$I,6,FALSE))</f>
        <v>CALLE 9A OESTE #38-120</v>
      </c>
      <c r="J1959" s="98">
        <f>IF(ISERROR(VLOOKUP('Salidas Pacientes'!$C1959,'BD Pacientes'!$A:$I,7,FALSE)),"",VLOOKUP('Salidas Pacientes'!$C1959,'BD Pacientes'!$A:$I,7,FALSE))</f>
        <v>67026661</v>
      </c>
      <c r="K1959" s="99" t="str">
        <f>IF(ISERROR(VLOOKUP('Salidas Pacientes'!$C1959,'BD Pacientes'!$A:$I,8,FALSE)),"",VLOOKUP('Salidas Pacientes'!$C1959,'BD Pacientes'!$A:$I,8,FALSE))</f>
        <v>TANNIA GOMEZ</v>
      </c>
      <c r="L1959" s="17">
        <f>IF(ISERROR(VLOOKUP('Salidas Pacientes'!$C1959,'BD Pacientes'!$A:$I,9,FALSE)),"",VLOOKUP('Salidas Pacientes'!$C1959,'BD Pacientes'!$A:$I,9,FALSE))</f>
        <v>3155693899</v>
      </c>
      <c r="M1959" s="122" t="s">
        <v>140</v>
      </c>
      <c r="N1959" s="16" t="str">
        <f>IF(ISERROR(VLOOKUP('Salidas Pacientes'!$M1959,Inventario!$A$2:$M$21,2,FALSE)),"",VLOOKUP('Salidas Pacientes'!$M1959,Inventario!$A$2:$M$21,2,FALSE))</f>
        <v>Influvac</v>
      </c>
      <c r="O1959" s="16" t="str">
        <f>IF(ISERROR(VLOOKUP('Salidas Pacientes'!$M1959,Inventario!$A$2:$M$21,3,FALSE)),"",VLOOKUP('Salidas Pacientes'!$M1959,Inventario!$A$2:$M$21,3,FALSE))</f>
        <v>Influenza</v>
      </c>
      <c r="P1959" s="100"/>
      <c r="Q1959" s="100"/>
      <c r="R1959" s="17"/>
      <c r="S1959" s="123" t="s">
        <v>252</v>
      </c>
      <c r="T1959" s="102" t="str">
        <f>IF(ISERROR(VLOOKUP('Salidas Pacientes'!$S1959,Entradas!$H$1:$I$412,2,FALSE)),"",VLOOKUP('Salidas Pacientes'!$S1959,Entradas!$H$1:$I$412,2,FALSE))</f>
        <v/>
      </c>
      <c r="U1959" s="124"/>
      <c r="V1959" s="124">
        <v>1</v>
      </c>
      <c r="W1959" s="127"/>
    </row>
    <row r="1960" spans="1:23" ht="15.75" hidden="1" customHeight="1">
      <c r="A1960" s="131"/>
      <c r="B1960" s="131"/>
      <c r="C1960" s="145">
        <v>1106524458</v>
      </c>
      <c r="D1960" s="132" t="s">
        <v>328</v>
      </c>
      <c r="E1960" s="16" t="str">
        <f>IF(ISERROR(VLOOKUP('Salidas Pacientes'!$C1960,'BD Pacientes'!$A:I,3,FALSE)),"",VLOOKUP('Salidas Pacientes'!$C1960,'BD Pacientes'!$A:I,3,FALSE))</f>
        <v>ANTONIA ECHEVERRI GOMEZ</v>
      </c>
      <c r="F1960" s="132" t="s">
        <v>327</v>
      </c>
      <c r="G1960" s="95">
        <f>IF(ISERROR(VLOOKUP('Salidas Pacientes'!$C1960,'BD Pacientes'!$A:I,5,FALSE)),"",VLOOKUP('Salidas Pacientes'!$C1960,'BD Pacientes'!$A:I,5,FALSE))</f>
        <v>43728</v>
      </c>
      <c r="H1960" s="95" t="str">
        <f t="shared" ca="1" si="0"/>
        <v>3 año, 11 mes</v>
      </c>
      <c r="I1960" s="97" t="str">
        <f>IF(ISERROR(VLOOKUP('Salidas Pacientes'!$C1960,'BD Pacientes'!$A:$I,6,FALSE)),"",VLOOKUP('Salidas Pacientes'!$C1960,'BD Pacientes'!$A:$I,6,FALSE))</f>
        <v>CALLE 9A OESTE #38-120</v>
      </c>
      <c r="J1960" s="98">
        <f>IF(ISERROR(VLOOKUP('Salidas Pacientes'!$C1960,'BD Pacientes'!$A:$I,7,FALSE)),"",VLOOKUP('Salidas Pacientes'!$C1960,'BD Pacientes'!$A:$I,7,FALSE))</f>
        <v>67026661</v>
      </c>
      <c r="K1960" s="99" t="str">
        <f>IF(ISERROR(VLOOKUP('Salidas Pacientes'!$C1960,'BD Pacientes'!$A:$I,8,FALSE)),"",VLOOKUP('Salidas Pacientes'!$C1960,'BD Pacientes'!$A:$I,8,FALSE))</f>
        <v>TANNIA GOMEZ</v>
      </c>
      <c r="L1960" s="17">
        <f>IF(ISERROR(VLOOKUP('Salidas Pacientes'!$C1960,'BD Pacientes'!$A:$I,9,FALSE)),"",VLOOKUP('Salidas Pacientes'!$C1960,'BD Pacientes'!$A:$I,9,FALSE))</f>
        <v>3155693899</v>
      </c>
      <c r="M1960" s="122" t="s">
        <v>108</v>
      </c>
      <c r="N1960" s="16" t="str">
        <f>IF(ISERROR(VLOOKUP('Salidas Pacientes'!$M1960,Inventario!$A$2:$M$21,2,FALSE)),"",VLOOKUP('Salidas Pacientes'!$M1960,Inventario!$A$2:$M$21,2,FALSE))</f>
        <v>Priorix</v>
      </c>
      <c r="O1960" s="16" t="str">
        <f>IF(ISERROR(VLOOKUP('Salidas Pacientes'!$M1960,Inventario!$A$2:$M$21,3,FALSE)),"",VLOOKUP('Salidas Pacientes'!$M1960,Inventario!$A$2:$M$21,3,FALSE))</f>
        <v>Rubeola, Sarampion, Paperas</v>
      </c>
      <c r="P1960" s="100"/>
      <c r="Q1960" s="100"/>
      <c r="R1960" s="17"/>
      <c r="S1960" s="123" t="s">
        <v>239</v>
      </c>
      <c r="T1960" s="102">
        <f>IF(ISERROR(VLOOKUP('Salidas Pacientes'!$S1960,Entradas!$H$1:$I$412,2,FALSE)),"",VLOOKUP('Salidas Pacientes'!$S1960,Entradas!$H$1:$I$412,2,FALSE))</f>
        <v>45473</v>
      </c>
      <c r="U1960" s="124"/>
      <c r="V1960" s="124">
        <v>1</v>
      </c>
      <c r="W1960" s="127"/>
    </row>
    <row r="1961" spans="1:23" ht="15.75" hidden="1" customHeight="1">
      <c r="A1961" s="131"/>
      <c r="B1961" s="131"/>
      <c r="C1961" s="129">
        <v>67026661</v>
      </c>
      <c r="D1961" s="132" t="s">
        <v>322</v>
      </c>
      <c r="E1961" s="16" t="str">
        <f>IF(ISERROR(VLOOKUP('Salidas Pacientes'!$C1961,'BD Pacientes'!$A:I,3,FALSE)),"",VLOOKUP('Salidas Pacientes'!$C1961,'BD Pacientes'!$A:I,3,FALSE))</f>
        <v>TANNIA GOMEZ SEJNAUI</v>
      </c>
      <c r="F1961" s="132" t="s">
        <v>327</v>
      </c>
      <c r="G1961" s="95">
        <f>IF(ISERROR(VLOOKUP('Salidas Pacientes'!$C1961,'BD Pacientes'!$A:I,5,FALSE)),"",VLOOKUP('Salidas Pacientes'!$C1961,'BD Pacientes'!$A:I,5,FALSE))</f>
        <v>31212</v>
      </c>
      <c r="H1961" s="95" t="str">
        <f t="shared" ca="1" si="0"/>
        <v>38 año, 2 mes</v>
      </c>
      <c r="I1961" s="97" t="str">
        <f>IF(ISERROR(VLOOKUP('Salidas Pacientes'!$C1961,'BD Pacientes'!$A:$I,6,FALSE)),"",VLOOKUP('Salidas Pacientes'!$C1961,'BD Pacientes'!$A:$I,6,FALSE))</f>
        <v>CRA 54A # 5A-52</v>
      </c>
      <c r="J1961" s="98">
        <f>IF(ISERROR(VLOOKUP('Salidas Pacientes'!$C1961,'BD Pacientes'!$A:$I,7,FALSE)),"",VLOOKUP('Salidas Pacientes'!$C1961,'BD Pacientes'!$A:$I,7,FALSE))</f>
        <v>67026661</v>
      </c>
      <c r="K1961" s="99" t="str">
        <f>IF(ISERROR(VLOOKUP('Salidas Pacientes'!$C1961,'BD Pacientes'!$A:$I,8,FALSE)),"",VLOOKUP('Salidas Pacientes'!$C1961,'BD Pacientes'!$A:$I,8,FALSE))</f>
        <v>TANNIA GOMEZ SEJNAUI</v>
      </c>
      <c r="L1961" s="17">
        <f>IF(ISERROR(VLOOKUP('Salidas Pacientes'!$C1961,'BD Pacientes'!$A:$I,9,FALSE)),"",VLOOKUP('Salidas Pacientes'!$C1961,'BD Pacientes'!$A:$I,9,FALSE))</f>
        <v>3155693899</v>
      </c>
      <c r="M1961" s="122" t="s">
        <v>140</v>
      </c>
      <c r="N1961" s="16" t="str">
        <f>IF(ISERROR(VLOOKUP('Salidas Pacientes'!$M1961,Inventario!$A$2:$M$21,2,FALSE)),"",VLOOKUP('Salidas Pacientes'!$M1961,Inventario!$A$2:$M$21,2,FALSE))</f>
        <v>Influvac</v>
      </c>
      <c r="O1961" s="16" t="str">
        <f>IF(ISERROR(VLOOKUP('Salidas Pacientes'!$M1961,Inventario!$A$2:$M$21,3,FALSE)),"",VLOOKUP('Salidas Pacientes'!$M1961,Inventario!$A$2:$M$21,3,FALSE))</f>
        <v>Influenza</v>
      </c>
      <c r="P1961" s="100"/>
      <c r="Q1961" s="100"/>
      <c r="R1961" s="17"/>
      <c r="S1961" s="123" t="s">
        <v>252</v>
      </c>
      <c r="T1961" s="102" t="str">
        <f>IF(ISERROR(VLOOKUP('Salidas Pacientes'!$S1961,Entradas!$H$1:$I$412,2,FALSE)),"",VLOOKUP('Salidas Pacientes'!$S1961,Entradas!$H$1:$I$412,2,FALSE))</f>
        <v/>
      </c>
      <c r="U1961" s="124"/>
      <c r="V1961" s="124">
        <v>1</v>
      </c>
      <c r="W1961" s="127"/>
    </row>
    <row r="1962" spans="1:23" ht="15.75" hidden="1" customHeight="1">
      <c r="A1962" s="131"/>
      <c r="B1962" s="131"/>
      <c r="C1962" s="129">
        <v>16941509</v>
      </c>
      <c r="D1962" s="132" t="s">
        <v>322</v>
      </c>
      <c r="E1962" s="16" t="str">
        <f>IF(ISERROR(VLOOKUP('Salidas Pacientes'!$C1962,'BD Pacientes'!$A:I,3,FALSE)),"",VLOOKUP('Salidas Pacientes'!$C1962,'BD Pacientes'!$A:I,3,FALSE))</f>
        <v>SANTIAGO ECHEVERRI URDINOLA</v>
      </c>
      <c r="F1962" s="132" t="s">
        <v>324</v>
      </c>
      <c r="G1962" s="95">
        <f>IF(ISERROR(VLOOKUP('Salidas Pacientes'!$C1962,'BD Pacientes'!$A:I,5,FALSE)),"",VLOOKUP('Salidas Pacientes'!$C1962,'BD Pacientes'!$A:I,5,FALSE))</f>
        <v>29981</v>
      </c>
      <c r="H1962" s="95" t="str">
        <f t="shared" ca="1" si="0"/>
        <v>41 año, 6 mes</v>
      </c>
      <c r="I1962" s="97" t="str">
        <f>IF(ISERROR(VLOOKUP('Salidas Pacientes'!$C1962,'BD Pacientes'!$A:$I,6,FALSE)),"",VLOOKUP('Salidas Pacientes'!$C1962,'BD Pacientes'!$A:$I,6,FALSE))</f>
        <v>CRA 54A # 5A-52</v>
      </c>
      <c r="J1962" s="98">
        <f>IF(ISERROR(VLOOKUP('Salidas Pacientes'!$C1962,'BD Pacientes'!$A:$I,7,FALSE)),"",VLOOKUP('Salidas Pacientes'!$C1962,'BD Pacientes'!$A:$I,7,FALSE))</f>
        <v>16941509</v>
      </c>
      <c r="K1962" s="99" t="str">
        <f>IF(ISERROR(VLOOKUP('Salidas Pacientes'!$C1962,'BD Pacientes'!$A:$I,8,FALSE)),"",VLOOKUP('Salidas Pacientes'!$C1962,'BD Pacientes'!$A:$I,8,FALSE))</f>
        <v>SANTIAGO ECHEVERRI URDINOLA</v>
      </c>
      <c r="L1962" s="17">
        <f>IF(ISERROR(VLOOKUP('Salidas Pacientes'!$C1962,'BD Pacientes'!$A:$I,9,FALSE)),"",VLOOKUP('Salidas Pacientes'!$C1962,'BD Pacientes'!$A:$I,9,FALSE))</f>
        <v>3155693899</v>
      </c>
      <c r="M1962" s="122" t="s">
        <v>140</v>
      </c>
      <c r="N1962" s="16" t="str">
        <f>IF(ISERROR(VLOOKUP('Salidas Pacientes'!$M1962,Inventario!$A$2:$M$21,2,FALSE)),"",VLOOKUP('Salidas Pacientes'!$M1962,Inventario!$A$2:$M$21,2,FALSE))</f>
        <v>Influvac</v>
      </c>
      <c r="O1962" s="16" t="str">
        <f>IF(ISERROR(VLOOKUP('Salidas Pacientes'!$M1962,Inventario!$A$2:$M$21,3,FALSE)),"",VLOOKUP('Salidas Pacientes'!$M1962,Inventario!$A$2:$M$21,3,FALSE))</f>
        <v>Influenza</v>
      </c>
      <c r="P1962" s="100"/>
      <c r="Q1962" s="100"/>
      <c r="R1962" s="17"/>
      <c r="S1962" s="123" t="s">
        <v>252</v>
      </c>
      <c r="T1962" s="102" t="str">
        <f>IF(ISERROR(VLOOKUP('Salidas Pacientes'!$S1962,Entradas!$H$1:$I$412,2,FALSE)),"",VLOOKUP('Salidas Pacientes'!$S1962,Entradas!$H$1:$I$412,2,FALSE))</f>
        <v/>
      </c>
      <c r="U1962" s="124"/>
      <c r="V1962" s="124">
        <v>1</v>
      </c>
      <c r="W1962" s="127"/>
    </row>
    <row r="1963" spans="1:23" ht="15.75" hidden="1" customHeight="1">
      <c r="A1963" s="121">
        <v>45112</v>
      </c>
      <c r="B1963" s="131"/>
      <c r="C1963" s="133">
        <v>1232820037</v>
      </c>
      <c r="D1963" s="132" t="s">
        <v>328</v>
      </c>
      <c r="E1963" s="16" t="str">
        <f>IF(ISERROR(VLOOKUP('Salidas Pacientes'!$C1963,'BD Pacientes'!$A:I,3,FALSE)),"",VLOOKUP('Salidas Pacientes'!$C1963,'BD Pacientes'!$A:I,3,FALSE))</f>
        <v>ISABELLA SANCLEMENTE VITALI</v>
      </c>
      <c r="F1963" s="132" t="s">
        <v>327</v>
      </c>
      <c r="G1963" s="95">
        <f>IF(ISERROR(VLOOKUP('Salidas Pacientes'!$C1963,'BD Pacientes'!$A:I,5,FALSE)),"",VLOOKUP('Salidas Pacientes'!$C1963,'BD Pacientes'!$A:I,5,FALSE))</f>
        <v>44695</v>
      </c>
      <c r="H1963" s="95" t="str">
        <f t="shared" ca="1" si="0"/>
        <v>1 año, 3 mes</v>
      </c>
      <c r="I1963" s="97" t="str">
        <f>IF(ISERROR(VLOOKUP('Salidas Pacientes'!$C1963,'BD Pacientes'!$A:$I,6,FALSE)),"",VLOOKUP('Salidas Pacientes'!$C1963,'BD Pacientes'!$A:$I,6,FALSE))</f>
        <v>AV LAGO CALLEJON NARANJOS CASA 109</v>
      </c>
      <c r="J1963" s="98">
        <f>IF(ISERROR(VLOOKUP('Salidas Pacientes'!$C1963,'BD Pacientes'!$A:$I,7,FALSE)),"",VLOOKUP('Salidas Pacientes'!$C1963,'BD Pacientes'!$A:$I,7,FALSE))</f>
        <v>1143826076</v>
      </c>
      <c r="K1963" s="99" t="str">
        <f>IF(ISERROR(VLOOKUP('Salidas Pacientes'!$C1963,'BD Pacientes'!$A:$I,8,FALSE)),"",VLOOKUP('Salidas Pacientes'!$C1963,'BD Pacientes'!$A:$I,8,FALSE))</f>
        <v>diana vitaly</v>
      </c>
      <c r="L1963" s="17">
        <f>IF(ISERROR(VLOOKUP('Salidas Pacientes'!$C1963,'BD Pacientes'!$A:$I,9,FALSE)),"",VLOOKUP('Salidas Pacientes'!$C1963,'BD Pacientes'!$A:$I,9,FALSE))</f>
        <v>3165219794</v>
      </c>
      <c r="M1963" s="122" t="s">
        <v>47</v>
      </c>
      <c r="N1963" s="16" t="str">
        <f>IF(ISERROR(VLOOKUP('Salidas Pacientes'!$M1963,Inventario!$A$2:$M$21,2,FALSE)),"",VLOOKUP('Salidas Pacientes'!$M1963,Inventario!$A$2:$M$21,2,FALSE))</f>
        <v>Nimenrix</v>
      </c>
      <c r="O1963" s="16" t="str">
        <f>IF(ISERROR(VLOOKUP('Salidas Pacientes'!$M1963,Inventario!$A$2:$M$21,3,FALSE)),"",VLOOKUP('Salidas Pacientes'!$M1963,Inventario!$A$2:$M$21,3,FALSE))</f>
        <v>Meningococo</v>
      </c>
      <c r="P1963" s="100"/>
      <c r="Q1963" s="100"/>
      <c r="R1963" s="17"/>
      <c r="S1963" s="123" t="s">
        <v>240</v>
      </c>
      <c r="T1963" s="102">
        <f>IF(ISERROR(VLOOKUP('Salidas Pacientes'!$S1963,Entradas!$H$1:$I$412,2,FALSE)),"",VLOOKUP('Salidas Pacientes'!$S1963,Entradas!$H$1:$I$412,2,FALSE))</f>
        <v>45535</v>
      </c>
      <c r="U1963" s="124"/>
      <c r="V1963" s="124">
        <v>1</v>
      </c>
      <c r="W1963" s="127"/>
    </row>
    <row r="1964" spans="1:23" ht="15.75" hidden="1" customHeight="1">
      <c r="A1964" s="131"/>
      <c r="B1964" s="131"/>
      <c r="C1964" s="141">
        <v>1232817460</v>
      </c>
      <c r="D1964" s="132" t="s">
        <v>328</v>
      </c>
      <c r="E1964" s="16" t="str">
        <f>IF(ISERROR(VLOOKUP('Salidas Pacientes'!$C1964,'BD Pacientes'!$A:I,3,FALSE)),"",VLOOKUP('Salidas Pacientes'!$C1964,'BD Pacientes'!$A:I,3,FALSE))</f>
        <v>FERNANDO MEDINA MOLINA</v>
      </c>
      <c r="F1964" s="132" t="s">
        <v>324</v>
      </c>
      <c r="G1964" s="95">
        <f>IF(ISERROR(VLOOKUP('Salidas Pacientes'!$C1964,'BD Pacientes'!$A:I,5,FALSE)),"",VLOOKUP('Salidas Pacientes'!$C1964,'BD Pacientes'!$A:I,5,FALSE))</f>
        <v>44447</v>
      </c>
      <c r="H1964" s="95" t="str">
        <f t="shared" ca="1" si="0"/>
        <v>1 año, 11 mes</v>
      </c>
      <c r="I1964" s="97" t="str">
        <f>IF(ISERROR(VLOOKUP('Salidas Pacientes'!$C1964,'BD Pacientes'!$A:$I,6,FALSE)),"",VLOOKUP('Salidas Pacientes'!$C1964,'BD Pacientes'!$A:$I,6,FALSE))</f>
        <v>CRA 23B # 6A-09</v>
      </c>
      <c r="J1964" s="98">
        <f>IF(ISERROR(VLOOKUP('Salidas Pacientes'!$C1964,'BD Pacientes'!$A:$I,7,FALSE)),"",VLOOKUP('Salidas Pacientes'!$C1964,'BD Pacientes'!$A:$I,7,FALSE))</f>
        <v>1144096882</v>
      </c>
      <c r="K1964" s="99" t="str">
        <f>IF(ISERROR(VLOOKUP('Salidas Pacientes'!$C1964,'BD Pacientes'!$A:$I,8,FALSE)),"",VLOOKUP('Salidas Pacientes'!$C1964,'BD Pacientes'!$A:$I,8,FALSE))</f>
        <v>DANIELA MOLINA</v>
      </c>
      <c r="L1964" s="17">
        <f>IF(ISERROR(VLOOKUP('Salidas Pacientes'!$C1964,'BD Pacientes'!$A:$I,9,FALSE)),"",VLOOKUP('Salidas Pacientes'!$C1964,'BD Pacientes'!$A:$I,9,FALSE))</f>
        <v>3143070994</v>
      </c>
      <c r="M1964" s="122" t="s">
        <v>54</v>
      </c>
      <c r="N1964" s="16" t="str">
        <f>IF(ISERROR(VLOOKUP('Salidas Pacientes'!$M1964,Inventario!$A$2:$M$21,2,FALSE)),"",VLOOKUP('Salidas Pacientes'!$M1964,Inventario!$A$2:$M$21,2,FALSE))</f>
        <v>Prevenar</v>
      </c>
      <c r="O1964" s="16" t="str">
        <f>IF(ISERROR(VLOOKUP('Salidas Pacientes'!$M1964,Inventario!$A$2:$M$21,3,FALSE)),"",VLOOKUP('Salidas Pacientes'!$M1964,Inventario!$A$2:$M$21,3,FALSE))</f>
        <v>Neumococo 13V</v>
      </c>
      <c r="P1964" s="100"/>
      <c r="Q1964" s="100"/>
      <c r="R1964" s="17"/>
      <c r="S1964" s="123" t="s">
        <v>257</v>
      </c>
      <c r="T1964" s="102" t="str">
        <f>IF(ISERROR(VLOOKUP('Salidas Pacientes'!$S1964,Entradas!$H$1:$I$412,2,FALSE)),"",VLOOKUP('Salidas Pacientes'!$S1964,Entradas!$H$1:$I$412,2,FALSE))</f>
        <v/>
      </c>
      <c r="U1964" s="124"/>
      <c r="V1964" s="124">
        <v>1</v>
      </c>
      <c r="W1964" s="127"/>
    </row>
    <row r="1965" spans="1:23" ht="15.75" hidden="1" customHeight="1">
      <c r="A1965" s="131"/>
      <c r="B1965" s="131"/>
      <c r="C1965" s="141">
        <v>1232817460</v>
      </c>
      <c r="D1965" s="132" t="s">
        <v>328</v>
      </c>
      <c r="E1965" s="16" t="str">
        <f>IF(ISERROR(VLOOKUP('Salidas Pacientes'!$C1965,'BD Pacientes'!$A:I,3,FALSE)),"",VLOOKUP('Salidas Pacientes'!$C1965,'BD Pacientes'!$A:I,3,FALSE))</f>
        <v>FERNANDO MEDINA MOLINA</v>
      </c>
      <c r="F1965" s="132" t="s">
        <v>324</v>
      </c>
      <c r="G1965" s="95">
        <f>IF(ISERROR(VLOOKUP('Salidas Pacientes'!$C1965,'BD Pacientes'!$A:I,5,FALSE)),"",VLOOKUP('Salidas Pacientes'!$C1965,'BD Pacientes'!$A:I,5,FALSE))</f>
        <v>44447</v>
      </c>
      <c r="H1965" s="95" t="str">
        <f t="shared" ca="1" si="0"/>
        <v>1 año, 11 mes</v>
      </c>
      <c r="I1965" s="97" t="str">
        <f>IF(ISERROR(VLOOKUP('Salidas Pacientes'!$C1965,'BD Pacientes'!$A:$I,6,FALSE)),"",VLOOKUP('Salidas Pacientes'!$C1965,'BD Pacientes'!$A:$I,6,FALSE))</f>
        <v>CRA 23B # 6A-09</v>
      </c>
      <c r="J1965" s="98">
        <f>IF(ISERROR(VLOOKUP('Salidas Pacientes'!$C1965,'BD Pacientes'!$A:$I,7,FALSE)),"",VLOOKUP('Salidas Pacientes'!$C1965,'BD Pacientes'!$A:$I,7,FALSE))</f>
        <v>1144096882</v>
      </c>
      <c r="K1965" s="99" t="str">
        <f>IF(ISERROR(VLOOKUP('Salidas Pacientes'!$C1965,'BD Pacientes'!$A:$I,8,FALSE)),"",VLOOKUP('Salidas Pacientes'!$C1965,'BD Pacientes'!$A:$I,8,FALSE))</f>
        <v>DANIELA MOLINA</v>
      </c>
      <c r="L1965" s="17">
        <f>IF(ISERROR(VLOOKUP('Salidas Pacientes'!$C1965,'BD Pacientes'!$A:$I,9,FALSE)),"",VLOOKUP('Salidas Pacientes'!$C1965,'BD Pacientes'!$A:$I,9,FALSE))</f>
        <v>3143070994</v>
      </c>
      <c r="M1965" s="122" t="s">
        <v>140</v>
      </c>
      <c r="N1965" s="16" t="str">
        <f>IF(ISERROR(VLOOKUP('Salidas Pacientes'!$M1965,Inventario!$A$2:$M$21,2,FALSE)),"",VLOOKUP('Salidas Pacientes'!$M1965,Inventario!$A$2:$M$21,2,FALSE))</f>
        <v>Influvac</v>
      </c>
      <c r="O1965" s="16" t="str">
        <f>IF(ISERROR(VLOOKUP('Salidas Pacientes'!$M1965,Inventario!$A$2:$M$21,3,FALSE)),"",VLOOKUP('Salidas Pacientes'!$M1965,Inventario!$A$2:$M$21,3,FALSE))</f>
        <v>Influenza</v>
      </c>
      <c r="P1965" s="100"/>
      <c r="Q1965" s="100"/>
      <c r="R1965" s="17"/>
      <c r="S1965" s="123" t="s">
        <v>252</v>
      </c>
      <c r="T1965" s="102" t="str">
        <f>IF(ISERROR(VLOOKUP('Salidas Pacientes'!$S1965,Entradas!$H$1:$I$412,2,FALSE)),"",VLOOKUP('Salidas Pacientes'!$S1965,Entradas!$H$1:$I$412,2,FALSE))</f>
        <v/>
      </c>
      <c r="U1965" s="124"/>
      <c r="V1965" s="124">
        <v>1</v>
      </c>
      <c r="W1965" s="127"/>
    </row>
    <row r="1966" spans="1:23" ht="15.75" hidden="1" customHeight="1">
      <c r="A1966" s="131"/>
      <c r="B1966" s="131"/>
      <c r="C1966" s="129">
        <v>1112069413</v>
      </c>
      <c r="D1966" s="132" t="s">
        <v>328</v>
      </c>
      <c r="E1966" s="16" t="str">
        <f>IF(ISERROR(VLOOKUP('Salidas Pacientes'!$C1966,'BD Pacientes'!$A:I,3,FALSE)),"",VLOOKUP('Salidas Pacientes'!$C1966,'BD Pacientes'!$A:I,3,FALSE))</f>
        <v>LUCIANA HERNANDEZ SALGADO</v>
      </c>
      <c r="F1966" s="132" t="s">
        <v>327</v>
      </c>
      <c r="G1966" s="95">
        <f>IF(ISERROR(VLOOKUP('Salidas Pacientes'!$C1966,'BD Pacientes'!$A:I,5,FALSE)),"",VLOOKUP('Salidas Pacientes'!$C1966,'BD Pacientes'!$A:I,5,FALSE))</f>
        <v>44388</v>
      </c>
      <c r="H1966" s="95" t="str">
        <f t="shared" ca="1" si="0"/>
        <v>2 año, 1 mes</v>
      </c>
      <c r="I1966" s="97" t="str">
        <f>IF(ISERROR(VLOOKUP('Salidas Pacientes'!$C1966,'BD Pacientes'!$A:$I,6,FALSE)),"",VLOOKUP('Salidas Pacientes'!$C1966,'BD Pacientes'!$A:$I,6,FALSE))</f>
        <v>VIA CIRCUNVALAR # 6-30</v>
      </c>
      <c r="J1966" s="98">
        <f>IF(ISERROR(VLOOKUP('Salidas Pacientes'!$C1966,'BD Pacientes'!$A:$I,7,FALSE)),"",VLOOKUP('Salidas Pacientes'!$C1966,'BD Pacientes'!$A:$I,7,FALSE))</f>
        <v>1144101687</v>
      </c>
      <c r="K1966" s="99" t="str">
        <f>IF(ISERROR(VLOOKUP('Salidas Pacientes'!$C1966,'BD Pacientes'!$A:$I,8,FALSE)),"",VLOOKUP('Salidas Pacientes'!$C1966,'BD Pacientes'!$A:$I,8,FALSE))</f>
        <v>LINA SALGADO</v>
      </c>
      <c r="L1966" s="17">
        <f>IF(ISERROR(VLOOKUP('Salidas Pacientes'!$C1966,'BD Pacientes'!$A:$I,9,FALSE)),"",VLOOKUP('Salidas Pacientes'!$C1966,'BD Pacientes'!$A:$I,9,FALSE))</f>
        <v>3206154665</v>
      </c>
      <c r="M1966" s="122" t="s">
        <v>73</v>
      </c>
      <c r="N1966" s="16" t="str">
        <f>IF(ISERROR(VLOOKUP('Salidas Pacientes'!$M1966,Inventario!$A$2:$M$21,2,FALSE)),"",VLOOKUP('Salidas Pacientes'!$M1966,Inventario!$A$2:$M$21,2,FALSE))</f>
        <v>Pentaxim</v>
      </c>
      <c r="O1966" s="16" t="str">
        <f>IF(ISERROR(VLOOKUP('Salidas Pacientes'!$M1966,Inventario!$A$2:$M$21,3,FALSE)),"",VLOOKUP('Salidas Pacientes'!$M1966,Inventario!$A$2:$M$21,3,FALSE))</f>
        <v>Difteria-Tosferina, tetano, polio, haemophilus</v>
      </c>
      <c r="P1966" s="100"/>
      <c r="Q1966" s="100"/>
      <c r="R1966" s="17"/>
      <c r="S1966" s="123" t="s">
        <v>247</v>
      </c>
      <c r="T1966" s="102" t="str">
        <f>IF(ISERROR(VLOOKUP('Salidas Pacientes'!$S1966,Entradas!$H$1:$I$412,2,FALSE)),"",VLOOKUP('Salidas Pacientes'!$S1966,Entradas!$H$1:$I$412,2,FALSE))</f>
        <v/>
      </c>
      <c r="U1966" s="124"/>
      <c r="V1966" s="124">
        <v>1</v>
      </c>
      <c r="W1966" s="127"/>
    </row>
    <row r="1967" spans="1:23" ht="15.75" hidden="1" customHeight="1">
      <c r="A1967" s="131"/>
      <c r="B1967" s="131"/>
      <c r="C1967" s="129">
        <v>1112069413</v>
      </c>
      <c r="D1967" s="134"/>
      <c r="E1967" s="16" t="str">
        <f>IF(ISERROR(VLOOKUP('Salidas Pacientes'!$C1967,'BD Pacientes'!$A:I,3,FALSE)),"",VLOOKUP('Salidas Pacientes'!$C1967,'BD Pacientes'!$A:I,3,FALSE))</f>
        <v>LUCIANA HERNANDEZ SALGADO</v>
      </c>
      <c r="F1967" s="134"/>
      <c r="G1967" s="95">
        <f>IF(ISERROR(VLOOKUP('Salidas Pacientes'!$C1967,'BD Pacientes'!$A:I,5,FALSE)),"",VLOOKUP('Salidas Pacientes'!$C1967,'BD Pacientes'!$A:I,5,FALSE))</f>
        <v>44388</v>
      </c>
      <c r="H1967" s="95" t="str">
        <f t="shared" ca="1" si="0"/>
        <v>2 año, 1 mes</v>
      </c>
      <c r="I1967" s="97" t="str">
        <f>IF(ISERROR(VLOOKUP('Salidas Pacientes'!$C1967,'BD Pacientes'!$A:$I,6,FALSE)),"",VLOOKUP('Salidas Pacientes'!$C1967,'BD Pacientes'!$A:$I,6,FALSE))</f>
        <v>VIA CIRCUNVALAR # 6-30</v>
      </c>
      <c r="J1967" s="98">
        <f>IF(ISERROR(VLOOKUP('Salidas Pacientes'!$C1967,'BD Pacientes'!$A:$I,7,FALSE)),"",VLOOKUP('Salidas Pacientes'!$C1967,'BD Pacientes'!$A:$I,7,FALSE))</f>
        <v>1144101687</v>
      </c>
      <c r="K1967" s="99" t="str">
        <f>IF(ISERROR(VLOOKUP('Salidas Pacientes'!$C1967,'BD Pacientes'!$A:$I,8,FALSE)),"",VLOOKUP('Salidas Pacientes'!$C1967,'BD Pacientes'!$A:$I,8,FALSE))</f>
        <v>LINA SALGADO</v>
      </c>
      <c r="L1967" s="17">
        <f>IF(ISERROR(VLOOKUP('Salidas Pacientes'!$C1967,'BD Pacientes'!$A:$I,9,FALSE)),"",VLOOKUP('Salidas Pacientes'!$C1967,'BD Pacientes'!$A:$I,9,FALSE))</f>
        <v>3206154665</v>
      </c>
      <c r="M1967" s="122" t="s">
        <v>81</v>
      </c>
      <c r="N1967" s="16" t="str">
        <f>IF(ISERROR(VLOOKUP('Salidas Pacientes'!$M1967,Inventario!$A$2:$M$21,2,FALSE)),"",VLOOKUP('Salidas Pacientes'!$M1967,Inventario!$A$2:$M$21,2,FALSE))</f>
        <v>Stamaril</v>
      </c>
      <c r="O1967" s="16" t="str">
        <f>IF(ISERROR(VLOOKUP('Salidas Pacientes'!$M1967,Inventario!$A$2:$M$21,3,FALSE)),"",VLOOKUP('Salidas Pacientes'!$M1967,Inventario!$A$2:$M$21,3,FALSE))</f>
        <v>Fiebre amarilla</v>
      </c>
      <c r="P1967" s="100"/>
      <c r="Q1967" s="100"/>
      <c r="R1967" s="17"/>
      <c r="S1967" s="123" t="s">
        <v>249</v>
      </c>
      <c r="T1967" s="102" t="str">
        <f>IF(ISERROR(VLOOKUP('Salidas Pacientes'!$S1967,Entradas!$H$1:$I$412,2,FALSE)),"",VLOOKUP('Salidas Pacientes'!$S1967,Entradas!$H$1:$I$412,2,FALSE))</f>
        <v/>
      </c>
      <c r="U1967" s="124"/>
      <c r="V1967" s="124">
        <v>1</v>
      </c>
      <c r="W1967" s="127"/>
    </row>
    <row r="1968" spans="1:23" ht="15.75" hidden="1" customHeight="1">
      <c r="A1968" s="131"/>
      <c r="B1968" s="131"/>
      <c r="C1968" s="129">
        <v>1112069413</v>
      </c>
      <c r="D1968" s="134"/>
      <c r="E1968" s="16" t="str">
        <f>IF(ISERROR(VLOOKUP('Salidas Pacientes'!$C1968,'BD Pacientes'!$A:I,3,FALSE)),"",VLOOKUP('Salidas Pacientes'!$C1968,'BD Pacientes'!$A:I,3,FALSE))</f>
        <v>LUCIANA HERNANDEZ SALGADO</v>
      </c>
      <c r="F1968" s="134"/>
      <c r="G1968" s="95">
        <f>IF(ISERROR(VLOOKUP('Salidas Pacientes'!$C1968,'BD Pacientes'!$A:I,5,FALSE)),"",VLOOKUP('Salidas Pacientes'!$C1968,'BD Pacientes'!$A:I,5,FALSE))</f>
        <v>44388</v>
      </c>
      <c r="H1968" s="95" t="str">
        <f t="shared" ca="1" si="0"/>
        <v>2 año, 1 mes</v>
      </c>
      <c r="I1968" s="97" t="str">
        <f>IF(ISERROR(VLOOKUP('Salidas Pacientes'!$C1968,'BD Pacientes'!$A:$I,6,FALSE)),"",VLOOKUP('Salidas Pacientes'!$C1968,'BD Pacientes'!$A:$I,6,FALSE))</f>
        <v>VIA CIRCUNVALAR # 6-30</v>
      </c>
      <c r="J1968" s="98">
        <f>IF(ISERROR(VLOOKUP('Salidas Pacientes'!$C1968,'BD Pacientes'!$A:$I,7,FALSE)),"",VLOOKUP('Salidas Pacientes'!$C1968,'BD Pacientes'!$A:$I,7,FALSE))</f>
        <v>1144101687</v>
      </c>
      <c r="K1968" s="99" t="str">
        <f>IF(ISERROR(VLOOKUP('Salidas Pacientes'!$C1968,'BD Pacientes'!$A:$I,8,FALSE)),"",VLOOKUP('Salidas Pacientes'!$C1968,'BD Pacientes'!$A:$I,8,FALSE))</f>
        <v>LINA SALGADO</v>
      </c>
      <c r="L1968" s="17">
        <f>IF(ISERROR(VLOOKUP('Salidas Pacientes'!$C1968,'BD Pacientes'!$A:$I,9,FALSE)),"",VLOOKUP('Salidas Pacientes'!$C1968,'BD Pacientes'!$A:$I,9,FALSE))</f>
        <v>3206154665</v>
      </c>
      <c r="M1968" s="122" t="s">
        <v>140</v>
      </c>
      <c r="N1968" s="16" t="str">
        <f>IF(ISERROR(VLOOKUP('Salidas Pacientes'!$M1968,Inventario!$A$2:$M$21,2,FALSE)),"",VLOOKUP('Salidas Pacientes'!$M1968,Inventario!$A$2:$M$21,2,FALSE))</f>
        <v>Influvac</v>
      </c>
      <c r="O1968" s="16" t="str">
        <f>IF(ISERROR(VLOOKUP('Salidas Pacientes'!$M1968,Inventario!$A$2:$M$21,3,FALSE)),"",VLOOKUP('Salidas Pacientes'!$M1968,Inventario!$A$2:$M$21,3,FALSE))</f>
        <v>Influenza</v>
      </c>
      <c r="P1968" s="100"/>
      <c r="Q1968" s="100"/>
      <c r="R1968" s="17"/>
      <c r="S1968" s="123" t="s">
        <v>252</v>
      </c>
      <c r="T1968" s="102" t="str">
        <f>IF(ISERROR(VLOOKUP('Salidas Pacientes'!$S1968,Entradas!$H$1:$I$412,2,FALSE)),"",VLOOKUP('Salidas Pacientes'!$S1968,Entradas!$H$1:$I$412,2,FALSE))</f>
        <v/>
      </c>
      <c r="U1968" s="124"/>
      <c r="V1968" s="124">
        <v>1</v>
      </c>
      <c r="W1968" s="127"/>
    </row>
    <row r="1969" spans="1:23" ht="15.75" hidden="1" customHeight="1">
      <c r="A1969" s="121">
        <v>45118</v>
      </c>
      <c r="B1969" s="131"/>
      <c r="C1969" s="129">
        <v>1232818130</v>
      </c>
      <c r="D1969" s="132" t="s">
        <v>328</v>
      </c>
      <c r="E1969" s="16" t="str">
        <f>IF(ISERROR(VLOOKUP('Salidas Pacientes'!$C1969,'BD Pacientes'!$A:I,3,FALSE)),"",VLOOKUP('Salidas Pacientes'!$C1969,'BD Pacientes'!$A:I,3,FALSE))</f>
        <v>EMMA YANGUAS GONZALEZ</v>
      </c>
      <c r="F1969" s="132" t="s">
        <v>327</v>
      </c>
      <c r="G1969" s="95">
        <f>IF(ISERROR(VLOOKUP('Salidas Pacientes'!$C1969,'BD Pacientes'!$A:I,5,FALSE)),"",VLOOKUP('Salidas Pacientes'!$C1969,'BD Pacientes'!$A:I,5,FALSE))</f>
        <v>44506</v>
      </c>
      <c r="H1969" s="95" t="str">
        <f t="shared" ca="1" si="0"/>
        <v>1 año, 9 mes</v>
      </c>
      <c r="I1969" s="97" t="str">
        <f>IF(ISERROR(VLOOKUP('Salidas Pacientes'!$C1969,'BD Pacientes'!$A:$I,6,FALSE)),"",VLOOKUP('Salidas Pacientes'!$C1969,'BD Pacientes'!$A:$I,6,FALSE))</f>
        <v>CR 62 BIS # 6A-22</v>
      </c>
      <c r="J1969" s="98">
        <f>IF(ISERROR(VLOOKUP('Salidas Pacientes'!$C1969,'BD Pacientes'!$A:$I,7,FALSE)),"",VLOOKUP('Salidas Pacientes'!$C1969,'BD Pacientes'!$A:$I,7,FALSE))</f>
        <v>1130607975</v>
      </c>
      <c r="K1969" s="99" t="str">
        <f>IF(ISERROR(VLOOKUP('Salidas Pacientes'!$C1969,'BD Pacientes'!$A:$I,8,FALSE)),"",VLOOKUP('Salidas Pacientes'!$C1969,'BD Pacientes'!$A:$I,8,FALSE))</f>
        <v>MONICA GONZALEZ</v>
      </c>
      <c r="L1969" s="17">
        <f>IF(ISERROR(VLOOKUP('Salidas Pacientes'!$C1969,'BD Pacientes'!$A:$I,9,FALSE)),"",VLOOKUP('Salidas Pacientes'!$C1969,'BD Pacientes'!$A:$I,9,FALSE))</f>
        <v>3176434543</v>
      </c>
      <c r="M1969" s="122" t="s">
        <v>81</v>
      </c>
      <c r="N1969" s="16" t="str">
        <f>IF(ISERROR(VLOOKUP('Salidas Pacientes'!$M1969,Inventario!$A$2:$M$21,2,FALSE)),"",VLOOKUP('Salidas Pacientes'!$M1969,Inventario!$A$2:$M$21,2,FALSE))</f>
        <v>Stamaril</v>
      </c>
      <c r="O1969" s="16" t="str">
        <f>IF(ISERROR(VLOOKUP('Salidas Pacientes'!$M1969,Inventario!$A$2:$M$21,3,FALSE)),"",VLOOKUP('Salidas Pacientes'!$M1969,Inventario!$A$2:$M$21,3,FALSE))</f>
        <v>Fiebre amarilla</v>
      </c>
      <c r="P1969" s="100"/>
      <c r="Q1969" s="100"/>
      <c r="R1969" s="17"/>
      <c r="S1969" s="123" t="s">
        <v>249</v>
      </c>
      <c r="T1969" s="102" t="str">
        <f>IF(ISERROR(VLOOKUP('Salidas Pacientes'!$S1969,Entradas!$H$1:$I$412,2,FALSE)),"",VLOOKUP('Salidas Pacientes'!$S1969,Entradas!$H$1:$I$412,2,FALSE))</f>
        <v/>
      </c>
      <c r="U1969" s="124"/>
      <c r="V1969" s="124">
        <v>1</v>
      </c>
      <c r="W1969" s="127"/>
    </row>
    <row r="1970" spans="1:23" ht="15.75" hidden="1" customHeight="1">
      <c r="A1970" s="131"/>
      <c r="B1970" s="131"/>
      <c r="C1970" s="129">
        <v>1232818130</v>
      </c>
      <c r="D1970" s="134"/>
      <c r="E1970" s="16" t="str">
        <f>IF(ISERROR(VLOOKUP('Salidas Pacientes'!$C1970,'BD Pacientes'!$A:I,3,FALSE)),"",VLOOKUP('Salidas Pacientes'!$C1970,'BD Pacientes'!$A:I,3,FALSE))</f>
        <v>EMMA YANGUAS GONZALEZ</v>
      </c>
      <c r="F1970" s="134"/>
      <c r="G1970" s="95">
        <f>IF(ISERROR(VLOOKUP('Salidas Pacientes'!$C1970,'BD Pacientes'!$A:I,5,FALSE)),"",VLOOKUP('Salidas Pacientes'!$C1970,'BD Pacientes'!$A:I,5,FALSE))</f>
        <v>44506</v>
      </c>
      <c r="H1970" s="95" t="str">
        <f t="shared" ca="1" si="0"/>
        <v>1 año, 9 mes</v>
      </c>
      <c r="I1970" s="97" t="str">
        <f>IF(ISERROR(VLOOKUP('Salidas Pacientes'!$C1970,'BD Pacientes'!$A:$I,6,FALSE)),"",VLOOKUP('Salidas Pacientes'!$C1970,'BD Pacientes'!$A:$I,6,FALSE))</f>
        <v>CR 62 BIS # 6A-22</v>
      </c>
      <c r="J1970" s="98">
        <f>IF(ISERROR(VLOOKUP('Salidas Pacientes'!$C1970,'BD Pacientes'!$A:$I,7,FALSE)),"",VLOOKUP('Salidas Pacientes'!$C1970,'BD Pacientes'!$A:$I,7,FALSE))</f>
        <v>1130607975</v>
      </c>
      <c r="K1970" s="99" t="str">
        <f>IF(ISERROR(VLOOKUP('Salidas Pacientes'!$C1970,'BD Pacientes'!$A:$I,8,FALSE)),"",VLOOKUP('Salidas Pacientes'!$C1970,'BD Pacientes'!$A:$I,8,FALSE))</f>
        <v>MONICA GONZALEZ</v>
      </c>
      <c r="L1970" s="17">
        <f>IF(ISERROR(VLOOKUP('Salidas Pacientes'!$C1970,'BD Pacientes'!$A:$I,9,FALSE)),"",VLOOKUP('Salidas Pacientes'!$C1970,'BD Pacientes'!$A:$I,9,FALSE))</f>
        <v>3176434543</v>
      </c>
      <c r="M1970" s="122" t="s">
        <v>108</v>
      </c>
      <c r="N1970" s="16" t="str">
        <f>IF(ISERROR(VLOOKUP('Salidas Pacientes'!$M1970,Inventario!$A$2:$M$21,2,FALSE)),"",VLOOKUP('Salidas Pacientes'!$M1970,Inventario!$A$2:$M$21,2,FALSE))</f>
        <v>Priorix</v>
      </c>
      <c r="O1970" s="16" t="str">
        <f>IF(ISERROR(VLOOKUP('Salidas Pacientes'!$M1970,Inventario!$A$2:$M$21,3,FALSE)),"",VLOOKUP('Salidas Pacientes'!$M1970,Inventario!$A$2:$M$21,3,FALSE))</f>
        <v>Rubeola, Sarampion, Paperas</v>
      </c>
      <c r="P1970" s="100"/>
      <c r="Q1970" s="100"/>
      <c r="R1970" s="17"/>
      <c r="S1970" s="123" t="s">
        <v>239</v>
      </c>
      <c r="T1970" s="102">
        <f>IF(ISERROR(VLOOKUP('Salidas Pacientes'!$S1970,Entradas!$H$1:$I$412,2,FALSE)),"",VLOOKUP('Salidas Pacientes'!$S1970,Entradas!$H$1:$I$412,2,FALSE))</f>
        <v>45473</v>
      </c>
      <c r="U1970" s="124"/>
      <c r="V1970" s="124">
        <v>1</v>
      </c>
      <c r="W1970" s="127"/>
    </row>
    <row r="1971" spans="1:23" ht="15.75" hidden="1" customHeight="1">
      <c r="A1971" s="131"/>
      <c r="B1971" s="131"/>
      <c r="C1971" s="135">
        <v>1112070463</v>
      </c>
      <c r="D1971" s="134"/>
      <c r="E1971" s="16" t="str">
        <f>IF(ISERROR(VLOOKUP('Salidas Pacientes'!$C1971,'BD Pacientes'!$A:I,3,FALSE)),"",VLOOKUP('Salidas Pacientes'!$C1971,'BD Pacientes'!$A:I,3,FALSE))</f>
        <v>ALISS MARTINA MUÑOZ ROSERO</v>
      </c>
      <c r="F1971" s="134"/>
      <c r="G1971" s="95">
        <f>IF(ISERROR(VLOOKUP('Salidas Pacientes'!$C1971,'BD Pacientes'!$A:I,5,FALSE)),"",VLOOKUP('Salidas Pacientes'!$C1971,'BD Pacientes'!$A:I,5,FALSE))</f>
        <v>44709</v>
      </c>
      <c r="H1971" s="95" t="str">
        <f t="shared" ca="1" si="0"/>
        <v>1 año, 2 mes</v>
      </c>
      <c r="I1971" s="97" t="str">
        <f>IF(ISERROR(VLOOKUP('Salidas Pacientes'!$C1971,'BD Pacientes'!$A:$I,6,FALSE)),"",VLOOKUP('Salidas Pacientes'!$C1971,'BD Pacientes'!$A:$I,6,FALSE))</f>
        <v>CALLE 101 ·27G-13</v>
      </c>
      <c r="J1971" s="98">
        <f>IF(ISERROR(VLOOKUP('Salidas Pacientes'!$C1971,'BD Pacientes'!$A:$I,7,FALSE)),"",VLOOKUP('Salidas Pacientes'!$C1971,'BD Pacientes'!$A:$I,7,FALSE))</f>
        <v>1151969634</v>
      </c>
      <c r="K1971" s="99" t="str">
        <f>IF(ISERROR(VLOOKUP('Salidas Pacientes'!$C1971,'BD Pacientes'!$A:$I,8,FALSE)),"",VLOOKUP('Salidas Pacientes'!$C1971,'BD Pacientes'!$A:$I,8,FALSE))</f>
        <v>ANYI ROSERO</v>
      </c>
      <c r="L1971" s="17">
        <f>IF(ISERROR(VLOOKUP('Salidas Pacientes'!$C1971,'BD Pacientes'!$A:$I,9,FALSE)),"",VLOOKUP('Salidas Pacientes'!$C1971,'BD Pacientes'!$A:$I,9,FALSE))</f>
        <v>3104156769</v>
      </c>
      <c r="M1971" s="122" t="s">
        <v>58</v>
      </c>
      <c r="N1971" s="16" t="str">
        <f>IF(ISERROR(VLOOKUP('Salidas Pacientes'!$M1971,Inventario!$A$2:$M$21,2,FALSE)),"",VLOOKUP('Salidas Pacientes'!$M1971,Inventario!$A$2:$M$21,2,FALSE))</f>
        <v>Proquad</v>
      </c>
      <c r="O1971" s="16" t="str">
        <f>IF(ISERROR(VLOOKUP('Salidas Pacientes'!$M1971,Inventario!$A$2:$M$21,3,FALSE)),"",VLOOKUP('Salidas Pacientes'!$M1971,Inventario!$A$2:$M$21,3,FALSE))</f>
        <v>Sarampion + Rubeola + parotiditis + varicela</v>
      </c>
      <c r="P1971" s="100"/>
      <c r="Q1971" s="100"/>
      <c r="R1971" s="17"/>
      <c r="S1971" s="123" t="s">
        <v>331</v>
      </c>
      <c r="T1971" s="102" t="str">
        <f>IF(ISERROR(VLOOKUP('Salidas Pacientes'!$S1971,Entradas!$H$1:$I$412,2,FALSE)),"",VLOOKUP('Salidas Pacientes'!$S1971,Entradas!$H$1:$I$412,2,FALSE))</f>
        <v/>
      </c>
      <c r="U1971" s="124"/>
      <c r="V1971" s="124">
        <v>1</v>
      </c>
      <c r="W1971" s="127"/>
    </row>
    <row r="1972" spans="1:23" ht="15.75" hidden="1" customHeight="1">
      <c r="A1972" s="131"/>
      <c r="B1972" s="131"/>
      <c r="C1972" s="135">
        <v>1112070463</v>
      </c>
      <c r="D1972" s="134"/>
      <c r="E1972" s="16" t="str">
        <f>IF(ISERROR(VLOOKUP('Salidas Pacientes'!$C1972,'BD Pacientes'!$A:I,3,FALSE)),"",VLOOKUP('Salidas Pacientes'!$C1972,'BD Pacientes'!$A:I,3,FALSE))</f>
        <v>ALISS MARTINA MUÑOZ ROSERO</v>
      </c>
      <c r="F1972" s="134"/>
      <c r="G1972" s="95">
        <f>IF(ISERROR(VLOOKUP('Salidas Pacientes'!$C1972,'BD Pacientes'!$A:I,5,FALSE)),"",VLOOKUP('Salidas Pacientes'!$C1972,'BD Pacientes'!$A:I,5,FALSE))</f>
        <v>44709</v>
      </c>
      <c r="H1972" s="95" t="str">
        <f t="shared" ca="1" si="0"/>
        <v>1 año, 2 mes</v>
      </c>
      <c r="I1972" s="97" t="str">
        <f>IF(ISERROR(VLOOKUP('Salidas Pacientes'!$C1972,'BD Pacientes'!$A:$I,6,FALSE)),"",VLOOKUP('Salidas Pacientes'!$C1972,'BD Pacientes'!$A:$I,6,FALSE))</f>
        <v>CALLE 101 ·27G-13</v>
      </c>
      <c r="J1972" s="98">
        <f>IF(ISERROR(VLOOKUP('Salidas Pacientes'!$C1972,'BD Pacientes'!$A:$I,7,FALSE)),"",VLOOKUP('Salidas Pacientes'!$C1972,'BD Pacientes'!$A:$I,7,FALSE))</f>
        <v>1151969634</v>
      </c>
      <c r="K1972" s="99" t="str">
        <f>IF(ISERROR(VLOOKUP('Salidas Pacientes'!$C1972,'BD Pacientes'!$A:$I,8,FALSE)),"",VLOOKUP('Salidas Pacientes'!$C1972,'BD Pacientes'!$A:$I,8,FALSE))</f>
        <v>ANYI ROSERO</v>
      </c>
      <c r="L1972" s="17">
        <f>IF(ISERROR(VLOOKUP('Salidas Pacientes'!$C1972,'BD Pacientes'!$A:$I,9,FALSE)),"",VLOOKUP('Salidas Pacientes'!$C1972,'BD Pacientes'!$A:$I,9,FALSE))</f>
        <v>3104156769</v>
      </c>
      <c r="M1972" s="122" t="s">
        <v>85</v>
      </c>
      <c r="N1972" s="16" t="str">
        <f>IF(ISERROR(VLOOKUP('Salidas Pacientes'!$M1972,Inventario!$A$2:$M$21,2,FALSE)),"",VLOOKUP('Salidas Pacientes'!$M1972,Inventario!$A$2:$M$21,2,FALSE))</f>
        <v xml:space="preserve">Avaxim 80 </v>
      </c>
      <c r="O1972" s="16" t="str">
        <f>IF(ISERROR(VLOOKUP('Salidas Pacientes'!$M1972,Inventario!$A$2:$M$21,3,FALSE)),"",VLOOKUP('Salidas Pacientes'!$M1972,Inventario!$A$2:$M$21,3,FALSE))</f>
        <v>Hepatitis A niño</v>
      </c>
      <c r="P1972" s="100"/>
      <c r="Q1972" s="100"/>
      <c r="R1972" s="17"/>
      <c r="S1972" s="123" t="s">
        <v>227</v>
      </c>
      <c r="T1972" s="102">
        <f>IF(ISERROR(VLOOKUP('Salidas Pacientes'!$S1972,Entradas!$H$1:$I$412,2,FALSE)),"",VLOOKUP('Salidas Pacientes'!$S1972,Entradas!$H$1:$I$412,2,FALSE))</f>
        <v>45351</v>
      </c>
      <c r="U1972" s="124"/>
      <c r="V1972" s="124">
        <v>1</v>
      </c>
      <c r="W1972" s="127"/>
    </row>
    <row r="1973" spans="1:23" ht="15.75" hidden="1" customHeight="1">
      <c r="A1973" s="131"/>
      <c r="B1973" s="131"/>
      <c r="C1973" s="135">
        <v>1112070463</v>
      </c>
      <c r="D1973" s="134"/>
      <c r="E1973" s="16" t="str">
        <f>IF(ISERROR(VLOOKUP('Salidas Pacientes'!$C1973,'BD Pacientes'!$A:I,3,FALSE)),"",VLOOKUP('Salidas Pacientes'!$C1973,'BD Pacientes'!$A:I,3,FALSE))</f>
        <v>ALISS MARTINA MUÑOZ ROSERO</v>
      </c>
      <c r="F1973" s="134"/>
      <c r="G1973" s="95">
        <f>IF(ISERROR(VLOOKUP('Salidas Pacientes'!$C1973,'BD Pacientes'!$A:I,5,FALSE)),"",VLOOKUP('Salidas Pacientes'!$C1973,'BD Pacientes'!$A:I,5,FALSE))</f>
        <v>44709</v>
      </c>
      <c r="H1973" s="95" t="str">
        <f t="shared" ca="1" si="0"/>
        <v>1 año, 2 mes</v>
      </c>
      <c r="I1973" s="97" t="str">
        <f>IF(ISERROR(VLOOKUP('Salidas Pacientes'!$C1973,'BD Pacientes'!$A:$I,6,FALSE)),"",VLOOKUP('Salidas Pacientes'!$C1973,'BD Pacientes'!$A:$I,6,FALSE))</f>
        <v>CALLE 101 ·27G-13</v>
      </c>
      <c r="J1973" s="98">
        <f>IF(ISERROR(VLOOKUP('Salidas Pacientes'!$C1973,'BD Pacientes'!$A:$I,7,FALSE)),"",VLOOKUP('Salidas Pacientes'!$C1973,'BD Pacientes'!$A:$I,7,FALSE))</f>
        <v>1151969634</v>
      </c>
      <c r="K1973" s="99" t="str">
        <f>IF(ISERROR(VLOOKUP('Salidas Pacientes'!$C1973,'BD Pacientes'!$A:$I,8,FALSE)),"",VLOOKUP('Salidas Pacientes'!$C1973,'BD Pacientes'!$A:$I,8,FALSE))</f>
        <v>ANYI ROSERO</v>
      </c>
      <c r="L1973" s="17">
        <f>IF(ISERROR(VLOOKUP('Salidas Pacientes'!$C1973,'BD Pacientes'!$A:$I,9,FALSE)),"",VLOOKUP('Salidas Pacientes'!$C1973,'BD Pacientes'!$A:$I,9,FALSE))</f>
        <v>3104156769</v>
      </c>
      <c r="M1973" s="122" t="s">
        <v>140</v>
      </c>
      <c r="N1973" s="16" t="str">
        <f>IF(ISERROR(VLOOKUP('Salidas Pacientes'!$M1973,Inventario!$A$2:$M$21,2,FALSE)),"",VLOOKUP('Salidas Pacientes'!$M1973,Inventario!$A$2:$M$21,2,FALSE))</f>
        <v>Influvac</v>
      </c>
      <c r="O1973" s="16" t="str">
        <f>IF(ISERROR(VLOOKUP('Salidas Pacientes'!$M1973,Inventario!$A$2:$M$21,3,FALSE)),"",VLOOKUP('Salidas Pacientes'!$M1973,Inventario!$A$2:$M$21,3,FALSE))</f>
        <v>Influenza</v>
      </c>
      <c r="P1973" s="100"/>
      <c r="Q1973" s="100"/>
      <c r="R1973" s="17"/>
      <c r="S1973" s="123" t="s">
        <v>252</v>
      </c>
      <c r="T1973" s="102" t="str">
        <f>IF(ISERROR(VLOOKUP('Salidas Pacientes'!$S1973,Entradas!$H$1:$I$412,2,FALSE)),"",VLOOKUP('Salidas Pacientes'!$S1973,Entradas!$H$1:$I$412,2,FALSE))</f>
        <v/>
      </c>
      <c r="U1973" s="124"/>
      <c r="V1973" s="124">
        <v>1</v>
      </c>
      <c r="W1973" s="127"/>
    </row>
    <row r="1974" spans="1:23" ht="15.75" hidden="1" customHeight="1">
      <c r="A1974" s="121">
        <v>45119</v>
      </c>
      <c r="B1974" s="131"/>
      <c r="C1974" s="139">
        <v>1232814988</v>
      </c>
      <c r="D1974" s="134"/>
      <c r="E1974" s="16" t="str">
        <f>IF(ISERROR(VLOOKUP('Salidas Pacientes'!$C1974,'BD Pacientes'!$A:I,3,FALSE)),"",VLOOKUP('Salidas Pacientes'!$C1974,'BD Pacientes'!$A:I,3,FALSE))</f>
        <v>MARIANGEL MARIN PALACIOS</v>
      </c>
      <c r="F1974" s="134"/>
      <c r="G1974" s="95">
        <f>IF(ISERROR(VLOOKUP('Salidas Pacientes'!$C1974,'BD Pacientes'!$A:I,5,FALSE)),"",VLOOKUP('Salidas Pacientes'!$C1974,'BD Pacientes'!$A:I,5,FALSE))</f>
        <v>44219</v>
      </c>
      <c r="H1974" s="95" t="str">
        <f t="shared" ca="1" si="0"/>
        <v>2 año, 7 mes</v>
      </c>
      <c r="I1974" s="97" t="str">
        <f>IF(ISERROR(VLOOKUP('Salidas Pacientes'!$C1974,'BD Pacientes'!$A:$I,6,FALSE)),"",VLOOKUP('Salidas Pacientes'!$C1974,'BD Pacientes'!$A:$I,6,FALSE))</f>
        <v>CRA 98B 48-52</v>
      </c>
      <c r="J1974" s="98">
        <f>IF(ISERROR(VLOOKUP('Salidas Pacientes'!$C1974,'BD Pacientes'!$A:$I,7,FALSE)),"",VLOOKUP('Salidas Pacientes'!$C1974,'BD Pacientes'!$A:$I,7,FALSE))</f>
        <v>16840829</v>
      </c>
      <c r="K1974" s="99" t="str">
        <f>IF(ISERROR(VLOOKUP('Salidas Pacientes'!$C1974,'BD Pacientes'!$A:$I,8,FALSE)),"",VLOOKUP('Salidas Pacientes'!$C1974,'BD Pacientes'!$A:$I,8,FALSE))</f>
        <v>DEIBIS MARIN GRAJALES</v>
      </c>
      <c r="L1974" s="17">
        <f>IF(ISERROR(VLOOKUP('Salidas Pacientes'!$C1974,'BD Pacientes'!$A:$I,9,FALSE)),"",VLOOKUP('Salidas Pacientes'!$C1974,'BD Pacientes'!$A:$I,9,FALSE))</f>
        <v>3148320343</v>
      </c>
      <c r="M1974" s="122" t="s">
        <v>140</v>
      </c>
      <c r="N1974" s="16" t="str">
        <f>IF(ISERROR(VLOOKUP('Salidas Pacientes'!$M1974,Inventario!$A$2:$M$21,2,FALSE)),"",VLOOKUP('Salidas Pacientes'!$M1974,Inventario!$A$2:$M$21,2,FALSE))</f>
        <v>Influvac</v>
      </c>
      <c r="O1974" s="16" t="str">
        <f>IF(ISERROR(VLOOKUP('Salidas Pacientes'!$M1974,Inventario!$A$2:$M$21,3,FALSE)),"",VLOOKUP('Salidas Pacientes'!$M1974,Inventario!$A$2:$M$21,3,FALSE))</f>
        <v>Influenza</v>
      </c>
      <c r="P1974" s="100"/>
      <c r="Q1974" s="100"/>
      <c r="R1974" s="17"/>
      <c r="S1974" s="123" t="s">
        <v>252</v>
      </c>
      <c r="T1974" s="102" t="str">
        <f>IF(ISERROR(VLOOKUP('Salidas Pacientes'!$S1974,Entradas!$H$1:$I$412,2,FALSE)),"",VLOOKUP('Salidas Pacientes'!$S1974,Entradas!$H$1:$I$412,2,FALSE))</f>
        <v/>
      </c>
      <c r="U1974" s="124"/>
      <c r="V1974" s="124">
        <v>1</v>
      </c>
      <c r="W1974" s="127"/>
    </row>
    <row r="1975" spans="1:23" ht="15.75" hidden="1" customHeight="1">
      <c r="A1975" s="131"/>
      <c r="B1975" s="131"/>
      <c r="C1975" s="133">
        <v>1112070175</v>
      </c>
      <c r="D1975" s="134"/>
      <c r="E1975" s="16" t="str">
        <f>IF(ISERROR(VLOOKUP('Salidas Pacientes'!$C1975,'BD Pacientes'!$A:I,3,FALSE)),"",VLOOKUP('Salidas Pacientes'!$C1975,'BD Pacientes'!$A:I,3,FALSE))</f>
        <v>MARTIN SILVA CORDERO</v>
      </c>
      <c r="F1975" s="134"/>
      <c r="G1975" s="95">
        <f>IF(ISERROR(VLOOKUP('Salidas Pacientes'!$C1975,'BD Pacientes'!$A:I,5,FALSE)),"",VLOOKUP('Salidas Pacientes'!$C1975,'BD Pacientes'!$A:I,5,FALSE))</f>
        <v>44627</v>
      </c>
      <c r="H1975" s="95" t="str">
        <f t="shared" ca="1" si="0"/>
        <v>1 año, 5 mes</v>
      </c>
      <c r="I1975" s="97" t="str">
        <f>IF(ISERROR(VLOOKUP('Salidas Pacientes'!$C1975,'BD Pacientes'!$A:$I,6,FALSE)),"",VLOOKUP('Salidas Pacientes'!$C1975,'BD Pacientes'!$A:$I,6,FALSE))</f>
        <v xml:space="preserve">AV EL LAGO CON CALLEJON LOS NARANJOS </v>
      </c>
      <c r="J1975" s="98">
        <f>IF(ISERROR(VLOOKUP('Salidas Pacientes'!$C1975,'BD Pacientes'!$A:$I,7,FALSE)),"",VLOOKUP('Salidas Pacientes'!$C1975,'BD Pacientes'!$A:$I,7,FALSE))</f>
        <v>1130616878</v>
      </c>
      <c r="K1975" s="99" t="str">
        <f>IF(ISERROR(VLOOKUP('Salidas Pacientes'!$C1975,'BD Pacientes'!$A:$I,8,FALSE)),"",VLOOKUP('Salidas Pacientes'!$C1975,'BD Pacientes'!$A:$I,8,FALSE))</f>
        <v xml:space="preserve">ADRIANA CORDERO </v>
      </c>
      <c r="L1975" s="17">
        <f>IF(ISERROR(VLOOKUP('Salidas Pacientes'!$C1975,'BD Pacientes'!$A:$I,9,FALSE)),"",VLOOKUP('Salidas Pacientes'!$C1975,'BD Pacientes'!$A:$I,9,FALSE))</f>
        <v>3154606746</v>
      </c>
      <c r="M1975" s="122" t="s">
        <v>54</v>
      </c>
      <c r="N1975" s="16" t="str">
        <f>IF(ISERROR(VLOOKUP('Salidas Pacientes'!$M1975,Inventario!$A$2:$M$21,2,FALSE)),"",VLOOKUP('Salidas Pacientes'!$M1975,Inventario!$A$2:$M$21,2,FALSE))</f>
        <v>Prevenar</v>
      </c>
      <c r="O1975" s="16" t="str">
        <f>IF(ISERROR(VLOOKUP('Salidas Pacientes'!$M1975,Inventario!$A$2:$M$21,3,FALSE)),"",VLOOKUP('Salidas Pacientes'!$M1975,Inventario!$A$2:$M$21,3,FALSE))</f>
        <v>Neumococo 13V</v>
      </c>
      <c r="P1975" s="100"/>
      <c r="Q1975" s="100"/>
      <c r="R1975" s="17"/>
      <c r="S1975" s="123" t="s">
        <v>257</v>
      </c>
      <c r="T1975" s="102" t="str">
        <f>IF(ISERROR(VLOOKUP('Salidas Pacientes'!$S1975,Entradas!$H$1:$I$412,2,FALSE)),"",VLOOKUP('Salidas Pacientes'!$S1975,Entradas!$H$1:$I$412,2,FALSE))</f>
        <v/>
      </c>
      <c r="U1975" s="124"/>
      <c r="V1975" s="124">
        <v>1</v>
      </c>
      <c r="W1975" s="127"/>
    </row>
    <row r="1976" spans="1:23" ht="15.75" hidden="1" customHeight="1">
      <c r="A1976" s="131"/>
      <c r="B1976" s="131"/>
      <c r="C1976" s="133">
        <v>1112070175</v>
      </c>
      <c r="D1976" s="134"/>
      <c r="E1976" s="16" t="str">
        <f>IF(ISERROR(VLOOKUP('Salidas Pacientes'!$C1976,'BD Pacientes'!$A:I,3,FALSE)),"",VLOOKUP('Salidas Pacientes'!$C1976,'BD Pacientes'!$A:I,3,FALSE))</f>
        <v>MARTIN SILVA CORDERO</v>
      </c>
      <c r="F1976" s="134"/>
      <c r="G1976" s="95">
        <f>IF(ISERROR(VLOOKUP('Salidas Pacientes'!$C1976,'BD Pacientes'!$A:I,5,FALSE)),"",VLOOKUP('Salidas Pacientes'!$C1976,'BD Pacientes'!$A:I,5,FALSE))</f>
        <v>44627</v>
      </c>
      <c r="H1976" s="95" t="str">
        <f t="shared" ca="1" si="0"/>
        <v>1 año, 5 mes</v>
      </c>
      <c r="I1976" s="97" t="str">
        <f>IF(ISERROR(VLOOKUP('Salidas Pacientes'!$C1976,'BD Pacientes'!$A:$I,6,FALSE)),"",VLOOKUP('Salidas Pacientes'!$C1976,'BD Pacientes'!$A:$I,6,FALSE))</f>
        <v xml:space="preserve">AV EL LAGO CON CALLEJON LOS NARANJOS </v>
      </c>
      <c r="J1976" s="98">
        <f>IF(ISERROR(VLOOKUP('Salidas Pacientes'!$C1976,'BD Pacientes'!$A:$I,7,FALSE)),"",VLOOKUP('Salidas Pacientes'!$C1976,'BD Pacientes'!$A:$I,7,FALSE))</f>
        <v>1130616878</v>
      </c>
      <c r="K1976" s="99" t="str">
        <f>IF(ISERROR(VLOOKUP('Salidas Pacientes'!$C1976,'BD Pacientes'!$A:$I,8,FALSE)),"",VLOOKUP('Salidas Pacientes'!$C1976,'BD Pacientes'!$A:$I,8,FALSE))</f>
        <v xml:space="preserve">ADRIANA CORDERO </v>
      </c>
      <c r="L1976" s="17">
        <f>IF(ISERROR(VLOOKUP('Salidas Pacientes'!$C1976,'BD Pacientes'!$A:$I,9,FALSE)),"",VLOOKUP('Salidas Pacientes'!$C1976,'BD Pacientes'!$A:$I,9,FALSE))</f>
        <v>3154606746</v>
      </c>
      <c r="M1976" s="122" t="s">
        <v>140</v>
      </c>
      <c r="N1976" s="16" t="str">
        <f>IF(ISERROR(VLOOKUP('Salidas Pacientes'!$M1976,Inventario!$A$2:$M$21,2,FALSE)),"",VLOOKUP('Salidas Pacientes'!$M1976,Inventario!$A$2:$M$21,2,FALSE))</f>
        <v>Influvac</v>
      </c>
      <c r="O1976" s="16" t="str">
        <f>IF(ISERROR(VLOOKUP('Salidas Pacientes'!$M1976,Inventario!$A$2:$M$21,3,FALSE)),"",VLOOKUP('Salidas Pacientes'!$M1976,Inventario!$A$2:$M$21,3,FALSE))</f>
        <v>Influenza</v>
      </c>
      <c r="P1976" s="100"/>
      <c r="Q1976" s="100"/>
      <c r="R1976" s="17"/>
      <c r="S1976" s="123" t="s">
        <v>252</v>
      </c>
      <c r="T1976" s="102" t="str">
        <f>IF(ISERROR(VLOOKUP('Salidas Pacientes'!$S1976,Entradas!$H$1:$I$412,2,FALSE)),"",VLOOKUP('Salidas Pacientes'!$S1976,Entradas!$H$1:$I$412,2,FALSE))</f>
        <v/>
      </c>
      <c r="U1976" s="124"/>
      <c r="V1976" s="124">
        <v>1</v>
      </c>
      <c r="W1976" s="127"/>
    </row>
    <row r="1977" spans="1:23" ht="15.75" hidden="1" customHeight="1">
      <c r="A1977" s="131"/>
      <c r="B1977" s="131"/>
      <c r="C1977" s="133">
        <v>1111688094</v>
      </c>
      <c r="D1977" s="132" t="s">
        <v>332</v>
      </c>
      <c r="E1977" s="16" t="str">
        <f>IF(ISERROR(VLOOKUP('Salidas Pacientes'!$C1977,'BD Pacientes'!$A:I,3,FALSE)),"",VLOOKUP('Salidas Pacientes'!$C1977,'BD Pacientes'!$A:I,3,FALSE))</f>
        <v>MARIA JOSE VALENCIA LOPEZ</v>
      </c>
      <c r="F1977" s="134"/>
      <c r="G1977" s="95">
        <f>IF(ISERROR(VLOOKUP('Salidas Pacientes'!$C1977,'BD Pacientes'!$A:I,5,FALSE)),"",VLOOKUP('Salidas Pacientes'!$C1977,'BD Pacientes'!$A:I,5,FALSE))</f>
        <v>41430</v>
      </c>
      <c r="H1977" s="95" t="str">
        <f t="shared" ca="1" si="0"/>
        <v>10 año, 2 mes</v>
      </c>
      <c r="I1977" s="97" t="str">
        <f>IF(ISERROR(VLOOKUP('Salidas Pacientes'!$C1977,'BD Pacientes'!$A:$I,6,FALSE)),"",VLOOKUP('Salidas Pacientes'!$C1977,'BD Pacientes'!$A:$I,6,FALSE))</f>
        <v>CRA 115 #48-53</v>
      </c>
      <c r="J1977" s="98">
        <f>IF(ISERROR(VLOOKUP('Salidas Pacientes'!$C1977,'BD Pacientes'!$A:$I,7,FALSE)),"",VLOOKUP('Salidas Pacientes'!$C1977,'BD Pacientes'!$A:$I,7,FALSE))</f>
        <v>1130627537</v>
      </c>
      <c r="K1977" s="99" t="str">
        <f>IF(ISERROR(VLOOKUP('Salidas Pacientes'!$C1977,'BD Pacientes'!$A:$I,8,FALSE)),"",VLOOKUP('Salidas Pacientes'!$C1977,'BD Pacientes'!$A:$I,8,FALSE))</f>
        <v>JHORMAN VALENCIA CAICEDO</v>
      </c>
      <c r="L1977" s="17">
        <f>IF(ISERROR(VLOOKUP('Salidas Pacientes'!$C1977,'BD Pacientes'!$A:$I,9,FALSE)),"",VLOOKUP('Salidas Pacientes'!$C1977,'BD Pacientes'!$A:$I,9,FALSE))</f>
        <v>3015759302</v>
      </c>
      <c r="M1977" s="122" t="s">
        <v>140</v>
      </c>
      <c r="N1977" s="16" t="str">
        <f>IF(ISERROR(VLOOKUP('Salidas Pacientes'!$M1977,Inventario!$A$2:$M$21,2,FALSE)),"",VLOOKUP('Salidas Pacientes'!$M1977,Inventario!$A$2:$M$21,2,FALSE))</f>
        <v>Influvac</v>
      </c>
      <c r="O1977" s="16" t="str">
        <f>IF(ISERROR(VLOOKUP('Salidas Pacientes'!$M1977,Inventario!$A$2:$M$21,3,FALSE)),"",VLOOKUP('Salidas Pacientes'!$M1977,Inventario!$A$2:$M$21,3,FALSE))</f>
        <v>Influenza</v>
      </c>
      <c r="P1977" s="100"/>
      <c r="Q1977" s="100"/>
      <c r="R1977" s="17"/>
      <c r="S1977" s="123" t="s">
        <v>252</v>
      </c>
      <c r="T1977" s="102" t="str">
        <f>IF(ISERROR(VLOOKUP('Salidas Pacientes'!$S1977,Entradas!$H$1:$I$412,2,FALSE)),"",VLOOKUP('Salidas Pacientes'!$S1977,Entradas!$H$1:$I$412,2,FALSE))</f>
        <v/>
      </c>
      <c r="U1977" s="124"/>
      <c r="V1977" s="124">
        <v>1</v>
      </c>
      <c r="W1977" s="127"/>
    </row>
    <row r="1978" spans="1:23" ht="15.75" hidden="1" customHeight="1">
      <c r="A1978" s="131"/>
      <c r="B1978" s="131"/>
      <c r="C1978" s="129">
        <v>1130627537</v>
      </c>
      <c r="D1978" s="132" t="s">
        <v>322</v>
      </c>
      <c r="E1978" s="16" t="str">
        <f>IF(ISERROR(VLOOKUP('Salidas Pacientes'!$C1978,'BD Pacientes'!$A:I,3,FALSE)),"",VLOOKUP('Salidas Pacientes'!$C1978,'BD Pacientes'!$A:I,3,FALSE))</f>
        <v>JORMAN VALENCIA</v>
      </c>
      <c r="F1978" s="134"/>
      <c r="G1978" s="95">
        <f>IF(ISERROR(VLOOKUP('Salidas Pacientes'!$C1978,'BD Pacientes'!$A:I,5,FALSE)),"",VLOOKUP('Salidas Pacientes'!$C1978,'BD Pacientes'!$A:I,5,FALSE))</f>
        <v>31467</v>
      </c>
      <c r="H1978" s="95" t="str">
        <f t="shared" ca="1" si="0"/>
        <v>37 año, 6 mes</v>
      </c>
      <c r="I1978" s="97" t="str">
        <f>IF(ISERROR(VLOOKUP('Salidas Pacientes'!$C1978,'BD Pacientes'!$A:$I,6,FALSE)),"",VLOOKUP('Salidas Pacientes'!$C1978,'BD Pacientes'!$A:$I,6,FALSE))</f>
        <v>CRA 97 48-33</v>
      </c>
      <c r="J1978" s="98">
        <f>IF(ISERROR(VLOOKUP('Salidas Pacientes'!$C1978,'BD Pacientes'!$A:$I,7,FALSE)),"",VLOOKUP('Salidas Pacientes'!$C1978,'BD Pacientes'!$A:$I,7,FALSE))</f>
        <v>1130627537</v>
      </c>
      <c r="K1978" s="99" t="str">
        <f>IF(ISERROR(VLOOKUP('Salidas Pacientes'!$C1978,'BD Pacientes'!$A:$I,8,FALSE)),"",VLOOKUP('Salidas Pacientes'!$C1978,'BD Pacientes'!$A:$I,8,FALSE))</f>
        <v>JORMAN VALENCIA</v>
      </c>
      <c r="L1978" s="17">
        <f>IF(ISERROR(VLOOKUP('Salidas Pacientes'!$C1978,'BD Pacientes'!$A:$I,9,FALSE)),"",VLOOKUP('Salidas Pacientes'!$C1978,'BD Pacientes'!$A:$I,9,FALSE))</f>
        <v>3015759302</v>
      </c>
      <c r="M1978" s="122" t="s">
        <v>140</v>
      </c>
      <c r="N1978" s="16" t="str">
        <f>IF(ISERROR(VLOOKUP('Salidas Pacientes'!$M1978,Inventario!$A$2:$M$21,2,FALSE)),"",VLOOKUP('Salidas Pacientes'!$M1978,Inventario!$A$2:$M$21,2,FALSE))</f>
        <v>Influvac</v>
      </c>
      <c r="O1978" s="16" t="str">
        <f>IF(ISERROR(VLOOKUP('Salidas Pacientes'!$M1978,Inventario!$A$2:$M$21,3,FALSE)),"",VLOOKUP('Salidas Pacientes'!$M1978,Inventario!$A$2:$M$21,3,FALSE))</f>
        <v>Influenza</v>
      </c>
      <c r="P1978" s="100"/>
      <c r="Q1978" s="100"/>
      <c r="R1978" s="17"/>
      <c r="S1978" s="123" t="s">
        <v>252</v>
      </c>
      <c r="T1978" s="102" t="str">
        <f>IF(ISERROR(VLOOKUP('Salidas Pacientes'!$S1978,Entradas!$H$1:$I$412,2,FALSE)),"",VLOOKUP('Salidas Pacientes'!$S1978,Entradas!$H$1:$I$412,2,FALSE))</f>
        <v/>
      </c>
      <c r="U1978" s="124"/>
      <c r="V1978" s="124">
        <v>1</v>
      </c>
      <c r="W1978" s="127"/>
    </row>
    <row r="1979" spans="1:23" ht="15.75" hidden="1" customHeight="1">
      <c r="A1979" s="131"/>
      <c r="B1979" s="131"/>
      <c r="C1979" s="133">
        <v>1109558982</v>
      </c>
      <c r="D1979" s="134"/>
      <c r="E1979" s="16" t="str">
        <f>IF(ISERROR(VLOOKUP('Salidas Pacientes'!$C1979,'BD Pacientes'!$A:I,3,FALSE)),"",VLOOKUP('Salidas Pacientes'!$C1979,'BD Pacientes'!$A:I,3,FALSE))</f>
        <v>JUAN JOSE BEDOYA HERNANDEZ</v>
      </c>
      <c r="F1979" s="134"/>
      <c r="G1979" s="95">
        <f>IF(ISERROR(VLOOKUP('Salidas Pacientes'!$C1979,'BD Pacientes'!$A:I,5,FALSE)),"",VLOOKUP('Salidas Pacientes'!$C1979,'BD Pacientes'!$A:I,5,FALSE))</f>
        <v>42227</v>
      </c>
      <c r="H1979" s="95" t="str">
        <f t="shared" ca="1" si="0"/>
        <v>8 año, 0 mes</v>
      </c>
      <c r="I1979" s="97" t="str">
        <f>IF(ISERROR(VLOOKUP('Salidas Pacientes'!$C1979,'BD Pacientes'!$A:$I,6,FALSE)),"",VLOOKUP('Salidas Pacientes'!$C1979,'BD Pacientes'!$A:$I,6,FALSE))</f>
        <v>CRA 94C 2B-56</v>
      </c>
      <c r="J1979" s="98">
        <f>IF(ISERROR(VLOOKUP('Salidas Pacientes'!$C1979,'BD Pacientes'!$A:$I,7,FALSE)),"",VLOOKUP('Salidas Pacientes'!$C1979,'BD Pacientes'!$A:$I,7,FALSE))</f>
        <v>1130601468</v>
      </c>
      <c r="K1979" s="99" t="str">
        <f>IF(ISERROR(VLOOKUP('Salidas Pacientes'!$C1979,'BD Pacientes'!$A:$I,8,FALSE)),"",VLOOKUP('Salidas Pacientes'!$C1979,'BD Pacientes'!$A:$I,8,FALSE))</f>
        <v>YUDI HERNANDEZ</v>
      </c>
      <c r="L1979" s="17">
        <f>IF(ISERROR(VLOOKUP('Salidas Pacientes'!$C1979,'BD Pacientes'!$A:$I,9,FALSE)),"",VLOOKUP('Salidas Pacientes'!$C1979,'BD Pacientes'!$A:$I,9,FALSE))</f>
        <v>3113557544</v>
      </c>
      <c r="M1979" s="122" t="s">
        <v>140</v>
      </c>
      <c r="N1979" s="16" t="str">
        <f>IF(ISERROR(VLOOKUP('Salidas Pacientes'!$M1979,Inventario!$A$2:$M$21,2,FALSE)),"",VLOOKUP('Salidas Pacientes'!$M1979,Inventario!$A$2:$M$21,2,FALSE))</f>
        <v>Influvac</v>
      </c>
      <c r="O1979" s="16" t="str">
        <f>IF(ISERROR(VLOOKUP('Salidas Pacientes'!$M1979,Inventario!$A$2:$M$21,3,FALSE)),"",VLOOKUP('Salidas Pacientes'!$M1979,Inventario!$A$2:$M$21,3,FALSE))</f>
        <v>Influenza</v>
      </c>
      <c r="P1979" s="100"/>
      <c r="Q1979" s="100"/>
      <c r="R1979" s="17"/>
      <c r="S1979" s="123" t="s">
        <v>252</v>
      </c>
      <c r="T1979" s="102" t="str">
        <f>IF(ISERROR(VLOOKUP('Salidas Pacientes'!$S1979,Entradas!$H$1:$I$412,2,FALSE)),"",VLOOKUP('Salidas Pacientes'!$S1979,Entradas!$H$1:$I$412,2,FALSE))</f>
        <v/>
      </c>
      <c r="U1979" s="124"/>
      <c r="V1979" s="124">
        <v>1</v>
      </c>
      <c r="W1979" s="127"/>
    </row>
    <row r="1980" spans="1:23" ht="15.75" hidden="1" customHeight="1">
      <c r="A1980" s="131"/>
      <c r="B1980" s="131"/>
      <c r="C1980" s="136">
        <v>1013152062</v>
      </c>
      <c r="D1980" s="132" t="s">
        <v>328</v>
      </c>
      <c r="E1980" s="16" t="str">
        <f>IF(ISERROR(VLOOKUP('Salidas Pacientes'!$C1980,'BD Pacientes'!$A:I,3,FALSE)),"",VLOOKUP('Salidas Pacientes'!$C1980,'BD Pacientes'!$A:I,3,FALSE))</f>
        <v>DANNA SALOME CORREA CELIS</v>
      </c>
      <c r="F1980" s="132" t="s">
        <v>327</v>
      </c>
      <c r="G1980" s="95">
        <f>IF(ISERROR(VLOOKUP('Salidas Pacientes'!$C1980,'BD Pacientes'!$A:I,5,FALSE)),"",VLOOKUP('Salidas Pacientes'!$C1980,'BD Pacientes'!$A:I,5,FALSE))</f>
        <v>42825</v>
      </c>
      <c r="H1980" s="95" t="str">
        <f t="shared" ca="1" si="0"/>
        <v>6 año, 4 mes</v>
      </c>
      <c r="I1980" s="97" t="str">
        <f>IF(ISERROR(VLOOKUP('Salidas Pacientes'!$C1980,'BD Pacientes'!$A:$I,6,FALSE)),"",VLOOKUP('Salidas Pacientes'!$C1980,'BD Pacientes'!$A:$I,6,FALSE))</f>
        <v>CALLE 12S 10-81</v>
      </c>
      <c r="J1980" s="98">
        <f>IF(ISERROR(VLOOKUP('Salidas Pacientes'!$C1980,'BD Pacientes'!$A:$I,7,FALSE)),"",VLOOKUP('Salidas Pacientes'!$C1980,'BD Pacientes'!$A:$I,7,FALSE))</f>
        <v>1022381519</v>
      </c>
      <c r="K1980" s="99" t="str">
        <f>IF(ISERROR(VLOOKUP('Salidas Pacientes'!$C1980,'BD Pacientes'!$A:$I,8,FALSE)),"",VLOOKUP('Salidas Pacientes'!$C1980,'BD Pacientes'!$A:$I,8,FALSE))</f>
        <v>NADIA KATHERINE CELIS</v>
      </c>
      <c r="L1980" s="17">
        <f>IF(ISERROR(VLOOKUP('Salidas Pacientes'!$C1980,'BD Pacientes'!$A:$I,9,FALSE)),"",VLOOKUP('Salidas Pacientes'!$C1980,'BD Pacientes'!$A:$I,9,FALSE))</f>
        <v>3142915740</v>
      </c>
      <c r="M1980" s="122" t="s">
        <v>140</v>
      </c>
      <c r="N1980" s="16" t="str">
        <f>IF(ISERROR(VLOOKUP('Salidas Pacientes'!$M1980,Inventario!$A$2:$M$21,2,FALSE)),"",VLOOKUP('Salidas Pacientes'!$M1980,Inventario!$A$2:$M$21,2,FALSE))</f>
        <v>Influvac</v>
      </c>
      <c r="O1980" s="16" t="str">
        <f>IF(ISERROR(VLOOKUP('Salidas Pacientes'!$M1980,Inventario!$A$2:$M$21,3,FALSE)),"",VLOOKUP('Salidas Pacientes'!$M1980,Inventario!$A$2:$M$21,3,FALSE))</f>
        <v>Influenza</v>
      </c>
      <c r="P1980" s="100"/>
      <c r="Q1980" s="100"/>
      <c r="R1980" s="17"/>
      <c r="S1980" s="123" t="s">
        <v>252</v>
      </c>
      <c r="T1980" s="102" t="str">
        <f>IF(ISERROR(VLOOKUP('Salidas Pacientes'!$S1980,Entradas!$H$1:$I$412,2,FALSE)),"",VLOOKUP('Salidas Pacientes'!$S1980,Entradas!$H$1:$I$412,2,FALSE))</f>
        <v/>
      </c>
      <c r="U1980" s="124"/>
      <c r="V1980" s="124">
        <v>1</v>
      </c>
      <c r="W1980" s="127"/>
    </row>
    <row r="1981" spans="1:23" ht="15.75" hidden="1" customHeight="1">
      <c r="A1981" s="131"/>
      <c r="B1981" s="131"/>
      <c r="C1981" s="136">
        <v>1013158385</v>
      </c>
      <c r="D1981" s="134"/>
      <c r="E1981" s="16" t="str">
        <f>IF(ISERROR(VLOOKUP('Salidas Pacientes'!$C1981,'BD Pacientes'!$A:I,3,FALSE)),"",VLOOKUP('Salidas Pacientes'!$C1981,'BD Pacientes'!$A:I,3,FALSE))</f>
        <v>MIA CELESTE CORREA CELIS</v>
      </c>
      <c r="F1981" s="134"/>
      <c r="G1981" s="95">
        <f>IF(ISERROR(VLOOKUP('Salidas Pacientes'!$C1981,'BD Pacientes'!$A:I,5,FALSE)),"",VLOOKUP('Salidas Pacientes'!$C1981,'BD Pacientes'!$A:I,5,FALSE))</f>
        <v>44454</v>
      </c>
      <c r="H1981" s="95" t="str">
        <f t="shared" ca="1" si="0"/>
        <v>1 año, 11 mes</v>
      </c>
      <c r="I1981" s="97" t="str">
        <f>IF(ISERROR(VLOOKUP('Salidas Pacientes'!$C1981,'BD Pacientes'!$A:$I,6,FALSE)),"",VLOOKUP('Salidas Pacientes'!$C1981,'BD Pacientes'!$A:$I,6,FALSE))</f>
        <v>CALLE 12S 10-81</v>
      </c>
      <c r="J1981" s="98">
        <f>IF(ISERROR(VLOOKUP('Salidas Pacientes'!$C1981,'BD Pacientes'!$A:$I,7,FALSE)),"",VLOOKUP('Salidas Pacientes'!$C1981,'BD Pacientes'!$A:$I,7,FALSE))</f>
        <v>1022381519</v>
      </c>
      <c r="K1981" s="99" t="str">
        <f>IF(ISERROR(VLOOKUP('Salidas Pacientes'!$C1981,'BD Pacientes'!$A:$I,8,FALSE)),"",VLOOKUP('Salidas Pacientes'!$C1981,'BD Pacientes'!$A:$I,8,FALSE))</f>
        <v>NADIA KATHERINE CELIS</v>
      </c>
      <c r="L1981" s="17">
        <f>IF(ISERROR(VLOOKUP('Salidas Pacientes'!$C1981,'BD Pacientes'!$A:$I,9,FALSE)),"",VLOOKUP('Salidas Pacientes'!$C1981,'BD Pacientes'!$A:$I,9,FALSE))</f>
        <v>3142915740</v>
      </c>
      <c r="M1981" s="122" t="s">
        <v>54</v>
      </c>
      <c r="N1981" s="16" t="str">
        <f>IF(ISERROR(VLOOKUP('Salidas Pacientes'!$M1981,Inventario!$A$2:$M$21,2,FALSE)),"",VLOOKUP('Salidas Pacientes'!$M1981,Inventario!$A$2:$M$21,2,FALSE))</f>
        <v>Prevenar</v>
      </c>
      <c r="O1981" s="16" t="str">
        <f>IF(ISERROR(VLOOKUP('Salidas Pacientes'!$M1981,Inventario!$A$2:$M$21,3,FALSE)),"",VLOOKUP('Salidas Pacientes'!$M1981,Inventario!$A$2:$M$21,3,FALSE))</f>
        <v>Neumococo 13V</v>
      </c>
      <c r="P1981" s="100"/>
      <c r="Q1981" s="100"/>
      <c r="R1981" s="17"/>
      <c r="S1981" s="123" t="s">
        <v>257</v>
      </c>
      <c r="T1981" s="102" t="str">
        <f>IF(ISERROR(VLOOKUP('Salidas Pacientes'!$S1981,Entradas!$H$1:$I$412,2,FALSE)),"",VLOOKUP('Salidas Pacientes'!$S1981,Entradas!$H$1:$I$412,2,FALSE))</f>
        <v/>
      </c>
      <c r="U1981" s="124">
        <v>4</v>
      </c>
      <c r="V1981" s="124">
        <v>1</v>
      </c>
      <c r="W1981" s="127"/>
    </row>
    <row r="1982" spans="1:23" ht="15.75" hidden="1" customHeight="1">
      <c r="A1982" s="131"/>
      <c r="B1982" s="131"/>
      <c r="C1982" s="133">
        <v>1232802044</v>
      </c>
      <c r="D1982" s="132" t="s">
        <v>328</v>
      </c>
      <c r="E1982" s="16" t="str">
        <f>IF(ISERROR(VLOOKUP('Salidas Pacientes'!$C1982,'BD Pacientes'!$A:I,3,FALSE)),"",VLOOKUP('Salidas Pacientes'!$C1982,'BD Pacientes'!$A:I,3,FALSE))</f>
        <v>MATIAS LONDOÑO MOLINA</v>
      </c>
      <c r="F1982" s="132" t="s">
        <v>324</v>
      </c>
      <c r="G1982" s="95">
        <f>IF(ISERROR(VLOOKUP('Salidas Pacientes'!$C1982,'BD Pacientes'!$A:I,5,FALSE)),"",VLOOKUP('Salidas Pacientes'!$C1982,'BD Pacientes'!$A:I,5,FALSE))</f>
        <v>42975</v>
      </c>
      <c r="H1982" s="95" t="str">
        <f t="shared" ca="1" si="0"/>
        <v>5 año, 11 mes</v>
      </c>
      <c r="I1982" s="97" t="str">
        <f>IF(ISERROR(VLOOKUP('Salidas Pacientes'!$C1982,'BD Pacientes'!$A:$I,6,FALSE)),"",VLOOKUP('Salidas Pacientes'!$C1982,'BD Pacientes'!$A:$I,6,FALSE))</f>
        <v>CALLE 25 #128-32</v>
      </c>
      <c r="J1982" s="98">
        <f>IF(ISERROR(VLOOKUP('Salidas Pacientes'!$C1982,'BD Pacientes'!$A:$I,7,FALSE)),"",VLOOKUP('Salidas Pacientes'!$C1982,'BD Pacientes'!$A:$I,7,FALSE))</f>
        <v>1130594894</v>
      </c>
      <c r="K1982" s="99" t="str">
        <f>IF(ISERROR(VLOOKUP('Salidas Pacientes'!$C1982,'BD Pacientes'!$A:$I,8,FALSE)),"",VLOOKUP('Salidas Pacientes'!$C1982,'BD Pacientes'!$A:$I,8,FALSE))</f>
        <v>DIANA MOLINA</v>
      </c>
      <c r="L1982" s="17">
        <f>IF(ISERROR(VLOOKUP('Salidas Pacientes'!$C1982,'BD Pacientes'!$A:$I,9,FALSE)),"",VLOOKUP('Salidas Pacientes'!$C1982,'BD Pacientes'!$A:$I,9,FALSE))</f>
        <v>3126212415</v>
      </c>
      <c r="M1982" s="122" t="s">
        <v>140</v>
      </c>
      <c r="N1982" s="16" t="str">
        <f>IF(ISERROR(VLOOKUP('Salidas Pacientes'!$M1982,Inventario!$A$2:$M$21,2,FALSE)),"",VLOOKUP('Salidas Pacientes'!$M1982,Inventario!$A$2:$M$21,2,FALSE))</f>
        <v>Influvac</v>
      </c>
      <c r="O1982" s="16" t="str">
        <f>IF(ISERROR(VLOOKUP('Salidas Pacientes'!$M1982,Inventario!$A$2:$M$21,3,FALSE)),"",VLOOKUP('Salidas Pacientes'!$M1982,Inventario!$A$2:$M$21,3,FALSE))</f>
        <v>Influenza</v>
      </c>
      <c r="P1982" s="100"/>
      <c r="Q1982" s="100"/>
      <c r="R1982" s="17"/>
      <c r="S1982" s="123" t="s">
        <v>252</v>
      </c>
      <c r="T1982" s="102" t="str">
        <f>IF(ISERROR(VLOOKUP('Salidas Pacientes'!$S1982,Entradas!$H$1:$I$412,2,FALSE)),"",VLOOKUP('Salidas Pacientes'!$S1982,Entradas!$H$1:$I$412,2,FALSE))</f>
        <v/>
      </c>
      <c r="U1982" s="124"/>
      <c r="V1982" s="124">
        <v>1</v>
      </c>
      <c r="W1982" s="127"/>
    </row>
    <row r="1983" spans="1:23" ht="15.75" hidden="1" customHeight="1">
      <c r="A1983" s="121">
        <v>45120</v>
      </c>
      <c r="B1983" s="131"/>
      <c r="C1983" s="129">
        <v>1109576371</v>
      </c>
      <c r="D1983" s="132" t="s">
        <v>328</v>
      </c>
      <c r="E1983" s="16" t="str">
        <f>IF(ISERROR(VLOOKUP('Salidas Pacientes'!$C1983,'BD Pacientes'!$A:I,3,FALSE)),"",VLOOKUP('Salidas Pacientes'!$C1983,'BD Pacientes'!$A:I,3,FALSE))</f>
        <v>AMELIA HERNANDEZ BEJARANO</v>
      </c>
      <c r="F1983" s="132" t="s">
        <v>327</v>
      </c>
      <c r="G1983" s="95">
        <f>IF(ISERROR(VLOOKUP('Salidas Pacientes'!$C1983,'BD Pacientes'!$A:I,5,FALSE)),"",VLOOKUP('Salidas Pacientes'!$C1983,'BD Pacientes'!$A:I,5,FALSE))</f>
        <v>44959</v>
      </c>
      <c r="H1983" s="95" t="str">
        <f t="shared" ca="1" si="0"/>
        <v>0 año, 6 mes</v>
      </c>
      <c r="I1983" s="97" t="str">
        <f>IF(ISERROR(VLOOKUP('Salidas Pacientes'!$C1983,'BD Pacientes'!$A:$I,6,FALSE)),"",VLOOKUP('Salidas Pacientes'!$C1983,'BD Pacientes'!$A:$I,6,FALSE))</f>
        <v>CRA 98B #48-127</v>
      </c>
      <c r="J1983" s="98">
        <f>IF(ISERROR(VLOOKUP('Salidas Pacientes'!$C1983,'BD Pacientes'!$A:$I,7,FALSE)),"",VLOOKUP('Salidas Pacientes'!$C1983,'BD Pacientes'!$A:$I,7,FALSE))</f>
        <v>1018459969</v>
      </c>
      <c r="K1983" s="99" t="str">
        <f>IF(ISERROR(VLOOKUP('Salidas Pacientes'!$C1983,'BD Pacientes'!$A:$I,8,FALSE)),"",VLOOKUP('Salidas Pacientes'!$C1983,'BD Pacientes'!$A:$I,8,FALSE))</f>
        <v>MARIA LORENA BEJARANO</v>
      </c>
      <c r="L1983" s="17">
        <f>IF(ISERROR(VLOOKUP('Salidas Pacientes'!$C1983,'BD Pacientes'!$A:$I,9,FALSE)),"",VLOOKUP('Salidas Pacientes'!$C1983,'BD Pacientes'!$A:$I,9,FALSE))</f>
        <v>3007578029</v>
      </c>
      <c r="M1983" s="122" t="s">
        <v>47</v>
      </c>
      <c r="N1983" s="16" t="str">
        <f>IF(ISERROR(VLOOKUP('Salidas Pacientes'!$M1983,Inventario!$A$2:$M$21,2,FALSE)),"",VLOOKUP('Salidas Pacientes'!$M1983,Inventario!$A$2:$M$21,2,FALSE))</f>
        <v>Nimenrix</v>
      </c>
      <c r="O1983" s="16" t="str">
        <f>IF(ISERROR(VLOOKUP('Salidas Pacientes'!$M1983,Inventario!$A$2:$M$21,3,FALSE)),"",VLOOKUP('Salidas Pacientes'!$M1983,Inventario!$A$2:$M$21,3,FALSE))</f>
        <v>Meningococo</v>
      </c>
      <c r="P1983" s="100"/>
      <c r="Q1983" s="100"/>
      <c r="R1983" s="17"/>
      <c r="S1983" s="123" t="s">
        <v>240</v>
      </c>
      <c r="T1983" s="102">
        <f>IF(ISERROR(VLOOKUP('Salidas Pacientes'!$S1983,Entradas!$H$1:$I$412,2,FALSE)),"",VLOOKUP('Salidas Pacientes'!$S1983,Entradas!$H$1:$I$412,2,FALSE))</f>
        <v>45535</v>
      </c>
      <c r="U1983" s="124"/>
      <c r="V1983" s="124">
        <v>1</v>
      </c>
      <c r="W1983" s="127"/>
    </row>
    <row r="1984" spans="1:23" ht="15.75" hidden="1" customHeight="1">
      <c r="A1984" s="131"/>
      <c r="B1984" s="131"/>
      <c r="C1984" s="136">
        <v>1114902821</v>
      </c>
      <c r="D1984" s="134"/>
      <c r="E1984" s="16" t="str">
        <f>IF(ISERROR(VLOOKUP('Salidas Pacientes'!$C1984,'BD Pacientes'!$A:I,3,FALSE)),"",VLOOKUP('Salidas Pacientes'!$C1984,'BD Pacientes'!$A:I,3,FALSE))</f>
        <v>HAILEY JOHANA VACA RIVERA</v>
      </c>
      <c r="F1984" s="134"/>
      <c r="G1984" s="95">
        <f>IF(ISERROR(VLOOKUP('Salidas Pacientes'!$C1984,'BD Pacientes'!$A:I,5,FALSE)),"",VLOOKUP('Salidas Pacientes'!$C1984,'BD Pacientes'!$A:I,5,FALSE))</f>
        <v>43476</v>
      </c>
      <c r="H1984" s="95" t="str">
        <f t="shared" ca="1" si="0"/>
        <v>4 año, 7 mes</v>
      </c>
      <c r="I1984" s="97" t="str">
        <f>IF(ISERROR(VLOOKUP('Salidas Pacientes'!$C1984,'BD Pacientes'!$A:$I,6,FALSE)),"",VLOOKUP('Salidas Pacientes'!$C1984,'BD Pacientes'!$A:$I,6,FALSE))</f>
        <v>CALLE 1 O 70-40</v>
      </c>
      <c r="J1984" s="98">
        <f>IF(ISERROR(VLOOKUP('Salidas Pacientes'!$C1984,'BD Pacientes'!$A:$I,7,FALSE)),"",VLOOKUP('Salidas Pacientes'!$C1984,'BD Pacientes'!$A:$I,7,FALSE))</f>
        <v>1126908963</v>
      </c>
      <c r="K1984" s="99" t="str">
        <f>IF(ISERROR(VLOOKUP('Salidas Pacientes'!$C1984,'BD Pacientes'!$A:$I,8,FALSE)),"",VLOOKUP('Salidas Pacientes'!$C1984,'BD Pacientes'!$A:$I,8,FALSE))</f>
        <v>ALEXANDRA RIVERA</v>
      </c>
      <c r="L1984" s="17">
        <f>IF(ISERROR(VLOOKUP('Salidas Pacientes'!$C1984,'BD Pacientes'!$A:$I,9,FALSE)),"",VLOOKUP('Salidas Pacientes'!$C1984,'BD Pacientes'!$A:$I,9,FALSE))</f>
        <v>3234263422</v>
      </c>
      <c r="M1984" s="122" t="s">
        <v>85</v>
      </c>
      <c r="N1984" s="16" t="str">
        <f>IF(ISERROR(VLOOKUP('Salidas Pacientes'!$M1984,Inventario!$A$2:$M$21,2,FALSE)),"",VLOOKUP('Salidas Pacientes'!$M1984,Inventario!$A$2:$M$21,2,FALSE))</f>
        <v xml:space="preserve">Avaxim 80 </v>
      </c>
      <c r="O1984" s="16" t="str">
        <f>IF(ISERROR(VLOOKUP('Salidas Pacientes'!$M1984,Inventario!$A$2:$M$21,3,FALSE)),"",VLOOKUP('Salidas Pacientes'!$M1984,Inventario!$A$2:$M$21,3,FALSE))</f>
        <v>Hepatitis A niño</v>
      </c>
      <c r="P1984" s="100"/>
      <c r="Q1984" s="100"/>
      <c r="R1984" s="17"/>
      <c r="S1984" s="123" t="s">
        <v>227</v>
      </c>
      <c r="T1984" s="102">
        <f>IF(ISERROR(VLOOKUP('Salidas Pacientes'!$S1984,Entradas!$H$1:$I$412,2,FALSE)),"",VLOOKUP('Salidas Pacientes'!$S1984,Entradas!$H$1:$I$412,2,FALSE))</f>
        <v>45351</v>
      </c>
      <c r="U1984" s="124"/>
      <c r="V1984" s="124">
        <v>1</v>
      </c>
      <c r="W1984" s="127"/>
    </row>
    <row r="1985" spans="1:23" ht="15.75" hidden="1" customHeight="1">
      <c r="A1985" s="121">
        <v>45121</v>
      </c>
      <c r="B1985" s="131"/>
      <c r="C1985" s="133">
        <v>1232823063</v>
      </c>
      <c r="D1985" s="134"/>
      <c r="E1985" s="16" t="str">
        <f>IF(ISERROR(VLOOKUP('Salidas Pacientes'!$C1985,'BD Pacientes'!$A:I,3,FALSE)),"",VLOOKUP('Salidas Pacientes'!$C1985,'BD Pacientes'!$A:I,3,FALSE))</f>
        <v>MACARENA OSSA RIOS</v>
      </c>
      <c r="F1985" s="132" t="s">
        <v>327</v>
      </c>
      <c r="G1985" s="95">
        <f>IF(ISERROR(VLOOKUP('Salidas Pacientes'!$C1985,'BD Pacientes'!$A:I,5,FALSE)),"",VLOOKUP('Salidas Pacientes'!$C1985,'BD Pacientes'!$A:I,5,FALSE))</f>
        <v>44934</v>
      </c>
      <c r="H1985" s="95" t="str">
        <f t="shared" ca="1" si="0"/>
        <v>0 año, 7 mes</v>
      </c>
      <c r="I1985" s="97" t="str">
        <f>IF(ISERROR(VLOOKUP('Salidas Pacientes'!$C1985,'BD Pacientes'!$A:$I,6,FALSE)),"",VLOOKUP('Salidas Pacientes'!$C1985,'BD Pacientes'!$A:$I,6,FALSE))</f>
        <v>CALLE 1 OESTE #36B-05</v>
      </c>
      <c r="J1985" s="98">
        <f>IF(ISERROR(VLOOKUP('Salidas Pacientes'!$C1985,'BD Pacientes'!$A:$I,7,FALSE)),"",VLOOKUP('Salidas Pacientes'!$C1985,'BD Pacientes'!$A:$I,7,FALSE))</f>
        <v>1130614025</v>
      </c>
      <c r="K1985" s="99" t="str">
        <f>IF(ISERROR(VLOOKUP('Salidas Pacientes'!$C1985,'BD Pacientes'!$A:$I,8,FALSE)),"",VLOOKUP('Salidas Pacientes'!$C1985,'BD Pacientes'!$A:$I,8,FALSE))</f>
        <v>ANA RIOS</v>
      </c>
      <c r="L1985" s="17">
        <f>IF(ISERROR(VLOOKUP('Salidas Pacientes'!$C1985,'BD Pacientes'!$A:$I,9,FALSE)),"",VLOOKUP('Salidas Pacientes'!$C1985,'BD Pacientes'!$A:$I,9,FALSE))</f>
        <v>3113100912</v>
      </c>
      <c r="M1985" s="122" t="s">
        <v>77</v>
      </c>
      <c r="N1985" s="16" t="str">
        <f>IF(ISERROR(VLOOKUP('Salidas Pacientes'!$M1985,Inventario!$A$2:$M$21,2,FALSE)),"",VLOOKUP('Salidas Pacientes'!$M1985,Inventario!$A$2:$M$21,2,FALSE))</f>
        <v>Hexaxim</v>
      </c>
      <c r="O1985" s="16" t="str">
        <f>IF(ISERROR(VLOOKUP('Salidas Pacientes'!$M1985,Inventario!$A$2:$M$21,3,FALSE)),"",VLOOKUP('Salidas Pacientes'!$M1985,Inventario!$A$2:$M$21,3,FALSE))</f>
        <v>DPAT + VPI + HIB + HB</v>
      </c>
      <c r="P1985" s="100"/>
      <c r="Q1985" s="100"/>
      <c r="R1985" s="17"/>
      <c r="S1985" s="123" t="s">
        <v>254</v>
      </c>
      <c r="T1985" s="102" t="str">
        <f>IF(ISERROR(VLOOKUP('Salidas Pacientes'!$S1985,Entradas!$H$1:$I$412,2,FALSE)),"",VLOOKUP('Salidas Pacientes'!$S1985,Entradas!$H$1:$I$412,2,FALSE))</f>
        <v/>
      </c>
      <c r="U1985" s="124">
        <v>3</v>
      </c>
      <c r="V1985" s="124">
        <v>1</v>
      </c>
      <c r="W1985" s="127"/>
    </row>
    <row r="1986" spans="1:23" ht="15.75" hidden="1" customHeight="1">
      <c r="A1986" s="131"/>
      <c r="B1986" s="131"/>
      <c r="C1986" s="133">
        <v>1232823063</v>
      </c>
      <c r="D1986" s="134"/>
      <c r="E1986" s="16" t="str">
        <f>IF(ISERROR(VLOOKUP('Salidas Pacientes'!$C1986,'BD Pacientes'!$A:I,3,FALSE)),"",VLOOKUP('Salidas Pacientes'!$C1986,'BD Pacientes'!$A:I,3,FALSE))</f>
        <v>MACARENA OSSA RIOS</v>
      </c>
      <c r="F1986" s="134"/>
      <c r="G1986" s="95">
        <f>IF(ISERROR(VLOOKUP('Salidas Pacientes'!$C1986,'BD Pacientes'!$A:I,5,FALSE)),"",VLOOKUP('Salidas Pacientes'!$C1986,'BD Pacientes'!$A:I,5,FALSE))</f>
        <v>44934</v>
      </c>
      <c r="H1986" s="95" t="str">
        <f t="shared" ca="1" si="0"/>
        <v>0 año, 7 mes</v>
      </c>
      <c r="I1986" s="97" t="str">
        <f>IF(ISERROR(VLOOKUP('Salidas Pacientes'!$C1986,'BD Pacientes'!$A:$I,6,FALSE)),"",VLOOKUP('Salidas Pacientes'!$C1986,'BD Pacientes'!$A:$I,6,FALSE))</f>
        <v>CALLE 1 OESTE #36B-05</v>
      </c>
      <c r="J1986" s="98">
        <f>IF(ISERROR(VLOOKUP('Salidas Pacientes'!$C1986,'BD Pacientes'!$A:$I,7,FALSE)),"",VLOOKUP('Salidas Pacientes'!$C1986,'BD Pacientes'!$A:$I,7,FALSE))</f>
        <v>1130614025</v>
      </c>
      <c r="K1986" s="99" t="str">
        <f>IF(ISERROR(VLOOKUP('Salidas Pacientes'!$C1986,'BD Pacientes'!$A:$I,8,FALSE)),"",VLOOKUP('Salidas Pacientes'!$C1986,'BD Pacientes'!$A:$I,8,FALSE))</f>
        <v>ANA RIOS</v>
      </c>
      <c r="L1986" s="17">
        <f>IF(ISERROR(VLOOKUP('Salidas Pacientes'!$C1986,'BD Pacientes'!$A:$I,9,FALSE)),"",VLOOKUP('Salidas Pacientes'!$C1986,'BD Pacientes'!$A:$I,9,FALSE))</f>
        <v>3113100912</v>
      </c>
      <c r="M1986" s="122" t="s">
        <v>54</v>
      </c>
      <c r="N1986" s="16" t="str">
        <f>IF(ISERROR(VLOOKUP('Salidas Pacientes'!$M1986,Inventario!$A$2:$M$21,2,FALSE)),"",VLOOKUP('Salidas Pacientes'!$M1986,Inventario!$A$2:$M$21,2,FALSE))</f>
        <v>Prevenar</v>
      </c>
      <c r="O1986" s="16" t="str">
        <f>IF(ISERROR(VLOOKUP('Salidas Pacientes'!$M1986,Inventario!$A$2:$M$21,3,FALSE)),"",VLOOKUP('Salidas Pacientes'!$M1986,Inventario!$A$2:$M$21,3,FALSE))</f>
        <v>Neumococo 13V</v>
      </c>
      <c r="P1986" s="100"/>
      <c r="Q1986" s="100"/>
      <c r="R1986" s="17"/>
      <c r="S1986" s="123" t="s">
        <v>257</v>
      </c>
      <c r="T1986" s="102" t="str">
        <f>IF(ISERROR(VLOOKUP('Salidas Pacientes'!$S1986,Entradas!$H$1:$I$412,2,FALSE)),"",VLOOKUP('Salidas Pacientes'!$S1986,Entradas!$H$1:$I$412,2,FALSE))</f>
        <v/>
      </c>
      <c r="U1986" s="124">
        <v>3</v>
      </c>
      <c r="V1986" s="124">
        <v>1</v>
      </c>
      <c r="W1986" s="127"/>
    </row>
    <row r="1987" spans="1:23" ht="15.75" hidden="1" customHeight="1">
      <c r="A1987" s="131"/>
      <c r="B1987" s="131"/>
      <c r="C1987" s="133">
        <v>1232823063</v>
      </c>
      <c r="D1987" s="134"/>
      <c r="E1987" s="16" t="str">
        <f>IF(ISERROR(VLOOKUP('Salidas Pacientes'!$C1987,'BD Pacientes'!$A:I,3,FALSE)),"",VLOOKUP('Salidas Pacientes'!$C1987,'BD Pacientes'!$A:I,3,FALSE))</f>
        <v>MACARENA OSSA RIOS</v>
      </c>
      <c r="F1987" s="134"/>
      <c r="G1987" s="95">
        <f>IF(ISERROR(VLOOKUP('Salidas Pacientes'!$C1987,'BD Pacientes'!$A:I,5,FALSE)),"",VLOOKUP('Salidas Pacientes'!$C1987,'BD Pacientes'!$A:I,5,FALSE))</f>
        <v>44934</v>
      </c>
      <c r="H1987" s="95" t="str">
        <f t="shared" ca="1" si="0"/>
        <v>0 año, 7 mes</v>
      </c>
      <c r="I1987" s="97" t="str">
        <f>IF(ISERROR(VLOOKUP('Salidas Pacientes'!$C1987,'BD Pacientes'!$A:$I,6,FALSE)),"",VLOOKUP('Salidas Pacientes'!$C1987,'BD Pacientes'!$A:$I,6,FALSE))</f>
        <v>CALLE 1 OESTE #36B-05</v>
      </c>
      <c r="J1987" s="98">
        <f>IF(ISERROR(VLOOKUP('Salidas Pacientes'!$C1987,'BD Pacientes'!$A:$I,7,FALSE)),"",VLOOKUP('Salidas Pacientes'!$C1987,'BD Pacientes'!$A:$I,7,FALSE))</f>
        <v>1130614025</v>
      </c>
      <c r="K1987" s="99" t="str">
        <f>IF(ISERROR(VLOOKUP('Salidas Pacientes'!$C1987,'BD Pacientes'!$A:$I,8,FALSE)),"",VLOOKUP('Salidas Pacientes'!$C1987,'BD Pacientes'!$A:$I,8,FALSE))</f>
        <v>ANA RIOS</v>
      </c>
      <c r="L1987" s="17">
        <f>IF(ISERROR(VLOOKUP('Salidas Pacientes'!$C1987,'BD Pacientes'!$A:$I,9,FALSE)),"",VLOOKUP('Salidas Pacientes'!$C1987,'BD Pacientes'!$A:$I,9,FALSE))</f>
        <v>3113100912</v>
      </c>
      <c r="M1987" s="122" t="s">
        <v>96</v>
      </c>
      <c r="N1987" s="16" t="str">
        <f>IF(ISERROR(VLOOKUP('Salidas Pacientes'!$M1987,Inventario!$A$2:$M$21,2,FALSE)),"",VLOOKUP('Salidas Pacientes'!$M1987,Inventario!$A$2:$M$21,2,FALSE))</f>
        <v>Rotateq</v>
      </c>
      <c r="O1987" s="16" t="str">
        <f>IF(ISERROR(VLOOKUP('Salidas Pacientes'!$M1987,Inventario!$A$2:$M$21,3,FALSE)),"",VLOOKUP('Salidas Pacientes'!$M1987,Inventario!$A$2:$M$21,3,FALSE))</f>
        <v>Rotavirus Vivo Atenuado</v>
      </c>
      <c r="P1987" s="100"/>
      <c r="Q1987" s="100"/>
      <c r="R1987" s="17"/>
      <c r="S1987" s="123" t="s">
        <v>238</v>
      </c>
      <c r="T1987" s="102">
        <f>IF(ISERROR(VLOOKUP('Salidas Pacientes'!$S1987,Entradas!$H$1:$I$412,2,FALSE)),"",VLOOKUP('Salidas Pacientes'!$S1987,Entradas!$H$1:$I$412,2,FALSE))</f>
        <v>45464</v>
      </c>
      <c r="U1987" s="124">
        <v>3</v>
      </c>
      <c r="V1987" s="124">
        <v>1</v>
      </c>
      <c r="W1987" s="127"/>
    </row>
    <row r="1988" spans="1:23" ht="15.75" hidden="1" customHeight="1">
      <c r="A1988" s="131"/>
      <c r="B1988" s="131"/>
      <c r="C1988" s="133">
        <v>1232823063</v>
      </c>
      <c r="D1988" s="134"/>
      <c r="E1988" s="16" t="str">
        <f>IF(ISERROR(VLOOKUP('Salidas Pacientes'!$C1988,'BD Pacientes'!$A:I,3,FALSE)),"",VLOOKUP('Salidas Pacientes'!$C1988,'BD Pacientes'!$A:I,3,FALSE))</f>
        <v>MACARENA OSSA RIOS</v>
      </c>
      <c r="F1988" s="134"/>
      <c r="G1988" s="95">
        <f>IF(ISERROR(VLOOKUP('Salidas Pacientes'!$C1988,'BD Pacientes'!$A:I,5,FALSE)),"",VLOOKUP('Salidas Pacientes'!$C1988,'BD Pacientes'!$A:I,5,FALSE))</f>
        <v>44934</v>
      </c>
      <c r="H1988" s="95" t="str">
        <f t="shared" ca="1" si="0"/>
        <v>0 año, 7 mes</v>
      </c>
      <c r="I1988" s="97" t="str">
        <f>IF(ISERROR(VLOOKUP('Salidas Pacientes'!$C1988,'BD Pacientes'!$A:$I,6,FALSE)),"",VLOOKUP('Salidas Pacientes'!$C1988,'BD Pacientes'!$A:$I,6,FALSE))</f>
        <v>CALLE 1 OESTE #36B-05</v>
      </c>
      <c r="J1988" s="98">
        <f>IF(ISERROR(VLOOKUP('Salidas Pacientes'!$C1988,'BD Pacientes'!$A:$I,7,FALSE)),"",VLOOKUP('Salidas Pacientes'!$C1988,'BD Pacientes'!$A:$I,7,FALSE))</f>
        <v>1130614025</v>
      </c>
      <c r="K1988" s="99" t="str">
        <f>IF(ISERROR(VLOOKUP('Salidas Pacientes'!$C1988,'BD Pacientes'!$A:$I,8,FALSE)),"",VLOOKUP('Salidas Pacientes'!$C1988,'BD Pacientes'!$A:$I,8,FALSE))</f>
        <v>ANA RIOS</v>
      </c>
      <c r="L1988" s="17">
        <f>IF(ISERROR(VLOOKUP('Salidas Pacientes'!$C1988,'BD Pacientes'!$A:$I,9,FALSE)),"",VLOOKUP('Salidas Pacientes'!$C1988,'BD Pacientes'!$A:$I,9,FALSE))</f>
        <v>3113100912</v>
      </c>
      <c r="M1988" s="122" t="s">
        <v>140</v>
      </c>
      <c r="N1988" s="16" t="str">
        <f>IF(ISERROR(VLOOKUP('Salidas Pacientes'!$M1988,Inventario!$A$2:$M$21,2,FALSE)),"",VLOOKUP('Salidas Pacientes'!$M1988,Inventario!$A$2:$M$21,2,FALSE))</f>
        <v>Influvac</v>
      </c>
      <c r="O1988" s="16" t="str">
        <f>IF(ISERROR(VLOOKUP('Salidas Pacientes'!$M1988,Inventario!$A$2:$M$21,3,FALSE)),"",VLOOKUP('Salidas Pacientes'!$M1988,Inventario!$A$2:$M$21,3,FALSE))</f>
        <v>Influenza</v>
      </c>
      <c r="P1988" s="100"/>
      <c r="Q1988" s="100"/>
      <c r="R1988" s="17"/>
      <c r="S1988" s="123" t="s">
        <v>252</v>
      </c>
      <c r="T1988" s="102" t="str">
        <f>IF(ISERROR(VLOOKUP('Salidas Pacientes'!$S1988,Entradas!$H$1:$I$412,2,FALSE)),"",VLOOKUP('Salidas Pacientes'!$S1988,Entradas!$H$1:$I$412,2,FALSE))</f>
        <v/>
      </c>
      <c r="U1988" s="124">
        <v>1</v>
      </c>
      <c r="V1988" s="124">
        <v>1</v>
      </c>
      <c r="W1988" s="127"/>
    </row>
    <row r="1989" spans="1:23" ht="15.75" hidden="1" customHeight="1">
      <c r="A1989" s="131"/>
      <c r="B1989" s="131"/>
      <c r="C1989" s="129">
        <v>1109685470</v>
      </c>
      <c r="D1989" s="132" t="s">
        <v>328</v>
      </c>
      <c r="E1989" s="16" t="str">
        <f>IF(ISERROR(VLOOKUP('Salidas Pacientes'!$C1989,'BD Pacientes'!$A:I,3,FALSE)),"",VLOOKUP('Salidas Pacientes'!$C1989,'BD Pacientes'!$A:I,3,FALSE))</f>
        <v>SHALOME VALENCIA RINCON</v>
      </c>
      <c r="F1989" s="132" t="s">
        <v>327</v>
      </c>
      <c r="G1989" s="95">
        <f>IF(ISERROR(VLOOKUP('Salidas Pacientes'!$C1989,'BD Pacientes'!$A:I,5,FALSE)),"",VLOOKUP('Salidas Pacientes'!$C1989,'BD Pacientes'!$A:I,5,FALSE))</f>
        <v>43371</v>
      </c>
      <c r="H1989" s="95" t="str">
        <f t="shared" ca="1" si="0"/>
        <v>4 año, 10 mes</v>
      </c>
      <c r="I1989" s="97" t="str">
        <f>IF(ISERROR(VLOOKUP('Salidas Pacientes'!$C1989,'BD Pacientes'!$A:$I,6,FALSE)),"",VLOOKUP('Salidas Pacientes'!$C1989,'BD Pacientes'!$A:$I,6,FALSE))</f>
        <v>CALLE 41 #18-29</v>
      </c>
      <c r="J1989" s="98">
        <f>IF(ISERROR(VLOOKUP('Salidas Pacientes'!$C1989,'BD Pacientes'!$A:$I,7,FALSE)),"",VLOOKUP('Salidas Pacientes'!$C1989,'BD Pacientes'!$A:$I,7,FALSE))</f>
        <v>1107039163</v>
      </c>
      <c r="K1989" s="99" t="str">
        <f>IF(ISERROR(VLOOKUP('Salidas Pacientes'!$C1989,'BD Pacientes'!$A:$I,8,FALSE)),"",VLOOKUP('Salidas Pacientes'!$C1989,'BD Pacientes'!$A:$I,8,FALSE))</f>
        <v>LINA RINCON</v>
      </c>
      <c r="L1989" s="17">
        <f>IF(ISERROR(VLOOKUP('Salidas Pacientes'!$C1989,'BD Pacientes'!$A:$I,9,FALSE)),"",VLOOKUP('Salidas Pacientes'!$C1989,'BD Pacientes'!$A:$I,9,FALSE))</f>
        <v>3022688878</v>
      </c>
      <c r="M1989" s="122" t="s">
        <v>140</v>
      </c>
      <c r="N1989" s="16" t="str">
        <f>IF(ISERROR(VLOOKUP('Salidas Pacientes'!$M1989,Inventario!$A$2:$M$21,2,FALSE)),"",VLOOKUP('Salidas Pacientes'!$M1989,Inventario!$A$2:$M$21,2,FALSE))</f>
        <v>Influvac</v>
      </c>
      <c r="O1989" s="16" t="str">
        <f>IF(ISERROR(VLOOKUP('Salidas Pacientes'!$M1989,Inventario!$A$2:$M$21,3,FALSE)),"",VLOOKUP('Salidas Pacientes'!$M1989,Inventario!$A$2:$M$21,3,FALSE))</f>
        <v>Influenza</v>
      </c>
      <c r="P1989" s="100"/>
      <c r="Q1989" s="100"/>
      <c r="R1989" s="17"/>
      <c r="S1989" s="123" t="s">
        <v>252</v>
      </c>
      <c r="T1989" s="102" t="str">
        <f>IF(ISERROR(VLOOKUP('Salidas Pacientes'!$S1989,Entradas!$H$1:$I$412,2,FALSE)),"",VLOOKUP('Salidas Pacientes'!$S1989,Entradas!$H$1:$I$412,2,FALSE))</f>
        <v/>
      </c>
      <c r="U1989" s="124"/>
      <c r="V1989" s="124">
        <v>1</v>
      </c>
      <c r="W1989" s="127"/>
    </row>
    <row r="1990" spans="1:23" ht="15.75" hidden="1" customHeight="1">
      <c r="A1990" s="131"/>
      <c r="B1990" s="131"/>
      <c r="C1990" s="133">
        <v>1232796925</v>
      </c>
      <c r="D1990" s="134"/>
      <c r="E1990" s="16" t="str">
        <f>IF(ISERROR(VLOOKUP('Salidas Pacientes'!$C1990,'BD Pacientes'!$A:I,3,FALSE)),"",VLOOKUP('Salidas Pacientes'!$C1990,'BD Pacientes'!$A:I,3,FALSE))</f>
        <v>SEBASTIAN GONZALEZ MONA</v>
      </c>
      <c r="F1990" s="134"/>
      <c r="G1990" s="95">
        <f>IF(ISERROR(VLOOKUP('Salidas Pacientes'!$C1990,'BD Pacientes'!$A:I,5,FALSE)),"",VLOOKUP('Salidas Pacientes'!$C1990,'BD Pacientes'!$A:I,5,FALSE))</f>
        <v>42501</v>
      </c>
      <c r="H1990" s="95" t="str">
        <f t="shared" ca="1" si="0"/>
        <v>7 año, 3 mes</v>
      </c>
      <c r="I1990" s="97" t="str">
        <f>IF(ISERROR(VLOOKUP('Salidas Pacientes'!$C1990,'BD Pacientes'!$A:$I,6,FALSE)),"",VLOOKUP('Salidas Pacientes'!$C1990,'BD Pacientes'!$A:$I,6,FALSE))</f>
        <v>CALLE 54 #84-34</v>
      </c>
      <c r="J1990" s="98">
        <f>IF(ISERROR(VLOOKUP('Salidas Pacientes'!$C1990,'BD Pacientes'!$A:$I,7,FALSE)),"",VLOOKUP('Salidas Pacientes'!$C1990,'BD Pacientes'!$A:$I,7,FALSE))</f>
        <v>29181860</v>
      </c>
      <c r="K1990" s="99" t="str">
        <f>IF(ISERROR(VLOOKUP('Salidas Pacientes'!$C1990,'BD Pacientes'!$A:$I,8,FALSE)),"",VLOOKUP('Salidas Pacientes'!$C1990,'BD Pacientes'!$A:$I,8,FALSE))</f>
        <v>PAOLA MONA</v>
      </c>
      <c r="L1990" s="17">
        <f>IF(ISERROR(VLOOKUP('Salidas Pacientes'!$C1990,'BD Pacientes'!$A:$I,9,FALSE)),"",VLOOKUP('Salidas Pacientes'!$C1990,'BD Pacientes'!$A:$I,9,FALSE))</f>
        <v>3162860584</v>
      </c>
      <c r="M1990" s="122" t="s">
        <v>140</v>
      </c>
      <c r="N1990" s="16" t="str">
        <f>IF(ISERROR(VLOOKUP('Salidas Pacientes'!$M1990,Inventario!$A$2:$M$21,2,FALSE)),"",VLOOKUP('Salidas Pacientes'!$M1990,Inventario!$A$2:$M$21,2,FALSE))</f>
        <v>Influvac</v>
      </c>
      <c r="O1990" s="16" t="str">
        <f>IF(ISERROR(VLOOKUP('Salidas Pacientes'!$M1990,Inventario!$A$2:$M$21,3,FALSE)),"",VLOOKUP('Salidas Pacientes'!$M1990,Inventario!$A$2:$M$21,3,FALSE))</f>
        <v>Influenza</v>
      </c>
      <c r="P1990" s="100"/>
      <c r="Q1990" s="100"/>
      <c r="R1990" s="17"/>
      <c r="S1990" s="123" t="s">
        <v>252</v>
      </c>
      <c r="T1990" s="102" t="str">
        <f>IF(ISERROR(VLOOKUP('Salidas Pacientes'!$S1990,Entradas!$H$1:$I$412,2,FALSE)),"",VLOOKUP('Salidas Pacientes'!$S1990,Entradas!$H$1:$I$412,2,FALSE))</f>
        <v/>
      </c>
      <c r="U1990" s="124"/>
      <c r="V1990" s="124">
        <v>1</v>
      </c>
      <c r="W1990" s="127"/>
    </row>
    <row r="1991" spans="1:23" ht="15.75" hidden="1" customHeight="1">
      <c r="A1991" s="131"/>
      <c r="B1991" s="131"/>
      <c r="C1991" s="136">
        <v>1232791048</v>
      </c>
      <c r="D1991" s="134"/>
      <c r="E1991" s="16" t="str">
        <f>IF(ISERROR(VLOOKUP('Salidas Pacientes'!$C1991,'BD Pacientes'!$A:I,3,FALSE)),"",VLOOKUP('Salidas Pacientes'!$C1991,'BD Pacientes'!$A:I,3,FALSE))</f>
        <v>JUAN FERNANDO VILLEGAS GRISALES</v>
      </c>
      <c r="F1991" s="132" t="s">
        <v>324</v>
      </c>
      <c r="G1991" s="95">
        <f>IF(ISERROR(VLOOKUP('Salidas Pacientes'!$C1991,'BD Pacientes'!$A:I,5,FALSE)),"",VLOOKUP('Salidas Pacientes'!$C1991,'BD Pacientes'!$A:I,5,FALSE))</f>
        <v>42014</v>
      </c>
      <c r="H1991" s="95" t="str">
        <f t="shared" ca="1" si="0"/>
        <v>8 año, 7 mes</v>
      </c>
      <c r="I1991" s="97" t="str">
        <f>IF(ISERROR(VLOOKUP('Salidas Pacientes'!$C1991,'BD Pacientes'!$A:$I,6,FALSE)),"",VLOOKUP('Salidas Pacientes'!$C1991,'BD Pacientes'!$A:$I,6,FALSE))</f>
        <v>CRA 52 16-63</v>
      </c>
      <c r="J1991" s="98">
        <f>IF(ISERROR(VLOOKUP('Salidas Pacientes'!$C1991,'BD Pacientes'!$A:$I,7,FALSE)),"",VLOOKUP('Salidas Pacientes'!$C1991,'BD Pacientes'!$A:$I,7,FALSE))</f>
        <v>29178839</v>
      </c>
      <c r="K1991" s="99" t="str">
        <f>IF(ISERROR(VLOOKUP('Salidas Pacientes'!$C1991,'BD Pacientes'!$A:$I,8,FALSE)),"",VLOOKUP('Salidas Pacientes'!$C1991,'BD Pacientes'!$A:$I,8,FALSE))</f>
        <v>PAOLA GRISALES</v>
      </c>
      <c r="L1991" s="17">
        <f>IF(ISERROR(VLOOKUP('Salidas Pacientes'!$C1991,'BD Pacientes'!$A:$I,9,FALSE)),"",VLOOKUP('Salidas Pacientes'!$C1991,'BD Pacientes'!$A:$I,9,FALSE))</f>
        <v>3176434266</v>
      </c>
      <c r="M1991" s="122" t="s">
        <v>140</v>
      </c>
      <c r="N1991" s="16" t="str">
        <f>IF(ISERROR(VLOOKUP('Salidas Pacientes'!$M1991,Inventario!$A$2:$M$21,2,FALSE)),"",VLOOKUP('Salidas Pacientes'!$M1991,Inventario!$A$2:$M$21,2,FALSE))</f>
        <v>Influvac</v>
      </c>
      <c r="O1991" s="16" t="str">
        <f>IF(ISERROR(VLOOKUP('Salidas Pacientes'!$M1991,Inventario!$A$2:$M$21,3,FALSE)),"",VLOOKUP('Salidas Pacientes'!$M1991,Inventario!$A$2:$M$21,3,FALSE))</f>
        <v>Influenza</v>
      </c>
      <c r="P1991" s="100"/>
      <c r="Q1991" s="100"/>
      <c r="R1991" s="17"/>
      <c r="S1991" s="123" t="s">
        <v>252</v>
      </c>
      <c r="T1991" s="102" t="str">
        <f>IF(ISERROR(VLOOKUP('Salidas Pacientes'!$S1991,Entradas!$H$1:$I$412,2,FALSE)),"",VLOOKUP('Salidas Pacientes'!$S1991,Entradas!$H$1:$I$412,2,FALSE))</f>
        <v/>
      </c>
      <c r="U1991" s="124" t="s">
        <v>333</v>
      </c>
      <c r="V1991" s="124">
        <v>1</v>
      </c>
      <c r="W1991" s="127"/>
    </row>
    <row r="1992" spans="1:23" ht="15.75" hidden="1" customHeight="1">
      <c r="A1992" s="131"/>
      <c r="B1992" s="131"/>
      <c r="C1992" s="129">
        <v>1232821323</v>
      </c>
      <c r="D1992" s="134"/>
      <c r="E1992" s="16" t="str">
        <f>IF(ISERROR(VLOOKUP('Salidas Pacientes'!$C1992,'BD Pacientes'!$A:I,3,FALSE)),"",VLOOKUP('Salidas Pacientes'!$C1992,'BD Pacientes'!$A:I,3,FALSE))</f>
        <v>VICENTE SANINT HENAO</v>
      </c>
      <c r="F1992" s="134"/>
      <c r="G1992" s="95">
        <f>IF(ISERROR(VLOOKUP('Salidas Pacientes'!$C1992,'BD Pacientes'!$A:I,5,FALSE)),"",VLOOKUP('Salidas Pacientes'!$C1992,'BD Pacientes'!$A:I,5,FALSE))</f>
        <v>44803</v>
      </c>
      <c r="H1992" s="95" t="str">
        <f t="shared" ca="1" si="0"/>
        <v>0 año, 11 mes</v>
      </c>
      <c r="I1992" s="97" t="str">
        <f>IF(ISERROR(VLOOKUP('Salidas Pacientes'!$C1992,'BD Pacientes'!$A:$I,6,FALSE)),"",VLOOKUP('Salidas Pacientes'!$C1992,'BD Pacientes'!$A:$I,6,FALSE))</f>
        <v>AV 9N # 7-57</v>
      </c>
      <c r="J1992" s="98">
        <f>IF(ISERROR(VLOOKUP('Salidas Pacientes'!$C1992,'BD Pacientes'!$A:$I,7,FALSE)),"",VLOOKUP('Salidas Pacientes'!$C1992,'BD Pacientes'!$A:$I,7,FALSE))</f>
        <v>1114339441</v>
      </c>
      <c r="K1992" s="99" t="str">
        <f>IF(ISERROR(VLOOKUP('Salidas Pacientes'!$C1992,'BD Pacientes'!$A:$I,8,FALSE)),"",VLOOKUP('Salidas Pacientes'!$C1992,'BD Pacientes'!$A:$I,8,FALSE))</f>
        <v>ANDREA HENAO</v>
      </c>
      <c r="L1992" s="17">
        <f>IF(ISERROR(VLOOKUP('Salidas Pacientes'!$C1992,'BD Pacientes'!$A:$I,9,FALSE)),"",VLOOKUP('Salidas Pacientes'!$C1992,'BD Pacientes'!$A:$I,9,FALSE))</f>
        <v>3128716625</v>
      </c>
      <c r="M1992" s="122" t="s">
        <v>140</v>
      </c>
      <c r="N1992" s="16" t="str">
        <f>IF(ISERROR(VLOOKUP('Salidas Pacientes'!$M1992,Inventario!$A$2:$M$21,2,FALSE)),"",VLOOKUP('Salidas Pacientes'!$M1992,Inventario!$A$2:$M$21,2,FALSE))</f>
        <v>Influvac</v>
      </c>
      <c r="O1992" s="16" t="str">
        <f>IF(ISERROR(VLOOKUP('Salidas Pacientes'!$M1992,Inventario!$A$2:$M$21,3,FALSE)),"",VLOOKUP('Salidas Pacientes'!$M1992,Inventario!$A$2:$M$21,3,FALSE))</f>
        <v>Influenza</v>
      </c>
      <c r="P1992" s="100"/>
      <c r="Q1992" s="100"/>
      <c r="R1992" s="17"/>
      <c r="S1992" s="123" t="s">
        <v>252</v>
      </c>
      <c r="T1992" s="102" t="str">
        <f>IF(ISERROR(VLOOKUP('Salidas Pacientes'!$S1992,Entradas!$H$1:$I$412,2,FALSE)),"",VLOOKUP('Salidas Pacientes'!$S1992,Entradas!$H$1:$I$412,2,FALSE))</f>
        <v/>
      </c>
      <c r="U1992" s="124"/>
      <c r="V1992" s="124">
        <v>1</v>
      </c>
      <c r="W1992" s="127"/>
    </row>
    <row r="1993" spans="1:23" ht="15.75" hidden="1" customHeight="1">
      <c r="A1993" s="131"/>
      <c r="B1993" s="131"/>
      <c r="C1993" s="129">
        <v>29739209</v>
      </c>
      <c r="D1993" s="132" t="s">
        <v>322</v>
      </c>
      <c r="E1993" s="16" t="str">
        <f>IF(ISERROR(VLOOKUP('Salidas Pacientes'!$C1993,'BD Pacientes'!$A:I,3,FALSE)),"",VLOOKUP('Salidas Pacientes'!$C1993,'BD Pacientes'!$A:I,3,FALSE))</f>
        <v>SOCORRO GIRALDO</v>
      </c>
      <c r="F1993" s="132" t="s">
        <v>324</v>
      </c>
      <c r="G1993" s="95">
        <f>IF(ISERROR(VLOOKUP('Salidas Pacientes'!$C1993,'BD Pacientes'!$A:I,5,FALSE)),"",VLOOKUP('Salidas Pacientes'!$C1993,'BD Pacientes'!$A:I,5,FALSE))</f>
        <v>22152</v>
      </c>
      <c r="H1993" s="95" t="str">
        <f t="shared" ca="1" si="0"/>
        <v>63 año, 0 mes</v>
      </c>
      <c r="I1993" s="97" t="str">
        <f>IF(ISERROR(VLOOKUP('Salidas Pacientes'!$C1993,'BD Pacientes'!$A:$I,6,FALSE)),"",VLOOKUP('Salidas Pacientes'!$C1993,'BD Pacientes'!$A:$I,6,FALSE))</f>
        <v>CRA 56 # 1B-81 APTO 502</v>
      </c>
      <c r="J1993" s="98">
        <f>IF(ISERROR(VLOOKUP('Salidas Pacientes'!$C1993,'BD Pacientes'!$A:$I,7,FALSE)),"",VLOOKUP('Salidas Pacientes'!$C1993,'BD Pacientes'!$A:$I,7,FALSE))</f>
        <v>29739209</v>
      </c>
      <c r="K1993" s="99" t="str">
        <f>IF(ISERROR(VLOOKUP('Salidas Pacientes'!$C1993,'BD Pacientes'!$A:$I,8,FALSE)),"",VLOOKUP('Salidas Pacientes'!$C1993,'BD Pacientes'!$A:$I,8,FALSE))</f>
        <v>SOCORRO GIRALDO</v>
      </c>
      <c r="L1993" s="17">
        <f>IF(ISERROR(VLOOKUP('Salidas Pacientes'!$C1993,'BD Pacientes'!$A:$I,9,FALSE)),"",VLOOKUP('Salidas Pacientes'!$C1993,'BD Pacientes'!$A:$I,9,FALSE))</f>
        <v>3147993179</v>
      </c>
      <c r="M1993" s="122" t="s">
        <v>140</v>
      </c>
      <c r="N1993" s="16" t="str">
        <f>IF(ISERROR(VLOOKUP('Salidas Pacientes'!$M1993,Inventario!$A$2:$M$21,2,FALSE)),"",VLOOKUP('Salidas Pacientes'!$M1993,Inventario!$A$2:$M$21,2,FALSE))</f>
        <v>Influvac</v>
      </c>
      <c r="O1993" s="16" t="str">
        <f>IF(ISERROR(VLOOKUP('Salidas Pacientes'!$M1993,Inventario!$A$2:$M$21,3,FALSE)),"",VLOOKUP('Salidas Pacientes'!$M1993,Inventario!$A$2:$M$21,3,FALSE))</f>
        <v>Influenza</v>
      </c>
      <c r="P1993" s="100"/>
      <c r="Q1993" s="100"/>
      <c r="R1993" s="17"/>
      <c r="S1993" s="123" t="s">
        <v>252</v>
      </c>
      <c r="T1993" s="102" t="str">
        <f>IF(ISERROR(VLOOKUP('Salidas Pacientes'!$S1993,Entradas!$H$1:$I$412,2,FALSE)),"",VLOOKUP('Salidas Pacientes'!$S1993,Entradas!$H$1:$I$412,2,FALSE))</f>
        <v/>
      </c>
      <c r="U1993" s="124"/>
      <c r="V1993" s="124">
        <v>1</v>
      </c>
      <c r="W1993" s="127"/>
    </row>
    <row r="1994" spans="1:23" ht="15.75" hidden="1" customHeight="1">
      <c r="A1994" s="131"/>
      <c r="B1994" s="131"/>
      <c r="C1994" s="141">
        <v>1109574608</v>
      </c>
      <c r="D1994" s="134"/>
      <c r="E1994" s="16" t="str">
        <f>IF(ISERROR(VLOOKUP('Salidas Pacientes'!$C1994,'BD Pacientes'!$A:I,3,FALSE)),"",VLOOKUP('Salidas Pacientes'!$C1994,'BD Pacientes'!$A:I,3,FALSE))</f>
        <v>GUADALUPE VALENCIA CARDONA</v>
      </c>
      <c r="F1994" s="134"/>
      <c r="G1994" s="95">
        <f>IF(ISERROR(VLOOKUP('Salidas Pacientes'!$C1994,'BD Pacientes'!$A:I,5,FALSE)),"",VLOOKUP('Salidas Pacientes'!$C1994,'BD Pacientes'!$A:I,5,FALSE))</f>
        <v>44690</v>
      </c>
      <c r="H1994" s="95" t="str">
        <f t="shared" ca="1" si="0"/>
        <v>1 año, 3 mes</v>
      </c>
      <c r="I1994" s="97" t="str">
        <f>IF(ISERROR(VLOOKUP('Salidas Pacientes'!$C1994,'BD Pacientes'!$A:$I,6,FALSE)),"",VLOOKUP('Salidas Pacientes'!$C1994,'BD Pacientes'!$A:$I,6,FALSE))</f>
        <v>CALLE 60 # 98D-45 TORRE 6 APTO 804</v>
      </c>
      <c r="J1994" s="98">
        <f>IF(ISERROR(VLOOKUP('Salidas Pacientes'!$C1994,'BD Pacientes'!$A:$I,7,FALSE)),"",VLOOKUP('Salidas Pacientes'!$C1994,'BD Pacientes'!$A:$I,7,FALSE))</f>
        <v>1130622882</v>
      </c>
      <c r="K1994" s="99" t="str">
        <f>IF(ISERROR(VLOOKUP('Salidas Pacientes'!$C1994,'BD Pacientes'!$A:$I,8,FALSE)),"",VLOOKUP('Salidas Pacientes'!$C1994,'BD Pacientes'!$A:$I,8,FALSE))</f>
        <v>LINDA CARDONA</v>
      </c>
      <c r="L1994" s="17">
        <f>IF(ISERROR(VLOOKUP('Salidas Pacientes'!$C1994,'BD Pacientes'!$A:$I,9,FALSE)),"",VLOOKUP('Salidas Pacientes'!$C1994,'BD Pacientes'!$A:$I,9,FALSE))</f>
        <v>3205654888</v>
      </c>
      <c r="M1994" s="122" t="s">
        <v>47</v>
      </c>
      <c r="N1994" s="16" t="str">
        <f>IF(ISERROR(VLOOKUP('Salidas Pacientes'!$M1994,Inventario!$A$2:$M$21,2,FALSE)),"",VLOOKUP('Salidas Pacientes'!$M1994,Inventario!$A$2:$M$21,2,FALSE))</f>
        <v>Nimenrix</v>
      </c>
      <c r="O1994" s="16" t="str">
        <f>IF(ISERROR(VLOOKUP('Salidas Pacientes'!$M1994,Inventario!$A$2:$M$21,3,FALSE)),"",VLOOKUP('Salidas Pacientes'!$M1994,Inventario!$A$2:$M$21,3,FALSE))</f>
        <v>Meningococo</v>
      </c>
      <c r="P1994" s="100"/>
      <c r="Q1994" s="100"/>
      <c r="R1994" s="17"/>
      <c r="S1994" s="123" t="s">
        <v>240</v>
      </c>
      <c r="T1994" s="102">
        <f>IF(ISERROR(VLOOKUP('Salidas Pacientes'!$S1994,Entradas!$H$1:$I$412,2,FALSE)),"",VLOOKUP('Salidas Pacientes'!$S1994,Entradas!$H$1:$I$412,2,FALSE))</f>
        <v>45535</v>
      </c>
      <c r="U1994" s="124"/>
      <c r="V1994" s="124">
        <v>1</v>
      </c>
      <c r="W1994" s="127"/>
    </row>
    <row r="1995" spans="1:23" ht="15.75" hidden="1" customHeight="1">
      <c r="A1995" s="131"/>
      <c r="B1995" s="131"/>
      <c r="C1995" s="141">
        <v>1109574608</v>
      </c>
      <c r="D1995" s="132" t="s">
        <v>322</v>
      </c>
      <c r="E1995" s="16" t="str">
        <f>IF(ISERROR(VLOOKUP('Salidas Pacientes'!$C1995,'BD Pacientes'!$A:I,3,FALSE)),"",VLOOKUP('Salidas Pacientes'!$C1995,'BD Pacientes'!$A:I,3,FALSE))</f>
        <v>GUADALUPE VALENCIA CARDONA</v>
      </c>
      <c r="F1995" s="134"/>
      <c r="G1995" s="95">
        <f>IF(ISERROR(VLOOKUP('Salidas Pacientes'!$C1995,'BD Pacientes'!$A:I,5,FALSE)),"",VLOOKUP('Salidas Pacientes'!$C1995,'BD Pacientes'!$A:I,5,FALSE))</f>
        <v>44690</v>
      </c>
      <c r="H1995" s="95" t="str">
        <f t="shared" ca="1" si="0"/>
        <v>1 año, 3 mes</v>
      </c>
      <c r="I1995" s="97" t="str">
        <f>IF(ISERROR(VLOOKUP('Salidas Pacientes'!$C1995,'BD Pacientes'!$A:$I,6,FALSE)),"",VLOOKUP('Salidas Pacientes'!$C1995,'BD Pacientes'!$A:$I,6,FALSE))</f>
        <v>CALLE 60 # 98D-45 TORRE 6 APTO 804</v>
      </c>
      <c r="J1995" s="98">
        <f>IF(ISERROR(VLOOKUP('Salidas Pacientes'!$C1995,'BD Pacientes'!$A:$I,7,FALSE)),"",VLOOKUP('Salidas Pacientes'!$C1995,'BD Pacientes'!$A:$I,7,FALSE))</f>
        <v>1130622882</v>
      </c>
      <c r="K1995" s="99" t="str">
        <f>IF(ISERROR(VLOOKUP('Salidas Pacientes'!$C1995,'BD Pacientes'!$A:$I,8,FALSE)),"",VLOOKUP('Salidas Pacientes'!$C1995,'BD Pacientes'!$A:$I,8,FALSE))</f>
        <v>LINDA CARDONA</v>
      </c>
      <c r="L1995" s="17">
        <f>IF(ISERROR(VLOOKUP('Salidas Pacientes'!$C1995,'BD Pacientes'!$A:$I,9,FALSE)),"",VLOOKUP('Salidas Pacientes'!$C1995,'BD Pacientes'!$A:$I,9,FALSE))</f>
        <v>3205654888</v>
      </c>
      <c r="M1995" s="122" t="s">
        <v>140</v>
      </c>
      <c r="N1995" s="16" t="str">
        <f>IF(ISERROR(VLOOKUP('Salidas Pacientes'!$M1995,Inventario!$A$2:$M$21,2,FALSE)),"",VLOOKUP('Salidas Pacientes'!$M1995,Inventario!$A$2:$M$21,2,FALSE))</f>
        <v>Influvac</v>
      </c>
      <c r="O1995" s="16" t="str">
        <f>IF(ISERROR(VLOOKUP('Salidas Pacientes'!$M1995,Inventario!$A$2:$M$21,3,FALSE)),"",VLOOKUP('Salidas Pacientes'!$M1995,Inventario!$A$2:$M$21,3,FALSE))</f>
        <v>Influenza</v>
      </c>
      <c r="P1995" s="100"/>
      <c r="Q1995" s="100"/>
      <c r="R1995" s="17"/>
      <c r="S1995" s="123" t="s">
        <v>337</v>
      </c>
      <c r="T1995" s="102" t="str">
        <f>IF(ISERROR(VLOOKUP('Salidas Pacientes'!$S1995,Entradas!$H$1:$I$412,2,FALSE)),"",VLOOKUP('Salidas Pacientes'!$S1995,Entradas!$H$1:$I$412,2,FALSE))</f>
        <v/>
      </c>
      <c r="U1995" s="124"/>
      <c r="V1995" s="124">
        <v>1</v>
      </c>
      <c r="W1995" s="127"/>
    </row>
    <row r="1996" spans="1:23" ht="15.75" hidden="1" customHeight="1">
      <c r="A1996" s="131"/>
      <c r="B1996" s="131"/>
      <c r="C1996" s="129">
        <v>1130622882</v>
      </c>
      <c r="D1996" s="134"/>
      <c r="E1996" s="16" t="str">
        <f>IF(ISERROR(VLOOKUP('Salidas Pacientes'!$C1996,'BD Pacientes'!$A:I,3,FALSE)),"",VLOOKUP('Salidas Pacientes'!$C1996,'BD Pacientes'!$A:I,3,FALSE))</f>
        <v>LINDA CARDONA SALAS</v>
      </c>
      <c r="F1996" s="134"/>
      <c r="G1996" s="95">
        <f>IF(ISERROR(VLOOKUP('Salidas Pacientes'!$C1996,'BD Pacientes'!$A:I,5,FALSE)),"",VLOOKUP('Salidas Pacientes'!$C1996,'BD Pacientes'!$A:I,5,FALSE))</f>
        <v>32460</v>
      </c>
      <c r="H1996" s="95" t="str">
        <f t="shared" ca="1" si="0"/>
        <v>34 año, 9 mes</v>
      </c>
      <c r="I1996" s="97" t="str">
        <f>IF(ISERROR(VLOOKUP('Salidas Pacientes'!$C1996,'BD Pacientes'!$A:$I,6,FALSE)),"",VLOOKUP('Salidas Pacientes'!$C1996,'BD Pacientes'!$A:$I,6,FALSE))</f>
        <v>CALLE 60 #98D-45 TORRE 6 AP 804</v>
      </c>
      <c r="J1996" s="98">
        <f>IF(ISERROR(VLOOKUP('Salidas Pacientes'!$C1996,'BD Pacientes'!$A:$I,7,FALSE)),"",VLOOKUP('Salidas Pacientes'!$C1996,'BD Pacientes'!$A:$I,7,FALSE))</f>
        <v>1130622882</v>
      </c>
      <c r="K1996" s="99" t="str">
        <f>IF(ISERROR(VLOOKUP('Salidas Pacientes'!$C1996,'BD Pacientes'!$A:$I,8,FALSE)),"",VLOOKUP('Salidas Pacientes'!$C1996,'BD Pacientes'!$A:$I,8,FALSE))</f>
        <v>LINDA CARDONA SALAS</v>
      </c>
      <c r="L1996" s="17">
        <f>IF(ISERROR(VLOOKUP('Salidas Pacientes'!$C1996,'BD Pacientes'!$A:$I,9,FALSE)),"",VLOOKUP('Salidas Pacientes'!$C1996,'BD Pacientes'!$A:$I,9,FALSE))</f>
        <v>3205654888</v>
      </c>
      <c r="M1996" s="122" t="s">
        <v>140</v>
      </c>
      <c r="N1996" s="16" t="str">
        <f>IF(ISERROR(VLOOKUP('Salidas Pacientes'!$M1996,Inventario!$A$2:$M$21,2,FALSE)),"",VLOOKUP('Salidas Pacientes'!$M1996,Inventario!$A$2:$M$21,2,FALSE))</f>
        <v>Influvac</v>
      </c>
      <c r="O1996" s="16" t="str">
        <f>IF(ISERROR(VLOOKUP('Salidas Pacientes'!$M1996,Inventario!$A$2:$M$21,3,FALSE)),"",VLOOKUP('Salidas Pacientes'!$M1996,Inventario!$A$2:$M$21,3,FALSE))</f>
        <v>Influenza</v>
      </c>
      <c r="P1996" s="100"/>
      <c r="Q1996" s="100"/>
      <c r="R1996" s="17"/>
      <c r="S1996" s="123" t="s">
        <v>252</v>
      </c>
      <c r="T1996" s="102" t="str">
        <f>IF(ISERROR(VLOOKUP('Salidas Pacientes'!$S1996,Entradas!$H$1:$I$412,2,FALSE)),"",VLOOKUP('Salidas Pacientes'!$S1996,Entradas!$H$1:$I$412,2,FALSE))</f>
        <v/>
      </c>
      <c r="U1996" s="124"/>
      <c r="V1996" s="124">
        <v>1</v>
      </c>
      <c r="W1996" s="127"/>
    </row>
    <row r="1997" spans="1:23" ht="15.75" hidden="1" customHeight="1">
      <c r="A1997" s="131"/>
      <c r="B1997" s="131"/>
      <c r="C1997" s="133">
        <v>1109686823</v>
      </c>
      <c r="D1997" s="134"/>
      <c r="E1997" s="16" t="str">
        <f>IF(ISERROR(VLOOKUP('Salidas Pacientes'!$C1997,'BD Pacientes'!$A:I,3,FALSE)),"",VLOOKUP('Salidas Pacientes'!$C1997,'BD Pacientes'!$A:I,3,FALSE))</f>
        <v>JUAN JOEL ARCE PATIÑO</v>
      </c>
      <c r="F1997" s="134"/>
      <c r="G1997" s="95">
        <f>IF(ISERROR(VLOOKUP('Salidas Pacientes'!$C1997,'BD Pacientes'!$A:I,5,FALSE)),"",VLOOKUP('Salidas Pacientes'!$C1997,'BD Pacientes'!$A:I,5,FALSE))</f>
        <v>43876</v>
      </c>
      <c r="H1997" s="95" t="str">
        <f t="shared" ca="1" si="0"/>
        <v>3 año, 6 mes</v>
      </c>
      <c r="I1997" s="97" t="str">
        <f>IF(ISERROR(VLOOKUP('Salidas Pacientes'!$C1997,'BD Pacientes'!$A:$I,6,FALSE)),"",VLOOKUP('Salidas Pacientes'!$C1997,'BD Pacientes'!$A:$I,6,FALSE))</f>
        <v>CALLE 53A ·1B1-37</v>
      </c>
      <c r="J1997" s="98">
        <f>IF(ISERROR(VLOOKUP('Salidas Pacientes'!$C1997,'BD Pacientes'!$A:$I,7,FALSE)),"",VLOOKUP('Salidas Pacientes'!$C1997,'BD Pacientes'!$A:$I,7,FALSE))</f>
        <v>1085932202</v>
      </c>
      <c r="K1997" s="99" t="str">
        <f>IF(ISERROR(VLOOKUP('Salidas Pacientes'!$C1997,'BD Pacientes'!$A:$I,8,FALSE)),"",VLOOKUP('Salidas Pacientes'!$C1997,'BD Pacientes'!$A:$I,8,FALSE))</f>
        <v>NASNIYI PATIÑO</v>
      </c>
      <c r="L1997" s="17">
        <f>IF(ISERROR(VLOOKUP('Salidas Pacientes'!$C1997,'BD Pacientes'!$A:$I,9,FALSE)),"",VLOOKUP('Salidas Pacientes'!$C1997,'BD Pacientes'!$A:$I,9,FALSE))</f>
        <v>3104465682</v>
      </c>
      <c r="M1997" s="122" t="s">
        <v>140</v>
      </c>
      <c r="N1997" s="16" t="str">
        <f>IF(ISERROR(VLOOKUP('Salidas Pacientes'!$M1997,Inventario!$A$2:$M$21,2,FALSE)),"",VLOOKUP('Salidas Pacientes'!$M1997,Inventario!$A$2:$M$21,2,FALSE))</f>
        <v>Influvac</v>
      </c>
      <c r="O1997" s="16" t="str">
        <f>IF(ISERROR(VLOOKUP('Salidas Pacientes'!$M1997,Inventario!$A$2:$M$21,3,FALSE)),"",VLOOKUP('Salidas Pacientes'!$M1997,Inventario!$A$2:$M$21,3,FALSE))</f>
        <v>Influenza</v>
      </c>
      <c r="P1997" s="100"/>
      <c r="Q1997" s="100"/>
      <c r="R1997" s="17"/>
      <c r="S1997" s="123" t="s">
        <v>252</v>
      </c>
      <c r="T1997" s="102" t="str">
        <f>IF(ISERROR(VLOOKUP('Salidas Pacientes'!$S1997,Entradas!$H$1:$I$412,2,FALSE)),"",VLOOKUP('Salidas Pacientes'!$S1997,Entradas!$H$1:$I$412,2,FALSE))</f>
        <v/>
      </c>
      <c r="U1997" s="124"/>
      <c r="V1997" s="124">
        <v>1</v>
      </c>
      <c r="W1997" s="127"/>
    </row>
    <row r="1998" spans="1:23" ht="15.75" hidden="1" customHeight="1">
      <c r="A1998" s="131"/>
      <c r="B1998" s="131"/>
      <c r="C1998" s="129">
        <v>1110378804</v>
      </c>
      <c r="D1998" s="132" t="s">
        <v>328</v>
      </c>
      <c r="E1998" s="16" t="str">
        <f>IF(ISERROR(VLOOKUP('Salidas Pacientes'!$C1998,'BD Pacientes'!$A:I,3,FALSE)),"",VLOOKUP('Salidas Pacientes'!$C1998,'BD Pacientes'!$A:I,3,FALSE))</f>
        <v>ANNIE CALDERON CAICEDO</v>
      </c>
      <c r="F1998" s="132" t="s">
        <v>327</v>
      </c>
      <c r="G1998" s="95">
        <f>IF(ISERROR(VLOOKUP('Salidas Pacientes'!$C1998,'BD Pacientes'!$A:I,5,FALSE)),"",VLOOKUP('Salidas Pacientes'!$C1998,'BD Pacientes'!$A:I,5,FALSE))</f>
        <v>43407</v>
      </c>
      <c r="H1998" s="95" t="str">
        <f t="shared" ca="1" si="0"/>
        <v>4 año, 9 mes</v>
      </c>
      <c r="I1998" s="97" t="str">
        <f>IF(ISERROR(VLOOKUP('Salidas Pacientes'!$C1998,'BD Pacientes'!$A:$I,6,FALSE)),"",VLOOKUP('Salidas Pacientes'!$C1998,'BD Pacientes'!$A:$I,6,FALSE))</f>
        <v>CALLE 54 #98-50</v>
      </c>
      <c r="J1998" s="98">
        <f>IF(ISERROR(VLOOKUP('Salidas Pacientes'!$C1998,'BD Pacientes'!$A:$I,7,FALSE)),"",VLOOKUP('Salidas Pacientes'!$C1998,'BD Pacientes'!$A:$I,7,FALSE))</f>
        <v>1130586583</v>
      </c>
      <c r="K1998" s="99" t="str">
        <f>IF(ISERROR(VLOOKUP('Salidas Pacientes'!$C1998,'BD Pacientes'!$A:$I,8,FALSE)),"",VLOOKUP('Salidas Pacientes'!$C1998,'BD Pacientes'!$A:$I,8,FALSE))</f>
        <v>NICOLE CAICEDO</v>
      </c>
      <c r="L1998" s="17">
        <f>IF(ISERROR(VLOOKUP('Salidas Pacientes'!$C1998,'BD Pacientes'!$A:$I,9,FALSE)),"",VLOOKUP('Salidas Pacientes'!$C1998,'BD Pacientes'!$A:$I,9,FALSE))</f>
        <v>3164802411</v>
      </c>
      <c r="M1998" s="122" t="s">
        <v>54</v>
      </c>
      <c r="N1998" s="16" t="str">
        <f>IF(ISERROR(VLOOKUP('Salidas Pacientes'!$M1998,Inventario!$A$2:$M$21,2,FALSE)),"",VLOOKUP('Salidas Pacientes'!$M1998,Inventario!$A$2:$M$21,2,FALSE))</f>
        <v>Prevenar</v>
      </c>
      <c r="O1998" s="16" t="str">
        <f>IF(ISERROR(VLOOKUP('Salidas Pacientes'!$M1998,Inventario!$A$2:$M$21,3,FALSE)),"",VLOOKUP('Salidas Pacientes'!$M1998,Inventario!$A$2:$M$21,3,FALSE))</f>
        <v>Neumococo 13V</v>
      </c>
      <c r="P1998" s="100"/>
      <c r="Q1998" s="100"/>
      <c r="R1998" s="17"/>
      <c r="S1998" s="123" t="s">
        <v>257</v>
      </c>
      <c r="T1998" s="102" t="str">
        <f>IF(ISERROR(VLOOKUP('Salidas Pacientes'!$S1998,Entradas!$H$1:$I$412,2,FALSE)),"",VLOOKUP('Salidas Pacientes'!$S1998,Entradas!$H$1:$I$412,2,FALSE))</f>
        <v/>
      </c>
      <c r="U1998" s="124">
        <v>1</v>
      </c>
      <c r="V1998" s="124">
        <v>1</v>
      </c>
      <c r="W1998" s="127"/>
    </row>
    <row r="1999" spans="1:23" ht="15.75" hidden="1" customHeight="1">
      <c r="A1999" s="131"/>
      <c r="B1999" s="131"/>
      <c r="C1999" s="129">
        <v>1110378804</v>
      </c>
      <c r="D1999" s="134"/>
      <c r="E1999" s="16" t="str">
        <f>IF(ISERROR(VLOOKUP('Salidas Pacientes'!$C1999,'BD Pacientes'!$A:I,3,FALSE)),"",VLOOKUP('Salidas Pacientes'!$C1999,'BD Pacientes'!$A:I,3,FALSE))</f>
        <v>ANNIE CALDERON CAICEDO</v>
      </c>
      <c r="F1999" s="134"/>
      <c r="G1999" s="95">
        <f>IF(ISERROR(VLOOKUP('Salidas Pacientes'!$C1999,'BD Pacientes'!$A:I,5,FALSE)),"",VLOOKUP('Salidas Pacientes'!$C1999,'BD Pacientes'!$A:I,5,FALSE))</f>
        <v>43407</v>
      </c>
      <c r="H1999" s="95" t="str">
        <f t="shared" ca="1" si="0"/>
        <v>4 año, 9 mes</v>
      </c>
      <c r="I1999" s="97" t="str">
        <f>IF(ISERROR(VLOOKUP('Salidas Pacientes'!$C1999,'BD Pacientes'!$A:$I,6,FALSE)),"",VLOOKUP('Salidas Pacientes'!$C1999,'BD Pacientes'!$A:$I,6,FALSE))</f>
        <v>CALLE 54 #98-50</v>
      </c>
      <c r="J1999" s="98">
        <f>IF(ISERROR(VLOOKUP('Salidas Pacientes'!$C1999,'BD Pacientes'!$A:$I,7,FALSE)),"",VLOOKUP('Salidas Pacientes'!$C1999,'BD Pacientes'!$A:$I,7,FALSE))</f>
        <v>1130586583</v>
      </c>
      <c r="K1999" s="99" t="str">
        <f>IF(ISERROR(VLOOKUP('Salidas Pacientes'!$C1999,'BD Pacientes'!$A:$I,8,FALSE)),"",VLOOKUP('Salidas Pacientes'!$C1999,'BD Pacientes'!$A:$I,8,FALSE))</f>
        <v>NICOLE CAICEDO</v>
      </c>
      <c r="L1999" s="17">
        <f>IF(ISERROR(VLOOKUP('Salidas Pacientes'!$C1999,'BD Pacientes'!$A:$I,9,FALSE)),"",VLOOKUP('Salidas Pacientes'!$C1999,'BD Pacientes'!$A:$I,9,FALSE))</f>
        <v>3164802411</v>
      </c>
      <c r="M1999" s="122" t="s">
        <v>108</v>
      </c>
      <c r="N1999" s="16" t="str">
        <f>IF(ISERROR(VLOOKUP('Salidas Pacientes'!$M1999,Inventario!$A$2:$M$21,2,FALSE)),"",VLOOKUP('Salidas Pacientes'!$M1999,Inventario!$A$2:$M$21,2,FALSE))</f>
        <v>Priorix</v>
      </c>
      <c r="O1999" s="16" t="str">
        <f>IF(ISERROR(VLOOKUP('Salidas Pacientes'!$M1999,Inventario!$A$2:$M$21,3,FALSE)),"",VLOOKUP('Salidas Pacientes'!$M1999,Inventario!$A$2:$M$21,3,FALSE))</f>
        <v>Rubeola, Sarampion, Paperas</v>
      </c>
      <c r="P1999" s="100"/>
      <c r="Q1999" s="100"/>
      <c r="R1999" s="17"/>
      <c r="S1999" s="123" t="s">
        <v>338</v>
      </c>
      <c r="T1999" s="102" t="str">
        <f>IF(ISERROR(VLOOKUP('Salidas Pacientes'!$S1999,Entradas!$H$1:$I$412,2,FALSE)),"",VLOOKUP('Salidas Pacientes'!$S1999,Entradas!$H$1:$I$412,2,FALSE))</f>
        <v/>
      </c>
      <c r="U1999" s="124">
        <v>2</v>
      </c>
      <c r="V1999" s="124">
        <v>1</v>
      </c>
      <c r="W1999" s="127"/>
    </row>
    <row r="2000" spans="1:23" ht="15.75" hidden="1" customHeight="1">
      <c r="A2000" s="131"/>
      <c r="B2000" s="131"/>
      <c r="C2000" s="129">
        <v>1110378804</v>
      </c>
      <c r="D2000" s="134"/>
      <c r="E2000" s="16" t="str">
        <f>IF(ISERROR(VLOOKUP('Salidas Pacientes'!$C2000,'BD Pacientes'!$A:I,3,FALSE)),"",VLOOKUP('Salidas Pacientes'!$C2000,'BD Pacientes'!$A:I,3,FALSE))</f>
        <v>ANNIE CALDERON CAICEDO</v>
      </c>
      <c r="F2000" s="134"/>
      <c r="G2000" s="95">
        <f>IF(ISERROR(VLOOKUP('Salidas Pacientes'!$C2000,'BD Pacientes'!$A:I,5,FALSE)),"",VLOOKUP('Salidas Pacientes'!$C2000,'BD Pacientes'!$A:I,5,FALSE))</f>
        <v>43407</v>
      </c>
      <c r="H2000" s="95" t="str">
        <f t="shared" ca="1" si="0"/>
        <v>4 año, 9 mes</v>
      </c>
      <c r="I2000" s="97" t="str">
        <f>IF(ISERROR(VLOOKUP('Salidas Pacientes'!$C2000,'BD Pacientes'!$A:$I,6,FALSE)),"",VLOOKUP('Salidas Pacientes'!$C2000,'BD Pacientes'!$A:$I,6,FALSE))</f>
        <v>CALLE 54 #98-50</v>
      </c>
      <c r="J2000" s="98">
        <f>IF(ISERROR(VLOOKUP('Salidas Pacientes'!$C2000,'BD Pacientes'!$A:$I,7,FALSE)),"",VLOOKUP('Salidas Pacientes'!$C2000,'BD Pacientes'!$A:$I,7,FALSE))</f>
        <v>1130586583</v>
      </c>
      <c r="K2000" s="99" t="str">
        <f>IF(ISERROR(VLOOKUP('Salidas Pacientes'!$C2000,'BD Pacientes'!$A:$I,8,FALSE)),"",VLOOKUP('Salidas Pacientes'!$C2000,'BD Pacientes'!$A:$I,8,FALSE))</f>
        <v>NICOLE CAICEDO</v>
      </c>
      <c r="L2000" s="17">
        <f>IF(ISERROR(VLOOKUP('Salidas Pacientes'!$C2000,'BD Pacientes'!$A:$I,9,FALSE)),"",VLOOKUP('Salidas Pacientes'!$C2000,'BD Pacientes'!$A:$I,9,FALSE))</f>
        <v>3164802411</v>
      </c>
      <c r="M2000" s="122" t="s">
        <v>140</v>
      </c>
      <c r="N2000" s="16" t="str">
        <f>IF(ISERROR(VLOOKUP('Salidas Pacientes'!$M2000,Inventario!$A$2:$M$21,2,FALSE)),"",VLOOKUP('Salidas Pacientes'!$M2000,Inventario!$A$2:$M$21,2,FALSE))</f>
        <v>Influvac</v>
      </c>
      <c r="O2000" s="16" t="str">
        <f>IF(ISERROR(VLOOKUP('Salidas Pacientes'!$M2000,Inventario!$A$2:$M$21,3,FALSE)),"",VLOOKUP('Salidas Pacientes'!$M2000,Inventario!$A$2:$M$21,3,FALSE))</f>
        <v>Influenza</v>
      </c>
      <c r="P2000" s="100"/>
      <c r="Q2000" s="100"/>
      <c r="R2000" s="17"/>
      <c r="S2000" s="123" t="s">
        <v>252</v>
      </c>
      <c r="T2000" s="102" t="str">
        <f>IF(ISERROR(VLOOKUP('Salidas Pacientes'!$S2000,Entradas!$H$1:$I$412,2,FALSE)),"",VLOOKUP('Salidas Pacientes'!$S2000,Entradas!$H$1:$I$412,2,FALSE))</f>
        <v/>
      </c>
      <c r="U2000" s="124" t="s">
        <v>333</v>
      </c>
      <c r="V2000" s="124">
        <v>1</v>
      </c>
      <c r="W2000" s="127"/>
    </row>
    <row r="2001" spans="1:23" ht="15.75" hidden="1" customHeight="1">
      <c r="A2001" s="121">
        <v>45122</v>
      </c>
      <c r="B2001" s="131"/>
      <c r="C2001" s="129">
        <v>1232818155</v>
      </c>
      <c r="D2001" s="132" t="s">
        <v>328</v>
      </c>
      <c r="E2001" s="16" t="str">
        <f>IF(ISERROR(VLOOKUP('Salidas Pacientes'!$C2001,'BD Pacientes'!$A:I,3,FALSE)),"",VLOOKUP('Salidas Pacientes'!$C2001,'BD Pacientes'!$A:I,3,FALSE))</f>
        <v>JERONIMO GOMEZ GONZALEZ</v>
      </c>
      <c r="F2001" s="132" t="s">
        <v>327</v>
      </c>
      <c r="G2001" s="95">
        <f>IF(ISERROR(VLOOKUP('Salidas Pacientes'!$C2001,'BD Pacientes'!$A:I,5,FALSE)),"",VLOOKUP('Salidas Pacientes'!$C2001,'BD Pacientes'!$A:I,5,FALSE))</f>
        <v>44508</v>
      </c>
      <c r="H2001" s="95" t="str">
        <f t="shared" ca="1" si="0"/>
        <v>1 año, 9 mes</v>
      </c>
      <c r="I2001" s="97" t="str">
        <f>IF(ISERROR(VLOOKUP('Salidas Pacientes'!$C2001,'BD Pacientes'!$A:$I,6,FALSE)),"",VLOOKUP('Salidas Pacientes'!$C2001,'BD Pacientes'!$A:$I,6,FALSE))</f>
        <v>CRA 98B # 60-115</v>
      </c>
      <c r="J2001" s="98">
        <f>IF(ISERROR(VLOOKUP('Salidas Pacientes'!$C2001,'BD Pacientes'!$A:$I,7,FALSE)),"",VLOOKUP('Salidas Pacientes'!$C2001,'BD Pacientes'!$A:$I,7,FALSE))</f>
        <v>1144093004</v>
      </c>
      <c r="K2001" s="99" t="str">
        <f>IF(ISERROR(VLOOKUP('Salidas Pacientes'!$C2001,'BD Pacientes'!$A:$I,8,FALSE)),"",VLOOKUP('Salidas Pacientes'!$C2001,'BD Pacientes'!$A:$I,8,FALSE))</f>
        <v>DAYANA GONZALEZ</v>
      </c>
      <c r="L2001" s="17">
        <f>IF(ISERROR(VLOOKUP('Salidas Pacientes'!$C2001,'BD Pacientes'!$A:$I,9,FALSE)),"",VLOOKUP('Salidas Pacientes'!$C2001,'BD Pacientes'!$A:$I,9,FALSE))</f>
        <v>3165388953</v>
      </c>
      <c r="M2001" s="122" t="s">
        <v>54</v>
      </c>
      <c r="N2001" s="16" t="str">
        <f>IF(ISERROR(VLOOKUP('Salidas Pacientes'!$M2001,Inventario!$A$2:$M$21,2,FALSE)),"",VLOOKUP('Salidas Pacientes'!$M2001,Inventario!$A$2:$M$21,2,FALSE))</f>
        <v>Prevenar</v>
      </c>
      <c r="O2001" s="16" t="str">
        <f>IF(ISERROR(VLOOKUP('Salidas Pacientes'!$M2001,Inventario!$A$2:$M$21,3,FALSE)),"",VLOOKUP('Salidas Pacientes'!$M2001,Inventario!$A$2:$M$21,3,FALSE))</f>
        <v>Neumococo 13V</v>
      </c>
      <c r="P2001" s="100"/>
      <c r="Q2001" s="100"/>
      <c r="R2001" s="17"/>
      <c r="S2001" s="123" t="s">
        <v>257</v>
      </c>
      <c r="T2001" s="102" t="str">
        <f>IF(ISERROR(VLOOKUP('Salidas Pacientes'!$S2001,Entradas!$H$1:$I$412,2,FALSE)),"",VLOOKUP('Salidas Pacientes'!$S2001,Entradas!$H$1:$I$412,2,FALSE))</f>
        <v/>
      </c>
      <c r="U2001" s="124">
        <v>4</v>
      </c>
      <c r="V2001" s="124">
        <v>1</v>
      </c>
      <c r="W2001" s="127"/>
    </row>
    <row r="2002" spans="1:23" ht="15.75" hidden="1" customHeight="1">
      <c r="A2002" s="131"/>
      <c r="B2002" s="131"/>
      <c r="C2002" s="129">
        <v>1232818155</v>
      </c>
      <c r="D2002" s="134"/>
      <c r="E2002" s="16" t="str">
        <f>IF(ISERROR(VLOOKUP('Salidas Pacientes'!$C2002,'BD Pacientes'!$A:I,3,FALSE)),"",VLOOKUP('Salidas Pacientes'!$C2002,'BD Pacientes'!$A:I,3,FALSE))</f>
        <v>JERONIMO GOMEZ GONZALEZ</v>
      </c>
      <c r="F2002" s="134"/>
      <c r="G2002" s="95">
        <f>IF(ISERROR(VLOOKUP('Salidas Pacientes'!$C2002,'BD Pacientes'!$A:I,5,FALSE)),"",VLOOKUP('Salidas Pacientes'!$C2002,'BD Pacientes'!$A:I,5,FALSE))</f>
        <v>44508</v>
      </c>
      <c r="H2002" s="95" t="str">
        <f t="shared" ca="1" si="0"/>
        <v>1 año, 9 mes</v>
      </c>
      <c r="I2002" s="97" t="str">
        <f>IF(ISERROR(VLOOKUP('Salidas Pacientes'!$C2002,'BD Pacientes'!$A:$I,6,FALSE)),"",VLOOKUP('Salidas Pacientes'!$C2002,'BD Pacientes'!$A:$I,6,FALSE))</f>
        <v>CRA 98B # 60-115</v>
      </c>
      <c r="J2002" s="98">
        <f>IF(ISERROR(VLOOKUP('Salidas Pacientes'!$C2002,'BD Pacientes'!$A:$I,7,FALSE)),"",VLOOKUP('Salidas Pacientes'!$C2002,'BD Pacientes'!$A:$I,7,FALSE))</f>
        <v>1144093004</v>
      </c>
      <c r="K2002" s="99" t="str">
        <f>IF(ISERROR(VLOOKUP('Salidas Pacientes'!$C2002,'BD Pacientes'!$A:$I,8,FALSE)),"",VLOOKUP('Salidas Pacientes'!$C2002,'BD Pacientes'!$A:$I,8,FALSE))</f>
        <v>DAYANA GONZALEZ</v>
      </c>
      <c r="L2002" s="17">
        <f>IF(ISERROR(VLOOKUP('Salidas Pacientes'!$C2002,'BD Pacientes'!$A:$I,9,FALSE)),"",VLOOKUP('Salidas Pacientes'!$C2002,'BD Pacientes'!$A:$I,9,FALSE))</f>
        <v>3165388953</v>
      </c>
      <c r="M2002" s="122" t="s">
        <v>81</v>
      </c>
      <c r="N2002" s="16" t="str">
        <f>IF(ISERROR(VLOOKUP('Salidas Pacientes'!$M2002,Inventario!$A$2:$M$21,2,FALSE)),"",VLOOKUP('Salidas Pacientes'!$M2002,Inventario!$A$2:$M$21,2,FALSE))</f>
        <v>Stamaril</v>
      </c>
      <c r="O2002" s="16" t="str">
        <f>IF(ISERROR(VLOOKUP('Salidas Pacientes'!$M2002,Inventario!$A$2:$M$21,3,FALSE)),"",VLOOKUP('Salidas Pacientes'!$M2002,Inventario!$A$2:$M$21,3,FALSE))</f>
        <v>Fiebre amarilla</v>
      </c>
      <c r="P2002" s="100"/>
      <c r="Q2002" s="100"/>
      <c r="R2002" s="17"/>
      <c r="S2002" s="123" t="s">
        <v>249</v>
      </c>
      <c r="T2002" s="102" t="str">
        <f>IF(ISERROR(VLOOKUP('Salidas Pacientes'!$S2002,Entradas!$H$1:$I$412,2,FALSE)),"",VLOOKUP('Salidas Pacientes'!$S2002,Entradas!$H$1:$I$412,2,FALSE))</f>
        <v/>
      </c>
      <c r="U2002" s="124">
        <v>1</v>
      </c>
      <c r="V2002" s="124">
        <v>1</v>
      </c>
      <c r="W2002" s="127"/>
    </row>
    <row r="2003" spans="1:23" ht="15.75" hidden="1" customHeight="1">
      <c r="A2003" s="131"/>
      <c r="B2003" s="131"/>
      <c r="C2003" s="129">
        <v>1232818155</v>
      </c>
      <c r="D2003" s="134"/>
      <c r="E2003" s="16" t="str">
        <f>IF(ISERROR(VLOOKUP('Salidas Pacientes'!$C2003,'BD Pacientes'!$A:I,3,FALSE)),"",VLOOKUP('Salidas Pacientes'!$C2003,'BD Pacientes'!$A:I,3,FALSE))</f>
        <v>JERONIMO GOMEZ GONZALEZ</v>
      </c>
      <c r="F2003" s="134"/>
      <c r="G2003" s="95">
        <f>IF(ISERROR(VLOOKUP('Salidas Pacientes'!$C2003,'BD Pacientes'!$A:I,5,FALSE)),"",VLOOKUP('Salidas Pacientes'!$C2003,'BD Pacientes'!$A:I,5,FALSE))</f>
        <v>44508</v>
      </c>
      <c r="H2003" s="95" t="str">
        <f t="shared" ca="1" si="0"/>
        <v>1 año, 9 mes</v>
      </c>
      <c r="I2003" s="97" t="str">
        <f>IF(ISERROR(VLOOKUP('Salidas Pacientes'!$C2003,'BD Pacientes'!$A:$I,6,FALSE)),"",VLOOKUP('Salidas Pacientes'!$C2003,'BD Pacientes'!$A:$I,6,FALSE))</f>
        <v>CRA 98B # 60-115</v>
      </c>
      <c r="J2003" s="98">
        <f>IF(ISERROR(VLOOKUP('Salidas Pacientes'!$C2003,'BD Pacientes'!$A:$I,7,FALSE)),"",VLOOKUP('Salidas Pacientes'!$C2003,'BD Pacientes'!$A:$I,7,FALSE))</f>
        <v>1144093004</v>
      </c>
      <c r="K2003" s="99" t="str">
        <f>IF(ISERROR(VLOOKUP('Salidas Pacientes'!$C2003,'BD Pacientes'!$A:$I,8,FALSE)),"",VLOOKUP('Salidas Pacientes'!$C2003,'BD Pacientes'!$A:$I,8,FALSE))</f>
        <v>DAYANA GONZALEZ</v>
      </c>
      <c r="L2003" s="17">
        <f>IF(ISERROR(VLOOKUP('Salidas Pacientes'!$C2003,'BD Pacientes'!$A:$I,9,FALSE)),"",VLOOKUP('Salidas Pacientes'!$C2003,'BD Pacientes'!$A:$I,9,FALSE))</f>
        <v>3165388953</v>
      </c>
      <c r="M2003" s="122" t="s">
        <v>108</v>
      </c>
      <c r="N2003" s="16" t="str">
        <f>IF(ISERROR(VLOOKUP('Salidas Pacientes'!$M2003,Inventario!$A$2:$M$21,2,FALSE)),"",VLOOKUP('Salidas Pacientes'!$M2003,Inventario!$A$2:$M$21,2,FALSE))</f>
        <v>Priorix</v>
      </c>
      <c r="O2003" s="16" t="str">
        <f>IF(ISERROR(VLOOKUP('Salidas Pacientes'!$M2003,Inventario!$A$2:$M$21,3,FALSE)),"",VLOOKUP('Salidas Pacientes'!$M2003,Inventario!$A$2:$M$21,3,FALSE))</f>
        <v>Rubeola, Sarampion, Paperas</v>
      </c>
      <c r="P2003" s="100"/>
      <c r="Q2003" s="100"/>
      <c r="R2003" s="17"/>
      <c r="S2003" s="123" t="s">
        <v>338</v>
      </c>
      <c r="T2003" s="102" t="str">
        <f>IF(ISERROR(VLOOKUP('Salidas Pacientes'!$S2003,Entradas!$H$1:$I$412,2,FALSE)),"",VLOOKUP('Salidas Pacientes'!$S2003,Entradas!$H$1:$I$412,2,FALSE))</f>
        <v/>
      </c>
      <c r="U2003" s="124">
        <v>2</v>
      </c>
      <c r="V2003" s="124">
        <v>1</v>
      </c>
      <c r="W2003" s="127"/>
    </row>
    <row r="2004" spans="1:23" ht="15.75" hidden="1" customHeight="1">
      <c r="A2004" s="131"/>
      <c r="B2004" s="131"/>
      <c r="C2004" s="135">
        <v>1108258606</v>
      </c>
      <c r="D2004" s="134"/>
      <c r="E2004" s="16" t="str">
        <f>IF(ISERROR(VLOOKUP('Salidas Pacientes'!$C2004,'BD Pacientes'!$A:I,3,FALSE)),"",VLOOKUP('Salidas Pacientes'!$C2004,'BD Pacientes'!$A:I,3,FALSE))</f>
        <v>ISABELLA VALENCIA VALENCIA</v>
      </c>
      <c r="F2004" s="134"/>
      <c r="G2004" s="95">
        <f>IF(ISERROR(VLOOKUP('Salidas Pacientes'!$C2004,'BD Pacientes'!$A:I,5,FALSE)),"",VLOOKUP('Salidas Pacientes'!$C2004,'BD Pacientes'!$A:I,5,FALSE))</f>
        <v>42651</v>
      </c>
      <c r="H2004" s="95" t="str">
        <f t="shared" ca="1" si="0"/>
        <v>6 año, 10 mes</v>
      </c>
      <c r="I2004" s="97" t="str">
        <f>IF(ISERROR(VLOOKUP('Salidas Pacientes'!$C2004,'BD Pacientes'!$A:$I,6,FALSE)),"",VLOOKUP('Salidas Pacientes'!$C2004,'BD Pacientes'!$A:$I,6,FALSE))</f>
        <v>AV 10O 10C-15 APTO 604 T 5</v>
      </c>
      <c r="J2004" s="98">
        <f>IF(ISERROR(VLOOKUP('Salidas Pacientes'!$C2004,'BD Pacientes'!$A:$I,7,FALSE)),"",VLOOKUP('Salidas Pacientes'!$C2004,'BD Pacientes'!$A:$I,7,FALSE))</f>
        <v>1143861600</v>
      </c>
      <c r="K2004" s="99" t="str">
        <f>IF(ISERROR(VLOOKUP('Salidas Pacientes'!$C2004,'BD Pacientes'!$A:$I,8,FALSE)),"",VLOOKUP('Salidas Pacientes'!$C2004,'BD Pacientes'!$A:$I,8,FALSE))</f>
        <v>JENIFER VALENCIA</v>
      </c>
      <c r="L2004" s="17">
        <f>IF(ISERROR(VLOOKUP('Salidas Pacientes'!$C2004,'BD Pacientes'!$A:$I,9,FALSE)),"",VLOOKUP('Salidas Pacientes'!$C2004,'BD Pacientes'!$A:$I,9,FALSE))</f>
        <v>3154009394</v>
      </c>
      <c r="M2004" s="122" t="s">
        <v>47</v>
      </c>
      <c r="N2004" s="16" t="str">
        <f>IF(ISERROR(VLOOKUP('Salidas Pacientes'!$M2004,Inventario!$A$2:$M$21,2,FALSE)),"",VLOOKUP('Salidas Pacientes'!$M2004,Inventario!$A$2:$M$21,2,FALSE))</f>
        <v>Nimenrix</v>
      </c>
      <c r="O2004" s="16" t="str">
        <f>IF(ISERROR(VLOOKUP('Salidas Pacientes'!$M2004,Inventario!$A$2:$M$21,3,FALSE)),"",VLOOKUP('Salidas Pacientes'!$M2004,Inventario!$A$2:$M$21,3,FALSE))</f>
        <v>Meningococo</v>
      </c>
      <c r="P2004" s="100"/>
      <c r="Q2004" s="100"/>
      <c r="R2004" s="17"/>
      <c r="S2004" s="123" t="s">
        <v>240</v>
      </c>
      <c r="T2004" s="102">
        <f>IF(ISERROR(VLOOKUP('Salidas Pacientes'!$S2004,Entradas!$H$1:$I$412,2,FALSE)),"",VLOOKUP('Salidas Pacientes'!$S2004,Entradas!$H$1:$I$412,2,FALSE))</f>
        <v>45535</v>
      </c>
      <c r="U2004" s="124"/>
      <c r="V2004" s="124">
        <v>1</v>
      </c>
      <c r="W2004" s="127"/>
    </row>
    <row r="2005" spans="1:23" ht="15.75" hidden="1" customHeight="1">
      <c r="A2005" s="131"/>
      <c r="B2005" s="131"/>
      <c r="C2005" s="135">
        <v>1108258606</v>
      </c>
      <c r="D2005" s="134"/>
      <c r="E2005" s="16" t="str">
        <f>IF(ISERROR(VLOOKUP('Salidas Pacientes'!$C2005,'BD Pacientes'!$A:I,3,FALSE)),"",VLOOKUP('Salidas Pacientes'!$C2005,'BD Pacientes'!$A:I,3,FALSE))</f>
        <v>ISABELLA VALENCIA VALENCIA</v>
      </c>
      <c r="F2005" s="134"/>
      <c r="G2005" s="95">
        <f>IF(ISERROR(VLOOKUP('Salidas Pacientes'!$C2005,'BD Pacientes'!$A:I,5,FALSE)),"",VLOOKUP('Salidas Pacientes'!$C2005,'BD Pacientes'!$A:I,5,FALSE))</f>
        <v>42651</v>
      </c>
      <c r="H2005" s="95" t="str">
        <f t="shared" ca="1" si="0"/>
        <v>6 año, 10 mes</v>
      </c>
      <c r="I2005" s="97" t="str">
        <f>IF(ISERROR(VLOOKUP('Salidas Pacientes'!$C2005,'BD Pacientes'!$A:$I,6,FALSE)),"",VLOOKUP('Salidas Pacientes'!$C2005,'BD Pacientes'!$A:$I,6,FALSE))</f>
        <v>AV 10O 10C-15 APTO 604 T 5</v>
      </c>
      <c r="J2005" s="98">
        <f>IF(ISERROR(VLOOKUP('Salidas Pacientes'!$C2005,'BD Pacientes'!$A:$I,7,FALSE)),"",VLOOKUP('Salidas Pacientes'!$C2005,'BD Pacientes'!$A:$I,7,FALSE))</f>
        <v>1143861600</v>
      </c>
      <c r="K2005" s="99" t="str">
        <f>IF(ISERROR(VLOOKUP('Salidas Pacientes'!$C2005,'BD Pacientes'!$A:$I,8,FALSE)),"",VLOOKUP('Salidas Pacientes'!$C2005,'BD Pacientes'!$A:$I,8,FALSE))</f>
        <v>JENIFER VALENCIA</v>
      </c>
      <c r="L2005" s="17">
        <f>IF(ISERROR(VLOOKUP('Salidas Pacientes'!$C2005,'BD Pacientes'!$A:$I,9,FALSE)),"",VLOOKUP('Salidas Pacientes'!$C2005,'BD Pacientes'!$A:$I,9,FALSE))</f>
        <v>3154009394</v>
      </c>
      <c r="M2005" s="122" t="s">
        <v>140</v>
      </c>
      <c r="N2005" s="16" t="str">
        <f>IF(ISERROR(VLOOKUP('Salidas Pacientes'!$M2005,Inventario!$A$2:$M$21,2,FALSE)),"",VLOOKUP('Salidas Pacientes'!$M2005,Inventario!$A$2:$M$21,2,FALSE))</f>
        <v>Influvac</v>
      </c>
      <c r="O2005" s="16" t="str">
        <f>IF(ISERROR(VLOOKUP('Salidas Pacientes'!$M2005,Inventario!$A$2:$M$21,3,FALSE)),"",VLOOKUP('Salidas Pacientes'!$M2005,Inventario!$A$2:$M$21,3,FALSE))</f>
        <v>Influenza</v>
      </c>
      <c r="P2005" s="100"/>
      <c r="Q2005" s="100"/>
      <c r="R2005" s="17"/>
      <c r="S2005" s="123" t="s">
        <v>252</v>
      </c>
      <c r="T2005" s="102" t="str">
        <f>IF(ISERROR(VLOOKUP('Salidas Pacientes'!$S2005,Entradas!$H$1:$I$412,2,FALSE)),"",VLOOKUP('Salidas Pacientes'!$S2005,Entradas!$H$1:$I$412,2,FALSE))</f>
        <v/>
      </c>
      <c r="U2005" s="124"/>
      <c r="V2005" s="124">
        <v>1</v>
      </c>
      <c r="W2005" s="127"/>
    </row>
    <row r="2006" spans="1:23" ht="15.75" hidden="1" customHeight="1">
      <c r="A2006" s="131"/>
      <c r="B2006" s="131"/>
      <c r="C2006" s="129">
        <v>1112070601</v>
      </c>
      <c r="D2006" s="134"/>
      <c r="E2006" s="16" t="str">
        <f>IF(ISERROR(VLOOKUP('Salidas Pacientes'!$C2006,'BD Pacientes'!$A:I,3,FALSE)),"",VLOOKUP('Salidas Pacientes'!$C2006,'BD Pacientes'!$A:I,3,FALSE))</f>
        <v>EMILIA FLOREZ YEPES</v>
      </c>
      <c r="F2006" s="132" t="s">
        <v>327</v>
      </c>
      <c r="G2006" s="95">
        <f>IF(ISERROR(VLOOKUP('Salidas Pacientes'!$C2006,'BD Pacientes'!$A:I,5,FALSE)),"",VLOOKUP('Salidas Pacientes'!$C2006,'BD Pacientes'!$A:I,5,FALSE))</f>
        <v>44723</v>
      </c>
      <c r="H2006" s="95" t="str">
        <f t="shared" ca="1" si="0"/>
        <v>1 año, 2 mes</v>
      </c>
      <c r="I2006" s="97" t="str">
        <f>IF(ISERROR(VLOOKUP('Salidas Pacientes'!$C2006,'BD Pacientes'!$A:$I,6,FALSE)),"",VLOOKUP('Salidas Pacientes'!$C2006,'BD Pacientes'!$A:$I,6,FALSE))</f>
        <v>CRA 47B # 41-40</v>
      </c>
      <c r="J2006" s="98">
        <f>IF(ISERROR(VLOOKUP('Salidas Pacientes'!$C2006,'BD Pacientes'!$A:$I,7,FALSE)),"",VLOOKUP('Salidas Pacientes'!$C2006,'BD Pacientes'!$A:$I,7,FALSE))</f>
        <v>1144155195</v>
      </c>
      <c r="K2006" s="99" t="str">
        <f>IF(ISERROR(VLOOKUP('Salidas Pacientes'!$C2006,'BD Pacientes'!$A:$I,8,FALSE)),"",VLOOKUP('Salidas Pacientes'!$C2006,'BD Pacientes'!$A:$I,8,FALSE))</f>
        <v>DIANA YEPES</v>
      </c>
      <c r="L2006" s="17">
        <f>IF(ISERROR(VLOOKUP('Salidas Pacientes'!$C2006,'BD Pacientes'!$A:$I,9,FALSE)),"",VLOOKUP('Salidas Pacientes'!$C2006,'BD Pacientes'!$A:$I,9,FALSE))</f>
        <v>3168589622</v>
      </c>
      <c r="M2006" s="122" t="s">
        <v>58</v>
      </c>
      <c r="N2006" s="16" t="str">
        <f>IF(ISERROR(VLOOKUP('Salidas Pacientes'!$M2006,Inventario!$A$2:$M$21,2,FALSE)),"",VLOOKUP('Salidas Pacientes'!$M2006,Inventario!$A$2:$M$21,2,FALSE))</f>
        <v>Proquad</v>
      </c>
      <c r="O2006" s="16" t="str">
        <f>IF(ISERROR(VLOOKUP('Salidas Pacientes'!$M2006,Inventario!$A$2:$M$21,3,FALSE)),"",VLOOKUP('Salidas Pacientes'!$M2006,Inventario!$A$2:$M$21,3,FALSE))</f>
        <v>Sarampion + Rubeola + parotiditis + varicela</v>
      </c>
      <c r="P2006" s="100"/>
      <c r="Q2006" s="100"/>
      <c r="R2006" s="17"/>
      <c r="S2006" s="123" t="s">
        <v>331</v>
      </c>
      <c r="T2006" s="102" t="str">
        <f>IF(ISERROR(VLOOKUP('Salidas Pacientes'!$S2006,Entradas!$H$1:$I$412,2,FALSE)),"",VLOOKUP('Salidas Pacientes'!$S2006,Entradas!$H$1:$I$412,2,FALSE))</f>
        <v/>
      </c>
      <c r="U2006" s="124"/>
      <c r="V2006" s="124">
        <v>1</v>
      </c>
      <c r="W2006" s="127"/>
    </row>
    <row r="2007" spans="1:23" ht="15.75" hidden="1" customHeight="1">
      <c r="A2007" s="131"/>
      <c r="B2007" s="131"/>
      <c r="C2007" s="129">
        <v>1112070601</v>
      </c>
      <c r="D2007" s="134"/>
      <c r="E2007" s="16" t="str">
        <f>IF(ISERROR(VLOOKUP('Salidas Pacientes'!$C2007,'BD Pacientes'!$A:I,3,FALSE)),"",VLOOKUP('Salidas Pacientes'!$C2007,'BD Pacientes'!$A:I,3,FALSE))</f>
        <v>EMILIA FLOREZ YEPES</v>
      </c>
      <c r="F2007" s="134"/>
      <c r="G2007" s="95">
        <f>IF(ISERROR(VLOOKUP('Salidas Pacientes'!$C2007,'BD Pacientes'!$A:I,5,FALSE)),"",VLOOKUP('Salidas Pacientes'!$C2007,'BD Pacientes'!$A:I,5,FALSE))</f>
        <v>44723</v>
      </c>
      <c r="H2007" s="95" t="str">
        <f t="shared" ca="1" si="0"/>
        <v>1 año, 2 mes</v>
      </c>
      <c r="I2007" s="97" t="str">
        <f>IF(ISERROR(VLOOKUP('Salidas Pacientes'!$C2007,'BD Pacientes'!$A:$I,6,FALSE)),"",VLOOKUP('Salidas Pacientes'!$C2007,'BD Pacientes'!$A:$I,6,FALSE))</f>
        <v>CRA 47B # 41-40</v>
      </c>
      <c r="J2007" s="98">
        <f>IF(ISERROR(VLOOKUP('Salidas Pacientes'!$C2007,'BD Pacientes'!$A:$I,7,FALSE)),"",VLOOKUP('Salidas Pacientes'!$C2007,'BD Pacientes'!$A:$I,7,FALSE))</f>
        <v>1144155195</v>
      </c>
      <c r="K2007" s="99" t="str">
        <f>IF(ISERROR(VLOOKUP('Salidas Pacientes'!$C2007,'BD Pacientes'!$A:$I,8,FALSE)),"",VLOOKUP('Salidas Pacientes'!$C2007,'BD Pacientes'!$A:$I,8,FALSE))</f>
        <v>DIANA YEPES</v>
      </c>
      <c r="L2007" s="17">
        <f>IF(ISERROR(VLOOKUP('Salidas Pacientes'!$C2007,'BD Pacientes'!$A:$I,9,FALSE)),"",VLOOKUP('Salidas Pacientes'!$C2007,'BD Pacientes'!$A:$I,9,FALSE))</f>
        <v>3168589622</v>
      </c>
      <c r="M2007" s="122" t="s">
        <v>85</v>
      </c>
      <c r="N2007" s="16" t="str">
        <f>IF(ISERROR(VLOOKUP('Salidas Pacientes'!$M2007,Inventario!$A$2:$M$21,2,FALSE)),"",VLOOKUP('Salidas Pacientes'!$M2007,Inventario!$A$2:$M$21,2,FALSE))</f>
        <v xml:space="preserve">Avaxim 80 </v>
      </c>
      <c r="O2007" s="16" t="str">
        <f>IF(ISERROR(VLOOKUP('Salidas Pacientes'!$M2007,Inventario!$A$2:$M$21,3,FALSE)),"",VLOOKUP('Salidas Pacientes'!$M2007,Inventario!$A$2:$M$21,3,FALSE))</f>
        <v>Hepatitis A niño</v>
      </c>
      <c r="P2007" s="100"/>
      <c r="Q2007" s="100"/>
      <c r="R2007" s="17"/>
      <c r="S2007" s="123" t="s">
        <v>227</v>
      </c>
      <c r="T2007" s="102">
        <f>IF(ISERROR(VLOOKUP('Salidas Pacientes'!$S2007,Entradas!$H$1:$I$412,2,FALSE)),"",VLOOKUP('Salidas Pacientes'!$S2007,Entradas!$H$1:$I$412,2,FALSE))</f>
        <v>45351</v>
      </c>
      <c r="U2007" s="124"/>
      <c r="V2007" s="124">
        <v>1</v>
      </c>
      <c r="W2007" s="127"/>
    </row>
    <row r="2008" spans="1:23" ht="15.75" hidden="1" customHeight="1">
      <c r="A2008" s="131"/>
      <c r="B2008" s="131"/>
      <c r="C2008" s="129">
        <v>1112070601</v>
      </c>
      <c r="D2008" s="134"/>
      <c r="E2008" s="16" t="str">
        <f>IF(ISERROR(VLOOKUP('Salidas Pacientes'!$C2008,'BD Pacientes'!$A:I,3,FALSE)),"",VLOOKUP('Salidas Pacientes'!$C2008,'BD Pacientes'!$A:I,3,FALSE))</f>
        <v>EMILIA FLOREZ YEPES</v>
      </c>
      <c r="F2008" s="134"/>
      <c r="G2008" s="95">
        <f>IF(ISERROR(VLOOKUP('Salidas Pacientes'!$C2008,'BD Pacientes'!$A:I,5,FALSE)),"",VLOOKUP('Salidas Pacientes'!$C2008,'BD Pacientes'!$A:I,5,FALSE))</f>
        <v>44723</v>
      </c>
      <c r="H2008" s="95" t="str">
        <f t="shared" ca="1" si="0"/>
        <v>1 año, 2 mes</v>
      </c>
      <c r="I2008" s="97" t="str">
        <f>IF(ISERROR(VLOOKUP('Salidas Pacientes'!$C2008,'BD Pacientes'!$A:$I,6,FALSE)),"",VLOOKUP('Salidas Pacientes'!$C2008,'BD Pacientes'!$A:$I,6,FALSE))</f>
        <v>CRA 47B # 41-40</v>
      </c>
      <c r="J2008" s="98">
        <f>IF(ISERROR(VLOOKUP('Salidas Pacientes'!$C2008,'BD Pacientes'!$A:$I,7,FALSE)),"",VLOOKUP('Salidas Pacientes'!$C2008,'BD Pacientes'!$A:$I,7,FALSE))</f>
        <v>1144155195</v>
      </c>
      <c r="K2008" s="99" t="str">
        <f>IF(ISERROR(VLOOKUP('Salidas Pacientes'!$C2008,'BD Pacientes'!$A:$I,8,FALSE)),"",VLOOKUP('Salidas Pacientes'!$C2008,'BD Pacientes'!$A:$I,8,FALSE))</f>
        <v>DIANA YEPES</v>
      </c>
      <c r="L2008" s="17">
        <f>IF(ISERROR(VLOOKUP('Salidas Pacientes'!$C2008,'BD Pacientes'!$A:$I,9,FALSE)),"",VLOOKUP('Salidas Pacientes'!$C2008,'BD Pacientes'!$A:$I,9,FALSE))</f>
        <v>3168589622</v>
      </c>
      <c r="M2008" s="122" t="s">
        <v>140</v>
      </c>
      <c r="N2008" s="16" t="str">
        <f>IF(ISERROR(VLOOKUP('Salidas Pacientes'!$M2008,Inventario!$A$2:$M$21,2,FALSE)),"",VLOOKUP('Salidas Pacientes'!$M2008,Inventario!$A$2:$M$21,2,FALSE))</f>
        <v>Influvac</v>
      </c>
      <c r="O2008" s="16" t="str">
        <f>IF(ISERROR(VLOOKUP('Salidas Pacientes'!$M2008,Inventario!$A$2:$M$21,3,FALSE)),"",VLOOKUP('Salidas Pacientes'!$M2008,Inventario!$A$2:$M$21,3,FALSE))</f>
        <v>Influenza</v>
      </c>
      <c r="P2008" s="100"/>
      <c r="Q2008" s="100"/>
      <c r="R2008" s="17"/>
      <c r="S2008" s="123" t="s">
        <v>252</v>
      </c>
      <c r="T2008" s="102" t="str">
        <f>IF(ISERROR(VLOOKUP('Salidas Pacientes'!$S2008,Entradas!$H$1:$I$412,2,FALSE)),"",VLOOKUP('Salidas Pacientes'!$S2008,Entradas!$H$1:$I$412,2,FALSE))</f>
        <v/>
      </c>
      <c r="U2008" s="124"/>
      <c r="V2008" s="124">
        <v>1</v>
      </c>
      <c r="W2008" s="127"/>
    </row>
    <row r="2009" spans="1:23" ht="15.75" hidden="1" customHeight="1">
      <c r="A2009" s="121">
        <v>45124</v>
      </c>
      <c r="B2009" s="131"/>
      <c r="C2009" s="133">
        <v>1232820727</v>
      </c>
      <c r="D2009" s="134"/>
      <c r="E2009" s="16" t="str">
        <f>IF(ISERROR(VLOOKUP('Salidas Pacientes'!$C2009,'BD Pacientes'!$A:I,3,FALSE)),"",VLOOKUP('Salidas Pacientes'!$C2009,'BD Pacientes'!$A:I,3,FALSE))</f>
        <v>EMMANUEL LONDOÑO MAZUERA</v>
      </c>
      <c r="F2009" s="134"/>
      <c r="G2009" s="95">
        <f>IF(ISERROR(VLOOKUP('Salidas Pacientes'!$C2009,'BD Pacientes'!$A:I,5,FALSE)),"",VLOOKUP('Salidas Pacientes'!$C2009,'BD Pacientes'!$A:I,5,FALSE))</f>
        <v>44755</v>
      </c>
      <c r="H2009" s="95" t="str">
        <f t="shared" ca="1" si="0"/>
        <v>1 año, 1 mes</v>
      </c>
      <c r="I2009" s="97" t="str">
        <f>IF(ISERROR(VLOOKUP('Salidas Pacientes'!$C2009,'BD Pacientes'!$A:$I,6,FALSE)),"",VLOOKUP('Salidas Pacientes'!$C2009,'BD Pacientes'!$A:$I,6,FALSE))</f>
        <v>CALLE 4 # 75-72 CASA 15</v>
      </c>
      <c r="J2009" s="98">
        <f>IF(ISERROR(VLOOKUP('Salidas Pacientes'!$C2009,'BD Pacientes'!$A:$I,7,FALSE)),"",VLOOKUP('Salidas Pacientes'!$C2009,'BD Pacientes'!$A:$I,7,FALSE))</f>
        <v>1130616113</v>
      </c>
      <c r="K2009" s="99" t="str">
        <f>IF(ISERROR(VLOOKUP('Salidas Pacientes'!$C2009,'BD Pacientes'!$A:$I,8,FALSE)),"",VLOOKUP('Salidas Pacientes'!$C2009,'BD Pacientes'!$A:$I,8,FALSE))</f>
        <v>CAROLINA MAZUERA</v>
      </c>
      <c r="L2009" s="17">
        <f>IF(ISERROR(VLOOKUP('Salidas Pacientes'!$C2009,'BD Pacientes'!$A:$I,9,FALSE)),"",VLOOKUP('Salidas Pacientes'!$C2009,'BD Pacientes'!$A:$I,9,FALSE))</f>
        <v>3006588524</v>
      </c>
      <c r="M2009" s="122" t="s">
        <v>58</v>
      </c>
      <c r="N2009" s="16" t="str">
        <f>IF(ISERROR(VLOOKUP('Salidas Pacientes'!$M2009,Inventario!$A$2:$M$21,2,FALSE)),"",VLOOKUP('Salidas Pacientes'!$M2009,Inventario!$A$2:$M$21,2,FALSE))</f>
        <v>Proquad</v>
      </c>
      <c r="O2009" s="16" t="str">
        <f>IF(ISERROR(VLOOKUP('Salidas Pacientes'!$M2009,Inventario!$A$2:$M$21,3,FALSE)),"",VLOOKUP('Salidas Pacientes'!$M2009,Inventario!$A$2:$M$21,3,FALSE))</f>
        <v>Sarampion + Rubeola + parotiditis + varicela</v>
      </c>
      <c r="P2009" s="100"/>
      <c r="Q2009" s="100"/>
      <c r="R2009" s="17"/>
      <c r="S2009" s="123" t="s">
        <v>245</v>
      </c>
      <c r="T2009" s="102">
        <f>IF(ISERROR(VLOOKUP('Salidas Pacientes'!$S2009,Entradas!$H$1:$I$412,2,FALSE)),"",VLOOKUP('Salidas Pacientes'!$S2009,Entradas!$H$1:$I$412,2,FALSE))</f>
        <v>45412</v>
      </c>
      <c r="U2009" s="124">
        <v>1</v>
      </c>
      <c r="V2009" s="124">
        <v>1</v>
      </c>
      <c r="W2009" s="127"/>
    </row>
    <row r="2010" spans="1:23" ht="15.75" hidden="1" customHeight="1">
      <c r="A2010" s="131"/>
      <c r="B2010" s="131"/>
      <c r="C2010" s="133">
        <v>1232820727</v>
      </c>
      <c r="D2010" s="134"/>
      <c r="E2010" s="16" t="str">
        <f>IF(ISERROR(VLOOKUP('Salidas Pacientes'!$C2010,'BD Pacientes'!$A:I,3,FALSE)),"",VLOOKUP('Salidas Pacientes'!$C2010,'BD Pacientes'!$A:I,3,FALSE))</f>
        <v>EMMANUEL LONDOÑO MAZUERA</v>
      </c>
      <c r="F2010" s="134"/>
      <c r="G2010" s="95">
        <f>IF(ISERROR(VLOOKUP('Salidas Pacientes'!$C2010,'BD Pacientes'!$A:I,5,FALSE)),"",VLOOKUP('Salidas Pacientes'!$C2010,'BD Pacientes'!$A:I,5,FALSE))</f>
        <v>44755</v>
      </c>
      <c r="H2010" s="95" t="str">
        <f t="shared" ca="1" si="0"/>
        <v>1 año, 1 mes</v>
      </c>
      <c r="I2010" s="97" t="str">
        <f>IF(ISERROR(VLOOKUP('Salidas Pacientes'!$C2010,'BD Pacientes'!$A:$I,6,FALSE)),"",VLOOKUP('Salidas Pacientes'!$C2010,'BD Pacientes'!$A:$I,6,FALSE))</f>
        <v>CALLE 4 # 75-72 CASA 15</v>
      </c>
      <c r="J2010" s="98">
        <f>IF(ISERROR(VLOOKUP('Salidas Pacientes'!$C2010,'BD Pacientes'!$A:$I,7,FALSE)),"",VLOOKUP('Salidas Pacientes'!$C2010,'BD Pacientes'!$A:$I,7,FALSE))</f>
        <v>1130616113</v>
      </c>
      <c r="K2010" s="99" t="str">
        <f>IF(ISERROR(VLOOKUP('Salidas Pacientes'!$C2010,'BD Pacientes'!$A:$I,8,FALSE)),"",VLOOKUP('Salidas Pacientes'!$C2010,'BD Pacientes'!$A:$I,8,FALSE))</f>
        <v>CAROLINA MAZUERA</v>
      </c>
      <c r="L2010" s="17">
        <f>IF(ISERROR(VLOOKUP('Salidas Pacientes'!$C2010,'BD Pacientes'!$A:$I,9,FALSE)),"",VLOOKUP('Salidas Pacientes'!$C2010,'BD Pacientes'!$A:$I,9,FALSE))</f>
        <v>3006588524</v>
      </c>
      <c r="M2010" s="122" t="s">
        <v>85</v>
      </c>
      <c r="N2010" s="16" t="str">
        <f>IF(ISERROR(VLOOKUP('Salidas Pacientes'!$M2010,Inventario!$A$2:$M$21,2,FALSE)),"",VLOOKUP('Salidas Pacientes'!$M2010,Inventario!$A$2:$M$21,2,FALSE))</f>
        <v xml:space="preserve">Avaxim 80 </v>
      </c>
      <c r="O2010" s="16" t="str">
        <f>IF(ISERROR(VLOOKUP('Salidas Pacientes'!$M2010,Inventario!$A$2:$M$21,3,FALSE)),"",VLOOKUP('Salidas Pacientes'!$M2010,Inventario!$A$2:$M$21,3,FALSE))</f>
        <v>Hepatitis A niño</v>
      </c>
      <c r="P2010" s="100"/>
      <c r="Q2010" s="100"/>
      <c r="R2010" s="17"/>
      <c r="S2010" s="123" t="s">
        <v>227</v>
      </c>
      <c r="T2010" s="102">
        <f>IF(ISERROR(VLOOKUP('Salidas Pacientes'!$S2010,Entradas!$H$1:$I$412,2,FALSE)),"",VLOOKUP('Salidas Pacientes'!$S2010,Entradas!$H$1:$I$412,2,FALSE))</f>
        <v>45351</v>
      </c>
      <c r="U2010" s="124">
        <v>1</v>
      </c>
      <c r="V2010" s="124">
        <v>1</v>
      </c>
      <c r="W2010" s="127"/>
    </row>
    <row r="2011" spans="1:23" ht="15.75" hidden="1" customHeight="1">
      <c r="A2011" s="131"/>
      <c r="B2011" s="131"/>
      <c r="C2011" s="133">
        <v>1232820727</v>
      </c>
      <c r="D2011" s="134"/>
      <c r="E2011" s="16" t="str">
        <f>IF(ISERROR(VLOOKUP('Salidas Pacientes'!$C2011,'BD Pacientes'!$A:I,3,FALSE)),"",VLOOKUP('Salidas Pacientes'!$C2011,'BD Pacientes'!$A:I,3,FALSE))</f>
        <v>EMMANUEL LONDOÑO MAZUERA</v>
      </c>
      <c r="F2011" s="134"/>
      <c r="G2011" s="95">
        <f>IF(ISERROR(VLOOKUP('Salidas Pacientes'!$C2011,'BD Pacientes'!$A:I,5,FALSE)),"",VLOOKUP('Salidas Pacientes'!$C2011,'BD Pacientes'!$A:I,5,FALSE))</f>
        <v>44755</v>
      </c>
      <c r="H2011" s="95" t="str">
        <f t="shared" ca="1" si="0"/>
        <v>1 año, 1 mes</v>
      </c>
      <c r="I2011" s="97" t="str">
        <f>IF(ISERROR(VLOOKUP('Salidas Pacientes'!$C2011,'BD Pacientes'!$A:$I,6,FALSE)),"",VLOOKUP('Salidas Pacientes'!$C2011,'BD Pacientes'!$A:$I,6,FALSE))</f>
        <v>CALLE 4 # 75-72 CASA 15</v>
      </c>
      <c r="J2011" s="98">
        <f>IF(ISERROR(VLOOKUP('Salidas Pacientes'!$C2011,'BD Pacientes'!$A:$I,7,FALSE)),"",VLOOKUP('Salidas Pacientes'!$C2011,'BD Pacientes'!$A:$I,7,FALSE))</f>
        <v>1130616113</v>
      </c>
      <c r="K2011" s="99" t="str">
        <f>IF(ISERROR(VLOOKUP('Salidas Pacientes'!$C2011,'BD Pacientes'!$A:$I,8,FALSE)),"",VLOOKUP('Salidas Pacientes'!$C2011,'BD Pacientes'!$A:$I,8,FALSE))</f>
        <v>CAROLINA MAZUERA</v>
      </c>
      <c r="L2011" s="17">
        <f>IF(ISERROR(VLOOKUP('Salidas Pacientes'!$C2011,'BD Pacientes'!$A:$I,9,FALSE)),"",VLOOKUP('Salidas Pacientes'!$C2011,'BD Pacientes'!$A:$I,9,FALSE))</f>
        <v>3006588524</v>
      </c>
      <c r="M2011" s="122" t="s">
        <v>140</v>
      </c>
      <c r="N2011" s="16" t="str">
        <f>IF(ISERROR(VLOOKUP('Salidas Pacientes'!$M2011,Inventario!$A$2:$M$21,2,FALSE)),"",VLOOKUP('Salidas Pacientes'!$M2011,Inventario!$A$2:$M$21,2,FALSE))</f>
        <v>Influvac</v>
      </c>
      <c r="O2011" s="16" t="str">
        <f>IF(ISERROR(VLOOKUP('Salidas Pacientes'!$M2011,Inventario!$A$2:$M$21,3,FALSE)),"",VLOOKUP('Salidas Pacientes'!$M2011,Inventario!$A$2:$M$21,3,FALSE))</f>
        <v>Influenza</v>
      </c>
      <c r="P2011" s="100"/>
      <c r="Q2011" s="100"/>
      <c r="R2011" s="17"/>
      <c r="S2011" s="123" t="s">
        <v>252</v>
      </c>
      <c r="T2011" s="102" t="str">
        <f>IF(ISERROR(VLOOKUP('Salidas Pacientes'!$S2011,Entradas!$H$1:$I$412,2,FALSE)),"",VLOOKUP('Salidas Pacientes'!$S2011,Entradas!$H$1:$I$412,2,FALSE))</f>
        <v/>
      </c>
      <c r="U2011" s="124" t="s">
        <v>333</v>
      </c>
      <c r="V2011" s="124">
        <v>1</v>
      </c>
      <c r="W2011" s="127"/>
    </row>
    <row r="2012" spans="1:23" ht="15.75" hidden="1" customHeight="1">
      <c r="A2012" s="131"/>
      <c r="B2012" s="131"/>
      <c r="C2012" s="133">
        <v>1232823780</v>
      </c>
      <c r="D2012" s="134"/>
      <c r="E2012" s="16" t="str">
        <f>IF(ISERROR(VLOOKUP('Salidas Pacientes'!$C2012,'BD Pacientes'!$A:I,3,FALSE)),"",VLOOKUP('Salidas Pacientes'!$C2012,'BD Pacientes'!$A:I,3,FALSE))</f>
        <v>ANTONELLA GRANOBLES VILLEGAS</v>
      </c>
      <c r="F2012" s="134"/>
      <c r="G2012" s="95">
        <f>IF(ISERROR(VLOOKUP('Salidas Pacientes'!$C2012,'BD Pacientes'!$A:I,5,FALSE)),"",VLOOKUP('Salidas Pacientes'!$C2012,'BD Pacientes'!$A:I,5,FALSE))</f>
        <v>44973</v>
      </c>
      <c r="H2012" s="95" t="str">
        <f t="shared" ca="1" si="0"/>
        <v>0 año, 6 mes</v>
      </c>
      <c r="I2012" s="97" t="str">
        <f>IF(ISERROR(VLOOKUP('Salidas Pacientes'!$C2012,'BD Pacientes'!$A:$I,6,FALSE)),"",VLOOKUP('Salidas Pacientes'!$C2012,'BD Pacientes'!$A:$I,6,FALSE))</f>
        <v>CALLE 58N #5B-98</v>
      </c>
      <c r="J2012" s="98">
        <f>IF(ISERROR(VLOOKUP('Salidas Pacientes'!$C2012,'BD Pacientes'!$A:$I,7,FALSE)),"",VLOOKUP('Salidas Pacientes'!$C2012,'BD Pacientes'!$A:$I,7,FALSE))</f>
        <v>1144033562</v>
      </c>
      <c r="K2012" s="99" t="str">
        <f>IF(ISERROR(VLOOKUP('Salidas Pacientes'!$C2012,'BD Pacientes'!$A:$I,8,FALSE)),"",VLOOKUP('Salidas Pacientes'!$C2012,'BD Pacientes'!$A:$I,8,FALSE))</f>
        <v>DIANA VILLEGAS</v>
      </c>
      <c r="L2012" s="17">
        <f>IF(ISERROR(VLOOKUP('Salidas Pacientes'!$C2012,'BD Pacientes'!$A:$I,9,FALSE)),"",VLOOKUP('Salidas Pacientes'!$C2012,'BD Pacientes'!$A:$I,9,FALSE))</f>
        <v>3167987773</v>
      </c>
      <c r="M2012" s="122" t="s">
        <v>47</v>
      </c>
      <c r="N2012" s="16" t="str">
        <f>IF(ISERROR(VLOOKUP('Salidas Pacientes'!$M2012,Inventario!$A$2:$M$21,2,FALSE)),"",VLOOKUP('Salidas Pacientes'!$M2012,Inventario!$A$2:$M$21,2,FALSE))</f>
        <v>Nimenrix</v>
      </c>
      <c r="O2012" s="16" t="str">
        <f>IF(ISERROR(VLOOKUP('Salidas Pacientes'!$M2012,Inventario!$A$2:$M$21,3,FALSE)),"",VLOOKUP('Salidas Pacientes'!$M2012,Inventario!$A$2:$M$21,3,FALSE))</f>
        <v>Meningococo</v>
      </c>
      <c r="P2012" s="100"/>
      <c r="Q2012" s="100"/>
      <c r="R2012" s="17"/>
      <c r="S2012" s="123" t="s">
        <v>240</v>
      </c>
      <c r="T2012" s="102">
        <f>IF(ISERROR(VLOOKUP('Salidas Pacientes'!$S2012,Entradas!$H$1:$I$412,2,FALSE)),"",VLOOKUP('Salidas Pacientes'!$S2012,Entradas!$H$1:$I$412,2,FALSE))</f>
        <v>45535</v>
      </c>
      <c r="U2012" s="124">
        <v>2</v>
      </c>
      <c r="V2012" s="124">
        <v>1</v>
      </c>
      <c r="W2012" s="127"/>
    </row>
    <row r="2013" spans="1:23" ht="15.75" hidden="1" customHeight="1">
      <c r="A2013" s="131"/>
      <c r="B2013" s="131"/>
      <c r="C2013" s="135">
        <v>1108260245</v>
      </c>
      <c r="D2013" s="134"/>
      <c r="E2013" s="16" t="str">
        <f>IF(ISERROR(VLOOKUP('Salidas Pacientes'!$C2013,'BD Pacientes'!$A:I,3,FALSE)),"",VLOOKUP('Salidas Pacientes'!$C2013,'BD Pacientes'!$A:I,3,FALSE))</f>
        <v>DANIEL JOSE ARANGO GIRALDO</v>
      </c>
      <c r="F2013" s="134"/>
      <c r="G2013" s="95">
        <f>IF(ISERROR(VLOOKUP('Salidas Pacientes'!$C2013,'BD Pacientes'!$A:I,5,FALSE)),"",VLOOKUP('Salidas Pacientes'!$C2013,'BD Pacientes'!$A:I,5,FALSE))</f>
        <v>43580</v>
      </c>
      <c r="H2013" s="95" t="str">
        <f t="shared" ca="1" si="0"/>
        <v>4 año, 3 mes</v>
      </c>
      <c r="I2013" s="97" t="str">
        <f>IF(ISERROR(VLOOKUP('Salidas Pacientes'!$C2013,'BD Pacientes'!$A:$I,6,FALSE)),"",VLOOKUP('Salidas Pacientes'!$C2013,'BD Pacientes'!$A:$I,6,FALSE))</f>
        <v>CRA 1A O 6-10</v>
      </c>
      <c r="J2013" s="98">
        <f>IF(ISERROR(VLOOKUP('Salidas Pacientes'!$C2013,'BD Pacientes'!$A:$I,7,FALSE)),"",VLOOKUP('Salidas Pacientes'!$C2013,'BD Pacientes'!$A:$I,7,FALSE))</f>
        <v>94062709</v>
      </c>
      <c r="K2013" s="99" t="str">
        <f>IF(ISERROR(VLOOKUP('Salidas Pacientes'!$C2013,'BD Pacientes'!$A:$I,8,FALSE)),"",VLOOKUP('Salidas Pacientes'!$C2013,'BD Pacientes'!$A:$I,8,FALSE))</f>
        <v>JUAN JOSE ARANGO</v>
      </c>
      <c r="L2013" s="17">
        <f>IF(ISERROR(VLOOKUP('Salidas Pacientes'!$C2013,'BD Pacientes'!$A:$I,9,FALSE)),"",VLOOKUP('Salidas Pacientes'!$C2013,'BD Pacientes'!$A:$I,9,FALSE))</f>
        <v>3174031392</v>
      </c>
      <c r="M2013" s="122" t="s">
        <v>140</v>
      </c>
      <c r="N2013" s="16" t="str">
        <f>IF(ISERROR(VLOOKUP('Salidas Pacientes'!$M2013,Inventario!$A$2:$M$21,2,FALSE)),"",VLOOKUP('Salidas Pacientes'!$M2013,Inventario!$A$2:$M$21,2,FALSE))</f>
        <v>Influvac</v>
      </c>
      <c r="O2013" s="16" t="str">
        <f>IF(ISERROR(VLOOKUP('Salidas Pacientes'!$M2013,Inventario!$A$2:$M$21,3,FALSE)),"",VLOOKUP('Salidas Pacientes'!$M2013,Inventario!$A$2:$M$21,3,FALSE))</f>
        <v>Influenza</v>
      </c>
      <c r="P2013" s="100"/>
      <c r="Q2013" s="100"/>
      <c r="R2013" s="17"/>
      <c r="S2013" s="123" t="s">
        <v>252</v>
      </c>
      <c r="T2013" s="102" t="str">
        <f>IF(ISERROR(VLOOKUP('Salidas Pacientes'!$S2013,Entradas!$H$1:$I$412,2,FALSE)),"",VLOOKUP('Salidas Pacientes'!$S2013,Entradas!$H$1:$I$412,2,FALSE))</f>
        <v/>
      </c>
      <c r="U2013" s="124" t="s">
        <v>333</v>
      </c>
      <c r="V2013" s="124">
        <v>1</v>
      </c>
      <c r="W2013" s="127"/>
    </row>
    <row r="2014" spans="1:23" ht="15.75" hidden="1" customHeight="1">
      <c r="A2014" s="131"/>
      <c r="B2014" s="131"/>
      <c r="C2014" s="135">
        <v>1108260245</v>
      </c>
      <c r="D2014" s="134"/>
      <c r="E2014" s="16" t="str">
        <f>IF(ISERROR(VLOOKUP('Salidas Pacientes'!$C2014,'BD Pacientes'!$A:I,3,FALSE)),"",VLOOKUP('Salidas Pacientes'!$C2014,'BD Pacientes'!$A:I,3,FALSE))</f>
        <v>DANIEL JOSE ARANGO GIRALDO</v>
      </c>
      <c r="F2014" s="134"/>
      <c r="G2014" s="95">
        <f>IF(ISERROR(VLOOKUP('Salidas Pacientes'!$C2014,'BD Pacientes'!$A:I,5,FALSE)),"",VLOOKUP('Salidas Pacientes'!$C2014,'BD Pacientes'!$A:I,5,FALSE))</f>
        <v>43580</v>
      </c>
      <c r="H2014" s="95" t="str">
        <f t="shared" ca="1" si="0"/>
        <v>4 año, 3 mes</v>
      </c>
      <c r="I2014" s="97" t="str">
        <f>IF(ISERROR(VLOOKUP('Salidas Pacientes'!$C2014,'BD Pacientes'!$A:$I,6,FALSE)),"",VLOOKUP('Salidas Pacientes'!$C2014,'BD Pacientes'!$A:$I,6,FALSE))</f>
        <v>CRA 1A O 6-10</v>
      </c>
      <c r="J2014" s="98">
        <f>IF(ISERROR(VLOOKUP('Salidas Pacientes'!$C2014,'BD Pacientes'!$A:$I,7,FALSE)),"",VLOOKUP('Salidas Pacientes'!$C2014,'BD Pacientes'!$A:$I,7,FALSE))</f>
        <v>94062709</v>
      </c>
      <c r="K2014" s="99" t="str">
        <f>IF(ISERROR(VLOOKUP('Salidas Pacientes'!$C2014,'BD Pacientes'!$A:$I,8,FALSE)),"",VLOOKUP('Salidas Pacientes'!$C2014,'BD Pacientes'!$A:$I,8,FALSE))</f>
        <v>JUAN JOSE ARANGO</v>
      </c>
      <c r="L2014" s="17">
        <f>IF(ISERROR(VLOOKUP('Salidas Pacientes'!$C2014,'BD Pacientes'!$A:$I,9,FALSE)),"",VLOOKUP('Salidas Pacientes'!$C2014,'BD Pacientes'!$A:$I,9,FALSE))</f>
        <v>3174031392</v>
      </c>
      <c r="M2014" s="122" t="s">
        <v>108</v>
      </c>
      <c r="N2014" s="16" t="str">
        <f>IF(ISERROR(VLOOKUP('Salidas Pacientes'!$M2014,Inventario!$A$2:$M$21,2,FALSE)),"",VLOOKUP('Salidas Pacientes'!$M2014,Inventario!$A$2:$M$21,2,FALSE))</f>
        <v>Priorix</v>
      </c>
      <c r="O2014" s="16" t="str">
        <f>IF(ISERROR(VLOOKUP('Salidas Pacientes'!$M2014,Inventario!$A$2:$M$21,3,FALSE)),"",VLOOKUP('Salidas Pacientes'!$M2014,Inventario!$A$2:$M$21,3,FALSE))</f>
        <v>Rubeola, Sarampion, Paperas</v>
      </c>
      <c r="P2014" s="100"/>
      <c r="Q2014" s="100"/>
      <c r="R2014" s="17"/>
      <c r="S2014" s="123" t="s">
        <v>331</v>
      </c>
      <c r="T2014" s="102" t="str">
        <f>IF(ISERROR(VLOOKUP('Salidas Pacientes'!$S2014,Entradas!$H$1:$I$412,2,FALSE)),"",VLOOKUP('Salidas Pacientes'!$S2014,Entradas!$H$1:$I$412,2,FALSE))</f>
        <v/>
      </c>
      <c r="U2014" s="124">
        <v>2</v>
      </c>
      <c r="V2014" s="124">
        <v>1</v>
      </c>
      <c r="W2014" s="127"/>
    </row>
    <row r="2015" spans="1:23" ht="15.75" hidden="1" customHeight="1">
      <c r="A2015" s="131"/>
      <c r="B2015" s="131"/>
      <c r="C2015" s="135">
        <v>1108258282</v>
      </c>
      <c r="D2015" s="134"/>
      <c r="E2015" s="16" t="str">
        <f>IF(ISERROR(VLOOKUP('Salidas Pacientes'!$C2015,'BD Pacientes'!$A:I,3,FALSE)),"",VLOOKUP('Salidas Pacientes'!$C2015,'BD Pacientes'!$A:I,3,FALSE))</f>
        <v>JUAN MARTIN ARANGO GIRALDO</v>
      </c>
      <c r="F2015" s="134"/>
      <c r="G2015" s="95">
        <f>IF(ISERROR(VLOOKUP('Salidas Pacientes'!$C2015,'BD Pacientes'!$A:I,5,FALSE)),"",VLOOKUP('Salidas Pacientes'!$C2015,'BD Pacientes'!$A:I,5,FALSE))</f>
        <v>42344</v>
      </c>
      <c r="H2015" s="95" t="str">
        <f t="shared" ca="1" si="0"/>
        <v>7 año, 8 mes</v>
      </c>
      <c r="I2015" s="97" t="str">
        <f>IF(ISERROR(VLOOKUP('Salidas Pacientes'!$C2015,'BD Pacientes'!$A:$I,6,FALSE)),"",VLOOKUP('Salidas Pacientes'!$C2015,'BD Pacientes'!$A:$I,6,FALSE))</f>
        <v>CRA 1A O 6-10</v>
      </c>
      <c r="J2015" s="98">
        <f>IF(ISERROR(VLOOKUP('Salidas Pacientes'!$C2015,'BD Pacientes'!$A:$I,7,FALSE)),"",VLOOKUP('Salidas Pacientes'!$C2015,'BD Pacientes'!$A:$I,7,FALSE))</f>
        <v>94062709</v>
      </c>
      <c r="K2015" s="99" t="str">
        <f>IF(ISERROR(VLOOKUP('Salidas Pacientes'!$C2015,'BD Pacientes'!$A:$I,8,FALSE)),"",VLOOKUP('Salidas Pacientes'!$C2015,'BD Pacientes'!$A:$I,8,FALSE))</f>
        <v>JUAN JOSE ARANGO</v>
      </c>
      <c r="L2015" s="17">
        <f>IF(ISERROR(VLOOKUP('Salidas Pacientes'!$C2015,'BD Pacientes'!$A:$I,9,FALSE)),"",VLOOKUP('Salidas Pacientes'!$C2015,'BD Pacientes'!$A:$I,9,FALSE))</f>
        <v>3174031392</v>
      </c>
      <c r="M2015" s="122" t="s">
        <v>140</v>
      </c>
      <c r="N2015" s="16" t="str">
        <f>IF(ISERROR(VLOOKUP('Salidas Pacientes'!$M2015,Inventario!$A$2:$M$21,2,FALSE)),"",VLOOKUP('Salidas Pacientes'!$M2015,Inventario!$A$2:$M$21,2,FALSE))</f>
        <v>Influvac</v>
      </c>
      <c r="O2015" s="16" t="str">
        <f>IF(ISERROR(VLOOKUP('Salidas Pacientes'!$M2015,Inventario!$A$2:$M$21,3,FALSE)),"",VLOOKUP('Salidas Pacientes'!$M2015,Inventario!$A$2:$M$21,3,FALSE))</f>
        <v>Influenza</v>
      </c>
      <c r="P2015" s="100"/>
      <c r="Q2015" s="100"/>
      <c r="R2015" s="17"/>
      <c r="S2015" s="123" t="s">
        <v>252</v>
      </c>
      <c r="T2015" s="102" t="str">
        <f>IF(ISERROR(VLOOKUP('Salidas Pacientes'!$S2015,Entradas!$H$1:$I$412,2,FALSE)),"",VLOOKUP('Salidas Pacientes'!$S2015,Entradas!$H$1:$I$412,2,FALSE))</f>
        <v/>
      </c>
      <c r="U2015" s="124" t="s">
        <v>333</v>
      </c>
      <c r="V2015" s="124">
        <v>1</v>
      </c>
      <c r="W2015" s="127"/>
    </row>
    <row r="2016" spans="1:23" ht="15.75" hidden="1" customHeight="1">
      <c r="A2016" s="131"/>
      <c r="B2016" s="131"/>
      <c r="C2016" s="135">
        <v>1108258503</v>
      </c>
      <c r="D2016" s="134"/>
      <c r="E2016" s="16" t="str">
        <f>IF(ISERROR(VLOOKUP('Salidas Pacientes'!$C2016,'BD Pacientes'!$A:I,3,FALSE)),"",VLOOKUP('Salidas Pacientes'!$C2016,'BD Pacientes'!$A:I,3,FALSE))</f>
        <v>ALEJANDRO GOMEZ ARANGO</v>
      </c>
      <c r="F2016" s="134"/>
      <c r="G2016" s="95">
        <f>IF(ISERROR(VLOOKUP('Salidas Pacientes'!$C2016,'BD Pacientes'!$A:I,5,FALSE)),"",VLOOKUP('Salidas Pacientes'!$C2016,'BD Pacientes'!$A:I,5,FALSE))</f>
        <v>42565</v>
      </c>
      <c r="H2016" s="95" t="str">
        <f t="shared" ca="1" si="0"/>
        <v>7 año, 1 mes</v>
      </c>
      <c r="I2016" s="97" t="str">
        <f>IF(ISERROR(VLOOKUP('Salidas Pacientes'!$C2016,'BD Pacientes'!$A:$I,6,FALSE)),"",VLOOKUP('Salidas Pacientes'!$C2016,'BD Pacientes'!$A:$I,6,FALSE))</f>
        <v>CRA 1A O 6-10</v>
      </c>
      <c r="J2016" s="98">
        <f>IF(ISERROR(VLOOKUP('Salidas Pacientes'!$C2016,'BD Pacientes'!$A:$I,7,FALSE)),"",VLOOKUP('Salidas Pacientes'!$C2016,'BD Pacientes'!$A:$I,7,FALSE))</f>
        <v>31579440</v>
      </c>
      <c r="K2016" s="99" t="str">
        <f>IF(ISERROR(VLOOKUP('Salidas Pacientes'!$C2016,'BD Pacientes'!$A:$I,8,FALSE)),"",VLOOKUP('Salidas Pacientes'!$C2016,'BD Pacientes'!$A:$I,8,FALSE))</f>
        <v>JULIANA ARANGO</v>
      </c>
      <c r="L2016" s="17">
        <f>IF(ISERROR(VLOOKUP('Salidas Pacientes'!$C2016,'BD Pacientes'!$A:$I,9,FALSE)),"",VLOOKUP('Salidas Pacientes'!$C2016,'BD Pacientes'!$A:$I,9,FALSE))</f>
        <v>3006082412</v>
      </c>
      <c r="M2016" s="122" t="s">
        <v>47</v>
      </c>
      <c r="N2016" s="16" t="str">
        <f>IF(ISERROR(VLOOKUP('Salidas Pacientes'!$M2016,Inventario!$A$2:$M$21,2,FALSE)),"",VLOOKUP('Salidas Pacientes'!$M2016,Inventario!$A$2:$M$21,2,FALSE))</f>
        <v>Nimenrix</v>
      </c>
      <c r="O2016" s="16" t="str">
        <f>IF(ISERROR(VLOOKUP('Salidas Pacientes'!$M2016,Inventario!$A$2:$M$21,3,FALSE)),"",VLOOKUP('Salidas Pacientes'!$M2016,Inventario!$A$2:$M$21,3,FALSE))</f>
        <v>Meningococo</v>
      </c>
      <c r="P2016" s="100"/>
      <c r="Q2016" s="100"/>
      <c r="R2016" s="17"/>
      <c r="S2016" s="123" t="s">
        <v>240</v>
      </c>
      <c r="T2016" s="102">
        <f>IF(ISERROR(VLOOKUP('Salidas Pacientes'!$S2016,Entradas!$H$1:$I$412,2,FALSE)),"",VLOOKUP('Salidas Pacientes'!$S2016,Entradas!$H$1:$I$412,2,FALSE))</f>
        <v>45535</v>
      </c>
      <c r="U2016" s="124">
        <v>1</v>
      </c>
      <c r="V2016" s="124">
        <v>1</v>
      </c>
      <c r="W2016" s="127"/>
    </row>
    <row r="2017" spans="1:23" ht="15.75" hidden="1" customHeight="1">
      <c r="A2017" s="131"/>
      <c r="B2017" s="131"/>
      <c r="C2017" s="135">
        <v>1108258503</v>
      </c>
      <c r="D2017" s="134"/>
      <c r="E2017" s="16" t="str">
        <f>IF(ISERROR(VLOOKUP('Salidas Pacientes'!$C2017,'BD Pacientes'!$A:I,3,FALSE)),"",VLOOKUP('Salidas Pacientes'!$C2017,'BD Pacientes'!$A:I,3,FALSE))</f>
        <v>ALEJANDRO GOMEZ ARANGO</v>
      </c>
      <c r="F2017" s="134"/>
      <c r="G2017" s="95">
        <f>IF(ISERROR(VLOOKUP('Salidas Pacientes'!$C2017,'BD Pacientes'!$A:I,5,FALSE)),"",VLOOKUP('Salidas Pacientes'!$C2017,'BD Pacientes'!$A:I,5,FALSE))</f>
        <v>42565</v>
      </c>
      <c r="H2017" s="95" t="str">
        <f t="shared" ca="1" si="0"/>
        <v>7 año, 1 mes</v>
      </c>
      <c r="I2017" s="97" t="str">
        <f>IF(ISERROR(VLOOKUP('Salidas Pacientes'!$C2017,'BD Pacientes'!$A:$I,6,FALSE)),"",VLOOKUP('Salidas Pacientes'!$C2017,'BD Pacientes'!$A:$I,6,FALSE))</f>
        <v>CRA 1A O 6-10</v>
      </c>
      <c r="J2017" s="98">
        <f>IF(ISERROR(VLOOKUP('Salidas Pacientes'!$C2017,'BD Pacientes'!$A:$I,7,FALSE)),"",VLOOKUP('Salidas Pacientes'!$C2017,'BD Pacientes'!$A:$I,7,FALSE))</f>
        <v>31579440</v>
      </c>
      <c r="K2017" s="99" t="str">
        <f>IF(ISERROR(VLOOKUP('Salidas Pacientes'!$C2017,'BD Pacientes'!$A:$I,8,FALSE)),"",VLOOKUP('Salidas Pacientes'!$C2017,'BD Pacientes'!$A:$I,8,FALSE))</f>
        <v>JULIANA ARANGO</v>
      </c>
      <c r="L2017" s="17">
        <f>IF(ISERROR(VLOOKUP('Salidas Pacientes'!$C2017,'BD Pacientes'!$A:$I,9,FALSE)),"",VLOOKUP('Salidas Pacientes'!$C2017,'BD Pacientes'!$A:$I,9,FALSE))</f>
        <v>3006082412</v>
      </c>
      <c r="M2017" s="122" t="s">
        <v>140</v>
      </c>
      <c r="N2017" s="16" t="str">
        <f>IF(ISERROR(VLOOKUP('Salidas Pacientes'!$M2017,Inventario!$A$2:$M$21,2,FALSE)),"",VLOOKUP('Salidas Pacientes'!$M2017,Inventario!$A$2:$M$21,2,FALSE))</f>
        <v>Influvac</v>
      </c>
      <c r="O2017" s="16" t="str">
        <f>IF(ISERROR(VLOOKUP('Salidas Pacientes'!$M2017,Inventario!$A$2:$M$21,3,FALSE)),"",VLOOKUP('Salidas Pacientes'!$M2017,Inventario!$A$2:$M$21,3,FALSE))</f>
        <v>Influenza</v>
      </c>
      <c r="P2017" s="100"/>
      <c r="Q2017" s="100"/>
      <c r="R2017" s="17"/>
      <c r="S2017" s="123" t="s">
        <v>252</v>
      </c>
      <c r="T2017" s="102" t="str">
        <f>IF(ISERROR(VLOOKUP('Salidas Pacientes'!$S2017,Entradas!$H$1:$I$412,2,FALSE)),"",VLOOKUP('Salidas Pacientes'!$S2017,Entradas!$H$1:$I$412,2,FALSE))</f>
        <v/>
      </c>
      <c r="U2017" s="124" t="s">
        <v>333</v>
      </c>
      <c r="V2017" s="124">
        <v>1</v>
      </c>
      <c r="W2017" s="127"/>
    </row>
    <row r="2018" spans="1:23" ht="15.75" hidden="1" customHeight="1">
      <c r="A2018" s="131"/>
      <c r="B2018" s="131"/>
      <c r="C2018" s="135">
        <v>1108256845</v>
      </c>
      <c r="D2018" s="134"/>
      <c r="E2018" s="16" t="str">
        <f>IF(ISERROR(VLOOKUP('Salidas Pacientes'!$C2018,'BD Pacientes'!$A:I,3,FALSE)),"",VLOOKUP('Salidas Pacientes'!$C2018,'BD Pacientes'!$A:I,3,FALSE))</f>
        <v>SEBASTIAN GOMEZ ARANGO</v>
      </c>
      <c r="F2018" s="134"/>
      <c r="G2018" s="95">
        <f>IF(ISERROR(VLOOKUP('Salidas Pacientes'!$C2018,'BD Pacientes'!$A:I,5,FALSE)),"",VLOOKUP('Salidas Pacientes'!$C2018,'BD Pacientes'!$A:I,5,FALSE))</f>
        <v>41270</v>
      </c>
      <c r="H2018" s="95" t="str">
        <f t="shared" ca="1" si="0"/>
        <v>10 año, 7 mes</v>
      </c>
      <c r="I2018" s="97" t="str">
        <f>IF(ISERROR(VLOOKUP('Salidas Pacientes'!$C2018,'BD Pacientes'!$A:$I,6,FALSE)),"",VLOOKUP('Salidas Pacientes'!$C2018,'BD Pacientes'!$A:$I,6,FALSE))</f>
        <v>CRA 1A O 6-10</v>
      </c>
      <c r="J2018" s="98">
        <f>IF(ISERROR(VLOOKUP('Salidas Pacientes'!$C2018,'BD Pacientes'!$A:$I,7,FALSE)),"",VLOOKUP('Salidas Pacientes'!$C2018,'BD Pacientes'!$A:$I,7,FALSE))</f>
        <v>31579440</v>
      </c>
      <c r="K2018" s="99" t="str">
        <f>IF(ISERROR(VLOOKUP('Salidas Pacientes'!$C2018,'BD Pacientes'!$A:$I,8,FALSE)),"",VLOOKUP('Salidas Pacientes'!$C2018,'BD Pacientes'!$A:$I,8,FALSE))</f>
        <v>JULIANA ARANGO</v>
      </c>
      <c r="L2018" s="17">
        <f>IF(ISERROR(VLOOKUP('Salidas Pacientes'!$C2018,'BD Pacientes'!$A:$I,9,FALSE)),"",VLOOKUP('Salidas Pacientes'!$C2018,'BD Pacientes'!$A:$I,9,FALSE))</f>
        <v>3006082412</v>
      </c>
      <c r="M2018" s="122" t="s">
        <v>47</v>
      </c>
      <c r="N2018" s="16" t="str">
        <f>IF(ISERROR(VLOOKUP('Salidas Pacientes'!$M2018,Inventario!$A$2:$M$21,2,FALSE)),"",VLOOKUP('Salidas Pacientes'!$M2018,Inventario!$A$2:$M$21,2,FALSE))</f>
        <v>Nimenrix</v>
      </c>
      <c r="O2018" s="16" t="str">
        <f>IF(ISERROR(VLOOKUP('Salidas Pacientes'!$M2018,Inventario!$A$2:$M$21,3,FALSE)),"",VLOOKUP('Salidas Pacientes'!$M2018,Inventario!$A$2:$M$21,3,FALSE))</f>
        <v>Meningococo</v>
      </c>
      <c r="P2018" s="100"/>
      <c r="Q2018" s="100"/>
      <c r="R2018" s="17"/>
      <c r="S2018" s="123" t="s">
        <v>240</v>
      </c>
      <c r="T2018" s="102">
        <f>IF(ISERROR(VLOOKUP('Salidas Pacientes'!$S2018,Entradas!$H$1:$I$412,2,FALSE)),"",VLOOKUP('Salidas Pacientes'!$S2018,Entradas!$H$1:$I$412,2,FALSE))</f>
        <v>45535</v>
      </c>
      <c r="U2018" s="124">
        <v>1</v>
      </c>
      <c r="V2018" s="124">
        <v>1</v>
      </c>
      <c r="W2018" s="127"/>
    </row>
    <row r="2019" spans="1:23" ht="15.75" hidden="1" customHeight="1">
      <c r="A2019" s="131"/>
      <c r="B2019" s="131"/>
      <c r="C2019" s="135">
        <v>1108256845</v>
      </c>
      <c r="D2019" s="134"/>
      <c r="E2019" s="16" t="str">
        <f>IF(ISERROR(VLOOKUP('Salidas Pacientes'!$C2019,'BD Pacientes'!$A:I,3,FALSE)),"",VLOOKUP('Salidas Pacientes'!$C2019,'BD Pacientes'!$A:I,3,FALSE))</f>
        <v>SEBASTIAN GOMEZ ARANGO</v>
      </c>
      <c r="F2019" s="134"/>
      <c r="G2019" s="95">
        <f>IF(ISERROR(VLOOKUP('Salidas Pacientes'!$C2019,'BD Pacientes'!$A:I,5,FALSE)),"",VLOOKUP('Salidas Pacientes'!$C2019,'BD Pacientes'!$A:I,5,FALSE))</f>
        <v>41270</v>
      </c>
      <c r="H2019" s="95" t="str">
        <f t="shared" ca="1" si="0"/>
        <v>10 año, 7 mes</v>
      </c>
      <c r="I2019" s="97" t="str">
        <f>IF(ISERROR(VLOOKUP('Salidas Pacientes'!$C2019,'BD Pacientes'!$A:$I,6,FALSE)),"",VLOOKUP('Salidas Pacientes'!$C2019,'BD Pacientes'!$A:$I,6,FALSE))</f>
        <v>CRA 1A O 6-10</v>
      </c>
      <c r="J2019" s="98">
        <f>IF(ISERROR(VLOOKUP('Salidas Pacientes'!$C2019,'BD Pacientes'!$A:$I,7,FALSE)),"",VLOOKUP('Salidas Pacientes'!$C2019,'BD Pacientes'!$A:$I,7,FALSE))</f>
        <v>31579440</v>
      </c>
      <c r="K2019" s="99" t="str">
        <f>IF(ISERROR(VLOOKUP('Salidas Pacientes'!$C2019,'BD Pacientes'!$A:$I,8,FALSE)),"",VLOOKUP('Salidas Pacientes'!$C2019,'BD Pacientes'!$A:$I,8,FALSE))</f>
        <v>JULIANA ARANGO</v>
      </c>
      <c r="L2019" s="17">
        <f>IF(ISERROR(VLOOKUP('Salidas Pacientes'!$C2019,'BD Pacientes'!$A:$I,9,FALSE)),"",VLOOKUP('Salidas Pacientes'!$C2019,'BD Pacientes'!$A:$I,9,FALSE))</f>
        <v>3006082412</v>
      </c>
      <c r="M2019" s="122" t="s">
        <v>140</v>
      </c>
      <c r="N2019" s="16" t="str">
        <f>IF(ISERROR(VLOOKUP('Salidas Pacientes'!$M2019,Inventario!$A$2:$M$21,2,FALSE)),"",VLOOKUP('Salidas Pacientes'!$M2019,Inventario!$A$2:$M$21,2,FALSE))</f>
        <v>Influvac</v>
      </c>
      <c r="O2019" s="16" t="str">
        <f>IF(ISERROR(VLOOKUP('Salidas Pacientes'!$M2019,Inventario!$A$2:$M$21,3,FALSE)),"",VLOOKUP('Salidas Pacientes'!$M2019,Inventario!$A$2:$M$21,3,FALSE))</f>
        <v>Influenza</v>
      </c>
      <c r="P2019" s="100"/>
      <c r="Q2019" s="100"/>
      <c r="R2019" s="17"/>
      <c r="S2019" s="123" t="s">
        <v>252</v>
      </c>
      <c r="T2019" s="102" t="str">
        <f>IF(ISERROR(VLOOKUP('Salidas Pacientes'!$S2019,Entradas!$H$1:$I$412,2,FALSE)),"",VLOOKUP('Salidas Pacientes'!$S2019,Entradas!$H$1:$I$412,2,FALSE))</f>
        <v/>
      </c>
      <c r="U2019" s="124" t="s">
        <v>333</v>
      </c>
      <c r="V2019" s="124">
        <v>1</v>
      </c>
      <c r="W2019" s="127"/>
    </row>
    <row r="2020" spans="1:23" ht="15.75" hidden="1" customHeight="1">
      <c r="A2020" s="131"/>
      <c r="B2020" s="131"/>
      <c r="C2020" s="142">
        <v>31579440</v>
      </c>
      <c r="D2020" s="134"/>
      <c r="E2020" s="16" t="str">
        <f>IF(ISERROR(VLOOKUP('Salidas Pacientes'!$C2020,'BD Pacientes'!$A:I,3,FALSE)),"",VLOOKUP('Salidas Pacientes'!$C2020,'BD Pacientes'!$A:I,3,FALSE))</f>
        <v>JULIANA ARANGO DUQUE</v>
      </c>
      <c r="F2020" s="134"/>
      <c r="G2020" s="95">
        <f>IF(ISERROR(VLOOKUP('Salidas Pacientes'!$C2020,'BD Pacientes'!$A:I,5,FALSE)),"",VLOOKUP('Salidas Pacientes'!$C2020,'BD Pacientes'!$A:I,5,FALSE))</f>
        <v>29953</v>
      </c>
      <c r="H2020" s="95" t="str">
        <f t="shared" ca="1" si="0"/>
        <v>41 año, 7 mes</v>
      </c>
      <c r="I2020" s="97" t="str">
        <f>IF(ISERROR(VLOOKUP('Salidas Pacientes'!$C2020,'BD Pacientes'!$A:$I,6,FALSE)),"",VLOOKUP('Salidas Pacientes'!$C2020,'BD Pacientes'!$A:$I,6,FALSE))</f>
        <v>CRA 1A O 6-10</v>
      </c>
      <c r="J2020" s="98">
        <f>IF(ISERROR(VLOOKUP('Salidas Pacientes'!$C2020,'BD Pacientes'!$A:$I,7,FALSE)),"",VLOOKUP('Salidas Pacientes'!$C2020,'BD Pacientes'!$A:$I,7,FALSE))</f>
        <v>31579440</v>
      </c>
      <c r="K2020" s="99" t="str">
        <f>IF(ISERROR(VLOOKUP('Salidas Pacientes'!$C2020,'BD Pacientes'!$A:$I,8,FALSE)),"",VLOOKUP('Salidas Pacientes'!$C2020,'BD Pacientes'!$A:$I,8,FALSE))</f>
        <v>JULIANA ARANGO</v>
      </c>
      <c r="L2020" s="17">
        <f>IF(ISERROR(VLOOKUP('Salidas Pacientes'!$C2020,'BD Pacientes'!$A:$I,9,FALSE)),"",VLOOKUP('Salidas Pacientes'!$C2020,'BD Pacientes'!$A:$I,9,FALSE))</f>
        <v>3006082412</v>
      </c>
      <c r="M2020" s="122" t="s">
        <v>140</v>
      </c>
      <c r="N2020" s="16" t="str">
        <f>IF(ISERROR(VLOOKUP('Salidas Pacientes'!$M2020,Inventario!$A$2:$M$21,2,FALSE)),"",VLOOKUP('Salidas Pacientes'!$M2020,Inventario!$A$2:$M$21,2,FALSE))</f>
        <v>Influvac</v>
      </c>
      <c r="O2020" s="16" t="str">
        <f>IF(ISERROR(VLOOKUP('Salidas Pacientes'!$M2020,Inventario!$A$2:$M$21,3,FALSE)),"",VLOOKUP('Salidas Pacientes'!$M2020,Inventario!$A$2:$M$21,3,FALSE))</f>
        <v>Influenza</v>
      </c>
      <c r="P2020" s="100"/>
      <c r="Q2020" s="100"/>
      <c r="R2020" s="17"/>
      <c r="S2020" s="123" t="s">
        <v>252</v>
      </c>
      <c r="T2020" s="102" t="str">
        <f>IF(ISERROR(VLOOKUP('Salidas Pacientes'!$S2020,Entradas!$H$1:$I$412,2,FALSE)),"",VLOOKUP('Salidas Pacientes'!$S2020,Entradas!$H$1:$I$412,2,FALSE))</f>
        <v/>
      </c>
      <c r="U2020" s="124" t="s">
        <v>333</v>
      </c>
      <c r="V2020" s="124">
        <v>1</v>
      </c>
      <c r="W2020" s="127"/>
    </row>
    <row r="2021" spans="1:23" ht="15.75" hidden="1" customHeight="1">
      <c r="A2021" s="131"/>
      <c r="B2021" s="131"/>
      <c r="C2021" s="142">
        <v>94062709</v>
      </c>
      <c r="D2021" s="134"/>
      <c r="E2021" s="16" t="str">
        <f>IF(ISERROR(VLOOKUP('Salidas Pacientes'!$C2021,'BD Pacientes'!$A:I,3,FALSE)),"",VLOOKUP('Salidas Pacientes'!$C2021,'BD Pacientes'!$A:I,3,FALSE))</f>
        <v>JUAN JOSE ARANGO DUQUE</v>
      </c>
      <c r="F2021" s="134"/>
      <c r="G2021" s="95">
        <f>IF(ISERROR(VLOOKUP('Salidas Pacientes'!$C2021,'BD Pacientes'!$A:I,5,FALSE)),"",VLOOKUP('Salidas Pacientes'!$C2021,'BD Pacientes'!$A:I,5,FALSE))</f>
        <v>30434</v>
      </c>
      <c r="H2021" s="95" t="str">
        <f t="shared" ca="1" si="0"/>
        <v>40 año, 3 mes</v>
      </c>
      <c r="I2021" s="97" t="str">
        <f>IF(ISERROR(VLOOKUP('Salidas Pacientes'!$C2021,'BD Pacientes'!$A:$I,6,FALSE)),"",VLOOKUP('Salidas Pacientes'!$C2021,'BD Pacientes'!$A:$I,6,FALSE))</f>
        <v>CRA 1A O 6-10</v>
      </c>
      <c r="J2021" s="98">
        <f>IF(ISERROR(VLOOKUP('Salidas Pacientes'!$C2021,'BD Pacientes'!$A:$I,7,FALSE)),"",VLOOKUP('Salidas Pacientes'!$C2021,'BD Pacientes'!$A:$I,7,FALSE))</f>
        <v>94062709</v>
      </c>
      <c r="K2021" s="99" t="str">
        <f>IF(ISERROR(VLOOKUP('Salidas Pacientes'!$C2021,'BD Pacientes'!$A:$I,8,FALSE)),"",VLOOKUP('Salidas Pacientes'!$C2021,'BD Pacientes'!$A:$I,8,FALSE))</f>
        <v>JUAN JOSE ARANGO</v>
      </c>
      <c r="L2021" s="17">
        <f>IF(ISERROR(VLOOKUP('Salidas Pacientes'!$C2021,'BD Pacientes'!$A:$I,9,FALSE)),"",VLOOKUP('Salidas Pacientes'!$C2021,'BD Pacientes'!$A:$I,9,FALSE))</f>
        <v>3174031392</v>
      </c>
      <c r="M2021" s="122" t="s">
        <v>140</v>
      </c>
      <c r="N2021" s="16" t="str">
        <f>IF(ISERROR(VLOOKUP('Salidas Pacientes'!$M2021,Inventario!$A$2:$M$21,2,FALSE)),"",VLOOKUP('Salidas Pacientes'!$M2021,Inventario!$A$2:$M$21,2,FALSE))</f>
        <v>Influvac</v>
      </c>
      <c r="O2021" s="16" t="str">
        <f>IF(ISERROR(VLOOKUP('Salidas Pacientes'!$M2021,Inventario!$A$2:$M$21,3,FALSE)),"",VLOOKUP('Salidas Pacientes'!$M2021,Inventario!$A$2:$M$21,3,FALSE))</f>
        <v>Influenza</v>
      </c>
      <c r="P2021" s="100"/>
      <c r="Q2021" s="100"/>
      <c r="R2021" s="17"/>
      <c r="S2021" s="123" t="s">
        <v>252</v>
      </c>
      <c r="T2021" s="102" t="str">
        <f>IF(ISERROR(VLOOKUP('Salidas Pacientes'!$S2021,Entradas!$H$1:$I$412,2,FALSE)),"",VLOOKUP('Salidas Pacientes'!$S2021,Entradas!$H$1:$I$412,2,FALSE))</f>
        <v/>
      </c>
      <c r="U2021" s="124" t="s">
        <v>333</v>
      </c>
      <c r="V2021" s="124">
        <v>1</v>
      </c>
      <c r="W2021" s="127"/>
    </row>
    <row r="2022" spans="1:23" ht="15.75" hidden="1" customHeight="1">
      <c r="A2022" s="131"/>
      <c r="B2022" s="131"/>
      <c r="C2022" s="141">
        <v>1109573378</v>
      </c>
      <c r="D2022" s="134"/>
      <c r="E2022" s="16" t="str">
        <f>IF(ISERROR(VLOOKUP('Salidas Pacientes'!$C2022,'BD Pacientes'!$A:I,3,FALSE)),"",VLOOKUP('Salidas Pacientes'!$C2022,'BD Pacientes'!$A:I,3,FALSE))</f>
        <v>MARTIN HINESTROZA ZAPATA</v>
      </c>
      <c r="F2022" s="134"/>
      <c r="G2022" s="95">
        <f>IF(ISERROR(VLOOKUP('Salidas Pacientes'!$C2022,'BD Pacientes'!$A:I,5,FALSE)),"",VLOOKUP('Salidas Pacientes'!$C2022,'BD Pacientes'!$A:I,5,FALSE))</f>
        <v>44537</v>
      </c>
      <c r="H2022" s="95" t="str">
        <f t="shared" ca="1" si="0"/>
        <v>1 año, 8 mes</v>
      </c>
      <c r="I2022" s="97" t="str">
        <f>IF(ISERROR(VLOOKUP('Salidas Pacientes'!$C2022,'BD Pacientes'!$A:$I,6,FALSE)),"",VLOOKUP('Salidas Pacientes'!$C2022,'BD Pacientes'!$A:$I,6,FALSE))</f>
        <v>CALLE 7 A #56-136</v>
      </c>
      <c r="J2022" s="98">
        <f>IF(ISERROR(VLOOKUP('Salidas Pacientes'!$C2022,'BD Pacientes'!$A:$I,7,FALSE)),"",VLOOKUP('Salidas Pacientes'!$C2022,'BD Pacientes'!$A:$I,7,FALSE))</f>
        <v>1144025657</v>
      </c>
      <c r="K2022" s="99" t="str">
        <f>IF(ISERROR(VLOOKUP('Salidas Pacientes'!$C2022,'BD Pacientes'!$A:$I,8,FALSE)),"",VLOOKUP('Salidas Pacientes'!$C2022,'BD Pacientes'!$A:$I,8,FALSE))</f>
        <v>NATHALIA ZAPATA</v>
      </c>
      <c r="L2022" s="17">
        <f>IF(ISERROR(VLOOKUP('Salidas Pacientes'!$C2022,'BD Pacientes'!$A:$I,9,FALSE)),"",VLOOKUP('Salidas Pacientes'!$C2022,'BD Pacientes'!$A:$I,9,FALSE))</f>
        <v>3187440537</v>
      </c>
      <c r="M2022" s="122" t="s">
        <v>73</v>
      </c>
      <c r="N2022" s="16" t="str">
        <f>IF(ISERROR(VLOOKUP('Salidas Pacientes'!$M2022,Inventario!$A$2:$M$21,2,FALSE)),"",VLOOKUP('Salidas Pacientes'!$M2022,Inventario!$A$2:$M$21,2,FALSE))</f>
        <v>Pentaxim</v>
      </c>
      <c r="O2022" s="16" t="str">
        <f>IF(ISERROR(VLOOKUP('Salidas Pacientes'!$M2022,Inventario!$A$2:$M$21,3,FALSE)),"",VLOOKUP('Salidas Pacientes'!$M2022,Inventario!$A$2:$M$21,3,FALSE))</f>
        <v>Difteria-Tosferina, tetano, polio, haemophilus</v>
      </c>
      <c r="P2022" s="100"/>
      <c r="Q2022" s="100"/>
      <c r="R2022" s="17"/>
      <c r="S2022" s="123" t="s">
        <v>247</v>
      </c>
      <c r="T2022" s="102" t="str">
        <f>IF(ISERROR(VLOOKUP('Salidas Pacientes'!$S2022,Entradas!$H$1:$I$412,2,FALSE)),"",VLOOKUP('Salidas Pacientes'!$S2022,Entradas!$H$1:$I$412,2,FALSE))</f>
        <v/>
      </c>
      <c r="U2022" s="124">
        <v>1</v>
      </c>
      <c r="V2022" s="124">
        <v>1</v>
      </c>
      <c r="W2022" s="127"/>
    </row>
    <row r="2023" spans="1:23" ht="15.75" hidden="1" customHeight="1">
      <c r="A2023" s="131"/>
      <c r="B2023" s="131"/>
      <c r="C2023" s="141">
        <v>1109573378</v>
      </c>
      <c r="D2023" s="134"/>
      <c r="E2023" s="16" t="str">
        <f>IF(ISERROR(VLOOKUP('Salidas Pacientes'!$C2023,'BD Pacientes'!$A:I,3,FALSE)),"",VLOOKUP('Salidas Pacientes'!$C2023,'BD Pacientes'!$A:I,3,FALSE))</f>
        <v>MARTIN HINESTROZA ZAPATA</v>
      </c>
      <c r="F2023" s="134"/>
      <c r="G2023" s="95">
        <f>IF(ISERROR(VLOOKUP('Salidas Pacientes'!$C2023,'BD Pacientes'!$A:I,5,FALSE)),"",VLOOKUP('Salidas Pacientes'!$C2023,'BD Pacientes'!$A:I,5,FALSE))</f>
        <v>44537</v>
      </c>
      <c r="H2023" s="95" t="str">
        <f t="shared" ca="1" si="0"/>
        <v>1 año, 8 mes</v>
      </c>
      <c r="I2023" s="97" t="str">
        <f>IF(ISERROR(VLOOKUP('Salidas Pacientes'!$C2023,'BD Pacientes'!$A:$I,6,FALSE)),"",VLOOKUP('Salidas Pacientes'!$C2023,'BD Pacientes'!$A:$I,6,FALSE))</f>
        <v>CALLE 7 A #56-136</v>
      </c>
      <c r="J2023" s="98">
        <f>IF(ISERROR(VLOOKUP('Salidas Pacientes'!$C2023,'BD Pacientes'!$A:$I,7,FALSE)),"",VLOOKUP('Salidas Pacientes'!$C2023,'BD Pacientes'!$A:$I,7,FALSE))</f>
        <v>1144025657</v>
      </c>
      <c r="K2023" s="99" t="str">
        <f>IF(ISERROR(VLOOKUP('Salidas Pacientes'!$C2023,'BD Pacientes'!$A:$I,8,FALSE)),"",VLOOKUP('Salidas Pacientes'!$C2023,'BD Pacientes'!$A:$I,8,FALSE))</f>
        <v>NATHALIA ZAPATA</v>
      </c>
      <c r="L2023" s="17">
        <f>IF(ISERROR(VLOOKUP('Salidas Pacientes'!$C2023,'BD Pacientes'!$A:$I,9,FALSE)),"",VLOOKUP('Salidas Pacientes'!$C2023,'BD Pacientes'!$A:$I,9,FALSE))</f>
        <v>3187440537</v>
      </c>
      <c r="M2023" s="122" t="s">
        <v>85</v>
      </c>
      <c r="N2023" s="16" t="str">
        <f>IF(ISERROR(VLOOKUP('Salidas Pacientes'!$M2023,Inventario!$A$2:$M$21,2,FALSE)),"",VLOOKUP('Salidas Pacientes'!$M2023,Inventario!$A$2:$M$21,2,FALSE))</f>
        <v xml:space="preserve">Avaxim 80 </v>
      </c>
      <c r="O2023" s="16" t="str">
        <f>IF(ISERROR(VLOOKUP('Salidas Pacientes'!$M2023,Inventario!$A$2:$M$21,3,FALSE)),"",VLOOKUP('Salidas Pacientes'!$M2023,Inventario!$A$2:$M$21,3,FALSE))</f>
        <v>Hepatitis A niño</v>
      </c>
      <c r="P2023" s="100"/>
      <c r="Q2023" s="100"/>
      <c r="R2023" s="17"/>
      <c r="S2023" s="123" t="s">
        <v>227</v>
      </c>
      <c r="T2023" s="102">
        <f>IF(ISERROR(VLOOKUP('Salidas Pacientes'!$S2023,Entradas!$H$1:$I$412,2,FALSE)),"",VLOOKUP('Salidas Pacientes'!$S2023,Entradas!$H$1:$I$412,2,FALSE))</f>
        <v>45351</v>
      </c>
      <c r="U2023" s="124">
        <v>2</v>
      </c>
      <c r="V2023" s="124">
        <v>1</v>
      </c>
      <c r="W2023" s="127"/>
    </row>
    <row r="2024" spans="1:23" ht="15.75" hidden="1" customHeight="1">
      <c r="A2024" s="131"/>
      <c r="B2024" s="131"/>
      <c r="C2024" s="141">
        <v>1109573378</v>
      </c>
      <c r="D2024" s="134"/>
      <c r="E2024" s="16" t="str">
        <f>IF(ISERROR(VLOOKUP('Salidas Pacientes'!$C2024,'BD Pacientes'!$A:I,3,FALSE)),"",VLOOKUP('Salidas Pacientes'!$C2024,'BD Pacientes'!$A:I,3,FALSE))</f>
        <v>MARTIN HINESTROZA ZAPATA</v>
      </c>
      <c r="F2024" s="134"/>
      <c r="G2024" s="95">
        <f>IF(ISERROR(VLOOKUP('Salidas Pacientes'!$C2024,'BD Pacientes'!$A:I,5,FALSE)),"",VLOOKUP('Salidas Pacientes'!$C2024,'BD Pacientes'!$A:I,5,FALSE))</f>
        <v>44537</v>
      </c>
      <c r="H2024" s="95" t="str">
        <f t="shared" ca="1" si="0"/>
        <v>1 año, 8 mes</v>
      </c>
      <c r="I2024" s="97" t="str">
        <f>IF(ISERROR(VLOOKUP('Salidas Pacientes'!$C2024,'BD Pacientes'!$A:$I,6,FALSE)),"",VLOOKUP('Salidas Pacientes'!$C2024,'BD Pacientes'!$A:$I,6,FALSE))</f>
        <v>CALLE 7 A #56-136</v>
      </c>
      <c r="J2024" s="98">
        <f>IF(ISERROR(VLOOKUP('Salidas Pacientes'!$C2024,'BD Pacientes'!$A:$I,7,FALSE)),"",VLOOKUP('Salidas Pacientes'!$C2024,'BD Pacientes'!$A:$I,7,FALSE))</f>
        <v>1144025657</v>
      </c>
      <c r="K2024" s="99" t="str">
        <f>IF(ISERROR(VLOOKUP('Salidas Pacientes'!$C2024,'BD Pacientes'!$A:$I,8,FALSE)),"",VLOOKUP('Salidas Pacientes'!$C2024,'BD Pacientes'!$A:$I,8,FALSE))</f>
        <v>NATHALIA ZAPATA</v>
      </c>
      <c r="L2024" s="17">
        <f>IF(ISERROR(VLOOKUP('Salidas Pacientes'!$C2024,'BD Pacientes'!$A:$I,9,FALSE)),"",VLOOKUP('Salidas Pacientes'!$C2024,'BD Pacientes'!$A:$I,9,FALSE))</f>
        <v>3187440537</v>
      </c>
      <c r="M2024" s="122" t="s">
        <v>81</v>
      </c>
      <c r="N2024" s="16" t="str">
        <f>IF(ISERROR(VLOOKUP('Salidas Pacientes'!$M2024,Inventario!$A$2:$M$21,2,FALSE)),"",VLOOKUP('Salidas Pacientes'!$M2024,Inventario!$A$2:$M$21,2,FALSE))</f>
        <v>Stamaril</v>
      </c>
      <c r="O2024" s="16" t="str">
        <f>IF(ISERROR(VLOOKUP('Salidas Pacientes'!$M2024,Inventario!$A$2:$M$21,3,FALSE)),"",VLOOKUP('Salidas Pacientes'!$M2024,Inventario!$A$2:$M$21,3,FALSE))</f>
        <v>Fiebre amarilla</v>
      </c>
      <c r="P2024" s="100"/>
      <c r="Q2024" s="100"/>
      <c r="R2024" s="17"/>
      <c r="S2024" s="123" t="s">
        <v>249</v>
      </c>
      <c r="T2024" s="102" t="str">
        <f>IF(ISERROR(VLOOKUP('Salidas Pacientes'!$S2024,Entradas!$H$1:$I$412,2,FALSE)),"",VLOOKUP('Salidas Pacientes'!$S2024,Entradas!$H$1:$I$412,2,FALSE))</f>
        <v/>
      </c>
      <c r="U2024" s="124">
        <v>1</v>
      </c>
      <c r="V2024" s="124">
        <v>1</v>
      </c>
      <c r="W2024" s="127"/>
    </row>
    <row r="2025" spans="1:23" ht="15.75" hidden="1" customHeight="1">
      <c r="A2025" s="131"/>
      <c r="B2025" s="131"/>
      <c r="C2025" s="141">
        <v>1109573378</v>
      </c>
      <c r="D2025" s="134"/>
      <c r="E2025" s="16" t="str">
        <f>IF(ISERROR(VLOOKUP('Salidas Pacientes'!$C2025,'BD Pacientes'!$A:I,3,FALSE)),"",VLOOKUP('Salidas Pacientes'!$C2025,'BD Pacientes'!$A:I,3,FALSE))</f>
        <v>MARTIN HINESTROZA ZAPATA</v>
      </c>
      <c r="F2025" s="134"/>
      <c r="G2025" s="95">
        <f>IF(ISERROR(VLOOKUP('Salidas Pacientes'!$C2025,'BD Pacientes'!$A:I,5,FALSE)),"",VLOOKUP('Salidas Pacientes'!$C2025,'BD Pacientes'!$A:I,5,FALSE))</f>
        <v>44537</v>
      </c>
      <c r="H2025" s="95" t="str">
        <f t="shared" ca="1" si="0"/>
        <v>1 año, 8 mes</v>
      </c>
      <c r="I2025" s="97" t="str">
        <f>IF(ISERROR(VLOOKUP('Salidas Pacientes'!$C2025,'BD Pacientes'!$A:$I,6,FALSE)),"",VLOOKUP('Salidas Pacientes'!$C2025,'BD Pacientes'!$A:$I,6,FALSE))</f>
        <v>CALLE 7 A #56-136</v>
      </c>
      <c r="J2025" s="98">
        <f>IF(ISERROR(VLOOKUP('Salidas Pacientes'!$C2025,'BD Pacientes'!$A:$I,7,FALSE)),"",VLOOKUP('Salidas Pacientes'!$C2025,'BD Pacientes'!$A:$I,7,FALSE))</f>
        <v>1144025657</v>
      </c>
      <c r="K2025" s="99" t="str">
        <f>IF(ISERROR(VLOOKUP('Salidas Pacientes'!$C2025,'BD Pacientes'!$A:$I,8,FALSE)),"",VLOOKUP('Salidas Pacientes'!$C2025,'BD Pacientes'!$A:$I,8,FALSE))</f>
        <v>NATHALIA ZAPATA</v>
      </c>
      <c r="L2025" s="17">
        <f>IF(ISERROR(VLOOKUP('Salidas Pacientes'!$C2025,'BD Pacientes'!$A:$I,9,FALSE)),"",VLOOKUP('Salidas Pacientes'!$C2025,'BD Pacientes'!$A:$I,9,FALSE))</f>
        <v>3187440537</v>
      </c>
      <c r="M2025" s="122" t="s">
        <v>108</v>
      </c>
      <c r="N2025" s="16" t="str">
        <f>IF(ISERROR(VLOOKUP('Salidas Pacientes'!$M2025,Inventario!$A$2:$M$21,2,FALSE)),"",VLOOKUP('Salidas Pacientes'!$M2025,Inventario!$A$2:$M$21,2,FALSE))</f>
        <v>Priorix</v>
      </c>
      <c r="O2025" s="16" t="str">
        <f>IF(ISERROR(VLOOKUP('Salidas Pacientes'!$M2025,Inventario!$A$2:$M$21,3,FALSE)),"",VLOOKUP('Salidas Pacientes'!$M2025,Inventario!$A$2:$M$21,3,FALSE))</f>
        <v>Rubeola, Sarampion, Paperas</v>
      </c>
      <c r="P2025" s="100"/>
      <c r="Q2025" s="100"/>
      <c r="R2025" s="17"/>
      <c r="S2025" s="123" t="s">
        <v>331</v>
      </c>
      <c r="T2025" s="102" t="str">
        <f>IF(ISERROR(VLOOKUP('Salidas Pacientes'!$S2025,Entradas!$H$1:$I$412,2,FALSE)),"",VLOOKUP('Salidas Pacientes'!$S2025,Entradas!$H$1:$I$412,2,FALSE))</f>
        <v/>
      </c>
      <c r="U2025" s="124">
        <v>2</v>
      </c>
      <c r="V2025" s="124">
        <v>1</v>
      </c>
      <c r="W2025" s="127"/>
    </row>
    <row r="2026" spans="1:23" ht="15.75" hidden="1" customHeight="1">
      <c r="A2026" s="131"/>
      <c r="B2026" s="131"/>
      <c r="C2026" s="141">
        <v>1109576481</v>
      </c>
      <c r="D2026" s="134"/>
      <c r="E2026" s="16" t="str">
        <f>IF(ISERROR(VLOOKUP('Salidas Pacientes'!$C2026,'BD Pacientes'!$A:I,3,FALSE)),"",VLOOKUP('Salidas Pacientes'!$C2026,'BD Pacientes'!$A:I,3,FALSE))</f>
        <v>MARIANA RENDON BUITRAGO</v>
      </c>
      <c r="F2026" s="134"/>
      <c r="G2026" s="95">
        <f>IF(ISERROR(VLOOKUP('Salidas Pacientes'!$C2026,'BD Pacientes'!$A:I,5,FALSE)),"",VLOOKUP('Salidas Pacientes'!$C2026,'BD Pacientes'!$A:I,5,FALSE))</f>
        <v>44974</v>
      </c>
      <c r="H2026" s="95" t="str">
        <f t="shared" ca="1" si="0"/>
        <v>0 año, 6 mes</v>
      </c>
      <c r="I2026" s="97" t="str">
        <f>IF(ISERROR(VLOOKUP('Salidas Pacientes'!$C2026,'BD Pacientes'!$A:$I,6,FALSE)),"",VLOOKUP('Salidas Pacientes'!$C2026,'BD Pacientes'!$A:$I,6,FALSE))</f>
        <v>CALLE 28 #96-186</v>
      </c>
      <c r="J2026" s="98">
        <f>IF(ISERROR(VLOOKUP('Salidas Pacientes'!$C2026,'BD Pacientes'!$A:$I,7,FALSE)),"",VLOOKUP('Salidas Pacientes'!$C2026,'BD Pacientes'!$A:$I,7,FALSE))</f>
        <v>1144034609</v>
      </c>
      <c r="K2026" s="99" t="str">
        <f>IF(ISERROR(VLOOKUP('Salidas Pacientes'!$C2026,'BD Pacientes'!$A:$I,8,FALSE)),"",VLOOKUP('Salidas Pacientes'!$C2026,'BD Pacientes'!$A:$I,8,FALSE))</f>
        <v>LORENA BUITRAGO</v>
      </c>
      <c r="L2026" s="17">
        <f>IF(ISERROR(VLOOKUP('Salidas Pacientes'!$C2026,'BD Pacientes'!$A:$I,9,FALSE)),"",VLOOKUP('Salidas Pacientes'!$C2026,'BD Pacientes'!$A:$I,9,FALSE))</f>
        <v>3204674090</v>
      </c>
      <c r="M2026" s="122" t="s">
        <v>47</v>
      </c>
      <c r="N2026" s="16" t="str">
        <f>IF(ISERROR(VLOOKUP('Salidas Pacientes'!$M2026,Inventario!$A$2:$M$21,2,FALSE)),"",VLOOKUP('Salidas Pacientes'!$M2026,Inventario!$A$2:$M$21,2,FALSE))</f>
        <v>Nimenrix</v>
      </c>
      <c r="O2026" s="16" t="str">
        <f>IF(ISERROR(VLOOKUP('Salidas Pacientes'!$M2026,Inventario!$A$2:$M$21,3,FALSE)),"",VLOOKUP('Salidas Pacientes'!$M2026,Inventario!$A$2:$M$21,3,FALSE))</f>
        <v>Meningococo</v>
      </c>
      <c r="P2026" s="100"/>
      <c r="Q2026" s="100"/>
      <c r="R2026" s="17"/>
      <c r="S2026" s="123" t="s">
        <v>240</v>
      </c>
      <c r="T2026" s="102">
        <f>IF(ISERROR(VLOOKUP('Salidas Pacientes'!$S2026,Entradas!$H$1:$I$412,2,FALSE)),"",VLOOKUP('Salidas Pacientes'!$S2026,Entradas!$H$1:$I$412,2,FALSE))</f>
        <v>45535</v>
      </c>
      <c r="U2026" s="124">
        <v>2</v>
      </c>
      <c r="V2026" s="124">
        <v>1</v>
      </c>
      <c r="W2026" s="127"/>
    </row>
    <row r="2027" spans="1:23" ht="15.75" hidden="1" customHeight="1">
      <c r="A2027" s="131"/>
      <c r="B2027" s="131"/>
      <c r="C2027" s="129">
        <v>1232817922</v>
      </c>
      <c r="D2027" s="134"/>
      <c r="E2027" s="16" t="str">
        <f>IF(ISERROR(VLOOKUP('Salidas Pacientes'!$C2027,'BD Pacientes'!$A:I,3,FALSE)),"",VLOOKUP('Salidas Pacientes'!$C2027,'BD Pacientes'!$A:I,3,FALSE))</f>
        <v>JOAQUIN ECHEVERRY CONTRERAS</v>
      </c>
      <c r="F2027" s="134"/>
      <c r="G2027" s="95">
        <f>IF(ISERROR(VLOOKUP('Salidas Pacientes'!$C2027,'BD Pacientes'!$A:I,5,FALSE)),"",VLOOKUP('Salidas Pacientes'!$C2027,'BD Pacientes'!$A:I,5,FALSE))</f>
        <v>44485</v>
      </c>
      <c r="H2027" s="95" t="str">
        <f t="shared" ca="1" si="0"/>
        <v>1 año, 10 mes</v>
      </c>
      <c r="I2027" s="97" t="str">
        <f>IF(ISERROR(VLOOKUP('Salidas Pacientes'!$C2027,'BD Pacientes'!$A:$I,6,FALSE)),"",VLOOKUP('Salidas Pacientes'!$C2027,'BD Pacientes'!$A:$I,6,FALSE))</f>
        <v>AV 10AN # 10-93</v>
      </c>
      <c r="J2027" s="98">
        <f>IF(ISERROR(VLOOKUP('Salidas Pacientes'!$C2027,'BD Pacientes'!$A:$I,7,FALSE)),"",VLOOKUP('Salidas Pacientes'!$C2027,'BD Pacientes'!$A:$I,7,FALSE))</f>
        <v>38558855</v>
      </c>
      <c r="K2027" s="99" t="str">
        <f>IF(ISERROR(VLOOKUP('Salidas Pacientes'!$C2027,'BD Pacientes'!$A:$I,8,FALSE)),"",VLOOKUP('Salidas Pacientes'!$C2027,'BD Pacientes'!$A:$I,8,FALSE))</f>
        <v>CATALINA CONTRERAS</v>
      </c>
      <c r="L2027" s="17">
        <f>IF(ISERROR(VLOOKUP('Salidas Pacientes'!$C2027,'BD Pacientes'!$A:$I,9,FALSE)),"",VLOOKUP('Salidas Pacientes'!$C2027,'BD Pacientes'!$A:$I,9,FALSE))</f>
        <v>3147708289</v>
      </c>
      <c r="M2027" s="122" t="s">
        <v>140</v>
      </c>
      <c r="N2027" s="16" t="str">
        <f>IF(ISERROR(VLOOKUP('Salidas Pacientes'!$M2027,Inventario!$A$2:$M$21,2,FALSE)),"",VLOOKUP('Salidas Pacientes'!$M2027,Inventario!$A$2:$M$21,2,FALSE))</f>
        <v>Influvac</v>
      </c>
      <c r="O2027" s="16" t="str">
        <f>IF(ISERROR(VLOOKUP('Salidas Pacientes'!$M2027,Inventario!$A$2:$M$21,3,FALSE)),"",VLOOKUP('Salidas Pacientes'!$M2027,Inventario!$A$2:$M$21,3,FALSE))</f>
        <v>Influenza</v>
      </c>
      <c r="P2027" s="100"/>
      <c r="Q2027" s="100"/>
      <c r="R2027" s="17"/>
      <c r="S2027" s="123" t="s">
        <v>252</v>
      </c>
      <c r="T2027" s="102" t="str">
        <f>IF(ISERROR(VLOOKUP('Salidas Pacientes'!$S2027,Entradas!$H$1:$I$412,2,FALSE)),"",VLOOKUP('Salidas Pacientes'!$S2027,Entradas!$H$1:$I$412,2,FALSE))</f>
        <v/>
      </c>
      <c r="U2027" s="124"/>
      <c r="V2027" s="124">
        <v>1</v>
      </c>
      <c r="W2027" s="127"/>
    </row>
    <row r="2028" spans="1:23" ht="15.75" hidden="1" customHeight="1">
      <c r="A2028" s="131"/>
      <c r="B2028" s="131"/>
      <c r="C2028" s="129">
        <v>1232817922</v>
      </c>
      <c r="D2028" s="134"/>
      <c r="E2028" s="16" t="str">
        <f>IF(ISERROR(VLOOKUP('Salidas Pacientes'!$C2028,'BD Pacientes'!$A:I,3,FALSE)),"",VLOOKUP('Salidas Pacientes'!$C2028,'BD Pacientes'!$A:I,3,FALSE))</f>
        <v>JOAQUIN ECHEVERRY CONTRERAS</v>
      </c>
      <c r="F2028" s="134"/>
      <c r="G2028" s="95">
        <f>IF(ISERROR(VLOOKUP('Salidas Pacientes'!$C2028,'BD Pacientes'!$A:I,5,FALSE)),"",VLOOKUP('Salidas Pacientes'!$C2028,'BD Pacientes'!$A:I,5,FALSE))</f>
        <v>44485</v>
      </c>
      <c r="H2028" s="95" t="str">
        <f t="shared" ca="1" si="0"/>
        <v>1 año, 10 mes</v>
      </c>
      <c r="I2028" s="97" t="str">
        <f>IF(ISERROR(VLOOKUP('Salidas Pacientes'!$C2028,'BD Pacientes'!$A:$I,6,FALSE)),"",VLOOKUP('Salidas Pacientes'!$C2028,'BD Pacientes'!$A:$I,6,FALSE))</f>
        <v>AV 10AN # 10-93</v>
      </c>
      <c r="J2028" s="98">
        <f>IF(ISERROR(VLOOKUP('Salidas Pacientes'!$C2028,'BD Pacientes'!$A:$I,7,FALSE)),"",VLOOKUP('Salidas Pacientes'!$C2028,'BD Pacientes'!$A:$I,7,FALSE))</f>
        <v>38558855</v>
      </c>
      <c r="K2028" s="99" t="str">
        <f>IF(ISERROR(VLOOKUP('Salidas Pacientes'!$C2028,'BD Pacientes'!$A:$I,8,FALSE)),"",VLOOKUP('Salidas Pacientes'!$C2028,'BD Pacientes'!$A:$I,8,FALSE))</f>
        <v>CATALINA CONTRERAS</v>
      </c>
      <c r="L2028" s="17">
        <f>IF(ISERROR(VLOOKUP('Salidas Pacientes'!$C2028,'BD Pacientes'!$A:$I,9,FALSE)),"",VLOOKUP('Salidas Pacientes'!$C2028,'BD Pacientes'!$A:$I,9,FALSE))</f>
        <v>3147708289</v>
      </c>
      <c r="M2028" s="122" t="s">
        <v>108</v>
      </c>
      <c r="N2028" s="16" t="str">
        <f>IF(ISERROR(VLOOKUP('Salidas Pacientes'!$M2028,Inventario!$A$2:$M$21,2,FALSE)),"",VLOOKUP('Salidas Pacientes'!$M2028,Inventario!$A$2:$M$21,2,FALSE))</f>
        <v>Priorix</v>
      </c>
      <c r="O2028" s="16" t="str">
        <f>IF(ISERROR(VLOOKUP('Salidas Pacientes'!$M2028,Inventario!$A$2:$M$21,3,FALSE)),"",VLOOKUP('Salidas Pacientes'!$M2028,Inventario!$A$2:$M$21,3,FALSE))</f>
        <v>Rubeola, Sarampion, Paperas</v>
      </c>
      <c r="P2028" s="100"/>
      <c r="Q2028" s="100"/>
      <c r="R2028" s="17"/>
      <c r="S2028" s="123" t="s">
        <v>331</v>
      </c>
      <c r="T2028" s="102" t="str">
        <f>IF(ISERROR(VLOOKUP('Salidas Pacientes'!$S2028,Entradas!$H$1:$I$412,2,FALSE)),"",VLOOKUP('Salidas Pacientes'!$S2028,Entradas!$H$1:$I$412,2,FALSE))</f>
        <v/>
      </c>
      <c r="U2028" s="124"/>
      <c r="V2028" s="124">
        <v>1</v>
      </c>
      <c r="W2028" s="127"/>
    </row>
    <row r="2029" spans="1:23" ht="15.75" hidden="1" customHeight="1">
      <c r="A2029" s="131"/>
      <c r="B2029" s="131"/>
      <c r="C2029" s="129">
        <v>1232817922</v>
      </c>
      <c r="D2029" s="134"/>
      <c r="E2029" s="16" t="str">
        <f>IF(ISERROR(VLOOKUP('Salidas Pacientes'!$C2029,'BD Pacientes'!$A:I,3,FALSE)),"",VLOOKUP('Salidas Pacientes'!$C2029,'BD Pacientes'!$A:I,3,FALSE))</f>
        <v>JOAQUIN ECHEVERRY CONTRERAS</v>
      </c>
      <c r="F2029" s="134"/>
      <c r="G2029" s="95">
        <f>IF(ISERROR(VLOOKUP('Salidas Pacientes'!$C2029,'BD Pacientes'!$A:I,5,FALSE)),"",VLOOKUP('Salidas Pacientes'!$C2029,'BD Pacientes'!$A:I,5,FALSE))</f>
        <v>44485</v>
      </c>
      <c r="H2029" s="95" t="str">
        <f t="shared" ca="1" si="0"/>
        <v>1 año, 10 mes</v>
      </c>
      <c r="I2029" s="97" t="str">
        <f>IF(ISERROR(VLOOKUP('Salidas Pacientes'!$C2029,'BD Pacientes'!$A:$I,6,FALSE)),"",VLOOKUP('Salidas Pacientes'!$C2029,'BD Pacientes'!$A:$I,6,FALSE))</f>
        <v>AV 10AN # 10-93</v>
      </c>
      <c r="J2029" s="98">
        <f>IF(ISERROR(VLOOKUP('Salidas Pacientes'!$C2029,'BD Pacientes'!$A:$I,7,FALSE)),"",VLOOKUP('Salidas Pacientes'!$C2029,'BD Pacientes'!$A:$I,7,FALSE))</f>
        <v>38558855</v>
      </c>
      <c r="K2029" s="99" t="str">
        <f>IF(ISERROR(VLOOKUP('Salidas Pacientes'!$C2029,'BD Pacientes'!$A:$I,8,FALSE)),"",VLOOKUP('Salidas Pacientes'!$C2029,'BD Pacientes'!$A:$I,8,FALSE))</f>
        <v>CATALINA CONTRERAS</v>
      </c>
      <c r="L2029" s="17">
        <f>IF(ISERROR(VLOOKUP('Salidas Pacientes'!$C2029,'BD Pacientes'!$A:$I,9,FALSE)),"",VLOOKUP('Salidas Pacientes'!$C2029,'BD Pacientes'!$A:$I,9,FALSE))</f>
        <v>3147708289</v>
      </c>
      <c r="M2029" s="122" t="s">
        <v>140</v>
      </c>
      <c r="N2029" s="16" t="str">
        <f>IF(ISERROR(VLOOKUP('Salidas Pacientes'!$M2029,Inventario!$A$2:$M$21,2,FALSE)),"",VLOOKUP('Salidas Pacientes'!$M2029,Inventario!$A$2:$M$21,2,FALSE))</f>
        <v>Influvac</v>
      </c>
      <c r="O2029" s="16" t="str">
        <f>IF(ISERROR(VLOOKUP('Salidas Pacientes'!$M2029,Inventario!$A$2:$M$21,3,FALSE)),"",VLOOKUP('Salidas Pacientes'!$M2029,Inventario!$A$2:$M$21,3,FALSE))</f>
        <v>Influenza</v>
      </c>
      <c r="P2029" s="100"/>
      <c r="Q2029" s="100"/>
      <c r="R2029" s="17"/>
      <c r="S2029" s="123" t="s">
        <v>252</v>
      </c>
      <c r="T2029" s="102" t="str">
        <f>IF(ISERROR(VLOOKUP('Salidas Pacientes'!$S2029,Entradas!$H$1:$I$412,2,FALSE)),"",VLOOKUP('Salidas Pacientes'!$S2029,Entradas!$H$1:$I$412,2,FALSE))</f>
        <v/>
      </c>
      <c r="U2029" s="124"/>
      <c r="V2029" s="124">
        <v>1</v>
      </c>
      <c r="W2029" s="127"/>
    </row>
    <row r="2030" spans="1:23" ht="15.75" hidden="1" customHeight="1">
      <c r="A2030" s="131"/>
      <c r="B2030" s="131"/>
      <c r="C2030" s="129">
        <v>38558855</v>
      </c>
      <c r="D2030" s="134"/>
      <c r="E2030" s="16" t="str">
        <f>IF(ISERROR(VLOOKUP('Salidas Pacientes'!$C2030,'BD Pacientes'!$A:I,3,FALSE)),"",VLOOKUP('Salidas Pacientes'!$C2030,'BD Pacientes'!$A:I,3,FALSE))</f>
        <v>CATALINA CONTRERAS ARIAS</v>
      </c>
      <c r="F2030" s="134"/>
      <c r="G2030" s="95">
        <f>IF(ISERROR(VLOOKUP('Salidas Pacientes'!$C2030,'BD Pacientes'!$A:I,5,FALSE)),"",VLOOKUP('Salidas Pacientes'!$C2030,'BD Pacientes'!$A:I,5,FALSE))</f>
        <v>30010</v>
      </c>
      <c r="H2030" s="95" t="str">
        <f t="shared" ca="1" si="0"/>
        <v>41 año, 5 mes</v>
      </c>
      <c r="I2030" s="97" t="str">
        <f>IF(ISERROR(VLOOKUP('Salidas Pacientes'!$C2030,'BD Pacientes'!$A:$I,6,FALSE)),"",VLOOKUP('Salidas Pacientes'!$C2030,'BD Pacientes'!$A:$I,6,FALSE))</f>
        <v>AV 10AN 10-93</v>
      </c>
      <c r="J2030" s="98">
        <f>IF(ISERROR(VLOOKUP('Salidas Pacientes'!$C2030,'BD Pacientes'!$A:$I,7,FALSE)),"",VLOOKUP('Salidas Pacientes'!$C2030,'BD Pacientes'!$A:$I,7,FALSE))</f>
        <v>38558855</v>
      </c>
      <c r="K2030" s="99" t="str">
        <f>IF(ISERROR(VLOOKUP('Salidas Pacientes'!$C2030,'BD Pacientes'!$A:$I,8,FALSE)),"",VLOOKUP('Salidas Pacientes'!$C2030,'BD Pacientes'!$A:$I,8,FALSE))</f>
        <v>CATALINA CONTRERAS ARIAS</v>
      </c>
      <c r="L2030" s="17">
        <f>IF(ISERROR(VLOOKUP('Salidas Pacientes'!$C2030,'BD Pacientes'!$A:$I,9,FALSE)),"",VLOOKUP('Salidas Pacientes'!$C2030,'BD Pacientes'!$A:$I,9,FALSE))</f>
        <v>3147708289</v>
      </c>
      <c r="M2030" s="122" t="s">
        <v>140</v>
      </c>
      <c r="N2030" s="16" t="str">
        <f>IF(ISERROR(VLOOKUP('Salidas Pacientes'!$M2030,Inventario!$A$2:$M$21,2,FALSE)),"",VLOOKUP('Salidas Pacientes'!$M2030,Inventario!$A$2:$M$21,2,FALSE))</f>
        <v>Influvac</v>
      </c>
      <c r="O2030" s="16" t="str">
        <f>IF(ISERROR(VLOOKUP('Salidas Pacientes'!$M2030,Inventario!$A$2:$M$21,3,FALSE)),"",VLOOKUP('Salidas Pacientes'!$M2030,Inventario!$A$2:$M$21,3,FALSE))</f>
        <v>Influenza</v>
      </c>
      <c r="P2030" s="100"/>
      <c r="Q2030" s="100"/>
      <c r="R2030" s="17"/>
      <c r="S2030" s="123" t="s">
        <v>252</v>
      </c>
      <c r="T2030" s="102" t="str">
        <f>IF(ISERROR(VLOOKUP('Salidas Pacientes'!$S2030,Entradas!$H$1:$I$412,2,FALSE)),"",VLOOKUP('Salidas Pacientes'!$S2030,Entradas!$H$1:$I$412,2,FALSE))</f>
        <v/>
      </c>
      <c r="U2030" s="124"/>
      <c r="V2030" s="124">
        <v>1</v>
      </c>
      <c r="W2030" s="127"/>
    </row>
    <row r="2031" spans="1:23" ht="15.75" hidden="1" customHeight="1">
      <c r="A2031" s="121">
        <v>45126</v>
      </c>
      <c r="B2031" s="131"/>
      <c r="C2031" s="135">
        <v>14621347</v>
      </c>
      <c r="D2031" s="134"/>
      <c r="E2031" s="16" t="str">
        <f>IF(ISERROR(VLOOKUP('Salidas Pacientes'!$C2031,'BD Pacientes'!$A:I,3,FALSE)),"",VLOOKUP('Salidas Pacientes'!$C2031,'BD Pacientes'!$A:I,3,FALSE))</f>
        <v>EDUARDO JOSE ECHEVERRI NAVARRETE</v>
      </c>
      <c r="F2031" s="134"/>
      <c r="G2031" s="95">
        <f>IF(ISERROR(VLOOKUP('Salidas Pacientes'!$C2031,'BD Pacientes'!$A:I,5,FALSE)),"",VLOOKUP('Salidas Pacientes'!$C2031,'BD Pacientes'!$A:I,5,FALSE))</f>
        <v>30341</v>
      </c>
      <c r="H2031" s="95" t="str">
        <f t="shared" ca="1" si="0"/>
        <v>40 año, 6 mes</v>
      </c>
      <c r="I2031" s="97" t="str">
        <f>IF(ISERROR(VLOOKUP('Salidas Pacientes'!$C2031,'BD Pacientes'!$A:$I,6,FALSE)),"",VLOOKUP('Salidas Pacientes'!$C2031,'BD Pacientes'!$A:$I,6,FALSE))</f>
        <v>AV 10AN 10-93</v>
      </c>
      <c r="J2031" s="98">
        <f>IF(ISERROR(VLOOKUP('Salidas Pacientes'!$C2031,'BD Pacientes'!$A:$I,7,FALSE)),"",VLOOKUP('Salidas Pacientes'!$C2031,'BD Pacientes'!$A:$I,7,FALSE))</f>
        <v>14621347</v>
      </c>
      <c r="K2031" s="99" t="str">
        <f>IF(ISERROR(VLOOKUP('Salidas Pacientes'!$C2031,'BD Pacientes'!$A:$I,8,FALSE)),"",VLOOKUP('Salidas Pacientes'!$C2031,'BD Pacientes'!$A:$I,8,FALSE))</f>
        <v>EDUARDO JOSE ECHEVERRI NAVARRETE</v>
      </c>
      <c r="L2031" s="17">
        <f>IF(ISERROR(VLOOKUP('Salidas Pacientes'!$C2031,'BD Pacientes'!$A:$I,9,FALSE)),"",VLOOKUP('Salidas Pacientes'!$C2031,'BD Pacientes'!$A:$I,9,FALSE))</f>
        <v>3206774219</v>
      </c>
      <c r="M2031" s="122" t="s">
        <v>140</v>
      </c>
      <c r="N2031" s="16" t="str">
        <f>IF(ISERROR(VLOOKUP('Salidas Pacientes'!$M2031,Inventario!$A$2:$M$21,2,FALSE)),"",VLOOKUP('Salidas Pacientes'!$M2031,Inventario!$A$2:$M$21,2,FALSE))</f>
        <v>Influvac</v>
      </c>
      <c r="O2031" s="16" t="str">
        <f>IF(ISERROR(VLOOKUP('Salidas Pacientes'!$M2031,Inventario!$A$2:$M$21,3,FALSE)),"",VLOOKUP('Salidas Pacientes'!$M2031,Inventario!$A$2:$M$21,3,FALSE))</f>
        <v>Influenza</v>
      </c>
      <c r="P2031" s="100"/>
      <c r="Q2031" s="100"/>
      <c r="R2031" s="17"/>
      <c r="S2031" s="123" t="s">
        <v>252</v>
      </c>
      <c r="T2031" s="102" t="str">
        <f>IF(ISERROR(VLOOKUP('Salidas Pacientes'!$S2031,Entradas!$H$1:$I$412,2,FALSE)),"",VLOOKUP('Salidas Pacientes'!$S2031,Entradas!$H$1:$I$412,2,FALSE))</f>
        <v/>
      </c>
      <c r="U2031" s="124"/>
      <c r="V2031" s="124">
        <v>1</v>
      </c>
      <c r="W2031" s="127"/>
    </row>
    <row r="2032" spans="1:23" ht="15.75" hidden="1" customHeight="1">
      <c r="A2032" s="131"/>
      <c r="B2032" s="131"/>
      <c r="C2032" s="135">
        <v>31283369</v>
      </c>
      <c r="D2032" s="134"/>
      <c r="E2032" s="16" t="str">
        <f>IF(ISERROR(VLOOKUP('Salidas Pacientes'!$C2032,'BD Pacientes'!$A:I,3,FALSE)),"",VLOOKUP('Salidas Pacientes'!$C2032,'BD Pacientes'!$A:I,3,FALSE))</f>
        <v>CONSUELO ARIAS OTERO</v>
      </c>
      <c r="F2032" s="134"/>
      <c r="G2032" s="95">
        <f>IF(ISERROR(VLOOKUP('Salidas Pacientes'!$C2032,'BD Pacientes'!$A:I,5,FALSE)),"",VLOOKUP('Salidas Pacientes'!$C2032,'BD Pacientes'!$A:I,5,FALSE))</f>
        <v>20877</v>
      </c>
      <c r="H2032" s="95" t="str">
        <f t="shared" ca="1" si="0"/>
        <v>66 año, 5 mes</v>
      </c>
      <c r="I2032" s="97" t="str">
        <f>IF(ISERROR(VLOOKUP('Salidas Pacientes'!$C2032,'BD Pacientes'!$A:$I,6,FALSE)),"",VLOOKUP('Salidas Pacientes'!$C2032,'BD Pacientes'!$A:$I,6,FALSE))</f>
        <v>AV 10AN 10-93</v>
      </c>
      <c r="J2032" s="98">
        <f>IF(ISERROR(VLOOKUP('Salidas Pacientes'!$C2032,'BD Pacientes'!$A:$I,7,FALSE)),"",VLOOKUP('Salidas Pacientes'!$C2032,'BD Pacientes'!$A:$I,7,FALSE))</f>
        <v>31283369</v>
      </c>
      <c r="K2032" s="99" t="str">
        <f>IF(ISERROR(VLOOKUP('Salidas Pacientes'!$C2032,'BD Pacientes'!$A:$I,8,FALSE)),"",VLOOKUP('Salidas Pacientes'!$C2032,'BD Pacientes'!$A:$I,8,FALSE))</f>
        <v>CONSUELO ARIAS OTERO</v>
      </c>
      <c r="L2032" s="17">
        <f>IF(ISERROR(VLOOKUP('Salidas Pacientes'!$C2032,'BD Pacientes'!$A:$I,9,FALSE)),"",VLOOKUP('Salidas Pacientes'!$C2032,'BD Pacientes'!$A:$I,9,FALSE))</f>
        <v>3147708289</v>
      </c>
      <c r="M2032" s="122" t="s">
        <v>140</v>
      </c>
      <c r="N2032" s="16" t="str">
        <f>IF(ISERROR(VLOOKUP('Salidas Pacientes'!$M2032,Inventario!$A$2:$M$21,2,FALSE)),"",VLOOKUP('Salidas Pacientes'!$M2032,Inventario!$A$2:$M$21,2,FALSE))</f>
        <v>Influvac</v>
      </c>
      <c r="O2032" s="16" t="str">
        <f>IF(ISERROR(VLOOKUP('Salidas Pacientes'!$M2032,Inventario!$A$2:$M$21,3,FALSE)),"",VLOOKUP('Salidas Pacientes'!$M2032,Inventario!$A$2:$M$21,3,FALSE))</f>
        <v>Influenza</v>
      </c>
      <c r="P2032" s="100"/>
      <c r="Q2032" s="100"/>
      <c r="R2032" s="17"/>
      <c r="S2032" s="123" t="s">
        <v>252</v>
      </c>
      <c r="T2032" s="102" t="str">
        <f>IF(ISERROR(VLOOKUP('Salidas Pacientes'!$S2032,Entradas!$H$1:$I$412,2,FALSE)),"",VLOOKUP('Salidas Pacientes'!$S2032,Entradas!$H$1:$I$412,2,FALSE))</f>
        <v/>
      </c>
      <c r="U2032" s="124"/>
      <c r="V2032" s="124">
        <v>1</v>
      </c>
      <c r="W2032" s="127"/>
    </row>
    <row r="2033" spans="1:23" ht="15.75" hidden="1" customHeight="1">
      <c r="A2033" s="131"/>
      <c r="B2033" s="131"/>
      <c r="C2033" s="135">
        <v>1110380082</v>
      </c>
      <c r="D2033" s="134"/>
      <c r="E2033" s="16" t="str">
        <f>IF(ISERROR(VLOOKUP('Salidas Pacientes'!$C2033,'BD Pacientes'!$A:I,3,FALSE)),"",VLOOKUP('Salidas Pacientes'!$C2033,'BD Pacientes'!$A:I,3,FALSE))</f>
        <v>LEIA MAZUERA CORTEZ</v>
      </c>
      <c r="F2033" s="134"/>
      <c r="G2033" s="95">
        <f>IF(ISERROR(VLOOKUP('Salidas Pacientes'!$C2033,'BD Pacientes'!$A:I,5,FALSE)),"",VLOOKUP('Salidas Pacientes'!$C2033,'BD Pacientes'!$A:I,5,FALSE))</f>
        <v>44235</v>
      </c>
      <c r="H2033" s="95" t="str">
        <f t="shared" ca="1" si="0"/>
        <v>2 año, 6 mes</v>
      </c>
      <c r="I2033" s="97" t="str">
        <f>IF(ISERROR(VLOOKUP('Salidas Pacientes'!$C2033,'BD Pacientes'!$A:$I,6,FALSE)),"",VLOOKUP('Salidas Pacientes'!$C2033,'BD Pacientes'!$A:$I,6,FALSE))</f>
        <v>CALLE 42 96-25</v>
      </c>
      <c r="J2033" s="98">
        <f>IF(ISERROR(VLOOKUP('Salidas Pacientes'!$C2033,'BD Pacientes'!$A:$I,7,FALSE)),"",VLOOKUP('Salidas Pacientes'!$C2033,'BD Pacientes'!$A:$I,7,FALSE))</f>
        <v>1144171871</v>
      </c>
      <c r="K2033" s="99" t="str">
        <f>IF(ISERROR(VLOOKUP('Salidas Pacientes'!$C2033,'BD Pacientes'!$A:$I,8,FALSE)),"",VLOOKUP('Salidas Pacientes'!$C2033,'BD Pacientes'!$A:$I,8,FALSE))</f>
        <v>DIANA CORTEZ</v>
      </c>
      <c r="L2033" s="17">
        <f>IF(ISERROR(VLOOKUP('Salidas Pacientes'!$C2033,'BD Pacientes'!$A:$I,9,FALSE)),"",VLOOKUP('Salidas Pacientes'!$C2033,'BD Pacientes'!$A:$I,9,FALSE))</f>
        <v>3183232419</v>
      </c>
      <c r="M2033" s="122" t="s">
        <v>140</v>
      </c>
      <c r="N2033" s="16" t="str">
        <f>IF(ISERROR(VLOOKUP('Salidas Pacientes'!$M2033,Inventario!$A$2:$M$21,2,FALSE)),"",VLOOKUP('Salidas Pacientes'!$M2033,Inventario!$A$2:$M$21,2,FALSE))</f>
        <v>Influvac</v>
      </c>
      <c r="O2033" s="16" t="str">
        <f>IF(ISERROR(VLOOKUP('Salidas Pacientes'!$M2033,Inventario!$A$2:$M$21,3,FALSE)),"",VLOOKUP('Salidas Pacientes'!$M2033,Inventario!$A$2:$M$21,3,FALSE))</f>
        <v>Influenza</v>
      </c>
      <c r="P2033" s="100"/>
      <c r="Q2033" s="100"/>
      <c r="R2033" s="17"/>
      <c r="S2033" s="123" t="s">
        <v>252</v>
      </c>
      <c r="T2033" s="102" t="str">
        <f>IF(ISERROR(VLOOKUP('Salidas Pacientes'!$S2033,Entradas!$H$1:$I$412,2,FALSE)),"",VLOOKUP('Salidas Pacientes'!$S2033,Entradas!$H$1:$I$412,2,FALSE))</f>
        <v/>
      </c>
      <c r="U2033" s="124" t="s">
        <v>333</v>
      </c>
      <c r="V2033" s="124">
        <v>1</v>
      </c>
      <c r="W2033" s="127"/>
    </row>
    <row r="2034" spans="1:23" ht="15.75" hidden="1" customHeight="1">
      <c r="A2034" s="131"/>
      <c r="B2034" s="131"/>
      <c r="C2034" s="141">
        <v>1232817411</v>
      </c>
      <c r="D2034" s="134"/>
      <c r="E2034" s="16" t="str">
        <f>IF(ISERROR(VLOOKUP('Salidas Pacientes'!$C2034,'BD Pacientes'!$A:I,3,FALSE)),"",VLOOKUP('Salidas Pacientes'!$C2034,'BD Pacientes'!$A:I,3,FALSE))</f>
        <v>TOMAS CANO VALLEJO</v>
      </c>
      <c r="F2034" s="134"/>
      <c r="G2034" s="95">
        <f>IF(ISERROR(VLOOKUP('Salidas Pacientes'!$C2034,'BD Pacientes'!$A:I,5,FALSE)),"",VLOOKUP('Salidas Pacientes'!$C2034,'BD Pacientes'!$A:I,5,FALSE))</f>
        <v>44446</v>
      </c>
      <c r="H2034" s="95" t="str">
        <f t="shared" ca="1" si="0"/>
        <v>1 año, 11 mes</v>
      </c>
      <c r="I2034" s="97" t="str">
        <f>IF(ISERROR(VLOOKUP('Salidas Pacientes'!$C2034,'BD Pacientes'!$A:$I,6,FALSE)),"",VLOOKUP('Salidas Pacientes'!$C2034,'BD Pacientes'!$A:$I,6,FALSE))</f>
        <v>CRA 122 # 5-18</v>
      </c>
      <c r="J2034" s="98">
        <f>IF(ISERROR(VLOOKUP('Salidas Pacientes'!$C2034,'BD Pacientes'!$A:$I,7,FALSE)),"",VLOOKUP('Salidas Pacientes'!$C2034,'BD Pacientes'!$A:$I,7,FALSE))</f>
        <v>1143850842</v>
      </c>
      <c r="K2034" s="99" t="str">
        <f>IF(ISERROR(VLOOKUP('Salidas Pacientes'!$C2034,'BD Pacientes'!$A:$I,8,FALSE)),"",VLOOKUP('Salidas Pacientes'!$C2034,'BD Pacientes'!$A:$I,8,FALSE))</f>
        <v>SUSANA VALLEJO</v>
      </c>
      <c r="L2034" s="17">
        <f>IF(ISERROR(VLOOKUP('Salidas Pacientes'!$C2034,'BD Pacientes'!$A:$I,9,FALSE)),"",VLOOKUP('Salidas Pacientes'!$C2034,'BD Pacientes'!$A:$I,9,FALSE))</f>
        <v>3183901226</v>
      </c>
      <c r="M2034" s="122" t="s">
        <v>54</v>
      </c>
      <c r="N2034" s="16" t="str">
        <f>IF(ISERROR(VLOOKUP('Salidas Pacientes'!$M2034,Inventario!$A$2:$M$21,2,FALSE)),"",VLOOKUP('Salidas Pacientes'!$M2034,Inventario!$A$2:$M$21,2,FALSE))</f>
        <v>Prevenar</v>
      </c>
      <c r="O2034" s="16" t="str">
        <f>IF(ISERROR(VLOOKUP('Salidas Pacientes'!$M2034,Inventario!$A$2:$M$21,3,FALSE)),"",VLOOKUP('Salidas Pacientes'!$M2034,Inventario!$A$2:$M$21,3,FALSE))</f>
        <v>Neumococo 13V</v>
      </c>
      <c r="P2034" s="100"/>
      <c r="Q2034" s="100"/>
      <c r="R2034" s="17"/>
      <c r="S2034" s="123" t="s">
        <v>257</v>
      </c>
      <c r="T2034" s="102" t="str">
        <f>IF(ISERROR(VLOOKUP('Salidas Pacientes'!$S2034,Entradas!$H$1:$I$412,2,FALSE)),"",VLOOKUP('Salidas Pacientes'!$S2034,Entradas!$H$1:$I$412,2,FALSE))</f>
        <v/>
      </c>
      <c r="U2034" s="124"/>
      <c r="V2034" s="124">
        <v>1</v>
      </c>
      <c r="W2034" s="127"/>
    </row>
    <row r="2035" spans="1:23" ht="15.75" hidden="1" customHeight="1">
      <c r="A2035" s="131"/>
      <c r="B2035" s="131"/>
      <c r="C2035" s="141">
        <v>1232817411</v>
      </c>
      <c r="D2035" s="134"/>
      <c r="E2035" s="16" t="str">
        <f>IF(ISERROR(VLOOKUP('Salidas Pacientes'!$C2035,'BD Pacientes'!$A:I,3,FALSE)),"",VLOOKUP('Salidas Pacientes'!$C2035,'BD Pacientes'!$A:I,3,FALSE))</f>
        <v>TOMAS CANO VALLEJO</v>
      </c>
      <c r="F2035" s="134"/>
      <c r="G2035" s="95">
        <f>IF(ISERROR(VLOOKUP('Salidas Pacientes'!$C2035,'BD Pacientes'!$A:I,5,FALSE)),"",VLOOKUP('Salidas Pacientes'!$C2035,'BD Pacientes'!$A:I,5,FALSE))</f>
        <v>44446</v>
      </c>
      <c r="H2035" s="95" t="str">
        <f t="shared" ca="1" si="0"/>
        <v>1 año, 11 mes</v>
      </c>
      <c r="I2035" s="97" t="str">
        <f>IF(ISERROR(VLOOKUP('Salidas Pacientes'!$C2035,'BD Pacientes'!$A:$I,6,FALSE)),"",VLOOKUP('Salidas Pacientes'!$C2035,'BD Pacientes'!$A:$I,6,FALSE))</f>
        <v>CRA 122 # 5-18</v>
      </c>
      <c r="J2035" s="98">
        <f>IF(ISERROR(VLOOKUP('Salidas Pacientes'!$C2035,'BD Pacientes'!$A:$I,7,FALSE)),"",VLOOKUP('Salidas Pacientes'!$C2035,'BD Pacientes'!$A:$I,7,FALSE))</f>
        <v>1143850842</v>
      </c>
      <c r="K2035" s="99" t="str">
        <f>IF(ISERROR(VLOOKUP('Salidas Pacientes'!$C2035,'BD Pacientes'!$A:$I,8,FALSE)),"",VLOOKUP('Salidas Pacientes'!$C2035,'BD Pacientes'!$A:$I,8,FALSE))</f>
        <v>SUSANA VALLEJO</v>
      </c>
      <c r="L2035" s="17">
        <f>IF(ISERROR(VLOOKUP('Salidas Pacientes'!$C2035,'BD Pacientes'!$A:$I,9,FALSE)),"",VLOOKUP('Salidas Pacientes'!$C2035,'BD Pacientes'!$A:$I,9,FALSE))</f>
        <v>3183901226</v>
      </c>
      <c r="M2035" s="122" t="s">
        <v>73</v>
      </c>
      <c r="N2035" s="16" t="str">
        <f>IF(ISERROR(VLOOKUP('Salidas Pacientes'!$M2035,Inventario!$A$2:$M$21,2,FALSE)),"",VLOOKUP('Salidas Pacientes'!$M2035,Inventario!$A$2:$M$21,2,FALSE))</f>
        <v>Pentaxim</v>
      </c>
      <c r="O2035" s="16" t="str">
        <f>IF(ISERROR(VLOOKUP('Salidas Pacientes'!$M2035,Inventario!$A$2:$M$21,3,FALSE)),"",VLOOKUP('Salidas Pacientes'!$M2035,Inventario!$A$2:$M$21,3,FALSE))</f>
        <v>Difteria-Tosferina, tetano, polio, haemophilus</v>
      </c>
      <c r="P2035" s="100"/>
      <c r="Q2035" s="100"/>
      <c r="R2035" s="17"/>
      <c r="S2035" s="123" t="s">
        <v>247</v>
      </c>
      <c r="T2035" s="102" t="str">
        <f>IF(ISERROR(VLOOKUP('Salidas Pacientes'!$S2035,Entradas!$H$1:$I$412,2,FALSE)),"",VLOOKUP('Salidas Pacientes'!$S2035,Entradas!$H$1:$I$412,2,FALSE))</f>
        <v/>
      </c>
      <c r="U2035" s="124"/>
      <c r="V2035" s="124">
        <v>1</v>
      </c>
      <c r="W2035" s="127"/>
    </row>
    <row r="2036" spans="1:23" ht="15.75" hidden="1" customHeight="1">
      <c r="A2036" s="131"/>
      <c r="B2036" s="131"/>
      <c r="C2036" s="141">
        <v>1232817411</v>
      </c>
      <c r="D2036" s="134"/>
      <c r="E2036" s="16" t="str">
        <f>IF(ISERROR(VLOOKUP('Salidas Pacientes'!$C2036,'BD Pacientes'!$A:I,3,FALSE)),"",VLOOKUP('Salidas Pacientes'!$C2036,'BD Pacientes'!$A:I,3,FALSE))</f>
        <v>TOMAS CANO VALLEJO</v>
      </c>
      <c r="F2036" s="134"/>
      <c r="G2036" s="95">
        <f>IF(ISERROR(VLOOKUP('Salidas Pacientes'!$C2036,'BD Pacientes'!$A:I,5,FALSE)),"",VLOOKUP('Salidas Pacientes'!$C2036,'BD Pacientes'!$A:I,5,FALSE))</f>
        <v>44446</v>
      </c>
      <c r="H2036" s="95" t="str">
        <f t="shared" ca="1" si="0"/>
        <v>1 año, 11 mes</v>
      </c>
      <c r="I2036" s="97" t="str">
        <f>IF(ISERROR(VLOOKUP('Salidas Pacientes'!$C2036,'BD Pacientes'!$A:$I,6,FALSE)),"",VLOOKUP('Salidas Pacientes'!$C2036,'BD Pacientes'!$A:$I,6,FALSE))</f>
        <v>CRA 122 # 5-18</v>
      </c>
      <c r="J2036" s="98">
        <f>IF(ISERROR(VLOOKUP('Salidas Pacientes'!$C2036,'BD Pacientes'!$A:$I,7,FALSE)),"",VLOOKUP('Salidas Pacientes'!$C2036,'BD Pacientes'!$A:$I,7,FALSE))</f>
        <v>1143850842</v>
      </c>
      <c r="K2036" s="99" t="str">
        <f>IF(ISERROR(VLOOKUP('Salidas Pacientes'!$C2036,'BD Pacientes'!$A:$I,8,FALSE)),"",VLOOKUP('Salidas Pacientes'!$C2036,'BD Pacientes'!$A:$I,8,FALSE))</f>
        <v>SUSANA VALLEJO</v>
      </c>
      <c r="L2036" s="17">
        <f>IF(ISERROR(VLOOKUP('Salidas Pacientes'!$C2036,'BD Pacientes'!$A:$I,9,FALSE)),"",VLOOKUP('Salidas Pacientes'!$C2036,'BD Pacientes'!$A:$I,9,FALSE))</f>
        <v>3183901226</v>
      </c>
      <c r="M2036" s="122" t="s">
        <v>140</v>
      </c>
      <c r="N2036" s="16" t="str">
        <f>IF(ISERROR(VLOOKUP('Salidas Pacientes'!$M2036,Inventario!$A$2:$M$21,2,FALSE)),"",VLOOKUP('Salidas Pacientes'!$M2036,Inventario!$A$2:$M$21,2,FALSE))</f>
        <v>Influvac</v>
      </c>
      <c r="O2036" s="16" t="str">
        <f>IF(ISERROR(VLOOKUP('Salidas Pacientes'!$M2036,Inventario!$A$2:$M$21,3,FALSE)),"",VLOOKUP('Salidas Pacientes'!$M2036,Inventario!$A$2:$M$21,3,FALSE))</f>
        <v>Influenza</v>
      </c>
      <c r="P2036" s="100"/>
      <c r="Q2036" s="100"/>
      <c r="R2036" s="17"/>
      <c r="S2036" s="123" t="s">
        <v>252</v>
      </c>
      <c r="T2036" s="102" t="str">
        <f>IF(ISERROR(VLOOKUP('Salidas Pacientes'!$S2036,Entradas!$H$1:$I$412,2,FALSE)),"",VLOOKUP('Salidas Pacientes'!$S2036,Entradas!$H$1:$I$412,2,FALSE))</f>
        <v/>
      </c>
      <c r="U2036" s="124"/>
      <c r="V2036" s="124">
        <v>1</v>
      </c>
      <c r="W2036" s="127"/>
    </row>
    <row r="2037" spans="1:23" ht="15.75" hidden="1" customHeight="1">
      <c r="A2037" s="131"/>
      <c r="B2037" s="131"/>
      <c r="C2037" s="135">
        <v>665303975</v>
      </c>
      <c r="D2037" s="134"/>
      <c r="E2037" s="16" t="str">
        <f>IF(ISERROR(VLOOKUP('Salidas Pacientes'!$C2037,'BD Pacientes'!$A:I,3,FALSE)),"",VLOOKUP('Salidas Pacientes'!$C2037,'BD Pacientes'!$A:I,3,FALSE))</f>
        <v>BENJAMIN MEDINA</v>
      </c>
      <c r="F2037" s="134"/>
      <c r="G2037" s="95">
        <f>IF(ISERROR(VLOOKUP('Salidas Pacientes'!$C2037,'BD Pacientes'!$A:I,5,FALSE)),"",VLOOKUP('Salidas Pacientes'!$C2037,'BD Pacientes'!$A:I,5,FALSE))</f>
        <v>44160</v>
      </c>
      <c r="H2037" s="95" t="str">
        <f t="shared" ca="1" si="0"/>
        <v>2 año, 8 mes</v>
      </c>
      <c r="I2037" s="97" t="str">
        <f>IF(ISERROR(VLOOKUP('Salidas Pacientes'!$C2037,'BD Pacientes'!$A:$I,6,FALSE)),"",VLOOKUP('Salidas Pacientes'!$C2037,'BD Pacientes'!$A:$I,6,FALSE))</f>
        <v>CRA 2BO 15-15</v>
      </c>
      <c r="J2037" s="98">
        <f>IF(ISERROR(VLOOKUP('Salidas Pacientes'!$C2037,'BD Pacientes'!$A:$I,7,FALSE)),"",VLOOKUP('Salidas Pacientes'!$C2037,'BD Pacientes'!$A:$I,7,FALSE))</f>
        <v>38553685</v>
      </c>
      <c r="K2037" s="99" t="str">
        <f>IF(ISERROR(VLOOKUP('Salidas Pacientes'!$C2037,'BD Pacientes'!$A:$I,8,FALSE)),"",VLOOKUP('Salidas Pacientes'!$C2037,'BD Pacientes'!$A:$I,8,FALSE))</f>
        <v>DIANA HINCAPIE</v>
      </c>
      <c r="L2037" s="17">
        <f>IF(ISERROR(VLOOKUP('Salidas Pacientes'!$C2037,'BD Pacientes'!$A:$I,9,FALSE)),"",VLOOKUP('Salidas Pacientes'!$C2037,'BD Pacientes'!$A:$I,9,FALSE))</f>
        <v>3104984199</v>
      </c>
      <c r="M2037" s="122" t="s">
        <v>140</v>
      </c>
      <c r="N2037" s="16" t="str">
        <f>IF(ISERROR(VLOOKUP('Salidas Pacientes'!$M2037,Inventario!$A$2:$M$21,2,FALSE)),"",VLOOKUP('Salidas Pacientes'!$M2037,Inventario!$A$2:$M$21,2,FALSE))</f>
        <v>Influvac</v>
      </c>
      <c r="O2037" s="16" t="str">
        <f>IF(ISERROR(VLOOKUP('Salidas Pacientes'!$M2037,Inventario!$A$2:$M$21,3,FALSE)),"",VLOOKUP('Salidas Pacientes'!$M2037,Inventario!$A$2:$M$21,3,FALSE))</f>
        <v>Influenza</v>
      </c>
      <c r="P2037" s="100"/>
      <c r="Q2037" s="100"/>
      <c r="R2037" s="17"/>
      <c r="S2037" s="123" t="s">
        <v>252</v>
      </c>
      <c r="T2037" s="102" t="str">
        <f>IF(ISERROR(VLOOKUP('Salidas Pacientes'!$S2037,Entradas!$H$1:$I$412,2,FALSE)),"",VLOOKUP('Salidas Pacientes'!$S2037,Entradas!$H$1:$I$412,2,FALSE))</f>
        <v/>
      </c>
      <c r="U2037" s="124"/>
      <c r="V2037" s="124">
        <v>1</v>
      </c>
      <c r="W2037" s="127"/>
    </row>
    <row r="2038" spans="1:23" ht="15.75" hidden="1" customHeight="1">
      <c r="A2038" s="131"/>
      <c r="B2038" s="131"/>
      <c r="C2038" s="133">
        <v>1109572895</v>
      </c>
      <c r="D2038" s="134"/>
      <c r="E2038" s="16" t="str">
        <f>IF(ISERROR(VLOOKUP('Salidas Pacientes'!$C2038,'BD Pacientes'!$A:I,3,FALSE)),"",VLOOKUP('Salidas Pacientes'!$C2038,'BD Pacientes'!$A:I,3,FALSE))</f>
        <v>RAFAELLA GALLEGO VILLAMIZAR</v>
      </c>
      <c r="F2038" s="134"/>
      <c r="G2038" s="95">
        <f>IF(ISERROR(VLOOKUP('Salidas Pacientes'!$C2038,'BD Pacientes'!$A:I,5,FALSE)),"",VLOOKUP('Salidas Pacientes'!$C2038,'BD Pacientes'!$A:I,5,FALSE))</f>
        <v>44470</v>
      </c>
      <c r="H2038" s="95" t="str">
        <f t="shared" ca="1" si="0"/>
        <v>1 año, 10 mes</v>
      </c>
      <c r="I2038" s="97" t="str">
        <f>IF(ISERROR(VLOOKUP('Salidas Pacientes'!$C2038,'BD Pacientes'!$A:$I,6,FALSE)),"",VLOOKUP('Salidas Pacientes'!$C2038,'BD Pacientes'!$A:$I,6,FALSE))</f>
        <v>CALLE 14B # 53-120 APT 904B</v>
      </c>
      <c r="J2038" s="98">
        <f>IF(ISERROR(VLOOKUP('Salidas Pacientes'!$C2038,'BD Pacientes'!$A:$I,7,FALSE)),"",VLOOKUP('Salidas Pacientes'!$C2038,'BD Pacientes'!$A:$I,7,FALSE))</f>
        <v>53123732</v>
      </c>
      <c r="K2038" s="99" t="str">
        <f>IF(ISERROR(VLOOKUP('Salidas Pacientes'!$C2038,'BD Pacientes'!$A:$I,8,FALSE)),"",VLOOKUP('Salidas Pacientes'!$C2038,'BD Pacientes'!$A:$I,8,FALSE))</f>
        <v>LINA VILLAMIZAR</v>
      </c>
      <c r="L2038" s="17">
        <f>IF(ISERROR(VLOOKUP('Salidas Pacientes'!$C2038,'BD Pacientes'!$A:$I,9,FALSE)),"",VLOOKUP('Salidas Pacientes'!$C2038,'BD Pacientes'!$A:$I,9,FALSE))</f>
        <v>3175183779</v>
      </c>
      <c r="M2038" s="122" t="s">
        <v>54</v>
      </c>
      <c r="N2038" s="16" t="str">
        <f>IF(ISERROR(VLOOKUP('Salidas Pacientes'!$M2038,Inventario!$A$2:$M$21,2,FALSE)),"",VLOOKUP('Salidas Pacientes'!$M2038,Inventario!$A$2:$M$21,2,FALSE))</f>
        <v>Prevenar</v>
      </c>
      <c r="O2038" s="16" t="str">
        <f>IF(ISERROR(VLOOKUP('Salidas Pacientes'!$M2038,Inventario!$A$2:$M$21,3,FALSE)),"",VLOOKUP('Salidas Pacientes'!$M2038,Inventario!$A$2:$M$21,3,FALSE))</f>
        <v>Neumococo 13V</v>
      </c>
      <c r="P2038" s="100"/>
      <c r="Q2038" s="100"/>
      <c r="R2038" s="17"/>
      <c r="S2038" s="123" t="s">
        <v>257</v>
      </c>
      <c r="T2038" s="102" t="str">
        <f>IF(ISERROR(VLOOKUP('Salidas Pacientes'!$S2038,Entradas!$H$1:$I$412,2,FALSE)),"",VLOOKUP('Salidas Pacientes'!$S2038,Entradas!$H$1:$I$412,2,FALSE))</f>
        <v/>
      </c>
      <c r="U2038" s="124">
        <v>4</v>
      </c>
      <c r="V2038" s="124">
        <v>1</v>
      </c>
      <c r="W2038" s="127"/>
    </row>
    <row r="2039" spans="1:23" ht="15.75" hidden="1" customHeight="1">
      <c r="A2039" s="131"/>
      <c r="B2039" s="131"/>
      <c r="C2039" s="140"/>
      <c r="D2039" s="134"/>
      <c r="E2039" s="16" t="str">
        <f>IF(ISERROR(VLOOKUP('Salidas Pacientes'!$C2039,'BD Pacientes'!$A:I,3,FALSE)),"",VLOOKUP('Salidas Pacientes'!$C2039,'BD Pacientes'!$A:I,3,FALSE))</f>
        <v/>
      </c>
      <c r="F2039" s="134"/>
      <c r="G2039" s="95" t="str">
        <f>IF(ISERROR(VLOOKUP('Salidas Pacientes'!$C2039,'BD Pacientes'!$A:I,5,FALSE)),"",VLOOKUP('Salidas Pacientes'!$C2039,'BD Pacientes'!$A:I,5,FALSE))</f>
        <v/>
      </c>
      <c r="H2039" s="95" t="str">
        <f t="shared" ca="1" si="0"/>
        <v/>
      </c>
      <c r="I2039" s="97" t="str">
        <f>IF(ISERROR(VLOOKUP('Salidas Pacientes'!$C2039,'BD Pacientes'!$A:$I,6,FALSE)),"",VLOOKUP('Salidas Pacientes'!$C2039,'BD Pacientes'!$A:$I,6,FALSE))</f>
        <v/>
      </c>
      <c r="J2039" s="98" t="str">
        <f>IF(ISERROR(VLOOKUP('Salidas Pacientes'!$C2039,'BD Pacientes'!$A:$I,7,FALSE)),"",VLOOKUP('Salidas Pacientes'!$C2039,'BD Pacientes'!$A:$I,7,FALSE))</f>
        <v/>
      </c>
      <c r="K2039" s="99" t="str">
        <f>IF(ISERROR(VLOOKUP('Salidas Pacientes'!$C2039,'BD Pacientes'!$A:$I,8,FALSE)),"",VLOOKUP('Salidas Pacientes'!$C2039,'BD Pacientes'!$A:$I,8,FALSE))</f>
        <v/>
      </c>
      <c r="L2039" s="17" t="str">
        <f>IF(ISERROR(VLOOKUP('Salidas Pacientes'!$C2039,'BD Pacientes'!$A:$I,9,FALSE)),"",VLOOKUP('Salidas Pacientes'!$C2039,'BD Pacientes'!$A:$I,9,FALSE))</f>
        <v/>
      </c>
      <c r="M2039" s="122" t="s">
        <v>73</v>
      </c>
      <c r="N2039" s="16" t="str">
        <f>IF(ISERROR(VLOOKUP('Salidas Pacientes'!$M2039,Inventario!$A$2:$M$21,2,FALSE)),"",VLOOKUP('Salidas Pacientes'!$M2039,Inventario!$A$2:$M$21,2,FALSE))</f>
        <v>Pentaxim</v>
      </c>
      <c r="O2039" s="16" t="str">
        <f>IF(ISERROR(VLOOKUP('Salidas Pacientes'!$M2039,Inventario!$A$2:$M$21,3,FALSE)),"",VLOOKUP('Salidas Pacientes'!$M2039,Inventario!$A$2:$M$21,3,FALSE))</f>
        <v>Difteria-Tosferina, tetano, polio, haemophilus</v>
      </c>
      <c r="P2039" s="100"/>
      <c r="Q2039" s="100"/>
      <c r="R2039" s="17"/>
      <c r="S2039" s="123" t="s">
        <v>247</v>
      </c>
      <c r="T2039" s="102" t="str">
        <f>IF(ISERROR(VLOOKUP('Salidas Pacientes'!$S2039,Entradas!$H$1:$I$412,2,FALSE)),"",VLOOKUP('Salidas Pacientes'!$S2039,Entradas!$H$1:$I$412,2,FALSE))</f>
        <v/>
      </c>
      <c r="U2039" s="124">
        <v>1</v>
      </c>
      <c r="V2039" s="124">
        <v>1</v>
      </c>
      <c r="W2039" s="127"/>
    </row>
    <row r="2040" spans="1:23" ht="15.75" hidden="1" customHeight="1">
      <c r="A2040" s="131"/>
      <c r="B2040" s="131"/>
      <c r="C2040" s="140"/>
      <c r="D2040" s="134"/>
      <c r="E2040" s="16" t="str">
        <f>IF(ISERROR(VLOOKUP('Salidas Pacientes'!$C2040,'BD Pacientes'!$A:I,3,FALSE)),"",VLOOKUP('Salidas Pacientes'!$C2040,'BD Pacientes'!$A:I,3,FALSE))</f>
        <v/>
      </c>
      <c r="F2040" s="134"/>
      <c r="G2040" s="95" t="str">
        <f>IF(ISERROR(VLOOKUP('Salidas Pacientes'!$C2040,'BD Pacientes'!$A:I,5,FALSE)),"",VLOOKUP('Salidas Pacientes'!$C2040,'BD Pacientes'!$A:I,5,FALSE))</f>
        <v/>
      </c>
      <c r="H2040" s="95" t="str">
        <f t="shared" ca="1" si="0"/>
        <v/>
      </c>
      <c r="I2040" s="97" t="str">
        <f>IF(ISERROR(VLOOKUP('Salidas Pacientes'!$C2040,'BD Pacientes'!$A:$I,6,FALSE)),"",VLOOKUP('Salidas Pacientes'!$C2040,'BD Pacientes'!$A:$I,6,FALSE))</f>
        <v/>
      </c>
      <c r="J2040" s="98" t="str">
        <f>IF(ISERROR(VLOOKUP('Salidas Pacientes'!$C2040,'BD Pacientes'!$A:$I,7,FALSE)),"",VLOOKUP('Salidas Pacientes'!$C2040,'BD Pacientes'!$A:$I,7,FALSE))</f>
        <v/>
      </c>
      <c r="K2040" s="99" t="str">
        <f>IF(ISERROR(VLOOKUP('Salidas Pacientes'!$C2040,'BD Pacientes'!$A:$I,8,FALSE)),"",VLOOKUP('Salidas Pacientes'!$C2040,'BD Pacientes'!$A:$I,8,FALSE))</f>
        <v/>
      </c>
      <c r="L2040" s="17" t="str">
        <f>IF(ISERROR(VLOOKUP('Salidas Pacientes'!$C2040,'BD Pacientes'!$A:$I,9,FALSE)),"",VLOOKUP('Salidas Pacientes'!$C2040,'BD Pacientes'!$A:$I,9,FALSE))</f>
        <v/>
      </c>
      <c r="M2040" s="122" t="s">
        <v>140</v>
      </c>
      <c r="N2040" s="16" t="str">
        <f>IF(ISERROR(VLOOKUP('Salidas Pacientes'!$M2040,Inventario!$A$2:$M$21,2,FALSE)),"",VLOOKUP('Salidas Pacientes'!$M2040,Inventario!$A$2:$M$21,2,FALSE))</f>
        <v>Influvac</v>
      </c>
      <c r="O2040" s="16" t="str">
        <f>IF(ISERROR(VLOOKUP('Salidas Pacientes'!$M2040,Inventario!$A$2:$M$21,3,FALSE)),"",VLOOKUP('Salidas Pacientes'!$M2040,Inventario!$A$2:$M$21,3,FALSE))</f>
        <v>Influenza</v>
      </c>
      <c r="P2040" s="100"/>
      <c r="Q2040" s="100"/>
      <c r="R2040" s="17"/>
      <c r="S2040" s="123" t="s">
        <v>252</v>
      </c>
      <c r="T2040" s="102" t="str">
        <f>IF(ISERROR(VLOOKUP('Salidas Pacientes'!$S2040,Entradas!$H$1:$I$412,2,FALSE)),"",VLOOKUP('Salidas Pacientes'!$S2040,Entradas!$H$1:$I$412,2,FALSE))</f>
        <v/>
      </c>
      <c r="U2040" s="124" t="s">
        <v>333</v>
      </c>
      <c r="V2040" s="124">
        <v>1</v>
      </c>
      <c r="W2040" s="127"/>
    </row>
    <row r="2041" spans="1:23" ht="15.75" hidden="1" customHeight="1">
      <c r="A2041" s="121">
        <v>45128</v>
      </c>
      <c r="B2041" s="131"/>
      <c r="C2041" s="133">
        <v>1112071239</v>
      </c>
      <c r="D2041" s="134"/>
      <c r="E2041" s="16" t="str">
        <f>IF(ISERROR(VLOOKUP('Salidas Pacientes'!$C2041,'BD Pacientes'!$A:I,3,FALSE)),"",VLOOKUP('Salidas Pacientes'!$C2041,'BD Pacientes'!$A:I,3,FALSE))</f>
        <v>ELENA GAMBOA PATIÑO</v>
      </c>
      <c r="F2041" s="134"/>
      <c r="G2041" s="95">
        <f>IF(ISERROR(VLOOKUP('Salidas Pacientes'!$C2041,'BD Pacientes'!$A:I,5,FALSE)),"",VLOOKUP('Salidas Pacientes'!$C2041,'BD Pacientes'!$A:I,5,FALSE))</f>
        <v>44977</v>
      </c>
      <c r="H2041" s="95" t="str">
        <f t="shared" ca="1" si="0"/>
        <v>0 año, 6 mes</v>
      </c>
      <c r="I2041" s="97" t="str">
        <f>IF(ISERROR(VLOOKUP('Salidas Pacientes'!$C2041,'BD Pacientes'!$A:$I,6,FALSE)),"",VLOOKUP('Salidas Pacientes'!$C2041,'BD Pacientes'!$A:$I,6,FALSE))</f>
        <v>CRA 101 #11A-10</v>
      </c>
      <c r="J2041" s="98">
        <f>IF(ISERROR(VLOOKUP('Salidas Pacientes'!$C2041,'BD Pacientes'!$A:$I,7,FALSE)),"",VLOOKUP('Salidas Pacientes'!$C2041,'BD Pacientes'!$A:$I,7,FALSE))</f>
        <v>67026034</v>
      </c>
      <c r="K2041" s="99" t="str">
        <f>IF(ISERROR(VLOOKUP('Salidas Pacientes'!$C2041,'BD Pacientes'!$A:$I,8,FALSE)),"",VLOOKUP('Salidas Pacientes'!$C2041,'BD Pacientes'!$A:$I,8,FALSE))</f>
        <v>LUZ ADRIANA PATIÑO</v>
      </c>
      <c r="L2041" s="17">
        <f>IF(ISERROR(VLOOKUP('Salidas Pacientes'!$C2041,'BD Pacientes'!$A:$I,9,FALSE)),"",VLOOKUP('Salidas Pacientes'!$C2041,'BD Pacientes'!$A:$I,9,FALSE))</f>
        <v>3154972220</v>
      </c>
      <c r="M2041" s="122" t="s">
        <v>47</v>
      </c>
      <c r="N2041" s="16" t="str">
        <f>IF(ISERROR(VLOOKUP('Salidas Pacientes'!$M2041,Inventario!$A$2:$M$21,2,FALSE)),"",VLOOKUP('Salidas Pacientes'!$M2041,Inventario!$A$2:$M$21,2,FALSE))</f>
        <v>Nimenrix</v>
      </c>
      <c r="O2041" s="16" t="str">
        <f>IF(ISERROR(VLOOKUP('Salidas Pacientes'!$M2041,Inventario!$A$2:$M$21,3,FALSE)),"",VLOOKUP('Salidas Pacientes'!$M2041,Inventario!$A$2:$M$21,3,FALSE))</f>
        <v>Meningococo</v>
      </c>
      <c r="P2041" s="100"/>
      <c r="Q2041" s="100"/>
      <c r="R2041" s="17"/>
      <c r="S2041" s="123" t="s">
        <v>339</v>
      </c>
      <c r="T2041" s="102" t="str">
        <f>IF(ISERROR(VLOOKUP('Salidas Pacientes'!$S2041,Entradas!$H$1:$I$412,2,FALSE)),"",VLOOKUP('Salidas Pacientes'!$S2041,Entradas!$H$1:$I$412,2,FALSE))</f>
        <v/>
      </c>
      <c r="U2041" s="124">
        <v>2</v>
      </c>
      <c r="V2041" s="124">
        <v>1</v>
      </c>
      <c r="W2041" s="127"/>
    </row>
    <row r="2042" spans="1:23" ht="15.75" hidden="1" customHeight="1">
      <c r="A2042" s="131"/>
      <c r="B2042" s="131"/>
      <c r="C2042" s="135">
        <v>1232824630</v>
      </c>
      <c r="D2042" s="134"/>
      <c r="E2042" s="16" t="str">
        <f>IF(ISERROR(VLOOKUP('Salidas Pacientes'!$C2042,'BD Pacientes'!$A:I,3,FALSE)),"",VLOOKUP('Salidas Pacientes'!$C2042,'BD Pacientes'!$A:I,3,FALSE))</f>
        <v>LYANNA ZARATE CALDERON</v>
      </c>
      <c r="F2042" s="134"/>
      <c r="G2042" s="95">
        <f>IF(ISERROR(VLOOKUP('Salidas Pacientes'!$C2042,'BD Pacientes'!$A:I,5,FALSE)),"",VLOOKUP('Salidas Pacientes'!$C2042,'BD Pacientes'!$A:I,5,FALSE))</f>
        <v>45022</v>
      </c>
      <c r="H2042" s="95" t="str">
        <f t="shared" ca="1" si="0"/>
        <v>0 año, 4 mes</v>
      </c>
      <c r="I2042" s="97" t="str">
        <f>IF(ISERROR(VLOOKUP('Salidas Pacientes'!$C2042,'BD Pacientes'!$A:$I,6,FALSE)),"",VLOOKUP('Salidas Pacientes'!$C2042,'BD Pacientes'!$A:$I,6,FALSE))</f>
        <v>CRA 42 9-55</v>
      </c>
      <c r="J2042" s="98">
        <f>IF(ISERROR(VLOOKUP('Salidas Pacientes'!$C2042,'BD Pacientes'!$A:$I,7,FALSE)),"",VLOOKUP('Salidas Pacientes'!$C2042,'BD Pacientes'!$A:$I,7,FALSE))</f>
        <v>1143870509</v>
      </c>
      <c r="K2042" s="99" t="str">
        <f>IF(ISERROR(VLOOKUP('Salidas Pacientes'!$C2042,'BD Pacientes'!$A:$I,8,FALSE)),"",VLOOKUP('Salidas Pacientes'!$C2042,'BD Pacientes'!$A:$I,8,FALSE))</f>
        <v>LIZETH CALDERON</v>
      </c>
      <c r="L2042" s="17">
        <f>IF(ISERROR(VLOOKUP('Salidas Pacientes'!$C2042,'BD Pacientes'!$A:$I,9,FALSE)),"",VLOOKUP('Salidas Pacientes'!$C2042,'BD Pacientes'!$A:$I,9,FALSE))</f>
        <v>3166666758</v>
      </c>
      <c r="M2042" s="122" t="s">
        <v>47</v>
      </c>
      <c r="N2042" s="16" t="str">
        <f>IF(ISERROR(VLOOKUP('Salidas Pacientes'!$M2042,Inventario!$A$2:$M$21,2,FALSE)),"",VLOOKUP('Salidas Pacientes'!$M2042,Inventario!$A$2:$M$21,2,FALSE))</f>
        <v>Nimenrix</v>
      </c>
      <c r="O2042" s="16" t="str">
        <f>IF(ISERROR(VLOOKUP('Salidas Pacientes'!$M2042,Inventario!$A$2:$M$21,3,FALSE)),"",VLOOKUP('Salidas Pacientes'!$M2042,Inventario!$A$2:$M$21,3,FALSE))</f>
        <v>Meningococo</v>
      </c>
      <c r="P2042" s="100"/>
      <c r="Q2042" s="100"/>
      <c r="R2042" s="17"/>
      <c r="S2042" s="123" t="s">
        <v>339</v>
      </c>
      <c r="T2042" s="102" t="str">
        <f>IF(ISERROR(VLOOKUP('Salidas Pacientes'!$S2042,Entradas!$H$1:$I$412,2,FALSE)),"",VLOOKUP('Salidas Pacientes'!$S2042,Entradas!$H$1:$I$412,2,FALSE))</f>
        <v/>
      </c>
      <c r="U2042" s="124">
        <v>1</v>
      </c>
      <c r="V2042" s="124">
        <v>1</v>
      </c>
      <c r="W2042" s="127"/>
    </row>
    <row r="2043" spans="1:23" ht="15.75" hidden="1" customHeight="1">
      <c r="A2043" s="121">
        <v>45129</v>
      </c>
      <c r="B2043" s="131"/>
      <c r="C2043" s="135">
        <v>1125578472</v>
      </c>
      <c r="D2043" s="134"/>
      <c r="E2043" s="16" t="str">
        <f>IF(ISERROR(VLOOKUP('Salidas Pacientes'!$C2043,'BD Pacientes'!$A:I,3,FALSE)),"",VLOOKUP('Salidas Pacientes'!$C2043,'BD Pacientes'!$A:I,3,FALSE))</f>
        <v>MARIA BEATRIZ GIRALDO RENZA</v>
      </c>
      <c r="F2043" s="134"/>
      <c r="G2043" s="95">
        <f>IF(ISERROR(VLOOKUP('Salidas Pacientes'!$C2043,'BD Pacientes'!$A:I,5,FALSE)),"",VLOOKUP('Salidas Pacientes'!$C2043,'BD Pacientes'!$A:I,5,FALSE))</f>
        <v>32556</v>
      </c>
      <c r="H2043" s="95" t="str">
        <f t="shared" ca="1" si="0"/>
        <v>34 año, 6 mes</v>
      </c>
      <c r="I2043" s="97" t="str">
        <f>IF(ISERROR(VLOOKUP('Salidas Pacientes'!$C2043,'BD Pacientes'!$A:$I,6,FALSE)),"",VLOOKUP('Salidas Pacientes'!$C2043,'BD Pacientes'!$A:$I,6,FALSE))</f>
        <v>CRA 1A O 6-10</v>
      </c>
      <c r="J2043" s="98">
        <f>IF(ISERROR(VLOOKUP('Salidas Pacientes'!$C2043,'BD Pacientes'!$A:$I,7,FALSE)),"",VLOOKUP('Salidas Pacientes'!$C2043,'BD Pacientes'!$A:$I,7,FALSE))</f>
        <v>1125578472</v>
      </c>
      <c r="K2043" s="99" t="str">
        <f>IF(ISERROR(VLOOKUP('Salidas Pacientes'!$C2043,'BD Pacientes'!$A:$I,8,FALSE)),"",VLOOKUP('Salidas Pacientes'!$C2043,'BD Pacientes'!$A:$I,8,FALSE))</f>
        <v>MARIA BEATRIZ GIRALDO RENZA</v>
      </c>
      <c r="L2043" s="17">
        <f>IF(ISERROR(VLOOKUP('Salidas Pacientes'!$C2043,'BD Pacientes'!$A:$I,9,FALSE)),"",VLOOKUP('Salidas Pacientes'!$C2043,'BD Pacientes'!$A:$I,9,FALSE))</f>
        <v>3157533607</v>
      </c>
      <c r="M2043" s="122" t="s">
        <v>140</v>
      </c>
      <c r="N2043" s="16" t="str">
        <f>IF(ISERROR(VLOOKUP('Salidas Pacientes'!$M2043,Inventario!$A$2:$M$21,2,FALSE)),"",VLOOKUP('Salidas Pacientes'!$M2043,Inventario!$A$2:$M$21,2,FALSE))</f>
        <v>Influvac</v>
      </c>
      <c r="O2043" s="16" t="str">
        <f>IF(ISERROR(VLOOKUP('Salidas Pacientes'!$M2043,Inventario!$A$2:$M$21,3,FALSE)),"",VLOOKUP('Salidas Pacientes'!$M2043,Inventario!$A$2:$M$21,3,FALSE))</f>
        <v>Influenza</v>
      </c>
      <c r="P2043" s="100"/>
      <c r="Q2043" s="100"/>
      <c r="R2043" s="17"/>
      <c r="S2043" s="123" t="s">
        <v>252</v>
      </c>
      <c r="T2043" s="102" t="str">
        <f>IF(ISERROR(VLOOKUP('Salidas Pacientes'!$S2043,Entradas!$H$1:$I$412,2,FALSE)),"",VLOOKUP('Salidas Pacientes'!$S2043,Entradas!$H$1:$I$412,2,FALSE))</f>
        <v/>
      </c>
      <c r="U2043" s="124"/>
      <c r="V2043" s="124">
        <v>1</v>
      </c>
      <c r="W2043" s="127"/>
    </row>
    <row r="2044" spans="1:23" ht="15.75" hidden="1" customHeight="1">
      <c r="A2044" s="131"/>
      <c r="B2044" s="131"/>
      <c r="C2044" s="129">
        <v>1232811218</v>
      </c>
      <c r="D2044" s="134"/>
      <c r="E2044" s="16" t="str">
        <f>IF(ISERROR(VLOOKUP('Salidas Pacientes'!$C2044,'BD Pacientes'!$A:I,3,FALSE)),"",VLOOKUP('Salidas Pacientes'!$C2044,'BD Pacientes'!$A:I,3,FALSE))</f>
        <v>MIGUEL ANGEL GARCIA SALAZAR</v>
      </c>
      <c r="F2044" s="134"/>
      <c r="G2044" s="95">
        <f>IF(ISERROR(VLOOKUP('Salidas Pacientes'!$C2044,'BD Pacientes'!$A:I,5,FALSE)),"",VLOOKUP('Salidas Pacientes'!$C2044,'BD Pacientes'!$A:I,5,FALSE))</f>
        <v>43870</v>
      </c>
      <c r="H2044" s="95" t="str">
        <f t="shared" ca="1" si="0"/>
        <v>3 año, 6 mes</v>
      </c>
      <c r="I2044" s="97" t="str">
        <f>IF(ISERROR(VLOOKUP('Salidas Pacientes'!$C2044,'BD Pacientes'!$A:$I,6,FALSE)),"",VLOOKUP('Salidas Pacientes'!$C2044,'BD Pacientes'!$A:$I,6,FALSE))</f>
        <v>CRA 83A 48-45</v>
      </c>
      <c r="J2044" s="98">
        <f>IF(ISERROR(VLOOKUP('Salidas Pacientes'!$C2044,'BD Pacientes'!$A:$I,7,FALSE)),"",VLOOKUP('Salidas Pacientes'!$C2044,'BD Pacientes'!$A:$I,7,FALSE))</f>
        <v>14637080</v>
      </c>
      <c r="K2044" s="99" t="str">
        <f>IF(ISERROR(VLOOKUP('Salidas Pacientes'!$C2044,'BD Pacientes'!$A:$I,8,FALSE)),"",VLOOKUP('Salidas Pacientes'!$C2044,'BD Pacientes'!$A:$I,8,FALSE))</f>
        <v>JONATAN GARCIA</v>
      </c>
      <c r="L2044" s="17">
        <f>IF(ISERROR(VLOOKUP('Salidas Pacientes'!$C2044,'BD Pacientes'!$A:$I,9,FALSE)),"",VLOOKUP('Salidas Pacientes'!$C2044,'BD Pacientes'!$A:$I,9,FALSE))</f>
        <v>3135749453</v>
      </c>
      <c r="M2044" s="122" t="s">
        <v>54</v>
      </c>
      <c r="N2044" s="16" t="str">
        <f>IF(ISERROR(VLOOKUP('Salidas Pacientes'!$M2044,Inventario!$A$2:$M$21,2,FALSE)),"",VLOOKUP('Salidas Pacientes'!$M2044,Inventario!$A$2:$M$21,2,FALSE))</f>
        <v>Prevenar</v>
      </c>
      <c r="O2044" s="16" t="str">
        <f>IF(ISERROR(VLOOKUP('Salidas Pacientes'!$M2044,Inventario!$A$2:$M$21,3,FALSE)),"",VLOOKUP('Salidas Pacientes'!$M2044,Inventario!$A$2:$M$21,3,FALSE))</f>
        <v>Neumococo 13V</v>
      </c>
      <c r="P2044" s="100"/>
      <c r="Q2044" s="100"/>
      <c r="R2044" s="17"/>
      <c r="S2044" s="123" t="s">
        <v>257</v>
      </c>
      <c r="T2044" s="102" t="str">
        <f>IF(ISERROR(VLOOKUP('Salidas Pacientes'!$S2044,Entradas!$H$1:$I$412,2,FALSE)),"",VLOOKUP('Salidas Pacientes'!$S2044,Entradas!$H$1:$I$412,2,FALSE))</f>
        <v/>
      </c>
      <c r="U2044" s="124"/>
      <c r="V2044" s="124">
        <v>1</v>
      </c>
      <c r="W2044" s="127"/>
    </row>
    <row r="2045" spans="1:23" ht="15.75" hidden="1" customHeight="1">
      <c r="A2045" s="131"/>
      <c r="B2045" s="131"/>
      <c r="C2045" s="129">
        <v>1232811218</v>
      </c>
      <c r="D2045" s="134"/>
      <c r="E2045" s="16" t="str">
        <f>IF(ISERROR(VLOOKUP('Salidas Pacientes'!$C2045,'BD Pacientes'!$A:I,3,FALSE)),"",VLOOKUP('Salidas Pacientes'!$C2045,'BD Pacientes'!$A:I,3,FALSE))</f>
        <v>MIGUEL ANGEL GARCIA SALAZAR</v>
      </c>
      <c r="F2045" s="134"/>
      <c r="G2045" s="95">
        <f>IF(ISERROR(VLOOKUP('Salidas Pacientes'!$C2045,'BD Pacientes'!$A:I,5,FALSE)),"",VLOOKUP('Salidas Pacientes'!$C2045,'BD Pacientes'!$A:I,5,FALSE))</f>
        <v>43870</v>
      </c>
      <c r="H2045" s="95" t="str">
        <f t="shared" ca="1" si="0"/>
        <v>3 año, 6 mes</v>
      </c>
      <c r="I2045" s="97" t="str">
        <f>IF(ISERROR(VLOOKUP('Salidas Pacientes'!$C2045,'BD Pacientes'!$A:$I,6,FALSE)),"",VLOOKUP('Salidas Pacientes'!$C2045,'BD Pacientes'!$A:$I,6,FALSE))</f>
        <v>CRA 83A 48-45</v>
      </c>
      <c r="J2045" s="98">
        <f>IF(ISERROR(VLOOKUP('Salidas Pacientes'!$C2045,'BD Pacientes'!$A:$I,7,FALSE)),"",VLOOKUP('Salidas Pacientes'!$C2045,'BD Pacientes'!$A:$I,7,FALSE))</f>
        <v>14637080</v>
      </c>
      <c r="K2045" s="99" t="str">
        <f>IF(ISERROR(VLOOKUP('Salidas Pacientes'!$C2045,'BD Pacientes'!$A:$I,8,FALSE)),"",VLOOKUP('Salidas Pacientes'!$C2045,'BD Pacientes'!$A:$I,8,FALSE))</f>
        <v>JONATAN GARCIA</v>
      </c>
      <c r="L2045" s="17">
        <f>IF(ISERROR(VLOOKUP('Salidas Pacientes'!$C2045,'BD Pacientes'!$A:$I,9,FALSE)),"",VLOOKUP('Salidas Pacientes'!$C2045,'BD Pacientes'!$A:$I,9,FALSE))</f>
        <v>3135749453</v>
      </c>
      <c r="M2045" s="122" t="s">
        <v>85</v>
      </c>
      <c r="N2045" s="16" t="str">
        <f>IF(ISERROR(VLOOKUP('Salidas Pacientes'!$M2045,Inventario!$A$2:$M$21,2,FALSE)),"",VLOOKUP('Salidas Pacientes'!$M2045,Inventario!$A$2:$M$21,2,FALSE))</f>
        <v xml:space="preserve">Avaxim 80 </v>
      </c>
      <c r="O2045" s="16" t="str">
        <f>IF(ISERROR(VLOOKUP('Salidas Pacientes'!$M2045,Inventario!$A$2:$M$21,3,FALSE)),"",VLOOKUP('Salidas Pacientes'!$M2045,Inventario!$A$2:$M$21,3,FALSE))</f>
        <v>Hepatitis A niño</v>
      </c>
      <c r="P2045" s="100"/>
      <c r="Q2045" s="100"/>
      <c r="R2045" s="17"/>
      <c r="S2045" s="123" t="s">
        <v>227</v>
      </c>
      <c r="T2045" s="102">
        <f>IF(ISERROR(VLOOKUP('Salidas Pacientes'!$S2045,Entradas!$H$1:$I$412,2,FALSE)),"",VLOOKUP('Salidas Pacientes'!$S2045,Entradas!$H$1:$I$412,2,FALSE))</f>
        <v>45351</v>
      </c>
      <c r="U2045" s="124"/>
      <c r="V2045" s="124">
        <v>1</v>
      </c>
      <c r="W2045" s="127"/>
    </row>
    <row r="2046" spans="1:23" ht="15.75" hidden="1" customHeight="1">
      <c r="A2046" s="131"/>
      <c r="B2046" s="131"/>
      <c r="C2046" s="129">
        <v>1232811218</v>
      </c>
      <c r="D2046" s="134"/>
      <c r="E2046" s="16" t="str">
        <f>IF(ISERROR(VLOOKUP('Salidas Pacientes'!$C2046,'BD Pacientes'!$A:I,3,FALSE)),"",VLOOKUP('Salidas Pacientes'!$C2046,'BD Pacientes'!$A:I,3,FALSE))</f>
        <v>MIGUEL ANGEL GARCIA SALAZAR</v>
      </c>
      <c r="F2046" s="134"/>
      <c r="G2046" s="95">
        <f>IF(ISERROR(VLOOKUP('Salidas Pacientes'!$C2046,'BD Pacientes'!$A:I,5,FALSE)),"",VLOOKUP('Salidas Pacientes'!$C2046,'BD Pacientes'!$A:I,5,FALSE))</f>
        <v>43870</v>
      </c>
      <c r="H2046" s="95" t="str">
        <f t="shared" ca="1" si="0"/>
        <v>3 año, 6 mes</v>
      </c>
      <c r="I2046" s="97" t="str">
        <f>IF(ISERROR(VLOOKUP('Salidas Pacientes'!$C2046,'BD Pacientes'!$A:$I,6,FALSE)),"",VLOOKUP('Salidas Pacientes'!$C2046,'BD Pacientes'!$A:$I,6,FALSE))</f>
        <v>CRA 83A 48-45</v>
      </c>
      <c r="J2046" s="98">
        <f>IF(ISERROR(VLOOKUP('Salidas Pacientes'!$C2046,'BD Pacientes'!$A:$I,7,FALSE)),"",VLOOKUP('Salidas Pacientes'!$C2046,'BD Pacientes'!$A:$I,7,FALSE))</f>
        <v>14637080</v>
      </c>
      <c r="K2046" s="99" t="str">
        <f>IF(ISERROR(VLOOKUP('Salidas Pacientes'!$C2046,'BD Pacientes'!$A:$I,8,FALSE)),"",VLOOKUP('Salidas Pacientes'!$C2046,'BD Pacientes'!$A:$I,8,FALSE))</f>
        <v>JONATAN GARCIA</v>
      </c>
      <c r="L2046" s="17">
        <f>IF(ISERROR(VLOOKUP('Salidas Pacientes'!$C2046,'BD Pacientes'!$A:$I,9,FALSE)),"",VLOOKUP('Salidas Pacientes'!$C2046,'BD Pacientes'!$A:$I,9,FALSE))</f>
        <v>3135749453</v>
      </c>
      <c r="M2046" s="122" t="s">
        <v>108</v>
      </c>
      <c r="N2046" s="16" t="str">
        <f>IF(ISERROR(VLOOKUP('Salidas Pacientes'!$M2046,Inventario!$A$2:$M$21,2,FALSE)),"",VLOOKUP('Salidas Pacientes'!$M2046,Inventario!$A$2:$M$21,2,FALSE))</f>
        <v>Priorix</v>
      </c>
      <c r="O2046" s="16" t="str">
        <f>IF(ISERROR(VLOOKUP('Salidas Pacientes'!$M2046,Inventario!$A$2:$M$21,3,FALSE)),"",VLOOKUP('Salidas Pacientes'!$M2046,Inventario!$A$2:$M$21,3,FALSE))</f>
        <v>Rubeola, Sarampion, Paperas</v>
      </c>
      <c r="P2046" s="100"/>
      <c r="Q2046" s="100"/>
      <c r="R2046" s="17"/>
      <c r="S2046" s="123" t="s">
        <v>340</v>
      </c>
      <c r="T2046" s="102" t="str">
        <f>IF(ISERROR(VLOOKUP('Salidas Pacientes'!$S2046,Entradas!$H$1:$I$412,2,FALSE)),"",VLOOKUP('Salidas Pacientes'!$S2046,Entradas!$H$1:$I$412,2,FALSE))</f>
        <v/>
      </c>
      <c r="U2046" s="124"/>
      <c r="V2046" s="124">
        <v>1</v>
      </c>
      <c r="W2046" s="127"/>
    </row>
    <row r="2047" spans="1:23" ht="15.75" hidden="1" customHeight="1">
      <c r="A2047" s="131"/>
      <c r="B2047" s="131"/>
      <c r="C2047" s="129">
        <v>1232811218</v>
      </c>
      <c r="D2047" s="134"/>
      <c r="E2047" s="16" t="str">
        <f>IF(ISERROR(VLOOKUP('Salidas Pacientes'!$C2047,'BD Pacientes'!$A:I,3,FALSE)),"",VLOOKUP('Salidas Pacientes'!$C2047,'BD Pacientes'!$A:I,3,FALSE))</f>
        <v>MIGUEL ANGEL GARCIA SALAZAR</v>
      </c>
      <c r="F2047" s="134"/>
      <c r="G2047" s="95">
        <f>IF(ISERROR(VLOOKUP('Salidas Pacientes'!$C2047,'BD Pacientes'!$A:I,5,FALSE)),"",VLOOKUP('Salidas Pacientes'!$C2047,'BD Pacientes'!$A:I,5,FALSE))</f>
        <v>43870</v>
      </c>
      <c r="H2047" s="95" t="str">
        <f t="shared" ca="1" si="0"/>
        <v>3 año, 6 mes</v>
      </c>
      <c r="I2047" s="97" t="str">
        <f>IF(ISERROR(VLOOKUP('Salidas Pacientes'!$C2047,'BD Pacientes'!$A:$I,6,FALSE)),"",VLOOKUP('Salidas Pacientes'!$C2047,'BD Pacientes'!$A:$I,6,FALSE))</f>
        <v>CRA 83A 48-45</v>
      </c>
      <c r="J2047" s="98">
        <f>IF(ISERROR(VLOOKUP('Salidas Pacientes'!$C2047,'BD Pacientes'!$A:$I,7,FALSE)),"",VLOOKUP('Salidas Pacientes'!$C2047,'BD Pacientes'!$A:$I,7,FALSE))</f>
        <v>14637080</v>
      </c>
      <c r="K2047" s="99" t="str">
        <f>IF(ISERROR(VLOOKUP('Salidas Pacientes'!$C2047,'BD Pacientes'!$A:$I,8,FALSE)),"",VLOOKUP('Salidas Pacientes'!$C2047,'BD Pacientes'!$A:$I,8,FALSE))</f>
        <v>JONATAN GARCIA</v>
      </c>
      <c r="L2047" s="17">
        <f>IF(ISERROR(VLOOKUP('Salidas Pacientes'!$C2047,'BD Pacientes'!$A:$I,9,FALSE)),"",VLOOKUP('Salidas Pacientes'!$C2047,'BD Pacientes'!$A:$I,9,FALSE))</f>
        <v>3135749453</v>
      </c>
      <c r="M2047" s="122" t="s">
        <v>140</v>
      </c>
      <c r="N2047" s="16" t="str">
        <f>IF(ISERROR(VLOOKUP('Salidas Pacientes'!$M2047,Inventario!$A$2:$M$21,2,FALSE)),"",VLOOKUP('Salidas Pacientes'!$M2047,Inventario!$A$2:$M$21,2,FALSE))</f>
        <v>Influvac</v>
      </c>
      <c r="O2047" s="16" t="str">
        <f>IF(ISERROR(VLOOKUP('Salidas Pacientes'!$M2047,Inventario!$A$2:$M$21,3,FALSE)),"",VLOOKUP('Salidas Pacientes'!$M2047,Inventario!$A$2:$M$21,3,FALSE))</f>
        <v>Influenza</v>
      </c>
      <c r="P2047" s="100"/>
      <c r="Q2047" s="100"/>
      <c r="R2047" s="17"/>
      <c r="S2047" s="123" t="s">
        <v>252</v>
      </c>
      <c r="T2047" s="102" t="str">
        <f>IF(ISERROR(VLOOKUP('Salidas Pacientes'!$S2047,Entradas!$H$1:$I$412,2,FALSE)),"",VLOOKUP('Salidas Pacientes'!$S2047,Entradas!$H$1:$I$412,2,FALSE))</f>
        <v/>
      </c>
      <c r="U2047" s="124"/>
      <c r="V2047" s="124">
        <v>1</v>
      </c>
      <c r="W2047" s="127"/>
    </row>
    <row r="2048" spans="1:23" ht="15.75" customHeight="1">
      <c r="A2048" s="121">
        <v>45131</v>
      </c>
      <c r="B2048" s="131"/>
      <c r="C2048" s="139">
        <v>1232825051</v>
      </c>
      <c r="D2048" s="134"/>
      <c r="E2048" s="16" t="str">
        <f>IF(ISERROR(VLOOKUP('Salidas Pacientes'!$C2048,'BD Pacientes'!$A:I,3,FALSE)),"",VLOOKUP('Salidas Pacientes'!$C2048,'BD Pacientes'!$A:I,3,FALSE))</f>
        <v>JACOBO GUTIERREZ BURITICA</v>
      </c>
      <c r="F2048" s="134"/>
      <c r="G2048" s="95">
        <f>IF(ISERROR(VLOOKUP('Salidas Pacientes'!$C2048,'BD Pacientes'!$A:I,5,FALSE)),"",VLOOKUP('Salidas Pacientes'!$C2048,'BD Pacientes'!$A:I,5,FALSE))</f>
        <v>45055</v>
      </c>
      <c r="H2048" s="95" t="str">
        <f t="shared" ca="1" si="0"/>
        <v>0 año, 3 mes</v>
      </c>
      <c r="I2048" s="97" t="str">
        <f>IF(ISERROR(VLOOKUP('Salidas Pacientes'!$C2048,'BD Pacientes'!$A:$I,6,FALSE)),"",VLOOKUP('Salidas Pacientes'!$C2048,'BD Pacientes'!$A:$I,6,FALSE))</f>
        <v>CRA 31 26B-133</v>
      </c>
      <c r="J2048" s="98">
        <f>IF(ISERROR(VLOOKUP('Salidas Pacientes'!$C2048,'BD Pacientes'!$A:$I,7,FALSE)),"",VLOOKUP('Salidas Pacientes'!$C2048,'BD Pacientes'!$A:$I,7,FALSE))</f>
        <v>1143858927</v>
      </c>
      <c r="K2048" s="99" t="str">
        <f>IF(ISERROR(VLOOKUP('Salidas Pacientes'!$C2048,'BD Pacientes'!$A:$I,8,FALSE)),"",VLOOKUP('Salidas Pacientes'!$C2048,'BD Pacientes'!$A:$I,8,FALSE))</f>
        <v>ISLENA BURITICA</v>
      </c>
      <c r="L2048" s="17">
        <f>IF(ISERROR(VLOOKUP('Salidas Pacientes'!$C2048,'BD Pacientes'!$A:$I,9,FALSE)),"",VLOOKUP('Salidas Pacientes'!$C2048,'BD Pacientes'!$A:$I,9,FALSE))</f>
        <v>3233066231</v>
      </c>
      <c r="M2048" s="122" t="s">
        <v>77</v>
      </c>
      <c r="N2048" s="16" t="str">
        <f>IF(ISERROR(VLOOKUP('Salidas Pacientes'!$M2048,Inventario!$A$2:$M$21,2,FALSE)),"",VLOOKUP('Salidas Pacientes'!$M2048,Inventario!$A$2:$M$21,2,FALSE))</f>
        <v>Hexaxim</v>
      </c>
      <c r="O2048" s="16" t="str">
        <f>IF(ISERROR(VLOOKUP('Salidas Pacientes'!$M2048,Inventario!$A$2:$M$21,3,FALSE)),"",VLOOKUP('Salidas Pacientes'!$M2048,Inventario!$A$2:$M$21,3,FALSE))</f>
        <v>DPAT + VPI + HIB + HB</v>
      </c>
      <c r="P2048" s="100"/>
      <c r="Q2048" s="100"/>
      <c r="R2048" s="17"/>
      <c r="S2048" s="123" t="s">
        <v>254</v>
      </c>
      <c r="T2048" s="102" t="str">
        <f>IF(ISERROR(VLOOKUP('Salidas Pacientes'!$S2048,Entradas!$H$1:$I$412,2,FALSE)),"",VLOOKUP('Salidas Pacientes'!$S2048,Entradas!$H$1:$I$412,2,FALSE))</f>
        <v/>
      </c>
      <c r="U2048" s="124"/>
      <c r="V2048" s="124">
        <v>1</v>
      </c>
      <c r="W2048" s="127"/>
    </row>
    <row r="2049" spans="1:23" ht="15.75" customHeight="1">
      <c r="A2049" s="131"/>
      <c r="B2049" s="131"/>
      <c r="C2049" s="139">
        <v>1232825051</v>
      </c>
      <c r="D2049" s="134"/>
      <c r="E2049" s="16" t="str">
        <f>IF(ISERROR(VLOOKUP('Salidas Pacientes'!$C2049,'BD Pacientes'!$A:I,3,FALSE)),"",VLOOKUP('Salidas Pacientes'!$C2049,'BD Pacientes'!$A:I,3,FALSE))</f>
        <v>JACOBO GUTIERREZ BURITICA</v>
      </c>
      <c r="F2049" s="134"/>
      <c r="G2049" s="95">
        <f>IF(ISERROR(VLOOKUP('Salidas Pacientes'!$C2049,'BD Pacientes'!$A:I,5,FALSE)),"",VLOOKUP('Salidas Pacientes'!$C2049,'BD Pacientes'!$A:I,5,FALSE))</f>
        <v>45055</v>
      </c>
      <c r="H2049" s="95" t="str">
        <f t="shared" ca="1" si="0"/>
        <v>0 año, 3 mes</v>
      </c>
      <c r="I2049" s="97" t="str">
        <f>IF(ISERROR(VLOOKUP('Salidas Pacientes'!$C2049,'BD Pacientes'!$A:$I,6,FALSE)),"",VLOOKUP('Salidas Pacientes'!$C2049,'BD Pacientes'!$A:$I,6,FALSE))</f>
        <v>CRA 31 26B-133</v>
      </c>
      <c r="J2049" s="98">
        <f>IF(ISERROR(VLOOKUP('Salidas Pacientes'!$C2049,'BD Pacientes'!$A:$I,7,FALSE)),"",VLOOKUP('Salidas Pacientes'!$C2049,'BD Pacientes'!$A:$I,7,FALSE))</f>
        <v>1143858927</v>
      </c>
      <c r="K2049" s="99" t="str">
        <f>IF(ISERROR(VLOOKUP('Salidas Pacientes'!$C2049,'BD Pacientes'!$A:$I,8,FALSE)),"",VLOOKUP('Salidas Pacientes'!$C2049,'BD Pacientes'!$A:$I,8,FALSE))</f>
        <v>ISLENA BURITICA</v>
      </c>
      <c r="L2049" s="17">
        <f>IF(ISERROR(VLOOKUP('Salidas Pacientes'!$C2049,'BD Pacientes'!$A:$I,9,FALSE)),"",VLOOKUP('Salidas Pacientes'!$C2049,'BD Pacientes'!$A:$I,9,FALSE))</f>
        <v>3233066231</v>
      </c>
      <c r="M2049" s="122" t="s">
        <v>54</v>
      </c>
      <c r="N2049" s="16" t="str">
        <f>IF(ISERROR(VLOOKUP('Salidas Pacientes'!$M2049,Inventario!$A$2:$M$21,2,FALSE)),"",VLOOKUP('Salidas Pacientes'!$M2049,Inventario!$A$2:$M$21,2,FALSE))</f>
        <v>Prevenar</v>
      </c>
      <c r="O2049" s="16" t="str">
        <f>IF(ISERROR(VLOOKUP('Salidas Pacientes'!$M2049,Inventario!$A$2:$M$21,3,FALSE)),"",VLOOKUP('Salidas Pacientes'!$M2049,Inventario!$A$2:$M$21,3,FALSE))</f>
        <v>Neumococo 13V</v>
      </c>
      <c r="P2049" s="100"/>
      <c r="Q2049" s="100"/>
      <c r="R2049" s="17"/>
      <c r="S2049" s="123" t="s">
        <v>257</v>
      </c>
      <c r="T2049" s="102" t="str">
        <f>IF(ISERROR(VLOOKUP('Salidas Pacientes'!$S2049,Entradas!$H$1:$I$412,2,FALSE)),"",VLOOKUP('Salidas Pacientes'!$S2049,Entradas!$H$1:$I$412,2,FALSE))</f>
        <v/>
      </c>
      <c r="U2049" s="124"/>
      <c r="V2049" s="124">
        <v>1</v>
      </c>
      <c r="W2049" s="127"/>
    </row>
    <row r="2050" spans="1:23" ht="15.75" customHeight="1">
      <c r="A2050" s="131"/>
      <c r="B2050" s="131"/>
      <c r="C2050" s="139">
        <v>1232825051</v>
      </c>
      <c r="D2050" s="134"/>
      <c r="E2050" s="16" t="str">
        <f>IF(ISERROR(VLOOKUP('Salidas Pacientes'!$C2050,'BD Pacientes'!$A:I,3,FALSE)),"",VLOOKUP('Salidas Pacientes'!$C2050,'BD Pacientes'!$A:I,3,FALSE))</f>
        <v>JACOBO GUTIERREZ BURITICA</v>
      </c>
      <c r="F2050" s="134"/>
      <c r="G2050" s="95">
        <f>IF(ISERROR(VLOOKUP('Salidas Pacientes'!$C2050,'BD Pacientes'!$A:I,5,FALSE)),"",VLOOKUP('Salidas Pacientes'!$C2050,'BD Pacientes'!$A:I,5,FALSE))</f>
        <v>45055</v>
      </c>
      <c r="H2050" s="95" t="str">
        <f t="shared" ca="1" si="0"/>
        <v>0 año, 3 mes</v>
      </c>
      <c r="I2050" s="97" t="str">
        <f>IF(ISERROR(VLOOKUP('Salidas Pacientes'!$C2050,'BD Pacientes'!$A:$I,6,FALSE)),"",VLOOKUP('Salidas Pacientes'!$C2050,'BD Pacientes'!$A:$I,6,FALSE))</f>
        <v>CRA 31 26B-133</v>
      </c>
      <c r="J2050" s="98">
        <f>IF(ISERROR(VLOOKUP('Salidas Pacientes'!$C2050,'BD Pacientes'!$A:$I,7,FALSE)),"",VLOOKUP('Salidas Pacientes'!$C2050,'BD Pacientes'!$A:$I,7,FALSE))</f>
        <v>1143858927</v>
      </c>
      <c r="K2050" s="99" t="str">
        <f>IF(ISERROR(VLOOKUP('Salidas Pacientes'!$C2050,'BD Pacientes'!$A:$I,8,FALSE)),"",VLOOKUP('Salidas Pacientes'!$C2050,'BD Pacientes'!$A:$I,8,FALSE))</f>
        <v>ISLENA BURITICA</v>
      </c>
      <c r="L2050" s="17">
        <f>IF(ISERROR(VLOOKUP('Salidas Pacientes'!$C2050,'BD Pacientes'!$A:$I,9,FALSE)),"",VLOOKUP('Salidas Pacientes'!$C2050,'BD Pacientes'!$A:$I,9,FALSE))</f>
        <v>3233066231</v>
      </c>
      <c r="M2050" s="122" t="s">
        <v>96</v>
      </c>
      <c r="N2050" s="16" t="str">
        <f>IF(ISERROR(VLOOKUP('Salidas Pacientes'!$M2050,Inventario!$A$2:$M$21,2,FALSE)),"",VLOOKUP('Salidas Pacientes'!$M2050,Inventario!$A$2:$M$21,2,FALSE))</f>
        <v>Rotateq</v>
      </c>
      <c r="O2050" s="16" t="str">
        <f>IF(ISERROR(VLOOKUP('Salidas Pacientes'!$M2050,Inventario!$A$2:$M$21,3,FALSE)),"",VLOOKUP('Salidas Pacientes'!$M2050,Inventario!$A$2:$M$21,3,FALSE))</f>
        <v>Rotavirus Vivo Atenuado</v>
      </c>
      <c r="P2050" s="100"/>
      <c r="Q2050" s="100"/>
      <c r="R2050" s="17"/>
      <c r="S2050" s="123" t="s">
        <v>261</v>
      </c>
      <c r="T2050" s="102" t="str">
        <f>IF(ISERROR(VLOOKUP('Salidas Pacientes'!$S2050,Entradas!$H$1:$I$412,2,FALSE)),"",VLOOKUP('Salidas Pacientes'!$S2050,Entradas!$H$1:$I$412,2,FALSE))</f>
        <v/>
      </c>
      <c r="U2050" s="124"/>
      <c r="V2050" s="124">
        <v>1</v>
      </c>
      <c r="W2050" s="127"/>
    </row>
    <row r="2051" spans="1:23" ht="15.75" hidden="1" customHeight="1">
      <c r="A2051" s="131"/>
      <c r="B2051" s="131"/>
      <c r="C2051" s="129">
        <v>1232820770</v>
      </c>
      <c r="D2051" s="134"/>
      <c r="E2051" s="16" t="str">
        <f>IF(ISERROR(VLOOKUP('Salidas Pacientes'!$C2051,'BD Pacientes'!$A:I,3,FALSE)),"",VLOOKUP('Salidas Pacientes'!$C2051,'BD Pacientes'!$A:I,3,FALSE))</f>
        <v>ALANA MONTOYA MUÑOZ</v>
      </c>
      <c r="F2051" s="134"/>
      <c r="G2051" s="95">
        <f>IF(ISERROR(VLOOKUP('Salidas Pacientes'!$C2051,'BD Pacientes'!$A:I,5,FALSE)),"",VLOOKUP('Salidas Pacientes'!$C2051,'BD Pacientes'!$A:I,5,FALSE))</f>
        <v>44758</v>
      </c>
      <c r="H2051" s="95" t="str">
        <f t="shared" ca="1" si="0"/>
        <v>1 año, 1 mes</v>
      </c>
      <c r="I2051" s="97" t="str">
        <f>IF(ISERROR(VLOOKUP('Salidas Pacientes'!$C2051,'BD Pacientes'!$A:$I,6,FALSE)),"",VLOOKUP('Salidas Pacientes'!$C2051,'BD Pacientes'!$A:$I,6,FALSE))</f>
        <v>CALLE 45 #99-39</v>
      </c>
      <c r="J2051" s="98">
        <f>IF(ISERROR(VLOOKUP('Salidas Pacientes'!$C2051,'BD Pacientes'!$A:$I,7,FALSE)),"",VLOOKUP('Salidas Pacientes'!$C2051,'BD Pacientes'!$A:$I,7,FALSE))</f>
        <v>1107089288</v>
      </c>
      <c r="K2051" s="99" t="str">
        <f>IF(ISERROR(VLOOKUP('Salidas Pacientes'!$C2051,'BD Pacientes'!$A:$I,8,FALSE)),"",VLOOKUP('Salidas Pacientes'!$C2051,'BD Pacientes'!$A:$I,8,FALSE))</f>
        <v>NATALIA MUÑOZ</v>
      </c>
      <c r="L2051" s="17">
        <f>IF(ISERROR(VLOOKUP('Salidas Pacientes'!$C2051,'BD Pacientes'!$A:$I,9,FALSE)),"",VLOOKUP('Salidas Pacientes'!$C2051,'BD Pacientes'!$A:$I,9,FALSE))</f>
        <v>3158182838</v>
      </c>
      <c r="M2051" s="122" t="s">
        <v>58</v>
      </c>
      <c r="N2051" s="16" t="str">
        <f>IF(ISERROR(VLOOKUP('Salidas Pacientes'!$M2051,Inventario!$A$2:$M$21,2,FALSE)),"",VLOOKUP('Salidas Pacientes'!$M2051,Inventario!$A$2:$M$21,2,FALSE))</f>
        <v>Proquad</v>
      </c>
      <c r="O2051" s="16" t="str">
        <f>IF(ISERROR(VLOOKUP('Salidas Pacientes'!$M2051,Inventario!$A$2:$M$21,3,FALSE)),"",VLOOKUP('Salidas Pacientes'!$M2051,Inventario!$A$2:$M$21,3,FALSE))</f>
        <v>Sarampion + Rubeola + parotiditis + varicela</v>
      </c>
      <c r="P2051" s="100"/>
      <c r="Q2051" s="100"/>
      <c r="R2051" s="17"/>
      <c r="S2051" s="123" t="s">
        <v>331</v>
      </c>
      <c r="T2051" s="102" t="str">
        <f>IF(ISERROR(VLOOKUP('Salidas Pacientes'!$S2051,Entradas!$H$1:$I$412,2,FALSE)),"",VLOOKUP('Salidas Pacientes'!$S2051,Entradas!$H$1:$I$412,2,FALSE))</f>
        <v/>
      </c>
      <c r="U2051" s="124"/>
      <c r="V2051" s="124">
        <v>1</v>
      </c>
      <c r="W2051" s="127"/>
    </row>
    <row r="2052" spans="1:23" ht="15.75" hidden="1" customHeight="1">
      <c r="A2052" s="131"/>
      <c r="B2052" s="131"/>
      <c r="C2052" s="129">
        <v>1232820770</v>
      </c>
      <c r="D2052" s="134"/>
      <c r="E2052" s="16" t="str">
        <f>IF(ISERROR(VLOOKUP('Salidas Pacientes'!$C2052,'BD Pacientes'!$A:I,3,FALSE)),"",VLOOKUP('Salidas Pacientes'!$C2052,'BD Pacientes'!$A:I,3,FALSE))</f>
        <v>ALANA MONTOYA MUÑOZ</v>
      </c>
      <c r="F2052" s="134"/>
      <c r="G2052" s="95">
        <f>IF(ISERROR(VLOOKUP('Salidas Pacientes'!$C2052,'BD Pacientes'!$A:I,5,FALSE)),"",VLOOKUP('Salidas Pacientes'!$C2052,'BD Pacientes'!$A:I,5,FALSE))</f>
        <v>44758</v>
      </c>
      <c r="H2052" s="95" t="str">
        <f t="shared" ca="1" si="0"/>
        <v>1 año, 1 mes</v>
      </c>
      <c r="I2052" s="97" t="str">
        <f>IF(ISERROR(VLOOKUP('Salidas Pacientes'!$C2052,'BD Pacientes'!$A:$I,6,FALSE)),"",VLOOKUP('Salidas Pacientes'!$C2052,'BD Pacientes'!$A:$I,6,FALSE))</f>
        <v>CALLE 45 #99-39</v>
      </c>
      <c r="J2052" s="98">
        <f>IF(ISERROR(VLOOKUP('Salidas Pacientes'!$C2052,'BD Pacientes'!$A:$I,7,FALSE)),"",VLOOKUP('Salidas Pacientes'!$C2052,'BD Pacientes'!$A:$I,7,FALSE))</f>
        <v>1107089288</v>
      </c>
      <c r="K2052" s="99" t="str">
        <f>IF(ISERROR(VLOOKUP('Salidas Pacientes'!$C2052,'BD Pacientes'!$A:$I,8,FALSE)),"",VLOOKUP('Salidas Pacientes'!$C2052,'BD Pacientes'!$A:$I,8,FALSE))</f>
        <v>NATALIA MUÑOZ</v>
      </c>
      <c r="L2052" s="17">
        <f>IF(ISERROR(VLOOKUP('Salidas Pacientes'!$C2052,'BD Pacientes'!$A:$I,9,FALSE)),"",VLOOKUP('Salidas Pacientes'!$C2052,'BD Pacientes'!$A:$I,9,FALSE))</f>
        <v>3158182838</v>
      </c>
      <c r="M2052" s="122" t="s">
        <v>85</v>
      </c>
      <c r="N2052" s="16" t="str">
        <f>IF(ISERROR(VLOOKUP('Salidas Pacientes'!$M2052,Inventario!$A$2:$M$21,2,FALSE)),"",VLOOKUP('Salidas Pacientes'!$M2052,Inventario!$A$2:$M$21,2,FALSE))</f>
        <v xml:space="preserve">Avaxim 80 </v>
      </c>
      <c r="O2052" s="16" t="str">
        <f>IF(ISERROR(VLOOKUP('Salidas Pacientes'!$M2052,Inventario!$A$2:$M$21,3,FALSE)),"",VLOOKUP('Salidas Pacientes'!$M2052,Inventario!$A$2:$M$21,3,FALSE))</f>
        <v>Hepatitis A niño</v>
      </c>
      <c r="P2052" s="100"/>
      <c r="Q2052" s="100"/>
      <c r="R2052" s="17"/>
      <c r="S2052" s="123" t="s">
        <v>227</v>
      </c>
      <c r="T2052" s="102">
        <f>IF(ISERROR(VLOOKUP('Salidas Pacientes'!$S2052,Entradas!$H$1:$I$412,2,FALSE)),"",VLOOKUP('Salidas Pacientes'!$S2052,Entradas!$H$1:$I$412,2,FALSE))</f>
        <v>45351</v>
      </c>
      <c r="U2052" s="124"/>
      <c r="V2052" s="124">
        <v>1</v>
      </c>
      <c r="W2052" s="127"/>
    </row>
    <row r="2053" spans="1:23" ht="15.75" hidden="1" customHeight="1">
      <c r="A2053" s="131"/>
      <c r="B2053" s="131"/>
      <c r="C2053" s="129">
        <v>1232820770</v>
      </c>
      <c r="D2053" s="134"/>
      <c r="E2053" s="16" t="str">
        <f>IF(ISERROR(VLOOKUP('Salidas Pacientes'!$C2053,'BD Pacientes'!$A:I,3,FALSE)),"",VLOOKUP('Salidas Pacientes'!$C2053,'BD Pacientes'!$A:I,3,FALSE))</f>
        <v>ALANA MONTOYA MUÑOZ</v>
      </c>
      <c r="F2053" s="134"/>
      <c r="G2053" s="95">
        <f>IF(ISERROR(VLOOKUP('Salidas Pacientes'!$C2053,'BD Pacientes'!$A:I,5,FALSE)),"",VLOOKUP('Salidas Pacientes'!$C2053,'BD Pacientes'!$A:I,5,FALSE))</f>
        <v>44758</v>
      </c>
      <c r="H2053" s="95" t="str">
        <f t="shared" ca="1" si="0"/>
        <v>1 año, 1 mes</v>
      </c>
      <c r="I2053" s="97" t="str">
        <f>IF(ISERROR(VLOOKUP('Salidas Pacientes'!$C2053,'BD Pacientes'!$A:$I,6,FALSE)),"",VLOOKUP('Salidas Pacientes'!$C2053,'BD Pacientes'!$A:$I,6,FALSE))</f>
        <v>CALLE 45 #99-39</v>
      </c>
      <c r="J2053" s="98">
        <f>IF(ISERROR(VLOOKUP('Salidas Pacientes'!$C2053,'BD Pacientes'!$A:$I,7,FALSE)),"",VLOOKUP('Salidas Pacientes'!$C2053,'BD Pacientes'!$A:$I,7,FALSE))</f>
        <v>1107089288</v>
      </c>
      <c r="K2053" s="99" t="str">
        <f>IF(ISERROR(VLOOKUP('Salidas Pacientes'!$C2053,'BD Pacientes'!$A:$I,8,FALSE)),"",VLOOKUP('Salidas Pacientes'!$C2053,'BD Pacientes'!$A:$I,8,FALSE))</f>
        <v>NATALIA MUÑOZ</v>
      </c>
      <c r="L2053" s="17">
        <f>IF(ISERROR(VLOOKUP('Salidas Pacientes'!$C2053,'BD Pacientes'!$A:$I,9,FALSE)),"",VLOOKUP('Salidas Pacientes'!$C2053,'BD Pacientes'!$A:$I,9,FALSE))</f>
        <v>3158182838</v>
      </c>
      <c r="M2053" s="122" t="s">
        <v>140</v>
      </c>
      <c r="N2053" s="16" t="str">
        <f>IF(ISERROR(VLOOKUP('Salidas Pacientes'!$M2053,Inventario!$A$2:$M$21,2,FALSE)),"",VLOOKUP('Salidas Pacientes'!$M2053,Inventario!$A$2:$M$21,2,FALSE))</f>
        <v>Influvac</v>
      </c>
      <c r="O2053" s="16" t="str">
        <f>IF(ISERROR(VLOOKUP('Salidas Pacientes'!$M2053,Inventario!$A$2:$M$21,3,FALSE)),"",VLOOKUP('Salidas Pacientes'!$M2053,Inventario!$A$2:$M$21,3,FALSE))</f>
        <v>Influenza</v>
      </c>
      <c r="P2053" s="100"/>
      <c r="Q2053" s="100"/>
      <c r="R2053" s="17"/>
      <c r="S2053" s="123" t="s">
        <v>252</v>
      </c>
      <c r="T2053" s="102" t="str">
        <f>IF(ISERROR(VLOOKUP('Salidas Pacientes'!$S2053,Entradas!$H$1:$I$412,2,FALSE)),"",VLOOKUP('Salidas Pacientes'!$S2053,Entradas!$H$1:$I$412,2,FALSE))</f>
        <v/>
      </c>
      <c r="U2053" s="124"/>
      <c r="V2053" s="124">
        <v>1</v>
      </c>
      <c r="W2053" s="127"/>
    </row>
    <row r="2054" spans="1:23" ht="15.75" hidden="1" customHeight="1">
      <c r="A2054" s="131"/>
      <c r="B2054" s="131"/>
      <c r="C2054" s="129">
        <v>1109574992</v>
      </c>
      <c r="D2054" s="134"/>
      <c r="E2054" s="16" t="str">
        <f>IF(ISERROR(VLOOKUP('Salidas Pacientes'!$C2054,'BD Pacientes'!$A:I,3,FALSE)),"",VLOOKUP('Salidas Pacientes'!$C2054,'BD Pacientes'!$A:I,3,FALSE))</f>
        <v>EMILIANO OSPINA JIMENEZ</v>
      </c>
      <c r="F2054" s="134"/>
      <c r="G2054" s="95">
        <f>IF(ISERROR(VLOOKUP('Salidas Pacientes'!$C2054,'BD Pacientes'!$A:I,5,FALSE)),"",VLOOKUP('Salidas Pacientes'!$C2054,'BD Pacientes'!$A:I,5,FALSE))</f>
        <v>44764</v>
      </c>
      <c r="H2054" s="95" t="str">
        <f t="shared" ca="1" si="0"/>
        <v>1 año, 1 mes</v>
      </c>
      <c r="I2054" s="97" t="str">
        <f>IF(ISERROR(VLOOKUP('Salidas Pacientes'!$C2054,'BD Pacientes'!$A:$I,6,FALSE)),"",VLOOKUP('Salidas Pacientes'!$C2054,'BD Pacientes'!$A:$I,6,FALSE))</f>
        <v>CALLE 34 # 98B-35</v>
      </c>
      <c r="J2054" s="98">
        <f>IF(ISERROR(VLOOKUP('Salidas Pacientes'!$C2054,'BD Pacientes'!$A:$I,7,FALSE)),"",VLOOKUP('Salidas Pacientes'!$C2054,'BD Pacientes'!$A:$I,7,FALSE))</f>
        <v>1144102198</v>
      </c>
      <c r="K2054" s="99" t="str">
        <f>IF(ISERROR(VLOOKUP('Salidas Pacientes'!$C2054,'BD Pacientes'!$A:$I,8,FALSE)),"",VLOOKUP('Salidas Pacientes'!$C2054,'BD Pacientes'!$A:$I,8,FALSE))</f>
        <v>ANDREA JIMENEZ</v>
      </c>
      <c r="L2054" s="17">
        <f>IF(ISERROR(VLOOKUP('Salidas Pacientes'!$C2054,'BD Pacientes'!$A:$I,9,FALSE)),"",VLOOKUP('Salidas Pacientes'!$C2054,'BD Pacientes'!$A:$I,9,FALSE))</f>
        <v>3154331609</v>
      </c>
      <c r="M2054" s="122" t="s">
        <v>58</v>
      </c>
      <c r="N2054" s="16" t="str">
        <f>IF(ISERROR(VLOOKUP('Salidas Pacientes'!$M2054,Inventario!$A$2:$M$21,2,FALSE)),"",VLOOKUP('Salidas Pacientes'!$M2054,Inventario!$A$2:$M$21,2,FALSE))</f>
        <v>Proquad</v>
      </c>
      <c r="O2054" s="16" t="str">
        <f>IF(ISERROR(VLOOKUP('Salidas Pacientes'!$M2054,Inventario!$A$2:$M$21,3,FALSE)),"",VLOOKUP('Salidas Pacientes'!$M2054,Inventario!$A$2:$M$21,3,FALSE))</f>
        <v>Sarampion + Rubeola + parotiditis + varicela</v>
      </c>
      <c r="P2054" s="100"/>
      <c r="Q2054" s="100"/>
      <c r="R2054" s="17"/>
      <c r="S2054" s="123" t="s">
        <v>331</v>
      </c>
      <c r="T2054" s="102" t="str">
        <f>IF(ISERROR(VLOOKUP('Salidas Pacientes'!$S2054,Entradas!$H$1:$I$412,2,FALSE)),"",VLOOKUP('Salidas Pacientes'!$S2054,Entradas!$H$1:$I$412,2,FALSE))</f>
        <v/>
      </c>
      <c r="U2054" s="124"/>
      <c r="V2054" s="124">
        <v>1</v>
      </c>
      <c r="W2054" s="127"/>
    </row>
    <row r="2055" spans="1:23" ht="15.75" hidden="1" customHeight="1">
      <c r="A2055" s="131"/>
      <c r="B2055" s="131"/>
      <c r="C2055" s="129">
        <v>1109574992</v>
      </c>
      <c r="D2055" s="134"/>
      <c r="E2055" s="16" t="str">
        <f>IF(ISERROR(VLOOKUP('Salidas Pacientes'!$C2055,'BD Pacientes'!$A:I,3,FALSE)),"",VLOOKUP('Salidas Pacientes'!$C2055,'BD Pacientes'!$A:I,3,FALSE))</f>
        <v>EMILIANO OSPINA JIMENEZ</v>
      </c>
      <c r="F2055" s="134"/>
      <c r="G2055" s="95">
        <f>IF(ISERROR(VLOOKUP('Salidas Pacientes'!$C2055,'BD Pacientes'!$A:I,5,FALSE)),"",VLOOKUP('Salidas Pacientes'!$C2055,'BD Pacientes'!$A:I,5,FALSE))</f>
        <v>44764</v>
      </c>
      <c r="H2055" s="95" t="str">
        <f t="shared" ca="1" si="0"/>
        <v>1 año, 1 mes</v>
      </c>
      <c r="I2055" s="97" t="str">
        <f>IF(ISERROR(VLOOKUP('Salidas Pacientes'!$C2055,'BD Pacientes'!$A:$I,6,FALSE)),"",VLOOKUP('Salidas Pacientes'!$C2055,'BD Pacientes'!$A:$I,6,FALSE))</f>
        <v>CALLE 34 # 98B-35</v>
      </c>
      <c r="J2055" s="98">
        <f>IF(ISERROR(VLOOKUP('Salidas Pacientes'!$C2055,'BD Pacientes'!$A:$I,7,FALSE)),"",VLOOKUP('Salidas Pacientes'!$C2055,'BD Pacientes'!$A:$I,7,FALSE))</f>
        <v>1144102198</v>
      </c>
      <c r="K2055" s="99" t="str">
        <f>IF(ISERROR(VLOOKUP('Salidas Pacientes'!$C2055,'BD Pacientes'!$A:$I,8,FALSE)),"",VLOOKUP('Salidas Pacientes'!$C2055,'BD Pacientes'!$A:$I,8,FALSE))</f>
        <v>ANDREA JIMENEZ</v>
      </c>
      <c r="L2055" s="17">
        <f>IF(ISERROR(VLOOKUP('Salidas Pacientes'!$C2055,'BD Pacientes'!$A:$I,9,FALSE)),"",VLOOKUP('Salidas Pacientes'!$C2055,'BD Pacientes'!$A:$I,9,FALSE))</f>
        <v>3154331609</v>
      </c>
      <c r="M2055" s="122" t="s">
        <v>85</v>
      </c>
      <c r="N2055" s="16" t="str">
        <f>IF(ISERROR(VLOOKUP('Salidas Pacientes'!$M2055,Inventario!$A$2:$M$21,2,FALSE)),"",VLOOKUP('Salidas Pacientes'!$M2055,Inventario!$A$2:$M$21,2,FALSE))</f>
        <v xml:space="preserve">Avaxim 80 </v>
      </c>
      <c r="O2055" s="16" t="str">
        <f>IF(ISERROR(VLOOKUP('Salidas Pacientes'!$M2055,Inventario!$A$2:$M$21,3,FALSE)),"",VLOOKUP('Salidas Pacientes'!$M2055,Inventario!$A$2:$M$21,3,FALSE))</f>
        <v>Hepatitis A niño</v>
      </c>
      <c r="P2055" s="100"/>
      <c r="Q2055" s="100"/>
      <c r="R2055" s="17"/>
      <c r="S2055" s="123" t="s">
        <v>227</v>
      </c>
      <c r="T2055" s="102">
        <f>IF(ISERROR(VLOOKUP('Salidas Pacientes'!$S2055,Entradas!$H$1:$I$412,2,FALSE)),"",VLOOKUP('Salidas Pacientes'!$S2055,Entradas!$H$1:$I$412,2,FALSE))</f>
        <v>45351</v>
      </c>
      <c r="U2055" s="124"/>
      <c r="V2055" s="124">
        <v>1</v>
      </c>
      <c r="W2055" s="127"/>
    </row>
    <row r="2056" spans="1:23" ht="15.75" hidden="1" customHeight="1">
      <c r="A2056" s="131"/>
      <c r="B2056" s="131"/>
      <c r="C2056" s="129">
        <v>1109574992</v>
      </c>
      <c r="D2056" s="134"/>
      <c r="E2056" s="16" t="str">
        <f>IF(ISERROR(VLOOKUP('Salidas Pacientes'!$C2056,'BD Pacientes'!$A:I,3,FALSE)),"",VLOOKUP('Salidas Pacientes'!$C2056,'BD Pacientes'!$A:I,3,FALSE))</f>
        <v>EMILIANO OSPINA JIMENEZ</v>
      </c>
      <c r="F2056" s="134"/>
      <c r="G2056" s="95">
        <f>IF(ISERROR(VLOOKUP('Salidas Pacientes'!$C2056,'BD Pacientes'!$A:I,5,FALSE)),"",VLOOKUP('Salidas Pacientes'!$C2056,'BD Pacientes'!$A:I,5,FALSE))</f>
        <v>44764</v>
      </c>
      <c r="H2056" s="95" t="str">
        <f t="shared" ca="1" si="0"/>
        <v>1 año, 1 mes</v>
      </c>
      <c r="I2056" s="97" t="str">
        <f>IF(ISERROR(VLOOKUP('Salidas Pacientes'!$C2056,'BD Pacientes'!$A:$I,6,FALSE)),"",VLOOKUP('Salidas Pacientes'!$C2056,'BD Pacientes'!$A:$I,6,FALSE))</f>
        <v>CALLE 34 # 98B-35</v>
      </c>
      <c r="J2056" s="98">
        <f>IF(ISERROR(VLOOKUP('Salidas Pacientes'!$C2056,'BD Pacientes'!$A:$I,7,FALSE)),"",VLOOKUP('Salidas Pacientes'!$C2056,'BD Pacientes'!$A:$I,7,FALSE))</f>
        <v>1144102198</v>
      </c>
      <c r="K2056" s="99" t="str">
        <f>IF(ISERROR(VLOOKUP('Salidas Pacientes'!$C2056,'BD Pacientes'!$A:$I,8,FALSE)),"",VLOOKUP('Salidas Pacientes'!$C2056,'BD Pacientes'!$A:$I,8,FALSE))</f>
        <v>ANDREA JIMENEZ</v>
      </c>
      <c r="L2056" s="17">
        <f>IF(ISERROR(VLOOKUP('Salidas Pacientes'!$C2056,'BD Pacientes'!$A:$I,9,FALSE)),"",VLOOKUP('Salidas Pacientes'!$C2056,'BD Pacientes'!$A:$I,9,FALSE))</f>
        <v>3154331609</v>
      </c>
      <c r="M2056" s="122" t="s">
        <v>140</v>
      </c>
      <c r="N2056" s="16" t="str">
        <f>IF(ISERROR(VLOOKUP('Salidas Pacientes'!$M2056,Inventario!$A$2:$M$21,2,FALSE)),"",VLOOKUP('Salidas Pacientes'!$M2056,Inventario!$A$2:$M$21,2,FALSE))</f>
        <v>Influvac</v>
      </c>
      <c r="O2056" s="16" t="str">
        <f>IF(ISERROR(VLOOKUP('Salidas Pacientes'!$M2056,Inventario!$A$2:$M$21,3,FALSE)),"",VLOOKUP('Salidas Pacientes'!$M2056,Inventario!$A$2:$M$21,3,FALSE))</f>
        <v>Influenza</v>
      </c>
      <c r="P2056" s="100"/>
      <c r="Q2056" s="100"/>
      <c r="R2056" s="17"/>
      <c r="S2056" s="123" t="s">
        <v>252</v>
      </c>
      <c r="T2056" s="102" t="str">
        <f>IF(ISERROR(VLOOKUP('Salidas Pacientes'!$S2056,Entradas!$H$1:$I$412,2,FALSE)),"",VLOOKUP('Salidas Pacientes'!$S2056,Entradas!$H$1:$I$412,2,FALSE))</f>
        <v/>
      </c>
      <c r="U2056" s="124"/>
      <c r="V2056" s="124">
        <v>1</v>
      </c>
      <c r="W2056" s="127"/>
    </row>
    <row r="2057" spans="1:23" ht="15.75" hidden="1" customHeight="1">
      <c r="A2057" s="121">
        <v>45132</v>
      </c>
      <c r="B2057" s="131"/>
      <c r="C2057" s="133">
        <v>1232821376</v>
      </c>
      <c r="D2057" s="134"/>
      <c r="E2057" s="16" t="str">
        <f>IF(ISERROR(VLOOKUP('Salidas Pacientes'!$C2057,'BD Pacientes'!$A:I,3,FALSE)),"",VLOOKUP('Salidas Pacientes'!$C2057,'BD Pacientes'!$A:I,3,FALSE))</f>
        <v>FEDERICO DULCE ZAPATA</v>
      </c>
      <c r="F2057" s="134"/>
      <c r="G2057" s="95">
        <f>IF(ISERROR(VLOOKUP('Salidas Pacientes'!$C2057,'BD Pacientes'!$A:I,5,FALSE)),"",VLOOKUP('Salidas Pacientes'!$C2057,'BD Pacientes'!$A:I,5,FALSE))</f>
        <v>44811</v>
      </c>
      <c r="H2057" s="95" t="str">
        <f t="shared" ca="1" si="0"/>
        <v>0 año, 11 mes</v>
      </c>
      <c r="I2057" s="97" t="str">
        <f>IF(ISERROR(VLOOKUP('Salidas Pacientes'!$C2057,'BD Pacientes'!$A:$I,6,FALSE)),"",VLOOKUP('Salidas Pacientes'!$C2057,'BD Pacientes'!$A:$I,6,FALSE))</f>
        <v>CRA 2D # 12O-94</v>
      </c>
      <c r="J2057" s="98">
        <f>IF(ISERROR(VLOOKUP('Salidas Pacientes'!$C2057,'BD Pacientes'!$A:$I,7,FALSE)),"",VLOOKUP('Salidas Pacientes'!$C2057,'BD Pacientes'!$A:$I,7,FALSE))</f>
        <v>1130644657</v>
      </c>
      <c r="K2057" s="99" t="str">
        <f>IF(ISERROR(VLOOKUP('Salidas Pacientes'!$C2057,'BD Pacientes'!$A:$I,8,FALSE)),"",VLOOKUP('Salidas Pacientes'!$C2057,'BD Pacientes'!$A:$I,8,FALSE))</f>
        <v>MARTHA ZAPATA</v>
      </c>
      <c r="L2057" s="17">
        <f>IF(ISERROR(VLOOKUP('Salidas Pacientes'!$C2057,'BD Pacientes'!$A:$I,9,FALSE)),"",VLOOKUP('Salidas Pacientes'!$C2057,'BD Pacientes'!$A:$I,9,FALSE))</f>
        <v>3105369041</v>
      </c>
      <c r="M2057" s="122" t="s">
        <v>140</v>
      </c>
      <c r="N2057" s="16" t="str">
        <f>IF(ISERROR(VLOOKUP('Salidas Pacientes'!$M2057,Inventario!$A$2:$M$21,2,FALSE)),"",VLOOKUP('Salidas Pacientes'!$M2057,Inventario!$A$2:$M$21,2,FALSE))</f>
        <v>Influvac</v>
      </c>
      <c r="O2057" s="16" t="str">
        <f>IF(ISERROR(VLOOKUP('Salidas Pacientes'!$M2057,Inventario!$A$2:$M$21,3,FALSE)),"",VLOOKUP('Salidas Pacientes'!$M2057,Inventario!$A$2:$M$21,3,FALSE))</f>
        <v>Influenza</v>
      </c>
      <c r="P2057" s="100"/>
      <c r="Q2057" s="100"/>
      <c r="R2057" s="17"/>
      <c r="S2057" s="123" t="s">
        <v>252</v>
      </c>
      <c r="T2057" s="102" t="str">
        <f>IF(ISERROR(VLOOKUP('Salidas Pacientes'!$S2057,Entradas!$H$1:$I$412,2,FALSE)),"",VLOOKUP('Salidas Pacientes'!$S2057,Entradas!$H$1:$I$412,2,FALSE))</f>
        <v/>
      </c>
      <c r="U2057" s="124"/>
      <c r="V2057" s="124">
        <v>1</v>
      </c>
      <c r="W2057" s="127"/>
    </row>
    <row r="2058" spans="1:23" ht="15.75" hidden="1" customHeight="1">
      <c r="A2058" s="131"/>
      <c r="B2058" s="131"/>
      <c r="C2058" s="135">
        <v>1087219520</v>
      </c>
      <c r="D2058" s="134"/>
      <c r="E2058" s="16" t="str">
        <f>IF(ISERROR(VLOOKUP('Salidas Pacientes'!$C2058,'BD Pacientes'!$A:I,3,FALSE)),"",VLOOKUP('Salidas Pacientes'!$C2058,'BD Pacientes'!$A:I,3,FALSE))</f>
        <v>MARIANGEL CAICEDO BENITEZ</v>
      </c>
      <c r="F2058" s="134"/>
      <c r="G2058" s="95">
        <f>IF(ISERROR(VLOOKUP('Salidas Pacientes'!$C2058,'BD Pacientes'!$A:I,5,FALSE)),"",VLOOKUP('Salidas Pacientes'!$C2058,'BD Pacientes'!$A:I,5,FALSE))</f>
        <v>44814</v>
      </c>
      <c r="H2058" s="95" t="str">
        <f t="shared" ca="1" si="0"/>
        <v>0 año, 11 mes</v>
      </c>
      <c r="I2058" s="97" t="str">
        <f>IF(ISERROR(VLOOKUP('Salidas Pacientes'!$C2058,'BD Pacientes'!$A:$I,6,FALSE)),"",VLOOKUP('Salidas Pacientes'!$C2058,'BD Pacientes'!$A:$I,6,FALSE))</f>
        <v>CRA 86 25-83</v>
      </c>
      <c r="J2058" s="98">
        <f>IF(ISERROR(VLOOKUP('Salidas Pacientes'!$C2058,'BD Pacientes'!$A:$I,7,FALSE)),"",VLOOKUP('Salidas Pacientes'!$C2058,'BD Pacientes'!$A:$I,7,FALSE))</f>
        <v>1085324797</v>
      </c>
      <c r="K2058" s="99" t="str">
        <f>IF(ISERROR(VLOOKUP('Salidas Pacientes'!$C2058,'BD Pacientes'!$A:$I,8,FALSE)),"",VLOOKUP('Salidas Pacientes'!$C2058,'BD Pacientes'!$A:$I,8,FALSE))</f>
        <v>ANDREA BENITEZ</v>
      </c>
      <c r="L2058" s="17">
        <f>IF(ISERROR(VLOOKUP('Salidas Pacientes'!$C2058,'BD Pacientes'!$A:$I,9,FALSE)),"",VLOOKUP('Salidas Pacientes'!$C2058,'BD Pacientes'!$A:$I,9,FALSE))</f>
        <v>3103575282</v>
      </c>
      <c r="M2058" s="122" t="s">
        <v>47</v>
      </c>
      <c r="N2058" s="16" t="str">
        <f>IF(ISERROR(VLOOKUP('Salidas Pacientes'!$M2058,Inventario!$A$2:$M$21,2,FALSE)),"",VLOOKUP('Salidas Pacientes'!$M2058,Inventario!$A$2:$M$21,2,FALSE))</f>
        <v>Nimenrix</v>
      </c>
      <c r="O2058" s="16" t="str">
        <f>IF(ISERROR(VLOOKUP('Salidas Pacientes'!$M2058,Inventario!$A$2:$M$21,3,FALSE)),"",VLOOKUP('Salidas Pacientes'!$M2058,Inventario!$A$2:$M$21,3,FALSE))</f>
        <v>Meningococo</v>
      </c>
      <c r="P2058" s="100"/>
      <c r="Q2058" s="100"/>
      <c r="R2058" s="17"/>
      <c r="S2058" s="123" t="s">
        <v>339</v>
      </c>
      <c r="T2058" s="102" t="str">
        <f>IF(ISERROR(VLOOKUP('Salidas Pacientes'!$S2058,Entradas!$H$1:$I$412,2,FALSE)),"",VLOOKUP('Salidas Pacientes'!$S2058,Entradas!$H$1:$I$412,2,FALSE))</f>
        <v/>
      </c>
      <c r="U2058" s="124"/>
      <c r="V2058" s="124">
        <v>1</v>
      </c>
      <c r="W2058" s="127"/>
    </row>
    <row r="2059" spans="1:23" ht="15.75" hidden="1" customHeight="1">
      <c r="A2059" s="131"/>
      <c r="B2059" s="131"/>
      <c r="C2059" s="129">
        <v>1109570302</v>
      </c>
      <c r="D2059" s="134"/>
      <c r="E2059" s="16" t="str">
        <f>IF(ISERROR(VLOOKUP('Salidas Pacientes'!$C2059,'BD Pacientes'!$A:I,3,FALSE)),"",VLOOKUP('Salidas Pacientes'!$C2059,'BD Pacientes'!$A:I,3,FALSE))</f>
        <v>GUADALUPE RUBIANO ROMAN</v>
      </c>
      <c r="F2059" s="134"/>
      <c r="G2059" s="95">
        <f>IF(ISERROR(VLOOKUP('Salidas Pacientes'!$C2059,'BD Pacientes'!$A:I,5,FALSE)),"",VLOOKUP('Salidas Pacientes'!$C2059,'BD Pacientes'!$A:I,5,FALSE))</f>
        <v>44072</v>
      </c>
      <c r="H2059" s="95" t="str">
        <f t="shared" ca="1" si="0"/>
        <v>2 año, 11 mes</v>
      </c>
      <c r="I2059" s="97" t="str">
        <f>IF(ISERROR(VLOOKUP('Salidas Pacientes'!$C2059,'BD Pacientes'!$A:$I,6,FALSE)),"",VLOOKUP('Salidas Pacientes'!$C2059,'BD Pacientes'!$A:$I,6,FALSE))</f>
        <v>CRA 1 F #59-173</v>
      </c>
      <c r="J2059" s="98">
        <f>IF(ISERROR(VLOOKUP('Salidas Pacientes'!$C2059,'BD Pacientes'!$A:$I,7,FALSE)),"",VLOOKUP('Salidas Pacientes'!$C2059,'BD Pacientes'!$A:$I,7,FALSE))</f>
        <v>1130643745</v>
      </c>
      <c r="K2059" s="99" t="str">
        <f>IF(ISERROR(VLOOKUP('Salidas Pacientes'!$C2059,'BD Pacientes'!$A:$I,8,FALSE)),"",VLOOKUP('Salidas Pacientes'!$C2059,'BD Pacientes'!$A:$I,8,FALSE))</f>
        <v>NESTOR IVAN RUBIANO</v>
      </c>
      <c r="L2059" s="17">
        <f>IF(ISERROR(VLOOKUP('Salidas Pacientes'!$C2059,'BD Pacientes'!$A:$I,9,FALSE)),"",VLOOKUP('Salidas Pacientes'!$C2059,'BD Pacientes'!$A:$I,9,FALSE))</f>
        <v>3204496974</v>
      </c>
      <c r="M2059" s="122" t="s">
        <v>140</v>
      </c>
      <c r="N2059" s="16" t="str">
        <f>IF(ISERROR(VLOOKUP('Salidas Pacientes'!$M2059,Inventario!$A$2:$M$21,2,FALSE)),"",VLOOKUP('Salidas Pacientes'!$M2059,Inventario!$A$2:$M$21,2,FALSE))</f>
        <v>Influvac</v>
      </c>
      <c r="O2059" s="16" t="str">
        <f>IF(ISERROR(VLOOKUP('Salidas Pacientes'!$M2059,Inventario!$A$2:$M$21,3,FALSE)),"",VLOOKUP('Salidas Pacientes'!$M2059,Inventario!$A$2:$M$21,3,FALSE))</f>
        <v>Influenza</v>
      </c>
      <c r="P2059" s="100"/>
      <c r="Q2059" s="100"/>
      <c r="R2059" s="17"/>
      <c r="S2059" s="123" t="s">
        <v>252</v>
      </c>
      <c r="T2059" s="102" t="str">
        <f>IF(ISERROR(VLOOKUP('Salidas Pacientes'!$S2059,Entradas!$H$1:$I$412,2,FALSE)),"",VLOOKUP('Salidas Pacientes'!$S2059,Entradas!$H$1:$I$412,2,FALSE))</f>
        <v/>
      </c>
      <c r="U2059" s="124"/>
      <c r="V2059" s="124">
        <v>1</v>
      </c>
      <c r="W2059" s="127"/>
    </row>
    <row r="2060" spans="1:23" ht="15.75" hidden="1" customHeight="1">
      <c r="A2060" s="131"/>
      <c r="B2060" s="131"/>
      <c r="C2060" s="140"/>
      <c r="D2060" s="134"/>
      <c r="E2060" s="16" t="str">
        <f>IF(ISERROR(VLOOKUP('Salidas Pacientes'!$C2060,'BD Pacientes'!$A:I,3,FALSE)),"",VLOOKUP('Salidas Pacientes'!$C2060,'BD Pacientes'!$A:I,3,FALSE))</f>
        <v/>
      </c>
      <c r="F2060" s="134"/>
      <c r="G2060" s="95" t="str">
        <f>IF(ISERROR(VLOOKUP('Salidas Pacientes'!$C2060,'BD Pacientes'!$A:I,5,FALSE)),"",VLOOKUP('Salidas Pacientes'!$C2060,'BD Pacientes'!$A:I,5,FALSE))</f>
        <v/>
      </c>
      <c r="H2060" s="131"/>
      <c r="I2060" s="97" t="str">
        <f>IF(ISERROR(VLOOKUP('Salidas Pacientes'!$C2060,'BD Pacientes'!$A:$I,6,FALSE)),"",VLOOKUP('Salidas Pacientes'!$C2060,'BD Pacientes'!$A:$I,6,FALSE))</f>
        <v/>
      </c>
      <c r="J2060" s="98" t="str">
        <f>IF(ISERROR(VLOOKUP('Salidas Pacientes'!$C2060,'BD Pacientes'!$A:$I,7,FALSE)),"",VLOOKUP('Salidas Pacientes'!$C2060,'BD Pacientes'!$A:$I,7,FALSE))</f>
        <v/>
      </c>
      <c r="K2060" s="99" t="str">
        <f>IF(ISERROR(VLOOKUP('Salidas Pacientes'!$C2060,'BD Pacientes'!$A:$I,8,FALSE)),"",VLOOKUP('Salidas Pacientes'!$C2060,'BD Pacientes'!$A:$I,8,FALSE))</f>
        <v/>
      </c>
      <c r="L2060" s="17" t="str">
        <f>IF(ISERROR(VLOOKUP('Salidas Pacientes'!$C2060,'BD Pacientes'!$A:$I,9,FALSE)),"",VLOOKUP('Salidas Pacientes'!$C2060,'BD Pacientes'!$A:$I,9,FALSE))</f>
        <v/>
      </c>
      <c r="M2060" s="122"/>
      <c r="N2060" s="16"/>
      <c r="O2060" s="16" t="str">
        <f>IF(ISERROR(VLOOKUP('Salidas Pacientes'!$M2060,Inventario!$A$2:$M$21,3,FALSE)),"",VLOOKUP('Salidas Pacientes'!$M2060,Inventario!$A$2:$M$21,3,FALSE))</f>
        <v/>
      </c>
      <c r="P2060" s="100"/>
      <c r="Q2060" s="100"/>
      <c r="R2060" s="17"/>
      <c r="S2060" s="123"/>
      <c r="T2060" s="102" t="str">
        <f>IF(ISERROR(VLOOKUP('Salidas Pacientes'!$S2060,Entradas!$H$1:$I$412,2,FALSE)),"",VLOOKUP('Salidas Pacientes'!$S2060,Entradas!$H$1:$I$412,2,FALSE))</f>
        <v/>
      </c>
      <c r="U2060" s="124"/>
      <c r="V2060" s="124">
        <v>1</v>
      </c>
      <c r="W2060" s="127"/>
    </row>
    <row r="2061" spans="1:23" ht="15.75" hidden="1" customHeight="1">
      <c r="A2061" s="131"/>
      <c r="B2061" s="131"/>
      <c r="C2061" s="140"/>
      <c r="D2061" s="134"/>
      <c r="E2061" s="146"/>
      <c r="F2061" s="134"/>
      <c r="G2061" s="131"/>
      <c r="H2061" s="131"/>
      <c r="I2061" s="97" t="str">
        <f>IF(ISERROR(VLOOKUP('Salidas Pacientes'!$C2061,'BD Pacientes'!$A:$I,6,FALSE)),"",VLOOKUP('Salidas Pacientes'!$C2061,'BD Pacientes'!$A:$I,6,FALSE))</f>
        <v/>
      </c>
      <c r="J2061" s="98" t="str">
        <f>IF(ISERROR(VLOOKUP('Salidas Pacientes'!$C2061,'BD Pacientes'!$A:$I,7,FALSE)),"",VLOOKUP('Salidas Pacientes'!$C2061,'BD Pacientes'!$A:$I,7,FALSE))</f>
        <v/>
      </c>
      <c r="K2061" s="99" t="str">
        <f>IF(ISERROR(VLOOKUP('Salidas Pacientes'!$C2061,'BD Pacientes'!$A:$I,8,FALSE)),"",VLOOKUP('Salidas Pacientes'!$C2061,'BD Pacientes'!$A:$I,8,FALSE))</f>
        <v/>
      </c>
      <c r="L2061" s="17" t="str">
        <f>IF(ISERROR(VLOOKUP('Salidas Pacientes'!$C2061,'BD Pacientes'!$A:$I,9,FALSE)),"",VLOOKUP('Salidas Pacientes'!$C2061,'BD Pacientes'!$A:$I,9,FALSE))</f>
        <v/>
      </c>
      <c r="M2061" s="122"/>
      <c r="N2061" s="16"/>
      <c r="O2061" s="16"/>
      <c r="P2061" s="100"/>
      <c r="Q2061" s="100"/>
      <c r="R2061" s="17"/>
      <c r="S2061" s="123"/>
      <c r="T2061" s="102" t="str">
        <f>IF(ISERROR(VLOOKUP('Salidas Pacientes'!$S2061,Entradas!$H$1:$I$412,2,FALSE)),"",VLOOKUP('Salidas Pacientes'!$S2061,Entradas!$H$1:$I$412,2,FALSE))</f>
        <v/>
      </c>
      <c r="U2061" s="124"/>
      <c r="V2061" s="124">
        <v>1</v>
      </c>
      <c r="W2061" s="127"/>
    </row>
    <row r="2062" spans="1:23" ht="15.75" hidden="1" customHeight="1">
      <c r="A2062" s="131"/>
      <c r="B2062" s="131"/>
      <c r="C2062" s="140"/>
      <c r="D2062" s="134"/>
      <c r="E2062" s="146"/>
      <c r="F2062" s="134"/>
      <c r="G2062" s="131"/>
      <c r="H2062" s="131"/>
      <c r="I2062" s="97" t="str">
        <f>IF(ISERROR(VLOOKUP('Salidas Pacientes'!$C2062,'BD Pacientes'!$A:$I,6,FALSE)),"",VLOOKUP('Salidas Pacientes'!$C2062,'BD Pacientes'!$A:$I,6,FALSE))</f>
        <v/>
      </c>
      <c r="J2062" s="98" t="str">
        <f>IF(ISERROR(VLOOKUP('Salidas Pacientes'!$C2062,'BD Pacientes'!$A:$I,7,FALSE)),"",VLOOKUP('Salidas Pacientes'!$C2062,'BD Pacientes'!$A:$I,7,FALSE))</f>
        <v/>
      </c>
      <c r="K2062" s="99" t="str">
        <f>IF(ISERROR(VLOOKUP('Salidas Pacientes'!$C2062,'BD Pacientes'!$A:$I,8,FALSE)),"",VLOOKUP('Salidas Pacientes'!$C2062,'BD Pacientes'!$A:$I,8,FALSE))</f>
        <v/>
      </c>
      <c r="L2062" s="17" t="str">
        <f>IF(ISERROR(VLOOKUP('Salidas Pacientes'!$C2062,'BD Pacientes'!$A:$I,9,FALSE)),"",VLOOKUP('Salidas Pacientes'!$C2062,'BD Pacientes'!$A:$I,9,FALSE))</f>
        <v/>
      </c>
      <c r="M2062" s="122"/>
      <c r="N2062" s="16"/>
      <c r="O2062" s="16"/>
      <c r="P2062" s="100"/>
      <c r="Q2062" s="100"/>
      <c r="R2062" s="17"/>
      <c r="S2062" s="123"/>
      <c r="T2062" s="102" t="str">
        <f>IF(ISERROR(VLOOKUP('Salidas Pacientes'!$S2062,Entradas!$H$1:$I$412,2,FALSE)),"",VLOOKUP('Salidas Pacientes'!$S2062,Entradas!$H$1:$I$412,2,FALSE))</f>
        <v/>
      </c>
      <c r="U2062" s="124"/>
      <c r="V2062" s="124">
        <v>1</v>
      </c>
      <c r="W2062" s="127"/>
    </row>
    <row r="2063" spans="1:23" ht="15.75" hidden="1" customHeight="1">
      <c r="A2063" s="131"/>
      <c r="B2063" s="131"/>
      <c r="C2063" s="140"/>
      <c r="D2063" s="134"/>
      <c r="E2063" s="146"/>
      <c r="F2063" s="134"/>
      <c r="G2063" s="131"/>
      <c r="H2063" s="131"/>
      <c r="I2063" s="97" t="str">
        <f>IF(ISERROR(VLOOKUP('Salidas Pacientes'!$C2063,'BD Pacientes'!$A:$I,6,FALSE)),"",VLOOKUP('Salidas Pacientes'!$C2063,'BD Pacientes'!$A:$I,6,FALSE))</f>
        <v/>
      </c>
      <c r="J2063" s="98" t="str">
        <f>IF(ISERROR(VLOOKUP('Salidas Pacientes'!$C2063,'BD Pacientes'!$A:$I,7,FALSE)),"",VLOOKUP('Salidas Pacientes'!$C2063,'BD Pacientes'!$A:$I,7,FALSE))</f>
        <v/>
      </c>
      <c r="K2063" s="99" t="str">
        <f>IF(ISERROR(VLOOKUP('Salidas Pacientes'!$C2063,'BD Pacientes'!$A:$I,8,FALSE)),"",VLOOKUP('Salidas Pacientes'!$C2063,'BD Pacientes'!$A:$I,8,FALSE))</f>
        <v/>
      </c>
      <c r="L2063" s="17" t="str">
        <f>IF(ISERROR(VLOOKUP('Salidas Pacientes'!$C2063,'BD Pacientes'!$A:$I,9,FALSE)),"",VLOOKUP('Salidas Pacientes'!$C2063,'BD Pacientes'!$A:$I,9,FALSE))</f>
        <v/>
      </c>
      <c r="M2063" s="122"/>
      <c r="N2063" s="16"/>
      <c r="O2063" s="16"/>
      <c r="P2063" s="100"/>
      <c r="Q2063" s="100"/>
      <c r="R2063" s="17"/>
      <c r="S2063" s="123"/>
      <c r="T2063" s="102" t="str">
        <f>IF(ISERROR(VLOOKUP('Salidas Pacientes'!$S2063,Entradas!$H$1:$I$412,2,FALSE)),"",VLOOKUP('Salidas Pacientes'!$S2063,Entradas!$H$1:$I$412,2,FALSE))</f>
        <v/>
      </c>
      <c r="U2063" s="124"/>
      <c r="V2063" s="124">
        <v>1</v>
      </c>
      <c r="W2063" s="127"/>
    </row>
    <row r="2064" spans="1:23" ht="15.75" hidden="1" customHeight="1">
      <c r="A2064" s="131"/>
      <c r="B2064" s="131"/>
      <c r="C2064" s="140"/>
      <c r="D2064" s="134"/>
      <c r="E2064" s="146"/>
      <c r="F2064" s="134"/>
      <c r="G2064" s="131"/>
      <c r="H2064" s="131"/>
      <c r="I2064" s="147"/>
      <c r="J2064" s="98" t="str">
        <f>IF(ISERROR(VLOOKUP('Salidas Pacientes'!$C2064,'BD Pacientes'!$A:$I,7,FALSE)),"",VLOOKUP('Salidas Pacientes'!$C2064,'BD Pacientes'!$A:$I,7,FALSE))</f>
        <v/>
      </c>
      <c r="K2064" s="99" t="str">
        <f>IF(ISERROR(VLOOKUP('Salidas Pacientes'!$C2064,'BD Pacientes'!$A:$I,8,FALSE)),"",VLOOKUP('Salidas Pacientes'!$C2064,'BD Pacientes'!$A:$I,8,FALSE))</f>
        <v/>
      </c>
      <c r="L2064" s="17" t="str">
        <f>IF(ISERROR(VLOOKUP('Salidas Pacientes'!$C2064,'BD Pacientes'!$A:$I,9,FALSE)),"",VLOOKUP('Salidas Pacientes'!$C2064,'BD Pacientes'!$A:$I,9,FALSE))</f>
        <v/>
      </c>
      <c r="M2064" s="122"/>
      <c r="N2064" s="16"/>
      <c r="O2064" s="16"/>
      <c r="P2064" s="100"/>
      <c r="Q2064" s="100"/>
      <c r="R2064" s="17"/>
      <c r="S2064" s="123"/>
      <c r="T2064" s="102" t="str">
        <f>IF(ISERROR(VLOOKUP('Salidas Pacientes'!$S2064,Entradas!$H$1:$I$412,2,FALSE)),"",VLOOKUP('Salidas Pacientes'!$S2064,Entradas!$H$1:$I$412,2,FALSE))</f>
        <v/>
      </c>
      <c r="U2064" s="124"/>
      <c r="V2064" s="124">
        <v>1</v>
      </c>
      <c r="W2064" s="127"/>
    </row>
    <row r="2065" spans="1:23" ht="15.75" hidden="1" customHeight="1">
      <c r="A2065" s="131"/>
      <c r="B2065" s="131"/>
      <c r="C2065" s="140"/>
      <c r="D2065" s="134"/>
      <c r="E2065" s="146"/>
      <c r="F2065" s="134"/>
      <c r="G2065" s="131"/>
      <c r="H2065" s="131"/>
      <c r="I2065" s="147"/>
      <c r="J2065" s="98" t="str">
        <f>IF(ISERROR(VLOOKUP('Salidas Pacientes'!$C2065,'BD Pacientes'!$A:$I,7,FALSE)),"",VLOOKUP('Salidas Pacientes'!$C2065,'BD Pacientes'!$A:$I,7,FALSE))</f>
        <v/>
      </c>
      <c r="K2065" s="99" t="str">
        <f>IF(ISERROR(VLOOKUP('Salidas Pacientes'!$C2065,'BD Pacientes'!$A:$I,8,FALSE)),"",VLOOKUP('Salidas Pacientes'!$C2065,'BD Pacientes'!$A:$I,8,FALSE))</f>
        <v/>
      </c>
      <c r="L2065" s="17" t="str">
        <f>IF(ISERROR(VLOOKUP('Salidas Pacientes'!$C2065,'BD Pacientes'!$A:$I,9,FALSE)),"",VLOOKUP('Salidas Pacientes'!$C2065,'BD Pacientes'!$A:$I,9,FALSE))</f>
        <v/>
      </c>
      <c r="M2065" s="122"/>
      <c r="N2065" s="16"/>
      <c r="O2065" s="16"/>
      <c r="P2065" s="100"/>
      <c r="Q2065" s="100"/>
      <c r="R2065" s="17"/>
      <c r="S2065" s="123"/>
      <c r="T2065" s="102" t="str">
        <f>IF(ISERROR(VLOOKUP('Salidas Pacientes'!$S2065,Entradas!$H$1:$I$412,2,FALSE)),"",VLOOKUP('Salidas Pacientes'!$S2065,Entradas!$H$1:$I$412,2,FALSE))</f>
        <v/>
      </c>
      <c r="U2065" s="124"/>
      <c r="V2065" s="124">
        <v>1</v>
      </c>
      <c r="W2065" s="127"/>
    </row>
    <row r="2066" spans="1:23" ht="15.75" hidden="1" customHeight="1">
      <c r="A2066" s="131"/>
      <c r="B2066" s="131"/>
      <c r="C2066" s="140"/>
      <c r="D2066" s="134"/>
      <c r="E2066" s="146"/>
      <c r="F2066" s="134"/>
      <c r="G2066" s="131"/>
      <c r="H2066" s="131"/>
      <c r="I2066" s="147"/>
      <c r="J2066" s="98" t="str">
        <f>IF(ISERROR(VLOOKUP('Salidas Pacientes'!$C2066,'BD Pacientes'!$A:$I,7,FALSE)),"",VLOOKUP('Salidas Pacientes'!$C2066,'BD Pacientes'!$A:$I,7,FALSE))</f>
        <v/>
      </c>
      <c r="K2066" s="99" t="str">
        <f>IF(ISERROR(VLOOKUP('Salidas Pacientes'!$C2066,'BD Pacientes'!$A:$I,8,FALSE)),"",VLOOKUP('Salidas Pacientes'!$C2066,'BD Pacientes'!$A:$I,8,FALSE))</f>
        <v/>
      </c>
      <c r="L2066" s="17" t="str">
        <f>IF(ISERROR(VLOOKUP('Salidas Pacientes'!$C2066,'BD Pacientes'!$A:$I,9,FALSE)),"",VLOOKUP('Salidas Pacientes'!$C2066,'BD Pacientes'!$A:$I,9,FALSE))</f>
        <v/>
      </c>
      <c r="M2066" s="122"/>
      <c r="N2066" s="16"/>
      <c r="O2066" s="16"/>
      <c r="P2066" s="100"/>
      <c r="Q2066" s="100"/>
      <c r="R2066" s="17"/>
      <c r="S2066" s="123"/>
      <c r="T2066" s="102" t="str">
        <f>IF(ISERROR(VLOOKUP('Salidas Pacientes'!$S2066,Entradas!$H$1:$I$412,2,FALSE)),"",VLOOKUP('Salidas Pacientes'!$S2066,Entradas!$H$1:$I$412,2,FALSE))</f>
        <v/>
      </c>
      <c r="U2066" s="124"/>
      <c r="V2066" s="124">
        <v>1</v>
      </c>
      <c r="W2066" s="127"/>
    </row>
    <row r="2067" spans="1:23" ht="15.75" hidden="1" customHeight="1">
      <c r="A2067" s="131"/>
      <c r="B2067" s="131"/>
      <c r="C2067" s="140"/>
      <c r="D2067" s="134"/>
      <c r="E2067" s="146"/>
      <c r="F2067" s="134"/>
      <c r="G2067" s="131"/>
      <c r="H2067" s="131"/>
      <c r="I2067" s="147"/>
      <c r="J2067" s="98" t="str">
        <f>IF(ISERROR(VLOOKUP('Salidas Pacientes'!$C2067,'BD Pacientes'!$A:$I,7,FALSE)),"",VLOOKUP('Salidas Pacientes'!$C2067,'BD Pacientes'!$A:$I,7,FALSE))</f>
        <v/>
      </c>
      <c r="K2067" s="99" t="str">
        <f>IF(ISERROR(VLOOKUP('Salidas Pacientes'!$C2067,'BD Pacientes'!$A:$I,8,FALSE)),"",VLOOKUP('Salidas Pacientes'!$C2067,'BD Pacientes'!$A:$I,8,FALSE))</f>
        <v/>
      </c>
      <c r="L2067" s="17" t="str">
        <f>IF(ISERROR(VLOOKUP('Salidas Pacientes'!$C2067,'BD Pacientes'!$A:$I,9,FALSE)),"",VLOOKUP('Salidas Pacientes'!$C2067,'BD Pacientes'!$A:$I,9,FALSE))</f>
        <v/>
      </c>
      <c r="M2067" s="122"/>
      <c r="N2067" s="16"/>
      <c r="O2067" s="16"/>
      <c r="P2067" s="100"/>
      <c r="Q2067" s="100"/>
      <c r="R2067" s="17"/>
      <c r="S2067" s="123"/>
      <c r="T2067" s="102" t="str">
        <f>IF(ISERROR(VLOOKUP('Salidas Pacientes'!$S2067,Entradas!$H$1:$I$412,2,FALSE)),"",VLOOKUP('Salidas Pacientes'!$S2067,Entradas!$H$1:$I$412,2,FALSE))</f>
        <v/>
      </c>
      <c r="U2067" s="124"/>
      <c r="V2067" s="124">
        <v>1</v>
      </c>
      <c r="W2067" s="127"/>
    </row>
    <row r="2068" spans="1:23" ht="15.75" hidden="1" customHeight="1">
      <c r="A2068" s="131"/>
      <c r="B2068" s="131"/>
      <c r="C2068" s="140"/>
      <c r="D2068" s="134"/>
      <c r="E2068" s="146"/>
      <c r="F2068" s="134"/>
      <c r="G2068" s="131"/>
      <c r="H2068" s="131"/>
      <c r="I2068" s="147"/>
      <c r="J2068" s="98" t="str">
        <f>IF(ISERROR(VLOOKUP('Salidas Pacientes'!$C2068,'BD Pacientes'!$A:$I,7,FALSE)),"",VLOOKUP('Salidas Pacientes'!$C2068,'BD Pacientes'!$A:$I,7,FALSE))</f>
        <v/>
      </c>
      <c r="K2068" s="99" t="str">
        <f>IF(ISERROR(VLOOKUP('Salidas Pacientes'!$C2068,'BD Pacientes'!$A:$I,8,FALSE)),"",VLOOKUP('Salidas Pacientes'!$C2068,'BD Pacientes'!$A:$I,8,FALSE))</f>
        <v/>
      </c>
      <c r="L2068" s="17" t="str">
        <f>IF(ISERROR(VLOOKUP('Salidas Pacientes'!$C2068,'BD Pacientes'!$A:$I,9,FALSE)),"",VLOOKUP('Salidas Pacientes'!$C2068,'BD Pacientes'!$A:$I,9,FALSE))</f>
        <v/>
      </c>
      <c r="M2068" s="122"/>
      <c r="N2068" s="16"/>
      <c r="O2068" s="16"/>
      <c r="P2068" s="100"/>
      <c r="Q2068" s="100"/>
      <c r="R2068" s="17"/>
      <c r="S2068" s="123"/>
      <c r="T2068" s="102" t="str">
        <f>IF(ISERROR(VLOOKUP('Salidas Pacientes'!$S2068,Entradas!$H$1:$I$412,2,FALSE)),"",VLOOKUP('Salidas Pacientes'!$S2068,Entradas!$H$1:$I$412,2,FALSE))</f>
        <v/>
      </c>
      <c r="U2068" s="124"/>
      <c r="V2068" s="124">
        <v>1</v>
      </c>
      <c r="W2068" s="127"/>
    </row>
    <row r="2069" spans="1:23" ht="15.75" hidden="1" customHeight="1">
      <c r="A2069" s="131"/>
      <c r="B2069" s="131"/>
      <c r="C2069" s="140"/>
      <c r="D2069" s="134"/>
      <c r="E2069" s="146"/>
      <c r="F2069" s="134"/>
      <c r="G2069" s="131"/>
      <c r="H2069" s="131"/>
      <c r="I2069" s="147"/>
      <c r="J2069" s="98" t="str">
        <f>IF(ISERROR(VLOOKUP('Salidas Pacientes'!$C2069,'BD Pacientes'!$A:$I,7,FALSE)),"",VLOOKUP('Salidas Pacientes'!$C2069,'BD Pacientes'!$A:$I,7,FALSE))</f>
        <v/>
      </c>
      <c r="K2069" s="99" t="str">
        <f>IF(ISERROR(VLOOKUP('Salidas Pacientes'!$C2069,'BD Pacientes'!$A:$I,8,FALSE)),"",VLOOKUP('Salidas Pacientes'!$C2069,'BD Pacientes'!$A:$I,8,FALSE))</f>
        <v/>
      </c>
      <c r="L2069" s="17" t="str">
        <f>IF(ISERROR(VLOOKUP('Salidas Pacientes'!$C2069,'BD Pacientes'!$A:$I,9,FALSE)),"",VLOOKUP('Salidas Pacientes'!$C2069,'BD Pacientes'!$A:$I,9,FALSE))</f>
        <v/>
      </c>
      <c r="M2069" s="122"/>
      <c r="N2069" s="16"/>
      <c r="O2069" s="16"/>
      <c r="P2069" s="100"/>
      <c r="Q2069" s="100"/>
      <c r="R2069" s="17"/>
      <c r="S2069" s="123"/>
      <c r="T2069" s="102" t="str">
        <f>IF(ISERROR(VLOOKUP('Salidas Pacientes'!$S2069,Entradas!$H$1:$I$412,2,FALSE)),"",VLOOKUP('Salidas Pacientes'!$S2069,Entradas!$H$1:$I$412,2,FALSE))</f>
        <v/>
      </c>
      <c r="U2069" s="124"/>
      <c r="V2069" s="124">
        <v>1</v>
      </c>
      <c r="W2069" s="127"/>
    </row>
    <row r="2070" spans="1:23" ht="15.75" hidden="1" customHeight="1">
      <c r="A2070" s="131"/>
      <c r="B2070" s="131"/>
      <c r="C2070" s="140"/>
      <c r="D2070" s="134"/>
      <c r="E2070" s="146"/>
      <c r="F2070" s="134"/>
      <c r="G2070" s="131"/>
      <c r="H2070" s="131"/>
      <c r="I2070" s="147"/>
      <c r="J2070" s="98" t="str">
        <f>IF(ISERROR(VLOOKUP('Salidas Pacientes'!$C2070,'BD Pacientes'!$A:$I,7,FALSE)),"",VLOOKUP('Salidas Pacientes'!$C2070,'BD Pacientes'!$A:$I,7,FALSE))</f>
        <v/>
      </c>
      <c r="K2070" s="99" t="str">
        <f>IF(ISERROR(VLOOKUP('Salidas Pacientes'!$C2070,'BD Pacientes'!$A:$I,8,FALSE)),"",VLOOKUP('Salidas Pacientes'!$C2070,'BD Pacientes'!$A:$I,8,FALSE))</f>
        <v/>
      </c>
      <c r="L2070" s="17" t="str">
        <f>IF(ISERROR(VLOOKUP('Salidas Pacientes'!$C2070,'BD Pacientes'!$A:$I,9,FALSE)),"",VLOOKUP('Salidas Pacientes'!$C2070,'BD Pacientes'!$A:$I,9,FALSE))</f>
        <v/>
      </c>
      <c r="M2070" s="122"/>
      <c r="N2070" s="16"/>
      <c r="O2070" s="16"/>
      <c r="P2070" s="100"/>
      <c r="Q2070" s="100"/>
      <c r="R2070" s="17"/>
      <c r="S2070" s="123"/>
      <c r="T2070" s="102" t="str">
        <f>IF(ISERROR(VLOOKUP('Salidas Pacientes'!$S2070,Entradas!$H$1:$I$412,2,FALSE)),"",VLOOKUP('Salidas Pacientes'!$S2070,Entradas!$H$1:$I$412,2,FALSE))</f>
        <v/>
      </c>
      <c r="U2070" s="124"/>
      <c r="V2070" s="124">
        <v>1</v>
      </c>
      <c r="W2070" s="127"/>
    </row>
    <row r="2071" spans="1:23" ht="15.75" hidden="1" customHeight="1">
      <c r="A2071" s="131"/>
      <c r="B2071" s="131"/>
      <c r="C2071" s="140"/>
      <c r="D2071" s="134"/>
      <c r="E2071" s="146"/>
      <c r="F2071" s="134"/>
      <c r="G2071" s="131"/>
      <c r="H2071" s="131"/>
      <c r="I2071" s="147"/>
      <c r="J2071" s="98" t="str">
        <f>IF(ISERROR(VLOOKUP('Salidas Pacientes'!$C2071,'BD Pacientes'!$A:$I,7,FALSE)),"",VLOOKUP('Salidas Pacientes'!$C2071,'BD Pacientes'!$A:$I,7,FALSE))</f>
        <v/>
      </c>
      <c r="K2071" s="99" t="str">
        <f>IF(ISERROR(VLOOKUP('Salidas Pacientes'!$C2071,'BD Pacientes'!$A:$I,8,FALSE)),"",VLOOKUP('Salidas Pacientes'!$C2071,'BD Pacientes'!$A:$I,8,FALSE))</f>
        <v/>
      </c>
      <c r="L2071" s="17" t="str">
        <f>IF(ISERROR(VLOOKUP('Salidas Pacientes'!$C2071,'BD Pacientes'!$A:$I,9,FALSE)),"",VLOOKUP('Salidas Pacientes'!$C2071,'BD Pacientes'!$A:$I,9,FALSE))</f>
        <v/>
      </c>
      <c r="M2071" s="122"/>
      <c r="N2071" s="16"/>
      <c r="O2071" s="16"/>
      <c r="P2071" s="100"/>
      <c r="Q2071" s="100"/>
      <c r="R2071" s="17"/>
      <c r="S2071" s="123"/>
      <c r="T2071" s="102" t="str">
        <f>IF(ISERROR(VLOOKUP('Salidas Pacientes'!$S2071,Entradas!$H$1:$I$412,2,FALSE)),"",VLOOKUP('Salidas Pacientes'!$S2071,Entradas!$H$1:$I$412,2,FALSE))</f>
        <v/>
      </c>
      <c r="U2071" s="124"/>
      <c r="V2071" s="124">
        <v>1</v>
      </c>
      <c r="W2071" s="127"/>
    </row>
    <row r="2072" spans="1:23" ht="15.75" hidden="1" customHeight="1">
      <c r="A2072" s="131"/>
      <c r="B2072" s="131"/>
      <c r="C2072" s="140"/>
      <c r="D2072" s="134"/>
      <c r="E2072" s="146"/>
      <c r="F2072" s="134"/>
      <c r="G2072" s="131"/>
      <c r="H2072" s="131"/>
      <c r="I2072" s="147"/>
      <c r="J2072" s="98" t="str">
        <f>IF(ISERROR(VLOOKUP('Salidas Pacientes'!$C2072,'BD Pacientes'!$A:$I,7,FALSE)),"",VLOOKUP('Salidas Pacientes'!$C2072,'BD Pacientes'!$A:$I,7,FALSE))</f>
        <v/>
      </c>
      <c r="K2072" s="99" t="str">
        <f>IF(ISERROR(VLOOKUP('Salidas Pacientes'!$C2072,'BD Pacientes'!$A:$I,8,FALSE)),"",VLOOKUP('Salidas Pacientes'!$C2072,'BD Pacientes'!$A:$I,8,FALSE))</f>
        <v/>
      </c>
      <c r="L2072" s="17" t="str">
        <f>IF(ISERROR(VLOOKUP('Salidas Pacientes'!$C2072,'BD Pacientes'!$A:$I,9,FALSE)),"",VLOOKUP('Salidas Pacientes'!$C2072,'BD Pacientes'!$A:$I,9,FALSE))</f>
        <v/>
      </c>
      <c r="M2072" s="122"/>
      <c r="N2072" s="16"/>
      <c r="O2072" s="16"/>
      <c r="P2072" s="100"/>
      <c r="Q2072" s="100"/>
      <c r="R2072" s="17"/>
      <c r="S2072" s="123"/>
      <c r="T2072" s="102" t="str">
        <f>IF(ISERROR(VLOOKUP('Salidas Pacientes'!$S2072,Entradas!$H$1:$I$412,2,FALSE)),"",VLOOKUP('Salidas Pacientes'!$S2072,Entradas!$H$1:$I$412,2,FALSE))</f>
        <v/>
      </c>
      <c r="U2072" s="124"/>
      <c r="V2072" s="124">
        <v>1</v>
      </c>
      <c r="W2072" s="127"/>
    </row>
    <row r="2073" spans="1:23" ht="15.75" hidden="1" customHeight="1">
      <c r="A2073" s="131"/>
      <c r="B2073" s="131"/>
      <c r="C2073" s="140"/>
      <c r="D2073" s="134"/>
      <c r="E2073" s="146"/>
      <c r="F2073" s="134"/>
      <c r="G2073" s="131"/>
      <c r="H2073" s="131"/>
      <c r="I2073" s="147"/>
      <c r="J2073" s="98" t="str">
        <f>IF(ISERROR(VLOOKUP('Salidas Pacientes'!$C2073,'BD Pacientes'!$A:$I,7,FALSE)),"",VLOOKUP('Salidas Pacientes'!$C2073,'BD Pacientes'!$A:$I,7,FALSE))</f>
        <v/>
      </c>
      <c r="K2073" s="99" t="str">
        <f>IF(ISERROR(VLOOKUP('Salidas Pacientes'!$C2073,'BD Pacientes'!$A:$I,8,FALSE)),"",VLOOKUP('Salidas Pacientes'!$C2073,'BD Pacientes'!$A:$I,8,FALSE))</f>
        <v/>
      </c>
      <c r="L2073" s="17" t="str">
        <f>IF(ISERROR(VLOOKUP('Salidas Pacientes'!$C2073,'BD Pacientes'!$A:$I,9,FALSE)),"",VLOOKUP('Salidas Pacientes'!$C2073,'BD Pacientes'!$A:$I,9,FALSE))</f>
        <v/>
      </c>
      <c r="M2073" s="122"/>
      <c r="N2073" s="16"/>
      <c r="O2073" s="16"/>
      <c r="P2073" s="100"/>
      <c r="Q2073" s="100"/>
      <c r="R2073" s="17"/>
      <c r="S2073" s="123"/>
      <c r="T2073" s="102" t="str">
        <f>IF(ISERROR(VLOOKUP('Salidas Pacientes'!$S2073,Entradas!$H$1:$I$412,2,FALSE)),"",VLOOKUP('Salidas Pacientes'!$S2073,Entradas!$H$1:$I$412,2,FALSE))</f>
        <v/>
      </c>
      <c r="U2073" s="124"/>
      <c r="V2073" s="124">
        <v>1</v>
      </c>
      <c r="W2073" s="127"/>
    </row>
    <row r="2074" spans="1:23" ht="15.75" hidden="1" customHeight="1">
      <c r="A2074" s="131"/>
      <c r="B2074" s="131"/>
      <c r="C2074" s="140"/>
      <c r="D2074" s="134"/>
      <c r="E2074" s="146"/>
      <c r="F2074" s="134"/>
      <c r="G2074" s="131"/>
      <c r="H2074" s="131"/>
      <c r="I2074" s="147"/>
      <c r="J2074" s="98" t="str">
        <f>IF(ISERROR(VLOOKUP('Salidas Pacientes'!$C2074,'BD Pacientes'!$A:$I,7,FALSE)),"",VLOOKUP('Salidas Pacientes'!$C2074,'BD Pacientes'!$A:$I,7,FALSE))</f>
        <v/>
      </c>
      <c r="K2074" s="99" t="str">
        <f>IF(ISERROR(VLOOKUP('Salidas Pacientes'!$C2074,'BD Pacientes'!$A:$I,8,FALSE)),"",VLOOKUP('Salidas Pacientes'!$C2074,'BD Pacientes'!$A:$I,8,FALSE))</f>
        <v/>
      </c>
      <c r="L2074" s="17" t="str">
        <f>IF(ISERROR(VLOOKUP('Salidas Pacientes'!$C2074,'BD Pacientes'!$A:$I,9,FALSE)),"",VLOOKUP('Salidas Pacientes'!$C2074,'BD Pacientes'!$A:$I,9,FALSE))</f>
        <v/>
      </c>
      <c r="M2074" s="122"/>
      <c r="N2074" s="16"/>
      <c r="O2074" s="16"/>
      <c r="P2074" s="100"/>
      <c r="Q2074" s="100"/>
      <c r="R2074" s="17"/>
      <c r="S2074" s="123"/>
      <c r="T2074" s="102" t="str">
        <f>IF(ISERROR(VLOOKUP('Salidas Pacientes'!$S2074,Entradas!$H$1:$I$412,2,FALSE)),"",VLOOKUP('Salidas Pacientes'!$S2074,Entradas!$H$1:$I$412,2,FALSE))</f>
        <v/>
      </c>
      <c r="U2074" s="124"/>
      <c r="V2074" s="124">
        <v>1</v>
      </c>
      <c r="W2074" s="127"/>
    </row>
    <row r="2075" spans="1:23" ht="15.75" hidden="1" customHeight="1">
      <c r="A2075" s="131"/>
      <c r="B2075" s="131"/>
      <c r="C2075" s="140"/>
      <c r="D2075" s="134"/>
      <c r="E2075" s="146"/>
      <c r="F2075" s="134"/>
      <c r="G2075" s="131"/>
      <c r="H2075" s="131"/>
      <c r="I2075" s="147"/>
      <c r="J2075" s="98" t="str">
        <f>IF(ISERROR(VLOOKUP('Salidas Pacientes'!$C2075,'BD Pacientes'!$A:$I,7,FALSE)),"",VLOOKUP('Salidas Pacientes'!$C2075,'BD Pacientes'!$A:$I,7,FALSE))</f>
        <v/>
      </c>
      <c r="K2075" s="99" t="str">
        <f>IF(ISERROR(VLOOKUP('Salidas Pacientes'!$C2075,'BD Pacientes'!$A:$I,8,FALSE)),"",VLOOKUP('Salidas Pacientes'!$C2075,'BD Pacientes'!$A:$I,8,FALSE))</f>
        <v/>
      </c>
      <c r="L2075" s="17" t="str">
        <f>IF(ISERROR(VLOOKUP('Salidas Pacientes'!$C2075,'BD Pacientes'!$A:$I,9,FALSE)),"",VLOOKUP('Salidas Pacientes'!$C2075,'BD Pacientes'!$A:$I,9,FALSE))</f>
        <v/>
      </c>
      <c r="M2075" s="122"/>
      <c r="N2075" s="16"/>
      <c r="O2075" s="16"/>
      <c r="P2075" s="100"/>
      <c r="Q2075" s="100"/>
      <c r="R2075" s="17"/>
      <c r="S2075" s="123"/>
      <c r="T2075" s="102" t="str">
        <f>IF(ISERROR(VLOOKUP('Salidas Pacientes'!$S2075,Entradas!$H$1:$I$412,2,FALSE)),"",VLOOKUP('Salidas Pacientes'!$S2075,Entradas!$H$1:$I$412,2,FALSE))</f>
        <v/>
      </c>
      <c r="U2075" s="124"/>
      <c r="V2075" s="124">
        <v>1</v>
      </c>
      <c r="W2075" s="127"/>
    </row>
    <row r="2076" spans="1:23" ht="15.75" hidden="1" customHeight="1">
      <c r="A2076" s="131"/>
      <c r="B2076" s="131"/>
      <c r="C2076" s="140"/>
      <c r="D2076" s="134"/>
      <c r="E2076" s="146"/>
      <c r="F2076" s="134"/>
      <c r="G2076" s="131"/>
      <c r="H2076" s="131"/>
      <c r="I2076" s="147"/>
      <c r="J2076" s="98" t="str">
        <f>IF(ISERROR(VLOOKUP('Salidas Pacientes'!$C2076,'BD Pacientes'!$A:$I,7,FALSE)),"",VLOOKUP('Salidas Pacientes'!$C2076,'BD Pacientes'!$A:$I,7,FALSE))</f>
        <v/>
      </c>
      <c r="K2076" s="99" t="str">
        <f>IF(ISERROR(VLOOKUP('Salidas Pacientes'!$C2076,'BD Pacientes'!$A:$I,8,FALSE)),"",VLOOKUP('Salidas Pacientes'!$C2076,'BD Pacientes'!$A:$I,8,FALSE))</f>
        <v/>
      </c>
      <c r="L2076" s="17" t="str">
        <f>IF(ISERROR(VLOOKUP('Salidas Pacientes'!$C2076,'BD Pacientes'!$A:$I,9,FALSE)),"",VLOOKUP('Salidas Pacientes'!$C2076,'BD Pacientes'!$A:$I,9,FALSE))</f>
        <v/>
      </c>
      <c r="M2076" s="122"/>
      <c r="N2076" s="16"/>
      <c r="O2076" s="16"/>
      <c r="P2076" s="100"/>
      <c r="Q2076" s="100"/>
      <c r="R2076" s="17"/>
      <c r="S2076" s="123"/>
      <c r="T2076" s="102" t="str">
        <f>IF(ISERROR(VLOOKUP('Salidas Pacientes'!$S2076,Entradas!$H$1:$I$412,2,FALSE)),"",VLOOKUP('Salidas Pacientes'!$S2076,Entradas!$H$1:$I$412,2,FALSE))</f>
        <v/>
      </c>
      <c r="U2076" s="124"/>
      <c r="V2076" s="124">
        <v>1</v>
      </c>
      <c r="W2076" s="127"/>
    </row>
    <row r="2077" spans="1:23" ht="15.75" hidden="1" customHeight="1">
      <c r="A2077" s="131"/>
      <c r="B2077" s="131"/>
      <c r="C2077" s="140"/>
      <c r="D2077" s="134"/>
      <c r="E2077" s="146"/>
      <c r="F2077" s="134"/>
      <c r="G2077" s="131"/>
      <c r="H2077" s="131"/>
      <c r="I2077" s="147"/>
      <c r="J2077" s="98" t="str">
        <f>IF(ISERROR(VLOOKUP('Salidas Pacientes'!$C2077,'BD Pacientes'!$A:$I,7,FALSE)),"",VLOOKUP('Salidas Pacientes'!$C2077,'BD Pacientes'!$A:$I,7,FALSE))</f>
        <v/>
      </c>
      <c r="K2077" s="99" t="str">
        <f>IF(ISERROR(VLOOKUP('Salidas Pacientes'!$C2077,'BD Pacientes'!$A:$I,8,FALSE)),"",VLOOKUP('Salidas Pacientes'!$C2077,'BD Pacientes'!$A:$I,8,FALSE))</f>
        <v/>
      </c>
      <c r="L2077" s="17" t="str">
        <f>IF(ISERROR(VLOOKUP('Salidas Pacientes'!$C2077,'BD Pacientes'!$A:$I,9,FALSE)),"",VLOOKUP('Salidas Pacientes'!$C2077,'BD Pacientes'!$A:$I,9,FALSE))</f>
        <v/>
      </c>
      <c r="M2077" s="122"/>
      <c r="N2077" s="16"/>
      <c r="O2077" s="16"/>
      <c r="P2077" s="100"/>
      <c r="Q2077" s="100"/>
      <c r="R2077" s="17"/>
      <c r="S2077" s="123"/>
      <c r="T2077" s="102" t="str">
        <f>IF(ISERROR(VLOOKUP('Salidas Pacientes'!$S2077,Entradas!$H$1:$I$412,2,FALSE)),"",VLOOKUP('Salidas Pacientes'!$S2077,Entradas!$H$1:$I$412,2,FALSE))</f>
        <v/>
      </c>
      <c r="U2077" s="124"/>
      <c r="V2077" s="124">
        <v>1</v>
      </c>
      <c r="W2077" s="127"/>
    </row>
    <row r="2078" spans="1:23" ht="15.75" hidden="1" customHeight="1">
      <c r="A2078" s="131"/>
      <c r="B2078" s="131"/>
      <c r="C2078" s="140"/>
      <c r="D2078" s="134"/>
      <c r="E2078" s="146"/>
      <c r="F2078" s="134"/>
      <c r="G2078" s="131"/>
      <c r="H2078" s="131"/>
      <c r="I2078" s="147"/>
      <c r="J2078" s="98" t="str">
        <f>IF(ISERROR(VLOOKUP('Salidas Pacientes'!$C2078,'BD Pacientes'!$A:$I,7,FALSE)),"",VLOOKUP('Salidas Pacientes'!$C2078,'BD Pacientes'!$A:$I,7,FALSE))</f>
        <v/>
      </c>
      <c r="K2078" s="99" t="str">
        <f>IF(ISERROR(VLOOKUP('Salidas Pacientes'!$C2078,'BD Pacientes'!$A:$I,8,FALSE)),"",VLOOKUP('Salidas Pacientes'!$C2078,'BD Pacientes'!$A:$I,8,FALSE))</f>
        <v/>
      </c>
      <c r="L2078" s="17" t="str">
        <f>IF(ISERROR(VLOOKUP('Salidas Pacientes'!$C2078,'BD Pacientes'!$A:$I,9,FALSE)),"",VLOOKUP('Salidas Pacientes'!$C2078,'BD Pacientes'!$A:$I,9,FALSE))</f>
        <v/>
      </c>
      <c r="M2078" s="122"/>
      <c r="N2078" s="16"/>
      <c r="O2078" s="16"/>
      <c r="P2078" s="100"/>
      <c r="Q2078" s="100"/>
      <c r="R2078" s="17"/>
      <c r="S2078" s="123"/>
      <c r="T2078" s="102" t="str">
        <f>IF(ISERROR(VLOOKUP('Salidas Pacientes'!$S2078,Entradas!$H$1:$I$412,2,FALSE)),"",VLOOKUP('Salidas Pacientes'!$S2078,Entradas!$H$1:$I$412,2,FALSE))</f>
        <v/>
      </c>
      <c r="U2078" s="124"/>
      <c r="V2078" s="124">
        <v>1</v>
      </c>
      <c r="W2078" s="127"/>
    </row>
    <row r="2079" spans="1:23" ht="15.75" hidden="1" customHeight="1">
      <c r="A2079" s="131"/>
      <c r="B2079" s="131"/>
      <c r="C2079" s="140"/>
      <c r="D2079" s="134"/>
      <c r="E2079" s="146"/>
      <c r="F2079" s="134"/>
      <c r="G2079" s="131"/>
      <c r="H2079" s="131"/>
      <c r="I2079" s="147"/>
      <c r="J2079" s="98" t="str">
        <f>IF(ISERROR(VLOOKUP('Salidas Pacientes'!$C2079,'BD Pacientes'!$A:$I,7,FALSE)),"",VLOOKUP('Salidas Pacientes'!$C2079,'BD Pacientes'!$A:$I,7,FALSE))</f>
        <v/>
      </c>
      <c r="K2079" s="99" t="str">
        <f>IF(ISERROR(VLOOKUP('Salidas Pacientes'!$C2079,'BD Pacientes'!$A:$I,8,FALSE)),"",VLOOKUP('Salidas Pacientes'!$C2079,'BD Pacientes'!$A:$I,8,FALSE))</f>
        <v/>
      </c>
      <c r="L2079" s="17" t="str">
        <f>IF(ISERROR(VLOOKUP('Salidas Pacientes'!$C2079,'BD Pacientes'!$A:$I,9,FALSE)),"",VLOOKUP('Salidas Pacientes'!$C2079,'BD Pacientes'!$A:$I,9,FALSE))</f>
        <v/>
      </c>
      <c r="M2079" s="122"/>
      <c r="N2079" s="16"/>
      <c r="O2079" s="16"/>
      <c r="P2079" s="100"/>
      <c r="Q2079" s="100"/>
      <c r="R2079" s="17"/>
      <c r="S2079" s="123"/>
      <c r="T2079" s="102" t="str">
        <f>IF(ISERROR(VLOOKUP('Salidas Pacientes'!$S2079,Entradas!$H$1:$I$412,2,FALSE)),"",VLOOKUP('Salidas Pacientes'!$S2079,Entradas!$H$1:$I$412,2,FALSE))</f>
        <v/>
      </c>
      <c r="U2079" s="124"/>
      <c r="V2079" s="124">
        <v>1</v>
      </c>
      <c r="W2079" s="127"/>
    </row>
    <row r="2080" spans="1:23" ht="15.75" hidden="1" customHeight="1">
      <c r="A2080" s="131"/>
      <c r="B2080" s="131"/>
      <c r="C2080" s="140"/>
      <c r="D2080" s="134"/>
      <c r="E2080" s="146"/>
      <c r="F2080" s="134"/>
      <c r="G2080" s="131"/>
      <c r="H2080" s="131"/>
      <c r="I2080" s="147"/>
      <c r="J2080" s="98" t="str">
        <f>IF(ISERROR(VLOOKUP('Salidas Pacientes'!$C2080,'BD Pacientes'!$A:$I,7,FALSE)),"",VLOOKUP('Salidas Pacientes'!$C2080,'BD Pacientes'!$A:$I,7,FALSE))</f>
        <v/>
      </c>
      <c r="K2080" s="99" t="str">
        <f>IF(ISERROR(VLOOKUP('Salidas Pacientes'!$C2080,'BD Pacientes'!$A:$I,8,FALSE)),"",VLOOKUP('Salidas Pacientes'!$C2080,'BD Pacientes'!$A:$I,8,FALSE))</f>
        <v/>
      </c>
      <c r="L2080" s="17" t="str">
        <f>IF(ISERROR(VLOOKUP('Salidas Pacientes'!$C2080,'BD Pacientes'!$A:$I,9,FALSE)),"",VLOOKUP('Salidas Pacientes'!$C2080,'BD Pacientes'!$A:$I,9,FALSE))</f>
        <v/>
      </c>
      <c r="M2080" s="122"/>
      <c r="N2080" s="16"/>
      <c r="O2080" s="16"/>
      <c r="P2080" s="100"/>
      <c r="Q2080" s="100"/>
      <c r="R2080" s="17"/>
      <c r="S2080" s="123"/>
      <c r="T2080" s="102" t="str">
        <f>IF(ISERROR(VLOOKUP('Salidas Pacientes'!$S2080,Entradas!$H$1:$I$412,2,FALSE)),"",VLOOKUP('Salidas Pacientes'!$S2080,Entradas!$H$1:$I$412,2,FALSE))</f>
        <v/>
      </c>
      <c r="U2080" s="124"/>
      <c r="V2080" s="124">
        <v>1</v>
      </c>
      <c r="W2080" s="127"/>
    </row>
    <row r="2081" spans="1:23" ht="15.75" hidden="1" customHeight="1">
      <c r="A2081" s="131"/>
      <c r="B2081" s="131"/>
      <c r="C2081" s="140"/>
      <c r="D2081" s="134"/>
      <c r="E2081" s="146"/>
      <c r="F2081" s="134"/>
      <c r="G2081" s="131"/>
      <c r="H2081" s="131"/>
      <c r="I2081" s="147"/>
      <c r="J2081" s="98" t="str">
        <f>IF(ISERROR(VLOOKUP('Salidas Pacientes'!$C2081,'BD Pacientes'!$A:$I,7,FALSE)),"",VLOOKUP('Salidas Pacientes'!$C2081,'BD Pacientes'!$A:$I,7,FALSE))</f>
        <v/>
      </c>
      <c r="K2081" s="99" t="str">
        <f>IF(ISERROR(VLOOKUP('Salidas Pacientes'!$C2081,'BD Pacientes'!$A:$I,8,FALSE)),"",VLOOKUP('Salidas Pacientes'!$C2081,'BD Pacientes'!$A:$I,8,FALSE))</f>
        <v/>
      </c>
      <c r="L2081" s="17" t="str">
        <f>IF(ISERROR(VLOOKUP('Salidas Pacientes'!$C2081,'BD Pacientes'!$A:$I,9,FALSE)),"",VLOOKUP('Salidas Pacientes'!$C2081,'BD Pacientes'!$A:$I,9,FALSE))</f>
        <v/>
      </c>
      <c r="M2081" s="122"/>
      <c r="N2081" s="16"/>
      <c r="O2081" s="16"/>
      <c r="P2081" s="100"/>
      <c r="Q2081" s="100"/>
      <c r="R2081" s="17"/>
      <c r="S2081" s="123"/>
      <c r="T2081" s="102" t="str">
        <f>IF(ISERROR(VLOOKUP('Salidas Pacientes'!$S2081,Entradas!$H$1:$I$412,2,FALSE)),"",VLOOKUP('Salidas Pacientes'!$S2081,Entradas!$H$1:$I$412,2,FALSE))</f>
        <v/>
      </c>
      <c r="U2081" s="124"/>
      <c r="V2081" s="124">
        <v>1</v>
      </c>
      <c r="W2081" s="127"/>
    </row>
    <row r="2082" spans="1:23" ht="15.75" hidden="1" customHeight="1">
      <c r="A2082" s="131"/>
      <c r="B2082" s="131"/>
      <c r="C2082" s="140"/>
      <c r="D2082" s="134"/>
      <c r="E2082" s="146"/>
      <c r="F2082" s="134"/>
      <c r="G2082" s="131"/>
      <c r="H2082" s="131"/>
      <c r="I2082" s="147"/>
      <c r="J2082" s="98" t="str">
        <f>IF(ISERROR(VLOOKUP('Salidas Pacientes'!$C2082,'BD Pacientes'!$A:$I,7,FALSE)),"",VLOOKUP('Salidas Pacientes'!$C2082,'BD Pacientes'!$A:$I,7,FALSE))</f>
        <v/>
      </c>
      <c r="K2082" s="99" t="str">
        <f>IF(ISERROR(VLOOKUP('Salidas Pacientes'!$C2082,'BD Pacientes'!$A:$I,8,FALSE)),"",VLOOKUP('Salidas Pacientes'!$C2082,'BD Pacientes'!$A:$I,8,FALSE))</f>
        <v/>
      </c>
      <c r="L2082" s="17" t="str">
        <f>IF(ISERROR(VLOOKUP('Salidas Pacientes'!$C2082,'BD Pacientes'!$A:$I,9,FALSE)),"",VLOOKUP('Salidas Pacientes'!$C2082,'BD Pacientes'!$A:$I,9,FALSE))</f>
        <v/>
      </c>
      <c r="M2082" s="122"/>
      <c r="N2082" s="16"/>
      <c r="O2082" s="16"/>
      <c r="P2082" s="100"/>
      <c r="Q2082" s="100"/>
      <c r="R2082" s="17"/>
      <c r="S2082" s="123"/>
      <c r="T2082" s="102" t="str">
        <f>IF(ISERROR(VLOOKUP('Salidas Pacientes'!$S2082,Entradas!$H$1:$I$412,2,FALSE)),"",VLOOKUP('Salidas Pacientes'!$S2082,Entradas!$H$1:$I$412,2,FALSE))</f>
        <v/>
      </c>
      <c r="U2082" s="124"/>
      <c r="V2082" s="124">
        <v>1</v>
      </c>
      <c r="W2082" s="127"/>
    </row>
    <row r="2083" spans="1:23" ht="15.75" hidden="1" customHeight="1">
      <c r="A2083" s="131"/>
      <c r="B2083" s="131"/>
      <c r="C2083" s="140"/>
      <c r="D2083" s="134"/>
      <c r="E2083" s="146"/>
      <c r="F2083" s="134"/>
      <c r="G2083" s="131"/>
      <c r="H2083" s="131"/>
      <c r="I2083" s="147"/>
      <c r="J2083" s="98" t="str">
        <f>IF(ISERROR(VLOOKUP('Salidas Pacientes'!$C2083,'BD Pacientes'!$A:$I,7,FALSE)),"",VLOOKUP('Salidas Pacientes'!$C2083,'BD Pacientes'!$A:$I,7,FALSE))</f>
        <v/>
      </c>
      <c r="K2083" s="99" t="str">
        <f>IF(ISERROR(VLOOKUP('Salidas Pacientes'!$C2083,'BD Pacientes'!$A:$I,8,FALSE)),"",VLOOKUP('Salidas Pacientes'!$C2083,'BD Pacientes'!$A:$I,8,FALSE))</f>
        <v/>
      </c>
      <c r="L2083" s="17" t="str">
        <f>IF(ISERROR(VLOOKUP('Salidas Pacientes'!$C2083,'BD Pacientes'!$A:$I,9,FALSE)),"",VLOOKUP('Salidas Pacientes'!$C2083,'BD Pacientes'!$A:$I,9,FALSE))</f>
        <v/>
      </c>
      <c r="M2083" s="122"/>
      <c r="N2083" s="16"/>
      <c r="O2083" s="16"/>
      <c r="P2083" s="100"/>
      <c r="Q2083" s="100"/>
      <c r="R2083" s="17"/>
      <c r="S2083" s="123"/>
      <c r="T2083" s="102" t="str">
        <f>IF(ISERROR(VLOOKUP('Salidas Pacientes'!$S2083,Entradas!$H$1:$I$412,2,FALSE)),"",VLOOKUP('Salidas Pacientes'!$S2083,Entradas!$H$1:$I$412,2,FALSE))</f>
        <v/>
      </c>
      <c r="U2083" s="124"/>
      <c r="V2083" s="124">
        <v>1</v>
      </c>
      <c r="W2083" s="127"/>
    </row>
    <row r="2084" spans="1:23" ht="15.75" hidden="1" customHeight="1">
      <c r="A2084" s="131"/>
      <c r="B2084" s="131"/>
      <c r="C2084" s="140"/>
      <c r="D2084" s="134"/>
      <c r="E2084" s="146"/>
      <c r="F2084" s="134"/>
      <c r="G2084" s="131"/>
      <c r="H2084" s="131"/>
      <c r="I2084" s="147"/>
      <c r="J2084" s="98" t="str">
        <f>IF(ISERROR(VLOOKUP('Salidas Pacientes'!$C2084,'BD Pacientes'!$A:$I,7,FALSE)),"",VLOOKUP('Salidas Pacientes'!$C2084,'BD Pacientes'!$A:$I,7,FALSE))</f>
        <v/>
      </c>
      <c r="K2084" s="99" t="str">
        <f>IF(ISERROR(VLOOKUP('Salidas Pacientes'!$C2084,'BD Pacientes'!$A:$I,8,FALSE)),"",VLOOKUP('Salidas Pacientes'!$C2084,'BD Pacientes'!$A:$I,8,FALSE))</f>
        <v/>
      </c>
      <c r="L2084" s="17" t="str">
        <f>IF(ISERROR(VLOOKUP('Salidas Pacientes'!$C2084,'BD Pacientes'!$A:$I,9,FALSE)),"",VLOOKUP('Salidas Pacientes'!$C2084,'BD Pacientes'!$A:$I,9,FALSE))</f>
        <v/>
      </c>
      <c r="M2084" s="122"/>
      <c r="N2084" s="16"/>
      <c r="O2084" s="16"/>
      <c r="P2084" s="100"/>
      <c r="Q2084" s="100"/>
      <c r="R2084" s="17"/>
      <c r="S2084" s="123"/>
      <c r="T2084" s="102" t="str">
        <f>IF(ISERROR(VLOOKUP('Salidas Pacientes'!$S2084,Entradas!$H$1:$I$412,2,FALSE)),"",VLOOKUP('Salidas Pacientes'!$S2084,Entradas!$H$1:$I$412,2,FALSE))</f>
        <v/>
      </c>
      <c r="U2084" s="124"/>
      <c r="V2084" s="124">
        <v>1</v>
      </c>
      <c r="W2084" s="127"/>
    </row>
    <row r="2085" spans="1:23" ht="15.75" hidden="1" customHeight="1">
      <c r="A2085" s="131"/>
      <c r="B2085" s="131"/>
      <c r="C2085" s="140"/>
      <c r="D2085" s="134"/>
      <c r="E2085" s="146"/>
      <c r="F2085" s="134"/>
      <c r="G2085" s="131"/>
      <c r="H2085" s="131"/>
      <c r="I2085" s="147"/>
      <c r="J2085" s="98" t="str">
        <f>IF(ISERROR(VLOOKUP('Salidas Pacientes'!$C2085,'BD Pacientes'!$A:$I,7,FALSE)),"",VLOOKUP('Salidas Pacientes'!$C2085,'BD Pacientes'!$A:$I,7,FALSE))</f>
        <v/>
      </c>
      <c r="K2085" s="99" t="str">
        <f>IF(ISERROR(VLOOKUP('Salidas Pacientes'!$C2085,'BD Pacientes'!$A:$I,8,FALSE)),"",VLOOKUP('Salidas Pacientes'!$C2085,'BD Pacientes'!$A:$I,8,FALSE))</f>
        <v/>
      </c>
      <c r="L2085" s="17" t="str">
        <f>IF(ISERROR(VLOOKUP('Salidas Pacientes'!$C2085,'BD Pacientes'!$A:$I,9,FALSE)),"",VLOOKUP('Salidas Pacientes'!$C2085,'BD Pacientes'!$A:$I,9,FALSE))</f>
        <v/>
      </c>
      <c r="M2085" s="122"/>
      <c r="N2085" s="16"/>
      <c r="O2085" s="16"/>
      <c r="P2085" s="100"/>
      <c r="Q2085" s="100"/>
      <c r="R2085" s="17"/>
      <c r="S2085" s="123"/>
      <c r="T2085" s="102" t="str">
        <f>IF(ISERROR(VLOOKUP('Salidas Pacientes'!$S2085,Entradas!$H$1:$I$412,2,FALSE)),"",VLOOKUP('Salidas Pacientes'!$S2085,Entradas!$H$1:$I$412,2,FALSE))</f>
        <v/>
      </c>
      <c r="U2085" s="124"/>
      <c r="V2085" s="124">
        <v>1</v>
      </c>
      <c r="W2085" s="127"/>
    </row>
    <row r="2086" spans="1:23" ht="15.75" hidden="1" customHeight="1">
      <c r="A2086" s="131"/>
      <c r="B2086" s="131"/>
      <c r="C2086" s="140"/>
      <c r="D2086" s="134"/>
      <c r="E2086" s="146"/>
      <c r="F2086" s="134"/>
      <c r="G2086" s="131"/>
      <c r="H2086" s="131"/>
      <c r="I2086" s="147"/>
      <c r="J2086" s="98" t="str">
        <f>IF(ISERROR(VLOOKUP('Salidas Pacientes'!$C2086,'BD Pacientes'!$A:$I,7,FALSE)),"",VLOOKUP('Salidas Pacientes'!$C2086,'BD Pacientes'!$A:$I,7,FALSE))</f>
        <v/>
      </c>
      <c r="K2086" s="99" t="str">
        <f>IF(ISERROR(VLOOKUP('Salidas Pacientes'!$C2086,'BD Pacientes'!$A:$I,8,FALSE)),"",VLOOKUP('Salidas Pacientes'!$C2086,'BD Pacientes'!$A:$I,8,FALSE))</f>
        <v/>
      </c>
      <c r="L2086" s="17" t="str">
        <f>IF(ISERROR(VLOOKUP('Salidas Pacientes'!$C2086,'BD Pacientes'!$A:$I,9,FALSE)),"",VLOOKUP('Salidas Pacientes'!$C2086,'BD Pacientes'!$A:$I,9,FALSE))</f>
        <v/>
      </c>
      <c r="M2086" s="122"/>
      <c r="N2086" s="16"/>
      <c r="O2086" s="16"/>
      <c r="P2086" s="100"/>
      <c r="Q2086" s="100"/>
      <c r="R2086" s="17"/>
      <c r="S2086" s="123"/>
      <c r="T2086" s="102" t="str">
        <f>IF(ISERROR(VLOOKUP('Salidas Pacientes'!$S2086,Entradas!$H$1:$I$412,2,FALSE)),"",VLOOKUP('Salidas Pacientes'!$S2086,Entradas!$H$1:$I$412,2,FALSE))</f>
        <v/>
      </c>
      <c r="U2086" s="124"/>
      <c r="V2086" s="124">
        <v>1</v>
      </c>
      <c r="W2086" s="127"/>
    </row>
    <row r="2087" spans="1:23" ht="15.75" hidden="1" customHeight="1">
      <c r="A2087" s="131"/>
      <c r="B2087" s="131"/>
      <c r="C2087" s="140"/>
      <c r="D2087" s="134"/>
      <c r="E2087" s="146"/>
      <c r="F2087" s="134"/>
      <c r="G2087" s="131"/>
      <c r="H2087" s="131"/>
      <c r="I2087" s="147"/>
      <c r="J2087" s="98" t="str">
        <f>IF(ISERROR(VLOOKUP('Salidas Pacientes'!$C2087,'BD Pacientes'!$A:$I,7,FALSE)),"",VLOOKUP('Salidas Pacientes'!$C2087,'BD Pacientes'!$A:$I,7,FALSE))</f>
        <v/>
      </c>
      <c r="K2087" s="99" t="str">
        <f>IF(ISERROR(VLOOKUP('Salidas Pacientes'!$C2087,'BD Pacientes'!$A:$I,8,FALSE)),"",VLOOKUP('Salidas Pacientes'!$C2087,'BD Pacientes'!$A:$I,8,FALSE))</f>
        <v/>
      </c>
      <c r="L2087" s="17" t="str">
        <f>IF(ISERROR(VLOOKUP('Salidas Pacientes'!$C2087,'BD Pacientes'!$A:$I,9,FALSE)),"",VLOOKUP('Salidas Pacientes'!$C2087,'BD Pacientes'!$A:$I,9,FALSE))</f>
        <v/>
      </c>
      <c r="M2087" s="122"/>
      <c r="N2087" s="16"/>
      <c r="O2087" s="16"/>
      <c r="P2087" s="100"/>
      <c r="Q2087" s="100"/>
      <c r="R2087" s="17"/>
      <c r="S2087" s="123"/>
      <c r="T2087" s="102" t="str">
        <f>IF(ISERROR(VLOOKUP('Salidas Pacientes'!$S2087,Entradas!$H$1:$I$412,2,FALSE)),"",VLOOKUP('Salidas Pacientes'!$S2087,Entradas!$H$1:$I$412,2,FALSE))</f>
        <v/>
      </c>
      <c r="U2087" s="124"/>
      <c r="V2087" s="124">
        <v>1</v>
      </c>
      <c r="W2087" s="127"/>
    </row>
    <row r="2088" spans="1:23" ht="15.75" hidden="1" customHeight="1">
      <c r="A2088" s="131"/>
      <c r="B2088" s="131"/>
      <c r="C2088" s="140"/>
      <c r="D2088" s="134"/>
      <c r="E2088" s="146"/>
      <c r="F2088" s="134"/>
      <c r="G2088" s="131"/>
      <c r="H2088" s="131"/>
      <c r="I2088" s="147"/>
      <c r="J2088" s="98" t="str">
        <f>IF(ISERROR(VLOOKUP('Salidas Pacientes'!$C2088,'BD Pacientes'!$A:$I,7,FALSE)),"",VLOOKUP('Salidas Pacientes'!$C2088,'BD Pacientes'!$A:$I,7,FALSE))</f>
        <v/>
      </c>
      <c r="K2088" s="99" t="str">
        <f>IF(ISERROR(VLOOKUP('Salidas Pacientes'!$C2088,'BD Pacientes'!$A:$I,8,FALSE)),"",VLOOKUP('Salidas Pacientes'!$C2088,'BD Pacientes'!$A:$I,8,FALSE))</f>
        <v/>
      </c>
      <c r="L2088" s="17" t="str">
        <f>IF(ISERROR(VLOOKUP('Salidas Pacientes'!$C2088,'BD Pacientes'!$A:$I,9,FALSE)),"",VLOOKUP('Salidas Pacientes'!$C2088,'BD Pacientes'!$A:$I,9,FALSE))</f>
        <v/>
      </c>
      <c r="M2088" s="122"/>
      <c r="N2088" s="16"/>
      <c r="O2088" s="16"/>
      <c r="P2088" s="100"/>
      <c r="Q2088" s="100"/>
      <c r="R2088" s="17"/>
      <c r="S2088" s="123"/>
      <c r="T2088" s="102" t="str">
        <f>IF(ISERROR(VLOOKUP('Salidas Pacientes'!$S2088,Entradas!$H$1:$I$412,2,FALSE)),"",VLOOKUP('Salidas Pacientes'!$S2088,Entradas!$H$1:$I$412,2,FALSE))</f>
        <v/>
      </c>
      <c r="U2088" s="124"/>
      <c r="V2088" s="124">
        <v>1</v>
      </c>
      <c r="W2088" s="127"/>
    </row>
    <row r="2089" spans="1:23" ht="15.75" hidden="1" customHeight="1">
      <c r="A2089" s="131"/>
      <c r="B2089" s="131"/>
      <c r="C2089" s="140"/>
      <c r="D2089" s="134"/>
      <c r="E2089" s="146"/>
      <c r="F2089" s="134"/>
      <c r="G2089" s="131"/>
      <c r="H2089" s="131"/>
      <c r="I2089" s="147"/>
      <c r="J2089" s="98" t="str">
        <f>IF(ISERROR(VLOOKUP('Salidas Pacientes'!$C2089,'BD Pacientes'!$A:$I,7,FALSE)),"",VLOOKUP('Salidas Pacientes'!$C2089,'BD Pacientes'!$A:$I,7,FALSE))</f>
        <v/>
      </c>
      <c r="K2089" s="99" t="str">
        <f>IF(ISERROR(VLOOKUP('Salidas Pacientes'!$C2089,'BD Pacientes'!$A:$I,8,FALSE)),"",VLOOKUP('Salidas Pacientes'!$C2089,'BD Pacientes'!$A:$I,8,FALSE))</f>
        <v/>
      </c>
      <c r="L2089" s="17" t="str">
        <f>IF(ISERROR(VLOOKUP('Salidas Pacientes'!$C2089,'BD Pacientes'!$A:$I,9,FALSE)),"",VLOOKUP('Salidas Pacientes'!$C2089,'BD Pacientes'!$A:$I,9,FALSE))</f>
        <v/>
      </c>
      <c r="M2089" s="122"/>
      <c r="N2089" s="16"/>
      <c r="O2089" s="16"/>
      <c r="P2089" s="100"/>
      <c r="Q2089" s="100"/>
      <c r="R2089" s="17"/>
      <c r="S2089" s="123"/>
      <c r="T2089" s="102" t="str">
        <f>IF(ISERROR(VLOOKUP('Salidas Pacientes'!$S2089,Entradas!$H$1:$I$412,2,FALSE)),"",VLOOKUP('Salidas Pacientes'!$S2089,Entradas!$H$1:$I$412,2,FALSE))</f>
        <v/>
      </c>
      <c r="U2089" s="124"/>
      <c r="V2089" s="124">
        <v>1</v>
      </c>
      <c r="W2089" s="127"/>
    </row>
    <row r="2090" spans="1:23" ht="15.75" hidden="1" customHeight="1">
      <c r="A2090" s="131"/>
      <c r="B2090" s="131"/>
      <c r="C2090" s="140"/>
      <c r="D2090" s="134"/>
      <c r="E2090" s="146"/>
      <c r="F2090" s="134"/>
      <c r="G2090" s="131"/>
      <c r="H2090" s="131"/>
      <c r="I2090" s="147"/>
      <c r="J2090" s="98" t="str">
        <f>IF(ISERROR(VLOOKUP('Salidas Pacientes'!$C2090,'BD Pacientes'!$A:$I,7,FALSE)),"",VLOOKUP('Salidas Pacientes'!$C2090,'BD Pacientes'!$A:$I,7,FALSE))</f>
        <v/>
      </c>
      <c r="K2090" s="99" t="str">
        <f>IF(ISERROR(VLOOKUP('Salidas Pacientes'!$C2090,'BD Pacientes'!$A:$I,8,FALSE)),"",VLOOKUP('Salidas Pacientes'!$C2090,'BD Pacientes'!$A:$I,8,FALSE))</f>
        <v/>
      </c>
      <c r="L2090" s="17" t="str">
        <f>IF(ISERROR(VLOOKUP('Salidas Pacientes'!$C2090,'BD Pacientes'!$A:$I,9,FALSE)),"",VLOOKUP('Salidas Pacientes'!$C2090,'BD Pacientes'!$A:$I,9,FALSE))</f>
        <v/>
      </c>
      <c r="M2090" s="122"/>
      <c r="N2090" s="16"/>
      <c r="O2090" s="16"/>
      <c r="P2090" s="100"/>
      <c r="Q2090" s="100"/>
      <c r="R2090" s="17"/>
      <c r="S2090" s="123"/>
      <c r="T2090" s="102" t="str">
        <f>IF(ISERROR(VLOOKUP('Salidas Pacientes'!$S2090,Entradas!$H$1:$I$412,2,FALSE)),"",VLOOKUP('Salidas Pacientes'!$S2090,Entradas!$H$1:$I$412,2,FALSE))</f>
        <v/>
      </c>
      <c r="U2090" s="124"/>
      <c r="V2090" s="124">
        <v>1</v>
      </c>
      <c r="W2090" s="127"/>
    </row>
    <row r="2091" spans="1:23" ht="15.75" hidden="1" customHeight="1">
      <c r="A2091" s="131"/>
      <c r="B2091" s="131"/>
      <c r="C2091" s="140"/>
      <c r="D2091" s="134"/>
      <c r="E2091" s="146"/>
      <c r="F2091" s="134"/>
      <c r="G2091" s="131"/>
      <c r="H2091" s="131"/>
      <c r="I2091" s="147"/>
      <c r="J2091" s="98" t="str">
        <f>IF(ISERROR(VLOOKUP('Salidas Pacientes'!$C2091,'BD Pacientes'!$A:$I,7,FALSE)),"",VLOOKUP('Salidas Pacientes'!$C2091,'BD Pacientes'!$A:$I,7,FALSE))</f>
        <v/>
      </c>
      <c r="K2091" s="99" t="str">
        <f>IF(ISERROR(VLOOKUP('Salidas Pacientes'!$C2091,'BD Pacientes'!$A:$I,8,FALSE)),"",VLOOKUP('Salidas Pacientes'!$C2091,'BD Pacientes'!$A:$I,8,FALSE))</f>
        <v/>
      </c>
      <c r="L2091" s="17" t="str">
        <f>IF(ISERROR(VLOOKUP('Salidas Pacientes'!$C2091,'BD Pacientes'!$A:$I,9,FALSE)),"",VLOOKUP('Salidas Pacientes'!$C2091,'BD Pacientes'!$A:$I,9,FALSE))</f>
        <v/>
      </c>
      <c r="M2091" s="122"/>
      <c r="N2091" s="16"/>
      <c r="O2091" s="16"/>
      <c r="P2091" s="100"/>
      <c r="Q2091" s="100"/>
      <c r="R2091" s="17"/>
      <c r="S2091" s="123"/>
      <c r="T2091" s="102" t="str">
        <f>IF(ISERROR(VLOOKUP('Salidas Pacientes'!$S2091,Entradas!$H$1:$I$412,2,FALSE)),"",VLOOKUP('Salidas Pacientes'!$S2091,Entradas!$H$1:$I$412,2,FALSE))</f>
        <v/>
      </c>
      <c r="U2091" s="124"/>
      <c r="V2091" s="124">
        <v>1</v>
      </c>
      <c r="W2091" s="127"/>
    </row>
    <row r="2092" spans="1:23" ht="15.75" hidden="1" customHeight="1">
      <c r="A2092" s="131"/>
      <c r="B2092" s="131"/>
      <c r="C2092" s="140"/>
      <c r="D2092" s="134"/>
      <c r="E2092" s="146"/>
      <c r="F2092" s="134"/>
      <c r="G2092" s="131"/>
      <c r="H2092" s="131"/>
      <c r="I2092" s="147"/>
      <c r="J2092" s="98" t="str">
        <f>IF(ISERROR(VLOOKUP('Salidas Pacientes'!$C2092,'BD Pacientes'!$A:$I,7,FALSE)),"",VLOOKUP('Salidas Pacientes'!$C2092,'BD Pacientes'!$A:$I,7,FALSE))</f>
        <v/>
      </c>
      <c r="K2092" s="99" t="str">
        <f>IF(ISERROR(VLOOKUP('Salidas Pacientes'!$C2092,'BD Pacientes'!$A:$I,8,FALSE)),"",VLOOKUP('Salidas Pacientes'!$C2092,'BD Pacientes'!$A:$I,8,FALSE))</f>
        <v/>
      </c>
      <c r="L2092" s="17" t="str">
        <f>IF(ISERROR(VLOOKUP('Salidas Pacientes'!$C2092,'BD Pacientes'!$A:$I,9,FALSE)),"",VLOOKUP('Salidas Pacientes'!$C2092,'BD Pacientes'!$A:$I,9,FALSE))</f>
        <v/>
      </c>
      <c r="M2092" s="122"/>
      <c r="N2092" s="16"/>
      <c r="O2092" s="16"/>
      <c r="P2092" s="100"/>
      <c r="Q2092" s="100"/>
      <c r="R2092" s="17"/>
      <c r="S2092" s="123"/>
      <c r="T2092" s="102" t="str">
        <f>IF(ISERROR(VLOOKUP('Salidas Pacientes'!$S2092,Entradas!$H$1:$I$412,2,FALSE)),"",VLOOKUP('Salidas Pacientes'!$S2092,Entradas!$H$1:$I$412,2,FALSE))</f>
        <v/>
      </c>
      <c r="U2092" s="124"/>
      <c r="V2092" s="124">
        <v>1</v>
      </c>
      <c r="W2092" s="127"/>
    </row>
    <row r="2093" spans="1:23" ht="15.75" hidden="1" customHeight="1">
      <c r="A2093" s="131"/>
      <c r="B2093" s="131"/>
      <c r="C2093" s="140"/>
      <c r="D2093" s="134"/>
      <c r="E2093" s="146"/>
      <c r="F2093" s="134"/>
      <c r="G2093" s="131"/>
      <c r="H2093" s="131"/>
      <c r="I2093" s="147"/>
      <c r="J2093" s="98" t="str">
        <f>IF(ISERROR(VLOOKUP('Salidas Pacientes'!$C2093,'BD Pacientes'!$A:$I,7,FALSE)),"",VLOOKUP('Salidas Pacientes'!$C2093,'BD Pacientes'!$A:$I,7,FALSE))</f>
        <v/>
      </c>
      <c r="K2093" s="99" t="str">
        <f>IF(ISERROR(VLOOKUP('Salidas Pacientes'!$C2093,'BD Pacientes'!$A:$I,8,FALSE)),"",VLOOKUP('Salidas Pacientes'!$C2093,'BD Pacientes'!$A:$I,8,FALSE))</f>
        <v/>
      </c>
      <c r="L2093" s="17" t="str">
        <f>IF(ISERROR(VLOOKUP('Salidas Pacientes'!$C2093,'BD Pacientes'!$A:$I,9,FALSE)),"",VLOOKUP('Salidas Pacientes'!$C2093,'BD Pacientes'!$A:$I,9,FALSE))</f>
        <v/>
      </c>
      <c r="M2093" s="122"/>
      <c r="N2093" s="16"/>
      <c r="O2093" s="16"/>
      <c r="P2093" s="100"/>
      <c r="Q2093" s="100"/>
      <c r="R2093" s="17"/>
      <c r="S2093" s="123"/>
      <c r="T2093" s="102" t="str">
        <f>IF(ISERROR(VLOOKUP('Salidas Pacientes'!$S2093,Entradas!$H$1:$I$412,2,FALSE)),"",VLOOKUP('Salidas Pacientes'!$S2093,Entradas!$H$1:$I$412,2,FALSE))</f>
        <v/>
      </c>
      <c r="U2093" s="124"/>
      <c r="V2093" s="124">
        <v>1</v>
      </c>
      <c r="W2093" s="127"/>
    </row>
    <row r="2094" spans="1:23" ht="15.75" hidden="1" customHeight="1">
      <c r="A2094" s="131"/>
      <c r="B2094" s="131"/>
      <c r="C2094" s="140"/>
      <c r="D2094" s="134"/>
      <c r="E2094" s="146"/>
      <c r="F2094" s="134"/>
      <c r="G2094" s="131"/>
      <c r="H2094" s="131"/>
      <c r="I2094" s="147"/>
      <c r="J2094" s="98" t="str">
        <f>IF(ISERROR(VLOOKUP('Salidas Pacientes'!$C2094,'BD Pacientes'!$A:$I,7,FALSE)),"",VLOOKUP('Salidas Pacientes'!$C2094,'BD Pacientes'!$A:$I,7,FALSE))</f>
        <v/>
      </c>
      <c r="K2094" s="99" t="str">
        <f>IF(ISERROR(VLOOKUP('Salidas Pacientes'!$C2094,'BD Pacientes'!$A:$I,8,FALSE)),"",VLOOKUP('Salidas Pacientes'!$C2094,'BD Pacientes'!$A:$I,8,FALSE))</f>
        <v/>
      </c>
      <c r="L2094" s="17" t="str">
        <f>IF(ISERROR(VLOOKUP('Salidas Pacientes'!$C2094,'BD Pacientes'!$A:$I,9,FALSE)),"",VLOOKUP('Salidas Pacientes'!$C2094,'BD Pacientes'!$A:$I,9,FALSE))</f>
        <v/>
      </c>
      <c r="M2094" s="122"/>
      <c r="N2094" s="16"/>
      <c r="O2094" s="16"/>
      <c r="P2094" s="100"/>
      <c r="Q2094" s="100"/>
      <c r="R2094" s="17"/>
      <c r="S2094" s="123"/>
      <c r="T2094" s="102" t="str">
        <f>IF(ISERROR(VLOOKUP('Salidas Pacientes'!$S2094,Entradas!$H$1:$I$412,2,FALSE)),"",VLOOKUP('Salidas Pacientes'!$S2094,Entradas!$H$1:$I$412,2,FALSE))</f>
        <v/>
      </c>
      <c r="U2094" s="124"/>
      <c r="V2094" s="124">
        <v>1</v>
      </c>
      <c r="W2094" s="127"/>
    </row>
    <row r="2095" spans="1:23" ht="15.75" hidden="1" customHeight="1">
      <c r="A2095" s="131"/>
      <c r="B2095" s="131"/>
      <c r="C2095" s="140"/>
      <c r="D2095" s="134"/>
      <c r="E2095" s="146"/>
      <c r="F2095" s="134"/>
      <c r="G2095" s="131"/>
      <c r="H2095" s="131"/>
      <c r="I2095" s="147"/>
      <c r="J2095" s="98" t="str">
        <f>IF(ISERROR(VLOOKUP('Salidas Pacientes'!$C2095,'BD Pacientes'!$A:$I,7,FALSE)),"",VLOOKUP('Salidas Pacientes'!$C2095,'BD Pacientes'!$A:$I,7,FALSE))</f>
        <v/>
      </c>
      <c r="K2095" s="99" t="str">
        <f>IF(ISERROR(VLOOKUP('Salidas Pacientes'!$C2095,'BD Pacientes'!$A:$I,8,FALSE)),"",VLOOKUP('Salidas Pacientes'!$C2095,'BD Pacientes'!$A:$I,8,FALSE))</f>
        <v/>
      </c>
      <c r="L2095" s="17" t="str">
        <f>IF(ISERROR(VLOOKUP('Salidas Pacientes'!$C2095,'BD Pacientes'!$A:$I,9,FALSE)),"",VLOOKUP('Salidas Pacientes'!$C2095,'BD Pacientes'!$A:$I,9,FALSE))</f>
        <v/>
      </c>
      <c r="M2095" s="122"/>
      <c r="N2095" s="16"/>
      <c r="O2095" s="16"/>
      <c r="P2095" s="100"/>
      <c r="Q2095" s="100"/>
      <c r="R2095" s="17"/>
      <c r="S2095" s="123"/>
      <c r="T2095" s="102" t="str">
        <f>IF(ISERROR(VLOOKUP('Salidas Pacientes'!$S2095,Entradas!$H$1:$I$412,2,FALSE)),"",VLOOKUP('Salidas Pacientes'!$S2095,Entradas!$H$1:$I$412,2,FALSE))</f>
        <v/>
      </c>
      <c r="U2095" s="124"/>
      <c r="V2095" s="124">
        <v>1</v>
      </c>
      <c r="W2095" s="127"/>
    </row>
    <row r="2096" spans="1:23" ht="15.75" hidden="1" customHeight="1">
      <c r="A2096" s="131"/>
      <c r="B2096" s="131"/>
      <c r="C2096" s="140"/>
      <c r="D2096" s="134"/>
      <c r="E2096" s="146"/>
      <c r="F2096" s="134"/>
      <c r="G2096" s="131"/>
      <c r="H2096" s="131"/>
      <c r="I2096" s="147"/>
      <c r="J2096" s="98" t="str">
        <f>IF(ISERROR(VLOOKUP('Salidas Pacientes'!$C2096,'BD Pacientes'!$A:$I,7,FALSE)),"",VLOOKUP('Salidas Pacientes'!$C2096,'BD Pacientes'!$A:$I,7,FALSE))</f>
        <v/>
      </c>
      <c r="K2096" s="99" t="str">
        <f>IF(ISERROR(VLOOKUP('Salidas Pacientes'!$C2096,'BD Pacientes'!$A:$I,8,FALSE)),"",VLOOKUP('Salidas Pacientes'!$C2096,'BD Pacientes'!$A:$I,8,FALSE))</f>
        <v/>
      </c>
      <c r="L2096" s="17" t="str">
        <f>IF(ISERROR(VLOOKUP('Salidas Pacientes'!$C2096,'BD Pacientes'!$A:$I,9,FALSE)),"",VLOOKUP('Salidas Pacientes'!$C2096,'BD Pacientes'!$A:$I,9,FALSE))</f>
        <v/>
      </c>
      <c r="M2096" s="122"/>
      <c r="N2096" s="16"/>
      <c r="O2096" s="16"/>
      <c r="P2096" s="100"/>
      <c r="Q2096" s="100"/>
      <c r="R2096" s="17"/>
      <c r="S2096" s="123"/>
      <c r="T2096" s="102" t="str">
        <f>IF(ISERROR(VLOOKUP('Salidas Pacientes'!$S2096,Entradas!$H$1:$I$412,2,FALSE)),"",VLOOKUP('Salidas Pacientes'!$S2096,Entradas!$H$1:$I$412,2,FALSE))</f>
        <v/>
      </c>
      <c r="U2096" s="124"/>
      <c r="V2096" s="124">
        <v>1</v>
      </c>
      <c r="W2096" s="127"/>
    </row>
    <row r="2097" spans="1:23" ht="15.75" hidden="1" customHeight="1">
      <c r="A2097" s="131"/>
      <c r="B2097" s="131"/>
      <c r="C2097" s="140"/>
      <c r="D2097" s="134"/>
      <c r="E2097" s="146"/>
      <c r="F2097" s="134"/>
      <c r="G2097" s="131"/>
      <c r="H2097" s="131"/>
      <c r="I2097" s="147"/>
      <c r="J2097" s="98" t="str">
        <f>IF(ISERROR(VLOOKUP('Salidas Pacientes'!$C2097,'BD Pacientes'!$A:$I,7,FALSE)),"",VLOOKUP('Salidas Pacientes'!$C2097,'BD Pacientes'!$A:$I,7,FALSE))</f>
        <v/>
      </c>
      <c r="K2097" s="99" t="str">
        <f>IF(ISERROR(VLOOKUP('Salidas Pacientes'!$C2097,'BD Pacientes'!$A:$I,8,FALSE)),"",VLOOKUP('Salidas Pacientes'!$C2097,'BD Pacientes'!$A:$I,8,FALSE))</f>
        <v/>
      </c>
      <c r="L2097" s="17" t="str">
        <f>IF(ISERROR(VLOOKUP('Salidas Pacientes'!$C2097,'BD Pacientes'!$A:$I,9,FALSE)),"",VLOOKUP('Salidas Pacientes'!$C2097,'BD Pacientes'!$A:$I,9,FALSE))</f>
        <v/>
      </c>
      <c r="M2097" s="122"/>
      <c r="N2097" s="16"/>
      <c r="O2097" s="16"/>
      <c r="P2097" s="100"/>
      <c r="Q2097" s="100"/>
      <c r="R2097" s="17"/>
      <c r="S2097" s="123"/>
      <c r="T2097" s="102" t="str">
        <f>IF(ISERROR(VLOOKUP('Salidas Pacientes'!$S2097,Entradas!$H$1:$I$412,2,FALSE)),"",VLOOKUP('Salidas Pacientes'!$S2097,Entradas!$H$1:$I$412,2,FALSE))</f>
        <v/>
      </c>
      <c r="U2097" s="124"/>
      <c r="V2097" s="124">
        <v>1</v>
      </c>
      <c r="W2097" s="127"/>
    </row>
    <row r="2098" spans="1:23" ht="15.75" hidden="1" customHeight="1">
      <c r="A2098" s="131"/>
      <c r="B2098" s="131"/>
      <c r="C2098" s="140"/>
      <c r="D2098" s="134"/>
      <c r="E2098" s="146"/>
      <c r="F2098" s="134"/>
      <c r="G2098" s="131"/>
      <c r="H2098" s="131"/>
      <c r="I2098" s="147"/>
      <c r="J2098" s="98" t="str">
        <f>IF(ISERROR(VLOOKUP('Salidas Pacientes'!$C2098,'BD Pacientes'!$A:$I,7,FALSE)),"",VLOOKUP('Salidas Pacientes'!$C2098,'BD Pacientes'!$A:$I,7,FALSE))</f>
        <v/>
      </c>
      <c r="K2098" s="99" t="str">
        <f>IF(ISERROR(VLOOKUP('Salidas Pacientes'!$C2098,'BD Pacientes'!$A:$I,8,FALSE)),"",VLOOKUP('Salidas Pacientes'!$C2098,'BD Pacientes'!$A:$I,8,FALSE))</f>
        <v/>
      </c>
      <c r="L2098" s="17" t="str">
        <f>IF(ISERROR(VLOOKUP('Salidas Pacientes'!$C2098,'BD Pacientes'!$A:$I,9,FALSE)),"",VLOOKUP('Salidas Pacientes'!$C2098,'BD Pacientes'!$A:$I,9,FALSE))</f>
        <v/>
      </c>
      <c r="M2098" s="122"/>
      <c r="N2098" s="16"/>
      <c r="O2098" s="16"/>
      <c r="P2098" s="100"/>
      <c r="Q2098" s="100"/>
      <c r="R2098" s="17"/>
      <c r="S2098" s="123"/>
      <c r="T2098" s="102" t="str">
        <f>IF(ISERROR(VLOOKUP('Salidas Pacientes'!$S2098,Entradas!$H$1:$I$412,2,FALSE)),"",VLOOKUP('Salidas Pacientes'!$S2098,Entradas!$H$1:$I$412,2,FALSE))</f>
        <v/>
      </c>
      <c r="U2098" s="124"/>
      <c r="V2098" s="124">
        <v>1</v>
      </c>
      <c r="W2098" s="127"/>
    </row>
    <row r="2099" spans="1:23" ht="15.75" hidden="1" customHeight="1">
      <c r="A2099" s="131"/>
      <c r="B2099" s="131"/>
      <c r="C2099" s="140"/>
      <c r="D2099" s="134"/>
      <c r="E2099" s="146"/>
      <c r="F2099" s="134"/>
      <c r="G2099" s="131"/>
      <c r="H2099" s="131"/>
      <c r="I2099" s="147"/>
      <c r="J2099" s="98" t="str">
        <f>IF(ISERROR(VLOOKUP('Salidas Pacientes'!$C2099,'BD Pacientes'!$A:$I,7,FALSE)),"",VLOOKUP('Salidas Pacientes'!$C2099,'BD Pacientes'!$A:$I,7,FALSE))</f>
        <v/>
      </c>
      <c r="K2099" s="99" t="str">
        <f>IF(ISERROR(VLOOKUP('Salidas Pacientes'!$C2099,'BD Pacientes'!$A:$I,8,FALSE)),"",VLOOKUP('Salidas Pacientes'!$C2099,'BD Pacientes'!$A:$I,8,FALSE))</f>
        <v/>
      </c>
      <c r="L2099" s="17" t="str">
        <f>IF(ISERROR(VLOOKUP('Salidas Pacientes'!$C2099,'BD Pacientes'!$A:$I,9,FALSE)),"",VLOOKUP('Salidas Pacientes'!$C2099,'BD Pacientes'!$A:$I,9,FALSE))</f>
        <v/>
      </c>
      <c r="M2099" s="122"/>
      <c r="N2099" s="16"/>
      <c r="O2099" s="16"/>
      <c r="P2099" s="100"/>
      <c r="Q2099" s="100"/>
      <c r="R2099" s="17"/>
      <c r="S2099" s="123"/>
      <c r="T2099" s="102" t="str">
        <f>IF(ISERROR(VLOOKUP('Salidas Pacientes'!$S2099,Entradas!$H$1:$I$412,2,FALSE)),"",VLOOKUP('Salidas Pacientes'!$S2099,Entradas!$H$1:$I$412,2,FALSE))</f>
        <v/>
      </c>
      <c r="U2099" s="124"/>
      <c r="V2099" s="124">
        <v>1</v>
      </c>
      <c r="W2099" s="127"/>
    </row>
    <row r="2100" spans="1:23" ht="15.75" hidden="1" customHeight="1">
      <c r="A2100" s="131"/>
      <c r="B2100" s="131"/>
      <c r="C2100" s="140"/>
      <c r="D2100" s="134"/>
      <c r="E2100" s="146"/>
      <c r="F2100" s="134"/>
      <c r="G2100" s="131"/>
      <c r="H2100" s="131"/>
      <c r="I2100" s="147"/>
      <c r="J2100" s="98" t="str">
        <f>IF(ISERROR(VLOOKUP('Salidas Pacientes'!$C2100,'BD Pacientes'!$A:$I,7,FALSE)),"",VLOOKUP('Salidas Pacientes'!$C2100,'BD Pacientes'!$A:$I,7,FALSE))</f>
        <v/>
      </c>
      <c r="K2100" s="99" t="str">
        <f>IF(ISERROR(VLOOKUP('Salidas Pacientes'!$C2100,'BD Pacientes'!$A:$I,8,FALSE)),"",VLOOKUP('Salidas Pacientes'!$C2100,'BD Pacientes'!$A:$I,8,FALSE))</f>
        <v/>
      </c>
      <c r="L2100" s="17" t="str">
        <f>IF(ISERROR(VLOOKUP('Salidas Pacientes'!$C2100,'BD Pacientes'!$A:$I,9,FALSE)),"",VLOOKUP('Salidas Pacientes'!$C2100,'BD Pacientes'!$A:$I,9,FALSE))</f>
        <v/>
      </c>
      <c r="M2100" s="122"/>
      <c r="N2100" s="16"/>
      <c r="O2100" s="16"/>
      <c r="P2100" s="100"/>
      <c r="Q2100" s="100"/>
      <c r="R2100" s="17"/>
      <c r="S2100" s="123"/>
      <c r="T2100" s="102" t="str">
        <f>IF(ISERROR(VLOOKUP('Salidas Pacientes'!$S2100,Entradas!$H$1:$I$412,2,FALSE)),"",VLOOKUP('Salidas Pacientes'!$S2100,Entradas!$H$1:$I$412,2,FALSE))</f>
        <v/>
      </c>
      <c r="U2100" s="124"/>
      <c r="V2100" s="124">
        <v>1</v>
      </c>
      <c r="W2100" s="127"/>
    </row>
    <row r="2101" spans="1:23" ht="15.75" hidden="1" customHeight="1">
      <c r="A2101" s="131"/>
      <c r="B2101" s="131"/>
      <c r="C2101" s="140"/>
      <c r="D2101" s="134"/>
      <c r="E2101" s="146"/>
      <c r="F2101" s="134"/>
      <c r="G2101" s="131"/>
      <c r="H2101" s="131"/>
      <c r="I2101" s="147"/>
      <c r="J2101" s="98" t="str">
        <f>IF(ISERROR(VLOOKUP('Salidas Pacientes'!$C2101,'BD Pacientes'!$A:$I,7,FALSE)),"",VLOOKUP('Salidas Pacientes'!$C2101,'BD Pacientes'!$A:$I,7,FALSE))</f>
        <v/>
      </c>
      <c r="K2101" s="99" t="str">
        <f>IF(ISERROR(VLOOKUP('Salidas Pacientes'!$C2101,'BD Pacientes'!$A:$I,8,FALSE)),"",VLOOKUP('Salidas Pacientes'!$C2101,'BD Pacientes'!$A:$I,8,FALSE))</f>
        <v/>
      </c>
      <c r="L2101" s="17" t="str">
        <f>IF(ISERROR(VLOOKUP('Salidas Pacientes'!$C2101,'BD Pacientes'!$A:$I,9,FALSE)),"",VLOOKUP('Salidas Pacientes'!$C2101,'BD Pacientes'!$A:$I,9,FALSE))</f>
        <v/>
      </c>
      <c r="M2101" s="122"/>
      <c r="N2101" s="16"/>
      <c r="O2101" s="16"/>
      <c r="P2101" s="100"/>
      <c r="Q2101" s="100"/>
      <c r="R2101" s="17"/>
      <c r="S2101" s="123"/>
      <c r="T2101" s="102" t="str">
        <f>IF(ISERROR(VLOOKUP('Salidas Pacientes'!$S2101,Entradas!$H$1:$I$412,2,FALSE)),"",VLOOKUP('Salidas Pacientes'!$S2101,Entradas!$H$1:$I$412,2,FALSE))</f>
        <v/>
      </c>
      <c r="U2101" s="124"/>
      <c r="V2101" s="124">
        <v>1</v>
      </c>
      <c r="W2101" s="127"/>
    </row>
    <row r="2102" spans="1:23" ht="15.75" hidden="1" customHeight="1">
      <c r="A2102" s="131"/>
      <c r="B2102" s="131"/>
      <c r="C2102" s="140"/>
      <c r="D2102" s="134"/>
      <c r="E2102" s="146"/>
      <c r="F2102" s="134"/>
      <c r="G2102" s="131"/>
      <c r="H2102" s="131"/>
      <c r="I2102" s="147"/>
      <c r="J2102" s="98" t="str">
        <f>IF(ISERROR(VLOOKUP('Salidas Pacientes'!$C2102,'BD Pacientes'!$A:$I,7,FALSE)),"",VLOOKUP('Salidas Pacientes'!$C2102,'BD Pacientes'!$A:$I,7,FALSE))</f>
        <v/>
      </c>
      <c r="K2102" s="99" t="str">
        <f>IF(ISERROR(VLOOKUP('Salidas Pacientes'!$C2102,'BD Pacientes'!$A:$I,8,FALSE)),"",VLOOKUP('Salidas Pacientes'!$C2102,'BD Pacientes'!$A:$I,8,FALSE))</f>
        <v/>
      </c>
      <c r="L2102" s="17" t="str">
        <f>IF(ISERROR(VLOOKUP('Salidas Pacientes'!$C2102,'BD Pacientes'!$A:$I,9,FALSE)),"",VLOOKUP('Salidas Pacientes'!$C2102,'BD Pacientes'!$A:$I,9,FALSE))</f>
        <v/>
      </c>
      <c r="M2102" s="122"/>
      <c r="N2102" s="16"/>
      <c r="O2102" s="16"/>
      <c r="P2102" s="100"/>
      <c r="Q2102" s="100"/>
      <c r="R2102" s="17"/>
      <c r="S2102" s="123"/>
      <c r="T2102" s="102" t="str">
        <f>IF(ISERROR(VLOOKUP('Salidas Pacientes'!$S2102,Entradas!$H$1:$I$412,2,FALSE)),"",VLOOKUP('Salidas Pacientes'!$S2102,Entradas!$H$1:$I$412,2,FALSE))</f>
        <v/>
      </c>
      <c r="U2102" s="124"/>
      <c r="V2102" s="124">
        <v>1</v>
      </c>
      <c r="W2102" s="127"/>
    </row>
    <row r="2103" spans="1:23" ht="15.75" hidden="1" customHeight="1">
      <c r="A2103" s="131"/>
      <c r="B2103" s="131"/>
      <c r="C2103" s="140"/>
      <c r="D2103" s="134"/>
      <c r="E2103" s="146"/>
      <c r="F2103" s="134"/>
      <c r="G2103" s="131"/>
      <c r="H2103" s="131"/>
      <c r="I2103" s="147"/>
      <c r="J2103" s="98" t="str">
        <f>IF(ISERROR(VLOOKUP('Salidas Pacientes'!$C2103,'BD Pacientes'!$A:$I,7,FALSE)),"",VLOOKUP('Salidas Pacientes'!$C2103,'BD Pacientes'!$A:$I,7,FALSE))</f>
        <v/>
      </c>
      <c r="K2103" s="99" t="str">
        <f>IF(ISERROR(VLOOKUP('Salidas Pacientes'!$C2103,'BD Pacientes'!$A:$I,8,FALSE)),"",VLOOKUP('Salidas Pacientes'!$C2103,'BD Pacientes'!$A:$I,8,FALSE))</f>
        <v/>
      </c>
      <c r="L2103" s="17" t="str">
        <f>IF(ISERROR(VLOOKUP('Salidas Pacientes'!$C2103,'BD Pacientes'!$A:$I,9,FALSE)),"",VLOOKUP('Salidas Pacientes'!$C2103,'BD Pacientes'!$A:$I,9,FALSE))</f>
        <v/>
      </c>
      <c r="M2103" s="122"/>
      <c r="N2103" s="16"/>
      <c r="O2103" s="16"/>
      <c r="P2103" s="100"/>
      <c r="Q2103" s="100"/>
      <c r="R2103" s="17"/>
      <c r="S2103" s="123"/>
      <c r="T2103" s="102" t="str">
        <f>IF(ISERROR(VLOOKUP('Salidas Pacientes'!$S2103,Entradas!$H$1:$I$412,2,FALSE)),"",VLOOKUP('Salidas Pacientes'!$S2103,Entradas!$H$1:$I$412,2,FALSE))</f>
        <v/>
      </c>
      <c r="U2103" s="124"/>
      <c r="V2103" s="124">
        <v>1</v>
      </c>
      <c r="W2103" s="127"/>
    </row>
    <row r="2104" spans="1:23" ht="15.75" hidden="1" customHeight="1">
      <c r="A2104" s="131"/>
      <c r="B2104" s="131"/>
      <c r="C2104" s="140"/>
      <c r="D2104" s="134"/>
      <c r="E2104" s="146"/>
      <c r="F2104" s="134"/>
      <c r="G2104" s="131"/>
      <c r="H2104" s="131"/>
      <c r="I2104" s="147"/>
      <c r="J2104" s="98" t="str">
        <f>IF(ISERROR(VLOOKUP('Salidas Pacientes'!$C2104,'BD Pacientes'!$A:$I,7,FALSE)),"",VLOOKUP('Salidas Pacientes'!$C2104,'BD Pacientes'!$A:$I,7,FALSE))</f>
        <v/>
      </c>
      <c r="K2104" s="99" t="str">
        <f>IF(ISERROR(VLOOKUP('Salidas Pacientes'!$C2104,'BD Pacientes'!$A:$I,8,FALSE)),"",VLOOKUP('Salidas Pacientes'!$C2104,'BD Pacientes'!$A:$I,8,FALSE))</f>
        <v/>
      </c>
      <c r="L2104" s="17" t="str">
        <f>IF(ISERROR(VLOOKUP('Salidas Pacientes'!$C2104,'BD Pacientes'!$A:$I,9,FALSE)),"",VLOOKUP('Salidas Pacientes'!$C2104,'BD Pacientes'!$A:$I,9,FALSE))</f>
        <v/>
      </c>
      <c r="M2104" s="122"/>
      <c r="N2104" s="16"/>
      <c r="O2104" s="16"/>
      <c r="P2104" s="100"/>
      <c r="Q2104" s="100"/>
      <c r="R2104" s="17"/>
      <c r="S2104" s="123"/>
      <c r="T2104" s="102" t="str">
        <f>IF(ISERROR(VLOOKUP('Salidas Pacientes'!$S2104,Entradas!$H$1:$I$412,2,FALSE)),"",VLOOKUP('Salidas Pacientes'!$S2104,Entradas!$H$1:$I$412,2,FALSE))</f>
        <v/>
      </c>
      <c r="U2104" s="124"/>
      <c r="V2104" s="124">
        <v>1</v>
      </c>
      <c r="W2104" s="127"/>
    </row>
    <row r="2105" spans="1:23" ht="15.75" hidden="1" customHeight="1">
      <c r="A2105" s="131"/>
      <c r="B2105" s="131"/>
      <c r="C2105" s="140"/>
      <c r="D2105" s="134"/>
      <c r="E2105" s="146"/>
      <c r="F2105" s="134"/>
      <c r="G2105" s="131"/>
      <c r="H2105" s="131"/>
      <c r="I2105" s="147"/>
      <c r="J2105" s="98" t="str">
        <f>IF(ISERROR(VLOOKUP('Salidas Pacientes'!$C2105,'BD Pacientes'!$A:$I,7,FALSE)),"",VLOOKUP('Salidas Pacientes'!$C2105,'BD Pacientes'!$A:$I,7,FALSE))</f>
        <v/>
      </c>
      <c r="K2105" s="99" t="str">
        <f>IF(ISERROR(VLOOKUP('Salidas Pacientes'!$C2105,'BD Pacientes'!$A:$I,8,FALSE)),"",VLOOKUP('Salidas Pacientes'!$C2105,'BD Pacientes'!$A:$I,8,FALSE))</f>
        <v/>
      </c>
      <c r="L2105" s="17" t="str">
        <f>IF(ISERROR(VLOOKUP('Salidas Pacientes'!$C2105,'BD Pacientes'!$A:$I,9,FALSE)),"",VLOOKUP('Salidas Pacientes'!$C2105,'BD Pacientes'!$A:$I,9,FALSE))</f>
        <v/>
      </c>
      <c r="M2105" s="122"/>
      <c r="N2105" s="16"/>
      <c r="O2105" s="16"/>
      <c r="P2105" s="100"/>
      <c r="Q2105" s="100"/>
      <c r="R2105" s="17"/>
      <c r="S2105" s="123"/>
      <c r="T2105" s="102" t="str">
        <f>IF(ISERROR(VLOOKUP('Salidas Pacientes'!$S2105,Entradas!$H$1:$I$412,2,FALSE)),"",VLOOKUP('Salidas Pacientes'!$S2105,Entradas!$H$1:$I$412,2,FALSE))</f>
        <v/>
      </c>
      <c r="U2105" s="124"/>
      <c r="V2105" s="124">
        <v>1</v>
      </c>
      <c r="W2105" s="127"/>
    </row>
    <row r="2106" spans="1:23" ht="15.75" hidden="1" customHeight="1">
      <c r="A2106" s="131"/>
      <c r="B2106" s="131"/>
      <c r="C2106" s="140"/>
      <c r="D2106" s="134"/>
      <c r="E2106" s="146"/>
      <c r="F2106" s="134"/>
      <c r="G2106" s="131"/>
      <c r="H2106" s="131"/>
      <c r="I2106" s="147"/>
      <c r="J2106" s="98" t="str">
        <f>IF(ISERROR(VLOOKUP('Salidas Pacientes'!$C2106,'BD Pacientes'!$A:$I,7,FALSE)),"",VLOOKUP('Salidas Pacientes'!$C2106,'BD Pacientes'!$A:$I,7,FALSE))</f>
        <v/>
      </c>
      <c r="K2106" s="99" t="str">
        <f>IF(ISERROR(VLOOKUP('Salidas Pacientes'!$C2106,'BD Pacientes'!$A:$I,8,FALSE)),"",VLOOKUP('Salidas Pacientes'!$C2106,'BD Pacientes'!$A:$I,8,FALSE))</f>
        <v/>
      </c>
      <c r="L2106" s="17" t="str">
        <f>IF(ISERROR(VLOOKUP('Salidas Pacientes'!$C2106,'BD Pacientes'!$A:$I,9,FALSE)),"",VLOOKUP('Salidas Pacientes'!$C2106,'BD Pacientes'!$A:$I,9,FALSE))</f>
        <v/>
      </c>
      <c r="M2106" s="122"/>
      <c r="N2106" s="16"/>
      <c r="O2106" s="16"/>
      <c r="P2106" s="100"/>
      <c r="Q2106" s="100"/>
      <c r="R2106" s="17"/>
      <c r="S2106" s="123"/>
      <c r="T2106" s="102" t="str">
        <f>IF(ISERROR(VLOOKUP('Salidas Pacientes'!$S2106,Entradas!$H$1:$I$412,2,FALSE)),"",VLOOKUP('Salidas Pacientes'!$S2106,Entradas!$H$1:$I$412,2,FALSE))</f>
        <v/>
      </c>
      <c r="U2106" s="124"/>
      <c r="V2106" s="124">
        <v>1</v>
      </c>
      <c r="W2106" s="127"/>
    </row>
    <row r="2107" spans="1:23" ht="15.75" hidden="1" customHeight="1">
      <c r="A2107" s="131"/>
      <c r="B2107" s="131"/>
      <c r="C2107" s="140"/>
      <c r="D2107" s="134"/>
      <c r="E2107" s="146"/>
      <c r="F2107" s="134"/>
      <c r="G2107" s="131"/>
      <c r="H2107" s="131"/>
      <c r="I2107" s="147"/>
      <c r="J2107" s="98" t="str">
        <f>IF(ISERROR(VLOOKUP('Salidas Pacientes'!$C2107,'BD Pacientes'!$A:$I,7,FALSE)),"",VLOOKUP('Salidas Pacientes'!$C2107,'BD Pacientes'!$A:$I,7,FALSE))</f>
        <v/>
      </c>
      <c r="K2107" s="99" t="str">
        <f>IF(ISERROR(VLOOKUP('Salidas Pacientes'!$C2107,'BD Pacientes'!$A:$I,8,FALSE)),"",VLOOKUP('Salidas Pacientes'!$C2107,'BD Pacientes'!$A:$I,8,FALSE))</f>
        <v/>
      </c>
      <c r="L2107" s="17" t="str">
        <f>IF(ISERROR(VLOOKUP('Salidas Pacientes'!$C2107,'BD Pacientes'!$A:$I,9,FALSE)),"",VLOOKUP('Salidas Pacientes'!$C2107,'BD Pacientes'!$A:$I,9,FALSE))</f>
        <v/>
      </c>
      <c r="M2107" s="122"/>
      <c r="N2107" s="16"/>
      <c r="O2107" s="16"/>
      <c r="P2107" s="100"/>
      <c r="Q2107" s="100"/>
      <c r="R2107" s="17"/>
      <c r="S2107" s="123"/>
      <c r="T2107" s="102" t="str">
        <f>IF(ISERROR(VLOOKUP('Salidas Pacientes'!$S2107,Entradas!$H$1:$I$412,2,FALSE)),"",VLOOKUP('Salidas Pacientes'!$S2107,Entradas!$H$1:$I$412,2,FALSE))</f>
        <v/>
      </c>
      <c r="U2107" s="124"/>
      <c r="V2107" s="124">
        <v>1</v>
      </c>
      <c r="W2107" s="127"/>
    </row>
    <row r="2108" spans="1:23" ht="15.75" hidden="1" customHeight="1">
      <c r="A2108" s="131"/>
      <c r="B2108" s="131"/>
      <c r="C2108" s="140"/>
      <c r="D2108" s="134"/>
      <c r="E2108" s="146"/>
      <c r="F2108" s="134"/>
      <c r="G2108" s="131"/>
      <c r="H2108" s="131"/>
      <c r="I2108" s="147"/>
      <c r="J2108" s="98" t="str">
        <f>IF(ISERROR(VLOOKUP('Salidas Pacientes'!$C2108,'BD Pacientes'!$A:$I,7,FALSE)),"",VLOOKUP('Salidas Pacientes'!$C2108,'BD Pacientes'!$A:$I,7,FALSE))</f>
        <v/>
      </c>
      <c r="K2108" s="99" t="str">
        <f>IF(ISERROR(VLOOKUP('Salidas Pacientes'!$C2108,'BD Pacientes'!$A:$I,8,FALSE)),"",VLOOKUP('Salidas Pacientes'!$C2108,'BD Pacientes'!$A:$I,8,FALSE))</f>
        <v/>
      </c>
      <c r="L2108" s="17" t="str">
        <f>IF(ISERROR(VLOOKUP('Salidas Pacientes'!$C2108,'BD Pacientes'!$A:$I,9,FALSE)),"",VLOOKUP('Salidas Pacientes'!$C2108,'BD Pacientes'!$A:$I,9,FALSE))</f>
        <v/>
      </c>
      <c r="M2108" s="122"/>
      <c r="N2108" s="16"/>
      <c r="O2108" s="16"/>
      <c r="P2108" s="100"/>
      <c r="Q2108" s="100"/>
      <c r="R2108" s="17"/>
      <c r="S2108" s="123"/>
      <c r="T2108" s="102" t="str">
        <f>IF(ISERROR(VLOOKUP('Salidas Pacientes'!$S2108,Entradas!$H$1:$I$412,2,FALSE)),"",VLOOKUP('Salidas Pacientes'!$S2108,Entradas!$H$1:$I$412,2,FALSE))</f>
        <v/>
      </c>
      <c r="U2108" s="124"/>
      <c r="V2108" s="124">
        <v>1</v>
      </c>
      <c r="W2108" s="127"/>
    </row>
    <row r="2109" spans="1:23" ht="15.75" hidden="1" customHeight="1">
      <c r="A2109" s="131"/>
      <c r="B2109" s="131"/>
      <c r="C2109" s="140"/>
      <c r="D2109" s="134"/>
      <c r="E2109" s="146"/>
      <c r="F2109" s="134"/>
      <c r="G2109" s="131"/>
      <c r="H2109" s="131"/>
      <c r="I2109" s="147"/>
      <c r="J2109" s="98" t="str">
        <f>IF(ISERROR(VLOOKUP('Salidas Pacientes'!$C2109,'BD Pacientes'!$A:$I,7,FALSE)),"",VLOOKUP('Salidas Pacientes'!$C2109,'BD Pacientes'!$A:$I,7,FALSE))</f>
        <v/>
      </c>
      <c r="K2109" s="99" t="str">
        <f>IF(ISERROR(VLOOKUP('Salidas Pacientes'!$C2109,'BD Pacientes'!$A:$I,8,FALSE)),"",VLOOKUP('Salidas Pacientes'!$C2109,'BD Pacientes'!$A:$I,8,FALSE))</f>
        <v/>
      </c>
      <c r="L2109" s="17" t="str">
        <f>IF(ISERROR(VLOOKUP('Salidas Pacientes'!$C2109,'BD Pacientes'!$A:$I,9,FALSE)),"",VLOOKUP('Salidas Pacientes'!$C2109,'BD Pacientes'!$A:$I,9,FALSE))</f>
        <v/>
      </c>
      <c r="M2109" s="122"/>
      <c r="N2109" s="16"/>
      <c r="O2109" s="16"/>
      <c r="P2109" s="100"/>
      <c r="Q2109" s="100"/>
      <c r="R2109" s="17"/>
      <c r="S2109" s="123"/>
      <c r="T2109" s="102" t="str">
        <f>IF(ISERROR(VLOOKUP('Salidas Pacientes'!$S2109,Entradas!$H$1:$I$412,2,FALSE)),"",VLOOKUP('Salidas Pacientes'!$S2109,Entradas!$H$1:$I$412,2,FALSE))</f>
        <v/>
      </c>
      <c r="U2109" s="124"/>
      <c r="V2109" s="124">
        <v>1</v>
      </c>
      <c r="W2109" s="127"/>
    </row>
    <row r="2110" spans="1:23" ht="15.75" hidden="1" customHeight="1">
      <c r="A2110" s="131"/>
      <c r="B2110" s="131"/>
      <c r="C2110" s="140"/>
      <c r="D2110" s="134"/>
      <c r="E2110" s="146"/>
      <c r="F2110" s="134"/>
      <c r="G2110" s="131"/>
      <c r="H2110" s="131"/>
      <c r="I2110" s="147"/>
      <c r="J2110" s="98" t="str">
        <f>IF(ISERROR(VLOOKUP('Salidas Pacientes'!$C2110,'BD Pacientes'!$A:$I,7,FALSE)),"",VLOOKUP('Salidas Pacientes'!$C2110,'BD Pacientes'!$A:$I,7,FALSE))</f>
        <v/>
      </c>
      <c r="K2110" s="99" t="str">
        <f>IF(ISERROR(VLOOKUP('Salidas Pacientes'!$C2110,'BD Pacientes'!$A:$I,8,FALSE)),"",VLOOKUP('Salidas Pacientes'!$C2110,'BD Pacientes'!$A:$I,8,FALSE))</f>
        <v/>
      </c>
      <c r="L2110" s="17" t="str">
        <f>IF(ISERROR(VLOOKUP('Salidas Pacientes'!$C2110,'BD Pacientes'!$A:$I,9,FALSE)),"",VLOOKUP('Salidas Pacientes'!$C2110,'BD Pacientes'!$A:$I,9,FALSE))</f>
        <v/>
      </c>
      <c r="M2110" s="122"/>
      <c r="N2110" s="16"/>
      <c r="O2110" s="16"/>
      <c r="P2110" s="100"/>
      <c r="Q2110" s="100"/>
      <c r="R2110" s="17"/>
      <c r="S2110" s="123"/>
      <c r="T2110" s="102" t="str">
        <f>IF(ISERROR(VLOOKUP('Salidas Pacientes'!$S2110,Entradas!$H$1:$I$412,2,FALSE)),"",VLOOKUP('Salidas Pacientes'!$S2110,Entradas!$H$1:$I$412,2,FALSE))</f>
        <v/>
      </c>
      <c r="U2110" s="124"/>
      <c r="V2110" s="124">
        <v>1</v>
      </c>
      <c r="W2110" s="127"/>
    </row>
    <row r="2111" spans="1:23" ht="15.75" hidden="1" customHeight="1">
      <c r="A2111" s="131"/>
      <c r="B2111" s="131"/>
      <c r="C2111" s="140"/>
      <c r="D2111" s="134"/>
      <c r="E2111" s="146"/>
      <c r="F2111" s="134"/>
      <c r="G2111" s="131"/>
      <c r="H2111" s="131"/>
      <c r="I2111" s="147"/>
      <c r="J2111" s="98" t="str">
        <f>IF(ISERROR(VLOOKUP('Salidas Pacientes'!$C2111,'BD Pacientes'!$A:$I,7,FALSE)),"",VLOOKUP('Salidas Pacientes'!$C2111,'BD Pacientes'!$A:$I,7,FALSE))</f>
        <v/>
      </c>
      <c r="K2111" s="99" t="str">
        <f>IF(ISERROR(VLOOKUP('Salidas Pacientes'!$C2111,'BD Pacientes'!$A:$I,8,FALSE)),"",VLOOKUP('Salidas Pacientes'!$C2111,'BD Pacientes'!$A:$I,8,FALSE))</f>
        <v/>
      </c>
      <c r="L2111" s="17" t="str">
        <f>IF(ISERROR(VLOOKUP('Salidas Pacientes'!$C2111,'BD Pacientes'!$A:$I,9,FALSE)),"",VLOOKUP('Salidas Pacientes'!$C2111,'BD Pacientes'!$A:$I,9,FALSE))</f>
        <v/>
      </c>
      <c r="M2111" s="122"/>
      <c r="N2111" s="16"/>
      <c r="O2111" s="16"/>
      <c r="P2111" s="100"/>
      <c r="Q2111" s="100"/>
      <c r="R2111" s="17"/>
      <c r="S2111" s="123"/>
      <c r="T2111" s="102" t="str">
        <f>IF(ISERROR(VLOOKUP('Salidas Pacientes'!$S2111,Entradas!$H$1:$I$412,2,FALSE)),"",VLOOKUP('Salidas Pacientes'!$S2111,Entradas!$H$1:$I$412,2,FALSE))</f>
        <v/>
      </c>
      <c r="U2111" s="124"/>
      <c r="V2111" s="124">
        <v>1</v>
      </c>
      <c r="W2111" s="127"/>
    </row>
    <row r="2112" spans="1:23" ht="15.75" hidden="1" customHeight="1">
      <c r="A2112" s="131"/>
      <c r="B2112" s="131"/>
      <c r="C2112" s="140"/>
      <c r="D2112" s="134"/>
      <c r="E2112" s="146"/>
      <c r="F2112" s="134"/>
      <c r="G2112" s="131"/>
      <c r="H2112" s="131"/>
      <c r="I2112" s="147"/>
      <c r="J2112" s="98" t="str">
        <f>IF(ISERROR(VLOOKUP('Salidas Pacientes'!$C2112,'BD Pacientes'!$A:$I,7,FALSE)),"",VLOOKUP('Salidas Pacientes'!$C2112,'BD Pacientes'!$A:$I,7,FALSE))</f>
        <v/>
      </c>
      <c r="K2112" s="99" t="str">
        <f>IF(ISERROR(VLOOKUP('Salidas Pacientes'!$C2112,'BD Pacientes'!$A:$I,8,FALSE)),"",VLOOKUP('Salidas Pacientes'!$C2112,'BD Pacientes'!$A:$I,8,FALSE))</f>
        <v/>
      </c>
      <c r="L2112" s="17" t="str">
        <f>IF(ISERROR(VLOOKUP('Salidas Pacientes'!$C2112,'BD Pacientes'!$A:$I,9,FALSE)),"",VLOOKUP('Salidas Pacientes'!$C2112,'BD Pacientes'!$A:$I,9,FALSE))</f>
        <v/>
      </c>
      <c r="M2112" s="122"/>
      <c r="N2112" s="16"/>
      <c r="O2112" s="16"/>
      <c r="P2112" s="100"/>
      <c r="Q2112" s="100"/>
      <c r="R2112" s="17"/>
      <c r="S2112" s="123"/>
      <c r="T2112" s="102" t="str">
        <f>IF(ISERROR(VLOOKUP('Salidas Pacientes'!$S2112,Entradas!$H$1:$I$412,2,FALSE)),"",VLOOKUP('Salidas Pacientes'!$S2112,Entradas!$H$1:$I$412,2,FALSE))</f>
        <v/>
      </c>
      <c r="U2112" s="124"/>
      <c r="V2112" s="124">
        <v>1</v>
      </c>
      <c r="W2112" s="127"/>
    </row>
    <row r="2113" spans="1:23" ht="15.75" hidden="1" customHeight="1">
      <c r="A2113" s="131"/>
      <c r="B2113" s="131"/>
      <c r="C2113" s="140"/>
      <c r="D2113" s="134"/>
      <c r="E2113" s="146"/>
      <c r="F2113" s="134"/>
      <c r="G2113" s="131"/>
      <c r="H2113" s="131"/>
      <c r="I2113" s="147"/>
      <c r="J2113" s="98" t="str">
        <f>IF(ISERROR(VLOOKUP('Salidas Pacientes'!$C2113,'BD Pacientes'!$A:$I,7,FALSE)),"",VLOOKUP('Salidas Pacientes'!$C2113,'BD Pacientes'!$A:$I,7,FALSE))</f>
        <v/>
      </c>
      <c r="K2113" s="99" t="str">
        <f>IF(ISERROR(VLOOKUP('Salidas Pacientes'!$C2113,'BD Pacientes'!$A:$I,8,FALSE)),"",VLOOKUP('Salidas Pacientes'!$C2113,'BD Pacientes'!$A:$I,8,FALSE))</f>
        <v/>
      </c>
      <c r="L2113" s="17" t="str">
        <f>IF(ISERROR(VLOOKUP('Salidas Pacientes'!$C2113,'BD Pacientes'!$A:$I,9,FALSE)),"",VLOOKUP('Salidas Pacientes'!$C2113,'BD Pacientes'!$A:$I,9,FALSE))</f>
        <v/>
      </c>
      <c r="M2113" s="122"/>
      <c r="N2113" s="16"/>
      <c r="O2113" s="16"/>
      <c r="P2113" s="100"/>
      <c r="Q2113" s="100"/>
      <c r="R2113" s="17"/>
      <c r="S2113" s="123"/>
      <c r="T2113" s="102" t="str">
        <f>IF(ISERROR(VLOOKUP('Salidas Pacientes'!$S2113,Entradas!$H$1:$I$412,2,FALSE)),"",VLOOKUP('Salidas Pacientes'!$S2113,Entradas!$H$1:$I$412,2,FALSE))</f>
        <v/>
      </c>
      <c r="U2113" s="124"/>
      <c r="V2113" s="124">
        <v>1</v>
      </c>
      <c r="W2113" s="127"/>
    </row>
    <row r="2114" spans="1:23" ht="15.75" hidden="1" customHeight="1">
      <c r="A2114" s="131"/>
      <c r="B2114" s="131"/>
      <c r="C2114" s="140"/>
      <c r="D2114" s="134"/>
      <c r="E2114" s="146"/>
      <c r="F2114" s="134"/>
      <c r="G2114" s="131"/>
      <c r="H2114" s="131"/>
      <c r="I2114" s="147"/>
      <c r="J2114" s="98" t="str">
        <f>IF(ISERROR(VLOOKUP('Salidas Pacientes'!$C2114,'BD Pacientes'!$A:$I,7,FALSE)),"",VLOOKUP('Salidas Pacientes'!$C2114,'BD Pacientes'!$A:$I,7,FALSE))</f>
        <v/>
      </c>
      <c r="K2114" s="99" t="str">
        <f>IF(ISERROR(VLOOKUP('Salidas Pacientes'!$C2114,'BD Pacientes'!$A:$I,8,FALSE)),"",VLOOKUP('Salidas Pacientes'!$C2114,'BD Pacientes'!$A:$I,8,FALSE))</f>
        <v/>
      </c>
      <c r="L2114" s="17" t="str">
        <f>IF(ISERROR(VLOOKUP('Salidas Pacientes'!$C2114,'BD Pacientes'!$A:$I,9,FALSE)),"",VLOOKUP('Salidas Pacientes'!$C2114,'BD Pacientes'!$A:$I,9,FALSE))</f>
        <v/>
      </c>
      <c r="M2114" s="122"/>
      <c r="N2114" s="16"/>
      <c r="O2114" s="16"/>
      <c r="P2114" s="100"/>
      <c r="Q2114" s="100"/>
      <c r="R2114" s="17"/>
      <c r="S2114" s="123"/>
      <c r="T2114" s="102" t="str">
        <f>IF(ISERROR(VLOOKUP('Salidas Pacientes'!$S2114,Entradas!$H$1:$I$412,2,FALSE)),"",VLOOKUP('Salidas Pacientes'!$S2114,Entradas!$H$1:$I$412,2,FALSE))</f>
        <v/>
      </c>
      <c r="U2114" s="124"/>
      <c r="V2114" s="124">
        <v>1</v>
      </c>
      <c r="W2114" s="127"/>
    </row>
    <row r="2115" spans="1:23" ht="15.75" hidden="1" customHeight="1">
      <c r="A2115" s="131"/>
      <c r="B2115" s="131"/>
      <c r="C2115" s="140"/>
      <c r="D2115" s="134"/>
      <c r="E2115" s="146"/>
      <c r="F2115" s="134"/>
      <c r="G2115" s="131"/>
      <c r="H2115" s="131"/>
      <c r="I2115" s="147"/>
      <c r="J2115" s="98" t="str">
        <f>IF(ISERROR(VLOOKUP('Salidas Pacientes'!$C2115,'BD Pacientes'!$A:$I,7,FALSE)),"",VLOOKUP('Salidas Pacientes'!$C2115,'BD Pacientes'!$A:$I,7,FALSE))</f>
        <v/>
      </c>
      <c r="K2115" s="99" t="str">
        <f>IF(ISERROR(VLOOKUP('Salidas Pacientes'!$C2115,'BD Pacientes'!$A:$I,8,FALSE)),"",VLOOKUP('Salidas Pacientes'!$C2115,'BD Pacientes'!$A:$I,8,FALSE))</f>
        <v/>
      </c>
      <c r="L2115" s="17" t="str">
        <f>IF(ISERROR(VLOOKUP('Salidas Pacientes'!$C2115,'BD Pacientes'!$A:$I,9,FALSE)),"",VLOOKUP('Salidas Pacientes'!$C2115,'BD Pacientes'!$A:$I,9,FALSE))</f>
        <v/>
      </c>
      <c r="M2115" s="122"/>
      <c r="N2115" s="16"/>
      <c r="O2115" s="16"/>
      <c r="P2115" s="100"/>
      <c r="Q2115" s="100"/>
      <c r="R2115" s="17"/>
      <c r="S2115" s="123"/>
      <c r="T2115" s="102" t="str">
        <f>IF(ISERROR(VLOOKUP('Salidas Pacientes'!$S2115,Entradas!$H$1:$I$412,2,FALSE)),"",VLOOKUP('Salidas Pacientes'!$S2115,Entradas!$H$1:$I$412,2,FALSE))</f>
        <v/>
      </c>
      <c r="U2115" s="124"/>
      <c r="V2115" s="124">
        <v>1</v>
      </c>
      <c r="W2115" s="127"/>
    </row>
    <row r="2116" spans="1:23" ht="15.75" hidden="1" customHeight="1">
      <c r="A2116" s="131"/>
      <c r="B2116" s="131"/>
      <c r="C2116" s="140"/>
      <c r="D2116" s="134"/>
      <c r="E2116" s="146"/>
      <c r="F2116" s="134"/>
      <c r="G2116" s="131"/>
      <c r="H2116" s="131"/>
      <c r="I2116" s="147"/>
      <c r="J2116" s="98" t="str">
        <f>IF(ISERROR(VLOOKUP('Salidas Pacientes'!$C2116,'BD Pacientes'!$A:$I,7,FALSE)),"",VLOOKUP('Salidas Pacientes'!$C2116,'BD Pacientes'!$A:$I,7,FALSE))</f>
        <v/>
      </c>
      <c r="K2116" s="99" t="str">
        <f>IF(ISERROR(VLOOKUP('Salidas Pacientes'!$C2116,'BD Pacientes'!$A:$I,8,FALSE)),"",VLOOKUP('Salidas Pacientes'!$C2116,'BD Pacientes'!$A:$I,8,FALSE))</f>
        <v/>
      </c>
      <c r="L2116" s="17" t="str">
        <f>IF(ISERROR(VLOOKUP('Salidas Pacientes'!$C2116,'BD Pacientes'!$A:$I,9,FALSE)),"",VLOOKUP('Salidas Pacientes'!$C2116,'BD Pacientes'!$A:$I,9,FALSE))</f>
        <v/>
      </c>
      <c r="M2116" s="122"/>
      <c r="N2116" s="16"/>
      <c r="O2116" s="16"/>
      <c r="P2116" s="100"/>
      <c r="Q2116" s="100"/>
      <c r="R2116" s="17"/>
      <c r="S2116" s="123"/>
      <c r="T2116" s="102" t="str">
        <f>IF(ISERROR(VLOOKUP('Salidas Pacientes'!$S2116,Entradas!$H$1:$I$412,2,FALSE)),"",VLOOKUP('Salidas Pacientes'!$S2116,Entradas!$H$1:$I$412,2,FALSE))</f>
        <v/>
      </c>
      <c r="U2116" s="124"/>
      <c r="V2116" s="124">
        <v>1</v>
      </c>
      <c r="W2116" s="127"/>
    </row>
    <row r="2117" spans="1:23" ht="15.75" hidden="1" customHeight="1">
      <c r="A2117" s="131"/>
      <c r="B2117" s="131"/>
      <c r="C2117" s="140"/>
      <c r="D2117" s="134"/>
      <c r="E2117" s="146"/>
      <c r="F2117" s="134"/>
      <c r="G2117" s="131"/>
      <c r="H2117" s="131"/>
      <c r="I2117" s="147"/>
      <c r="J2117" s="98" t="str">
        <f>IF(ISERROR(VLOOKUP('Salidas Pacientes'!$C2117,'BD Pacientes'!$A:$I,7,FALSE)),"",VLOOKUP('Salidas Pacientes'!$C2117,'BD Pacientes'!$A:$I,7,FALSE))</f>
        <v/>
      </c>
      <c r="K2117" s="99" t="str">
        <f>IF(ISERROR(VLOOKUP('Salidas Pacientes'!$C2117,'BD Pacientes'!$A:$I,8,FALSE)),"",VLOOKUP('Salidas Pacientes'!$C2117,'BD Pacientes'!$A:$I,8,FALSE))</f>
        <v/>
      </c>
      <c r="L2117" s="17" t="str">
        <f>IF(ISERROR(VLOOKUP('Salidas Pacientes'!$C2117,'BD Pacientes'!$A:$I,9,FALSE)),"",VLOOKUP('Salidas Pacientes'!$C2117,'BD Pacientes'!$A:$I,9,FALSE))</f>
        <v/>
      </c>
      <c r="M2117" s="122"/>
      <c r="N2117" s="16"/>
      <c r="O2117" s="16"/>
      <c r="P2117" s="100"/>
      <c r="Q2117" s="100"/>
      <c r="R2117" s="17"/>
      <c r="S2117" s="123"/>
      <c r="T2117" s="102" t="str">
        <f>IF(ISERROR(VLOOKUP('Salidas Pacientes'!$S2117,Entradas!$H$1:$I$412,2,FALSE)),"",VLOOKUP('Salidas Pacientes'!$S2117,Entradas!$H$1:$I$412,2,FALSE))</f>
        <v/>
      </c>
      <c r="U2117" s="124"/>
      <c r="V2117" s="124">
        <v>1</v>
      </c>
      <c r="W2117" s="127"/>
    </row>
    <row r="2118" spans="1:23" ht="15.75" hidden="1" customHeight="1">
      <c r="A2118" s="131"/>
      <c r="B2118" s="131"/>
      <c r="C2118" s="140"/>
      <c r="D2118" s="134"/>
      <c r="E2118" s="146"/>
      <c r="F2118" s="134"/>
      <c r="G2118" s="131"/>
      <c r="H2118" s="131"/>
      <c r="I2118" s="147"/>
      <c r="J2118" s="98" t="str">
        <f>IF(ISERROR(VLOOKUP('Salidas Pacientes'!$C2118,'BD Pacientes'!$A:$I,7,FALSE)),"",VLOOKUP('Salidas Pacientes'!$C2118,'BD Pacientes'!$A:$I,7,FALSE))</f>
        <v/>
      </c>
      <c r="K2118" s="99" t="str">
        <f>IF(ISERROR(VLOOKUP('Salidas Pacientes'!$C2118,'BD Pacientes'!$A:$I,8,FALSE)),"",VLOOKUP('Salidas Pacientes'!$C2118,'BD Pacientes'!$A:$I,8,FALSE))</f>
        <v/>
      </c>
      <c r="L2118" s="17" t="str">
        <f>IF(ISERROR(VLOOKUP('Salidas Pacientes'!$C2118,'BD Pacientes'!$A:$I,9,FALSE)),"",VLOOKUP('Salidas Pacientes'!$C2118,'BD Pacientes'!$A:$I,9,FALSE))</f>
        <v/>
      </c>
      <c r="M2118" s="122"/>
      <c r="N2118" s="16"/>
      <c r="O2118" s="16"/>
      <c r="P2118" s="100"/>
      <c r="Q2118" s="100"/>
      <c r="R2118" s="17"/>
      <c r="S2118" s="123"/>
      <c r="T2118" s="102" t="str">
        <f>IF(ISERROR(VLOOKUP('Salidas Pacientes'!$S2118,Entradas!$H$1:$I$412,2,FALSE)),"",VLOOKUP('Salidas Pacientes'!$S2118,Entradas!$H$1:$I$412,2,FALSE))</f>
        <v/>
      </c>
      <c r="U2118" s="124"/>
      <c r="V2118" s="124">
        <v>1</v>
      </c>
      <c r="W2118" s="127"/>
    </row>
    <row r="2119" spans="1:23" ht="15.75" hidden="1" customHeight="1">
      <c r="A2119" s="131"/>
      <c r="B2119" s="131"/>
      <c r="C2119" s="140"/>
      <c r="D2119" s="134"/>
      <c r="E2119" s="146"/>
      <c r="F2119" s="134"/>
      <c r="G2119" s="131"/>
      <c r="H2119" s="131"/>
      <c r="I2119" s="147"/>
      <c r="J2119" s="98" t="str">
        <f>IF(ISERROR(VLOOKUP('Salidas Pacientes'!$C2119,'BD Pacientes'!$A:$I,7,FALSE)),"",VLOOKUP('Salidas Pacientes'!$C2119,'BD Pacientes'!$A:$I,7,FALSE))</f>
        <v/>
      </c>
      <c r="K2119" s="99" t="str">
        <f>IF(ISERROR(VLOOKUP('Salidas Pacientes'!$C2119,'BD Pacientes'!$A:$I,8,FALSE)),"",VLOOKUP('Salidas Pacientes'!$C2119,'BD Pacientes'!$A:$I,8,FALSE))</f>
        <v/>
      </c>
      <c r="L2119" s="17" t="str">
        <f>IF(ISERROR(VLOOKUP('Salidas Pacientes'!$C2119,'BD Pacientes'!$A:$I,9,FALSE)),"",VLOOKUP('Salidas Pacientes'!$C2119,'BD Pacientes'!$A:$I,9,FALSE))</f>
        <v/>
      </c>
      <c r="M2119" s="122"/>
      <c r="N2119" s="16"/>
      <c r="O2119" s="16"/>
      <c r="P2119" s="100"/>
      <c r="Q2119" s="100"/>
      <c r="R2119" s="17"/>
      <c r="S2119" s="123"/>
      <c r="T2119" s="102" t="str">
        <f>IF(ISERROR(VLOOKUP('Salidas Pacientes'!$S2119,Entradas!$H$1:$I$412,2,FALSE)),"",VLOOKUP('Salidas Pacientes'!$S2119,Entradas!$H$1:$I$412,2,FALSE))</f>
        <v/>
      </c>
      <c r="U2119" s="124"/>
      <c r="V2119" s="124">
        <v>1</v>
      </c>
      <c r="W2119" s="127"/>
    </row>
    <row r="2120" spans="1:23" ht="15.75" hidden="1" customHeight="1">
      <c r="A2120" s="131"/>
      <c r="B2120" s="131"/>
      <c r="C2120" s="140"/>
      <c r="D2120" s="134"/>
      <c r="E2120" s="146"/>
      <c r="F2120" s="134"/>
      <c r="G2120" s="131"/>
      <c r="H2120" s="131"/>
      <c r="I2120" s="147"/>
      <c r="J2120" s="98" t="str">
        <f>IF(ISERROR(VLOOKUP('Salidas Pacientes'!$C2120,'BD Pacientes'!$A:$I,7,FALSE)),"",VLOOKUP('Salidas Pacientes'!$C2120,'BD Pacientes'!$A:$I,7,FALSE))</f>
        <v/>
      </c>
      <c r="K2120" s="99" t="str">
        <f>IF(ISERROR(VLOOKUP('Salidas Pacientes'!$C2120,'BD Pacientes'!$A:$I,8,FALSE)),"",VLOOKUP('Salidas Pacientes'!$C2120,'BD Pacientes'!$A:$I,8,FALSE))</f>
        <v/>
      </c>
      <c r="L2120" s="17" t="str">
        <f>IF(ISERROR(VLOOKUP('Salidas Pacientes'!$C2120,'BD Pacientes'!$A:$I,9,FALSE)),"",VLOOKUP('Salidas Pacientes'!$C2120,'BD Pacientes'!$A:$I,9,FALSE))</f>
        <v/>
      </c>
      <c r="M2120" s="122"/>
      <c r="N2120" s="16"/>
      <c r="O2120" s="16"/>
      <c r="P2120" s="100"/>
      <c r="Q2120" s="100"/>
      <c r="R2120" s="17"/>
      <c r="S2120" s="123"/>
      <c r="T2120" s="102" t="str">
        <f>IF(ISERROR(VLOOKUP('Salidas Pacientes'!$S2120,Entradas!$H$1:$I$412,2,FALSE)),"",VLOOKUP('Salidas Pacientes'!$S2120,Entradas!$H$1:$I$412,2,FALSE))</f>
        <v/>
      </c>
      <c r="U2120" s="124"/>
      <c r="V2120" s="124">
        <v>1</v>
      </c>
      <c r="W2120" s="127"/>
    </row>
    <row r="2121" spans="1:23" ht="15.75" hidden="1" customHeight="1">
      <c r="A2121" s="131"/>
      <c r="B2121" s="131"/>
      <c r="C2121" s="140"/>
      <c r="D2121" s="134"/>
      <c r="E2121" s="146"/>
      <c r="F2121" s="134"/>
      <c r="G2121" s="131"/>
      <c r="H2121" s="131"/>
      <c r="I2121" s="147"/>
      <c r="J2121" s="98" t="str">
        <f>IF(ISERROR(VLOOKUP('Salidas Pacientes'!$C2121,'BD Pacientes'!$A:$I,7,FALSE)),"",VLOOKUP('Salidas Pacientes'!$C2121,'BD Pacientes'!$A:$I,7,FALSE))</f>
        <v/>
      </c>
      <c r="K2121" s="99" t="str">
        <f>IF(ISERROR(VLOOKUP('Salidas Pacientes'!$C2121,'BD Pacientes'!$A:$I,8,FALSE)),"",VLOOKUP('Salidas Pacientes'!$C2121,'BD Pacientes'!$A:$I,8,FALSE))</f>
        <v/>
      </c>
      <c r="L2121" s="17" t="str">
        <f>IF(ISERROR(VLOOKUP('Salidas Pacientes'!$C2121,'BD Pacientes'!$A:$I,9,FALSE)),"",VLOOKUP('Salidas Pacientes'!$C2121,'BD Pacientes'!$A:$I,9,FALSE))</f>
        <v/>
      </c>
      <c r="M2121" s="122"/>
      <c r="N2121" s="16"/>
      <c r="O2121" s="16"/>
      <c r="P2121" s="100"/>
      <c r="Q2121" s="100"/>
      <c r="R2121" s="17"/>
      <c r="S2121" s="123"/>
      <c r="T2121" s="102" t="str">
        <f>IF(ISERROR(VLOOKUP('Salidas Pacientes'!$S2121,Entradas!$H$1:$I$412,2,FALSE)),"",VLOOKUP('Salidas Pacientes'!$S2121,Entradas!$H$1:$I$412,2,FALSE))</f>
        <v/>
      </c>
      <c r="U2121" s="124"/>
      <c r="V2121" s="124">
        <v>1</v>
      </c>
      <c r="W2121" s="127"/>
    </row>
    <row r="2122" spans="1:23" ht="15.75" hidden="1" customHeight="1">
      <c r="A2122" s="131"/>
      <c r="B2122" s="131"/>
      <c r="C2122" s="140"/>
      <c r="D2122" s="134"/>
      <c r="E2122" s="146"/>
      <c r="F2122" s="134"/>
      <c r="G2122" s="131"/>
      <c r="H2122" s="131"/>
      <c r="I2122" s="147"/>
      <c r="J2122" s="98" t="str">
        <f>IF(ISERROR(VLOOKUP('Salidas Pacientes'!$C2122,'BD Pacientes'!$A:$I,7,FALSE)),"",VLOOKUP('Salidas Pacientes'!$C2122,'BD Pacientes'!$A:$I,7,FALSE))</f>
        <v/>
      </c>
      <c r="K2122" s="99" t="str">
        <f>IF(ISERROR(VLOOKUP('Salidas Pacientes'!$C2122,'BD Pacientes'!$A:$I,8,FALSE)),"",VLOOKUP('Salidas Pacientes'!$C2122,'BD Pacientes'!$A:$I,8,FALSE))</f>
        <v/>
      </c>
      <c r="L2122" s="17" t="str">
        <f>IF(ISERROR(VLOOKUP('Salidas Pacientes'!$C2122,'BD Pacientes'!$A:$I,9,FALSE)),"",VLOOKUP('Salidas Pacientes'!$C2122,'BD Pacientes'!$A:$I,9,FALSE))</f>
        <v/>
      </c>
      <c r="M2122" s="122"/>
      <c r="N2122" s="16"/>
      <c r="O2122" s="16"/>
      <c r="P2122" s="100"/>
      <c r="Q2122" s="100"/>
      <c r="R2122" s="17"/>
      <c r="S2122" s="123"/>
      <c r="T2122" s="102" t="str">
        <f>IF(ISERROR(VLOOKUP('Salidas Pacientes'!$S2122,Entradas!$H$1:$I$412,2,FALSE)),"",VLOOKUP('Salidas Pacientes'!$S2122,Entradas!$H$1:$I$412,2,FALSE))</f>
        <v/>
      </c>
      <c r="U2122" s="124"/>
      <c r="V2122" s="124">
        <v>1</v>
      </c>
      <c r="W2122" s="127"/>
    </row>
    <row r="2123" spans="1:23" ht="15.75" hidden="1" customHeight="1">
      <c r="A2123" s="131"/>
      <c r="B2123" s="131"/>
      <c r="C2123" s="140"/>
      <c r="D2123" s="134"/>
      <c r="E2123" s="146"/>
      <c r="F2123" s="134"/>
      <c r="G2123" s="131"/>
      <c r="H2123" s="131"/>
      <c r="I2123" s="147"/>
      <c r="J2123" s="98" t="str">
        <f>IF(ISERROR(VLOOKUP('Salidas Pacientes'!$C2123,'BD Pacientes'!$A:$I,7,FALSE)),"",VLOOKUP('Salidas Pacientes'!$C2123,'BD Pacientes'!$A:$I,7,FALSE))</f>
        <v/>
      </c>
      <c r="K2123" s="99" t="str">
        <f>IF(ISERROR(VLOOKUP('Salidas Pacientes'!$C2123,'BD Pacientes'!$A:$I,8,FALSE)),"",VLOOKUP('Salidas Pacientes'!$C2123,'BD Pacientes'!$A:$I,8,FALSE))</f>
        <v/>
      </c>
      <c r="L2123" s="17" t="str">
        <f>IF(ISERROR(VLOOKUP('Salidas Pacientes'!$C2123,'BD Pacientes'!$A:$I,9,FALSE)),"",VLOOKUP('Salidas Pacientes'!$C2123,'BD Pacientes'!$A:$I,9,FALSE))</f>
        <v/>
      </c>
      <c r="M2123" s="122"/>
      <c r="N2123" s="16"/>
      <c r="O2123" s="16"/>
      <c r="P2123" s="100"/>
      <c r="Q2123" s="100"/>
      <c r="R2123" s="17"/>
      <c r="S2123" s="123"/>
      <c r="T2123" s="102" t="str">
        <f>IF(ISERROR(VLOOKUP('Salidas Pacientes'!$S2123,Entradas!$H$1:$I$412,2,FALSE)),"",VLOOKUP('Salidas Pacientes'!$S2123,Entradas!$H$1:$I$412,2,FALSE))</f>
        <v/>
      </c>
      <c r="U2123" s="124"/>
      <c r="V2123" s="124">
        <v>1</v>
      </c>
      <c r="W2123" s="127"/>
    </row>
    <row r="2124" spans="1:23" ht="15.75" hidden="1" customHeight="1">
      <c r="A2124" s="131"/>
      <c r="B2124" s="131"/>
      <c r="C2124" s="140"/>
      <c r="D2124" s="134"/>
      <c r="E2124" s="146"/>
      <c r="F2124" s="134"/>
      <c r="G2124" s="131"/>
      <c r="H2124" s="131"/>
      <c r="I2124" s="147"/>
      <c r="J2124" s="98" t="str">
        <f>IF(ISERROR(VLOOKUP('Salidas Pacientes'!$C2124,'BD Pacientes'!$A:$I,7,FALSE)),"",VLOOKUP('Salidas Pacientes'!$C2124,'BD Pacientes'!$A:$I,7,FALSE))</f>
        <v/>
      </c>
      <c r="K2124" s="99" t="str">
        <f>IF(ISERROR(VLOOKUP('Salidas Pacientes'!$C2124,'BD Pacientes'!$A:$I,8,FALSE)),"",VLOOKUP('Salidas Pacientes'!$C2124,'BD Pacientes'!$A:$I,8,FALSE))</f>
        <v/>
      </c>
      <c r="L2124" s="17" t="str">
        <f>IF(ISERROR(VLOOKUP('Salidas Pacientes'!$C2124,'BD Pacientes'!$A:$I,9,FALSE)),"",VLOOKUP('Salidas Pacientes'!$C2124,'BD Pacientes'!$A:$I,9,FALSE))</f>
        <v/>
      </c>
      <c r="M2124" s="122"/>
      <c r="N2124" s="16"/>
      <c r="O2124" s="16"/>
      <c r="P2124" s="100"/>
      <c r="Q2124" s="100"/>
      <c r="R2124" s="17"/>
      <c r="S2124" s="123"/>
      <c r="T2124" s="102" t="str">
        <f>IF(ISERROR(VLOOKUP('Salidas Pacientes'!$S2124,Entradas!$H$1:$I$412,2,FALSE)),"",VLOOKUP('Salidas Pacientes'!$S2124,Entradas!$H$1:$I$412,2,FALSE))</f>
        <v/>
      </c>
      <c r="U2124" s="124"/>
      <c r="V2124" s="124">
        <v>1</v>
      </c>
      <c r="W2124" s="127"/>
    </row>
    <row r="2125" spans="1:23" ht="15.75" hidden="1" customHeight="1">
      <c r="A2125" s="131"/>
      <c r="B2125" s="131"/>
      <c r="C2125" s="140"/>
      <c r="D2125" s="134"/>
      <c r="E2125" s="146"/>
      <c r="F2125" s="134"/>
      <c r="G2125" s="131"/>
      <c r="H2125" s="131"/>
      <c r="I2125" s="147"/>
      <c r="J2125" s="98" t="str">
        <f>IF(ISERROR(VLOOKUP('Salidas Pacientes'!$C2125,'BD Pacientes'!$A:$I,7,FALSE)),"",VLOOKUP('Salidas Pacientes'!$C2125,'BD Pacientes'!$A:$I,7,FALSE))</f>
        <v/>
      </c>
      <c r="K2125" s="99" t="str">
        <f>IF(ISERROR(VLOOKUP('Salidas Pacientes'!$C2125,'BD Pacientes'!$A:$I,8,FALSE)),"",VLOOKUP('Salidas Pacientes'!$C2125,'BD Pacientes'!$A:$I,8,FALSE))</f>
        <v/>
      </c>
      <c r="L2125" s="17" t="str">
        <f>IF(ISERROR(VLOOKUP('Salidas Pacientes'!$C2125,'BD Pacientes'!$A:$I,9,FALSE)),"",VLOOKUP('Salidas Pacientes'!$C2125,'BD Pacientes'!$A:$I,9,FALSE))</f>
        <v/>
      </c>
      <c r="M2125" s="122"/>
      <c r="N2125" s="16"/>
      <c r="O2125" s="16"/>
      <c r="P2125" s="100"/>
      <c r="Q2125" s="100"/>
      <c r="R2125" s="17"/>
      <c r="S2125" s="123"/>
      <c r="T2125" s="102" t="str">
        <f>IF(ISERROR(VLOOKUP('Salidas Pacientes'!$S2125,Entradas!$H$1:$I$412,2,FALSE)),"",VLOOKUP('Salidas Pacientes'!$S2125,Entradas!$H$1:$I$412,2,FALSE))</f>
        <v/>
      </c>
      <c r="U2125" s="124"/>
      <c r="V2125" s="124">
        <v>1</v>
      </c>
      <c r="W2125" s="127"/>
    </row>
    <row r="2126" spans="1:23" ht="15.75" hidden="1" customHeight="1">
      <c r="A2126" s="131"/>
      <c r="B2126" s="131"/>
      <c r="C2126" s="140"/>
      <c r="D2126" s="134"/>
      <c r="E2126" s="146"/>
      <c r="F2126" s="134"/>
      <c r="G2126" s="131"/>
      <c r="H2126" s="131"/>
      <c r="I2126" s="147"/>
      <c r="J2126" s="98" t="str">
        <f>IF(ISERROR(VLOOKUP('Salidas Pacientes'!$C2126,'BD Pacientes'!$A:$I,7,FALSE)),"",VLOOKUP('Salidas Pacientes'!$C2126,'BD Pacientes'!$A:$I,7,FALSE))</f>
        <v/>
      </c>
      <c r="K2126" s="99" t="str">
        <f>IF(ISERROR(VLOOKUP('Salidas Pacientes'!$C2126,'BD Pacientes'!$A:$I,8,FALSE)),"",VLOOKUP('Salidas Pacientes'!$C2126,'BD Pacientes'!$A:$I,8,FALSE))</f>
        <v/>
      </c>
      <c r="L2126" s="17" t="str">
        <f>IF(ISERROR(VLOOKUP('Salidas Pacientes'!$C2126,'BD Pacientes'!$A:$I,9,FALSE)),"",VLOOKUP('Salidas Pacientes'!$C2126,'BD Pacientes'!$A:$I,9,FALSE))</f>
        <v/>
      </c>
      <c r="M2126" s="122"/>
      <c r="N2126" s="16"/>
      <c r="O2126" s="16"/>
      <c r="P2126" s="100"/>
      <c r="Q2126" s="100"/>
      <c r="R2126" s="17"/>
      <c r="S2126" s="123"/>
      <c r="T2126" s="102" t="str">
        <f>IF(ISERROR(VLOOKUP('Salidas Pacientes'!$S2126,Entradas!$H$1:$I$412,2,FALSE)),"",VLOOKUP('Salidas Pacientes'!$S2126,Entradas!$H$1:$I$412,2,FALSE))</f>
        <v/>
      </c>
      <c r="U2126" s="124"/>
      <c r="V2126" s="124">
        <v>1</v>
      </c>
      <c r="W2126" s="127"/>
    </row>
    <row r="2127" spans="1:23" ht="15.75" hidden="1" customHeight="1">
      <c r="A2127" s="131"/>
      <c r="B2127" s="131"/>
      <c r="C2127" s="140"/>
      <c r="D2127" s="134"/>
      <c r="E2127" s="146"/>
      <c r="F2127" s="134"/>
      <c r="G2127" s="131"/>
      <c r="H2127" s="131"/>
      <c r="I2127" s="147"/>
      <c r="J2127" s="98" t="str">
        <f>IF(ISERROR(VLOOKUP('Salidas Pacientes'!$C2127,'BD Pacientes'!$A:$I,7,FALSE)),"",VLOOKUP('Salidas Pacientes'!$C2127,'BD Pacientes'!$A:$I,7,FALSE))</f>
        <v/>
      </c>
      <c r="K2127" s="99" t="str">
        <f>IF(ISERROR(VLOOKUP('Salidas Pacientes'!$C2127,'BD Pacientes'!$A:$I,8,FALSE)),"",VLOOKUP('Salidas Pacientes'!$C2127,'BD Pacientes'!$A:$I,8,FALSE))</f>
        <v/>
      </c>
      <c r="L2127" s="17" t="str">
        <f>IF(ISERROR(VLOOKUP('Salidas Pacientes'!$C2127,'BD Pacientes'!$A:$I,9,FALSE)),"",VLOOKUP('Salidas Pacientes'!$C2127,'BD Pacientes'!$A:$I,9,FALSE))</f>
        <v/>
      </c>
      <c r="M2127" s="122"/>
      <c r="N2127" s="16"/>
      <c r="O2127" s="16"/>
      <c r="P2127" s="100"/>
      <c r="Q2127" s="100"/>
      <c r="R2127" s="17"/>
      <c r="S2127" s="123"/>
      <c r="T2127" s="102" t="str">
        <f>IF(ISERROR(VLOOKUP('Salidas Pacientes'!$S2127,Entradas!$H$1:$I$412,2,FALSE)),"",VLOOKUP('Salidas Pacientes'!$S2127,Entradas!$H$1:$I$412,2,FALSE))</f>
        <v/>
      </c>
      <c r="U2127" s="124"/>
      <c r="V2127" s="124">
        <v>1</v>
      </c>
      <c r="W2127" s="127"/>
    </row>
    <row r="2128" spans="1:23" ht="15.75" hidden="1" customHeight="1">
      <c r="A2128" s="131"/>
      <c r="B2128" s="131"/>
      <c r="C2128" s="140"/>
      <c r="D2128" s="134"/>
      <c r="E2128" s="146"/>
      <c r="F2128" s="134"/>
      <c r="G2128" s="131"/>
      <c r="H2128" s="131"/>
      <c r="I2128" s="147"/>
      <c r="J2128" s="98" t="str">
        <f>IF(ISERROR(VLOOKUP('Salidas Pacientes'!$C2128,'BD Pacientes'!$A:$I,7,FALSE)),"",VLOOKUP('Salidas Pacientes'!$C2128,'BD Pacientes'!$A:$I,7,FALSE))</f>
        <v/>
      </c>
      <c r="K2128" s="99" t="str">
        <f>IF(ISERROR(VLOOKUP('Salidas Pacientes'!$C2128,'BD Pacientes'!$A:$I,8,FALSE)),"",VLOOKUP('Salidas Pacientes'!$C2128,'BD Pacientes'!$A:$I,8,FALSE))</f>
        <v/>
      </c>
      <c r="L2128" s="17" t="str">
        <f>IF(ISERROR(VLOOKUP('Salidas Pacientes'!$C2128,'BD Pacientes'!$A:$I,9,FALSE)),"",VLOOKUP('Salidas Pacientes'!$C2128,'BD Pacientes'!$A:$I,9,FALSE))</f>
        <v/>
      </c>
      <c r="M2128" s="122"/>
      <c r="N2128" s="16"/>
      <c r="O2128" s="16"/>
      <c r="P2128" s="100"/>
      <c r="Q2128" s="100"/>
      <c r="R2128" s="17"/>
      <c r="S2128" s="123"/>
      <c r="T2128" s="102" t="str">
        <f>IF(ISERROR(VLOOKUP('Salidas Pacientes'!$S2128,Entradas!$H$1:$I$412,2,FALSE)),"",VLOOKUP('Salidas Pacientes'!$S2128,Entradas!$H$1:$I$412,2,FALSE))</f>
        <v/>
      </c>
      <c r="U2128" s="124"/>
      <c r="V2128" s="124">
        <v>1</v>
      </c>
      <c r="W2128" s="127"/>
    </row>
    <row r="2129" spans="1:23" ht="15.75" hidden="1" customHeight="1">
      <c r="A2129" s="131"/>
      <c r="B2129" s="131"/>
      <c r="C2129" s="140"/>
      <c r="D2129" s="134"/>
      <c r="E2129" s="146"/>
      <c r="F2129" s="134"/>
      <c r="G2129" s="131"/>
      <c r="H2129" s="131"/>
      <c r="I2129" s="147"/>
      <c r="J2129" s="98" t="str">
        <f>IF(ISERROR(VLOOKUP('Salidas Pacientes'!$C2129,'BD Pacientes'!$A:$I,7,FALSE)),"",VLOOKUP('Salidas Pacientes'!$C2129,'BD Pacientes'!$A:$I,7,FALSE))</f>
        <v/>
      </c>
      <c r="K2129" s="99" t="str">
        <f>IF(ISERROR(VLOOKUP('Salidas Pacientes'!$C2129,'BD Pacientes'!$A:$I,8,FALSE)),"",VLOOKUP('Salidas Pacientes'!$C2129,'BD Pacientes'!$A:$I,8,FALSE))</f>
        <v/>
      </c>
      <c r="L2129" s="17" t="str">
        <f>IF(ISERROR(VLOOKUP('Salidas Pacientes'!$C2129,'BD Pacientes'!$A:$I,9,FALSE)),"",VLOOKUP('Salidas Pacientes'!$C2129,'BD Pacientes'!$A:$I,9,FALSE))</f>
        <v/>
      </c>
      <c r="M2129" s="122"/>
      <c r="N2129" s="16"/>
      <c r="O2129" s="16"/>
      <c r="P2129" s="100"/>
      <c r="Q2129" s="100"/>
      <c r="R2129" s="17"/>
      <c r="S2129" s="123"/>
      <c r="T2129" s="102" t="str">
        <f>IF(ISERROR(VLOOKUP('Salidas Pacientes'!$S2129,Entradas!$H$1:$I$412,2,FALSE)),"",VLOOKUP('Salidas Pacientes'!$S2129,Entradas!$H$1:$I$412,2,FALSE))</f>
        <v/>
      </c>
      <c r="U2129" s="124"/>
      <c r="V2129" s="124">
        <v>1</v>
      </c>
      <c r="W2129" s="127"/>
    </row>
    <row r="2130" spans="1:23" ht="15.75" hidden="1" customHeight="1">
      <c r="A2130" s="131"/>
      <c r="B2130" s="131"/>
      <c r="C2130" s="140"/>
      <c r="D2130" s="134"/>
      <c r="E2130" s="146"/>
      <c r="F2130" s="134"/>
      <c r="G2130" s="131"/>
      <c r="H2130" s="131"/>
      <c r="I2130" s="147"/>
      <c r="J2130" s="98" t="str">
        <f>IF(ISERROR(VLOOKUP('Salidas Pacientes'!$C2130,'BD Pacientes'!$A:$I,7,FALSE)),"",VLOOKUP('Salidas Pacientes'!$C2130,'BD Pacientes'!$A:$I,7,FALSE))</f>
        <v/>
      </c>
      <c r="K2130" s="99" t="str">
        <f>IF(ISERROR(VLOOKUP('Salidas Pacientes'!$C2130,'BD Pacientes'!$A:$I,8,FALSE)),"",VLOOKUP('Salidas Pacientes'!$C2130,'BD Pacientes'!$A:$I,8,FALSE))</f>
        <v/>
      </c>
      <c r="L2130" s="17" t="str">
        <f>IF(ISERROR(VLOOKUP('Salidas Pacientes'!$C2130,'BD Pacientes'!$A:$I,9,FALSE)),"",VLOOKUP('Salidas Pacientes'!$C2130,'BD Pacientes'!$A:$I,9,FALSE))</f>
        <v/>
      </c>
      <c r="M2130" s="122"/>
      <c r="N2130" s="16"/>
      <c r="O2130" s="16"/>
      <c r="P2130" s="100"/>
      <c r="Q2130" s="100"/>
      <c r="R2130" s="17"/>
      <c r="S2130" s="123"/>
      <c r="T2130" s="102" t="str">
        <f>IF(ISERROR(VLOOKUP('Salidas Pacientes'!$S2130,Entradas!$H$1:$I$412,2,FALSE)),"",VLOOKUP('Salidas Pacientes'!$S2130,Entradas!$H$1:$I$412,2,FALSE))</f>
        <v/>
      </c>
      <c r="U2130" s="124"/>
      <c r="V2130" s="124">
        <v>1</v>
      </c>
      <c r="W2130" s="127"/>
    </row>
    <row r="2131" spans="1:23" ht="15.75" hidden="1" customHeight="1">
      <c r="A2131" s="131"/>
      <c r="B2131" s="131"/>
      <c r="C2131" s="140"/>
      <c r="D2131" s="134"/>
      <c r="E2131" s="146"/>
      <c r="F2131" s="134"/>
      <c r="G2131" s="131"/>
      <c r="H2131" s="131"/>
      <c r="I2131" s="147"/>
      <c r="J2131" s="98" t="str">
        <f>IF(ISERROR(VLOOKUP('Salidas Pacientes'!$C2131,'BD Pacientes'!$A:$I,7,FALSE)),"",VLOOKUP('Salidas Pacientes'!$C2131,'BD Pacientes'!$A:$I,7,FALSE))</f>
        <v/>
      </c>
      <c r="K2131" s="99" t="str">
        <f>IF(ISERROR(VLOOKUP('Salidas Pacientes'!$C2131,'BD Pacientes'!$A:$I,8,FALSE)),"",VLOOKUP('Salidas Pacientes'!$C2131,'BD Pacientes'!$A:$I,8,FALSE))</f>
        <v/>
      </c>
      <c r="L2131" s="17" t="str">
        <f>IF(ISERROR(VLOOKUP('Salidas Pacientes'!$C2131,'BD Pacientes'!$A:$I,9,FALSE)),"",VLOOKUP('Salidas Pacientes'!$C2131,'BD Pacientes'!$A:$I,9,FALSE))</f>
        <v/>
      </c>
      <c r="M2131" s="122"/>
      <c r="N2131" s="16"/>
      <c r="O2131" s="16"/>
      <c r="P2131" s="100"/>
      <c r="Q2131" s="100"/>
      <c r="R2131" s="17"/>
      <c r="S2131" s="123"/>
      <c r="T2131" s="102" t="str">
        <f>IF(ISERROR(VLOOKUP('Salidas Pacientes'!$S2131,Entradas!$H$1:$I$412,2,FALSE)),"",VLOOKUP('Salidas Pacientes'!$S2131,Entradas!$H$1:$I$412,2,FALSE))</f>
        <v/>
      </c>
      <c r="U2131" s="124"/>
      <c r="V2131" s="124">
        <v>1</v>
      </c>
      <c r="W2131" s="127"/>
    </row>
    <row r="2132" spans="1:23" ht="15.75" hidden="1" customHeight="1">
      <c r="A2132" s="131"/>
      <c r="B2132" s="131"/>
      <c r="C2132" s="140"/>
      <c r="D2132" s="134"/>
      <c r="E2132" s="146"/>
      <c r="F2132" s="134"/>
      <c r="G2132" s="131"/>
      <c r="H2132" s="131"/>
      <c r="I2132" s="147"/>
      <c r="J2132" s="98" t="str">
        <f>IF(ISERROR(VLOOKUP('Salidas Pacientes'!$C2132,'BD Pacientes'!$A:$I,7,FALSE)),"",VLOOKUP('Salidas Pacientes'!$C2132,'BD Pacientes'!$A:$I,7,FALSE))</f>
        <v/>
      </c>
      <c r="K2132" s="99" t="str">
        <f>IF(ISERROR(VLOOKUP('Salidas Pacientes'!$C2132,'BD Pacientes'!$A:$I,8,FALSE)),"",VLOOKUP('Salidas Pacientes'!$C2132,'BD Pacientes'!$A:$I,8,FALSE))</f>
        <v/>
      </c>
      <c r="L2132" s="17" t="str">
        <f>IF(ISERROR(VLOOKUP('Salidas Pacientes'!$C2132,'BD Pacientes'!$A:$I,9,FALSE)),"",VLOOKUP('Salidas Pacientes'!$C2132,'BD Pacientes'!$A:$I,9,FALSE))</f>
        <v/>
      </c>
      <c r="M2132" s="122"/>
      <c r="N2132" s="16"/>
      <c r="O2132" s="16"/>
      <c r="P2132" s="100"/>
      <c r="Q2132" s="100"/>
      <c r="R2132" s="17"/>
      <c r="S2132" s="123"/>
      <c r="T2132" s="102" t="str">
        <f>IF(ISERROR(VLOOKUP('Salidas Pacientes'!$S2132,Entradas!$H$1:$I$412,2,FALSE)),"",VLOOKUP('Salidas Pacientes'!$S2132,Entradas!$H$1:$I$412,2,FALSE))</f>
        <v/>
      </c>
      <c r="U2132" s="124"/>
      <c r="V2132" s="124">
        <v>1</v>
      </c>
      <c r="W2132" s="127"/>
    </row>
    <row r="2133" spans="1:23" ht="15.75" hidden="1" customHeight="1">
      <c r="A2133" s="131"/>
      <c r="B2133" s="131"/>
      <c r="C2133" s="140"/>
      <c r="D2133" s="134"/>
      <c r="E2133" s="146"/>
      <c r="F2133" s="134"/>
      <c r="G2133" s="131"/>
      <c r="H2133" s="131"/>
      <c r="I2133" s="147"/>
      <c r="J2133" s="98" t="str">
        <f>IF(ISERROR(VLOOKUP('Salidas Pacientes'!$C2133,'BD Pacientes'!$A:$I,7,FALSE)),"",VLOOKUP('Salidas Pacientes'!$C2133,'BD Pacientes'!$A:$I,7,FALSE))</f>
        <v/>
      </c>
      <c r="K2133" s="99" t="str">
        <f>IF(ISERROR(VLOOKUP('Salidas Pacientes'!$C2133,'BD Pacientes'!$A:$I,8,FALSE)),"",VLOOKUP('Salidas Pacientes'!$C2133,'BD Pacientes'!$A:$I,8,FALSE))</f>
        <v/>
      </c>
      <c r="L2133" s="17" t="str">
        <f>IF(ISERROR(VLOOKUP('Salidas Pacientes'!$C2133,'BD Pacientes'!$A:$I,9,FALSE)),"",VLOOKUP('Salidas Pacientes'!$C2133,'BD Pacientes'!$A:$I,9,FALSE))</f>
        <v/>
      </c>
      <c r="M2133" s="122"/>
      <c r="N2133" s="16"/>
      <c r="O2133" s="16"/>
      <c r="P2133" s="100"/>
      <c r="Q2133" s="100"/>
      <c r="R2133" s="17"/>
      <c r="S2133" s="123"/>
      <c r="T2133" s="102" t="str">
        <f>IF(ISERROR(VLOOKUP('Salidas Pacientes'!$S2133,Entradas!$H$1:$I$412,2,FALSE)),"",VLOOKUP('Salidas Pacientes'!$S2133,Entradas!$H$1:$I$412,2,FALSE))</f>
        <v/>
      </c>
      <c r="U2133" s="124"/>
      <c r="V2133" s="124">
        <v>1</v>
      </c>
      <c r="W2133" s="127"/>
    </row>
    <row r="2134" spans="1:23" ht="15.75" hidden="1" customHeight="1">
      <c r="A2134" s="131"/>
      <c r="B2134" s="131"/>
      <c r="C2134" s="140"/>
      <c r="D2134" s="134"/>
      <c r="E2134" s="146"/>
      <c r="F2134" s="134"/>
      <c r="G2134" s="131"/>
      <c r="H2134" s="131"/>
      <c r="I2134" s="147"/>
      <c r="J2134" s="98" t="str">
        <f>IF(ISERROR(VLOOKUP('Salidas Pacientes'!$C2134,'BD Pacientes'!$A:$I,7,FALSE)),"",VLOOKUP('Salidas Pacientes'!$C2134,'BD Pacientes'!$A:$I,7,FALSE))</f>
        <v/>
      </c>
      <c r="K2134" s="99" t="str">
        <f>IF(ISERROR(VLOOKUP('Salidas Pacientes'!$C2134,'BD Pacientes'!$A:$I,8,FALSE)),"",VLOOKUP('Salidas Pacientes'!$C2134,'BD Pacientes'!$A:$I,8,FALSE))</f>
        <v/>
      </c>
      <c r="L2134" s="17" t="str">
        <f>IF(ISERROR(VLOOKUP('Salidas Pacientes'!$C2134,'BD Pacientes'!$A:$I,9,FALSE)),"",VLOOKUP('Salidas Pacientes'!$C2134,'BD Pacientes'!$A:$I,9,FALSE))</f>
        <v/>
      </c>
      <c r="M2134" s="122"/>
      <c r="N2134" s="16"/>
      <c r="O2134" s="16"/>
      <c r="P2134" s="100"/>
      <c r="Q2134" s="100"/>
      <c r="R2134" s="17"/>
      <c r="S2134" s="123"/>
      <c r="T2134" s="102" t="str">
        <f>IF(ISERROR(VLOOKUP('Salidas Pacientes'!$S2134,Entradas!$H$1:$I$412,2,FALSE)),"",VLOOKUP('Salidas Pacientes'!$S2134,Entradas!$H$1:$I$412,2,FALSE))</f>
        <v/>
      </c>
      <c r="U2134" s="124"/>
      <c r="V2134" s="124">
        <v>1</v>
      </c>
      <c r="W2134" s="127"/>
    </row>
    <row r="2135" spans="1:23" ht="15.75" hidden="1" customHeight="1">
      <c r="A2135" s="131"/>
      <c r="B2135" s="131"/>
      <c r="C2135" s="140"/>
      <c r="D2135" s="134"/>
      <c r="E2135" s="146"/>
      <c r="F2135" s="134"/>
      <c r="G2135" s="131"/>
      <c r="H2135" s="131"/>
      <c r="I2135" s="147"/>
      <c r="J2135" s="98" t="str">
        <f>IF(ISERROR(VLOOKUP('Salidas Pacientes'!$C2135,'BD Pacientes'!$A:$I,7,FALSE)),"",VLOOKUP('Salidas Pacientes'!$C2135,'BD Pacientes'!$A:$I,7,FALSE))</f>
        <v/>
      </c>
      <c r="K2135" s="99" t="str">
        <f>IF(ISERROR(VLOOKUP('Salidas Pacientes'!$C2135,'BD Pacientes'!$A:$I,8,FALSE)),"",VLOOKUP('Salidas Pacientes'!$C2135,'BD Pacientes'!$A:$I,8,FALSE))</f>
        <v/>
      </c>
      <c r="L2135" s="17" t="str">
        <f>IF(ISERROR(VLOOKUP('Salidas Pacientes'!$C2135,'BD Pacientes'!$A:$I,9,FALSE)),"",VLOOKUP('Salidas Pacientes'!$C2135,'BD Pacientes'!$A:$I,9,FALSE))</f>
        <v/>
      </c>
      <c r="M2135" s="122"/>
      <c r="N2135" s="16"/>
      <c r="O2135" s="16"/>
      <c r="P2135" s="100"/>
      <c r="Q2135" s="100"/>
      <c r="R2135" s="17"/>
      <c r="S2135" s="123"/>
      <c r="T2135" s="102" t="str">
        <f>IF(ISERROR(VLOOKUP('Salidas Pacientes'!$S2135,Entradas!$H$1:$I$412,2,FALSE)),"",VLOOKUP('Salidas Pacientes'!$S2135,Entradas!$H$1:$I$412,2,FALSE))</f>
        <v/>
      </c>
      <c r="U2135" s="124"/>
      <c r="V2135" s="124">
        <v>1</v>
      </c>
      <c r="W2135" s="127"/>
    </row>
    <row r="2136" spans="1:23" ht="15.75" hidden="1" customHeight="1">
      <c r="A2136" s="131"/>
      <c r="B2136" s="131"/>
      <c r="C2136" s="140"/>
      <c r="D2136" s="134"/>
      <c r="E2136" s="146"/>
      <c r="F2136" s="134"/>
      <c r="G2136" s="131"/>
      <c r="H2136" s="131"/>
      <c r="I2136" s="147"/>
      <c r="J2136" s="98" t="str">
        <f>IF(ISERROR(VLOOKUP('Salidas Pacientes'!$C2136,'BD Pacientes'!$A:$I,7,FALSE)),"",VLOOKUP('Salidas Pacientes'!$C2136,'BD Pacientes'!$A:$I,7,FALSE))</f>
        <v/>
      </c>
      <c r="K2136" s="99" t="str">
        <f>IF(ISERROR(VLOOKUP('Salidas Pacientes'!$C2136,'BD Pacientes'!$A:$I,8,FALSE)),"",VLOOKUP('Salidas Pacientes'!$C2136,'BD Pacientes'!$A:$I,8,FALSE))</f>
        <v/>
      </c>
      <c r="L2136" s="17" t="str">
        <f>IF(ISERROR(VLOOKUP('Salidas Pacientes'!$C2136,'BD Pacientes'!$A:$I,9,FALSE)),"",VLOOKUP('Salidas Pacientes'!$C2136,'BD Pacientes'!$A:$I,9,FALSE))</f>
        <v/>
      </c>
      <c r="M2136" s="122"/>
      <c r="N2136" s="16"/>
      <c r="O2136" s="16"/>
      <c r="P2136" s="100"/>
      <c r="Q2136" s="100"/>
      <c r="R2136" s="17"/>
      <c r="S2136" s="123"/>
      <c r="T2136" s="102" t="str">
        <f>IF(ISERROR(VLOOKUP('Salidas Pacientes'!$S2136,Entradas!$H$1:$I$412,2,FALSE)),"",VLOOKUP('Salidas Pacientes'!$S2136,Entradas!$H$1:$I$412,2,FALSE))</f>
        <v/>
      </c>
      <c r="U2136" s="124"/>
      <c r="V2136" s="124">
        <v>1</v>
      </c>
      <c r="W2136" s="127"/>
    </row>
    <row r="2137" spans="1:23" ht="15.75" hidden="1" customHeight="1">
      <c r="A2137" s="131"/>
      <c r="B2137" s="131"/>
      <c r="C2137" s="140"/>
      <c r="D2137" s="134"/>
      <c r="E2137" s="146"/>
      <c r="F2137" s="134"/>
      <c r="G2137" s="131"/>
      <c r="H2137" s="131"/>
      <c r="I2137" s="147"/>
      <c r="J2137" s="98" t="str">
        <f>IF(ISERROR(VLOOKUP('Salidas Pacientes'!$C2137,'BD Pacientes'!$A:$I,7,FALSE)),"",VLOOKUP('Salidas Pacientes'!$C2137,'BD Pacientes'!$A:$I,7,FALSE))</f>
        <v/>
      </c>
      <c r="K2137" s="99" t="str">
        <f>IF(ISERROR(VLOOKUP('Salidas Pacientes'!$C2137,'BD Pacientes'!$A:$I,8,FALSE)),"",VLOOKUP('Salidas Pacientes'!$C2137,'BD Pacientes'!$A:$I,8,FALSE))</f>
        <v/>
      </c>
      <c r="L2137" s="17" t="str">
        <f>IF(ISERROR(VLOOKUP('Salidas Pacientes'!$C2137,'BD Pacientes'!$A:$I,9,FALSE)),"",VLOOKUP('Salidas Pacientes'!$C2137,'BD Pacientes'!$A:$I,9,FALSE))</f>
        <v/>
      </c>
      <c r="M2137" s="122"/>
      <c r="N2137" s="16"/>
      <c r="O2137" s="16"/>
      <c r="P2137" s="100"/>
      <c r="Q2137" s="100"/>
      <c r="R2137" s="17"/>
      <c r="S2137" s="123"/>
      <c r="T2137" s="102" t="str">
        <f>IF(ISERROR(VLOOKUP('Salidas Pacientes'!$S2137,Entradas!$H$1:$I$412,2,FALSE)),"",VLOOKUP('Salidas Pacientes'!$S2137,Entradas!$H$1:$I$412,2,FALSE))</f>
        <v/>
      </c>
      <c r="U2137" s="124"/>
      <c r="V2137" s="124">
        <v>1</v>
      </c>
      <c r="W2137" s="127"/>
    </row>
    <row r="2138" spans="1:23" ht="15.75" hidden="1" customHeight="1">
      <c r="A2138" s="131"/>
      <c r="B2138" s="131"/>
      <c r="C2138" s="140"/>
      <c r="D2138" s="134"/>
      <c r="E2138" s="146"/>
      <c r="F2138" s="134"/>
      <c r="G2138" s="131"/>
      <c r="H2138" s="131"/>
      <c r="I2138" s="147"/>
      <c r="J2138" s="98" t="str">
        <f>IF(ISERROR(VLOOKUP('Salidas Pacientes'!$C2138,'BD Pacientes'!$A:$I,7,FALSE)),"",VLOOKUP('Salidas Pacientes'!$C2138,'BD Pacientes'!$A:$I,7,FALSE))</f>
        <v/>
      </c>
      <c r="K2138" s="99" t="str">
        <f>IF(ISERROR(VLOOKUP('Salidas Pacientes'!$C2138,'BD Pacientes'!$A:$I,8,FALSE)),"",VLOOKUP('Salidas Pacientes'!$C2138,'BD Pacientes'!$A:$I,8,FALSE))</f>
        <v/>
      </c>
      <c r="L2138" s="17" t="str">
        <f>IF(ISERROR(VLOOKUP('Salidas Pacientes'!$C2138,'BD Pacientes'!$A:$I,9,FALSE)),"",VLOOKUP('Salidas Pacientes'!$C2138,'BD Pacientes'!$A:$I,9,FALSE))</f>
        <v/>
      </c>
      <c r="M2138" s="122"/>
      <c r="N2138" s="16"/>
      <c r="O2138" s="16"/>
      <c r="P2138" s="100"/>
      <c r="Q2138" s="100"/>
      <c r="R2138" s="17"/>
      <c r="S2138" s="123"/>
      <c r="T2138" s="102" t="str">
        <f>IF(ISERROR(VLOOKUP('Salidas Pacientes'!$S2138,Entradas!$H$1:$I$412,2,FALSE)),"",VLOOKUP('Salidas Pacientes'!$S2138,Entradas!$H$1:$I$412,2,FALSE))</f>
        <v/>
      </c>
      <c r="U2138" s="124"/>
      <c r="V2138" s="124">
        <v>1</v>
      </c>
      <c r="W2138" s="127"/>
    </row>
    <row r="2139" spans="1:23" ht="15.75" hidden="1" customHeight="1">
      <c r="A2139" s="131"/>
      <c r="B2139" s="131"/>
      <c r="C2139" s="140"/>
      <c r="D2139" s="134"/>
      <c r="E2139" s="146"/>
      <c r="F2139" s="134"/>
      <c r="G2139" s="131"/>
      <c r="H2139" s="131"/>
      <c r="I2139" s="147"/>
      <c r="J2139" s="98" t="str">
        <f>IF(ISERROR(VLOOKUP('Salidas Pacientes'!$C2139,'BD Pacientes'!$A:$I,7,FALSE)),"",VLOOKUP('Salidas Pacientes'!$C2139,'BD Pacientes'!$A:$I,7,FALSE))</f>
        <v/>
      </c>
      <c r="K2139" s="99" t="str">
        <f>IF(ISERROR(VLOOKUP('Salidas Pacientes'!$C2139,'BD Pacientes'!$A:$I,8,FALSE)),"",VLOOKUP('Salidas Pacientes'!$C2139,'BD Pacientes'!$A:$I,8,FALSE))</f>
        <v/>
      </c>
      <c r="L2139" s="17" t="str">
        <f>IF(ISERROR(VLOOKUP('Salidas Pacientes'!$C2139,'BD Pacientes'!$A:$I,9,FALSE)),"",VLOOKUP('Salidas Pacientes'!$C2139,'BD Pacientes'!$A:$I,9,FALSE))</f>
        <v/>
      </c>
      <c r="M2139" s="122"/>
      <c r="N2139" s="16"/>
      <c r="O2139" s="16"/>
      <c r="P2139" s="100"/>
      <c r="Q2139" s="100"/>
      <c r="R2139" s="17"/>
      <c r="S2139" s="123"/>
      <c r="T2139" s="102" t="str">
        <f>IF(ISERROR(VLOOKUP('Salidas Pacientes'!$S2139,Entradas!$H$1:$I$412,2,FALSE)),"",VLOOKUP('Salidas Pacientes'!$S2139,Entradas!$H$1:$I$412,2,FALSE))</f>
        <v/>
      </c>
      <c r="U2139" s="124"/>
      <c r="V2139" s="124">
        <v>1</v>
      </c>
      <c r="W2139" s="127"/>
    </row>
    <row r="2140" spans="1:23" ht="15.75" hidden="1" customHeight="1">
      <c r="A2140" s="131"/>
      <c r="B2140" s="131"/>
      <c r="C2140" s="140"/>
      <c r="D2140" s="134"/>
      <c r="E2140" s="146"/>
      <c r="F2140" s="134"/>
      <c r="G2140" s="131"/>
      <c r="H2140" s="131"/>
      <c r="I2140" s="147"/>
      <c r="J2140" s="98" t="str">
        <f>IF(ISERROR(VLOOKUP('Salidas Pacientes'!$C2140,'BD Pacientes'!$A:$I,7,FALSE)),"",VLOOKUP('Salidas Pacientes'!$C2140,'BD Pacientes'!$A:$I,7,FALSE))</f>
        <v/>
      </c>
      <c r="K2140" s="99" t="str">
        <f>IF(ISERROR(VLOOKUP('Salidas Pacientes'!$C2140,'BD Pacientes'!$A:$I,8,FALSE)),"",VLOOKUP('Salidas Pacientes'!$C2140,'BD Pacientes'!$A:$I,8,FALSE))</f>
        <v/>
      </c>
      <c r="L2140" s="17" t="str">
        <f>IF(ISERROR(VLOOKUP('Salidas Pacientes'!$C2140,'BD Pacientes'!$A:$I,9,FALSE)),"",VLOOKUP('Salidas Pacientes'!$C2140,'BD Pacientes'!$A:$I,9,FALSE))</f>
        <v/>
      </c>
      <c r="M2140" s="122"/>
      <c r="N2140" s="16"/>
      <c r="O2140" s="16"/>
      <c r="P2140" s="100"/>
      <c r="Q2140" s="100"/>
      <c r="R2140" s="17"/>
      <c r="S2140" s="123"/>
      <c r="T2140" s="102" t="str">
        <f>IF(ISERROR(VLOOKUP('Salidas Pacientes'!$S2140,Entradas!$H$1:$I$412,2,FALSE)),"",VLOOKUP('Salidas Pacientes'!$S2140,Entradas!$H$1:$I$412,2,FALSE))</f>
        <v/>
      </c>
      <c r="U2140" s="124"/>
      <c r="V2140" s="124">
        <v>1</v>
      </c>
      <c r="W2140" s="127"/>
    </row>
    <row r="2141" spans="1:23" ht="15.75" hidden="1" customHeight="1">
      <c r="A2141" s="131"/>
      <c r="B2141" s="131"/>
      <c r="C2141" s="140"/>
      <c r="D2141" s="134"/>
      <c r="E2141" s="146"/>
      <c r="F2141" s="134"/>
      <c r="G2141" s="131"/>
      <c r="H2141" s="131"/>
      <c r="I2141" s="147"/>
      <c r="J2141" s="98" t="str">
        <f>IF(ISERROR(VLOOKUP('Salidas Pacientes'!$C2141,'BD Pacientes'!$A:$I,7,FALSE)),"",VLOOKUP('Salidas Pacientes'!$C2141,'BD Pacientes'!$A:$I,7,FALSE))</f>
        <v/>
      </c>
      <c r="K2141" s="99" t="str">
        <f>IF(ISERROR(VLOOKUP('Salidas Pacientes'!$C2141,'BD Pacientes'!$A:$I,8,FALSE)),"",VLOOKUP('Salidas Pacientes'!$C2141,'BD Pacientes'!$A:$I,8,FALSE))</f>
        <v/>
      </c>
      <c r="L2141" s="17" t="str">
        <f>IF(ISERROR(VLOOKUP('Salidas Pacientes'!$C2141,'BD Pacientes'!$A:$I,9,FALSE)),"",VLOOKUP('Salidas Pacientes'!$C2141,'BD Pacientes'!$A:$I,9,FALSE))</f>
        <v/>
      </c>
      <c r="M2141" s="122"/>
      <c r="N2141" s="16"/>
      <c r="O2141" s="16"/>
      <c r="P2141" s="100"/>
      <c r="Q2141" s="100"/>
      <c r="R2141" s="17"/>
      <c r="S2141" s="123"/>
      <c r="T2141" s="102" t="str">
        <f>IF(ISERROR(VLOOKUP('Salidas Pacientes'!$S2141,Entradas!$H$1:$I$412,2,FALSE)),"",VLOOKUP('Salidas Pacientes'!$S2141,Entradas!$H$1:$I$412,2,FALSE))</f>
        <v/>
      </c>
      <c r="U2141" s="124"/>
      <c r="V2141" s="124">
        <v>1</v>
      </c>
      <c r="W2141" s="127"/>
    </row>
    <row r="2142" spans="1:23" ht="15.75" hidden="1" customHeight="1">
      <c r="A2142" s="131"/>
      <c r="B2142" s="131"/>
      <c r="C2142" s="140"/>
      <c r="D2142" s="134"/>
      <c r="E2142" s="146"/>
      <c r="F2142" s="134"/>
      <c r="G2142" s="131"/>
      <c r="H2142" s="131"/>
      <c r="I2142" s="147"/>
      <c r="J2142" s="98" t="str">
        <f>IF(ISERROR(VLOOKUP('Salidas Pacientes'!$C2142,'BD Pacientes'!$A:$I,7,FALSE)),"",VLOOKUP('Salidas Pacientes'!$C2142,'BD Pacientes'!$A:$I,7,FALSE))</f>
        <v/>
      </c>
      <c r="K2142" s="99" t="str">
        <f>IF(ISERROR(VLOOKUP('Salidas Pacientes'!$C2142,'BD Pacientes'!$A:$I,8,FALSE)),"",VLOOKUP('Salidas Pacientes'!$C2142,'BD Pacientes'!$A:$I,8,FALSE))</f>
        <v/>
      </c>
      <c r="L2142" s="17" t="str">
        <f>IF(ISERROR(VLOOKUP('Salidas Pacientes'!$C2142,'BD Pacientes'!$A:$I,9,FALSE)),"",VLOOKUP('Salidas Pacientes'!$C2142,'BD Pacientes'!$A:$I,9,FALSE))</f>
        <v/>
      </c>
      <c r="M2142" s="122"/>
      <c r="N2142" s="16"/>
      <c r="O2142" s="16"/>
      <c r="P2142" s="100"/>
      <c r="Q2142" s="100"/>
      <c r="R2142" s="17"/>
      <c r="S2142" s="123"/>
      <c r="T2142" s="102" t="str">
        <f>IF(ISERROR(VLOOKUP('Salidas Pacientes'!$S2142,Entradas!$H$1:$I$412,2,FALSE)),"",VLOOKUP('Salidas Pacientes'!$S2142,Entradas!$H$1:$I$412,2,FALSE))</f>
        <v/>
      </c>
      <c r="U2142" s="124"/>
      <c r="V2142" s="124">
        <v>1</v>
      </c>
      <c r="W2142" s="127"/>
    </row>
    <row r="2143" spans="1:23" ht="15.75" hidden="1" customHeight="1">
      <c r="A2143" s="131"/>
      <c r="B2143" s="131"/>
      <c r="C2143" s="140"/>
      <c r="D2143" s="134"/>
      <c r="E2143" s="146"/>
      <c r="F2143" s="134"/>
      <c r="G2143" s="131"/>
      <c r="H2143" s="131"/>
      <c r="I2143" s="147"/>
      <c r="J2143" s="98" t="str">
        <f>IF(ISERROR(VLOOKUP('Salidas Pacientes'!$C2143,'BD Pacientes'!$A:$I,7,FALSE)),"",VLOOKUP('Salidas Pacientes'!$C2143,'BD Pacientes'!$A:$I,7,FALSE))</f>
        <v/>
      </c>
      <c r="K2143" s="99" t="str">
        <f>IF(ISERROR(VLOOKUP('Salidas Pacientes'!$C2143,'BD Pacientes'!$A:$I,8,FALSE)),"",VLOOKUP('Salidas Pacientes'!$C2143,'BD Pacientes'!$A:$I,8,FALSE))</f>
        <v/>
      </c>
      <c r="L2143" s="17" t="str">
        <f>IF(ISERROR(VLOOKUP('Salidas Pacientes'!$C2143,'BD Pacientes'!$A:$I,9,FALSE)),"",VLOOKUP('Salidas Pacientes'!$C2143,'BD Pacientes'!$A:$I,9,FALSE))</f>
        <v/>
      </c>
      <c r="M2143" s="122"/>
      <c r="N2143" s="16"/>
      <c r="O2143" s="16"/>
      <c r="P2143" s="100"/>
      <c r="Q2143" s="100"/>
      <c r="R2143" s="17"/>
      <c r="S2143" s="123"/>
      <c r="T2143" s="102" t="str">
        <f>IF(ISERROR(VLOOKUP('Salidas Pacientes'!$S2143,Entradas!$H$1:$I$412,2,FALSE)),"",VLOOKUP('Salidas Pacientes'!$S2143,Entradas!$H$1:$I$412,2,FALSE))</f>
        <v/>
      </c>
      <c r="U2143" s="124"/>
      <c r="V2143" s="124">
        <v>1</v>
      </c>
      <c r="W2143" s="127"/>
    </row>
    <row r="2144" spans="1:23" ht="15.75" hidden="1" customHeight="1">
      <c r="A2144" s="131"/>
      <c r="B2144" s="131"/>
      <c r="C2144" s="140"/>
      <c r="D2144" s="134"/>
      <c r="E2144" s="146"/>
      <c r="F2144" s="134"/>
      <c r="G2144" s="131"/>
      <c r="H2144" s="131"/>
      <c r="I2144" s="147"/>
      <c r="J2144" s="98" t="str">
        <f>IF(ISERROR(VLOOKUP('Salidas Pacientes'!$C2144,'BD Pacientes'!$A:$I,7,FALSE)),"",VLOOKUP('Salidas Pacientes'!$C2144,'BD Pacientes'!$A:$I,7,FALSE))</f>
        <v/>
      </c>
      <c r="K2144" s="99" t="str">
        <f>IF(ISERROR(VLOOKUP('Salidas Pacientes'!$C2144,'BD Pacientes'!$A:$I,8,FALSE)),"",VLOOKUP('Salidas Pacientes'!$C2144,'BD Pacientes'!$A:$I,8,FALSE))</f>
        <v/>
      </c>
      <c r="L2144" s="17" t="str">
        <f>IF(ISERROR(VLOOKUP('Salidas Pacientes'!$C2144,'BD Pacientes'!$A:$I,9,FALSE)),"",VLOOKUP('Salidas Pacientes'!$C2144,'BD Pacientes'!$A:$I,9,FALSE))</f>
        <v/>
      </c>
      <c r="M2144" s="122"/>
      <c r="N2144" s="16"/>
      <c r="O2144" s="16"/>
      <c r="P2144" s="100"/>
      <c r="Q2144" s="100"/>
      <c r="R2144" s="17"/>
      <c r="S2144" s="123"/>
      <c r="T2144" s="102" t="str">
        <f>IF(ISERROR(VLOOKUP('Salidas Pacientes'!$S2144,Entradas!$H$1:$I$412,2,FALSE)),"",VLOOKUP('Salidas Pacientes'!$S2144,Entradas!$H$1:$I$412,2,FALSE))</f>
        <v/>
      </c>
      <c r="U2144" s="124"/>
      <c r="V2144" s="124">
        <v>1</v>
      </c>
      <c r="W2144" s="127"/>
    </row>
    <row r="2145" spans="1:23" ht="15.75" hidden="1" customHeight="1">
      <c r="A2145" s="131"/>
      <c r="B2145" s="131"/>
      <c r="C2145" s="140"/>
      <c r="D2145" s="134"/>
      <c r="E2145" s="146"/>
      <c r="F2145" s="134"/>
      <c r="G2145" s="131"/>
      <c r="H2145" s="131"/>
      <c r="I2145" s="147"/>
      <c r="J2145" s="98" t="str">
        <f>IF(ISERROR(VLOOKUP('Salidas Pacientes'!$C2145,'BD Pacientes'!$A:$I,7,FALSE)),"",VLOOKUP('Salidas Pacientes'!$C2145,'BD Pacientes'!$A:$I,7,FALSE))</f>
        <v/>
      </c>
      <c r="K2145" s="99" t="str">
        <f>IF(ISERROR(VLOOKUP('Salidas Pacientes'!$C2145,'BD Pacientes'!$A:$I,8,FALSE)),"",VLOOKUP('Salidas Pacientes'!$C2145,'BD Pacientes'!$A:$I,8,FALSE))</f>
        <v/>
      </c>
      <c r="L2145" s="17" t="str">
        <f>IF(ISERROR(VLOOKUP('Salidas Pacientes'!$C2145,'BD Pacientes'!$A:$I,9,FALSE)),"",VLOOKUP('Salidas Pacientes'!$C2145,'BD Pacientes'!$A:$I,9,FALSE))</f>
        <v/>
      </c>
      <c r="M2145" s="122"/>
      <c r="N2145" s="16"/>
      <c r="O2145" s="16"/>
      <c r="P2145" s="100"/>
      <c r="Q2145" s="100"/>
      <c r="R2145" s="17"/>
      <c r="S2145" s="123"/>
      <c r="T2145" s="102" t="str">
        <f>IF(ISERROR(VLOOKUP('Salidas Pacientes'!$S2145,Entradas!$H$1:$I$412,2,FALSE)),"",VLOOKUP('Salidas Pacientes'!$S2145,Entradas!$H$1:$I$412,2,FALSE))</f>
        <v/>
      </c>
      <c r="U2145" s="124"/>
      <c r="V2145" s="124">
        <v>1</v>
      </c>
      <c r="W2145" s="127"/>
    </row>
    <row r="2146" spans="1:23" ht="15.75" hidden="1" customHeight="1">
      <c r="A2146" s="131"/>
      <c r="B2146" s="131"/>
      <c r="C2146" s="140"/>
      <c r="D2146" s="134"/>
      <c r="E2146" s="146"/>
      <c r="F2146" s="134"/>
      <c r="G2146" s="131"/>
      <c r="H2146" s="131"/>
      <c r="I2146" s="147"/>
      <c r="J2146" s="98" t="str">
        <f>IF(ISERROR(VLOOKUP('Salidas Pacientes'!$C2146,'BD Pacientes'!$A:$I,7,FALSE)),"",VLOOKUP('Salidas Pacientes'!$C2146,'BD Pacientes'!$A:$I,7,FALSE))</f>
        <v/>
      </c>
      <c r="K2146" s="99" t="str">
        <f>IF(ISERROR(VLOOKUP('Salidas Pacientes'!$C2146,'BD Pacientes'!$A:$I,8,FALSE)),"",VLOOKUP('Salidas Pacientes'!$C2146,'BD Pacientes'!$A:$I,8,FALSE))</f>
        <v/>
      </c>
      <c r="L2146" s="17" t="str">
        <f>IF(ISERROR(VLOOKUP('Salidas Pacientes'!$C2146,'BD Pacientes'!$A:$I,9,FALSE)),"",VLOOKUP('Salidas Pacientes'!$C2146,'BD Pacientes'!$A:$I,9,FALSE))</f>
        <v/>
      </c>
      <c r="M2146" s="122"/>
      <c r="N2146" s="16"/>
      <c r="O2146" s="16"/>
      <c r="P2146" s="100"/>
      <c r="Q2146" s="100"/>
      <c r="R2146" s="17"/>
      <c r="S2146" s="123"/>
      <c r="T2146" s="102" t="str">
        <f>IF(ISERROR(VLOOKUP('Salidas Pacientes'!$S2146,Entradas!$H$1:$I$412,2,FALSE)),"",VLOOKUP('Salidas Pacientes'!$S2146,Entradas!$H$1:$I$412,2,FALSE))</f>
        <v/>
      </c>
      <c r="U2146" s="124"/>
      <c r="V2146" s="124">
        <v>1</v>
      </c>
      <c r="W2146" s="127"/>
    </row>
    <row r="2147" spans="1:23" ht="15.75" hidden="1" customHeight="1">
      <c r="A2147" s="131"/>
      <c r="B2147" s="131"/>
      <c r="C2147" s="140"/>
      <c r="D2147" s="134"/>
      <c r="E2147" s="146"/>
      <c r="F2147" s="134"/>
      <c r="G2147" s="131"/>
      <c r="H2147" s="131"/>
      <c r="I2147" s="147"/>
      <c r="J2147" s="98" t="str">
        <f>IF(ISERROR(VLOOKUP('Salidas Pacientes'!$C2147,'BD Pacientes'!$A:$I,7,FALSE)),"",VLOOKUP('Salidas Pacientes'!$C2147,'BD Pacientes'!$A:$I,7,FALSE))</f>
        <v/>
      </c>
      <c r="K2147" s="99" t="str">
        <f>IF(ISERROR(VLOOKUP('Salidas Pacientes'!$C2147,'BD Pacientes'!$A:$I,8,FALSE)),"",VLOOKUP('Salidas Pacientes'!$C2147,'BD Pacientes'!$A:$I,8,FALSE))</f>
        <v/>
      </c>
      <c r="L2147" s="17" t="str">
        <f>IF(ISERROR(VLOOKUP('Salidas Pacientes'!$C2147,'BD Pacientes'!$A:$I,9,FALSE)),"",VLOOKUP('Salidas Pacientes'!$C2147,'BD Pacientes'!$A:$I,9,FALSE))</f>
        <v/>
      </c>
      <c r="M2147" s="122"/>
      <c r="N2147" s="16"/>
      <c r="O2147" s="16"/>
      <c r="P2147" s="100"/>
      <c r="Q2147" s="100"/>
      <c r="R2147" s="17"/>
      <c r="S2147" s="123"/>
      <c r="T2147" s="102" t="str">
        <f>IF(ISERROR(VLOOKUP('Salidas Pacientes'!$S2147,Entradas!$H$1:$I$412,2,FALSE)),"",VLOOKUP('Salidas Pacientes'!$S2147,Entradas!$H$1:$I$412,2,FALSE))</f>
        <v/>
      </c>
      <c r="U2147" s="124"/>
      <c r="V2147" s="124">
        <v>1</v>
      </c>
      <c r="W2147" s="127"/>
    </row>
    <row r="2148" spans="1:23" ht="15.75" hidden="1" customHeight="1">
      <c r="A2148" s="131"/>
      <c r="B2148" s="131"/>
      <c r="C2148" s="140"/>
      <c r="D2148" s="134"/>
      <c r="E2148" s="146"/>
      <c r="F2148" s="134"/>
      <c r="G2148" s="131"/>
      <c r="H2148" s="131"/>
      <c r="I2148" s="147"/>
      <c r="J2148" s="98" t="str">
        <f>IF(ISERROR(VLOOKUP('Salidas Pacientes'!$C2148,'BD Pacientes'!$A:$I,7,FALSE)),"",VLOOKUP('Salidas Pacientes'!$C2148,'BD Pacientes'!$A:$I,7,FALSE))</f>
        <v/>
      </c>
      <c r="K2148" s="99" t="str">
        <f>IF(ISERROR(VLOOKUP('Salidas Pacientes'!$C2148,'BD Pacientes'!$A:$I,8,FALSE)),"",VLOOKUP('Salidas Pacientes'!$C2148,'BD Pacientes'!$A:$I,8,FALSE))</f>
        <v/>
      </c>
      <c r="L2148" s="17" t="str">
        <f>IF(ISERROR(VLOOKUP('Salidas Pacientes'!$C2148,'BD Pacientes'!$A:$I,9,FALSE)),"",VLOOKUP('Salidas Pacientes'!$C2148,'BD Pacientes'!$A:$I,9,FALSE))</f>
        <v/>
      </c>
      <c r="M2148" s="122"/>
      <c r="N2148" s="16"/>
      <c r="O2148" s="16"/>
      <c r="P2148" s="100"/>
      <c r="Q2148" s="100"/>
      <c r="R2148" s="17"/>
      <c r="S2148" s="123"/>
      <c r="T2148" s="102" t="str">
        <f>IF(ISERROR(VLOOKUP('Salidas Pacientes'!$S2148,Entradas!$H$1:$I$412,2,FALSE)),"",VLOOKUP('Salidas Pacientes'!$S2148,Entradas!$H$1:$I$412,2,FALSE))</f>
        <v/>
      </c>
      <c r="U2148" s="124"/>
      <c r="V2148" s="124">
        <v>1</v>
      </c>
      <c r="W2148" s="127"/>
    </row>
    <row r="2149" spans="1:23" ht="15.75" hidden="1" customHeight="1">
      <c r="A2149" s="131"/>
      <c r="B2149" s="131"/>
      <c r="C2149" s="140"/>
      <c r="D2149" s="134"/>
      <c r="E2149" s="146"/>
      <c r="F2149" s="134"/>
      <c r="G2149" s="131"/>
      <c r="H2149" s="131"/>
      <c r="I2149" s="147"/>
      <c r="J2149" s="98" t="str">
        <f>IF(ISERROR(VLOOKUP('Salidas Pacientes'!$C2149,'BD Pacientes'!$A:$I,7,FALSE)),"",VLOOKUP('Salidas Pacientes'!$C2149,'BD Pacientes'!$A:$I,7,FALSE))</f>
        <v/>
      </c>
      <c r="K2149" s="99" t="str">
        <f>IF(ISERROR(VLOOKUP('Salidas Pacientes'!$C2149,'BD Pacientes'!$A:$I,8,FALSE)),"",VLOOKUP('Salidas Pacientes'!$C2149,'BD Pacientes'!$A:$I,8,FALSE))</f>
        <v/>
      </c>
      <c r="L2149" s="17" t="str">
        <f>IF(ISERROR(VLOOKUP('Salidas Pacientes'!$C2149,'BD Pacientes'!$A:$I,9,FALSE)),"",VLOOKUP('Salidas Pacientes'!$C2149,'BD Pacientes'!$A:$I,9,FALSE))</f>
        <v/>
      </c>
      <c r="M2149" s="122"/>
      <c r="N2149" s="16"/>
      <c r="O2149" s="16"/>
      <c r="P2149" s="100"/>
      <c r="Q2149" s="100"/>
      <c r="R2149" s="17"/>
      <c r="S2149" s="123"/>
      <c r="T2149" s="102" t="str">
        <f>IF(ISERROR(VLOOKUP('Salidas Pacientes'!$S2149,Entradas!$H$1:$I$412,2,FALSE)),"",VLOOKUP('Salidas Pacientes'!$S2149,Entradas!$H$1:$I$412,2,FALSE))</f>
        <v/>
      </c>
      <c r="U2149" s="124"/>
      <c r="V2149" s="124">
        <v>1</v>
      </c>
      <c r="W2149" s="127"/>
    </row>
    <row r="2150" spans="1:23" ht="15.75" hidden="1" customHeight="1">
      <c r="A2150" s="131"/>
      <c r="B2150" s="131"/>
      <c r="C2150" s="140"/>
      <c r="D2150" s="134"/>
      <c r="E2150" s="146"/>
      <c r="F2150" s="134"/>
      <c r="G2150" s="131"/>
      <c r="H2150" s="131"/>
      <c r="I2150" s="147"/>
      <c r="J2150" s="98" t="str">
        <f>IF(ISERROR(VLOOKUP('Salidas Pacientes'!$C2150,'BD Pacientes'!$A:$I,7,FALSE)),"",VLOOKUP('Salidas Pacientes'!$C2150,'BD Pacientes'!$A:$I,7,FALSE))</f>
        <v/>
      </c>
      <c r="K2150" s="99" t="str">
        <f>IF(ISERROR(VLOOKUP('Salidas Pacientes'!$C2150,'BD Pacientes'!$A:$I,8,FALSE)),"",VLOOKUP('Salidas Pacientes'!$C2150,'BD Pacientes'!$A:$I,8,FALSE))</f>
        <v/>
      </c>
      <c r="L2150" s="17" t="str">
        <f>IF(ISERROR(VLOOKUP('Salidas Pacientes'!$C2150,'BD Pacientes'!$A:$I,9,FALSE)),"",VLOOKUP('Salidas Pacientes'!$C2150,'BD Pacientes'!$A:$I,9,FALSE))</f>
        <v/>
      </c>
      <c r="M2150" s="122"/>
      <c r="N2150" s="16"/>
      <c r="O2150" s="16"/>
      <c r="P2150" s="100"/>
      <c r="Q2150" s="100"/>
      <c r="R2150" s="17"/>
      <c r="S2150" s="123"/>
      <c r="T2150" s="102" t="str">
        <f>IF(ISERROR(VLOOKUP('Salidas Pacientes'!$S2150,Entradas!$H$1:$I$412,2,FALSE)),"",VLOOKUP('Salidas Pacientes'!$S2150,Entradas!$H$1:$I$412,2,FALSE))</f>
        <v/>
      </c>
      <c r="U2150" s="124"/>
      <c r="V2150" s="124">
        <v>1</v>
      </c>
      <c r="W2150" s="127"/>
    </row>
    <row r="2151" spans="1:23" ht="15.75" hidden="1" customHeight="1">
      <c r="A2151" s="131"/>
      <c r="B2151" s="131"/>
      <c r="C2151" s="140"/>
      <c r="D2151" s="134"/>
      <c r="E2151" s="146"/>
      <c r="F2151" s="134"/>
      <c r="G2151" s="131"/>
      <c r="H2151" s="131"/>
      <c r="I2151" s="147"/>
      <c r="J2151" s="98" t="str">
        <f>IF(ISERROR(VLOOKUP('Salidas Pacientes'!$C2151,'BD Pacientes'!$A:$I,7,FALSE)),"",VLOOKUP('Salidas Pacientes'!$C2151,'BD Pacientes'!$A:$I,7,FALSE))</f>
        <v/>
      </c>
      <c r="K2151" s="99" t="str">
        <f>IF(ISERROR(VLOOKUP('Salidas Pacientes'!$C2151,'BD Pacientes'!$A:$I,8,FALSE)),"",VLOOKUP('Salidas Pacientes'!$C2151,'BD Pacientes'!$A:$I,8,FALSE))</f>
        <v/>
      </c>
      <c r="L2151" s="17" t="str">
        <f>IF(ISERROR(VLOOKUP('Salidas Pacientes'!$C2151,'BD Pacientes'!$A:$I,9,FALSE)),"",VLOOKUP('Salidas Pacientes'!$C2151,'BD Pacientes'!$A:$I,9,FALSE))</f>
        <v/>
      </c>
      <c r="M2151" s="122"/>
      <c r="N2151" s="16"/>
      <c r="O2151" s="16"/>
      <c r="P2151" s="100"/>
      <c r="Q2151" s="100"/>
      <c r="R2151" s="17"/>
      <c r="S2151" s="123"/>
      <c r="T2151" s="102" t="str">
        <f>IF(ISERROR(VLOOKUP('Salidas Pacientes'!$S2151,Entradas!$H$1:$I$412,2,FALSE)),"",VLOOKUP('Salidas Pacientes'!$S2151,Entradas!$H$1:$I$412,2,FALSE))</f>
        <v/>
      </c>
      <c r="U2151" s="124"/>
      <c r="V2151" s="124">
        <v>1</v>
      </c>
      <c r="W2151" s="127"/>
    </row>
    <row r="2152" spans="1:23" ht="15.75" hidden="1" customHeight="1">
      <c r="A2152" s="131"/>
      <c r="B2152" s="131"/>
      <c r="C2152" s="140"/>
      <c r="D2152" s="134"/>
      <c r="E2152" s="146"/>
      <c r="F2152" s="134"/>
      <c r="G2152" s="131"/>
      <c r="H2152" s="131"/>
      <c r="I2152" s="147"/>
      <c r="J2152" s="98" t="str">
        <f>IF(ISERROR(VLOOKUP('Salidas Pacientes'!$C2152,'BD Pacientes'!$A:$I,7,FALSE)),"",VLOOKUP('Salidas Pacientes'!$C2152,'BD Pacientes'!$A:$I,7,FALSE))</f>
        <v/>
      </c>
      <c r="K2152" s="99" t="str">
        <f>IF(ISERROR(VLOOKUP('Salidas Pacientes'!$C2152,'BD Pacientes'!$A:$I,8,FALSE)),"",VLOOKUP('Salidas Pacientes'!$C2152,'BD Pacientes'!$A:$I,8,FALSE))</f>
        <v/>
      </c>
      <c r="L2152" s="17" t="str">
        <f>IF(ISERROR(VLOOKUP('Salidas Pacientes'!$C2152,'BD Pacientes'!$A:$I,9,FALSE)),"",VLOOKUP('Salidas Pacientes'!$C2152,'BD Pacientes'!$A:$I,9,FALSE))</f>
        <v/>
      </c>
      <c r="M2152" s="122"/>
      <c r="N2152" s="16"/>
      <c r="O2152" s="16"/>
      <c r="P2152" s="100"/>
      <c r="Q2152" s="100"/>
      <c r="R2152" s="17"/>
      <c r="S2152" s="123"/>
      <c r="T2152" s="102" t="str">
        <f>IF(ISERROR(VLOOKUP('Salidas Pacientes'!$S2152,Entradas!$H$1:$I$412,2,FALSE)),"",VLOOKUP('Salidas Pacientes'!$S2152,Entradas!$H$1:$I$412,2,FALSE))</f>
        <v/>
      </c>
      <c r="U2152" s="124"/>
      <c r="V2152" s="124">
        <v>1</v>
      </c>
      <c r="W2152" s="127"/>
    </row>
    <row r="2153" spans="1:23" ht="15.75" hidden="1" customHeight="1">
      <c r="A2153" s="131"/>
      <c r="B2153" s="131"/>
      <c r="C2153" s="140"/>
      <c r="D2153" s="134"/>
      <c r="E2153" s="146"/>
      <c r="F2153" s="134"/>
      <c r="G2153" s="131"/>
      <c r="H2153" s="131"/>
      <c r="I2153" s="147"/>
      <c r="J2153" s="98" t="str">
        <f>IF(ISERROR(VLOOKUP('Salidas Pacientes'!$C2153,'BD Pacientes'!$A:$I,7,FALSE)),"",VLOOKUP('Salidas Pacientes'!$C2153,'BD Pacientes'!$A:$I,7,FALSE))</f>
        <v/>
      </c>
      <c r="K2153" s="99" t="str">
        <f>IF(ISERROR(VLOOKUP('Salidas Pacientes'!$C2153,'BD Pacientes'!$A:$I,8,FALSE)),"",VLOOKUP('Salidas Pacientes'!$C2153,'BD Pacientes'!$A:$I,8,FALSE))</f>
        <v/>
      </c>
      <c r="L2153" s="17" t="str">
        <f>IF(ISERROR(VLOOKUP('Salidas Pacientes'!$C2153,'BD Pacientes'!$A:$I,9,FALSE)),"",VLOOKUP('Salidas Pacientes'!$C2153,'BD Pacientes'!$A:$I,9,FALSE))</f>
        <v/>
      </c>
      <c r="M2153" s="122"/>
      <c r="N2153" s="16"/>
      <c r="O2153" s="16"/>
      <c r="P2153" s="100"/>
      <c r="Q2153" s="100"/>
      <c r="R2153" s="17"/>
      <c r="S2153" s="123"/>
      <c r="T2153" s="102" t="str">
        <f>IF(ISERROR(VLOOKUP('Salidas Pacientes'!$S2153,Entradas!$H$1:$I$412,2,FALSE)),"",VLOOKUP('Salidas Pacientes'!$S2153,Entradas!$H$1:$I$412,2,FALSE))</f>
        <v/>
      </c>
      <c r="U2153" s="124"/>
      <c r="V2153" s="124">
        <v>1</v>
      </c>
      <c r="W2153" s="127"/>
    </row>
    <row r="2154" spans="1:23" ht="15.75" hidden="1" customHeight="1">
      <c r="A2154" s="131"/>
      <c r="B2154" s="131"/>
      <c r="C2154" s="140"/>
      <c r="D2154" s="134"/>
      <c r="E2154" s="146"/>
      <c r="F2154" s="134"/>
      <c r="G2154" s="131"/>
      <c r="H2154" s="131"/>
      <c r="I2154" s="147"/>
      <c r="J2154" s="98" t="str">
        <f>IF(ISERROR(VLOOKUP('Salidas Pacientes'!$C2154,'BD Pacientes'!$A:$I,7,FALSE)),"",VLOOKUP('Salidas Pacientes'!$C2154,'BD Pacientes'!$A:$I,7,FALSE))</f>
        <v/>
      </c>
      <c r="K2154" s="99" t="str">
        <f>IF(ISERROR(VLOOKUP('Salidas Pacientes'!$C2154,'BD Pacientes'!$A:$I,8,FALSE)),"",VLOOKUP('Salidas Pacientes'!$C2154,'BD Pacientes'!$A:$I,8,FALSE))</f>
        <v/>
      </c>
      <c r="L2154" s="17" t="str">
        <f>IF(ISERROR(VLOOKUP('Salidas Pacientes'!$C2154,'BD Pacientes'!$A:$I,9,FALSE)),"",VLOOKUP('Salidas Pacientes'!$C2154,'BD Pacientes'!$A:$I,9,FALSE))</f>
        <v/>
      </c>
      <c r="M2154" s="122"/>
      <c r="N2154" s="16"/>
      <c r="O2154" s="16"/>
      <c r="P2154" s="100"/>
      <c r="Q2154" s="100"/>
      <c r="R2154" s="17"/>
      <c r="S2154" s="123"/>
      <c r="T2154" s="102" t="str">
        <f>IF(ISERROR(VLOOKUP('Salidas Pacientes'!$S2154,Entradas!$H$1:$I$412,2,FALSE)),"",VLOOKUP('Salidas Pacientes'!$S2154,Entradas!$H$1:$I$412,2,FALSE))</f>
        <v/>
      </c>
      <c r="U2154" s="124"/>
      <c r="V2154" s="124">
        <v>1</v>
      </c>
      <c r="W2154" s="127"/>
    </row>
    <row r="2155" spans="1:23" ht="15.75" hidden="1" customHeight="1">
      <c r="A2155" s="131"/>
      <c r="B2155" s="131"/>
      <c r="C2155" s="140"/>
      <c r="D2155" s="134"/>
      <c r="E2155" s="146"/>
      <c r="F2155" s="134"/>
      <c r="G2155" s="131"/>
      <c r="H2155" s="131"/>
      <c r="I2155" s="147"/>
      <c r="J2155" s="98" t="str">
        <f>IF(ISERROR(VLOOKUP('Salidas Pacientes'!$C2155,'BD Pacientes'!$A:$I,7,FALSE)),"",VLOOKUP('Salidas Pacientes'!$C2155,'BD Pacientes'!$A:$I,7,FALSE))</f>
        <v/>
      </c>
      <c r="K2155" s="99" t="str">
        <f>IF(ISERROR(VLOOKUP('Salidas Pacientes'!$C2155,'BD Pacientes'!$A:$I,8,FALSE)),"",VLOOKUP('Salidas Pacientes'!$C2155,'BD Pacientes'!$A:$I,8,FALSE))</f>
        <v/>
      </c>
      <c r="L2155" s="17" t="str">
        <f>IF(ISERROR(VLOOKUP('Salidas Pacientes'!$C2155,'BD Pacientes'!$A:$I,9,FALSE)),"",VLOOKUP('Salidas Pacientes'!$C2155,'BD Pacientes'!$A:$I,9,FALSE))</f>
        <v/>
      </c>
      <c r="M2155" s="122"/>
      <c r="N2155" s="16"/>
      <c r="O2155" s="16"/>
      <c r="P2155" s="100"/>
      <c r="Q2155" s="100"/>
      <c r="R2155" s="17"/>
      <c r="S2155" s="123"/>
      <c r="T2155" s="102" t="str">
        <f>IF(ISERROR(VLOOKUP('Salidas Pacientes'!$S2155,Entradas!$H$1:$I$412,2,FALSE)),"",VLOOKUP('Salidas Pacientes'!$S2155,Entradas!$H$1:$I$412,2,FALSE))</f>
        <v/>
      </c>
      <c r="U2155" s="124"/>
      <c r="V2155" s="124">
        <v>1</v>
      </c>
      <c r="W2155" s="127"/>
    </row>
    <row r="2156" spans="1:23" ht="15.75" hidden="1" customHeight="1">
      <c r="A2156" s="131"/>
      <c r="B2156" s="131"/>
      <c r="C2156" s="140"/>
      <c r="D2156" s="134"/>
      <c r="E2156" s="146"/>
      <c r="F2156" s="134"/>
      <c r="G2156" s="131"/>
      <c r="H2156" s="131"/>
      <c r="I2156" s="147"/>
      <c r="J2156" s="98" t="str">
        <f>IF(ISERROR(VLOOKUP('Salidas Pacientes'!$C2156,'BD Pacientes'!$A:$I,7,FALSE)),"",VLOOKUP('Salidas Pacientes'!$C2156,'BD Pacientes'!$A:$I,7,FALSE))</f>
        <v/>
      </c>
      <c r="K2156" s="99" t="str">
        <f>IF(ISERROR(VLOOKUP('Salidas Pacientes'!$C2156,'BD Pacientes'!$A:$I,8,FALSE)),"",VLOOKUP('Salidas Pacientes'!$C2156,'BD Pacientes'!$A:$I,8,FALSE))</f>
        <v/>
      </c>
      <c r="L2156" s="17" t="str">
        <f>IF(ISERROR(VLOOKUP('Salidas Pacientes'!$C2156,'BD Pacientes'!$A:$I,9,FALSE)),"",VLOOKUP('Salidas Pacientes'!$C2156,'BD Pacientes'!$A:$I,9,FALSE))</f>
        <v/>
      </c>
      <c r="M2156" s="122"/>
      <c r="N2156" s="16"/>
      <c r="O2156" s="16"/>
      <c r="P2156" s="100"/>
      <c r="Q2156" s="100"/>
      <c r="R2156" s="17"/>
      <c r="S2156" s="123"/>
      <c r="T2156" s="102" t="str">
        <f>IF(ISERROR(VLOOKUP('Salidas Pacientes'!$S2156,Entradas!$H$1:$I$412,2,FALSE)),"",VLOOKUP('Salidas Pacientes'!$S2156,Entradas!$H$1:$I$412,2,FALSE))</f>
        <v/>
      </c>
      <c r="U2156" s="124"/>
      <c r="V2156" s="124">
        <v>1</v>
      </c>
      <c r="W2156" s="127"/>
    </row>
    <row r="2157" spans="1:23" ht="15.75" hidden="1" customHeight="1">
      <c r="A2157" s="131"/>
      <c r="B2157" s="131"/>
      <c r="C2157" s="140"/>
      <c r="D2157" s="134"/>
      <c r="E2157" s="146"/>
      <c r="F2157" s="134"/>
      <c r="G2157" s="131"/>
      <c r="H2157" s="131"/>
      <c r="I2157" s="147"/>
      <c r="J2157" s="98" t="str">
        <f>IF(ISERROR(VLOOKUP('Salidas Pacientes'!$C2157,'BD Pacientes'!$A:$I,7,FALSE)),"",VLOOKUP('Salidas Pacientes'!$C2157,'BD Pacientes'!$A:$I,7,FALSE))</f>
        <v/>
      </c>
      <c r="K2157" s="99" t="str">
        <f>IF(ISERROR(VLOOKUP('Salidas Pacientes'!$C2157,'BD Pacientes'!$A:$I,8,FALSE)),"",VLOOKUP('Salidas Pacientes'!$C2157,'BD Pacientes'!$A:$I,8,FALSE))</f>
        <v/>
      </c>
      <c r="L2157" s="17" t="str">
        <f>IF(ISERROR(VLOOKUP('Salidas Pacientes'!$C2157,'BD Pacientes'!$A:$I,9,FALSE)),"",VLOOKUP('Salidas Pacientes'!$C2157,'BD Pacientes'!$A:$I,9,FALSE))</f>
        <v/>
      </c>
      <c r="M2157" s="122"/>
      <c r="N2157" s="16"/>
      <c r="O2157" s="16"/>
      <c r="P2157" s="100"/>
      <c r="Q2157" s="100"/>
      <c r="R2157" s="17"/>
      <c r="S2157" s="123"/>
      <c r="T2157" s="102" t="str">
        <f>IF(ISERROR(VLOOKUP('Salidas Pacientes'!$S2157,Entradas!$H$1:$I$412,2,FALSE)),"",VLOOKUP('Salidas Pacientes'!$S2157,Entradas!$H$1:$I$412,2,FALSE))</f>
        <v/>
      </c>
      <c r="U2157" s="124"/>
      <c r="V2157" s="124">
        <v>1</v>
      </c>
      <c r="W2157" s="127"/>
    </row>
    <row r="2158" spans="1:23" ht="15.75" hidden="1" customHeight="1">
      <c r="A2158" s="131"/>
      <c r="B2158" s="131"/>
      <c r="C2158" s="140"/>
      <c r="D2158" s="134"/>
      <c r="E2158" s="146"/>
      <c r="F2158" s="134"/>
      <c r="G2158" s="131"/>
      <c r="H2158" s="131"/>
      <c r="I2158" s="147"/>
      <c r="J2158" s="98" t="str">
        <f>IF(ISERROR(VLOOKUP('Salidas Pacientes'!$C2158,'BD Pacientes'!$A:$I,7,FALSE)),"",VLOOKUP('Salidas Pacientes'!$C2158,'BD Pacientes'!$A:$I,7,FALSE))</f>
        <v/>
      </c>
      <c r="K2158" s="99" t="str">
        <f>IF(ISERROR(VLOOKUP('Salidas Pacientes'!$C2158,'BD Pacientes'!$A:$I,8,FALSE)),"",VLOOKUP('Salidas Pacientes'!$C2158,'BD Pacientes'!$A:$I,8,FALSE))</f>
        <v/>
      </c>
      <c r="L2158" s="17" t="str">
        <f>IF(ISERROR(VLOOKUP('Salidas Pacientes'!$C2158,'BD Pacientes'!$A:$I,9,FALSE)),"",VLOOKUP('Salidas Pacientes'!$C2158,'BD Pacientes'!$A:$I,9,FALSE))</f>
        <v/>
      </c>
      <c r="M2158" s="122"/>
      <c r="N2158" s="16"/>
      <c r="O2158" s="16"/>
      <c r="P2158" s="100"/>
      <c r="Q2158" s="100"/>
      <c r="R2158" s="17"/>
      <c r="S2158" s="123"/>
      <c r="T2158" s="102" t="str">
        <f>IF(ISERROR(VLOOKUP('Salidas Pacientes'!$S2158,Entradas!$H$1:$I$412,2,FALSE)),"",VLOOKUP('Salidas Pacientes'!$S2158,Entradas!$H$1:$I$412,2,FALSE))</f>
        <v/>
      </c>
      <c r="U2158" s="124"/>
      <c r="V2158" s="124">
        <v>1</v>
      </c>
      <c r="W2158" s="127"/>
    </row>
    <row r="2159" spans="1:23" ht="15.75" hidden="1" customHeight="1">
      <c r="A2159" s="131"/>
      <c r="B2159" s="131"/>
      <c r="C2159" s="140"/>
      <c r="D2159" s="134"/>
      <c r="E2159" s="146"/>
      <c r="F2159" s="134"/>
      <c r="G2159" s="131"/>
      <c r="H2159" s="131"/>
      <c r="I2159" s="147"/>
      <c r="J2159" s="98" t="str">
        <f>IF(ISERROR(VLOOKUP('Salidas Pacientes'!$C2159,'BD Pacientes'!$A:$I,7,FALSE)),"",VLOOKUP('Salidas Pacientes'!$C2159,'BD Pacientes'!$A:$I,7,FALSE))</f>
        <v/>
      </c>
      <c r="K2159" s="99" t="str">
        <f>IF(ISERROR(VLOOKUP('Salidas Pacientes'!$C2159,'BD Pacientes'!$A:$I,8,FALSE)),"",VLOOKUP('Salidas Pacientes'!$C2159,'BD Pacientes'!$A:$I,8,FALSE))</f>
        <v/>
      </c>
      <c r="L2159" s="17" t="str">
        <f>IF(ISERROR(VLOOKUP('Salidas Pacientes'!$C2159,'BD Pacientes'!$A:$I,9,FALSE)),"",VLOOKUP('Salidas Pacientes'!$C2159,'BD Pacientes'!$A:$I,9,FALSE))</f>
        <v/>
      </c>
      <c r="M2159" s="122"/>
      <c r="N2159" s="16"/>
      <c r="O2159" s="16"/>
      <c r="P2159" s="100"/>
      <c r="Q2159" s="100"/>
      <c r="R2159" s="17"/>
      <c r="S2159" s="123"/>
      <c r="T2159" s="102" t="str">
        <f>IF(ISERROR(VLOOKUP('Salidas Pacientes'!$S2159,Entradas!$H$1:$I$412,2,FALSE)),"",VLOOKUP('Salidas Pacientes'!$S2159,Entradas!$H$1:$I$412,2,FALSE))</f>
        <v/>
      </c>
      <c r="U2159" s="124"/>
      <c r="V2159" s="124">
        <v>1</v>
      </c>
      <c r="W2159" s="127"/>
    </row>
    <row r="2160" spans="1:23" ht="15.75" hidden="1" customHeight="1">
      <c r="A2160" s="131"/>
      <c r="B2160" s="131"/>
      <c r="C2160" s="140"/>
      <c r="D2160" s="134"/>
      <c r="E2160" s="146"/>
      <c r="F2160" s="134"/>
      <c r="G2160" s="131"/>
      <c r="H2160" s="131"/>
      <c r="I2160" s="147"/>
      <c r="J2160" s="98" t="str">
        <f>IF(ISERROR(VLOOKUP('Salidas Pacientes'!$C2160,'BD Pacientes'!$A:$I,7,FALSE)),"",VLOOKUP('Salidas Pacientes'!$C2160,'BD Pacientes'!$A:$I,7,FALSE))</f>
        <v/>
      </c>
      <c r="K2160" s="99" t="str">
        <f>IF(ISERROR(VLOOKUP('Salidas Pacientes'!$C2160,'BD Pacientes'!$A:$I,8,FALSE)),"",VLOOKUP('Salidas Pacientes'!$C2160,'BD Pacientes'!$A:$I,8,FALSE))</f>
        <v/>
      </c>
      <c r="L2160" s="17" t="str">
        <f>IF(ISERROR(VLOOKUP('Salidas Pacientes'!$C2160,'BD Pacientes'!$A:$I,9,FALSE)),"",VLOOKUP('Salidas Pacientes'!$C2160,'BD Pacientes'!$A:$I,9,FALSE))</f>
        <v/>
      </c>
      <c r="M2160" s="122"/>
      <c r="N2160" s="16"/>
      <c r="O2160" s="16"/>
      <c r="P2160" s="100"/>
      <c r="Q2160" s="100"/>
      <c r="R2160" s="17"/>
      <c r="S2160" s="123"/>
      <c r="T2160" s="102" t="str">
        <f>IF(ISERROR(VLOOKUP('Salidas Pacientes'!$S2160,Entradas!$H$1:$I$412,2,FALSE)),"",VLOOKUP('Salidas Pacientes'!$S2160,Entradas!$H$1:$I$412,2,FALSE))</f>
        <v/>
      </c>
      <c r="U2160" s="124"/>
      <c r="V2160" s="124">
        <v>1</v>
      </c>
      <c r="W2160" s="127"/>
    </row>
    <row r="2161" spans="1:23" ht="15.75" hidden="1" customHeight="1">
      <c r="A2161" s="131"/>
      <c r="B2161" s="131"/>
      <c r="C2161" s="140"/>
      <c r="D2161" s="134"/>
      <c r="E2161" s="146"/>
      <c r="F2161" s="134"/>
      <c r="G2161" s="131"/>
      <c r="H2161" s="131"/>
      <c r="I2161" s="147"/>
      <c r="J2161" s="98" t="str">
        <f>IF(ISERROR(VLOOKUP('Salidas Pacientes'!$C2161,'BD Pacientes'!$A:$I,7,FALSE)),"",VLOOKUP('Salidas Pacientes'!$C2161,'BD Pacientes'!$A:$I,7,FALSE))</f>
        <v/>
      </c>
      <c r="K2161" s="99" t="str">
        <f>IF(ISERROR(VLOOKUP('Salidas Pacientes'!$C2161,'BD Pacientes'!$A:$I,8,FALSE)),"",VLOOKUP('Salidas Pacientes'!$C2161,'BD Pacientes'!$A:$I,8,FALSE))</f>
        <v/>
      </c>
      <c r="L2161" s="17" t="str">
        <f>IF(ISERROR(VLOOKUP('Salidas Pacientes'!$C2161,'BD Pacientes'!$A:$I,9,FALSE)),"",VLOOKUP('Salidas Pacientes'!$C2161,'BD Pacientes'!$A:$I,9,FALSE))</f>
        <v/>
      </c>
      <c r="M2161" s="122"/>
      <c r="N2161" s="16"/>
      <c r="O2161" s="16"/>
      <c r="P2161" s="100"/>
      <c r="Q2161" s="100"/>
      <c r="R2161" s="17"/>
      <c r="S2161" s="123"/>
      <c r="T2161" s="102" t="str">
        <f>IF(ISERROR(VLOOKUP('Salidas Pacientes'!$S2161,Entradas!$H$1:$I$412,2,FALSE)),"",VLOOKUP('Salidas Pacientes'!$S2161,Entradas!$H$1:$I$412,2,FALSE))</f>
        <v/>
      </c>
      <c r="U2161" s="124"/>
      <c r="V2161" s="124">
        <v>1</v>
      </c>
      <c r="W2161" s="127"/>
    </row>
    <row r="2162" spans="1:23" ht="15.75" hidden="1" customHeight="1">
      <c r="A2162" s="131"/>
      <c r="B2162" s="131"/>
      <c r="C2162" s="140"/>
      <c r="D2162" s="134"/>
      <c r="E2162" s="146"/>
      <c r="F2162" s="134"/>
      <c r="G2162" s="131"/>
      <c r="H2162" s="131"/>
      <c r="I2162" s="147"/>
      <c r="J2162" s="98" t="str">
        <f>IF(ISERROR(VLOOKUP('Salidas Pacientes'!$C2162,'BD Pacientes'!$A:$I,7,FALSE)),"",VLOOKUP('Salidas Pacientes'!$C2162,'BD Pacientes'!$A:$I,7,FALSE))</f>
        <v/>
      </c>
      <c r="K2162" s="99" t="str">
        <f>IF(ISERROR(VLOOKUP('Salidas Pacientes'!$C2162,'BD Pacientes'!$A:$I,8,FALSE)),"",VLOOKUP('Salidas Pacientes'!$C2162,'BD Pacientes'!$A:$I,8,FALSE))</f>
        <v/>
      </c>
      <c r="L2162" s="17" t="str">
        <f>IF(ISERROR(VLOOKUP('Salidas Pacientes'!$C2162,'BD Pacientes'!$A:$I,9,FALSE)),"",VLOOKUP('Salidas Pacientes'!$C2162,'BD Pacientes'!$A:$I,9,FALSE))</f>
        <v/>
      </c>
      <c r="M2162" s="122"/>
      <c r="N2162" s="16"/>
      <c r="O2162" s="16"/>
      <c r="P2162" s="100"/>
      <c r="Q2162" s="100"/>
      <c r="R2162" s="17"/>
      <c r="S2162" s="123"/>
      <c r="T2162" s="102" t="str">
        <f>IF(ISERROR(VLOOKUP('Salidas Pacientes'!$S2162,Entradas!$H$1:$I$412,2,FALSE)),"",VLOOKUP('Salidas Pacientes'!$S2162,Entradas!$H$1:$I$412,2,FALSE))</f>
        <v/>
      </c>
      <c r="U2162" s="124"/>
      <c r="V2162" s="124">
        <v>1</v>
      </c>
      <c r="W2162" s="127"/>
    </row>
    <row r="2163" spans="1:23" ht="15.75" hidden="1" customHeight="1">
      <c r="A2163" s="131"/>
      <c r="B2163" s="131"/>
      <c r="C2163" s="140"/>
      <c r="D2163" s="134"/>
      <c r="E2163" s="146"/>
      <c r="F2163" s="134"/>
      <c r="G2163" s="131"/>
      <c r="H2163" s="131"/>
      <c r="I2163" s="147"/>
      <c r="J2163" s="98" t="str">
        <f>IF(ISERROR(VLOOKUP('Salidas Pacientes'!$C2163,'BD Pacientes'!$A:$I,7,FALSE)),"",VLOOKUP('Salidas Pacientes'!$C2163,'BD Pacientes'!$A:$I,7,FALSE))</f>
        <v/>
      </c>
      <c r="K2163" s="99" t="str">
        <f>IF(ISERROR(VLOOKUP('Salidas Pacientes'!$C2163,'BD Pacientes'!$A:$I,8,FALSE)),"",VLOOKUP('Salidas Pacientes'!$C2163,'BD Pacientes'!$A:$I,8,FALSE))</f>
        <v/>
      </c>
      <c r="L2163" s="17" t="str">
        <f>IF(ISERROR(VLOOKUP('Salidas Pacientes'!$C2163,'BD Pacientes'!$A:$I,9,FALSE)),"",VLOOKUP('Salidas Pacientes'!$C2163,'BD Pacientes'!$A:$I,9,FALSE))</f>
        <v/>
      </c>
      <c r="M2163" s="122"/>
      <c r="N2163" s="16"/>
      <c r="O2163" s="16"/>
      <c r="P2163" s="100"/>
      <c r="Q2163" s="100"/>
      <c r="R2163" s="17"/>
      <c r="S2163" s="123"/>
      <c r="T2163" s="102" t="str">
        <f>IF(ISERROR(VLOOKUP('Salidas Pacientes'!$S2163,Entradas!$H$1:$I$412,2,FALSE)),"",VLOOKUP('Salidas Pacientes'!$S2163,Entradas!$H$1:$I$412,2,FALSE))</f>
        <v/>
      </c>
      <c r="U2163" s="124"/>
      <c r="V2163" s="124">
        <v>1</v>
      </c>
      <c r="W2163" s="127"/>
    </row>
    <row r="2164" spans="1:23" ht="15.75" hidden="1" customHeight="1">
      <c r="A2164" s="131"/>
      <c r="B2164" s="131"/>
      <c r="C2164" s="140"/>
      <c r="D2164" s="134"/>
      <c r="E2164" s="146"/>
      <c r="F2164" s="134"/>
      <c r="G2164" s="131"/>
      <c r="H2164" s="131"/>
      <c r="I2164" s="147"/>
      <c r="J2164" s="98" t="str">
        <f>IF(ISERROR(VLOOKUP('Salidas Pacientes'!$C2164,'BD Pacientes'!$A:$I,7,FALSE)),"",VLOOKUP('Salidas Pacientes'!$C2164,'BD Pacientes'!$A:$I,7,FALSE))</f>
        <v/>
      </c>
      <c r="K2164" s="99" t="str">
        <f>IF(ISERROR(VLOOKUP('Salidas Pacientes'!$C2164,'BD Pacientes'!$A:$I,8,FALSE)),"",VLOOKUP('Salidas Pacientes'!$C2164,'BD Pacientes'!$A:$I,8,FALSE))</f>
        <v/>
      </c>
      <c r="L2164" s="17" t="str">
        <f>IF(ISERROR(VLOOKUP('Salidas Pacientes'!$C2164,'BD Pacientes'!$A:$I,9,FALSE)),"",VLOOKUP('Salidas Pacientes'!$C2164,'BD Pacientes'!$A:$I,9,FALSE))</f>
        <v/>
      </c>
      <c r="M2164" s="122"/>
      <c r="N2164" s="16"/>
      <c r="O2164" s="16"/>
      <c r="P2164" s="100"/>
      <c r="Q2164" s="100"/>
      <c r="R2164" s="17"/>
      <c r="S2164" s="123"/>
      <c r="T2164" s="102" t="str">
        <f>IF(ISERROR(VLOOKUP('Salidas Pacientes'!$S2164,Entradas!$H$1:$I$412,2,FALSE)),"",VLOOKUP('Salidas Pacientes'!$S2164,Entradas!$H$1:$I$412,2,FALSE))</f>
        <v/>
      </c>
      <c r="U2164" s="124"/>
      <c r="V2164" s="124">
        <v>1</v>
      </c>
      <c r="W2164" s="127"/>
    </row>
    <row r="2165" spans="1:23" ht="15.75" hidden="1" customHeight="1">
      <c r="A2165" s="131"/>
      <c r="B2165" s="131"/>
      <c r="C2165" s="140"/>
      <c r="D2165" s="134"/>
      <c r="E2165" s="146"/>
      <c r="F2165" s="134"/>
      <c r="G2165" s="131"/>
      <c r="H2165" s="131"/>
      <c r="I2165" s="147"/>
      <c r="J2165" s="98" t="str">
        <f>IF(ISERROR(VLOOKUP('Salidas Pacientes'!$C2165,'BD Pacientes'!$A:$I,7,FALSE)),"",VLOOKUP('Salidas Pacientes'!$C2165,'BD Pacientes'!$A:$I,7,FALSE))</f>
        <v/>
      </c>
      <c r="K2165" s="99" t="str">
        <f>IF(ISERROR(VLOOKUP('Salidas Pacientes'!$C2165,'BD Pacientes'!$A:$I,8,FALSE)),"",VLOOKUP('Salidas Pacientes'!$C2165,'BD Pacientes'!$A:$I,8,FALSE))</f>
        <v/>
      </c>
      <c r="L2165" s="17" t="str">
        <f>IF(ISERROR(VLOOKUP('Salidas Pacientes'!$C2165,'BD Pacientes'!$A:$I,9,FALSE)),"",VLOOKUP('Salidas Pacientes'!$C2165,'BD Pacientes'!$A:$I,9,FALSE))</f>
        <v/>
      </c>
      <c r="M2165" s="122"/>
      <c r="N2165" s="16"/>
      <c r="O2165" s="16"/>
      <c r="P2165" s="100"/>
      <c r="Q2165" s="100"/>
      <c r="R2165" s="17"/>
      <c r="S2165" s="123"/>
      <c r="T2165" s="102" t="str">
        <f>IF(ISERROR(VLOOKUP('Salidas Pacientes'!$S2165,Entradas!$H$1:$I$412,2,FALSE)),"",VLOOKUP('Salidas Pacientes'!$S2165,Entradas!$H$1:$I$412,2,FALSE))</f>
        <v/>
      </c>
      <c r="U2165" s="124"/>
      <c r="V2165" s="124">
        <v>1</v>
      </c>
      <c r="W2165" s="127"/>
    </row>
    <row r="2166" spans="1:23" ht="15.75" hidden="1" customHeight="1">
      <c r="A2166" s="131"/>
      <c r="B2166" s="131"/>
      <c r="C2166" s="140"/>
      <c r="D2166" s="134"/>
      <c r="E2166" s="146"/>
      <c r="F2166" s="134"/>
      <c r="G2166" s="131"/>
      <c r="H2166" s="131"/>
      <c r="I2166" s="147"/>
      <c r="J2166" s="98" t="str">
        <f>IF(ISERROR(VLOOKUP('Salidas Pacientes'!$C2166,'BD Pacientes'!$A:$I,7,FALSE)),"",VLOOKUP('Salidas Pacientes'!$C2166,'BD Pacientes'!$A:$I,7,FALSE))</f>
        <v/>
      </c>
      <c r="K2166" s="99" t="str">
        <f>IF(ISERROR(VLOOKUP('Salidas Pacientes'!$C2166,'BD Pacientes'!$A:$I,8,FALSE)),"",VLOOKUP('Salidas Pacientes'!$C2166,'BD Pacientes'!$A:$I,8,FALSE))</f>
        <v/>
      </c>
      <c r="L2166" s="17" t="str">
        <f>IF(ISERROR(VLOOKUP('Salidas Pacientes'!$C2166,'BD Pacientes'!$A:$I,9,FALSE)),"",VLOOKUP('Salidas Pacientes'!$C2166,'BD Pacientes'!$A:$I,9,FALSE))</f>
        <v/>
      </c>
      <c r="M2166" s="122"/>
      <c r="N2166" s="16"/>
      <c r="O2166" s="16"/>
      <c r="P2166" s="100"/>
      <c r="Q2166" s="100"/>
      <c r="R2166" s="17"/>
      <c r="S2166" s="123"/>
      <c r="T2166" s="102" t="str">
        <f>IF(ISERROR(VLOOKUP('Salidas Pacientes'!$S2166,Entradas!$H$1:$I$412,2,FALSE)),"",VLOOKUP('Salidas Pacientes'!$S2166,Entradas!$H$1:$I$412,2,FALSE))</f>
        <v/>
      </c>
      <c r="U2166" s="124"/>
      <c r="V2166" s="124">
        <v>1</v>
      </c>
      <c r="W2166" s="127"/>
    </row>
    <row r="2167" spans="1:23" ht="15.75" hidden="1" customHeight="1">
      <c r="A2167" s="131"/>
      <c r="B2167" s="131"/>
      <c r="C2167" s="140"/>
      <c r="D2167" s="134"/>
      <c r="E2167" s="146"/>
      <c r="F2167" s="134"/>
      <c r="G2167" s="131"/>
      <c r="H2167" s="131"/>
      <c r="I2167" s="147"/>
      <c r="J2167" s="98" t="str">
        <f>IF(ISERROR(VLOOKUP('Salidas Pacientes'!$C2167,'BD Pacientes'!$A:$I,7,FALSE)),"",VLOOKUP('Salidas Pacientes'!$C2167,'BD Pacientes'!$A:$I,7,FALSE))</f>
        <v/>
      </c>
      <c r="K2167" s="99" t="str">
        <f>IF(ISERROR(VLOOKUP('Salidas Pacientes'!$C2167,'BD Pacientes'!$A:$I,8,FALSE)),"",VLOOKUP('Salidas Pacientes'!$C2167,'BD Pacientes'!$A:$I,8,FALSE))</f>
        <v/>
      </c>
      <c r="L2167" s="17" t="str">
        <f>IF(ISERROR(VLOOKUP('Salidas Pacientes'!$C2167,'BD Pacientes'!$A:$I,9,FALSE)),"",VLOOKUP('Salidas Pacientes'!$C2167,'BD Pacientes'!$A:$I,9,FALSE))</f>
        <v/>
      </c>
      <c r="M2167" s="122"/>
      <c r="N2167" s="16"/>
      <c r="O2167" s="16"/>
      <c r="P2167" s="100"/>
      <c r="Q2167" s="100"/>
      <c r="R2167" s="17"/>
      <c r="S2167" s="123"/>
      <c r="T2167" s="102" t="str">
        <f>IF(ISERROR(VLOOKUP('Salidas Pacientes'!$S2167,Entradas!$H$1:$I$412,2,FALSE)),"",VLOOKUP('Salidas Pacientes'!$S2167,Entradas!$H$1:$I$412,2,FALSE))</f>
        <v/>
      </c>
      <c r="U2167" s="124"/>
      <c r="V2167" s="124">
        <v>1</v>
      </c>
      <c r="W2167" s="127"/>
    </row>
    <row r="2168" spans="1:23" ht="15.75" hidden="1" customHeight="1">
      <c r="A2168" s="131"/>
      <c r="B2168" s="131"/>
      <c r="C2168" s="140"/>
      <c r="D2168" s="134"/>
      <c r="E2168" s="146"/>
      <c r="F2168" s="134"/>
      <c r="G2168" s="131"/>
      <c r="H2168" s="131"/>
      <c r="I2168" s="147"/>
      <c r="J2168" s="98" t="str">
        <f>IF(ISERROR(VLOOKUP('Salidas Pacientes'!$C2168,'BD Pacientes'!$A:$I,7,FALSE)),"",VLOOKUP('Salidas Pacientes'!$C2168,'BD Pacientes'!$A:$I,7,FALSE))</f>
        <v/>
      </c>
      <c r="K2168" s="99" t="str">
        <f>IF(ISERROR(VLOOKUP('Salidas Pacientes'!$C2168,'BD Pacientes'!$A:$I,8,FALSE)),"",VLOOKUP('Salidas Pacientes'!$C2168,'BD Pacientes'!$A:$I,8,FALSE))</f>
        <v/>
      </c>
      <c r="L2168" s="17" t="str">
        <f>IF(ISERROR(VLOOKUP('Salidas Pacientes'!$C2168,'BD Pacientes'!$A:$I,9,FALSE)),"",VLOOKUP('Salidas Pacientes'!$C2168,'BD Pacientes'!$A:$I,9,FALSE))</f>
        <v/>
      </c>
      <c r="M2168" s="122"/>
      <c r="N2168" s="16"/>
      <c r="O2168" s="16"/>
      <c r="P2168" s="100"/>
      <c r="Q2168" s="100"/>
      <c r="R2168" s="17"/>
      <c r="S2168" s="123"/>
      <c r="T2168" s="102" t="str">
        <f>IF(ISERROR(VLOOKUP('Salidas Pacientes'!$S2168,Entradas!$H$1:$I$412,2,FALSE)),"",VLOOKUP('Salidas Pacientes'!$S2168,Entradas!$H$1:$I$412,2,FALSE))</f>
        <v/>
      </c>
      <c r="U2168" s="124"/>
      <c r="V2168" s="124">
        <v>1</v>
      </c>
      <c r="W2168" s="127"/>
    </row>
    <row r="2169" spans="1:23" ht="15.75" hidden="1" customHeight="1">
      <c r="A2169" s="131"/>
      <c r="B2169" s="131"/>
      <c r="C2169" s="140"/>
      <c r="D2169" s="134"/>
      <c r="E2169" s="146"/>
      <c r="F2169" s="134"/>
      <c r="G2169" s="131"/>
      <c r="H2169" s="131"/>
      <c r="I2169" s="147"/>
      <c r="J2169" s="98" t="str">
        <f>IF(ISERROR(VLOOKUP('Salidas Pacientes'!$C2169,'BD Pacientes'!$A:$I,7,FALSE)),"",VLOOKUP('Salidas Pacientes'!$C2169,'BD Pacientes'!$A:$I,7,FALSE))</f>
        <v/>
      </c>
      <c r="K2169" s="99" t="str">
        <f>IF(ISERROR(VLOOKUP('Salidas Pacientes'!$C2169,'BD Pacientes'!$A:$I,8,FALSE)),"",VLOOKUP('Salidas Pacientes'!$C2169,'BD Pacientes'!$A:$I,8,FALSE))</f>
        <v/>
      </c>
      <c r="L2169" s="17" t="str">
        <f>IF(ISERROR(VLOOKUP('Salidas Pacientes'!$C2169,'BD Pacientes'!$A:$I,9,FALSE)),"",VLOOKUP('Salidas Pacientes'!$C2169,'BD Pacientes'!$A:$I,9,FALSE))</f>
        <v/>
      </c>
      <c r="M2169" s="122"/>
      <c r="N2169" s="16"/>
      <c r="O2169" s="16"/>
      <c r="P2169" s="100"/>
      <c r="Q2169" s="100"/>
      <c r="R2169" s="17"/>
      <c r="S2169" s="123"/>
      <c r="T2169" s="102" t="str">
        <f>IF(ISERROR(VLOOKUP('Salidas Pacientes'!$S2169,Entradas!$H$1:$I$412,2,FALSE)),"",VLOOKUP('Salidas Pacientes'!$S2169,Entradas!$H$1:$I$412,2,FALSE))</f>
        <v/>
      </c>
      <c r="U2169" s="124"/>
      <c r="V2169" s="124">
        <v>1</v>
      </c>
      <c r="W2169" s="127"/>
    </row>
    <row r="2170" spans="1:23" ht="15.75" hidden="1" customHeight="1">
      <c r="A2170" s="131"/>
      <c r="B2170" s="131"/>
      <c r="C2170" s="140"/>
      <c r="D2170" s="134"/>
      <c r="E2170" s="146"/>
      <c r="F2170" s="134"/>
      <c r="G2170" s="131"/>
      <c r="H2170" s="131"/>
      <c r="I2170" s="147"/>
      <c r="J2170" s="98" t="str">
        <f>IF(ISERROR(VLOOKUP('Salidas Pacientes'!$C2170,'BD Pacientes'!$A:$I,7,FALSE)),"",VLOOKUP('Salidas Pacientes'!$C2170,'BD Pacientes'!$A:$I,7,FALSE))</f>
        <v/>
      </c>
      <c r="K2170" s="99" t="str">
        <f>IF(ISERROR(VLOOKUP('Salidas Pacientes'!$C2170,'BD Pacientes'!$A:$I,8,FALSE)),"",VLOOKUP('Salidas Pacientes'!$C2170,'BD Pacientes'!$A:$I,8,FALSE))</f>
        <v/>
      </c>
      <c r="L2170" s="17" t="str">
        <f>IF(ISERROR(VLOOKUP('Salidas Pacientes'!$C2170,'BD Pacientes'!$A:$I,9,FALSE)),"",VLOOKUP('Salidas Pacientes'!$C2170,'BD Pacientes'!$A:$I,9,FALSE))</f>
        <v/>
      </c>
      <c r="M2170" s="122"/>
      <c r="N2170" s="16"/>
      <c r="O2170" s="16"/>
      <c r="P2170" s="100"/>
      <c r="Q2170" s="100"/>
      <c r="R2170" s="17"/>
      <c r="S2170" s="123"/>
      <c r="T2170" s="102" t="str">
        <f>IF(ISERROR(VLOOKUP('Salidas Pacientes'!$S2170,Entradas!$H$1:$I$412,2,FALSE)),"",VLOOKUP('Salidas Pacientes'!$S2170,Entradas!$H$1:$I$412,2,FALSE))</f>
        <v/>
      </c>
      <c r="U2170" s="124"/>
      <c r="V2170" s="124">
        <v>1</v>
      </c>
      <c r="W2170" s="127"/>
    </row>
    <row r="2171" spans="1:23" ht="15.75" hidden="1" customHeight="1">
      <c r="A2171" s="131"/>
      <c r="B2171" s="131"/>
      <c r="C2171" s="140"/>
      <c r="D2171" s="134"/>
      <c r="E2171" s="146"/>
      <c r="F2171" s="134"/>
      <c r="G2171" s="131"/>
      <c r="H2171" s="131"/>
      <c r="I2171" s="147"/>
      <c r="J2171" s="98" t="str">
        <f>IF(ISERROR(VLOOKUP('Salidas Pacientes'!$C2171,'BD Pacientes'!$A:$I,7,FALSE)),"",VLOOKUP('Salidas Pacientes'!$C2171,'BD Pacientes'!$A:$I,7,FALSE))</f>
        <v/>
      </c>
      <c r="K2171" s="99" t="str">
        <f>IF(ISERROR(VLOOKUP('Salidas Pacientes'!$C2171,'BD Pacientes'!$A:$I,8,FALSE)),"",VLOOKUP('Salidas Pacientes'!$C2171,'BD Pacientes'!$A:$I,8,FALSE))</f>
        <v/>
      </c>
      <c r="L2171" s="17" t="str">
        <f>IF(ISERROR(VLOOKUP('Salidas Pacientes'!$C2171,'BD Pacientes'!$A:$I,9,FALSE)),"",VLOOKUP('Salidas Pacientes'!$C2171,'BD Pacientes'!$A:$I,9,FALSE))</f>
        <v/>
      </c>
      <c r="M2171" s="122"/>
      <c r="N2171" s="16"/>
      <c r="O2171" s="16"/>
      <c r="P2171" s="100"/>
      <c r="Q2171" s="100"/>
      <c r="R2171" s="17"/>
      <c r="S2171" s="123"/>
      <c r="T2171" s="102" t="str">
        <f>IF(ISERROR(VLOOKUP('Salidas Pacientes'!$S2171,Entradas!$H$1:$I$412,2,FALSE)),"",VLOOKUP('Salidas Pacientes'!$S2171,Entradas!$H$1:$I$412,2,FALSE))</f>
        <v/>
      </c>
      <c r="U2171" s="124"/>
      <c r="V2171" s="124">
        <v>1</v>
      </c>
      <c r="W2171" s="127"/>
    </row>
    <row r="2172" spans="1:23" ht="15.75" hidden="1" customHeight="1">
      <c r="A2172" s="131"/>
      <c r="B2172" s="131"/>
      <c r="C2172" s="140"/>
      <c r="D2172" s="134"/>
      <c r="E2172" s="146"/>
      <c r="F2172" s="134"/>
      <c r="G2172" s="131"/>
      <c r="H2172" s="131"/>
      <c r="I2172" s="147"/>
      <c r="J2172" s="98" t="str">
        <f>IF(ISERROR(VLOOKUP('Salidas Pacientes'!$C2172,'BD Pacientes'!$A:$I,7,FALSE)),"",VLOOKUP('Salidas Pacientes'!$C2172,'BD Pacientes'!$A:$I,7,FALSE))</f>
        <v/>
      </c>
      <c r="K2172" s="99" t="str">
        <f>IF(ISERROR(VLOOKUP('Salidas Pacientes'!$C2172,'BD Pacientes'!$A:$I,8,FALSE)),"",VLOOKUP('Salidas Pacientes'!$C2172,'BD Pacientes'!$A:$I,8,FALSE))</f>
        <v/>
      </c>
      <c r="L2172" s="17" t="str">
        <f>IF(ISERROR(VLOOKUP('Salidas Pacientes'!$C2172,'BD Pacientes'!$A:$I,9,FALSE)),"",VLOOKUP('Salidas Pacientes'!$C2172,'BD Pacientes'!$A:$I,9,FALSE))</f>
        <v/>
      </c>
      <c r="M2172" s="122"/>
      <c r="N2172" s="16"/>
      <c r="O2172" s="16"/>
      <c r="P2172" s="100"/>
      <c r="Q2172" s="100"/>
      <c r="R2172" s="17"/>
      <c r="S2172" s="123"/>
      <c r="T2172" s="102" t="str">
        <f>IF(ISERROR(VLOOKUP('Salidas Pacientes'!$S2172,Entradas!$H$1:$I$412,2,FALSE)),"",VLOOKUP('Salidas Pacientes'!$S2172,Entradas!$H$1:$I$412,2,FALSE))</f>
        <v/>
      </c>
      <c r="U2172" s="124"/>
      <c r="V2172" s="124">
        <v>1</v>
      </c>
      <c r="W2172" s="127"/>
    </row>
    <row r="2173" spans="1:23" ht="15.75" hidden="1" customHeight="1">
      <c r="A2173" s="131"/>
      <c r="B2173" s="131"/>
      <c r="C2173" s="140"/>
      <c r="D2173" s="134"/>
      <c r="E2173" s="146"/>
      <c r="F2173" s="134"/>
      <c r="G2173" s="131"/>
      <c r="H2173" s="131"/>
      <c r="I2173" s="147"/>
      <c r="J2173" s="98" t="str">
        <f>IF(ISERROR(VLOOKUP('Salidas Pacientes'!$C2173,'BD Pacientes'!$A:$I,7,FALSE)),"",VLOOKUP('Salidas Pacientes'!$C2173,'BD Pacientes'!$A:$I,7,FALSE))</f>
        <v/>
      </c>
      <c r="K2173" s="99" t="str">
        <f>IF(ISERROR(VLOOKUP('Salidas Pacientes'!$C2173,'BD Pacientes'!$A:$I,8,FALSE)),"",VLOOKUP('Salidas Pacientes'!$C2173,'BD Pacientes'!$A:$I,8,FALSE))</f>
        <v/>
      </c>
      <c r="L2173" s="17" t="str">
        <f>IF(ISERROR(VLOOKUP('Salidas Pacientes'!$C2173,'BD Pacientes'!$A:$I,9,FALSE)),"",VLOOKUP('Salidas Pacientes'!$C2173,'BD Pacientes'!$A:$I,9,FALSE))</f>
        <v/>
      </c>
      <c r="M2173" s="122"/>
      <c r="N2173" s="16"/>
      <c r="O2173" s="16"/>
      <c r="P2173" s="100"/>
      <c r="Q2173" s="100"/>
      <c r="R2173" s="17"/>
      <c r="S2173" s="123"/>
      <c r="T2173" s="102" t="str">
        <f>IF(ISERROR(VLOOKUP('Salidas Pacientes'!$S2173,Entradas!$H$1:$I$412,2,FALSE)),"",VLOOKUP('Salidas Pacientes'!$S2173,Entradas!$H$1:$I$412,2,FALSE))</f>
        <v/>
      </c>
      <c r="U2173" s="124"/>
      <c r="V2173" s="124">
        <v>1</v>
      </c>
      <c r="W2173" s="127"/>
    </row>
    <row r="2174" spans="1:23" ht="15.75" hidden="1" customHeight="1">
      <c r="A2174" s="131"/>
      <c r="B2174" s="131"/>
      <c r="C2174" s="140"/>
      <c r="D2174" s="134"/>
      <c r="E2174" s="146"/>
      <c r="F2174" s="134"/>
      <c r="G2174" s="131"/>
      <c r="H2174" s="131"/>
      <c r="I2174" s="147"/>
      <c r="J2174" s="98" t="str">
        <f>IF(ISERROR(VLOOKUP('Salidas Pacientes'!$C2174,'BD Pacientes'!$A:$I,7,FALSE)),"",VLOOKUP('Salidas Pacientes'!$C2174,'BD Pacientes'!$A:$I,7,FALSE))</f>
        <v/>
      </c>
      <c r="K2174" s="99" t="str">
        <f>IF(ISERROR(VLOOKUP('Salidas Pacientes'!$C2174,'BD Pacientes'!$A:$I,8,FALSE)),"",VLOOKUP('Salidas Pacientes'!$C2174,'BD Pacientes'!$A:$I,8,FALSE))</f>
        <v/>
      </c>
      <c r="L2174" s="17" t="str">
        <f>IF(ISERROR(VLOOKUP('Salidas Pacientes'!$C2174,'BD Pacientes'!$A:$I,9,FALSE)),"",VLOOKUP('Salidas Pacientes'!$C2174,'BD Pacientes'!$A:$I,9,FALSE))</f>
        <v/>
      </c>
      <c r="M2174" s="122"/>
      <c r="N2174" s="16"/>
      <c r="O2174" s="16"/>
      <c r="P2174" s="100"/>
      <c r="Q2174" s="100"/>
      <c r="R2174" s="17"/>
      <c r="S2174" s="123"/>
      <c r="T2174" s="102" t="str">
        <f>IF(ISERROR(VLOOKUP('Salidas Pacientes'!$S2174,Entradas!$H$1:$I$412,2,FALSE)),"",VLOOKUP('Salidas Pacientes'!$S2174,Entradas!$H$1:$I$412,2,FALSE))</f>
        <v/>
      </c>
      <c r="U2174" s="124"/>
      <c r="V2174" s="124">
        <v>1</v>
      </c>
      <c r="W2174" s="127"/>
    </row>
    <row r="2175" spans="1:23" ht="15.75" hidden="1" customHeight="1">
      <c r="A2175" s="131"/>
      <c r="B2175" s="131"/>
      <c r="C2175" s="140"/>
      <c r="D2175" s="134"/>
      <c r="E2175" s="146"/>
      <c r="F2175" s="134"/>
      <c r="G2175" s="131"/>
      <c r="H2175" s="131"/>
      <c r="I2175" s="147"/>
      <c r="J2175" s="98" t="str">
        <f>IF(ISERROR(VLOOKUP('Salidas Pacientes'!$C2175,'BD Pacientes'!$A:$I,7,FALSE)),"",VLOOKUP('Salidas Pacientes'!$C2175,'BD Pacientes'!$A:$I,7,FALSE))</f>
        <v/>
      </c>
      <c r="K2175" s="99" t="str">
        <f>IF(ISERROR(VLOOKUP('Salidas Pacientes'!$C2175,'BD Pacientes'!$A:$I,8,FALSE)),"",VLOOKUP('Salidas Pacientes'!$C2175,'BD Pacientes'!$A:$I,8,FALSE))</f>
        <v/>
      </c>
      <c r="L2175" s="17" t="str">
        <f>IF(ISERROR(VLOOKUP('Salidas Pacientes'!$C2175,'BD Pacientes'!$A:$I,9,FALSE)),"",VLOOKUP('Salidas Pacientes'!$C2175,'BD Pacientes'!$A:$I,9,FALSE))</f>
        <v/>
      </c>
      <c r="M2175" s="122"/>
      <c r="N2175" s="16"/>
      <c r="O2175" s="16"/>
      <c r="P2175" s="100"/>
      <c r="Q2175" s="100"/>
      <c r="R2175" s="17"/>
      <c r="S2175" s="123"/>
      <c r="T2175" s="102" t="str">
        <f>IF(ISERROR(VLOOKUP('Salidas Pacientes'!$S2175,Entradas!$H$1:$I$412,2,FALSE)),"",VLOOKUP('Salidas Pacientes'!$S2175,Entradas!$H$1:$I$412,2,FALSE))</f>
        <v/>
      </c>
      <c r="U2175" s="124"/>
      <c r="V2175" s="124">
        <v>1</v>
      </c>
      <c r="W2175" s="127"/>
    </row>
    <row r="2176" spans="1:23" ht="15.75" hidden="1" customHeight="1">
      <c r="A2176" s="131"/>
      <c r="B2176" s="131"/>
      <c r="C2176" s="140"/>
      <c r="D2176" s="134"/>
      <c r="E2176" s="146"/>
      <c r="F2176" s="134"/>
      <c r="G2176" s="131"/>
      <c r="H2176" s="131"/>
      <c r="I2176" s="147"/>
      <c r="J2176" s="98" t="str">
        <f>IF(ISERROR(VLOOKUP('Salidas Pacientes'!$C2176,'BD Pacientes'!$A:$I,7,FALSE)),"",VLOOKUP('Salidas Pacientes'!$C2176,'BD Pacientes'!$A:$I,7,FALSE))</f>
        <v/>
      </c>
      <c r="K2176" s="99" t="str">
        <f>IF(ISERROR(VLOOKUP('Salidas Pacientes'!$C2176,'BD Pacientes'!$A:$I,8,FALSE)),"",VLOOKUP('Salidas Pacientes'!$C2176,'BD Pacientes'!$A:$I,8,FALSE))</f>
        <v/>
      </c>
      <c r="L2176" s="17" t="str">
        <f>IF(ISERROR(VLOOKUP('Salidas Pacientes'!$C2176,'BD Pacientes'!$A:$I,9,FALSE)),"",VLOOKUP('Salidas Pacientes'!$C2176,'BD Pacientes'!$A:$I,9,FALSE))</f>
        <v/>
      </c>
      <c r="M2176" s="122"/>
      <c r="N2176" s="16"/>
      <c r="O2176" s="16"/>
      <c r="P2176" s="100"/>
      <c r="Q2176" s="100"/>
      <c r="R2176" s="17"/>
      <c r="S2176" s="123"/>
      <c r="T2176" s="102" t="str">
        <f>IF(ISERROR(VLOOKUP('Salidas Pacientes'!$S2176,Entradas!$H$1:$I$412,2,FALSE)),"",VLOOKUP('Salidas Pacientes'!$S2176,Entradas!$H$1:$I$412,2,FALSE))</f>
        <v/>
      </c>
      <c r="U2176" s="124"/>
      <c r="V2176" s="124">
        <v>1</v>
      </c>
      <c r="W2176" s="127"/>
    </row>
    <row r="2177" spans="1:23" ht="15.75" hidden="1" customHeight="1">
      <c r="A2177" s="131"/>
      <c r="B2177" s="131"/>
      <c r="C2177" s="140"/>
      <c r="D2177" s="134"/>
      <c r="E2177" s="146"/>
      <c r="F2177" s="134"/>
      <c r="G2177" s="131"/>
      <c r="H2177" s="131"/>
      <c r="I2177" s="147"/>
      <c r="J2177" s="98" t="str">
        <f>IF(ISERROR(VLOOKUP('Salidas Pacientes'!$C2177,'BD Pacientes'!$A:$I,7,FALSE)),"",VLOOKUP('Salidas Pacientes'!$C2177,'BD Pacientes'!$A:$I,7,FALSE))</f>
        <v/>
      </c>
      <c r="K2177" s="99" t="str">
        <f>IF(ISERROR(VLOOKUP('Salidas Pacientes'!$C2177,'BD Pacientes'!$A:$I,8,FALSE)),"",VLOOKUP('Salidas Pacientes'!$C2177,'BD Pacientes'!$A:$I,8,FALSE))</f>
        <v/>
      </c>
      <c r="L2177" s="17" t="str">
        <f>IF(ISERROR(VLOOKUP('Salidas Pacientes'!$C2177,'BD Pacientes'!$A:$I,9,FALSE)),"",VLOOKUP('Salidas Pacientes'!$C2177,'BD Pacientes'!$A:$I,9,FALSE))</f>
        <v/>
      </c>
      <c r="M2177" s="122"/>
      <c r="N2177" s="16"/>
      <c r="O2177" s="16"/>
      <c r="P2177" s="100"/>
      <c r="Q2177" s="100"/>
      <c r="R2177" s="17"/>
      <c r="S2177" s="123"/>
      <c r="T2177" s="102" t="str">
        <f>IF(ISERROR(VLOOKUP('Salidas Pacientes'!$S2177,Entradas!$H$1:$I$412,2,FALSE)),"",VLOOKUP('Salidas Pacientes'!$S2177,Entradas!$H$1:$I$412,2,FALSE))</f>
        <v/>
      </c>
      <c r="U2177" s="124"/>
      <c r="V2177" s="124">
        <v>1</v>
      </c>
      <c r="W2177" s="127"/>
    </row>
    <row r="2178" spans="1:23" ht="15.75" hidden="1" customHeight="1">
      <c r="A2178" s="131"/>
      <c r="B2178" s="131"/>
      <c r="C2178" s="140"/>
      <c r="D2178" s="134"/>
      <c r="E2178" s="146"/>
      <c r="F2178" s="134"/>
      <c r="G2178" s="131"/>
      <c r="H2178" s="131"/>
      <c r="I2178" s="147"/>
      <c r="J2178" s="98" t="str">
        <f>IF(ISERROR(VLOOKUP('Salidas Pacientes'!$C2178,'BD Pacientes'!$A:$I,7,FALSE)),"",VLOOKUP('Salidas Pacientes'!$C2178,'BD Pacientes'!$A:$I,7,FALSE))</f>
        <v/>
      </c>
      <c r="K2178" s="99" t="str">
        <f>IF(ISERROR(VLOOKUP('Salidas Pacientes'!$C2178,'BD Pacientes'!$A:$I,8,FALSE)),"",VLOOKUP('Salidas Pacientes'!$C2178,'BD Pacientes'!$A:$I,8,FALSE))</f>
        <v/>
      </c>
      <c r="L2178" s="17" t="str">
        <f>IF(ISERROR(VLOOKUP('Salidas Pacientes'!$C2178,'BD Pacientes'!$A:$I,9,FALSE)),"",VLOOKUP('Salidas Pacientes'!$C2178,'BD Pacientes'!$A:$I,9,FALSE))</f>
        <v/>
      </c>
      <c r="M2178" s="122"/>
      <c r="N2178" s="16"/>
      <c r="O2178" s="16"/>
      <c r="P2178" s="100"/>
      <c r="Q2178" s="100"/>
      <c r="R2178" s="17"/>
      <c r="S2178" s="123"/>
      <c r="T2178" s="102" t="str">
        <f>IF(ISERROR(VLOOKUP('Salidas Pacientes'!$S2178,Entradas!$H$1:$I$412,2,FALSE)),"",VLOOKUP('Salidas Pacientes'!$S2178,Entradas!$H$1:$I$412,2,FALSE))</f>
        <v/>
      </c>
      <c r="U2178" s="124"/>
      <c r="V2178" s="124">
        <v>1</v>
      </c>
      <c r="W2178" s="127"/>
    </row>
    <row r="2179" spans="1:23" ht="15.75" hidden="1" customHeight="1">
      <c r="A2179" s="131"/>
      <c r="B2179" s="131"/>
      <c r="C2179" s="140"/>
      <c r="D2179" s="134"/>
      <c r="E2179" s="146"/>
      <c r="F2179" s="134"/>
      <c r="G2179" s="131"/>
      <c r="H2179" s="131"/>
      <c r="I2179" s="147"/>
      <c r="J2179" s="98" t="str">
        <f>IF(ISERROR(VLOOKUP('Salidas Pacientes'!$C2179,'BD Pacientes'!$A:$I,7,FALSE)),"",VLOOKUP('Salidas Pacientes'!$C2179,'BD Pacientes'!$A:$I,7,FALSE))</f>
        <v/>
      </c>
      <c r="K2179" s="99" t="str">
        <f>IF(ISERROR(VLOOKUP('Salidas Pacientes'!$C2179,'BD Pacientes'!$A:$I,8,FALSE)),"",VLOOKUP('Salidas Pacientes'!$C2179,'BD Pacientes'!$A:$I,8,FALSE))</f>
        <v/>
      </c>
      <c r="L2179" s="17" t="str">
        <f>IF(ISERROR(VLOOKUP('Salidas Pacientes'!$C2179,'BD Pacientes'!$A:$I,9,FALSE)),"",VLOOKUP('Salidas Pacientes'!$C2179,'BD Pacientes'!$A:$I,9,FALSE))</f>
        <v/>
      </c>
      <c r="M2179" s="122"/>
      <c r="N2179" s="16"/>
      <c r="O2179" s="16"/>
      <c r="P2179" s="100"/>
      <c r="Q2179" s="100"/>
      <c r="R2179" s="17"/>
      <c r="S2179" s="123"/>
      <c r="T2179" s="102" t="str">
        <f>IF(ISERROR(VLOOKUP('Salidas Pacientes'!$S2179,Entradas!$H$1:$I$412,2,FALSE)),"",VLOOKUP('Salidas Pacientes'!$S2179,Entradas!$H$1:$I$412,2,FALSE))</f>
        <v/>
      </c>
      <c r="U2179" s="124"/>
      <c r="V2179" s="124">
        <v>1</v>
      </c>
      <c r="W2179" s="127"/>
    </row>
    <row r="2180" spans="1:23" ht="15.75" hidden="1" customHeight="1">
      <c r="A2180" s="131"/>
      <c r="B2180" s="131"/>
      <c r="C2180" s="140"/>
      <c r="D2180" s="134"/>
      <c r="E2180" s="146"/>
      <c r="F2180" s="134"/>
      <c r="G2180" s="131"/>
      <c r="H2180" s="131"/>
      <c r="I2180" s="147"/>
      <c r="J2180" s="98" t="str">
        <f>IF(ISERROR(VLOOKUP('Salidas Pacientes'!$C2180,'BD Pacientes'!$A:$I,7,FALSE)),"",VLOOKUP('Salidas Pacientes'!$C2180,'BD Pacientes'!$A:$I,7,FALSE))</f>
        <v/>
      </c>
      <c r="K2180" s="99" t="str">
        <f>IF(ISERROR(VLOOKUP('Salidas Pacientes'!$C2180,'BD Pacientes'!$A:$I,8,FALSE)),"",VLOOKUP('Salidas Pacientes'!$C2180,'BD Pacientes'!$A:$I,8,FALSE))</f>
        <v/>
      </c>
      <c r="L2180" s="17" t="str">
        <f>IF(ISERROR(VLOOKUP('Salidas Pacientes'!$C2180,'BD Pacientes'!$A:$I,9,FALSE)),"",VLOOKUP('Salidas Pacientes'!$C2180,'BD Pacientes'!$A:$I,9,FALSE))</f>
        <v/>
      </c>
      <c r="M2180" s="122"/>
      <c r="N2180" s="16"/>
      <c r="O2180" s="16"/>
      <c r="P2180" s="100"/>
      <c r="Q2180" s="100"/>
      <c r="R2180" s="17"/>
      <c r="S2180" s="123"/>
      <c r="T2180" s="102" t="str">
        <f>IF(ISERROR(VLOOKUP('Salidas Pacientes'!$S2180,Entradas!$H$1:$I$412,2,FALSE)),"",VLOOKUP('Salidas Pacientes'!$S2180,Entradas!$H$1:$I$412,2,FALSE))</f>
        <v/>
      </c>
      <c r="U2180" s="124"/>
      <c r="V2180" s="124">
        <v>1</v>
      </c>
      <c r="W2180" s="127"/>
    </row>
    <row r="2181" spans="1:23" ht="15.75" hidden="1" customHeight="1">
      <c r="A2181" s="131"/>
      <c r="B2181" s="131"/>
      <c r="C2181" s="140"/>
      <c r="D2181" s="134"/>
      <c r="E2181" s="146"/>
      <c r="F2181" s="134"/>
      <c r="G2181" s="131"/>
      <c r="H2181" s="131"/>
      <c r="I2181" s="147"/>
      <c r="J2181" s="98" t="str">
        <f>IF(ISERROR(VLOOKUP('Salidas Pacientes'!$C2181,'BD Pacientes'!$A:$I,7,FALSE)),"",VLOOKUP('Salidas Pacientes'!$C2181,'BD Pacientes'!$A:$I,7,FALSE))</f>
        <v/>
      </c>
      <c r="K2181" s="99" t="str">
        <f>IF(ISERROR(VLOOKUP('Salidas Pacientes'!$C2181,'BD Pacientes'!$A:$I,8,FALSE)),"",VLOOKUP('Salidas Pacientes'!$C2181,'BD Pacientes'!$A:$I,8,FALSE))</f>
        <v/>
      </c>
      <c r="L2181" s="17" t="str">
        <f>IF(ISERROR(VLOOKUP('Salidas Pacientes'!$C2181,'BD Pacientes'!$A:$I,9,FALSE)),"",VLOOKUP('Salidas Pacientes'!$C2181,'BD Pacientes'!$A:$I,9,FALSE))</f>
        <v/>
      </c>
      <c r="M2181" s="122"/>
      <c r="N2181" s="16"/>
      <c r="O2181" s="16"/>
      <c r="P2181" s="100"/>
      <c r="Q2181" s="100"/>
      <c r="R2181" s="17"/>
      <c r="S2181" s="123"/>
      <c r="T2181" s="102" t="str">
        <f>IF(ISERROR(VLOOKUP('Salidas Pacientes'!$S2181,Entradas!$H$1:$I$412,2,FALSE)),"",VLOOKUP('Salidas Pacientes'!$S2181,Entradas!$H$1:$I$412,2,FALSE))</f>
        <v/>
      </c>
      <c r="U2181" s="124"/>
      <c r="V2181" s="124">
        <v>1</v>
      </c>
      <c r="W2181" s="127"/>
    </row>
    <row r="2182" spans="1:23" ht="15.75" hidden="1" customHeight="1">
      <c r="A2182" s="131"/>
      <c r="B2182" s="131"/>
      <c r="C2182" s="140"/>
      <c r="D2182" s="134"/>
      <c r="E2182" s="146"/>
      <c r="F2182" s="134"/>
      <c r="G2182" s="131"/>
      <c r="H2182" s="131"/>
      <c r="I2182" s="147"/>
      <c r="J2182" s="98" t="str">
        <f>IF(ISERROR(VLOOKUP('Salidas Pacientes'!$C2182,'BD Pacientes'!$A:$I,7,FALSE)),"",VLOOKUP('Salidas Pacientes'!$C2182,'BD Pacientes'!$A:$I,7,FALSE))</f>
        <v/>
      </c>
      <c r="K2182" s="99" t="str">
        <f>IF(ISERROR(VLOOKUP('Salidas Pacientes'!$C2182,'BD Pacientes'!$A:$I,8,FALSE)),"",VLOOKUP('Salidas Pacientes'!$C2182,'BD Pacientes'!$A:$I,8,FALSE))</f>
        <v/>
      </c>
      <c r="L2182" s="17" t="str">
        <f>IF(ISERROR(VLOOKUP('Salidas Pacientes'!$C2182,'BD Pacientes'!$A:$I,9,FALSE)),"",VLOOKUP('Salidas Pacientes'!$C2182,'BD Pacientes'!$A:$I,9,FALSE))</f>
        <v/>
      </c>
      <c r="M2182" s="122"/>
      <c r="N2182" s="16"/>
      <c r="O2182" s="16"/>
      <c r="P2182" s="100"/>
      <c r="Q2182" s="100"/>
      <c r="R2182" s="17"/>
      <c r="S2182" s="123"/>
      <c r="T2182" s="102" t="str">
        <f>IF(ISERROR(VLOOKUP('Salidas Pacientes'!$S2182,Entradas!$H$1:$I$412,2,FALSE)),"",VLOOKUP('Salidas Pacientes'!$S2182,Entradas!$H$1:$I$412,2,FALSE))</f>
        <v/>
      </c>
      <c r="U2182" s="124"/>
      <c r="V2182" s="124">
        <v>1</v>
      </c>
      <c r="W2182" s="127"/>
    </row>
    <row r="2183" spans="1:23" ht="15.75" hidden="1" customHeight="1">
      <c r="A2183" s="131"/>
      <c r="B2183" s="131"/>
      <c r="C2183" s="140"/>
      <c r="D2183" s="134"/>
      <c r="E2183" s="146"/>
      <c r="F2183" s="134"/>
      <c r="G2183" s="131"/>
      <c r="H2183" s="131"/>
      <c r="I2183" s="147"/>
      <c r="J2183" s="98" t="str">
        <f>IF(ISERROR(VLOOKUP('Salidas Pacientes'!$C2183,'BD Pacientes'!$A:$I,7,FALSE)),"",VLOOKUP('Salidas Pacientes'!$C2183,'BD Pacientes'!$A:$I,7,FALSE))</f>
        <v/>
      </c>
      <c r="K2183" s="99" t="str">
        <f>IF(ISERROR(VLOOKUP('Salidas Pacientes'!$C2183,'BD Pacientes'!$A:$I,8,FALSE)),"",VLOOKUP('Salidas Pacientes'!$C2183,'BD Pacientes'!$A:$I,8,FALSE))</f>
        <v/>
      </c>
      <c r="L2183" s="17" t="str">
        <f>IF(ISERROR(VLOOKUP('Salidas Pacientes'!$C2183,'BD Pacientes'!$A:$I,9,FALSE)),"",VLOOKUP('Salidas Pacientes'!$C2183,'BD Pacientes'!$A:$I,9,FALSE))</f>
        <v/>
      </c>
      <c r="M2183" s="122"/>
      <c r="N2183" s="16"/>
      <c r="O2183" s="16"/>
      <c r="P2183" s="100"/>
      <c r="Q2183" s="100"/>
      <c r="R2183" s="17"/>
      <c r="S2183" s="123"/>
      <c r="T2183" s="102" t="str">
        <f>IF(ISERROR(VLOOKUP('Salidas Pacientes'!$S2183,Entradas!$H$1:$I$412,2,FALSE)),"",VLOOKUP('Salidas Pacientes'!$S2183,Entradas!$H$1:$I$412,2,FALSE))</f>
        <v/>
      </c>
      <c r="U2183" s="124"/>
      <c r="V2183" s="124">
        <v>1</v>
      </c>
      <c r="W2183" s="127"/>
    </row>
    <row r="2184" spans="1:23" ht="15.75" hidden="1" customHeight="1">
      <c r="A2184" s="131"/>
      <c r="B2184" s="131"/>
      <c r="C2184" s="140"/>
      <c r="D2184" s="134"/>
      <c r="E2184" s="146"/>
      <c r="F2184" s="134"/>
      <c r="G2184" s="131"/>
      <c r="H2184" s="131"/>
      <c r="I2184" s="147"/>
      <c r="J2184" s="98" t="str">
        <f>IF(ISERROR(VLOOKUP('Salidas Pacientes'!$C2184,'BD Pacientes'!$A:$I,7,FALSE)),"",VLOOKUP('Salidas Pacientes'!$C2184,'BD Pacientes'!$A:$I,7,FALSE))</f>
        <v/>
      </c>
      <c r="K2184" s="99" t="str">
        <f>IF(ISERROR(VLOOKUP('Salidas Pacientes'!$C2184,'BD Pacientes'!$A:$I,8,FALSE)),"",VLOOKUP('Salidas Pacientes'!$C2184,'BD Pacientes'!$A:$I,8,FALSE))</f>
        <v/>
      </c>
      <c r="L2184" s="17" t="str">
        <f>IF(ISERROR(VLOOKUP('Salidas Pacientes'!$C2184,'BD Pacientes'!$A:$I,9,FALSE)),"",VLOOKUP('Salidas Pacientes'!$C2184,'BD Pacientes'!$A:$I,9,FALSE))</f>
        <v/>
      </c>
      <c r="M2184" s="122"/>
      <c r="N2184" s="16"/>
      <c r="O2184" s="16"/>
      <c r="P2184" s="100"/>
      <c r="Q2184" s="100"/>
      <c r="R2184" s="17"/>
      <c r="S2184" s="123"/>
      <c r="T2184" s="102" t="str">
        <f>IF(ISERROR(VLOOKUP('Salidas Pacientes'!$S2184,Entradas!$H$1:$I$412,2,FALSE)),"",VLOOKUP('Salidas Pacientes'!$S2184,Entradas!$H$1:$I$412,2,FALSE))</f>
        <v/>
      </c>
      <c r="U2184" s="124"/>
      <c r="V2184" s="124">
        <v>1</v>
      </c>
      <c r="W2184" s="127"/>
    </row>
    <row r="2185" spans="1:23" ht="15.75" hidden="1" customHeight="1">
      <c r="A2185" s="131"/>
      <c r="B2185" s="131"/>
      <c r="C2185" s="140"/>
      <c r="D2185" s="134"/>
      <c r="E2185" s="146"/>
      <c r="F2185" s="134"/>
      <c r="G2185" s="131"/>
      <c r="H2185" s="131"/>
      <c r="I2185" s="147"/>
      <c r="J2185" s="98" t="str">
        <f>IF(ISERROR(VLOOKUP('Salidas Pacientes'!$C2185,'BD Pacientes'!$A:$I,7,FALSE)),"",VLOOKUP('Salidas Pacientes'!$C2185,'BD Pacientes'!$A:$I,7,FALSE))</f>
        <v/>
      </c>
      <c r="K2185" s="99" t="str">
        <f>IF(ISERROR(VLOOKUP('Salidas Pacientes'!$C2185,'BD Pacientes'!$A:$I,8,FALSE)),"",VLOOKUP('Salidas Pacientes'!$C2185,'BD Pacientes'!$A:$I,8,FALSE))</f>
        <v/>
      </c>
      <c r="L2185" s="17" t="str">
        <f>IF(ISERROR(VLOOKUP('Salidas Pacientes'!$C2185,'BD Pacientes'!$A:$I,9,FALSE)),"",VLOOKUP('Salidas Pacientes'!$C2185,'BD Pacientes'!$A:$I,9,FALSE))</f>
        <v/>
      </c>
      <c r="M2185" s="122"/>
      <c r="N2185" s="16"/>
      <c r="O2185" s="16"/>
      <c r="P2185" s="100"/>
      <c r="Q2185" s="100"/>
      <c r="R2185" s="17"/>
      <c r="S2185" s="123"/>
      <c r="T2185" s="102" t="str">
        <f>IF(ISERROR(VLOOKUP('Salidas Pacientes'!$S2185,Entradas!$H$1:$I$412,2,FALSE)),"",VLOOKUP('Salidas Pacientes'!$S2185,Entradas!$H$1:$I$412,2,FALSE))</f>
        <v/>
      </c>
      <c r="U2185" s="124"/>
      <c r="V2185" s="124">
        <v>1</v>
      </c>
      <c r="W2185" s="127"/>
    </row>
    <row r="2186" spans="1:23" ht="15.75" hidden="1" customHeight="1">
      <c r="A2186" s="131"/>
      <c r="B2186" s="131"/>
      <c r="C2186" s="140"/>
      <c r="D2186" s="134"/>
      <c r="E2186" s="146"/>
      <c r="F2186" s="134"/>
      <c r="G2186" s="131"/>
      <c r="H2186" s="131"/>
      <c r="I2186" s="147"/>
      <c r="J2186" s="98" t="str">
        <f>IF(ISERROR(VLOOKUP('Salidas Pacientes'!$C2186,'BD Pacientes'!$A:$I,7,FALSE)),"",VLOOKUP('Salidas Pacientes'!$C2186,'BD Pacientes'!$A:$I,7,FALSE))</f>
        <v/>
      </c>
      <c r="K2186" s="99" t="str">
        <f>IF(ISERROR(VLOOKUP('Salidas Pacientes'!$C2186,'BD Pacientes'!$A:$I,8,FALSE)),"",VLOOKUP('Salidas Pacientes'!$C2186,'BD Pacientes'!$A:$I,8,FALSE))</f>
        <v/>
      </c>
      <c r="L2186" s="17" t="str">
        <f>IF(ISERROR(VLOOKUP('Salidas Pacientes'!$C2186,'BD Pacientes'!$A:$I,9,FALSE)),"",VLOOKUP('Salidas Pacientes'!$C2186,'BD Pacientes'!$A:$I,9,FALSE))</f>
        <v/>
      </c>
      <c r="M2186" s="122"/>
      <c r="N2186" s="16"/>
      <c r="O2186" s="16"/>
      <c r="P2186" s="100"/>
      <c r="Q2186" s="100"/>
      <c r="R2186" s="17"/>
      <c r="S2186" s="123"/>
      <c r="T2186" s="102" t="str">
        <f>IF(ISERROR(VLOOKUP('Salidas Pacientes'!$S2186,Entradas!$H$1:$I$412,2,FALSE)),"",VLOOKUP('Salidas Pacientes'!$S2186,Entradas!$H$1:$I$412,2,FALSE))</f>
        <v/>
      </c>
      <c r="U2186" s="124"/>
      <c r="V2186" s="124">
        <v>1</v>
      </c>
      <c r="W2186" s="127"/>
    </row>
    <row r="2187" spans="1:23" ht="15.75" hidden="1" customHeight="1">
      <c r="A2187" s="131"/>
      <c r="B2187" s="131"/>
      <c r="C2187" s="140"/>
      <c r="D2187" s="134"/>
      <c r="E2187" s="146"/>
      <c r="F2187" s="134"/>
      <c r="G2187" s="131"/>
      <c r="H2187" s="131"/>
      <c r="I2187" s="147"/>
      <c r="J2187" s="98" t="str">
        <f>IF(ISERROR(VLOOKUP('Salidas Pacientes'!$C2187,'BD Pacientes'!$A:$I,7,FALSE)),"",VLOOKUP('Salidas Pacientes'!$C2187,'BD Pacientes'!$A:$I,7,FALSE))</f>
        <v/>
      </c>
      <c r="K2187" s="99" t="str">
        <f>IF(ISERROR(VLOOKUP('Salidas Pacientes'!$C2187,'BD Pacientes'!$A:$I,8,FALSE)),"",VLOOKUP('Salidas Pacientes'!$C2187,'BD Pacientes'!$A:$I,8,FALSE))</f>
        <v/>
      </c>
      <c r="L2187" s="17" t="str">
        <f>IF(ISERROR(VLOOKUP('Salidas Pacientes'!$C2187,'BD Pacientes'!$A:$I,9,FALSE)),"",VLOOKUP('Salidas Pacientes'!$C2187,'BD Pacientes'!$A:$I,9,FALSE))</f>
        <v/>
      </c>
      <c r="M2187" s="122"/>
      <c r="N2187" s="16"/>
      <c r="O2187" s="16"/>
      <c r="P2187" s="100"/>
      <c r="Q2187" s="100"/>
      <c r="R2187" s="17"/>
      <c r="S2187" s="123"/>
      <c r="T2187" s="102" t="str">
        <f>IF(ISERROR(VLOOKUP('Salidas Pacientes'!$S2187,Entradas!$H$1:$I$412,2,FALSE)),"",VLOOKUP('Salidas Pacientes'!$S2187,Entradas!$H$1:$I$412,2,FALSE))</f>
        <v/>
      </c>
      <c r="U2187" s="124"/>
      <c r="V2187" s="124">
        <v>1</v>
      </c>
      <c r="W2187" s="127"/>
    </row>
    <row r="2188" spans="1:23" ht="15.75" hidden="1" customHeight="1">
      <c r="A2188" s="131"/>
      <c r="B2188" s="131"/>
      <c r="C2188" s="140"/>
      <c r="D2188" s="134"/>
      <c r="E2188" s="146"/>
      <c r="F2188" s="134"/>
      <c r="G2188" s="131"/>
      <c r="H2188" s="131"/>
      <c r="I2188" s="147"/>
      <c r="J2188" s="98" t="str">
        <f>IF(ISERROR(VLOOKUP('Salidas Pacientes'!$C2188,'BD Pacientes'!$A:$I,7,FALSE)),"",VLOOKUP('Salidas Pacientes'!$C2188,'BD Pacientes'!$A:$I,7,FALSE))</f>
        <v/>
      </c>
      <c r="K2188" s="99" t="str">
        <f>IF(ISERROR(VLOOKUP('Salidas Pacientes'!$C2188,'BD Pacientes'!$A:$I,8,FALSE)),"",VLOOKUP('Salidas Pacientes'!$C2188,'BD Pacientes'!$A:$I,8,FALSE))</f>
        <v/>
      </c>
      <c r="L2188" s="17" t="str">
        <f>IF(ISERROR(VLOOKUP('Salidas Pacientes'!$C2188,'BD Pacientes'!$A:$I,9,FALSE)),"",VLOOKUP('Salidas Pacientes'!$C2188,'BD Pacientes'!$A:$I,9,FALSE))</f>
        <v/>
      </c>
      <c r="M2188" s="122"/>
      <c r="N2188" s="16"/>
      <c r="O2188" s="16"/>
      <c r="P2188" s="100"/>
      <c r="Q2188" s="100"/>
      <c r="R2188" s="17"/>
      <c r="S2188" s="123"/>
      <c r="T2188" s="102" t="str">
        <f>IF(ISERROR(VLOOKUP('Salidas Pacientes'!$S2188,Entradas!$H$1:$I$412,2,FALSE)),"",VLOOKUP('Salidas Pacientes'!$S2188,Entradas!$H$1:$I$412,2,FALSE))</f>
        <v/>
      </c>
      <c r="U2188" s="124"/>
      <c r="V2188" s="124">
        <v>1</v>
      </c>
      <c r="W2188" s="127"/>
    </row>
    <row r="2189" spans="1:23" ht="15.75" hidden="1" customHeight="1">
      <c r="A2189" s="131"/>
      <c r="B2189" s="131"/>
      <c r="C2189" s="140"/>
      <c r="D2189" s="134"/>
      <c r="E2189" s="146"/>
      <c r="F2189" s="134"/>
      <c r="G2189" s="131"/>
      <c r="H2189" s="131"/>
      <c r="I2189" s="147"/>
      <c r="J2189" s="98" t="str">
        <f>IF(ISERROR(VLOOKUP('Salidas Pacientes'!$C2189,'BD Pacientes'!$A:$I,7,FALSE)),"",VLOOKUP('Salidas Pacientes'!$C2189,'BD Pacientes'!$A:$I,7,FALSE))</f>
        <v/>
      </c>
      <c r="K2189" s="99" t="str">
        <f>IF(ISERROR(VLOOKUP('Salidas Pacientes'!$C2189,'BD Pacientes'!$A:$I,8,FALSE)),"",VLOOKUP('Salidas Pacientes'!$C2189,'BD Pacientes'!$A:$I,8,FALSE))</f>
        <v/>
      </c>
      <c r="L2189" s="17" t="str">
        <f>IF(ISERROR(VLOOKUP('Salidas Pacientes'!$C2189,'BD Pacientes'!$A:$I,9,FALSE)),"",VLOOKUP('Salidas Pacientes'!$C2189,'BD Pacientes'!$A:$I,9,FALSE))</f>
        <v/>
      </c>
      <c r="M2189" s="122"/>
      <c r="N2189" s="16"/>
      <c r="O2189" s="16"/>
      <c r="P2189" s="100"/>
      <c r="Q2189" s="100"/>
      <c r="R2189" s="17"/>
      <c r="S2189" s="123"/>
      <c r="T2189" s="102" t="str">
        <f>IF(ISERROR(VLOOKUP('Salidas Pacientes'!$S2189,Entradas!$H$1:$I$412,2,FALSE)),"",VLOOKUP('Salidas Pacientes'!$S2189,Entradas!$H$1:$I$412,2,FALSE))</f>
        <v/>
      </c>
      <c r="U2189" s="124"/>
      <c r="V2189" s="124">
        <v>1</v>
      </c>
      <c r="W2189" s="127"/>
    </row>
    <row r="2190" spans="1:23" ht="15.75" hidden="1" customHeight="1">
      <c r="A2190" s="131"/>
      <c r="B2190" s="131"/>
      <c r="C2190" s="140"/>
      <c r="D2190" s="134"/>
      <c r="E2190" s="146"/>
      <c r="F2190" s="134"/>
      <c r="G2190" s="131"/>
      <c r="H2190" s="131"/>
      <c r="I2190" s="147"/>
      <c r="J2190" s="98" t="str">
        <f>IF(ISERROR(VLOOKUP('Salidas Pacientes'!$C2190,'BD Pacientes'!$A:$I,7,FALSE)),"",VLOOKUP('Salidas Pacientes'!$C2190,'BD Pacientes'!$A:$I,7,FALSE))</f>
        <v/>
      </c>
      <c r="K2190" s="99" t="str">
        <f>IF(ISERROR(VLOOKUP('Salidas Pacientes'!$C2190,'BD Pacientes'!$A:$I,8,FALSE)),"",VLOOKUP('Salidas Pacientes'!$C2190,'BD Pacientes'!$A:$I,8,FALSE))</f>
        <v/>
      </c>
      <c r="L2190" s="17" t="str">
        <f>IF(ISERROR(VLOOKUP('Salidas Pacientes'!$C2190,'BD Pacientes'!$A:$I,9,FALSE)),"",VLOOKUP('Salidas Pacientes'!$C2190,'BD Pacientes'!$A:$I,9,FALSE))</f>
        <v/>
      </c>
      <c r="M2190" s="122"/>
      <c r="N2190" s="16"/>
      <c r="O2190" s="16"/>
      <c r="P2190" s="100"/>
      <c r="Q2190" s="100"/>
      <c r="R2190" s="17"/>
      <c r="S2190" s="123"/>
      <c r="T2190" s="102" t="str">
        <f>IF(ISERROR(VLOOKUP('Salidas Pacientes'!$S2190,Entradas!$H$1:$I$412,2,FALSE)),"",VLOOKUP('Salidas Pacientes'!$S2190,Entradas!$H$1:$I$412,2,FALSE))</f>
        <v/>
      </c>
      <c r="U2190" s="124"/>
      <c r="V2190" s="124">
        <v>1</v>
      </c>
      <c r="W2190" s="127"/>
    </row>
    <row r="2191" spans="1:23" ht="15.75" hidden="1" customHeight="1">
      <c r="A2191" s="131"/>
      <c r="B2191" s="131"/>
      <c r="C2191" s="140"/>
      <c r="D2191" s="134"/>
      <c r="E2191" s="146"/>
      <c r="F2191" s="134"/>
      <c r="G2191" s="131"/>
      <c r="H2191" s="131"/>
      <c r="I2191" s="147"/>
      <c r="J2191" s="98" t="str">
        <f>IF(ISERROR(VLOOKUP('Salidas Pacientes'!$C2191,'BD Pacientes'!$A:$I,7,FALSE)),"",VLOOKUP('Salidas Pacientes'!$C2191,'BD Pacientes'!$A:$I,7,FALSE))</f>
        <v/>
      </c>
      <c r="K2191" s="99" t="str">
        <f>IF(ISERROR(VLOOKUP('Salidas Pacientes'!$C2191,'BD Pacientes'!$A:$I,8,FALSE)),"",VLOOKUP('Salidas Pacientes'!$C2191,'BD Pacientes'!$A:$I,8,FALSE))</f>
        <v/>
      </c>
      <c r="L2191" s="17" t="str">
        <f>IF(ISERROR(VLOOKUP('Salidas Pacientes'!$C2191,'BD Pacientes'!$A:$I,9,FALSE)),"",VLOOKUP('Salidas Pacientes'!$C2191,'BD Pacientes'!$A:$I,9,FALSE))</f>
        <v/>
      </c>
      <c r="M2191" s="122"/>
      <c r="N2191" s="16"/>
      <c r="O2191" s="16"/>
      <c r="P2191" s="100"/>
      <c r="Q2191" s="100"/>
      <c r="R2191" s="17"/>
      <c r="S2191" s="123"/>
      <c r="T2191" s="102" t="str">
        <f>IF(ISERROR(VLOOKUP('Salidas Pacientes'!$S2191,Entradas!$H$1:$I$412,2,FALSE)),"",VLOOKUP('Salidas Pacientes'!$S2191,Entradas!$H$1:$I$412,2,FALSE))</f>
        <v/>
      </c>
      <c r="U2191" s="124"/>
      <c r="V2191" s="124">
        <v>1</v>
      </c>
      <c r="W2191" s="127"/>
    </row>
    <row r="2192" spans="1:23" ht="15.75" hidden="1" customHeight="1">
      <c r="A2192" s="131"/>
      <c r="B2192" s="131"/>
      <c r="C2192" s="140"/>
      <c r="D2192" s="134"/>
      <c r="E2192" s="146"/>
      <c r="F2192" s="134"/>
      <c r="G2192" s="131"/>
      <c r="H2192" s="131"/>
      <c r="I2192" s="147"/>
      <c r="J2192" s="98" t="str">
        <f>IF(ISERROR(VLOOKUP('Salidas Pacientes'!$C2192,'BD Pacientes'!$A:$I,7,FALSE)),"",VLOOKUP('Salidas Pacientes'!$C2192,'BD Pacientes'!$A:$I,7,FALSE))</f>
        <v/>
      </c>
      <c r="K2192" s="99" t="str">
        <f>IF(ISERROR(VLOOKUP('Salidas Pacientes'!$C2192,'BD Pacientes'!$A:$I,8,FALSE)),"",VLOOKUP('Salidas Pacientes'!$C2192,'BD Pacientes'!$A:$I,8,FALSE))</f>
        <v/>
      </c>
      <c r="L2192" s="17" t="str">
        <f>IF(ISERROR(VLOOKUP('Salidas Pacientes'!$C2192,'BD Pacientes'!$A:$I,9,FALSE)),"",VLOOKUP('Salidas Pacientes'!$C2192,'BD Pacientes'!$A:$I,9,FALSE))</f>
        <v/>
      </c>
      <c r="M2192" s="122"/>
      <c r="N2192" s="16"/>
      <c r="O2192" s="16"/>
      <c r="P2192" s="100"/>
      <c r="Q2192" s="100"/>
      <c r="R2192" s="17"/>
      <c r="S2192" s="123"/>
      <c r="T2192" s="102" t="str">
        <f>IF(ISERROR(VLOOKUP('Salidas Pacientes'!$S2192,Entradas!$H$1:$I$412,2,FALSE)),"",VLOOKUP('Salidas Pacientes'!$S2192,Entradas!$H$1:$I$412,2,FALSE))</f>
        <v/>
      </c>
      <c r="U2192" s="124"/>
      <c r="V2192" s="124">
        <v>1</v>
      </c>
      <c r="W2192" s="127"/>
    </row>
    <row r="2193" spans="1:23" ht="15.75" hidden="1" customHeight="1">
      <c r="A2193" s="131"/>
      <c r="B2193" s="131"/>
      <c r="C2193" s="140"/>
      <c r="D2193" s="134"/>
      <c r="E2193" s="146"/>
      <c r="F2193" s="134"/>
      <c r="G2193" s="131"/>
      <c r="H2193" s="131"/>
      <c r="I2193" s="147"/>
      <c r="J2193" s="98" t="str">
        <f>IF(ISERROR(VLOOKUP('Salidas Pacientes'!$C2193,'BD Pacientes'!$A:$I,7,FALSE)),"",VLOOKUP('Salidas Pacientes'!$C2193,'BD Pacientes'!$A:$I,7,FALSE))</f>
        <v/>
      </c>
      <c r="K2193" s="99" t="str">
        <f>IF(ISERROR(VLOOKUP('Salidas Pacientes'!$C2193,'BD Pacientes'!$A:$I,8,FALSE)),"",VLOOKUP('Salidas Pacientes'!$C2193,'BD Pacientes'!$A:$I,8,FALSE))</f>
        <v/>
      </c>
      <c r="L2193" s="17" t="str">
        <f>IF(ISERROR(VLOOKUP('Salidas Pacientes'!$C2193,'BD Pacientes'!$A:$I,9,FALSE)),"",VLOOKUP('Salidas Pacientes'!$C2193,'BD Pacientes'!$A:$I,9,FALSE))</f>
        <v/>
      </c>
      <c r="M2193" s="122"/>
      <c r="N2193" s="16"/>
      <c r="O2193" s="16"/>
      <c r="P2193" s="100"/>
      <c r="Q2193" s="100"/>
      <c r="R2193" s="17"/>
      <c r="S2193" s="123"/>
      <c r="T2193" s="102" t="str">
        <f>IF(ISERROR(VLOOKUP('Salidas Pacientes'!$S2193,Entradas!$H$1:$I$412,2,FALSE)),"",VLOOKUP('Salidas Pacientes'!$S2193,Entradas!$H$1:$I$412,2,FALSE))</f>
        <v/>
      </c>
      <c r="U2193" s="124"/>
      <c r="V2193" s="124">
        <v>1</v>
      </c>
      <c r="W2193" s="127"/>
    </row>
    <row r="2194" spans="1:23" ht="15.75" hidden="1" customHeight="1">
      <c r="A2194" s="131"/>
      <c r="B2194" s="131"/>
      <c r="C2194" s="140"/>
      <c r="D2194" s="134"/>
      <c r="E2194" s="146"/>
      <c r="F2194" s="134"/>
      <c r="G2194" s="131"/>
      <c r="H2194" s="131"/>
      <c r="I2194" s="147"/>
      <c r="J2194" s="98" t="str">
        <f>IF(ISERROR(VLOOKUP('Salidas Pacientes'!$C2194,'BD Pacientes'!$A:$I,7,FALSE)),"",VLOOKUP('Salidas Pacientes'!$C2194,'BD Pacientes'!$A:$I,7,FALSE))</f>
        <v/>
      </c>
      <c r="K2194" s="99" t="str">
        <f>IF(ISERROR(VLOOKUP('Salidas Pacientes'!$C2194,'BD Pacientes'!$A:$I,8,FALSE)),"",VLOOKUP('Salidas Pacientes'!$C2194,'BD Pacientes'!$A:$I,8,FALSE))</f>
        <v/>
      </c>
      <c r="L2194" s="17" t="str">
        <f>IF(ISERROR(VLOOKUP('Salidas Pacientes'!$C2194,'BD Pacientes'!$A:$I,9,FALSE)),"",VLOOKUP('Salidas Pacientes'!$C2194,'BD Pacientes'!$A:$I,9,FALSE))</f>
        <v/>
      </c>
      <c r="M2194" s="122"/>
      <c r="N2194" s="16"/>
      <c r="O2194" s="16"/>
      <c r="P2194" s="100"/>
      <c r="Q2194" s="100"/>
      <c r="R2194" s="17"/>
      <c r="S2194" s="123"/>
      <c r="T2194" s="102" t="str">
        <f>IF(ISERROR(VLOOKUP('Salidas Pacientes'!$S2194,Entradas!$H$1:$I$412,2,FALSE)),"",VLOOKUP('Salidas Pacientes'!$S2194,Entradas!$H$1:$I$412,2,FALSE))</f>
        <v/>
      </c>
      <c r="U2194" s="124"/>
      <c r="V2194" s="124">
        <v>1</v>
      </c>
      <c r="W2194" s="127"/>
    </row>
    <row r="2195" spans="1:23" ht="15.75" hidden="1" customHeight="1">
      <c r="A2195" s="131"/>
      <c r="B2195" s="131"/>
      <c r="C2195" s="140"/>
      <c r="D2195" s="134"/>
      <c r="E2195" s="146"/>
      <c r="F2195" s="134"/>
      <c r="G2195" s="131"/>
      <c r="H2195" s="131"/>
      <c r="I2195" s="147"/>
      <c r="J2195" s="98" t="str">
        <f>IF(ISERROR(VLOOKUP('Salidas Pacientes'!$C2195,'BD Pacientes'!$A:$I,7,FALSE)),"",VLOOKUP('Salidas Pacientes'!$C2195,'BD Pacientes'!$A:$I,7,FALSE))</f>
        <v/>
      </c>
      <c r="K2195" s="99" t="str">
        <f>IF(ISERROR(VLOOKUP('Salidas Pacientes'!$C2195,'BD Pacientes'!$A:$I,8,FALSE)),"",VLOOKUP('Salidas Pacientes'!$C2195,'BD Pacientes'!$A:$I,8,FALSE))</f>
        <v/>
      </c>
      <c r="L2195" s="17" t="str">
        <f>IF(ISERROR(VLOOKUP('Salidas Pacientes'!$C2195,'BD Pacientes'!$A:$I,9,FALSE)),"",VLOOKUP('Salidas Pacientes'!$C2195,'BD Pacientes'!$A:$I,9,FALSE))</f>
        <v/>
      </c>
      <c r="M2195" s="122"/>
      <c r="N2195" s="16"/>
      <c r="O2195" s="16"/>
      <c r="P2195" s="100"/>
      <c r="Q2195" s="100"/>
      <c r="R2195" s="17"/>
      <c r="S2195" s="123"/>
      <c r="T2195" s="102" t="str">
        <f>IF(ISERROR(VLOOKUP('Salidas Pacientes'!$S2195,Entradas!$H$1:$I$412,2,FALSE)),"",VLOOKUP('Salidas Pacientes'!$S2195,Entradas!$H$1:$I$412,2,FALSE))</f>
        <v/>
      </c>
      <c r="U2195" s="124"/>
      <c r="V2195" s="124">
        <v>1</v>
      </c>
      <c r="W2195" s="127"/>
    </row>
    <row r="2196" spans="1:23" ht="15.75" hidden="1" customHeight="1">
      <c r="A2196" s="131"/>
      <c r="B2196" s="131"/>
      <c r="C2196" s="140"/>
      <c r="D2196" s="134"/>
      <c r="E2196" s="146"/>
      <c r="F2196" s="134"/>
      <c r="G2196" s="131"/>
      <c r="H2196" s="131"/>
      <c r="I2196" s="147"/>
      <c r="J2196" s="98" t="str">
        <f>IF(ISERROR(VLOOKUP('Salidas Pacientes'!$C2196,'BD Pacientes'!$A:$I,7,FALSE)),"",VLOOKUP('Salidas Pacientes'!$C2196,'BD Pacientes'!$A:$I,7,FALSE))</f>
        <v/>
      </c>
      <c r="K2196" s="99" t="str">
        <f>IF(ISERROR(VLOOKUP('Salidas Pacientes'!$C2196,'BD Pacientes'!$A:$I,8,FALSE)),"",VLOOKUP('Salidas Pacientes'!$C2196,'BD Pacientes'!$A:$I,8,FALSE))</f>
        <v/>
      </c>
      <c r="L2196" s="17" t="str">
        <f>IF(ISERROR(VLOOKUP('Salidas Pacientes'!$C2196,'BD Pacientes'!$A:$I,9,FALSE)),"",VLOOKUP('Salidas Pacientes'!$C2196,'BD Pacientes'!$A:$I,9,FALSE))</f>
        <v/>
      </c>
      <c r="M2196" s="122"/>
      <c r="N2196" s="16"/>
      <c r="O2196" s="16"/>
      <c r="P2196" s="100"/>
      <c r="Q2196" s="100"/>
      <c r="R2196" s="17"/>
      <c r="S2196" s="123"/>
      <c r="T2196" s="102" t="str">
        <f>IF(ISERROR(VLOOKUP('Salidas Pacientes'!$S2196,Entradas!$H$1:$I$412,2,FALSE)),"",VLOOKUP('Salidas Pacientes'!$S2196,Entradas!$H$1:$I$412,2,FALSE))</f>
        <v/>
      </c>
      <c r="U2196" s="124"/>
      <c r="V2196" s="124">
        <v>1</v>
      </c>
      <c r="W2196" s="127"/>
    </row>
    <row r="2197" spans="1:23" ht="15.75" hidden="1" customHeight="1">
      <c r="A2197" s="131"/>
      <c r="B2197" s="131"/>
      <c r="C2197" s="140"/>
      <c r="D2197" s="134"/>
      <c r="E2197" s="146"/>
      <c r="F2197" s="134"/>
      <c r="G2197" s="131"/>
      <c r="H2197" s="131"/>
      <c r="I2197" s="147"/>
      <c r="J2197" s="98" t="str">
        <f>IF(ISERROR(VLOOKUP('Salidas Pacientes'!$C2197,'BD Pacientes'!$A:$I,7,FALSE)),"",VLOOKUP('Salidas Pacientes'!$C2197,'BD Pacientes'!$A:$I,7,FALSE))</f>
        <v/>
      </c>
      <c r="K2197" s="99" t="str">
        <f>IF(ISERROR(VLOOKUP('Salidas Pacientes'!$C2197,'BD Pacientes'!$A:$I,8,FALSE)),"",VLOOKUP('Salidas Pacientes'!$C2197,'BD Pacientes'!$A:$I,8,FALSE))</f>
        <v/>
      </c>
      <c r="L2197" s="17" t="str">
        <f>IF(ISERROR(VLOOKUP('Salidas Pacientes'!$C2197,'BD Pacientes'!$A:$I,9,FALSE)),"",VLOOKUP('Salidas Pacientes'!$C2197,'BD Pacientes'!$A:$I,9,FALSE))</f>
        <v/>
      </c>
      <c r="M2197" s="122"/>
      <c r="N2197" s="16"/>
      <c r="O2197" s="16"/>
      <c r="P2197" s="100"/>
      <c r="Q2197" s="100"/>
      <c r="R2197" s="17"/>
      <c r="S2197" s="123"/>
      <c r="T2197" s="102" t="str">
        <f>IF(ISERROR(VLOOKUP('Salidas Pacientes'!$S2197,Entradas!$H$1:$I$412,2,FALSE)),"",VLOOKUP('Salidas Pacientes'!$S2197,Entradas!$H$1:$I$412,2,FALSE))</f>
        <v/>
      </c>
      <c r="U2197" s="124"/>
      <c r="V2197" s="124">
        <v>1</v>
      </c>
      <c r="W2197" s="127"/>
    </row>
    <row r="2198" spans="1:23" ht="15.75" hidden="1" customHeight="1">
      <c r="A2198" s="131"/>
      <c r="B2198" s="131"/>
      <c r="C2198" s="140"/>
      <c r="D2198" s="134"/>
      <c r="E2198" s="146"/>
      <c r="F2198" s="134"/>
      <c r="G2198" s="131"/>
      <c r="H2198" s="131"/>
      <c r="I2198" s="147"/>
      <c r="J2198" s="98" t="str">
        <f>IF(ISERROR(VLOOKUP('Salidas Pacientes'!$C2198,'BD Pacientes'!$A:$I,7,FALSE)),"",VLOOKUP('Salidas Pacientes'!$C2198,'BD Pacientes'!$A:$I,7,FALSE))</f>
        <v/>
      </c>
      <c r="K2198" s="99" t="str">
        <f>IF(ISERROR(VLOOKUP('Salidas Pacientes'!$C2198,'BD Pacientes'!$A:$I,8,FALSE)),"",VLOOKUP('Salidas Pacientes'!$C2198,'BD Pacientes'!$A:$I,8,FALSE))</f>
        <v/>
      </c>
      <c r="L2198" s="17" t="str">
        <f>IF(ISERROR(VLOOKUP('Salidas Pacientes'!$C2198,'BD Pacientes'!$A:$I,9,FALSE)),"",VLOOKUP('Salidas Pacientes'!$C2198,'BD Pacientes'!$A:$I,9,FALSE))</f>
        <v/>
      </c>
      <c r="M2198" s="122"/>
      <c r="N2198" s="16"/>
      <c r="O2198" s="16"/>
      <c r="P2198" s="100"/>
      <c r="Q2198" s="100"/>
      <c r="R2198" s="17"/>
      <c r="S2198" s="123"/>
      <c r="T2198" s="102" t="str">
        <f>IF(ISERROR(VLOOKUP('Salidas Pacientes'!$S2198,Entradas!$H$1:$I$412,2,FALSE)),"",VLOOKUP('Salidas Pacientes'!$S2198,Entradas!$H$1:$I$412,2,FALSE))</f>
        <v/>
      </c>
      <c r="U2198" s="124"/>
      <c r="V2198" s="124">
        <v>1</v>
      </c>
      <c r="W2198" s="127"/>
    </row>
    <row r="2199" spans="1:23" ht="15.75" hidden="1" customHeight="1">
      <c r="A2199" s="131"/>
      <c r="B2199" s="131"/>
      <c r="C2199" s="140"/>
      <c r="D2199" s="134"/>
      <c r="E2199" s="146"/>
      <c r="F2199" s="134"/>
      <c r="G2199" s="131"/>
      <c r="H2199" s="131"/>
      <c r="I2199" s="147"/>
      <c r="J2199" s="98" t="str">
        <f>IF(ISERROR(VLOOKUP('Salidas Pacientes'!$C2199,'BD Pacientes'!$A:$I,7,FALSE)),"",VLOOKUP('Salidas Pacientes'!$C2199,'BD Pacientes'!$A:$I,7,FALSE))</f>
        <v/>
      </c>
      <c r="K2199" s="99" t="str">
        <f>IF(ISERROR(VLOOKUP('Salidas Pacientes'!$C2199,'BD Pacientes'!$A:$I,8,FALSE)),"",VLOOKUP('Salidas Pacientes'!$C2199,'BD Pacientes'!$A:$I,8,FALSE))</f>
        <v/>
      </c>
      <c r="L2199" s="17" t="str">
        <f>IF(ISERROR(VLOOKUP('Salidas Pacientes'!$C2199,'BD Pacientes'!$A:$I,9,FALSE)),"",VLOOKUP('Salidas Pacientes'!$C2199,'BD Pacientes'!$A:$I,9,FALSE))</f>
        <v/>
      </c>
      <c r="M2199" s="122"/>
      <c r="N2199" s="16"/>
      <c r="O2199" s="16"/>
      <c r="P2199" s="100"/>
      <c r="Q2199" s="100"/>
      <c r="R2199" s="17"/>
      <c r="S2199" s="123"/>
      <c r="T2199" s="102" t="str">
        <f>IF(ISERROR(VLOOKUP('Salidas Pacientes'!$S2199,Entradas!$H$1:$I$412,2,FALSE)),"",VLOOKUP('Salidas Pacientes'!$S2199,Entradas!$H$1:$I$412,2,FALSE))</f>
        <v/>
      </c>
      <c r="U2199" s="124"/>
      <c r="V2199" s="124">
        <v>1</v>
      </c>
      <c r="W2199" s="127"/>
    </row>
    <row r="2200" spans="1:23" ht="15.75" hidden="1" customHeight="1">
      <c r="A2200" s="131"/>
      <c r="B2200" s="131"/>
      <c r="C2200" s="140"/>
      <c r="D2200" s="134"/>
      <c r="E2200" s="146"/>
      <c r="F2200" s="134"/>
      <c r="G2200" s="131"/>
      <c r="H2200" s="131"/>
      <c r="I2200" s="147"/>
      <c r="J2200" s="98" t="str">
        <f>IF(ISERROR(VLOOKUP('Salidas Pacientes'!$C2200,'BD Pacientes'!$A:$I,7,FALSE)),"",VLOOKUP('Salidas Pacientes'!$C2200,'BD Pacientes'!$A:$I,7,FALSE))</f>
        <v/>
      </c>
      <c r="K2200" s="99" t="str">
        <f>IF(ISERROR(VLOOKUP('Salidas Pacientes'!$C2200,'BD Pacientes'!$A:$I,8,FALSE)),"",VLOOKUP('Salidas Pacientes'!$C2200,'BD Pacientes'!$A:$I,8,FALSE))</f>
        <v/>
      </c>
      <c r="L2200" s="17" t="str">
        <f>IF(ISERROR(VLOOKUP('Salidas Pacientes'!$C2200,'BD Pacientes'!$A:$I,9,FALSE)),"",VLOOKUP('Salidas Pacientes'!$C2200,'BD Pacientes'!$A:$I,9,FALSE))</f>
        <v/>
      </c>
      <c r="M2200" s="122"/>
      <c r="N2200" s="16"/>
      <c r="O2200" s="16"/>
      <c r="P2200" s="100"/>
      <c r="Q2200" s="100"/>
      <c r="R2200" s="17"/>
      <c r="S2200" s="123"/>
      <c r="T2200" s="102" t="str">
        <f>IF(ISERROR(VLOOKUP('Salidas Pacientes'!$S2200,Entradas!$H$1:$I$412,2,FALSE)),"",VLOOKUP('Salidas Pacientes'!$S2200,Entradas!$H$1:$I$412,2,FALSE))</f>
        <v/>
      </c>
      <c r="U2200" s="124"/>
      <c r="V2200" s="124">
        <v>1</v>
      </c>
      <c r="W2200" s="127"/>
    </row>
    <row r="2201" spans="1:23" ht="15.75" hidden="1" customHeight="1">
      <c r="A2201" s="131"/>
      <c r="B2201" s="131"/>
      <c r="C2201" s="140"/>
      <c r="D2201" s="134"/>
      <c r="E2201" s="146"/>
      <c r="F2201" s="134"/>
      <c r="G2201" s="131"/>
      <c r="H2201" s="131"/>
      <c r="I2201" s="147"/>
      <c r="J2201" s="98" t="str">
        <f>IF(ISERROR(VLOOKUP('Salidas Pacientes'!$C2201,'BD Pacientes'!$A:$I,7,FALSE)),"",VLOOKUP('Salidas Pacientes'!$C2201,'BD Pacientes'!$A:$I,7,FALSE))</f>
        <v/>
      </c>
      <c r="K2201" s="99" t="str">
        <f>IF(ISERROR(VLOOKUP('Salidas Pacientes'!$C2201,'BD Pacientes'!$A:$I,8,FALSE)),"",VLOOKUP('Salidas Pacientes'!$C2201,'BD Pacientes'!$A:$I,8,FALSE))</f>
        <v/>
      </c>
      <c r="L2201" s="17" t="str">
        <f>IF(ISERROR(VLOOKUP('Salidas Pacientes'!$C2201,'BD Pacientes'!$A:$I,9,FALSE)),"",VLOOKUP('Salidas Pacientes'!$C2201,'BD Pacientes'!$A:$I,9,FALSE))</f>
        <v/>
      </c>
      <c r="M2201" s="122"/>
      <c r="N2201" s="16"/>
      <c r="O2201" s="16"/>
      <c r="P2201" s="100"/>
      <c r="Q2201" s="100"/>
      <c r="R2201" s="17"/>
      <c r="S2201" s="123"/>
      <c r="T2201" s="102" t="str">
        <f>IF(ISERROR(VLOOKUP('Salidas Pacientes'!$S2201,Entradas!$H$1:$I$412,2,FALSE)),"",VLOOKUP('Salidas Pacientes'!$S2201,Entradas!$H$1:$I$412,2,FALSE))</f>
        <v/>
      </c>
      <c r="U2201" s="124"/>
      <c r="V2201" s="124">
        <v>1</v>
      </c>
      <c r="W2201" s="127"/>
    </row>
    <row r="2202" spans="1:23" ht="15.75" hidden="1" customHeight="1">
      <c r="A2202" s="131"/>
      <c r="B2202" s="131"/>
      <c r="C2202" s="140"/>
      <c r="D2202" s="134"/>
      <c r="E2202" s="146"/>
      <c r="F2202" s="134"/>
      <c r="G2202" s="131"/>
      <c r="H2202" s="131"/>
      <c r="I2202" s="147"/>
      <c r="J2202" s="98" t="str">
        <f>IF(ISERROR(VLOOKUP('Salidas Pacientes'!$C2202,'BD Pacientes'!$A:$I,7,FALSE)),"",VLOOKUP('Salidas Pacientes'!$C2202,'BD Pacientes'!$A:$I,7,FALSE))</f>
        <v/>
      </c>
      <c r="K2202" s="99" t="str">
        <f>IF(ISERROR(VLOOKUP('Salidas Pacientes'!$C2202,'BD Pacientes'!$A:$I,8,FALSE)),"",VLOOKUP('Salidas Pacientes'!$C2202,'BD Pacientes'!$A:$I,8,FALSE))</f>
        <v/>
      </c>
      <c r="L2202" s="17" t="str">
        <f>IF(ISERROR(VLOOKUP('Salidas Pacientes'!$C2202,'BD Pacientes'!$A:$I,9,FALSE)),"",VLOOKUP('Salidas Pacientes'!$C2202,'BD Pacientes'!$A:$I,9,FALSE))</f>
        <v/>
      </c>
      <c r="M2202" s="122"/>
      <c r="N2202" s="16"/>
      <c r="O2202" s="16"/>
      <c r="P2202" s="100"/>
      <c r="Q2202" s="100"/>
      <c r="R2202" s="17"/>
      <c r="S2202" s="123"/>
      <c r="T2202" s="102" t="str">
        <f>IF(ISERROR(VLOOKUP('Salidas Pacientes'!$S2202,Entradas!$H$1:$I$412,2,FALSE)),"",VLOOKUP('Salidas Pacientes'!$S2202,Entradas!$H$1:$I$412,2,FALSE))</f>
        <v/>
      </c>
      <c r="U2202" s="124"/>
      <c r="V2202" s="124">
        <v>1</v>
      </c>
      <c r="W2202" s="127"/>
    </row>
    <row r="2203" spans="1:23" ht="15.75" hidden="1" customHeight="1">
      <c r="A2203" s="131"/>
      <c r="B2203" s="131"/>
      <c r="C2203" s="140"/>
      <c r="D2203" s="134"/>
      <c r="E2203" s="146"/>
      <c r="F2203" s="134"/>
      <c r="G2203" s="131"/>
      <c r="H2203" s="131"/>
      <c r="I2203" s="147"/>
      <c r="J2203" s="98" t="str">
        <f>IF(ISERROR(VLOOKUP('Salidas Pacientes'!$C2203,'BD Pacientes'!$A:$I,7,FALSE)),"",VLOOKUP('Salidas Pacientes'!$C2203,'BD Pacientes'!$A:$I,7,FALSE))</f>
        <v/>
      </c>
      <c r="K2203" s="99" t="str">
        <f>IF(ISERROR(VLOOKUP('Salidas Pacientes'!$C2203,'BD Pacientes'!$A:$I,8,FALSE)),"",VLOOKUP('Salidas Pacientes'!$C2203,'BD Pacientes'!$A:$I,8,FALSE))</f>
        <v/>
      </c>
      <c r="L2203" s="17" t="str">
        <f>IF(ISERROR(VLOOKUP('Salidas Pacientes'!$C2203,'BD Pacientes'!$A:$I,9,FALSE)),"",VLOOKUP('Salidas Pacientes'!$C2203,'BD Pacientes'!$A:$I,9,FALSE))</f>
        <v/>
      </c>
      <c r="M2203" s="122"/>
      <c r="N2203" s="16"/>
      <c r="O2203" s="16"/>
      <c r="P2203" s="100"/>
      <c r="Q2203" s="100"/>
      <c r="R2203" s="17"/>
      <c r="S2203" s="123"/>
      <c r="T2203" s="102" t="str">
        <f>IF(ISERROR(VLOOKUP('Salidas Pacientes'!$S2203,Entradas!$H$1:$I$412,2,FALSE)),"",VLOOKUP('Salidas Pacientes'!$S2203,Entradas!$H$1:$I$412,2,FALSE))</f>
        <v/>
      </c>
      <c r="U2203" s="124"/>
      <c r="V2203" s="124">
        <v>1</v>
      </c>
      <c r="W2203" s="127"/>
    </row>
    <row r="2204" spans="1:23" ht="15.75" hidden="1" customHeight="1">
      <c r="A2204" s="131"/>
      <c r="B2204" s="131"/>
      <c r="C2204" s="140"/>
      <c r="D2204" s="134"/>
      <c r="E2204" s="146"/>
      <c r="F2204" s="134"/>
      <c r="G2204" s="131"/>
      <c r="H2204" s="131"/>
      <c r="I2204" s="147"/>
      <c r="J2204" s="98" t="str">
        <f>IF(ISERROR(VLOOKUP('Salidas Pacientes'!$C2204,'BD Pacientes'!$A:$I,7,FALSE)),"",VLOOKUP('Salidas Pacientes'!$C2204,'BD Pacientes'!$A:$I,7,FALSE))</f>
        <v/>
      </c>
      <c r="K2204" s="99" t="str">
        <f>IF(ISERROR(VLOOKUP('Salidas Pacientes'!$C2204,'BD Pacientes'!$A:$I,8,FALSE)),"",VLOOKUP('Salidas Pacientes'!$C2204,'BD Pacientes'!$A:$I,8,FALSE))</f>
        <v/>
      </c>
      <c r="L2204" s="17" t="str">
        <f>IF(ISERROR(VLOOKUP('Salidas Pacientes'!$C2204,'BD Pacientes'!$A:$I,9,FALSE)),"",VLOOKUP('Salidas Pacientes'!$C2204,'BD Pacientes'!$A:$I,9,FALSE))</f>
        <v/>
      </c>
      <c r="M2204" s="122"/>
      <c r="N2204" s="16"/>
      <c r="O2204" s="16"/>
      <c r="P2204" s="100"/>
      <c r="Q2204" s="100"/>
      <c r="R2204" s="17"/>
      <c r="S2204" s="123"/>
      <c r="T2204" s="102" t="str">
        <f>IF(ISERROR(VLOOKUP('Salidas Pacientes'!$S2204,Entradas!$H$1:$I$412,2,FALSE)),"",VLOOKUP('Salidas Pacientes'!$S2204,Entradas!$H$1:$I$412,2,FALSE))</f>
        <v/>
      </c>
      <c r="U2204" s="124"/>
      <c r="V2204" s="124">
        <v>1</v>
      </c>
      <c r="W2204" s="127"/>
    </row>
    <row r="2205" spans="1:23" ht="15.75" hidden="1" customHeight="1">
      <c r="A2205" s="131"/>
      <c r="B2205" s="131"/>
      <c r="C2205" s="140"/>
      <c r="D2205" s="134"/>
      <c r="E2205" s="146"/>
      <c r="F2205" s="134"/>
      <c r="G2205" s="131"/>
      <c r="H2205" s="131"/>
      <c r="I2205" s="147"/>
      <c r="J2205" s="98" t="str">
        <f>IF(ISERROR(VLOOKUP('Salidas Pacientes'!$C2205,'BD Pacientes'!$A:$I,7,FALSE)),"",VLOOKUP('Salidas Pacientes'!$C2205,'BD Pacientes'!$A:$I,7,FALSE))</f>
        <v/>
      </c>
      <c r="K2205" s="99" t="str">
        <f>IF(ISERROR(VLOOKUP('Salidas Pacientes'!$C2205,'BD Pacientes'!$A:$I,8,FALSE)),"",VLOOKUP('Salidas Pacientes'!$C2205,'BD Pacientes'!$A:$I,8,FALSE))</f>
        <v/>
      </c>
      <c r="L2205" s="17" t="str">
        <f>IF(ISERROR(VLOOKUP('Salidas Pacientes'!$C2205,'BD Pacientes'!$A:$I,9,FALSE)),"",VLOOKUP('Salidas Pacientes'!$C2205,'BD Pacientes'!$A:$I,9,FALSE))</f>
        <v/>
      </c>
      <c r="M2205" s="122"/>
      <c r="N2205" s="16"/>
      <c r="O2205" s="16"/>
      <c r="P2205" s="100"/>
      <c r="Q2205" s="100"/>
      <c r="R2205" s="17"/>
      <c r="S2205" s="123"/>
      <c r="T2205" s="102" t="str">
        <f>IF(ISERROR(VLOOKUP('Salidas Pacientes'!$S2205,Entradas!$H$1:$I$412,2,FALSE)),"",VLOOKUP('Salidas Pacientes'!$S2205,Entradas!$H$1:$I$412,2,FALSE))</f>
        <v/>
      </c>
      <c r="U2205" s="124"/>
      <c r="V2205" s="124">
        <v>1</v>
      </c>
      <c r="W2205" s="127"/>
    </row>
    <row r="2206" spans="1:23" ht="15.75" hidden="1" customHeight="1">
      <c r="A2206" s="131"/>
      <c r="B2206" s="131"/>
      <c r="C2206" s="140"/>
      <c r="D2206" s="134"/>
      <c r="E2206" s="146"/>
      <c r="F2206" s="134"/>
      <c r="G2206" s="131"/>
      <c r="H2206" s="131"/>
      <c r="I2206" s="147"/>
      <c r="J2206" s="98" t="str">
        <f>IF(ISERROR(VLOOKUP('Salidas Pacientes'!$C2206,'BD Pacientes'!$A:$I,7,FALSE)),"",VLOOKUP('Salidas Pacientes'!$C2206,'BD Pacientes'!$A:$I,7,FALSE))</f>
        <v/>
      </c>
      <c r="K2206" s="99" t="str">
        <f>IF(ISERROR(VLOOKUP('Salidas Pacientes'!$C2206,'BD Pacientes'!$A:$I,8,FALSE)),"",VLOOKUP('Salidas Pacientes'!$C2206,'BD Pacientes'!$A:$I,8,FALSE))</f>
        <v/>
      </c>
      <c r="L2206" s="17" t="str">
        <f>IF(ISERROR(VLOOKUP('Salidas Pacientes'!$C2206,'BD Pacientes'!$A:$I,9,FALSE)),"",VLOOKUP('Salidas Pacientes'!$C2206,'BD Pacientes'!$A:$I,9,FALSE))</f>
        <v/>
      </c>
      <c r="M2206" s="122"/>
      <c r="N2206" s="16"/>
      <c r="O2206" s="16"/>
      <c r="P2206" s="100"/>
      <c r="Q2206" s="100"/>
      <c r="R2206" s="17"/>
      <c r="S2206" s="123"/>
      <c r="T2206" s="102" t="str">
        <f>IF(ISERROR(VLOOKUP('Salidas Pacientes'!$S2206,Entradas!$H$1:$I$412,2,FALSE)),"",VLOOKUP('Salidas Pacientes'!$S2206,Entradas!$H$1:$I$412,2,FALSE))</f>
        <v/>
      </c>
      <c r="U2206" s="124"/>
      <c r="V2206" s="124">
        <v>1</v>
      </c>
      <c r="W2206" s="127"/>
    </row>
    <row r="2207" spans="1:23" ht="15.75" hidden="1" customHeight="1">
      <c r="A2207" s="131"/>
      <c r="B2207" s="131"/>
      <c r="C2207" s="140"/>
      <c r="D2207" s="134"/>
      <c r="E2207" s="146"/>
      <c r="F2207" s="134"/>
      <c r="G2207" s="131"/>
      <c r="H2207" s="131"/>
      <c r="I2207" s="147"/>
      <c r="J2207" s="98" t="str">
        <f>IF(ISERROR(VLOOKUP('Salidas Pacientes'!$C2207,'BD Pacientes'!$A:$I,7,FALSE)),"",VLOOKUP('Salidas Pacientes'!$C2207,'BD Pacientes'!$A:$I,7,FALSE))</f>
        <v/>
      </c>
      <c r="K2207" s="99" t="str">
        <f>IF(ISERROR(VLOOKUP('Salidas Pacientes'!$C2207,'BD Pacientes'!$A:$I,8,FALSE)),"",VLOOKUP('Salidas Pacientes'!$C2207,'BD Pacientes'!$A:$I,8,FALSE))</f>
        <v/>
      </c>
      <c r="L2207" s="17" t="str">
        <f>IF(ISERROR(VLOOKUP('Salidas Pacientes'!$C2207,'BD Pacientes'!$A:$I,9,FALSE)),"",VLOOKUP('Salidas Pacientes'!$C2207,'BD Pacientes'!$A:$I,9,FALSE))</f>
        <v/>
      </c>
      <c r="M2207" s="122"/>
      <c r="N2207" s="16"/>
      <c r="O2207" s="16"/>
      <c r="P2207" s="100"/>
      <c r="Q2207" s="100"/>
      <c r="R2207" s="17"/>
      <c r="S2207" s="123"/>
      <c r="T2207" s="102" t="str">
        <f>IF(ISERROR(VLOOKUP('Salidas Pacientes'!$S2207,Entradas!$H$1:$I$412,2,FALSE)),"",VLOOKUP('Salidas Pacientes'!$S2207,Entradas!$H$1:$I$412,2,FALSE))</f>
        <v/>
      </c>
      <c r="U2207" s="124"/>
      <c r="V2207" s="124">
        <v>1</v>
      </c>
      <c r="W2207" s="127"/>
    </row>
    <row r="2208" spans="1:23" ht="15.75" hidden="1" customHeight="1">
      <c r="A2208" s="131"/>
      <c r="B2208" s="131"/>
      <c r="C2208" s="140"/>
      <c r="D2208" s="134"/>
      <c r="E2208" s="146"/>
      <c r="F2208" s="134"/>
      <c r="G2208" s="131"/>
      <c r="H2208" s="131"/>
      <c r="I2208" s="147"/>
      <c r="J2208" s="98" t="str">
        <f>IF(ISERROR(VLOOKUP('Salidas Pacientes'!$C2208,'BD Pacientes'!$A:$I,7,FALSE)),"",VLOOKUP('Salidas Pacientes'!$C2208,'BD Pacientes'!$A:$I,7,FALSE))</f>
        <v/>
      </c>
      <c r="K2208" s="99" t="str">
        <f>IF(ISERROR(VLOOKUP('Salidas Pacientes'!$C2208,'BD Pacientes'!$A:$I,8,FALSE)),"",VLOOKUP('Salidas Pacientes'!$C2208,'BD Pacientes'!$A:$I,8,FALSE))</f>
        <v/>
      </c>
      <c r="L2208" s="17" t="str">
        <f>IF(ISERROR(VLOOKUP('Salidas Pacientes'!$C2208,'BD Pacientes'!$A:$I,9,FALSE)),"",VLOOKUP('Salidas Pacientes'!$C2208,'BD Pacientes'!$A:$I,9,FALSE))</f>
        <v/>
      </c>
      <c r="M2208" s="122"/>
      <c r="N2208" s="16"/>
      <c r="O2208" s="16"/>
      <c r="P2208" s="100"/>
      <c r="Q2208" s="100"/>
      <c r="R2208" s="17"/>
      <c r="S2208" s="123"/>
      <c r="T2208" s="102" t="str">
        <f>IF(ISERROR(VLOOKUP('Salidas Pacientes'!$S2208,Entradas!$H$1:$I$412,2,FALSE)),"",VLOOKUP('Salidas Pacientes'!$S2208,Entradas!$H$1:$I$412,2,FALSE))</f>
        <v/>
      </c>
      <c r="U2208" s="124"/>
      <c r="V2208" s="124">
        <v>1</v>
      </c>
      <c r="W2208" s="127"/>
    </row>
    <row r="2209" spans="1:23" ht="15.75" hidden="1" customHeight="1">
      <c r="A2209" s="131"/>
      <c r="B2209" s="131"/>
      <c r="C2209" s="140"/>
      <c r="D2209" s="134"/>
      <c r="E2209" s="146"/>
      <c r="F2209" s="134"/>
      <c r="G2209" s="131"/>
      <c r="H2209" s="131"/>
      <c r="I2209" s="147"/>
      <c r="J2209" s="98" t="str">
        <f>IF(ISERROR(VLOOKUP('Salidas Pacientes'!$C2209,'BD Pacientes'!$A:$I,7,FALSE)),"",VLOOKUP('Salidas Pacientes'!$C2209,'BD Pacientes'!$A:$I,7,FALSE))</f>
        <v/>
      </c>
      <c r="K2209" s="99" t="str">
        <f>IF(ISERROR(VLOOKUP('Salidas Pacientes'!$C2209,'BD Pacientes'!$A:$I,8,FALSE)),"",VLOOKUP('Salidas Pacientes'!$C2209,'BD Pacientes'!$A:$I,8,FALSE))</f>
        <v/>
      </c>
      <c r="L2209" s="17" t="str">
        <f>IF(ISERROR(VLOOKUP('Salidas Pacientes'!$C2209,'BD Pacientes'!$A:$I,9,FALSE)),"",VLOOKUP('Salidas Pacientes'!$C2209,'BD Pacientes'!$A:$I,9,FALSE))</f>
        <v/>
      </c>
      <c r="M2209" s="122"/>
      <c r="N2209" s="16"/>
      <c r="O2209" s="16"/>
      <c r="P2209" s="100"/>
      <c r="Q2209" s="100"/>
      <c r="R2209" s="17"/>
      <c r="S2209" s="123"/>
      <c r="T2209" s="102" t="str">
        <f>IF(ISERROR(VLOOKUP('Salidas Pacientes'!$S2209,Entradas!$H$1:$I$412,2,FALSE)),"",VLOOKUP('Salidas Pacientes'!$S2209,Entradas!$H$1:$I$412,2,FALSE))</f>
        <v/>
      </c>
      <c r="U2209" s="124"/>
      <c r="V2209" s="124">
        <v>1</v>
      </c>
      <c r="W2209" s="127"/>
    </row>
    <row r="2210" spans="1:23" ht="15.75" hidden="1" customHeight="1">
      <c r="A2210" s="131"/>
      <c r="B2210" s="131"/>
      <c r="C2210" s="140"/>
      <c r="D2210" s="134"/>
      <c r="E2210" s="146"/>
      <c r="F2210" s="134"/>
      <c r="G2210" s="131"/>
      <c r="H2210" s="131"/>
      <c r="I2210" s="147"/>
      <c r="J2210" s="98" t="str">
        <f>IF(ISERROR(VLOOKUP('Salidas Pacientes'!$C2210,'BD Pacientes'!$A:$I,7,FALSE)),"",VLOOKUP('Salidas Pacientes'!$C2210,'BD Pacientes'!$A:$I,7,FALSE))</f>
        <v/>
      </c>
      <c r="K2210" s="99" t="str">
        <f>IF(ISERROR(VLOOKUP('Salidas Pacientes'!$C2210,'BD Pacientes'!$A:$I,8,FALSE)),"",VLOOKUP('Salidas Pacientes'!$C2210,'BD Pacientes'!$A:$I,8,FALSE))</f>
        <v/>
      </c>
      <c r="L2210" s="17" t="str">
        <f>IF(ISERROR(VLOOKUP('Salidas Pacientes'!$C2210,'BD Pacientes'!$A:$I,9,FALSE)),"",VLOOKUP('Salidas Pacientes'!$C2210,'BD Pacientes'!$A:$I,9,FALSE))</f>
        <v/>
      </c>
      <c r="M2210" s="122"/>
      <c r="N2210" s="16"/>
      <c r="O2210" s="16"/>
      <c r="P2210" s="100"/>
      <c r="Q2210" s="100"/>
      <c r="R2210" s="17"/>
      <c r="S2210" s="123"/>
      <c r="T2210" s="102" t="str">
        <f>IF(ISERROR(VLOOKUP('Salidas Pacientes'!$S2210,Entradas!$H$1:$I$412,2,FALSE)),"",VLOOKUP('Salidas Pacientes'!$S2210,Entradas!$H$1:$I$412,2,FALSE))</f>
        <v/>
      </c>
      <c r="U2210" s="124"/>
      <c r="V2210" s="124">
        <v>1</v>
      </c>
      <c r="W2210" s="127"/>
    </row>
    <row r="2211" spans="1:23" ht="15.75" hidden="1" customHeight="1">
      <c r="A2211" s="131"/>
      <c r="B2211" s="131"/>
      <c r="C2211" s="140"/>
      <c r="D2211" s="134"/>
      <c r="E2211" s="146"/>
      <c r="F2211" s="134"/>
      <c r="G2211" s="131"/>
      <c r="H2211" s="131"/>
      <c r="I2211" s="147"/>
      <c r="J2211" s="98" t="str">
        <f>IF(ISERROR(VLOOKUP('Salidas Pacientes'!$C2211,'BD Pacientes'!$A:$I,7,FALSE)),"",VLOOKUP('Salidas Pacientes'!$C2211,'BD Pacientes'!$A:$I,7,FALSE))</f>
        <v/>
      </c>
      <c r="K2211" s="99" t="str">
        <f>IF(ISERROR(VLOOKUP('Salidas Pacientes'!$C2211,'BD Pacientes'!$A:$I,8,FALSE)),"",VLOOKUP('Salidas Pacientes'!$C2211,'BD Pacientes'!$A:$I,8,FALSE))</f>
        <v/>
      </c>
      <c r="L2211" s="17" t="str">
        <f>IF(ISERROR(VLOOKUP('Salidas Pacientes'!$C2211,'BD Pacientes'!$A:$I,9,FALSE)),"",VLOOKUP('Salidas Pacientes'!$C2211,'BD Pacientes'!$A:$I,9,FALSE))</f>
        <v/>
      </c>
      <c r="M2211" s="122"/>
      <c r="N2211" s="16"/>
      <c r="O2211" s="16"/>
      <c r="P2211" s="100"/>
      <c r="Q2211" s="100"/>
      <c r="R2211" s="17"/>
      <c r="S2211" s="123"/>
      <c r="T2211" s="102" t="str">
        <f>IF(ISERROR(VLOOKUP('Salidas Pacientes'!$S2211,Entradas!$H$1:$I$412,2,FALSE)),"",VLOOKUP('Salidas Pacientes'!$S2211,Entradas!$H$1:$I$412,2,FALSE))</f>
        <v/>
      </c>
      <c r="U2211" s="124"/>
      <c r="V2211" s="124">
        <v>1</v>
      </c>
      <c r="W2211" s="127"/>
    </row>
    <row r="2212" spans="1:23" ht="15.75" hidden="1" customHeight="1">
      <c r="A2212" s="131"/>
      <c r="B2212" s="131"/>
      <c r="C2212" s="140"/>
      <c r="D2212" s="134"/>
      <c r="E2212" s="146"/>
      <c r="F2212" s="134"/>
      <c r="G2212" s="131"/>
      <c r="H2212" s="131"/>
      <c r="I2212" s="147"/>
      <c r="J2212" s="98" t="str">
        <f>IF(ISERROR(VLOOKUP('Salidas Pacientes'!$C2212,'BD Pacientes'!$A:$I,7,FALSE)),"",VLOOKUP('Salidas Pacientes'!$C2212,'BD Pacientes'!$A:$I,7,FALSE))</f>
        <v/>
      </c>
      <c r="K2212" s="99" t="str">
        <f>IF(ISERROR(VLOOKUP('Salidas Pacientes'!$C2212,'BD Pacientes'!$A:$I,8,FALSE)),"",VLOOKUP('Salidas Pacientes'!$C2212,'BD Pacientes'!$A:$I,8,FALSE))</f>
        <v/>
      </c>
      <c r="L2212" s="17" t="str">
        <f>IF(ISERROR(VLOOKUP('Salidas Pacientes'!$C2212,'BD Pacientes'!$A:$I,9,FALSE)),"",VLOOKUP('Salidas Pacientes'!$C2212,'BD Pacientes'!$A:$I,9,FALSE))</f>
        <v/>
      </c>
      <c r="M2212" s="122"/>
      <c r="N2212" s="16"/>
      <c r="O2212" s="16"/>
      <c r="P2212" s="100"/>
      <c r="Q2212" s="100"/>
      <c r="R2212" s="17"/>
      <c r="S2212" s="123"/>
      <c r="T2212" s="102" t="str">
        <f>IF(ISERROR(VLOOKUP('Salidas Pacientes'!$S2212,Entradas!$H$1:$I$412,2,FALSE)),"",VLOOKUP('Salidas Pacientes'!$S2212,Entradas!$H$1:$I$412,2,FALSE))</f>
        <v/>
      </c>
      <c r="U2212" s="124"/>
      <c r="V2212" s="124">
        <v>1</v>
      </c>
      <c r="W2212" s="127"/>
    </row>
    <row r="2213" spans="1:23" ht="15.75" hidden="1" customHeight="1">
      <c r="A2213" s="131"/>
      <c r="B2213" s="131"/>
      <c r="C2213" s="140"/>
      <c r="D2213" s="134"/>
      <c r="E2213" s="146"/>
      <c r="F2213" s="134"/>
      <c r="G2213" s="131"/>
      <c r="H2213" s="131"/>
      <c r="I2213" s="147"/>
      <c r="J2213" s="98" t="str">
        <f>IF(ISERROR(VLOOKUP('Salidas Pacientes'!$C2213,'BD Pacientes'!$A:$I,7,FALSE)),"",VLOOKUP('Salidas Pacientes'!$C2213,'BD Pacientes'!$A:$I,7,FALSE))</f>
        <v/>
      </c>
      <c r="K2213" s="99" t="str">
        <f>IF(ISERROR(VLOOKUP('Salidas Pacientes'!$C2213,'BD Pacientes'!$A:$I,8,FALSE)),"",VLOOKUP('Salidas Pacientes'!$C2213,'BD Pacientes'!$A:$I,8,FALSE))</f>
        <v/>
      </c>
      <c r="L2213" s="17" t="str">
        <f>IF(ISERROR(VLOOKUP('Salidas Pacientes'!$C2213,'BD Pacientes'!$A:$I,9,FALSE)),"",VLOOKUP('Salidas Pacientes'!$C2213,'BD Pacientes'!$A:$I,9,FALSE))</f>
        <v/>
      </c>
      <c r="M2213" s="122"/>
      <c r="N2213" s="16"/>
      <c r="O2213" s="16"/>
      <c r="P2213" s="100"/>
      <c r="Q2213" s="100"/>
      <c r="R2213" s="17"/>
      <c r="S2213" s="123"/>
      <c r="T2213" s="102" t="str">
        <f>IF(ISERROR(VLOOKUP('Salidas Pacientes'!$S2213,Entradas!$H$1:$I$412,2,FALSE)),"",VLOOKUP('Salidas Pacientes'!$S2213,Entradas!$H$1:$I$412,2,FALSE))</f>
        <v/>
      </c>
      <c r="U2213" s="124"/>
      <c r="V2213" s="124">
        <v>1</v>
      </c>
      <c r="W2213" s="127"/>
    </row>
    <row r="2214" spans="1:23" ht="15.75" hidden="1" customHeight="1">
      <c r="A2214" s="131"/>
      <c r="B2214" s="131"/>
      <c r="C2214" s="140"/>
      <c r="D2214" s="134"/>
      <c r="E2214" s="146"/>
      <c r="F2214" s="134"/>
      <c r="G2214" s="131"/>
      <c r="H2214" s="131"/>
      <c r="I2214" s="147"/>
      <c r="J2214" s="98" t="str">
        <f>IF(ISERROR(VLOOKUP('Salidas Pacientes'!$C2214,'BD Pacientes'!$A:$I,7,FALSE)),"",VLOOKUP('Salidas Pacientes'!$C2214,'BD Pacientes'!$A:$I,7,FALSE))</f>
        <v/>
      </c>
      <c r="K2214" s="99" t="str">
        <f>IF(ISERROR(VLOOKUP('Salidas Pacientes'!$C2214,'BD Pacientes'!$A:$I,8,FALSE)),"",VLOOKUP('Salidas Pacientes'!$C2214,'BD Pacientes'!$A:$I,8,FALSE))</f>
        <v/>
      </c>
      <c r="L2214" s="17" t="str">
        <f>IF(ISERROR(VLOOKUP('Salidas Pacientes'!$C2214,'BD Pacientes'!$A:$I,9,FALSE)),"",VLOOKUP('Salidas Pacientes'!$C2214,'BD Pacientes'!$A:$I,9,FALSE))</f>
        <v/>
      </c>
      <c r="M2214" s="122"/>
      <c r="N2214" s="16"/>
      <c r="O2214" s="16"/>
      <c r="P2214" s="100"/>
      <c r="Q2214" s="100"/>
      <c r="R2214" s="17"/>
      <c r="S2214" s="123"/>
      <c r="T2214" s="102" t="str">
        <f>IF(ISERROR(VLOOKUP('Salidas Pacientes'!$S2214,Entradas!$H$1:$I$412,2,FALSE)),"",VLOOKUP('Salidas Pacientes'!$S2214,Entradas!$H$1:$I$412,2,FALSE))</f>
        <v/>
      </c>
      <c r="U2214" s="124"/>
      <c r="V2214" s="124">
        <v>1</v>
      </c>
      <c r="W2214" s="127"/>
    </row>
    <row r="2215" spans="1:23" ht="15.75" hidden="1" customHeight="1">
      <c r="A2215" s="131"/>
      <c r="B2215" s="131"/>
      <c r="C2215" s="140"/>
      <c r="D2215" s="134"/>
      <c r="E2215" s="146"/>
      <c r="F2215" s="134"/>
      <c r="G2215" s="131"/>
      <c r="H2215" s="131"/>
      <c r="I2215" s="147"/>
      <c r="J2215" s="98" t="str">
        <f>IF(ISERROR(VLOOKUP('Salidas Pacientes'!$C2215,'BD Pacientes'!$A:$I,7,FALSE)),"",VLOOKUP('Salidas Pacientes'!$C2215,'BD Pacientes'!$A:$I,7,FALSE))</f>
        <v/>
      </c>
      <c r="K2215" s="99" t="str">
        <f>IF(ISERROR(VLOOKUP('Salidas Pacientes'!$C2215,'BD Pacientes'!$A:$I,8,FALSE)),"",VLOOKUP('Salidas Pacientes'!$C2215,'BD Pacientes'!$A:$I,8,FALSE))</f>
        <v/>
      </c>
      <c r="L2215" s="17" t="str">
        <f>IF(ISERROR(VLOOKUP('Salidas Pacientes'!$C2215,'BD Pacientes'!$A:$I,9,FALSE)),"",VLOOKUP('Salidas Pacientes'!$C2215,'BD Pacientes'!$A:$I,9,FALSE))</f>
        <v/>
      </c>
      <c r="M2215" s="122"/>
      <c r="N2215" s="16"/>
      <c r="O2215" s="16"/>
      <c r="P2215" s="100"/>
      <c r="Q2215" s="100"/>
      <c r="R2215" s="17"/>
      <c r="S2215" s="123"/>
      <c r="T2215" s="102" t="str">
        <f>IF(ISERROR(VLOOKUP('Salidas Pacientes'!$S2215,Entradas!$H$1:$I$412,2,FALSE)),"",VLOOKUP('Salidas Pacientes'!$S2215,Entradas!$H$1:$I$412,2,FALSE))</f>
        <v/>
      </c>
      <c r="U2215" s="124"/>
      <c r="V2215" s="124">
        <v>1</v>
      </c>
      <c r="W2215" s="127"/>
    </row>
    <row r="2216" spans="1:23" ht="15.75" hidden="1" customHeight="1">
      <c r="A2216" s="131"/>
      <c r="B2216" s="131"/>
      <c r="C2216" s="140"/>
      <c r="D2216" s="134"/>
      <c r="E2216" s="146"/>
      <c r="F2216" s="134"/>
      <c r="G2216" s="131"/>
      <c r="H2216" s="131"/>
      <c r="I2216" s="147"/>
      <c r="J2216" s="98" t="str">
        <f>IF(ISERROR(VLOOKUP('Salidas Pacientes'!$C2216,'BD Pacientes'!$A:$I,7,FALSE)),"",VLOOKUP('Salidas Pacientes'!$C2216,'BD Pacientes'!$A:$I,7,FALSE))</f>
        <v/>
      </c>
      <c r="K2216" s="99" t="str">
        <f>IF(ISERROR(VLOOKUP('Salidas Pacientes'!$C2216,'BD Pacientes'!$A:$I,8,FALSE)),"",VLOOKUP('Salidas Pacientes'!$C2216,'BD Pacientes'!$A:$I,8,FALSE))</f>
        <v/>
      </c>
      <c r="L2216" s="17" t="str">
        <f>IF(ISERROR(VLOOKUP('Salidas Pacientes'!$C2216,'BD Pacientes'!$A:$I,9,FALSE)),"",VLOOKUP('Salidas Pacientes'!$C2216,'BD Pacientes'!$A:$I,9,FALSE))</f>
        <v/>
      </c>
      <c r="M2216" s="122"/>
      <c r="N2216" s="16"/>
      <c r="O2216" s="16"/>
      <c r="P2216" s="100"/>
      <c r="Q2216" s="100"/>
      <c r="R2216" s="17"/>
      <c r="S2216" s="123"/>
      <c r="T2216" s="102" t="str">
        <f>IF(ISERROR(VLOOKUP('Salidas Pacientes'!$S2216,Entradas!$H$1:$I$412,2,FALSE)),"",VLOOKUP('Salidas Pacientes'!$S2216,Entradas!$H$1:$I$412,2,FALSE))</f>
        <v/>
      </c>
      <c r="U2216" s="124"/>
      <c r="V2216" s="124">
        <v>1</v>
      </c>
      <c r="W2216" s="127"/>
    </row>
    <row r="2217" spans="1:23" ht="15.75" hidden="1" customHeight="1">
      <c r="A2217" s="131"/>
      <c r="B2217" s="131"/>
      <c r="C2217" s="140"/>
      <c r="D2217" s="134"/>
      <c r="E2217" s="146"/>
      <c r="F2217" s="134"/>
      <c r="G2217" s="131"/>
      <c r="H2217" s="131"/>
      <c r="I2217" s="147"/>
      <c r="J2217" s="98" t="str">
        <f>IF(ISERROR(VLOOKUP('Salidas Pacientes'!$C2217,'BD Pacientes'!$A:$I,7,FALSE)),"",VLOOKUP('Salidas Pacientes'!$C2217,'BD Pacientes'!$A:$I,7,FALSE))</f>
        <v/>
      </c>
      <c r="K2217" s="99" t="str">
        <f>IF(ISERROR(VLOOKUP('Salidas Pacientes'!$C2217,'BD Pacientes'!$A:$I,8,FALSE)),"",VLOOKUP('Salidas Pacientes'!$C2217,'BD Pacientes'!$A:$I,8,FALSE))</f>
        <v/>
      </c>
      <c r="L2217" s="17" t="str">
        <f>IF(ISERROR(VLOOKUP('Salidas Pacientes'!$C2217,'BD Pacientes'!$A:$I,9,FALSE)),"",VLOOKUP('Salidas Pacientes'!$C2217,'BD Pacientes'!$A:$I,9,FALSE))</f>
        <v/>
      </c>
      <c r="M2217" s="122"/>
      <c r="N2217" s="16"/>
      <c r="O2217" s="16"/>
      <c r="P2217" s="100"/>
      <c r="Q2217" s="100"/>
      <c r="R2217" s="17"/>
      <c r="S2217" s="123"/>
      <c r="T2217" s="102" t="str">
        <f>IF(ISERROR(VLOOKUP('Salidas Pacientes'!$S2217,Entradas!$H$1:$I$412,2,FALSE)),"",VLOOKUP('Salidas Pacientes'!$S2217,Entradas!$H$1:$I$412,2,FALSE))</f>
        <v/>
      </c>
      <c r="U2217" s="124"/>
      <c r="V2217" s="124">
        <v>1</v>
      </c>
      <c r="W2217" s="127"/>
    </row>
    <row r="2218" spans="1:23" ht="15.75" hidden="1" customHeight="1">
      <c r="A2218" s="131"/>
      <c r="B2218" s="131"/>
      <c r="C2218" s="140"/>
      <c r="D2218" s="134"/>
      <c r="E2218" s="146"/>
      <c r="F2218" s="134"/>
      <c r="G2218" s="131"/>
      <c r="H2218" s="131"/>
      <c r="I2218" s="147"/>
      <c r="J2218" s="98" t="str">
        <f>IF(ISERROR(VLOOKUP('Salidas Pacientes'!$C2218,'BD Pacientes'!$A:$I,7,FALSE)),"",VLOOKUP('Salidas Pacientes'!$C2218,'BD Pacientes'!$A:$I,7,FALSE))</f>
        <v/>
      </c>
      <c r="K2218" s="99" t="str">
        <f>IF(ISERROR(VLOOKUP('Salidas Pacientes'!$C2218,'BD Pacientes'!$A:$I,8,FALSE)),"",VLOOKUP('Salidas Pacientes'!$C2218,'BD Pacientes'!$A:$I,8,FALSE))</f>
        <v/>
      </c>
      <c r="L2218" s="17" t="str">
        <f>IF(ISERROR(VLOOKUP('Salidas Pacientes'!$C2218,'BD Pacientes'!$A:$I,9,FALSE)),"",VLOOKUP('Salidas Pacientes'!$C2218,'BD Pacientes'!$A:$I,9,FALSE))</f>
        <v/>
      </c>
      <c r="M2218" s="122"/>
      <c r="N2218" s="16"/>
      <c r="O2218" s="16"/>
      <c r="P2218" s="100"/>
      <c r="Q2218" s="100"/>
      <c r="R2218" s="17"/>
      <c r="S2218" s="123"/>
      <c r="T2218" s="102" t="str">
        <f>IF(ISERROR(VLOOKUP('Salidas Pacientes'!$S2218,Entradas!$H$1:$I$412,2,FALSE)),"",VLOOKUP('Salidas Pacientes'!$S2218,Entradas!$H$1:$I$412,2,FALSE))</f>
        <v/>
      </c>
      <c r="U2218" s="124"/>
      <c r="V2218" s="124">
        <v>1</v>
      </c>
      <c r="W2218" s="127"/>
    </row>
    <row r="2219" spans="1:23" ht="15.75" hidden="1" customHeight="1">
      <c r="A2219" s="131"/>
      <c r="B2219" s="131"/>
      <c r="C2219" s="140"/>
      <c r="D2219" s="134"/>
      <c r="E2219" s="146"/>
      <c r="F2219" s="134"/>
      <c r="G2219" s="131"/>
      <c r="H2219" s="131"/>
      <c r="I2219" s="147"/>
      <c r="J2219" s="98" t="str">
        <f>IF(ISERROR(VLOOKUP('Salidas Pacientes'!$C2219,'BD Pacientes'!$A:$I,7,FALSE)),"",VLOOKUP('Salidas Pacientes'!$C2219,'BD Pacientes'!$A:$I,7,FALSE))</f>
        <v/>
      </c>
      <c r="K2219" s="99" t="str">
        <f>IF(ISERROR(VLOOKUP('Salidas Pacientes'!$C2219,'BD Pacientes'!$A:$I,8,FALSE)),"",VLOOKUP('Salidas Pacientes'!$C2219,'BD Pacientes'!$A:$I,8,FALSE))</f>
        <v/>
      </c>
      <c r="L2219" s="17" t="str">
        <f>IF(ISERROR(VLOOKUP('Salidas Pacientes'!$C2219,'BD Pacientes'!$A:$I,9,FALSE)),"",VLOOKUP('Salidas Pacientes'!$C2219,'BD Pacientes'!$A:$I,9,FALSE))</f>
        <v/>
      </c>
      <c r="M2219" s="122"/>
      <c r="N2219" s="16"/>
      <c r="O2219" s="16"/>
      <c r="P2219" s="100"/>
      <c r="Q2219" s="100"/>
      <c r="R2219" s="17"/>
      <c r="S2219" s="123"/>
      <c r="T2219" s="102" t="str">
        <f>IF(ISERROR(VLOOKUP('Salidas Pacientes'!$S2219,Entradas!$H$1:$I$412,2,FALSE)),"",VLOOKUP('Salidas Pacientes'!$S2219,Entradas!$H$1:$I$412,2,FALSE))</f>
        <v/>
      </c>
      <c r="U2219" s="124"/>
      <c r="V2219" s="124">
        <v>1</v>
      </c>
      <c r="W2219" s="127"/>
    </row>
    <row r="2220" spans="1:23" ht="15.75" hidden="1" customHeight="1">
      <c r="A2220" s="131"/>
      <c r="B2220" s="131"/>
      <c r="C2220" s="140"/>
      <c r="D2220" s="134"/>
      <c r="E2220" s="146"/>
      <c r="F2220" s="134"/>
      <c r="G2220" s="131"/>
      <c r="H2220" s="131"/>
      <c r="I2220" s="147"/>
      <c r="J2220" s="98" t="str">
        <f>IF(ISERROR(VLOOKUP('Salidas Pacientes'!$C2220,'BD Pacientes'!$A:$I,7,FALSE)),"",VLOOKUP('Salidas Pacientes'!$C2220,'BD Pacientes'!$A:$I,7,FALSE))</f>
        <v/>
      </c>
      <c r="K2220" s="99" t="str">
        <f>IF(ISERROR(VLOOKUP('Salidas Pacientes'!$C2220,'BD Pacientes'!$A:$I,8,FALSE)),"",VLOOKUP('Salidas Pacientes'!$C2220,'BD Pacientes'!$A:$I,8,FALSE))</f>
        <v/>
      </c>
      <c r="L2220" s="17" t="str">
        <f>IF(ISERROR(VLOOKUP('Salidas Pacientes'!$C2220,'BD Pacientes'!$A:$I,9,FALSE)),"",VLOOKUP('Salidas Pacientes'!$C2220,'BD Pacientes'!$A:$I,9,FALSE))</f>
        <v/>
      </c>
      <c r="M2220" s="122"/>
      <c r="N2220" s="16"/>
      <c r="O2220" s="16"/>
      <c r="P2220" s="100"/>
      <c r="Q2220" s="100"/>
      <c r="R2220" s="17"/>
      <c r="S2220" s="123"/>
      <c r="T2220" s="102" t="str">
        <f>IF(ISERROR(VLOOKUP('Salidas Pacientes'!$S2220,Entradas!$H$1:$I$412,2,FALSE)),"",VLOOKUP('Salidas Pacientes'!$S2220,Entradas!$H$1:$I$412,2,FALSE))</f>
        <v/>
      </c>
      <c r="U2220" s="124"/>
      <c r="V2220" s="124">
        <v>1</v>
      </c>
      <c r="W2220" s="127"/>
    </row>
    <row r="2221" spans="1:23" ht="15.75" hidden="1" customHeight="1">
      <c r="A2221" s="131"/>
      <c r="B2221" s="131"/>
      <c r="C2221" s="140"/>
      <c r="D2221" s="134"/>
      <c r="E2221" s="146"/>
      <c r="F2221" s="134"/>
      <c r="G2221" s="131"/>
      <c r="H2221" s="131"/>
      <c r="I2221" s="147"/>
      <c r="J2221" s="98" t="str">
        <f>IF(ISERROR(VLOOKUP('Salidas Pacientes'!$C2221,'BD Pacientes'!$A:$I,7,FALSE)),"",VLOOKUP('Salidas Pacientes'!$C2221,'BD Pacientes'!$A:$I,7,FALSE))</f>
        <v/>
      </c>
      <c r="K2221" s="99" t="str">
        <f>IF(ISERROR(VLOOKUP('Salidas Pacientes'!$C2221,'BD Pacientes'!$A:$I,8,FALSE)),"",VLOOKUP('Salidas Pacientes'!$C2221,'BD Pacientes'!$A:$I,8,FALSE))</f>
        <v/>
      </c>
      <c r="L2221" s="17" t="str">
        <f>IF(ISERROR(VLOOKUP('Salidas Pacientes'!$C2221,'BD Pacientes'!$A:$I,9,FALSE)),"",VLOOKUP('Salidas Pacientes'!$C2221,'BD Pacientes'!$A:$I,9,FALSE))</f>
        <v/>
      </c>
      <c r="M2221" s="122"/>
      <c r="N2221" s="16"/>
      <c r="O2221" s="16"/>
      <c r="P2221" s="100"/>
      <c r="Q2221" s="100"/>
      <c r="R2221" s="17"/>
      <c r="S2221" s="123"/>
      <c r="T2221" s="102" t="str">
        <f>IF(ISERROR(VLOOKUP('Salidas Pacientes'!$S2221,Entradas!$H$1:$I$412,2,FALSE)),"",VLOOKUP('Salidas Pacientes'!$S2221,Entradas!$H$1:$I$412,2,FALSE))</f>
        <v/>
      </c>
      <c r="U2221" s="124"/>
      <c r="V2221" s="124">
        <v>1</v>
      </c>
      <c r="W2221" s="127"/>
    </row>
    <row r="2222" spans="1:23" ht="15.75" hidden="1" customHeight="1">
      <c r="A2222" s="131"/>
      <c r="B2222" s="131"/>
      <c r="C2222" s="140"/>
      <c r="D2222" s="134"/>
      <c r="E2222" s="146"/>
      <c r="F2222" s="134"/>
      <c r="G2222" s="131"/>
      <c r="H2222" s="131"/>
      <c r="I2222" s="147"/>
      <c r="J2222" s="98" t="str">
        <f>IF(ISERROR(VLOOKUP('Salidas Pacientes'!$C2222,'BD Pacientes'!$A:$I,7,FALSE)),"",VLOOKUP('Salidas Pacientes'!$C2222,'BD Pacientes'!$A:$I,7,FALSE))</f>
        <v/>
      </c>
      <c r="K2222" s="99" t="str">
        <f>IF(ISERROR(VLOOKUP('Salidas Pacientes'!$C2222,'BD Pacientes'!$A:$I,8,FALSE)),"",VLOOKUP('Salidas Pacientes'!$C2222,'BD Pacientes'!$A:$I,8,FALSE))</f>
        <v/>
      </c>
      <c r="L2222" s="17" t="str">
        <f>IF(ISERROR(VLOOKUP('Salidas Pacientes'!$C2222,'BD Pacientes'!$A:$I,9,FALSE)),"",VLOOKUP('Salidas Pacientes'!$C2222,'BD Pacientes'!$A:$I,9,FALSE))</f>
        <v/>
      </c>
      <c r="M2222" s="122"/>
      <c r="N2222" s="16"/>
      <c r="O2222" s="16"/>
      <c r="P2222" s="100"/>
      <c r="Q2222" s="100"/>
      <c r="R2222" s="17"/>
      <c r="S2222" s="123"/>
      <c r="T2222" s="102" t="str">
        <f>IF(ISERROR(VLOOKUP('Salidas Pacientes'!$S2222,Entradas!$H$1:$I$412,2,FALSE)),"",VLOOKUP('Salidas Pacientes'!$S2222,Entradas!$H$1:$I$412,2,FALSE))</f>
        <v/>
      </c>
      <c r="U2222" s="124"/>
      <c r="V2222" s="124">
        <v>1</v>
      </c>
      <c r="W2222" s="127"/>
    </row>
    <row r="2223" spans="1:23" ht="15.75" hidden="1" customHeight="1">
      <c r="A2223" s="131"/>
      <c r="B2223" s="131"/>
      <c r="C2223" s="140"/>
      <c r="D2223" s="134"/>
      <c r="E2223" s="146"/>
      <c r="F2223" s="134"/>
      <c r="G2223" s="131"/>
      <c r="H2223" s="131"/>
      <c r="I2223" s="147"/>
      <c r="J2223" s="98" t="str">
        <f>IF(ISERROR(VLOOKUP('Salidas Pacientes'!$C2223,'BD Pacientes'!$A:$I,7,FALSE)),"",VLOOKUP('Salidas Pacientes'!$C2223,'BD Pacientes'!$A:$I,7,FALSE))</f>
        <v/>
      </c>
      <c r="K2223" s="99" t="str">
        <f>IF(ISERROR(VLOOKUP('Salidas Pacientes'!$C2223,'BD Pacientes'!$A:$I,8,FALSE)),"",VLOOKUP('Salidas Pacientes'!$C2223,'BD Pacientes'!$A:$I,8,FALSE))</f>
        <v/>
      </c>
      <c r="L2223" s="17" t="str">
        <f>IF(ISERROR(VLOOKUP('Salidas Pacientes'!$C2223,'BD Pacientes'!$A:$I,9,FALSE)),"",VLOOKUP('Salidas Pacientes'!$C2223,'BD Pacientes'!$A:$I,9,FALSE))</f>
        <v/>
      </c>
      <c r="M2223" s="122"/>
      <c r="N2223" s="16"/>
      <c r="O2223" s="16"/>
      <c r="P2223" s="100"/>
      <c r="Q2223" s="100"/>
      <c r="R2223" s="17"/>
      <c r="S2223" s="123"/>
      <c r="T2223" s="102" t="str">
        <f>IF(ISERROR(VLOOKUP('Salidas Pacientes'!$S2223,Entradas!$H$1:$I$412,2,FALSE)),"",VLOOKUP('Salidas Pacientes'!$S2223,Entradas!$H$1:$I$412,2,FALSE))</f>
        <v/>
      </c>
      <c r="U2223" s="124"/>
      <c r="V2223" s="124">
        <v>1</v>
      </c>
      <c r="W2223" s="127"/>
    </row>
    <row r="2224" spans="1:23" ht="15.75" hidden="1" customHeight="1">
      <c r="A2224" s="131"/>
      <c r="B2224" s="131"/>
      <c r="C2224" s="140"/>
      <c r="D2224" s="134"/>
      <c r="E2224" s="146"/>
      <c r="F2224" s="134"/>
      <c r="G2224" s="131"/>
      <c r="H2224" s="131"/>
      <c r="I2224" s="147"/>
      <c r="J2224" s="98" t="str">
        <f>IF(ISERROR(VLOOKUP('Salidas Pacientes'!$C2224,'BD Pacientes'!$A:$I,7,FALSE)),"",VLOOKUP('Salidas Pacientes'!$C2224,'BD Pacientes'!$A:$I,7,FALSE))</f>
        <v/>
      </c>
      <c r="K2224" s="99" t="str">
        <f>IF(ISERROR(VLOOKUP('Salidas Pacientes'!$C2224,'BD Pacientes'!$A:$I,8,FALSE)),"",VLOOKUP('Salidas Pacientes'!$C2224,'BD Pacientes'!$A:$I,8,FALSE))</f>
        <v/>
      </c>
      <c r="L2224" s="17" t="str">
        <f>IF(ISERROR(VLOOKUP('Salidas Pacientes'!$C2224,'BD Pacientes'!$A:$I,9,FALSE)),"",VLOOKUP('Salidas Pacientes'!$C2224,'BD Pacientes'!$A:$I,9,FALSE))</f>
        <v/>
      </c>
      <c r="M2224" s="122"/>
      <c r="N2224" s="16"/>
      <c r="O2224" s="16"/>
      <c r="P2224" s="100"/>
      <c r="Q2224" s="100"/>
      <c r="R2224" s="17"/>
      <c r="S2224" s="123"/>
      <c r="T2224" s="102" t="str">
        <f>IF(ISERROR(VLOOKUP('Salidas Pacientes'!$S2224,Entradas!$H$1:$I$412,2,FALSE)),"",VLOOKUP('Salidas Pacientes'!$S2224,Entradas!$H$1:$I$412,2,FALSE))</f>
        <v/>
      </c>
      <c r="U2224" s="124"/>
      <c r="V2224" s="124">
        <v>1</v>
      </c>
      <c r="W2224" s="127"/>
    </row>
    <row r="2225" spans="1:23" ht="15.75" hidden="1" customHeight="1">
      <c r="A2225" s="131"/>
      <c r="B2225" s="131"/>
      <c r="C2225" s="140"/>
      <c r="D2225" s="134"/>
      <c r="E2225" s="146"/>
      <c r="F2225" s="134"/>
      <c r="G2225" s="131"/>
      <c r="H2225" s="131"/>
      <c r="I2225" s="147"/>
      <c r="J2225" s="98" t="str">
        <f>IF(ISERROR(VLOOKUP('Salidas Pacientes'!$C2225,'BD Pacientes'!$A:$I,7,FALSE)),"",VLOOKUP('Salidas Pacientes'!$C2225,'BD Pacientes'!$A:$I,7,FALSE))</f>
        <v/>
      </c>
      <c r="K2225" s="99" t="str">
        <f>IF(ISERROR(VLOOKUP('Salidas Pacientes'!$C2225,'BD Pacientes'!$A:$I,8,FALSE)),"",VLOOKUP('Salidas Pacientes'!$C2225,'BD Pacientes'!$A:$I,8,FALSE))</f>
        <v/>
      </c>
      <c r="L2225" s="17" t="str">
        <f>IF(ISERROR(VLOOKUP('Salidas Pacientes'!$C2225,'BD Pacientes'!$A:$I,9,FALSE)),"",VLOOKUP('Salidas Pacientes'!$C2225,'BD Pacientes'!$A:$I,9,FALSE))</f>
        <v/>
      </c>
      <c r="M2225" s="122"/>
      <c r="N2225" s="16"/>
      <c r="O2225" s="16"/>
      <c r="P2225" s="100"/>
      <c r="Q2225" s="100"/>
      <c r="R2225" s="17"/>
      <c r="S2225" s="123"/>
      <c r="T2225" s="102" t="str">
        <f>IF(ISERROR(VLOOKUP('Salidas Pacientes'!$S2225,Entradas!$H$1:$I$412,2,FALSE)),"",VLOOKUP('Salidas Pacientes'!$S2225,Entradas!$H$1:$I$412,2,FALSE))</f>
        <v/>
      </c>
      <c r="U2225" s="124"/>
      <c r="V2225" s="124">
        <v>1</v>
      </c>
      <c r="W2225" s="127"/>
    </row>
    <row r="2226" spans="1:23" ht="15.75" hidden="1" customHeight="1">
      <c r="A2226" s="131"/>
      <c r="B2226" s="131"/>
      <c r="C2226" s="140"/>
      <c r="D2226" s="134"/>
      <c r="E2226" s="146"/>
      <c r="F2226" s="134"/>
      <c r="G2226" s="131"/>
      <c r="H2226" s="131"/>
      <c r="I2226" s="147"/>
      <c r="J2226" s="98" t="str">
        <f>IF(ISERROR(VLOOKUP('Salidas Pacientes'!$C2226,'BD Pacientes'!$A:$I,7,FALSE)),"",VLOOKUP('Salidas Pacientes'!$C2226,'BD Pacientes'!$A:$I,7,FALSE))</f>
        <v/>
      </c>
      <c r="K2226" s="99" t="str">
        <f>IF(ISERROR(VLOOKUP('Salidas Pacientes'!$C2226,'BD Pacientes'!$A:$I,8,FALSE)),"",VLOOKUP('Salidas Pacientes'!$C2226,'BD Pacientes'!$A:$I,8,FALSE))</f>
        <v/>
      </c>
      <c r="L2226" s="17" t="str">
        <f>IF(ISERROR(VLOOKUP('Salidas Pacientes'!$C2226,'BD Pacientes'!$A:$I,9,FALSE)),"",VLOOKUP('Salidas Pacientes'!$C2226,'BD Pacientes'!$A:$I,9,FALSE))</f>
        <v/>
      </c>
      <c r="M2226" s="122"/>
      <c r="N2226" s="16"/>
      <c r="O2226" s="16"/>
      <c r="P2226" s="100"/>
      <c r="Q2226" s="100"/>
      <c r="R2226" s="17"/>
      <c r="S2226" s="123"/>
      <c r="T2226" s="102" t="str">
        <f>IF(ISERROR(VLOOKUP('Salidas Pacientes'!$S2226,Entradas!$H$1:$I$412,2,FALSE)),"",VLOOKUP('Salidas Pacientes'!$S2226,Entradas!$H$1:$I$412,2,FALSE))</f>
        <v/>
      </c>
      <c r="U2226" s="124"/>
      <c r="V2226" s="124">
        <v>1</v>
      </c>
      <c r="W2226" s="127"/>
    </row>
    <row r="2227" spans="1:23" ht="15.75" hidden="1" customHeight="1">
      <c r="A2227" s="131"/>
      <c r="B2227" s="131"/>
      <c r="C2227" s="140"/>
      <c r="D2227" s="134"/>
      <c r="E2227" s="146"/>
      <c r="F2227" s="134"/>
      <c r="G2227" s="131"/>
      <c r="H2227" s="131"/>
      <c r="I2227" s="147"/>
      <c r="J2227" s="98" t="str">
        <f>IF(ISERROR(VLOOKUP('Salidas Pacientes'!$C2227,'BD Pacientes'!$A:$I,7,FALSE)),"",VLOOKUP('Salidas Pacientes'!$C2227,'BD Pacientes'!$A:$I,7,FALSE))</f>
        <v/>
      </c>
      <c r="K2227" s="99" t="str">
        <f>IF(ISERROR(VLOOKUP('Salidas Pacientes'!$C2227,'BD Pacientes'!$A:$I,8,FALSE)),"",VLOOKUP('Salidas Pacientes'!$C2227,'BD Pacientes'!$A:$I,8,FALSE))</f>
        <v/>
      </c>
      <c r="L2227" s="17" t="str">
        <f>IF(ISERROR(VLOOKUP('Salidas Pacientes'!$C2227,'BD Pacientes'!$A:$I,9,FALSE)),"",VLOOKUP('Salidas Pacientes'!$C2227,'BD Pacientes'!$A:$I,9,FALSE))</f>
        <v/>
      </c>
      <c r="M2227" s="122"/>
      <c r="N2227" s="16"/>
      <c r="O2227" s="16"/>
      <c r="P2227" s="100"/>
      <c r="Q2227" s="100"/>
      <c r="R2227" s="17"/>
      <c r="S2227" s="123"/>
      <c r="T2227" s="102" t="str">
        <f>IF(ISERROR(VLOOKUP('Salidas Pacientes'!$S2227,Entradas!$H$1:$I$412,2,FALSE)),"",VLOOKUP('Salidas Pacientes'!$S2227,Entradas!$H$1:$I$412,2,FALSE))</f>
        <v/>
      </c>
      <c r="U2227" s="124"/>
      <c r="V2227" s="124">
        <v>1</v>
      </c>
      <c r="W2227" s="127"/>
    </row>
    <row r="2228" spans="1:23" ht="15.75" hidden="1" customHeight="1">
      <c r="A2228" s="131"/>
      <c r="B2228" s="131"/>
      <c r="C2228" s="140"/>
      <c r="D2228" s="134"/>
      <c r="E2228" s="146"/>
      <c r="F2228" s="134"/>
      <c r="G2228" s="131"/>
      <c r="H2228" s="131"/>
      <c r="I2228" s="147"/>
      <c r="J2228" s="98" t="str">
        <f>IF(ISERROR(VLOOKUP('Salidas Pacientes'!$C2228,'BD Pacientes'!$A:$I,7,FALSE)),"",VLOOKUP('Salidas Pacientes'!$C2228,'BD Pacientes'!$A:$I,7,FALSE))</f>
        <v/>
      </c>
      <c r="K2228" s="99" t="str">
        <f>IF(ISERROR(VLOOKUP('Salidas Pacientes'!$C2228,'BD Pacientes'!$A:$I,8,FALSE)),"",VLOOKUP('Salidas Pacientes'!$C2228,'BD Pacientes'!$A:$I,8,FALSE))</f>
        <v/>
      </c>
      <c r="L2228" s="17" t="str">
        <f>IF(ISERROR(VLOOKUP('Salidas Pacientes'!$C2228,'BD Pacientes'!$A:$I,9,FALSE)),"",VLOOKUP('Salidas Pacientes'!$C2228,'BD Pacientes'!$A:$I,9,FALSE))</f>
        <v/>
      </c>
      <c r="M2228" s="122"/>
      <c r="N2228" s="16"/>
      <c r="O2228" s="16"/>
      <c r="P2228" s="100"/>
      <c r="Q2228" s="100"/>
      <c r="R2228" s="17"/>
      <c r="S2228" s="123"/>
      <c r="T2228" s="102" t="str">
        <f>IF(ISERROR(VLOOKUP('Salidas Pacientes'!$S2228,Entradas!$H$1:$I$412,2,FALSE)),"",VLOOKUP('Salidas Pacientes'!$S2228,Entradas!$H$1:$I$412,2,FALSE))</f>
        <v/>
      </c>
      <c r="U2228" s="124"/>
      <c r="V2228" s="124">
        <v>1</v>
      </c>
      <c r="W2228" s="127"/>
    </row>
    <row r="2229" spans="1:23" ht="15.75" hidden="1" customHeight="1">
      <c r="A2229" s="131"/>
      <c r="B2229" s="131"/>
      <c r="C2229" s="140"/>
      <c r="D2229" s="134"/>
      <c r="E2229" s="146"/>
      <c r="F2229" s="134"/>
      <c r="G2229" s="131"/>
      <c r="H2229" s="131"/>
      <c r="I2229" s="147"/>
      <c r="J2229" s="98" t="str">
        <f>IF(ISERROR(VLOOKUP('Salidas Pacientes'!$C2229,'BD Pacientes'!$A:$I,7,FALSE)),"",VLOOKUP('Salidas Pacientes'!$C2229,'BD Pacientes'!$A:$I,7,FALSE))</f>
        <v/>
      </c>
      <c r="K2229" s="99" t="str">
        <f>IF(ISERROR(VLOOKUP('Salidas Pacientes'!$C2229,'BD Pacientes'!$A:$I,8,FALSE)),"",VLOOKUP('Salidas Pacientes'!$C2229,'BD Pacientes'!$A:$I,8,FALSE))</f>
        <v/>
      </c>
      <c r="L2229" s="17" t="str">
        <f>IF(ISERROR(VLOOKUP('Salidas Pacientes'!$C2229,'BD Pacientes'!$A:$I,9,FALSE)),"",VLOOKUP('Salidas Pacientes'!$C2229,'BD Pacientes'!$A:$I,9,FALSE))</f>
        <v/>
      </c>
      <c r="M2229" s="122"/>
      <c r="N2229" s="16"/>
      <c r="O2229" s="16"/>
      <c r="P2229" s="100"/>
      <c r="Q2229" s="100"/>
      <c r="R2229" s="17"/>
      <c r="S2229" s="123"/>
      <c r="T2229" s="102" t="str">
        <f>IF(ISERROR(VLOOKUP('Salidas Pacientes'!$S2229,Entradas!$H$1:$I$412,2,FALSE)),"",VLOOKUP('Salidas Pacientes'!$S2229,Entradas!$H$1:$I$412,2,FALSE))</f>
        <v/>
      </c>
      <c r="U2229" s="124"/>
      <c r="V2229" s="124">
        <v>1</v>
      </c>
      <c r="W2229" s="127"/>
    </row>
    <row r="2230" spans="1:23" ht="15.75" hidden="1" customHeight="1">
      <c r="A2230" s="131"/>
      <c r="B2230" s="131"/>
      <c r="C2230" s="140"/>
      <c r="D2230" s="134"/>
      <c r="E2230" s="146"/>
      <c r="F2230" s="134"/>
      <c r="G2230" s="131"/>
      <c r="H2230" s="131"/>
      <c r="I2230" s="147"/>
      <c r="J2230" s="98" t="str">
        <f>IF(ISERROR(VLOOKUP('Salidas Pacientes'!$C2230,'BD Pacientes'!$A:$I,7,FALSE)),"",VLOOKUP('Salidas Pacientes'!$C2230,'BD Pacientes'!$A:$I,7,FALSE))</f>
        <v/>
      </c>
      <c r="K2230" s="99" t="str">
        <f>IF(ISERROR(VLOOKUP('Salidas Pacientes'!$C2230,'BD Pacientes'!$A:$I,8,FALSE)),"",VLOOKUP('Salidas Pacientes'!$C2230,'BD Pacientes'!$A:$I,8,FALSE))</f>
        <v/>
      </c>
      <c r="L2230" s="17" t="str">
        <f>IF(ISERROR(VLOOKUP('Salidas Pacientes'!$C2230,'BD Pacientes'!$A:$I,9,FALSE)),"",VLOOKUP('Salidas Pacientes'!$C2230,'BD Pacientes'!$A:$I,9,FALSE))</f>
        <v/>
      </c>
      <c r="M2230" s="122"/>
      <c r="N2230" s="16"/>
      <c r="O2230" s="16"/>
      <c r="P2230" s="100"/>
      <c r="Q2230" s="100"/>
      <c r="R2230" s="17"/>
      <c r="S2230" s="123"/>
      <c r="T2230" s="102" t="str">
        <f>IF(ISERROR(VLOOKUP('Salidas Pacientes'!$S2230,Entradas!$H$1:$I$412,2,FALSE)),"",VLOOKUP('Salidas Pacientes'!$S2230,Entradas!$H$1:$I$412,2,FALSE))</f>
        <v/>
      </c>
      <c r="U2230" s="124"/>
      <c r="V2230" s="124">
        <v>1</v>
      </c>
      <c r="W2230" s="127"/>
    </row>
    <row r="2231" spans="1:23" ht="15.75" hidden="1" customHeight="1">
      <c r="A2231" s="131"/>
      <c r="B2231" s="131"/>
      <c r="C2231" s="140"/>
      <c r="D2231" s="134"/>
      <c r="E2231" s="146"/>
      <c r="F2231" s="134"/>
      <c r="G2231" s="131"/>
      <c r="H2231" s="131"/>
      <c r="I2231" s="147"/>
      <c r="J2231" s="98" t="str">
        <f>IF(ISERROR(VLOOKUP('Salidas Pacientes'!$C2231,'BD Pacientes'!$A:$I,7,FALSE)),"",VLOOKUP('Salidas Pacientes'!$C2231,'BD Pacientes'!$A:$I,7,FALSE))</f>
        <v/>
      </c>
      <c r="K2231" s="99" t="str">
        <f>IF(ISERROR(VLOOKUP('Salidas Pacientes'!$C2231,'BD Pacientes'!$A:$I,8,FALSE)),"",VLOOKUP('Salidas Pacientes'!$C2231,'BD Pacientes'!$A:$I,8,FALSE))</f>
        <v/>
      </c>
      <c r="L2231" s="17" t="str">
        <f>IF(ISERROR(VLOOKUP('Salidas Pacientes'!$C2231,'BD Pacientes'!$A:$I,9,FALSE)),"",VLOOKUP('Salidas Pacientes'!$C2231,'BD Pacientes'!$A:$I,9,FALSE))</f>
        <v/>
      </c>
      <c r="M2231" s="122"/>
      <c r="N2231" s="16"/>
      <c r="O2231" s="16"/>
      <c r="P2231" s="100"/>
      <c r="Q2231" s="100"/>
      <c r="R2231" s="17"/>
      <c r="S2231" s="123"/>
      <c r="T2231" s="102" t="str">
        <f>IF(ISERROR(VLOOKUP('Salidas Pacientes'!$S2231,Entradas!$H$1:$I$412,2,FALSE)),"",VLOOKUP('Salidas Pacientes'!$S2231,Entradas!$H$1:$I$412,2,FALSE))</f>
        <v/>
      </c>
      <c r="U2231" s="124"/>
      <c r="V2231" s="124">
        <v>1</v>
      </c>
      <c r="W2231" s="127"/>
    </row>
    <row r="2232" spans="1:23" ht="15.75" hidden="1" customHeight="1">
      <c r="A2232" s="131"/>
      <c r="B2232" s="131"/>
      <c r="C2232" s="140"/>
      <c r="D2232" s="134"/>
      <c r="E2232" s="146"/>
      <c r="F2232" s="134"/>
      <c r="G2232" s="131"/>
      <c r="H2232" s="131"/>
      <c r="I2232" s="147"/>
      <c r="J2232" s="98" t="str">
        <f>IF(ISERROR(VLOOKUP('Salidas Pacientes'!$C2232,'BD Pacientes'!$A:$I,7,FALSE)),"",VLOOKUP('Salidas Pacientes'!$C2232,'BD Pacientes'!$A:$I,7,FALSE))</f>
        <v/>
      </c>
      <c r="K2232" s="99" t="str">
        <f>IF(ISERROR(VLOOKUP('Salidas Pacientes'!$C2232,'BD Pacientes'!$A:$I,8,FALSE)),"",VLOOKUP('Salidas Pacientes'!$C2232,'BD Pacientes'!$A:$I,8,FALSE))</f>
        <v/>
      </c>
      <c r="L2232" s="17" t="str">
        <f>IF(ISERROR(VLOOKUP('Salidas Pacientes'!$C2232,'BD Pacientes'!$A:$I,9,FALSE)),"",VLOOKUP('Salidas Pacientes'!$C2232,'BD Pacientes'!$A:$I,9,FALSE))</f>
        <v/>
      </c>
      <c r="M2232" s="122"/>
      <c r="N2232" s="16"/>
      <c r="O2232" s="16"/>
      <c r="P2232" s="100"/>
      <c r="Q2232" s="100"/>
      <c r="R2232" s="17"/>
      <c r="S2232" s="123"/>
      <c r="T2232" s="102" t="str">
        <f>IF(ISERROR(VLOOKUP('Salidas Pacientes'!$S2232,Entradas!$H$1:$I$412,2,FALSE)),"",VLOOKUP('Salidas Pacientes'!$S2232,Entradas!$H$1:$I$412,2,FALSE))</f>
        <v/>
      </c>
      <c r="U2232" s="124"/>
      <c r="V2232" s="124">
        <v>1</v>
      </c>
      <c r="W2232" s="127"/>
    </row>
    <row r="2233" spans="1:23" ht="15.75" hidden="1" customHeight="1">
      <c r="A2233" s="131"/>
      <c r="B2233" s="131"/>
      <c r="C2233" s="140"/>
      <c r="D2233" s="134"/>
      <c r="E2233" s="146"/>
      <c r="F2233" s="134"/>
      <c r="G2233" s="131"/>
      <c r="H2233" s="131"/>
      <c r="I2233" s="147"/>
      <c r="J2233" s="98" t="str">
        <f>IF(ISERROR(VLOOKUP('Salidas Pacientes'!$C2233,'BD Pacientes'!$A:$I,7,FALSE)),"",VLOOKUP('Salidas Pacientes'!$C2233,'BD Pacientes'!$A:$I,7,FALSE))</f>
        <v/>
      </c>
      <c r="K2233" s="99" t="str">
        <f>IF(ISERROR(VLOOKUP('Salidas Pacientes'!$C2233,'BD Pacientes'!$A:$I,8,FALSE)),"",VLOOKUP('Salidas Pacientes'!$C2233,'BD Pacientes'!$A:$I,8,FALSE))</f>
        <v/>
      </c>
      <c r="L2233" s="17" t="str">
        <f>IF(ISERROR(VLOOKUP('Salidas Pacientes'!$C2233,'BD Pacientes'!$A:$I,9,FALSE)),"",VLOOKUP('Salidas Pacientes'!$C2233,'BD Pacientes'!$A:$I,9,FALSE))</f>
        <v/>
      </c>
      <c r="M2233" s="122"/>
      <c r="N2233" s="16"/>
      <c r="O2233" s="16"/>
      <c r="P2233" s="100"/>
      <c r="Q2233" s="100"/>
      <c r="R2233" s="17"/>
      <c r="S2233" s="123"/>
      <c r="T2233" s="102" t="str">
        <f>IF(ISERROR(VLOOKUP('Salidas Pacientes'!$S2233,Entradas!$H$1:$I$412,2,FALSE)),"",VLOOKUP('Salidas Pacientes'!$S2233,Entradas!$H$1:$I$412,2,FALSE))</f>
        <v/>
      </c>
      <c r="U2233" s="124"/>
      <c r="V2233" s="124">
        <v>1</v>
      </c>
      <c r="W2233" s="127"/>
    </row>
    <row r="2234" spans="1:23" ht="15.75" hidden="1" customHeight="1">
      <c r="A2234" s="131"/>
      <c r="B2234" s="131"/>
      <c r="C2234" s="140"/>
      <c r="D2234" s="134"/>
      <c r="E2234" s="146"/>
      <c r="F2234" s="134"/>
      <c r="G2234" s="131"/>
      <c r="H2234" s="131"/>
      <c r="I2234" s="147"/>
      <c r="J2234" s="98" t="str">
        <f>IF(ISERROR(VLOOKUP('Salidas Pacientes'!$C2234,'BD Pacientes'!$A:$I,7,FALSE)),"",VLOOKUP('Salidas Pacientes'!$C2234,'BD Pacientes'!$A:$I,7,FALSE))</f>
        <v/>
      </c>
      <c r="K2234" s="99" t="str">
        <f>IF(ISERROR(VLOOKUP('Salidas Pacientes'!$C2234,'BD Pacientes'!$A:$I,8,FALSE)),"",VLOOKUP('Salidas Pacientes'!$C2234,'BD Pacientes'!$A:$I,8,FALSE))</f>
        <v/>
      </c>
      <c r="L2234" s="17" t="str">
        <f>IF(ISERROR(VLOOKUP('Salidas Pacientes'!$C2234,'BD Pacientes'!$A:$I,9,FALSE)),"",VLOOKUP('Salidas Pacientes'!$C2234,'BD Pacientes'!$A:$I,9,FALSE))</f>
        <v/>
      </c>
      <c r="M2234" s="122"/>
      <c r="N2234" s="16"/>
      <c r="O2234" s="16"/>
      <c r="P2234" s="100"/>
      <c r="Q2234" s="100"/>
      <c r="R2234" s="17"/>
      <c r="S2234" s="123"/>
      <c r="T2234" s="102" t="str">
        <f>IF(ISERROR(VLOOKUP('Salidas Pacientes'!$S2234,Entradas!$H$1:$I$412,2,FALSE)),"",VLOOKUP('Salidas Pacientes'!$S2234,Entradas!$H$1:$I$412,2,FALSE))</f>
        <v/>
      </c>
      <c r="U2234" s="124"/>
      <c r="V2234" s="124">
        <v>1</v>
      </c>
      <c r="W2234" s="127"/>
    </row>
    <row r="2235" spans="1:23" ht="15.75" hidden="1" customHeight="1">
      <c r="A2235" s="131"/>
      <c r="B2235" s="131"/>
      <c r="C2235" s="140"/>
      <c r="D2235" s="134"/>
      <c r="E2235" s="146"/>
      <c r="F2235" s="134"/>
      <c r="G2235" s="131"/>
      <c r="H2235" s="131"/>
      <c r="I2235" s="147"/>
      <c r="J2235" s="98" t="str">
        <f>IF(ISERROR(VLOOKUP('Salidas Pacientes'!$C2235,'BD Pacientes'!$A:$I,7,FALSE)),"",VLOOKUP('Salidas Pacientes'!$C2235,'BD Pacientes'!$A:$I,7,FALSE))</f>
        <v/>
      </c>
      <c r="K2235" s="99" t="str">
        <f>IF(ISERROR(VLOOKUP('Salidas Pacientes'!$C2235,'BD Pacientes'!$A:$I,8,FALSE)),"",VLOOKUP('Salidas Pacientes'!$C2235,'BD Pacientes'!$A:$I,8,FALSE))</f>
        <v/>
      </c>
      <c r="L2235" s="17" t="str">
        <f>IF(ISERROR(VLOOKUP('Salidas Pacientes'!$C2235,'BD Pacientes'!$A:$I,9,FALSE)),"",VLOOKUP('Salidas Pacientes'!$C2235,'BD Pacientes'!$A:$I,9,FALSE))</f>
        <v/>
      </c>
      <c r="M2235" s="122"/>
      <c r="N2235" s="16"/>
      <c r="O2235" s="16"/>
      <c r="P2235" s="100"/>
      <c r="Q2235" s="100"/>
      <c r="R2235" s="17"/>
      <c r="S2235" s="123"/>
      <c r="T2235" s="102" t="str">
        <f>IF(ISERROR(VLOOKUP('Salidas Pacientes'!$S2235,Entradas!$H$1:$I$412,2,FALSE)),"",VLOOKUP('Salidas Pacientes'!$S2235,Entradas!$H$1:$I$412,2,FALSE))</f>
        <v/>
      </c>
      <c r="U2235" s="124"/>
      <c r="V2235" s="124">
        <v>1</v>
      </c>
      <c r="W2235" s="127"/>
    </row>
    <row r="2236" spans="1:23" ht="15.75" hidden="1" customHeight="1">
      <c r="A2236" s="131"/>
      <c r="B2236" s="131"/>
      <c r="C2236" s="140"/>
      <c r="D2236" s="134"/>
      <c r="E2236" s="146"/>
      <c r="F2236" s="134"/>
      <c r="G2236" s="131"/>
      <c r="H2236" s="131"/>
      <c r="I2236" s="147"/>
      <c r="J2236" s="98" t="str">
        <f>IF(ISERROR(VLOOKUP('Salidas Pacientes'!$C2236,'BD Pacientes'!$A:$I,7,FALSE)),"",VLOOKUP('Salidas Pacientes'!$C2236,'BD Pacientes'!$A:$I,7,FALSE))</f>
        <v/>
      </c>
      <c r="K2236" s="99" t="str">
        <f>IF(ISERROR(VLOOKUP('Salidas Pacientes'!$C2236,'BD Pacientes'!$A:$I,8,FALSE)),"",VLOOKUP('Salidas Pacientes'!$C2236,'BD Pacientes'!$A:$I,8,FALSE))</f>
        <v/>
      </c>
      <c r="L2236" s="17" t="str">
        <f>IF(ISERROR(VLOOKUP('Salidas Pacientes'!$C2236,'BD Pacientes'!$A:$I,9,FALSE)),"",VLOOKUP('Salidas Pacientes'!$C2236,'BD Pacientes'!$A:$I,9,FALSE))</f>
        <v/>
      </c>
      <c r="M2236" s="122"/>
      <c r="N2236" s="16"/>
      <c r="O2236" s="16"/>
      <c r="P2236" s="100"/>
      <c r="Q2236" s="100"/>
      <c r="R2236" s="17"/>
      <c r="S2236" s="123"/>
      <c r="T2236" s="102" t="str">
        <f>IF(ISERROR(VLOOKUP('Salidas Pacientes'!$S2236,Entradas!$H$1:$I$412,2,FALSE)),"",VLOOKUP('Salidas Pacientes'!$S2236,Entradas!$H$1:$I$412,2,FALSE))</f>
        <v/>
      </c>
      <c r="U2236" s="124"/>
      <c r="V2236" s="124">
        <v>1</v>
      </c>
      <c r="W2236" s="127"/>
    </row>
    <row r="2237" spans="1:23" ht="15.75" hidden="1" customHeight="1">
      <c r="A2237" s="131"/>
      <c r="B2237" s="131"/>
      <c r="C2237" s="140"/>
      <c r="D2237" s="134"/>
      <c r="E2237" s="146"/>
      <c r="F2237" s="134"/>
      <c r="G2237" s="131"/>
      <c r="H2237" s="131"/>
      <c r="I2237" s="147"/>
      <c r="J2237" s="98" t="str">
        <f>IF(ISERROR(VLOOKUP('Salidas Pacientes'!$C2237,'BD Pacientes'!$A:$I,7,FALSE)),"",VLOOKUP('Salidas Pacientes'!$C2237,'BD Pacientes'!$A:$I,7,FALSE))</f>
        <v/>
      </c>
      <c r="K2237" s="99" t="str">
        <f>IF(ISERROR(VLOOKUP('Salidas Pacientes'!$C2237,'BD Pacientes'!$A:$I,8,FALSE)),"",VLOOKUP('Salidas Pacientes'!$C2237,'BD Pacientes'!$A:$I,8,FALSE))</f>
        <v/>
      </c>
      <c r="L2237" s="17" t="str">
        <f>IF(ISERROR(VLOOKUP('Salidas Pacientes'!$C2237,'BD Pacientes'!$A:$I,9,FALSE)),"",VLOOKUP('Salidas Pacientes'!$C2237,'BD Pacientes'!$A:$I,9,FALSE))</f>
        <v/>
      </c>
      <c r="M2237" s="122"/>
      <c r="N2237" s="16"/>
      <c r="O2237" s="16"/>
      <c r="P2237" s="100"/>
      <c r="Q2237" s="100"/>
      <c r="R2237" s="17"/>
      <c r="S2237" s="123"/>
      <c r="T2237" s="102" t="str">
        <f>IF(ISERROR(VLOOKUP('Salidas Pacientes'!$S2237,Entradas!$H$1:$I$412,2,FALSE)),"",VLOOKUP('Salidas Pacientes'!$S2237,Entradas!$H$1:$I$412,2,FALSE))</f>
        <v/>
      </c>
      <c r="U2237" s="124"/>
      <c r="V2237" s="124">
        <v>1</v>
      </c>
      <c r="W2237" s="127"/>
    </row>
    <row r="2238" spans="1:23" ht="15.75" hidden="1" customHeight="1">
      <c r="A2238" s="131"/>
      <c r="B2238" s="131"/>
      <c r="C2238" s="140"/>
      <c r="D2238" s="134"/>
      <c r="E2238" s="146"/>
      <c r="F2238" s="134"/>
      <c r="G2238" s="131"/>
      <c r="H2238" s="131"/>
      <c r="I2238" s="147"/>
      <c r="J2238" s="98" t="str">
        <f>IF(ISERROR(VLOOKUP('Salidas Pacientes'!$C2238,'BD Pacientes'!$A:$I,7,FALSE)),"",VLOOKUP('Salidas Pacientes'!$C2238,'BD Pacientes'!$A:$I,7,FALSE))</f>
        <v/>
      </c>
      <c r="K2238" s="99" t="str">
        <f>IF(ISERROR(VLOOKUP('Salidas Pacientes'!$C2238,'BD Pacientes'!$A:$I,8,FALSE)),"",VLOOKUP('Salidas Pacientes'!$C2238,'BD Pacientes'!$A:$I,8,FALSE))</f>
        <v/>
      </c>
      <c r="L2238" s="17" t="str">
        <f>IF(ISERROR(VLOOKUP('Salidas Pacientes'!$C2238,'BD Pacientes'!$A:$I,9,FALSE)),"",VLOOKUP('Salidas Pacientes'!$C2238,'BD Pacientes'!$A:$I,9,FALSE))</f>
        <v/>
      </c>
      <c r="M2238" s="122"/>
      <c r="N2238" s="16"/>
      <c r="O2238" s="16"/>
      <c r="P2238" s="100"/>
      <c r="Q2238" s="100"/>
      <c r="R2238" s="17"/>
      <c r="S2238" s="123"/>
      <c r="T2238" s="102" t="str">
        <f>IF(ISERROR(VLOOKUP('Salidas Pacientes'!$S2238,Entradas!$H$1:$I$412,2,FALSE)),"",VLOOKUP('Salidas Pacientes'!$S2238,Entradas!$H$1:$I$412,2,FALSE))</f>
        <v/>
      </c>
      <c r="U2238" s="124"/>
      <c r="V2238" s="124">
        <v>1</v>
      </c>
      <c r="W2238" s="127"/>
    </row>
    <row r="2239" spans="1:23" ht="15.75" hidden="1" customHeight="1">
      <c r="A2239" s="131"/>
      <c r="B2239" s="131"/>
      <c r="C2239" s="140"/>
      <c r="D2239" s="134"/>
      <c r="E2239" s="146"/>
      <c r="F2239" s="134"/>
      <c r="G2239" s="131"/>
      <c r="H2239" s="131"/>
      <c r="I2239" s="147"/>
      <c r="J2239" s="98" t="str">
        <f>IF(ISERROR(VLOOKUP('Salidas Pacientes'!$C2239,'BD Pacientes'!$A:$I,7,FALSE)),"",VLOOKUP('Salidas Pacientes'!$C2239,'BD Pacientes'!$A:$I,7,FALSE))</f>
        <v/>
      </c>
      <c r="K2239" s="99" t="str">
        <f>IF(ISERROR(VLOOKUP('Salidas Pacientes'!$C2239,'BD Pacientes'!$A:$I,8,FALSE)),"",VLOOKUP('Salidas Pacientes'!$C2239,'BD Pacientes'!$A:$I,8,FALSE))</f>
        <v/>
      </c>
      <c r="L2239" s="17" t="str">
        <f>IF(ISERROR(VLOOKUP('Salidas Pacientes'!$C2239,'BD Pacientes'!$A:$I,9,FALSE)),"",VLOOKUP('Salidas Pacientes'!$C2239,'BD Pacientes'!$A:$I,9,FALSE))</f>
        <v/>
      </c>
      <c r="M2239" s="122"/>
      <c r="N2239" s="16"/>
      <c r="O2239" s="16"/>
      <c r="P2239" s="100"/>
      <c r="Q2239" s="100"/>
      <c r="R2239" s="17"/>
      <c r="S2239" s="123"/>
      <c r="T2239" s="102" t="str">
        <f>IF(ISERROR(VLOOKUP('Salidas Pacientes'!$S2239,Entradas!$H$1:$I$412,2,FALSE)),"",VLOOKUP('Salidas Pacientes'!$S2239,Entradas!$H$1:$I$412,2,FALSE))</f>
        <v/>
      </c>
      <c r="U2239" s="124"/>
      <c r="V2239" s="124">
        <v>1</v>
      </c>
      <c r="W2239" s="127"/>
    </row>
    <row r="2240" spans="1:23" ht="15.75" hidden="1" customHeight="1">
      <c r="A2240" s="131"/>
      <c r="B2240" s="131"/>
      <c r="C2240" s="140"/>
      <c r="D2240" s="134"/>
      <c r="E2240" s="146"/>
      <c r="F2240" s="134"/>
      <c r="G2240" s="131"/>
      <c r="H2240" s="131"/>
      <c r="I2240" s="147"/>
      <c r="J2240" s="98" t="str">
        <f>IF(ISERROR(VLOOKUP('Salidas Pacientes'!$C2240,'BD Pacientes'!$A:$I,7,FALSE)),"",VLOOKUP('Salidas Pacientes'!$C2240,'BD Pacientes'!$A:$I,7,FALSE))</f>
        <v/>
      </c>
      <c r="K2240" s="99" t="str">
        <f>IF(ISERROR(VLOOKUP('Salidas Pacientes'!$C2240,'BD Pacientes'!$A:$I,8,FALSE)),"",VLOOKUP('Salidas Pacientes'!$C2240,'BD Pacientes'!$A:$I,8,FALSE))</f>
        <v/>
      </c>
      <c r="L2240" s="17" t="str">
        <f>IF(ISERROR(VLOOKUP('Salidas Pacientes'!$C2240,'BD Pacientes'!$A:$I,9,FALSE)),"",VLOOKUP('Salidas Pacientes'!$C2240,'BD Pacientes'!$A:$I,9,FALSE))</f>
        <v/>
      </c>
      <c r="M2240" s="122"/>
      <c r="N2240" s="16"/>
      <c r="O2240" s="16"/>
      <c r="P2240" s="100"/>
      <c r="Q2240" s="100"/>
      <c r="R2240" s="17"/>
      <c r="S2240" s="123"/>
      <c r="T2240" s="102" t="str">
        <f>IF(ISERROR(VLOOKUP('Salidas Pacientes'!$S2240,Entradas!$H$1:$I$412,2,FALSE)),"",VLOOKUP('Salidas Pacientes'!$S2240,Entradas!$H$1:$I$412,2,FALSE))</f>
        <v/>
      </c>
      <c r="U2240" s="124"/>
      <c r="V2240" s="124">
        <v>1</v>
      </c>
      <c r="W2240" s="127"/>
    </row>
    <row r="2241" spans="1:23" ht="15.75" hidden="1" customHeight="1">
      <c r="A2241" s="131"/>
      <c r="B2241" s="131"/>
      <c r="C2241" s="140"/>
      <c r="D2241" s="134"/>
      <c r="E2241" s="146"/>
      <c r="F2241" s="134"/>
      <c r="G2241" s="131"/>
      <c r="H2241" s="131"/>
      <c r="I2241" s="147"/>
      <c r="J2241" s="98" t="str">
        <f>IF(ISERROR(VLOOKUP('Salidas Pacientes'!$C2241,'BD Pacientes'!$A:$I,7,FALSE)),"",VLOOKUP('Salidas Pacientes'!$C2241,'BD Pacientes'!$A:$I,7,FALSE))</f>
        <v/>
      </c>
      <c r="K2241" s="99" t="str">
        <f>IF(ISERROR(VLOOKUP('Salidas Pacientes'!$C2241,'BD Pacientes'!$A:$I,8,FALSE)),"",VLOOKUP('Salidas Pacientes'!$C2241,'BD Pacientes'!$A:$I,8,FALSE))</f>
        <v/>
      </c>
      <c r="L2241" s="17" t="str">
        <f>IF(ISERROR(VLOOKUP('Salidas Pacientes'!$C2241,'BD Pacientes'!$A:$I,9,FALSE)),"",VLOOKUP('Salidas Pacientes'!$C2241,'BD Pacientes'!$A:$I,9,FALSE))</f>
        <v/>
      </c>
      <c r="M2241" s="122"/>
      <c r="N2241" s="16"/>
      <c r="O2241" s="16"/>
      <c r="P2241" s="100"/>
      <c r="Q2241" s="100"/>
      <c r="R2241" s="17"/>
      <c r="S2241" s="123"/>
      <c r="T2241" s="102" t="str">
        <f>IF(ISERROR(VLOOKUP('Salidas Pacientes'!$S2241,Entradas!$H$1:$I$412,2,FALSE)),"",VLOOKUP('Salidas Pacientes'!$S2241,Entradas!$H$1:$I$412,2,FALSE))</f>
        <v/>
      </c>
      <c r="U2241" s="124"/>
      <c r="V2241" s="124">
        <v>1</v>
      </c>
      <c r="W2241" s="127"/>
    </row>
    <row r="2242" spans="1:23" ht="15.75" hidden="1" customHeight="1">
      <c r="A2242" s="131"/>
      <c r="B2242" s="131"/>
      <c r="C2242" s="140"/>
      <c r="D2242" s="134"/>
      <c r="E2242" s="146"/>
      <c r="F2242" s="134"/>
      <c r="G2242" s="131"/>
      <c r="H2242" s="131"/>
      <c r="I2242" s="147"/>
      <c r="J2242" s="98" t="str">
        <f>IF(ISERROR(VLOOKUP('Salidas Pacientes'!$C2242,'BD Pacientes'!$A:$I,7,FALSE)),"",VLOOKUP('Salidas Pacientes'!$C2242,'BD Pacientes'!$A:$I,7,FALSE))</f>
        <v/>
      </c>
      <c r="K2242" s="99" t="str">
        <f>IF(ISERROR(VLOOKUP('Salidas Pacientes'!$C2242,'BD Pacientes'!$A:$I,8,FALSE)),"",VLOOKUP('Salidas Pacientes'!$C2242,'BD Pacientes'!$A:$I,8,FALSE))</f>
        <v/>
      </c>
      <c r="L2242" s="17" t="str">
        <f>IF(ISERROR(VLOOKUP('Salidas Pacientes'!$C2242,'BD Pacientes'!$A:$I,9,FALSE)),"",VLOOKUP('Salidas Pacientes'!$C2242,'BD Pacientes'!$A:$I,9,FALSE))</f>
        <v/>
      </c>
      <c r="M2242" s="122"/>
      <c r="N2242" s="16"/>
      <c r="O2242" s="16"/>
      <c r="P2242" s="100"/>
      <c r="Q2242" s="100"/>
      <c r="R2242" s="17"/>
      <c r="S2242" s="123"/>
      <c r="T2242" s="102" t="str">
        <f>IF(ISERROR(VLOOKUP('Salidas Pacientes'!$S2242,Entradas!$H$1:$I$412,2,FALSE)),"",VLOOKUP('Salidas Pacientes'!$S2242,Entradas!$H$1:$I$412,2,FALSE))</f>
        <v/>
      </c>
      <c r="U2242" s="124"/>
      <c r="V2242" s="124">
        <v>1</v>
      </c>
      <c r="W2242" s="127"/>
    </row>
    <row r="2243" spans="1:23" ht="15.75" hidden="1" customHeight="1">
      <c r="A2243" s="131"/>
      <c r="B2243" s="131"/>
      <c r="C2243" s="140"/>
      <c r="D2243" s="134"/>
      <c r="E2243" s="146"/>
      <c r="F2243" s="134"/>
      <c r="G2243" s="131"/>
      <c r="H2243" s="131"/>
      <c r="I2243" s="147"/>
      <c r="J2243" s="98" t="str">
        <f>IF(ISERROR(VLOOKUP('Salidas Pacientes'!$C2243,'BD Pacientes'!$A:$I,7,FALSE)),"",VLOOKUP('Salidas Pacientes'!$C2243,'BD Pacientes'!$A:$I,7,FALSE))</f>
        <v/>
      </c>
      <c r="K2243" s="99" t="str">
        <f>IF(ISERROR(VLOOKUP('Salidas Pacientes'!$C2243,'BD Pacientes'!$A:$I,8,FALSE)),"",VLOOKUP('Salidas Pacientes'!$C2243,'BD Pacientes'!$A:$I,8,FALSE))</f>
        <v/>
      </c>
      <c r="L2243" s="17" t="str">
        <f>IF(ISERROR(VLOOKUP('Salidas Pacientes'!$C2243,'BD Pacientes'!$A:$I,9,FALSE)),"",VLOOKUP('Salidas Pacientes'!$C2243,'BD Pacientes'!$A:$I,9,FALSE))</f>
        <v/>
      </c>
      <c r="M2243" s="122"/>
      <c r="N2243" s="16"/>
      <c r="O2243" s="16"/>
      <c r="P2243" s="100"/>
      <c r="Q2243" s="100"/>
      <c r="R2243" s="17"/>
      <c r="S2243" s="123"/>
      <c r="T2243" s="102" t="str">
        <f>IF(ISERROR(VLOOKUP('Salidas Pacientes'!$S2243,Entradas!$H$1:$I$412,2,FALSE)),"",VLOOKUP('Salidas Pacientes'!$S2243,Entradas!$H$1:$I$412,2,FALSE))</f>
        <v/>
      </c>
      <c r="U2243" s="124"/>
      <c r="V2243" s="124">
        <v>1</v>
      </c>
      <c r="W2243" s="127"/>
    </row>
    <row r="2244" spans="1:23" ht="15.75" hidden="1" customHeight="1">
      <c r="A2244" s="131"/>
      <c r="B2244" s="131"/>
      <c r="C2244" s="140"/>
      <c r="D2244" s="134"/>
      <c r="E2244" s="146"/>
      <c r="F2244" s="134"/>
      <c r="G2244" s="131"/>
      <c r="H2244" s="131"/>
      <c r="I2244" s="147"/>
      <c r="J2244" s="98" t="str">
        <f>IF(ISERROR(VLOOKUP('Salidas Pacientes'!$C2244,'BD Pacientes'!$A:$I,7,FALSE)),"",VLOOKUP('Salidas Pacientes'!$C2244,'BD Pacientes'!$A:$I,7,FALSE))</f>
        <v/>
      </c>
      <c r="K2244" s="99" t="str">
        <f>IF(ISERROR(VLOOKUP('Salidas Pacientes'!$C2244,'BD Pacientes'!$A:$I,8,FALSE)),"",VLOOKUP('Salidas Pacientes'!$C2244,'BD Pacientes'!$A:$I,8,FALSE))</f>
        <v/>
      </c>
      <c r="L2244" s="17" t="str">
        <f>IF(ISERROR(VLOOKUP('Salidas Pacientes'!$C2244,'BD Pacientes'!$A:$I,9,FALSE)),"",VLOOKUP('Salidas Pacientes'!$C2244,'BD Pacientes'!$A:$I,9,FALSE))</f>
        <v/>
      </c>
      <c r="M2244" s="122"/>
      <c r="N2244" s="16"/>
      <c r="O2244" s="16"/>
      <c r="P2244" s="100"/>
      <c r="Q2244" s="100"/>
      <c r="R2244" s="17"/>
      <c r="S2244" s="123"/>
      <c r="T2244" s="102" t="str">
        <f>IF(ISERROR(VLOOKUP('Salidas Pacientes'!$S2244,Entradas!$H$1:$I$412,2,FALSE)),"",VLOOKUP('Salidas Pacientes'!$S2244,Entradas!$H$1:$I$412,2,FALSE))</f>
        <v/>
      </c>
      <c r="U2244" s="124"/>
      <c r="V2244" s="124">
        <v>1</v>
      </c>
      <c r="W2244" s="127"/>
    </row>
    <row r="2245" spans="1:23" ht="15.75" hidden="1" customHeight="1">
      <c r="A2245" s="131"/>
      <c r="B2245" s="131"/>
      <c r="C2245" s="140"/>
      <c r="D2245" s="134"/>
      <c r="E2245" s="146"/>
      <c r="F2245" s="134"/>
      <c r="G2245" s="131"/>
      <c r="H2245" s="131"/>
      <c r="I2245" s="147"/>
      <c r="J2245" s="98" t="str">
        <f>IF(ISERROR(VLOOKUP('Salidas Pacientes'!$C2245,'BD Pacientes'!$A:$I,7,FALSE)),"",VLOOKUP('Salidas Pacientes'!$C2245,'BD Pacientes'!$A:$I,7,FALSE))</f>
        <v/>
      </c>
      <c r="K2245" s="99" t="str">
        <f>IF(ISERROR(VLOOKUP('Salidas Pacientes'!$C2245,'BD Pacientes'!$A:$I,8,FALSE)),"",VLOOKUP('Salidas Pacientes'!$C2245,'BD Pacientes'!$A:$I,8,FALSE))</f>
        <v/>
      </c>
      <c r="L2245" s="17" t="str">
        <f>IF(ISERROR(VLOOKUP('Salidas Pacientes'!$C2245,'BD Pacientes'!$A:$I,9,FALSE)),"",VLOOKUP('Salidas Pacientes'!$C2245,'BD Pacientes'!$A:$I,9,FALSE))</f>
        <v/>
      </c>
      <c r="M2245" s="122"/>
      <c r="N2245" s="16"/>
      <c r="O2245" s="16"/>
      <c r="P2245" s="100"/>
      <c r="Q2245" s="100"/>
      <c r="R2245" s="17"/>
      <c r="S2245" s="123"/>
      <c r="T2245" s="102" t="str">
        <f>IF(ISERROR(VLOOKUP('Salidas Pacientes'!$S2245,Entradas!$H$1:$I$412,2,FALSE)),"",VLOOKUP('Salidas Pacientes'!$S2245,Entradas!$H$1:$I$412,2,FALSE))</f>
        <v/>
      </c>
      <c r="U2245" s="124"/>
      <c r="V2245" s="124">
        <v>1</v>
      </c>
      <c r="W2245" s="127"/>
    </row>
    <row r="2246" spans="1:23" ht="15.75" hidden="1" customHeight="1">
      <c r="A2246" s="131"/>
      <c r="B2246" s="131"/>
      <c r="C2246" s="140"/>
      <c r="D2246" s="134"/>
      <c r="E2246" s="146"/>
      <c r="F2246" s="134"/>
      <c r="G2246" s="131"/>
      <c r="H2246" s="131"/>
      <c r="I2246" s="147"/>
      <c r="J2246" s="98" t="str">
        <f>IF(ISERROR(VLOOKUP('Salidas Pacientes'!$C2246,'BD Pacientes'!$A:$I,7,FALSE)),"",VLOOKUP('Salidas Pacientes'!$C2246,'BD Pacientes'!$A:$I,7,FALSE))</f>
        <v/>
      </c>
      <c r="K2246" s="99" t="str">
        <f>IF(ISERROR(VLOOKUP('Salidas Pacientes'!$C2246,'BD Pacientes'!$A:$I,8,FALSE)),"",VLOOKUP('Salidas Pacientes'!$C2246,'BD Pacientes'!$A:$I,8,FALSE))</f>
        <v/>
      </c>
      <c r="L2246" s="17" t="str">
        <f>IF(ISERROR(VLOOKUP('Salidas Pacientes'!$C2246,'BD Pacientes'!$A:$I,9,FALSE)),"",VLOOKUP('Salidas Pacientes'!$C2246,'BD Pacientes'!$A:$I,9,FALSE))</f>
        <v/>
      </c>
      <c r="M2246" s="122"/>
      <c r="N2246" s="16"/>
      <c r="O2246" s="16"/>
      <c r="P2246" s="100"/>
      <c r="Q2246" s="100"/>
      <c r="R2246" s="17"/>
      <c r="S2246" s="123"/>
      <c r="T2246" s="102" t="str">
        <f>IF(ISERROR(VLOOKUP('Salidas Pacientes'!$S2246,Entradas!$H$1:$I$412,2,FALSE)),"",VLOOKUP('Salidas Pacientes'!$S2246,Entradas!$H$1:$I$412,2,FALSE))</f>
        <v/>
      </c>
      <c r="U2246" s="124"/>
      <c r="V2246" s="124">
        <v>1</v>
      </c>
      <c r="W2246" s="127"/>
    </row>
    <row r="2247" spans="1:23" ht="15.75" hidden="1" customHeight="1">
      <c r="A2247" s="131"/>
      <c r="B2247" s="131"/>
      <c r="C2247" s="140"/>
      <c r="D2247" s="134"/>
      <c r="E2247" s="146"/>
      <c r="F2247" s="134"/>
      <c r="G2247" s="131"/>
      <c r="H2247" s="131"/>
      <c r="I2247" s="147"/>
      <c r="J2247" s="98" t="str">
        <f>IF(ISERROR(VLOOKUP('Salidas Pacientes'!$C2247,'BD Pacientes'!$A:$I,7,FALSE)),"",VLOOKUP('Salidas Pacientes'!$C2247,'BD Pacientes'!$A:$I,7,FALSE))</f>
        <v/>
      </c>
      <c r="K2247" s="99" t="str">
        <f>IF(ISERROR(VLOOKUP('Salidas Pacientes'!$C2247,'BD Pacientes'!$A:$I,8,FALSE)),"",VLOOKUP('Salidas Pacientes'!$C2247,'BD Pacientes'!$A:$I,8,FALSE))</f>
        <v/>
      </c>
      <c r="L2247" s="17" t="str">
        <f>IF(ISERROR(VLOOKUP('Salidas Pacientes'!$C2247,'BD Pacientes'!$A:$I,9,FALSE)),"",VLOOKUP('Salidas Pacientes'!$C2247,'BD Pacientes'!$A:$I,9,FALSE))</f>
        <v/>
      </c>
      <c r="M2247" s="122"/>
      <c r="N2247" s="16"/>
      <c r="O2247" s="16"/>
      <c r="P2247" s="100"/>
      <c r="Q2247" s="100"/>
      <c r="R2247" s="17"/>
      <c r="S2247" s="123"/>
      <c r="T2247" s="102" t="str">
        <f>IF(ISERROR(VLOOKUP('Salidas Pacientes'!$S2247,Entradas!$H$1:$I$412,2,FALSE)),"",VLOOKUP('Salidas Pacientes'!$S2247,Entradas!$H$1:$I$412,2,FALSE))</f>
        <v/>
      </c>
      <c r="U2247" s="124"/>
      <c r="V2247" s="124">
        <v>1</v>
      </c>
      <c r="W2247" s="127"/>
    </row>
    <row r="2248" spans="1:23" ht="15.75" hidden="1" customHeight="1">
      <c r="A2248" s="131"/>
      <c r="B2248" s="131"/>
      <c r="C2248" s="140"/>
      <c r="D2248" s="134"/>
      <c r="E2248" s="146"/>
      <c r="F2248" s="134"/>
      <c r="G2248" s="131"/>
      <c r="H2248" s="131"/>
      <c r="I2248" s="147"/>
      <c r="J2248" s="98" t="str">
        <f>IF(ISERROR(VLOOKUP('Salidas Pacientes'!$C2248,'BD Pacientes'!$A:$I,7,FALSE)),"",VLOOKUP('Salidas Pacientes'!$C2248,'BD Pacientes'!$A:$I,7,FALSE))</f>
        <v/>
      </c>
      <c r="K2248" s="99" t="str">
        <f>IF(ISERROR(VLOOKUP('Salidas Pacientes'!$C2248,'BD Pacientes'!$A:$I,8,FALSE)),"",VLOOKUP('Salidas Pacientes'!$C2248,'BD Pacientes'!$A:$I,8,FALSE))</f>
        <v/>
      </c>
      <c r="L2248" s="17" t="str">
        <f>IF(ISERROR(VLOOKUP('Salidas Pacientes'!$C2248,'BD Pacientes'!$A:$I,9,FALSE)),"",VLOOKUP('Salidas Pacientes'!$C2248,'BD Pacientes'!$A:$I,9,FALSE))</f>
        <v/>
      </c>
      <c r="M2248" s="122"/>
      <c r="N2248" s="16"/>
      <c r="O2248" s="16"/>
      <c r="P2248" s="100"/>
      <c r="Q2248" s="100"/>
      <c r="R2248" s="17"/>
      <c r="S2248" s="123"/>
      <c r="T2248" s="102" t="str">
        <f>IF(ISERROR(VLOOKUP('Salidas Pacientes'!$S2248,Entradas!$H$1:$I$412,2,FALSE)),"",VLOOKUP('Salidas Pacientes'!$S2248,Entradas!$H$1:$I$412,2,FALSE))</f>
        <v/>
      </c>
      <c r="U2248" s="124"/>
      <c r="V2248" s="124">
        <v>1</v>
      </c>
      <c r="W2248" s="127"/>
    </row>
    <row r="2249" spans="1:23" ht="15.75" hidden="1" customHeight="1">
      <c r="A2249" s="131"/>
      <c r="B2249" s="131"/>
      <c r="C2249" s="140"/>
      <c r="D2249" s="134"/>
      <c r="E2249" s="146"/>
      <c r="F2249" s="134"/>
      <c r="G2249" s="131"/>
      <c r="H2249" s="131"/>
      <c r="I2249" s="147"/>
      <c r="J2249" s="98" t="str">
        <f>IF(ISERROR(VLOOKUP('Salidas Pacientes'!$C2249,'BD Pacientes'!$A:$I,7,FALSE)),"",VLOOKUP('Salidas Pacientes'!$C2249,'BD Pacientes'!$A:$I,7,FALSE))</f>
        <v/>
      </c>
      <c r="K2249" s="99" t="str">
        <f>IF(ISERROR(VLOOKUP('Salidas Pacientes'!$C2249,'BD Pacientes'!$A:$I,8,FALSE)),"",VLOOKUP('Salidas Pacientes'!$C2249,'BD Pacientes'!$A:$I,8,FALSE))</f>
        <v/>
      </c>
      <c r="L2249" s="17" t="str">
        <f>IF(ISERROR(VLOOKUP('Salidas Pacientes'!$C2249,'BD Pacientes'!$A:$I,9,FALSE)),"",VLOOKUP('Salidas Pacientes'!$C2249,'BD Pacientes'!$A:$I,9,FALSE))</f>
        <v/>
      </c>
      <c r="M2249" s="122"/>
      <c r="N2249" s="16"/>
      <c r="O2249" s="16"/>
      <c r="P2249" s="100"/>
      <c r="Q2249" s="100"/>
      <c r="R2249" s="17"/>
      <c r="S2249" s="123"/>
      <c r="T2249" s="102" t="str">
        <f>IF(ISERROR(VLOOKUP('Salidas Pacientes'!$S2249,Entradas!$H$1:$I$412,2,FALSE)),"",VLOOKUP('Salidas Pacientes'!$S2249,Entradas!$H$1:$I$412,2,FALSE))</f>
        <v/>
      </c>
      <c r="U2249" s="124"/>
      <c r="V2249" s="124">
        <v>1</v>
      </c>
      <c r="W2249" s="127"/>
    </row>
    <row r="2250" spans="1:23" ht="15.75" hidden="1" customHeight="1">
      <c r="A2250" s="131"/>
      <c r="B2250" s="131"/>
      <c r="C2250" s="140"/>
      <c r="D2250" s="134"/>
      <c r="E2250" s="146"/>
      <c r="F2250" s="134"/>
      <c r="G2250" s="131"/>
      <c r="H2250" s="131"/>
      <c r="I2250" s="147"/>
      <c r="J2250" s="98" t="str">
        <f>IF(ISERROR(VLOOKUP('Salidas Pacientes'!$C2250,'BD Pacientes'!$A:$I,7,FALSE)),"",VLOOKUP('Salidas Pacientes'!$C2250,'BD Pacientes'!$A:$I,7,FALSE))</f>
        <v/>
      </c>
      <c r="K2250" s="99" t="str">
        <f>IF(ISERROR(VLOOKUP('Salidas Pacientes'!$C2250,'BD Pacientes'!$A:$I,8,FALSE)),"",VLOOKUP('Salidas Pacientes'!$C2250,'BD Pacientes'!$A:$I,8,FALSE))</f>
        <v/>
      </c>
      <c r="L2250" s="17" t="str">
        <f>IF(ISERROR(VLOOKUP('Salidas Pacientes'!$C2250,'BD Pacientes'!$A:$I,9,FALSE)),"",VLOOKUP('Salidas Pacientes'!$C2250,'BD Pacientes'!$A:$I,9,FALSE))</f>
        <v/>
      </c>
      <c r="M2250" s="122"/>
      <c r="N2250" s="16"/>
      <c r="O2250" s="16"/>
      <c r="P2250" s="100"/>
      <c r="Q2250" s="100"/>
      <c r="R2250" s="17"/>
      <c r="S2250" s="123"/>
      <c r="T2250" s="102" t="str">
        <f>IF(ISERROR(VLOOKUP('Salidas Pacientes'!$S2250,Entradas!$H$1:$I$412,2,FALSE)),"",VLOOKUP('Salidas Pacientes'!$S2250,Entradas!$H$1:$I$412,2,FALSE))</f>
        <v/>
      </c>
      <c r="U2250" s="124"/>
      <c r="V2250" s="124">
        <v>1</v>
      </c>
      <c r="W2250" s="127"/>
    </row>
    <row r="2251" spans="1:23" ht="15.75" hidden="1" customHeight="1">
      <c r="A2251" s="131"/>
      <c r="B2251" s="131"/>
      <c r="C2251" s="140"/>
      <c r="D2251" s="134"/>
      <c r="E2251" s="146"/>
      <c r="F2251" s="134"/>
      <c r="G2251" s="131"/>
      <c r="H2251" s="131"/>
      <c r="I2251" s="147"/>
      <c r="J2251" s="98" t="str">
        <f>IF(ISERROR(VLOOKUP('Salidas Pacientes'!$C2251,'BD Pacientes'!$A:$I,7,FALSE)),"",VLOOKUP('Salidas Pacientes'!$C2251,'BD Pacientes'!$A:$I,7,FALSE))</f>
        <v/>
      </c>
      <c r="K2251" s="99" t="str">
        <f>IF(ISERROR(VLOOKUP('Salidas Pacientes'!$C2251,'BD Pacientes'!$A:$I,8,FALSE)),"",VLOOKUP('Salidas Pacientes'!$C2251,'BD Pacientes'!$A:$I,8,FALSE))</f>
        <v/>
      </c>
      <c r="L2251" s="17" t="str">
        <f>IF(ISERROR(VLOOKUP('Salidas Pacientes'!$C2251,'BD Pacientes'!$A:$I,9,FALSE)),"",VLOOKUP('Salidas Pacientes'!$C2251,'BD Pacientes'!$A:$I,9,FALSE))</f>
        <v/>
      </c>
      <c r="M2251" s="122"/>
      <c r="N2251" s="16"/>
      <c r="O2251" s="16"/>
      <c r="P2251" s="100"/>
      <c r="Q2251" s="100"/>
      <c r="R2251" s="17"/>
      <c r="S2251" s="123"/>
      <c r="T2251" s="102" t="str">
        <f>IF(ISERROR(VLOOKUP('Salidas Pacientes'!$S2251,Entradas!$H$1:$I$412,2,FALSE)),"",VLOOKUP('Salidas Pacientes'!$S2251,Entradas!$H$1:$I$412,2,FALSE))</f>
        <v/>
      </c>
      <c r="U2251" s="124"/>
      <c r="V2251" s="124">
        <v>1</v>
      </c>
      <c r="W2251" s="127"/>
    </row>
    <row r="2252" spans="1:23" ht="15.75" hidden="1" customHeight="1">
      <c r="A2252" s="131"/>
      <c r="B2252" s="131"/>
      <c r="C2252" s="140"/>
      <c r="D2252" s="134"/>
      <c r="E2252" s="146"/>
      <c r="F2252" s="134"/>
      <c r="G2252" s="131"/>
      <c r="H2252" s="131"/>
      <c r="I2252" s="147"/>
      <c r="J2252" s="98" t="str">
        <f>IF(ISERROR(VLOOKUP('Salidas Pacientes'!$C2252,'BD Pacientes'!$A:$I,7,FALSE)),"",VLOOKUP('Salidas Pacientes'!$C2252,'BD Pacientes'!$A:$I,7,FALSE))</f>
        <v/>
      </c>
      <c r="K2252" s="99" t="str">
        <f>IF(ISERROR(VLOOKUP('Salidas Pacientes'!$C2252,'BD Pacientes'!$A:$I,8,FALSE)),"",VLOOKUP('Salidas Pacientes'!$C2252,'BD Pacientes'!$A:$I,8,FALSE))</f>
        <v/>
      </c>
      <c r="L2252" s="17" t="str">
        <f>IF(ISERROR(VLOOKUP('Salidas Pacientes'!$C2252,'BD Pacientes'!$A:$I,9,FALSE)),"",VLOOKUP('Salidas Pacientes'!$C2252,'BD Pacientes'!$A:$I,9,FALSE))</f>
        <v/>
      </c>
      <c r="M2252" s="122"/>
      <c r="N2252" s="16"/>
      <c r="O2252" s="16"/>
      <c r="P2252" s="100"/>
      <c r="Q2252" s="100"/>
      <c r="R2252" s="17"/>
      <c r="S2252" s="123"/>
      <c r="T2252" s="102" t="str">
        <f>IF(ISERROR(VLOOKUP('Salidas Pacientes'!$S2252,Entradas!$H$1:$I$412,2,FALSE)),"",VLOOKUP('Salidas Pacientes'!$S2252,Entradas!$H$1:$I$412,2,FALSE))</f>
        <v/>
      </c>
      <c r="U2252" s="124"/>
      <c r="V2252" s="124">
        <v>1</v>
      </c>
      <c r="W2252" s="127"/>
    </row>
    <row r="2253" spans="1:23" ht="15.75" hidden="1" customHeight="1">
      <c r="A2253" s="131"/>
      <c r="B2253" s="131"/>
      <c r="C2253" s="140"/>
      <c r="D2253" s="134"/>
      <c r="E2253" s="146"/>
      <c r="F2253" s="134"/>
      <c r="G2253" s="131"/>
      <c r="H2253" s="131"/>
      <c r="I2253" s="147"/>
      <c r="J2253" s="98" t="str">
        <f>IF(ISERROR(VLOOKUP('Salidas Pacientes'!$C2253,'BD Pacientes'!$A:$I,7,FALSE)),"",VLOOKUP('Salidas Pacientes'!$C2253,'BD Pacientes'!$A:$I,7,FALSE))</f>
        <v/>
      </c>
      <c r="K2253" s="99" t="str">
        <f>IF(ISERROR(VLOOKUP('Salidas Pacientes'!$C2253,'BD Pacientes'!$A:$I,8,FALSE)),"",VLOOKUP('Salidas Pacientes'!$C2253,'BD Pacientes'!$A:$I,8,FALSE))</f>
        <v/>
      </c>
      <c r="L2253" s="17" t="str">
        <f>IF(ISERROR(VLOOKUP('Salidas Pacientes'!$C2253,'BD Pacientes'!$A:$I,9,FALSE)),"",VLOOKUP('Salidas Pacientes'!$C2253,'BD Pacientes'!$A:$I,9,FALSE))</f>
        <v/>
      </c>
      <c r="M2253" s="122"/>
      <c r="N2253" s="16"/>
      <c r="O2253" s="16"/>
      <c r="P2253" s="100"/>
      <c r="Q2253" s="100"/>
      <c r="R2253" s="17"/>
      <c r="S2253" s="123"/>
      <c r="T2253" s="102" t="str">
        <f>IF(ISERROR(VLOOKUP('Salidas Pacientes'!$S2253,Entradas!$H$1:$I$412,2,FALSE)),"",VLOOKUP('Salidas Pacientes'!$S2253,Entradas!$H$1:$I$412,2,FALSE))</f>
        <v/>
      </c>
      <c r="U2253" s="124"/>
      <c r="V2253" s="124">
        <v>1</v>
      </c>
      <c r="W2253" s="127"/>
    </row>
    <row r="2254" spans="1:23" ht="15.75" hidden="1" customHeight="1">
      <c r="A2254" s="131"/>
      <c r="B2254" s="131"/>
      <c r="C2254" s="140"/>
      <c r="D2254" s="134"/>
      <c r="E2254" s="146"/>
      <c r="F2254" s="134"/>
      <c r="G2254" s="131"/>
      <c r="H2254" s="131"/>
      <c r="I2254" s="147"/>
      <c r="J2254" s="98" t="str">
        <f>IF(ISERROR(VLOOKUP('Salidas Pacientes'!$C2254,'BD Pacientes'!$A:$I,7,FALSE)),"",VLOOKUP('Salidas Pacientes'!$C2254,'BD Pacientes'!$A:$I,7,FALSE))</f>
        <v/>
      </c>
      <c r="K2254" s="99" t="str">
        <f>IF(ISERROR(VLOOKUP('Salidas Pacientes'!$C2254,'BD Pacientes'!$A:$I,8,FALSE)),"",VLOOKUP('Salidas Pacientes'!$C2254,'BD Pacientes'!$A:$I,8,FALSE))</f>
        <v/>
      </c>
      <c r="L2254" s="17" t="str">
        <f>IF(ISERROR(VLOOKUP('Salidas Pacientes'!$C2254,'BD Pacientes'!$A:$I,9,FALSE)),"",VLOOKUP('Salidas Pacientes'!$C2254,'BD Pacientes'!$A:$I,9,FALSE))</f>
        <v/>
      </c>
      <c r="M2254" s="122"/>
      <c r="N2254" s="16"/>
      <c r="O2254" s="16"/>
      <c r="P2254" s="100"/>
      <c r="Q2254" s="100"/>
      <c r="R2254" s="17"/>
      <c r="S2254" s="123"/>
      <c r="T2254" s="102" t="str">
        <f>IF(ISERROR(VLOOKUP('Salidas Pacientes'!$S2254,Entradas!$H$1:$I$412,2,FALSE)),"",VLOOKUP('Salidas Pacientes'!$S2254,Entradas!$H$1:$I$412,2,FALSE))</f>
        <v/>
      </c>
      <c r="U2254" s="124"/>
      <c r="V2254" s="124">
        <v>1</v>
      </c>
      <c r="W2254" s="127"/>
    </row>
    <row r="2255" spans="1:23" ht="15.75" hidden="1" customHeight="1">
      <c r="A2255" s="131"/>
      <c r="B2255" s="131"/>
      <c r="C2255" s="140"/>
      <c r="D2255" s="134"/>
      <c r="E2255" s="146"/>
      <c r="F2255" s="134"/>
      <c r="G2255" s="131"/>
      <c r="H2255" s="131"/>
      <c r="I2255" s="147"/>
      <c r="J2255" s="98" t="str">
        <f>IF(ISERROR(VLOOKUP('Salidas Pacientes'!$C2255,'BD Pacientes'!$A:$I,7,FALSE)),"",VLOOKUP('Salidas Pacientes'!$C2255,'BD Pacientes'!$A:$I,7,FALSE))</f>
        <v/>
      </c>
      <c r="K2255" s="99" t="str">
        <f>IF(ISERROR(VLOOKUP('Salidas Pacientes'!$C2255,'BD Pacientes'!$A:$I,8,FALSE)),"",VLOOKUP('Salidas Pacientes'!$C2255,'BD Pacientes'!$A:$I,8,FALSE))</f>
        <v/>
      </c>
      <c r="L2255" s="17" t="str">
        <f>IF(ISERROR(VLOOKUP('Salidas Pacientes'!$C2255,'BD Pacientes'!$A:$I,9,FALSE)),"",VLOOKUP('Salidas Pacientes'!$C2255,'BD Pacientes'!$A:$I,9,FALSE))</f>
        <v/>
      </c>
      <c r="M2255" s="122"/>
      <c r="N2255" s="16"/>
      <c r="O2255" s="16"/>
      <c r="P2255" s="100"/>
      <c r="Q2255" s="100"/>
      <c r="R2255" s="17"/>
      <c r="S2255" s="123"/>
      <c r="T2255" s="102" t="str">
        <f>IF(ISERROR(VLOOKUP('Salidas Pacientes'!$S2255,Entradas!$H$1:$I$412,2,FALSE)),"",VLOOKUP('Salidas Pacientes'!$S2255,Entradas!$H$1:$I$412,2,FALSE))</f>
        <v/>
      </c>
      <c r="U2255" s="124"/>
      <c r="V2255" s="124">
        <v>1</v>
      </c>
      <c r="W2255" s="127"/>
    </row>
    <row r="2256" spans="1:23" ht="15.75" hidden="1" customHeight="1">
      <c r="A2256" s="131"/>
      <c r="B2256" s="131"/>
      <c r="C2256" s="140"/>
      <c r="D2256" s="134"/>
      <c r="E2256" s="146"/>
      <c r="F2256" s="134"/>
      <c r="G2256" s="131"/>
      <c r="H2256" s="131"/>
      <c r="I2256" s="147"/>
      <c r="J2256" s="98" t="str">
        <f>IF(ISERROR(VLOOKUP('Salidas Pacientes'!$C2256,'BD Pacientes'!$A:$I,7,FALSE)),"",VLOOKUP('Salidas Pacientes'!$C2256,'BD Pacientes'!$A:$I,7,FALSE))</f>
        <v/>
      </c>
      <c r="K2256" s="99" t="str">
        <f>IF(ISERROR(VLOOKUP('Salidas Pacientes'!$C2256,'BD Pacientes'!$A:$I,8,FALSE)),"",VLOOKUP('Salidas Pacientes'!$C2256,'BD Pacientes'!$A:$I,8,FALSE))</f>
        <v/>
      </c>
      <c r="L2256" s="17" t="str">
        <f>IF(ISERROR(VLOOKUP('Salidas Pacientes'!$C2256,'BD Pacientes'!$A:$I,9,FALSE)),"",VLOOKUP('Salidas Pacientes'!$C2256,'BD Pacientes'!$A:$I,9,FALSE))</f>
        <v/>
      </c>
      <c r="M2256" s="122"/>
      <c r="N2256" s="16"/>
      <c r="O2256" s="16"/>
      <c r="P2256" s="100"/>
      <c r="Q2256" s="100"/>
      <c r="R2256" s="17"/>
      <c r="S2256" s="123"/>
      <c r="T2256" s="102" t="str">
        <f>IF(ISERROR(VLOOKUP('Salidas Pacientes'!$S2256,Entradas!$H$1:$I$412,2,FALSE)),"",VLOOKUP('Salidas Pacientes'!$S2256,Entradas!$H$1:$I$412,2,FALSE))</f>
        <v/>
      </c>
      <c r="U2256" s="124"/>
      <c r="V2256" s="124">
        <v>1</v>
      </c>
      <c r="W2256" s="127"/>
    </row>
    <row r="2257" spans="1:23" ht="15.75" hidden="1" customHeight="1">
      <c r="A2257" s="131"/>
      <c r="B2257" s="131"/>
      <c r="C2257" s="140"/>
      <c r="D2257" s="134"/>
      <c r="E2257" s="146"/>
      <c r="F2257" s="134"/>
      <c r="G2257" s="131"/>
      <c r="H2257" s="131"/>
      <c r="I2257" s="147"/>
      <c r="J2257" s="98" t="str">
        <f>IF(ISERROR(VLOOKUP('Salidas Pacientes'!$C2257,'BD Pacientes'!$A:$I,7,FALSE)),"",VLOOKUP('Salidas Pacientes'!$C2257,'BD Pacientes'!$A:$I,7,FALSE))</f>
        <v/>
      </c>
      <c r="K2257" s="99" t="str">
        <f>IF(ISERROR(VLOOKUP('Salidas Pacientes'!$C2257,'BD Pacientes'!$A:$I,8,FALSE)),"",VLOOKUP('Salidas Pacientes'!$C2257,'BD Pacientes'!$A:$I,8,FALSE))</f>
        <v/>
      </c>
      <c r="L2257" s="17" t="str">
        <f>IF(ISERROR(VLOOKUP('Salidas Pacientes'!$C2257,'BD Pacientes'!$A:$I,9,FALSE)),"",VLOOKUP('Salidas Pacientes'!$C2257,'BD Pacientes'!$A:$I,9,FALSE))</f>
        <v/>
      </c>
      <c r="M2257" s="122"/>
      <c r="N2257" s="16"/>
      <c r="O2257" s="16"/>
      <c r="P2257" s="100"/>
      <c r="Q2257" s="100"/>
      <c r="R2257" s="17"/>
      <c r="S2257" s="123"/>
      <c r="T2257" s="102" t="str">
        <f>IF(ISERROR(VLOOKUP('Salidas Pacientes'!$S2257,Entradas!$H$1:$I$412,2,FALSE)),"",VLOOKUP('Salidas Pacientes'!$S2257,Entradas!$H$1:$I$412,2,FALSE))</f>
        <v/>
      </c>
      <c r="U2257" s="124"/>
      <c r="V2257" s="124">
        <v>1</v>
      </c>
      <c r="W2257" s="127"/>
    </row>
    <row r="2258" spans="1:23" ht="15.75" hidden="1" customHeight="1">
      <c r="A2258" s="131"/>
      <c r="B2258" s="131"/>
      <c r="C2258" s="140"/>
      <c r="D2258" s="134"/>
      <c r="E2258" s="146"/>
      <c r="F2258" s="134"/>
      <c r="G2258" s="131"/>
      <c r="H2258" s="131"/>
      <c r="I2258" s="147"/>
      <c r="J2258" s="98" t="str">
        <f>IF(ISERROR(VLOOKUP('Salidas Pacientes'!$C2258,'BD Pacientes'!$A:$I,7,FALSE)),"",VLOOKUP('Salidas Pacientes'!$C2258,'BD Pacientes'!$A:$I,7,FALSE))</f>
        <v/>
      </c>
      <c r="K2258" s="99" t="str">
        <f>IF(ISERROR(VLOOKUP('Salidas Pacientes'!$C2258,'BD Pacientes'!$A:$I,8,FALSE)),"",VLOOKUP('Salidas Pacientes'!$C2258,'BD Pacientes'!$A:$I,8,FALSE))</f>
        <v/>
      </c>
      <c r="L2258" s="17" t="str">
        <f>IF(ISERROR(VLOOKUP('Salidas Pacientes'!$C2258,'BD Pacientes'!$A:$I,9,FALSE)),"",VLOOKUP('Salidas Pacientes'!$C2258,'BD Pacientes'!$A:$I,9,FALSE))</f>
        <v/>
      </c>
      <c r="M2258" s="122"/>
      <c r="N2258" s="16"/>
      <c r="O2258" s="16"/>
      <c r="P2258" s="100"/>
      <c r="Q2258" s="100"/>
      <c r="R2258" s="17"/>
      <c r="S2258" s="123"/>
      <c r="T2258" s="102" t="str">
        <f>IF(ISERROR(VLOOKUP('Salidas Pacientes'!$S2258,Entradas!$H$1:$I$412,2,FALSE)),"",VLOOKUP('Salidas Pacientes'!$S2258,Entradas!$H$1:$I$412,2,FALSE))</f>
        <v/>
      </c>
      <c r="U2258" s="124"/>
      <c r="V2258" s="124">
        <v>1</v>
      </c>
      <c r="W2258" s="127"/>
    </row>
    <row r="2259" spans="1:23" ht="15.75" hidden="1" customHeight="1">
      <c r="A2259" s="131"/>
      <c r="B2259" s="131"/>
      <c r="C2259" s="140"/>
      <c r="D2259" s="134"/>
      <c r="E2259" s="146"/>
      <c r="F2259" s="134"/>
      <c r="G2259" s="131"/>
      <c r="H2259" s="131"/>
      <c r="I2259" s="147"/>
      <c r="J2259" s="98" t="str">
        <f>IF(ISERROR(VLOOKUP('Salidas Pacientes'!$C2259,'BD Pacientes'!$A:$I,7,FALSE)),"",VLOOKUP('Salidas Pacientes'!$C2259,'BD Pacientes'!$A:$I,7,FALSE))</f>
        <v/>
      </c>
      <c r="K2259" s="99" t="str">
        <f>IF(ISERROR(VLOOKUP('Salidas Pacientes'!$C2259,'BD Pacientes'!$A:$I,8,FALSE)),"",VLOOKUP('Salidas Pacientes'!$C2259,'BD Pacientes'!$A:$I,8,FALSE))</f>
        <v/>
      </c>
      <c r="L2259" s="17" t="str">
        <f>IF(ISERROR(VLOOKUP('Salidas Pacientes'!$C2259,'BD Pacientes'!$A:$I,9,FALSE)),"",VLOOKUP('Salidas Pacientes'!$C2259,'BD Pacientes'!$A:$I,9,FALSE))</f>
        <v/>
      </c>
      <c r="M2259" s="122"/>
      <c r="N2259" s="16"/>
      <c r="O2259" s="16"/>
      <c r="P2259" s="100"/>
      <c r="Q2259" s="100"/>
      <c r="R2259" s="17"/>
      <c r="S2259" s="123"/>
      <c r="T2259" s="102" t="str">
        <f>IF(ISERROR(VLOOKUP('Salidas Pacientes'!$S2259,Entradas!$H$1:$I$412,2,FALSE)),"",VLOOKUP('Salidas Pacientes'!$S2259,Entradas!$H$1:$I$412,2,FALSE))</f>
        <v/>
      </c>
      <c r="U2259" s="124"/>
      <c r="V2259" s="124">
        <v>1</v>
      </c>
      <c r="W2259" s="127"/>
    </row>
    <row r="2260" spans="1:23" ht="15.75" hidden="1" customHeight="1">
      <c r="A2260" s="131"/>
      <c r="B2260" s="131"/>
      <c r="C2260" s="140"/>
      <c r="D2260" s="134"/>
      <c r="E2260" s="146"/>
      <c r="F2260" s="134"/>
      <c r="G2260" s="131"/>
      <c r="H2260" s="131"/>
      <c r="I2260" s="147"/>
      <c r="J2260" s="98" t="str">
        <f>IF(ISERROR(VLOOKUP('Salidas Pacientes'!$C2260,'BD Pacientes'!$A:$I,7,FALSE)),"",VLOOKUP('Salidas Pacientes'!$C2260,'BD Pacientes'!$A:$I,7,FALSE))</f>
        <v/>
      </c>
      <c r="K2260" s="99" t="str">
        <f>IF(ISERROR(VLOOKUP('Salidas Pacientes'!$C2260,'BD Pacientes'!$A:$I,8,FALSE)),"",VLOOKUP('Salidas Pacientes'!$C2260,'BD Pacientes'!$A:$I,8,FALSE))</f>
        <v/>
      </c>
      <c r="L2260" s="17" t="str">
        <f>IF(ISERROR(VLOOKUP('Salidas Pacientes'!$C2260,'BD Pacientes'!$A:$I,9,FALSE)),"",VLOOKUP('Salidas Pacientes'!$C2260,'BD Pacientes'!$A:$I,9,FALSE))</f>
        <v/>
      </c>
      <c r="M2260" s="122"/>
      <c r="N2260" s="16"/>
      <c r="O2260" s="16"/>
      <c r="P2260" s="100"/>
      <c r="Q2260" s="100"/>
      <c r="R2260" s="17"/>
      <c r="S2260" s="123"/>
      <c r="T2260" s="102" t="str">
        <f>IF(ISERROR(VLOOKUP('Salidas Pacientes'!$S2260,Entradas!$H$1:$I$412,2,FALSE)),"",VLOOKUP('Salidas Pacientes'!$S2260,Entradas!$H$1:$I$412,2,FALSE))</f>
        <v/>
      </c>
      <c r="U2260" s="124"/>
      <c r="V2260" s="124">
        <v>1</v>
      </c>
      <c r="W2260" s="127"/>
    </row>
    <row r="2261" spans="1:23" ht="15.75" hidden="1" customHeight="1">
      <c r="A2261" s="131"/>
      <c r="B2261" s="131"/>
      <c r="C2261" s="140"/>
      <c r="D2261" s="134"/>
      <c r="E2261" s="146"/>
      <c r="F2261" s="134"/>
      <c r="G2261" s="131"/>
      <c r="H2261" s="131"/>
      <c r="I2261" s="147"/>
      <c r="J2261" s="98" t="str">
        <f>IF(ISERROR(VLOOKUP('Salidas Pacientes'!$C2261,'BD Pacientes'!$A:$I,7,FALSE)),"",VLOOKUP('Salidas Pacientes'!$C2261,'BD Pacientes'!$A:$I,7,FALSE))</f>
        <v/>
      </c>
      <c r="K2261" s="99" t="str">
        <f>IF(ISERROR(VLOOKUP('Salidas Pacientes'!$C2261,'BD Pacientes'!$A:$I,8,FALSE)),"",VLOOKUP('Salidas Pacientes'!$C2261,'BD Pacientes'!$A:$I,8,FALSE))</f>
        <v/>
      </c>
      <c r="L2261" s="17" t="str">
        <f>IF(ISERROR(VLOOKUP('Salidas Pacientes'!$C2261,'BD Pacientes'!$A:$I,9,FALSE)),"",VLOOKUP('Salidas Pacientes'!$C2261,'BD Pacientes'!$A:$I,9,FALSE))</f>
        <v/>
      </c>
      <c r="M2261" s="122"/>
      <c r="N2261" s="16"/>
      <c r="O2261" s="16"/>
      <c r="P2261" s="100"/>
      <c r="Q2261" s="100"/>
      <c r="R2261" s="17"/>
      <c r="S2261" s="123"/>
      <c r="T2261" s="102" t="str">
        <f>IF(ISERROR(VLOOKUP('Salidas Pacientes'!$S2261,Entradas!$H$1:$I$412,2,FALSE)),"",VLOOKUP('Salidas Pacientes'!$S2261,Entradas!$H$1:$I$412,2,FALSE))</f>
        <v/>
      </c>
      <c r="U2261" s="124"/>
      <c r="V2261" s="124">
        <v>1</v>
      </c>
      <c r="W2261" s="127"/>
    </row>
    <row r="2262" spans="1:23" ht="15.75" hidden="1" customHeight="1">
      <c r="A2262" s="131"/>
      <c r="B2262" s="131"/>
      <c r="C2262" s="140"/>
      <c r="D2262" s="134"/>
      <c r="E2262" s="146"/>
      <c r="F2262" s="134"/>
      <c r="G2262" s="131"/>
      <c r="H2262" s="131"/>
      <c r="I2262" s="147"/>
      <c r="J2262" s="98" t="str">
        <f>IF(ISERROR(VLOOKUP('Salidas Pacientes'!$C2262,'BD Pacientes'!$A:$I,7,FALSE)),"",VLOOKUP('Salidas Pacientes'!$C2262,'BD Pacientes'!$A:$I,7,FALSE))</f>
        <v/>
      </c>
      <c r="K2262" s="99" t="str">
        <f>IF(ISERROR(VLOOKUP('Salidas Pacientes'!$C2262,'BD Pacientes'!$A:$I,8,FALSE)),"",VLOOKUP('Salidas Pacientes'!$C2262,'BD Pacientes'!$A:$I,8,FALSE))</f>
        <v/>
      </c>
      <c r="L2262" s="17" t="str">
        <f>IF(ISERROR(VLOOKUP('Salidas Pacientes'!$C2262,'BD Pacientes'!$A:$I,9,FALSE)),"",VLOOKUP('Salidas Pacientes'!$C2262,'BD Pacientes'!$A:$I,9,FALSE))</f>
        <v/>
      </c>
      <c r="M2262" s="122"/>
      <c r="N2262" s="16"/>
      <c r="O2262" s="16"/>
      <c r="P2262" s="100"/>
      <c r="Q2262" s="100"/>
      <c r="R2262" s="17"/>
      <c r="S2262" s="123"/>
      <c r="T2262" s="102" t="str">
        <f>IF(ISERROR(VLOOKUP('Salidas Pacientes'!$S2262,Entradas!$H$1:$I$412,2,FALSE)),"",VLOOKUP('Salidas Pacientes'!$S2262,Entradas!$H$1:$I$412,2,FALSE))</f>
        <v/>
      </c>
      <c r="U2262" s="124"/>
      <c r="V2262" s="124">
        <v>1</v>
      </c>
      <c r="W2262" s="127"/>
    </row>
    <row r="2263" spans="1:23" ht="15.75" hidden="1" customHeight="1">
      <c r="A2263" s="131"/>
      <c r="B2263" s="131"/>
      <c r="C2263" s="140"/>
      <c r="D2263" s="134"/>
      <c r="E2263" s="146"/>
      <c r="F2263" s="134"/>
      <c r="G2263" s="131"/>
      <c r="H2263" s="131"/>
      <c r="I2263" s="147"/>
      <c r="J2263" s="98" t="str">
        <f>IF(ISERROR(VLOOKUP('Salidas Pacientes'!$C2263,'BD Pacientes'!$A:$I,7,FALSE)),"",VLOOKUP('Salidas Pacientes'!$C2263,'BD Pacientes'!$A:$I,7,FALSE))</f>
        <v/>
      </c>
      <c r="K2263" s="99" t="str">
        <f>IF(ISERROR(VLOOKUP('Salidas Pacientes'!$C2263,'BD Pacientes'!$A:$I,8,FALSE)),"",VLOOKUP('Salidas Pacientes'!$C2263,'BD Pacientes'!$A:$I,8,FALSE))</f>
        <v/>
      </c>
      <c r="L2263" s="17" t="str">
        <f>IF(ISERROR(VLOOKUP('Salidas Pacientes'!$C2263,'BD Pacientes'!$A:$I,9,FALSE)),"",VLOOKUP('Salidas Pacientes'!$C2263,'BD Pacientes'!$A:$I,9,FALSE))</f>
        <v/>
      </c>
      <c r="M2263" s="122"/>
      <c r="N2263" s="16"/>
      <c r="O2263" s="16"/>
      <c r="P2263" s="100"/>
      <c r="Q2263" s="100"/>
      <c r="R2263" s="17"/>
      <c r="S2263" s="123"/>
      <c r="T2263" s="102" t="str">
        <f>IF(ISERROR(VLOOKUP('Salidas Pacientes'!$S2263,Entradas!$H$1:$I$412,2,FALSE)),"",VLOOKUP('Salidas Pacientes'!$S2263,Entradas!$H$1:$I$412,2,FALSE))</f>
        <v/>
      </c>
      <c r="U2263" s="124"/>
      <c r="V2263" s="124">
        <v>1</v>
      </c>
      <c r="W2263" s="127"/>
    </row>
    <row r="2264" spans="1:23" ht="15.75" hidden="1" customHeight="1">
      <c r="A2264" s="131"/>
      <c r="B2264" s="131"/>
      <c r="C2264" s="140"/>
      <c r="D2264" s="134"/>
      <c r="E2264" s="146"/>
      <c r="F2264" s="134"/>
      <c r="G2264" s="131"/>
      <c r="H2264" s="131"/>
      <c r="I2264" s="147"/>
      <c r="J2264" s="98" t="str">
        <f>IF(ISERROR(VLOOKUP('Salidas Pacientes'!$C2264,'BD Pacientes'!$A:$I,7,FALSE)),"",VLOOKUP('Salidas Pacientes'!$C2264,'BD Pacientes'!$A:$I,7,FALSE))</f>
        <v/>
      </c>
      <c r="K2264" s="99" t="str">
        <f>IF(ISERROR(VLOOKUP('Salidas Pacientes'!$C2264,'BD Pacientes'!$A:$I,8,FALSE)),"",VLOOKUP('Salidas Pacientes'!$C2264,'BD Pacientes'!$A:$I,8,FALSE))</f>
        <v/>
      </c>
      <c r="L2264" s="17" t="str">
        <f>IF(ISERROR(VLOOKUP('Salidas Pacientes'!$C2264,'BD Pacientes'!$A:$I,9,FALSE)),"",VLOOKUP('Salidas Pacientes'!$C2264,'BD Pacientes'!$A:$I,9,FALSE))</f>
        <v/>
      </c>
      <c r="M2264" s="122"/>
      <c r="N2264" s="16"/>
      <c r="O2264" s="16"/>
      <c r="P2264" s="100"/>
      <c r="Q2264" s="100"/>
      <c r="R2264" s="17"/>
      <c r="S2264" s="123"/>
      <c r="T2264" s="102" t="str">
        <f>IF(ISERROR(VLOOKUP('Salidas Pacientes'!$S2264,Entradas!$H$1:$I$412,2,FALSE)),"",VLOOKUP('Salidas Pacientes'!$S2264,Entradas!$H$1:$I$412,2,FALSE))</f>
        <v/>
      </c>
      <c r="U2264" s="124"/>
      <c r="V2264" s="124">
        <v>1</v>
      </c>
      <c r="W2264" s="127"/>
    </row>
    <row r="2265" spans="1:23" ht="15.75" hidden="1" customHeight="1">
      <c r="A2265" s="131"/>
      <c r="B2265" s="131"/>
      <c r="C2265" s="140"/>
      <c r="D2265" s="134"/>
      <c r="E2265" s="146"/>
      <c r="F2265" s="134"/>
      <c r="G2265" s="131"/>
      <c r="H2265" s="131"/>
      <c r="I2265" s="147"/>
      <c r="J2265" s="98" t="str">
        <f>IF(ISERROR(VLOOKUP('Salidas Pacientes'!$C2265,'BD Pacientes'!$A:$I,7,FALSE)),"",VLOOKUP('Salidas Pacientes'!$C2265,'BD Pacientes'!$A:$I,7,FALSE))</f>
        <v/>
      </c>
      <c r="K2265" s="99" t="str">
        <f>IF(ISERROR(VLOOKUP('Salidas Pacientes'!$C2265,'BD Pacientes'!$A:$I,8,FALSE)),"",VLOOKUP('Salidas Pacientes'!$C2265,'BD Pacientes'!$A:$I,8,FALSE))</f>
        <v/>
      </c>
      <c r="L2265" s="17" t="str">
        <f>IF(ISERROR(VLOOKUP('Salidas Pacientes'!$C2265,'BD Pacientes'!$A:$I,9,FALSE)),"",VLOOKUP('Salidas Pacientes'!$C2265,'BD Pacientes'!$A:$I,9,FALSE))</f>
        <v/>
      </c>
      <c r="M2265" s="122"/>
      <c r="N2265" s="16"/>
      <c r="O2265" s="16"/>
      <c r="P2265" s="100"/>
      <c r="Q2265" s="100"/>
      <c r="R2265" s="17"/>
      <c r="S2265" s="123"/>
      <c r="T2265" s="102" t="str">
        <f>IF(ISERROR(VLOOKUP('Salidas Pacientes'!$S2265,Entradas!$H$1:$I$412,2,FALSE)),"",VLOOKUP('Salidas Pacientes'!$S2265,Entradas!$H$1:$I$412,2,FALSE))</f>
        <v/>
      </c>
      <c r="U2265" s="124"/>
      <c r="V2265" s="124">
        <v>1</v>
      </c>
      <c r="W2265" s="127"/>
    </row>
    <row r="2266" spans="1:23" ht="15.75" hidden="1" customHeight="1">
      <c r="A2266" s="131"/>
      <c r="B2266" s="131"/>
      <c r="C2266" s="140"/>
      <c r="D2266" s="134"/>
      <c r="E2266" s="146"/>
      <c r="F2266" s="134"/>
      <c r="G2266" s="131"/>
      <c r="H2266" s="131"/>
      <c r="I2266" s="147"/>
      <c r="J2266" s="98" t="str">
        <f>IF(ISERROR(VLOOKUP('Salidas Pacientes'!$C2266,'BD Pacientes'!$A:$I,7,FALSE)),"",VLOOKUP('Salidas Pacientes'!$C2266,'BD Pacientes'!$A:$I,7,FALSE))</f>
        <v/>
      </c>
      <c r="K2266" s="99" t="str">
        <f>IF(ISERROR(VLOOKUP('Salidas Pacientes'!$C2266,'BD Pacientes'!$A:$I,8,FALSE)),"",VLOOKUP('Salidas Pacientes'!$C2266,'BD Pacientes'!$A:$I,8,FALSE))</f>
        <v/>
      </c>
      <c r="L2266" s="17" t="str">
        <f>IF(ISERROR(VLOOKUP('Salidas Pacientes'!$C2266,'BD Pacientes'!$A:$I,9,FALSE)),"",VLOOKUP('Salidas Pacientes'!$C2266,'BD Pacientes'!$A:$I,9,FALSE))</f>
        <v/>
      </c>
      <c r="M2266" s="122"/>
      <c r="N2266" s="16"/>
      <c r="O2266" s="16"/>
      <c r="P2266" s="100"/>
      <c r="Q2266" s="100"/>
      <c r="R2266" s="17"/>
      <c r="S2266" s="123"/>
      <c r="T2266" s="102" t="str">
        <f>IF(ISERROR(VLOOKUP('Salidas Pacientes'!$S2266,Entradas!$H$1:$I$412,2,FALSE)),"",VLOOKUP('Salidas Pacientes'!$S2266,Entradas!$H$1:$I$412,2,FALSE))</f>
        <v/>
      </c>
      <c r="U2266" s="124"/>
      <c r="V2266" s="124">
        <v>1</v>
      </c>
      <c r="W2266" s="127"/>
    </row>
    <row r="2267" spans="1:23" ht="15.75" hidden="1" customHeight="1">
      <c r="A2267" s="131"/>
      <c r="B2267" s="131"/>
      <c r="C2267" s="140"/>
      <c r="D2267" s="134"/>
      <c r="E2267" s="146"/>
      <c r="F2267" s="134"/>
      <c r="G2267" s="131"/>
      <c r="H2267" s="131"/>
      <c r="I2267" s="147"/>
      <c r="J2267" s="98" t="str">
        <f>IF(ISERROR(VLOOKUP('Salidas Pacientes'!$C2267,'BD Pacientes'!$A:$I,7,FALSE)),"",VLOOKUP('Salidas Pacientes'!$C2267,'BD Pacientes'!$A:$I,7,FALSE))</f>
        <v/>
      </c>
      <c r="K2267" s="99" t="str">
        <f>IF(ISERROR(VLOOKUP('Salidas Pacientes'!$C2267,'BD Pacientes'!$A:$I,8,FALSE)),"",VLOOKUP('Salidas Pacientes'!$C2267,'BD Pacientes'!$A:$I,8,FALSE))</f>
        <v/>
      </c>
      <c r="L2267" s="17" t="str">
        <f>IF(ISERROR(VLOOKUP('Salidas Pacientes'!$C2267,'BD Pacientes'!$A:$I,9,FALSE)),"",VLOOKUP('Salidas Pacientes'!$C2267,'BD Pacientes'!$A:$I,9,FALSE))</f>
        <v/>
      </c>
      <c r="M2267" s="122"/>
      <c r="N2267" s="16"/>
      <c r="O2267" s="16"/>
      <c r="P2267" s="100"/>
      <c r="Q2267" s="100"/>
      <c r="R2267" s="17"/>
      <c r="S2267" s="123"/>
      <c r="T2267" s="102" t="str">
        <f>IF(ISERROR(VLOOKUP('Salidas Pacientes'!$S2267,Entradas!$H$1:$I$412,2,FALSE)),"",VLOOKUP('Salidas Pacientes'!$S2267,Entradas!$H$1:$I$412,2,FALSE))</f>
        <v/>
      </c>
      <c r="U2267" s="124"/>
      <c r="V2267" s="124">
        <v>1</v>
      </c>
      <c r="W2267" s="127"/>
    </row>
    <row r="2268" spans="1:23" ht="15.75" hidden="1" customHeight="1">
      <c r="A2268" s="131"/>
      <c r="B2268" s="131"/>
      <c r="C2268" s="140"/>
      <c r="D2268" s="134"/>
      <c r="E2268" s="146"/>
      <c r="F2268" s="134"/>
      <c r="G2268" s="131"/>
      <c r="H2268" s="131"/>
      <c r="I2268" s="147"/>
      <c r="J2268" s="98" t="str">
        <f>IF(ISERROR(VLOOKUP('Salidas Pacientes'!$C2268,'BD Pacientes'!$A:$I,7,FALSE)),"",VLOOKUP('Salidas Pacientes'!$C2268,'BD Pacientes'!$A:$I,7,FALSE))</f>
        <v/>
      </c>
      <c r="K2268" s="99" t="str">
        <f>IF(ISERROR(VLOOKUP('Salidas Pacientes'!$C2268,'BD Pacientes'!$A:$I,8,FALSE)),"",VLOOKUP('Salidas Pacientes'!$C2268,'BD Pacientes'!$A:$I,8,FALSE))</f>
        <v/>
      </c>
      <c r="L2268" s="17" t="str">
        <f>IF(ISERROR(VLOOKUP('Salidas Pacientes'!$C2268,'BD Pacientes'!$A:$I,9,FALSE)),"",VLOOKUP('Salidas Pacientes'!$C2268,'BD Pacientes'!$A:$I,9,FALSE))</f>
        <v/>
      </c>
      <c r="M2268" s="122"/>
      <c r="N2268" s="16"/>
      <c r="O2268" s="16"/>
      <c r="P2268" s="100"/>
      <c r="Q2268" s="100"/>
      <c r="R2268" s="17"/>
      <c r="S2268" s="123"/>
      <c r="T2268" s="102" t="str">
        <f>IF(ISERROR(VLOOKUP('Salidas Pacientes'!$S2268,Entradas!$H$1:$I$412,2,FALSE)),"",VLOOKUP('Salidas Pacientes'!$S2268,Entradas!$H$1:$I$412,2,FALSE))</f>
        <v/>
      </c>
      <c r="U2268" s="124"/>
      <c r="V2268" s="124">
        <v>1</v>
      </c>
      <c r="W2268" s="127"/>
    </row>
    <row r="2269" spans="1:23" ht="15.75" hidden="1" customHeight="1">
      <c r="A2269" s="131"/>
      <c r="B2269" s="131"/>
      <c r="C2269" s="140"/>
      <c r="D2269" s="134"/>
      <c r="E2269" s="146"/>
      <c r="F2269" s="134"/>
      <c r="G2269" s="131"/>
      <c r="H2269" s="131"/>
      <c r="I2269" s="147"/>
      <c r="J2269" s="98" t="str">
        <f>IF(ISERROR(VLOOKUP('Salidas Pacientes'!$C2269,'BD Pacientes'!$A:$I,7,FALSE)),"",VLOOKUP('Salidas Pacientes'!$C2269,'BD Pacientes'!$A:$I,7,FALSE))</f>
        <v/>
      </c>
      <c r="K2269" s="99" t="str">
        <f>IF(ISERROR(VLOOKUP('Salidas Pacientes'!$C2269,'BD Pacientes'!$A:$I,8,FALSE)),"",VLOOKUP('Salidas Pacientes'!$C2269,'BD Pacientes'!$A:$I,8,FALSE))</f>
        <v/>
      </c>
      <c r="L2269" s="17" t="str">
        <f>IF(ISERROR(VLOOKUP('Salidas Pacientes'!$C2269,'BD Pacientes'!$A:$I,9,FALSE)),"",VLOOKUP('Salidas Pacientes'!$C2269,'BD Pacientes'!$A:$I,9,FALSE))</f>
        <v/>
      </c>
      <c r="M2269" s="122"/>
      <c r="N2269" s="16"/>
      <c r="O2269" s="16"/>
      <c r="P2269" s="100"/>
      <c r="Q2269" s="100"/>
      <c r="R2269" s="17"/>
      <c r="S2269" s="123"/>
      <c r="T2269" s="102" t="str">
        <f>IF(ISERROR(VLOOKUP('Salidas Pacientes'!$S2269,Entradas!$H$1:$I$412,2,FALSE)),"",VLOOKUP('Salidas Pacientes'!$S2269,Entradas!$H$1:$I$412,2,FALSE))</f>
        <v/>
      </c>
      <c r="U2269" s="124"/>
      <c r="V2269" s="124">
        <v>1</v>
      </c>
      <c r="W2269" s="127"/>
    </row>
    <row r="2270" spans="1:23" ht="15.75" hidden="1" customHeight="1">
      <c r="A2270" s="131"/>
      <c r="B2270" s="131"/>
      <c r="C2270" s="140"/>
      <c r="D2270" s="134"/>
      <c r="E2270" s="146"/>
      <c r="F2270" s="134"/>
      <c r="G2270" s="131"/>
      <c r="H2270" s="131"/>
      <c r="I2270" s="147"/>
      <c r="J2270" s="98" t="str">
        <f>IF(ISERROR(VLOOKUP('Salidas Pacientes'!$C2270,'BD Pacientes'!$A:$I,7,FALSE)),"",VLOOKUP('Salidas Pacientes'!$C2270,'BD Pacientes'!$A:$I,7,FALSE))</f>
        <v/>
      </c>
      <c r="K2270" s="99" t="str">
        <f>IF(ISERROR(VLOOKUP('Salidas Pacientes'!$C2270,'BD Pacientes'!$A:$I,8,FALSE)),"",VLOOKUP('Salidas Pacientes'!$C2270,'BD Pacientes'!$A:$I,8,FALSE))</f>
        <v/>
      </c>
      <c r="L2270" s="17" t="str">
        <f>IF(ISERROR(VLOOKUP('Salidas Pacientes'!$C2270,'BD Pacientes'!$A:$I,9,FALSE)),"",VLOOKUP('Salidas Pacientes'!$C2270,'BD Pacientes'!$A:$I,9,FALSE))</f>
        <v/>
      </c>
      <c r="M2270" s="122"/>
      <c r="N2270" s="16"/>
      <c r="O2270" s="16"/>
      <c r="P2270" s="100"/>
      <c r="Q2270" s="100"/>
      <c r="R2270" s="17"/>
      <c r="S2270" s="123"/>
      <c r="T2270" s="102" t="str">
        <f>IF(ISERROR(VLOOKUP('Salidas Pacientes'!$S2270,Entradas!$H$1:$I$412,2,FALSE)),"",VLOOKUP('Salidas Pacientes'!$S2270,Entradas!$H$1:$I$412,2,FALSE))</f>
        <v/>
      </c>
      <c r="U2270" s="124"/>
      <c r="V2270" s="124">
        <v>1</v>
      </c>
      <c r="W2270" s="127"/>
    </row>
    <row r="2271" spans="1:23" ht="15.75" hidden="1" customHeight="1">
      <c r="A2271" s="131"/>
      <c r="B2271" s="131"/>
      <c r="C2271" s="140"/>
      <c r="D2271" s="134"/>
      <c r="E2271" s="146"/>
      <c r="F2271" s="134"/>
      <c r="G2271" s="131"/>
      <c r="H2271" s="131"/>
      <c r="I2271" s="147"/>
      <c r="J2271" s="98" t="str">
        <f>IF(ISERROR(VLOOKUP('Salidas Pacientes'!$C2271,'BD Pacientes'!$A:$I,7,FALSE)),"",VLOOKUP('Salidas Pacientes'!$C2271,'BD Pacientes'!$A:$I,7,FALSE))</f>
        <v/>
      </c>
      <c r="K2271" s="99" t="str">
        <f>IF(ISERROR(VLOOKUP('Salidas Pacientes'!$C2271,'BD Pacientes'!$A:$I,8,FALSE)),"",VLOOKUP('Salidas Pacientes'!$C2271,'BD Pacientes'!$A:$I,8,FALSE))</f>
        <v/>
      </c>
      <c r="L2271" s="17" t="str">
        <f>IF(ISERROR(VLOOKUP('Salidas Pacientes'!$C2271,'BD Pacientes'!$A:$I,9,FALSE)),"",VLOOKUP('Salidas Pacientes'!$C2271,'BD Pacientes'!$A:$I,9,FALSE))</f>
        <v/>
      </c>
      <c r="M2271" s="122"/>
      <c r="N2271" s="16"/>
      <c r="O2271" s="16"/>
      <c r="P2271" s="100"/>
      <c r="Q2271" s="100"/>
      <c r="R2271" s="17"/>
      <c r="S2271" s="123"/>
      <c r="T2271" s="102" t="str">
        <f>IF(ISERROR(VLOOKUP('Salidas Pacientes'!$S2271,Entradas!$H$1:$I$412,2,FALSE)),"",VLOOKUP('Salidas Pacientes'!$S2271,Entradas!$H$1:$I$412,2,FALSE))</f>
        <v/>
      </c>
      <c r="U2271" s="124"/>
      <c r="V2271" s="124">
        <v>1</v>
      </c>
      <c r="W2271" s="127"/>
    </row>
    <row r="2272" spans="1:23" ht="15.75" hidden="1" customHeight="1">
      <c r="A2272" s="131"/>
      <c r="B2272" s="131"/>
      <c r="C2272" s="140"/>
      <c r="D2272" s="134"/>
      <c r="E2272" s="146"/>
      <c r="F2272" s="134"/>
      <c r="G2272" s="131"/>
      <c r="H2272" s="131"/>
      <c r="I2272" s="147"/>
      <c r="J2272" s="98" t="str">
        <f>IF(ISERROR(VLOOKUP('Salidas Pacientes'!$C2272,'BD Pacientes'!$A:$I,7,FALSE)),"",VLOOKUP('Salidas Pacientes'!$C2272,'BD Pacientes'!$A:$I,7,FALSE))</f>
        <v/>
      </c>
      <c r="K2272" s="99" t="str">
        <f>IF(ISERROR(VLOOKUP('Salidas Pacientes'!$C2272,'BD Pacientes'!$A:$I,8,FALSE)),"",VLOOKUP('Salidas Pacientes'!$C2272,'BD Pacientes'!$A:$I,8,FALSE))</f>
        <v/>
      </c>
      <c r="L2272" s="17" t="str">
        <f>IF(ISERROR(VLOOKUP('Salidas Pacientes'!$C2272,'BD Pacientes'!$A:$I,9,FALSE)),"",VLOOKUP('Salidas Pacientes'!$C2272,'BD Pacientes'!$A:$I,9,FALSE))</f>
        <v/>
      </c>
      <c r="M2272" s="122"/>
      <c r="N2272" s="16"/>
      <c r="O2272" s="16"/>
      <c r="P2272" s="100"/>
      <c r="Q2272" s="100"/>
      <c r="R2272" s="17"/>
      <c r="S2272" s="123"/>
      <c r="T2272" s="102" t="str">
        <f>IF(ISERROR(VLOOKUP('Salidas Pacientes'!$S2272,Entradas!$H$1:$I$412,2,FALSE)),"",VLOOKUP('Salidas Pacientes'!$S2272,Entradas!$H$1:$I$412,2,FALSE))</f>
        <v/>
      </c>
      <c r="U2272" s="124"/>
      <c r="V2272" s="124">
        <v>1</v>
      </c>
      <c r="W2272" s="127"/>
    </row>
    <row r="2273" spans="1:23" ht="15.75" hidden="1" customHeight="1">
      <c r="A2273" s="131"/>
      <c r="B2273" s="131"/>
      <c r="C2273" s="140"/>
      <c r="D2273" s="134"/>
      <c r="E2273" s="146"/>
      <c r="F2273" s="134"/>
      <c r="G2273" s="131"/>
      <c r="H2273" s="131"/>
      <c r="I2273" s="147"/>
      <c r="J2273" s="98" t="str">
        <f>IF(ISERROR(VLOOKUP('Salidas Pacientes'!$C2273,'BD Pacientes'!$A:$I,7,FALSE)),"",VLOOKUP('Salidas Pacientes'!$C2273,'BD Pacientes'!$A:$I,7,FALSE))</f>
        <v/>
      </c>
      <c r="K2273" s="99" t="str">
        <f>IF(ISERROR(VLOOKUP('Salidas Pacientes'!$C2273,'BD Pacientes'!$A:$I,8,FALSE)),"",VLOOKUP('Salidas Pacientes'!$C2273,'BD Pacientes'!$A:$I,8,FALSE))</f>
        <v/>
      </c>
      <c r="L2273" s="17" t="str">
        <f>IF(ISERROR(VLOOKUP('Salidas Pacientes'!$C2273,'BD Pacientes'!$A:$I,9,FALSE)),"",VLOOKUP('Salidas Pacientes'!$C2273,'BD Pacientes'!$A:$I,9,FALSE))</f>
        <v/>
      </c>
      <c r="M2273" s="122"/>
      <c r="N2273" s="16"/>
      <c r="O2273" s="16"/>
      <c r="P2273" s="100"/>
      <c r="Q2273" s="100"/>
      <c r="R2273" s="17"/>
      <c r="S2273" s="123"/>
      <c r="T2273" s="102" t="str">
        <f>IF(ISERROR(VLOOKUP('Salidas Pacientes'!$S2273,Entradas!$H$1:$I$412,2,FALSE)),"",VLOOKUP('Salidas Pacientes'!$S2273,Entradas!$H$1:$I$412,2,FALSE))</f>
        <v/>
      </c>
      <c r="U2273" s="124"/>
      <c r="V2273" s="124">
        <v>1</v>
      </c>
      <c r="W2273" s="127"/>
    </row>
    <row r="2274" spans="1:23" ht="15.75" hidden="1" customHeight="1">
      <c r="A2274" s="131"/>
      <c r="B2274" s="131"/>
      <c r="C2274" s="140"/>
      <c r="D2274" s="134"/>
      <c r="E2274" s="146"/>
      <c r="F2274" s="134"/>
      <c r="G2274" s="131"/>
      <c r="H2274" s="131"/>
      <c r="I2274" s="147"/>
      <c r="J2274" s="98" t="str">
        <f>IF(ISERROR(VLOOKUP('Salidas Pacientes'!$C2274,'BD Pacientes'!$A:$I,7,FALSE)),"",VLOOKUP('Salidas Pacientes'!$C2274,'BD Pacientes'!$A:$I,7,FALSE))</f>
        <v/>
      </c>
      <c r="K2274" s="99" t="str">
        <f>IF(ISERROR(VLOOKUP('Salidas Pacientes'!$C2274,'BD Pacientes'!$A:$I,8,FALSE)),"",VLOOKUP('Salidas Pacientes'!$C2274,'BD Pacientes'!$A:$I,8,FALSE))</f>
        <v/>
      </c>
      <c r="L2274" s="17" t="str">
        <f>IF(ISERROR(VLOOKUP('Salidas Pacientes'!$C2274,'BD Pacientes'!$A:$I,9,FALSE)),"",VLOOKUP('Salidas Pacientes'!$C2274,'BD Pacientes'!$A:$I,9,FALSE))</f>
        <v/>
      </c>
      <c r="M2274" s="122"/>
      <c r="N2274" s="16"/>
      <c r="O2274" s="16"/>
      <c r="P2274" s="100"/>
      <c r="Q2274" s="100"/>
      <c r="R2274" s="17"/>
      <c r="S2274" s="123"/>
      <c r="T2274" s="102" t="str">
        <f>IF(ISERROR(VLOOKUP('Salidas Pacientes'!$S2274,Entradas!$H$1:$I$412,2,FALSE)),"",VLOOKUP('Salidas Pacientes'!$S2274,Entradas!$H$1:$I$412,2,FALSE))</f>
        <v/>
      </c>
      <c r="U2274" s="124"/>
      <c r="V2274" s="124">
        <v>1</v>
      </c>
      <c r="W2274" s="127"/>
    </row>
    <row r="2275" spans="1:23" ht="15.75" hidden="1" customHeight="1">
      <c r="A2275" s="131"/>
      <c r="B2275" s="131"/>
      <c r="C2275" s="140"/>
      <c r="D2275" s="134"/>
      <c r="E2275" s="146"/>
      <c r="F2275" s="134"/>
      <c r="G2275" s="131"/>
      <c r="H2275" s="131"/>
      <c r="I2275" s="147"/>
      <c r="J2275" s="98" t="str">
        <f>IF(ISERROR(VLOOKUP('Salidas Pacientes'!$C2275,'BD Pacientes'!$A:$I,7,FALSE)),"",VLOOKUP('Salidas Pacientes'!$C2275,'BD Pacientes'!$A:$I,7,FALSE))</f>
        <v/>
      </c>
      <c r="K2275" s="99" t="str">
        <f>IF(ISERROR(VLOOKUP('Salidas Pacientes'!$C2275,'BD Pacientes'!$A:$I,8,FALSE)),"",VLOOKUP('Salidas Pacientes'!$C2275,'BD Pacientes'!$A:$I,8,FALSE))</f>
        <v/>
      </c>
      <c r="L2275" s="17" t="str">
        <f>IF(ISERROR(VLOOKUP('Salidas Pacientes'!$C2275,'BD Pacientes'!$A:$I,9,FALSE)),"",VLOOKUP('Salidas Pacientes'!$C2275,'BD Pacientes'!$A:$I,9,FALSE))</f>
        <v/>
      </c>
      <c r="M2275" s="122"/>
      <c r="N2275" s="16"/>
      <c r="O2275" s="16"/>
      <c r="P2275" s="100"/>
      <c r="Q2275" s="100"/>
      <c r="R2275" s="17"/>
      <c r="S2275" s="123"/>
      <c r="T2275" s="102" t="str">
        <f>IF(ISERROR(VLOOKUP('Salidas Pacientes'!$S2275,Entradas!$H$1:$I$412,2,FALSE)),"",VLOOKUP('Salidas Pacientes'!$S2275,Entradas!$H$1:$I$412,2,FALSE))</f>
        <v/>
      </c>
      <c r="U2275" s="124"/>
      <c r="V2275" s="124">
        <v>1</v>
      </c>
      <c r="W2275" s="127"/>
    </row>
    <row r="2276" spans="1:23" ht="15.75" hidden="1" customHeight="1">
      <c r="A2276" s="131"/>
      <c r="B2276" s="131"/>
      <c r="C2276" s="140"/>
      <c r="D2276" s="134"/>
      <c r="E2276" s="146"/>
      <c r="F2276" s="134"/>
      <c r="G2276" s="131"/>
      <c r="H2276" s="131"/>
      <c r="I2276" s="147"/>
      <c r="J2276" s="98" t="str">
        <f>IF(ISERROR(VLOOKUP('Salidas Pacientes'!$C2276,'BD Pacientes'!$A:$I,7,FALSE)),"",VLOOKUP('Salidas Pacientes'!$C2276,'BD Pacientes'!$A:$I,7,FALSE))</f>
        <v/>
      </c>
      <c r="K2276" s="99" t="str">
        <f>IF(ISERROR(VLOOKUP('Salidas Pacientes'!$C2276,'BD Pacientes'!$A:$I,8,FALSE)),"",VLOOKUP('Salidas Pacientes'!$C2276,'BD Pacientes'!$A:$I,8,FALSE))</f>
        <v/>
      </c>
      <c r="L2276" s="17" t="str">
        <f>IF(ISERROR(VLOOKUP('Salidas Pacientes'!$C2276,'BD Pacientes'!$A:$I,9,FALSE)),"",VLOOKUP('Salidas Pacientes'!$C2276,'BD Pacientes'!$A:$I,9,FALSE))</f>
        <v/>
      </c>
      <c r="M2276" s="122"/>
      <c r="N2276" s="16"/>
      <c r="O2276" s="16"/>
      <c r="P2276" s="100"/>
      <c r="Q2276" s="100"/>
      <c r="R2276" s="17"/>
      <c r="S2276" s="123"/>
      <c r="T2276" s="102" t="str">
        <f>IF(ISERROR(VLOOKUP('Salidas Pacientes'!$S2276,Entradas!$H$1:$I$412,2,FALSE)),"",VLOOKUP('Salidas Pacientes'!$S2276,Entradas!$H$1:$I$412,2,FALSE))</f>
        <v/>
      </c>
      <c r="U2276" s="124"/>
      <c r="V2276" s="124">
        <v>1</v>
      </c>
      <c r="W2276" s="127"/>
    </row>
    <row r="2277" spans="1:23" ht="15.75" hidden="1" customHeight="1">
      <c r="A2277" s="131"/>
      <c r="B2277" s="131"/>
      <c r="C2277" s="140"/>
      <c r="D2277" s="134"/>
      <c r="E2277" s="146"/>
      <c r="F2277" s="134"/>
      <c r="G2277" s="131"/>
      <c r="H2277" s="131"/>
      <c r="I2277" s="147"/>
      <c r="J2277" s="98" t="str">
        <f>IF(ISERROR(VLOOKUP('Salidas Pacientes'!$C2277,'BD Pacientes'!$A:$I,7,FALSE)),"",VLOOKUP('Salidas Pacientes'!$C2277,'BD Pacientes'!$A:$I,7,FALSE))</f>
        <v/>
      </c>
      <c r="K2277" s="99" t="str">
        <f>IF(ISERROR(VLOOKUP('Salidas Pacientes'!$C2277,'BD Pacientes'!$A:$I,8,FALSE)),"",VLOOKUP('Salidas Pacientes'!$C2277,'BD Pacientes'!$A:$I,8,FALSE))</f>
        <v/>
      </c>
      <c r="L2277" s="17" t="str">
        <f>IF(ISERROR(VLOOKUP('Salidas Pacientes'!$C2277,'BD Pacientes'!$A:$I,9,FALSE)),"",VLOOKUP('Salidas Pacientes'!$C2277,'BD Pacientes'!$A:$I,9,FALSE))</f>
        <v/>
      </c>
      <c r="M2277" s="122"/>
      <c r="N2277" s="16"/>
      <c r="O2277" s="16"/>
      <c r="P2277" s="100"/>
      <c r="Q2277" s="100"/>
      <c r="R2277" s="17"/>
      <c r="S2277" s="123"/>
      <c r="T2277" s="102" t="str">
        <f>IF(ISERROR(VLOOKUP('Salidas Pacientes'!$S2277,Entradas!$H$1:$I$412,2,FALSE)),"",VLOOKUP('Salidas Pacientes'!$S2277,Entradas!$H$1:$I$412,2,FALSE))</f>
        <v/>
      </c>
      <c r="U2277" s="124"/>
      <c r="V2277" s="124">
        <v>1</v>
      </c>
      <c r="W2277" s="127"/>
    </row>
    <row r="2278" spans="1:23" ht="15.75" hidden="1" customHeight="1">
      <c r="A2278" s="131"/>
      <c r="B2278" s="131"/>
      <c r="C2278" s="140"/>
      <c r="D2278" s="134"/>
      <c r="E2278" s="146"/>
      <c r="F2278" s="134"/>
      <c r="G2278" s="131"/>
      <c r="H2278" s="131"/>
      <c r="I2278" s="147"/>
      <c r="J2278" s="98" t="str">
        <f>IF(ISERROR(VLOOKUP('Salidas Pacientes'!$C2278,'BD Pacientes'!$A:$I,7,FALSE)),"",VLOOKUP('Salidas Pacientes'!$C2278,'BD Pacientes'!$A:$I,7,FALSE))</f>
        <v/>
      </c>
      <c r="K2278" s="99" t="str">
        <f>IF(ISERROR(VLOOKUP('Salidas Pacientes'!$C2278,'BD Pacientes'!$A:$I,8,FALSE)),"",VLOOKUP('Salidas Pacientes'!$C2278,'BD Pacientes'!$A:$I,8,FALSE))</f>
        <v/>
      </c>
      <c r="L2278" s="17" t="str">
        <f>IF(ISERROR(VLOOKUP('Salidas Pacientes'!$C2278,'BD Pacientes'!$A:$I,9,FALSE)),"",VLOOKUP('Salidas Pacientes'!$C2278,'BD Pacientes'!$A:$I,9,FALSE))</f>
        <v/>
      </c>
      <c r="M2278" s="122"/>
      <c r="N2278" s="16"/>
      <c r="O2278" s="16"/>
      <c r="P2278" s="100"/>
      <c r="Q2278" s="100"/>
      <c r="R2278" s="17"/>
      <c r="S2278" s="123"/>
      <c r="T2278" s="102" t="str">
        <f>IF(ISERROR(VLOOKUP('Salidas Pacientes'!$S2278,Entradas!$H$1:$I$412,2,FALSE)),"",VLOOKUP('Salidas Pacientes'!$S2278,Entradas!$H$1:$I$412,2,FALSE))</f>
        <v/>
      </c>
      <c r="U2278" s="124"/>
      <c r="V2278" s="124">
        <v>1</v>
      </c>
      <c r="W2278" s="127"/>
    </row>
    <row r="2279" spans="1:23" ht="15.75" hidden="1" customHeight="1">
      <c r="A2279" s="131"/>
      <c r="B2279" s="131"/>
      <c r="C2279" s="140"/>
      <c r="D2279" s="134"/>
      <c r="E2279" s="146"/>
      <c r="F2279" s="134"/>
      <c r="G2279" s="131"/>
      <c r="H2279" s="131"/>
      <c r="I2279" s="147"/>
      <c r="J2279" s="98" t="str">
        <f>IF(ISERROR(VLOOKUP('Salidas Pacientes'!$C2279,'BD Pacientes'!$A:$I,7,FALSE)),"",VLOOKUP('Salidas Pacientes'!$C2279,'BD Pacientes'!$A:$I,7,FALSE))</f>
        <v/>
      </c>
      <c r="K2279" s="99" t="str">
        <f>IF(ISERROR(VLOOKUP('Salidas Pacientes'!$C2279,'BD Pacientes'!$A:$I,8,FALSE)),"",VLOOKUP('Salidas Pacientes'!$C2279,'BD Pacientes'!$A:$I,8,FALSE))</f>
        <v/>
      </c>
      <c r="L2279" s="17" t="str">
        <f>IF(ISERROR(VLOOKUP('Salidas Pacientes'!$C2279,'BD Pacientes'!$A:$I,9,FALSE)),"",VLOOKUP('Salidas Pacientes'!$C2279,'BD Pacientes'!$A:$I,9,FALSE))</f>
        <v/>
      </c>
      <c r="M2279" s="122"/>
      <c r="N2279" s="16"/>
      <c r="O2279" s="16"/>
      <c r="P2279" s="100"/>
      <c r="Q2279" s="100"/>
      <c r="R2279" s="17"/>
      <c r="S2279" s="123"/>
      <c r="T2279" s="102" t="str">
        <f>IF(ISERROR(VLOOKUP('Salidas Pacientes'!$S2279,Entradas!$H$1:$I$412,2,FALSE)),"",VLOOKUP('Salidas Pacientes'!$S2279,Entradas!$H$1:$I$412,2,FALSE))</f>
        <v/>
      </c>
      <c r="U2279" s="124"/>
      <c r="V2279" s="124">
        <v>1</v>
      </c>
      <c r="W2279" s="127"/>
    </row>
    <row r="2280" spans="1:23" ht="15.75" hidden="1" customHeight="1">
      <c r="A2280" s="131"/>
      <c r="B2280" s="131"/>
      <c r="C2280" s="140"/>
      <c r="D2280" s="134"/>
      <c r="E2280" s="146"/>
      <c r="F2280" s="134"/>
      <c r="G2280" s="131"/>
      <c r="H2280" s="131"/>
      <c r="I2280" s="147"/>
      <c r="J2280" s="98" t="str">
        <f>IF(ISERROR(VLOOKUP('Salidas Pacientes'!$C2280,'BD Pacientes'!$A:$I,7,FALSE)),"",VLOOKUP('Salidas Pacientes'!$C2280,'BD Pacientes'!$A:$I,7,FALSE))</f>
        <v/>
      </c>
      <c r="K2280" s="99" t="str">
        <f>IF(ISERROR(VLOOKUP('Salidas Pacientes'!$C2280,'BD Pacientes'!$A:$I,8,FALSE)),"",VLOOKUP('Salidas Pacientes'!$C2280,'BD Pacientes'!$A:$I,8,FALSE))</f>
        <v/>
      </c>
      <c r="L2280" s="17" t="str">
        <f>IF(ISERROR(VLOOKUP('Salidas Pacientes'!$C2280,'BD Pacientes'!$A:$I,9,FALSE)),"",VLOOKUP('Salidas Pacientes'!$C2280,'BD Pacientes'!$A:$I,9,FALSE))</f>
        <v/>
      </c>
      <c r="M2280" s="122"/>
      <c r="N2280" s="16"/>
      <c r="O2280" s="16"/>
      <c r="P2280" s="100"/>
      <c r="Q2280" s="100"/>
      <c r="R2280" s="17"/>
      <c r="S2280" s="123"/>
      <c r="T2280" s="102" t="str">
        <f>IF(ISERROR(VLOOKUP('Salidas Pacientes'!$S2280,Entradas!$H$1:$I$412,2,FALSE)),"",VLOOKUP('Salidas Pacientes'!$S2280,Entradas!$H$1:$I$412,2,FALSE))</f>
        <v/>
      </c>
      <c r="U2280" s="124"/>
      <c r="V2280" s="124">
        <v>1</v>
      </c>
      <c r="W2280" s="127"/>
    </row>
    <row r="2281" spans="1:23" ht="15.75" hidden="1" customHeight="1">
      <c r="A2281" s="131"/>
      <c r="B2281" s="131"/>
      <c r="C2281" s="140"/>
      <c r="D2281" s="134"/>
      <c r="E2281" s="146"/>
      <c r="F2281" s="134"/>
      <c r="G2281" s="131"/>
      <c r="H2281" s="131"/>
      <c r="I2281" s="147"/>
      <c r="J2281" s="98" t="str">
        <f>IF(ISERROR(VLOOKUP('Salidas Pacientes'!$C2281,'BD Pacientes'!$A:$I,7,FALSE)),"",VLOOKUP('Salidas Pacientes'!$C2281,'BD Pacientes'!$A:$I,7,FALSE))</f>
        <v/>
      </c>
      <c r="K2281" s="99" t="str">
        <f>IF(ISERROR(VLOOKUP('Salidas Pacientes'!$C2281,'BD Pacientes'!$A:$I,8,FALSE)),"",VLOOKUP('Salidas Pacientes'!$C2281,'BD Pacientes'!$A:$I,8,FALSE))</f>
        <v/>
      </c>
      <c r="L2281" s="17" t="str">
        <f>IF(ISERROR(VLOOKUP('Salidas Pacientes'!$C2281,'BD Pacientes'!$A:$I,9,FALSE)),"",VLOOKUP('Salidas Pacientes'!$C2281,'BD Pacientes'!$A:$I,9,FALSE))</f>
        <v/>
      </c>
      <c r="M2281" s="122"/>
      <c r="N2281" s="16"/>
      <c r="O2281" s="16"/>
      <c r="P2281" s="100"/>
      <c r="Q2281" s="100"/>
      <c r="R2281" s="17"/>
      <c r="S2281" s="123"/>
      <c r="T2281" s="102" t="str">
        <f>IF(ISERROR(VLOOKUP('Salidas Pacientes'!$S2281,Entradas!$H$1:$I$412,2,FALSE)),"",VLOOKUP('Salidas Pacientes'!$S2281,Entradas!$H$1:$I$412,2,FALSE))</f>
        <v/>
      </c>
      <c r="U2281" s="124"/>
      <c r="V2281" s="124">
        <v>1</v>
      </c>
      <c r="W2281" s="127"/>
    </row>
    <row r="2282" spans="1:23" ht="15.75" hidden="1" customHeight="1">
      <c r="A2282" s="131"/>
      <c r="B2282" s="131"/>
      <c r="C2282" s="140"/>
      <c r="D2282" s="134"/>
      <c r="E2282" s="146"/>
      <c r="F2282" s="134"/>
      <c r="G2282" s="131"/>
      <c r="H2282" s="131"/>
      <c r="I2282" s="147"/>
      <c r="J2282" s="98" t="str">
        <f>IF(ISERROR(VLOOKUP('Salidas Pacientes'!$C2282,'BD Pacientes'!$A:$I,7,FALSE)),"",VLOOKUP('Salidas Pacientes'!$C2282,'BD Pacientes'!$A:$I,7,FALSE))</f>
        <v/>
      </c>
      <c r="K2282" s="99" t="str">
        <f>IF(ISERROR(VLOOKUP('Salidas Pacientes'!$C2282,'BD Pacientes'!$A:$I,8,FALSE)),"",VLOOKUP('Salidas Pacientes'!$C2282,'BD Pacientes'!$A:$I,8,FALSE))</f>
        <v/>
      </c>
      <c r="L2282" s="17" t="str">
        <f>IF(ISERROR(VLOOKUP('Salidas Pacientes'!$C2282,'BD Pacientes'!$A:$I,9,FALSE)),"",VLOOKUP('Salidas Pacientes'!$C2282,'BD Pacientes'!$A:$I,9,FALSE))</f>
        <v/>
      </c>
      <c r="M2282" s="122"/>
      <c r="N2282" s="16"/>
      <c r="O2282" s="16"/>
      <c r="P2282" s="100"/>
      <c r="Q2282" s="100"/>
      <c r="R2282" s="17"/>
      <c r="S2282" s="123"/>
      <c r="T2282" s="102" t="str">
        <f>IF(ISERROR(VLOOKUP('Salidas Pacientes'!$S2282,Entradas!$H$1:$I$412,2,FALSE)),"",VLOOKUP('Salidas Pacientes'!$S2282,Entradas!$H$1:$I$412,2,FALSE))</f>
        <v/>
      </c>
      <c r="U2282" s="124"/>
      <c r="V2282" s="124">
        <v>1</v>
      </c>
      <c r="W2282" s="127"/>
    </row>
    <row r="2283" spans="1:23" ht="15.75" hidden="1" customHeight="1">
      <c r="A2283" s="131"/>
      <c r="B2283" s="131"/>
      <c r="C2283" s="140"/>
      <c r="D2283" s="134"/>
      <c r="E2283" s="146"/>
      <c r="F2283" s="134"/>
      <c r="G2283" s="131"/>
      <c r="H2283" s="131"/>
      <c r="I2283" s="147"/>
      <c r="J2283" s="98" t="str">
        <f>IF(ISERROR(VLOOKUP('Salidas Pacientes'!$C2283,'BD Pacientes'!$A:$I,7,FALSE)),"",VLOOKUP('Salidas Pacientes'!$C2283,'BD Pacientes'!$A:$I,7,FALSE))</f>
        <v/>
      </c>
      <c r="K2283" s="99" t="str">
        <f>IF(ISERROR(VLOOKUP('Salidas Pacientes'!$C2283,'BD Pacientes'!$A:$I,8,FALSE)),"",VLOOKUP('Salidas Pacientes'!$C2283,'BD Pacientes'!$A:$I,8,FALSE))</f>
        <v/>
      </c>
      <c r="L2283" s="17" t="str">
        <f>IF(ISERROR(VLOOKUP('Salidas Pacientes'!$C2283,'BD Pacientes'!$A:$I,9,FALSE)),"",VLOOKUP('Salidas Pacientes'!$C2283,'BD Pacientes'!$A:$I,9,FALSE))</f>
        <v/>
      </c>
      <c r="M2283" s="122"/>
      <c r="N2283" s="16"/>
      <c r="O2283" s="16"/>
      <c r="P2283" s="100"/>
      <c r="Q2283" s="100"/>
      <c r="R2283" s="17"/>
      <c r="S2283" s="123"/>
      <c r="T2283" s="102" t="str">
        <f>IF(ISERROR(VLOOKUP('Salidas Pacientes'!$S2283,Entradas!$H$1:$I$412,2,FALSE)),"",VLOOKUP('Salidas Pacientes'!$S2283,Entradas!$H$1:$I$412,2,FALSE))</f>
        <v/>
      </c>
      <c r="U2283" s="124"/>
      <c r="V2283" s="124">
        <v>1</v>
      </c>
      <c r="W2283" s="127"/>
    </row>
    <row r="2284" spans="1:23" ht="15.75" hidden="1" customHeight="1">
      <c r="A2284" s="131"/>
      <c r="B2284" s="131"/>
      <c r="C2284" s="140"/>
      <c r="D2284" s="134"/>
      <c r="E2284" s="146"/>
      <c r="F2284" s="134"/>
      <c r="G2284" s="131"/>
      <c r="H2284" s="131"/>
      <c r="I2284" s="147"/>
      <c r="J2284" s="98" t="str">
        <f>IF(ISERROR(VLOOKUP('Salidas Pacientes'!$C2284,'BD Pacientes'!$A:$I,7,FALSE)),"",VLOOKUP('Salidas Pacientes'!$C2284,'BD Pacientes'!$A:$I,7,FALSE))</f>
        <v/>
      </c>
      <c r="K2284" s="99" t="str">
        <f>IF(ISERROR(VLOOKUP('Salidas Pacientes'!$C2284,'BD Pacientes'!$A:$I,8,FALSE)),"",VLOOKUP('Salidas Pacientes'!$C2284,'BD Pacientes'!$A:$I,8,FALSE))</f>
        <v/>
      </c>
      <c r="L2284" s="17" t="str">
        <f>IF(ISERROR(VLOOKUP('Salidas Pacientes'!$C2284,'BD Pacientes'!$A:$I,9,FALSE)),"",VLOOKUP('Salidas Pacientes'!$C2284,'BD Pacientes'!$A:$I,9,FALSE))</f>
        <v/>
      </c>
      <c r="M2284" s="122"/>
      <c r="N2284" s="16"/>
      <c r="O2284" s="16"/>
      <c r="P2284" s="100"/>
      <c r="Q2284" s="100"/>
      <c r="R2284" s="17"/>
      <c r="S2284" s="123"/>
      <c r="T2284" s="102" t="str">
        <f>IF(ISERROR(VLOOKUP('Salidas Pacientes'!$S2284,Entradas!$H$1:$I$412,2,FALSE)),"",VLOOKUP('Salidas Pacientes'!$S2284,Entradas!$H$1:$I$412,2,FALSE))</f>
        <v/>
      </c>
      <c r="U2284" s="124"/>
      <c r="V2284" s="124">
        <v>1</v>
      </c>
      <c r="W2284" s="127"/>
    </row>
    <row r="2285" spans="1:23" ht="15.75" hidden="1" customHeight="1">
      <c r="A2285" s="131"/>
      <c r="B2285" s="131"/>
      <c r="C2285" s="140"/>
      <c r="D2285" s="134"/>
      <c r="E2285" s="146"/>
      <c r="F2285" s="134"/>
      <c r="G2285" s="131"/>
      <c r="H2285" s="131"/>
      <c r="I2285" s="147"/>
      <c r="J2285" s="98" t="str">
        <f>IF(ISERROR(VLOOKUP('Salidas Pacientes'!$C2285,'BD Pacientes'!$A:$I,7,FALSE)),"",VLOOKUP('Salidas Pacientes'!$C2285,'BD Pacientes'!$A:$I,7,FALSE))</f>
        <v/>
      </c>
      <c r="K2285" s="99" t="str">
        <f>IF(ISERROR(VLOOKUP('Salidas Pacientes'!$C2285,'BD Pacientes'!$A:$I,8,FALSE)),"",VLOOKUP('Salidas Pacientes'!$C2285,'BD Pacientes'!$A:$I,8,FALSE))</f>
        <v/>
      </c>
      <c r="L2285" s="17" t="str">
        <f>IF(ISERROR(VLOOKUP('Salidas Pacientes'!$C2285,'BD Pacientes'!$A:$I,9,FALSE)),"",VLOOKUP('Salidas Pacientes'!$C2285,'BD Pacientes'!$A:$I,9,FALSE))</f>
        <v/>
      </c>
      <c r="M2285" s="122"/>
      <c r="N2285" s="16"/>
      <c r="O2285" s="16"/>
      <c r="P2285" s="100"/>
      <c r="Q2285" s="100"/>
      <c r="R2285" s="17"/>
      <c r="S2285" s="123"/>
      <c r="T2285" s="102" t="str">
        <f>IF(ISERROR(VLOOKUP('Salidas Pacientes'!$S2285,Entradas!$H$1:$I$412,2,FALSE)),"",VLOOKUP('Salidas Pacientes'!$S2285,Entradas!$H$1:$I$412,2,FALSE))</f>
        <v/>
      </c>
      <c r="U2285" s="124"/>
      <c r="V2285" s="124">
        <v>1</v>
      </c>
      <c r="W2285" s="127"/>
    </row>
    <row r="2286" spans="1:23" ht="15.75" hidden="1" customHeight="1">
      <c r="A2286" s="131"/>
      <c r="B2286" s="131"/>
      <c r="C2286" s="140"/>
      <c r="D2286" s="134"/>
      <c r="E2286" s="146"/>
      <c r="F2286" s="134"/>
      <c r="G2286" s="131"/>
      <c r="H2286" s="131"/>
      <c r="I2286" s="147"/>
      <c r="J2286" s="98" t="str">
        <f>IF(ISERROR(VLOOKUP('Salidas Pacientes'!$C2286,'BD Pacientes'!$A:$I,7,FALSE)),"",VLOOKUP('Salidas Pacientes'!$C2286,'BD Pacientes'!$A:$I,7,FALSE))</f>
        <v/>
      </c>
      <c r="K2286" s="99" t="str">
        <f>IF(ISERROR(VLOOKUP('Salidas Pacientes'!$C2286,'BD Pacientes'!$A:$I,8,FALSE)),"",VLOOKUP('Salidas Pacientes'!$C2286,'BD Pacientes'!$A:$I,8,FALSE))</f>
        <v/>
      </c>
      <c r="L2286" s="17" t="str">
        <f>IF(ISERROR(VLOOKUP('Salidas Pacientes'!$C2286,'BD Pacientes'!$A:$I,9,FALSE)),"",VLOOKUP('Salidas Pacientes'!$C2286,'BD Pacientes'!$A:$I,9,FALSE))</f>
        <v/>
      </c>
      <c r="M2286" s="122"/>
      <c r="N2286" s="16"/>
      <c r="O2286" s="16"/>
      <c r="P2286" s="100"/>
      <c r="Q2286" s="100"/>
      <c r="R2286" s="17"/>
      <c r="S2286" s="123"/>
      <c r="T2286" s="102" t="str">
        <f>IF(ISERROR(VLOOKUP('Salidas Pacientes'!$S2286,Entradas!$H$1:$I$412,2,FALSE)),"",VLOOKUP('Salidas Pacientes'!$S2286,Entradas!$H$1:$I$412,2,FALSE))</f>
        <v/>
      </c>
      <c r="U2286" s="124"/>
      <c r="V2286" s="124">
        <v>1</v>
      </c>
      <c r="W2286" s="127"/>
    </row>
    <row r="2287" spans="1:23" ht="15.75" hidden="1" customHeight="1">
      <c r="A2287" s="131"/>
      <c r="B2287" s="131"/>
      <c r="C2287" s="140"/>
      <c r="D2287" s="134"/>
      <c r="E2287" s="146"/>
      <c r="F2287" s="134"/>
      <c r="G2287" s="131"/>
      <c r="H2287" s="131"/>
      <c r="I2287" s="147"/>
      <c r="J2287" s="98" t="str">
        <f>IF(ISERROR(VLOOKUP('Salidas Pacientes'!$C2287,'BD Pacientes'!$A:$I,7,FALSE)),"",VLOOKUP('Salidas Pacientes'!$C2287,'BD Pacientes'!$A:$I,7,FALSE))</f>
        <v/>
      </c>
      <c r="K2287" s="99" t="str">
        <f>IF(ISERROR(VLOOKUP('Salidas Pacientes'!$C2287,'BD Pacientes'!$A:$I,8,FALSE)),"",VLOOKUP('Salidas Pacientes'!$C2287,'BD Pacientes'!$A:$I,8,FALSE))</f>
        <v/>
      </c>
      <c r="L2287" s="17" t="str">
        <f>IF(ISERROR(VLOOKUP('Salidas Pacientes'!$C2287,'BD Pacientes'!$A:$I,9,FALSE)),"",VLOOKUP('Salidas Pacientes'!$C2287,'BD Pacientes'!$A:$I,9,FALSE))</f>
        <v/>
      </c>
      <c r="M2287" s="122"/>
      <c r="N2287" s="16"/>
      <c r="O2287" s="16"/>
      <c r="P2287" s="100"/>
      <c r="Q2287" s="100"/>
      <c r="R2287" s="17"/>
      <c r="S2287" s="123"/>
      <c r="T2287" s="102" t="str">
        <f>IF(ISERROR(VLOOKUP('Salidas Pacientes'!$S2287,Entradas!$H$1:$I$412,2,FALSE)),"",VLOOKUP('Salidas Pacientes'!$S2287,Entradas!$H$1:$I$412,2,FALSE))</f>
        <v/>
      </c>
      <c r="U2287" s="124"/>
      <c r="V2287" s="124">
        <v>1</v>
      </c>
      <c r="W2287" s="127"/>
    </row>
    <row r="2288" spans="1:23" ht="15.75" hidden="1" customHeight="1">
      <c r="A2288" s="131"/>
      <c r="B2288" s="131"/>
      <c r="C2288" s="140"/>
      <c r="D2288" s="134"/>
      <c r="E2288" s="146"/>
      <c r="F2288" s="134"/>
      <c r="G2288" s="131"/>
      <c r="H2288" s="131"/>
      <c r="I2288" s="147"/>
      <c r="J2288" s="98" t="str">
        <f>IF(ISERROR(VLOOKUP('Salidas Pacientes'!$C2288,'BD Pacientes'!$A:$I,7,FALSE)),"",VLOOKUP('Salidas Pacientes'!$C2288,'BD Pacientes'!$A:$I,7,FALSE))</f>
        <v/>
      </c>
      <c r="K2288" s="99" t="str">
        <f>IF(ISERROR(VLOOKUP('Salidas Pacientes'!$C2288,'BD Pacientes'!$A:$I,8,FALSE)),"",VLOOKUP('Salidas Pacientes'!$C2288,'BD Pacientes'!$A:$I,8,FALSE))</f>
        <v/>
      </c>
      <c r="L2288" s="17" t="str">
        <f>IF(ISERROR(VLOOKUP('Salidas Pacientes'!$C2288,'BD Pacientes'!$A:$I,9,FALSE)),"",VLOOKUP('Salidas Pacientes'!$C2288,'BD Pacientes'!$A:$I,9,FALSE))</f>
        <v/>
      </c>
      <c r="M2288" s="122"/>
      <c r="N2288" s="16"/>
      <c r="O2288" s="16"/>
      <c r="P2288" s="100"/>
      <c r="Q2288" s="100"/>
      <c r="R2288" s="17"/>
      <c r="S2288" s="123"/>
      <c r="T2288" s="102" t="str">
        <f>IF(ISERROR(VLOOKUP('Salidas Pacientes'!$S2288,Entradas!$H$1:$I$412,2,FALSE)),"",VLOOKUP('Salidas Pacientes'!$S2288,Entradas!$H$1:$I$412,2,FALSE))</f>
        <v/>
      </c>
      <c r="U2288" s="124"/>
      <c r="V2288" s="124">
        <v>1</v>
      </c>
      <c r="W2288" s="127"/>
    </row>
    <row r="2289" spans="1:23" ht="15.75" hidden="1" customHeight="1">
      <c r="A2289" s="131"/>
      <c r="B2289" s="131"/>
      <c r="C2289" s="140"/>
      <c r="D2289" s="134"/>
      <c r="E2289" s="146"/>
      <c r="F2289" s="134"/>
      <c r="G2289" s="131"/>
      <c r="H2289" s="131"/>
      <c r="I2289" s="147"/>
      <c r="J2289" s="98" t="str">
        <f>IF(ISERROR(VLOOKUP('Salidas Pacientes'!$C2289,'BD Pacientes'!$A:$I,7,FALSE)),"",VLOOKUP('Salidas Pacientes'!$C2289,'BD Pacientes'!$A:$I,7,FALSE))</f>
        <v/>
      </c>
      <c r="K2289" s="99" t="str">
        <f>IF(ISERROR(VLOOKUP('Salidas Pacientes'!$C2289,'BD Pacientes'!$A:$I,8,FALSE)),"",VLOOKUP('Salidas Pacientes'!$C2289,'BD Pacientes'!$A:$I,8,FALSE))</f>
        <v/>
      </c>
      <c r="L2289" s="17" t="str">
        <f>IF(ISERROR(VLOOKUP('Salidas Pacientes'!$C2289,'BD Pacientes'!$A:$I,9,FALSE)),"",VLOOKUP('Salidas Pacientes'!$C2289,'BD Pacientes'!$A:$I,9,FALSE))</f>
        <v/>
      </c>
      <c r="M2289" s="122"/>
      <c r="N2289" s="16"/>
      <c r="O2289" s="16"/>
      <c r="P2289" s="100"/>
      <c r="Q2289" s="100"/>
      <c r="R2289" s="17"/>
      <c r="S2289" s="123"/>
      <c r="T2289" s="102" t="str">
        <f>IF(ISERROR(VLOOKUP('Salidas Pacientes'!$S2289,Entradas!$H$1:$I$412,2,FALSE)),"",VLOOKUP('Salidas Pacientes'!$S2289,Entradas!$H$1:$I$412,2,FALSE))</f>
        <v/>
      </c>
      <c r="U2289" s="124"/>
      <c r="V2289" s="124">
        <v>1</v>
      </c>
      <c r="W2289" s="127"/>
    </row>
    <row r="2290" spans="1:23" ht="15.75" hidden="1" customHeight="1">
      <c r="A2290" s="131"/>
      <c r="B2290" s="131"/>
      <c r="C2290" s="140"/>
      <c r="D2290" s="134"/>
      <c r="E2290" s="146"/>
      <c r="F2290" s="134"/>
      <c r="G2290" s="131"/>
      <c r="H2290" s="131"/>
      <c r="I2290" s="147"/>
      <c r="J2290" s="98" t="str">
        <f>IF(ISERROR(VLOOKUP('Salidas Pacientes'!$C2290,'BD Pacientes'!$A:$I,7,FALSE)),"",VLOOKUP('Salidas Pacientes'!$C2290,'BD Pacientes'!$A:$I,7,FALSE))</f>
        <v/>
      </c>
      <c r="K2290" s="99" t="str">
        <f>IF(ISERROR(VLOOKUP('Salidas Pacientes'!$C2290,'BD Pacientes'!$A:$I,8,FALSE)),"",VLOOKUP('Salidas Pacientes'!$C2290,'BD Pacientes'!$A:$I,8,FALSE))</f>
        <v/>
      </c>
      <c r="L2290" s="17" t="str">
        <f>IF(ISERROR(VLOOKUP('Salidas Pacientes'!$C2290,'BD Pacientes'!$A:$I,9,FALSE)),"",VLOOKUP('Salidas Pacientes'!$C2290,'BD Pacientes'!$A:$I,9,FALSE))</f>
        <v/>
      </c>
      <c r="M2290" s="122"/>
      <c r="N2290" s="16"/>
      <c r="O2290" s="16"/>
      <c r="P2290" s="100"/>
      <c r="Q2290" s="100"/>
      <c r="R2290" s="17"/>
      <c r="S2290" s="123"/>
      <c r="T2290" s="102" t="str">
        <f>IF(ISERROR(VLOOKUP('Salidas Pacientes'!$S2290,Entradas!$H$1:$I$412,2,FALSE)),"",VLOOKUP('Salidas Pacientes'!$S2290,Entradas!$H$1:$I$412,2,FALSE))</f>
        <v/>
      </c>
      <c r="U2290" s="124"/>
      <c r="V2290" s="124">
        <v>1</v>
      </c>
      <c r="W2290" s="127"/>
    </row>
    <row r="2291" spans="1:23" ht="15.75" hidden="1" customHeight="1">
      <c r="A2291" s="131"/>
      <c r="B2291" s="131"/>
      <c r="C2291" s="140"/>
      <c r="D2291" s="134"/>
      <c r="E2291" s="146"/>
      <c r="F2291" s="134"/>
      <c r="G2291" s="131"/>
      <c r="H2291" s="131"/>
      <c r="I2291" s="147"/>
      <c r="J2291" s="98" t="str">
        <f>IF(ISERROR(VLOOKUP('Salidas Pacientes'!$C2291,'BD Pacientes'!$A:$I,7,FALSE)),"",VLOOKUP('Salidas Pacientes'!$C2291,'BD Pacientes'!$A:$I,7,FALSE))</f>
        <v/>
      </c>
      <c r="K2291" s="99" t="str">
        <f>IF(ISERROR(VLOOKUP('Salidas Pacientes'!$C2291,'BD Pacientes'!$A:$I,8,FALSE)),"",VLOOKUP('Salidas Pacientes'!$C2291,'BD Pacientes'!$A:$I,8,FALSE))</f>
        <v/>
      </c>
      <c r="L2291" s="17" t="str">
        <f>IF(ISERROR(VLOOKUP('Salidas Pacientes'!$C2291,'BD Pacientes'!$A:$I,9,FALSE)),"",VLOOKUP('Salidas Pacientes'!$C2291,'BD Pacientes'!$A:$I,9,FALSE))</f>
        <v/>
      </c>
      <c r="M2291" s="122"/>
      <c r="N2291" s="16"/>
      <c r="O2291" s="16"/>
      <c r="P2291" s="100"/>
      <c r="Q2291" s="100"/>
      <c r="R2291" s="17"/>
      <c r="S2291" s="123"/>
      <c r="T2291" s="102" t="str">
        <f>IF(ISERROR(VLOOKUP('Salidas Pacientes'!$S2291,Entradas!$H$1:$I$412,2,FALSE)),"",VLOOKUP('Salidas Pacientes'!$S2291,Entradas!$H$1:$I$412,2,FALSE))</f>
        <v/>
      </c>
      <c r="U2291" s="124"/>
      <c r="V2291" s="124">
        <v>1</v>
      </c>
      <c r="W2291" s="127"/>
    </row>
    <row r="2292" spans="1:23" ht="15.75" hidden="1" customHeight="1">
      <c r="A2292" s="131"/>
      <c r="B2292" s="131"/>
      <c r="C2292" s="140"/>
      <c r="D2292" s="134"/>
      <c r="E2292" s="146"/>
      <c r="F2292" s="134"/>
      <c r="G2292" s="131"/>
      <c r="H2292" s="131"/>
      <c r="I2292" s="147"/>
      <c r="J2292" s="98" t="str">
        <f>IF(ISERROR(VLOOKUP('Salidas Pacientes'!$C2292,'BD Pacientes'!$A:$I,7,FALSE)),"",VLOOKUP('Salidas Pacientes'!$C2292,'BD Pacientes'!$A:$I,7,FALSE))</f>
        <v/>
      </c>
      <c r="K2292" s="99" t="str">
        <f>IF(ISERROR(VLOOKUP('Salidas Pacientes'!$C2292,'BD Pacientes'!$A:$I,8,FALSE)),"",VLOOKUP('Salidas Pacientes'!$C2292,'BD Pacientes'!$A:$I,8,FALSE))</f>
        <v/>
      </c>
      <c r="L2292" s="17" t="str">
        <f>IF(ISERROR(VLOOKUP('Salidas Pacientes'!$C2292,'BD Pacientes'!$A:$I,9,FALSE)),"",VLOOKUP('Salidas Pacientes'!$C2292,'BD Pacientes'!$A:$I,9,FALSE))</f>
        <v/>
      </c>
      <c r="M2292" s="122"/>
      <c r="N2292" s="16"/>
      <c r="O2292" s="16"/>
      <c r="P2292" s="100"/>
      <c r="Q2292" s="100"/>
      <c r="R2292" s="17"/>
      <c r="S2292" s="123"/>
      <c r="T2292" s="102" t="str">
        <f>IF(ISERROR(VLOOKUP('Salidas Pacientes'!$S2292,Entradas!$H$1:$I$412,2,FALSE)),"",VLOOKUP('Salidas Pacientes'!$S2292,Entradas!$H$1:$I$412,2,FALSE))</f>
        <v/>
      </c>
      <c r="U2292" s="124"/>
      <c r="V2292" s="124">
        <v>1</v>
      </c>
      <c r="W2292" s="127"/>
    </row>
    <row r="2293" spans="1:23" ht="15.75" hidden="1" customHeight="1">
      <c r="A2293" s="131"/>
      <c r="B2293" s="131"/>
      <c r="C2293" s="140"/>
      <c r="D2293" s="134"/>
      <c r="E2293" s="146"/>
      <c r="F2293" s="134"/>
      <c r="G2293" s="131"/>
      <c r="H2293" s="131"/>
      <c r="I2293" s="147"/>
      <c r="J2293" s="98" t="str">
        <f>IF(ISERROR(VLOOKUP('Salidas Pacientes'!$C2293,'BD Pacientes'!$A:$I,7,FALSE)),"",VLOOKUP('Salidas Pacientes'!$C2293,'BD Pacientes'!$A:$I,7,FALSE))</f>
        <v/>
      </c>
      <c r="K2293" s="99" t="str">
        <f>IF(ISERROR(VLOOKUP('Salidas Pacientes'!$C2293,'BD Pacientes'!$A:$I,8,FALSE)),"",VLOOKUP('Salidas Pacientes'!$C2293,'BD Pacientes'!$A:$I,8,FALSE))</f>
        <v/>
      </c>
      <c r="L2293" s="17" t="str">
        <f>IF(ISERROR(VLOOKUP('Salidas Pacientes'!$C2293,'BD Pacientes'!$A:$I,9,FALSE)),"",VLOOKUP('Salidas Pacientes'!$C2293,'BD Pacientes'!$A:$I,9,FALSE))</f>
        <v/>
      </c>
      <c r="M2293" s="122"/>
      <c r="N2293" s="16"/>
      <c r="O2293" s="16"/>
      <c r="P2293" s="100"/>
      <c r="Q2293" s="100"/>
      <c r="R2293" s="17"/>
      <c r="S2293" s="123"/>
      <c r="T2293" s="102" t="str">
        <f>IF(ISERROR(VLOOKUP('Salidas Pacientes'!$S2293,Entradas!$H$1:$I$412,2,FALSE)),"",VLOOKUP('Salidas Pacientes'!$S2293,Entradas!$H$1:$I$412,2,FALSE))</f>
        <v/>
      </c>
      <c r="U2293" s="124"/>
      <c r="V2293" s="124">
        <v>1</v>
      </c>
      <c r="W2293" s="127"/>
    </row>
    <row r="2294" spans="1:23" ht="15.75" hidden="1" customHeight="1">
      <c r="A2294" s="131"/>
      <c r="B2294" s="131"/>
      <c r="C2294" s="140"/>
      <c r="D2294" s="134"/>
      <c r="E2294" s="146"/>
      <c r="F2294" s="134"/>
      <c r="G2294" s="131"/>
      <c r="H2294" s="131"/>
      <c r="I2294" s="147"/>
      <c r="J2294" s="98" t="str">
        <f>IF(ISERROR(VLOOKUP('Salidas Pacientes'!$C2294,'BD Pacientes'!$A:$I,7,FALSE)),"",VLOOKUP('Salidas Pacientes'!$C2294,'BD Pacientes'!$A:$I,7,FALSE))</f>
        <v/>
      </c>
      <c r="K2294" s="99" t="str">
        <f>IF(ISERROR(VLOOKUP('Salidas Pacientes'!$C2294,'BD Pacientes'!$A:$I,8,FALSE)),"",VLOOKUP('Salidas Pacientes'!$C2294,'BD Pacientes'!$A:$I,8,FALSE))</f>
        <v/>
      </c>
      <c r="L2294" s="17" t="str">
        <f>IF(ISERROR(VLOOKUP('Salidas Pacientes'!$C2294,'BD Pacientes'!$A:$I,9,FALSE)),"",VLOOKUP('Salidas Pacientes'!$C2294,'BD Pacientes'!$A:$I,9,FALSE))</f>
        <v/>
      </c>
      <c r="M2294" s="122"/>
      <c r="N2294" s="16"/>
      <c r="O2294" s="16"/>
      <c r="P2294" s="100"/>
      <c r="Q2294" s="100"/>
      <c r="R2294" s="17"/>
      <c r="S2294" s="123"/>
      <c r="T2294" s="102" t="str">
        <f>IF(ISERROR(VLOOKUP('Salidas Pacientes'!$S2294,Entradas!$H$1:$I$412,2,FALSE)),"",VLOOKUP('Salidas Pacientes'!$S2294,Entradas!$H$1:$I$412,2,FALSE))</f>
        <v/>
      </c>
      <c r="U2294" s="124"/>
      <c r="V2294" s="124">
        <v>1</v>
      </c>
      <c r="W2294" s="127"/>
    </row>
    <row r="2295" spans="1:23" ht="15.75" hidden="1" customHeight="1">
      <c r="A2295" s="131"/>
      <c r="B2295" s="131"/>
      <c r="C2295" s="140"/>
      <c r="D2295" s="134"/>
      <c r="E2295" s="146"/>
      <c r="F2295" s="134"/>
      <c r="G2295" s="131"/>
      <c r="H2295" s="131"/>
      <c r="I2295" s="147"/>
      <c r="J2295" s="98" t="str">
        <f>IF(ISERROR(VLOOKUP('Salidas Pacientes'!$C2295,'BD Pacientes'!$A:$I,7,FALSE)),"",VLOOKUP('Salidas Pacientes'!$C2295,'BD Pacientes'!$A:$I,7,FALSE))</f>
        <v/>
      </c>
      <c r="K2295" s="99" t="str">
        <f>IF(ISERROR(VLOOKUP('Salidas Pacientes'!$C2295,'BD Pacientes'!$A:$I,8,FALSE)),"",VLOOKUP('Salidas Pacientes'!$C2295,'BD Pacientes'!$A:$I,8,FALSE))</f>
        <v/>
      </c>
      <c r="L2295" s="17" t="str">
        <f>IF(ISERROR(VLOOKUP('Salidas Pacientes'!$C2295,'BD Pacientes'!$A:$I,9,FALSE)),"",VLOOKUP('Salidas Pacientes'!$C2295,'BD Pacientes'!$A:$I,9,FALSE))</f>
        <v/>
      </c>
      <c r="M2295" s="122"/>
      <c r="N2295" s="16"/>
      <c r="O2295" s="16"/>
      <c r="P2295" s="100"/>
      <c r="Q2295" s="100"/>
      <c r="R2295" s="17"/>
      <c r="S2295" s="123"/>
      <c r="T2295" s="102" t="str">
        <f>IF(ISERROR(VLOOKUP('Salidas Pacientes'!$S2295,Entradas!$H$1:$I$412,2,FALSE)),"",VLOOKUP('Salidas Pacientes'!$S2295,Entradas!$H$1:$I$412,2,FALSE))</f>
        <v/>
      </c>
      <c r="U2295" s="124"/>
      <c r="V2295" s="124">
        <v>1</v>
      </c>
      <c r="W2295" s="127"/>
    </row>
    <row r="2296" spans="1:23" ht="15.75" hidden="1" customHeight="1">
      <c r="A2296" s="131"/>
      <c r="B2296" s="131"/>
      <c r="C2296" s="140"/>
      <c r="D2296" s="134"/>
      <c r="E2296" s="146"/>
      <c r="F2296" s="134"/>
      <c r="G2296" s="131"/>
      <c r="H2296" s="131"/>
      <c r="I2296" s="147"/>
      <c r="J2296" s="98" t="str">
        <f>IF(ISERROR(VLOOKUP('Salidas Pacientes'!$C2296,'BD Pacientes'!$A:$I,7,FALSE)),"",VLOOKUP('Salidas Pacientes'!$C2296,'BD Pacientes'!$A:$I,7,FALSE))</f>
        <v/>
      </c>
      <c r="K2296" s="99" t="str">
        <f>IF(ISERROR(VLOOKUP('Salidas Pacientes'!$C2296,'BD Pacientes'!$A:$I,8,FALSE)),"",VLOOKUP('Salidas Pacientes'!$C2296,'BD Pacientes'!$A:$I,8,FALSE))</f>
        <v/>
      </c>
      <c r="L2296" s="17" t="str">
        <f>IF(ISERROR(VLOOKUP('Salidas Pacientes'!$C2296,'BD Pacientes'!$A:$I,9,FALSE)),"",VLOOKUP('Salidas Pacientes'!$C2296,'BD Pacientes'!$A:$I,9,FALSE))</f>
        <v/>
      </c>
      <c r="M2296" s="122"/>
      <c r="N2296" s="16"/>
      <c r="O2296" s="16"/>
      <c r="P2296" s="100"/>
      <c r="Q2296" s="100"/>
      <c r="R2296" s="17"/>
      <c r="S2296" s="123"/>
      <c r="T2296" s="102" t="str">
        <f>IF(ISERROR(VLOOKUP('Salidas Pacientes'!$S2296,Entradas!$H$1:$I$412,2,FALSE)),"",VLOOKUP('Salidas Pacientes'!$S2296,Entradas!$H$1:$I$412,2,FALSE))</f>
        <v/>
      </c>
      <c r="U2296" s="124"/>
      <c r="V2296" s="124">
        <v>1</v>
      </c>
      <c r="W2296" s="127"/>
    </row>
    <row r="2297" spans="1:23" ht="15.75" hidden="1" customHeight="1">
      <c r="A2297" s="131"/>
      <c r="B2297" s="131"/>
      <c r="C2297" s="140"/>
      <c r="D2297" s="134"/>
      <c r="E2297" s="146"/>
      <c r="F2297" s="134"/>
      <c r="G2297" s="131"/>
      <c r="H2297" s="131"/>
      <c r="I2297" s="147"/>
      <c r="J2297" s="98" t="str">
        <f>IF(ISERROR(VLOOKUP('Salidas Pacientes'!$C2297,'BD Pacientes'!$A:$I,7,FALSE)),"",VLOOKUP('Salidas Pacientes'!$C2297,'BD Pacientes'!$A:$I,7,FALSE))</f>
        <v/>
      </c>
      <c r="K2297" s="99" t="str">
        <f>IF(ISERROR(VLOOKUP('Salidas Pacientes'!$C2297,'BD Pacientes'!$A:$I,8,FALSE)),"",VLOOKUP('Salidas Pacientes'!$C2297,'BD Pacientes'!$A:$I,8,FALSE))</f>
        <v/>
      </c>
      <c r="L2297" s="17" t="str">
        <f>IF(ISERROR(VLOOKUP('Salidas Pacientes'!$C2297,'BD Pacientes'!$A:$I,9,FALSE)),"",VLOOKUP('Salidas Pacientes'!$C2297,'BD Pacientes'!$A:$I,9,FALSE))</f>
        <v/>
      </c>
      <c r="M2297" s="122"/>
      <c r="N2297" s="16"/>
      <c r="O2297" s="16"/>
      <c r="P2297" s="100"/>
      <c r="Q2297" s="100"/>
      <c r="R2297" s="17"/>
      <c r="S2297" s="123"/>
      <c r="T2297" s="102" t="str">
        <f>IF(ISERROR(VLOOKUP('Salidas Pacientes'!$S2297,Entradas!$H$1:$I$412,2,FALSE)),"",VLOOKUP('Salidas Pacientes'!$S2297,Entradas!$H$1:$I$412,2,FALSE))</f>
        <v/>
      </c>
      <c r="U2297" s="124"/>
      <c r="V2297" s="124">
        <v>1</v>
      </c>
      <c r="W2297" s="127"/>
    </row>
    <row r="2298" spans="1:23" ht="15.75" hidden="1" customHeight="1">
      <c r="A2298" s="131"/>
      <c r="B2298" s="131"/>
      <c r="C2298" s="140"/>
      <c r="D2298" s="134"/>
      <c r="E2298" s="146"/>
      <c r="F2298" s="134"/>
      <c r="G2298" s="131"/>
      <c r="H2298" s="131"/>
      <c r="I2298" s="147"/>
      <c r="J2298" s="98" t="str">
        <f>IF(ISERROR(VLOOKUP('Salidas Pacientes'!$C2298,'BD Pacientes'!$A:$I,7,FALSE)),"",VLOOKUP('Salidas Pacientes'!$C2298,'BD Pacientes'!$A:$I,7,FALSE))</f>
        <v/>
      </c>
      <c r="K2298" s="99" t="str">
        <f>IF(ISERROR(VLOOKUP('Salidas Pacientes'!$C2298,'BD Pacientes'!$A:$I,8,FALSE)),"",VLOOKUP('Salidas Pacientes'!$C2298,'BD Pacientes'!$A:$I,8,FALSE))</f>
        <v/>
      </c>
      <c r="L2298" s="17" t="str">
        <f>IF(ISERROR(VLOOKUP('Salidas Pacientes'!$C2298,'BD Pacientes'!$A:$I,9,FALSE)),"",VLOOKUP('Salidas Pacientes'!$C2298,'BD Pacientes'!$A:$I,9,FALSE))</f>
        <v/>
      </c>
      <c r="M2298" s="122"/>
      <c r="N2298" s="16"/>
      <c r="O2298" s="16"/>
      <c r="P2298" s="100"/>
      <c r="Q2298" s="100"/>
      <c r="R2298" s="17"/>
      <c r="S2298" s="123"/>
      <c r="T2298" s="102" t="str">
        <f>IF(ISERROR(VLOOKUP('Salidas Pacientes'!$S2298,Entradas!$H$1:$I$412,2,FALSE)),"",VLOOKUP('Salidas Pacientes'!$S2298,Entradas!$H$1:$I$412,2,FALSE))</f>
        <v/>
      </c>
      <c r="U2298" s="124"/>
      <c r="V2298" s="124">
        <v>1</v>
      </c>
      <c r="W2298" s="127"/>
    </row>
    <row r="2299" spans="1:23" ht="15.75" hidden="1" customHeight="1">
      <c r="A2299" s="131"/>
      <c r="B2299" s="131"/>
      <c r="C2299" s="140"/>
      <c r="D2299" s="134"/>
      <c r="E2299" s="146"/>
      <c r="F2299" s="134"/>
      <c r="G2299" s="131"/>
      <c r="H2299" s="131"/>
      <c r="I2299" s="147"/>
      <c r="J2299" s="98" t="str">
        <f>IF(ISERROR(VLOOKUP('Salidas Pacientes'!$C2299,'BD Pacientes'!$A:$I,7,FALSE)),"",VLOOKUP('Salidas Pacientes'!$C2299,'BD Pacientes'!$A:$I,7,FALSE))</f>
        <v/>
      </c>
      <c r="K2299" s="99" t="str">
        <f>IF(ISERROR(VLOOKUP('Salidas Pacientes'!$C2299,'BD Pacientes'!$A:$I,8,FALSE)),"",VLOOKUP('Salidas Pacientes'!$C2299,'BD Pacientes'!$A:$I,8,FALSE))</f>
        <v/>
      </c>
      <c r="L2299" s="17" t="str">
        <f>IF(ISERROR(VLOOKUP('Salidas Pacientes'!$C2299,'BD Pacientes'!$A:$I,9,FALSE)),"",VLOOKUP('Salidas Pacientes'!$C2299,'BD Pacientes'!$A:$I,9,FALSE))</f>
        <v/>
      </c>
      <c r="M2299" s="122"/>
      <c r="N2299" s="16"/>
      <c r="O2299" s="16"/>
      <c r="P2299" s="100"/>
      <c r="Q2299" s="100"/>
      <c r="R2299" s="17"/>
      <c r="S2299" s="123"/>
      <c r="T2299" s="102" t="str">
        <f>IF(ISERROR(VLOOKUP('Salidas Pacientes'!$S2299,Entradas!$H$1:$I$412,2,FALSE)),"",VLOOKUP('Salidas Pacientes'!$S2299,Entradas!$H$1:$I$412,2,FALSE))</f>
        <v/>
      </c>
      <c r="U2299" s="124"/>
      <c r="V2299" s="124">
        <v>1</v>
      </c>
      <c r="W2299" s="127"/>
    </row>
    <row r="2300" spans="1:23" ht="15.75" hidden="1" customHeight="1">
      <c r="A2300" s="131"/>
      <c r="B2300" s="131"/>
      <c r="C2300" s="140"/>
      <c r="D2300" s="134"/>
      <c r="E2300" s="146"/>
      <c r="F2300" s="134"/>
      <c r="G2300" s="131"/>
      <c r="H2300" s="131"/>
      <c r="I2300" s="147"/>
      <c r="J2300" s="98" t="str">
        <f>IF(ISERROR(VLOOKUP('Salidas Pacientes'!$C2300,'BD Pacientes'!$A:$I,7,FALSE)),"",VLOOKUP('Salidas Pacientes'!$C2300,'BD Pacientes'!$A:$I,7,FALSE))</f>
        <v/>
      </c>
      <c r="K2300" s="99" t="str">
        <f>IF(ISERROR(VLOOKUP('Salidas Pacientes'!$C2300,'BD Pacientes'!$A:$I,8,FALSE)),"",VLOOKUP('Salidas Pacientes'!$C2300,'BD Pacientes'!$A:$I,8,FALSE))</f>
        <v/>
      </c>
      <c r="L2300" s="17" t="str">
        <f>IF(ISERROR(VLOOKUP('Salidas Pacientes'!$C2300,'BD Pacientes'!$A:$I,9,FALSE)),"",VLOOKUP('Salidas Pacientes'!$C2300,'BD Pacientes'!$A:$I,9,FALSE))</f>
        <v/>
      </c>
      <c r="M2300" s="122"/>
      <c r="N2300" s="16"/>
      <c r="O2300" s="16"/>
      <c r="P2300" s="100"/>
      <c r="Q2300" s="100"/>
      <c r="R2300" s="17"/>
      <c r="S2300" s="123"/>
      <c r="T2300" s="102" t="str">
        <f>IF(ISERROR(VLOOKUP('Salidas Pacientes'!$S2300,Entradas!$H$1:$I$412,2,FALSE)),"",VLOOKUP('Salidas Pacientes'!$S2300,Entradas!$H$1:$I$412,2,FALSE))</f>
        <v/>
      </c>
      <c r="U2300" s="124"/>
      <c r="V2300" s="124">
        <v>1</v>
      </c>
      <c r="W2300" s="127"/>
    </row>
    <row r="2301" spans="1:23" ht="15.75" hidden="1" customHeight="1">
      <c r="A2301" s="131"/>
      <c r="B2301" s="131"/>
      <c r="C2301" s="140"/>
      <c r="D2301" s="134"/>
      <c r="E2301" s="146"/>
      <c r="F2301" s="134"/>
      <c r="G2301" s="131"/>
      <c r="H2301" s="131"/>
      <c r="I2301" s="147"/>
      <c r="J2301" s="98" t="str">
        <f>IF(ISERROR(VLOOKUP('Salidas Pacientes'!$C2301,'BD Pacientes'!$A:$I,7,FALSE)),"",VLOOKUP('Salidas Pacientes'!$C2301,'BD Pacientes'!$A:$I,7,FALSE))</f>
        <v/>
      </c>
      <c r="K2301" s="99" t="str">
        <f>IF(ISERROR(VLOOKUP('Salidas Pacientes'!$C2301,'BD Pacientes'!$A:$I,8,FALSE)),"",VLOOKUP('Salidas Pacientes'!$C2301,'BD Pacientes'!$A:$I,8,FALSE))</f>
        <v/>
      </c>
      <c r="L2301" s="17" t="str">
        <f>IF(ISERROR(VLOOKUP('Salidas Pacientes'!$C2301,'BD Pacientes'!$A:$I,9,FALSE)),"",VLOOKUP('Salidas Pacientes'!$C2301,'BD Pacientes'!$A:$I,9,FALSE))</f>
        <v/>
      </c>
      <c r="M2301" s="122"/>
      <c r="N2301" s="16"/>
      <c r="O2301" s="16"/>
      <c r="P2301" s="100"/>
      <c r="Q2301" s="100"/>
      <c r="R2301" s="17"/>
      <c r="S2301" s="123"/>
      <c r="T2301" s="102" t="str">
        <f>IF(ISERROR(VLOOKUP('Salidas Pacientes'!$S2301,Entradas!$H$1:$I$412,2,FALSE)),"",VLOOKUP('Salidas Pacientes'!$S2301,Entradas!$H$1:$I$412,2,FALSE))</f>
        <v/>
      </c>
      <c r="U2301" s="124"/>
      <c r="V2301" s="124">
        <v>1</v>
      </c>
      <c r="W2301" s="127"/>
    </row>
    <row r="2302" spans="1:23" ht="15.75" hidden="1" customHeight="1">
      <c r="A2302" s="131"/>
      <c r="B2302" s="131"/>
      <c r="C2302" s="140"/>
      <c r="D2302" s="134"/>
      <c r="E2302" s="146"/>
      <c r="F2302" s="134"/>
      <c r="G2302" s="131"/>
      <c r="H2302" s="131"/>
      <c r="I2302" s="147"/>
      <c r="J2302" s="98" t="str">
        <f>IF(ISERROR(VLOOKUP('Salidas Pacientes'!$C2302,'BD Pacientes'!$A:$I,7,FALSE)),"",VLOOKUP('Salidas Pacientes'!$C2302,'BD Pacientes'!$A:$I,7,FALSE))</f>
        <v/>
      </c>
      <c r="K2302" s="99" t="str">
        <f>IF(ISERROR(VLOOKUP('Salidas Pacientes'!$C2302,'BD Pacientes'!$A:$I,8,FALSE)),"",VLOOKUP('Salidas Pacientes'!$C2302,'BD Pacientes'!$A:$I,8,FALSE))</f>
        <v/>
      </c>
      <c r="L2302" s="17" t="str">
        <f>IF(ISERROR(VLOOKUP('Salidas Pacientes'!$C2302,'BD Pacientes'!$A:$I,9,FALSE)),"",VLOOKUP('Salidas Pacientes'!$C2302,'BD Pacientes'!$A:$I,9,FALSE))</f>
        <v/>
      </c>
      <c r="M2302" s="122"/>
      <c r="N2302" s="16"/>
      <c r="O2302" s="16"/>
      <c r="P2302" s="100"/>
      <c r="Q2302" s="100"/>
      <c r="R2302" s="17"/>
      <c r="S2302" s="123"/>
      <c r="T2302" s="102" t="str">
        <f>IF(ISERROR(VLOOKUP('Salidas Pacientes'!$S2302,Entradas!$H$1:$I$412,2,FALSE)),"",VLOOKUP('Salidas Pacientes'!$S2302,Entradas!$H$1:$I$412,2,FALSE))</f>
        <v/>
      </c>
      <c r="U2302" s="124"/>
      <c r="V2302" s="124">
        <v>1</v>
      </c>
      <c r="W2302" s="127"/>
    </row>
    <row r="2303" spans="1:23" ht="15.75" hidden="1" customHeight="1">
      <c r="A2303" s="131"/>
      <c r="B2303" s="131"/>
      <c r="C2303" s="140"/>
      <c r="D2303" s="134"/>
      <c r="E2303" s="146"/>
      <c r="F2303" s="134"/>
      <c r="G2303" s="131"/>
      <c r="H2303" s="131"/>
      <c r="I2303" s="147"/>
      <c r="J2303" s="98" t="str">
        <f>IF(ISERROR(VLOOKUP('Salidas Pacientes'!$C2303,'BD Pacientes'!$A:$I,7,FALSE)),"",VLOOKUP('Salidas Pacientes'!$C2303,'BD Pacientes'!$A:$I,7,FALSE))</f>
        <v/>
      </c>
      <c r="K2303" s="99" t="str">
        <f>IF(ISERROR(VLOOKUP('Salidas Pacientes'!$C2303,'BD Pacientes'!$A:$I,8,FALSE)),"",VLOOKUP('Salidas Pacientes'!$C2303,'BD Pacientes'!$A:$I,8,FALSE))</f>
        <v/>
      </c>
      <c r="L2303" s="17" t="str">
        <f>IF(ISERROR(VLOOKUP('Salidas Pacientes'!$C2303,'BD Pacientes'!$A:$I,9,FALSE)),"",VLOOKUP('Salidas Pacientes'!$C2303,'BD Pacientes'!$A:$I,9,FALSE))</f>
        <v/>
      </c>
      <c r="M2303" s="122"/>
      <c r="N2303" s="16"/>
      <c r="O2303" s="16"/>
      <c r="P2303" s="100"/>
      <c r="Q2303" s="100"/>
      <c r="R2303" s="17"/>
      <c r="S2303" s="123"/>
      <c r="T2303" s="102" t="str">
        <f>IF(ISERROR(VLOOKUP('Salidas Pacientes'!$S2303,Entradas!$H$1:$I$412,2,FALSE)),"",VLOOKUP('Salidas Pacientes'!$S2303,Entradas!$H$1:$I$412,2,FALSE))</f>
        <v/>
      </c>
      <c r="U2303" s="124"/>
      <c r="V2303" s="124">
        <v>1</v>
      </c>
      <c r="W2303" s="127"/>
    </row>
    <row r="2304" spans="1:23" ht="15.75" hidden="1" customHeight="1">
      <c r="A2304" s="131"/>
      <c r="B2304" s="131"/>
      <c r="C2304" s="140"/>
      <c r="D2304" s="134"/>
      <c r="E2304" s="146"/>
      <c r="F2304" s="134"/>
      <c r="G2304" s="131"/>
      <c r="H2304" s="131"/>
      <c r="I2304" s="147"/>
      <c r="J2304" s="98" t="str">
        <f>IF(ISERROR(VLOOKUP('Salidas Pacientes'!$C2304,'BD Pacientes'!$A:$I,7,FALSE)),"",VLOOKUP('Salidas Pacientes'!$C2304,'BD Pacientes'!$A:$I,7,FALSE))</f>
        <v/>
      </c>
      <c r="K2304" s="99" t="str">
        <f>IF(ISERROR(VLOOKUP('Salidas Pacientes'!$C2304,'BD Pacientes'!$A:$I,8,FALSE)),"",VLOOKUP('Salidas Pacientes'!$C2304,'BD Pacientes'!$A:$I,8,FALSE))</f>
        <v/>
      </c>
      <c r="L2304" s="17" t="str">
        <f>IF(ISERROR(VLOOKUP('Salidas Pacientes'!$C2304,'BD Pacientes'!$A:$I,9,FALSE)),"",VLOOKUP('Salidas Pacientes'!$C2304,'BD Pacientes'!$A:$I,9,FALSE))</f>
        <v/>
      </c>
      <c r="M2304" s="122"/>
      <c r="N2304" s="16"/>
      <c r="O2304" s="16"/>
      <c r="P2304" s="100"/>
      <c r="Q2304" s="100"/>
      <c r="R2304" s="17"/>
      <c r="S2304" s="123"/>
      <c r="T2304" s="102" t="str">
        <f>IF(ISERROR(VLOOKUP('Salidas Pacientes'!$S2304,Entradas!$H$1:$I$412,2,FALSE)),"",VLOOKUP('Salidas Pacientes'!$S2304,Entradas!$H$1:$I$412,2,FALSE))</f>
        <v/>
      </c>
      <c r="U2304" s="124"/>
      <c r="V2304" s="124">
        <v>1</v>
      </c>
      <c r="W2304" s="127"/>
    </row>
    <row r="2305" spans="1:23" ht="15.75" hidden="1" customHeight="1">
      <c r="A2305" s="131"/>
      <c r="B2305" s="131"/>
      <c r="C2305" s="140"/>
      <c r="D2305" s="134"/>
      <c r="E2305" s="146"/>
      <c r="F2305" s="134"/>
      <c r="G2305" s="131"/>
      <c r="H2305" s="131"/>
      <c r="I2305" s="147"/>
      <c r="J2305" s="98" t="str">
        <f>IF(ISERROR(VLOOKUP('Salidas Pacientes'!$C2305,'BD Pacientes'!$A:$I,7,FALSE)),"",VLOOKUP('Salidas Pacientes'!$C2305,'BD Pacientes'!$A:$I,7,FALSE))</f>
        <v/>
      </c>
      <c r="K2305" s="99" t="str">
        <f>IF(ISERROR(VLOOKUP('Salidas Pacientes'!$C2305,'BD Pacientes'!$A:$I,8,FALSE)),"",VLOOKUP('Salidas Pacientes'!$C2305,'BD Pacientes'!$A:$I,8,FALSE))</f>
        <v/>
      </c>
      <c r="L2305" s="17" t="str">
        <f>IF(ISERROR(VLOOKUP('Salidas Pacientes'!$C2305,'BD Pacientes'!$A:$I,9,FALSE)),"",VLOOKUP('Salidas Pacientes'!$C2305,'BD Pacientes'!$A:$I,9,FALSE))</f>
        <v/>
      </c>
      <c r="M2305" s="122"/>
      <c r="N2305" s="16"/>
      <c r="O2305" s="16"/>
      <c r="P2305" s="100"/>
      <c r="Q2305" s="100"/>
      <c r="R2305" s="17"/>
      <c r="S2305" s="123"/>
      <c r="T2305" s="102" t="str">
        <f>IF(ISERROR(VLOOKUP('Salidas Pacientes'!$S2305,Entradas!$H$1:$I$412,2,FALSE)),"",VLOOKUP('Salidas Pacientes'!$S2305,Entradas!$H$1:$I$412,2,FALSE))</f>
        <v/>
      </c>
      <c r="U2305" s="124"/>
      <c r="V2305" s="124">
        <v>1</v>
      </c>
      <c r="W2305" s="127"/>
    </row>
    <row r="2306" spans="1:23" ht="15.75" hidden="1" customHeight="1">
      <c r="A2306" s="131"/>
      <c r="B2306" s="131"/>
      <c r="C2306" s="140"/>
      <c r="D2306" s="134"/>
      <c r="E2306" s="146"/>
      <c r="F2306" s="134"/>
      <c r="G2306" s="131"/>
      <c r="H2306" s="131"/>
      <c r="I2306" s="147"/>
      <c r="J2306" s="98" t="str">
        <f>IF(ISERROR(VLOOKUP('Salidas Pacientes'!$C2306,'BD Pacientes'!$A:$I,7,FALSE)),"",VLOOKUP('Salidas Pacientes'!$C2306,'BD Pacientes'!$A:$I,7,FALSE))</f>
        <v/>
      </c>
      <c r="K2306" s="99" t="str">
        <f>IF(ISERROR(VLOOKUP('Salidas Pacientes'!$C2306,'BD Pacientes'!$A:$I,8,FALSE)),"",VLOOKUP('Salidas Pacientes'!$C2306,'BD Pacientes'!$A:$I,8,FALSE))</f>
        <v/>
      </c>
      <c r="L2306" s="17" t="str">
        <f>IF(ISERROR(VLOOKUP('Salidas Pacientes'!$C2306,'BD Pacientes'!$A:$I,9,FALSE)),"",VLOOKUP('Salidas Pacientes'!$C2306,'BD Pacientes'!$A:$I,9,FALSE))</f>
        <v/>
      </c>
      <c r="M2306" s="122"/>
      <c r="N2306" s="16"/>
      <c r="O2306" s="16"/>
      <c r="P2306" s="100"/>
      <c r="Q2306" s="100"/>
      <c r="R2306" s="17"/>
      <c r="S2306" s="123"/>
      <c r="T2306" s="102" t="str">
        <f>IF(ISERROR(VLOOKUP('Salidas Pacientes'!$S2306,Entradas!$H$1:$I$412,2,FALSE)),"",VLOOKUP('Salidas Pacientes'!$S2306,Entradas!$H$1:$I$412,2,FALSE))</f>
        <v/>
      </c>
      <c r="U2306" s="124"/>
      <c r="V2306" s="124">
        <v>1</v>
      </c>
      <c r="W2306" s="127"/>
    </row>
    <row r="2307" spans="1:23" ht="15.75" hidden="1" customHeight="1">
      <c r="A2307" s="131"/>
      <c r="B2307" s="131"/>
      <c r="C2307" s="140"/>
      <c r="D2307" s="134"/>
      <c r="E2307" s="146"/>
      <c r="F2307" s="134"/>
      <c r="G2307" s="131"/>
      <c r="H2307" s="131"/>
      <c r="I2307" s="147"/>
      <c r="J2307" s="98" t="str">
        <f>IF(ISERROR(VLOOKUP('Salidas Pacientes'!$C2307,'BD Pacientes'!$A:$I,7,FALSE)),"",VLOOKUP('Salidas Pacientes'!$C2307,'BD Pacientes'!$A:$I,7,FALSE))</f>
        <v/>
      </c>
      <c r="K2307" s="99" t="str">
        <f>IF(ISERROR(VLOOKUP('Salidas Pacientes'!$C2307,'BD Pacientes'!$A:$I,8,FALSE)),"",VLOOKUP('Salidas Pacientes'!$C2307,'BD Pacientes'!$A:$I,8,FALSE))</f>
        <v/>
      </c>
      <c r="L2307" s="17" t="str">
        <f>IF(ISERROR(VLOOKUP('Salidas Pacientes'!$C2307,'BD Pacientes'!$A:$I,9,FALSE)),"",VLOOKUP('Salidas Pacientes'!$C2307,'BD Pacientes'!$A:$I,9,FALSE))</f>
        <v/>
      </c>
      <c r="M2307" s="122"/>
      <c r="N2307" s="16"/>
      <c r="O2307" s="16"/>
      <c r="P2307" s="100"/>
      <c r="Q2307" s="100"/>
      <c r="R2307" s="17"/>
      <c r="S2307" s="123"/>
      <c r="T2307" s="102" t="str">
        <f>IF(ISERROR(VLOOKUP('Salidas Pacientes'!$S2307,Entradas!$H$1:$I$412,2,FALSE)),"",VLOOKUP('Salidas Pacientes'!$S2307,Entradas!$H$1:$I$412,2,FALSE))</f>
        <v/>
      </c>
      <c r="U2307" s="124"/>
      <c r="V2307" s="124">
        <v>1</v>
      </c>
      <c r="W2307" s="127"/>
    </row>
    <row r="2308" spans="1:23" ht="15.75" hidden="1" customHeight="1">
      <c r="A2308" s="131"/>
      <c r="B2308" s="131"/>
      <c r="C2308" s="140"/>
      <c r="D2308" s="134"/>
      <c r="E2308" s="146"/>
      <c r="F2308" s="134"/>
      <c r="G2308" s="131"/>
      <c r="H2308" s="131"/>
      <c r="I2308" s="147"/>
      <c r="J2308" s="98" t="str">
        <f>IF(ISERROR(VLOOKUP('Salidas Pacientes'!$C2308,'BD Pacientes'!$A:$I,7,FALSE)),"",VLOOKUP('Salidas Pacientes'!$C2308,'BD Pacientes'!$A:$I,7,FALSE))</f>
        <v/>
      </c>
      <c r="K2308" s="99" t="str">
        <f>IF(ISERROR(VLOOKUP('Salidas Pacientes'!$C2308,'BD Pacientes'!$A:$I,8,FALSE)),"",VLOOKUP('Salidas Pacientes'!$C2308,'BD Pacientes'!$A:$I,8,FALSE))</f>
        <v/>
      </c>
      <c r="L2308" s="17" t="str">
        <f>IF(ISERROR(VLOOKUP('Salidas Pacientes'!$C2308,'BD Pacientes'!$A:$I,9,FALSE)),"",VLOOKUP('Salidas Pacientes'!$C2308,'BD Pacientes'!$A:$I,9,FALSE))</f>
        <v/>
      </c>
      <c r="M2308" s="122"/>
      <c r="N2308" s="16"/>
      <c r="O2308" s="16"/>
      <c r="P2308" s="100"/>
      <c r="Q2308" s="100"/>
      <c r="R2308" s="17"/>
      <c r="S2308" s="123"/>
      <c r="T2308" s="102" t="str">
        <f>IF(ISERROR(VLOOKUP('Salidas Pacientes'!$S2308,Entradas!$H$1:$I$412,2,FALSE)),"",VLOOKUP('Salidas Pacientes'!$S2308,Entradas!$H$1:$I$412,2,FALSE))</f>
        <v/>
      </c>
      <c r="U2308" s="124"/>
      <c r="V2308" s="124">
        <v>1</v>
      </c>
      <c r="W2308" s="127"/>
    </row>
    <row r="2309" spans="1:23" ht="15.75" hidden="1" customHeight="1">
      <c r="A2309" s="131"/>
      <c r="B2309" s="131"/>
      <c r="C2309" s="140"/>
      <c r="D2309" s="134"/>
      <c r="E2309" s="146"/>
      <c r="F2309" s="134"/>
      <c r="G2309" s="131"/>
      <c r="H2309" s="131"/>
      <c r="I2309" s="147"/>
      <c r="J2309" s="98" t="str">
        <f>IF(ISERROR(VLOOKUP('Salidas Pacientes'!$C2309,'BD Pacientes'!$A:$I,7,FALSE)),"",VLOOKUP('Salidas Pacientes'!$C2309,'BD Pacientes'!$A:$I,7,FALSE))</f>
        <v/>
      </c>
      <c r="K2309" s="99" t="str">
        <f>IF(ISERROR(VLOOKUP('Salidas Pacientes'!$C2309,'BD Pacientes'!$A:$I,8,FALSE)),"",VLOOKUP('Salidas Pacientes'!$C2309,'BD Pacientes'!$A:$I,8,FALSE))</f>
        <v/>
      </c>
      <c r="L2309" s="17" t="str">
        <f>IF(ISERROR(VLOOKUP('Salidas Pacientes'!$C2309,'BD Pacientes'!$A:$I,9,FALSE)),"",VLOOKUP('Salidas Pacientes'!$C2309,'BD Pacientes'!$A:$I,9,FALSE))</f>
        <v/>
      </c>
      <c r="M2309" s="122"/>
      <c r="N2309" s="16"/>
      <c r="O2309" s="16"/>
      <c r="P2309" s="100"/>
      <c r="Q2309" s="100"/>
      <c r="R2309" s="17"/>
      <c r="S2309" s="123"/>
      <c r="T2309" s="102" t="str">
        <f>IF(ISERROR(VLOOKUP('Salidas Pacientes'!$S2309,Entradas!$H$1:$I$412,2,FALSE)),"",VLOOKUP('Salidas Pacientes'!$S2309,Entradas!$H$1:$I$412,2,FALSE))</f>
        <v/>
      </c>
      <c r="U2309" s="124"/>
      <c r="V2309" s="124">
        <v>1</v>
      </c>
      <c r="W2309" s="127"/>
    </row>
    <row r="2310" spans="1:23" ht="15.75" hidden="1" customHeight="1">
      <c r="A2310" s="131"/>
      <c r="B2310" s="131"/>
      <c r="C2310" s="140"/>
      <c r="D2310" s="134"/>
      <c r="E2310" s="146"/>
      <c r="F2310" s="134"/>
      <c r="G2310" s="131"/>
      <c r="H2310" s="131"/>
      <c r="I2310" s="147"/>
      <c r="J2310" s="98" t="str">
        <f>IF(ISERROR(VLOOKUP('Salidas Pacientes'!$C2310,'BD Pacientes'!$A:$I,7,FALSE)),"",VLOOKUP('Salidas Pacientes'!$C2310,'BD Pacientes'!$A:$I,7,FALSE))</f>
        <v/>
      </c>
      <c r="K2310" s="99" t="str">
        <f>IF(ISERROR(VLOOKUP('Salidas Pacientes'!$C2310,'BD Pacientes'!$A:$I,8,FALSE)),"",VLOOKUP('Salidas Pacientes'!$C2310,'BD Pacientes'!$A:$I,8,FALSE))</f>
        <v/>
      </c>
      <c r="L2310" s="17" t="str">
        <f>IF(ISERROR(VLOOKUP('Salidas Pacientes'!$C2310,'BD Pacientes'!$A:$I,9,FALSE)),"",VLOOKUP('Salidas Pacientes'!$C2310,'BD Pacientes'!$A:$I,9,FALSE))</f>
        <v/>
      </c>
      <c r="M2310" s="122"/>
      <c r="N2310" s="16"/>
      <c r="O2310" s="16"/>
      <c r="P2310" s="100"/>
      <c r="Q2310" s="100"/>
      <c r="R2310" s="17"/>
      <c r="S2310" s="123"/>
      <c r="T2310" s="102" t="str">
        <f>IF(ISERROR(VLOOKUP('Salidas Pacientes'!$S2310,Entradas!$H$1:$I$412,2,FALSE)),"",VLOOKUP('Salidas Pacientes'!$S2310,Entradas!$H$1:$I$412,2,FALSE))</f>
        <v/>
      </c>
      <c r="U2310" s="124"/>
      <c r="V2310" s="124">
        <v>1</v>
      </c>
      <c r="W2310" s="127"/>
    </row>
    <row r="2311" spans="1:23" ht="15.75" hidden="1" customHeight="1">
      <c r="A2311" s="131"/>
      <c r="B2311" s="131"/>
      <c r="C2311" s="140"/>
      <c r="D2311" s="134"/>
      <c r="E2311" s="146"/>
      <c r="F2311" s="134"/>
      <c r="G2311" s="131"/>
      <c r="H2311" s="131"/>
      <c r="I2311" s="147"/>
      <c r="J2311" s="98" t="str">
        <f>IF(ISERROR(VLOOKUP('Salidas Pacientes'!$C2311,'BD Pacientes'!$A:$I,7,FALSE)),"",VLOOKUP('Salidas Pacientes'!$C2311,'BD Pacientes'!$A:$I,7,FALSE))</f>
        <v/>
      </c>
      <c r="K2311" s="99" t="str">
        <f>IF(ISERROR(VLOOKUP('Salidas Pacientes'!$C2311,'BD Pacientes'!$A:$I,8,FALSE)),"",VLOOKUP('Salidas Pacientes'!$C2311,'BD Pacientes'!$A:$I,8,FALSE))</f>
        <v/>
      </c>
      <c r="L2311" s="17" t="str">
        <f>IF(ISERROR(VLOOKUP('Salidas Pacientes'!$C2311,'BD Pacientes'!$A:$I,9,FALSE)),"",VLOOKUP('Salidas Pacientes'!$C2311,'BD Pacientes'!$A:$I,9,FALSE))</f>
        <v/>
      </c>
      <c r="M2311" s="122"/>
      <c r="N2311" s="16"/>
      <c r="O2311" s="16"/>
      <c r="P2311" s="100"/>
      <c r="Q2311" s="100"/>
      <c r="R2311" s="17"/>
      <c r="S2311" s="123"/>
      <c r="T2311" s="102" t="str">
        <f>IF(ISERROR(VLOOKUP('Salidas Pacientes'!$S2311,Entradas!$H$1:$I$412,2,FALSE)),"",VLOOKUP('Salidas Pacientes'!$S2311,Entradas!$H$1:$I$412,2,FALSE))</f>
        <v/>
      </c>
      <c r="U2311" s="124"/>
      <c r="V2311" s="124">
        <v>1</v>
      </c>
      <c r="W2311" s="127"/>
    </row>
    <row r="2312" spans="1:23" ht="15.75" hidden="1" customHeight="1">
      <c r="A2312" s="131"/>
      <c r="B2312" s="131"/>
      <c r="C2312" s="140"/>
      <c r="D2312" s="134"/>
      <c r="E2312" s="146"/>
      <c r="F2312" s="134"/>
      <c r="G2312" s="131"/>
      <c r="H2312" s="131"/>
      <c r="I2312" s="147"/>
      <c r="J2312" s="98" t="str">
        <f>IF(ISERROR(VLOOKUP('Salidas Pacientes'!$C2312,'BD Pacientes'!$A:$I,7,FALSE)),"",VLOOKUP('Salidas Pacientes'!$C2312,'BD Pacientes'!$A:$I,7,FALSE))</f>
        <v/>
      </c>
      <c r="K2312" s="99" t="str">
        <f>IF(ISERROR(VLOOKUP('Salidas Pacientes'!$C2312,'BD Pacientes'!$A:$I,8,FALSE)),"",VLOOKUP('Salidas Pacientes'!$C2312,'BD Pacientes'!$A:$I,8,FALSE))</f>
        <v/>
      </c>
      <c r="L2312" s="17" t="str">
        <f>IF(ISERROR(VLOOKUP('Salidas Pacientes'!$C2312,'BD Pacientes'!$A:$I,9,FALSE)),"",VLOOKUP('Salidas Pacientes'!$C2312,'BD Pacientes'!$A:$I,9,FALSE))</f>
        <v/>
      </c>
      <c r="M2312" s="122"/>
      <c r="N2312" s="16"/>
      <c r="O2312" s="16"/>
      <c r="P2312" s="100"/>
      <c r="Q2312" s="100"/>
      <c r="R2312" s="17"/>
      <c r="S2312" s="123"/>
      <c r="T2312" s="102" t="str">
        <f>IF(ISERROR(VLOOKUP('Salidas Pacientes'!$S2312,Entradas!$H$1:$I$412,2,FALSE)),"",VLOOKUP('Salidas Pacientes'!$S2312,Entradas!$H$1:$I$412,2,FALSE))</f>
        <v/>
      </c>
      <c r="U2312" s="124"/>
      <c r="V2312" s="124">
        <v>1</v>
      </c>
      <c r="W2312" s="127"/>
    </row>
    <row r="2313" spans="1:23" ht="15.75" hidden="1" customHeight="1">
      <c r="A2313" s="131"/>
      <c r="B2313" s="131"/>
      <c r="C2313" s="140"/>
      <c r="D2313" s="134"/>
      <c r="E2313" s="146"/>
      <c r="F2313" s="134"/>
      <c r="G2313" s="131"/>
      <c r="H2313" s="131"/>
      <c r="I2313" s="147"/>
      <c r="J2313" s="98" t="str">
        <f>IF(ISERROR(VLOOKUP('Salidas Pacientes'!$C2313,'BD Pacientes'!$A:$I,7,FALSE)),"",VLOOKUP('Salidas Pacientes'!$C2313,'BD Pacientes'!$A:$I,7,FALSE))</f>
        <v/>
      </c>
      <c r="K2313" s="99" t="str">
        <f>IF(ISERROR(VLOOKUP('Salidas Pacientes'!$C2313,'BD Pacientes'!$A:$I,8,FALSE)),"",VLOOKUP('Salidas Pacientes'!$C2313,'BD Pacientes'!$A:$I,8,FALSE))</f>
        <v/>
      </c>
      <c r="L2313" s="17" t="str">
        <f>IF(ISERROR(VLOOKUP('Salidas Pacientes'!$C2313,'BD Pacientes'!$A:$I,9,FALSE)),"",VLOOKUP('Salidas Pacientes'!$C2313,'BD Pacientes'!$A:$I,9,FALSE))</f>
        <v/>
      </c>
      <c r="M2313" s="122"/>
      <c r="N2313" s="16"/>
      <c r="O2313" s="16"/>
      <c r="P2313" s="100"/>
      <c r="Q2313" s="100"/>
      <c r="R2313" s="17"/>
      <c r="S2313" s="123"/>
      <c r="T2313" s="102" t="str">
        <f>IF(ISERROR(VLOOKUP('Salidas Pacientes'!$S2313,Entradas!$H$1:$I$412,2,FALSE)),"",VLOOKUP('Salidas Pacientes'!$S2313,Entradas!$H$1:$I$412,2,FALSE))</f>
        <v/>
      </c>
      <c r="U2313" s="124"/>
      <c r="V2313" s="124">
        <v>1</v>
      </c>
      <c r="W2313" s="127"/>
    </row>
    <row r="2314" spans="1:23" ht="15.75" hidden="1" customHeight="1">
      <c r="A2314" s="131"/>
      <c r="B2314" s="131"/>
      <c r="C2314" s="140"/>
      <c r="D2314" s="134"/>
      <c r="E2314" s="146"/>
      <c r="F2314" s="134"/>
      <c r="G2314" s="131"/>
      <c r="H2314" s="131"/>
      <c r="I2314" s="147"/>
      <c r="J2314" s="98" t="str">
        <f>IF(ISERROR(VLOOKUP('Salidas Pacientes'!$C2314,'BD Pacientes'!$A:$I,7,FALSE)),"",VLOOKUP('Salidas Pacientes'!$C2314,'BD Pacientes'!$A:$I,7,FALSE))</f>
        <v/>
      </c>
      <c r="K2314" s="99" t="str">
        <f>IF(ISERROR(VLOOKUP('Salidas Pacientes'!$C2314,'BD Pacientes'!$A:$I,8,FALSE)),"",VLOOKUP('Salidas Pacientes'!$C2314,'BD Pacientes'!$A:$I,8,FALSE))</f>
        <v/>
      </c>
      <c r="L2314" s="17" t="str">
        <f>IF(ISERROR(VLOOKUP('Salidas Pacientes'!$C2314,'BD Pacientes'!$A:$I,9,FALSE)),"",VLOOKUP('Salidas Pacientes'!$C2314,'BD Pacientes'!$A:$I,9,FALSE))</f>
        <v/>
      </c>
      <c r="M2314" s="122"/>
      <c r="N2314" s="16"/>
      <c r="O2314" s="16"/>
      <c r="P2314" s="100"/>
      <c r="Q2314" s="100"/>
      <c r="R2314" s="17"/>
      <c r="S2314" s="123"/>
      <c r="T2314" s="102" t="str">
        <f>IF(ISERROR(VLOOKUP('Salidas Pacientes'!$S2314,Entradas!$H$1:$I$412,2,FALSE)),"",VLOOKUP('Salidas Pacientes'!$S2314,Entradas!$H$1:$I$412,2,FALSE))</f>
        <v/>
      </c>
      <c r="U2314" s="124"/>
      <c r="V2314" s="124">
        <v>1</v>
      </c>
      <c r="W2314" s="127"/>
    </row>
    <row r="2315" spans="1:23" ht="15.75" hidden="1" customHeight="1">
      <c r="A2315" s="131"/>
      <c r="B2315" s="131"/>
      <c r="C2315" s="140"/>
      <c r="D2315" s="134"/>
      <c r="E2315" s="146"/>
      <c r="F2315" s="134"/>
      <c r="G2315" s="131"/>
      <c r="H2315" s="131"/>
      <c r="I2315" s="147"/>
      <c r="J2315" s="98" t="str">
        <f>IF(ISERROR(VLOOKUP('Salidas Pacientes'!$C2315,'BD Pacientes'!$A:$I,7,FALSE)),"",VLOOKUP('Salidas Pacientes'!$C2315,'BD Pacientes'!$A:$I,7,FALSE))</f>
        <v/>
      </c>
      <c r="K2315" s="99" t="str">
        <f>IF(ISERROR(VLOOKUP('Salidas Pacientes'!$C2315,'BD Pacientes'!$A:$I,8,FALSE)),"",VLOOKUP('Salidas Pacientes'!$C2315,'BD Pacientes'!$A:$I,8,FALSE))</f>
        <v/>
      </c>
      <c r="L2315" s="17" t="str">
        <f>IF(ISERROR(VLOOKUP('Salidas Pacientes'!$C2315,'BD Pacientes'!$A:$I,9,FALSE)),"",VLOOKUP('Salidas Pacientes'!$C2315,'BD Pacientes'!$A:$I,9,FALSE))</f>
        <v/>
      </c>
      <c r="M2315" s="122"/>
      <c r="N2315" s="16"/>
      <c r="O2315" s="16"/>
      <c r="P2315" s="100"/>
      <c r="Q2315" s="100"/>
      <c r="R2315" s="17"/>
      <c r="S2315" s="123"/>
      <c r="T2315" s="102" t="str">
        <f>IF(ISERROR(VLOOKUP('Salidas Pacientes'!$S2315,Entradas!$H$1:$I$412,2,FALSE)),"",VLOOKUP('Salidas Pacientes'!$S2315,Entradas!$H$1:$I$412,2,FALSE))</f>
        <v/>
      </c>
      <c r="U2315" s="124"/>
      <c r="V2315" s="124">
        <v>1</v>
      </c>
      <c r="W2315" s="127"/>
    </row>
    <row r="2316" spans="1:23" ht="15.75" hidden="1" customHeight="1">
      <c r="A2316" s="131"/>
      <c r="B2316" s="131"/>
      <c r="C2316" s="140"/>
      <c r="D2316" s="134"/>
      <c r="E2316" s="146"/>
      <c r="F2316" s="134"/>
      <c r="G2316" s="131"/>
      <c r="H2316" s="131"/>
      <c r="I2316" s="147"/>
      <c r="J2316" s="98" t="str">
        <f>IF(ISERROR(VLOOKUP('Salidas Pacientes'!$C2316,'BD Pacientes'!$A:$I,7,FALSE)),"",VLOOKUP('Salidas Pacientes'!$C2316,'BD Pacientes'!$A:$I,7,FALSE))</f>
        <v/>
      </c>
      <c r="K2316" s="99" t="str">
        <f>IF(ISERROR(VLOOKUP('Salidas Pacientes'!$C2316,'BD Pacientes'!$A:$I,8,FALSE)),"",VLOOKUP('Salidas Pacientes'!$C2316,'BD Pacientes'!$A:$I,8,FALSE))</f>
        <v/>
      </c>
      <c r="L2316" s="17" t="str">
        <f>IF(ISERROR(VLOOKUP('Salidas Pacientes'!$C2316,'BD Pacientes'!$A:$I,9,FALSE)),"",VLOOKUP('Salidas Pacientes'!$C2316,'BD Pacientes'!$A:$I,9,FALSE))</f>
        <v/>
      </c>
      <c r="M2316" s="122"/>
      <c r="N2316" s="16"/>
      <c r="O2316" s="16"/>
      <c r="P2316" s="100"/>
      <c r="Q2316" s="100"/>
      <c r="R2316" s="17"/>
      <c r="S2316" s="123"/>
      <c r="T2316" s="102" t="str">
        <f>IF(ISERROR(VLOOKUP('Salidas Pacientes'!$S2316,Entradas!$H$1:$I$412,2,FALSE)),"",VLOOKUP('Salidas Pacientes'!$S2316,Entradas!$H$1:$I$412,2,FALSE))</f>
        <v/>
      </c>
      <c r="U2316" s="124"/>
      <c r="V2316" s="124">
        <v>1</v>
      </c>
      <c r="W2316" s="127"/>
    </row>
    <row r="2317" spans="1:23" ht="15.75" hidden="1" customHeight="1">
      <c r="A2317" s="131"/>
      <c r="B2317" s="131"/>
      <c r="C2317" s="140"/>
      <c r="D2317" s="134"/>
      <c r="E2317" s="146"/>
      <c r="F2317" s="134"/>
      <c r="G2317" s="131"/>
      <c r="H2317" s="131"/>
      <c r="I2317" s="147"/>
      <c r="J2317" s="98" t="str">
        <f>IF(ISERROR(VLOOKUP('Salidas Pacientes'!$C2317,'BD Pacientes'!$A:$I,7,FALSE)),"",VLOOKUP('Salidas Pacientes'!$C2317,'BD Pacientes'!$A:$I,7,FALSE))</f>
        <v/>
      </c>
      <c r="K2317" s="99" t="str">
        <f>IF(ISERROR(VLOOKUP('Salidas Pacientes'!$C2317,'BD Pacientes'!$A:$I,8,FALSE)),"",VLOOKUP('Salidas Pacientes'!$C2317,'BD Pacientes'!$A:$I,8,FALSE))</f>
        <v/>
      </c>
      <c r="L2317" s="17" t="str">
        <f>IF(ISERROR(VLOOKUP('Salidas Pacientes'!$C2317,'BD Pacientes'!$A:$I,9,FALSE)),"",VLOOKUP('Salidas Pacientes'!$C2317,'BD Pacientes'!$A:$I,9,FALSE))</f>
        <v/>
      </c>
      <c r="M2317" s="122"/>
      <c r="N2317" s="16"/>
      <c r="O2317" s="16"/>
      <c r="P2317" s="100"/>
      <c r="Q2317" s="100"/>
      <c r="R2317" s="17"/>
      <c r="S2317" s="123"/>
      <c r="T2317" s="102" t="str">
        <f>IF(ISERROR(VLOOKUP('Salidas Pacientes'!$S2317,Entradas!$H$1:$I$412,2,FALSE)),"",VLOOKUP('Salidas Pacientes'!$S2317,Entradas!$H$1:$I$412,2,FALSE))</f>
        <v/>
      </c>
      <c r="U2317" s="124"/>
      <c r="V2317" s="124">
        <v>1</v>
      </c>
      <c r="W2317" s="127"/>
    </row>
    <row r="2318" spans="1:23" ht="15.75" hidden="1" customHeight="1">
      <c r="A2318" s="131"/>
      <c r="B2318" s="131"/>
      <c r="C2318" s="140"/>
      <c r="D2318" s="134"/>
      <c r="E2318" s="146"/>
      <c r="F2318" s="134"/>
      <c r="G2318" s="131"/>
      <c r="H2318" s="131"/>
      <c r="I2318" s="147"/>
      <c r="J2318" s="98" t="str">
        <f>IF(ISERROR(VLOOKUP('Salidas Pacientes'!$C2318,'BD Pacientes'!$A:$I,7,FALSE)),"",VLOOKUP('Salidas Pacientes'!$C2318,'BD Pacientes'!$A:$I,7,FALSE))</f>
        <v/>
      </c>
      <c r="K2318" s="99" t="str">
        <f>IF(ISERROR(VLOOKUP('Salidas Pacientes'!$C2318,'BD Pacientes'!$A:$I,8,FALSE)),"",VLOOKUP('Salidas Pacientes'!$C2318,'BD Pacientes'!$A:$I,8,FALSE))</f>
        <v/>
      </c>
      <c r="L2318" s="17" t="str">
        <f>IF(ISERROR(VLOOKUP('Salidas Pacientes'!$C2318,'BD Pacientes'!$A:$I,9,FALSE)),"",VLOOKUP('Salidas Pacientes'!$C2318,'BD Pacientes'!$A:$I,9,FALSE))</f>
        <v/>
      </c>
      <c r="M2318" s="122"/>
      <c r="N2318" s="16"/>
      <c r="O2318" s="16"/>
      <c r="P2318" s="100"/>
      <c r="Q2318" s="100"/>
      <c r="R2318" s="17"/>
      <c r="S2318" s="123"/>
      <c r="T2318" s="102" t="str">
        <f>IF(ISERROR(VLOOKUP('Salidas Pacientes'!$S2318,Entradas!$H$1:$I$412,2,FALSE)),"",VLOOKUP('Salidas Pacientes'!$S2318,Entradas!$H$1:$I$412,2,FALSE))</f>
        <v/>
      </c>
      <c r="U2318" s="124"/>
      <c r="V2318" s="124">
        <v>1</v>
      </c>
      <c r="W2318" s="127"/>
    </row>
    <row r="2319" spans="1:23" ht="15.75" hidden="1" customHeight="1">
      <c r="A2319" s="131"/>
      <c r="B2319" s="131"/>
      <c r="C2319" s="140"/>
      <c r="D2319" s="134"/>
      <c r="E2319" s="146"/>
      <c r="F2319" s="134"/>
      <c r="G2319" s="131"/>
      <c r="H2319" s="131"/>
      <c r="I2319" s="147"/>
      <c r="J2319" s="98" t="str">
        <f>IF(ISERROR(VLOOKUP('Salidas Pacientes'!$C2319,'BD Pacientes'!$A:$I,7,FALSE)),"",VLOOKUP('Salidas Pacientes'!$C2319,'BD Pacientes'!$A:$I,7,FALSE))</f>
        <v/>
      </c>
      <c r="K2319" s="99" t="str">
        <f>IF(ISERROR(VLOOKUP('Salidas Pacientes'!$C2319,'BD Pacientes'!$A:$I,8,FALSE)),"",VLOOKUP('Salidas Pacientes'!$C2319,'BD Pacientes'!$A:$I,8,FALSE))</f>
        <v/>
      </c>
      <c r="L2319" s="17" t="str">
        <f>IF(ISERROR(VLOOKUP('Salidas Pacientes'!$C2319,'BD Pacientes'!$A:$I,9,FALSE)),"",VLOOKUP('Salidas Pacientes'!$C2319,'BD Pacientes'!$A:$I,9,FALSE))</f>
        <v/>
      </c>
      <c r="M2319" s="122"/>
      <c r="N2319" s="16"/>
      <c r="O2319" s="16"/>
      <c r="P2319" s="100"/>
      <c r="Q2319" s="100"/>
      <c r="R2319" s="17"/>
      <c r="S2319" s="123"/>
      <c r="T2319" s="102" t="str">
        <f>IF(ISERROR(VLOOKUP('Salidas Pacientes'!$S2319,Entradas!$H$1:$I$412,2,FALSE)),"",VLOOKUP('Salidas Pacientes'!$S2319,Entradas!$H$1:$I$412,2,FALSE))</f>
        <v/>
      </c>
      <c r="U2319" s="124"/>
      <c r="V2319" s="124">
        <v>1</v>
      </c>
      <c r="W2319" s="127"/>
    </row>
    <row r="2320" spans="1:23" ht="15.75" hidden="1" customHeight="1">
      <c r="A2320" s="131"/>
      <c r="B2320" s="131"/>
      <c r="C2320" s="140"/>
      <c r="D2320" s="134"/>
      <c r="E2320" s="146"/>
      <c r="F2320" s="134"/>
      <c r="G2320" s="131"/>
      <c r="H2320" s="131"/>
      <c r="I2320" s="147"/>
      <c r="J2320" s="98" t="str">
        <f>IF(ISERROR(VLOOKUP('Salidas Pacientes'!$C2320,'BD Pacientes'!$A:$I,7,FALSE)),"",VLOOKUP('Salidas Pacientes'!$C2320,'BD Pacientes'!$A:$I,7,FALSE))</f>
        <v/>
      </c>
      <c r="K2320" s="99" t="str">
        <f>IF(ISERROR(VLOOKUP('Salidas Pacientes'!$C2320,'BD Pacientes'!$A:$I,8,FALSE)),"",VLOOKUP('Salidas Pacientes'!$C2320,'BD Pacientes'!$A:$I,8,FALSE))</f>
        <v/>
      </c>
      <c r="L2320" s="17" t="str">
        <f>IF(ISERROR(VLOOKUP('Salidas Pacientes'!$C2320,'BD Pacientes'!$A:$I,9,FALSE)),"",VLOOKUP('Salidas Pacientes'!$C2320,'BD Pacientes'!$A:$I,9,FALSE))</f>
        <v/>
      </c>
      <c r="M2320" s="122"/>
      <c r="N2320" s="16"/>
      <c r="O2320" s="16"/>
      <c r="P2320" s="100"/>
      <c r="Q2320" s="100"/>
      <c r="R2320" s="17"/>
      <c r="S2320" s="123"/>
      <c r="T2320" s="102" t="str">
        <f>IF(ISERROR(VLOOKUP('Salidas Pacientes'!$S2320,Entradas!$H$1:$I$412,2,FALSE)),"",VLOOKUP('Salidas Pacientes'!$S2320,Entradas!$H$1:$I$412,2,FALSE))</f>
        <v/>
      </c>
      <c r="U2320" s="124"/>
      <c r="V2320" s="124">
        <v>1</v>
      </c>
      <c r="W2320" s="127"/>
    </row>
    <row r="2321" spans="1:23" ht="15.75" hidden="1" customHeight="1">
      <c r="A2321" s="131"/>
      <c r="B2321" s="131"/>
      <c r="C2321" s="140"/>
      <c r="D2321" s="134"/>
      <c r="E2321" s="146"/>
      <c r="F2321" s="134"/>
      <c r="G2321" s="131"/>
      <c r="H2321" s="131"/>
      <c r="I2321" s="147"/>
      <c r="J2321" s="98" t="str">
        <f>IF(ISERROR(VLOOKUP('Salidas Pacientes'!$C2321,'BD Pacientes'!$A:$I,7,FALSE)),"",VLOOKUP('Salidas Pacientes'!$C2321,'BD Pacientes'!$A:$I,7,FALSE))</f>
        <v/>
      </c>
      <c r="K2321" s="99" t="str">
        <f>IF(ISERROR(VLOOKUP('Salidas Pacientes'!$C2321,'BD Pacientes'!$A:$I,8,FALSE)),"",VLOOKUP('Salidas Pacientes'!$C2321,'BD Pacientes'!$A:$I,8,FALSE))</f>
        <v/>
      </c>
      <c r="L2321" s="17" t="str">
        <f>IF(ISERROR(VLOOKUP('Salidas Pacientes'!$C2321,'BD Pacientes'!$A:$I,9,FALSE)),"",VLOOKUP('Salidas Pacientes'!$C2321,'BD Pacientes'!$A:$I,9,FALSE))</f>
        <v/>
      </c>
      <c r="M2321" s="122"/>
      <c r="N2321" s="16"/>
      <c r="O2321" s="16"/>
      <c r="P2321" s="100"/>
      <c r="Q2321" s="100"/>
      <c r="R2321" s="17"/>
      <c r="S2321" s="123"/>
      <c r="T2321" s="102" t="str">
        <f>IF(ISERROR(VLOOKUP('Salidas Pacientes'!$S2321,Entradas!$H$1:$I$412,2,FALSE)),"",VLOOKUP('Salidas Pacientes'!$S2321,Entradas!$H$1:$I$412,2,FALSE))</f>
        <v/>
      </c>
      <c r="U2321" s="124"/>
      <c r="V2321" s="124">
        <v>1</v>
      </c>
      <c r="W2321" s="127"/>
    </row>
    <row r="2322" spans="1:23" ht="15.75" hidden="1" customHeight="1">
      <c r="A2322" s="131"/>
      <c r="B2322" s="131"/>
      <c r="C2322" s="140"/>
      <c r="D2322" s="134"/>
      <c r="E2322" s="146"/>
      <c r="F2322" s="134"/>
      <c r="G2322" s="131"/>
      <c r="H2322" s="131"/>
      <c r="I2322" s="147"/>
      <c r="J2322" s="98" t="str">
        <f>IF(ISERROR(VLOOKUP('Salidas Pacientes'!$C2322,'BD Pacientes'!$A:$I,7,FALSE)),"",VLOOKUP('Salidas Pacientes'!$C2322,'BD Pacientes'!$A:$I,7,FALSE))</f>
        <v/>
      </c>
      <c r="K2322" s="99" t="str">
        <f>IF(ISERROR(VLOOKUP('Salidas Pacientes'!$C2322,'BD Pacientes'!$A:$I,8,FALSE)),"",VLOOKUP('Salidas Pacientes'!$C2322,'BD Pacientes'!$A:$I,8,FALSE))</f>
        <v/>
      </c>
      <c r="L2322" s="17" t="str">
        <f>IF(ISERROR(VLOOKUP('Salidas Pacientes'!$C2322,'BD Pacientes'!$A:$I,9,FALSE)),"",VLOOKUP('Salidas Pacientes'!$C2322,'BD Pacientes'!$A:$I,9,FALSE))</f>
        <v/>
      </c>
      <c r="M2322" s="122"/>
      <c r="N2322" s="16"/>
      <c r="O2322" s="16"/>
      <c r="P2322" s="100"/>
      <c r="Q2322" s="100"/>
      <c r="R2322" s="17"/>
      <c r="S2322" s="123"/>
      <c r="T2322" s="102" t="str">
        <f>IF(ISERROR(VLOOKUP('Salidas Pacientes'!$S2322,Entradas!$H$1:$I$412,2,FALSE)),"",VLOOKUP('Salidas Pacientes'!$S2322,Entradas!$H$1:$I$412,2,FALSE))</f>
        <v/>
      </c>
      <c r="U2322" s="124"/>
      <c r="V2322" s="124">
        <v>1</v>
      </c>
      <c r="W2322" s="127"/>
    </row>
    <row r="2323" spans="1:23" ht="15.75" hidden="1" customHeight="1">
      <c r="A2323" s="131"/>
      <c r="B2323" s="131"/>
      <c r="C2323" s="140"/>
      <c r="D2323" s="134"/>
      <c r="E2323" s="146"/>
      <c r="F2323" s="134"/>
      <c r="G2323" s="131"/>
      <c r="H2323" s="131"/>
      <c r="I2323" s="147"/>
      <c r="J2323" s="98" t="str">
        <f>IF(ISERROR(VLOOKUP('Salidas Pacientes'!$C2323,'BD Pacientes'!$A:$I,7,FALSE)),"",VLOOKUP('Salidas Pacientes'!$C2323,'BD Pacientes'!$A:$I,7,FALSE))</f>
        <v/>
      </c>
      <c r="K2323" s="99" t="str">
        <f>IF(ISERROR(VLOOKUP('Salidas Pacientes'!$C2323,'BD Pacientes'!$A:$I,8,FALSE)),"",VLOOKUP('Salidas Pacientes'!$C2323,'BD Pacientes'!$A:$I,8,FALSE))</f>
        <v/>
      </c>
      <c r="L2323" s="17" t="str">
        <f>IF(ISERROR(VLOOKUP('Salidas Pacientes'!$C2323,'BD Pacientes'!$A:$I,9,FALSE)),"",VLOOKUP('Salidas Pacientes'!$C2323,'BD Pacientes'!$A:$I,9,FALSE))</f>
        <v/>
      </c>
      <c r="M2323" s="122"/>
      <c r="N2323" s="16"/>
      <c r="O2323" s="16"/>
      <c r="P2323" s="100"/>
      <c r="Q2323" s="100"/>
      <c r="R2323" s="17"/>
      <c r="S2323" s="123"/>
      <c r="T2323" s="102" t="str">
        <f>IF(ISERROR(VLOOKUP('Salidas Pacientes'!$S2323,Entradas!$H$1:$I$412,2,FALSE)),"",VLOOKUP('Salidas Pacientes'!$S2323,Entradas!$H$1:$I$412,2,FALSE))</f>
        <v/>
      </c>
      <c r="U2323" s="124"/>
      <c r="V2323" s="124">
        <v>1</v>
      </c>
      <c r="W2323" s="127"/>
    </row>
    <row r="2324" spans="1:23" ht="15.75" hidden="1" customHeight="1">
      <c r="A2324" s="131"/>
      <c r="B2324" s="131"/>
      <c r="C2324" s="140"/>
      <c r="D2324" s="134"/>
      <c r="E2324" s="146"/>
      <c r="F2324" s="134"/>
      <c r="G2324" s="131"/>
      <c r="H2324" s="131"/>
      <c r="I2324" s="147"/>
      <c r="J2324" s="98" t="str">
        <f>IF(ISERROR(VLOOKUP('Salidas Pacientes'!$C2324,'BD Pacientes'!$A:$I,7,FALSE)),"",VLOOKUP('Salidas Pacientes'!$C2324,'BD Pacientes'!$A:$I,7,FALSE))</f>
        <v/>
      </c>
      <c r="K2324" s="99" t="str">
        <f>IF(ISERROR(VLOOKUP('Salidas Pacientes'!$C2324,'BD Pacientes'!$A:$I,8,FALSE)),"",VLOOKUP('Salidas Pacientes'!$C2324,'BD Pacientes'!$A:$I,8,FALSE))</f>
        <v/>
      </c>
      <c r="L2324" s="17" t="str">
        <f>IF(ISERROR(VLOOKUP('Salidas Pacientes'!$C2324,'BD Pacientes'!$A:$I,9,FALSE)),"",VLOOKUP('Salidas Pacientes'!$C2324,'BD Pacientes'!$A:$I,9,FALSE))</f>
        <v/>
      </c>
      <c r="M2324" s="122"/>
      <c r="N2324" s="16"/>
      <c r="O2324" s="16"/>
      <c r="P2324" s="100"/>
      <c r="Q2324" s="100"/>
      <c r="R2324" s="17"/>
      <c r="S2324" s="123"/>
      <c r="T2324" s="102" t="str">
        <f>IF(ISERROR(VLOOKUP('Salidas Pacientes'!$S2324,Entradas!$H$1:$I$412,2,FALSE)),"",VLOOKUP('Salidas Pacientes'!$S2324,Entradas!$H$1:$I$412,2,FALSE))</f>
        <v/>
      </c>
      <c r="U2324" s="124"/>
      <c r="V2324" s="124">
        <v>1</v>
      </c>
      <c r="W2324" s="127"/>
    </row>
    <row r="2325" spans="1:23" ht="15.75" hidden="1" customHeight="1">
      <c r="A2325" s="131"/>
      <c r="B2325" s="131"/>
      <c r="C2325" s="140"/>
      <c r="D2325" s="134"/>
      <c r="E2325" s="146"/>
      <c r="F2325" s="134"/>
      <c r="G2325" s="131"/>
      <c r="H2325" s="131"/>
      <c r="I2325" s="147"/>
      <c r="J2325" s="98" t="str">
        <f>IF(ISERROR(VLOOKUP('Salidas Pacientes'!$C2325,'BD Pacientes'!$A:$I,7,FALSE)),"",VLOOKUP('Salidas Pacientes'!$C2325,'BD Pacientes'!$A:$I,7,FALSE))</f>
        <v/>
      </c>
      <c r="K2325" s="99" t="str">
        <f>IF(ISERROR(VLOOKUP('Salidas Pacientes'!$C2325,'BD Pacientes'!$A:$I,8,FALSE)),"",VLOOKUP('Salidas Pacientes'!$C2325,'BD Pacientes'!$A:$I,8,FALSE))</f>
        <v/>
      </c>
      <c r="L2325" s="17" t="str">
        <f>IF(ISERROR(VLOOKUP('Salidas Pacientes'!$C2325,'BD Pacientes'!$A:$I,9,FALSE)),"",VLOOKUP('Salidas Pacientes'!$C2325,'BD Pacientes'!$A:$I,9,FALSE))</f>
        <v/>
      </c>
      <c r="M2325" s="122"/>
      <c r="N2325" s="16"/>
      <c r="O2325" s="16"/>
      <c r="P2325" s="100"/>
      <c r="Q2325" s="100"/>
      <c r="R2325" s="17"/>
      <c r="S2325" s="123"/>
      <c r="T2325" s="102" t="str">
        <f>IF(ISERROR(VLOOKUP('Salidas Pacientes'!$S2325,Entradas!$H$1:$I$412,2,FALSE)),"",VLOOKUP('Salidas Pacientes'!$S2325,Entradas!$H$1:$I$412,2,FALSE))</f>
        <v/>
      </c>
      <c r="U2325" s="124"/>
      <c r="V2325" s="124">
        <v>1</v>
      </c>
      <c r="W2325" s="127"/>
    </row>
    <row r="2326" spans="1:23" ht="15.75" hidden="1" customHeight="1">
      <c r="A2326" s="131"/>
      <c r="B2326" s="131"/>
      <c r="C2326" s="140"/>
      <c r="D2326" s="134"/>
      <c r="E2326" s="146"/>
      <c r="F2326" s="134"/>
      <c r="G2326" s="131"/>
      <c r="H2326" s="131"/>
      <c r="I2326" s="147"/>
      <c r="J2326" s="98" t="str">
        <f>IF(ISERROR(VLOOKUP('Salidas Pacientes'!$C2326,'BD Pacientes'!$A:$I,7,FALSE)),"",VLOOKUP('Salidas Pacientes'!$C2326,'BD Pacientes'!$A:$I,7,FALSE))</f>
        <v/>
      </c>
      <c r="K2326" s="99" t="str">
        <f>IF(ISERROR(VLOOKUP('Salidas Pacientes'!$C2326,'BD Pacientes'!$A:$I,8,FALSE)),"",VLOOKUP('Salidas Pacientes'!$C2326,'BD Pacientes'!$A:$I,8,FALSE))</f>
        <v/>
      </c>
      <c r="L2326" s="17" t="str">
        <f>IF(ISERROR(VLOOKUP('Salidas Pacientes'!$C2326,'BD Pacientes'!$A:$I,9,FALSE)),"",VLOOKUP('Salidas Pacientes'!$C2326,'BD Pacientes'!$A:$I,9,FALSE))</f>
        <v/>
      </c>
      <c r="M2326" s="122"/>
      <c r="N2326" s="16"/>
      <c r="O2326" s="16"/>
      <c r="P2326" s="100"/>
      <c r="Q2326" s="100"/>
      <c r="R2326" s="17"/>
      <c r="S2326" s="123"/>
      <c r="T2326" s="102" t="str">
        <f>IF(ISERROR(VLOOKUP('Salidas Pacientes'!$S2326,Entradas!$H$1:$I$412,2,FALSE)),"",VLOOKUP('Salidas Pacientes'!$S2326,Entradas!$H$1:$I$412,2,FALSE))</f>
        <v/>
      </c>
      <c r="U2326" s="124"/>
      <c r="V2326" s="124">
        <v>1</v>
      </c>
      <c r="W2326" s="127"/>
    </row>
    <row r="2327" spans="1:23" ht="15.75" hidden="1" customHeight="1">
      <c r="A2327" s="131"/>
      <c r="B2327" s="131"/>
      <c r="C2327" s="140"/>
      <c r="D2327" s="134"/>
      <c r="E2327" s="146"/>
      <c r="F2327" s="134"/>
      <c r="G2327" s="131"/>
      <c r="H2327" s="131"/>
      <c r="I2327" s="147"/>
      <c r="J2327" s="98" t="str">
        <f>IF(ISERROR(VLOOKUP('Salidas Pacientes'!$C2327,'BD Pacientes'!$A:$I,7,FALSE)),"",VLOOKUP('Salidas Pacientes'!$C2327,'BD Pacientes'!$A:$I,7,FALSE))</f>
        <v/>
      </c>
      <c r="K2327" s="99" t="str">
        <f>IF(ISERROR(VLOOKUP('Salidas Pacientes'!$C2327,'BD Pacientes'!$A:$I,8,FALSE)),"",VLOOKUP('Salidas Pacientes'!$C2327,'BD Pacientes'!$A:$I,8,FALSE))</f>
        <v/>
      </c>
      <c r="L2327" s="17" t="str">
        <f>IF(ISERROR(VLOOKUP('Salidas Pacientes'!$C2327,'BD Pacientes'!$A:$I,9,FALSE)),"",VLOOKUP('Salidas Pacientes'!$C2327,'BD Pacientes'!$A:$I,9,FALSE))</f>
        <v/>
      </c>
      <c r="M2327" s="122"/>
      <c r="N2327" s="16"/>
      <c r="O2327" s="16"/>
      <c r="P2327" s="100"/>
      <c r="Q2327" s="100"/>
      <c r="R2327" s="17"/>
      <c r="S2327" s="123"/>
      <c r="T2327" s="102" t="str">
        <f>IF(ISERROR(VLOOKUP('Salidas Pacientes'!$S2327,Entradas!$H$1:$I$412,2,FALSE)),"",VLOOKUP('Salidas Pacientes'!$S2327,Entradas!$H$1:$I$412,2,FALSE))</f>
        <v/>
      </c>
      <c r="U2327" s="124"/>
      <c r="V2327" s="124">
        <v>1</v>
      </c>
      <c r="W2327" s="127"/>
    </row>
    <row r="2328" spans="1:23" ht="15.75" hidden="1" customHeight="1">
      <c r="A2328" s="131"/>
      <c r="B2328" s="131"/>
      <c r="C2328" s="140"/>
      <c r="D2328" s="134"/>
      <c r="E2328" s="146"/>
      <c r="F2328" s="134"/>
      <c r="G2328" s="131"/>
      <c r="H2328" s="131"/>
      <c r="I2328" s="147"/>
      <c r="J2328" s="98" t="str">
        <f>IF(ISERROR(VLOOKUP('Salidas Pacientes'!$C2328,'BD Pacientes'!$A:$I,7,FALSE)),"",VLOOKUP('Salidas Pacientes'!$C2328,'BD Pacientes'!$A:$I,7,FALSE))</f>
        <v/>
      </c>
      <c r="K2328" s="99" t="str">
        <f>IF(ISERROR(VLOOKUP('Salidas Pacientes'!$C2328,'BD Pacientes'!$A:$I,8,FALSE)),"",VLOOKUP('Salidas Pacientes'!$C2328,'BD Pacientes'!$A:$I,8,FALSE))</f>
        <v/>
      </c>
      <c r="L2328" s="17" t="str">
        <f>IF(ISERROR(VLOOKUP('Salidas Pacientes'!$C2328,'BD Pacientes'!$A:$I,9,FALSE)),"",VLOOKUP('Salidas Pacientes'!$C2328,'BD Pacientes'!$A:$I,9,FALSE))</f>
        <v/>
      </c>
      <c r="M2328" s="122"/>
      <c r="N2328" s="16"/>
      <c r="O2328" s="16"/>
      <c r="P2328" s="100"/>
      <c r="Q2328" s="100"/>
      <c r="R2328" s="17"/>
      <c r="S2328" s="123"/>
      <c r="T2328" s="102" t="str">
        <f>IF(ISERROR(VLOOKUP('Salidas Pacientes'!$S2328,Entradas!$H$1:$I$412,2,FALSE)),"",VLOOKUP('Salidas Pacientes'!$S2328,Entradas!$H$1:$I$412,2,FALSE))</f>
        <v/>
      </c>
      <c r="U2328" s="124"/>
      <c r="V2328" s="124">
        <v>1</v>
      </c>
      <c r="W2328" s="127"/>
    </row>
    <row r="2329" spans="1:23" ht="15.75" hidden="1" customHeight="1">
      <c r="A2329" s="131"/>
      <c r="B2329" s="131"/>
      <c r="C2329" s="140"/>
      <c r="D2329" s="134"/>
      <c r="E2329" s="146"/>
      <c r="F2329" s="134"/>
      <c r="G2329" s="131"/>
      <c r="H2329" s="131"/>
      <c r="I2329" s="147"/>
      <c r="J2329" s="98" t="str">
        <f>IF(ISERROR(VLOOKUP('Salidas Pacientes'!$C2329,'BD Pacientes'!$A:$I,7,FALSE)),"",VLOOKUP('Salidas Pacientes'!$C2329,'BD Pacientes'!$A:$I,7,FALSE))</f>
        <v/>
      </c>
      <c r="K2329" s="99" t="str">
        <f>IF(ISERROR(VLOOKUP('Salidas Pacientes'!$C2329,'BD Pacientes'!$A:$I,8,FALSE)),"",VLOOKUP('Salidas Pacientes'!$C2329,'BD Pacientes'!$A:$I,8,FALSE))</f>
        <v/>
      </c>
      <c r="L2329" s="17" t="str">
        <f>IF(ISERROR(VLOOKUP('Salidas Pacientes'!$C2329,'BD Pacientes'!$A:$I,9,FALSE)),"",VLOOKUP('Salidas Pacientes'!$C2329,'BD Pacientes'!$A:$I,9,FALSE))</f>
        <v/>
      </c>
      <c r="M2329" s="122"/>
      <c r="N2329" s="16"/>
      <c r="O2329" s="16"/>
      <c r="P2329" s="100"/>
      <c r="Q2329" s="100"/>
      <c r="R2329" s="17"/>
      <c r="S2329" s="123"/>
      <c r="T2329" s="102" t="str">
        <f>IF(ISERROR(VLOOKUP('Salidas Pacientes'!$S2329,Entradas!$H$1:$I$412,2,FALSE)),"",VLOOKUP('Salidas Pacientes'!$S2329,Entradas!$H$1:$I$412,2,FALSE))</f>
        <v/>
      </c>
      <c r="U2329" s="124"/>
      <c r="V2329" s="124">
        <v>1</v>
      </c>
      <c r="W2329" s="127"/>
    </row>
    <row r="2330" spans="1:23" ht="15.75" hidden="1" customHeight="1">
      <c r="A2330" s="131"/>
      <c r="B2330" s="131"/>
      <c r="C2330" s="140"/>
      <c r="D2330" s="134"/>
      <c r="E2330" s="146"/>
      <c r="F2330" s="134"/>
      <c r="G2330" s="131"/>
      <c r="H2330" s="131"/>
      <c r="I2330" s="147"/>
      <c r="J2330" s="98" t="str">
        <f>IF(ISERROR(VLOOKUP('Salidas Pacientes'!$C2330,'BD Pacientes'!$A:$I,7,FALSE)),"",VLOOKUP('Salidas Pacientes'!$C2330,'BD Pacientes'!$A:$I,7,FALSE))</f>
        <v/>
      </c>
      <c r="K2330" s="99" t="str">
        <f>IF(ISERROR(VLOOKUP('Salidas Pacientes'!$C2330,'BD Pacientes'!$A:$I,8,FALSE)),"",VLOOKUP('Salidas Pacientes'!$C2330,'BD Pacientes'!$A:$I,8,FALSE))</f>
        <v/>
      </c>
      <c r="L2330" s="17" t="str">
        <f>IF(ISERROR(VLOOKUP('Salidas Pacientes'!$C2330,'BD Pacientes'!$A:$I,9,FALSE)),"",VLOOKUP('Salidas Pacientes'!$C2330,'BD Pacientes'!$A:$I,9,FALSE))</f>
        <v/>
      </c>
      <c r="M2330" s="122"/>
      <c r="N2330" s="16"/>
      <c r="O2330" s="16"/>
      <c r="P2330" s="100"/>
      <c r="Q2330" s="100"/>
      <c r="R2330" s="17"/>
      <c r="S2330" s="123"/>
      <c r="T2330" s="102" t="str">
        <f>IF(ISERROR(VLOOKUP('Salidas Pacientes'!$S2330,Entradas!$H$1:$I$412,2,FALSE)),"",VLOOKUP('Salidas Pacientes'!$S2330,Entradas!$H$1:$I$412,2,FALSE))</f>
        <v/>
      </c>
      <c r="U2330" s="124"/>
      <c r="V2330" s="124">
        <v>1</v>
      </c>
      <c r="W2330" s="127"/>
    </row>
    <row r="2331" spans="1:23" ht="15.75" hidden="1" customHeight="1">
      <c r="A2331" s="131"/>
      <c r="B2331" s="131"/>
      <c r="C2331" s="140"/>
      <c r="D2331" s="134"/>
      <c r="E2331" s="146"/>
      <c r="F2331" s="134"/>
      <c r="G2331" s="131"/>
      <c r="H2331" s="131"/>
      <c r="I2331" s="147"/>
      <c r="J2331" s="98" t="str">
        <f>IF(ISERROR(VLOOKUP('Salidas Pacientes'!$C2331,'BD Pacientes'!$A:$I,7,FALSE)),"",VLOOKUP('Salidas Pacientes'!$C2331,'BD Pacientes'!$A:$I,7,FALSE))</f>
        <v/>
      </c>
      <c r="K2331" s="99" t="str">
        <f>IF(ISERROR(VLOOKUP('Salidas Pacientes'!$C2331,'BD Pacientes'!$A:$I,8,FALSE)),"",VLOOKUP('Salidas Pacientes'!$C2331,'BD Pacientes'!$A:$I,8,FALSE))</f>
        <v/>
      </c>
      <c r="L2331" s="17" t="str">
        <f>IF(ISERROR(VLOOKUP('Salidas Pacientes'!$C2331,'BD Pacientes'!$A:$I,9,FALSE)),"",VLOOKUP('Salidas Pacientes'!$C2331,'BD Pacientes'!$A:$I,9,FALSE))</f>
        <v/>
      </c>
      <c r="M2331" s="122"/>
      <c r="N2331" s="16"/>
      <c r="O2331" s="16"/>
      <c r="P2331" s="100"/>
      <c r="Q2331" s="100"/>
      <c r="R2331" s="17"/>
      <c r="S2331" s="123"/>
      <c r="T2331" s="102" t="str">
        <f>IF(ISERROR(VLOOKUP('Salidas Pacientes'!$S2331,Entradas!$H$1:$I$412,2,FALSE)),"",VLOOKUP('Salidas Pacientes'!$S2331,Entradas!$H$1:$I$412,2,FALSE))</f>
        <v/>
      </c>
      <c r="U2331" s="124"/>
      <c r="V2331" s="124">
        <v>1</v>
      </c>
      <c r="W2331" s="127"/>
    </row>
    <row r="2332" spans="1:23" ht="15.75" hidden="1" customHeight="1">
      <c r="A2332" s="131"/>
      <c r="B2332" s="131"/>
      <c r="C2332" s="140"/>
      <c r="D2332" s="134"/>
      <c r="E2332" s="146"/>
      <c r="F2332" s="134"/>
      <c r="G2332" s="131"/>
      <c r="H2332" s="131"/>
      <c r="I2332" s="147"/>
      <c r="J2332" s="98" t="str">
        <f>IF(ISERROR(VLOOKUP('Salidas Pacientes'!$C2332,'BD Pacientes'!$A:$I,7,FALSE)),"",VLOOKUP('Salidas Pacientes'!$C2332,'BD Pacientes'!$A:$I,7,FALSE))</f>
        <v/>
      </c>
      <c r="K2332" s="99" t="str">
        <f>IF(ISERROR(VLOOKUP('Salidas Pacientes'!$C2332,'BD Pacientes'!$A:$I,8,FALSE)),"",VLOOKUP('Salidas Pacientes'!$C2332,'BD Pacientes'!$A:$I,8,FALSE))</f>
        <v/>
      </c>
      <c r="L2332" s="17" t="str">
        <f>IF(ISERROR(VLOOKUP('Salidas Pacientes'!$C2332,'BD Pacientes'!$A:$I,9,FALSE)),"",VLOOKUP('Salidas Pacientes'!$C2332,'BD Pacientes'!$A:$I,9,FALSE))</f>
        <v/>
      </c>
      <c r="M2332" s="122"/>
      <c r="N2332" s="16"/>
      <c r="O2332" s="16"/>
      <c r="P2332" s="100"/>
      <c r="Q2332" s="100"/>
      <c r="R2332" s="17"/>
      <c r="S2332" s="123"/>
      <c r="T2332" s="102" t="str">
        <f>IF(ISERROR(VLOOKUP('Salidas Pacientes'!$S2332,Entradas!$H$1:$I$412,2,FALSE)),"",VLOOKUP('Salidas Pacientes'!$S2332,Entradas!$H$1:$I$412,2,FALSE))</f>
        <v/>
      </c>
      <c r="U2332" s="124"/>
      <c r="V2332" s="124">
        <v>1</v>
      </c>
      <c r="W2332" s="127"/>
    </row>
    <row r="2333" spans="1:23" ht="15.75" hidden="1" customHeight="1">
      <c r="A2333" s="131"/>
      <c r="B2333" s="131"/>
      <c r="C2333" s="140"/>
      <c r="D2333" s="134"/>
      <c r="E2333" s="146"/>
      <c r="F2333" s="134"/>
      <c r="G2333" s="131"/>
      <c r="H2333" s="131"/>
      <c r="I2333" s="147"/>
      <c r="J2333" s="98" t="str">
        <f>IF(ISERROR(VLOOKUP('Salidas Pacientes'!$C2333,'BD Pacientes'!$A:$I,7,FALSE)),"",VLOOKUP('Salidas Pacientes'!$C2333,'BD Pacientes'!$A:$I,7,FALSE))</f>
        <v/>
      </c>
      <c r="K2333" s="99" t="str">
        <f>IF(ISERROR(VLOOKUP('Salidas Pacientes'!$C2333,'BD Pacientes'!$A:$I,8,FALSE)),"",VLOOKUP('Salidas Pacientes'!$C2333,'BD Pacientes'!$A:$I,8,FALSE))</f>
        <v/>
      </c>
      <c r="L2333" s="17" t="str">
        <f>IF(ISERROR(VLOOKUP('Salidas Pacientes'!$C2333,'BD Pacientes'!$A:$I,9,FALSE)),"",VLOOKUP('Salidas Pacientes'!$C2333,'BD Pacientes'!$A:$I,9,FALSE))</f>
        <v/>
      </c>
      <c r="M2333" s="122"/>
      <c r="N2333" s="16"/>
      <c r="O2333" s="16"/>
      <c r="P2333" s="100"/>
      <c r="Q2333" s="100"/>
      <c r="R2333" s="17"/>
      <c r="S2333" s="123"/>
      <c r="T2333" s="102" t="str">
        <f>IF(ISERROR(VLOOKUP('Salidas Pacientes'!$S2333,Entradas!$H$1:$I$412,2,FALSE)),"",VLOOKUP('Salidas Pacientes'!$S2333,Entradas!$H$1:$I$412,2,FALSE))</f>
        <v/>
      </c>
      <c r="U2333" s="124"/>
      <c r="V2333" s="124">
        <v>1</v>
      </c>
      <c r="W2333" s="127"/>
    </row>
    <row r="2334" spans="1:23" ht="15.75" hidden="1" customHeight="1">
      <c r="A2334" s="131"/>
      <c r="B2334" s="131"/>
      <c r="C2334" s="140"/>
      <c r="D2334" s="134"/>
      <c r="E2334" s="146"/>
      <c r="F2334" s="134"/>
      <c r="G2334" s="131"/>
      <c r="H2334" s="131"/>
      <c r="I2334" s="147"/>
      <c r="J2334" s="98" t="str">
        <f>IF(ISERROR(VLOOKUP('Salidas Pacientes'!$C2334,'BD Pacientes'!$A:$I,7,FALSE)),"",VLOOKUP('Salidas Pacientes'!$C2334,'BD Pacientes'!$A:$I,7,FALSE))</f>
        <v/>
      </c>
      <c r="K2334" s="99" t="str">
        <f>IF(ISERROR(VLOOKUP('Salidas Pacientes'!$C2334,'BD Pacientes'!$A:$I,8,FALSE)),"",VLOOKUP('Salidas Pacientes'!$C2334,'BD Pacientes'!$A:$I,8,FALSE))</f>
        <v/>
      </c>
      <c r="L2334" s="17" t="str">
        <f>IF(ISERROR(VLOOKUP('Salidas Pacientes'!$C2334,'BD Pacientes'!$A:$I,9,FALSE)),"",VLOOKUP('Salidas Pacientes'!$C2334,'BD Pacientes'!$A:$I,9,FALSE))</f>
        <v/>
      </c>
      <c r="M2334" s="122"/>
      <c r="N2334" s="16"/>
      <c r="O2334" s="16"/>
      <c r="P2334" s="100"/>
      <c r="Q2334" s="100"/>
      <c r="R2334" s="17"/>
      <c r="S2334" s="123"/>
      <c r="T2334" s="102" t="str">
        <f>IF(ISERROR(VLOOKUP('Salidas Pacientes'!$S2334,Entradas!$H$1:$I$412,2,FALSE)),"",VLOOKUP('Salidas Pacientes'!$S2334,Entradas!$H$1:$I$412,2,FALSE))</f>
        <v/>
      </c>
      <c r="U2334" s="124"/>
      <c r="V2334" s="124">
        <v>1</v>
      </c>
      <c r="W2334" s="127"/>
    </row>
    <row r="2335" spans="1:23" ht="15.75" hidden="1" customHeight="1">
      <c r="A2335" s="131"/>
      <c r="B2335" s="131"/>
      <c r="C2335" s="140"/>
      <c r="D2335" s="134"/>
      <c r="E2335" s="146"/>
      <c r="F2335" s="134"/>
      <c r="G2335" s="131"/>
      <c r="H2335" s="131"/>
      <c r="I2335" s="147"/>
      <c r="J2335" s="98" t="str">
        <f>IF(ISERROR(VLOOKUP('Salidas Pacientes'!$C2335,'BD Pacientes'!$A:$I,7,FALSE)),"",VLOOKUP('Salidas Pacientes'!$C2335,'BD Pacientes'!$A:$I,7,FALSE))</f>
        <v/>
      </c>
      <c r="K2335" s="99" t="str">
        <f>IF(ISERROR(VLOOKUP('Salidas Pacientes'!$C2335,'BD Pacientes'!$A:$I,8,FALSE)),"",VLOOKUP('Salidas Pacientes'!$C2335,'BD Pacientes'!$A:$I,8,FALSE))</f>
        <v/>
      </c>
      <c r="L2335" s="17" t="str">
        <f>IF(ISERROR(VLOOKUP('Salidas Pacientes'!$C2335,'BD Pacientes'!$A:$I,9,FALSE)),"",VLOOKUP('Salidas Pacientes'!$C2335,'BD Pacientes'!$A:$I,9,FALSE))</f>
        <v/>
      </c>
      <c r="M2335" s="122"/>
      <c r="N2335" s="16"/>
      <c r="O2335" s="16"/>
      <c r="P2335" s="100"/>
      <c r="Q2335" s="100"/>
      <c r="R2335" s="17"/>
      <c r="S2335" s="123"/>
      <c r="T2335" s="102" t="str">
        <f>IF(ISERROR(VLOOKUP('Salidas Pacientes'!$S2335,Entradas!$H$1:$I$412,2,FALSE)),"",VLOOKUP('Salidas Pacientes'!$S2335,Entradas!$H$1:$I$412,2,FALSE))</f>
        <v/>
      </c>
      <c r="U2335" s="124"/>
      <c r="V2335" s="124">
        <v>1</v>
      </c>
      <c r="W2335" s="127"/>
    </row>
    <row r="2336" spans="1:23" ht="15.75" hidden="1" customHeight="1">
      <c r="A2336" s="131"/>
      <c r="B2336" s="131"/>
      <c r="C2336" s="140"/>
      <c r="D2336" s="134"/>
      <c r="E2336" s="146"/>
      <c r="F2336" s="134"/>
      <c r="G2336" s="131"/>
      <c r="H2336" s="131"/>
      <c r="I2336" s="147"/>
      <c r="J2336" s="98" t="str">
        <f>IF(ISERROR(VLOOKUP('Salidas Pacientes'!$C2336,'BD Pacientes'!$A:$I,7,FALSE)),"",VLOOKUP('Salidas Pacientes'!$C2336,'BD Pacientes'!$A:$I,7,FALSE))</f>
        <v/>
      </c>
      <c r="K2336" s="99" t="str">
        <f>IF(ISERROR(VLOOKUP('Salidas Pacientes'!$C2336,'BD Pacientes'!$A:$I,8,FALSE)),"",VLOOKUP('Salidas Pacientes'!$C2336,'BD Pacientes'!$A:$I,8,FALSE))</f>
        <v/>
      </c>
      <c r="L2336" s="17" t="str">
        <f>IF(ISERROR(VLOOKUP('Salidas Pacientes'!$C2336,'BD Pacientes'!$A:$I,9,FALSE)),"",VLOOKUP('Salidas Pacientes'!$C2336,'BD Pacientes'!$A:$I,9,FALSE))</f>
        <v/>
      </c>
      <c r="M2336" s="122"/>
      <c r="N2336" s="16"/>
      <c r="O2336" s="16"/>
      <c r="P2336" s="100"/>
      <c r="Q2336" s="100"/>
      <c r="R2336" s="17"/>
      <c r="S2336" s="123"/>
      <c r="T2336" s="102" t="str">
        <f>IF(ISERROR(VLOOKUP('Salidas Pacientes'!$S2336,Entradas!$H$1:$I$412,2,FALSE)),"",VLOOKUP('Salidas Pacientes'!$S2336,Entradas!$H$1:$I$412,2,FALSE))</f>
        <v/>
      </c>
      <c r="U2336" s="124"/>
      <c r="V2336" s="124">
        <v>1</v>
      </c>
      <c r="W2336" s="127"/>
    </row>
    <row r="2337" spans="1:23" ht="15.75" hidden="1" customHeight="1">
      <c r="A2337" s="131"/>
      <c r="B2337" s="131"/>
      <c r="C2337" s="140"/>
      <c r="D2337" s="134"/>
      <c r="E2337" s="146"/>
      <c r="F2337" s="134"/>
      <c r="G2337" s="131"/>
      <c r="H2337" s="131"/>
      <c r="I2337" s="147"/>
      <c r="J2337" s="98" t="str">
        <f>IF(ISERROR(VLOOKUP('Salidas Pacientes'!$C2337,'BD Pacientes'!$A:$I,7,FALSE)),"",VLOOKUP('Salidas Pacientes'!$C2337,'BD Pacientes'!$A:$I,7,FALSE))</f>
        <v/>
      </c>
      <c r="K2337" s="99" t="str">
        <f>IF(ISERROR(VLOOKUP('Salidas Pacientes'!$C2337,'BD Pacientes'!$A:$I,8,FALSE)),"",VLOOKUP('Salidas Pacientes'!$C2337,'BD Pacientes'!$A:$I,8,FALSE))</f>
        <v/>
      </c>
      <c r="L2337" s="17" t="str">
        <f>IF(ISERROR(VLOOKUP('Salidas Pacientes'!$C2337,'BD Pacientes'!$A:$I,9,FALSE)),"",VLOOKUP('Salidas Pacientes'!$C2337,'BD Pacientes'!$A:$I,9,FALSE))</f>
        <v/>
      </c>
      <c r="M2337" s="122"/>
      <c r="N2337" s="16"/>
      <c r="O2337" s="16"/>
      <c r="P2337" s="100"/>
      <c r="Q2337" s="100"/>
      <c r="R2337" s="17"/>
      <c r="S2337" s="123"/>
      <c r="T2337" s="102" t="str">
        <f>IF(ISERROR(VLOOKUP('Salidas Pacientes'!$S2337,Entradas!$H$1:$I$412,2,FALSE)),"",VLOOKUP('Salidas Pacientes'!$S2337,Entradas!$H$1:$I$412,2,FALSE))</f>
        <v/>
      </c>
      <c r="U2337" s="124"/>
      <c r="V2337" s="124">
        <v>1</v>
      </c>
      <c r="W2337" s="127"/>
    </row>
    <row r="2338" spans="1:23" ht="15.75" hidden="1" customHeight="1">
      <c r="A2338" s="131"/>
      <c r="B2338" s="131"/>
      <c r="C2338" s="140"/>
      <c r="D2338" s="134"/>
      <c r="E2338" s="146"/>
      <c r="F2338" s="134"/>
      <c r="G2338" s="131"/>
      <c r="H2338" s="131"/>
      <c r="I2338" s="147"/>
      <c r="J2338" s="98" t="str">
        <f>IF(ISERROR(VLOOKUP('Salidas Pacientes'!$C2338,'BD Pacientes'!$A:$I,7,FALSE)),"",VLOOKUP('Salidas Pacientes'!$C2338,'BD Pacientes'!$A:$I,7,FALSE))</f>
        <v/>
      </c>
      <c r="K2338" s="99" t="str">
        <f>IF(ISERROR(VLOOKUP('Salidas Pacientes'!$C2338,'BD Pacientes'!$A:$I,8,FALSE)),"",VLOOKUP('Salidas Pacientes'!$C2338,'BD Pacientes'!$A:$I,8,FALSE))</f>
        <v/>
      </c>
      <c r="L2338" s="17" t="str">
        <f>IF(ISERROR(VLOOKUP('Salidas Pacientes'!$C2338,'BD Pacientes'!$A:$I,9,FALSE)),"",VLOOKUP('Salidas Pacientes'!$C2338,'BD Pacientes'!$A:$I,9,FALSE))</f>
        <v/>
      </c>
      <c r="M2338" s="122"/>
      <c r="N2338" s="16"/>
      <c r="O2338" s="16"/>
      <c r="P2338" s="100"/>
      <c r="Q2338" s="100"/>
      <c r="R2338" s="17"/>
      <c r="S2338" s="123"/>
      <c r="T2338" s="102" t="str">
        <f>IF(ISERROR(VLOOKUP('Salidas Pacientes'!$S2338,Entradas!$H$1:$I$412,2,FALSE)),"",VLOOKUP('Salidas Pacientes'!$S2338,Entradas!$H$1:$I$412,2,FALSE))</f>
        <v/>
      </c>
      <c r="U2338" s="124"/>
      <c r="V2338" s="124">
        <v>1</v>
      </c>
      <c r="W2338" s="127"/>
    </row>
    <row r="2339" spans="1:23" ht="15.75" hidden="1" customHeight="1">
      <c r="A2339" s="131"/>
      <c r="B2339" s="131"/>
      <c r="C2339" s="140"/>
      <c r="D2339" s="134"/>
      <c r="E2339" s="146"/>
      <c r="F2339" s="134"/>
      <c r="G2339" s="131"/>
      <c r="H2339" s="131"/>
      <c r="I2339" s="147"/>
      <c r="J2339" s="98" t="str">
        <f>IF(ISERROR(VLOOKUP('Salidas Pacientes'!$C2339,'BD Pacientes'!$A:$I,7,FALSE)),"",VLOOKUP('Salidas Pacientes'!$C2339,'BD Pacientes'!$A:$I,7,FALSE))</f>
        <v/>
      </c>
      <c r="K2339" s="99" t="str">
        <f>IF(ISERROR(VLOOKUP('Salidas Pacientes'!$C2339,'BD Pacientes'!$A:$I,8,FALSE)),"",VLOOKUP('Salidas Pacientes'!$C2339,'BD Pacientes'!$A:$I,8,FALSE))</f>
        <v/>
      </c>
      <c r="L2339" s="17" t="str">
        <f>IF(ISERROR(VLOOKUP('Salidas Pacientes'!$C2339,'BD Pacientes'!$A:$I,9,FALSE)),"",VLOOKUP('Salidas Pacientes'!$C2339,'BD Pacientes'!$A:$I,9,FALSE))</f>
        <v/>
      </c>
      <c r="M2339" s="122"/>
      <c r="N2339" s="16"/>
      <c r="O2339" s="16"/>
      <c r="P2339" s="100"/>
      <c r="Q2339" s="100"/>
      <c r="R2339" s="17"/>
      <c r="S2339" s="123"/>
      <c r="T2339" s="102" t="str">
        <f>IF(ISERROR(VLOOKUP('Salidas Pacientes'!$S2339,Entradas!$H$1:$I$412,2,FALSE)),"",VLOOKUP('Salidas Pacientes'!$S2339,Entradas!$H$1:$I$412,2,FALSE))</f>
        <v/>
      </c>
      <c r="U2339" s="124"/>
      <c r="V2339" s="124">
        <v>1</v>
      </c>
      <c r="W2339" s="127"/>
    </row>
    <row r="2340" spans="1:23" ht="15.75" hidden="1" customHeight="1">
      <c r="A2340" s="131"/>
      <c r="B2340" s="131"/>
      <c r="C2340" s="140"/>
      <c r="D2340" s="134"/>
      <c r="E2340" s="146"/>
      <c r="F2340" s="134"/>
      <c r="G2340" s="131"/>
      <c r="H2340" s="131"/>
      <c r="I2340" s="147"/>
      <c r="J2340" s="98" t="str">
        <f>IF(ISERROR(VLOOKUP('Salidas Pacientes'!$C2340,'BD Pacientes'!$A:$I,7,FALSE)),"",VLOOKUP('Salidas Pacientes'!$C2340,'BD Pacientes'!$A:$I,7,FALSE))</f>
        <v/>
      </c>
      <c r="K2340" s="99" t="str">
        <f>IF(ISERROR(VLOOKUP('Salidas Pacientes'!$C2340,'BD Pacientes'!$A:$I,8,FALSE)),"",VLOOKUP('Salidas Pacientes'!$C2340,'BD Pacientes'!$A:$I,8,FALSE))</f>
        <v/>
      </c>
      <c r="L2340" s="17" t="str">
        <f>IF(ISERROR(VLOOKUP('Salidas Pacientes'!$C2340,'BD Pacientes'!$A:$I,9,FALSE)),"",VLOOKUP('Salidas Pacientes'!$C2340,'BD Pacientes'!$A:$I,9,FALSE))</f>
        <v/>
      </c>
      <c r="M2340" s="122"/>
      <c r="N2340" s="16"/>
      <c r="O2340" s="16"/>
      <c r="P2340" s="100"/>
      <c r="Q2340" s="100"/>
      <c r="R2340" s="17"/>
      <c r="S2340" s="123"/>
      <c r="T2340" s="102" t="str">
        <f>IF(ISERROR(VLOOKUP('Salidas Pacientes'!$S2340,Entradas!$H$1:$I$412,2,FALSE)),"",VLOOKUP('Salidas Pacientes'!$S2340,Entradas!$H$1:$I$412,2,FALSE))</f>
        <v/>
      </c>
      <c r="U2340" s="124"/>
      <c r="V2340" s="124">
        <v>1</v>
      </c>
      <c r="W2340" s="127"/>
    </row>
    <row r="2341" spans="1:23" ht="15.75" hidden="1" customHeight="1">
      <c r="A2341" s="131"/>
      <c r="B2341" s="131"/>
      <c r="C2341" s="140"/>
      <c r="D2341" s="134"/>
      <c r="E2341" s="146"/>
      <c r="F2341" s="134"/>
      <c r="G2341" s="131"/>
      <c r="H2341" s="131"/>
      <c r="I2341" s="147"/>
      <c r="J2341" s="98" t="str">
        <f>IF(ISERROR(VLOOKUP('Salidas Pacientes'!$C2341,'BD Pacientes'!$A:$I,7,FALSE)),"",VLOOKUP('Salidas Pacientes'!$C2341,'BD Pacientes'!$A:$I,7,FALSE))</f>
        <v/>
      </c>
      <c r="K2341" s="99" t="str">
        <f>IF(ISERROR(VLOOKUP('Salidas Pacientes'!$C2341,'BD Pacientes'!$A:$I,8,FALSE)),"",VLOOKUP('Salidas Pacientes'!$C2341,'BD Pacientes'!$A:$I,8,FALSE))</f>
        <v/>
      </c>
      <c r="L2341" s="17" t="str">
        <f>IF(ISERROR(VLOOKUP('Salidas Pacientes'!$C2341,'BD Pacientes'!$A:$I,9,FALSE)),"",VLOOKUP('Salidas Pacientes'!$C2341,'BD Pacientes'!$A:$I,9,FALSE))</f>
        <v/>
      </c>
      <c r="M2341" s="122"/>
      <c r="N2341" s="16"/>
      <c r="O2341" s="16"/>
      <c r="P2341" s="100"/>
      <c r="Q2341" s="100"/>
      <c r="R2341" s="17"/>
      <c r="S2341" s="123"/>
      <c r="T2341" s="102" t="str">
        <f>IF(ISERROR(VLOOKUP('Salidas Pacientes'!$S2341,Entradas!$H$1:$I$412,2,FALSE)),"",VLOOKUP('Salidas Pacientes'!$S2341,Entradas!$H$1:$I$412,2,FALSE))</f>
        <v/>
      </c>
      <c r="U2341" s="124"/>
      <c r="V2341" s="124">
        <v>1</v>
      </c>
      <c r="W2341" s="127"/>
    </row>
    <row r="2342" spans="1:23" ht="15.75" hidden="1" customHeight="1">
      <c r="A2342" s="131"/>
      <c r="B2342" s="131"/>
      <c r="C2342" s="140"/>
      <c r="D2342" s="134"/>
      <c r="E2342" s="146"/>
      <c r="F2342" s="134"/>
      <c r="G2342" s="131"/>
      <c r="H2342" s="131"/>
      <c r="I2342" s="147"/>
      <c r="J2342" s="98" t="str">
        <f>IF(ISERROR(VLOOKUP('Salidas Pacientes'!$C2342,'BD Pacientes'!$A:$I,7,FALSE)),"",VLOOKUP('Salidas Pacientes'!$C2342,'BD Pacientes'!$A:$I,7,FALSE))</f>
        <v/>
      </c>
      <c r="K2342" s="99" t="str">
        <f>IF(ISERROR(VLOOKUP('Salidas Pacientes'!$C2342,'BD Pacientes'!$A:$I,8,FALSE)),"",VLOOKUP('Salidas Pacientes'!$C2342,'BD Pacientes'!$A:$I,8,FALSE))</f>
        <v/>
      </c>
      <c r="L2342" s="17" t="str">
        <f>IF(ISERROR(VLOOKUP('Salidas Pacientes'!$C2342,'BD Pacientes'!$A:$I,9,FALSE)),"",VLOOKUP('Salidas Pacientes'!$C2342,'BD Pacientes'!$A:$I,9,FALSE))</f>
        <v/>
      </c>
      <c r="M2342" s="122"/>
      <c r="N2342" s="16"/>
      <c r="O2342" s="16"/>
      <c r="P2342" s="100"/>
      <c r="Q2342" s="100"/>
      <c r="R2342" s="17"/>
      <c r="S2342" s="123"/>
      <c r="T2342" s="102" t="str">
        <f>IF(ISERROR(VLOOKUP('Salidas Pacientes'!$S2342,Entradas!$H$1:$I$412,2,FALSE)),"",VLOOKUP('Salidas Pacientes'!$S2342,Entradas!$H$1:$I$412,2,FALSE))</f>
        <v/>
      </c>
      <c r="U2342" s="124"/>
      <c r="V2342" s="124">
        <v>1</v>
      </c>
      <c r="W2342" s="127"/>
    </row>
    <row r="2343" spans="1:23" ht="15.75" hidden="1" customHeight="1">
      <c r="A2343" s="131"/>
      <c r="B2343" s="131"/>
      <c r="C2343" s="140"/>
      <c r="D2343" s="134"/>
      <c r="E2343" s="146"/>
      <c r="F2343" s="134"/>
      <c r="G2343" s="131"/>
      <c r="H2343" s="131"/>
      <c r="I2343" s="147"/>
      <c r="J2343" s="98" t="str">
        <f>IF(ISERROR(VLOOKUP('Salidas Pacientes'!$C2343,'BD Pacientes'!$A:$I,7,FALSE)),"",VLOOKUP('Salidas Pacientes'!$C2343,'BD Pacientes'!$A:$I,7,FALSE))</f>
        <v/>
      </c>
      <c r="K2343" s="99" t="str">
        <f>IF(ISERROR(VLOOKUP('Salidas Pacientes'!$C2343,'BD Pacientes'!$A:$I,8,FALSE)),"",VLOOKUP('Salidas Pacientes'!$C2343,'BD Pacientes'!$A:$I,8,FALSE))</f>
        <v/>
      </c>
      <c r="L2343" s="17" t="str">
        <f>IF(ISERROR(VLOOKUP('Salidas Pacientes'!$C2343,'BD Pacientes'!$A:$I,9,FALSE)),"",VLOOKUP('Salidas Pacientes'!$C2343,'BD Pacientes'!$A:$I,9,FALSE))</f>
        <v/>
      </c>
      <c r="M2343" s="122"/>
      <c r="N2343" s="16"/>
      <c r="O2343" s="16"/>
      <c r="P2343" s="100"/>
      <c r="Q2343" s="100"/>
      <c r="R2343" s="17"/>
      <c r="S2343" s="123"/>
      <c r="T2343" s="102" t="str">
        <f>IF(ISERROR(VLOOKUP('Salidas Pacientes'!$S2343,Entradas!$H$1:$I$412,2,FALSE)),"",VLOOKUP('Salidas Pacientes'!$S2343,Entradas!$H$1:$I$412,2,FALSE))</f>
        <v/>
      </c>
      <c r="U2343" s="124"/>
      <c r="V2343" s="124">
        <v>1</v>
      </c>
      <c r="W2343" s="127"/>
    </row>
    <row r="2344" spans="1:23" ht="15.75" hidden="1" customHeight="1">
      <c r="A2344" s="131"/>
      <c r="B2344" s="131"/>
      <c r="C2344" s="140"/>
      <c r="D2344" s="134"/>
      <c r="E2344" s="146"/>
      <c r="F2344" s="134"/>
      <c r="G2344" s="131"/>
      <c r="H2344" s="131"/>
      <c r="I2344" s="147"/>
      <c r="J2344" s="98" t="str">
        <f>IF(ISERROR(VLOOKUP('Salidas Pacientes'!$C2344,'BD Pacientes'!$A:$I,7,FALSE)),"",VLOOKUP('Salidas Pacientes'!$C2344,'BD Pacientes'!$A:$I,7,FALSE))</f>
        <v/>
      </c>
      <c r="K2344" s="99" t="str">
        <f>IF(ISERROR(VLOOKUP('Salidas Pacientes'!$C2344,'BD Pacientes'!$A:$I,8,FALSE)),"",VLOOKUP('Salidas Pacientes'!$C2344,'BD Pacientes'!$A:$I,8,FALSE))</f>
        <v/>
      </c>
      <c r="L2344" s="17" t="str">
        <f>IF(ISERROR(VLOOKUP('Salidas Pacientes'!$C2344,'BD Pacientes'!$A:$I,9,FALSE)),"",VLOOKUP('Salidas Pacientes'!$C2344,'BD Pacientes'!$A:$I,9,FALSE))</f>
        <v/>
      </c>
      <c r="M2344" s="122"/>
      <c r="N2344" s="16"/>
      <c r="O2344" s="16"/>
      <c r="P2344" s="100"/>
      <c r="Q2344" s="100"/>
      <c r="R2344" s="17"/>
      <c r="S2344" s="123"/>
      <c r="T2344" s="102" t="str">
        <f>IF(ISERROR(VLOOKUP('Salidas Pacientes'!$S2344,Entradas!$H$1:$I$412,2,FALSE)),"",VLOOKUP('Salidas Pacientes'!$S2344,Entradas!$H$1:$I$412,2,FALSE))</f>
        <v/>
      </c>
      <c r="U2344" s="124"/>
      <c r="V2344" s="124">
        <v>1</v>
      </c>
      <c r="W2344" s="127"/>
    </row>
    <row r="2345" spans="1:23" ht="15.75" hidden="1" customHeight="1">
      <c r="A2345" s="131"/>
      <c r="B2345" s="131"/>
      <c r="C2345" s="140"/>
      <c r="D2345" s="134"/>
      <c r="E2345" s="146"/>
      <c r="F2345" s="134"/>
      <c r="G2345" s="131"/>
      <c r="H2345" s="131"/>
      <c r="I2345" s="147"/>
      <c r="J2345" s="98" t="str">
        <f>IF(ISERROR(VLOOKUP('Salidas Pacientes'!$C2345,'BD Pacientes'!$A:$I,7,FALSE)),"",VLOOKUP('Salidas Pacientes'!$C2345,'BD Pacientes'!$A:$I,7,FALSE))</f>
        <v/>
      </c>
      <c r="K2345" s="99" t="str">
        <f>IF(ISERROR(VLOOKUP('Salidas Pacientes'!$C2345,'BD Pacientes'!$A:$I,8,FALSE)),"",VLOOKUP('Salidas Pacientes'!$C2345,'BD Pacientes'!$A:$I,8,FALSE))</f>
        <v/>
      </c>
      <c r="L2345" s="17" t="str">
        <f>IF(ISERROR(VLOOKUP('Salidas Pacientes'!$C2345,'BD Pacientes'!$A:$I,9,FALSE)),"",VLOOKUP('Salidas Pacientes'!$C2345,'BD Pacientes'!$A:$I,9,FALSE))</f>
        <v/>
      </c>
      <c r="M2345" s="122"/>
      <c r="N2345" s="16"/>
      <c r="O2345" s="16"/>
      <c r="P2345" s="100"/>
      <c r="Q2345" s="100"/>
      <c r="R2345" s="17"/>
      <c r="S2345" s="123"/>
      <c r="T2345" s="102" t="str">
        <f>IF(ISERROR(VLOOKUP('Salidas Pacientes'!$S2345,Entradas!$H$1:$I$412,2,FALSE)),"",VLOOKUP('Salidas Pacientes'!$S2345,Entradas!$H$1:$I$412,2,FALSE))</f>
        <v/>
      </c>
      <c r="U2345" s="124"/>
      <c r="V2345" s="124">
        <v>1</v>
      </c>
      <c r="W2345" s="127"/>
    </row>
    <row r="2346" spans="1:23" ht="15.75" hidden="1" customHeight="1">
      <c r="A2346" s="131"/>
      <c r="B2346" s="131"/>
      <c r="C2346" s="140"/>
      <c r="D2346" s="134"/>
      <c r="E2346" s="146"/>
      <c r="F2346" s="134"/>
      <c r="G2346" s="131"/>
      <c r="H2346" s="131"/>
      <c r="I2346" s="147"/>
      <c r="J2346" s="98" t="str">
        <f>IF(ISERROR(VLOOKUP('Salidas Pacientes'!$C2346,'BD Pacientes'!$A:$I,7,FALSE)),"",VLOOKUP('Salidas Pacientes'!$C2346,'BD Pacientes'!$A:$I,7,FALSE))</f>
        <v/>
      </c>
      <c r="K2346" s="99" t="str">
        <f>IF(ISERROR(VLOOKUP('Salidas Pacientes'!$C2346,'BD Pacientes'!$A:$I,8,FALSE)),"",VLOOKUP('Salidas Pacientes'!$C2346,'BD Pacientes'!$A:$I,8,FALSE))</f>
        <v/>
      </c>
      <c r="L2346" s="17" t="str">
        <f>IF(ISERROR(VLOOKUP('Salidas Pacientes'!$C2346,'BD Pacientes'!$A:$I,9,FALSE)),"",VLOOKUP('Salidas Pacientes'!$C2346,'BD Pacientes'!$A:$I,9,FALSE))</f>
        <v/>
      </c>
      <c r="M2346" s="122"/>
      <c r="N2346" s="16"/>
      <c r="O2346" s="16"/>
      <c r="P2346" s="100"/>
      <c r="Q2346" s="100"/>
      <c r="R2346" s="17"/>
      <c r="S2346" s="123"/>
      <c r="T2346" s="102" t="str">
        <f>IF(ISERROR(VLOOKUP('Salidas Pacientes'!$S2346,Entradas!$H$1:$I$412,2,FALSE)),"",VLOOKUP('Salidas Pacientes'!$S2346,Entradas!$H$1:$I$412,2,FALSE))</f>
        <v/>
      </c>
      <c r="U2346" s="124"/>
      <c r="V2346" s="124">
        <v>1</v>
      </c>
      <c r="W2346" s="127"/>
    </row>
    <row r="2347" spans="1:23" ht="15.75" hidden="1" customHeight="1">
      <c r="A2347" s="131"/>
      <c r="B2347" s="131"/>
      <c r="C2347" s="140"/>
      <c r="D2347" s="134"/>
      <c r="E2347" s="146"/>
      <c r="F2347" s="134"/>
      <c r="G2347" s="131"/>
      <c r="H2347" s="131"/>
      <c r="I2347" s="147"/>
      <c r="J2347" s="98" t="str">
        <f>IF(ISERROR(VLOOKUP('Salidas Pacientes'!$C2347,'BD Pacientes'!$A:$I,7,FALSE)),"",VLOOKUP('Salidas Pacientes'!$C2347,'BD Pacientes'!$A:$I,7,FALSE))</f>
        <v/>
      </c>
      <c r="K2347" s="99" t="str">
        <f>IF(ISERROR(VLOOKUP('Salidas Pacientes'!$C2347,'BD Pacientes'!$A:$I,8,FALSE)),"",VLOOKUP('Salidas Pacientes'!$C2347,'BD Pacientes'!$A:$I,8,FALSE))</f>
        <v/>
      </c>
      <c r="L2347" s="17" t="str">
        <f>IF(ISERROR(VLOOKUP('Salidas Pacientes'!$C2347,'BD Pacientes'!$A:$I,9,FALSE)),"",VLOOKUP('Salidas Pacientes'!$C2347,'BD Pacientes'!$A:$I,9,FALSE))</f>
        <v/>
      </c>
      <c r="M2347" s="122"/>
      <c r="N2347" s="16"/>
      <c r="O2347" s="16"/>
      <c r="P2347" s="100"/>
      <c r="Q2347" s="100"/>
      <c r="R2347" s="17"/>
      <c r="S2347" s="123"/>
      <c r="T2347" s="102" t="str">
        <f>IF(ISERROR(VLOOKUP('Salidas Pacientes'!$S2347,Entradas!$H$1:$I$412,2,FALSE)),"",VLOOKUP('Salidas Pacientes'!$S2347,Entradas!$H$1:$I$412,2,FALSE))</f>
        <v/>
      </c>
      <c r="U2347" s="124"/>
      <c r="V2347" s="124">
        <v>1</v>
      </c>
      <c r="W2347" s="127"/>
    </row>
    <row r="2348" spans="1:23" ht="15.75" hidden="1" customHeight="1">
      <c r="A2348" s="131"/>
      <c r="B2348" s="131"/>
      <c r="C2348" s="140"/>
      <c r="D2348" s="134"/>
      <c r="E2348" s="146"/>
      <c r="F2348" s="134"/>
      <c r="G2348" s="131"/>
      <c r="H2348" s="131"/>
      <c r="I2348" s="147"/>
      <c r="J2348" s="98" t="str">
        <f>IF(ISERROR(VLOOKUP('Salidas Pacientes'!$C2348,'BD Pacientes'!$A:$I,7,FALSE)),"",VLOOKUP('Salidas Pacientes'!$C2348,'BD Pacientes'!$A:$I,7,FALSE))</f>
        <v/>
      </c>
      <c r="K2348" s="99" t="str">
        <f>IF(ISERROR(VLOOKUP('Salidas Pacientes'!$C2348,'BD Pacientes'!$A:$I,8,FALSE)),"",VLOOKUP('Salidas Pacientes'!$C2348,'BD Pacientes'!$A:$I,8,FALSE))</f>
        <v/>
      </c>
      <c r="L2348" s="17" t="str">
        <f>IF(ISERROR(VLOOKUP('Salidas Pacientes'!$C2348,'BD Pacientes'!$A:$I,9,FALSE)),"",VLOOKUP('Salidas Pacientes'!$C2348,'BD Pacientes'!$A:$I,9,FALSE))</f>
        <v/>
      </c>
      <c r="M2348" s="122"/>
      <c r="N2348" s="16"/>
      <c r="O2348" s="16"/>
      <c r="P2348" s="100"/>
      <c r="Q2348" s="100"/>
      <c r="R2348" s="17"/>
      <c r="S2348" s="123"/>
      <c r="T2348" s="102" t="str">
        <f>IF(ISERROR(VLOOKUP('Salidas Pacientes'!$S2348,Entradas!$H$1:$I$412,2,FALSE)),"",VLOOKUP('Salidas Pacientes'!$S2348,Entradas!$H$1:$I$412,2,FALSE))</f>
        <v/>
      </c>
      <c r="U2348" s="124"/>
      <c r="V2348" s="124">
        <v>1</v>
      </c>
      <c r="W2348" s="127"/>
    </row>
    <row r="2349" spans="1:23" ht="15.75" hidden="1" customHeight="1">
      <c r="A2349" s="131"/>
      <c r="B2349" s="131"/>
      <c r="C2349" s="140"/>
      <c r="D2349" s="134"/>
      <c r="E2349" s="146"/>
      <c r="F2349" s="134"/>
      <c r="G2349" s="131"/>
      <c r="H2349" s="131"/>
      <c r="I2349" s="147"/>
      <c r="J2349" s="98" t="str">
        <f>IF(ISERROR(VLOOKUP('Salidas Pacientes'!$C2349,'BD Pacientes'!$A:$I,7,FALSE)),"",VLOOKUP('Salidas Pacientes'!$C2349,'BD Pacientes'!$A:$I,7,FALSE))</f>
        <v/>
      </c>
      <c r="K2349" s="99" t="str">
        <f>IF(ISERROR(VLOOKUP('Salidas Pacientes'!$C2349,'BD Pacientes'!$A:$I,8,FALSE)),"",VLOOKUP('Salidas Pacientes'!$C2349,'BD Pacientes'!$A:$I,8,FALSE))</f>
        <v/>
      </c>
      <c r="L2349" s="17" t="str">
        <f>IF(ISERROR(VLOOKUP('Salidas Pacientes'!$C2349,'BD Pacientes'!$A:$I,9,FALSE)),"",VLOOKUP('Salidas Pacientes'!$C2349,'BD Pacientes'!$A:$I,9,FALSE))</f>
        <v/>
      </c>
      <c r="M2349" s="122"/>
      <c r="N2349" s="16"/>
      <c r="O2349" s="16"/>
      <c r="P2349" s="100"/>
      <c r="Q2349" s="100"/>
      <c r="R2349" s="17"/>
      <c r="S2349" s="123"/>
      <c r="T2349" s="102" t="str">
        <f>IF(ISERROR(VLOOKUP('Salidas Pacientes'!$S2349,Entradas!$H$1:$I$412,2,FALSE)),"",VLOOKUP('Salidas Pacientes'!$S2349,Entradas!$H$1:$I$412,2,FALSE))</f>
        <v/>
      </c>
      <c r="U2349" s="124"/>
      <c r="V2349" s="124">
        <v>1</v>
      </c>
      <c r="W2349" s="127"/>
    </row>
    <row r="2350" spans="1:23" ht="15.75" hidden="1" customHeight="1">
      <c r="A2350" s="131"/>
      <c r="B2350" s="131"/>
      <c r="C2350" s="140"/>
      <c r="D2350" s="134"/>
      <c r="E2350" s="146"/>
      <c r="F2350" s="134"/>
      <c r="G2350" s="131"/>
      <c r="H2350" s="131"/>
      <c r="I2350" s="147"/>
      <c r="J2350" s="98" t="str">
        <f>IF(ISERROR(VLOOKUP('Salidas Pacientes'!$C2350,'BD Pacientes'!$A:$I,7,FALSE)),"",VLOOKUP('Salidas Pacientes'!$C2350,'BD Pacientes'!$A:$I,7,FALSE))</f>
        <v/>
      </c>
      <c r="K2350" s="99" t="str">
        <f>IF(ISERROR(VLOOKUP('Salidas Pacientes'!$C2350,'BD Pacientes'!$A:$I,8,FALSE)),"",VLOOKUP('Salidas Pacientes'!$C2350,'BD Pacientes'!$A:$I,8,FALSE))</f>
        <v/>
      </c>
      <c r="L2350" s="17" t="str">
        <f>IF(ISERROR(VLOOKUP('Salidas Pacientes'!$C2350,'BD Pacientes'!$A:$I,9,FALSE)),"",VLOOKUP('Salidas Pacientes'!$C2350,'BD Pacientes'!$A:$I,9,FALSE))</f>
        <v/>
      </c>
      <c r="M2350" s="122"/>
      <c r="N2350" s="16"/>
      <c r="O2350" s="16"/>
      <c r="P2350" s="100"/>
      <c r="Q2350" s="100"/>
      <c r="R2350" s="17"/>
      <c r="S2350" s="123"/>
      <c r="T2350" s="102" t="str">
        <f>IF(ISERROR(VLOOKUP('Salidas Pacientes'!$S2350,Entradas!$H$1:$I$412,2,FALSE)),"",VLOOKUP('Salidas Pacientes'!$S2350,Entradas!$H$1:$I$412,2,FALSE))</f>
        <v/>
      </c>
      <c r="U2350" s="124"/>
      <c r="V2350" s="124">
        <v>1</v>
      </c>
      <c r="W2350" s="127"/>
    </row>
    <row r="2351" spans="1:23" ht="15.75" hidden="1" customHeight="1">
      <c r="A2351" s="131"/>
      <c r="B2351" s="131"/>
      <c r="C2351" s="140"/>
      <c r="D2351" s="134"/>
      <c r="E2351" s="146"/>
      <c r="F2351" s="134"/>
      <c r="G2351" s="131"/>
      <c r="H2351" s="131"/>
      <c r="I2351" s="147"/>
      <c r="J2351" s="98" t="str">
        <f>IF(ISERROR(VLOOKUP('Salidas Pacientes'!$C2351,'BD Pacientes'!$A:$I,7,FALSE)),"",VLOOKUP('Salidas Pacientes'!$C2351,'BD Pacientes'!$A:$I,7,FALSE))</f>
        <v/>
      </c>
      <c r="K2351" s="99" t="str">
        <f>IF(ISERROR(VLOOKUP('Salidas Pacientes'!$C2351,'BD Pacientes'!$A:$I,8,FALSE)),"",VLOOKUP('Salidas Pacientes'!$C2351,'BD Pacientes'!$A:$I,8,FALSE))</f>
        <v/>
      </c>
      <c r="L2351" s="17" t="str">
        <f>IF(ISERROR(VLOOKUP('Salidas Pacientes'!$C2351,'BD Pacientes'!$A:$I,9,FALSE)),"",VLOOKUP('Salidas Pacientes'!$C2351,'BD Pacientes'!$A:$I,9,FALSE))</f>
        <v/>
      </c>
      <c r="M2351" s="122"/>
      <c r="N2351" s="16"/>
      <c r="O2351" s="16"/>
      <c r="P2351" s="100"/>
      <c r="Q2351" s="100"/>
      <c r="R2351" s="17"/>
      <c r="S2351" s="123"/>
      <c r="T2351" s="102" t="str">
        <f>IF(ISERROR(VLOOKUP('Salidas Pacientes'!$S2351,Entradas!$H$1:$I$412,2,FALSE)),"",VLOOKUP('Salidas Pacientes'!$S2351,Entradas!$H$1:$I$412,2,FALSE))</f>
        <v/>
      </c>
      <c r="U2351" s="124"/>
      <c r="V2351" s="124">
        <v>1</v>
      </c>
      <c r="W2351" s="127"/>
    </row>
    <row r="2352" spans="1:23" ht="15.75" hidden="1" customHeight="1">
      <c r="A2352" s="131"/>
      <c r="B2352" s="131"/>
      <c r="C2352" s="140"/>
      <c r="D2352" s="134"/>
      <c r="E2352" s="146"/>
      <c r="F2352" s="134"/>
      <c r="G2352" s="131"/>
      <c r="H2352" s="131"/>
      <c r="I2352" s="147"/>
      <c r="J2352" s="98" t="str">
        <f>IF(ISERROR(VLOOKUP('Salidas Pacientes'!$C2352,'BD Pacientes'!$A:$I,7,FALSE)),"",VLOOKUP('Salidas Pacientes'!$C2352,'BD Pacientes'!$A:$I,7,FALSE))</f>
        <v/>
      </c>
      <c r="K2352" s="99" t="str">
        <f>IF(ISERROR(VLOOKUP('Salidas Pacientes'!$C2352,'BD Pacientes'!$A:$I,8,FALSE)),"",VLOOKUP('Salidas Pacientes'!$C2352,'BD Pacientes'!$A:$I,8,FALSE))</f>
        <v/>
      </c>
      <c r="L2352" s="17" t="str">
        <f>IF(ISERROR(VLOOKUP('Salidas Pacientes'!$C2352,'BD Pacientes'!$A:$I,9,FALSE)),"",VLOOKUP('Salidas Pacientes'!$C2352,'BD Pacientes'!$A:$I,9,FALSE))</f>
        <v/>
      </c>
      <c r="M2352" s="122"/>
      <c r="N2352" s="16"/>
      <c r="O2352" s="16"/>
      <c r="P2352" s="100"/>
      <c r="Q2352" s="100"/>
      <c r="R2352" s="17"/>
      <c r="S2352" s="123"/>
      <c r="T2352" s="102" t="str">
        <f>IF(ISERROR(VLOOKUP('Salidas Pacientes'!$S2352,Entradas!$H$1:$I$412,2,FALSE)),"",VLOOKUP('Salidas Pacientes'!$S2352,Entradas!$H$1:$I$412,2,FALSE))</f>
        <v/>
      </c>
      <c r="U2352" s="124"/>
      <c r="V2352" s="124">
        <v>1</v>
      </c>
      <c r="W2352" s="127"/>
    </row>
    <row r="2353" spans="1:23" ht="15.75" hidden="1" customHeight="1">
      <c r="A2353" s="131"/>
      <c r="B2353" s="131"/>
      <c r="C2353" s="140"/>
      <c r="D2353" s="134"/>
      <c r="E2353" s="146"/>
      <c r="F2353" s="134"/>
      <c r="G2353" s="131"/>
      <c r="H2353" s="131"/>
      <c r="I2353" s="147"/>
      <c r="J2353" s="98" t="str">
        <f>IF(ISERROR(VLOOKUP('Salidas Pacientes'!$C2353,'BD Pacientes'!$A:$I,7,FALSE)),"",VLOOKUP('Salidas Pacientes'!$C2353,'BD Pacientes'!$A:$I,7,FALSE))</f>
        <v/>
      </c>
      <c r="K2353" s="99" t="str">
        <f>IF(ISERROR(VLOOKUP('Salidas Pacientes'!$C2353,'BD Pacientes'!$A:$I,8,FALSE)),"",VLOOKUP('Salidas Pacientes'!$C2353,'BD Pacientes'!$A:$I,8,FALSE))</f>
        <v/>
      </c>
      <c r="L2353" s="17" t="str">
        <f>IF(ISERROR(VLOOKUP('Salidas Pacientes'!$C2353,'BD Pacientes'!$A:$I,9,FALSE)),"",VLOOKUP('Salidas Pacientes'!$C2353,'BD Pacientes'!$A:$I,9,FALSE))</f>
        <v/>
      </c>
      <c r="M2353" s="122"/>
      <c r="N2353" s="16"/>
      <c r="O2353" s="16"/>
      <c r="P2353" s="100"/>
      <c r="Q2353" s="100"/>
      <c r="R2353" s="17"/>
      <c r="S2353" s="123"/>
      <c r="T2353" s="102" t="str">
        <f>IF(ISERROR(VLOOKUP('Salidas Pacientes'!$S2353,Entradas!$H$1:$I$412,2,FALSE)),"",VLOOKUP('Salidas Pacientes'!$S2353,Entradas!$H$1:$I$412,2,FALSE))</f>
        <v/>
      </c>
      <c r="U2353" s="124"/>
      <c r="V2353" s="124">
        <v>1</v>
      </c>
      <c r="W2353" s="127"/>
    </row>
    <row r="2354" spans="1:23" ht="15.75" hidden="1" customHeight="1">
      <c r="A2354" s="131"/>
      <c r="B2354" s="131"/>
      <c r="C2354" s="140"/>
      <c r="D2354" s="134"/>
      <c r="E2354" s="146"/>
      <c r="F2354" s="134"/>
      <c r="G2354" s="131"/>
      <c r="H2354" s="131"/>
      <c r="I2354" s="147"/>
      <c r="J2354" s="98" t="str">
        <f>IF(ISERROR(VLOOKUP('Salidas Pacientes'!$C2354,'BD Pacientes'!$A:$I,7,FALSE)),"",VLOOKUP('Salidas Pacientes'!$C2354,'BD Pacientes'!$A:$I,7,FALSE))</f>
        <v/>
      </c>
      <c r="K2354" s="99" t="str">
        <f>IF(ISERROR(VLOOKUP('Salidas Pacientes'!$C2354,'BD Pacientes'!$A:$I,8,FALSE)),"",VLOOKUP('Salidas Pacientes'!$C2354,'BD Pacientes'!$A:$I,8,FALSE))</f>
        <v/>
      </c>
      <c r="L2354" s="17" t="str">
        <f>IF(ISERROR(VLOOKUP('Salidas Pacientes'!$C2354,'BD Pacientes'!$A:$I,9,FALSE)),"",VLOOKUP('Salidas Pacientes'!$C2354,'BD Pacientes'!$A:$I,9,FALSE))</f>
        <v/>
      </c>
      <c r="M2354" s="122"/>
      <c r="N2354" s="16"/>
      <c r="O2354" s="16"/>
      <c r="P2354" s="100"/>
      <c r="Q2354" s="100"/>
      <c r="R2354" s="17"/>
      <c r="S2354" s="123"/>
      <c r="T2354" s="102" t="str">
        <f>IF(ISERROR(VLOOKUP('Salidas Pacientes'!$S2354,Entradas!$H$1:$I$412,2,FALSE)),"",VLOOKUP('Salidas Pacientes'!$S2354,Entradas!$H$1:$I$412,2,FALSE))</f>
        <v/>
      </c>
      <c r="U2354" s="124"/>
      <c r="V2354" s="124">
        <v>1</v>
      </c>
      <c r="W2354" s="127"/>
    </row>
    <row r="2355" spans="1:23" ht="15.75" hidden="1" customHeight="1">
      <c r="A2355" s="131"/>
      <c r="B2355" s="131"/>
      <c r="C2355" s="140"/>
      <c r="D2355" s="134"/>
      <c r="E2355" s="146"/>
      <c r="F2355" s="134"/>
      <c r="G2355" s="131"/>
      <c r="H2355" s="131"/>
      <c r="I2355" s="147"/>
      <c r="J2355" s="98" t="str">
        <f>IF(ISERROR(VLOOKUP('Salidas Pacientes'!$C2355,'BD Pacientes'!$A:$I,7,FALSE)),"",VLOOKUP('Salidas Pacientes'!$C2355,'BD Pacientes'!$A:$I,7,FALSE))</f>
        <v/>
      </c>
      <c r="K2355" s="99" t="str">
        <f>IF(ISERROR(VLOOKUP('Salidas Pacientes'!$C2355,'BD Pacientes'!$A:$I,8,FALSE)),"",VLOOKUP('Salidas Pacientes'!$C2355,'BD Pacientes'!$A:$I,8,FALSE))</f>
        <v/>
      </c>
      <c r="L2355" s="17" t="str">
        <f>IF(ISERROR(VLOOKUP('Salidas Pacientes'!$C2355,'BD Pacientes'!$A:$I,9,FALSE)),"",VLOOKUP('Salidas Pacientes'!$C2355,'BD Pacientes'!$A:$I,9,FALSE))</f>
        <v/>
      </c>
      <c r="M2355" s="122"/>
      <c r="N2355" s="16"/>
      <c r="O2355" s="16"/>
      <c r="P2355" s="100"/>
      <c r="Q2355" s="100"/>
      <c r="R2355" s="17"/>
      <c r="S2355" s="123"/>
      <c r="T2355" s="102" t="str">
        <f>IF(ISERROR(VLOOKUP('Salidas Pacientes'!$S2355,Entradas!$H$1:$I$412,2,FALSE)),"",VLOOKUP('Salidas Pacientes'!$S2355,Entradas!$H$1:$I$412,2,FALSE))</f>
        <v/>
      </c>
      <c r="U2355" s="124"/>
      <c r="V2355" s="124">
        <v>1</v>
      </c>
      <c r="W2355" s="127"/>
    </row>
    <row r="2356" spans="1:23" ht="15.75" hidden="1" customHeight="1">
      <c r="A2356" s="131"/>
      <c r="B2356" s="131"/>
      <c r="C2356" s="140"/>
      <c r="D2356" s="134"/>
      <c r="E2356" s="146"/>
      <c r="F2356" s="134"/>
      <c r="G2356" s="131"/>
      <c r="H2356" s="131"/>
      <c r="I2356" s="147"/>
      <c r="J2356" s="98" t="str">
        <f>IF(ISERROR(VLOOKUP('Salidas Pacientes'!$C2356,'BD Pacientes'!$A:$I,7,FALSE)),"",VLOOKUP('Salidas Pacientes'!$C2356,'BD Pacientes'!$A:$I,7,FALSE))</f>
        <v/>
      </c>
      <c r="K2356" s="99" t="str">
        <f>IF(ISERROR(VLOOKUP('Salidas Pacientes'!$C2356,'BD Pacientes'!$A:$I,8,FALSE)),"",VLOOKUP('Salidas Pacientes'!$C2356,'BD Pacientes'!$A:$I,8,FALSE))</f>
        <v/>
      </c>
      <c r="L2356" s="17" t="str">
        <f>IF(ISERROR(VLOOKUP('Salidas Pacientes'!$C2356,'BD Pacientes'!$A:$I,9,FALSE)),"",VLOOKUP('Salidas Pacientes'!$C2356,'BD Pacientes'!$A:$I,9,FALSE))</f>
        <v/>
      </c>
      <c r="M2356" s="122"/>
      <c r="N2356" s="16"/>
      <c r="O2356" s="16"/>
      <c r="P2356" s="100"/>
      <c r="Q2356" s="100"/>
      <c r="R2356" s="17"/>
      <c r="S2356" s="123"/>
      <c r="T2356" s="102" t="str">
        <f>IF(ISERROR(VLOOKUP('Salidas Pacientes'!$S2356,Entradas!$H$1:$I$412,2,FALSE)),"",VLOOKUP('Salidas Pacientes'!$S2356,Entradas!$H$1:$I$412,2,FALSE))</f>
        <v/>
      </c>
      <c r="U2356" s="124"/>
      <c r="V2356" s="124">
        <v>1</v>
      </c>
      <c r="W2356" s="127"/>
    </row>
    <row r="2357" spans="1:23" ht="15.75" hidden="1" customHeight="1">
      <c r="A2357" s="131"/>
      <c r="B2357" s="131"/>
      <c r="C2357" s="140"/>
      <c r="D2357" s="134"/>
      <c r="E2357" s="146"/>
      <c r="F2357" s="134"/>
      <c r="G2357" s="131"/>
      <c r="H2357" s="131"/>
      <c r="I2357" s="147"/>
      <c r="J2357" s="98" t="str">
        <f>IF(ISERROR(VLOOKUP('Salidas Pacientes'!$C2357,'BD Pacientes'!$A:$I,7,FALSE)),"",VLOOKUP('Salidas Pacientes'!$C2357,'BD Pacientes'!$A:$I,7,FALSE))</f>
        <v/>
      </c>
      <c r="K2357" s="99" t="str">
        <f>IF(ISERROR(VLOOKUP('Salidas Pacientes'!$C2357,'BD Pacientes'!$A:$I,8,FALSE)),"",VLOOKUP('Salidas Pacientes'!$C2357,'BD Pacientes'!$A:$I,8,FALSE))</f>
        <v/>
      </c>
      <c r="L2357" s="17" t="str">
        <f>IF(ISERROR(VLOOKUP('Salidas Pacientes'!$C2357,'BD Pacientes'!$A:$I,9,FALSE)),"",VLOOKUP('Salidas Pacientes'!$C2357,'BD Pacientes'!$A:$I,9,FALSE))</f>
        <v/>
      </c>
      <c r="M2357" s="122"/>
      <c r="N2357" s="16"/>
      <c r="O2357" s="16"/>
      <c r="P2357" s="100"/>
      <c r="Q2357" s="100"/>
      <c r="R2357" s="17"/>
      <c r="S2357" s="123"/>
      <c r="T2357" s="102" t="str">
        <f>IF(ISERROR(VLOOKUP('Salidas Pacientes'!$S2357,Entradas!$H$1:$I$412,2,FALSE)),"",VLOOKUP('Salidas Pacientes'!$S2357,Entradas!$H$1:$I$412,2,FALSE))</f>
        <v/>
      </c>
      <c r="U2357" s="124"/>
      <c r="V2357" s="124">
        <v>1</v>
      </c>
      <c r="W2357" s="127"/>
    </row>
    <row r="2358" spans="1:23" ht="15.75" hidden="1" customHeight="1">
      <c r="A2358" s="131"/>
      <c r="B2358" s="131"/>
      <c r="C2358" s="140"/>
      <c r="D2358" s="134"/>
      <c r="E2358" s="146"/>
      <c r="F2358" s="134"/>
      <c r="G2358" s="131"/>
      <c r="H2358" s="131"/>
      <c r="I2358" s="147"/>
      <c r="J2358" s="98" t="str">
        <f>IF(ISERROR(VLOOKUP('Salidas Pacientes'!$C2358,'BD Pacientes'!$A:$I,7,FALSE)),"",VLOOKUP('Salidas Pacientes'!$C2358,'BD Pacientes'!$A:$I,7,FALSE))</f>
        <v/>
      </c>
      <c r="K2358" s="99" t="str">
        <f>IF(ISERROR(VLOOKUP('Salidas Pacientes'!$C2358,'BD Pacientes'!$A:$I,8,FALSE)),"",VLOOKUP('Salidas Pacientes'!$C2358,'BD Pacientes'!$A:$I,8,FALSE))</f>
        <v/>
      </c>
      <c r="L2358" s="17" t="str">
        <f>IF(ISERROR(VLOOKUP('Salidas Pacientes'!$C2358,'BD Pacientes'!$A:$I,9,FALSE)),"",VLOOKUP('Salidas Pacientes'!$C2358,'BD Pacientes'!$A:$I,9,FALSE))</f>
        <v/>
      </c>
      <c r="M2358" s="122"/>
      <c r="N2358" s="16"/>
      <c r="O2358" s="16"/>
      <c r="P2358" s="100"/>
      <c r="Q2358" s="100"/>
      <c r="R2358" s="17"/>
      <c r="S2358" s="123"/>
      <c r="T2358" s="102" t="str">
        <f>IF(ISERROR(VLOOKUP('Salidas Pacientes'!$S2358,Entradas!$H$1:$I$412,2,FALSE)),"",VLOOKUP('Salidas Pacientes'!$S2358,Entradas!$H$1:$I$412,2,FALSE))</f>
        <v/>
      </c>
      <c r="U2358" s="124"/>
      <c r="V2358" s="124">
        <v>1</v>
      </c>
      <c r="W2358" s="127"/>
    </row>
    <row r="2359" spans="1:23" ht="15.75" hidden="1" customHeight="1">
      <c r="A2359" s="131"/>
      <c r="B2359" s="131"/>
      <c r="C2359" s="140"/>
      <c r="D2359" s="134"/>
      <c r="E2359" s="146"/>
      <c r="F2359" s="134"/>
      <c r="G2359" s="131"/>
      <c r="H2359" s="131"/>
      <c r="I2359" s="147"/>
      <c r="J2359" s="98" t="str">
        <f>IF(ISERROR(VLOOKUP('Salidas Pacientes'!$C2359,'BD Pacientes'!$A:$I,7,FALSE)),"",VLOOKUP('Salidas Pacientes'!$C2359,'BD Pacientes'!$A:$I,7,FALSE))</f>
        <v/>
      </c>
      <c r="K2359" s="99" t="str">
        <f>IF(ISERROR(VLOOKUP('Salidas Pacientes'!$C2359,'BD Pacientes'!$A:$I,8,FALSE)),"",VLOOKUP('Salidas Pacientes'!$C2359,'BD Pacientes'!$A:$I,8,FALSE))</f>
        <v/>
      </c>
      <c r="L2359" s="17" t="str">
        <f>IF(ISERROR(VLOOKUP('Salidas Pacientes'!$C2359,'BD Pacientes'!$A:$I,9,FALSE)),"",VLOOKUP('Salidas Pacientes'!$C2359,'BD Pacientes'!$A:$I,9,FALSE))</f>
        <v/>
      </c>
      <c r="M2359" s="122"/>
      <c r="N2359" s="16"/>
      <c r="O2359" s="16"/>
      <c r="P2359" s="100"/>
      <c r="Q2359" s="100"/>
      <c r="R2359" s="17"/>
      <c r="S2359" s="123"/>
      <c r="T2359" s="102" t="str">
        <f>IF(ISERROR(VLOOKUP('Salidas Pacientes'!$S2359,Entradas!$H$1:$I$412,2,FALSE)),"",VLOOKUP('Salidas Pacientes'!$S2359,Entradas!$H$1:$I$412,2,FALSE))</f>
        <v/>
      </c>
      <c r="U2359" s="124"/>
      <c r="V2359" s="124">
        <v>1</v>
      </c>
      <c r="W2359" s="127"/>
    </row>
    <row r="2360" spans="1:23" ht="15.75" hidden="1" customHeight="1">
      <c r="A2360" s="131"/>
      <c r="B2360" s="131"/>
      <c r="C2360" s="140"/>
      <c r="D2360" s="134"/>
      <c r="E2360" s="146"/>
      <c r="F2360" s="134"/>
      <c r="G2360" s="131"/>
      <c r="H2360" s="131"/>
      <c r="I2360" s="147"/>
      <c r="J2360" s="98" t="str">
        <f>IF(ISERROR(VLOOKUP('Salidas Pacientes'!$C2360,'BD Pacientes'!$A:$I,7,FALSE)),"",VLOOKUP('Salidas Pacientes'!$C2360,'BD Pacientes'!$A:$I,7,FALSE))</f>
        <v/>
      </c>
      <c r="K2360" s="99" t="str">
        <f>IF(ISERROR(VLOOKUP('Salidas Pacientes'!$C2360,'BD Pacientes'!$A:$I,8,FALSE)),"",VLOOKUP('Salidas Pacientes'!$C2360,'BD Pacientes'!$A:$I,8,FALSE))</f>
        <v/>
      </c>
      <c r="L2360" s="17" t="str">
        <f>IF(ISERROR(VLOOKUP('Salidas Pacientes'!$C2360,'BD Pacientes'!$A:$I,9,FALSE)),"",VLOOKUP('Salidas Pacientes'!$C2360,'BD Pacientes'!$A:$I,9,FALSE))</f>
        <v/>
      </c>
      <c r="M2360" s="122"/>
      <c r="N2360" s="16"/>
      <c r="O2360" s="16"/>
      <c r="P2360" s="100"/>
      <c r="Q2360" s="100"/>
      <c r="R2360" s="17"/>
      <c r="S2360" s="123"/>
      <c r="T2360" s="102" t="str">
        <f>IF(ISERROR(VLOOKUP('Salidas Pacientes'!$S2360,Entradas!$H$1:$I$412,2,FALSE)),"",VLOOKUP('Salidas Pacientes'!$S2360,Entradas!$H$1:$I$412,2,FALSE))</f>
        <v/>
      </c>
      <c r="U2360" s="124"/>
      <c r="V2360" s="124">
        <v>1</v>
      </c>
      <c r="W2360" s="127"/>
    </row>
    <row r="2361" spans="1:23" ht="15.75" hidden="1" customHeight="1">
      <c r="A2361" s="131"/>
      <c r="B2361" s="131"/>
      <c r="C2361" s="140"/>
      <c r="D2361" s="134"/>
      <c r="E2361" s="146"/>
      <c r="F2361" s="134"/>
      <c r="G2361" s="131"/>
      <c r="H2361" s="131"/>
      <c r="I2361" s="147"/>
      <c r="J2361" s="98" t="str">
        <f>IF(ISERROR(VLOOKUP('Salidas Pacientes'!$C2361,'BD Pacientes'!$A:$I,7,FALSE)),"",VLOOKUP('Salidas Pacientes'!$C2361,'BD Pacientes'!$A:$I,7,FALSE))</f>
        <v/>
      </c>
      <c r="K2361" s="99" t="str">
        <f>IF(ISERROR(VLOOKUP('Salidas Pacientes'!$C2361,'BD Pacientes'!$A:$I,8,FALSE)),"",VLOOKUP('Salidas Pacientes'!$C2361,'BD Pacientes'!$A:$I,8,FALSE))</f>
        <v/>
      </c>
      <c r="L2361" s="17" t="str">
        <f>IF(ISERROR(VLOOKUP('Salidas Pacientes'!$C2361,'BD Pacientes'!$A:$I,9,FALSE)),"",VLOOKUP('Salidas Pacientes'!$C2361,'BD Pacientes'!$A:$I,9,FALSE))</f>
        <v/>
      </c>
      <c r="M2361" s="122"/>
      <c r="N2361" s="16"/>
      <c r="O2361" s="16"/>
      <c r="P2361" s="100"/>
      <c r="Q2361" s="100"/>
      <c r="R2361" s="17"/>
      <c r="S2361" s="123"/>
      <c r="T2361" s="102" t="str">
        <f>IF(ISERROR(VLOOKUP('Salidas Pacientes'!$S2361,Entradas!$H$1:$I$412,2,FALSE)),"",VLOOKUP('Salidas Pacientes'!$S2361,Entradas!$H$1:$I$412,2,FALSE))</f>
        <v/>
      </c>
      <c r="U2361" s="124"/>
      <c r="V2361" s="124">
        <v>1</v>
      </c>
      <c r="W2361" s="127"/>
    </row>
    <row r="2362" spans="1:23" ht="15.75" hidden="1" customHeight="1">
      <c r="A2362" s="131"/>
      <c r="B2362" s="131"/>
      <c r="C2362" s="140"/>
      <c r="D2362" s="134"/>
      <c r="E2362" s="146"/>
      <c r="F2362" s="134"/>
      <c r="G2362" s="131"/>
      <c r="H2362" s="131"/>
      <c r="I2362" s="147"/>
      <c r="J2362" s="98" t="str">
        <f>IF(ISERROR(VLOOKUP('Salidas Pacientes'!$C2362,'BD Pacientes'!$A:$I,7,FALSE)),"",VLOOKUP('Salidas Pacientes'!$C2362,'BD Pacientes'!$A:$I,7,FALSE))</f>
        <v/>
      </c>
      <c r="K2362" s="99" t="str">
        <f>IF(ISERROR(VLOOKUP('Salidas Pacientes'!$C2362,'BD Pacientes'!$A:$I,8,FALSE)),"",VLOOKUP('Salidas Pacientes'!$C2362,'BD Pacientes'!$A:$I,8,FALSE))</f>
        <v/>
      </c>
      <c r="L2362" s="17" t="str">
        <f>IF(ISERROR(VLOOKUP('Salidas Pacientes'!$C2362,'BD Pacientes'!$A:$I,9,FALSE)),"",VLOOKUP('Salidas Pacientes'!$C2362,'BD Pacientes'!$A:$I,9,FALSE))</f>
        <v/>
      </c>
      <c r="M2362" s="122"/>
      <c r="N2362" s="16"/>
      <c r="O2362" s="16"/>
      <c r="P2362" s="100"/>
      <c r="Q2362" s="100"/>
      <c r="R2362" s="17"/>
      <c r="S2362" s="123"/>
      <c r="T2362" s="102" t="str">
        <f>IF(ISERROR(VLOOKUP('Salidas Pacientes'!$S2362,Entradas!$H$1:$I$412,2,FALSE)),"",VLOOKUP('Salidas Pacientes'!$S2362,Entradas!$H$1:$I$412,2,FALSE))</f>
        <v/>
      </c>
      <c r="U2362" s="124"/>
      <c r="V2362" s="124">
        <v>1</v>
      </c>
      <c r="W2362" s="127"/>
    </row>
    <row r="2363" spans="1:23" ht="15.75" hidden="1" customHeight="1">
      <c r="A2363" s="131"/>
      <c r="B2363" s="131"/>
      <c r="C2363" s="140"/>
      <c r="D2363" s="134"/>
      <c r="E2363" s="146"/>
      <c r="F2363" s="134"/>
      <c r="G2363" s="131"/>
      <c r="H2363" s="131"/>
      <c r="I2363" s="147"/>
      <c r="J2363" s="98" t="str">
        <f>IF(ISERROR(VLOOKUP('Salidas Pacientes'!$C2363,'BD Pacientes'!$A:$I,7,FALSE)),"",VLOOKUP('Salidas Pacientes'!$C2363,'BD Pacientes'!$A:$I,7,FALSE))</f>
        <v/>
      </c>
      <c r="K2363" s="99" t="str">
        <f>IF(ISERROR(VLOOKUP('Salidas Pacientes'!$C2363,'BD Pacientes'!$A:$I,8,FALSE)),"",VLOOKUP('Salidas Pacientes'!$C2363,'BD Pacientes'!$A:$I,8,FALSE))</f>
        <v/>
      </c>
      <c r="L2363" s="17" t="str">
        <f>IF(ISERROR(VLOOKUP('Salidas Pacientes'!$C2363,'BD Pacientes'!$A:$I,9,FALSE)),"",VLOOKUP('Salidas Pacientes'!$C2363,'BD Pacientes'!$A:$I,9,FALSE))</f>
        <v/>
      </c>
      <c r="M2363" s="122"/>
      <c r="N2363" s="16"/>
      <c r="O2363" s="16"/>
      <c r="P2363" s="100"/>
      <c r="Q2363" s="100"/>
      <c r="R2363" s="17"/>
      <c r="S2363" s="123"/>
      <c r="T2363" s="102" t="str">
        <f>IF(ISERROR(VLOOKUP('Salidas Pacientes'!$S2363,Entradas!$H$1:$I$412,2,FALSE)),"",VLOOKUP('Salidas Pacientes'!$S2363,Entradas!$H$1:$I$412,2,FALSE))</f>
        <v/>
      </c>
      <c r="U2363" s="124"/>
      <c r="V2363" s="124">
        <v>1</v>
      </c>
      <c r="W2363" s="127"/>
    </row>
    <row r="2364" spans="1:23" ht="15.75" hidden="1" customHeight="1">
      <c r="A2364" s="131"/>
      <c r="B2364" s="131"/>
      <c r="C2364" s="140"/>
      <c r="D2364" s="134"/>
      <c r="E2364" s="146"/>
      <c r="F2364" s="134"/>
      <c r="G2364" s="131"/>
      <c r="H2364" s="131"/>
      <c r="I2364" s="147"/>
      <c r="J2364" s="98" t="str">
        <f>IF(ISERROR(VLOOKUP('Salidas Pacientes'!$C2364,'BD Pacientes'!$A:$I,7,FALSE)),"",VLOOKUP('Salidas Pacientes'!$C2364,'BD Pacientes'!$A:$I,7,FALSE))</f>
        <v/>
      </c>
      <c r="K2364" s="99" t="str">
        <f>IF(ISERROR(VLOOKUP('Salidas Pacientes'!$C2364,'BD Pacientes'!$A:$I,8,FALSE)),"",VLOOKUP('Salidas Pacientes'!$C2364,'BD Pacientes'!$A:$I,8,FALSE))</f>
        <v/>
      </c>
      <c r="L2364" s="17" t="str">
        <f>IF(ISERROR(VLOOKUP('Salidas Pacientes'!$C2364,'BD Pacientes'!$A:$I,9,FALSE)),"",VLOOKUP('Salidas Pacientes'!$C2364,'BD Pacientes'!$A:$I,9,FALSE))</f>
        <v/>
      </c>
      <c r="M2364" s="122"/>
      <c r="N2364" s="16"/>
      <c r="O2364" s="16"/>
      <c r="P2364" s="100"/>
      <c r="Q2364" s="100"/>
      <c r="R2364" s="17"/>
      <c r="S2364" s="123"/>
      <c r="T2364" s="102" t="str">
        <f>IF(ISERROR(VLOOKUP('Salidas Pacientes'!$S2364,Entradas!$H$1:$I$412,2,FALSE)),"",VLOOKUP('Salidas Pacientes'!$S2364,Entradas!$H$1:$I$412,2,FALSE))</f>
        <v/>
      </c>
      <c r="U2364" s="124"/>
      <c r="V2364" s="124">
        <v>1</v>
      </c>
      <c r="W2364" s="127"/>
    </row>
    <row r="2365" spans="1:23" ht="15.75" hidden="1" customHeight="1">
      <c r="A2365" s="131"/>
      <c r="B2365" s="131"/>
      <c r="C2365" s="140"/>
      <c r="D2365" s="134"/>
      <c r="E2365" s="146"/>
      <c r="F2365" s="134"/>
      <c r="G2365" s="131"/>
      <c r="H2365" s="131"/>
      <c r="I2365" s="147"/>
      <c r="J2365" s="98" t="str">
        <f>IF(ISERROR(VLOOKUP('Salidas Pacientes'!$C2365,'BD Pacientes'!$A:$I,7,FALSE)),"",VLOOKUP('Salidas Pacientes'!$C2365,'BD Pacientes'!$A:$I,7,FALSE))</f>
        <v/>
      </c>
      <c r="K2365" s="99" t="str">
        <f>IF(ISERROR(VLOOKUP('Salidas Pacientes'!$C2365,'BD Pacientes'!$A:$I,8,FALSE)),"",VLOOKUP('Salidas Pacientes'!$C2365,'BD Pacientes'!$A:$I,8,FALSE))</f>
        <v/>
      </c>
      <c r="L2365" s="17" t="str">
        <f>IF(ISERROR(VLOOKUP('Salidas Pacientes'!$C2365,'BD Pacientes'!$A:$I,9,FALSE)),"",VLOOKUP('Salidas Pacientes'!$C2365,'BD Pacientes'!$A:$I,9,FALSE))</f>
        <v/>
      </c>
      <c r="M2365" s="122"/>
      <c r="N2365" s="16"/>
      <c r="O2365" s="16"/>
      <c r="P2365" s="100"/>
      <c r="Q2365" s="100"/>
      <c r="R2365" s="17"/>
      <c r="S2365" s="123"/>
      <c r="T2365" s="102" t="str">
        <f>IF(ISERROR(VLOOKUP('Salidas Pacientes'!$S2365,Entradas!$H$1:$I$412,2,FALSE)),"",VLOOKUP('Salidas Pacientes'!$S2365,Entradas!$H$1:$I$412,2,FALSE))</f>
        <v/>
      </c>
      <c r="U2365" s="124"/>
      <c r="V2365" s="124">
        <v>1</v>
      </c>
      <c r="W2365" s="127"/>
    </row>
    <row r="2366" spans="1:23" ht="15.75" hidden="1" customHeight="1">
      <c r="A2366" s="131"/>
      <c r="B2366" s="131"/>
      <c r="C2366" s="140"/>
      <c r="D2366" s="134"/>
      <c r="E2366" s="146"/>
      <c r="F2366" s="134"/>
      <c r="G2366" s="131"/>
      <c r="H2366" s="131"/>
      <c r="I2366" s="147"/>
      <c r="J2366" s="98" t="str">
        <f>IF(ISERROR(VLOOKUP('Salidas Pacientes'!$C2366,'BD Pacientes'!$A:$I,7,FALSE)),"",VLOOKUP('Salidas Pacientes'!$C2366,'BD Pacientes'!$A:$I,7,FALSE))</f>
        <v/>
      </c>
      <c r="K2366" s="99" t="str">
        <f>IF(ISERROR(VLOOKUP('Salidas Pacientes'!$C2366,'BD Pacientes'!$A:$I,8,FALSE)),"",VLOOKUP('Salidas Pacientes'!$C2366,'BD Pacientes'!$A:$I,8,FALSE))</f>
        <v/>
      </c>
      <c r="L2366" s="17" t="str">
        <f>IF(ISERROR(VLOOKUP('Salidas Pacientes'!$C2366,'BD Pacientes'!$A:$I,9,FALSE)),"",VLOOKUP('Salidas Pacientes'!$C2366,'BD Pacientes'!$A:$I,9,FALSE))</f>
        <v/>
      </c>
      <c r="M2366" s="122"/>
      <c r="N2366" s="16"/>
      <c r="O2366" s="16"/>
      <c r="P2366" s="100"/>
      <c r="Q2366" s="100"/>
      <c r="R2366" s="17"/>
      <c r="S2366" s="123"/>
      <c r="T2366" s="102" t="str">
        <f>IF(ISERROR(VLOOKUP('Salidas Pacientes'!$S2366,Entradas!$H$1:$I$412,2,FALSE)),"",VLOOKUP('Salidas Pacientes'!$S2366,Entradas!$H$1:$I$412,2,FALSE))</f>
        <v/>
      </c>
      <c r="U2366" s="124"/>
      <c r="V2366" s="124">
        <v>1</v>
      </c>
      <c r="W2366" s="127"/>
    </row>
    <row r="2367" spans="1:23" ht="15.75" hidden="1" customHeight="1">
      <c r="A2367" s="131"/>
      <c r="B2367" s="131"/>
      <c r="C2367" s="140"/>
      <c r="D2367" s="134"/>
      <c r="E2367" s="146"/>
      <c r="F2367" s="134"/>
      <c r="G2367" s="131"/>
      <c r="H2367" s="131"/>
      <c r="I2367" s="147"/>
      <c r="J2367" s="98" t="str">
        <f>IF(ISERROR(VLOOKUP('Salidas Pacientes'!$C2367,'BD Pacientes'!$A:$I,7,FALSE)),"",VLOOKUP('Salidas Pacientes'!$C2367,'BD Pacientes'!$A:$I,7,FALSE))</f>
        <v/>
      </c>
      <c r="K2367" s="99" t="str">
        <f>IF(ISERROR(VLOOKUP('Salidas Pacientes'!$C2367,'BD Pacientes'!$A:$I,8,FALSE)),"",VLOOKUP('Salidas Pacientes'!$C2367,'BD Pacientes'!$A:$I,8,FALSE))</f>
        <v/>
      </c>
      <c r="L2367" s="17" t="str">
        <f>IF(ISERROR(VLOOKUP('Salidas Pacientes'!$C2367,'BD Pacientes'!$A:$I,9,FALSE)),"",VLOOKUP('Salidas Pacientes'!$C2367,'BD Pacientes'!$A:$I,9,FALSE))</f>
        <v/>
      </c>
      <c r="M2367" s="122"/>
      <c r="N2367" s="16"/>
      <c r="O2367" s="16"/>
      <c r="P2367" s="100"/>
      <c r="Q2367" s="100"/>
      <c r="R2367" s="17"/>
      <c r="S2367" s="123"/>
      <c r="T2367" s="102" t="str">
        <f>IF(ISERROR(VLOOKUP('Salidas Pacientes'!$S2367,Entradas!$H$1:$I$412,2,FALSE)),"",VLOOKUP('Salidas Pacientes'!$S2367,Entradas!$H$1:$I$412,2,FALSE))</f>
        <v/>
      </c>
      <c r="U2367" s="124"/>
      <c r="V2367" s="124">
        <v>1</v>
      </c>
      <c r="W2367" s="127"/>
    </row>
    <row r="2368" spans="1:23" ht="15.75" hidden="1" customHeight="1">
      <c r="A2368" s="131"/>
      <c r="B2368" s="131"/>
      <c r="C2368" s="140"/>
      <c r="D2368" s="134"/>
      <c r="E2368" s="146"/>
      <c r="F2368" s="134"/>
      <c r="G2368" s="131"/>
      <c r="H2368" s="131"/>
      <c r="I2368" s="147"/>
      <c r="J2368" s="98" t="str">
        <f>IF(ISERROR(VLOOKUP('Salidas Pacientes'!$C2368,'BD Pacientes'!$A:$I,7,FALSE)),"",VLOOKUP('Salidas Pacientes'!$C2368,'BD Pacientes'!$A:$I,7,FALSE))</f>
        <v/>
      </c>
      <c r="K2368" s="99" t="str">
        <f>IF(ISERROR(VLOOKUP('Salidas Pacientes'!$C2368,'BD Pacientes'!$A:$I,8,FALSE)),"",VLOOKUP('Salidas Pacientes'!$C2368,'BD Pacientes'!$A:$I,8,FALSE))</f>
        <v/>
      </c>
      <c r="L2368" s="17" t="str">
        <f>IF(ISERROR(VLOOKUP('Salidas Pacientes'!$C2368,'BD Pacientes'!$A:$I,9,FALSE)),"",VLOOKUP('Salidas Pacientes'!$C2368,'BD Pacientes'!$A:$I,9,FALSE))</f>
        <v/>
      </c>
      <c r="M2368" s="122"/>
      <c r="N2368" s="16"/>
      <c r="O2368" s="16"/>
      <c r="P2368" s="100"/>
      <c r="Q2368" s="100"/>
      <c r="R2368" s="17"/>
      <c r="S2368" s="123"/>
      <c r="T2368" s="102" t="str">
        <f>IF(ISERROR(VLOOKUP('Salidas Pacientes'!$S2368,Entradas!$H$1:$I$412,2,FALSE)),"",VLOOKUP('Salidas Pacientes'!$S2368,Entradas!$H$1:$I$412,2,FALSE))</f>
        <v/>
      </c>
      <c r="U2368" s="124"/>
      <c r="V2368" s="124">
        <v>1</v>
      </c>
      <c r="W2368" s="127"/>
    </row>
    <row r="2369" spans="1:23" ht="15.75" hidden="1" customHeight="1">
      <c r="A2369" s="131"/>
      <c r="B2369" s="131"/>
      <c r="C2369" s="140"/>
      <c r="D2369" s="134"/>
      <c r="E2369" s="146"/>
      <c r="F2369" s="134"/>
      <c r="G2369" s="131"/>
      <c r="H2369" s="131"/>
      <c r="I2369" s="147"/>
      <c r="J2369" s="98" t="str">
        <f>IF(ISERROR(VLOOKUP('Salidas Pacientes'!$C2369,'BD Pacientes'!$A:$I,7,FALSE)),"",VLOOKUP('Salidas Pacientes'!$C2369,'BD Pacientes'!$A:$I,7,FALSE))</f>
        <v/>
      </c>
      <c r="K2369" s="99" t="str">
        <f>IF(ISERROR(VLOOKUP('Salidas Pacientes'!$C2369,'BD Pacientes'!$A:$I,8,FALSE)),"",VLOOKUP('Salidas Pacientes'!$C2369,'BD Pacientes'!$A:$I,8,FALSE))</f>
        <v/>
      </c>
      <c r="L2369" s="17" t="str">
        <f>IF(ISERROR(VLOOKUP('Salidas Pacientes'!$C2369,'BD Pacientes'!$A:$I,9,FALSE)),"",VLOOKUP('Salidas Pacientes'!$C2369,'BD Pacientes'!$A:$I,9,FALSE))</f>
        <v/>
      </c>
      <c r="M2369" s="122"/>
      <c r="N2369" s="16"/>
      <c r="O2369" s="16"/>
      <c r="P2369" s="100"/>
      <c r="Q2369" s="100"/>
      <c r="R2369" s="17"/>
      <c r="S2369" s="123"/>
      <c r="T2369" s="102" t="str">
        <f>IF(ISERROR(VLOOKUP('Salidas Pacientes'!$S2369,Entradas!$H$1:$I$412,2,FALSE)),"",VLOOKUP('Salidas Pacientes'!$S2369,Entradas!$H$1:$I$412,2,FALSE))</f>
        <v/>
      </c>
      <c r="U2369" s="124"/>
      <c r="V2369" s="124">
        <v>1</v>
      </c>
      <c r="W2369" s="127"/>
    </row>
    <row r="2370" spans="1:23" ht="15.75" hidden="1" customHeight="1">
      <c r="A2370" s="131"/>
      <c r="B2370" s="131"/>
      <c r="C2370" s="140"/>
      <c r="D2370" s="134"/>
      <c r="E2370" s="146"/>
      <c r="F2370" s="134"/>
      <c r="G2370" s="131"/>
      <c r="H2370" s="131"/>
      <c r="I2370" s="147"/>
      <c r="J2370" s="98" t="str">
        <f>IF(ISERROR(VLOOKUP('Salidas Pacientes'!$C2370,'BD Pacientes'!$A:$I,7,FALSE)),"",VLOOKUP('Salidas Pacientes'!$C2370,'BD Pacientes'!$A:$I,7,FALSE))</f>
        <v/>
      </c>
      <c r="K2370" s="99" t="str">
        <f>IF(ISERROR(VLOOKUP('Salidas Pacientes'!$C2370,'BD Pacientes'!$A:$I,8,FALSE)),"",VLOOKUP('Salidas Pacientes'!$C2370,'BD Pacientes'!$A:$I,8,FALSE))</f>
        <v/>
      </c>
      <c r="L2370" s="17" t="str">
        <f>IF(ISERROR(VLOOKUP('Salidas Pacientes'!$C2370,'BD Pacientes'!$A:$I,9,FALSE)),"",VLOOKUP('Salidas Pacientes'!$C2370,'BD Pacientes'!$A:$I,9,FALSE))</f>
        <v/>
      </c>
      <c r="M2370" s="122"/>
      <c r="N2370" s="16"/>
      <c r="O2370" s="16"/>
      <c r="P2370" s="100"/>
      <c r="Q2370" s="100"/>
      <c r="R2370" s="17"/>
      <c r="S2370" s="123"/>
      <c r="T2370" s="102" t="str">
        <f>IF(ISERROR(VLOOKUP('Salidas Pacientes'!$S2370,Entradas!$H$1:$I$412,2,FALSE)),"",VLOOKUP('Salidas Pacientes'!$S2370,Entradas!$H$1:$I$412,2,FALSE))</f>
        <v/>
      </c>
      <c r="U2370" s="124"/>
      <c r="V2370" s="124">
        <v>1</v>
      </c>
      <c r="W2370" s="127"/>
    </row>
    <row r="2371" spans="1:23" ht="15.75" hidden="1" customHeight="1">
      <c r="A2371" s="131"/>
      <c r="B2371" s="131"/>
      <c r="C2371" s="140"/>
      <c r="D2371" s="134"/>
      <c r="E2371" s="146"/>
      <c r="F2371" s="134"/>
      <c r="G2371" s="131"/>
      <c r="H2371" s="131"/>
      <c r="I2371" s="147"/>
      <c r="J2371" s="98" t="str">
        <f>IF(ISERROR(VLOOKUP('Salidas Pacientes'!$C2371,'BD Pacientes'!$A:$I,7,FALSE)),"",VLOOKUP('Salidas Pacientes'!$C2371,'BD Pacientes'!$A:$I,7,FALSE))</f>
        <v/>
      </c>
      <c r="K2371" s="99" t="str">
        <f>IF(ISERROR(VLOOKUP('Salidas Pacientes'!$C2371,'BD Pacientes'!$A:$I,8,FALSE)),"",VLOOKUP('Salidas Pacientes'!$C2371,'BD Pacientes'!$A:$I,8,FALSE))</f>
        <v/>
      </c>
      <c r="L2371" s="17" t="str">
        <f>IF(ISERROR(VLOOKUP('Salidas Pacientes'!$C2371,'BD Pacientes'!$A:$I,9,FALSE)),"",VLOOKUP('Salidas Pacientes'!$C2371,'BD Pacientes'!$A:$I,9,FALSE))</f>
        <v/>
      </c>
      <c r="M2371" s="122"/>
      <c r="N2371" s="16"/>
      <c r="O2371" s="16"/>
      <c r="P2371" s="100"/>
      <c r="Q2371" s="100"/>
      <c r="R2371" s="17"/>
      <c r="S2371" s="123"/>
      <c r="T2371" s="102" t="str">
        <f>IF(ISERROR(VLOOKUP('Salidas Pacientes'!$S2371,Entradas!$H$1:$I$412,2,FALSE)),"",VLOOKUP('Salidas Pacientes'!$S2371,Entradas!$H$1:$I$412,2,FALSE))</f>
        <v/>
      </c>
      <c r="U2371" s="124"/>
      <c r="V2371" s="124">
        <v>1</v>
      </c>
      <c r="W2371" s="127"/>
    </row>
    <row r="2372" spans="1:23" ht="15.75" hidden="1" customHeight="1">
      <c r="A2372" s="131"/>
      <c r="B2372" s="131"/>
      <c r="C2372" s="140"/>
      <c r="D2372" s="134"/>
      <c r="E2372" s="146"/>
      <c r="F2372" s="134"/>
      <c r="G2372" s="131"/>
      <c r="H2372" s="131"/>
      <c r="I2372" s="147"/>
      <c r="J2372" s="98" t="str">
        <f>IF(ISERROR(VLOOKUP('Salidas Pacientes'!$C2372,'BD Pacientes'!$A:$I,7,FALSE)),"",VLOOKUP('Salidas Pacientes'!$C2372,'BD Pacientes'!$A:$I,7,FALSE))</f>
        <v/>
      </c>
      <c r="K2372" s="99" t="str">
        <f>IF(ISERROR(VLOOKUP('Salidas Pacientes'!$C2372,'BD Pacientes'!$A:$I,8,FALSE)),"",VLOOKUP('Salidas Pacientes'!$C2372,'BD Pacientes'!$A:$I,8,FALSE))</f>
        <v/>
      </c>
      <c r="L2372" s="17" t="str">
        <f>IF(ISERROR(VLOOKUP('Salidas Pacientes'!$C2372,'BD Pacientes'!$A:$I,9,FALSE)),"",VLOOKUP('Salidas Pacientes'!$C2372,'BD Pacientes'!$A:$I,9,FALSE))</f>
        <v/>
      </c>
      <c r="M2372" s="122"/>
      <c r="N2372" s="16"/>
      <c r="O2372" s="16"/>
      <c r="P2372" s="100"/>
      <c r="Q2372" s="100"/>
      <c r="R2372" s="17"/>
      <c r="S2372" s="123"/>
      <c r="T2372" s="102" t="str">
        <f>IF(ISERROR(VLOOKUP('Salidas Pacientes'!$S2372,Entradas!$H$1:$I$412,2,FALSE)),"",VLOOKUP('Salidas Pacientes'!$S2372,Entradas!$H$1:$I$412,2,FALSE))</f>
        <v/>
      </c>
      <c r="U2372" s="124"/>
      <c r="V2372" s="124">
        <v>1</v>
      </c>
      <c r="W2372" s="127"/>
    </row>
    <row r="2373" spans="1:23" ht="15.75" hidden="1" customHeight="1">
      <c r="A2373" s="131"/>
      <c r="B2373" s="131"/>
      <c r="C2373" s="140"/>
      <c r="D2373" s="134"/>
      <c r="E2373" s="146"/>
      <c r="F2373" s="134"/>
      <c r="G2373" s="131"/>
      <c r="H2373" s="131"/>
      <c r="I2373" s="147"/>
      <c r="J2373" s="98" t="str">
        <f>IF(ISERROR(VLOOKUP('Salidas Pacientes'!$C2373,'BD Pacientes'!$A:$I,7,FALSE)),"",VLOOKUP('Salidas Pacientes'!$C2373,'BD Pacientes'!$A:$I,7,FALSE))</f>
        <v/>
      </c>
      <c r="K2373" s="99" t="str">
        <f>IF(ISERROR(VLOOKUP('Salidas Pacientes'!$C2373,'BD Pacientes'!$A:$I,8,FALSE)),"",VLOOKUP('Salidas Pacientes'!$C2373,'BD Pacientes'!$A:$I,8,FALSE))</f>
        <v/>
      </c>
      <c r="L2373" s="17" t="str">
        <f>IF(ISERROR(VLOOKUP('Salidas Pacientes'!$C2373,'BD Pacientes'!$A:$I,9,FALSE)),"",VLOOKUP('Salidas Pacientes'!$C2373,'BD Pacientes'!$A:$I,9,FALSE))</f>
        <v/>
      </c>
      <c r="M2373" s="122"/>
      <c r="N2373" s="16"/>
      <c r="O2373" s="16"/>
      <c r="P2373" s="100"/>
      <c r="Q2373" s="100"/>
      <c r="R2373" s="17"/>
      <c r="S2373" s="123"/>
      <c r="T2373" s="102" t="str">
        <f>IF(ISERROR(VLOOKUP('Salidas Pacientes'!$S2373,Entradas!$H$1:$I$412,2,FALSE)),"",VLOOKUP('Salidas Pacientes'!$S2373,Entradas!$H$1:$I$412,2,FALSE))</f>
        <v/>
      </c>
      <c r="U2373" s="124"/>
      <c r="V2373" s="124">
        <v>1</v>
      </c>
      <c r="W2373" s="127"/>
    </row>
    <row r="2374" spans="1:23" ht="15.75" hidden="1" customHeight="1">
      <c r="A2374" s="131"/>
      <c r="B2374" s="131"/>
      <c r="C2374" s="140"/>
      <c r="D2374" s="134"/>
      <c r="E2374" s="146"/>
      <c r="F2374" s="134"/>
      <c r="G2374" s="131"/>
      <c r="H2374" s="131"/>
      <c r="I2374" s="147"/>
      <c r="J2374" s="98" t="str">
        <f>IF(ISERROR(VLOOKUP('Salidas Pacientes'!$C2374,'BD Pacientes'!$A:$I,7,FALSE)),"",VLOOKUP('Salidas Pacientes'!$C2374,'BD Pacientes'!$A:$I,7,FALSE))</f>
        <v/>
      </c>
      <c r="K2374" s="99" t="str">
        <f>IF(ISERROR(VLOOKUP('Salidas Pacientes'!$C2374,'BD Pacientes'!$A:$I,8,FALSE)),"",VLOOKUP('Salidas Pacientes'!$C2374,'BD Pacientes'!$A:$I,8,FALSE))</f>
        <v/>
      </c>
      <c r="L2374" s="17" t="str">
        <f>IF(ISERROR(VLOOKUP('Salidas Pacientes'!$C2374,'BD Pacientes'!$A:$I,9,FALSE)),"",VLOOKUP('Salidas Pacientes'!$C2374,'BD Pacientes'!$A:$I,9,FALSE))</f>
        <v/>
      </c>
      <c r="M2374" s="122"/>
      <c r="N2374" s="16"/>
      <c r="O2374" s="16"/>
      <c r="P2374" s="100"/>
      <c r="Q2374" s="100"/>
      <c r="R2374" s="17"/>
      <c r="S2374" s="123"/>
      <c r="T2374" s="102" t="str">
        <f>IF(ISERROR(VLOOKUP('Salidas Pacientes'!$S2374,Entradas!$H$1:$I$412,2,FALSE)),"",VLOOKUP('Salidas Pacientes'!$S2374,Entradas!$H$1:$I$412,2,FALSE))</f>
        <v/>
      </c>
      <c r="U2374" s="124"/>
      <c r="V2374" s="124">
        <v>1</v>
      </c>
      <c r="W2374" s="127"/>
    </row>
    <row r="2375" spans="1:23" ht="15.75" hidden="1" customHeight="1">
      <c r="A2375" s="131"/>
      <c r="B2375" s="131"/>
      <c r="C2375" s="140"/>
      <c r="D2375" s="134"/>
      <c r="E2375" s="146"/>
      <c r="F2375" s="134"/>
      <c r="G2375" s="131"/>
      <c r="H2375" s="131"/>
      <c r="I2375" s="147"/>
      <c r="J2375" s="98" t="str">
        <f>IF(ISERROR(VLOOKUP('Salidas Pacientes'!$C2375,'BD Pacientes'!$A:$I,7,FALSE)),"",VLOOKUP('Salidas Pacientes'!$C2375,'BD Pacientes'!$A:$I,7,FALSE))</f>
        <v/>
      </c>
      <c r="K2375" s="99" t="str">
        <f>IF(ISERROR(VLOOKUP('Salidas Pacientes'!$C2375,'BD Pacientes'!$A:$I,8,FALSE)),"",VLOOKUP('Salidas Pacientes'!$C2375,'BD Pacientes'!$A:$I,8,FALSE))</f>
        <v/>
      </c>
      <c r="L2375" s="17" t="str">
        <f>IF(ISERROR(VLOOKUP('Salidas Pacientes'!$C2375,'BD Pacientes'!$A:$I,9,FALSE)),"",VLOOKUP('Salidas Pacientes'!$C2375,'BD Pacientes'!$A:$I,9,FALSE))</f>
        <v/>
      </c>
      <c r="M2375" s="122"/>
      <c r="N2375" s="16"/>
      <c r="O2375" s="16"/>
      <c r="P2375" s="100"/>
      <c r="Q2375" s="100"/>
      <c r="R2375" s="17"/>
      <c r="S2375" s="123"/>
      <c r="T2375" s="102" t="str">
        <f>IF(ISERROR(VLOOKUP('Salidas Pacientes'!$S2375,Entradas!$H$1:$I$412,2,FALSE)),"",VLOOKUP('Salidas Pacientes'!$S2375,Entradas!$H$1:$I$412,2,FALSE))</f>
        <v/>
      </c>
      <c r="U2375" s="124"/>
      <c r="V2375" s="124">
        <v>1</v>
      </c>
      <c r="W2375" s="127"/>
    </row>
    <row r="2376" spans="1:23" ht="15.75" hidden="1" customHeight="1">
      <c r="A2376" s="131"/>
      <c r="B2376" s="131"/>
      <c r="C2376" s="140"/>
      <c r="D2376" s="134"/>
      <c r="E2376" s="146"/>
      <c r="F2376" s="134"/>
      <c r="G2376" s="131"/>
      <c r="H2376" s="131"/>
      <c r="I2376" s="147"/>
      <c r="J2376" s="98" t="str">
        <f>IF(ISERROR(VLOOKUP('Salidas Pacientes'!$C2376,'BD Pacientes'!$A:$I,7,FALSE)),"",VLOOKUP('Salidas Pacientes'!$C2376,'BD Pacientes'!$A:$I,7,FALSE))</f>
        <v/>
      </c>
      <c r="K2376" s="99" t="str">
        <f>IF(ISERROR(VLOOKUP('Salidas Pacientes'!$C2376,'BD Pacientes'!$A:$I,8,FALSE)),"",VLOOKUP('Salidas Pacientes'!$C2376,'BD Pacientes'!$A:$I,8,FALSE))</f>
        <v/>
      </c>
      <c r="L2376" s="17" t="str">
        <f>IF(ISERROR(VLOOKUP('Salidas Pacientes'!$C2376,'BD Pacientes'!$A:$I,9,FALSE)),"",VLOOKUP('Salidas Pacientes'!$C2376,'BD Pacientes'!$A:$I,9,FALSE))</f>
        <v/>
      </c>
      <c r="M2376" s="122"/>
      <c r="N2376" s="16"/>
      <c r="O2376" s="16"/>
      <c r="P2376" s="100"/>
      <c r="Q2376" s="100"/>
      <c r="R2376" s="17"/>
      <c r="S2376" s="123"/>
      <c r="T2376" s="102" t="str">
        <f>IF(ISERROR(VLOOKUP('Salidas Pacientes'!$S2376,Entradas!$H$1:$I$412,2,FALSE)),"",VLOOKUP('Salidas Pacientes'!$S2376,Entradas!$H$1:$I$412,2,FALSE))</f>
        <v/>
      </c>
      <c r="U2376" s="124"/>
      <c r="V2376" s="124">
        <v>1</v>
      </c>
      <c r="W2376" s="127"/>
    </row>
    <row r="2377" spans="1:23" ht="15.75" hidden="1" customHeight="1">
      <c r="A2377" s="131"/>
      <c r="B2377" s="131"/>
      <c r="C2377" s="140"/>
      <c r="D2377" s="134"/>
      <c r="E2377" s="146"/>
      <c r="F2377" s="134"/>
      <c r="G2377" s="131"/>
      <c r="H2377" s="131"/>
      <c r="I2377" s="147"/>
      <c r="J2377" s="98" t="str">
        <f>IF(ISERROR(VLOOKUP('Salidas Pacientes'!$C2377,'BD Pacientes'!$A:$I,7,FALSE)),"",VLOOKUP('Salidas Pacientes'!$C2377,'BD Pacientes'!$A:$I,7,FALSE))</f>
        <v/>
      </c>
      <c r="K2377" s="99" t="str">
        <f>IF(ISERROR(VLOOKUP('Salidas Pacientes'!$C2377,'BD Pacientes'!$A:$I,8,FALSE)),"",VLOOKUP('Salidas Pacientes'!$C2377,'BD Pacientes'!$A:$I,8,FALSE))</f>
        <v/>
      </c>
      <c r="L2377" s="17" t="str">
        <f>IF(ISERROR(VLOOKUP('Salidas Pacientes'!$C2377,'BD Pacientes'!$A:$I,9,FALSE)),"",VLOOKUP('Salidas Pacientes'!$C2377,'BD Pacientes'!$A:$I,9,FALSE))</f>
        <v/>
      </c>
      <c r="M2377" s="122"/>
      <c r="N2377" s="16"/>
      <c r="O2377" s="16"/>
      <c r="P2377" s="100"/>
      <c r="Q2377" s="100"/>
      <c r="R2377" s="17"/>
      <c r="S2377" s="123"/>
      <c r="T2377" s="102" t="str">
        <f>IF(ISERROR(VLOOKUP('Salidas Pacientes'!$S2377,Entradas!$H$1:$I$412,2,FALSE)),"",VLOOKUP('Salidas Pacientes'!$S2377,Entradas!$H$1:$I$412,2,FALSE))</f>
        <v/>
      </c>
      <c r="U2377" s="124"/>
      <c r="V2377" s="124">
        <v>1</v>
      </c>
      <c r="W2377" s="127"/>
    </row>
    <row r="2378" spans="1:23" ht="15.75" hidden="1" customHeight="1">
      <c r="A2378" s="131"/>
      <c r="B2378" s="131"/>
      <c r="C2378" s="140"/>
      <c r="D2378" s="134"/>
      <c r="E2378" s="146"/>
      <c r="F2378" s="134"/>
      <c r="G2378" s="131"/>
      <c r="H2378" s="131"/>
      <c r="I2378" s="147"/>
      <c r="J2378" s="98" t="str">
        <f>IF(ISERROR(VLOOKUP('Salidas Pacientes'!$C2378,'BD Pacientes'!$A:$I,7,FALSE)),"",VLOOKUP('Salidas Pacientes'!$C2378,'BD Pacientes'!$A:$I,7,FALSE))</f>
        <v/>
      </c>
      <c r="K2378" s="99" t="str">
        <f>IF(ISERROR(VLOOKUP('Salidas Pacientes'!$C2378,'BD Pacientes'!$A:$I,8,FALSE)),"",VLOOKUP('Salidas Pacientes'!$C2378,'BD Pacientes'!$A:$I,8,FALSE))</f>
        <v/>
      </c>
      <c r="L2378" s="17" t="str">
        <f>IF(ISERROR(VLOOKUP('Salidas Pacientes'!$C2378,'BD Pacientes'!$A:$I,9,FALSE)),"",VLOOKUP('Salidas Pacientes'!$C2378,'BD Pacientes'!$A:$I,9,FALSE))</f>
        <v/>
      </c>
      <c r="M2378" s="122"/>
      <c r="N2378" s="16"/>
      <c r="O2378" s="16"/>
      <c r="P2378" s="100"/>
      <c r="Q2378" s="100"/>
      <c r="R2378" s="17"/>
      <c r="S2378" s="123"/>
      <c r="T2378" s="102" t="str">
        <f>IF(ISERROR(VLOOKUP('Salidas Pacientes'!$S2378,Entradas!$H$1:$I$412,2,FALSE)),"",VLOOKUP('Salidas Pacientes'!$S2378,Entradas!$H$1:$I$412,2,FALSE))</f>
        <v/>
      </c>
      <c r="U2378" s="124"/>
      <c r="V2378" s="124">
        <v>1</v>
      </c>
      <c r="W2378" s="127"/>
    </row>
    <row r="2379" spans="1:23" ht="15.75" hidden="1" customHeight="1">
      <c r="A2379" s="131"/>
      <c r="B2379" s="131"/>
      <c r="C2379" s="140"/>
      <c r="D2379" s="134"/>
      <c r="E2379" s="146"/>
      <c r="F2379" s="134"/>
      <c r="G2379" s="131"/>
      <c r="H2379" s="131"/>
      <c r="I2379" s="147"/>
      <c r="J2379" s="98" t="str">
        <f>IF(ISERROR(VLOOKUP('Salidas Pacientes'!$C2379,'BD Pacientes'!$A:$I,7,FALSE)),"",VLOOKUP('Salidas Pacientes'!$C2379,'BD Pacientes'!$A:$I,7,FALSE))</f>
        <v/>
      </c>
      <c r="K2379" s="99" t="str">
        <f>IF(ISERROR(VLOOKUP('Salidas Pacientes'!$C2379,'BD Pacientes'!$A:$I,8,FALSE)),"",VLOOKUP('Salidas Pacientes'!$C2379,'BD Pacientes'!$A:$I,8,FALSE))</f>
        <v/>
      </c>
      <c r="L2379" s="17" t="str">
        <f>IF(ISERROR(VLOOKUP('Salidas Pacientes'!$C2379,'BD Pacientes'!$A:$I,9,FALSE)),"",VLOOKUP('Salidas Pacientes'!$C2379,'BD Pacientes'!$A:$I,9,FALSE))</f>
        <v/>
      </c>
      <c r="M2379" s="122"/>
      <c r="N2379" s="16"/>
      <c r="O2379" s="16"/>
      <c r="P2379" s="100"/>
      <c r="Q2379" s="100"/>
      <c r="R2379" s="17"/>
      <c r="S2379" s="123"/>
      <c r="T2379" s="102" t="str">
        <f>IF(ISERROR(VLOOKUP('Salidas Pacientes'!$S2379,Entradas!$H$1:$I$412,2,FALSE)),"",VLOOKUP('Salidas Pacientes'!$S2379,Entradas!$H$1:$I$412,2,FALSE))</f>
        <v/>
      </c>
      <c r="U2379" s="124"/>
      <c r="V2379" s="124">
        <v>1</v>
      </c>
      <c r="W2379" s="127"/>
    </row>
    <row r="2380" spans="1:23" ht="15.75" hidden="1" customHeight="1">
      <c r="A2380" s="131"/>
      <c r="B2380" s="131"/>
      <c r="C2380" s="140"/>
      <c r="D2380" s="134"/>
      <c r="E2380" s="146"/>
      <c r="F2380" s="134"/>
      <c r="G2380" s="131"/>
      <c r="H2380" s="131"/>
      <c r="I2380" s="147"/>
      <c r="J2380" s="98" t="str">
        <f>IF(ISERROR(VLOOKUP('Salidas Pacientes'!$C2380,'BD Pacientes'!$A:$I,7,FALSE)),"",VLOOKUP('Salidas Pacientes'!$C2380,'BD Pacientes'!$A:$I,7,FALSE))</f>
        <v/>
      </c>
      <c r="K2380" s="99" t="str">
        <f>IF(ISERROR(VLOOKUP('Salidas Pacientes'!$C2380,'BD Pacientes'!$A:$I,8,FALSE)),"",VLOOKUP('Salidas Pacientes'!$C2380,'BD Pacientes'!$A:$I,8,FALSE))</f>
        <v/>
      </c>
      <c r="L2380" s="17" t="str">
        <f>IF(ISERROR(VLOOKUP('Salidas Pacientes'!$C2380,'BD Pacientes'!$A:$I,9,FALSE)),"",VLOOKUP('Salidas Pacientes'!$C2380,'BD Pacientes'!$A:$I,9,FALSE))</f>
        <v/>
      </c>
      <c r="M2380" s="122"/>
      <c r="N2380" s="16"/>
      <c r="O2380" s="16"/>
      <c r="P2380" s="100"/>
      <c r="Q2380" s="100"/>
      <c r="R2380" s="17"/>
      <c r="S2380" s="123"/>
      <c r="T2380" s="102" t="str">
        <f>IF(ISERROR(VLOOKUP('Salidas Pacientes'!$S2380,Entradas!$H$1:$I$412,2,FALSE)),"",VLOOKUP('Salidas Pacientes'!$S2380,Entradas!$H$1:$I$412,2,FALSE))</f>
        <v/>
      </c>
      <c r="U2380" s="124"/>
      <c r="V2380" s="124">
        <v>1</v>
      </c>
      <c r="W2380" s="127"/>
    </row>
    <row r="2381" spans="1:23" ht="15.75" hidden="1" customHeight="1">
      <c r="A2381" s="131"/>
      <c r="B2381" s="131"/>
      <c r="C2381" s="140"/>
      <c r="D2381" s="134"/>
      <c r="E2381" s="146"/>
      <c r="F2381" s="134"/>
      <c r="G2381" s="131"/>
      <c r="H2381" s="131"/>
      <c r="I2381" s="147"/>
      <c r="J2381" s="98" t="str">
        <f>IF(ISERROR(VLOOKUP('Salidas Pacientes'!$C2381,'BD Pacientes'!$A:$I,7,FALSE)),"",VLOOKUP('Salidas Pacientes'!$C2381,'BD Pacientes'!$A:$I,7,FALSE))</f>
        <v/>
      </c>
      <c r="K2381" s="99" t="str">
        <f>IF(ISERROR(VLOOKUP('Salidas Pacientes'!$C2381,'BD Pacientes'!$A:$I,8,FALSE)),"",VLOOKUP('Salidas Pacientes'!$C2381,'BD Pacientes'!$A:$I,8,FALSE))</f>
        <v/>
      </c>
      <c r="L2381" s="17" t="str">
        <f>IF(ISERROR(VLOOKUP('Salidas Pacientes'!$C2381,'BD Pacientes'!$A:$I,9,FALSE)),"",VLOOKUP('Salidas Pacientes'!$C2381,'BD Pacientes'!$A:$I,9,FALSE))</f>
        <v/>
      </c>
      <c r="M2381" s="122"/>
      <c r="N2381" s="16"/>
      <c r="O2381" s="16"/>
      <c r="P2381" s="100"/>
      <c r="Q2381" s="100"/>
      <c r="R2381" s="17"/>
      <c r="S2381" s="123"/>
      <c r="T2381" s="102" t="str">
        <f>IF(ISERROR(VLOOKUP('Salidas Pacientes'!$S2381,Entradas!$H$1:$I$412,2,FALSE)),"",VLOOKUP('Salidas Pacientes'!$S2381,Entradas!$H$1:$I$412,2,FALSE))</f>
        <v/>
      </c>
      <c r="U2381" s="124"/>
      <c r="V2381" s="124">
        <v>1</v>
      </c>
      <c r="W2381" s="127"/>
    </row>
    <row r="2382" spans="1:23" ht="15.75" hidden="1" customHeight="1">
      <c r="A2382" s="131"/>
      <c r="B2382" s="131"/>
      <c r="C2382" s="140"/>
      <c r="D2382" s="134"/>
      <c r="E2382" s="146"/>
      <c r="F2382" s="134"/>
      <c r="G2382" s="131"/>
      <c r="H2382" s="131"/>
      <c r="I2382" s="147"/>
      <c r="J2382" s="98" t="str">
        <f>IF(ISERROR(VLOOKUP('Salidas Pacientes'!$C2382,'BD Pacientes'!$A:$I,7,FALSE)),"",VLOOKUP('Salidas Pacientes'!$C2382,'BD Pacientes'!$A:$I,7,FALSE))</f>
        <v/>
      </c>
      <c r="K2382" s="99" t="str">
        <f>IF(ISERROR(VLOOKUP('Salidas Pacientes'!$C2382,'BD Pacientes'!$A:$I,8,FALSE)),"",VLOOKUP('Salidas Pacientes'!$C2382,'BD Pacientes'!$A:$I,8,FALSE))</f>
        <v/>
      </c>
      <c r="L2382" s="17" t="str">
        <f>IF(ISERROR(VLOOKUP('Salidas Pacientes'!$C2382,'BD Pacientes'!$A:$I,9,FALSE)),"",VLOOKUP('Salidas Pacientes'!$C2382,'BD Pacientes'!$A:$I,9,FALSE))</f>
        <v/>
      </c>
      <c r="M2382" s="122"/>
      <c r="N2382" s="16"/>
      <c r="O2382" s="16"/>
      <c r="P2382" s="100"/>
      <c r="Q2382" s="100"/>
      <c r="R2382" s="17"/>
      <c r="S2382" s="123"/>
      <c r="T2382" s="102" t="str">
        <f>IF(ISERROR(VLOOKUP('Salidas Pacientes'!$S2382,Entradas!$H$1:$I$412,2,FALSE)),"",VLOOKUP('Salidas Pacientes'!$S2382,Entradas!$H$1:$I$412,2,FALSE))</f>
        <v/>
      </c>
      <c r="U2382" s="124"/>
      <c r="V2382" s="124">
        <v>1</v>
      </c>
      <c r="W2382" s="127"/>
    </row>
    <row r="2383" spans="1:23" ht="15.75" hidden="1" customHeight="1">
      <c r="A2383" s="131"/>
      <c r="B2383" s="131"/>
      <c r="C2383" s="140"/>
      <c r="D2383" s="134"/>
      <c r="E2383" s="146"/>
      <c r="F2383" s="134"/>
      <c r="G2383" s="131"/>
      <c r="H2383" s="131"/>
      <c r="I2383" s="147"/>
      <c r="J2383" s="98" t="str">
        <f>IF(ISERROR(VLOOKUP('Salidas Pacientes'!$C2383,'BD Pacientes'!$A:$I,7,FALSE)),"",VLOOKUP('Salidas Pacientes'!$C2383,'BD Pacientes'!$A:$I,7,FALSE))</f>
        <v/>
      </c>
      <c r="K2383" s="99" t="str">
        <f>IF(ISERROR(VLOOKUP('Salidas Pacientes'!$C2383,'BD Pacientes'!$A:$I,8,FALSE)),"",VLOOKUP('Salidas Pacientes'!$C2383,'BD Pacientes'!$A:$I,8,FALSE))</f>
        <v/>
      </c>
      <c r="L2383" s="17" t="str">
        <f>IF(ISERROR(VLOOKUP('Salidas Pacientes'!$C2383,'BD Pacientes'!$A:$I,9,FALSE)),"",VLOOKUP('Salidas Pacientes'!$C2383,'BD Pacientes'!$A:$I,9,FALSE))</f>
        <v/>
      </c>
      <c r="M2383" s="122"/>
      <c r="N2383" s="16"/>
      <c r="O2383" s="16"/>
      <c r="P2383" s="100"/>
      <c r="Q2383" s="100"/>
      <c r="R2383" s="17"/>
      <c r="S2383" s="123"/>
      <c r="T2383" s="102" t="str">
        <f>IF(ISERROR(VLOOKUP('Salidas Pacientes'!$S2383,Entradas!$H$1:$I$412,2,FALSE)),"",VLOOKUP('Salidas Pacientes'!$S2383,Entradas!$H$1:$I$412,2,FALSE))</f>
        <v/>
      </c>
      <c r="U2383" s="124"/>
      <c r="V2383" s="124">
        <v>1</v>
      </c>
      <c r="W2383" s="127"/>
    </row>
    <row r="2384" spans="1:23" ht="15.75" hidden="1" customHeight="1">
      <c r="A2384" s="131"/>
      <c r="B2384" s="131"/>
      <c r="C2384" s="140"/>
      <c r="D2384" s="134"/>
      <c r="E2384" s="146"/>
      <c r="F2384" s="134"/>
      <c r="G2384" s="131"/>
      <c r="H2384" s="131"/>
      <c r="I2384" s="147"/>
      <c r="J2384" s="98" t="str">
        <f>IF(ISERROR(VLOOKUP('Salidas Pacientes'!$C2384,'BD Pacientes'!$A:$I,7,FALSE)),"",VLOOKUP('Salidas Pacientes'!$C2384,'BD Pacientes'!$A:$I,7,FALSE))</f>
        <v/>
      </c>
      <c r="K2384" s="99" t="str">
        <f>IF(ISERROR(VLOOKUP('Salidas Pacientes'!$C2384,'BD Pacientes'!$A:$I,8,FALSE)),"",VLOOKUP('Salidas Pacientes'!$C2384,'BD Pacientes'!$A:$I,8,FALSE))</f>
        <v/>
      </c>
      <c r="L2384" s="17" t="str">
        <f>IF(ISERROR(VLOOKUP('Salidas Pacientes'!$C2384,'BD Pacientes'!$A:$I,9,FALSE)),"",VLOOKUP('Salidas Pacientes'!$C2384,'BD Pacientes'!$A:$I,9,FALSE))</f>
        <v/>
      </c>
      <c r="M2384" s="122"/>
      <c r="N2384" s="16"/>
      <c r="O2384" s="16"/>
      <c r="P2384" s="100"/>
      <c r="Q2384" s="100"/>
      <c r="R2384" s="17"/>
      <c r="S2384" s="123"/>
      <c r="T2384" s="102" t="str">
        <f>IF(ISERROR(VLOOKUP('Salidas Pacientes'!$S2384,Entradas!$H$1:$I$412,2,FALSE)),"",VLOOKUP('Salidas Pacientes'!$S2384,Entradas!$H$1:$I$412,2,FALSE))</f>
        <v/>
      </c>
      <c r="U2384" s="124"/>
      <c r="V2384" s="124">
        <v>1</v>
      </c>
      <c r="W2384" s="127"/>
    </row>
    <row r="2385" spans="1:23" ht="15.75" hidden="1" customHeight="1">
      <c r="A2385" s="131"/>
      <c r="B2385" s="131"/>
      <c r="C2385" s="140"/>
      <c r="D2385" s="134"/>
      <c r="E2385" s="146"/>
      <c r="F2385" s="134"/>
      <c r="G2385" s="131"/>
      <c r="H2385" s="131"/>
      <c r="I2385" s="147"/>
      <c r="J2385" s="98" t="str">
        <f>IF(ISERROR(VLOOKUP('Salidas Pacientes'!$C2385,'BD Pacientes'!$A:$I,7,FALSE)),"",VLOOKUP('Salidas Pacientes'!$C2385,'BD Pacientes'!$A:$I,7,FALSE))</f>
        <v/>
      </c>
      <c r="K2385" s="99" t="str">
        <f>IF(ISERROR(VLOOKUP('Salidas Pacientes'!$C2385,'BD Pacientes'!$A:$I,8,FALSE)),"",VLOOKUP('Salidas Pacientes'!$C2385,'BD Pacientes'!$A:$I,8,FALSE))</f>
        <v/>
      </c>
      <c r="L2385" s="17" t="str">
        <f>IF(ISERROR(VLOOKUP('Salidas Pacientes'!$C2385,'BD Pacientes'!$A:$I,9,FALSE)),"",VLOOKUP('Salidas Pacientes'!$C2385,'BD Pacientes'!$A:$I,9,FALSE))</f>
        <v/>
      </c>
      <c r="M2385" s="122"/>
      <c r="N2385" s="16"/>
      <c r="O2385" s="16"/>
      <c r="P2385" s="100"/>
      <c r="Q2385" s="100"/>
      <c r="R2385" s="17"/>
      <c r="S2385" s="123"/>
      <c r="T2385" s="102" t="str">
        <f>IF(ISERROR(VLOOKUP('Salidas Pacientes'!$S2385,Entradas!$H$1:$I$412,2,FALSE)),"",VLOOKUP('Salidas Pacientes'!$S2385,Entradas!$H$1:$I$412,2,FALSE))</f>
        <v/>
      </c>
      <c r="U2385" s="124"/>
      <c r="V2385" s="124">
        <v>1</v>
      </c>
      <c r="W2385" s="127"/>
    </row>
    <row r="2386" spans="1:23" ht="15.75" hidden="1" customHeight="1">
      <c r="A2386" s="131"/>
      <c r="B2386" s="131"/>
      <c r="C2386" s="140"/>
      <c r="D2386" s="134"/>
      <c r="E2386" s="146"/>
      <c r="F2386" s="134"/>
      <c r="G2386" s="131"/>
      <c r="H2386" s="131"/>
      <c r="I2386" s="147"/>
      <c r="J2386" s="98" t="str">
        <f>IF(ISERROR(VLOOKUP('Salidas Pacientes'!$C2386,'BD Pacientes'!$A:$I,7,FALSE)),"",VLOOKUP('Salidas Pacientes'!$C2386,'BD Pacientes'!$A:$I,7,FALSE))</f>
        <v/>
      </c>
      <c r="K2386" s="99" t="str">
        <f>IF(ISERROR(VLOOKUP('Salidas Pacientes'!$C2386,'BD Pacientes'!$A:$I,8,FALSE)),"",VLOOKUP('Salidas Pacientes'!$C2386,'BD Pacientes'!$A:$I,8,FALSE))</f>
        <v/>
      </c>
      <c r="L2386" s="17" t="str">
        <f>IF(ISERROR(VLOOKUP('Salidas Pacientes'!$C2386,'BD Pacientes'!$A:$I,9,FALSE)),"",VLOOKUP('Salidas Pacientes'!$C2386,'BD Pacientes'!$A:$I,9,FALSE))</f>
        <v/>
      </c>
      <c r="M2386" s="122"/>
      <c r="N2386" s="16"/>
      <c r="O2386" s="16"/>
      <c r="P2386" s="100"/>
      <c r="Q2386" s="100"/>
      <c r="R2386" s="17"/>
      <c r="S2386" s="123"/>
      <c r="T2386" s="102" t="str">
        <f>IF(ISERROR(VLOOKUP('Salidas Pacientes'!$S2386,Entradas!$H$1:$I$412,2,FALSE)),"",VLOOKUP('Salidas Pacientes'!$S2386,Entradas!$H$1:$I$412,2,FALSE))</f>
        <v/>
      </c>
      <c r="U2386" s="124"/>
      <c r="V2386" s="124">
        <v>1</v>
      </c>
      <c r="W2386" s="127"/>
    </row>
    <row r="2387" spans="1:23" ht="15.75" hidden="1" customHeight="1">
      <c r="A2387" s="131"/>
      <c r="B2387" s="131"/>
      <c r="C2387" s="140"/>
      <c r="D2387" s="134"/>
      <c r="E2387" s="146"/>
      <c r="F2387" s="134"/>
      <c r="G2387" s="131"/>
      <c r="H2387" s="131"/>
      <c r="I2387" s="147"/>
      <c r="J2387" s="98" t="str">
        <f>IF(ISERROR(VLOOKUP('Salidas Pacientes'!$C2387,'BD Pacientes'!$A:$I,7,FALSE)),"",VLOOKUP('Salidas Pacientes'!$C2387,'BD Pacientes'!$A:$I,7,FALSE))</f>
        <v/>
      </c>
      <c r="K2387" s="99" t="str">
        <f>IF(ISERROR(VLOOKUP('Salidas Pacientes'!$C2387,'BD Pacientes'!$A:$I,8,FALSE)),"",VLOOKUP('Salidas Pacientes'!$C2387,'BD Pacientes'!$A:$I,8,FALSE))</f>
        <v/>
      </c>
      <c r="L2387" s="17" t="str">
        <f>IF(ISERROR(VLOOKUP('Salidas Pacientes'!$C2387,'BD Pacientes'!$A:$I,9,FALSE)),"",VLOOKUP('Salidas Pacientes'!$C2387,'BD Pacientes'!$A:$I,9,FALSE))</f>
        <v/>
      </c>
      <c r="M2387" s="122"/>
      <c r="N2387" s="16"/>
      <c r="O2387" s="16"/>
      <c r="P2387" s="100"/>
      <c r="Q2387" s="100"/>
      <c r="R2387" s="17"/>
      <c r="S2387" s="123"/>
      <c r="T2387" s="102" t="str">
        <f>IF(ISERROR(VLOOKUP('Salidas Pacientes'!$S2387,Entradas!$H$1:$I$412,2,FALSE)),"",VLOOKUP('Salidas Pacientes'!$S2387,Entradas!$H$1:$I$412,2,FALSE))</f>
        <v/>
      </c>
      <c r="U2387" s="124"/>
      <c r="V2387" s="124">
        <v>1</v>
      </c>
      <c r="W2387" s="127"/>
    </row>
    <row r="2388" spans="1:23" ht="15.75" hidden="1" customHeight="1">
      <c r="A2388" s="131"/>
      <c r="B2388" s="131"/>
      <c r="C2388" s="140"/>
      <c r="D2388" s="134"/>
      <c r="E2388" s="146"/>
      <c r="F2388" s="134"/>
      <c r="G2388" s="131"/>
      <c r="H2388" s="131"/>
      <c r="I2388" s="147"/>
      <c r="J2388" s="98" t="str">
        <f>IF(ISERROR(VLOOKUP('Salidas Pacientes'!$C2388,'BD Pacientes'!$A:$I,7,FALSE)),"",VLOOKUP('Salidas Pacientes'!$C2388,'BD Pacientes'!$A:$I,7,FALSE))</f>
        <v/>
      </c>
      <c r="K2388" s="99" t="str">
        <f>IF(ISERROR(VLOOKUP('Salidas Pacientes'!$C2388,'BD Pacientes'!$A:$I,8,FALSE)),"",VLOOKUP('Salidas Pacientes'!$C2388,'BD Pacientes'!$A:$I,8,FALSE))</f>
        <v/>
      </c>
      <c r="L2388" s="17" t="str">
        <f>IF(ISERROR(VLOOKUP('Salidas Pacientes'!$C2388,'BD Pacientes'!$A:$I,9,FALSE)),"",VLOOKUP('Salidas Pacientes'!$C2388,'BD Pacientes'!$A:$I,9,FALSE))</f>
        <v/>
      </c>
      <c r="M2388" s="122"/>
      <c r="N2388" s="16"/>
      <c r="O2388" s="16"/>
      <c r="P2388" s="100"/>
      <c r="Q2388" s="100"/>
      <c r="R2388" s="17"/>
      <c r="S2388" s="123"/>
      <c r="T2388" s="102" t="str">
        <f>IF(ISERROR(VLOOKUP('Salidas Pacientes'!$S2388,Entradas!$H$1:$I$412,2,FALSE)),"",VLOOKUP('Salidas Pacientes'!$S2388,Entradas!$H$1:$I$412,2,FALSE))</f>
        <v/>
      </c>
      <c r="U2388" s="124"/>
      <c r="V2388" s="124">
        <v>1</v>
      </c>
      <c r="W2388" s="127"/>
    </row>
    <row r="2389" spans="1:23" ht="15.75" hidden="1" customHeight="1">
      <c r="A2389" s="131"/>
      <c r="B2389" s="131"/>
      <c r="C2389" s="140"/>
      <c r="D2389" s="134"/>
      <c r="E2389" s="146"/>
      <c r="F2389" s="134"/>
      <c r="G2389" s="131"/>
      <c r="H2389" s="131"/>
      <c r="I2389" s="147"/>
      <c r="J2389" s="98" t="str">
        <f>IF(ISERROR(VLOOKUP('Salidas Pacientes'!$C2389,'BD Pacientes'!$A:$I,7,FALSE)),"",VLOOKUP('Salidas Pacientes'!$C2389,'BD Pacientes'!$A:$I,7,FALSE))</f>
        <v/>
      </c>
      <c r="K2389" s="99" t="str">
        <f>IF(ISERROR(VLOOKUP('Salidas Pacientes'!$C2389,'BD Pacientes'!$A:$I,8,FALSE)),"",VLOOKUP('Salidas Pacientes'!$C2389,'BD Pacientes'!$A:$I,8,FALSE))</f>
        <v/>
      </c>
      <c r="L2389" s="17" t="str">
        <f>IF(ISERROR(VLOOKUP('Salidas Pacientes'!$C2389,'BD Pacientes'!$A:$I,9,FALSE)),"",VLOOKUP('Salidas Pacientes'!$C2389,'BD Pacientes'!$A:$I,9,FALSE))</f>
        <v/>
      </c>
      <c r="M2389" s="122"/>
      <c r="N2389" s="16"/>
      <c r="O2389" s="16"/>
      <c r="P2389" s="100"/>
      <c r="Q2389" s="100"/>
      <c r="R2389" s="17"/>
      <c r="S2389" s="123"/>
      <c r="T2389" s="102" t="str">
        <f>IF(ISERROR(VLOOKUP('Salidas Pacientes'!$S2389,Entradas!$H$1:$I$412,2,FALSE)),"",VLOOKUP('Salidas Pacientes'!$S2389,Entradas!$H$1:$I$412,2,FALSE))</f>
        <v/>
      </c>
      <c r="U2389" s="124"/>
      <c r="V2389" s="124">
        <v>1</v>
      </c>
      <c r="W2389" s="127"/>
    </row>
    <row r="2390" spans="1:23" ht="15.75" customHeight="1">
      <c r="A2390" s="131"/>
      <c r="B2390" s="131"/>
      <c r="C2390" s="140"/>
      <c r="D2390" s="134"/>
      <c r="E2390" s="146"/>
      <c r="F2390" s="134"/>
      <c r="G2390" s="131"/>
      <c r="H2390" s="131"/>
      <c r="I2390" s="147"/>
      <c r="J2390" s="140"/>
      <c r="K2390" s="148"/>
      <c r="L2390" s="134"/>
      <c r="M2390" s="134"/>
      <c r="N2390" s="146"/>
      <c r="O2390" s="146"/>
      <c r="P2390" s="149"/>
      <c r="Q2390" s="149"/>
      <c r="R2390" s="134"/>
      <c r="S2390" s="127"/>
      <c r="T2390" s="150"/>
      <c r="U2390" s="140"/>
      <c r="V2390" s="140"/>
      <c r="W2390" s="127"/>
    </row>
    <row r="2391" spans="1:23" ht="15.75" customHeight="1">
      <c r="A2391" s="131"/>
      <c r="B2391" s="131"/>
      <c r="C2391" s="140"/>
      <c r="D2391" s="134"/>
      <c r="E2391" s="146"/>
      <c r="F2391" s="134"/>
      <c r="G2391" s="131"/>
      <c r="H2391" s="131"/>
      <c r="I2391" s="147"/>
      <c r="J2391" s="140"/>
      <c r="K2391" s="148"/>
      <c r="L2391" s="134"/>
      <c r="M2391" s="134"/>
      <c r="N2391" s="146"/>
      <c r="O2391" s="146"/>
      <c r="P2391" s="149"/>
      <c r="Q2391" s="149"/>
      <c r="R2391" s="134"/>
      <c r="S2391" s="127"/>
      <c r="T2391" s="150"/>
      <c r="U2391" s="140"/>
      <c r="V2391" s="140"/>
      <c r="W2391" s="127"/>
    </row>
    <row r="2392" spans="1:23" ht="15.75" customHeight="1">
      <c r="A2392" s="131"/>
      <c r="B2392" s="131"/>
      <c r="C2392" s="140"/>
      <c r="D2392" s="134"/>
      <c r="E2392" s="146"/>
      <c r="F2392" s="134"/>
      <c r="G2392" s="131"/>
      <c r="H2392" s="131"/>
      <c r="I2392" s="147"/>
      <c r="J2392" s="140"/>
      <c r="K2392" s="148"/>
      <c r="L2392" s="134"/>
      <c r="M2392" s="134"/>
      <c r="N2392" s="146"/>
      <c r="O2392" s="146"/>
      <c r="P2392" s="149"/>
      <c r="Q2392" s="149"/>
      <c r="R2392" s="134"/>
      <c r="S2392" s="127"/>
      <c r="T2392" s="150"/>
      <c r="U2392" s="140"/>
      <c r="V2392" s="140"/>
      <c r="W2392" s="127"/>
    </row>
    <row r="2393" spans="1:23" ht="15.75" customHeight="1">
      <c r="A2393" s="131"/>
      <c r="B2393" s="131"/>
      <c r="C2393" s="140"/>
      <c r="D2393" s="134"/>
      <c r="E2393" s="146"/>
      <c r="F2393" s="134"/>
      <c r="G2393" s="131"/>
      <c r="H2393" s="131"/>
      <c r="I2393" s="147"/>
      <c r="J2393" s="140"/>
      <c r="K2393" s="148"/>
      <c r="L2393" s="134"/>
      <c r="M2393" s="134"/>
      <c r="N2393" s="146"/>
      <c r="O2393" s="146"/>
      <c r="P2393" s="149"/>
      <c r="Q2393" s="149"/>
      <c r="R2393" s="134"/>
      <c r="S2393" s="127"/>
      <c r="T2393" s="150"/>
      <c r="U2393" s="140"/>
      <c r="V2393" s="140"/>
      <c r="W2393" s="127"/>
    </row>
    <row r="2394" spans="1:23" ht="15.75" customHeight="1">
      <c r="A2394" s="131"/>
      <c r="B2394" s="131"/>
      <c r="C2394" s="140"/>
      <c r="D2394" s="134"/>
      <c r="E2394" s="146"/>
      <c r="F2394" s="134"/>
      <c r="G2394" s="131"/>
      <c r="H2394" s="131"/>
      <c r="I2394" s="147"/>
      <c r="J2394" s="140"/>
      <c r="K2394" s="148"/>
      <c r="L2394" s="134"/>
      <c r="M2394" s="134"/>
      <c r="N2394" s="146"/>
      <c r="O2394" s="146"/>
      <c r="P2394" s="149"/>
      <c r="Q2394" s="149"/>
      <c r="R2394" s="134"/>
      <c r="S2394" s="127"/>
      <c r="T2394" s="150"/>
      <c r="U2394" s="140"/>
      <c r="V2394" s="140"/>
      <c r="W2394" s="127"/>
    </row>
    <row r="2395" spans="1:23" ht="15.75" customHeight="1">
      <c r="A2395" s="131"/>
      <c r="B2395" s="131"/>
      <c r="C2395" s="140"/>
      <c r="D2395" s="134"/>
      <c r="E2395" s="146"/>
      <c r="F2395" s="134"/>
      <c r="G2395" s="131"/>
      <c r="H2395" s="131"/>
      <c r="I2395" s="147"/>
      <c r="J2395" s="140"/>
      <c r="K2395" s="148"/>
      <c r="L2395" s="134"/>
      <c r="M2395" s="134"/>
      <c r="N2395" s="146"/>
      <c r="O2395" s="146"/>
      <c r="P2395" s="149"/>
      <c r="Q2395" s="149"/>
      <c r="R2395" s="134"/>
      <c r="S2395" s="127"/>
      <c r="T2395" s="150"/>
      <c r="U2395" s="140"/>
      <c r="V2395" s="140"/>
      <c r="W2395" s="127"/>
    </row>
    <row r="2396" spans="1:23" ht="15.75" customHeight="1">
      <c r="A2396" s="131"/>
      <c r="B2396" s="131"/>
      <c r="C2396" s="140"/>
      <c r="D2396" s="134"/>
      <c r="E2396" s="146"/>
      <c r="F2396" s="134"/>
      <c r="G2396" s="131"/>
      <c r="H2396" s="131"/>
      <c r="I2396" s="147"/>
      <c r="J2396" s="140"/>
      <c r="K2396" s="148"/>
      <c r="L2396" s="134"/>
      <c r="M2396" s="134"/>
      <c r="N2396" s="146"/>
      <c r="O2396" s="146"/>
      <c r="P2396" s="149"/>
      <c r="Q2396" s="149"/>
      <c r="R2396" s="134"/>
      <c r="S2396" s="127"/>
      <c r="T2396" s="150"/>
      <c r="U2396" s="140"/>
      <c r="V2396" s="140"/>
      <c r="W2396" s="127"/>
    </row>
    <row r="2397" spans="1:23" ht="15.75" customHeight="1">
      <c r="A2397" s="131"/>
      <c r="B2397" s="131"/>
      <c r="C2397" s="140"/>
      <c r="D2397" s="134"/>
      <c r="E2397" s="146"/>
      <c r="F2397" s="134"/>
      <c r="G2397" s="131"/>
      <c r="H2397" s="131"/>
      <c r="I2397" s="147"/>
      <c r="J2397" s="140"/>
      <c r="K2397" s="148"/>
      <c r="L2397" s="134"/>
      <c r="M2397" s="134"/>
      <c r="N2397" s="146"/>
      <c r="O2397" s="146"/>
      <c r="P2397" s="149"/>
      <c r="Q2397" s="149"/>
      <c r="R2397" s="134"/>
      <c r="S2397" s="127"/>
      <c r="T2397" s="150"/>
      <c r="U2397" s="140"/>
      <c r="V2397" s="140"/>
      <c r="W2397" s="127"/>
    </row>
    <row r="2398" spans="1:23" ht="15.75" customHeight="1">
      <c r="A2398" s="131"/>
      <c r="B2398" s="131"/>
      <c r="C2398" s="140"/>
      <c r="D2398" s="134"/>
      <c r="E2398" s="146"/>
      <c r="F2398" s="134"/>
      <c r="G2398" s="131"/>
      <c r="H2398" s="131"/>
      <c r="I2398" s="147"/>
      <c r="J2398" s="140"/>
      <c r="K2398" s="148"/>
      <c r="L2398" s="134"/>
      <c r="M2398" s="134"/>
      <c r="N2398" s="146"/>
      <c r="O2398" s="146"/>
      <c r="P2398" s="149"/>
      <c r="Q2398" s="149"/>
      <c r="R2398" s="134"/>
      <c r="S2398" s="127"/>
      <c r="T2398" s="150"/>
      <c r="U2398" s="140"/>
      <c r="V2398" s="140"/>
      <c r="W2398" s="127"/>
    </row>
    <row r="2399" spans="1:23" ht="15.75" customHeight="1">
      <c r="A2399" s="131"/>
      <c r="B2399" s="131"/>
      <c r="C2399" s="140"/>
      <c r="D2399" s="134"/>
      <c r="E2399" s="146"/>
      <c r="F2399" s="134"/>
      <c r="G2399" s="131"/>
      <c r="H2399" s="131"/>
      <c r="I2399" s="147"/>
      <c r="J2399" s="140"/>
      <c r="K2399" s="148"/>
      <c r="L2399" s="134"/>
      <c r="M2399" s="134"/>
      <c r="N2399" s="146"/>
      <c r="O2399" s="146"/>
      <c r="P2399" s="149"/>
      <c r="Q2399" s="149"/>
      <c r="R2399" s="134"/>
      <c r="S2399" s="127"/>
      <c r="T2399" s="150"/>
      <c r="U2399" s="140"/>
      <c r="V2399" s="140"/>
      <c r="W2399" s="127"/>
    </row>
    <row r="2400" spans="1:23" ht="15.75" customHeight="1">
      <c r="A2400" s="131"/>
      <c r="B2400" s="131"/>
      <c r="C2400" s="140"/>
      <c r="D2400" s="134"/>
      <c r="E2400" s="146"/>
      <c r="F2400" s="134"/>
      <c r="G2400" s="131"/>
      <c r="H2400" s="131"/>
      <c r="I2400" s="147"/>
      <c r="J2400" s="140"/>
      <c r="K2400" s="148"/>
      <c r="L2400" s="134"/>
      <c r="M2400" s="134"/>
      <c r="N2400" s="146"/>
      <c r="O2400" s="146"/>
      <c r="P2400" s="149"/>
      <c r="Q2400" s="149"/>
      <c r="R2400" s="134"/>
      <c r="S2400" s="127"/>
      <c r="T2400" s="150"/>
      <c r="U2400" s="140"/>
      <c r="V2400" s="140"/>
      <c r="W2400" s="127"/>
    </row>
    <row r="2401" spans="1:23" ht="15.75" customHeight="1">
      <c r="A2401" s="131"/>
      <c r="B2401" s="131"/>
      <c r="C2401" s="140"/>
      <c r="D2401" s="134"/>
      <c r="E2401" s="146"/>
      <c r="F2401" s="134"/>
      <c r="G2401" s="131"/>
      <c r="H2401" s="131"/>
      <c r="I2401" s="147"/>
      <c r="J2401" s="140"/>
      <c r="K2401" s="148"/>
      <c r="L2401" s="134"/>
      <c r="M2401" s="134"/>
      <c r="N2401" s="146"/>
      <c r="O2401" s="146"/>
      <c r="P2401" s="149"/>
      <c r="Q2401" s="149"/>
      <c r="R2401" s="134"/>
      <c r="S2401" s="127"/>
      <c r="T2401" s="150"/>
      <c r="U2401" s="140"/>
      <c r="V2401" s="140"/>
      <c r="W2401" s="127"/>
    </row>
    <row r="2402" spans="1:23" ht="15.75" customHeight="1">
      <c r="A2402" s="131"/>
      <c r="B2402" s="131"/>
      <c r="C2402" s="140"/>
      <c r="D2402" s="134"/>
      <c r="E2402" s="146"/>
      <c r="F2402" s="134"/>
      <c r="G2402" s="131"/>
      <c r="H2402" s="131"/>
      <c r="I2402" s="147"/>
      <c r="J2402" s="140"/>
      <c r="K2402" s="148"/>
      <c r="L2402" s="134"/>
      <c r="M2402" s="134"/>
      <c r="N2402" s="146"/>
      <c r="O2402" s="146"/>
      <c r="P2402" s="149"/>
      <c r="Q2402" s="149"/>
      <c r="R2402" s="134"/>
      <c r="S2402" s="127"/>
      <c r="T2402" s="150"/>
      <c r="U2402" s="140"/>
      <c r="V2402" s="140"/>
      <c r="W2402" s="127"/>
    </row>
    <row r="2403" spans="1:23" ht="15.75" customHeight="1">
      <c r="A2403" s="131"/>
      <c r="B2403" s="131"/>
      <c r="C2403" s="140"/>
      <c r="D2403" s="134"/>
      <c r="E2403" s="146"/>
      <c r="F2403" s="134"/>
      <c r="G2403" s="131"/>
      <c r="H2403" s="131"/>
      <c r="I2403" s="147"/>
      <c r="J2403" s="140"/>
      <c r="K2403" s="148"/>
      <c r="L2403" s="134"/>
      <c r="M2403" s="134"/>
      <c r="N2403" s="146"/>
      <c r="O2403" s="146"/>
      <c r="P2403" s="149"/>
      <c r="Q2403" s="149"/>
      <c r="R2403" s="134"/>
      <c r="S2403" s="127"/>
      <c r="T2403" s="150"/>
      <c r="U2403" s="140"/>
      <c r="V2403" s="140"/>
      <c r="W2403" s="127"/>
    </row>
    <row r="2404" spans="1:23" ht="15.75" customHeight="1">
      <c r="A2404" s="131"/>
      <c r="B2404" s="131"/>
      <c r="C2404" s="140"/>
      <c r="D2404" s="134"/>
      <c r="E2404" s="146"/>
      <c r="F2404" s="134"/>
      <c r="G2404" s="131"/>
      <c r="H2404" s="131"/>
      <c r="I2404" s="147"/>
      <c r="J2404" s="140"/>
      <c r="K2404" s="148"/>
      <c r="L2404" s="134"/>
      <c r="M2404" s="134"/>
      <c r="N2404" s="146"/>
      <c r="O2404" s="146"/>
      <c r="P2404" s="149"/>
      <c r="Q2404" s="149"/>
      <c r="R2404" s="134"/>
      <c r="S2404" s="127"/>
      <c r="T2404" s="150"/>
      <c r="U2404" s="140"/>
      <c r="V2404" s="140"/>
      <c r="W2404" s="127"/>
    </row>
    <row r="2405" spans="1:23" ht="15.75" customHeight="1">
      <c r="A2405" s="131"/>
      <c r="B2405" s="131"/>
      <c r="C2405" s="140"/>
      <c r="D2405" s="134"/>
      <c r="E2405" s="146"/>
      <c r="F2405" s="134"/>
      <c r="G2405" s="131"/>
      <c r="H2405" s="131"/>
      <c r="I2405" s="147"/>
      <c r="J2405" s="140"/>
      <c r="K2405" s="148"/>
      <c r="L2405" s="134"/>
      <c r="M2405" s="134"/>
      <c r="N2405" s="146"/>
      <c r="O2405" s="146"/>
      <c r="P2405" s="149"/>
      <c r="Q2405" s="149"/>
      <c r="R2405" s="134"/>
      <c r="S2405" s="127"/>
      <c r="T2405" s="150"/>
      <c r="U2405" s="140"/>
      <c r="V2405" s="140"/>
      <c r="W2405" s="127"/>
    </row>
    <row r="2406" spans="1:23" ht="15.75" customHeight="1">
      <c r="A2406" s="131"/>
      <c r="B2406" s="131"/>
      <c r="C2406" s="140"/>
      <c r="D2406" s="134"/>
      <c r="E2406" s="146"/>
      <c r="F2406" s="134"/>
      <c r="G2406" s="131"/>
      <c r="H2406" s="131"/>
      <c r="I2406" s="147"/>
      <c r="J2406" s="140"/>
      <c r="K2406" s="148"/>
      <c r="L2406" s="134"/>
      <c r="M2406" s="134"/>
      <c r="N2406" s="146"/>
      <c r="O2406" s="146"/>
      <c r="P2406" s="149"/>
      <c r="Q2406" s="149"/>
      <c r="R2406" s="134"/>
      <c r="S2406" s="127"/>
      <c r="T2406" s="150"/>
      <c r="U2406" s="140"/>
      <c r="V2406" s="140"/>
      <c r="W2406" s="127"/>
    </row>
    <row r="2407" spans="1:23" ht="15.75" customHeight="1">
      <c r="A2407" s="131"/>
      <c r="B2407" s="131"/>
      <c r="C2407" s="140"/>
      <c r="D2407" s="134"/>
      <c r="E2407" s="146"/>
      <c r="F2407" s="134"/>
      <c r="G2407" s="131"/>
      <c r="H2407" s="131"/>
      <c r="I2407" s="147"/>
      <c r="J2407" s="140"/>
      <c r="K2407" s="148"/>
      <c r="L2407" s="134"/>
      <c r="M2407" s="134"/>
      <c r="N2407" s="146"/>
      <c r="O2407" s="146"/>
      <c r="P2407" s="149"/>
      <c r="Q2407" s="149"/>
      <c r="R2407" s="134"/>
      <c r="S2407" s="127"/>
      <c r="T2407" s="150"/>
      <c r="U2407" s="140"/>
      <c r="V2407" s="140"/>
      <c r="W2407" s="127"/>
    </row>
    <row r="2408" spans="1:23" ht="15.75" customHeight="1">
      <c r="A2408" s="131"/>
      <c r="B2408" s="131"/>
      <c r="C2408" s="140"/>
      <c r="D2408" s="134"/>
      <c r="E2408" s="146"/>
      <c r="F2408" s="134"/>
      <c r="G2408" s="131"/>
      <c r="H2408" s="131"/>
      <c r="I2408" s="147"/>
      <c r="J2408" s="140"/>
      <c r="K2408" s="148"/>
      <c r="L2408" s="134"/>
      <c r="M2408" s="134"/>
      <c r="N2408" s="146"/>
      <c r="O2408" s="146"/>
      <c r="P2408" s="149"/>
      <c r="Q2408" s="149"/>
      <c r="R2408" s="134"/>
      <c r="S2408" s="127"/>
      <c r="T2408" s="150"/>
      <c r="U2408" s="140"/>
      <c r="V2408" s="140"/>
      <c r="W2408" s="127"/>
    </row>
    <row r="2409" spans="1:23" ht="15.75" customHeight="1">
      <c r="A2409" s="131"/>
      <c r="B2409" s="131"/>
      <c r="C2409" s="140"/>
      <c r="D2409" s="134"/>
      <c r="E2409" s="146"/>
      <c r="F2409" s="134"/>
      <c r="G2409" s="131"/>
      <c r="H2409" s="131"/>
      <c r="I2409" s="147"/>
      <c r="J2409" s="140"/>
      <c r="K2409" s="148"/>
      <c r="L2409" s="134"/>
      <c r="M2409" s="134"/>
      <c r="N2409" s="146"/>
      <c r="O2409" s="146"/>
      <c r="P2409" s="149"/>
      <c r="Q2409" s="149"/>
      <c r="R2409" s="134"/>
      <c r="S2409" s="127"/>
      <c r="T2409" s="150"/>
      <c r="U2409" s="140"/>
      <c r="V2409" s="140"/>
      <c r="W2409" s="127"/>
    </row>
    <row r="2410" spans="1:23" ht="15.75" customHeight="1">
      <c r="A2410" s="131"/>
      <c r="B2410" s="131"/>
      <c r="C2410" s="140"/>
      <c r="D2410" s="134"/>
      <c r="E2410" s="146"/>
      <c r="F2410" s="134"/>
      <c r="G2410" s="131"/>
      <c r="H2410" s="131"/>
      <c r="I2410" s="147"/>
      <c r="J2410" s="140"/>
      <c r="K2410" s="148"/>
      <c r="L2410" s="134"/>
      <c r="M2410" s="134"/>
      <c r="N2410" s="146"/>
      <c r="O2410" s="146"/>
      <c r="P2410" s="149"/>
      <c r="Q2410" s="149"/>
      <c r="R2410" s="134"/>
      <c r="S2410" s="127"/>
      <c r="T2410" s="150"/>
      <c r="U2410" s="140"/>
      <c r="V2410" s="140"/>
      <c r="W2410" s="127"/>
    </row>
    <row r="2411" spans="1:23" ht="15.75" customHeight="1">
      <c r="A2411" s="131"/>
      <c r="B2411" s="131"/>
      <c r="C2411" s="140"/>
      <c r="D2411" s="134"/>
      <c r="E2411" s="146"/>
      <c r="F2411" s="134"/>
      <c r="G2411" s="131"/>
      <c r="H2411" s="131"/>
      <c r="I2411" s="147"/>
      <c r="J2411" s="140"/>
      <c r="K2411" s="148"/>
      <c r="L2411" s="134"/>
      <c r="M2411" s="134"/>
      <c r="N2411" s="146"/>
      <c r="O2411" s="146"/>
      <c r="P2411" s="149"/>
      <c r="Q2411" s="149"/>
      <c r="R2411" s="134"/>
      <c r="S2411" s="127"/>
      <c r="T2411" s="150"/>
      <c r="U2411" s="140"/>
      <c r="V2411" s="140"/>
      <c r="W2411" s="127"/>
    </row>
    <row r="2412" spans="1:23" ht="15.75" customHeight="1">
      <c r="A2412" s="131"/>
      <c r="B2412" s="131"/>
      <c r="C2412" s="140"/>
      <c r="D2412" s="134"/>
      <c r="E2412" s="146"/>
      <c r="F2412" s="134"/>
      <c r="G2412" s="131"/>
      <c r="H2412" s="131"/>
      <c r="I2412" s="147"/>
      <c r="J2412" s="140"/>
      <c r="K2412" s="148"/>
      <c r="L2412" s="134"/>
      <c r="M2412" s="134"/>
      <c r="N2412" s="146"/>
      <c r="O2412" s="146"/>
      <c r="P2412" s="149"/>
      <c r="Q2412" s="149"/>
      <c r="R2412" s="134"/>
      <c r="S2412" s="127"/>
      <c r="T2412" s="150"/>
      <c r="U2412" s="140"/>
      <c r="V2412" s="140"/>
      <c r="W2412" s="127"/>
    </row>
    <row r="2413" spans="1:23" ht="15.75" customHeight="1">
      <c r="A2413" s="131"/>
      <c r="B2413" s="131"/>
      <c r="C2413" s="140"/>
      <c r="D2413" s="134"/>
      <c r="E2413" s="146"/>
      <c r="F2413" s="134"/>
      <c r="G2413" s="131"/>
      <c r="H2413" s="131"/>
      <c r="I2413" s="147"/>
      <c r="J2413" s="140"/>
      <c r="K2413" s="148"/>
      <c r="L2413" s="134"/>
      <c r="M2413" s="134"/>
      <c r="N2413" s="146"/>
      <c r="O2413" s="146"/>
      <c r="P2413" s="149"/>
      <c r="Q2413" s="149"/>
      <c r="R2413" s="134"/>
      <c r="S2413" s="127"/>
      <c r="T2413" s="150"/>
      <c r="U2413" s="140"/>
      <c r="V2413" s="140"/>
      <c r="W2413" s="127"/>
    </row>
    <row r="2414" spans="1:23" ht="15.75" customHeight="1">
      <c r="A2414" s="131"/>
      <c r="B2414" s="131"/>
      <c r="C2414" s="140"/>
      <c r="D2414" s="134"/>
      <c r="E2414" s="146"/>
      <c r="F2414" s="134"/>
      <c r="G2414" s="131"/>
      <c r="H2414" s="131"/>
      <c r="I2414" s="147"/>
      <c r="J2414" s="140"/>
      <c r="K2414" s="148"/>
      <c r="L2414" s="134"/>
      <c r="M2414" s="134"/>
      <c r="N2414" s="146"/>
      <c r="O2414" s="146"/>
      <c r="P2414" s="149"/>
      <c r="Q2414" s="149"/>
      <c r="R2414" s="134"/>
      <c r="S2414" s="127"/>
      <c r="T2414" s="150"/>
      <c r="U2414" s="140"/>
      <c r="V2414" s="140"/>
      <c r="W2414" s="127"/>
    </row>
    <row r="2415" spans="1:23" ht="15.75" customHeight="1">
      <c r="A2415" s="131"/>
      <c r="B2415" s="131"/>
      <c r="C2415" s="140"/>
      <c r="D2415" s="134"/>
      <c r="E2415" s="146"/>
      <c r="F2415" s="134"/>
      <c r="G2415" s="131"/>
      <c r="H2415" s="131"/>
      <c r="I2415" s="147"/>
      <c r="J2415" s="140"/>
      <c r="K2415" s="148"/>
      <c r="L2415" s="134"/>
      <c r="M2415" s="134"/>
      <c r="N2415" s="146"/>
      <c r="O2415" s="146"/>
      <c r="P2415" s="149"/>
      <c r="Q2415" s="149"/>
      <c r="R2415" s="134"/>
      <c r="S2415" s="127"/>
      <c r="T2415" s="150"/>
      <c r="U2415" s="140"/>
      <c r="V2415" s="140"/>
      <c r="W2415" s="127"/>
    </row>
    <row r="2416" spans="1:23" ht="15.75" customHeight="1">
      <c r="A2416" s="131"/>
      <c r="B2416" s="131"/>
      <c r="C2416" s="140"/>
      <c r="D2416" s="134"/>
      <c r="E2416" s="146"/>
      <c r="F2416" s="134"/>
      <c r="G2416" s="131"/>
      <c r="H2416" s="131"/>
      <c r="I2416" s="147"/>
      <c r="J2416" s="140"/>
      <c r="K2416" s="148"/>
      <c r="L2416" s="134"/>
      <c r="M2416" s="134"/>
      <c r="N2416" s="146"/>
      <c r="O2416" s="146"/>
      <c r="P2416" s="149"/>
      <c r="Q2416" s="149"/>
      <c r="R2416" s="134"/>
      <c r="S2416" s="127"/>
      <c r="T2416" s="150"/>
      <c r="U2416" s="140"/>
      <c r="V2416" s="140"/>
      <c r="W2416" s="127"/>
    </row>
    <row r="2417" spans="1:23" ht="15.75" customHeight="1">
      <c r="A2417" s="131"/>
      <c r="B2417" s="131"/>
      <c r="C2417" s="140"/>
      <c r="D2417" s="134"/>
      <c r="E2417" s="146"/>
      <c r="F2417" s="134"/>
      <c r="G2417" s="131"/>
      <c r="H2417" s="131"/>
      <c r="I2417" s="147"/>
      <c r="J2417" s="140"/>
      <c r="K2417" s="148"/>
      <c r="L2417" s="134"/>
      <c r="M2417" s="134"/>
      <c r="N2417" s="146"/>
      <c r="O2417" s="146"/>
      <c r="P2417" s="149"/>
      <c r="Q2417" s="149"/>
      <c r="R2417" s="134"/>
      <c r="S2417" s="127"/>
      <c r="T2417" s="150"/>
      <c r="U2417" s="140"/>
      <c r="V2417" s="140"/>
      <c r="W2417" s="127"/>
    </row>
    <row r="2418" spans="1:23" ht="15.75" customHeight="1">
      <c r="A2418" s="131"/>
      <c r="B2418" s="131"/>
      <c r="C2418" s="140"/>
      <c r="D2418" s="134"/>
      <c r="E2418" s="146"/>
      <c r="F2418" s="134"/>
      <c r="G2418" s="131"/>
      <c r="H2418" s="131"/>
      <c r="I2418" s="147"/>
      <c r="J2418" s="140"/>
      <c r="K2418" s="148"/>
      <c r="L2418" s="134"/>
      <c r="M2418" s="134"/>
      <c r="N2418" s="146"/>
      <c r="O2418" s="146"/>
      <c r="P2418" s="149"/>
      <c r="Q2418" s="149"/>
      <c r="R2418" s="134"/>
      <c r="S2418" s="127"/>
      <c r="T2418" s="150"/>
      <c r="U2418" s="140"/>
      <c r="V2418" s="140"/>
      <c r="W2418" s="127"/>
    </row>
    <row r="2419" spans="1:23" ht="15.75" customHeight="1">
      <c r="A2419" s="131"/>
      <c r="B2419" s="131"/>
      <c r="C2419" s="140"/>
      <c r="D2419" s="134"/>
      <c r="E2419" s="146"/>
      <c r="F2419" s="134"/>
      <c r="G2419" s="131"/>
      <c r="H2419" s="131"/>
      <c r="I2419" s="147"/>
      <c r="J2419" s="140"/>
      <c r="K2419" s="148"/>
      <c r="L2419" s="134"/>
      <c r="M2419" s="134"/>
      <c r="N2419" s="146"/>
      <c r="O2419" s="146"/>
      <c r="P2419" s="149"/>
      <c r="Q2419" s="149"/>
      <c r="R2419" s="134"/>
      <c r="S2419" s="127"/>
      <c r="T2419" s="150"/>
      <c r="U2419" s="140"/>
      <c r="V2419" s="140"/>
      <c r="W2419" s="127"/>
    </row>
    <row r="2420" spans="1:23" ht="15.75" customHeight="1">
      <c r="A2420" s="131"/>
      <c r="B2420" s="131"/>
      <c r="C2420" s="140"/>
      <c r="D2420" s="134"/>
      <c r="E2420" s="146"/>
      <c r="F2420" s="134"/>
      <c r="G2420" s="131"/>
      <c r="H2420" s="131"/>
      <c r="I2420" s="147"/>
      <c r="J2420" s="140"/>
      <c r="K2420" s="148"/>
      <c r="L2420" s="134"/>
      <c r="M2420" s="134"/>
      <c r="N2420" s="146"/>
      <c r="O2420" s="146"/>
      <c r="P2420" s="149"/>
      <c r="Q2420" s="149"/>
      <c r="R2420" s="134"/>
      <c r="S2420" s="127"/>
      <c r="T2420" s="150"/>
      <c r="U2420" s="140"/>
      <c r="V2420" s="140"/>
      <c r="W2420" s="127"/>
    </row>
    <row r="2421" spans="1:23" ht="15.75" customHeight="1">
      <c r="A2421" s="131"/>
      <c r="B2421" s="131"/>
      <c r="C2421" s="140"/>
      <c r="D2421" s="134"/>
      <c r="E2421" s="146"/>
      <c r="F2421" s="134"/>
      <c r="G2421" s="131"/>
      <c r="H2421" s="131"/>
      <c r="I2421" s="147"/>
      <c r="J2421" s="140"/>
      <c r="K2421" s="148"/>
      <c r="L2421" s="134"/>
      <c r="M2421" s="134"/>
      <c r="N2421" s="146"/>
      <c r="O2421" s="146"/>
      <c r="P2421" s="149"/>
      <c r="Q2421" s="149"/>
      <c r="R2421" s="134"/>
      <c r="S2421" s="127"/>
      <c r="T2421" s="150"/>
      <c r="U2421" s="140"/>
      <c r="V2421" s="140"/>
      <c r="W2421" s="127"/>
    </row>
    <row r="2422" spans="1:23" ht="15.75" customHeight="1">
      <c r="A2422" s="131"/>
      <c r="B2422" s="131"/>
      <c r="C2422" s="140"/>
      <c r="D2422" s="134"/>
      <c r="E2422" s="146"/>
      <c r="F2422" s="134"/>
      <c r="G2422" s="131"/>
      <c r="H2422" s="131"/>
      <c r="I2422" s="147"/>
      <c r="J2422" s="140"/>
      <c r="K2422" s="148"/>
      <c r="L2422" s="134"/>
      <c r="M2422" s="134"/>
      <c r="N2422" s="146"/>
      <c r="O2422" s="146"/>
      <c r="P2422" s="149"/>
      <c r="Q2422" s="149"/>
      <c r="R2422" s="134"/>
      <c r="S2422" s="127"/>
      <c r="T2422" s="150"/>
      <c r="U2422" s="140"/>
      <c r="V2422" s="140"/>
      <c r="W2422" s="127"/>
    </row>
    <row r="2423" spans="1:23" ht="15.75" customHeight="1">
      <c r="A2423" s="131"/>
      <c r="B2423" s="131"/>
      <c r="C2423" s="140"/>
      <c r="D2423" s="134"/>
      <c r="E2423" s="146"/>
      <c r="F2423" s="134"/>
      <c r="G2423" s="131"/>
      <c r="H2423" s="131"/>
      <c r="I2423" s="147"/>
      <c r="J2423" s="140"/>
      <c r="K2423" s="148"/>
      <c r="L2423" s="134"/>
      <c r="M2423" s="134"/>
      <c r="N2423" s="146"/>
      <c r="O2423" s="146"/>
      <c r="P2423" s="149"/>
      <c r="Q2423" s="149"/>
      <c r="R2423" s="134"/>
      <c r="S2423" s="127"/>
      <c r="T2423" s="150"/>
      <c r="U2423" s="140"/>
      <c r="V2423" s="140"/>
      <c r="W2423" s="127"/>
    </row>
    <row r="2424" spans="1:23" ht="15.75" customHeight="1">
      <c r="A2424" s="131"/>
      <c r="B2424" s="131"/>
      <c r="C2424" s="140"/>
      <c r="D2424" s="134"/>
      <c r="E2424" s="146"/>
      <c r="F2424" s="134"/>
      <c r="G2424" s="131"/>
      <c r="H2424" s="131"/>
      <c r="I2424" s="147"/>
      <c r="J2424" s="140"/>
      <c r="K2424" s="148"/>
      <c r="L2424" s="134"/>
      <c r="M2424" s="134"/>
      <c r="N2424" s="146"/>
      <c r="O2424" s="146"/>
      <c r="P2424" s="149"/>
      <c r="Q2424" s="149"/>
      <c r="R2424" s="134"/>
      <c r="S2424" s="127"/>
      <c r="T2424" s="150"/>
      <c r="U2424" s="140"/>
      <c r="V2424" s="140"/>
      <c r="W2424" s="127"/>
    </row>
    <row r="2425" spans="1:23" ht="15.75" customHeight="1">
      <c r="A2425" s="131"/>
      <c r="B2425" s="131"/>
      <c r="C2425" s="140"/>
      <c r="D2425" s="134"/>
      <c r="E2425" s="146"/>
      <c r="F2425" s="134"/>
      <c r="G2425" s="131"/>
      <c r="H2425" s="131"/>
      <c r="I2425" s="147"/>
      <c r="J2425" s="140"/>
      <c r="K2425" s="148"/>
      <c r="L2425" s="134"/>
      <c r="M2425" s="134"/>
      <c r="N2425" s="146"/>
      <c r="O2425" s="146"/>
      <c r="P2425" s="149"/>
      <c r="Q2425" s="149"/>
      <c r="R2425" s="134"/>
      <c r="S2425" s="127"/>
      <c r="T2425" s="150"/>
      <c r="U2425" s="140"/>
      <c r="V2425" s="140"/>
      <c r="W2425" s="127"/>
    </row>
    <row r="2426" spans="1:23" ht="15.75" customHeight="1">
      <c r="A2426" s="131"/>
      <c r="B2426" s="131"/>
      <c r="C2426" s="140"/>
      <c r="D2426" s="134"/>
      <c r="E2426" s="146"/>
      <c r="F2426" s="134"/>
      <c r="G2426" s="131"/>
      <c r="H2426" s="131"/>
      <c r="I2426" s="147"/>
      <c r="J2426" s="140"/>
      <c r="K2426" s="148"/>
      <c r="L2426" s="134"/>
      <c r="M2426" s="134"/>
      <c r="N2426" s="146"/>
      <c r="O2426" s="146"/>
      <c r="P2426" s="149"/>
      <c r="Q2426" s="149"/>
      <c r="R2426" s="134"/>
      <c r="S2426" s="127"/>
      <c r="T2426" s="150"/>
      <c r="U2426" s="140"/>
      <c r="V2426" s="140"/>
      <c r="W2426" s="127"/>
    </row>
    <row r="2427" spans="1:23" ht="15.75" customHeight="1">
      <c r="A2427" s="131"/>
      <c r="B2427" s="131"/>
      <c r="C2427" s="140"/>
      <c r="D2427" s="134"/>
      <c r="E2427" s="146"/>
      <c r="F2427" s="134"/>
      <c r="G2427" s="131"/>
      <c r="H2427" s="131"/>
      <c r="I2427" s="147"/>
      <c r="J2427" s="140"/>
      <c r="K2427" s="148"/>
      <c r="L2427" s="134"/>
      <c r="M2427" s="134"/>
      <c r="N2427" s="146"/>
      <c r="O2427" s="146"/>
      <c r="P2427" s="149"/>
      <c r="Q2427" s="149"/>
      <c r="R2427" s="134"/>
      <c r="S2427" s="127"/>
      <c r="T2427" s="150"/>
      <c r="U2427" s="140"/>
      <c r="V2427" s="140"/>
      <c r="W2427" s="127"/>
    </row>
    <row r="2428" spans="1:23" ht="15.75" customHeight="1">
      <c r="A2428" s="131"/>
      <c r="B2428" s="131"/>
      <c r="C2428" s="140"/>
      <c r="D2428" s="134"/>
      <c r="E2428" s="146"/>
      <c r="F2428" s="134"/>
      <c r="G2428" s="131"/>
      <c r="H2428" s="131"/>
      <c r="I2428" s="147"/>
      <c r="J2428" s="140"/>
      <c r="K2428" s="148"/>
      <c r="L2428" s="134"/>
      <c r="M2428" s="134"/>
      <c r="N2428" s="146"/>
      <c r="O2428" s="146"/>
      <c r="P2428" s="149"/>
      <c r="Q2428" s="149"/>
      <c r="R2428" s="134"/>
      <c r="S2428" s="127"/>
      <c r="T2428" s="150"/>
      <c r="U2428" s="140"/>
      <c r="V2428" s="140"/>
      <c r="W2428" s="127"/>
    </row>
    <row r="2429" spans="1:23" ht="15.75" customHeight="1">
      <c r="A2429" s="131"/>
      <c r="B2429" s="131"/>
      <c r="C2429" s="140"/>
      <c r="D2429" s="134"/>
      <c r="E2429" s="146"/>
      <c r="F2429" s="134"/>
      <c r="G2429" s="131"/>
      <c r="H2429" s="131"/>
      <c r="I2429" s="147"/>
      <c r="J2429" s="140"/>
      <c r="K2429" s="148"/>
      <c r="L2429" s="134"/>
      <c r="M2429" s="134"/>
      <c r="N2429" s="146"/>
      <c r="O2429" s="146"/>
      <c r="P2429" s="149"/>
      <c r="Q2429" s="149"/>
      <c r="R2429" s="134"/>
      <c r="S2429" s="127"/>
      <c r="T2429" s="150"/>
      <c r="U2429" s="140"/>
      <c r="V2429" s="140"/>
      <c r="W2429" s="127"/>
    </row>
    <row r="2430" spans="1:23" ht="15.75" customHeight="1">
      <c r="A2430" s="131"/>
      <c r="B2430" s="131"/>
      <c r="C2430" s="140"/>
      <c r="D2430" s="134"/>
      <c r="E2430" s="146"/>
      <c r="F2430" s="134"/>
      <c r="G2430" s="131"/>
      <c r="H2430" s="131"/>
      <c r="I2430" s="147"/>
      <c r="J2430" s="140"/>
      <c r="K2430" s="148"/>
      <c r="L2430" s="134"/>
      <c r="M2430" s="134"/>
      <c r="N2430" s="146"/>
      <c r="O2430" s="146"/>
      <c r="P2430" s="149"/>
      <c r="Q2430" s="149"/>
      <c r="R2430" s="134"/>
      <c r="S2430" s="127"/>
      <c r="T2430" s="150"/>
      <c r="U2430" s="140"/>
      <c r="V2430" s="140"/>
      <c r="W2430" s="127"/>
    </row>
    <row r="2431" spans="1:23" ht="15.75" customHeight="1">
      <c r="A2431" s="131"/>
      <c r="B2431" s="131"/>
      <c r="C2431" s="140"/>
      <c r="D2431" s="134"/>
      <c r="E2431" s="146"/>
      <c r="F2431" s="134"/>
      <c r="G2431" s="131"/>
      <c r="H2431" s="131"/>
      <c r="I2431" s="147"/>
      <c r="J2431" s="140"/>
      <c r="K2431" s="148"/>
      <c r="L2431" s="134"/>
      <c r="M2431" s="134"/>
      <c r="N2431" s="146"/>
      <c r="O2431" s="146"/>
      <c r="P2431" s="149"/>
      <c r="Q2431" s="149"/>
      <c r="R2431" s="134"/>
      <c r="S2431" s="127"/>
      <c r="T2431" s="150"/>
      <c r="U2431" s="140"/>
      <c r="V2431" s="140"/>
      <c r="W2431" s="127"/>
    </row>
    <row r="2432" spans="1:23" ht="15.75" customHeight="1">
      <c r="A2432" s="131"/>
      <c r="B2432" s="131"/>
      <c r="C2432" s="140"/>
      <c r="D2432" s="134"/>
      <c r="E2432" s="146"/>
      <c r="F2432" s="134"/>
      <c r="G2432" s="131"/>
      <c r="H2432" s="131"/>
      <c r="I2432" s="147"/>
      <c r="J2432" s="140"/>
      <c r="K2432" s="148"/>
      <c r="L2432" s="134"/>
      <c r="M2432" s="134"/>
      <c r="N2432" s="146"/>
      <c r="O2432" s="146"/>
      <c r="P2432" s="149"/>
      <c r="Q2432" s="149"/>
      <c r="R2432" s="134"/>
      <c r="S2432" s="127"/>
      <c r="T2432" s="150"/>
      <c r="U2432" s="140"/>
      <c r="V2432" s="140"/>
      <c r="W2432" s="127"/>
    </row>
    <row r="2433" spans="1:23" ht="15.75" customHeight="1">
      <c r="A2433" s="131"/>
      <c r="B2433" s="131"/>
      <c r="C2433" s="140"/>
      <c r="D2433" s="134"/>
      <c r="E2433" s="146"/>
      <c r="F2433" s="134"/>
      <c r="G2433" s="131"/>
      <c r="H2433" s="131"/>
      <c r="I2433" s="147"/>
      <c r="J2433" s="140"/>
      <c r="K2433" s="148"/>
      <c r="L2433" s="134"/>
      <c r="M2433" s="134"/>
      <c r="N2433" s="146"/>
      <c r="O2433" s="146"/>
      <c r="P2433" s="149"/>
      <c r="Q2433" s="149"/>
      <c r="R2433" s="134"/>
      <c r="S2433" s="127"/>
      <c r="T2433" s="150"/>
      <c r="U2433" s="140"/>
      <c r="V2433" s="140"/>
      <c r="W2433" s="127"/>
    </row>
    <row r="2434" spans="1:23" ht="15.75" customHeight="1">
      <c r="A2434" s="131"/>
      <c r="B2434" s="131"/>
      <c r="C2434" s="140"/>
      <c r="D2434" s="134"/>
      <c r="E2434" s="146"/>
      <c r="F2434" s="134"/>
      <c r="G2434" s="131"/>
      <c r="H2434" s="131"/>
      <c r="I2434" s="147"/>
      <c r="J2434" s="140"/>
      <c r="K2434" s="148"/>
      <c r="L2434" s="134"/>
      <c r="M2434" s="134"/>
      <c r="N2434" s="146"/>
      <c r="O2434" s="146"/>
      <c r="P2434" s="149"/>
      <c r="Q2434" s="149"/>
      <c r="R2434" s="134"/>
      <c r="S2434" s="127"/>
      <c r="T2434" s="150"/>
      <c r="U2434" s="140"/>
      <c r="V2434" s="140"/>
      <c r="W2434" s="127"/>
    </row>
    <row r="2435" spans="1:23" ht="15.75" customHeight="1">
      <c r="A2435" s="131"/>
      <c r="B2435" s="131"/>
      <c r="C2435" s="140"/>
      <c r="D2435" s="134"/>
      <c r="E2435" s="146"/>
      <c r="F2435" s="134"/>
      <c r="G2435" s="131"/>
      <c r="H2435" s="131"/>
      <c r="I2435" s="147"/>
      <c r="J2435" s="140"/>
      <c r="K2435" s="148"/>
      <c r="L2435" s="134"/>
      <c r="M2435" s="134"/>
      <c r="N2435" s="146"/>
      <c r="O2435" s="146"/>
      <c r="P2435" s="149"/>
      <c r="Q2435" s="149"/>
      <c r="R2435" s="134"/>
      <c r="S2435" s="127"/>
      <c r="T2435" s="150"/>
      <c r="U2435" s="140"/>
      <c r="V2435" s="140"/>
      <c r="W2435" s="127"/>
    </row>
    <row r="2436" spans="1:23" ht="15.75" customHeight="1">
      <c r="A2436" s="131"/>
      <c r="B2436" s="131"/>
      <c r="C2436" s="140"/>
      <c r="D2436" s="134"/>
      <c r="E2436" s="146"/>
      <c r="F2436" s="134"/>
      <c r="G2436" s="131"/>
      <c r="H2436" s="131"/>
      <c r="I2436" s="147"/>
      <c r="J2436" s="140"/>
      <c r="K2436" s="148"/>
      <c r="L2436" s="134"/>
      <c r="M2436" s="134"/>
      <c r="N2436" s="146"/>
      <c r="O2436" s="146"/>
      <c r="P2436" s="149"/>
      <c r="Q2436" s="149"/>
      <c r="R2436" s="134"/>
      <c r="S2436" s="127"/>
      <c r="T2436" s="150"/>
      <c r="U2436" s="140"/>
      <c r="V2436" s="140"/>
      <c r="W2436" s="127"/>
    </row>
    <row r="2437" spans="1:23" ht="15.75" customHeight="1">
      <c r="A2437" s="131"/>
      <c r="B2437" s="131"/>
      <c r="C2437" s="140"/>
      <c r="D2437" s="134"/>
      <c r="E2437" s="146"/>
      <c r="F2437" s="134"/>
      <c r="G2437" s="131"/>
      <c r="H2437" s="131"/>
      <c r="I2437" s="147"/>
      <c r="J2437" s="140"/>
      <c r="K2437" s="148"/>
      <c r="L2437" s="134"/>
      <c r="M2437" s="134"/>
      <c r="N2437" s="146"/>
      <c r="O2437" s="146"/>
      <c r="P2437" s="149"/>
      <c r="Q2437" s="149"/>
      <c r="R2437" s="134"/>
      <c r="S2437" s="127"/>
      <c r="T2437" s="150"/>
      <c r="U2437" s="140"/>
      <c r="V2437" s="140"/>
      <c r="W2437" s="127"/>
    </row>
    <row r="2438" spans="1:23" ht="15.75" customHeight="1">
      <c r="A2438" s="131"/>
      <c r="B2438" s="131"/>
      <c r="C2438" s="140"/>
      <c r="D2438" s="134"/>
      <c r="E2438" s="146"/>
      <c r="F2438" s="134"/>
      <c r="G2438" s="131"/>
      <c r="H2438" s="131"/>
      <c r="I2438" s="147"/>
      <c r="J2438" s="140"/>
      <c r="K2438" s="148"/>
      <c r="L2438" s="134"/>
      <c r="M2438" s="134"/>
      <c r="N2438" s="146"/>
      <c r="O2438" s="146"/>
      <c r="P2438" s="149"/>
      <c r="Q2438" s="149"/>
      <c r="R2438" s="134"/>
      <c r="S2438" s="127"/>
      <c r="T2438" s="150"/>
      <c r="U2438" s="140"/>
      <c r="V2438" s="140"/>
      <c r="W2438" s="127"/>
    </row>
    <row r="2439" spans="1:23" ht="15.75" customHeight="1">
      <c r="A2439" s="131"/>
      <c r="B2439" s="131"/>
      <c r="C2439" s="140"/>
      <c r="D2439" s="134"/>
      <c r="E2439" s="146"/>
      <c r="F2439" s="134"/>
      <c r="G2439" s="131"/>
      <c r="H2439" s="131"/>
      <c r="I2439" s="147"/>
      <c r="J2439" s="140"/>
      <c r="K2439" s="148"/>
      <c r="L2439" s="134"/>
      <c r="M2439" s="134"/>
      <c r="N2439" s="146"/>
      <c r="O2439" s="146"/>
      <c r="P2439" s="149"/>
      <c r="Q2439" s="149"/>
      <c r="R2439" s="134"/>
      <c r="S2439" s="127"/>
      <c r="T2439" s="150"/>
      <c r="U2439" s="140"/>
      <c r="V2439" s="140"/>
      <c r="W2439" s="127"/>
    </row>
    <row r="2440" spans="1:23" ht="15.75" customHeight="1">
      <c r="A2440" s="131"/>
      <c r="B2440" s="131"/>
      <c r="C2440" s="140"/>
      <c r="D2440" s="134"/>
      <c r="E2440" s="146"/>
      <c r="F2440" s="134"/>
      <c r="G2440" s="131"/>
      <c r="H2440" s="131"/>
      <c r="I2440" s="147"/>
      <c r="J2440" s="140"/>
      <c r="K2440" s="148"/>
      <c r="L2440" s="134"/>
      <c r="M2440" s="134"/>
      <c r="N2440" s="146"/>
      <c r="O2440" s="146"/>
      <c r="P2440" s="149"/>
      <c r="Q2440" s="149"/>
      <c r="R2440" s="134"/>
      <c r="S2440" s="127"/>
      <c r="T2440" s="150"/>
      <c r="U2440" s="140"/>
      <c r="V2440" s="140"/>
      <c r="W2440" s="127"/>
    </row>
    <row r="2441" spans="1:23" ht="15.75" customHeight="1">
      <c r="A2441" s="131"/>
      <c r="B2441" s="131"/>
      <c r="C2441" s="140"/>
      <c r="D2441" s="134"/>
      <c r="E2441" s="146"/>
      <c r="F2441" s="134"/>
      <c r="G2441" s="131"/>
      <c r="H2441" s="131"/>
      <c r="I2441" s="147"/>
      <c r="J2441" s="140"/>
      <c r="K2441" s="148"/>
      <c r="L2441" s="134"/>
      <c r="M2441" s="134"/>
      <c r="N2441" s="146"/>
      <c r="O2441" s="146"/>
      <c r="P2441" s="149"/>
      <c r="Q2441" s="149"/>
      <c r="R2441" s="134"/>
      <c r="S2441" s="127"/>
      <c r="T2441" s="150"/>
      <c r="U2441" s="140"/>
      <c r="V2441" s="140"/>
      <c r="W2441" s="127"/>
    </row>
    <row r="2442" spans="1:23" ht="15.75" customHeight="1">
      <c r="A2442" s="131"/>
      <c r="B2442" s="131"/>
      <c r="C2442" s="140"/>
      <c r="D2442" s="134"/>
      <c r="E2442" s="146"/>
      <c r="F2442" s="134"/>
      <c r="G2442" s="131"/>
      <c r="H2442" s="131"/>
      <c r="I2442" s="147"/>
      <c r="J2442" s="140"/>
      <c r="K2442" s="148"/>
      <c r="L2442" s="134"/>
      <c r="M2442" s="134"/>
      <c r="N2442" s="146"/>
      <c r="O2442" s="146"/>
      <c r="P2442" s="149"/>
      <c r="Q2442" s="149"/>
      <c r="R2442" s="134"/>
      <c r="S2442" s="127"/>
      <c r="T2442" s="150"/>
      <c r="U2442" s="140"/>
      <c r="V2442" s="140"/>
      <c r="W2442" s="127"/>
    </row>
    <row r="2443" spans="1:23" ht="15.75" customHeight="1">
      <c r="A2443" s="131"/>
      <c r="B2443" s="131"/>
      <c r="C2443" s="140"/>
      <c r="D2443" s="134"/>
      <c r="E2443" s="146"/>
      <c r="F2443" s="134"/>
      <c r="G2443" s="131"/>
      <c r="H2443" s="131"/>
      <c r="I2443" s="147"/>
      <c r="J2443" s="140"/>
      <c r="K2443" s="148"/>
      <c r="L2443" s="134"/>
      <c r="M2443" s="134"/>
      <c r="N2443" s="146"/>
      <c r="O2443" s="146"/>
      <c r="P2443" s="149"/>
      <c r="Q2443" s="149"/>
      <c r="R2443" s="134"/>
      <c r="S2443" s="127"/>
      <c r="T2443" s="150"/>
      <c r="U2443" s="140"/>
      <c r="V2443" s="140"/>
      <c r="W2443" s="127"/>
    </row>
    <row r="2444" spans="1:23" ht="15.75" customHeight="1">
      <c r="A2444" s="131"/>
      <c r="B2444" s="131"/>
      <c r="C2444" s="140"/>
      <c r="D2444" s="134"/>
      <c r="E2444" s="146"/>
      <c r="F2444" s="134"/>
      <c r="G2444" s="131"/>
      <c r="H2444" s="131"/>
      <c r="I2444" s="147"/>
      <c r="J2444" s="140"/>
      <c r="K2444" s="148"/>
      <c r="L2444" s="134"/>
      <c r="M2444" s="134"/>
      <c r="N2444" s="146"/>
      <c r="O2444" s="146"/>
      <c r="P2444" s="149"/>
      <c r="Q2444" s="149"/>
      <c r="R2444" s="134"/>
      <c r="S2444" s="127"/>
      <c r="T2444" s="150"/>
      <c r="U2444" s="140"/>
      <c r="V2444" s="140"/>
      <c r="W2444" s="127"/>
    </row>
    <row r="2445" spans="1:23" ht="15.75" customHeight="1">
      <c r="A2445" s="131"/>
      <c r="B2445" s="131"/>
      <c r="C2445" s="140"/>
      <c r="D2445" s="134"/>
      <c r="E2445" s="146"/>
      <c r="F2445" s="134"/>
      <c r="G2445" s="131"/>
      <c r="H2445" s="131"/>
      <c r="I2445" s="147"/>
      <c r="J2445" s="140"/>
      <c r="K2445" s="148"/>
      <c r="L2445" s="134"/>
      <c r="M2445" s="134"/>
      <c r="N2445" s="146"/>
      <c r="O2445" s="146"/>
      <c r="P2445" s="149"/>
      <c r="Q2445" s="149"/>
      <c r="R2445" s="134"/>
      <c r="S2445" s="127"/>
      <c r="T2445" s="150"/>
      <c r="U2445" s="140"/>
      <c r="V2445" s="140"/>
      <c r="W2445" s="127"/>
    </row>
    <row r="2446" spans="1:23" ht="15.75" customHeight="1">
      <c r="A2446" s="131"/>
      <c r="B2446" s="131"/>
      <c r="C2446" s="140"/>
      <c r="D2446" s="134"/>
      <c r="E2446" s="146"/>
      <c r="F2446" s="134"/>
      <c r="G2446" s="131"/>
      <c r="H2446" s="131"/>
      <c r="I2446" s="147"/>
      <c r="J2446" s="140"/>
      <c r="K2446" s="148"/>
      <c r="L2446" s="134"/>
      <c r="M2446" s="134"/>
      <c r="N2446" s="146"/>
      <c r="O2446" s="146"/>
      <c r="P2446" s="149"/>
      <c r="Q2446" s="149"/>
      <c r="R2446" s="134"/>
      <c r="S2446" s="127"/>
      <c r="T2446" s="150"/>
      <c r="U2446" s="140"/>
      <c r="V2446" s="140"/>
      <c r="W2446" s="127"/>
    </row>
    <row r="2447" spans="1:23" ht="15.75" customHeight="1">
      <c r="A2447" s="131"/>
      <c r="B2447" s="131"/>
      <c r="C2447" s="140"/>
      <c r="D2447" s="134"/>
      <c r="E2447" s="146"/>
      <c r="F2447" s="134"/>
      <c r="G2447" s="131"/>
      <c r="H2447" s="131"/>
      <c r="I2447" s="147"/>
      <c r="J2447" s="140"/>
      <c r="K2447" s="148"/>
      <c r="L2447" s="134"/>
      <c r="M2447" s="134"/>
      <c r="N2447" s="146"/>
      <c r="O2447" s="146"/>
      <c r="P2447" s="149"/>
      <c r="Q2447" s="149"/>
      <c r="R2447" s="134"/>
      <c r="S2447" s="127"/>
      <c r="T2447" s="150"/>
      <c r="U2447" s="140"/>
      <c r="V2447" s="140"/>
      <c r="W2447" s="127"/>
    </row>
    <row r="2448" spans="1:23" ht="15.75" customHeight="1">
      <c r="A2448" s="131"/>
      <c r="B2448" s="131"/>
      <c r="C2448" s="140"/>
      <c r="D2448" s="134"/>
      <c r="E2448" s="146"/>
      <c r="F2448" s="134"/>
      <c r="G2448" s="131"/>
      <c r="H2448" s="131"/>
      <c r="I2448" s="147"/>
      <c r="J2448" s="140"/>
      <c r="K2448" s="148"/>
      <c r="L2448" s="134"/>
      <c r="M2448" s="134"/>
      <c r="N2448" s="146"/>
      <c r="O2448" s="146"/>
      <c r="P2448" s="149"/>
      <c r="Q2448" s="149"/>
      <c r="R2448" s="134"/>
      <c r="S2448" s="127"/>
      <c r="T2448" s="150"/>
      <c r="U2448" s="140"/>
      <c r="V2448" s="140"/>
      <c r="W2448" s="127"/>
    </row>
    <row r="2449" spans="1:23" ht="15.75" customHeight="1">
      <c r="A2449" s="131"/>
      <c r="B2449" s="131"/>
      <c r="C2449" s="140"/>
      <c r="D2449" s="134"/>
      <c r="E2449" s="146"/>
      <c r="F2449" s="134"/>
      <c r="G2449" s="131"/>
      <c r="H2449" s="131"/>
      <c r="I2449" s="147"/>
      <c r="J2449" s="140"/>
      <c r="K2449" s="148"/>
      <c r="L2449" s="134"/>
      <c r="M2449" s="134"/>
      <c r="N2449" s="146"/>
      <c r="O2449" s="146"/>
      <c r="P2449" s="149"/>
      <c r="Q2449" s="149"/>
      <c r="R2449" s="134"/>
      <c r="S2449" s="127"/>
      <c r="T2449" s="150"/>
      <c r="U2449" s="140"/>
      <c r="V2449" s="140"/>
      <c r="W2449" s="127"/>
    </row>
    <row r="2450" spans="1:23" ht="15.75" customHeight="1">
      <c r="A2450" s="131"/>
      <c r="B2450" s="131"/>
      <c r="C2450" s="140"/>
      <c r="D2450" s="134"/>
      <c r="E2450" s="146"/>
      <c r="F2450" s="134"/>
      <c r="G2450" s="131"/>
      <c r="H2450" s="131"/>
      <c r="I2450" s="147"/>
      <c r="J2450" s="140"/>
      <c r="K2450" s="148"/>
      <c r="L2450" s="134"/>
      <c r="M2450" s="134"/>
      <c r="N2450" s="146"/>
      <c r="O2450" s="146"/>
      <c r="P2450" s="149"/>
      <c r="Q2450" s="149"/>
      <c r="R2450" s="134"/>
      <c r="S2450" s="127"/>
      <c r="T2450" s="150"/>
      <c r="U2450" s="140"/>
      <c r="V2450" s="140"/>
      <c r="W2450" s="127"/>
    </row>
    <row r="2451" spans="1:23" ht="15.75" customHeight="1">
      <c r="A2451" s="131"/>
      <c r="B2451" s="131"/>
      <c r="C2451" s="140"/>
      <c r="D2451" s="134"/>
      <c r="E2451" s="146"/>
      <c r="F2451" s="134"/>
      <c r="G2451" s="131"/>
      <c r="H2451" s="131"/>
      <c r="I2451" s="147"/>
      <c r="J2451" s="140"/>
      <c r="K2451" s="148"/>
      <c r="L2451" s="134"/>
      <c r="M2451" s="134"/>
      <c r="N2451" s="146"/>
      <c r="O2451" s="146"/>
      <c r="P2451" s="149"/>
      <c r="Q2451" s="149"/>
      <c r="R2451" s="134"/>
      <c r="S2451" s="127"/>
      <c r="T2451" s="150"/>
      <c r="U2451" s="140"/>
      <c r="V2451" s="140"/>
      <c r="W2451" s="127"/>
    </row>
    <row r="2452" spans="1:23" ht="15.75" customHeight="1">
      <c r="A2452" s="131"/>
      <c r="B2452" s="131"/>
      <c r="C2452" s="140"/>
      <c r="D2452" s="134"/>
      <c r="E2452" s="146"/>
      <c r="F2452" s="134"/>
      <c r="G2452" s="131"/>
      <c r="H2452" s="131"/>
      <c r="I2452" s="147"/>
      <c r="J2452" s="140"/>
      <c r="K2452" s="148"/>
      <c r="L2452" s="134"/>
      <c r="M2452" s="134"/>
      <c r="N2452" s="146"/>
      <c r="O2452" s="146"/>
      <c r="P2452" s="149"/>
      <c r="Q2452" s="149"/>
      <c r="R2452" s="134"/>
      <c r="S2452" s="127"/>
      <c r="T2452" s="150"/>
      <c r="U2452" s="140"/>
      <c r="V2452" s="140"/>
      <c r="W2452" s="127"/>
    </row>
    <row r="2453" spans="1:23" ht="15.75" customHeight="1">
      <c r="A2453" s="131"/>
      <c r="B2453" s="131"/>
      <c r="C2453" s="140"/>
      <c r="D2453" s="134"/>
      <c r="E2453" s="146"/>
      <c r="F2453" s="134"/>
      <c r="G2453" s="131"/>
      <c r="H2453" s="131"/>
      <c r="I2453" s="147"/>
      <c r="J2453" s="140"/>
      <c r="K2453" s="148"/>
      <c r="L2453" s="134"/>
      <c r="M2453" s="134"/>
      <c r="N2453" s="146"/>
      <c r="O2453" s="146"/>
      <c r="P2453" s="149"/>
      <c r="Q2453" s="149"/>
      <c r="R2453" s="134"/>
      <c r="S2453" s="127"/>
      <c r="T2453" s="150"/>
      <c r="U2453" s="140"/>
      <c r="V2453" s="140"/>
      <c r="W2453" s="127"/>
    </row>
    <row r="2454" spans="1:23" ht="15.75" customHeight="1">
      <c r="A2454" s="131"/>
      <c r="B2454" s="131"/>
      <c r="C2454" s="140"/>
      <c r="D2454" s="134"/>
      <c r="E2454" s="146"/>
      <c r="F2454" s="134"/>
      <c r="G2454" s="131"/>
      <c r="H2454" s="131"/>
      <c r="I2454" s="147"/>
      <c r="J2454" s="140"/>
      <c r="K2454" s="148"/>
      <c r="L2454" s="134"/>
      <c r="M2454" s="134"/>
      <c r="N2454" s="146"/>
      <c r="O2454" s="146"/>
      <c r="P2454" s="149"/>
      <c r="Q2454" s="149"/>
      <c r="R2454" s="134"/>
      <c r="S2454" s="127"/>
      <c r="T2454" s="150"/>
      <c r="U2454" s="140"/>
      <c r="V2454" s="140"/>
      <c r="W2454" s="127"/>
    </row>
    <row r="2455" spans="1:23" ht="15.75" customHeight="1">
      <c r="A2455" s="131"/>
      <c r="B2455" s="131"/>
      <c r="C2455" s="140"/>
      <c r="D2455" s="134"/>
      <c r="E2455" s="146"/>
      <c r="F2455" s="134"/>
      <c r="G2455" s="131"/>
      <c r="H2455" s="131"/>
      <c r="I2455" s="147"/>
      <c r="J2455" s="140"/>
      <c r="K2455" s="148"/>
      <c r="L2455" s="134"/>
      <c r="M2455" s="134"/>
      <c r="N2455" s="146"/>
      <c r="O2455" s="146"/>
      <c r="P2455" s="149"/>
      <c r="Q2455" s="149"/>
      <c r="R2455" s="134"/>
      <c r="S2455" s="127"/>
      <c r="T2455" s="150"/>
      <c r="U2455" s="140"/>
      <c r="V2455" s="140"/>
      <c r="W2455" s="127"/>
    </row>
    <row r="2456" spans="1:23" ht="15.75" customHeight="1">
      <c r="A2456" s="131"/>
      <c r="B2456" s="131"/>
      <c r="C2456" s="140"/>
      <c r="D2456" s="134"/>
      <c r="E2456" s="146"/>
      <c r="F2456" s="134"/>
      <c r="G2456" s="131"/>
      <c r="H2456" s="131"/>
      <c r="I2456" s="147"/>
      <c r="J2456" s="140"/>
      <c r="K2456" s="148"/>
      <c r="L2456" s="134"/>
      <c r="M2456" s="134"/>
      <c r="N2456" s="146"/>
      <c r="O2456" s="146"/>
      <c r="P2456" s="149"/>
      <c r="Q2456" s="149"/>
      <c r="R2456" s="134"/>
      <c r="S2456" s="127"/>
      <c r="T2456" s="150"/>
      <c r="U2456" s="140"/>
      <c r="V2456" s="140"/>
      <c r="W2456" s="127"/>
    </row>
    <row r="2457" spans="1:23" ht="15.75" customHeight="1">
      <c r="A2457" s="131"/>
      <c r="B2457" s="131"/>
      <c r="C2457" s="140"/>
      <c r="D2457" s="134"/>
      <c r="E2457" s="146"/>
      <c r="F2457" s="134"/>
      <c r="G2457" s="131"/>
      <c r="H2457" s="131"/>
      <c r="I2457" s="147"/>
      <c r="J2457" s="140"/>
      <c r="K2457" s="148"/>
      <c r="L2457" s="134"/>
      <c r="M2457" s="134"/>
      <c r="N2457" s="146"/>
      <c r="O2457" s="146"/>
      <c r="P2457" s="149"/>
      <c r="Q2457" s="149"/>
      <c r="R2457" s="134"/>
      <c r="S2457" s="127"/>
      <c r="T2457" s="150"/>
      <c r="U2457" s="140"/>
      <c r="V2457" s="140"/>
      <c r="W2457" s="127"/>
    </row>
    <row r="2458" spans="1:23" ht="15.75" customHeight="1">
      <c r="A2458" s="131"/>
      <c r="B2458" s="131"/>
      <c r="C2458" s="140"/>
      <c r="D2458" s="134"/>
      <c r="E2458" s="146"/>
      <c r="F2458" s="134"/>
      <c r="G2458" s="131"/>
      <c r="H2458" s="131"/>
      <c r="I2458" s="147"/>
      <c r="J2458" s="140"/>
      <c r="K2458" s="148"/>
      <c r="L2458" s="134"/>
      <c r="M2458" s="134"/>
      <c r="N2458" s="146"/>
      <c r="O2458" s="146"/>
      <c r="P2458" s="149"/>
      <c r="Q2458" s="149"/>
      <c r="R2458" s="134"/>
      <c r="S2458" s="127"/>
      <c r="T2458" s="150"/>
      <c r="U2458" s="140"/>
      <c r="V2458" s="140"/>
      <c r="W2458" s="127"/>
    </row>
    <row r="2459" spans="1:23" ht="15.75" customHeight="1">
      <c r="A2459" s="131"/>
      <c r="B2459" s="131"/>
      <c r="C2459" s="140"/>
      <c r="D2459" s="134"/>
      <c r="E2459" s="146"/>
      <c r="F2459" s="134"/>
      <c r="G2459" s="131"/>
      <c r="H2459" s="131"/>
      <c r="I2459" s="147"/>
      <c r="J2459" s="140"/>
      <c r="K2459" s="148"/>
      <c r="L2459" s="134"/>
      <c r="M2459" s="134"/>
      <c r="N2459" s="146"/>
      <c r="O2459" s="146"/>
      <c r="P2459" s="149"/>
      <c r="Q2459" s="149"/>
      <c r="R2459" s="134"/>
      <c r="S2459" s="127"/>
      <c r="T2459" s="150"/>
      <c r="U2459" s="140"/>
      <c r="V2459" s="140"/>
      <c r="W2459" s="127"/>
    </row>
    <row r="2460" spans="1:23" ht="15.75" customHeight="1">
      <c r="A2460" s="131"/>
      <c r="B2460" s="131"/>
      <c r="C2460" s="140"/>
      <c r="D2460" s="134"/>
      <c r="E2460" s="146"/>
      <c r="F2460" s="134"/>
      <c r="G2460" s="131"/>
      <c r="H2460" s="131"/>
      <c r="I2460" s="147"/>
      <c r="J2460" s="140"/>
      <c r="K2460" s="148"/>
      <c r="L2460" s="134"/>
      <c r="M2460" s="134"/>
      <c r="N2460" s="146"/>
      <c r="O2460" s="146"/>
      <c r="P2460" s="149"/>
      <c r="Q2460" s="149"/>
      <c r="R2460" s="134"/>
      <c r="S2460" s="127"/>
      <c r="T2460" s="150"/>
      <c r="U2460" s="140"/>
      <c r="V2460" s="140"/>
      <c r="W2460" s="127"/>
    </row>
    <row r="2461" spans="1:23" ht="15.75" customHeight="1">
      <c r="A2461" s="131"/>
      <c r="B2461" s="131"/>
      <c r="C2461" s="140"/>
      <c r="D2461" s="134"/>
      <c r="E2461" s="146"/>
      <c r="F2461" s="134"/>
      <c r="G2461" s="131"/>
      <c r="H2461" s="131"/>
      <c r="I2461" s="147"/>
      <c r="J2461" s="140"/>
      <c r="K2461" s="148"/>
      <c r="L2461" s="134"/>
      <c r="M2461" s="134"/>
      <c r="N2461" s="146"/>
      <c r="O2461" s="146"/>
      <c r="P2461" s="149"/>
      <c r="Q2461" s="149"/>
      <c r="R2461" s="134"/>
      <c r="S2461" s="127"/>
      <c r="T2461" s="150"/>
      <c r="U2461" s="140"/>
      <c r="V2461" s="140"/>
      <c r="W2461" s="127"/>
    </row>
    <row r="2462" spans="1:23" ht="15.75" customHeight="1">
      <c r="A2462" s="131"/>
      <c r="B2462" s="131"/>
      <c r="C2462" s="140"/>
      <c r="D2462" s="134"/>
      <c r="E2462" s="146"/>
      <c r="F2462" s="134"/>
      <c r="G2462" s="131"/>
      <c r="H2462" s="131"/>
      <c r="I2462" s="147"/>
      <c r="J2462" s="140"/>
      <c r="K2462" s="148"/>
      <c r="L2462" s="134"/>
      <c r="M2462" s="134"/>
      <c r="N2462" s="146"/>
      <c r="O2462" s="146"/>
      <c r="P2462" s="149"/>
      <c r="Q2462" s="149"/>
      <c r="R2462" s="134"/>
      <c r="S2462" s="127"/>
      <c r="T2462" s="150"/>
      <c r="U2462" s="140"/>
      <c r="V2462" s="140"/>
      <c r="W2462" s="127"/>
    </row>
    <row r="2463" spans="1:23" ht="15.75" customHeight="1">
      <c r="A2463" s="131"/>
      <c r="B2463" s="131"/>
      <c r="C2463" s="140"/>
      <c r="D2463" s="134"/>
      <c r="E2463" s="146"/>
      <c r="F2463" s="134"/>
      <c r="G2463" s="131"/>
      <c r="H2463" s="131"/>
      <c r="I2463" s="147"/>
      <c r="J2463" s="140"/>
      <c r="K2463" s="148"/>
      <c r="L2463" s="134"/>
      <c r="M2463" s="134"/>
      <c r="N2463" s="146"/>
      <c r="O2463" s="146"/>
      <c r="P2463" s="149"/>
      <c r="Q2463" s="149"/>
      <c r="R2463" s="134"/>
      <c r="S2463" s="127"/>
      <c r="T2463" s="150"/>
      <c r="U2463" s="140"/>
      <c r="V2463" s="140"/>
      <c r="W2463" s="127"/>
    </row>
    <row r="2464" spans="1:23" ht="15.75" customHeight="1">
      <c r="A2464" s="131"/>
      <c r="B2464" s="131"/>
      <c r="C2464" s="140"/>
      <c r="D2464" s="134"/>
      <c r="E2464" s="146"/>
      <c r="F2464" s="134"/>
      <c r="G2464" s="131"/>
      <c r="H2464" s="131"/>
      <c r="I2464" s="147"/>
      <c r="J2464" s="140"/>
      <c r="K2464" s="148"/>
      <c r="L2464" s="134"/>
      <c r="M2464" s="134"/>
      <c r="N2464" s="146"/>
      <c r="O2464" s="146"/>
      <c r="P2464" s="149"/>
      <c r="Q2464" s="149"/>
      <c r="R2464" s="134"/>
      <c r="S2464" s="127"/>
      <c r="T2464" s="150"/>
      <c r="U2464" s="140"/>
      <c r="V2464" s="140"/>
      <c r="W2464" s="127"/>
    </row>
    <row r="2465" spans="1:23" ht="15.75" customHeight="1">
      <c r="A2465" s="131"/>
      <c r="B2465" s="131"/>
      <c r="C2465" s="140"/>
      <c r="D2465" s="134"/>
      <c r="E2465" s="146"/>
      <c r="F2465" s="134"/>
      <c r="G2465" s="131"/>
      <c r="H2465" s="131"/>
      <c r="I2465" s="147"/>
      <c r="J2465" s="140"/>
      <c r="K2465" s="148"/>
      <c r="L2465" s="134"/>
      <c r="M2465" s="134"/>
      <c r="N2465" s="146"/>
      <c r="O2465" s="146"/>
      <c r="P2465" s="149"/>
      <c r="Q2465" s="149"/>
      <c r="R2465" s="134"/>
      <c r="S2465" s="127"/>
      <c r="T2465" s="150"/>
      <c r="U2465" s="140"/>
      <c r="V2465" s="140"/>
      <c r="W2465" s="127"/>
    </row>
    <row r="2466" spans="1:23" ht="15.75" customHeight="1">
      <c r="A2466" s="131"/>
      <c r="B2466" s="131"/>
      <c r="C2466" s="140"/>
      <c r="D2466" s="134"/>
      <c r="E2466" s="146"/>
      <c r="F2466" s="134"/>
      <c r="G2466" s="131"/>
      <c r="H2466" s="131"/>
      <c r="I2466" s="147"/>
      <c r="J2466" s="140"/>
      <c r="K2466" s="148"/>
      <c r="L2466" s="134"/>
      <c r="M2466" s="134"/>
      <c r="N2466" s="146"/>
      <c r="O2466" s="146"/>
      <c r="P2466" s="149"/>
      <c r="Q2466" s="149"/>
      <c r="R2466" s="134"/>
      <c r="S2466" s="127"/>
      <c r="T2466" s="150"/>
      <c r="U2466" s="140"/>
      <c r="V2466" s="140"/>
      <c r="W2466" s="127"/>
    </row>
    <row r="2467" spans="1:23" ht="15.75" customHeight="1">
      <c r="A2467" s="131"/>
      <c r="B2467" s="131"/>
      <c r="C2467" s="140"/>
      <c r="D2467" s="134"/>
      <c r="E2467" s="146"/>
      <c r="F2467" s="134"/>
      <c r="G2467" s="131"/>
      <c r="H2467" s="131"/>
      <c r="I2467" s="147"/>
      <c r="J2467" s="140"/>
      <c r="K2467" s="148"/>
      <c r="L2467" s="134"/>
      <c r="M2467" s="134"/>
      <c r="N2467" s="146"/>
      <c r="O2467" s="146"/>
      <c r="P2467" s="149"/>
      <c r="Q2467" s="149"/>
      <c r="R2467" s="134"/>
      <c r="S2467" s="127"/>
      <c r="T2467" s="150"/>
      <c r="U2467" s="140"/>
      <c r="V2467" s="140"/>
      <c r="W2467" s="127"/>
    </row>
    <row r="2468" spans="1:23" ht="15.75" customHeight="1">
      <c r="A2468" s="131"/>
      <c r="B2468" s="131"/>
      <c r="C2468" s="140"/>
      <c r="D2468" s="134"/>
      <c r="E2468" s="146"/>
      <c r="F2468" s="134"/>
      <c r="G2468" s="131"/>
      <c r="H2468" s="131"/>
      <c r="I2468" s="147"/>
      <c r="J2468" s="140"/>
      <c r="K2468" s="148"/>
      <c r="L2468" s="134"/>
      <c r="M2468" s="134"/>
      <c r="N2468" s="146"/>
      <c r="O2468" s="146"/>
      <c r="P2468" s="149"/>
      <c r="Q2468" s="149"/>
      <c r="R2468" s="134"/>
      <c r="S2468" s="127"/>
      <c r="T2468" s="150"/>
      <c r="U2468" s="140"/>
      <c r="V2468" s="140"/>
      <c r="W2468" s="127"/>
    </row>
    <row r="2469" spans="1:23" ht="15.75" customHeight="1">
      <c r="A2469" s="131"/>
      <c r="B2469" s="131"/>
      <c r="C2469" s="140"/>
      <c r="D2469" s="134"/>
      <c r="E2469" s="146"/>
      <c r="F2469" s="134"/>
      <c r="G2469" s="131"/>
      <c r="H2469" s="131"/>
      <c r="I2469" s="147"/>
      <c r="J2469" s="140"/>
      <c r="K2469" s="148"/>
      <c r="L2469" s="134"/>
      <c r="M2469" s="134"/>
      <c r="N2469" s="146"/>
      <c r="O2469" s="146"/>
      <c r="P2469" s="149"/>
      <c r="Q2469" s="149"/>
      <c r="R2469" s="134"/>
      <c r="S2469" s="127"/>
      <c r="T2469" s="150"/>
      <c r="U2469" s="140"/>
      <c r="V2469" s="140"/>
      <c r="W2469" s="127"/>
    </row>
    <row r="2470" spans="1:23" ht="15.75" customHeight="1">
      <c r="A2470" s="131"/>
      <c r="B2470" s="131"/>
      <c r="C2470" s="140"/>
      <c r="D2470" s="134"/>
      <c r="E2470" s="146"/>
      <c r="F2470" s="134"/>
      <c r="G2470" s="131"/>
      <c r="H2470" s="131"/>
      <c r="I2470" s="147"/>
      <c r="J2470" s="140"/>
      <c r="K2470" s="148"/>
      <c r="L2470" s="134"/>
      <c r="M2470" s="134"/>
      <c r="N2470" s="146"/>
      <c r="O2470" s="146"/>
      <c r="P2470" s="149"/>
      <c r="Q2470" s="149"/>
      <c r="R2470" s="134"/>
      <c r="S2470" s="127"/>
      <c r="T2470" s="150"/>
      <c r="U2470" s="140"/>
      <c r="V2470" s="140"/>
      <c r="W2470" s="127"/>
    </row>
    <row r="2471" spans="1:23" ht="15.75" customHeight="1">
      <c r="A2471" s="131"/>
      <c r="B2471" s="131"/>
      <c r="C2471" s="140"/>
      <c r="D2471" s="134"/>
      <c r="E2471" s="146"/>
      <c r="F2471" s="134"/>
      <c r="G2471" s="131"/>
      <c r="H2471" s="131"/>
      <c r="I2471" s="147"/>
      <c r="J2471" s="140"/>
      <c r="K2471" s="148"/>
      <c r="L2471" s="134"/>
      <c r="M2471" s="134"/>
      <c r="N2471" s="146"/>
      <c r="O2471" s="146"/>
      <c r="P2471" s="149"/>
      <c r="Q2471" s="149"/>
      <c r="R2471" s="134"/>
      <c r="S2471" s="127"/>
      <c r="T2471" s="150"/>
      <c r="U2471" s="140"/>
      <c r="V2471" s="140"/>
      <c r="W2471" s="127"/>
    </row>
    <row r="2472" spans="1:23" ht="15.75" customHeight="1">
      <c r="A2472" s="131"/>
      <c r="B2472" s="131"/>
      <c r="C2472" s="140"/>
      <c r="D2472" s="134"/>
      <c r="E2472" s="146"/>
      <c r="F2472" s="134"/>
      <c r="G2472" s="131"/>
      <c r="H2472" s="131"/>
      <c r="I2472" s="147"/>
      <c r="J2472" s="140"/>
      <c r="K2472" s="148"/>
      <c r="L2472" s="134"/>
      <c r="M2472" s="134"/>
      <c r="N2472" s="146"/>
      <c r="O2472" s="146"/>
      <c r="P2472" s="149"/>
      <c r="Q2472" s="149"/>
      <c r="R2472" s="134"/>
      <c r="S2472" s="127"/>
      <c r="T2472" s="150"/>
      <c r="U2472" s="140"/>
      <c r="V2472" s="140"/>
      <c r="W2472" s="127"/>
    </row>
    <row r="2473" spans="1:23" ht="15.75" customHeight="1">
      <c r="A2473" s="131"/>
      <c r="B2473" s="131"/>
      <c r="C2473" s="140"/>
      <c r="D2473" s="134"/>
      <c r="E2473" s="146"/>
      <c r="F2473" s="134"/>
      <c r="G2473" s="131"/>
      <c r="H2473" s="131"/>
      <c r="I2473" s="147"/>
      <c r="J2473" s="140"/>
      <c r="K2473" s="148"/>
      <c r="L2473" s="134"/>
      <c r="M2473" s="134"/>
      <c r="N2473" s="146"/>
      <c r="O2473" s="146"/>
      <c r="P2473" s="149"/>
      <c r="Q2473" s="149"/>
      <c r="R2473" s="134"/>
      <c r="S2473" s="127"/>
      <c r="T2473" s="150"/>
      <c r="U2473" s="140"/>
      <c r="V2473" s="140"/>
      <c r="W2473" s="127"/>
    </row>
    <row r="2474" spans="1:23" ht="15.75" customHeight="1">
      <c r="A2474" s="131"/>
      <c r="B2474" s="131"/>
      <c r="C2474" s="140"/>
      <c r="D2474" s="134"/>
      <c r="E2474" s="146"/>
      <c r="F2474" s="134"/>
      <c r="G2474" s="131"/>
      <c r="H2474" s="131"/>
      <c r="I2474" s="147"/>
      <c r="J2474" s="140"/>
      <c r="K2474" s="148"/>
      <c r="L2474" s="134"/>
      <c r="M2474" s="134"/>
      <c r="N2474" s="146"/>
      <c r="O2474" s="146"/>
      <c r="P2474" s="149"/>
      <c r="Q2474" s="149"/>
      <c r="R2474" s="134"/>
      <c r="S2474" s="127"/>
      <c r="T2474" s="150"/>
      <c r="U2474" s="140"/>
      <c r="V2474" s="140"/>
      <c r="W2474" s="127"/>
    </row>
    <row r="2475" spans="1:23" ht="15.75" customHeight="1">
      <c r="A2475" s="131"/>
      <c r="B2475" s="131"/>
      <c r="C2475" s="140"/>
      <c r="D2475" s="134"/>
      <c r="E2475" s="146"/>
      <c r="F2475" s="134"/>
      <c r="G2475" s="131"/>
      <c r="H2475" s="131"/>
      <c r="I2475" s="147"/>
      <c r="J2475" s="140"/>
      <c r="K2475" s="148"/>
      <c r="L2475" s="134"/>
      <c r="M2475" s="134"/>
      <c r="N2475" s="146"/>
      <c r="O2475" s="146"/>
      <c r="P2475" s="149"/>
      <c r="Q2475" s="149"/>
      <c r="R2475" s="134"/>
      <c r="S2475" s="127"/>
      <c r="T2475" s="150"/>
      <c r="U2475" s="140"/>
      <c r="V2475" s="140"/>
      <c r="W2475" s="127"/>
    </row>
    <row r="2476" spans="1:23" ht="15.75" customHeight="1">
      <c r="A2476" s="131"/>
      <c r="B2476" s="131"/>
      <c r="C2476" s="140"/>
      <c r="D2476" s="134"/>
      <c r="E2476" s="146"/>
      <c r="F2476" s="134"/>
      <c r="G2476" s="131"/>
      <c r="H2476" s="131"/>
      <c r="I2476" s="147"/>
      <c r="J2476" s="140"/>
      <c r="K2476" s="148"/>
      <c r="L2476" s="134"/>
      <c r="M2476" s="134"/>
      <c r="N2476" s="146"/>
      <c r="O2476" s="146"/>
      <c r="P2476" s="149"/>
      <c r="Q2476" s="149"/>
      <c r="R2476" s="134"/>
      <c r="S2476" s="127"/>
      <c r="T2476" s="150"/>
      <c r="U2476" s="140"/>
      <c r="V2476" s="140"/>
      <c r="W2476" s="127"/>
    </row>
    <row r="2477" spans="1:23" ht="15.75" customHeight="1">
      <c r="A2477" s="131"/>
      <c r="B2477" s="131"/>
      <c r="C2477" s="140"/>
      <c r="D2477" s="134"/>
      <c r="E2477" s="146"/>
      <c r="F2477" s="134"/>
      <c r="G2477" s="131"/>
      <c r="H2477" s="131"/>
      <c r="I2477" s="147"/>
      <c r="J2477" s="140"/>
      <c r="K2477" s="148"/>
      <c r="L2477" s="134"/>
      <c r="M2477" s="134"/>
      <c r="N2477" s="146"/>
      <c r="O2477" s="146"/>
      <c r="P2477" s="149"/>
      <c r="Q2477" s="149"/>
      <c r="R2477" s="134"/>
      <c r="S2477" s="127"/>
      <c r="T2477" s="150"/>
      <c r="U2477" s="140"/>
      <c r="V2477" s="140"/>
      <c r="W2477" s="127"/>
    </row>
    <row r="2478" spans="1:23" ht="15.75" customHeight="1">
      <c r="A2478" s="131"/>
      <c r="B2478" s="131"/>
      <c r="C2478" s="140"/>
      <c r="D2478" s="134"/>
      <c r="E2478" s="146"/>
      <c r="F2478" s="134"/>
      <c r="G2478" s="131"/>
      <c r="H2478" s="131"/>
      <c r="I2478" s="147"/>
      <c r="J2478" s="140"/>
      <c r="K2478" s="148"/>
      <c r="L2478" s="134"/>
      <c r="M2478" s="134"/>
      <c r="N2478" s="146"/>
      <c r="O2478" s="146"/>
      <c r="P2478" s="149"/>
      <c r="Q2478" s="149"/>
      <c r="R2478" s="134"/>
      <c r="S2478" s="127"/>
      <c r="T2478" s="150"/>
      <c r="U2478" s="140"/>
      <c r="V2478" s="140"/>
      <c r="W2478" s="127"/>
    </row>
    <row r="2479" spans="1:23" ht="15.75" customHeight="1">
      <c r="A2479" s="131"/>
      <c r="B2479" s="131"/>
      <c r="C2479" s="140"/>
      <c r="D2479" s="134"/>
      <c r="E2479" s="146"/>
      <c r="F2479" s="134"/>
      <c r="G2479" s="131"/>
      <c r="H2479" s="131"/>
      <c r="I2479" s="147"/>
      <c r="J2479" s="140"/>
      <c r="K2479" s="148"/>
      <c r="L2479" s="134"/>
      <c r="M2479" s="134"/>
      <c r="N2479" s="146"/>
      <c r="O2479" s="146"/>
      <c r="P2479" s="149"/>
      <c r="Q2479" s="149"/>
      <c r="R2479" s="134"/>
      <c r="S2479" s="127"/>
      <c r="T2479" s="150"/>
      <c r="U2479" s="140"/>
      <c r="V2479" s="140"/>
      <c r="W2479" s="127"/>
    </row>
    <row r="2480" spans="1:23" ht="15.75" customHeight="1">
      <c r="A2480" s="131"/>
      <c r="B2480" s="131"/>
      <c r="C2480" s="140"/>
      <c r="D2480" s="134"/>
      <c r="E2480" s="146"/>
      <c r="F2480" s="134"/>
      <c r="G2480" s="131"/>
      <c r="H2480" s="131"/>
      <c r="I2480" s="147"/>
      <c r="J2480" s="140"/>
      <c r="K2480" s="148"/>
      <c r="L2480" s="134"/>
      <c r="M2480" s="134"/>
      <c r="N2480" s="146"/>
      <c r="O2480" s="146"/>
      <c r="P2480" s="149"/>
      <c r="Q2480" s="149"/>
      <c r="R2480" s="134"/>
      <c r="S2480" s="127"/>
      <c r="T2480" s="150"/>
      <c r="U2480" s="140"/>
      <c r="V2480" s="140"/>
      <c r="W2480" s="127"/>
    </row>
    <row r="2481" spans="1:23" ht="15.75" customHeight="1">
      <c r="A2481" s="131"/>
      <c r="B2481" s="131"/>
      <c r="C2481" s="140"/>
      <c r="D2481" s="134"/>
      <c r="E2481" s="146"/>
      <c r="F2481" s="134"/>
      <c r="G2481" s="131"/>
      <c r="H2481" s="131"/>
      <c r="I2481" s="147"/>
      <c r="J2481" s="140"/>
      <c r="K2481" s="148"/>
      <c r="L2481" s="134"/>
      <c r="M2481" s="134"/>
      <c r="N2481" s="146"/>
      <c r="O2481" s="146"/>
      <c r="P2481" s="149"/>
      <c r="Q2481" s="149"/>
      <c r="R2481" s="134"/>
      <c r="S2481" s="127"/>
      <c r="T2481" s="150"/>
      <c r="U2481" s="140"/>
      <c r="V2481" s="140"/>
      <c r="W2481" s="127"/>
    </row>
    <row r="2482" spans="1:23" ht="15.75" customHeight="1">
      <c r="A2482" s="131"/>
      <c r="B2482" s="131"/>
      <c r="C2482" s="140"/>
      <c r="D2482" s="134"/>
      <c r="E2482" s="146"/>
      <c r="F2482" s="134"/>
      <c r="G2482" s="131"/>
      <c r="H2482" s="131"/>
      <c r="I2482" s="147"/>
      <c r="J2482" s="140"/>
      <c r="K2482" s="148"/>
      <c r="L2482" s="134"/>
      <c r="M2482" s="134"/>
      <c r="N2482" s="146"/>
      <c r="O2482" s="146"/>
      <c r="P2482" s="149"/>
      <c r="Q2482" s="149"/>
      <c r="R2482" s="134"/>
      <c r="S2482" s="127"/>
      <c r="T2482" s="150"/>
      <c r="U2482" s="140"/>
      <c r="V2482" s="140"/>
      <c r="W2482" s="127"/>
    </row>
    <row r="2483" spans="1:23" ht="15.75" customHeight="1">
      <c r="A2483" s="131"/>
      <c r="B2483" s="131"/>
      <c r="C2483" s="140"/>
      <c r="D2483" s="134"/>
      <c r="E2483" s="146"/>
      <c r="F2483" s="134"/>
      <c r="G2483" s="131"/>
      <c r="H2483" s="131"/>
      <c r="I2483" s="147"/>
      <c r="J2483" s="140"/>
      <c r="K2483" s="148"/>
      <c r="L2483" s="134"/>
      <c r="M2483" s="134"/>
      <c r="N2483" s="146"/>
      <c r="O2483" s="146"/>
      <c r="P2483" s="149"/>
      <c r="Q2483" s="149"/>
      <c r="R2483" s="134"/>
      <c r="S2483" s="127"/>
      <c r="T2483" s="150"/>
      <c r="U2483" s="140"/>
      <c r="V2483" s="140"/>
      <c r="W2483" s="127"/>
    </row>
    <row r="2484" spans="1:23" ht="15.75" customHeight="1">
      <c r="A2484" s="131"/>
      <c r="B2484" s="131"/>
      <c r="C2484" s="140"/>
      <c r="D2484" s="134"/>
      <c r="E2484" s="146"/>
      <c r="F2484" s="134"/>
      <c r="G2484" s="131"/>
      <c r="H2484" s="131"/>
      <c r="I2484" s="147"/>
      <c r="J2484" s="140"/>
      <c r="K2484" s="148"/>
      <c r="L2484" s="134"/>
      <c r="M2484" s="134"/>
      <c r="N2484" s="146"/>
      <c r="O2484" s="146"/>
      <c r="P2484" s="149"/>
      <c r="Q2484" s="149"/>
      <c r="R2484" s="134"/>
      <c r="S2484" s="127"/>
      <c r="T2484" s="150"/>
      <c r="U2484" s="140"/>
      <c r="V2484" s="140"/>
      <c r="W2484" s="127"/>
    </row>
    <row r="2485" spans="1:23" ht="15.75" customHeight="1">
      <c r="A2485" s="131"/>
      <c r="B2485" s="131"/>
      <c r="C2485" s="140"/>
      <c r="D2485" s="134"/>
      <c r="E2485" s="146"/>
      <c r="F2485" s="134"/>
      <c r="G2485" s="131"/>
      <c r="H2485" s="131"/>
      <c r="I2485" s="147"/>
      <c r="J2485" s="140"/>
      <c r="K2485" s="148"/>
      <c r="L2485" s="134"/>
      <c r="M2485" s="134"/>
      <c r="N2485" s="146"/>
      <c r="O2485" s="146"/>
      <c r="P2485" s="149"/>
      <c r="Q2485" s="149"/>
      <c r="R2485" s="134"/>
      <c r="S2485" s="127"/>
      <c r="T2485" s="150"/>
      <c r="U2485" s="140"/>
      <c r="V2485" s="140"/>
      <c r="W2485" s="127"/>
    </row>
    <row r="2486" spans="1:23" ht="15.75" customHeight="1">
      <c r="A2486" s="131"/>
      <c r="B2486" s="131"/>
      <c r="C2486" s="140"/>
      <c r="D2486" s="134"/>
      <c r="E2486" s="146"/>
      <c r="F2486" s="134"/>
      <c r="G2486" s="131"/>
      <c r="H2486" s="131"/>
      <c r="I2486" s="147"/>
      <c r="J2486" s="140"/>
      <c r="K2486" s="148"/>
      <c r="L2486" s="134"/>
      <c r="M2486" s="134"/>
      <c r="N2486" s="146"/>
      <c r="O2486" s="146"/>
      <c r="P2486" s="149"/>
      <c r="Q2486" s="149"/>
      <c r="R2486" s="134"/>
      <c r="S2486" s="127"/>
      <c r="T2486" s="150"/>
      <c r="U2486" s="140"/>
      <c r="V2486" s="140"/>
      <c r="W2486" s="127"/>
    </row>
    <row r="2487" spans="1:23" ht="15.75" customHeight="1">
      <c r="A2487" s="131"/>
      <c r="B2487" s="131"/>
      <c r="C2487" s="140"/>
      <c r="D2487" s="134"/>
      <c r="E2487" s="146"/>
      <c r="F2487" s="134"/>
      <c r="G2487" s="131"/>
      <c r="H2487" s="131"/>
      <c r="I2487" s="147"/>
      <c r="J2487" s="140"/>
      <c r="K2487" s="148"/>
      <c r="L2487" s="134"/>
      <c r="M2487" s="134"/>
      <c r="N2487" s="146"/>
      <c r="O2487" s="146"/>
      <c r="P2487" s="149"/>
      <c r="Q2487" s="149"/>
      <c r="R2487" s="134"/>
      <c r="S2487" s="127"/>
      <c r="T2487" s="150"/>
      <c r="U2487" s="140"/>
      <c r="V2487" s="140"/>
      <c r="W2487" s="127"/>
    </row>
    <row r="2488" spans="1:23" ht="15.75" customHeight="1">
      <c r="A2488" s="131"/>
      <c r="B2488" s="131"/>
      <c r="C2488" s="140"/>
      <c r="D2488" s="134"/>
      <c r="E2488" s="146"/>
      <c r="F2488" s="134"/>
      <c r="G2488" s="131"/>
      <c r="H2488" s="131"/>
      <c r="I2488" s="147"/>
      <c r="J2488" s="140"/>
      <c r="K2488" s="148"/>
      <c r="L2488" s="134"/>
      <c r="M2488" s="134"/>
      <c r="N2488" s="146"/>
      <c r="O2488" s="146"/>
      <c r="P2488" s="149"/>
      <c r="Q2488" s="149"/>
      <c r="R2488" s="134"/>
      <c r="S2488" s="127"/>
      <c r="T2488" s="150"/>
      <c r="U2488" s="140"/>
      <c r="V2488" s="140"/>
      <c r="W2488" s="127"/>
    </row>
    <row r="2489" spans="1:23" ht="15.75" customHeight="1">
      <c r="A2489" s="131"/>
      <c r="B2489" s="131"/>
      <c r="C2489" s="140"/>
      <c r="D2489" s="134"/>
      <c r="E2489" s="146"/>
      <c r="F2489" s="134"/>
      <c r="G2489" s="131"/>
      <c r="H2489" s="131"/>
      <c r="I2489" s="147"/>
      <c r="J2489" s="140"/>
      <c r="K2489" s="148"/>
      <c r="L2489" s="134"/>
      <c r="M2489" s="134"/>
      <c r="N2489" s="146"/>
      <c r="O2489" s="146"/>
      <c r="P2489" s="149"/>
      <c r="Q2489" s="149"/>
      <c r="R2489" s="134"/>
      <c r="S2489" s="127"/>
      <c r="T2489" s="150"/>
      <c r="U2489" s="140"/>
      <c r="V2489" s="140"/>
      <c r="W2489" s="127"/>
    </row>
    <row r="2490" spans="1:23" ht="15.75" customHeight="1">
      <c r="A2490" s="131"/>
      <c r="B2490" s="131"/>
      <c r="C2490" s="140"/>
      <c r="D2490" s="134"/>
      <c r="E2490" s="146"/>
      <c r="F2490" s="134"/>
      <c r="G2490" s="131"/>
      <c r="H2490" s="131"/>
      <c r="I2490" s="147"/>
      <c r="J2490" s="140"/>
      <c r="K2490" s="148"/>
      <c r="L2490" s="134"/>
      <c r="M2490" s="134"/>
      <c r="N2490" s="146"/>
      <c r="O2490" s="146"/>
      <c r="P2490" s="149"/>
      <c r="Q2490" s="149"/>
      <c r="R2490" s="134"/>
      <c r="S2490" s="127"/>
      <c r="T2490" s="150"/>
      <c r="U2490" s="140"/>
      <c r="V2490" s="140"/>
      <c r="W2490" s="127"/>
    </row>
    <row r="2491" spans="1:23" ht="15.75" customHeight="1">
      <c r="A2491" s="131"/>
      <c r="B2491" s="131"/>
      <c r="C2491" s="140"/>
      <c r="D2491" s="134"/>
      <c r="E2491" s="146"/>
      <c r="F2491" s="134"/>
      <c r="G2491" s="131"/>
      <c r="H2491" s="131"/>
      <c r="I2491" s="147"/>
      <c r="J2491" s="140"/>
      <c r="K2491" s="148"/>
      <c r="L2491" s="134"/>
      <c r="M2491" s="134"/>
      <c r="N2491" s="146"/>
      <c r="O2491" s="146"/>
      <c r="P2491" s="149"/>
      <c r="Q2491" s="149"/>
      <c r="R2491" s="134"/>
      <c r="S2491" s="127"/>
      <c r="T2491" s="150"/>
      <c r="U2491" s="140"/>
      <c r="V2491" s="140"/>
      <c r="W2491" s="127"/>
    </row>
    <row r="2492" spans="1:23" ht="15.75" customHeight="1">
      <c r="A2492" s="131"/>
      <c r="B2492" s="131"/>
      <c r="C2492" s="140"/>
      <c r="D2492" s="134"/>
      <c r="E2492" s="146"/>
      <c r="F2492" s="134"/>
      <c r="G2492" s="131"/>
      <c r="H2492" s="131"/>
      <c r="I2492" s="147"/>
      <c r="J2492" s="140"/>
      <c r="K2492" s="148"/>
      <c r="L2492" s="134"/>
      <c r="M2492" s="134"/>
      <c r="N2492" s="146"/>
      <c r="O2492" s="146"/>
      <c r="P2492" s="149"/>
      <c r="Q2492" s="149"/>
      <c r="R2492" s="134"/>
      <c r="S2492" s="127"/>
      <c r="T2492" s="150"/>
      <c r="U2492" s="140"/>
      <c r="V2492" s="140"/>
      <c r="W2492" s="127"/>
    </row>
    <row r="2493" spans="1:23" ht="15.75" customHeight="1">
      <c r="A2493" s="131"/>
      <c r="B2493" s="131"/>
      <c r="C2493" s="140"/>
      <c r="D2493" s="134"/>
      <c r="E2493" s="146"/>
      <c r="F2493" s="134"/>
      <c r="G2493" s="131"/>
      <c r="H2493" s="131"/>
      <c r="I2493" s="147"/>
      <c r="J2493" s="140"/>
      <c r="K2493" s="148"/>
      <c r="L2493" s="134"/>
      <c r="M2493" s="134"/>
      <c r="N2493" s="146"/>
      <c r="O2493" s="146"/>
      <c r="P2493" s="149"/>
      <c r="Q2493" s="149"/>
      <c r="R2493" s="134"/>
      <c r="S2493" s="127"/>
      <c r="T2493" s="150"/>
      <c r="U2493" s="140"/>
      <c r="V2493" s="140"/>
      <c r="W2493" s="127"/>
    </row>
    <row r="2494" spans="1:23" ht="15.75" customHeight="1">
      <c r="A2494" s="131"/>
      <c r="B2494" s="131"/>
      <c r="C2494" s="140"/>
      <c r="D2494" s="134"/>
      <c r="E2494" s="146"/>
      <c r="F2494" s="134"/>
      <c r="G2494" s="131"/>
      <c r="H2494" s="131"/>
      <c r="I2494" s="147"/>
      <c r="J2494" s="140"/>
      <c r="K2494" s="148"/>
      <c r="L2494" s="134"/>
      <c r="M2494" s="134"/>
      <c r="N2494" s="146"/>
      <c r="O2494" s="146"/>
      <c r="P2494" s="149"/>
      <c r="Q2494" s="149"/>
      <c r="R2494" s="134"/>
      <c r="S2494" s="127"/>
      <c r="T2494" s="150"/>
      <c r="U2494" s="140"/>
      <c r="V2494" s="140"/>
      <c r="W2494" s="127"/>
    </row>
    <row r="2495" spans="1:23" ht="15.75" customHeight="1">
      <c r="A2495" s="131"/>
      <c r="B2495" s="131"/>
      <c r="C2495" s="140"/>
      <c r="D2495" s="134"/>
      <c r="E2495" s="146"/>
      <c r="F2495" s="134"/>
      <c r="G2495" s="131"/>
      <c r="H2495" s="131"/>
      <c r="I2495" s="147"/>
      <c r="J2495" s="140"/>
      <c r="K2495" s="148"/>
      <c r="L2495" s="134"/>
      <c r="M2495" s="134"/>
      <c r="N2495" s="146"/>
      <c r="O2495" s="146"/>
      <c r="P2495" s="149"/>
      <c r="Q2495" s="149"/>
      <c r="R2495" s="134"/>
      <c r="S2495" s="127"/>
      <c r="T2495" s="150"/>
      <c r="U2495" s="140"/>
      <c r="V2495" s="140"/>
      <c r="W2495" s="127"/>
    </row>
    <row r="2496" spans="1:23" ht="15.75" customHeight="1">
      <c r="A2496" s="131"/>
      <c r="B2496" s="131"/>
      <c r="C2496" s="140"/>
      <c r="D2496" s="134"/>
      <c r="E2496" s="146"/>
      <c r="F2496" s="134"/>
      <c r="G2496" s="131"/>
      <c r="H2496" s="131"/>
      <c r="I2496" s="147"/>
      <c r="J2496" s="140"/>
      <c r="K2496" s="148"/>
      <c r="L2496" s="134"/>
      <c r="M2496" s="134"/>
      <c r="N2496" s="146"/>
      <c r="O2496" s="146"/>
      <c r="P2496" s="149"/>
      <c r="Q2496" s="149"/>
      <c r="R2496" s="134"/>
      <c r="S2496" s="127"/>
      <c r="T2496" s="150"/>
      <c r="U2496" s="140"/>
      <c r="V2496" s="140"/>
      <c r="W2496" s="127"/>
    </row>
    <row r="2497" spans="1:23" ht="15.75" customHeight="1">
      <c r="A2497" s="131"/>
      <c r="B2497" s="131"/>
      <c r="C2497" s="140"/>
      <c r="D2497" s="134"/>
      <c r="E2497" s="146"/>
      <c r="F2497" s="134"/>
      <c r="G2497" s="131"/>
      <c r="H2497" s="131"/>
      <c r="I2497" s="147"/>
      <c r="J2497" s="140"/>
      <c r="K2497" s="148"/>
      <c r="L2497" s="134"/>
      <c r="M2497" s="134"/>
      <c r="N2497" s="146"/>
      <c r="O2497" s="146"/>
      <c r="P2497" s="149"/>
      <c r="Q2497" s="149"/>
      <c r="R2497" s="134"/>
      <c r="S2497" s="127"/>
      <c r="T2497" s="150"/>
      <c r="U2497" s="140"/>
      <c r="V2497" s="140"/>
      <c r="W2497" s="127"/>
    </row>
    <row r="2498" spans="1:23" ht="15.75" customHeight="1">
      <c r="A2498" s="131"/>
      <c r="B2498" s="131"/>
      <c r="C2498" s="140"/>
      <c r="D2498" s="134"/>
      <c r="E2498" s="146"/>
      <c r="F2498" s="134"/>
      <c r="G2498" s="131"/>
      <c r="H2498" s="131"/>
      <c r="I2498" s="147"/>
      <c r="J2498" s="140"/>
      <c r="K2498" s="148"/>
      <c r="L2498" s="134"/>
      <c r="M2498" s="134"/>
      <c r="N2498" s="146"/>
      <c r="O2498" s="146"/>
      <c r="P2498" s="149"/>
      <c r="Q2498" s="149"/>
      <c r="R2498" s="134"/>
      <c r="S2498" s="127"/>
      <c r="T2498" s="150"/>
      <c r="U2498" s="140"/>
      <c r="V2498" s="140"/>
      <c r="W2498" s="127"/>
    </row>
    <row r="2499" spans="1:23" ht="15.75" customHeight="1">
      <c r="A2499" s="131"/>
      <c r="B2499" s="131"/>
      <c r="C2499" s="140"/>
      <c r="D2499" s="134"/>
      <c r="E2499" s="146"/>
      <c r="F2499" s="134"/>
      <c r="G2499" s="131"/>
      <c r="H2499" s="131"/>
      <c r="I2499" s="147"/>
      <c r="J2499" s="140"/>
      <c r="K2499" s="148"/>
      <c r="L2499" s="134"/>
      <c r="M2499" s="134"/>
      <c r="N2499" s="146"/>
      <c r="O2499" s="146"/>
      <c r="P2499" s="149"/>
      <c r="Q2499" s="149"/>
      <c r="R2499" s="134"/>
      <c r="S2499" s="127"/>
      <c r="T2499" s="150"/>
      <c r="U2499" s="140"/>
      <c r="V2499" s="140"/>
      <c r="W2499" s="127"/>
    </row>
    <row r="2500" spans="1:23" ht="15.75" customHeight="1">
      <c r="A2500" s="131"/>
      <c r="B2500" s="131"/>
      <c r="C2500" s="140"/>
      <c r="D2500" s="134"/>
      <c r="E2500" s="146"/>
      <c r="F2500" s="134"/>
      <c r="G2500" s="131"/>
      <c r="H2500" s="131"/>
      <c r="I2500" s="147"/>
      <c r="J2500" s="140"/>
      <c r="K2500" s="148"/>
      <c r="L2500" s="134"/>
      <c r="M2500" s="134"/>
      <c r="N2500" s="146"/>
      <c r="O2500" s="146"/>
      <c r="P2500" s="149"/>
      <c r="Q2500" s="149"/>
      <c r="R2500" s="134"/>
      <c r="S2500" s="127"/>
      <c r="T2500" s="150"/>
      <c r="U2500" s="140"/>
      <c r="V2500" s="140"/>
      <c r="W2500" s="127"/>
    </row>
    <row r="2501" spans="1:23" ht="15.75" customHeight="1">
      <c r="A2501" s="131"/>
      <c r="B2501" s="131"/>
      <c r="C2501" s="140"/>
      <c r="D2501" s="134"/>
      <c r="E2501" s="146"/>
      <c r="F2501" s="134"/>
      <c r="G2501" s="131"/>
      <c r="H2501" s="131"/>
      <c r="I2501" s="147"/>
      <c r="J2501" s="140"/>
      <c r="K2501" s="148"/>
      <c r="L2501" s="134"/>
      <c r="M2501" s="134"/>
      <c r="N2501" s="146"/>
      <c r="O2501" s="146"/>
      <c r="P2501" s="149"/>
      <c r="Q2501" s="149"/>
      <c r="R2501" s="134"/>
      <c r="S2501" s="127"/>
      <c r="T2501" s="150"/>
      <c r="U2501" s="140"/>
      <c r="V2501" s="140"/>
      <c r="W2501" s="127"/>
    </row>
    <row r="2502" spans="1:23" ht="15.75" customHeight="1">
      <c r="A2502" s="131"/>
      <c r="B2502" s="131"/>
      <c r="C2502" s="140"/>
      <c r="D2502" s="134"/>
      <c r="E2502" s="146"/>
      <c r="F2502" s="134"/>
      <c r="G2502" s="131"/>
      <c r="H2502" s="131"/>
      <c r="I2502" s="147"/>
      <c r="J2502" s="140"/>
      <c r="K2502" s="148"/>
      <c r="L2502" s="134"/>
      <c r="M2502" s="134"/>
      <c r="N2502" s="146"/>
      <c r="O2502" s="146"/>
      <c r="P2502" s="149"/>
      <c r="Q2502" s="149"/>
      <c r="R2502" s="134"/>
      <c r="S2502" s="127"/>
      <c r="T2502" s="150"/>
      <c r="U2502" s="140"/>
      <c r="V2502" s="140"/>
      <c r="W2502" s="127"/>
    </row>
    <row r="2503" spans="1:23" ht="15.75" customHeight="1">
      <c r="A2503" s="131"/>
      <c r="B2503" s="131"/>
      <c r="C2503" s="140"/>
      <c r="D2503" s="134"/>
      <c r="E2503" s="146"/>
      <c r="F2503" s="134"/>
      <c r="G2503" s="131"/>
      <c r="H2503" s="131"/>
      <c r="I2503" s="147"/>
      <c r="J2503" s="140"/>
      <c r="K2503" s="148"/>
      <c r="L2503" s="134"/>
      <c r="M2503" s="134"/>
      <c r="N2503" s="146"/>
      <c r="O2503" s="146"/>
      <c r="P2503" s="149"/>
      <c r="Q2503" s="149"/>
      <c r="R2503" s="134"/>
      <c r="S2503" s="127"/>
      <c r="T2503" s="150"/>
      <c r="U2503" s="140"/>
      <c r="V2503" s="140"/>
      <c r="W2503" s="127"/>
    </row>
    <row r="2504" spans="1:23" ht="15.75" customHeight="1">
      <c r="A2504" s="131"/>
      <c r="B2504" s="131"/>
      <c r="C2504" s="140"/>
      <c r="D2504" s="134"/>
      <c r="E2504" s="146"/>
      <c r="F2504" s="134"/>
      <c r="G2504" s="131"/>
      <c r="H2504" s="131"/>
      <c r="I2504" s="147"/>
      <c r="J2504" s="140"/>
      <c r="K2504" s="148"/>
      <c r="L2504" s="134"/>
      <c r="M2504" s="134"/>
      <c r="N2504" s="146"/>
      <c r="O2504" s="146"/>
      <c r="P2504" s="149"/>
      <c r="Q2504" s="149"/>
      <c r="R2504" s="134"/>
      <c r="S2504" s="127"/>
      <c r="T2504" s="150"/>
      <c r="U2504" s="140"/>
      <c r="V2504" s="140"/>
      <c r="W2504" s="127"/>
    </row>
    <row r="2505" spans="1:23" ht="15.75" customHeight="1">
      <c r="A2505" s="131"/>
      <c r="B2505" s="131"/>
      <c r="C2505" s="140"/>
      <c r="D2505" s="134"/>
      <c r="E2505" s="146"/>
      <c r="F2505" s="134"/>
      <c r="G2505" s="131"/>
      <c r="H2505" s="131"/>
      <c r="I2505" s="147"/>
      <c r="J2505" s="140"/>
      <c r="K2505" s="148"/>
      <c r="L2505" s="134"/>
      <c r="M2505" s="134"/>
      <c r="N2505" s="146"/>
      <c r="O2505" s="146"/>
      <c r="P2505" s="149"/>
      <c r="Q2505" s="149"/>
      <c r="R2505" s="134"/>
      <c r="S2505" s="127"/>
      <c r="T2505" s="150"/>
      <c r="U2505" s="140"/>
      <c r="V2505" s="140"/>
      <c r="W2505" s="127"/>
    </row>
    <row r="2506" spans="1:23" ht="15.75" customHeight="1">
      <c r="A2506" s="131"/>
      <c r="B2506" s="131"/>
      <c r="C2506" s="140"/>
      <c r="D2506" s="134"/>
      <c r="E2506" s="146"/>
      <c r="F2506" s="134"/>
      <c r="G2506" s="131"/>
      <c r="H2506" s="131"/>
      <c r="I2506" s="147"/>
      <c r="J2506" s="140"/>
      <c r="K2506" s="148"/>
      <c r="L2506" s="134"/>
      <c r="M2506" s="134"/>
      <c r="N2506" s="146"/>
      <c r="O2506" s="146"/>
      <c r="P2506" s="149"/>
      <c r="Q2506" s="149"/>
      <c r="R2506" s="134"/>
      <c r="S2506" s="127"/>
      <c r="T2506" s="150"/>
      <c r="U2506" s="140"/>
      <c r="V2506" s="140"/>
      <c r="W2506" s="127"/>
    </row>
    <row r="2507" spans="1:23" ht="15.75" customHeight="1">
      <c r="A2507" s="131"/>
      <c r="B2507" s="131"/>
      <c r="C2507" s="140"/>
      <c r="D2507" s="134"/>
      <c r="E2507" s="146"/>
      <c r="F2507" s="134"/>
      <c r="G2507" s="131"/>
      <c r="H2507" s="131"/>
      <c r="I2507" s="147"/>
      <c r="J2507" s="140"/>
      <c r="K2507" s="148"/>
      <c r="L2507" s="134"/>
      <c r="M2507" s="134"/>
      <c r="N2507" s="146"/>
      <c r="O2507" s="146"/>
      <c r="P2507" s="149"/>
      <c r="Q2507" s="149"/>
      <c r="R2507" s="134"/>
      <c r="S2507" s="127"/>
      <c r="T2507" s="150"/>
      <c r="U2507" s="140"/>
      <c r="V2507" s="140"/>
      <c r="W2507" s="127"/>
    </row>
    <row r="2508" spans="1:23" ht="15.75" customHeight="1">
      <c r="A2508" s="131"/>
      <c r="B2508" s="131"/>
      <c r="C2508" s="140"/>
      <c r="D2508" s="134"/>
      <c r="E2508" s="146"/>
      <c r="F2508" s="134"/>
      <c r="G2508" s="131"/>
      <c r="H2508" s="131"/>
      <c r="I2508" s="147"/>
      <c r="J2508" s="140"/>
      <c r="K2508" s="148"/>
      <c r="L2508" s="134"/>
      <c r="M2508" s="134"/>
      <c r="N2508" s="146"/>
      <c r="O2508" s="146"/>
      <c r="P2508" s="149"/>
      <c r="Q2508" s="149"/>
      <c r="R2508" s="134"/>
      <c r="S2508" s="127"/>
      <c r="T2508" s="150"/>
      <c r="U2508" s="140"/>
      <c r="V2508" s="140"/>
      <c r="W2508" s="127"/>
    </row>
    <row r="2509" spans="1:23" ht="15.75" customHeight="1">
      <c r="A2509" s="131"/>
      <c r="B2509" s="131"/>
      <c r="C2509" s="140"/>
      <c r="D2509" s="134"/>
      <c r="E2509" s="146"/>
      <c r="F2509" s="134"/>
      <c r="G2509" s="131"/>
      <c r="H2509" s="131"/>
      <c r="I2509" s="147"/>
      <c r="J2509" s="140"/>
      <c r="K2509" s="148"/>
      <c r="L2509" s="134"/>
      <c r="M2509" s="134"/>
      <c r="N2509" s="146"/>
      <c r="O2509" s="146"/>
      <c r="P2509" s="149"/>
      <c r="Q2509" s="149"/>
      <c r="R2509" s="134"/>
      <c r="S2509" s="127"/>
      <c r="T2509" s="150"/>
      <c r="U2509" s="140"/>
      <c r="V2509" s="140"/>
      <c r="W2509" s="127"/>
    </row>
    <row r="2510" spans="1:23" ht="15.75" customHeight="1">
      <c r="A2510" s="131"/>
      <c r="B2510" s="131"/>
      <c r="C2510" s="140"/>
      <c r="D2510" s="134"/>
      <c r="E2510" s="146"/>
      <c r="F2510" s="134"/>
      <c r="G2510" s="131"/>
      <c r="H2510" s="131"/>
      <c r="I2510" s="147"/>
      <c r="J2510" s="140"/>
      <c r="K2510" s="148"/>
      <c r="L2510" s="134"/>
      <c r="M2510" s="134"/>
      <c r="N2510" s="146"/>
      <c r="O2510" s="146"/>
      <c r="P2510" s="149"/>
      <c r="Q2510" s="149"/>
      <c r="R2510" s="134"/>
      <c r="S2510" s="127"/>
      <c r="T2510" s="150"/>
      <c r="U2510" s="140"/>
      <c r="V2510" s="140"/>
      <c r="W2510" s="127"/>
    </row>
    <row r="2511" spans="1:23" ht="15.75" customHeight="1">
      <c r="A2511" s="131"/>
      <c r="B2511" s="131"/>
      <c r="C2511" s="140"/>
      <c r="D2511" s="134"/>
      <c r="E2511" s="146"/>
      <c r="F2511" s="134"/>
      <c r="G2511" s="131"/>
      <c r="H2511" s="131"/>
      <c r="I2511" s="147"/>
      <c r="J2511" s="140"/>
      <c r="K2511" s="148"/>
      <c r="L2511" s="134"/>
      <c r="M2511" s="134"/>
      <c r="N2511" s="146"/>
      <c r="O2511" s="146"/>
      <c r="P2511" s="149"/>
      <c r="Q2511" s="149"/>
      <c r="R2511" s="134"/>
      <c r="S2511" s="127"/>
      <c r="T2511" s="150"/>
      <c r="U2511" s="140"/>
      <c r="V2511" s="140"/>
      <c r="W2511" s="127"/>
    </row>
    <row r="2512" spans="1:23" ht="15.75" customHeight="1">
      <c r="A2512" s="131"/>
      <c r="B2512" s="131"/>
      <c r="C2512" s="140"/>
      <c r="D2512" s="134"/>
      <c r="E2512" s="146"/>
      <c r="F2512" s="134"/>
      <c r="G2512" s="131"/>
      <c r="H2512" s="131"/>
      <c r="I2512" s="147"/>
      <c r="J2512" s="140"/>
      <c r="K2512" s="148"/>
      <c r="L2512" s="134"/>
      <c r="M2512" s="134"/>
      <c r="N2512" s="146"/>
      <c r="O2512" s="146"/>
      <c r="P2512" s="149"/>
      <c r="Q2512" s="149"/>
      <c r="R2512" s="134"/>
      <c r="S2512" s="127"/>
      <c r="T2512" s="150"/>
      <c r="U2512" s="140"/>
      <c r="V2512" s="140"/>
      <c r="W2512" s="127"/>
    </row>
    <row r="2513" spans="1:23" ht="15.75" customHeight="1">
      <c r="A2513" s="131"/>
      <c r="B2513" s="131"/>
      <c r="C2513" s="140"/>
      <c r="D2513" s="134"/>
      <c r="E2513" s="146"/>
      <c r="F2513" s="134"/>
      <c r="G2513" s="131"/>
      <c r="H2513" s="131"/>
      <c r="I2513" s="147"/>
      <c r="J2513" s="140"/>
      <c r="K2513" s="148"/>
      <c r="L2513" s="134"/>
      <c r="M2513" s="134"/>
      <c r="N2513" s="146"/>
      <c r="O2513" s="146"/>
      <c r="P2513" s="149"/>
      <c r="Q2513" s="149"/>
      <c r="R2513" s="134"/>
      <c r="S2513" s="127"/>
      <c r="T2513" s="150"/>
      <c r="U2513" s="140"/>
      <c r="V2513" s="140"/>
      <c r="W2513" s="127"/>
    </row>
    <row r="2514" spans="1:23" ht="15.75" customHeight="1">
      <c r="A2514" s="131"/>
      <c r="B2514" s="131"/>
      <c r="C2514" s="140"/>
      <c r="D2514" s="134"/>
      <c r="E2514" s="146"/>
      <c r="F2514" s="134"/>
      <c r="G2514" s="131"/>
      <c r="H2514" s="131"/>
      <c r="I2514" s="147"/>
      <c r="J2514" s="140"/>
      <c r="K2514" s="148"/>
      <c r="L2514" s="134"/>
      <c r="M2514" s="134"/>
      <c r="N2514" s="146"/>
      <c r="O2514" s="146"/>
      <c r="P2514" s="149"/>
      <c r="Q2514" s="149"/>
      <c r="R2514" s="134"/>
      <c r="S2514" s="127"/>
      <c r="T2514" s="150"/>
      <c r="U2514" s="140"/>
      <c r="V2514" s="140"/>
      <c r="W2514" s="127"/>
    </row>
    <row r="2515" spans="1:23" ht="15.75" customHeight="1">
      <c r="A2515" s="131"/>
      <c r="B2515" s="131"/>
      <c r="C2515" s="140"/>
      <c r="D2515" s="134"/>
      <c r="E2515" s="146"/>
      <c r="F2515" s="134"/>
      <c r="G2515" s="131"/>
      <c r="H2515" s="131"/>
      <c r="I2515" s="147"/>
      <c r="J2515" s="140"/>
      <c r="K2515" s="148"/>
      <c r="L2515" s="134"/>
      <c r="M2515" s="134"/>
      <c r="N2515" s="146"/>
      <c r="O2515" s="146"/>
      <c r="P2515" s="149"/>
      <c r="Q2515" s="149"/>
      <c r="R2515" s="134"/>
      <c r="S2515" s="127"/>
      <c r="T2515" s="150"/>
      <c r="U2515" s="140"/>
      <c r="V2515" s="140"/>
      <c r="W2515" s="127"/>
    </row>
    <row r="2516" spans="1:23" ht="15.75" customHeight="1">
      <c r="A2516" s="131"/>
      <c r="B2516" s="131"/>
      <c r="C2516" s="140"/>
      <c r="D2516" s="134"/>
      <c r="E2516" s="146"/>
      <c r="F2516" s="134"/>
      <c r="G2516" s="131"/>
      <c r="H2516" s="131"/>
      <c r="I2516" s="147"/>
      <c r="J2516" s="140"/>
      <c r="K2516" s="148"/>
      <c r="L2516" s="134"/>
      <c r="M2516" s="134"/>
      <c r="N2516" s="146"/>
      <c r="O2516" s="146"/>
      <c r="P2516" s="149"/>
      <c r="Q2516" s="149"/>
      <c r="R2516" s="134"/>
      <c r="S2516" s="127"/>
      <c r="T2516" s="150"/>
      <c r="U2516" s="140"/>
      <c r="V2516" s="140"/>
      <c r="W2516" s="127"/>
    </row>
    <row r="2517" spans="1:23" ht="15.75" customHeight="1">
      <c r="A2517" s="131"/>
      <c r="B2517" s="131"/>
      <c r="C2517" s="140"/>
      <c r="D2517" s="134"/>
      <c r="E2517" s="146"/>
      <c r="F2517" s="134"/>
      <c r="G2517" s="131"/>
      <c r="H2517" s="131"/>
      <c r="I2517" s="147"/>
      <c r="J2517" s="140"/>
      <c r="K2517" s="148"/>
      <c r="L2517" s="134"/>
      <c r="M2517" s="134"/>
      <c r="N2517" s="146"/>
      <c r="O2517" s="146"/>
      <c r="P2517" s="149"/>
      <c r="Q2517" s="149"/>
      <c r="R2517" s="134"/>
      <c r="S2517" s="127"/>
      <c r="T2517" s="150"/>
      <c r="U2517" s="140"/>
      <c r="V2517" s="140"/>
      <c r="W2517" s="127"/>
    </row>
    <row r="2518" spans="1:23" ht="15.75" customHeight="1">
      <c r="A2518" s="131"/>
      <c r="B2518" s="131"/>
      <c r="C2518" s="140"/>
      <c r="D2518" s="134"/>
      <c r="E2518" s="146"/>
      <c r="F2518" s="134"/>
      <c r="G2518" s="131"/>
      <c r="H2518" s="131"/>
      <c r="I2518" s="147"/>
      <c r="J2518" s="140"/>
      <c r="K2518" s="148"/>
      <c r="L2518" s="134"/>
      <c r="M2518" s="134"/>
      <c r="N2518" s="146"/>
      <c r="O2518" s="146"/>
      <c r="P2518" s="149"/>
      <c r="Q2518" s="149"/>
      <c r="R2518" s="134"/>
      <c r="S2518" s="127"/>
      <c r="T2518" s="150"/>
      <c r="U2518" s="140"/>
      <c r="V2518" s="140"/>
      <c r="W2518" s="127"/>
    </row>
    <row r="2519" spans="1:23" ht="15.75" customHeight="1">
      <c r="A2519" s="131"/>
      <c r="B2519" s="131"/>
      <c r="C2519" s="140"/>
      <c r="D2519" s="134"/>
      <c r="E2519" s="146"/>
      <c r="F2519" s="134"/>
      <c r="G2519" s="131"/>
      <c r="H2519" s="131"/>
      <c r="I2519" s="147"/>
      <c r="J2519" s="140"/>
      <c r="K2519" s="148"/>
      <c r="L2519" s="134"/>
      <c r="M2519" s="134"/>
      <c r="N2519" s="146"/>
      <c r="O2519" s="146"/>
      <c r="P2519" s="149"/>
      <c r="Q2519" s="149"/>
      <c r="R2519" s="134"/>
      <c r="S2519" s="127"/>
      <c r="T2519" s="150"/>
      <c r="U2519" s="140"/>
      <c r="V2519" s="140"/>
      <c r="W2519" s="127"/>
    </row>
    <row r="2520" spans="1:23" ht="15.75" customHeight="1">
      <c r="A2520" s="131"/>
      <c r="B2520" s="131"/>
      <c r="C2520" s="140"/>
      <c r="D2520" s="134"/>
      <c r="E2520" s="146"/>
      <c r="F2520" s="134"/>
      <c r="G2520" s="131"/>
      <c r="H2520" s="131"/>
      <c r="I2520" s="147"/>
      <c r="J2520" s="140"/>
      <c r="K2520" s="148"/>
      <c r="L2520" s="134"/>
      <c r="M2520" s="134"/>
      <c r="N2520" s="146"/>
      <c r="O2520" s="146"/>
      <c r="P2520" s="149"/>
      <c r="Q2520" s="149"/>
      <c r="R2520" s="134"/>
      <c r="S2520" s="127"/>
      <c r="T2520" s="150"/>
      <c r="U2520" s="140"/>
      <c r="V2520" s="140"/>
      <c r="W2520" s="127"/>
    </row>
    <row r="2521" spans="1:23" ht="15.75" customHeight="1">
      <c r="A2521" s="131"/>
      <c r="B2521" s="131"/>
      <c r="C2521" s="140"/>
      <c r="D2521" s="134"/>
      <c r="E2521" s="146"/>
      <c r="F2521" s="134"/>
      <c r="G2521" s="131"/>
      <c r="H2521" s="131"/>
      <c r="I2521" s="147"/>
      <c r="J2521" s="140"/>
      <c r="K2521" s="148"/>
      <c r="L2521" s="134"/>
      <c r="M2521" s="134"/>
      <c r="N2521" s="146"/>
      <c r="O2521" s="146"/>
      <c r="P2521" s="149"/>
      <c r="Q2521" s="149"/>
      <c r="R2521" s="134"/>
      <c r="S2521" s="127"/>
      <c r="T2521" s="150"/>
      <c r="U2521" s="140"/>
      <c r="V2521" s="140"/>
      <c r="W2521" s="127"/>
    </row>
    <row r="2522" spans="1:23" ht="15.75" customHeight="1">
      <c r="A2522" s="131"/>
      <c r="B2522" s="131"/>
      <c r="C2522" s="140"/>
      <c r="D2522" s="134"/>
      <c r="E2522" s="146"/>
      <c r="F2522" s="134"/>
      <c r="G2522" s="131"/>
      <c r="H2522" s="131"/>
      <c r="I2522" s="147"/>
      <c r="J2522" s="140"/>
      <c r="K2522" s="148"/>
      <c r="L2522" s="134"/>
      <c r="M2522" s="134"/>
      <c r="N2522" s="146"/>
      <c r="O2522" s="146"/>
      <c r="P2522" s="149"/>
      <c r="Q2522" s="149"/>
      <c r="R2522" s="134"/>
      <c r="S2522" s="127"/>
      <c r="T2522" s="150"/>
      <c r="U2522" s="140"/>
      <c r="V2522" s="140"/>
      <c r="W2522" s="127"/>
    </row>
    <row r="2523" spans="1:23" ht="15.75" customHeight="1">
      <c r="A2523" s="131"/>
      <c r="B2523" s="131"/>
      <c r="C2523" s="140"/>
      <c r="D2523" s="134"/>
      <c r="E2523" s="146"/>
      <c r="F2523" s="134"/>
      <c r="G2523" s="131"/>
      <c r="H2523" s="131"/>
      <c r="I2523" s="147"/>
      <c r="J2523" s="140"/>
      <c r="K2523" s="148"/>
      <c r="L2523" s="134"/>
      <c r="M2523" s="134"/>
      <c r="N2523" s="146"/>
      <c r="O2523" s="146"/>
      <c r="P2523" s="149"/>
      <c r="Q2523" s="149"/>
      <c r="R2523" s="134"/>
      <c r="S2523" s="127"/>
      <c r="T2523" s="150"/>
      <c r="U2523" s="140"/>
      <c r="V2523" s="140"/>
      <c r="W2523" s="127"/>
    </row>
    <row r="2524" spans="1:23" ht="15.75" customHeight="1">
      <c r="A2524" s="131"/>
      <c r="B2524" s="131"/>
      <c r="C2524" s="140"/>
      <c r="D2524" s="134"/>
      <c r="E2524" s="146"/>
      <c r="F2524" s="134"/>
      <c r="G2524" s="131"/>
      <c r="H2524" s="131"/>
      <c r="I2524" s="147"/>
      <c r="J2524" s="140"/>
      <c r="K2524" s="148"/>
      <c r="L2524" s="134"/>
      <c r="M2524" s="134"/>
      <c r="N2524" s="146"/>
      <c r="O2524" s="146"/>
      <c r="P2524" s="149"/>
      <c r="Q2524" s="149"/>
      <c r="R2524" s="134"/>
      <c r="S2524" s="127"/>
      <c r="T2524" s="150"/>
      <c r="U2524" s="140"/>
      <c r="V2524" s="140"/>
      <c r="W2524" s="127"/>
    </row>
    <row r="2525" spans="1:23" ht="15.75" customHeight="1">
      <c r="A2525" s="131"/>
      <c r="B2525" s="131"/>
      <c r="C2525" s="140"/>
      <c r="D2525" s="134"/>
      <c r="E2525" s="146"/>
      <c r="F2525" s="134"/>
      <c r="G2525" s="131"/>
      <c r="H2525" s="131"/>
      <c r="I2525" s="147"/>
      <c r="J2525" s="140"/>
      <c r="K2525" s="148"/>
      <c r="L2525" s="134"/>
      <c r="M2525" s="134"/>
      <c r="N2525" s="146"/>
      <c r="O2525" s="146"/>
      <c r="P2525" s="149"/>
      <c r="Q2525" s="149"/>
      <c r="R2525" s="134"/>
      <c r="S2525" s="127"/>
      <c r="T2525" s="150"/>
      <c r="U2525" s="140"/>
      <c r="V2525" s="140"/>
      <c r="W2525" s="127"/>
    </row>
    <row r="2526" spans="1:23" ht="15.75" customHeight="1">
      <c r="A2526" s="131"/>
      <c r="B2526" s="131"/>
      <c r="C2526" s="140"/>
      <c r="D2526" s="134"/>
      <c r="E2526" s="146"/>
      <c r="F2526" s="134"/>
      <c r="G2526" s="131"/>
      <c r="H2526" s="131"/>
      <c r="I2526" s="147"/>
      <c r="J2526" s="140"/>
      <c r="K2526" s="148"/>
      <c r="L2526" s="134"/>
      <c r="M2526" s="134"/>
      <c r="N2526" s="146"/>
      <c r="O2526" s="146"/>
      <c r="P2526" s="149"/>
      <c r="Q2526" s="149"/>
      <c r="R2526" s="134"/>
      <c r="S2526" s="127"/>
      <c r="T2526" s="150"/>
      <c r="U2526" s="140"/>
      <c r="V2526" s="140"/>
      <c r="W2526" s="127"/>
    </row>
    <row r="2527" spans="1:23" ht="15.75" customHeight="1">
      <c r="A2527" s="131"/>
      <c r="B2527" s="131"/>
      <c r="C2527" s="140"/>
      <c r="D2527" s="134"/>
      <c r="E2527" s="146"/>
      <c r="F2527" s="134"/>
      <c r="G2527" s="131"/>
      <c r="H2527" s="131"/>
      <c r="I2527" s="147"/>
      <c r="J2527" s="140"/>
      <c r="K2527" s="148"/>
      <c r="L2527" s="134"/>
      <c r="M2527" s="134"/>
      <c r="N2527" s="146"/>
      <c r="O2527" s="146"/>
      <c r="P2527" s="149"/>
      <c r="Q2527" s="149"/>
      <c r="R2527" s="134"/>
      <c r="S2527" s="127"/>
      <c r="T2527" s="150"/>
      <c r="U2527" s="140"/>
      <c r="V2527" s="140"/>
      <c r="W2527" s="127"/>
    </row>
    <row r="2528" spans="1:23" ht="15.75" customHeight="1">
      <c r="A2528" s="131"/>
      <c r="B2528" s="131"/>
      <c r="C2528" s="140"/>
      <c r="D2528" s="134"/>
      <c r="E2528" s="146"/>
      <c r="F2528" s="134"/>
      <c r="G2528" s="131"/>
      <c r="H2528" s="131"/>
      <c r="I2528" s="147"/>
      <c r="J2528" s="140"/>
      <c r="K2528" s="148"/>
      <c r="L2528" s="134"/>
      <c r="M2528" s="134"/>
      <c r="N2528" s="146"/>
      <c r="O2528" s="146"/>
      <c r="P2528" s="149"/>
      <c r="Q2528" s="149"/>
      <c r="R2528" s="134"/>
      <c r="S2528" s="127"/>
      <c r="T2528" s="150"/>
      <c r="U2528" s="140"/>
      <c r="V2528" s="140"/>
      <c r="W2528" s="127"/>
    </row>
    <row r="2529" spans="1:23" ht="15.75" customHeight="1">
      <c r="A2529" s="131"/>
      <c r="B2529" s="131"/>
      <c r="C2529" s="140"/>
      <c r="D2529" s="134"/>
      <c r="E2529" s="146"/>
      <c r="F2529" s="134"/>
      <c r="G2529" s="131"/>
      <c r="H2529" s="131"/>
      <c r="I2529" s="147"/>
      <c r="J2529" s="140"/>
      <c r="K2529" s="148"/>
      <c r="L2529" s="134"/>
      <c r="M2529" s="134"/>
      <c r="N2529" s="146"/>
      <c r="O2529" s="146"/>
      <c r="P2529" s="149"/>
      <c r="Q2529" s="149"/>
      <c r="R2529" s="134"/>
      <c r="S2529" s="127"/>
      <c r="T2529" s="150"/>
      <c r="U2529" s="140"/>
      <c r="V2529" s="140"/>
      <c r="W2529" s="127"/>
    </row>
    <row r="2530" spans="1:23" ht="15.75" customHeight="1">
      <c r="A2530" s="131"/>
      <c r="B2530" s="131"/>
      <c r="C2530" s="140"/>
      <c r="D2530" s="134"/>
      <c r="E2530" s="146"/>
      <c r="F2530" s="134"/>
      <c r="G2530" s="131"/>
      <c r="H2530" s="131"/>
      <c r="I2530" s="147"/>
      <c r="J2530" s="140"/>
      <c r="K2530" s="148"/>
      <c r="L2530" s="134"/>
      <c r="M2530" s="134"/>
      <c r="N2530" s="146"/>
      <c r="O2530" s="146"/>
      <c r="P2530" s="149"/>
      <c r="Q2530" s="149"/>
      <c r="R2530" s="134"/>
      <c r="S2530" s="127"/>
      <c r="T2530" s="150"/>
      <c r="U2530" s="140"/>
      <c r="V2530" s="140"/>
      <c r="W2530" s="127"/>
    </row>
    <row r="2531" spans="1:23" ht="15.75" customHeight="1">
      <c r="A2531" s="131"/>
      <c r="B2531" s="131"/>
      <c r="C2531" s="140"/>
      <c r="D2531" s="134"/>
      <c r="E2531" s="146"/>
      <c r="F2531" s="134"/>
      <c r="G2531" s="131"/>
      <c r="H2531" s="131"/>
      <c r="I2531" s="147"/>
      <c r="J2531" s="140"/>
      <c r="K2531" s="148"/>
      <c r="L2531" s="134"/>
      <c r="M2531" s="134"/>
      <c r="N2531" s="146"/>
      <c r="O2531" s="146"/>
      <c r="P2531" s="149"/>
      <c r="Q2531" s="149"/>
      <c r="R2531" s="134"/>
      <c r="S2531" s="127"/>
      <c r="T2531" s="150"/>
      <c r="U2531" s="140"/>
      <c r="V2531" s="140"/>
      <c r="W2531" s="127"/>
    </row>
    <row r="2532" spans="1:23" ht="15.75" customHeight="1">
      <c r="A2532" s="131"/>
      <c r="B2532" s="131"/>
      <c r="C2532" s="140"/>
      <c r="D2532" s="134"/>
      <c r="E2532" s="146"/>
      <c r="F2532" s="134"/>
      <c r="G2532" s="131"/>
      <c r="H2532" s="131"/>
      <c r="I2532" s="147"/>
      <c r="J2532" s="140"/>
      <c r="K2532" s="148"/>
      <c r="L2532" s="134"/>
      <c r="M2532" s="134"/>
      <c r="N2532" s="146"/>
      <c r="O2532" s="146"/>
      <c r="P2532" s="149"/>
      <c r="Q2532" s="149"/>
      <c r="R2532" s="134"/>
      <c r="S2532" s="127"/>
      <c r="T2532" s="150"/>
      <c r="U2532" s="140"/>
      <c r="V2532" s="140"/>
      <c r="W2532" s="127"/>
    </row>
    <row r="2533" spans="1:23" ht="15.75" customHeight="1">
      <c r="A2533" s="131"/>
      <c r="B2533" s="131"/>
      <c r="C2533" s="140"/>
      <c r="D2533" s="134"/>
      <c r="E2533" s="146"/>
      <c r="F2533" s="134"/>
      <c r="G2533" s="131"/>
      <c r="H2533" s="131"/>
      <c r="I2533" s="147"/>
      <c r="J2533" s="140"/>
      <c r="K2533" s="148"/>
      <c r="L2533" s="134"/>
      <c r="M2533" s="134"/>
      <c r="N2533" s="146"/>
      <c r="O2533" s="146"/>
      <c r="P2533" s="149"/>
      <c r="Q2533" s="149"/>
      <c r="R2533" s="134"/>
      <c r="S2533" s="127"/>
      <c r="T2533" s="150"/>
      <c r="U2533" s="140"/>
      <c r="V2533" s="140"/>
      <c r="W2533" s="127"/>
    </row>
    <row r="2534" spans="1:23" ht="15.75" customHeight="1">
      <c r="A2534" s="131"/>
      <c r="B2534" s="131"/>
      <c r="C2534" s="140"/>
      <c r="D2534" s="134"/>
      <c r="E2534" s="146"/>
      <c r="F2534" s="134"/>
      <c r="G2534" s="131"/>
      <c r="H2534" s="131"/>
      <c r="I2534" s="147"/>
      <c r="J2534" s="140"/>
      <c r="K2534" s="148"/>
      <c r="L2534" s="134"/>
      <c r="M2534" s="134"/>
      <c r="N2534" s="146"/>
      <c r="O2534" s="146"/>
      <c r="P2534" s="149"/>
      <c r="Q2534" s="149"/>
      <c r="R2534" s="134"/>
      <c r="S2534" s="127"/>
      <c r="T2534" s="150"/>
      <c r="U2534" s="140"/>
      <c r="V2534" s="140"/>
      <c r="W2534" s="127"/>
    </row>
    <row r="2535" spans="1:23" ht="15.75" customHeight="1">
      <c r="A2535" s="131"/>
      <c r="B2535" s="131"/>
      <c r="C2535" s="140"/>
      <c r="D2535" s="134"/>
      <c r="E2535" s="146"/>
      <c r="F2535" s="134"/>
      <c r="G2535" s="131"/>
      <c r="H2535" s="131"/>
      <c r="I2535" s="147"/>
      <c r="J2535" s="140"/>
      <c r="K2535" s="148"/>
      <c r="L2535" s="134"/>
      <c r="M2535" s="134"/>
      <c r="N2535" s="146"/>
      <c r="O2535" s="146"/>
      <c r="P2535" s="149"/>
      <c r="Q2535" s="149"/>
      <c r="R2535" s="134"/>
      <c r="S2535" s="127"/>
      <c r="T2535" s="150"/>
      <c r="U2535" s="140"/>
      <c r="V2535" s="140"/>
      <c r="W2535" s="127"/>
    </row>
    <row r="2536" spans="1:23" ht="15.75" customHeight="1">
      <c r="A2536" s="131"/>
      <c r="B2536" s="131"/>
      <c r="C2536" s="140"/>
      <c r="D2536" s="134"/>
      <c r="E2536" s="146"/>
      <c r="F2536" s="134"/>
      <c r="G2536" s="131"/>
      <c r="H2536" s="131"/>
      <c r="I2536" s="147"/>
      <c r="J2536" s="140"/>
      <c r="K2536" s="148"/>
      <c r="L2536" s="134"/>
      <c r="M2536" s="134"/>
      <c r="N2536" s="146"/>
      <c r="O2536" s="146"/>
      <c r="P2536" s="149"/>
      <c r="Q2536" s="149"/>
      <c r="R2536" s="134"/>
      <c r="S2536" s="127"/>
      <c r="T2536" s="150"/>
      <c r="U2536" s="140"/>
      <c r="V2536" s="140"/>
      <c r="W2536" s="127"/>
    </row>
    <row r="2537" spans="1:23" ht="15.75" customHeight="1">
      <c r="A2537" s="131"/>
      <c r="B2537" s="131"/>
      <c r="C2537" s="140"/>
      <c r="D2537" s="134"/>
      <c r="E2537" s="146"/>
      <c r="F2537" s="134"/>
      <c r="G2537" s="131"/>
      <c r="H2537" s="131"/>
      <c r="I2537" s="147"/>
      <c r="J2537" s="140"/>
      <c r="K2537" s="148"/>
      <c r="L2537" s="134"/>
      <c r="M2537" s="134"/>
      <c r="N2537" s="146"/>
      <c r="O2537" s="146"/>
      <c r="P2537" s="149"/>
      <c r="Q2537" s="149"/>
      <c r="R2537" s="134"/>
      <c r="S2537" s="127"/>
      <c r="T2537" s="150"/>
      <c r="U2537" s="140"/>
      <c r="V2537" s="140"/>
      <c r="W2537" s="127"/>
    </row>
    <row r="2538" spans="1:23" ht="15.75" customHeight="1">
      <c r="A2538" s="131"/>
      <c r="B2538" s="131"/>
      <c r="C2538" s="140"/>
      <c r="D2538" s="134"/>
      <c r="E2538" s="146"/>
      <c r="F2538" s="134"/>
      <c r="G2538" s="131"/>
      <c r="H2538" s="131"/>
      <c r="I2538" s="147"/>
      <c r="J2538" s="140"/>
      <c r="K2538" s="148"/>
      <c r="L2538" s="134"/>
      <c r="M2538" s="134"/>
      <c r="N2538" s="146"/>
      <c r="O2538" s="146"/>
      <c r="P2538" s="149"/>
      <c r="Q2538" s="149"/>
      <c r="R2538" s="134"/>
      <c r="S2538" s="127"/>
      <c r="T2538" s="150"/>
      <c r="U2538" s="140"/>
      <c r="V2538" s="140"/>
      <c r="W2538" s="127"/>
    </row>
    <row r="2539" spans="1:23" ht="15.75" customHeight="1">
      <c r="A2539" s="131"/>
      <c r="B2539" s="131"/>
      <c r="C2539" s="140"/>
      <c r="D2539" s="134"/>
      <c r="E2539" s="146"/>
      <c r="F2539" s="134"/>
      <c r="G2539" s="131"/>
      <c r="H2539" s="131"/>
      <c r="I2539" s="147"/>
      <c r="J2539" s="140"/>
      <c r="K2539" s="148"/>
      <c r="L2539" s="134"/>
      <c r="M2539" s="134"/>
      <c r="N2539" s="146"/>
      <c r="O2539" s="146"/>
      <c r="P2539" s="149"/>
      <c r="Q2539" s="149"/>
      <c r="R2539" s="134"/>
      <c r="S2539" s="127"/>
      <c r="T2539" s="150"/>
      <c r="U2539" s="140"/>
      <c r="V2539" s="140"/>
      <c r="W2539" s="127"/>
    </row>
    <row r="2540" spans="1:23" ht="15.75" customHeight="1">
      <c r="A2540" s="131"/>
      <c r="B2540" s="131"/>
      <c r="C2540" s="140"/>
      <c r="D2540" s="134"/>
      <c r="E2540" s="146"/>
      <c r="F2540" s="134"/>
      <c r="G2540" s="131"/>
      <c r="H2540" s="131"/>
      <c r="I2540" s="147"/>
      <c r="J2540" s="140"/>
      <c r="K2540" s="148"/>
      <c r="L2540" s="134"/>
      <c r="M2540" s="134"/>
      <c r="N2540" s="146"/>
      <c r="O2540" s="146"/>
      <c r="P2540" s="149"/>
      <c r="Q2540" s="149"/>
      <c r="R2540" s="134"/>
      <c r="S2540" s="127"/>
      <c r="T2540" s="150"/>
      <c r="U2540" s="140"/>
      <c r="V2540" s="140"/>
      <c r="W2540" s="127"/>
    </row>
    <row r="2541" spans="1:23" ht="15.75" customHeight="1">
      <c r="A2541" s="131"/>
      <c r="B2541" s="131"/>
      <c r="C2541" s="140"/>
      <c r="D2541" s="134"/>
      <c r="E2541" s="146"/>
      <c r="F2541" s="134"/>
      <c r="G2541" s="131"/>
      <c r="H2541" s="131"/>
      <c r="I2541" s="147"/>
      <c r="J2541" s="140"/>
      <c r="K2541" s="148"/>
      <c r="L2541" s="134"/>
      <c r="M2541" s="134"/>
      <c r="N2541" s="146"/>
      <c r="O2541" s="146"/>
      <c r="P2541" s="149"/>
      <c r="Q2541" s="149"/>
      <c r="R2541" s="134"/>
      <c r="S2541" s="127"/>
      <c r="T2541" s="150"/>
      <c r="U2541" s="140"/>
      <c r="V2541" s="140"/>
      <c r="W2541" s="127"/>
    </row>
    <row r="2542" spans="1:23" ht="15.75" customHeight="1">
      <c r="A2542" s="131"/>
      <c r="B2542" s="131"/>
      <c r="C2542" s="140"/>
      <c r="D2542" s="134"/>
      <c r="E2542" s="146"/>
      <c r="F2542" s="134"/>
      <c r="G2542" s="131"/>
      <c r="H2542" s="131"/>
      <c r="I2542" s="147"/>
      <c r="J2542" s="140"/>
      <c r="K2542" s="148"/>
      <c r="L2542" s="134"/>
      <c r="M2542" s="134"/>
      <c r="N2542" s="146"/>
      <c r="O2542" s="146"/>
      <c r="P2542" s="149"/>
      <c r="Q2542" s="149"/>
      <c r="R2542" s="134"/>
      <c r="S2542" s="127"/>
      <c r="T2542" s="150"/>
      <c r="U2542" s="140"/>
      <c r="V2542" s="140"/>
      <c r="W2542" s="127"/>
    </row>
    <row r="2543" spans="1:23" ht="15.75" customHeight="1">
      <c r="A2543" s="131"/>
      <c r="B2543" s="131"/>
      <c r="C2543" s="140"/>
      <c r="D2543" s="134"/>
      <c r="E2543" s="146"/>
      <c r="F2543" s="134"/>
      <c r="G2543" s="131"/>
      <c r="H2543" s="131"/>
      <c r="I2543" s="147"/>
      <c r="J2543" s="140"/>
      <c r="K2543" s="148"/>
      <c r="L2543" s="134"/>
      <c r="M2543" s="134"/>
      <c r="N2543" s="146"/>
      <c r="O2543" s="146"/>
      <c r="P2543" s="149"/>
      <c r="Q2543" s="149"/>
      <c r="R2543" s="134"/>
      <c r="S2543" s="127"/>
      <c r="T2543" s="150"/>
      <c r="U2543" s="140"/>
      <c r="V2543" s="140"/>
      <c r="W2543" s="127"/>
    </row>
    <row r="2544" spans="1:23" ht="15.75" customHeight="1">
      <c r="A2544" s="131"/>
      <c r="B2544" s="131"/>
      <c r="C2544" s="140"/>
      <c r="D2544" s="134"/>
      <c r="E2544" s="146"/>
      <c r="F2544" s="134"/>
      <c r="G2544" s="131"/>
      <c r="H2544" s="131"/>
      <c r="I2544" s="147"/>
      <c r="J2544" s="140"/>
      <c r="K2544" s="148"/>
      <c r="L2544" s="134"/>
      <c r="M2544" s="134"/>
      <c r="N2544" s="146"/>
      <c r="O2544" s="146"/>
      <c r="P2544" s="149"/>
      <c r="Q2544" s="149"/>
      <c r="R2544" s="134"/>
      <c r="S2544" s="127"/>
      <c r="T2544" s="150"/>
      <c r="U2544" s="140"/>
      <c r="V2544" s="140"/>
      <c r="W2544" s="127"/>
    </row>
    <row r="2545" spans="1:23" ht="15.75" customHeight="1">
      <c r="A2545" s="131"/>
      <c r="B2545" s="131"/>
      <c r="C2545" s="140"/>
      <c r="D2545" s="134"/>
      <c r="E2545" s="146"/>
      <c r="F2545" s="134"/>
      <c r="G2545" s="131"/>
      <c r="H2545" s="131"/>
      <c r="I2545" s="147"/>
      <c r="J2545" s="140"/>
      <c r="K2545" s="148"/>
      <c r="L2545" s="134"/>
      <c r="M2545" s="134"/>
      <c r="N2545" s="146"/>
      <c r="O2545" s="146"/>
      <c r="P2545" s="149"/>
      <c r="Q2545" s="149"/>
      <c r="R2545" s="134"/>
      <c r="S2545" s="127"/>
      <c r="T2545" s="150"/>
      <c r="U2545" s="140"/>
      <c r="V2545" s="140"/>
      <c r="W2545" s="127"/>
    </row>
    <row r="2546" spans="1:23" ht="15.75" customHeight="1">
      <c r="A2546" s="131"/>
      <c r="B2546" s="131"/>
      <c r="C2546" s="140"/>
      <c r="D2546" s="134"/>
      <c r="E2546" s="146"/>
      <c r="F2546" s="134"/>
      <c r="G2546" s="131"/>
      <c r="H2546" s="131"/>
      <c r="I2546" s="147"/>
      <c r="J2546" s="140"/>
      <c r="K2546" s="148"/>
      <c r="L2546" s="134"/>
      <c r="M2546" s="134"/>
      <c r="N2546" s="146"/>
      <c r="O2546" s="146"/>
      <c r="P2546" s="149"/>
      <c r="Q2546" s="149"/>
      <c r="R2546" s="134"/>
      <c r="S2546" s="127"/>
      <c r="T2546" s="150"/>
      <c r="U2546" s="140"/>
      <c r="V2546" s="140"/>
      <c r="W2546" s="127"/>
    </row>
    <row r="2547" spans="1:23" ht="15.75" customHeight="1">
      <c r="A2547" s="131"/>
      <c r="B2547" s="131"/>
      <c r="C2547" s="140"/>
      <c r="D2547" s="134"/>
      <c r="E2547" s="146"/>
      <c r="F2547" s="134"/>
      <c r="G2547" s="131"/>
      <c r="H2547" s="131"/>
      <c r="I2547" s="147"/>
      <c r="J2547" s="140"/>
      <c r="K2547" s="148"/>
      <c r="L2547" s="134"/>
      <c r="M2547" s="134"/>
      <c r="N2547" s="146"/>
      <c r="O2547" s="146"/>
      <c r="P2547" s="149"/>
      <c r="Q2547" s="149"/>
      <c r="R2547" s="134"/>
      <c r="S2547" s="127"/>
      <c r="T2547" s="150"/>
      <c r="U2547" s="140"/>
      <c r="V2547" s="140"/>
      <c r="W2547" s="127"/>
    </row>
    <row r="2548" spans="1:23" ht="15.75" customHeight="1">
      <c r="A2548" s="131"/>
      <c r="B2548" s="131"/>
      <c r="C2548" s="140"/>
      <c r="D2548" s="134"/>
      <c r="E2548" s="146"/>
      <c r="F2548" s="134"/>
      <c r="G2548" s="131"/>
      <c r="H2548" s="131"/>
      <c r="I2548" s="147"/>
      <c r="J2548" s="140"/>
      <c r="K2548" s="148"/>
      <c r="L2548" s="134"/>
      <c r="M2548" s="134"/>
      <c r="N2548" s="146"/>
      <c r="O2548" s="146"/>
      <c r="P2548" s="149"/>
      <c r="Q2548" s="149"/>
      <c r="R2548" s="134"/>
      <c r="S2548" s="127"/>
      <c r="T2548" s="150"/>
      <c r="U2548" s="140"/>
      <c r="V2548" s="140"/>
      <c r="W2548" s="127"/>
    </row>
    <row r="2549" spans="1:23" ht="15.75" customHeight="1">
      <c r="A2549" s="131"/>
      <c r="B2549" s="131"/>
      <c r="C2549" s="140"/>
      <c r="D2549" s="134"/>
      <c r="E2549" s="146"/>
      <c r="F2549" s="134"/>
      <c r="G2549" s="131"/>
      <c r="H2549" s="131"/>
      <c r="I2549" s="147"/>
      <c r="J2549" s="140"/>
      <c r="K2549" s="148"/>
      <c r="L2549" s="134"/>
      <c r="M2549" s="134"/>
      <c r="N2549" s="146"/>
      <c r="O2549" s="146"/>
      <c r="P2549" s="149"/>
      <c r="Q2549" s="149"/>
      <c r="R2549" s="134"/>
      <c r="S2549" s="127"/>
      <c r="T2549" s="150"/>
      <c r="U2549" s="140"/>
      <c r="V2549" s="140"/>
      <c r="W2549" s="127"/>
    </row>
    <row r="2550" spans="1:23" ht="15.75" customHeight="1">
      <c r="A2550" s="131"/>
      <c r="B2550" s="131"/>
      <c r="C2550" s="140"/>
      <c r="D2550" s="134"/>
      <c r="E2550" s="146"/>
      <c r="F2550" s="134"/>
      <c r="G2550" s="131"/>
      <c r="H2550" s="131"/>
      <c r="I2550" s="147"/>
      <c r="J2550" s="140"/>
      <c r="K2550" s="148"/>
      <c r="L2550" s="134"/>
      <c r="M2550" s="134"/>
      <c r="N2550" s="146"/>
      <c r="O2550" s="146"/>
      <c r="P2550" s="149"/>
      <c r="Q2550" s="149"/>
      <c r="R2550" s="134"/>
      <c r="S2550" s="127"/>
      <c r="T2550" s="150"/>
      <c r="U2550" s="140"/>
      <c r="V2550" s="140"/>
      <c r="W2550" s="127"/>
    </row>
    <row r="2551" spans="1:23" ht="15.75" customHeight="1">
      <c r="A2551" s="131"/>
      <c r="B2551" s="131"/>
      <c r="C2551" s="140"/>
      <c r="D2551" s="134"/>
      <c r="E2551" s="146"/>
      <c r="F2551" s="134"/>
      <c r="G2551" s="131"/>
      <c r="H2551" s="131"/>
      <c r="I2551" s="147"/>
      <c r="J2551" s="140"/>
      <c r="K2551" s="148"/>
      <c r="L2551" s="134"/>
      <c r="M2551" s="134"/>
      <c r="N2551" s="146"/>
      <c r="O2551" s="146"/>
      <c r="P2551" s="149"/>
      <c r="Q2551" s="149"/>
      <c r="R2551" s="134"/>
      <c r="S2551" s="127"/>
      <c r="T2551" s="150"/>
      <c r="U2551" s="140"/>
      <c r="V2551" s="140"/>
      <c r="W2551" s="127"/>
    </row>
    <row r="2552" spans="1:23" ht="15.75" customHeight="1">
      <c r="A2552" s="131"/>
      <c r="B2552" s="131"/>
      <c r="C2552" s="140"/>
      <c r="D2552" s="134"/>
      <c r="E2552" s="146"/>
      <c r="F2552" s="134"/>
      <c r="G2552" s="131"/>
      <c r="H2552" s="131"/>
      <c r="I2552" s="147"/>
      <c r="J2552" s="140"/>
      <c r="K2552" s="148"/>
      <c r="L2552" s="134"/>
      <c r="M2552" s="134"/>
      <c r="N2552" s="146"/>
      <c r="O2552" s="146"/>
      <c r="P2552" s="149"/>
      <c r="Q2552" s="149"/>
      <c r="R2552" s="134"/>
      <c r="S2552" s="127"/>
      <c r="T2552" s="150"/>
      <c r="U2552" s="140"/>
      <c r="V2552" s="140"/>
      <c r="W2552" s="127"/>
    </row>
    <row r="2553" spans="1:23" ht="15.75" customHeight="1">
      <c r="A2553" s="131"/>
      <c r="B2553" s="131"/>
      <c r="C2553" s="140"/>
      <c r="D2553" s="134"/>
      <c r="E2553" s="146"/>
      <c r="F2553" s="134"/>
      <c r="G2553" s="131"/>
      <c r="H2553" s="131"/>
      <c r="I2553" s="147"/>
      <c r="J2553" s="140"/>
      <c r="K2553" s="148"/>
      <c r="L2553" s="134"/>
      <c r="M2553" s="134"/>
      <c r="N2553" s="146"/>
      <c r="O2553" s="146"/>
      <c r="P2553" s="149"/>
      <c r="Q2553" s="149"/>
      <c r="R2553" s="134"/>
      <c r="S2553" s="127"/>
      <c r="T2553" s="150"/>
      <c r="U2553" s="140"/>
      <c r="V2553" s="140"/>
      <c r="W2553" s="127"/>
    </row>
    <row r="2554" spans="1:23" ht="15.75" customHeight="1">
      <c r="A2554" s="131"/>
      <c r="B2554" s="131"/>
      <c r="C2554" s="140"/>
      <c r="D2554" s="134"/>
      <c r="E2554" s="146"/>
      <c r="F2554" s="134"/>
      <c r="G2554" s="131"/>
      <c r="H2554" s="131"/>
      <c r="I2554" s="147"/>
      <c r="J2554" s="140"/>
      <c r="K2554" s="148"/>
      <c r="L2554" s="134"/>
      <c r="M2554" s="134"/>
      <c r="N2554" s="146"/>
      <c r="O2554" s="146"/>
      <c r="P2554" s="149"/>
      <c r="Q2554" s="149"/>
      <c r="R2554" s="134"/>
      <c r="S2554" s="127"/>
      <c r="T2554" s="150"/>
      <c r="U2554" s="140"/>
      <c r="V2554" s="140"/>
      <c r="W2554" s="127"/>
    </row>
    <row r="2555" spans="1:23" ht="15.75" customHeight="1">
      <c r="A2555" s="131"/>
      <c r="B2555" s="131"/>
      <c r="C2555" s="140"/>
      <c r="D2555" s="134"/>
      <c r="E2555" s="146"/>
      <c r="F2555" s="134"/>
      <c r="G2555" s="131"/>
      <c r="H2555" s="131"/>
      <c r="I2555" s="147"/>
      <c r="J2555" s="140"/>
      <c r="K2555" s="148"/>
      <c r="L2555" s="134"/>
      <c r="M2555" s="134"/>
      <c r="N2555" s="146"/>
      <c r="O2555" s="146"/>
      <c r="P2555" s="149"/>
      <c r="Q2555" s="149"/>
      <c r="R2555" s="134"/>
      <c r="S2555" s="127"/>
      <c r="T2555" s="150"/>
      <c r="U2555" s="140"/>
      <c r="V2555" s="140"/>
      <c r="W2555" s="127"/>
    </row>
    <row r="2556" spans="1:23" ht="15.75" customHeight="1">
      <c r="A2556" s="131"/>
      <c r="B2556" s="131"/>
      <c r="C2556" s="140"/>
      <c r="D2556" s="134"/>
      <c r="E2556" s="146"/>
      <c r="F2556" s="134"/>
      <c r="G2556" s="131"/>
      <c r="H2556" s="131"/>
      <c r="I2556" s="147"/>
      <c r="J2556" s="140"/>
      <c r="K2556" s="148"/>
      <c r="L2556" s="134"/>
      <c r="M2556" s="134"/>
      <c r="N2556" s="146"/>
      <c r="O2556" s="146"/>
      <c r="P2556" s="149"/>
      <c r="Q2556" s="149"/>
      <c r="R2556" s="134"/>
      <c r="S2556" s="127"/>
      <c r="T2556" s="150"/>
      <c r="U2556" s="140"/>
      <c r="V2556" s="140"/>
      <c r="W2556" s="127"/>
    </row>
    <row r="2557" spans="1:23" ht="15.75" customHeight="1">
      <c r="A2557" s="131"/>
      <c r="B2557" s="131"/>
      <c r="C2557" s="140"/>
      <c r="D2557" s="134"/>
      <c r="E2557" s="146"/>
      <c r="F2557" s="134"/>
      <c r="G2557" s="131"/>
      <c r="H2557" s="131"/>
      <c r="I2557" s="147"/>
      <c r="J2557" s="140"/>
      <c r="K2557" s="148"/>
      <c r="L2557" s="134"/>
      <c r="M2557" s="134"/>
      <c r="N2557" s="146"/>
      <c r="O2557" s="146"/>
      <c r="P2557" s="149"/>
      <c r="Q2557" s="149"/>
      <c r="R2557" s="134"/>
      <c r="S2557" s="127"/>
      <c r="T2557" s="150"/>
      <c r="U2557" s="140"/>
      <c r="V2557" s="140"/>
      <c r="W2557" s="127"/>
    </row>
    <row r="2558" spans="1:23" ht="15.75" customHeight="1">
      <c r="A2558" s="131"/>
      <c r="B2558" s="131"/>
      <c r="C2558" s="140"/>
      <c r="D2558" s="134"/>
      <c r="E2558" s="146"/>
      <c r="F2558" s="134"/>
      <c r="G2558" s="131"/>
      <c r="H2558" s="131"/>
      <c r="I2558" s="147"/>
      <c r="J2558" s="140"/>
      <c r="K2558" s="148"/>
      <c r="L2558" s="134"/>
      <c r="M2558" s="134"/>
      <c r="N2558" s="146"/>
      <c r="O2558" s="146"/>
      <c r="P2558" s="149"/>
      <c r="Q2558" s="149"/>
      <c r="R2558" s="134"/>
      <c r="S2558" s="127"/>
      <c r="T2558" s="150"/>
      <c r="U2558" s="140"/>
      <c r="V2558" s="140"/>
      <c r="W2558" s="127"/>
    </row>
    <row r="2559" spans="1:23" ht="15.75" customHeight="1">
      <c r="A2559" s="131"/>
      <c r="B2559" s="131"/>
      <c r="C2559" s="140"/>
      <c r="D2559" s="134"/>
      <c r="E2559" s="146"/>
      <c r="F2559" s="134"/>
      <c r="G2559" s="131"/>
      <c r="H2559" s="131"/>
      <c r="I2559" s="147"/>
      <c r="J2559" s="140"/>
      <c r="K2559" s="148"/>
      <c r="L2559" s="134"/>
      <c r="M2559" s="134"/>
      <c r="N2559" s="146"/>
      <c r="O2559" s="146"/>
      <c r="P2559" s="149"/>
      <c r="Q2559" s="149"/>
      <c r="R2559" s="134"/>
      <c r="S2559" s="127"/>
      <c r="T2559" s="150"/>
      <c r="U2559" s="140"/>
      <c r="V2559" s="140"/>
      <c r="W2559" s="127"/>
    </row>
    <row r="2560" spans="1:23" ht="15.75" customHeight="1">
      <c r="A2560" s="131"/>
      <c r="B2560" s="131"/>
      <c r="C2560" s="140"/>
      <c r="D2560" s="134"/>
      <c r="E2560" s="146"/>
      <c r="F2560" s="134"/>
      <c r="G2560" s="131"/>
      <c r="H2560" s="131"/>
      <c r="I2560" s="147"/>
      <c r="J2560" s="140"/>
      <c r="K2560" s="148"/>
      <c r="L2560" s="134"/>
      <c r="M2560" s="134"/>
      <c r="N2560" s="146"/>
      <c r="O2560" s="146"/>
      <c r="P2560" s="149"/>
      <c r="Q2560" s="149"/>
      <c r="R2560" s="134"/>
      <c r="S2560" s="127"/>
      <c r="T2560" s="150"/>
      <c r="U2560" s="140"/>
      <c r="V2560" s="140"/>
      <c r="W2560" s="127"/>
    </row>
    <row r="2561" spans="1:23" ht="15.75" customHeight="1">
      <c r="A2561" s="131"/>
      <c r="B2561" s="131"/>
      <c r="C2561" s="140"/>
      <c r="D2561" s="134"/>
      <c r="E2561" s="146"/>
      <c r="F2561" s="134"/>
      <c r="G2561" s="131"/>
      <c r="H2561" s="131"/>
      <c r="I2561" s="147"/>
      <c r="J2561" s="140"/>
      <c r="K2561" s="148"/>
      <c r="L2561" s="134"/>
      <c r="M2561" s="134"/>
      <c r="N2561" s="146"/>
      <c r="O2561" s="146"/>
      <c r="P2561" s="149"/>
      <c r="Q2561" s="149"/>
      <c r="R2561" s="134"/>
      <c r="S2561" s="127"/>
      <c r="T2561" s="150"/>
      <c r="U2561" s="140"/>
      <c r="V2561" s="140"/>
      <c r="W2561" s="127"/>
    </row>
    <row r="2562" spans="1:23" ht="15.75" customHeight="1">
      <c r="A2562" s="131"/>
      <c r="B2562" s="131"/>
      <c r="C2562" s="140"/>
      <c r="D2562" s="134"/>
      <c r="E2562" s="146"/>
      <c r="F2562" s="134"/>
      <c r="G2562" s="131"/>
      <c r="H2562" s="131"/>
      <c r="I2562" s="147"/>
      <c r="J2562" s="140"/>
      <c r="K2562" s="148"/>
      <c r="L2562" s="134"/>
      <c r="M2562" s="134"/>
      <c r="N2562" s="146"/>
      <c r="O2562" s="146"/>
      <c r="P2562" s="149"/>
      <c r="Q2562" s="149"/>
      <c r="R2562" s="134"/>
      <c r="S2562" s="127"/>
      <c r="T2562" s="150"/>
      <c r="U2562" s="140"/>
      <c r="V2562" s="140"/>
      <c r="W2562" s="127"/>
    </row>
    <row r="2563" spans="1:23" ht="15.75" customHeight="1">
      <c r="A2563" s="131"/>
      <c r="B2563" s="131"/>
      <c r="C2563" s="140"/>
      <c r="D2563" s="134"/>
      <c r="E2563" s="146"/>
      <c r="F2563" s="134"/>
      <c r="G2563" s="131"/>
      <c r="H2563" s="131"/>
      <c r="I2563" s="147"/>
      <c r="J2563" s="140"/>
      <c r="K2563" s="148"/>
      <c r="L2563" s="134"/>
      <c r="M2563" s="134"/>
      <c r="N2563" s="146"/>
      <c r="O2563" s="146"/>
      <c r="P2563" s="149"/>
      <c r="Q2563" s="149"/>
      <c r="R2563" s="134"/>
      <c r="S2563" s="127"/>
      <c r="T2563" s="150"/>
      <c r="U2563" s="140"/>
      <c r="V2563" s="140"/>
      <c r="W2563" s="127"/>
    </row>
    <row r="2564" spans="1:23" ht="15.75" customHeight="1">
      <c r="A2564" s="131"/>
      <c r="B2564" s="131"/>
      <c r="C2564" s="140"/>
      <c r="D2564" s="134"/>
      <c r="E2564" s="146"/>
      <c r="F2564" s="134"/>
      <c r="G2564" s="131"/>
      <c r="H2564" s="131"/>
      <c r="I2564" s="147"/>
      <c r="J2564" s="140"/>
      <c r="K2564" s="148"/>
      <c r="L2564" s="134"/>
      <c r="M2564" s="134"/>
      <c r="N2564" s="146"/>
      <c r="O2564" s="146"/>
      <c r="P2564" s="149"/>
      <c r="Q2564" s="149"/>
      <c r="R2564" s="134"/>
      <c r="S2564" s="127"/>
      <c r="T2564" s="150"/>
      <c r="U2564" s="140"/>
      <c r="V2564" s="140"/>
      <c r="W2564" s="127"/>
    </row>
    <row r="2565" spans="1:23" ht="15.75" customHeight="1">
      <c r="A2565" s="131"/>
      <c r="B2565" s="131"/>
      <c r="C2565" s="140"/>
      <c r="D2565" s="134"/>
      <c r="E2565" s="146"/>
      <c r="F2565" s="134"/>
      <c r="G2565" s="131"/>
      <c r="H2565" s="131"/>
      <c r="I2565" s="147"/>
      <c r="J2565" s="140"/>
      <c r="K2565" s="148"/>
      <c r="L2565" s="134"/>
      <c r="M2565" s="134"/>
      <c r="N2565" s="146"/>
      <c r="O2565" s="146"/>
      <c r="P2565" s="149"/>
      <c r="Q2565" s="149"/>
      <c r="R2565" s="134"/>
      <c r="S2565" s="127"/>
      <c r="T2565" s="150"/>
      <c r="U2565" s="140"/>
      <c r="V2565" s="140"/>
      <c r="W2565" s="127"/>
    </row>
    <row r="2566" spans="1:23" ht="15.75" customHeight="1">
      <c r="A2566" s="131"/>
      <c r="B2566" s="131"/>
      <c r="C2566" s="140"/>
      <c r="D2566" s="134"/>
      <c r="E2566" s="146"/>
      <c r="F2566" s="134"/>
      <c r="G2566" s="131"/>
      <c r="H2566" s="131"/>
      <c r="I2566" s="147"/>
      <c r="J2566" s="140"/>
      <c r="K2566" s="148"/>
      <c r="L2566" s="134"/>
      <c r="M2566" s="134"/>
      <c r="N2566" s="146"/>
      <c r="O2566" s="146"/>
      <c r="P2566" s="149"/>
      <c r="Q2566" s="149"/>
      <c r="R2566" s="134"/>
      <c r="S2566" s="127"/>
      <c r="T2566" s="150"/>
      <c r="U2566" s="140"/>
      <c r="V2566" s="140"/>
      <c r="W2566" s="127"/>
    </row>
    <row r="2567" spans="1:23" ht="15.75" customHeight="1">
      <c r="A2567" s="131"/>
      <c r="B2567" s="131"/>
      <c r="C2567" s="140"/>
      <c r="D2567" s="134"/>
      <c r="E2567" s="146"/>
      <c r="F2567" s="134"/>
      <c r="G2567" s="131"/>
      <c r="H2567" s="131"/>
      <c r="I2567" s="147"/>
      <c r="J2567" s="140"/>
      <c r="K2567" s="148"/>
      <c r="L2567" s="134"/>
      <c r="M2567" s="134"/>
      <c r="N2567" s="146"/>
      <c r="O2567" s="146"/>
      <c r="P2567" s="149"/>
      <c r="Q2567" s="149"/>
      <c r="R2567" s="134"/>
      <c r="S2567" s="127"/>
      <c r="T2567" s="150"/>
      <c r="U2567" s="140"/>
      <c r="V2567" s="140"/>
      <c r="W2567" s="127"/>
    </row>
    <row r="2568" spans="1:23" ht="15.75" customHeight="1">
      <c r="A2568" s="131"/>
      <c r="B2568" s="131"/>
      <c r="C2568" s="140"/>
      <c r="D2568" s="134"/>
      <c r="E2568" s="146"/>
      <c r="F2568" s="134"/>
      <c r="G2568" s="131"/>
      <c r="H2568" s="131"/>
      <c r="I2568" s="147"/>
      <c r="J2568" s="140"/>
      <c r="K2568" s="148"/>
      <c r="L2568" s="134"/>
      <c r="M2568" s="134"/>
      <c r="N2568" s="146"/>
      <c r="O2568" s="146"/>
      <c r="P2568" s="149"/>
      <c r="Q2568" s="149"/>
      <c r="R2568" s="134"/>
      <c r="S2568" s="127"/>
      <c r="T2568" s="150"/>
      <c r="U2568" s="140"/>
      <c r="V2568" s="140"/>
      <c r="W2568" s="127"/>
    </row>
    <row r="2569" spans="1:23" ht="15.75" customHeight="1">
      <c r="A2569" s="131"/>
      <c r="B2569" s="131"/>
      <c r="C2569" s="140"/>
      <c r="D2569" s="134"/>
      <c r="E2569" s="146"/>
      <c r="F2569" s="134"/>
      <c r="G2569" s="131"/>
      <c r="H2569" s="131"/>
      <c r="I2569" s="147"/>
      <c r="J2569" s="140"/>
      <c r="K2569" s="148"/>
      <c r="L2569" s="134"/>
      <c r="M2569" s="134"/>
      <c r="N2569" s="146"/>
      <c r="O2569" s="146"/>
      <c r="P2569" s="149"/>
      <c r="Q2569" s="149"/>
      <c r="R2569" s="134"/>
      <c r="S2569" s="127"/>
      <c r="T2569" s="150"/>
      <c r="U2569" s="140"/>
      <c r="V2569" s="140"/>
      <c r="W2569" s="127"/>
    </row>
    <row r="2570" spans="1:23" ht="15.75" customHeight="1">
      <c r="A2570" s="131"/>
      <c r="B2570" s="131"/>
      <c r="C2570" s="140"/>
      <c r="D2570" s="134"/>
      <c r="E2570" s="146"/>
      <c r="F2570" s="134"/>
      <c r="G2570" s="131"/>
      <c r="H2570" s="131"/>
      <c r="I2570" s="147"/>
      <c r="J2570" s="140"/>
      <c r="K2570" s="148"/>
      <c r="L2570" s="134"/>
      <c r="M2570" s="134"/>
      <c r="N2570" s="146"/>
      <c r="O2570" s="146"/>
      <c r="P2570" s="149"/>
      <c r="Q2570" s="149"/>
      <c r="R2570" s="134"/>
      <c r="S2570" s="127"/>
      <c r="T2570" s="150"/>
      <c r="U2570" s="140"/>
      <c r="V2570" s="140"/>
      <c r="W2570" s="127"/>
    </row>
    <row r="2571" spans="1:23" ht="15.75" customHeight="1">
      <c r="A2571" s="131"/>
      <c r="B2571" s="131"/>
      <c r="C2571" s="140"/>
      <c r="D2571" s="134"/>
      <c r="E2571" s="146"/>
      <c r="F2571" s="134"/>
      <c r="G2571" s="131"/>
      <c r="H2571" s="131"/>
      <c r="I2571" s="147"/>
      <c r="J2571" s="140"/>
      <c r="K2571" s="148"/>
      <c r="L2571" s="134"/>
      <c r="M2571" s="134"/>
      <c r="N2571" s="146"/>
      <c r="O2571" s="146"/>
      <c r="P2571" s="149"/>
      <c r="Q2571" s="149"/>
      <c r="R2571" s="134"/>
      <c r="S2571" s="127"/>
      <c r="T2571" s="150"/>
      <c r="U2571" s="140"/>
      <c r="V2571" s="140"/>
      <c r="W2571" s="127"/>
    </row>
    <row r="2572" spans="1:23" ht="15.75" customHeight="1">
      <c r="A2572" s="131"/>
      <c r="B2572" s="131"/>
      <c r="C2572" s="140"/>
      <c r="D2572" s="134"/>
      <c r="E2572" s="146"/>
      <c r="F2572" s="134"/>
      <c r="G2572" s="131"/>
      <c r="H2572" s="131"/>
      <c r="I2572" s="147"/>
      <c r="J2572" s="140"/>
      <c r="K2572" s="148"/>
      <c r="L2572" s="134"/>
      <c r="M2572" s="134"/>
      <c r="N2572" s="146"/>
      <c r="O2572" s="146"/>
      <c r="P2572" s="149"/>
      <c r="Q2572" s="149"/>
      <c r="R2572" s="134"/>
      <c r="S2572" s="127"/>
      <c r="T2572" s="150"/>
      <c r="U2572" s="140"/>
      <c r="V2572" s="140"/>
      <c r="W2572" s="127"/>
    </row>
    <row r="2573" spans="1:23" ht="15.75" customHeight="1">
      <c r="A2573" s="131"/>
      <c r="B2573" s="131"/>
      <c r="C2573" s="140"/>
      <c r="D2573" s="134"/>
      <c r="E2573" s="146"/>
      <c r="F2573" s="134"/>
      <c r="G2573" s="131"/>
      <c r="H2573" s="131"/>
      <c r="I2573" s="147"/>
      <c r="J2573" s="140"/>
      <c r="K2573" s="148"/>
      <c r="L2573" s="134"/>
      <c r="M2573" s="134"/>
      <c r="N2573" s="146"/>
      <c r="O2573" s="146"/>
      <c r="P2573" s="149"/>
      <c r="Q2573" s="149"/>
      <c r="R2573" s="134"/>
      <c r="S2573" s="127"/>
      <c r="T2573" s="150"/>
      <c r="U2573" s="140"/>
      <c r="V2573" s="140"/>
      <c r="W2573" s="127"/>
    </row>
    <row r="2574" spans="1:23" ht="15.75" customHeight="1">
      <c r="A2574" s="131"/>
      <c r="B2574" s="131"/>
      <c r="C2574" s="140"/>
      <c r="D2574" s="134"/>
      <c r="E2574" s="146"/>
      <c r="F2574" s="134"/>
      <c r="G2574" s="131"/>
      <c r="H2574" s="131"/>
      <c r="I2574" s="147"/>
      <c r="J2574" s="140"/>
      <c r="K2574" s="148"/>
      <c r="L2574" s="134"/>
      <c r="M2574" s="134"/>
      <c r="N2574" s="146"/>
      <c r="O2574" s="146"/>
      <c r="P2574" s="149"/>
      <c r="Q2574" s="149"/>
      <c r="R2574" s="134"/>
      <c r="S2574" s="127"/>
      <c r="T2574" s="150"/>
      <c r="U2574" s="140"/>
      <c r="V2574" s="140"/>
      <c r="W2574" s="127"/>
    </row>
    <row r="2575" spans="1:23" ht="15.75" customHeight="1">
      <c r="A2575" s="131"/>
      <c r="B2575" s="131"/>
      <c r="C2575" s="140"/>
      <c r="D2575" s="134"/>
      <c r="E2575" s="146"/>
      <c r="F2575" s="134"/>
      <c r="G2575" s="131"/>
      <c r="H2575" s="131"/>
      <c r="I2575" s="147"/>
      <c r="J2575" s="140"/>
      <c r="K2575" s="148"/>
      <c r="L2575" s="134"/>
      <c r="M2575" s="134"/>
      <c r="N2575" s="146"/>
      <c r="O2575" s="146"/>
      <c r="P2575" s="149"/>
      <c r="Q2575" s="149"/>
      <c r="R2575" s="134"/>
      <c r="S2575" s="127"/>
      <c r="T2575" s="150"/>
      <c r="U2575" s="140"/>
      <c r="V2575" s="140"/>
      <c r="W2575" s="127"/>
    </row>
    <row r="2576" spans="1:23" ht="15.75" customHeight="1">
      <c r="A2576" s="131"/>
      <c r="B2576" s="131"/>
      <c r="C2576" s="140"/>
      <c r="D2576" s="134"/>
      <c r="E2576" s="146"/>
      <c r="F2576" s="134"/>
      <c r="G2576" s="131"/>
      <c r="H2576" s="131"/>
      <c r="I2576" s="147"/>
      <c r="J2576" s="140"/>
      <c r="K2576" s="148"/>
      <c r="L2576" s="134"/>
      <c r="M2576" s="134"/>
      <c r="N2576" s="146"/>
      <c r="O2576" s="146"/>
      <c r="P2576" s="149"/>
      <c r="Q2576" s="149"/>
      <c r="R2576" s="134"/>
      <c r="S2576" s="127"/>
      <c r="T2576" s="150"/>
      <c r="U2576" s="140"/>
      <c r="V2576" s="140"/>
      <c r="W2576" s="127"/>
    </row>
    <row r="2577" spans="1:23" ht="15.75" customHeight="1">
      <c r="A2577" s="131"/>
      <c r="B2577" s="131"/>
      <c r="C2577" s="140"/>
      <c r="D2577" s="134"/>
      <c r="E2577" s="146"/>
      <c r="F2577" s="134"/>
      <c r="G2577" s="131"/>
      <c r="H2577" s="131"/>
      <c r="I2577" s="147"/>
      <c r="J2577" s="140"/>
      <c r="K2577" s="148"/>
      <c r="L2577" s="134"/>
      <c r="M2577" s="134"/>
      <c r="N2577" s="146"/>
      <c r="O2577" s="146"/>
      <c r="P2577" s="149"/>
      <c r="Q2577" s="149"/>
      <c r="R2577" s="134"/>
      <c r="S2577" s="127"/>
      <c r="T2577" s="150"/>
      <c r="U2577" s="140"/>
      <c r="V2577" s="140"/>
      <c r="W2577" s="127"/>
    </row>
    <row r="2578" spans="1:23" ht="15.75" customHeight="1">
      <c r="A2578" s="131"/>
      <c r="B2578" s="131"/>
      <c r="C2578" s="140"/>
      <c r="D2578" s="134"/>
      <c r="E2578" s="146"/>
      <c r="F2578" s="134"/>
      <c r="G2578" s="131"/>
      <c r="H2578" s="131"/>
      <c r="I2578" s="147"/>
      <c r="J2578" s="140"/>
      <c r="K2578" s="148"/>
      <c r="L2578" s="134"/>
      <c r="M2578" s="134"/>
      <c r="N2578" s="146"/>
      <c r="O2578" s="146"/>
      <c r="P2578" s="149"/>
      <c r="Q2578" s="149"/>
      <c r="R2578" s="134"/>
      <c r="S2578" s="127"/>
      <c r="T2578" s="150"/>
      <c r="U2578" s="140"/>
      <c r="V2578" s="140"/>
      <c r="W2578" s="127"/>
    </row>
    <row r="2579" spans="1:23" ht="15.75" customHeight="1">
      <c r="A2579" s="131"/>
      <c r="B2579" s="131"/>
      <c r="C2579" s="140"/>
      <c r="D2579" s="134"/>
      <c r="E2579" s="146"/>
      <c r="F2579" s="134"/>
      <c r="G2579" s="131"/>
      <c r="H2579" s="131"/>
      <c r="I2579" s="147"/>
      <c r="J2579" s="140"/>
      <c r="K2579" s="148"/>
      <c r="L2579" s="134"/>
      <c r="M2579" s="134"/>
      <c r="N2579" s="146"/>
      <c r="O2579" s="146"/>
      <c r="P2579" s="149"/>
      <c r="Q2579" s="149"/>
      <c r="R2579" s="134"/>
      <c r="S2579" s="127"/>
      <c r="T2579" s="150"/>
      <c r="U2579" s="140"/>
      <c r="V2579" s="140"/>
      <c r="W2579" s="127"/>
    </row>
    <row r="2580" spans="1:23" ht="15.75" customHeight="1">
      <c r="A2580" s="131"/>
      <c r="B2580" s="131"/>
      <c r="C2580" s="140"/>
      <c r="D2580" s="134"/>
      <c r="E2580" s="146"/>
      <c r="F2580" s="134"/>
      <c r="G2580" s="131"/>
      <c r="H2580" s="131"/>
      <c r="I2580" s="147"/>
      <c r="J2580" s="140"/>
      <c r="K2580" s="148"/>
      <c r="L2580" s="134"/>
      <c r="M2580" s="134"/>
      <c r="N2580" s="146"/>
      <c r="O2580" s="146"/>
      <c r="P2580" s="149"/>
      <c r="Q2580" s="149"/>
      <c r="R2580" s="134"/>
      <c r="S2580" s="127"/>
      <c r="T2580" s="150"/>
      <c r="U2580" s="140"/>
      <c r="V2580" s="140"/>
      <c r="W2580" s="127"/>
    </row>
    <row r="2581" spans="1:23" ht="15.75" customHeight="1">
      <c r="A2581" s="131"/>
      <c r="B2581" s="131"/>
      <c r="C2581" s="140"/>
      <c r="D2581" s="134"/>
      <c r="E2581" s="146"/>
      <c r="F2581" s="134"/>
      <c r="G2581" s="131"/>
      <c r="H2581" s="131"/>
      <c r="I2581" s="147"/>
      <c r="J2581" s="140"/>
      <c r="K2581" s="148"/>
      <c r="L2581" s="134"/>
      <c r="M2581" s="134"/>
      <c r="N2581" s="146"/>
      <c r="O2581" s="146"/>
      <c r="P2581" s="149"/>
      <c r="Q2581" s="149"/>
      <c r="R2581" s="134"/>
      <c r="S2581" s="127"/>
      <c r="T2581" s="150"/>
      <c r="U2581" s="140"/>
      <c r="V2581" s="140"/>
      <c r="W2581" s="127"/>
    </row>
    <row r="2582" spans="1:23" ht="15.75" customHeight="1">
      <c r="A2582" s="131"/>
      <c r="B2582" s="131"/>
      <c r="C2582" s="140"/>
      <c r="D2582" s="134"/>
      <c r="E2582" s="146"/>
      <c r="F2582" s="134"/>
      <c r="G2582" s="131"/>
      <c r="H2582" s="131"/>
      <c r="I2582" s="147"/>
      <c r="J2582" s="140"/>
      <c r="K2582" s="148"/>
      <c r="L2582" s="134"/>
      <c r="M2582" s="134"/>
      <c r="N2582" s="146"/>
      <c r="O2582" s="146"/>
      <c r="P2582" s="149"/>
      <c r="Q2582" s="149"/>
      <c r="R2582" s="134"/>
      <c r="S2582" s="127"/>
      <c r="T2582" s="150"/>
      <c r="U2582" s="140"/>
      <c r="V2582" s="140"/>
      <c r="W2582" s="127"/>
    </row>
    <row r="2583" spans="1:23" ht="15.75" customHeight="1">
      <c r="A2583" s="131"/>
      <c r="B2583" s="131"/>
      <c r="C2583" s="140"/>
      <c r="D2583" s="134"/>
      <c r="E2583" s="146"/>
      <c r="F2583" s="134"/>
      <c r="G2583" s="131"/>
      <c r="H2583" s="131"/>
      <c r="I2583" s="147"/>
      <c r="J2583" s="140"/>
      <c r="K2583" s="148"/>
      <c r="L2583" s="134"/>
      <c r="M2583" s="134"/>
      <c r="N2583" s="146"/>
      <c r="O2583" s="146"/>
      <c r="P2583" s="149"/>
      <c r="Q2583" s="149"/>
      <c r="R2583" s="134"/>
      <c r="S2583" s="127"/>
      <c r="T2583" s="150"/>
      <c r="U2583" s="140"/>
      <c r="V2583" s="140"/>
      <c r="W2583" s="127"/>
    </row>
    <row r="2584" spans="1:23" ht="15.75" customHeight="1">
      <c r="A2584" s="131"/>
      <c r="B2584" s="131"/>
      <c r="C2584" s="140"/>
      <c r="D2584" s="134"/>
      <c r="E2584" s="146"/>
      <c r="F2584" s="134"/>
      <c r="G2584" s="131"/>
      <c r="H2584" s="131"/>
      <c r="I2584" s="147"/>
      <c r="J2584" s="140"/>
      <c r="K2584" s="148"/>
      <c r="L2584" s="134"/>
      <c r="M2584" s="134"/>
      <c r="N2584" s="146"/>
      <c r="O2584" s="146"/>
      <c r="P2584" s="149"/>
      <c r="Q2584" s="149"/>
      <c r="R2584" s="134"/>
      <c r="S2584" s="127"/>
      <c r="T2584" s="150"/>
      <c r="U2584" s="140"/>
      <c r="V2584" s="140"/>
      <c r="W2584" s="127"/>
    </row>
    <row r="2585" spans="1:23" ht="15.75" customHeight="1">
      <c r="A2585" s="131"/>
      <c r="B2585" s="131"/>
      <c r="C2585" s="140"/>
      <c r="D2585" s="134"/>
      <c r="E2585" s="146"/>
      <c r="F2585" s="134"/>
      <c r="G2585" s="131"/>
      <c r="H2585" s="131"/>
      <c r="I2585" s="147"/>
      <c r="J2585" s="140"/>
      <c r="K2585" s="148"/>
      <c r="L2585" s="134"/>
      <c r="M2585" s="134"/>
      <c r="N2585" s="146"/>
      <c r="O2585" s="146"/>
      <c r="P2585" s="149"/>
      <c r="Q2585" s="149"/>
      <c r="R2585" s="134"/>
      <c r="S2585" s="127"/>
      <c r="T2585" s="150"/>
      <c r="U2585" s="140"/>
      <c r="V2585" s="140"/>
      <c r="W2585" s="127"/>
    </row>
    <row r="2586" spans="1:23" ht="15.75" customHeight="1">
      <c r="A2586" s="131"/>
      <c r="B2586" s="131"/>
      <c r="C2586" s="140"/>
      <c r="D2586" s="134"/>
      <c r="E2586" s="146"/>
      <c r="F2586" s="134"/>
      <c r="G2586" s="131"/>
      <c r="H2586" s="131"/>
      <c r="I2586" s="147"/>
      <c r="J2586" s="140"/>
      <c r="K2586" s="148"/>
      <c r="L2586" s="134"/>
      <c r="M2586" s="134"/>
      <c r="N2586" s="146"/>
      <c r="O2586" s="146"/>
      <c r="P2586" s="149"/>
      <c r="Q2586" s="149"/>
      <c r="R2586" s="134"/>
      <c r="S2586" s="127"/>
      <c r="T2586" s="150"/>
      <c r="U2586" s="140"/>
      <c r="V2586" s="140"/>
      <c r="W2586" s="127"/>
    </row>
    <row r="2587" spans="1:23" ht="15.75" customHeight="1">
      <c r="A2587" s="131"/>
      <c r="B2587" s="131"/>
      <c r="C2587" s="140"/>
      <c r="D2587" s="134"/>
      <c r="E2587" s="146"/>
      <c r="F2587" s="134"/>
      <c r="G2587" s="131"/>
      <c r="H2587" s="131"/>
      <c r="I2587" s="147"/>
      <c r="J2587" s="140"/>
      <c r="K2587" s="148"/>
      <c r="L2587" s="134"/>
      <c r="M2587" s="134"/>
      <c r="N2587" s="146"/>
      <c r="O2587" s="146"/>
      <c r="P2587" s="149"/>
      <c r="Q2587" s="149"/>
      <c r="R2587" s="134"/>
      <c r="S2587" s="127"/>
      <c r="T2587" s="150"/>
      <c r="U2587" s="140"/>
      <c r="V2587" s="140"/>
      <c r="W2587" s="127"/>
    </row>
    <row r="2588" spans="1:23" ht="15.75" customHeight="1">
      <c r="A2588" s="131"/>
      <c r="B2588" s="131"/>
      <c r="C2588" s="140"/>
      <c r="D2588" s="134"/>
      <c r="E2588" s="146"/>
      <c r="F2588" s="134"/>
      <c r="G2588" s="131"/>
      <c r="H2588" s="131"/>
      <c r="I2588" s="147"/>
      <c r="J2588" s="140"/>
      <c r="K2588" s="148"/>
      <c r="L2588" s="134"/>
      <c r="M2588" s="134"/>
      <c r="N2588" s="146"/>
      <c r="O2588" s="146"/>
      <c r="P2588" s="149"/>
      <c r="Q2588" s="149"/>
      <c r="R2588" s="134"/>
      <c r="S2588" s="127"/>
      <c r="T2588" s="150"/>
      <c r="U2588" s="140"/>
      <c r="V2588" s="140"/>
      <c r="W2588" s="127"/>
    </row>
    <row r="2589" spans="1:23" ht="15.75" customHeight="1">
      <c r="A2589" s="131"/>
      <c r="B2589" s="131"/>
      <c r="C2589" s="140"/>
      <c r="D2589" s="134"/>
      <c r="E2589" s="146"/>
      <c r="F2589" s="134"/>
      <c r="G2589" s="131"/>
      <c r="H2589" s="131"/>
      <c r="I2589" s="147"/>
      <c r="J2589" s="140"/>
      <c r="K2589" s="148"/>
      <c r="L2589" s="134"/>
      <c r="M2589" s="134"/>
      <c r="N2589" s="146"/>
      <c r="O2589" s="146"/>
      <c r="P2589" s="149"/>
      <c r="Q2589" s="149"/>
      <c r="R2589" s="134"/>
      <c r="S2589" s="127"/>
      <c r="T2589" s="150"/>
      <c r="U2589" s="140"/>
      <c r="V2589" s="140"/>
      <c r="W2589" s="127"/>
    </row>
    <row r="2590" spans="1:23" ht="15.75" customHeight="1">
      <c r="A2590" s="131"/>
      <c r="B2590" s="131"/>
      <c r="C2590" s="140"/>
      <c r="D2590" s="134"/>
      <c r="E2590" s="146"/>
      <c r="F2590" s="134"/>
      <c r="G2590" s="131"/>
      <c r="H2590" s="131"/>
      <c r="I2590" s="147"/>
      <c r="J2590" s="140"/>
      <c r="K2590" s="148"/>
      <c r="L2590" s="134"/>
      <c r="M2590" s="134"/>
      <c r="N2590" s="146"/>
      <c r="O2590" s="146"/>
      <c r="P2590" s="149"/>
      <c r="Q2590" s="149"/>
      <c r="R2590" s="134"/>
      <c r="S2590" s="127"/>
      <c r="T2590" s="150"/>
      <c r="U2590" s="140"/>
      <c r="V2590" s="140"/>
      <c r="W2590" s="127"/>
    </row>
    <row r="2591" spans="1:23" ht="15.75" customHeight="1">
      <c r="A2591" s="131"/>
      <c r="B2591" s="131"/>
      <c r="C2591" s="140"/>
      <c r="D2591" s="134"/>
      <c r="E2591" s="146"/>
      <c r="F2591" s="134"/>
      <c r="G2591" s="131"/>
      <c r="H2591" s="131"/>
      <c r="I2591" s="147"/>
      <c r="J2591" s="140"/>
      <c r="K2591" s="148"/>
      <c r="L2591" s="134"/>
      <c r="M2591" s="134"/>
      <c r="N2591" s="146"/>
      <c r="O2591" s="146"/>
      <c r="P2591" s="149"/>
      <c r="Q2591" s="149"/>
      <c r="R2591" s="134"/>
      <c r="S2591" s="127"/>
      <c r="T2591" s="150"/>
      <c r="U2591" s="140"/>
      <c r="V2591" s="140"/>
      <c r="W2591" s="127"/>
    </row>
    <row r="2592" spans="1:23" ht="15.75" customHeight="1">
      <c r="A2592" s="131"/>
      <c r="B2592" s="131"/>
      <c r="C2592" s="140"/>
      <c r="D2592" s="134"/>
      <c r="E2592" s="146"/>
      <c r="F2592" s="134"/>
      <c r="G2592" s="131"/>
      <c r="H2592" s="131"/>
      <c r="I2592" s="147"/>
      <c r="J2592" s="140"/>
      <c r="K2592" s="148"/>
      <c r="L2592" s="134"/>
      <c r="M2592" s="134"/>
      <c r="N2592" s="146"/>
      <c r="O2592" s="146"/>
      <c r="P2592" s="149"/>
      <c r="Q2592" s="149"/>
      <c r="R2592" s="134"/>
      <c r="S2592" s="127"/>
      <c r="T2592" s="150"/>
      <c r="U2592" s="140"/>
      <c r="V2592" s="140"/>
      <c r="W2592" s="127"/>
    </row>
    <row r="2593" spans="1:23" ht="15.75" customHeight="1">
      <c r="A2593" s="131"/>
      <c r="B2593" s="131"/>
      <c r="C2593" s="140"/>
      <c r="D2593" s="134"/>
      <c r="E2593" s="146"/>
      <c r="F2593" s="134"/>
      <c r="G2593" s="131"/>
      <c r="H2593" s="131"/>
      <c r="I2593" s="147"/>
      <c r="J2593" s="140"/>
      <c r="K2593" s="148"/>
      <c r="L2593" s="134"/>
      <c r="M2593" s="134"/>
      <c r="N2593" s="146"/>
      <c r="O2593" s="146"/>
      <c r="P2593" s="149"/>
      <c r="Q2593" s="149"/>
      <c r="R2593" s="134"/>
      <c r="S2593" s="127"/>
      <c r="T2593" s="150"/>
      <c r="U2593" s="140"/>
      <c r="V2593" s="140"/>
      <c r="W2593" s="127"/>
    </row>
    <row r="2594" spans="1:23" ht="15.75" customHeight="1">
      <c r="A2594" s="131"/>
      <c r="B2594" s="131"/>
      <c r="C2594" s="140"/>
      <c r="D2594" s="134"/>
      <c r="E2594" s="146"/>
      <c r="F2594" s="134"/>
      <c r="G2594" s="131"/>
      <c r="H2594" s="131"/>
      <c r="I2594" s="147"/>
      <c r="J2594" s="140"/>
      <c r="K2594" s="148"/>
      <c r="L2594" s="134"/>
      <c r="M2594" s="134"/>
      <c r="N2594" s="146"/>
      <c r="O2594" s="146"/>
      <c r="P2594" s="149"/>
      <c r="Q2594" s="149"/>
      <c r="R2594" s="134"/>
      <c r="S2594" s="127"/>
      <c r="T2594" s="150"/>
      <c r="U2594" s="140"/>
      <c r="V2594" s="140"/>
      <c r="W2594" s="127"/>
    </row>
    <row r="2595" spans="1:23" ht="15.75" customHeight="1">
      <c r="A2595" s="131"/>
      <c r="B2595" s="131"/>
      <c r="C2595" s="140"/>
      <c r="D2595" s="134"/>
      <c r="E2595" s="146"/>
      <c r="F2595" s="134"/>
      <c r="G2595" s="131"/>
      <c r="H2595" s="131"/>
      <c r="I2595" s="147"/>
      <c r="J2595" s="140"/>
      <c r="K2595" s="148"/>
      <c r="L2595" s="134"/>
      <c r="M2595" s="134"/>
      <c r="N2595" s="146"/>
      <c r="O2595" s="146"/>
      <c r="P2595" s="149"/>
      <c r="Q2595" s="149"/>
      <c r="R2595" s="134"/>
      <c r="S2595" s="127"/>
      <c r="T2595" s="150"/>
      <c r="U2595" s="140"/>
      <c r="V2595" s="140"/>
      <c r="W2595" s="127"/>
    </row>
    <row r="2596" spans="1:23" ht="15.75" customHeight="1">
      <c r="A2596" s="131"/>
      <c r="B2596" s="131"/>
      <c r="C2596" s="140"/>
      <c r="D2596" s="134"/>
      <c r="E2596" s="146"/>
      <c r="F2596" s="134"/>
      <c r="G2596" s="131"/>
      <c r="H2596" s="131"/>
      <c r="I2596" s="147"/>
      <c r="J2596" s="140"/>
      <c r="K2596" s="148"/>
      <c r="L2596" s="134"/>
      <c r="M2596" s="134"/>
      <c r="N2596" s="146"/>
      <c r="O2596" s="146"/>
      <c r="P2596" s="149"/>
      <c r="Q2596" s="149"/>
      <c r="R2596" s="134"/>
      <c r="S2596" s="127"/>
      <c r="T2596" s="150"/>
      <c r="U2596" s="140"/>
      <c r="V2596" s="140"/>
      <c r="W2596" s="127"/>
    </row>
    <row r="2597" spans="1:23" ht="15.75" customHeight="1">
      <c r="A2597" s="131"/>
      <c r="B2597" s="131"/>
      <c r="C2597" s="140"/>
      <c r="D2597" s="134"/>
      <c r="E2597" s="146"/>
      <c r="F2597" s="134"/>
      <c r="G2597" s="131"/>
      <c r="H2597" s="131"/>
      <c r="I2597" s="147"/>
      <c r="J2597" s="140"/>
      <c r="K2597" s="148"/>
      <c r="L2597" s="134"/>
      <c r="M2597" s="134"/>
      <c r="N2597" s="146"/>
      <c r="O2597" s="146"/>
      <c r="P2597" s="149"/>
      <c r="Q2597" s="149"/>
      <c r="R2597" s="134"/>
      <c r="S2597" s="127"/>
      <c r="T2597" s="150"/>
      <c r="U2597" s="140"/>
      <c r="V2597" s="140"/>
      <c r="W2597" s="127"/>
    </row>
    <row r="2598" spans="1:23" ht="15.75" customHeight="1">
      <c r="A2598" s="131"/>
      <c r="B2598" s="131"/>
      <c r="C2598" s="140"/>
      <c r="D2598" s="134"/>
      <c r="E2598" s="146"/>
      <c r="F2598" s="134"/>
      <c r="G2598" s="131"/>
      <c r="H2598" s="131"/>
      <c r="I2598" s="147"/>
      <c r="J2598" s="140"/>
      <c r="K2598" s="148"/>
      <c r="L2598" s="134"/>
      <c r="M2598" s="134"/>
      <c r="N2598" s="146"/>
      <c r="O2598" s="146"/>
      <c r="P2598" s="149"/>
      <c r="Q2598" s="149"/>
      <c r="R2598" s="134"/>
      <c r="S2598" s="127"/>
      <c r="T2598" s="150"/>
      <c r="U2598" s="140"/>
      <c r="V2598" s="140"/>
      <c r="W2598" s="127"/>
    </row>
    <row r="2599" spans="1:23" ht="15.75" customHeight="1">
      <c r="A2599" s="131"/>
      <c r="B2599" s="131"/>
      <c r="C2599" s="140"/>
      <c r="D2599" s="134"/>
      <c r="E2599" s="146"/>
      <c r="F2599" s="134"/>
      <c r="G2599" s="131"/>
      <c r="H2599" s="131"/>
      <c r="I2599" s="147"/>
      <c r="J2599" s="140"/>
      <c r="K2599" s="148"/>
      <c r="L2599" s="134"/>
      <c r="M2599" s="134"/>
      <c r="N2599" s="146"/>
      <c r="O2599" s="146"/>
      <c r="P2599" s="149"/>
      <c r="Q2599" s="149"/>
      <c r="R2599" s="134"/>
      <c r="S2599" s="127"/>
      <c r="T2599" s="150"/>
      <c r="U2599" s="140"/>
      <c r="V2599" s="140"/>
      <c r="W2599" s="127"/>
    </row>
    <row r="2600" spans="1:23" ht="15.75" customHeight="1">
      <c r="A2600" s="131"/>
      <c r="B2600" s="131"/>
      <c r="C2600" s="140"/>
      <c r="D2600" s="134"/>
      <c r="E2600" s="146"/>
      <c r="F2600" s="134"/>
      <c r="G2600" s="131"/>
      <c r="H2600" s="131"/>
      <c r="I2600" s="147"/>
      <c r="J2600" s="140"/>
      <c r="K2600" s="148"/>
      <c r="L2600" s="134"/>
      <c r="M2600" s="134"/>
      <c r="N2600" s="146"/>
      <c r="O2600" s="146"/>
      <c r="P2600" s="149"/>
      <c r="Q2600" s="149"/>
      <c r="R2600" s="134"/>
      <c r="S2600" s="127"/>
      <c r="T2600" s="150"/>
      <c r="U2600" s="140"/>
      <c r="V2600" s="140"/>
      <c r="W2600" s="127"/>
    </row>
    <row r="2601" spans="1:23" ht="15.75" customHeight="1">
      <c r="A2601" s="131"/>
      <c r="B2601" s="131"/>
      <c r="C2601" s="140"/>
      <c r="D2601" s="134"/>
      <c r="E2601" s="146"/>
      <c r="F2601" s="134"/>
      <c r="G2601" s="131"/>
      <c r="H2601" s="131"/>
      <c r="I2601" s="147"/>
      <c r="J2601" s="140"/>
      <c r="K2601" s="148"/>
      <c r="L2601" s="134"/>
      <c r="M2601" s="134"/>
      <c r="N2601" s="146"/>
      <c r="O2601" s="146"/>
      <c r="P2601" s="149"/>
      <c r="Q2601" s="149"/>
      <c r="R2601" s="134"/>
      <c r="S2601" s="127"/>
      <c r="T2601" s="150"/>
      <c r="U2601" s="140"/>
      <c r="V2601" s="140"/>
      <c r="W2601" s="127"/>
    </row>
    <row r="2602" spans="1:23" ht="15.75" customHeight="1">
      <c r="A2602" s="131"/>
      <c r="B2602" s="131"/>
      <c r="C2602" s="140"/>
      <c r="D2602" s="134"/>
      <c r="E2602" s="146"/>
      <c r="F2602" s="134"/>
      <c r="G2602" s="131"/>
      <c r="H2602" s="131"/>
      <c r="I2602" s="147"/>
      <c r="J2602" s="140"/>
      <c r="K2602" s="148"/>
      <c r="L2602" s="134"/>
      <c r="M2602" s="134"/>
      <c r="N2602" s="146"/>
      <c r="O2602" s="146"/>
      <c r="P2602" s="149"/>
      <c r="Q2602" s="149"/>
      <c r="R2602" s="134"/>
      <c r="S2602" s="127"/>
      <c r="T2602" s="150"/>
      <c r="U2602" s="140"/>
      <c r="V2602" s="140"/>
      <c r="W2602" s="127"/>
    </row>
    <row r="2603" spans="1:23" ht="15.75" customHeight="1">
      <c r="A2603" s="131"/>
      <c r="B2603" s="131"/>
      <c r="C2603" s="140"/>
      <c r="D2603" s="134"/>
      <c r="E2603" s="146"/>
      <c r="F2603" s="134"/>
      <c r="G2603" s="131"/>
      <c r="H2603" s="131"/>
      <c r="I2603" s="147"/>
      <c r="J2603" s="140"/>
      <c r="K2603" s="148"/>
      <c r="L2603" s="134"/>
      <c r="M2603" s="134"/>
      <c r="N2603" s="146"/>
      <c r="O2603" s="146"/>
      <c r="P2603" s="149"/>
      <c r="Q2603" s="149"/>
      <c r="R2603" s="134"/>
      <c r="S2603" s="127"/>
      <c r="T2603" s="150"/>
      <c r="U2603" s="140"/>
      <c r="V2603" s="140"/>
      <c r="W2603" s="127"/>
    </row>
    <row r="2604" spans="1:23" ht="15.75" customHeight="1">
      <c r="A2604" s="131"/>
      <c r="B2604" s="131"/>
      <c r="C2604" s="140"/>
      <c r="D2604" s="134"/>
      <c r="E2604" s="146"/>
      <c r="F2604" s="134"/>
      <c r="G2604" s="131"/>
      <c r="H2604" s="131"/>
      <c r="I2604" s="147"/>
      <c r="J2604" s="140"/>
      <c r="K2604" s="148"/>
      <c r="L2604" s="134"/>
      <c r="M2604" s="134"/>
      <c r="N2604" s="146"/>
      <c r="O2604" s="146"/>
      <c r="P2604" s="149"/>
      <c r="Q2604" s="149"/>
      <c r="R2604" s="134"/>
      <c r="S2604" s="127"/>
      <c r="T2604" s="150"/>
      <c r="U2604" s="140"/>
      <c r="V2604" s="140"/>
      <c r="W2604" s="127"/>
    </row>
    <row r="2605" spans="1:23" ht="15.75" customHeight="1">
      <c r="A2605" s="131"/>
      <c r="B2605" s="131"/>
      <c r="C2605" s="140"/>
      <c r="D2605" s="134"/>
      <c r="E2605" s="146"/>
      <c r="F2605" s="134"/>
      <c r="G2605" s="131"/>
      <c r="H2605" s="131"/>
      <c r="I2605" s="147"/>
      <c r="J2605" s="140"/>
      <c r="K2605" s="148"/>
      <c r="L2605" s="134"/>
      <c r="M2605" s="134"/>
      <c r="N2605" s="146"/>
      <c r="O2605" s="146"/>
      <c r="P2605" s="149"/>
      <c r="Q2605" s="149"/>
      <c r="R2605" s="134"/>
      <c r="S2605" s="127"/>
      <c r="T2605" s="150"/>
      <c r="U2605" s="140"/>
      <c r="V2605" s="140"/>
      <c r="W2605" s="127"/>
    </row>
    <row r="2606" spans="1:23" ht="15.75" customHeight="1">
      <c r="A2606" s="131"/>
      <c r="B2606" s="131"/>
      <c r="C2606" s="140"/>
      <c r="D2606" s="134"/>
      <c r="E2606" s="146"/>
      <c r="F2606" s="134"/>
      <c r="G2606" s="131"/>
      <c r="H2606" s="131"/>
      <c r="I2606" s="147"/>
      <c r="J2606" s="140"/>
      <c r="K2606" s="148"/>
      <c r="L2606" s="134"/>
      <c r="M2606" s="134"/>
      <c r="N2606" s="146"/>
      <c r="O2606" s="146"/>
      <c r="P2606" s="149"/>
      <c r="Q2606" s="149"/>
      <c r="R2606" s="134"/>
      <c r="S2606" s="127"/>
      <c r="T2606" s="150"/>
      <c r="U2606" s="140"/>
      <c r="V2606" s="140"/>
      <c r="W2606" s="127"/>
    </row>
    <row r="2607" spans="1:23" ht="15.75" customHeight="1">
      <c r="A2607" s="131"/>
      <c r="B2607" s="131"/>
      <c r="C2607" s="140"/>
      <c r="D2607" s="134"/>
      <c r="E2607" s="146"/>
      <c r="F2607" s="134"/>
      <c r="G2607" s="131"/>
      <c r="H2607" s="131"/>
      <c r="I2607" s="147"/>
      <c r="J2607" s="140"/>
      <c r="K2607" s="148"/>
      <c r="L2607" s="134"/>
      <c r="M2607" s="134"/>
      <c r="N2607" s="146"/>
      <c r="O2607" s="146"/>
      <c r="P2607" s="149"/>
      <c r="Q2607" s="149"/>
      <c r="R2607" s="134"/>
      <c r="S2607" s="127"/>
      <c r="T2607" s="150"/>
      <c r="U2607" s="140"/>
      <c r="V2607" s="140"/>
      <c r="W2607" s="127"/>
    </row>
    <row r="2608" spans="1:23" ht="15.75" customHeight="1">
      <c r="A2608" s="131"/>
      <c r="B2608" s="131"/>
      <c r="C2608" s="140"/>
      <c r="D2608" s="134"/>
      <c r="E2608" s="146"/>
      <c r="F2608" s="134"/>
      <c r="G2608" s="131"/>
      <c r="H2608" s="131"/>
      <c r="I2608" s="147"/>
      <c r="J2608" s="140"/>
      <c r="K2608" s="148"/>
      <c r="L2608" s="134"/>
      <c r="M2608" s="134"/>
      <c r="N2608" s="146"/>
      <c r="O2608" s="146"/>
      <c r="P2608" s="149"/>
      <c r="Q2608" s="149"/>
      <c r="R2608" s="134"/>
      <c r="S2608" s="127"/>
      <c r="T2608" s="150"/>
      <c r="U2608" s="140"/>
      <c r="V2608" s="140"/>
      <c r="W2608" s="127"/>
    </row>
    <row r="2609" spans="1:23" ht="15.75" customHeight="1">
      <c r="A2609" s="131"/>
      <c r="B2609" s="131"/>
      <c r="C2609" s="140"/>
      <c r="D2609" s="134"/>
      <c r="E2609" s="146"/>
      <c r="F2609" s="134"/>
      <c r="G2609" s="131"/>
      <c r="H2609" s="131"/>
      <c r="I2609" s="147"/>
      <c r="J2609" s="140"/>
      <c r="K2609" s="148"/>
      <c r="L2609" s="134"/>
      <c r="M2609" s="134"/>
      <c r="N2609" s="146"/>
      <c r="O2609" s="146"/>
      <c r="P2609" s="149"/>
      <c r="Q2609" s="149"/>
      <c r="R2609" s="134"/>
      <c r="S2609" s="127"/>
      <c r="T2609" s="150"/>
      <c r="U2609" s="140"/>
      <c r="V2609" s="140"/>
      <c r="W2609" s="127"/>
    </row>
    <row r="2610" spans="1:23" ht="15.75" customHeight="1">
      <c r="A2610" s="131"/>
      <c r="B2610" s="131"/>
      <c r="C2610" s="140"/>
      <c r="D2610" s="134"/>
      <c r="E2610" s="146"/>
      <c r="F2610" s="134"/>
      <c r="G2610" s="131"/>
      <c r="H2610" s="131"/>
      <c r="I2610" s="147"/>
      <c r="J2610" s="140"/>
      <c r="K2610" s="148"/>
      <c r="L2610" s="134"/>
      <c r="M2610" s="134"/>
      <c r="N2610" s="146"/>
      <c r="O2610" s="146"/>
      <c r="P2610" s="149"/>
      <c r="Q2610" s="149"/>
      <c r="R2610" s="134"/>
      <c r="S2610" s="127"/>
      <c r="T2610" s="150"/>
      <c r="U2610" s="140"/>
      <c r="V2610" s="140"/>
      <c r="W2610" s="127"/>
    </row>
    <row r="2611" spans="1:23" ht="15.75" customHeight="1">
      <c r="A2611" s="131"/>
      <c r="B2611" s="131"/>
      <c r="C2611" s="140"/>
      <c r="D2611" s="134"/>
      <c r="E2611" s="146"/>
      <c r="F2611" s="134"/>
      <c r="G2611" s="131"/>
      <c r="H2611" s="131"/>
      <c r="I2611" s="147"/>
      <c r="J2611" s="140"/>
      <c r="K2611" s="148"/>
      <c r="L2611" s="134"/>
      <c r="M2611" s="134"/>
      <c r="N2611" s="146"/>
      <c r="O2611" s="146"/>
      <c r="P2611" s="149"/>
      <c r="Q2611" s="149"/>
      <c r="R2611" s="134"/>
      <c r="S2611" s="127"/>
      <c r="T2611" s="150"/>
      <c r="U2611" s="140"/>
      <c r="V2611" s="140"/>
      <c r="W2611" s="127"/>
    </row>
    <row r="2612" spans="1:23" ht="15.75" customHeight="1">
      <c r="A2612" s="131"/>
      <c r="B2612" s="131"/>
      <c r="C2612" s="140"/>
      <c r="D2612" s="134"/>
      <c r="E2612" s="146"/>
      <c r="F2612" s="134"/>
      <c r="G2612" s="131"/>
      <c r="H2612" s="131"/>
      <c r="I2612" s="147"/>
      <c r="J2612" s="140"/>
      <c r="K2612" s="148"/>
      <c r="L2612" s="134"/>
      <c r="M2612" s="134"/>
      <c r="N2612" s="146"/>
      <c r="O2612" s="146"/>
      <c r="P2612" s="149"/>
      <c r="Q2612" s="149"/>
      <c r="R2612" s="134"/>
      <c r="S2612" s="127"/>
      <c r="T2612" s="150"/>
      <c r="U2612" s="140"/>
      <c r="V2612" s="140"/>
      <c r="W2612" s="127"/>
    </row>
    <row r="2613" spans="1:23" ht="15.75" customHeight="1">
      <c r="A2613" s="131"/>
      <c r="B2613" s="131"/>
      <c r="C2613" s="140"/>
      <c r="D2613" s="134"/>
      <c r="E2613" s="146"/>
      <c r="F2613" s="134"/>
      <c r="G2613" s="131"/>
      <c r="H2613" s="131"/>
      <c r="I2613" s="147"/>
      <c r="J2613" s="140"/>
      <c r="K2613" s="148"/>
      <c r="L2613" s="134"/>
      <c r="M2613" s="134"/>
      <c r="N2613" s="146"/>
      <c r="O2613" s="146"/>
      <c r="P2613" s="149"/>
      <c r="Q2613" s="149"/>
      <c r="R2613" s="134"/>
      <c r="S2613" s="127"/>
      <c r="T2613" s="150"/>
      <c r="U2613" s="140"/>
      <c r="V2613" s="140"/>
      <c r="W2613" s="127"/>
    </row>
    <row r="2614" spans="1:23" ht="15.75" customHeight="1">
      <c r="A2614" s="131"/>
      <c r="B2614" s="131"/>
      <c r="C2614" s="140"/>
      <c r="D2614" s="134"/>
      <c r="E2614" s="146"/>
      <c r="F2614" s="134"/>
      <c r="G2614" s="131"/>
      <c r="H2614" s="131"/>
      <c r="I2614" s="147"/>
      <c r="J2614" s="140"/>
      <c r="K2614" s="148"/>
      <c r="L2614" s="134"/>
      <c r="M2614" s="134"/>
      <c r="N2614" s="146"/>
      <c r="O2614" s="146"/>
      <c r="P2614" s="149"/>
      <c r="Q2614" s="149"/>
      <c r="R2614" s="134"/>
      <c r="S2614" s="127"/>
      <c r="T2614" s="150"/>
      <c r="U2614" s="140"/>
      <c r="V2614" s="140"/>
      <c r="W2614" s="127"/>
    </row>
    <row r="2615" spans="1:23" ht="15.75" customHeight="1">
      <c r="A2615" s="131"/>
      <c r="B2615" s="131"/>
      <c r="C2615" s="140"/>
      <c r="D2615" s="134"/>
      <c r="E2615" s="146"/>
      <c r="F2615" s="134"/>
      <c r="G2615" s="131"/>
      <c r="H2615" s="131"/>
      <c r="I2615" s="147"/>
      <c r="J2615" s="140"/>
      <c r="K2615" s="148"/>
      <c r="L2615" s="134"/>
      <c r="M2615" s="134"/>
      <c r="N2615" s="146"/>
      <c r="O2615" s="146"/>
      <c r="P2615" s="149"/>
      <c r="Q2615" s="149"/>
      <c r="R2615" s="134"/>
      <c r="S2615" s="127"/>
      <c r="T2615" s="150"/>
      <c r="U2615" s="140"/>
      <c r="V2615" s="140"/>
      <c r="W2615" s="127"/>
    </row>
    <row r="2616" spans="1:23" ht="15.75" customHeight="1">
      <c r="A2616" s="131"/>
      <c r="B2616" s="131"/>
      <c r="C2616" s="140"/>
      <c r="D2616" s="134"/>
      <c r="E2616" s="146"/>
      <c r="F2616" s="134"/>
      <c r="G2616" s="131"/>
      <c r="H2616" s="131"/>
      <c r="I2616" s="147"/>
      <c r="J2616" s="140"/>
      <c r="K2616" s="148"/>
      <c r="L2616" s="134"/>
      <c r="M2616" s="134"/>
      <c r="N2616" s="146"/>
      <c r="O2616" s="146"/>
      <c r="P2616" s="149"/>
      <c r="Q2616" s="149"/>
      <c r="R2616" s="134"/>
      <c r="S2616" s="127"/>
      <c r="T2616" s="150"/>
      <c r="U2616" s="140"/>
      <c r="V2616" s="140"/>
      <c r="W2616" s="127"/>
    </row>
    <row r="2617" spans="1:23" ht="15.75" customHeight="1">
      <c r="A2617" s="131"/>
      <c r="B2617" s="131"/>
      <c r="C2617" s="140"/>
      <c r="D2617" s="134"/>
      <c r="E2617" s="146"/>
      <c r="F2617" s="134"/>
      <c r="G2617" s="131"/>
      <c r="H2617" s="131"/>
      <c r="I2617" s="147"/>
      <c r="J2617" s="140"/>
      <c r="K2617" s="148"/>
      <c r="L2617" s="134"/>
      <c r="M2617" s="134"/>
      <c r="N2617" s="146"/>
      <c r="O2617" s="146"/>
      <c r="P2617" s="149"/>
      <c r="Q2617" s="149"/>
      <c r="R2617" s="134"/>
      <c r="S2617" s="127"/>
      <c r="T2617" s="150"/>
      <c r="U2617" s="140"/>
      <c r="V2617" s="140"/>
      <c r="W2617" s="127"/>
    </row>
    <row r="2618" spans="1:23" ht="15.75" customHeight="1">
      <c r="A2618" s="131"/>
      <c r="B2618" s="131"/>
      <c r="C2618" s="140"/>
      <c r="D2618" s="134"/>
      <c r="E2618" s="146"/>
      <c r="F2618" s="134"/>
      <c r="G2618" s="131"/>
      <c r="H2618" s="131"/>
      <c r="I2618" s="147"/>
      <c r="J2618" s="140"/>
      <c r="K2618" s="148"/>
      <c r="L2618" s="134"/>
      <c r="M2618" s="134"/>
      <c r="N2618" s="146"/>
      <c r="O2618" s="146"/>
      <c r="P2618" s="149"/>
      <c r="Q2618" s="149"/>
      <c r="R2618" s="134"/>
      <c r="S2618" s="127"/>
      <c r="T2618" s="150"/>
      <c r="U2618" s="140"/>
      <c r="V2618" s="140"/>
      <c r="W2618" s="127"/>
    </row>
    <row r="2619" spans="1:23" ht="15.75" customHeight="1">
      <c r="A2619" s="131"/>
      <c r="B2619" s="131"/>
      <c r="C2619" s="140"/>
      <c r="D2619" s="134"/>
      <c r="E2619" s="146"/>
      <c r="F2619" s="134"/>
      <c r="G2619" s="131"/>
      <c r="H2619" s="131"/>
      <c r="I2619" s="147"/>
      <c r="J2619" s="140"/>
      <c r="K2619" s="148"/>
      <c r="L2619" s="134"/>
      <c r="M2619" s="134"/>
      <c r="N2619" s="146"/>
      <c r="O2619" s="146"/>
      <c r="P2619" s="149"/>
      <c r="Q2619" s="149"/>
      <c r="R2619" s="134"/>
      <c r="S2619" s="127"/>
      <c r="T2619" s="150"/>
      <c r="U2619" s="140"/>
      <c r="V2619" s="140"/>
      <c r="W2619" s="127"/>
    </row>
    <row r="2620" spans="1:23" ht="15.75" customHeight="1">
      <c r="A2620" s="131"/>
      <c r="B2620" s="131"/>
      <c r="C2620" s="140"/>
      <c r="D2620" s="134"/>
      <c r="E2620" s="146"/>
      <c r="F2620" s="134"/>
      <c r="G2620" s="131"/>
      <c r="H2620" s="131"/>
      <c r="I2620" s="147"/>
      <c r="J2620" s="140"/>
      <c r="K2620" s="148"/>
      <c r="L2620" s="134"/>
      <c r="M2620" s="134"/>
      <c r="N2620" s="146"/>
      <c r="O2620" s="146"/>
      <c r="P2620" s="149"/>
      <c r="Q2620" s="149"/>
      <c r="R2620" s="134"/>
      <c r="S2620" s="127"/>
      <c r="T2620" s="150"/>
      <c r="U2620" s="140"/>
      <c r="V2620" s="140"/>
      <c r="W2620" s="127"/>
    </row>
    <row r="2621" spans="1:23" ht="15.75" customHeight="1">
      <c r="A2621" s="131"/>
      <c r="B2621" s="131"/>
      <c r="C2621" s="140"/>
      <c r="D2621" s="134"/>
      <c r="E2621" s="146"/>
      <c r="F2621" s="134"/>
      <c r="G2621" s="131"/>
      <c r="H2621" s="131"/>
      <c r="I2621" s="147"/>
      <c r="J2621" s="140"/>
      <c r="K2621" s="148"/>
      <c r="L2621" s="134"/>
      <c r="M2621" s="134"/>
      <c r="N2621" s="146"/>
      <c r="O2621" s="146"/>
      <c r="P2621" s="149"/>
      <c r="Q2621" s="149"/>
      <c r="R2621" s="134"/>
      <c r="S2621" s="127"/>
      <c r="T2621" s="150"/>
      <c r="U2621" s="140"/>
      <c r="V2621" s="140"/>
      <c r="W2621" s="127"/>
    </row>
    <row r="2622" spans="1:23" ht="15.75" customHeight="1">
      <c r="A2622" s="131"/>
      <c r="B2622" s="131"/>
      <c r="C2622" s="140"/>
      <c r="D2622" s="134"/>
      <c r="E2622" s="146"/>
      <c r="F2622" s="134"/>
      <c r="G2622" s="131"/>
      <c r="H2622" s="131"/>
      <c r="I2622" s="147"/>
      <c r="J2622" s="140"/>
      <c r="K2622" s="148"/>
      <c r="L2622" s="134"/>
      <c r="M2622" s="134"/>
      <c r="N2622" s="146"/>
      <c r="O2622" s="146"/>
      <c r="P2622" s="149"/>
      <c r="Q2622" s="149"/>
      <c r="R2622" s="134"/>
      <c r="S2622" s="127"/>
      <c r="T2622" s="150"/>
      <c r="U2622" s="140"/>
      <c r="V2622" s="140"/>
      <c r="W2622" s="127"/>
    </row>
    <row r="2623" spans="1:23" ht="15.75" customHeight="1">
      <c r="A2623" s="131"/>
      <c r="B2623" s="131"/>
      <c r="C2623" s="140"/>
      <c r="D2623" s="134"/>
      <c r="E2623" s="146"/>
      <c r="F2623" s="134"/>
      <c r="G2623" s="131"/>
      <c r="H2623" s="131"/>
      <c r="I2623" s="147"/>
      <c r="J2623" s="140"/>
      <c r="K2623" s="148"/>
      <c r="L2623" s="134"/>
      <c r="M2623" s="134"/>
      <c r="N2623" s="146"/>
      <c r="O2623" s="146"/>
      <c r="P2623" s="149"/>
      <c r="Q2623" s="149"/>
      <c r="R2623" s="134"/>
      <c r="S2623" s="127"/>
      <c r="T2623" s="150"/>
      <c r="U2623" s="140"/>
      <c r="V2623" s="140"/>
      <c r="W2623" s="127"/>
    </row>
    <row r="2624" spans="1:23" ht="15.75" customHeight="1">
      <c r="A2624" s="131"/>
      <c r="B2624" s="131"/>
      <c r="C2624" s="140"/>
      <c r="D2624" s="134"/>
      <c r="E2624" s="146"/>
      <c r="F2624" s="134"/>
      <c r="G2624" s="131"/>
      <c r="H2624" s="131"/>
      <c r="I2624" s="147"/>
      <c r="J2624" s="140"/>
      <c r="K2624" s="148"/>
      <c r="L2624" s="134"/>
      <c r="M2624" s="134"/>
      <c r="N2624" s="146"/>
      <c r="O2624" s="146"/>
      <c r="P2624" s="149"/>
      <c r="Q2624" s="149"/>
      <c r="R2624" s="134"/>
      <c r="S2624" s="127"/>
      <c r="T2624" s="150"/>
      <c r="U2624" s="140"/>
      <c r="V2624" s="140"/>
      <c r="W2624" s="127"/>
    </row>
    <row r="2625" spans="1:23" ht="15.75" customHeight="1">
      <c r="A2625" s="131"/>
      <c r="B2625" s="131"/>
      <c r="C2625" s="140"/>
      <c r="D2625" s="134"/>
      <c r="E2625" s="146"/>
      <c r="F2625" s="134"/>
      <c r="G2625" s="131"/>
      <c r="H2625" s="131"/>
      <c r="I2625" s="147"/>
      <c r="J2625" s="140"/>
      <c r="K2625" s="148"/>
      <c r="L2625" s="134"/>
      <c r="M2625" s="134"/>
      <c r="N2625" s="146"/>
      <c r="O2625" s="146"/>
      <c r="P2625" s="149"/>
      <c r="Q2625" s="149"/>
      <c r="R2625" s="134"/>
      <c r="S2625" s="127"/>
      <c r="T2625" s="150"/>
      <c r="U2625" s="140"/>
      <c r="V2625" s="140"/>
      <c r="W2625" s="127"/>
    </row>
    <row r="2626" spans="1:23" ht="15.75" customHeight="1">
      <c r="A2626" s="131"/>
      <c r="B2626" s="131"/>
      <c r="C2626" s="140"/>
      <c r="D2626" s="134"/>
      <c r="E2626" s="146"/>
      <c r="F2626" s="134"/>
      <c r="G2626" s="131"/>
      <c r="H2626" s="131"/>
      <c r="I2626" s="147"/>
      <c r="J2626" s="140"/>
      <c r="K2626" s="148"/>
      <c r="L2626" s="134"/>
      <c r="M2626" s="134"/>
      <c r="N2626" s="146"/>
      <c r="O2626" s="146"/>
      <c r="P2626" s="149"/>
      <c r="Q2626" s="149"/>
      <c r="R2626" s="134"/>
      <c r="S2626" s="127"/>
      <c r="T2626" s="150"/>
      <c r="U2626" s="140"/>
      <c r="V2626" s="140"/>
      <c r="W2626" s="127"/>
    </row>
    <row r="2627" spans="1:23" ht="15.75" customHeight="1">
      <c r="A2627" s="131"/>
      <c r="B2627" s="131"/>
      <c r="C2627" s="140"/>
      <c r="D2627" s="134"/>
      <c r="E2627" s="146"/>
      <c r="F2627" s="134"/>
      <c r="G2627" s="131"/>
      <c r="H2627" s="131"/>
      <c r="I2627" s="147"/>
      <c r="J2627" s="140"/>
      <c r="K2627" s="148"/>
      <c r="L2627" s="134"/>
      <c r="M2627" s="134"/>
      <c r="N2627" s="146"/>
      <c r="O2627" s="146"/>
      <c r="P2627" s="149"/>
      <c r="Q2627" s="149"/>
      <c r="R2627" s="134"/>
      <c r="S2627" s="127"/>
      <c r="T2627" s="150"/>
      <c r="U2627" s="140"/>
      <c r="V2627" s="140"/>
      <c r="W2627" s="127"/>
    </row>
    <row r="2628" spans="1:23" ht="15.75" customHeight="1">
      <c r="A2628" s="131"/>
      <c r="B2628" s="131"/>
      <c r="C2628" s="140"/>
      <c r="D2628" s="134"/>
      <c r="E2628" s="146"/>
      <c r="F2628" s="134"/>
      <c r="G2628" s="131"/>
      <c r="H2628" s="131"/>
      <c r="I2628" s="147"/>
      <c r="J2628" s="140"/>
      <c r="K2628" s="148"/>
      <c r="L2628" s="134"/>
      <c r="M2628" s="134"/>
      <c r="N2628" s="146"/>
      <c r="O2628" s="146"/>
      <c r="P2628" s="149"/>
      <c r="Q2628" s="149"/>
      <c r="R2628" s="134"/>
      <c r="S2628" s="127"/>
      <c r="T2628" s="150"/>
      <c r="U2628" s="140"/>
      <c r="V2628" s="140"/>
      <c r="W2628" s="127"/>
    </row>
    <row r="2629" spans="1:23" ht="15.75" customHeight="1">
      <c r="A2629" s="131"/>
      <c r="B2629" s="131"/>
      <c r="C2629" s="140"/>
      <c r="D2629" s="134"/>
      <c r="E2629" s="146"/>
      <c r="F2629" s="134"/>
      <c r="G2629" s="131"/>
      <c r="H2629" s="131"/>
      <c r="I2629" s="147"/>
      <c r="J2629" s="140"/>
      <c r="K2629" s="148"/>
      <c r="L2629" s="134"/>
      <c r="M2629" s="134"/>
      <c r="N2629" s="146"/>
      <c r="O2629" s="146"/>
      <c r="P2629" s="149"/>
      <c r="Q2629" s="149"/>
      <c r="R2629" s="134"/>
      <c r="S2629" s="127"/>
      <c r="T2629" s="150"/>
      <c r="U2629" s="140"/>
      <c r="V2629" s="140"/>
      <c r="W2629" s="127"/>
    </row>
    <row r="2630" spans="1:23" ht="15.75" customHeight="1">
      <c r="A2630" s="131"/>
      <c r="B2630" s="131"/>
      <c r="C2630" s="140"/>
      <c r="D2630" s="134"/>
      <c r="E2630" s="146"/>
      <c r="F2630" s="134"/>
      <c r="G2630" s="131"/>
      <c r="H2630" s="131"/>
      <c r="I2630" s="147"/>
      <c r="J2630" s="140"/>
      <c r="K2630" s="148"/>
      <c r="L2630" s="134"/>
      <c r="M2630" s="134"/>
      <c r="N2630" s="146"/>
      <c r="O2630" s="146"/>
      <c r="P2630" s="149"/>
      <c r="Q2630" s="149"/>
      <c r="R2630" s="134"/>
      <c r="S2630" s="127"/>
      <c r="T2630" s="150"/>
      <c r="U2630" s="140"/>
      <c r="V2630" s="140"/>
      <c r="W2630" s="127"/>
    </row>
    <row r="2631" spans="1:23" ht="15.75" customHeight="1">
      <c r="A2631" s="131"/>
      <c r="B2631" s="131"/>
      <c r="C2631" s="140"/>
      <c r="D2631" s="134"/>
      <c r="E2631" s="146"/>
      <c r="F2631" s="134"/>
      <c r="G2631" s="131"/>
      <c r="H2631" s="131"/>
      <c r="I2631" s="147"/>
      <c r="J2631" s="140"/>
      <c r="K2631" s="148"/>
      <c r="L2631" s="134"/>
      <c r="M2631" s="134"/>
      <c r="N2631" s="146"/>
      <c r="O2631" s="146"/>
      <c r="P2631" s="149"/>
      <c r="Q2631" s="149"/>
      <c r="R2631" s="134"/>
      <c r="S2631" s="127"/>
      <c r="T2631" s="150"/>
      <c r="U2631" s="140"/>
      <c r="V2631" s="140"/>
      <c r="W2631" s="127"/>
    </row>
    <row r="2632" spans="1:23" ht="15.75" customHeight="1">
      <c r="A2632" s="131"/>
      <c r="B2632" s="131"/>
      <c r="C2632" s="140"/>
      <c r="D2632" s="134"/>
      <c r="E2632" s="146"/>
      <c r="F2632" s="134"/>
      <c r="G2632" s="131"/>
      <c r="H2632" s="131"/>
      <c r="I2632" s="147"/>
      <c r="J2632" s="140"/>
      <c r="K2632" s="148"/>
      <c r="L2632" s="134"/>
      <c r="M2632" s="134"/>
      <c r="N2632" s="146"/>
      <c r="O2632" s="146"/>
      <c r="P2632" s="149"/>
      <c r="Q2632" s="149"/>
      <c r="R2632" s="134"/>
      <c r="S2632" s="127"/>
      <c r="T2632" s="150"/>
      <c r="U2632" s="140"/>
      <c r="V2632" s="140"/>
      <c r="W2632" s="127"/>
    </row>
    <row r="2633" spans="1:23" ht="15.75" customHeight="1">
      <c r="A2633" s="131"/>
      <c r="B2633" s="131"/>
      <c r="C2633" s="140"/>
      <c r="D2633" s="134"/>
      <c r="E2633" s="146"/>
      <c r="F2633" s="134"/>
      <c r="G2633" s="131"/>
      <c r="H2633" s="131"/>
      <c r="I2633" s="147"/>
      <c r="J2633" s="140"/>
      <c r="K2633" s="148"/>
      <c r="L2633" s="134"/>
      <c r="M2633" s="134"/>
      <c r="N2633" s="146"/>
      <c r="O2633" s="146"/>
      <c r="P2633" s="149"/>
      <c r="Q2633" s="149"/>
      <c r="R2633" s="134"/>
      <c r="S2633" s="127"/>
      <c r="T2633" s="150"/>
      <c r="U2633" s="140"/>
      <c r="V2633" s="140"/>
      <c r="W2633" s="127"/>
    </row>
    <row r="2634" spans="1:23" ht="15.75" customHeight="1">
      <c r="A2634" s="131"/>
      <c r="B2634" s="131"/>
      <c r="C2634" s="140"/>
      <c r="D2634" s="134"/>
      <c r="E2634" s="146"/>
      <c r="F2634" s="134"/>
      <c r="G2634" s="131"/>
      <c r="H2634" s="131"/>
      <c r="I2634" s="147"/>
      <c r="J2634" s="140"/>
      <c r="K2634" s="148"/>
      <c r="L2634" s="134"/>
      <c r="M2634" s="134"/>
      <c r="N2634" s="146"/>
      <c r="O2634" s="146"/>
      <c r="P2634" s="149"/>
      <c r="Q2634" s="149"/>
      <c r="R2634" s="134"/>
      <c r="S2634" s="127"/>
      <c r="T2634" s="150"/>
      <c r="U2634" s="140"/>
      <c r="V2634" s="140"/>
      <c r="W2634" s="127"/>
    </row>
    <row r="2635" spans="1:23" ht="15.75" customHeight="1">
      <c r="A2635" s="131"/>
      <c r="B2635" s="131"/>
      <c r="C2635" s="140"/>
      <c r="D2635" s="134"/>
      <c r="E2635" s="146"/>
      <c r="F2635" s="134"/>
      <c r="G2635" s="131"/>
      <c r="H2635" s="131"/>
      <c r="I2635" s="147"/>
      <c r="J2635" s="140"/>
      <c r="K2635" s="148"/>
      <c r="L2635" s="134"/>
      <c r="M2635" s="134"/>
      <c r="N2635" s="146"/>
      <c r="O2635" s="146"/>
      <c r="P2635" s="149"/>
      <c r="Q2635" s="149"/>
      <c r="R2635" s="134"/>
      <c r="S2635" s="127"/>
      <c r="T2635" s="150"/>
      <c r="U2635" s="140"/>
      <c r="V2635" s="140"/>
      <c r="W2635" s="127"/>
    </row>
    <row r="2636" spans="1:23" ht="15.75" customHeight="1">
      <c r="A2636" s="131"/>
      <c r="B2636" s="131"/>
      <c r="C2636" s="140"/>
      <c r="D2636" s="134"/>
      <c r="E2636" s="146"/>
      <c r="F2636" s="134"/>
      <c r="G2636" s="131"/>
      <c r="H2636" s="131"/>
      <c r="I2636" s="147"/>
      <c r="J2636" s="140"/>
      <c r="K2636" s="148"/>
      <c r="L2636" s="134"/>
      <c r="M2636" s="134"/>
      <c r="N2636" s="146"/>
      <c r="O2636" s="146"/>
      <c r="P2636" s="149"/>
      <c r="Q2636" s="149"/>
      <c r="R2636" s="134"/>
      <c r="S2636" s="127"/>
      <c r="T2636" s="150"/>
      <c r="U2636" s="140"/>
      <c r="V2636" s="140"/>
      <c r="W2636" s="127"/>
    </row>
    <row r="2637" spans="1:23" ht="15.75" customHeight="1">
      <c r="A2637" s="131"/>
      <c r="B2637" s="131"/>
      <c r="C2637" s="140"/>
      <c r="D2637" s="134"/>
      <c r="E2637" s="146"/>
      <c r="F2637" s="134"/>
      <c r="G2637" s="131"/>
      <c r="H2637" s="131"/>
      <c r="I2637" s="147"/>
      <c r="J2637" s="140"/>
      <c r="K2637" s="148"/>
      <c r="L2637" s="134"/>
      <c r="M2637" s="134"/>
      <c r="N2637" s="146"/>
      <c r="O2637" s="146"/>
      <c r="P2637" s="149"/>
      <c r="Q2637" s="149"/>
      <c r="R2637" s="134"/>
      <c r="S2637" s="127"/>
      <c r="T2637" s="150"/>
      <c r="U2637" s="140"/>
      <c r="V2637" s="140"/>
      <c r="W2637" s="127"/>
    </row>
    <row r="2638" spans="1:23" ht="15.75" customHeight="1">
      <c r="A2638" s="131"/>
      <c r="B2638" s="131"/>
      <c r="C2638" s="140"/>
      <c r="D2638" s="134"/>
      <c r="E2638" s="146"/>
      <c r="F2638" s="134"/>
      <c r="G2638" s="131"/>
      <c r="H2638" s="131"/>
      <c r="I2638" s="147"/>
      <c r="J2638" s="140"/>
      <c r="K2638" s="148"/>
      <c r="L2638" s="134"/>
      <c r="M2638" s="134"/>
      <c r="N2638" s="146"/>
      <c r="O2638" s="146"/>
      <c r="P2638" s="149"/>
      <c r="Q2638" s="149"/>
      <c r="R2638" s="134"/>
      <c r="S2638" s="127"/>
      <c r="T2638" s="150"/>
      <c r="U2638" s="140"/>
      <c r="V2638" s="140"/>
      <c r="W2638" s="127"/>
    </row>
    <row r="2639" spans="1:23" ht="15.75" customHeight="1">
      <c r="A2639" s="131"/>
      <c r="B2639" s="131"/>
      <c r="C2639" s="140"/>
      <c r="D2639" s="134"/>
      <c r="E2639" s="146"/>
      <c r="F2639" s="134"/>
      <c r="G2639" s="131"/>
      <c r="H2639" s="131"/>
      <c r="I2639" s="147"/>
      <c r="J2639" s="140"/>
      <c r="K2639" s="148"/>
      <c r="L2639" s="134"/>
      <c r="M2639" s="134"/>
      <c r="N2639" s="146"/>
      <c r="O2639" s="146"/>
      <c r="P2639" s="149"/>
      <c r="Q2639" s="149"/>
      <c r="R2639" s="134"/>
      <c r="S2639" s="127"/>
      <c r="T2639" s="150"/>
      <c r="U2639" s="140"/>
      <c r="V2639" s="140"/>
      <c r="W2639" s="127"/>
    </row>
    <row r="2640" spans="1:23" ht="15.75" customHeight="1">
      <c r="A2640" s="131"/>
      <c r="B2640" s="131"/>
      <c r="C2640" s="140"/>
      <c r="D2640" s="134"/>
      <c r="E2640" s="146"/>
      <c r="F2640" s="134"/>
      <c r="G2640" s="131"/>
      <c r="H2640" s="131"/>
      <c r="I2640" s="147"/>
      <c r="J2640" s="140"/>
      <c r="K2640" s="148"/>
      <c r="L2640" s="134"/>
      <c r="M2640" s="134"/>
      <c r="N2640" s="146"/>
      <c r="O2640" s="146"/>
      <c r="P2640" s="149"/>
      <c r="Q2640" s="149"/>
      <c r="R2640" s="134"/>
      <c r="S2640" s="127"/>
      <c r="T2640" s="150"/>
      <c r="U2640" s="140"/>
      <c r="V2640" s="140"/>
      <c r="W2640" s="127"/>
    </row>
    <row r="2641" spans="1:23" ht="15.75" customHeight="1">
      <c r="A2641" s="131"/>
      <c r="B2641" s="131"/>
      <c r="C2641" s="140"/>
      <c r="D2641" s="134"/>
      <c r="E2641" s="146"/>
      <c r="F2641" s="134"/>
      <c r="G2641" s="131"/>
      <c r="H2641" s="131"/>
      <c r="I2641" s="147"/>
      <c r="J2641" s="140"/>
      <c r="K2641" s="148"/>
      <c r="L2641" s="134"/>
      <c r="M2641" s="134"/>
      <c r="N2641" s="146"/>
      <c r="O2641" s="146"/>
      <c r="P2641" s="149"/>
      <c r="Q2641" s="149"/>
      <c r="R2641" s="134"/>
      <c r="S2641" s="127"/>
      <c r="T2641" s="150"/>
      <c r="U2641" s="140"/>
      <c r="V2641" s="140"/>
      <c r="W2641" s="127"/>
    </row>
    <row r="2642" spans="1:23" ht="15.75" customHeight="1">
      <c r="A2642" s="131"/>
      <c r="B2642" s="131"/>
      <c r="C2642" s="140"/>
      <c r="D2642" s="134"/>
      <c r="E2642" s="146"/>
      <c r="F2642" s="134"/>
      <c r="G2642" s="131"/>
      <c r="H2642" s="131"/>
      <c r="I2642" s="147"/>
      <c r="J2642" s="140"/>
      <c r="K2642" s="148"/>
      <c r="L2642" s="134"/>
      <c r="M2642" s="134"/>
      <c r="N2642" s="146"/>
      <c r="O2642" s="146"/>
      <c r="P2642" s="149"/>
      <c r="Q2642" s="149"/>
      <c r="R2642" s="134"/>
      <c r="S2642" s="127"/>
      <c r="T2642" s="150"/>
      <c r="U2642" s="140"/>
      <c r="V2642" s="140"/>
      <c r="W2642" s="127"/>
    </row>
    <row r="2643" spans="1:23" ht="15.75" customHeight="1">
      <c r="A2643" s="131"/>
      <c r="B2643" s="131"/>
      <c r="C2643" s="140"/>
      <c r="D2643" s="134"/>
      <c r="E2643" s="146"/>
      <c r="F2643" s="134"/>
      <c r="G2643" s="131"/>
      <c r="H2643" s="131"/>
      <c r="I2643" s="147"/>
      <c r="J2643" s="140"/>
      <c r="K2643" s="148"/>
      <c r="L2643" s="134"/>
      <c r="M2643" s="134"/>
      <c r="N2643" s="146"/>
      <c r="O2643" s="146"/>
      <c r="P2643" s="149"/>
      <c r="Q2643" s="149"/>
      <c r="R2643" s="134"/>
      <c r="S2643" s="127"/>
      <c r="T2643" s="150"/>
      <c r="U2643" s="140"/>
      <c r="V2643" s="140"/>
      <c r="W2643" s="127"/>
    </row>
    <row r="2644" spans="1:23" ht="15.75" customHeight="1">
      <c r="A2644" s="131"/>
      <c r="B2644" s="131"/>
      <c r="C2644" s="140"/>
      <c r="D2644" s="134"/>
      <c r="E2644" s="146"/>
      <c r="F2644" s="134"/>
      <c r="G2644" s="131"/>
      <c r="H2644" s="131"/>
      <c r="I2644" s="147"/>
      <c r="J2644" s="140"/>
      <c r="K2644" s="148"/>
      <c r="L2644" s="134"/>
      <c r="M2644" s="134"/>
      <c r="N2644" s="146"/>
      <c r="O2644" s="146"/>
      <c r="P2644" s="149"/>
      <c r="Q2644" s="149"/>
      <c r="R2644" s="134"/>
      <c r="S2644" s="127"/>
      <c r="T2644" s="150"/>
      <c r="U2644" s="140"/>
      <c r="V2644" s="140"/>
      <c r="W2644" s="127"/>
    </row>
    <row r="2645" spans="1:23" ht="15.75" customHeight="1">
      <c r="A2645" s="131"/>
      <c r="B2645" s="131"/>
      <c r="C2645" s="140"/>
      <c r="D2645" s="134"/>
      <c r="E2645" s="146"/>
      <c r="F2645" s="134"/>
      <c r="G2645" s="131"/>
      <c r="H2645" s="131"/>
      <c r="I2645" s="147"/>
      <c r="J2645" s="140"/>
      <c r="K2645" s="148"/>
      <c r="L2645" s="134"/>
      <c r="M2645" s="134"/>
      <c r="N2645" s="146"/>
      <c r="O2645" s="146"/>
      <c r="P2645" s="149"/>
      <c r="Q2645" s="149"/>
      <c r="R2645" s="134"/>
      <c r="S2645" s="127"/>
      <c r="T2645" s="150"/>
      <c r="U2645" s="140"/>
      <c r="V2645" s="140"/>
      <c r="W2645" s="127"/>
    </row>
    <row r="2646" spans="1:23" ht="15.75" customHeight="1">
      <c r="A2646" s="131"/>
      <c r="B2646" s="131"/>
      <c r="C2646" s="140"/>
      <c r="D2646" s="134"/>
      <c r="E2646" s="146"/>
      <c r="F2646" s="134"/>
      <c r="G2646" s="131"/>
      <c r="H2646" s="131"/>
      <c r="I2646" s="147"/>
      <c r="J2646" s="140"/>
      <c r="K2646" s="148"/>
      <c r="L2646" s="134"/>
      <c r="M2646" s="134"/>
      <c r="N2646" s="146"/>
      <c r="O2646" s="146"/>
      <c r="P2646" s="149"/>
      <c r="Q2646" s="149"/>
      <c r="R2646" s="134"/>
      <c r="S2646" s="127"/>
      <c r="T2646" s="150"/>
      <c r="U2646" s="140"/>
      <c r="V2646" s="140"/>
      <c r="W2646" s="127"/>
    </row>
    <row r="2647" spans="1:23" ht="15.75" customHeight="1">
      <c r="A2647" s="131"/>
      <c r="B2647" s="131"/>
      <c r="C2647" s="140"/>
      <c r="D2647" s="134"/>
      <c r="E2647" s="146"/>
      <c r="F2647" s="134"/>
      <c r="G2647" s="131"/>
      <c r="H2647" s="131"/>
      <c r="I2647" s="147"/>
      <c r="J2647" s="140"/>
      <c r="K2647" s="148"/>
      <c r="L2647" s="134"/>
      <c r="M2647" s="134"/>
      <c r="N2647" s="146"/>
      <c r="O2647" s="146"/>
      <c r="P2647" s="149"/>
      <c r="Q2647" s="149"/>
      <c r="R2647" s="134"/>
      <c r="S2647" s="127"/>
      <c r="T2647" s="150"/>
      <c r="U2647" s="140"/>
      <c r="V2647" s="140"/>
      <c r="W2647" s="127"/>
    </row>
    <row r="2648" spans="1:23" ht="15.75" customHeight="1">
      <c r="A2648" s="131"/>
      <c r="B2648" s="131"/>
      <c r="C2648" s="140"/>
      <c r="D2648" s="134"/>
      <c r="E2648" s="146"/>
      <c r="F2648" s="134"/>
      <c r="G2648" s="131"/>
      <c r="H2648" s="131"/>
      <c r="I2648" s="147"/>
      <c r="J2648" s="140"/>
      <c r="K2648" s="148"/>
      <c r="L2648" s="134"/>
      <c r="M2648" s="134"/>
      <c r="N2648" s="146"/>
      <c r="O2648" s="146"/>
      <c r="P2648" s="149"/>
      <c r="Q2648" s="149"/>
      <c r="R2648" s="134"/>
      <c r="S2648" s="127"/>
      <c r="T2648" s="150"/>
      <c r="U2648" s="140"/>
      <c r="V2648" s="140"/>
      <c r="W2648" s="127"/>
    </row>
    <row r="2649" spans="1:23" ht="15.75" customHeight="1">
      <c r="A2649" s="131"/>
      <c r="B2649" s="131"/>
      <c r="C2649" s="140"/>
      <c r="D2649" s="134"/>
      <c r="E2649" s="146"/>
      <c r="F2649" s="134"/>
      <c r="G2649" s="131"/>
      <c r="H2649" s="131"/>
      <c r="I2649" s="147"/>
      <c r="J2649" s="140"/>
      <c r="K2649" s="148"/>
      <c r="L2649" s="134"/>
      <c r="M2649" s="134"/>
      <c r="N2649" s="146"/>
      <c r="O2649" s="146"/>
      <c r="P2649" s="149"/>
      <c r="Q2649" s="149"/>
      <c r="R2649" s="134"/>
      <c r="S2649" s="127"/>
      <c r="T2649" s="150"/>
      <c r="U2649" s="140"/>
      <c r="V2649" s="140"/>
      <c r="W2649" s="127"/>
    </row>
    <row r="2650" spans="1:23" ht="15.75" customHeight="1">
      <c r="A2650" s="131"/>
      <c r="B2650" s="131"/>
      <c r="C2650" s="140"/>
      <c r="D2650" s="134"/>
      <c r="E2650" s="146"/>
      <c r="F2650" s="134"/>
      <c r="G2650" s="131"/>
      <c r="H2650" s="131"/>
      <c r="I2650" s="147"/>
      <c r="J2650" s="140"/>
      <c r="K2650" s="148"/>
      <c r="L2650" s="134"/>
      <c r="M2650" s="134"/>
      <c r="N2650" s="146"/>
      <c r="O2650" s="146"/>
      <c r="P2650" s="149"/>
      <c r="Q2650" s="149"/>
      <c r="R2650" s="134"/>
      <c r="S2650" s="127"/>
      <c r="T2650" s="150"/>
      <c r="U2650" s="140"/>
      <c r="V2650" s="140"/>
      <c r="W2650" s="127"/>
    </row>
    <row r="2651" spans="1:23" ht="15.75" customHeight="1">
      <c r="A2651" s="131"/>
      <c r="B2651" s="131"/>
      <c r="C2651" s="140"/>
      <c r="D2651" s="134"/>
      <c r="E2651" s="146"/>
      <c r="F2651" s="134"/>
      <c r="G2651" s="131"/>
      <c r="H2651" s="131"/>
      <c r="I2651" s="147"/>
      <c r="J2651" s="140"/>
      <c r="K2651" s="148"/>
      <c r="L2651" s="134"/>
      <c r="M2651" s="134"/>
      <c r="N2651" s="146"/>
      <c r="O2651" s="146"/>
      <c r="P2651" s="149"/>
      <c r="Q2651" s="149"/>
      <c r="R2651" s="134"/>
      <c r="S2651" s="127"/>
      <c r="T2651" s="150"/>
      <c r="U2651" s="140"/>
      <c r="V2651" s="140"/>
      <c r="W2651" s="127"/>
    </row>
    <row r="2652" spans="1:23" ht="15.75" customHeight="1">
      <c r="A2652" s="131"/>
      <c r="B2652" s="131"/>
      <c r="C2652" s="140"/>
      <c r="D2652" s="134"/>
      <c r="E2652" s="146"/>
      <c r="F2652" s="134"/>
      <c r="G2652" s="131"/>
      <c r="H2652" s="131"/>
      <c r="I2652" s="147"/>
      <c r="J2652" s="140"/>
      <c r="K2652" s="148"/>
      <c r="L2652" s="134"/>
      <c r="M2652" s="134"/>
      <c r="N2652" s="146"/>
      <c r="O2652" s="146"/>
      <c r="P2652" s="149"/>
      <c r="Q2652" s="149"/>
      <c r="R2652" s="134"/>
      <c r="S2652" s="127"/>
      <c r="T2652" s="150"/>
      <c r="U2652" s="140"/>
      <c r="V2652" s="140"/>
      <c r="W2652" s="127"/>
    </row>
    <row r="2653" spans="1:23" ht="15.75" customHeight="1">
      <c r="A2653" s="131"/>
      <c r="B2653" s="131"/>
      <c r="C2653" s="140"/>
      <c r="D2653" s="134"/>
      <c r="E2653" s="146"/>
      <c r="F2653" s="134"/>
      <c r="G2653" s="131"/>
      <c r="H2653" s="131"/>
      <c r="I2653" s="147"/>
      <c r="J2653" s="140"/>
      <c r="K2653" s="148"/>
      <c r="L2653" s="134"/>
      <c r="M2653" s="134"/>
      <c r="N2653" s="146"/>
      <c r="O2653" s="146"/>
      <c r="P2653" s="149"/>
      <c r="Q2653" s="149"/>
      <c r="R2653" s="134"/>
      <c r="S2653" s="127"/>
      <c r="T2653" s="150"/>
      <c r="U2653" s="140"/>
      <c r="V2653" s="140"/>
      <c r="W2653" s="127"/>
    </row>
    <row r="2654" spans="1:23" ht="15.75" customHeight="1">
      <c r="A2654" s="131"/>
      <c r="B2654" s="131"/>
      <c r="C2654" s="140"/>
      <c r="D2654" s="134"/>
      <c r="E2654" s="146"/>
      <c r="F2654" s="134"/>
      <c r="G2654" s="131"/>
      <c r="H2654" s="131"/>
      <c r="I2654" s="147"/>
      <c r="J2654" s="140"/>
      <c r="K2654" s="148"/>
      <c r="L2654" s="134"/>
      <c r="M2654" s="134"/>
      <c r="N2654" s="146"/>
      <c r="O2654" s="146"/>
      <c r="P2654" s="149"/>
      <c r="Q2654" s="149"/>
      <c r="R2654" s="134"/>
      <c r="S2654" s="127"/>
      <c r="T2654" s="150"/>
      <c r="U2654" s="140"/>
      <c r="V2654" s="140"/>
      <c r="W2654" s="127"/>
    </row>
    <row r="2655" spans="1:23" ht="15.75" customHeight="1">
      <c r="A2655" s="131"/>
      <c r="B2655" s="131"/>
      <c r="C2655" s="140"/>
      <c r="D2655" s="134"/>
      <c r="E2655" s="146"/>
      <c r="F2655" s="134"/>
      <c r="G2655" s="131"/>
      <c r="H2655" s="131"/>
      <c r="I2655" s="147"/>
      <c r="J2655" s="140"/>
      <c r="K2655" s="148"/>
      <c r="L2655" s="134"/>
      <c r="M2655" s="134"/>
      <c r="N2655" s="146"/>
      <c r="O2655" s="146"/>
      <c r="P2655" s="149"/>
      <c r="Q2655" s="149"/>
      <c r="R2655" s="134"/>
      <c r="S2655" s="127"/>
      <c r="T2655" s="150"/>
      <c r="U2655" s="140"/>
      <c r="V2655" s="140"/>
      <c r="W2655" s="127"/>
    </row>
    <row r="2656" spans="1:23" ht="15.75" customHeight="1">
      <c r="A2656" s="131"/>
      <c r="B2656" s="131"/>
      <c r="C2656" s="140"/>
      <c r="D2656" s="134"/>
      <c r="E2656" s="146"/>
      <c r="F2656" s="134"/>
      <c r="G2656" s="131"/>
      <c r="H2656" s="131"/>
      <c r="I2656" s="147"/>
      <c r="J2656" s="140"/>
      <c r="K2656" s="148"/>
      <c r="L2656" s="134"/>
      <c r="M2656" s="134"/>
      <c r="N2656" s="146"/>
      <c r="O2656" s="146"/>
      <c r="P2656" s="149"/>
      <c r="Q2656" s="149"/>
      <c r="R2656" s="134"/>
      <c r="S2656" s="127"/>
      <c r="T2656" s="150"/>
      <c r="U2656" s="140"/>
      <c r="V2656" s="140"/>
      <c r="W2656" s="127"/>
    </row>
    <row r="2657" spans="1:23" ht="15.75" customHeight="1">
      <c r="A2657" s="131"/>
      <c r="B2657" s="131"/>
      <c r="C2657" s="140"/>
      <c r="D2657" s="134"/>
      <c r="E2657" s="146"/>
      <c r="F2657" s="134"/>
      <c r="G2657" s="131"/>
      <c r="H2657" s="131"/>
      <c r="I2657" s="147"/>
      <c r="J2657" s="140"/>
      <c r="K2657" s="148"/>
      <c r="L2657" s="134"/>
      <c r="M2657" s="134"/>
      <c r="N2657" s="146"/>
      <c r="O2657" s="146"/>
      <c r="P2657" s="149"/>
      <c r="Q2657" s="149"/>
      <c r="R2657" s="134"/>
      <c r="S2657" s="127"/>
      <c r="T2657" s="150"/>
      <c r="U2657" s="140"/>
      <c r="V2657" s="140"/>
      <c r="W2657" s="127"/>
    </row>
    <row r="2658" spans="1:23" ht="15.75" customHeight="1">
      <c r="A2658" s="131"/>
      <c r="B2658" s="131"/>
      <c r="C2658" s="140"/>
      <c r="D2658" s="134"/>
      <c r="E2658" s="146"/>
      <c r="F2658" s="134"/>
      <c r="G2658" s="131"/>
      <c r="H2658" s="131"/>
      <c r="I2658" s="147"/>
      <c r="J2658" s="140"/>
      <c r="K2658" s="148"/>
      <c r="L2658" s="134"/>
      <c r="M2658" s="134"/>
      <c r="N2658" s="146"/>
      <c r="O2658" s="146"/>
      <c r="P2658" s="149"/>
      <c r="Q2658" s="149"/>
      <c r="R2658" s="134"/>
      <c r="S2658" s="127"/>
      <c r="T2658" s="150"/>
      <c r="U2658" s="140"/>
      <c r="V2658" s="140"/>
      <c r="W2658" s="127"/>
    </row>
    <row r="2659" spans="1:23" ht="15.75" customHeight="1">
      <c r="A2659" s="131"/>
      <c r="B2659" s="131"/>
      <c r="C2659" s="140"/>
      <c r="D2659" s="134"/>
      <c r="E2659" s="146"/>
      <c r="F2659" s="134"/>
      <c r="G2659" s="131"/>
      <c r="H2659" s="131"/>
      <c r="I2659" s="147"/>
      <c r="J2659" s="140"/>
      <c r="K2659" s="148"/>
      <c r="L2659" s="134"/>
      <c r="M2659" s="134"/>
      <c r="N2659" s="146"/>
      <c r="O2659" s="146"/>
      <c r="P2659" s="149"/>
      <c r="Q2659" s="149"/>
      <c r="R2659" s="134"/>
      <c r="S2659" s="127"/>
      <c r="T2659" s="150"/>
      <c r="U2659" s="140"/>
      <c r="V2659" s="140"/>
      <c r="W2659" s="127"/>
    </row>
    <row r="2660" spans="1:23" ht="15.75" customHeight="1">
      <c r="A2660" s="131"/>
      <c r="B2660" s="131"/>
      <c r="C2660" s="140"/>
      <c r="D2660" s="134"/>
      <c r="E2660" s="146"/>
      <c r="F2660" s="134"/>
      <c r="G2660" s="131"/>
      <c r="H2660" s="131"/>
      <c r="I2660" s="147"/>
      <c r="J2660" s="140"/>
      <c r="K2660" s="148"/>
      <c r="L2660" s="134"/>
      <c r="M2660" s="134"/>
      <c r="N2660" s="146"/>
      <c r="O2660" s="146"/>
      <c r="P2660" s="149"/>
      <c r="Q2660" s="149"/>
      <c r="R2660" s="134"/>
      <c r="S2660" s="127"/>
      <c r="T2660" s="150"/>
      <c r="U2660" s="140"/>
      <c r="V2660" s="140"/>
      <c r="W2660" s="127"/>
    </row>
    <row r="2661" spans="1:23" ht="15.75" customHeight="1">
      <c r="A2661" s="131"/>
      <c r="B2661" s="131"/>
      <c r="C2661" s="140"/>
      <c r="D2661" s="134"/>
      <c r="E2661" s="146"/>
      <c r="F2661" s="134"/>
      <c r="G2661" s="131"/>
      <c r="H2661" s="131"/>
      <c r="I2661" s="147"/>
      <c r="J2661" s="140"/>
      <c r="K2661" s="148"/>
      <c r="L2661" s="134"/>
      <c r="M2661" s="134"/>
      <c r="N2661" s="146"/>
      <c r="O2661" s="146"/>
      <c r="P2661" s="149"/>
      <c r="Q2661" s="149"/>
      <c r="R2661" s="134"/>
      <c r="S2661" s="127"/>
      <c r="T2661" s="150"/>
      <c r="U2661" s="140"/>
      <c r="V2661" s="140"/>
      <c r="W2661" s="127"/>
    </row>
    <row r="2662" spans="1:23" ht="15.75" customHeight="1">
      <c r="A2662" s="131"/>
      <c r="B2662" s="131"/>
      <c r="C2662" s="140"/>
      <c r="D2662" s="134"/>
      <c r="E2662" s="146"/>
      <c r="F2662" s="134"/>
      <c r="G2662" s="131"/>
      <c r="H2662" s="131"/>
      <c r="I2662" s="147"/>
      <c r="J2662" s="140"/>
      <c r="K2662" s="148"/>
      <c r="L2662" s="134"/>
      <c r="M2662" s="134"/>
      <c r="N2662" s="146"/>
      <c r="O2662" s="146"/>
      <c r="P2662" s="149"/>
      <c r="Q2662" s="149"/>
      <c r="R2662" s="134"/>
      <c r="S2662" s="127"/>
      <c r="T2662" s="150"/>
      <c r="U2662" s="140"/>
      <c r="V2662" s="140"/>
      <c r="W2662" s="127"/>
    </row>
    <row r="2663" spans="1:23" ht="15.75" customHeight="1">
      <c r="A2663" s="131"/>
      <c r="B2663" s="131"/>
      <c r="C2663" s="140"/>
      <c r="D2663" s="134"/>
      <c r="E2663" s="146"/>
      <c r="F2663" s="134"/>
      <c r="G2663" s="131"/>
      <c r="H2663" s="131"/>
      <c r="I2663" s="147"/>
      <c r="J2663" s="140"/>
      <c r="K2663" s="148"/>
      <c r="L2663" s="134"/>
      <c r="M2663" s="134"/>
      <c r="N2663" s="146"/>
      <c r="O2663" s="146"/>
      <c r="P2663" s="149"/>
      <c r="Q2663" s="149"/>
      <c r="R2663" s="134"/>
      <c r="S2663" s="127"/>
      <c r="T2663" s="150"/>
      <c r="U2663" s="140"/>
      <c r="V2663" s="140"/>
      <c r="W2663" s="127"/>
    </row>
    <row r="2664" spans="1:23" ht="15.75" customHeight="1">
      <c r="A2664" s="131"/>
      <c r="B2664" s="131"/>
      <c r="C2664" s="140"/>
      <c r="D2664" s="134"/>
      <c r="E2664" s="146"/>
      <c r="F2664" s="134"/>
      <c r="G2664" s="131"/>
      <c r="H2664" s="131"/>
      <c r="I2664" s="147"/>
      <c r="J2664" s="140"/>
      <c r="K2664" s="148"/>
      <c r="L2664" s="134"/>
      <c r="M2664" s="134"/>
      <c r="N2664" s="146"/>
      <c r="O2664" s="146"/>
      <c r="P2664" s="149"/>
      <c r="Q2664" s="149"/>
      <c r="R2664" s="134"/>
      <c r="S2664" s="127"/>
      <c r="T2664" s="150"/>
      <c r="U2664" s="140"/>
      <c r="V2664" s="140"/>
      <c r="W2664" s="127"/>
    </row>
    <row r="2665" spans="1:23" ht="15.75" customHeight="1">
      <c r="A2665" s="131"/>
      <c r="B2665" s="131"/>
      <c r="C2665" s="140"/>
      <c r="D2665" s="134"/>
      <c r="E2665" s="146"/>
      <c r="F2665" s="134"/>
      <c r="G2665" s="131"/>
      <c r="H2665" s="131"/>
      <c r="I2665" s="147"/>
      <c r="J2665" s="140"/>
      <c r="K2665" s="148"/>
      <c r="L2665" s="134"/>
      <c r="M2665" s="134"/>
      <c r="N2665" s="146"/>
      <c r="O2665" s="146"/>
      <c r="P2665" s="149"/>
      <c r="Q2665" s="149"/>
      <c r="R2665" s="134"/>
      <c r="S2665" s="127"/>
      <c r="T2665" s="150"/>
      <c r="U2665" s="140"/>
      <c r="V2665" s="140"/>
      <c r="W2665" s="127"/>
    </row>
    <row r="2666" spans="1:23" ht="15.75" customHeight="1">
      <c r="A2666" s="131"/>
      <c r="B2666" s="131"/>
      <c r="C2666" s="140"/>
      <c r="D2666" s="134"/>
      <c r="E2666" s="146"/>
      <c r="F2666" s="134"/>
      <c r="G2666" s="131"/>
      <c r="H2666" s="131"/>
      <c r="I2666" s="147"/>
      <c r="J2666" s="140"/>
      <c r="K2666" s="148"/>
      <c r="L2666" s="134"/>
      <c r="M2666" s="134"/>
      <c r="N2666" s="146"/>
      <c r="O2666" s="146"/>
      <c r="P2666" s="149"/>
      <c r="Q2666" s="149"/>
      <c r="R2666" s="134"/>
      <c r="S2666" s="127"/>
      <c r="T2666" s="150"/>
      <c r="U2666" s="140"/>
      <c r="V2666" s="140"/>
      <c r="W2666" s="127"/>
    </row>
    <row r="2667" spans="1:23" ht="15.75" customHeight="1">
      <c r="A2667" s="131"/>
      <c r="B2667" s="131"/>
      <c r="C2667" s="140"/>
      <c r="D2667" s="134"/>
      <c r="E2667" s="146"/>
      <c r="F2667" s="134"/>
      <c r="G2667" s="131"/>
      <c r="H2667" s="131"/>
      <c r="I2667" s="147"/>
      <c r="J2667" s="140"/>
      <c r="K2667" s="148"/>
      <c r="L2667" s="134"/>
      <c r="M2667" s="134"/>
      <c r="N2667" s="146"/>
      <c r="O2667" s="146"/>
      <c r="P2667" s="149"/>
      <c r="Q2667" s="149"/>
      <c r="R2667" s="134"/>
      <c r="S2667" s="127"/>
      <c r="T2667" s="150"/>
      <c r="U2667" s="140"/>
      <c r="V2667" s="140"/>
      <c r="W2667" s="127"/>
    </row>
    <row r="2668" spans="1:23" ht="15.75" customHeight="1">
      <c r="A2668" s="131"/>
      <c r="B2668" s="131"/>
      <c r="C2668" s="140"/>
      <c r="D2668" s="134"/>
      <c r="E2668" s="146"/>
      <c r="F2668" s="134"/>
      <c r="G2668" s="131"/>
      <c r="H2668" s="131"/>
      <c r="I2668" s="147"/>
      <c r="J2668" s="140"/>
      <c r="K2668" s="148"/>
      <c r="L2668" s="134"/>
      <c r="M2668" s="134"/>
      <c r="N2668" s="146"/>
      <c r="O2668" s="146"/>
      <c r="P2668" s="149"/>
      <c r="Q2668" s="149"/>
      <c r="R2668" s="134"/>
      <c r="S2668" s="127"/>
      <c r="T2668" s="150"/>
      <c r="U2668" s="140"/>
      <c r="V2668" s="140"/>
      <c r="W2668" s="127"/>
    </row>
    <row r="2669" spans="1:23" ht="15.75" customHeight="1">
      <c r="A2669" s="131"/>
      <c r="B2669" s="131"/>
      <c r="C2669" s="140"/>
      <c r="D2669" s="134"/>
      <c r="E2669" s="146"/>
      <c r="F2669" s="134"/>
      <c r="G2669" s="131"/>
      <c r="H2669" s="131"/>
      <c r="I2669" s="147"/>
      <c r="J2669" s="140"/>
      <c r="K2669" s="148"/>
      <c r="L2669" s="134"/>
      <c r="M2669" s="134"/>
      <c r="N2669" s="146"/>
      <c r="O2669" s="146"/>
      <c r="P2669" s="149"/>
      <c r="Q2669" s="149"/>
      <c r="R2669" s="134"/>
      <c r="S2669" s="127"/>
      <c r="T2669" s="150"/>
      <c r="U2669" s="140"/>
      <c r="V2669" s="140"/>
      <c r="W2669" s="127"/>
    </row>
    <row r="2670" spans="1:23" ht="15.75" customHeight="1">
      <c r="A2670" s="131"/>
      <c r="B2670" s="131"/>
      <c r="C2670" s="140"/>
      <c r="D2670" s="134"/>
      <c r="E2670" s="146"/>
      <c r="F2670" s="134"/>
      <c r="G2670" s="131"/>
      <c r="H2670" s="131"/>
      <c r="I2670" s="147"/>
      <c r="J2670" s="140"/>
      <c r="K2670" s="148"/>
      <c r="L2670" s="134"/>
      <c r="M2670" s="134"/>
      <c r="N2670" s="146"/>
      <c r="O2670" s="146"/>
      <c r="P2670" s="149"/>
      <c r="Q2670" s="149"/>
      <c r="R2670" s="134"/>
      <c r="S2670" s="127"/>
      <c r="T2670" s="150"/>
      <c r="U2670" s="140"/>
      <c r="V2670" s="140"/>
      <c r="W2670" s="127"/>
    </row>
    <row r="2671" spans="1:23" ht="15.75" customHeight="1">
      <c r="A2671" s="131"/>
      <c r="B2671" s="131"/>
      <c r="C2671" s="140"/>
      <c r="D2671" s="134"/>
      <c r="E2671" s="146"/>
      <c r="F2671" s="134"/>
      <c r="G2671" s="131"/>
      <c r="H2671" s="131"/>
      <c r="I2671" s="147"/>
      <c r="J2671" s="140"/>
      <c r="K2671" s="148"/>
      <c r="L2671" s="134"/>
      <c r="M2671" s="134"/>
      <c r="N2671" s="146"/>
      <c r="O2671" s="146"/>
      <c r="P2671" s="149"/>
      <c r="Q2671" s="149"/>
      <c r="R2671" s="134"/>
      <c r="S2671" s="127"/>
      <c r="T2671" s="150"/>
      <c r="U2671" s="140"/>
      <c r="V2671" s="140"/>
      <c r="W2671" s="127"/>
    </row>
    <row r="2672" spans="1:23" ht="15.75" customHeight="1">
      <c r="A2672" s="131"/>
      <c r="B2672" s="131"/>
      <c r="C2672" s="140"/>
      <c r="D2672" s="134"/>
      <c r="E2672" s="146"/>
      <c r="F2672" s="134"/>
      <c r="G2672" s="131"/>
      <c r="H2672" s="131"/>
      <c r="I2672" s="147"/>
      <c r="J2672" s="140"/>
      <c r="K2672" s="148"/>
      <c r="L2672" s="134"/>
      <c r="M2672" s="134"/>
      <c r="N2672" s="146"/>
      <c r="O2672" s="146"/>
      <c r="P2672" s="149"/>
      <c r="Q2672" s="149"/>
      <c r="R2672" s="134"/>
      <c r="S2672" s="127"/>
      <c r="T2672" s="150"/>
      <c r="U2672" s="140"/>
      <c r="V2672" s="140"/>
      <c r="W2672" s="127"/>
    </row>
    <row r="2673" spans="1:23" ht="15.75" customHeight="1">
      <c r="A2673" s="131"/>
      <c r="B2673" s="131"/>
      <c r="C2673" s="140"/>
      <c r="D2673" s="134"/>
      <c r="E2673" s="146"/>
      <c r="F2673" s="134"/>
      <c r="G2673" s="131"/>
      <c r="H2673" s="131"/>
      <c r="I2673" s="147"/>
      <c r="J2673" s="140"/>
      <c r="K2673" s="148"/>
      <c r="L2673" s="134"/>
      <c r="M2673" s="134"/>
      <c r="N2673" s="146"/>
      <c r="O2673" s="146"/>
      <c r="P2673" s="149"/>
      <c r="Q2673" s="149"/>
      <c r="R2673" s="134"/>
      <c r="S2673" s="127"/>
      <c r="T2673" s="150"/>
      <c r="U2673" s="140"/>
      <c r="V2673" s="140"/>
      <c r="W2673" s="127"/>
    </row>
    <row r="2674" spans="1:23" ht="15.75" customHeight="1">
      <c r="A2674" s="131"/>
      <c r="B2674" s="131"/>
      <c r="C2674" s="140"/>
      <c r="D2674" s="134"/>
      <c r="E2674" s="146"/>
      <c r="F2674" s="134"/>
      <c r="G2674" s="131"/>
      <c r="H2674" s="131"/>
      <c r="I2674" s="147"/>
      <c r="J2674" s="140"/>
      <c r="K2674" s="148"/>
      <c r="L2674" s="134"/>
      <c r="M2674" s="134"/>
      <c r="N2674" s="146"/>
      <c r="O2674" s="146"/>
      <c r="P2674" s="149"/>
      <c r="Q2674" s="149"/>
      <c r="R2674" s="134"/>
      <c r="S2674" s="127"/>
      <c r="T2674" s="150"/>
      <c r="U2674" s="140"/>
      <c r="V2674" s="140"/>
      <c r="W2674" s="127"/>
    </row>
    <row r="2675" spans="1:23" ht="15.75" customHeight="1">
      <c r="A2675" s="131"/>
      <c r="B2675" s="131"/>
      <c r="C2675" s="140"/>
      <c r="D2675" s="134"/>
      <c r="E2675" s="146"/>
      <c r="F2675" s="134"/>
      <c r="G2675" s="131"/>
      <c r="H2675" s="131"/>
      <c r="I2675" s="147"/>
      <c r="J2675" s="140"/>
      <c r="K2675" s="148"/>
      <c r="L2675" s="134"/>
      <c r="M2675" s="134"/>
      <c r="N2675" s="146"/>
      <c r="O2675" s="146"/>
      <c r="P2675" s="149"/>
      <c r="Q2675" s="149"/>
      <c r="R2675" s="134"/>
      <c r="S2675" s="127"/>
      <c r="T2675" s="150"/>
      <c r="U2675" s="140"/>
      <c r="V2675" s="140"/>
      <c r="W2675" s="127"/>
    </row>
    <row r="2676" spans="1:23" ht="15.75" customHeight="1">
      <c r="A2676" s="131"/>
      <c r="B2676" s="131"/>
      <c r="C2676" s="140"/>
      <c r="D2676" s="134"/>
      <c r="E2676" s="146"/>
      <c r="F2676" s="134"/>
      <c r="G2676" s="131"/>
      <c r="H2676" s="131"/>
      <c r="I2676" s="147"/>
      <c r="J2676" s="140"/>
      <c r="K2676" s="148"/>
      <c r="L2676" s="134"/>
      <c r="M2676" s="134"/>
      <c r="N2676" s="146"/>
      <c r="O2676" s="146"/>
      <c r="P2676" s="149"/>
      <c r="Q2676" s="149"/>
      <c r="R2676" s="134"/>
      <c r="S2676" s="127"/>
      <c r="T2676" s="150"/>
      <c r="U2676" s="140"/>
      <c r="V2676" s="140"/>
      <c r="W2676" s="127"/>
    </row>
    <row r="2677" spans="1:23" ht="15.75" customHeight="1">
      <c r="A2677" s="131"/>
      <c r="B2677" s="131"/>
      <c r="C2677" s="140"/>
      <c r="D2677" s="134"/>
      <c r="E2677" s="146"/>
      <c r="F2677" s="134"/>
      <c r="G2677" s="131"/>
      <c r="H2677" s="131"/>
      <c r="I2677" s="147"/>
      <c r="J2677" s="140"/>
      <c r="K2677" s="148"/>
      <c r="L2677" s="134"/>
      <c r="M2677" s="134"/>
      <c r="N2677" s="146"/>
      <c r="O2677" s="146"/>
      <c r="P2677" s="149"/>
      <c r="Q2677" s="149"/>
      <c r="R2677" s="134"/>
      <c r="S2677" s="127"/>
      <c r="T2677" s="150"/>
      <c r="U2677" s="140"/>
      <c r="V2677" s="140"/>
      <c r="W2677" s="127"/>
    </row>
    <row r="2678" spans="1:23" ht="15.75" customHeight="1">
      <c r="A2678" s="131"/>
      <c r="B2678" s="131"/>
      <c r="C2678" s="140"/>
      <c r="D2678" s="134"/>
      <c r="E2678" s="146"/>
      <c r="F2678" s="134"/>
      <c r="G2678" s="131"/>
      <c r="H2678" s="131"/>
      <c r="I2678" s="147"/>
      <c r="J2678" s="140"/>
      <c r="K2678" s="148"/>
      <c r="L2678" s="134"/>
      <c r="M2678" s="134"/>
      <c r="N2678" s="146"/>
      <c r="O2678" s="146"/>
      <c r="P2678" s="149"/>
      <c r="Q2678" s="149"/>
      <c r="R2678" s="134"/>
      <c r="S2678" s="127"/>
      <c r="T2678" s="150"/>
      <c r="U2678" s="140"/>
      <c r="V2678" s="140"/>
      <c r="W2678" s="127"/>
    </row>
    <row r="2679" spans="1:23" ht="15.75" customHeight="1">
      <c r="A2679" s="131"/>
      <c r="B2679" s="131"/>
      <c r="C2679" s="140"/>
      <c r="D2679" s="134"/>
      <c r="E2679" s="146"/>
      <c r="F2679" s="134"/>
      <c r="G2679" s="131"/>
      <c r="H2679" s="131"/>
      <c r="I2679" s="147"/>
      <c r="J2679" s="140"/>
      <c r="K2679" s="148"/>
      <c r="L2679" s="134"/>
      <c r="M2679" s="134"/>
      <c r="N2679" s="146"/>
      <c r="O2679" s="146"/>
      <c r="P2679" s="149"/>
      <c r="Q2679" s="149"/>
      <c r="R2679" s="134"/>
      <c r="S2679" s="127"/>
      <c r="T2679" s="150"/>
      <c r="U2679" s="140"/>
      <c r="V2679" s="140"/>
      <c r="W2679" s="127"/>
    </row>
    <row r="2680" spans="1:23" ht="15.75" customHeight="1">
      <c r="A2680" s="131"/>
      <c r="B2680" s="131"/>
      <c r="C2680" s="140"/>
      <c r="D2680" s="134"/>
      <c r="E2680" s="146"/>
      <c r="F2680" s="134"/>
      <c r="G2680" s="131"/>
      <c r="H2680" s="131"/>
      <c r="I2680" s="147"/>
      <c r="J2680" s="140"/>
      <c r="K2680" s="148"/>
      <c r="L2680" s="134"/>
      <c r="M2680" s="134"/>
      <c r="N2680" s="146"/>
      <c r="O2680" s="146"/>
      <c r="P2680" s="149"/>
      <c r="Q2680" s="149"/>
      <c r="R2680" s="134"/>
      <c r="S2680" s="127"/>
      <c r="T2680" s="150"/>
      <c r="U2680" s="140"/>
      <c r="V2680" s="140"/>
      <c r="W2680" s="127"/>
    </row>
    <row r="2681" spans="1:23" ht="15.75" customHeight="1">
      <c r="A2681" s="131"/>
      <c r="B2681" s="131"/>
      <c r="C2681" s="140"/>
      <c r="D2681" s="134"/>
      <c r="E2681" s="146"/>
      <c r="F2681" s="134"/>
      <c r="G2681" s="131"/>
      <c r="H2681" s="131"/>
      <c r="I2681" s="147"/>
      <c r="J2681" s="140"/>
      <c r="K2681" s="148"/>
      <c r="L2681" s="134"/>
      <c r="M2681" s="134"/>
      <c r="N2681" s="146"/>
      <c r="O2681" s="146"/>
      <c r="P2681" s="149"/>
      <c r="Q2681" s="149"/>
      <c r="R2681" s="134"/>
      <c r="S2681" s="127"/>
      <c r="T2681" s="150"/>
      <c r="U2681" s="140"/>
      <c r="V2681" s="140"/>
      <c r="W2681" s="127"/>
    </row>
    <row r="2682" spans="1:23" ht="15.75" customHeight="1">
      <c r="A2682" s="131"/>
      <c r="B2682" s="131"/>
      <c r="C2682" s="140"/>
      <c r="D2682" s="134"/>
      <c r="E2682" s="146"/>
      <c r="F2682" s="134"/>
      <c r="G2682" s="131"/>
      <c r="H2682" s="131"/>
      <c r="I2682" s="147"/>
      <c r="J2682" s="140"/>
      <c r="K2682" s="148"/>
      <c r="L2682" s="134"/>
      <c r="M2682" s="134"/>
      <c r="N2682" s="146"/>
      <c r="O2682" s="146"/>
      <c r="P2682" s="149"/>
      <c r="Q2682" s="149"/>
      <c r="R2682" s="134"/>
      <c r="S2682" s="127"/>
      <c r="T2682" s="150"/>
      <c r="U2682" s="140"/>
      <c r="V2682" s="140"/>
      <c r="W2682" s="127"/>
    </row>
    <row r="2683" spans="1:23" ht="15.75" customHeight="1">
      <c r="A2683" s="131"/>
      <c r="B2683" s="131"/>
      <c r="C2683" s="140"/>
      <c r="D2683" s="134"/>
      <c r="E2683" s="146"/>
      <c r="F2683" s="134"/>
      <c r="G2683" s="131"/>
      <c r="H2683" s="131"/>
      <c r="I2683" s="147"/>
      <c r="J2683" s="140"/>
      <c r="K2683" s="148"/>
      <c r="L2683" s="134"/>
      <c r="M2683" s="134"/>
      <c r="N2683" s="146"/>
      <c r="O2683" s="146"/>
      <c r="P2683" s="149"/>
      <c r="Q2683" s="149"/>
      <c r="R2683" s="134"/>
      <c r="S2683" s="127"/>
      <c r="T2683" s="150"/>
      <c r="U2683" s="140"/>
      <c r="V2683" s="140"/>
      <c r="W2683" s="127"/>
    </row>
    <row r="2684" spans="1:23" ht="15.75" customHeight="1">
      <c r="A2684" s="131"/>
      <c r="B2684" s="131"/>
      <c r="C2684" s="140"/>
      <c r="D2684" s="134"/>
      <c r="E2684" s="146"/>
      <c r="F2684" s="134"/>
      <c r="G2684" s="131"/>
      <c r="H2684" s="131"/>
      <c r="I2684" s="147"/>
      <c r="J2684" s="140"/>
      <c r="K2684" s="148"/>
      <c r="L2684" s="134"/>
      <c r="M2684" s="134"/>
      <c r="N2684" s="146"/>
      <c r="O2684" s="146"/>
      <c r="P2684" s="149"/>
      <c r="Q2684" s="149"/>
      <c r="R2684" s="134"/>
      <c r="S2684" s="127"/>
      <c r="T2684" s="150"/>
      <c r="U2684" s="140"/>
      <c r="V2684" s="140"/>
      <c r="W2684" s="127"/>
    </row>
    <row r="2685" spans="1:23" ht="15.75" customHeight="1">
      <c r="A2685" s="131"/>
      <c r="B2685" s="131"/>
      <c r="C2685" s="140"/>
      <c r="D2685" s="134"/>
      <c r="E2685" s="146"/>
      <c r="F2685" s="134"/>
      <c r="G2685" s="131"/>
      <c r="H2685" s="131"/>
      <c r="I2685" s="147"/>
      <c r="J2685" s="140"/>
      <c r="K2685" s="148"/>
      <c r="L2685" s="134"/>
      <c r="M2685" s="134"/>
      <c r="N2685" s="146"/>
      <c r="O2685" s="146"/>
      <c r="P2685" s="149"/>
      <c r="Q2685" s="149"/>
      <c r="R2685" s="134"/>
      <c r="S2685" s="127"/>
      <c r="T2685" s="150"/>
      <c r="U2685" s="140"/>
      <c r="V2685" s="140"/>
      <c r="W2685" s="127"/>
    </row>
    <row r="2686" spans="1:23" ht="15.75" customHeight="1">
      <c r="A2686" s="131"/>
      <c r="B2686" s="131"/>
      <c r="C2686" s="140"/>
      <c r="D2686" s="134"/>
      <c r="E2686" s="146"/>
      <c r="F2686" s="134"/>
      <c r="G2686" s="131"/>
      <c r="H2686" s="131"/>
      <c r="I2686" s="147"/>
      <c r="J2686" s="140"/>
      <c r="K2686" s="148"/>
      <c r="L2686" s="134"/>
      <c r="M2686" s="134"/>
      <c r="N2686" s="146"/>
      <c r="O2686" s="146"/>
      <c r="P2686" s="149"/>
      <c r="Q2686" s="149"/>
      <c r="R2686" s="134"/>
      <c r="S2686" s="127"/>
      <c r="T2686" s="150"/>
      <c r="U2686" s="140"/>
      <c r="V2686" s="140"/>
      <c r="W2686" s="127"/>
    </row>
    <row r="2687" spans="1:23" ht="15.75" customHeight="1">
      <c r="A2687" s="131"/>
      <c r="B2687" s="131"/>
      <c r="C2687" s="140"/>
      <c r="D2687" s="134"/>
      <c r="E2687" s="146"/>
      <c r="F2687" s="134"/>
      <c r="G2687" s="131"/>
      <c r="H2687" s="131"/>
      <c r="I2687" s="147"/>
      <c r="J2687" s="140"/>
      <c r="K2687" s="148"/>
      <c r="L2687" s="134"/>
      <c r="M2687" s="134"/>
      <c r="N2687" s="146"/>
      <c r="O2687" s="146"/>
      <c r="P2687" s="149"/>
      <c r="Q2687" s="149"/>
      <c r="R2687" s="134"/>
      <c r="S2687" s="127"/>
      <c r="T2687" s="150"/>
      <c r="U2687" s="140"/>
      <c r="V2687" s="140"/>
      <c r="W2687" s="127"/>
    </row>
    <row r="2688" spans="1:23" ht="15.75" customHeight="1">
      <c r="A2688" s="131"/>
      <c r="B2688" s="131"/>
      <c r="C2688" s="140"/>
      <c r="D2688" s="134"/>
      <c r="E2688" s="146"/>
      <c r="F2688" s="134"/>
      <c r="G2688" s="131"/>
      <c r="H2688" s="131"/>
      <c r="I2688" s="147"/>
      <c r="J2688" s="140"/>
      <c r="K2688" s="148"/>
      <c r="L2688" s="134"/>
      <c r="M2688" s="134"/>
      <c r="N2688" s="146"/>
      <c r="O2688" s="146"/>
      <c r="P2688" s="149"/>
      <c r="Q2688" s="149"/>
      <c r="R2688" s="134"/>
      <c r="S2688" s="127"/>
      <c r="T2688" s="150"/>
      <c r="U2688" s="140"/>
      <c r="V2688" s="140"/>
      <c r="W2688" s="127"/>
    </row>
    <row r="2689" spans="1:23" ht="15.75" customHeight="1">
      <c r="A2689" s="131"/>
      <c r="B2689" s="131"/>
      <c r="C2689" s="140"/>
      <c r="D2689" s="134"/>
      <c r="E2689" s="146"/>
      <c r="F2689" s="134"/>
      <c r="G2689" s="131"/>
      <c r="H2689" s="131"/>
      <c r="I2689" s="147"/>
      <c r="J2689" s="140"/>
      <c r="K2689" s="148"/>
      <c r="L2689" s="134"/>
      <c r="M2689" s="134"/>
      <c r="N2689" s="146"/>
      <c r="O2689" s="146"/>
      <c r="P2689" s="149"/>
      <c r="Q2689" s="149"/>
      <c r="R2689" s="134"/>
      <c r="S2689" s="127"/>
      <c r="T2689" s="150"/>
      <c r="U2689" s="140"/>
      <c r="V2689" s="140"/>
      <c r="W2689" s="127"/>
    </row>
    <row r="2690" spans="1:23" ht="15.75" customHeight="1">
      <c r="A2690" s="131"/>
      <c r="B2690" s="131"/>
      <c r="C2690" s="140"/>
      <c r="D2690" s="134"/>
      <c r="E2690" s="146"/>
      <c r="F2690" s="134"/>
      <c r="G2690" s="131"/>
      <c r="H2690" s="131"/>
      <c r="I2690" s="147"/>
      <c r="J2690" s="140"/>
      <c r="K2690" s="148"/>
      <c r="L2690" s="134"/>
      <c r="M2690" s="134"/>
      <c r="N2690" s="146"/>
      <c r="O2690" s="146"/>
      <c r="P2690" s="149"/>
      <c r="Q2690" s="149"/>
      <c r="R2690" s="134"/>
      <c r="S2690" s="127"/>
      <c r="T2690" s="150"/>
      <c r="U2690" s="140"/>
      <c r="V2690" s="140"/>
      <c r="W2690" s="127"/>
    </row>
    <row r="2691" spans="1:23" ht="15.75" customHeight="1">
      <c r="A2691" s="131"/>
      <c r="B2691" s="131"/>
      <c r="C2691" s="140"/>
      <c r="D2691" s="134"/>
      <c r="E2691" s="146"/>
      <c r="F2691" s="134"/>
      <c r="G2691" s="131"/>
      <c r="H2691" s="131"/>
      <c r="I2691" s="147"/>
      <c r="J2691" s="140"/>
      <c r="K2691" s="148"/>
      <c r="L2691" s="134"/>
      <c r="M2691" s="134"/>
      <c r="N2691" s="146"/>
      <c r="O2691" s="146"/>
      <c r="P2691" s="149"/>
      <c r="Q2691" s="149"/>
      <c r="R2691" s="134"/>
      <c r="S2691" s="127"/>
      <c r="T2691" s="150"/>
      <c r="U2691" s="140"/>
      <c r="V2691" s="140"/>
      <c r="W2691" s="127"/>
    </row>
    <row r="2692" spans="1:23" ht="15.75" customHeight="1">
      <c r="A2692" s="131"/>
      <c r="B2692" s="131"/>
      <c r="C2692" s="140"/>
      <c r="D2692" s="134"/>
      <c r="E2692" s="146"/>
      <c r="F2692" s="134"/>
      <c r="G2692" s="131"/>
      <c r="H2692" s="131"/>
      <c r="I2692" s="147"/>
      <c r="J2692" s="140"/>
      <c r="K2692" s="148"/>
      <c r="L2692" s="134"/>
      <c r="M2692" s="134"/>
      <c r="N2692" s="146"/>
      <c r="O2692" s="146"/>
      <c r="P2692" s="149"/>
      <c r="Q2692" s="149"/>
      <c r="R2692" s="134"/>
      <c r="S2692" s="127"/>
      <c r="T2692" s="150"/>
      <c r="U2692" s="140"/>
      <c r="V2692" s="140"/>
      <c r="W2692" s="127"/>
    </row>
    <row r="2693" spans="1:23" ht="15.75" customHeight="1">
      <c r="A2693" s="131"/>
      <c r="B2693" s="131"/>
      <c r="C2693" s="140"/>
      <c r="D2693" s="134"/>
      <c r="E2693" s="146"/>
      <c r="F2693" s="134"/>
      <c r="G2693" s="131"/>
      <c r="H2693" s="131"/>
      <c r="I2693" s="147"/>
      <c r="J2693" s="140"/>
      <c r="K2693" s="148"/>
      <c r="L2693" s="134"/>
      <c r="M2693" s="134"/>
      <c r="N2693" s="146"/>
      <c r="O2693" s="146"/>
      <c r="P2693" s="149"/>
      <c r="Q2693" s="149"/>
      <c r="R2693" s="134"/>
      <c r="S2693" s="127"/>
      <c r="T2693" s="150"/>
      <c r="U2693" s="140"/>
      <c r="V2693" s="140"/>
      <c r="W2693" s="127"/>
    </row>
    <row r="2694" spans="1:23" ht="15.75" customHeight="1">
      <c r="A2694" s="131"/>
      <c r="B2694" s="131"/>
      <c r="C2694" s="140"/>
      <c r="D2694" s="134"/>
      <c r="E2694" s="146"/>
      <c r="F2694" s="134"/>
      <c r="G2694" s="131"/>
      <c r="H2694" s="131"/>
      <c r="I2694" s="147"/>
      <c r="J2694" s="140"/>
      <c r="K2694" s="148"/>
      <c r="L2694" s="134"/>
      <c r="M2694" s="134"/>
      <c r="N2694" s="146"/>
      <c r="O2694" s="146"/>
      <c r="P2694" s="149"/>
      <c r="Q2694" s="149"/>
      <c r="R2694" s="134"/>
      <c r="S2694" s="127"/>
      <c r="T2694" s="150"/>
      <c r="U2694" s="140"/>
      <c r="V2694" s="140"/>
      <c r="W2694" s="127"/>
    </row>
    <row r="2695" spans="1:23" ht="15.75" customHeight="1">
      <c r="A2695" s="131"/>
      <c r="B2695" s="131"/>
      <c r="C2695" s="140"/>
      <c r="D2695" s="134"/>
      <c r="E2695" s="146"/>
      <c r="F2695" s="134"/>
      <c r="G2695" s="131"/>
      <c r="H2695" s="131"/>
      <c r="I2695" s="147"/>
      <c r="J2695" s="140"/>
      <c r="K2695" s="148"/>
      <c r="L2695" s="134"/>
      <c r="M2695" s="134"/>
      <c r="N2695" s="146"/>
      <c r="O2695" s="146"/>
      <c r="P2695" s="149"/>
      <c r="Q2695" s="149"/>
      <c r="R2695" s="134"/>
      <c r="S2695" s="127"/>
      <c r="T2695" s="150"/>
      <c r="U2695" s="140"/>
      <c r="V2695" s="140"/>
      <c r="W2695" s="127"/>
    </row>
    <row r="2696" spans="1:23" ht="15.75" customHeight="1">
      <c r="A2696" s="131"/>
      <c r="B2696" s="131"/>
      <c r="C2696" s="140"/>
      <c r="D2696" s="134"/>
      <c r="E2696" s="146"/>
      <c r="F2696" s="134"/>
      <c r="G2696" s="131"/>
      <c r="H2696" s="131"/>
      <c r="I2696" s="147"/>
      <c r="J2696" s="140"/>
      <c r="K2696" s="148"/>
      <c r="L2696" s="134"/>
      <c r="M2696" s="134"/>
      <c r="N2696" s="146"/>
      <c r="O2696" s="146"/>
      <c r="P2696" s="149"/>
      <c r="Q2696" s="149"/>
      <c r="R2696" s="134"/>
      <c r="S2696" s="127"/>
      <c r="T2696" s="150"/>
      <c r="U2696" s="140"/>
      <c r="V2696" s="140"/>
      <c r="W2696" s="127"/>
    </row>
    <row r="2697" spans="1:23" ht="15.75" customHeight="1">
      <c r="A2697" s="131"/>
      <c r="B2697" s="131"/>
      <c r="C2697" s="140"/>
      <c r="D2697" s="134"/>
      <c r="E2697" s="146"/>
      <c r="F2697" s="134"/>
      <c r="G2697" s="131"/>
      <c r="H2697" s="131"/>
      <c r="I2697" s="147"/>
      <c r="J2697" s="140"/>
      <c r="K2697" s="148"/>
      <c r="L2697" s="134"/>
      <c r="M2697" s="134"/>
      <c r="N2697" s="146"/>
      <c r="O2697" s="146"/>
      <c r="P2697" s="149"/>
      <c r="Q2697" s="149"/>
      <c r="R2697" s="134"/>
      <c r="S2697" s="127"/>
      <c r="T2697" s="150"/>
      <c r="U2697" s="140"/>
      <c r="V2697" s="140"/>
      <c r="W2697" s="127"/>
    </row>
    <row r="2698" spans="1:23" ht="15.75" customHeight="1">
      <c r="A2698" s="131"/>
      <c r="B2698" s="131"/>
      <c r="C2698" s="140"/>
      <c r="D2698" s="134"/>
      <c r="E2698" s="146"/>
      <c r="F2698" s="134"/>
      <c r="G2698" s="131"/>
      <c r="H2698" s="131"/>
      <c r="I2698" s="147"/>
      <c r="J2698" s="140"/>
      <c r="K2698" s="148"/>
      <c r="L2698" s="134"/>
      <c r="M2698" s="134"/>
      <c r="N2698" s="146"/>
      <c r="O2698" s="146"/>
      <c r="P2698" s="149"/>
      <c r="Q2698" s="149"/>
      <c r="R2698" s="134"/>
      <c r="S2698" s="127"/>
      <c r="T2698" s="150"/>
      <c r="U2698" s="140"/>
      <c r="V2698" s="140"/>
      <c r="W2698" s="127"/>
    </row>
    <row r="2699" spans="1:23" ht="15.75" customHeight="1">
      <c r="A2699" s="131"/>
      <c r="B2699" s="131"/>
      <c r="C2699" s="140"/>
      <c r="D2699" s="134"/>
      <c r="E2699" s="146"/>
      <c r="F2699" s="134"/>
      <c r="G2699" s="131"/>
      <c r="H2699" s="131"/>
      <c r="I2699" s="147"/>
      <c r="J2699" s="140"/>
      <c r="K2699" s="148"/>
      <c r="L2699" s="134"/>
      <c r="M2699" s="134"/>
      <c r="N2699" s="146"/>
      <c r="O2699" s="146"/>
      <c r="P2699" s="149"/>
      <c r="Q2699" s="149"/>
      <c r="R2699" s="134"/>
      <c r="S2699" s="127"/>
      <c r="T2699" s="150"/>
      <c r="U2699" s="140"/>
      <c r="V2699" s="140"/>
      <c r="W2699" s="127"/>
    </row>
    <row r="2700" spans="1:23" ht="15.75" customHeight="1">
      <c r="A2700" s="131"/>
      <c r="B2700" s="131"/>
      <c r="C2700" s="140"/>
      <c r="D2700" s="134"/>
      <c r="E2700" s="146"/>
      <c r="F2700" s="134"/>
      <c r="G2700" s="131"/>
      <c r="H2700" s="131"/>
      <c r="I2700" s="147"/>
      <c r="J2700" s="140"/>
      <c r="K2700" s="148"/>
      <c r="L2700" s="134"/>
      <c r="M2700" s="134"/>
      <c r="N2700" s="146"/>
      <c r="O2700" s="146"/>
      <c r="P2700" s="149"/>
      <c r="Q2700" s="149"/>
      <c r="R2700" s="134"/>
      <c r="S2700" s="127"/>
      <c r="T2700" s="150"/>
      <c r="U2700" s="140"/>
      <c r="V2700" s="140"/>
      <c r="W2700" s="127"/>
    </row>
    <row r="2701" spans="1:23" ht="15.75" customHeight="1">
      <c r="A2701" s="131"/>
      <c r="B2701" s="131"/>
      <c r="C2701" s="140"/>
      <c r="D2701" s="134"/>
      <c r="E2701" s="146"/>
      <c r="F2701" s="134"/>
      <c r="G2701" s="131"/>
      <c r="H2701" s="131"/>
      <c r="I2701" s="147"/>
      <c r="J2701" s="140"/>
      <c r="K2701" s="148"/>
      <c r="L2701" s="134"/>
      <c r="M2701" s="134"/>
      <c r="N2701" s="146"/>
      <c r="O2701" s="146"/>
      <c r="P2701" s="149"/>
      <c r="Q2701" s="149"/>
      <c r="R2701" s="134"/>
      <c r="S2701" s="127"/>
      <c r="T2701" s="150"/>
      <c r="U2701" s="140"/>
      <c r="V2701" s="140"/>
      <c r="W2701" s="127"/>
    </row>
    <row r="2702" spans="1:23" ht="15.75" customHeight="1">
      <c r="A2702" s="131"/>
      <c r="B2702" s="131"/>
      <c r="C2702" s="140"/>
      <c r="D2702" s="134"/>
      <c r="E2702" s="146"/>
      <c r="F2702" s="134"/>
      <c r="G2702" s="131"/>
      <c r="H2702" s="131"/>
      <c r="I2702" s="147"/>
      <c r="J2702" s="140"/>
      <c r="K2702" s="148"/>
      <c r="L2702" s="134"/>
      <c r="M2702" s="134"/>
      <c r="N2702" s="146"/>
      <c r="O2702" s="146"/>
      <c r="P2702" s="149"/>
      <c r="Q2702" s="149"/>
      <c r="R2702" s="134"/>
      <c r="S2702" s="127"/>
      <c r="T2702" s="150"/>
      <c r="U2702" s="140"/>
      <c r="V2702" s="140"/>
      <c r="W2702" s="127"/>
    </row>
    <row r="2703" spans="1:23" ht="15.75" customHeight="1">
      <c r="A2703" s="131"/>
      <c r="B2703" s="131"/>
      <c r="C2703" s="140"/>
      <c r="D2703" s="134"/>
      <c r="E2703" s="146"/>
      <c r="F2703" s="134"/>
      <c r="G2703" s="131"/>
      <c r="H2703" s="131"/>
      <c r="I2703" s="147"/>
      <c r="J2703" s="140"/>
      <c r="K2703" s="148"/>
      <c r="L2703" s="134"/>
      <c r="M2703" s="134"/>
      <c r="N2703" s="146"/>
      <c r="O2703" s="146"/>
      <c r="P2703" s="149"/>
      <c r="Q2703" s="149"/>
      <c r="R2703" s="134"/>
      <c r="S2703" s="127"/>
      <c r="T2703" s="150"/>
      <c r="U2703" s="140"/>
      <c r="V2703" s="140"/>
      <c r="W2703" s="127"/>
    </row>
    <row r="2704" spans="1:23" ht="15.75" customHeight="1">
      <c r="A2704" s="131"/>
      <c r="B2704" s="131"/>
      <c r="C2704" s="140"/>
      <c r="D2704" s="134"/>
      <c r="E2704" s="146"/>
      <c r="F2704" s="134"/>
      <c r="G2704" s="131"/>
      <c r="H2704" s="131"/>
      <c r="I2704" s="147"/>
      <c r="J2704" s="140"/>
      <c r="K2704" s="148"/>
      <c r="L2704" s="134"/>
      <c r="M2704" s="134"/>
      <c r="N2704" s="146"/>
      <c r="O2704" s="146"/>
      <c r="P2704" s="149"/>
      <c r="Q2704" s="149"/>
      <c r="R2704" s="134"/>
      <c r="S2704" s="127"/>
      <c r="T2704" s="150"/>
      <c r="U2704" s="140"/>
      <c r="V2704" s="140"/>
      <c r="W2704" s="127"/>
    </row>
    <row r="2705" spans="1:23" ht="15.75" customHeight="1">
      <c r="A2705" s="131"/>
      <c r="B2705" s="131"/>
      <c r="C2705" s="140"/>
      <c r="D2705" s="134"/>
      <c r="E2705" s="146"/>
      <c r="F2705" s="134"/>
      <c r="G2705" s="131"/>
      <c r="H2705" s="131"/>
      <c r="I2705" s="147"/>
      <c r="J2705" s="140"/>
      <c r="K2705" s="148"/>
      <c r="L2705" s="134"/>
      <c r="M2705" s="134"/>
      <c r="N2705" s="146"/>
      <c r="O2705" s="146"/>
      <c r="P2705" s="149"/>
      <c r="Q2705" s="149"/>
      <c r="R2705" s="134"/>
      <c r="S2705" s="127"/>
      <c r="T2705" s="150"/>
      <c r="U2705" s="140"/>
      <c r="V2705" s="140"/>
      <c r="W2705" s="127"/>
    </row>
    <row r="2706" spans="1:23" ht="15.75" customHeight="1">
      <c r="A2706" s="131"/>
      <c r="B2706" s="131"/>
      <c r="C2706" s="140"/>
      <c r="D2706" s="134"/>
      <c r="E2706" s="146"/>
      <c r="F2706" s="134"/>
      <c r="G2706" s="131"/>
      <c r="H2706" s="131"/>
      <c r="I2706" s="147"/>
      <c r="J2706" s="140"/>
      <c r="K2706" s="148"/>
      <c r="L2706" s="134"/>
      <c r="M2706" s="134"/>
      <c r="N2706" s="146"/>
      <c r="O2706" s="146"/>
      <c r="P2706" s="149"/>
      <c r="Q2706" s="149"/>
      <c r="R2706" s="134"/>
      <c r="S2706" s="127"/>
      <c r="T2706" s="150"/>
      <c r="U2706" s="140"/>
      <c r="V2706" s="140"/>
      <c r="W2706" s="127"/>
    </row>
    <row r="2707" spans="1:23" ht="15.75" customHeight="1">
      <c r="A2707" s="131"/>
      <c r="B2707" s="131"/>
      <c r="C2707" s="140"/>
      <c r="D2707" s="134"/>
      <c r="E2707" s="146"/>
      <c r="F2707" s="134"/>
      <c r="G2707" s="131"/>
      <c r="H2707" s="131"/>
      <c r="I2707" s="147"/>
      <c r="J2707" s="140"/>
      <c r="K2707" s="148"/>
      <c r="L2707" s="134"/>
      <c r="M2707" s="134"/>
      <c r="N2707" s="146"/>
      <c r="O2707" s="146"/>
      <c r="P2707" s="149"/>
      <c r="Q2707" s="149"/>
      <c r="R2707" s="134"/>
      <c r="S2707" s="127"/>
      <c r="T2707" s="150"/>
      <c r="U2707" s="140"/>
      <c r="V2707" s="140"/>
      <c r="W2707" s="127"/>
    </row>
    <row r="2708" spans="1:23" ht="15.75" customHeight="1">
      <c r="A2708" s="131"/>
      <c r="B2708" s="131"/>
      <c r="C2708" s="140"/>
      <c r="D2708" s="134"/>
      <c r="E2708" s="146"/>
      <c r="F2708" s="134"/>
      <c r="G2708" s="131"/>
      <c r="H2708" s="131"/>
      <c r="I2708" s="147"/>
      <c r="J2708" s="140"/>
      <c r="K2708" s="148"/>
      <c r="L2708" s="134"/>
      <c r="M2708" s="134"/>
      <c r="N2708" s="146"/>
      <c r="O2708" s="146"/>
      <c r="P2708" s="149"/>
      <c r="Q2708" s="149"/>
      <c r="R2708" s="134"/>
      <c r="S2708" s="127"/>
      <c r="T2708" s="150"/>
      <c r="U2708" s="140"/>
      <c r="V2708" s="140"/>
      <c r="W2708" s="127"/>
    </row>
    <row r="2709" spans="1:23" ht="15.75" customHeight="1">
      <c r="A2709" s="131"/>
      <c r="B2709" s="131"/>
      <c r="C2709" s="140"/>
      <c r="D2709" s="134"/>
      <c r="E2709" s="146"/>
      <c r="F2709" s="134"/>
      <c r="G2709" s="131"/>
      <c r="H2709" s="131"/>
      <c r="I2709" s="147"/>
      <c r="J2709" s="140"/>
      <c r="K2709" s="148"/>
      <c r="L2709" s="134"/>
      <c r="M2709" s="134"/>
      <c r="N2709" s="146"/>
      <c r="O2709" s="146"/>
      <c r="P2709" s="149"/>
      <c r="Q2709" s="149"/>
      <c r="R2709" s="134"/>
      <c r="S2709" s="127"/>
      <c r="T2709" s="150"/>
      <c r="U2709" s="140"/>
      <c r="V2709" s="140"/>
      <c r="W2709" s="127"/>
    </row>
    <row r="2710" spans="1:23" ht="15.75" customHeight="1">
      <c r="A2710" s="131"/>
      <c r="B2710" s="131"/>
      <c r="C2710" s="140"/>
      <c r="D2710" s="134"/>
      <c r="E2710" s="146"/>
      <c r="F2710" s="134"/>
      <c r="G2710" s="131"/>
      <c r="H2710" s="131"/>
      <c r="I2710" s="147"/>
      <c r="J2710" s="140"/>
      <c r="K2710" s="148"/>
      <c r="L2710" s="134"/>
      <c r="M2710" s="134"/>
      <c r="N2710" s="146"/>
      <c r="O2710" s="146"/>
      <c r="P2710" s="149"/>
      <c r="Q2710" s="149"/>
      <c r="R2710" s="134"/>
      <c r="S2710" s="127"/>
      <c r="T2710" s="150"/>
      <c r="U2710" s="140"/>
      <c r="V2710" s="140"/>
      <c r="W2710" s="127"/>
    </row>
    <row r="2711" spans="1:23" ht="15.75" customHeight="1">
      <c r="A2711" s="131"/>
      <c r="B2711" s="131"/>
      <c r="C2711" s="140"/>
      <c r="D2711" s="134"/>
      <c r="E2711" s="146"/>
      <c r="F2711" s="134"/>
      <c r="G2711" s="131"/>
      <c r="H2711" s="131"/>
      <c r="I2711" s="147"/>
      <c r="J2711" s="140"/>
      <c r="K2711" s="148"/>
      <c r="L2711" s="134"/>
      <c r="M2711" s="134"/>
      <c r="N2711" s="146"/>
      <c r="O2711" s="146"/>
      <c r="P2711" s="149"/>
      <c r="Q2711" s="149"/>
      <c r="R2711" s="134"/>
      <c r="S2711" s="127"/>
      <c r="T2711" s="150"/>
      <c r="U2711" s="140"/>
      <c r="V2711" s="140"/>
      <c r="W2711" s="127"/>
    </row>
    <row r="2712" spans="1:23" ht="15.75" customHeight="1">
      <c r="A2712" s="131"/>
      <c r="B2712" s="131"/>
      <c r="C2712" s="140"/>
      <c r="D2712" s="134"/>
      <c r="E2712" s="146"/>
      <c r="F2712" s="134"/>
      <c r="G2712" s="131"/>
      <c r="H2712" s="131"/>
      <c r="I2712" s="147"/>
      <c r="J2712" s="140"/>
      <c r="K2712" s="148"/>
      <c r="L2712" s="134"/>
      <c r="M2712" s="134"/>
      <c r="N2712" s="146"/>
      <c r="O2712" s="146"/>
      <c r="P2712" s="149"/>
      <c r="Q2712" s="149"/>
      <c r="R2712" s="134"/>
      <c r="S2712" s="127"/>
      <c r="T2712" s="150"/>
      <c r="U2712" s="140"/>
      <c r="V2712" s="140"/>
      <c r="W2712" s="127"/>
    </row>
    <row r="2713" spans="1:23" ht="15.75" customHeight="1">
      <c r="A2713" s="131"/>
      <c r="B2713" s="131"/>
      <c r="C2713" s="140"/>
      <c r="D2713" s="134"/>
      <c r="E2713" s="146"/>
      <c r="F2713" s="134"/>
      <c r="G2713" s="131"/>
      <c r="H2713" s="131"/>
      <c r="I2713" s="147"/>
      <c r="J2713" s="140"/>
      <c r="K2713" s="148"/>
      <c r="L2713" s="134"/>
      <c r="M2713" s="134"/>
      <c r="N2713" s="146"/>
      <c r="O2713" s="146"/>
      <c r="P2713" s="149"/>
      <c r="Q2713" s="149"/>
      <c r="R2713" s="134"/>
      <c r="S2713" s="127"/>
      <c r="T2713" s="150"/>
      <c r="U2713" s="140"/>
      <c r="V2713" s="140"/>
      <c r="W2713" s="127"/>
    </row>
    <row r="2714" spans="1:23" ht="15.75" customHeight="1">
      <c r="A2714" s="131"/>
      <c r="B2714" s="131"/>
      <c r="C2714" s="140"/>
      <c r="D2714" s="134"/>
      <c r="E2714" s="146"/>
      <c r="F2714" s="134"/>
      <c r="G2714" s="131"/>
      <c r="H2714" s="131"/>
      <c r="I2714" s="147"/>
      <c r="J2714" s="140"/>
      <c r="K2714" s="148"/>
      <c r="L2714" s="134"/>
      <c r="M2714" s="134"/>
      <c r="N2714" s="146"/>
      <c r="O2714" s="146"/>
      <c r="P2714" s="149"/>
      <c r="Q2714" s="149"/>
      <c r="R2714" s="134"/>
      <c r="S2714" s="127"/>
      <c r="T2714" s="150"/>
      <c r="U2714" s="140"/>
      <c r="V2714" s="140"/>
      <c r="W2714" s="127"/>
    </row>
    <row r="2715" spans="1:23" ht="15.75" customHeight="1">
      <c r="A2715" s="131"/>
      <c r="B2715" s="131"/>
      <c r="C2715" s="140"/>
      <c r="D2715" s="134"/>
      <c r="E2715" s="146"/>
      <c r="F2715" s="134"/>
      <c r="G2715" s="131"/>
      <c r="H2715" s="131"/>
      <c r="I2715" s="147"/>
      <c r="J2715" s="140"/>
      <c r="K2715" s="148"/>
      <c r="L2715" s="134"/>
      <c r="M2715" s="134"/>
      <c r="N2715" s="146"/>
      <c r="O2715" s="146"/>
      <c r="P2715" s="149"/>
      <c r="Q2715" s="149"/>
      <c r="R2715" s="134"/>
      <c r="S2715" s="127"/>
      <c r="T2715" s="150"/>
      <c r="U2715" s="140"/>
      <c r="V2715" s="140"/>
      <c r="W2715" s="127"/>
    </row>
    <row r="2716" spans="1:23" ht="15.75" customHeight="1">
      <c r="A2716" s="131"/>
      <c r="B2716" s="131"/>
      <c r="C2716" s="140"/>
      <c r="D2716" s="134"/>
      <c r="E2716" s="146"/>
      <c r="F2716" s="134"/>
      <c r="G2716" s="131"/>
      <c r="H2716" s="131"/>
      <c r="I2716" s="147"/>
      <c r="J2716" s="140"/>
      <c r="K2716" s="148"/>
      <c r="L2716" s="134"/>
      <c r="M2716" s="134"/>
      <c r="N2716" s="146"/>
      <c r="O2716" s="146"/>
      <c r="P2716" s="149"/>
      <c r="Q2716" s="149"/>
      <c r="R2716" s="134"/>
      <c r="S2716" s="127"/>
      <c r="T2716" s="150"/>
      <c r="U2716" s="140"/>
      <c r="V2716" s="140"/>
      <c r="W2716" s="127"/>
    </row>
    <row r="2717" spans="1:23" ht="15.75" customHeight="1">
      <c r="A2717" s="131"/>
      <c r="B2717" s="131"/>
      <c r="C2717" s="140"/>
      <c r="D2717" s="134"/>
      <c r="E2717" s="146"/>
      <c r="F2717" s="134"/>
      <c r="G2717" s="131"/>
      <c r="H2717" s="131"/>
      <c r="I2717" s="147"/>
      <c r="J2717" s="140"/>
      <c r="K2717" s="148"/>
      <c r="L2717" s="134"/>
      <c r="M2717" s="134"/>
      <c r="N2717" s="146"/>
      <c r="O2717" s="146"/>
      <c r="P2717" s="149"/>
      <c r="Q2717" s="149"/>
      <c r="R2717" s="134"/>
      <c r="S2717" s="127"/>
      <c r="T2717" s="150"/>
      <c r="U2717" s="140"/>
      <c r="V2717" s="140"/>
      <c r="W2717" s="127"/>
    </row>
    <row r="2718" spans="1:23" ht="15.75" customHeight="1">
      <c r="A2718" s="131"/>
      <c r="B2718" s="131"/>
      <c r="C2718" s="140"/>
      <c r="D2718" s="134"/>
      <c r="E2718" s="146"/>
      <c r="F2718" s="134"/>
      <c r="G2718" s="131"/>
      <c r="H2718" s="131"/>
      <c r="I2718" s="147"/>
      <c r="J2718" s="140"/>
      <c r="K2718" s="148"/>
      <c r="L2718" s="134"/>
      <c r="M2718" s="134"/>
      <c r="N2718" s="146"/>
      <c r="O2718" s="146"/>
      <c r="P2718" s="149"/>
      <c r="Q2718" s="149"/>
      <c r="R2718" s="134"/>
      <c r="S2718" s="127"/>
      <c r="T2718" s="150"/>
      <c r="U2718" s="140"/>
      <c r="V2718" s="140"/>
      <c r="W2718" s="127"/>
    </row>
    <row r="2719" spans="1:23" ht="15.75" customHeight="1">
      <c r="A2719" s="131"/>
      <c r="B2719" s="131"/>
      <c r="C2719" s="140"/>
      <c r="D2719" s="134"/>
      <c r="E2719" s="146"/>
      <c r="F2719" s="134"/>
      <c r="G2719" s="131"/>
      <c r="H2719" s="131"/>
      <c r="I2719" s="147"/>
      <c r="J2719" s="140"/>
      <c r="K2719" s="148"/>
      <c r="L2719" s="134"/>
      <c r="M2719" s="134"/>
      <c r="N2719" s="146"/>
      <c r="O2719" s="146"/>
      <c r="P2719" s="149"/>
      <c r="Q2719" s="149"/>
      <c r="R2719" s="134"/>
      <c r="S2719" s="127"/>
      <c r="T2719" s="150"/>
      <c r="U2719" s="140"/>
      <c r="V2719" s="140"/>
      <c r="W2719" s="127"/>
    </row>
    <row r="2720" spans="1:23" ht="15.75" customHeight="1">
      <c r="A2720" s="131"/>
      <c r="B2720" s="131"/>
      <c r="C2720" s="140"/>
      <c r="D2720" s="134"/>
      <c r="E2720" s="146"/>
      <c r="F2720" s="134"/>
      <c r="G2720" s="131"/>
      <c r="H2720" s="131"/>
      <c r="I2720" s="147"/>
      <c r="J2720" s="140"/>
      <c r="K2720" s="148"/>
      <c r="L2720" s="134"/>
      <c r="M2720" s="134"/>
      <c r="N2720" s="146"/>
      <c r="O2720" s="146"/>
      <c r="P2720" s="149"/>
      <c r="Q2720" s="149"/>
      <c r="R2720" s="134"/>
      <c r="S2720" s="127"/>
      <c r="T2720" s="150"/>
      <c r="U2720" s="140"/>
      <c r="V2720" s="140"/>
      <c r="W2720" s="127"/>
    </row>
    <row r="2721" spans="1:23" ht="15.75" customHeight="1">
      <c r="A2721" s="131"/>
      <c r="B2721" s="131"/>
      <c r="C2721" s="140"/>
      <c r="D2721" s="134"/>
      <c r="E2721" s="146"/>
      <c r="F2721" s="134"/>
      <c r="G2721" s="131"/>
      <c r="H2721" s="131"/>
      <c r="I2721" s="147"/>
      <c r="J2721" s="140"/>
      <c r="K2721" s="148"/>
      <c r="L2721" s="134"/>
      <c r="M2721" s="134"/>
      <c r="N2721" s="146"/>
      <c r="O2721" s="146"/>
      <c r="P2721" s="149"/>
      <c r="Q2721" s="149"/>
      <c r="R2721" s="134"/>
      <c r="S2721" s="127"/>
      <c r="T2721" s="150"/>
      <c r="U2721" s="140"/>
      <c r="V2721" s="140"/>
      <c r="W2721" s="127"/>
    </row>
    <row r="2722" spans="1:23" ht="15.75" customHeight="1">
      <c r="A2722" s="131"/>
      <c r="B2722" s="131"/>
      <c r="C2722" s="140"/>
      <c r="D2722" s="134"/>
      <c r="E2722" s="146"/>
      <c r="F2722" s="134"/>
      <c r="G2722" s="131"/>
      <c r="H2722" s="131"/>
      <c r="I2722" s="147"/>
      <c r="J2722" s="140"/>
      <c r="K2722" s="148"/>
      <c r="L2722" s="134"/>
      <c r="M2722" s="134"/>
      <c r="N2722" s="146"/>
      <c r="O2722" s="146"/>
      <c r="P2722" s="149"/>
      <c r="Q2722" s="149"/>
      <c r="R2722" s="134"/>
      <c r="S2722" s="127"/>
      <c r="T2722" s="150"/>
      <c r="U2722" s="140"/>
      <c r="V2722" s="140"/>
      <c r="W2722" s="127"/>
    </row>
    <row r="2723" spans="1:23" ht="15.75" customHeight="1">
      <c r="A2723" s="131"/>
      <c r="B2723" s="131"/>
      <c r="C2723" s="140"/>
      <c r="D2723" s="134"/>
      <c r="E2723" s="146"/>
      <c r="F2723" s="134"/>
      <c r="G2723" s="131"/>
      <c r="H2723" s="131"/>
      <c r="I2723" s="147"/>
      <c r="J2723" s="140"/>
      <c r="K2723" s="148"/>
      <c r="L2723" s="134"/>
      <c r="M2723" s="134"/>
      <c r="N2723" s="146"/>
      <c r="O2723" s="146"/>
      <c r="P2723" s="149"/>
      <c r="Q2723" s="149"/>
      <c r="R2723" s="134"/>
      <c r="S2723" s="127"/>
      <c r="T2723" s="150"/>
      <c r="U2723" s="140"/>
      <c r="V2723" s="140"/>
      <c r="W2723" s="127"/>
    </row>
    <row r="2724" spans="1:23" ht="15.75" customHeight="1">
      <c r="A2724" s="131"/>
      <c r="B2724" s="131"/>
      <c r="C2724" s="140"/>
      <c r="D2724" s="134"/>
      <c r="E2724" s="146"/>
      <c r="F2724" s="134"/>
      <c r="G2724" s="131"/>
      <c r="H2724" s="131"/>
      <c r="I2724" s="147"/>
      <c r="J2724" s="140"/>
      <c r="K2724" s="148"/>
      <c r="L2724" s="134"/>
      <c r="M2724" s="134"/>
      <c r="N2724" s="146"/>
      <c r="O2724" s="146"/>
      <c r="P2724" s="149"/>
      <c r="Q2724" s="149"/>
      <c r="R2724" s="134"/>
      <c r="S2724" s="127"/>
      <c r="T2724" s="150"/>
      <c r="U2724" s="140"/>
      <c r="V2724" s="140"/>
      <c r="W2724" s="127"/>
    </row>
    <row r="2725" spans="1:23" ht="15.75" customHeight="1">
      <c r="A2725" s="131"/>
      <c r="B2725" s="131"/>
      <c r="C2725" s="140"/>
      <c r="D2725" s="134"/>
      <c r="E2725" s="146"/>
      <c r="F2725" s="134"/>
      <c r="G2725" s="131"/>
      <c r="H2725" s="131"/>
      <c r="I2725" s="147"/>
      <c r="J2725" s="140"/>
      <c r="K2725" s="148"/>
      <c r="L2725" s="134"/>
      <c r="M2725" s="134"/>
      <c r="N2725" s="146"/>
      <c r="O2725" s="146"/>
      <c r="P2725" s="149"/>
      <c r="Q2725" s="149"/>
      <c r="R2725" s="134"/>
      <c r="S2725" s="127"/>
      <c r="T2725" s="150"/>
      <c r="U2725" s="140"/>
      <c r="V2725" s="140"/>
      <c r="W2725" s="127"/>
    </row>
    <row r="2726" spans="1:23" ht="15.75" customHeight="1">
      <c r="A2726" s="131"/>
      <c r="B2726" s="131"/>
      <c r="C2726" s="140"/>
      <c r="D2726" s="134"/>
      <c r="E2726" s="146"/>
      <c r="F2726" s="134"/>
      <c r="G2726" s="131"/>
      <c r="H2726" s="131"/>
      <c r="I2726" s="147"/>
      <c r="J2726" s="140"/>
      <c r="K2726" s="148"/>
      <c r="L2726" s="134"/>
      <c r="M2726" s="134"/>
      <c r="N2726" s="146"/>
      <c r="O2726" s="146"/>
      <c r="P2726" s="149"/>
      <c r="Q2726" s="149"/>
      <c r="R2726" s="134"/>
      <c r="S2726" s="127"/>
      <c r="T2726" s="150"/>
      <c r="U2726" s="140"/>
      <c r="V2726" s="140"/>
      <c r="W2726" s="127"/>
    </row>
    <row r="2727" spans="1:23" ht="15.75" customHeight="1">
      <c r="A2727" s="131"/>
      <c r="B2727" s="131"/>
      <c r="C2727" s="140"/>
      <c r="D2727" s="134"/>
      <c r="E2727" s="146"/>
      <c r="F2727" s="134"/>
      <c r="G2727" s="131"/>
      <c r="H2727" s="131"/>
      <c r="I2727" s="147"/>
      <c r="J2727" s="140"/>
      <c r="K2727" s="148"/>
      <c r="L2727" s="134"/>
      <c r="M2727" s="134"/>
      <c r="N2727" s="146"/>
      <c r="O2727" s="146"/>
      <c r="P2727" s="149"/>
      <c r="Q2727" s="149"/>
      <c r="R2727" s="134"/>
      <c r="S2727" s="127"/>
      <c r="T2727" s="150"/>
      <c r="U2727" s="140"/>
      <c r="V2727" s="140"/>
      <c r="W2727" s="127"/>
    </row>
    <row r="2728" spans="1:23" ht="15.75" customHeight="1">
      <c r="A2728" s="131"/>
      <c r="B2728" s="131"/>
      <c r="C2728" s="140"/>
      <c r="D2728" s="134"/>
      <c r="E2728" s="146"/>
      <c r="F2728" s="134"/>
      <c r="G2728" s="131"/>
      <c r="H2728" s="131"/>
      <c r="I2728" s="147"/>
      <c r="J2728" s="140"/>
      <c r="K2728" s="148"/>
      <c r="L2728" s="134"/>
      <c r="M2728" s="134"/>
      <c r="N2728" s="146"/>
      <c r="O2728" s="146"/>
      <c r="P2728" s="149"/>
      <c r="Q2728" s="149"/>
      <c r="R2728" s="134"/>
      <c r="S2728" s="127"/>
      <c r="T2728" s="150"/>
      <c r="U2728" s="140"/>
      <c r="V2728" s="140"/>
      <c r="W2728" s="127"/>
    </row>
    <row r="2729" spans="1:23" ht="15.75" customHeight="1">
      <c r="A2729" s="131"/>
      <c r="B2729" s="131"/>
      <c r="C2729" s="140"/>
      <c r="D2729" s="134"/>
      <c r="E2729" s="146"/>
      <c r="F2729" s="134"/>
      <c r="G2729" s="131"/>
      <c r="H2729" s="131"/>
      <c r="I2729" s="147"/>
      <c r="J2729" s="140"/>
      <c r="K2729" s="148"/>
      <c r="L2729" s="134"/>
      <c r="M2729" s="134"/>
      <c r="N2729" s="146"/>
      <c r="O2729" s="146"/>
      <c r="P2729" s="149"/>
      <c r="Q2729" s="149"/>
      <c r="R2729" s="134"/>
      <c r="S2729" s="127"/>
      <c r="T2729" s="150"/>
      <c r="U2729" s="140"/>
      <c r="V2729" s="140"/>
      <c r="W2729" s="127"/>
    </row>
    <row r="2730" spans="1:23" ht="15.75" customHeight="1">
      <c r="A2730" s="131"/>
      <c r="B2730" s="131"/>
      <c r="C2730" s="140"/>
      <c r="D2730" s="134"/>
      <c r="E2730" s="146"/>
      <c r="F2730" s="134"/>
      <c r="G2730" s="131"/>
      <c r="H2730" s="131"/>
      <c r="I2730" s="147"/>
      <c r="J2730" s="140"/>
      <c r="K2730" s="148"/>
      <c r="L2730" s="134"/>
      <c r="M2730" s="134"/>
      <c r="N2730" s="146"/>
      <c r="O2730" s="146"/>
      <c r="P2730" s="149"/>
      <c r="Q2730" s="149"/>
      <c r="R2730" s="134"/>
      <c r="S2730" s="127"/>
      <c r="T2730" s="150"/>
      <c r="U2730" s="140"/>
      <c r="V2730" s="140"/>
      <c r="W2730" s="127"/>
    </row>
    <row r="2731" spans="1:23" ht="15.75" customHeight="1">
      <c r="A2731" s="131"/>
      <c r="B2731" s="131"/>
      <c r="C2731" s="140"/>
      <c r="D2731" s="134"/>
      <c r="E2731" s="146"/>
      <c r="F2731" s="134"/>
      <c r="G2731" s="131"/>
      <c r="H2731" s="131"/>
      <c r="I2731" s="147"/>
      <c r="J2731" s="140"/>
      <c r="K2731" s="148"/>
      <c r="L2731" s="134"/>
      <c r="M2731" s="134"/>
      <c r="N2731" s="146"/>
      <c r="O2731" s="146"/>
      <c r="P2731" s="149"/>
      <c r="Q2731" s="149"/>
      <c r="R2731" s="134"/>
      <c r="S2731" s="127"/>
      <c r="T2731" s="150"/>
      <c r="U2731" s="140"/>
      <c r="V2731" s="140"/>
      <c r="W2731" s="127"/>
    </row>
    <row r="2732" spans="1:23" ht="15.75" customHeight="1">
      <c r="A2732" s="131"/>
      <c r="B2732" s="131"/>
      <c r="C2732" s="140"/>
      <c r="D2732" s="134"/>
      <c r="E2732" s="146"/>
      <c r="F2732" s="134"/>
      <c r="G2732" s="131"/>
      <c r="H2732" s="131"/>
      <c r="I2732" s="147"/>
      <c r="J2732" s="140"/>
      <c r="K2732" s="148"/>
      <c r="L2732" s="134"/>
      <c r="M2732" s="134"/>
      <c r="N2732" s="146"/>
      <c r="O2732" s="146"/>
      <c r="P2732" s="149"/>
      <c r="Q2732" s="149"/>
      <c r="R2732" s="134"/>
      <c r="S2732" s="127"/>
      <c r="T2732" s="150"/>
      <c r="U2732" s="140"/>
      <c r="V2732" s="140"/>
      <c r="W2732" s="127"/>
    </row>
    <row r="2733" spans="1:23" ht="15.75" customHeight="1">
      <c r="A2733" s="131"/>
      <c r="B2733" s="131"/>
      <c r="C2733" s="140"/>
      <c r="D2733" s="134"/>
      <c r="E2733" s="146"/>
      <c r="F2733" s="134"/>
      <c r="G2733" s="131"/>
      <c r="H2733" s="131"/>
      <c r="I2733" s="147"/>
      <c r="J2733" s="140"/>
      <c r="K2733" s="148"/>
      <c r="L2733" s="134"/>
      <c r="M2733" s="134"/>
      <c r="N2733" s="146"/>
      <c r="O2733" s="146"/>
      <c r="P2733" s="149"/>
      <c r="Q2733" s="149"/>
      <c r="R2733" s="134"/>
      <c r="S2733" s="127"/>
      <c r="T2733" s="150"/>
      <c r="U2733" s="140"/>
      <c r="V2733" s="140"/>
      <c r="W2733" s="127"/>
    </row>
    <row r="2734" spans="1:23" ht="15.75" customHeight="1">
      <c r="A2734" s="131"/>
      <c r="B2734" s="131"/>
      <c r="C2734" s="140"/>
      <c r="D2734" s="134"/>
      <c r="E2734" s="146"/>
      <c r="F2734" s="134"/>
      <c r="G2734" s="131"/>
      <c r="H2734" s="131"/>
      <c r="I2734" s="147"/>
      <c r="J2734" s="140"/>
      <c r="K2734" s="148"/>
      <c r="L2734" s="134"/>
      <c r="M2734" s="134"/>
      <c r="N2734" s="146"/>
      <c r="O2734" s="146"/>
      <c r="P2734" s="149"/>
      <c r="Q2734" s="149"/>
      <c r="R2734" s="134"/>
      <c r="S2734" s="127"/>
      <c r="T2734" s="150"/>
      <c r="U2734" s="140"/>
      <c r="V2734" s="140"/>
      <c r="W2734" s="127"/>
    </row>
    <row r="2735" spans="1:23" ht="15.75" customHeight="1">
      <c r="A2735" s="131"/>
      <c r="B2735" s="131"/>
      <c r="C2735" s="140"/>
      <c r="D2735" s="134"/>
      <c r="E2735" s="146"/>
      <c r="F2735" s="134"/>
      <c r="G2735" s="131"/>
      <c r="H2735" s="131"/>
      <c r="I2735" s="147"/>
      <c r="J2735" s="140"/>
      <c r="K2735" s="148"/>
      <c r="L2735" s="134"/>
      <c r="M2735" s="134"/>
      <c r="N2735" s="146"/>
      <c r="O2735" s="146"/>
      <c r="P2735" s="149"/>
      <c r="Q2735" s="149"/>
      <c r="R2735" s="134"/>
      <c r="S2735" s="127"/>
      <c r="T2735" s="150"/>
      <c r="U2735" s="140"/>
      <c r="V2735" s="140"/>
      <c r="W2735" s="127"/>
    </row>
    <row r="2736" spans="1:23" ht="15.75" customHeight="1">
      <c r="A2736" s="131"/>
      <c r="B2736" s="131"/>
      <c r="C2736" s="140"/>
      <c r="D2736" s="134"/>
      <c r="E2736" s="146"/>
      <c r="F2736" s="134"/>
      <c r="G2736" s="131"/>
      <c r="H2736" s="131"/>
      <c r="I2736" s="147"/>
      <c r="J2736" s="140"/>
      <c r="K2736" s="148"/>
      <c r="L2736" s="134"/>
      <c r="M2736" s="134"/>
      <c r="N2736" s="146"/>
      <c r="O2736" s="146"/>
      <c r="P2736" s="149"/>
      <c r="Q2736" s="149"/>
      <c r="R2736" s="134"/>
      <c r="S2736" s="127"/>
      <c r="T2736" s="150"/>
      <c r="U2736" s="140"/>
      <c r="V2736" s="140"/>
      <c r="W2736" s="127"/>
    </row>
    <row r="2737" spans="1:23" ht="15.75" customHeight="1">
      <c r="A2737" s="131"/>
      <c r="B2737" s="131"/>
      <c r="C2737" s="140"/>
      <c r="D2737" s="134"/>
      <c r="E2737" s="146"/>
      <c r="F2737" s="134"/>
      <c r="G2737" s="131"/>
      <c r="H2737" s="131"/>
      <c r="I2737" s="147"/>
      <c r="J2737" s="140"/>
      <c r="K2737" s="148"/>
      <c r="L2737" s="134"/>
      <c r="M2737" s="134"/>
      <c r="N2737" s="146"/>
      <c r="O2737" s="146"/>
      <c r="P2737" s="149"/>
      <c r="Q2737" s="149"/>
      <c r="R2737" s="134"/>
      <c r="S2737" s="127"/>
      <c r="T2737" s="150"/>
      <c r="U2737" s="140"/>
      <c r="V2737" s="140"/>
      <c r="W2737" s="127"/>
    </row>
    <row r="2738" spans="1:23" ht="15.75" customHeight="1">
      <c r="A2738" s="131"/>
      <c r="B2738" s="131"/>
      <c r="C2738" s="140"/>
      <c r="D2738" s="134"/>
      <c r="E2738" s="146"/>
      <c r="F2738" s="134"/>
      <c r="G2738" s="131"/>
      <c r="H2738" s="131"/>
      <c r="I2738" s="147"/>
      <c r="J2738" s="140"/>
      <c r="K2738" s="148"/>
      <c r="L2738" s="134"/>
      <c r="M2738" s="134"/>
      <c r="N2738" s="146"/>
      <c r="O2738" s="146"/>
      <c r="P2738" s="149"/>
      <c r="Q2738" s="149"/>
      <c r="R2738" s="134"/>
      <c r="S2738" s="127"/>
      <c r="T2738" s="150"/>
      <c r="U2738" s="140"/>
      <c r="V2738" s="140"/>
      <c r="W2738" s="127"/>
    </row>
    <row r="2739" spans="1:23" ht="15.75" customHeight="1">
      <c r="A2739" s="131"/>
      <c r="B2739" s="131"/>
      <c r="C2739" s="140"/>
      <c r="D2739" s="134"/>
      <c r="E2739" s="146"/>
      <c r="F2739" s="134"/>
      <c r="G2739" s="131"/>
      <c r="H2739" s="131"/>
      <c r="I2739" s="147"/>
      <c r="J2739" s="140"/>
      <c r="K2739" s="148"/>
      <c r="L2739" s="134"/>
      <c r="M2739" s="134"/>
      <c r="N2739" s="146"/>
      <c r="O2739" s="146"/>
      <c r="P2739" s="149"/>
      <c r="Q2739" s="149"/>
      <c r="R2739" s="134"/>
      <c r="S2739" s="127"/>
      <c r="T2739" s="150"/>
      <c r="U2739" s="140"/>
      <c r="V2739" s="140"/>
      <c r="W2739" s="127"/>
    </row>
    <row r="2740" spans="1:23" ht="15.75" customHeight="1">
      <c r="A2740" s="131"/>
      <c r="B2740" s="131"/>
      <c r="C2740" s="140"/>
      <c r="D2740" s="134"/>
      <c r="E2740" s="146"/>
      <c r="F2740" s="134"/>
      <c r="G2740" s="131"/>
      <c r="H2740" s="131"/>
      <c r="I2740" s="147"/>
      <c r="J2740" s="140"/>
      <c r="K2740" s="148"/>
      <c r="L2740" s="134"/>
      <c r="M2740" s="134"/>
      <c r="N2740" s="146"/>
      <c r="O2740" s="146"/>
      <c r="P2740" s="149"/>
      <c r="Q2740" s="149"/>
      <c r="R2740" s="134"/>
      <c r="S2740" s="127"/>
      <c r="T2740" s="150"/>
      <c r="U2740" s="140"/>
      <c r="V2740" s="140"/>
      <c r="W2740" s="127"/>
    </row>
    <row r="2741" spans="1:23" ht="15.75" customHeight="1">
      <c r="A2741" s="131"/>
      <c r="B2741" s="131"/>
      <c r="C2741" s="140"/>
      <c r="D2741" s="134"/>
      <c r="E2741" s="146"/>
      <c r="F2741" s="134"/>
      <c r="G2741" s="131"/>
      <c r="H2741" s="131"/>
      <c r="I2741" s="147"/>
      <c r="J2741" s="140"/>
      <c r="K2741" s="148"/>
      <c r="L2741" s="134"/>
      <c r="M2741" s="134"/>
      <c r="N2741" s="146"/>
      <c r="O2741" s="146"/>
      <c r="P2741" s="149"/>
      <c r="Q2741" s="149"/>
      <c r="R2741" s="134"/>
      <c r="S2741" s="127"/>
      <c r="T2741" s="150"/>
      <c r="U2741" s="140"/>
      <c r="V2741" s="140"/>
      <c r="W2741" s="127"/>
    </row>
    <row r="2742" spans="1:23" ht="15.75" customHeight="1">
      <c r="A2742" s="131"/>
      <c r="B2742" s="131"/>
      <c r="C2742" s="140"/>
      <c r="D2742" s="134"/>
      <c r="E2742" s="146"/>
      <c r="F2742" s="134"/>
      <c r="G2742" s="131"/>
      <c r="H2742" s="131"/>
      <c r="I2742" s="147"/>
      <c r="J2742" s="140"/>
      <c r="K2742" s="148"/>
      <c r="L2742" s="134"/>
      <c r="M2742" s="134"/>
      <c r="N2742" s="146"/>
      <c r="O2742" s="146"/>
      <c r="P2742" s="149"/>
      <c r="Q2742" s="149"/>
      <c r="R2742" s="134"/>
      <c r="S2742" s="127"/>
      <c r="T2742" s="150"/>
      <c r="U2742" s="140"/>
      <c r="V2742" s="140"/>
      <c r="W2742" s="127"/>
    </row>
    <row r="2743" spans="1:23" ht="15.75" customHeight="1">
      <c r="A2743" s="131"/>
      <c r="B2743" s="131"/>
      <c r="C2743" s="140"/>
      <c r="D2743" s="134"/>
      <c r="E2743" s="146"/>
      <c r="F2743" s="134"/>
      <c r="G2743" s="131"/>
      <c r="H2743" s="131"/>
      <c r="I2743" s="147"/>
      <c r="J2743" s="140"/>
      <c r="K2743" s="148"/>
      <c r="L2743" s="134"/>
      <c r="M2743" s="134"/>
      <c r="N2743" s="146"/>
      <c r="O2743" s="146"/>
      <c r="P2743" s="149"/>
      <c r="Q2743" s="149"/>
      <c r="R2743" s="134"/>
      <c r="S2743" s="127"/>
      <c r="T2743" s="150"/>
      <c r="U2743" s="140"/>
      <c r="V2743" s="140"/>
      <c r="W2743" s="127"/>
    </row>
    <row r="2744" spans="1:23" ht="15.75" customHeight="1">
      <c r="A2744" s="131"/>
      <c r="B2744" s="131"/>
      <c r="C2744" s="140"/>
      <c r="D2744" s="134"/>
      <c r="E2744" s="146"/>
      <c r="F2744" s="134"/>
      <c r="G2744" s="131"/>
      <c r="H2744" s="131"/>
      <c r="I2744" s="147"/>
      <c r="J2744" s="140"/>
      <c r="K2744" s="148"/>
      <c r="L2744" s="134"/>
      <c r="M2744" s="134"/>
      <c r="N2744" s="146"/>
      <c r="O2744" s="146"/>
      <c r="P2744" s="149"/>
      <c r="Q2744" s="149"/>
      <c r="R2744" s="134"/>
      <c r="S2744" s="127"/>
      <c r="T2744" s="150"/>
      <c r="U2744" s="140"/>
      <c r="V2744" s="140"/>
      <c r="W2744" s="127"/>
    </row>
    <row r="2745" spans="1:23" ht="15.75" customHeight="1">
      <c r="A2745" s="131"/>
      <c r="B2745" s="131"/>
      <c r="C2745" s="140"/>
      <c r="D2745" s="134"/>
      <c r="E2745" s="146"/>
      <c r="F2745" s="134"/>
      <c r="G2745" s="131"/>
      <c r="H2745" s="131"/>
      <c r="I2745" s="147"/>
      <c r="J2745" s="140"/>
      <c r="K2745" s="148"/>
      <c r="L2745" s="134"/>
      <c r="M2745" s="134"/>
      <c r="N2745" s="146"/>
      <c r="O2745" s="146"/>
      <c r="P2745" s="149"/>
      <c r="Q2745" s="149"/>
      <c r="R2745" s="134"/>
      <c r="S2745" s="127"/>
      <c r="T2745" s="150"/>
      <c r="U2745" s="140"/>
      <c r="V2745" s="140"/>
      <c r="W2745" s="127"/>
    </row>
    <row r="2746" spans="1:23" ht="15.75" customHeight="1">
      <c r="A2746" s="131"/>
      <c r="B2746" s="131"/>
      <c r="C2746" s="140"/>
      <c r="D2746" s="134"/>
      <c r="E2746" s="146"/>
      <c r="F2746" s="134"/>
      <c r="G2746" s="131"/>
      <c r="H2746" s="131"/>
      <c r="I2746" s="147"/>
      <c r="J2746" s="140"/>
      <c r="K2746" s="148"/>
      <c r="L2746" s="134"/>
      <c r="M2746" s="134"/>
      <c r="N2746" s="146"/>
      <c r="O2746" s="146"/>
      <c r="P2746" s="149"/>
      <c r="Q2746" s="149"/>
      <c r="R2746" s="134"/>
      <c r="S2746" s="127"/>
      <c r="T2746" s="150"/>
      <c r="U2746" s="140"/>
      <c r="V2746" s="140"/>
      <c r="W2746" s="127"/>
    </row>
    <row r="2747" spans="1:23" ht="15.75" customHeight="1">
      <c r="A2747" s="131"/>
      <c r="B2747" s="131"/>
      <c r="C2747" s="140"/>
      <c r="D2747" s="134"/>
      <c r="E2747" s="146"/>
      <c r="F2747" s="134"/>
      <c r="G2747" s="131"/>
      <c r="H2747" s="131"/>
      <c r="I2747" s="147"/>
      <c r="J2747" s="140"/>
      <c r="K2747" s="148"/>
      <c r="L2747" s="134"/>
      <c r="M2747" s="134"/>
      <c r="N2747" s="146"/>
      <c r="O2747" s="146"/>
      <c r="P2747" s="149"/>
      <c r="Q2747" s="149"/>
      <c r="R2747" s="134"/>
      <c r="S2747" s="127"/>
      <c r="T2747" s="150"/>
      <c r="U2747" s="140"/>
      <c r="V2747" s="140"/>
      <c r="W2747" s="127"/>
    </row>
    <row r="2748" spans="1:23" ht="15.75" customHeight="1">
      <c r="A2748" s="131"/>
      <c r="B2748" s="131"/>
      <c r="C2748" s="140"/>
      <c r="D2748" s="134"/>
      <c r="E2748" s="146"/>
      <c r="F2748" s="134"/>
      <c r="G2748" s="131"/>
      <c r="H2748" s="131"/>
      <c r="I2748" s="147"/>
      <c r="J2748" s="140"/>
      <c r="K2748" s="148"/>
      <c r="L2748" s="134"/>
      <c r="M2748" s="134"/>
      <c r="N2748" s="146"/>
      <c r="O2748" s="146"/>
      <c r="P2748" s="149"/>
      <c r="Q2748" s="149"/>
      <c r="R2748" s="134"/>
      <c r="S2748" s="127"/>
      <c r="T2748" s="150"/>
      <c r="U2748" s="140"/>
      <c r="V2748" s="140"/>
      <c r="W2748" s="127"/>
    </row>
    <row r="2749" spans="1:23" ht="15.75" customHeight="1">
      <c r="A2749" s="131"/>
      <c r="B2749" s="131"/>
      <c r="C2749" s="140"/>
      <c r="D2749" s="134"/>
      <c r="E2749" s="146"/>
      <c r="F2749" s="134"/>
      <c r="G2749" s="131"/>
      <c r="H2749" s="131"/>
      <c r="I2749" s="147"/>
      <c r="J2749" s="140"/>
      <c r="K2749" s="148"/>
      <c r="L2749" s="134"/>
      <c r="M2749" s="134"/>
      <c r="N2749" s="146"/>
      <c r="O2749" s="146"/>
      <c r="P2749" s="149"/>
      <c r="Q2749" s="149"/>
      <c r="R2749" s="134"/>
      <c r="S2749" s="127"/>
      <c r="T2749" s="150"/>
      <c r="U2749" s="140"/>
      <c r="V2749" s="140"/>
      <c r="W2749" s="127"/>
    </row>
    <row r="2750" spans="1:23" ht="15.75" customHeight="1">
      <c r="A2750" s="131"/>
      <c r="B2750" s="131"/>
      <c r="C2750" s="140"/>
      <c r="D2750" s="134"/>
      <c r="E2750" s="146"/>
      <c r="F2750" s="134"/>
      <c r="G2750" s="131"/>
      <c r="H2750" s="131"/>
      <c r="I2750" s="147"/>
      <c r="J2750" s="140"/>
      <c r="K2750" s="148"/>
      <c r="L2750" s="134"/>
      <c r="M2750" s="134"/>
      <c r="N2750" s="146"/>
      <c r="O2750" s="146"/>
      <c r="P2750" s="149"/>
      <c r="Q2750" s="149"/>
      <c r="R2750" s="134"/>
      <c r="S2750" s="127"/>
      <c r="T2750" s="150"/>
      <c r="U2750" s="140"/>
      <c r="V2750" s="140"/>
      <c r="W2750" s="127"/>
    </row>
    <row r="2751" spans="1:23" ht="15.75" customHeight="1">
      <c r="A2751" s="131"/>
      <c r="B2751" s="131"/>
      <c r="C2751" s="140"/>
      <c r="D2751" s="134"/>
      <c r="E2751" s="146"/>
      <c r="F2751" s="134"/>
      <c r="G2751" s="131"/>
      <c r="H2751" s="131"/>
      <c r="I2751" s="147"/>
      <c r="J2751" s="140"/>
      <c r="K2751" s="148"/>
      <c r="L2751" s="134"/>
      <c r="M2751" s="134"/>
      <c r="N2751" s="146"/>
      <c r="O2751" s="146"/>
      <c r="P2751" s="149"/>
      <c r="Q2751" s="149"/>
      <c r="R2751" s="134"/>
      <c r="S2751" s="127"/>
      <c r="T2751" s="150"/>
      <c r="U2751" s="140"/>
      <c r="V2751" s="140"/>
      <c r="W2751" s="127"/>
    </row>
    <row r="2752" spans="1:23" ht="15.75" customHeight="1">
      <c r="A2752" s="131"/>
      <c r="B2752" s="131"/>
      <c r="C2752" s="140"/>
      <c r="D2752" s="134"/>
      <c r="E2752" s="146"/>
      <c r="F2752" s="134"/>
      <c r="G2752" s="131"/>
      <c r="H2752" s="131"/>
      <c r="I2752" s="147"/>
      <c r="J2752" s="140"/>
      <c r="K2752" s="148"/>
      <c r="L2752" s="134"/>
      <c r="M2752" s="134"/>
      <c r="N2752" s="146"/>
      <c r="O2752" s="146"/>
      <c r="P2752" s="149"/>
      <c r="Q2752" s="149"/>
      <c r="R2752" s="134"/>
      <c r="S2752" s="127"/>
      <c r="T2752" s="150"/>
      <c r="U2752" s="140"/>
      <c r="V2752" s="140"/>
      <c r="W2752" s="127"/>
    </row>
    <row r="2753" spans="1:23" ht="15.75" customHeight="1">
      <c r="A2753" s="131"/>
      <c r="B2753" s="131"/>
      <c r="C2753" s="140"/>
      <c r="D2753" s="134"/>
      <c r="E2753" s="146"/>
      <c r="F2753" s="134"/>
      <c r="G2753" s="131"/>
      <c r="H2753" s="131"/>
      <c r="I2753" s="147"/>
      <c r="J2753" s="140"/>
      <c r="K2753" s="148"/>
      <c r="L2753" s="134"/>
      <c r="M2753" s="134"/>
      <c r="N2753" s="146"/>
      <c r="O2753" s="146"/>
      <c r="P2753" s="149"/>
      <c r="Q2753" s="149"/>
      <c r="R2753" s="134"/>
      <c r="S2753" s="127"/>
      <c r="T2753" s="150"/>
      <c r="U2753" s="140"/>
      <c r="V2753" s="140"/>
      <c r="W2753" s="127"/>
    </row>
    <row r="2754" spans="1:23" ht="15.75" customHeight="1">
      <c r="A2754" s="131"/>
      <c r="B2754" s="131"/>
      <c r="C2754" s="140"/>
      <c r="D2754" s="134"/>
      <c r="E2754" s="146"/>
      <c r="F2754" s="134"/>
      <c r="G2754" s="131"/>
      <c r="H2754" s="131"/>
      <c r="I2754" s="147"/>
      <c r="J2754" s="140"/>
      <c r="K2754" s="148"/>
      <c r="L2754" s="134"/>
      <c r="M2754" s="134"/>
      <c r="N2754" s="146"/>
      <c r="O2754" s="146"/>
      <c r="P2754" s="149"/>
      <c r="Q2754" s="149"/>
      <c r="R2754" s="134"/>
      <c r="S2754" s="127"/>
      <c r="T2754" s="150"/>
      <c r="U2754" s="140"/>
      <c r="V2754" s="140"/>
      <c r="W2754" s="127"/>
    </row>
    <row r="2755" spans="1:23" ht="15.75" customHeight="1">
      <c r="A2755" s="131"/>
      <c r="B2755" s="131"/>
      <c r="C2755" s="140"/>
      <c r="D2755" s="134"/>
      <c r="E2755" s="146"/>
      <c r="F2755" s="134"/>
      <c r="G2755" s="131"/>
      <c r="H2755" s="131"/>
      <c r="I2755" s="147"/>
      <c r="J2755" s="140"/>
      <c r="K2755" s="148"/>
      <c r="L2755" s="134"/>
      <c r="M2755" s="134"/>
      <c r="N2755" s="146"/>
      <c r="O2755" s="146"/>
      <c r="P2755" s="149"/>
      <c r="Q2755" s="149"/>
      <c r="R2755" s="134"/>
      <c r="S2755" s="127"/>
      <c r="T2755" s="150"/>
      <c r="U2755" s="140"/>
      <c r="V2755" s="140"/>
      <c r="W2755" s="127"/>
    </row>
    <row r="2756" spans="1:23" ht="15.75" customHeight="1">
      <c r="A2756" s="131"/>
      <c r="B2756" s="131"/>
      <c r="C2756" s="140"/>
      <c r="D2756" s="134"/>
      <c r="E2756" s="146"/>
      <c r="F2756" s="134"/>
      <c r="G2756" s="131"/>
      <c r="H2756" s="131"/>
      <c r="I2756" s="147"/>
      <c r="J2756" s="140"/>
      <c r="K2756" s="148"/>
      <c r="L2756" s="134"/>
      <c r="M2756" s="134"/>
      <c r="N2756" s="146"/>
      <c r="O2756" s="146"/>
      <c r="P2756" s="149"/>
      <c r="Q2756" s="149"/>
      <c r="R2756" s="134"/>
      <c r="S2756" s="127"/>
      <c r="T2756" s="150"/>
      <c r="U2756" s="140"/>
      <c r="V2756" s="140"/>
      <c r="W2756" s="127"/>
    </row>
    <row r="2757" spans="1:23" ht="15.75" customHeight="1">
      <c r="A2757" s="131"/>
      <c r="B2757" s="131"/>
      <c r="C2757" s="140"/>
      <c r="D2757" s="134"/>
      <c r="E2757" s="146"/>
      <c r="F2757" s="134"/>
      <c r="G2757" s="131"/>
      <c r="H2757" s="131"/>
      <c r="I2757" s="147"/>
      <c r="J2757" s="140"/>
      <c r="K2757" s="148"/>
      <c r="L2757" s="134"/>
      <c r="M2757" s="134"/>
      <c r="N2757" s="146"/>
      <c r="O2757" s="146"/>
      <c r="P2757" s="149"/>
      <c r="Q2757" s="149"/>
      <c r="R2757" s="134"/>
      <c r="S2757" s="127"/>
      <c r="T2757" s="150"/>
      <c r="U2757" s="140"/>
      <c r="V2757" s="140"/>
      <c r="W2757" s="127"/>
    </row>
    <row r="2758" spans="1:23" ht="15.75" customHeight="1">
      <c r="A2758" s="131"/>
      <c r="B2758" s="131"/>
      <c r="C2758" s="140"/>
      <c r="D2758" s="134"/>
      <c r="E2758" s="146"/>
      <c r="F2758" s="134"/>
      <c r="G2758" s="131"/>
      <c r="H2758" s="131"/>
      <c r="I2758" s="147"/>
      <c r="J2758" s="140"/>
      <c r="K2758" s="148"/>
      <c r="L2758" s="134"/>
      <c r="M2758" s="134"/>
      <c r="N2758" s="146"/>
      <c r="O2758" s="146"/>
      <c r="P2758" s="149"/>
      <c r="Q2758" s="149"/>
      <c r="R2758" s="134"/>
      <c r="S2758" s="127"/>
      <c r="T2758" s="150"/>
      <c r="U2758" s="140"/>
      <c r="V2758" s="140"/>
      <c r="W2758" s="127"/>
    </row>
    <row r="2759" spans="1:23" ht="15.75" customHeight="1">
      <c r="A2759" s="131"/>
      <c r="B2759" s="131"/>
      <c r="C2759" s="140"/>
      <c r="D2759" s="134"/>
      <c r="E2759" s="146"/>
      <c r="F2759" s="134"/>
      <c r="G2759" s="131"/>
      <c r="H2759" s="131"/>
      <c r="I2759" s="147"/>
      <c r="J2759" s="140"/>
      <c r="K2759" s="148"/>
      <c r="L2759" s="134"/>
      <c r="M2759" s="134"/>
      <c r="N2759" s="146"/>
      <c r="O2759" s="146"/>
      <c r="P2759" s="149"/>
      <c r="Q2759" s="149"/>
      <c r="R2759" s="134"/>
      <c r="S2759" s="127"/>
      <c r="T2759" s="150"/>
      <c r="U2759" s="140"/>
      <c r="V2759" s="140"/>
      <c r="W2759" s="127"/>
    </row>
    <row r="2760" spans="1:23" ht="15.75" customHeight="1">
      <c r="A2760" s="131"/>
      <c r="B2760" s="131"/>
      <c r="C2760" s="140"/>
      <c r="D2760" s="134"/>
      <c r="E2760" s="146"/>
      <c r="F2760" s="134"/>
      <c r="G2760" s="131"/>
      <c r="H2760" s="131"/>
      <c r="I2760" s="147"/>
      <c r="J2760" s="140"/>
      <c r="K2760" s="148"/>
      <c r="L2760" s="134"/>
      <c r="M2760" s="134"/>
      <c r="N2760" s="146"/>
      <c r="O2760" s="146"/>
      <c r="P2760" s="149"/>
      <c r="Q2760" s="149"/>
      <c r="R2760" s="134"/>
      <c r="S2760" s="127"/>
      <c r="T2760" s="150"/>
      <c r="U2760" s="140"/>
      <c r="V2760" s="140"/>
      <c r="W2760" s="127"/>
    </row>
    <row r="2761" spans="1:23" ht="15.75" customHeight="1">
      <c r="A2761" s="131"/>
      <c r="B2761" s="131"/>
      <c r="C2761" s="140"/>
      <c r="D2761" s="134"/>
      <c r="E2761" s="146"/>
      <c r="F2761" s="134"/>
      <c r="G2761" s="131"/>
      <c r="H2761" s="131"/>
      <c r="I2761" s="147"/>
      <c r="J2761" s="140"/>
      <c r="K2761" s="148"/>
      <c r="L2761" s="134"/>
      <c r="M2761" s="134"/>
      <c r="N2761" s="146"/>
      <c r="O2761" s="146"/>
      <c r="P2761" s="149"/>
      <c r="Q2761" s="149"/>
      <c r="R2761" s="134"/>
      <c r="S2761" s="127"/>
      <c r="T2761" s="150"/>
      <c r="U2761" s="140"/>
      <c r="V2761" s="140"/>
      <c r="W2761" s="127"/>
    </row>
    <row r="2762" spans="1:23" ht="15.75" customHeight="1">
      <c r="A2762" s="131"/>
      <c r="B2762" s="131"/>
      <c r="C2762" s="140"/>
      <c r="D2762" s="134"/>
      <c r="E2762" s="146"/>
      <c r="F2762" s="134"/>
      <c r="G2762" s="131"/>
      <c r="H2762" s="131"/>
      <c r="I2762" s="147"/>
      <c r="J2762" s="140"/>
      <c r="K2762" s="148"/>
      <c r="L2762" s="134"/>
      <c r="M2762" s="134"/>
      <c r="N2762" s="146"/>
      <c r="O2762" s="146"/>
      <c r="P2762" s="149"/>
      <c r="Q2762" s="149"/>
      <c r="R2762" s="134"/>
      <c r="S2762" s="127"/>
      <c r="T2762" s="150"/>
      <c r="U2762" s="140"/>
      <c r="V2762" s="140"/>
      <c r="W2762" s="127"/>
    </row>
    <row r="2763" spans="1:23" ht="15.75" customHeight="1">
      <c r="A2763" s="131"/>
      <c r="B2763" s="131"/>
      <c r="C2763" s="140"/>
      <c r="D2763" s="134"/>
      <c r="E2763" s="146"/>
      <c r="F2763" s="134"/>
      <c r="G2763" s="131"/>
      <c r="H2763" s="131"/>
      <c r="I2763" s="147"/>
      <c r="J2763" s="140"/>
      <c r="K2763" s="148"/>
      <c r="L2763" s="134"/>
      <c r="M2763" s="134"/>
      <c r="N2763" s="146"/>
      <c r="O2763" s="146"/>
      <c r="P2763" s="149"/>
      <c r="Q2763" s="149"/>
      <c r="R2763" s="134"/>
      <c r="S2763" s="127"/>
      <c r="T2763" s="150"/>
      <c r="U2763" s="140"/>
      <c r="V2763" s="140"/>
      <c r="W2763" s="127"/>
    </row>
    <row r="2764" spans="1:23" ht="15.75" customHeight="1">
      <c r="A2764" s="131"/>
      <c r="B2764" s="131"/>
      <c r="C2764" s="140"/>
      <c r="D2764" s="134"/>
      <c r="E2764" s="146"/>
      <c r="F2764" s="134"/>
      <c r="G2764" s="131"/>
      <c r="H2764" s="131"/>
      <c r="I2764" s="147"/>
      <c r="J2764" s="140"/>
      <c r="K2764" s="148"/>
      <c r="L2764" s="134"/>
      <c r="M2764" s="134"/>
      <c r="N2764" s="146"/>
      <c r="O2764" s="146"/>
      <c r="P2764" s="149"/>
      <c r="Q2764" s="149"/>
      <c r="R2764" s="134"/>
      <c r="S2764" s="127"/>
      <c r="T2764" s="150"/>
      <c r="U2764" s="140"/>
      <c r="V2764" s="140"/>
      <c r="W2764" s="127"/>
    </row>
    <row r="2765" spans="1:23" ht="15.75" customHeight="1">
      <c r="A2765" s="131"/>
      <c r="B2765" s="131"/>
      <c r="C2765" s="140"/>
      <c r="D2765" s="134"/>
      <c r="E2765" s="146"/>
      <c r="F2765" s="134"/>
      <c r="G2765" s="131"/>
      <c r="H2765" s="131"/>
      <c r="I2765" s="147"/>
      <c r="J2765" s="140"/>
      <c r="K2765" s="148"/>
      <c r="L2765" s="134"/>
      <c r="M2765" s="134"/>
      <c r="N2765" s="146"/>
      <c r="O2765" s="146"/>
      <c r="P2765" s="149"/>
      <c r="Q2765" s="149"/>
      <c r="R2765" s="134"/>
      <c r="S2765" s="127"/>
      <c r="T2765" s="150"/>
      <c r="U2765" s="140"/>
      <c r="V2765" s="140"/>
      <c r="W2765" s="127"/>
    </row>
    <row r="2766" spans="1:23" ht="15.75" customHeight="1">
      <c r="A2766" s="131"/>
      <c r="B2766" s="131"/>
      <c r="C2766" s="140"/>
      <c r="D2766" s="134"/>
      <c r="E2766" s="146"/>
      <c r="F2766" s="134"/>
      <c r="G2766" s="131"/>
      <c r="H2766" s="131"/>
      <c r="I2766" s="147"/>
      <c r="J2766" s="140"/>
      <c r="K2766" s="148"/>
      <c r="L2766" s="134"/>
      <c r="M2766" s="134"/>
      <c r="N2766" s="146"/>
      <c r="O2766" s="146"/>
      <c r="P2766" s="149"/>
      <c r="Q2766" s="149"/>
      <c r="R2766" s="134"/>
      <c r="S2766" s="127"/>
      <c r="T2766" s="150"/>
      <c r="U2766" s="140"/>
      <c r="V2766" s="140"/>
      <c r="W2766" s="127"/>
    </row>
    <row r="2767" spans="1:23" ht="15.75" customHeight="1">
      <c r="A2767" s="131"/>
      <c r="B2767" s="131"/>
      <c r="C2767" s="140"/>
      <c r="D2767" s="134"/>
      <c r="E2767" s="146"/>
      <c r="F2767" s="134"/>
      <c r="G2767" s="131"/>
      <c r="H2767" s="131"/>
      <c r="I2767" s="147"/>
      <c r="J2767" s="140"/>
      <c r="K2767" s="148"/>
      <c r="L2767" s="134"/>
      <c r="M2767" s="134"/>
      <c r="N2767" s="146"/>
      <c r="O2767" s="146"/>
      <c r="P2767" s="149"/>
      <c r="Q2767" s="149"/>
      <c r="R2767" s="134"/>
      <c r="S2767" s="127"/>
      <c r="T2767" s="150"/>
      <c r="U2767" s="140"/>
      <c r="V2767" s="140"/>
      <c r="W2767" s="127"/>
    </row>
    <row r="2768" spans="1:23" ht="15.75" customHeight="1">
      <c r="A2768" s="131"/>
      <c r="B2768" s="131"/>
      <c r="C2768" s="140"/>
      <c r="D2768" s="134"/>
      <c r="E2768" s="146"/>
      <c r="F2768" s="134"/>
      <c r="G2768" s="131"/>
      <c r="H2768" s="131"/>
      <c r="I2768" s="147"/>
      <c r="J2768" s="140"/>
      <c r="K2768" s="148"/>
      <c r="L2768" s="134"/>
      <c r="M2768" s="134"/>
      <c r="N2768" s="146"/>
      <c r="O2768" s="146"/>
      <c r="P2768" s="149"/>
      <c r="Q2768" s="149"/>
      <c r="R2768" s="134"/>
      <c r="S2768" s="127"/>
      <c r="T2768" s="150"/>
      <c r="U2768" s="140"/>
      <c r="V2768" s="140"/>
      <c r="W2768" s="127"/>
    </row>
    <row r="2769" spans="1:23" ht="15.75" customHeight="1">
      <c r="A2769" s="131"/>
      <c r="B2769" s="131"/>
      <c r="C2769" s="140"/>
      <c r="D2769" s="134"/>
      <c r="E2769" s="146"/>
      <c r="F2769" s="134"/>
      <c r="G2769" s="131"/>
      <c r="H2769" s="131"/>
      <c r="I2769" s="147"/>
      <c r="J2769" s="140"/>
      <c r="K2769" s="148"/>
      <c r="L2769" s="134"/>
      <c r="M2769" s="134"/>
      <c r="N2769" s="146"/>
      <c r="O2769" s="146"/>
      <c r="P2769" s="149"/>
      <c r="Q2769" s="149"/>
      <c r="R2769" s="134"/>
      <c r="S2769" s="127"/>
      <c r="T2769" s="150"/>
      <c r="U2769" s="140"/>
      <c r="V2769" s="140"/>
      <c r="W2769" s="127"/>
    </row>
    <row r="2770" spans="1:23" ht="15.75" customHeight="1">
      <c r="A2770" s="131"/>
      <c r="B2770" s="131"/>
      <c r="C2770" s="140"/>
      <c r="D2770" s="134"/>
      <c r="E2770" s="146"/>
      <c r="F2770" s="134"/>
      <c r="G2770" s="131"/>
      <c r="H2770" s="131"/>
      <c r="I2770" s="147"/>
      <c r="J2770" s="140"/>
      <c r="K2770" s="148"/>
      <c r="L2770" s="134"/>
      <c r="M2770" s="134"/>
      <c r="N2770" s="146"/>
      <c r="O2770" s="146"/>
      <c r="P2770" s="149"/>
      <c r="Q2770" s="149"/>
      <c r="R2770" s="134"/>
      <c r="S2770" s="127"/>
      <c r="T2770" s="150"/>
      <c r="U2770" s="140"/>
      <c r="V2770" s="140"/>
      <c r="W2770" s="127"/>
    </row>
    <row r="2771" spans="1:23" ht="15.75" customHeight="1">
      <c r="A2771" s="131"/>
      <c r="B2771" s="131"/>
      <c r="C2771" s="140"/>
      <c r="D2771" s="134"/>
      <c r="E2771" s="146"/>
      <c r="F2771" s="134"/>
      <c r="G2771" s="131"/>
      <c r="H2771" s="131"/>
      <c r="I2771" s="147"/>
      <c r="J2771" s="140"/>
      <c r="K2771" s="148"/>
      <c r="L2771" s="134"/>
      <c r="M2771" s="134"/>
      <c r="N2771" s="146"/>
      <c r="O2771" s="146"/>
      <c r="P2771" s="149"/>
      <c r="Q2771" s="149"/>
      <c r="R2771" s="134"/>
      <c r="S2771" s="127"/>
      <c r="T2771" s="150"/>
      <c r="U2771" s="140"/>
      <c r="V2771" s="140"/>
      <c r="W2771" s="127"/>
    </row>
    <row r="2772" spans="1:23" ht="15.75" customHeight="1">
      <c r="A2772" s="131"/>
      <c r="B2772" s="131"/>
      <c r="C2772" s="140"/>
      <c r="D2772" s="134"/>
      <c r="E2772" s="146"/>
      <c r="F2772" s="134"/>
      <c r="G2772" s="131"/>
      <c r="H2772" s="131"/>
      <c r="I2772" s="147"/>
      <c r="J2772" s="140"/>
      <c r="K2772" s="148"/>
      <c r="L2772" s="134"/>
      <c r="M2772" s="134"/>
      <c r="N2772" s="146"/>
      <c r="O2772" s="146"/>
      <c r="P2772" s="149"/>
      <c r="Q2772" s="149"/>
      <c r="R2772" s="134"/>
      <c r="S2772" s="127"/>
      <c r="T2772" s="150"/>
      <c r="U2772" s="140"/>
      <c r="V2772" s="140"/>
      <c r="W2772" s="127"/>
    </row>
    <row r="2773" spans="1:23" ht="15.75" customHeight="1">
      <c r="A2773" s="131"/>
      <c r="B2773" s="131"/>
      <c r="C2773" s="140"/>
      <c r="D2773" s="134"/>
      <c r="E2773" s="146"/>
      <c r="F2773" s="134"/>
      <c r="G2773" s="131"/>
      <c r="H2773" s="131"/>
      <c r="I2773" s="147"/>
      <c r="J2773" s="140"/>
      <c r="K2773" s="148"/>
      <c r="L2773" s="134"/>
      <c r="M2773" s="134"/>
      <c r="N2773" s="146"/>
      <c r="O2773" s="146"/>
      <c r="P2773" s="149"/>
      <c r="Q2773" s="149"/>
      <c r="R2773" s="134"/>
      <c r="S2773" s="127"/>
      <c r="T2773" s="150"/>
      <c r="U2773" s="140"/>
      <c r="V2773" s="140"/>
      <c r="W2773" s="127"/>
    </row>
    <row r="2774" spans="1:23" ht="15.75" customHeight="1">
      <c r="A2774" s="131"/>
      <c r="B2774" s="131"/>
      <c r="C2774" s="140"/>
      <c r="D2774" s="134"/>
      <c r="E2774" s="146"/>
      <c r="F2774" s="134"/>
      <c r="G2774" s="131"/>
      <c r="H2774" s="131"/>
      <c r="I2774" s="147"/>
      <c r="J2774" s="140"/>
      <c r="K2774" s="148"/>
      <c r="L2774" s="134"/>
      <c r="M2774" s="134"/>
      <c r="N2774" s="146"/>
      <c r="O2774" s="146"/>
      <c r="P2774" s="149"/>
      <c r="Q2774" s="149"/>
      <c r="R2774" s="134"/>
      <c r="S2774" s="127"/>
      <c r="T2774" s="150"/>
      <c r="U2774" s="140"/>
      <c r="V2774" s="140"/>
      <c r="W2774" s="127"/>
    </row>
    <row r="2775" spans="1:23" ht="15.75" customHeight="1">
      <c r="A2775" s="131"/>
      <c r="B2775" s="131"/>
      <c r="C2775" s="140"/>
      <c r="D2775" s="134"/>
      <c r="E2775" s="146"/>
      <c r="F2775" s="134"/>
      <c r="G2775" s="131"/>
      <c r="H2775" s="131"/>
      <c r="I2775" s="147"/>
      <c r="J2775" s="140"/>
      <c r="K2775" s="148"/>
      <c r="L2775" s="134"/>
      <c r="M2775" s="134"/>
      <c r="N2775" s="146"/>
      <c r="O2775" s="146"/>
      <c r="P2775" s="149"/>
      <c r="Q2775" s="149"/>
      <c r="R2775" s="134"/>
      <c r="S2775" s="127"/>
      <c r="T2775" s="150"/>
      <c r="U2775" s="140"/>
      <c r="V2775" s="140"/>
      <c r="W2775" s="127"/>
    </row>
    <row r="2776" spans="1:23" ht="15.75" customHeight="1">
      <c r="A2776" s="131"/>
      <c r="B2776" s="131"/>
      <c r="C2776" s="140"/>
      <c r="D2776" s="134"/>
      <c r="E2776" s="146"/>
      <c r="F2776" s="134"/>
      <c r="G2776" s="131"/>
      <c r="H2776" s="131"/>
      <c r="I2776" s="147"/>
      <c r="J2776" s="140"/>
      <c r="K2776" s="148"/>
      <c r="L2776" s="134"/>
      <c r="M2776" s="134"/>
      <c r="N2776" s="146"/>
      <c r="O2776" s="146"/>
      <c r="P2776" s="149"/>
      <c r="Q2776" s="149"/>
      <c r="R2776" s="134"/>
      <c r="S2776" s="127"/>
      <c r="T2776" s="150"/>
      <c r="U2776" s="140"/>
      <c r="V2776" s="140"/>
      <c r="W2776" s="127"/>
    </row>
    <row r="2777" spans="1:23" ht="15.75" customHeight="1">
      <c r="A2777" s="131"/>
      <c r="B2777" s="131"/>
      <c r="C2777" s="140"/>
      <c r="D2777" s="134"/>
      <c r="E2777" s="146"/>
      <c r="F2777" s="134"/>
      <c r="G2777" s="131"/>
      <c r="H2777" s="131"/>
      <c r="I2777" s="147"/>
      <c r="J2777" s="140"/>
      <c r="K2777" s="148"/>
      <c r="L2777" s="134"/>
      <c r="M2777" s="134"/>
      <c r="N2777" s="146"/>
      <c r="O2777" s="146"/>
      <c r="P2777" s="149"/>
      <c r="Q2777" s="149"/>
      <c r="R2777" s="134"/>
      <c r="S2777" s="127"/>
      <c r="T2777" s="150"/>
      <c r="U2777" s="140"/>
      <c r="V2777" s="140"/>
      <c r="W2777" s="127"/>
    </row>
    <row r="2778" spans="1:23" ht="15.75" customHeight="1">
      <c r="A2778" s="131"/>
      <c r="B2778" s="131"/>
      <c r="C2778" s="140"/>
      <c r="D2778" s="134"/>
      <c r="E2778" s="146"/>
      <c r="F2778" s="134"/>
      <c r="G2778" s="131"/>
      <c r="H2778" s="131"/>
      <c r="I2778" s="147"/>
      <c r="J2778" s="140"/>
      <c r="K2778" s="148"/>
      <c r="L2778" s="134"/>
      <c r="M2778" s="134"/>
      <c r="N2778" s="146"/>
      <c r="O2778" s="146"/>
      <c r="P2778" s="149"/>
      <c r="Q2778" s="149"/>
      <c r="R2778" s="134"/>
      <c r="S2778" s="127"/>
      <c r="T2778" s="150"/>
      <c r="U2778" s="140"/>
      <c r="V2778" s="140"/>
      <c r="W2778" s="127"/>
    </row>
    <row r="2779" spans="1:23" ht="15.75" customHeight="1">
      <c r="A2779" s="131"/>
      <c r="B2779" s="131"/>
      <c r="C2779" s="140"/>
      <c r="D2779" s="134"/>
      <c r="E2779" s="146"/>
      <c r="F2779" s="134"/>
      <c r="G2779" s="131"/>
      <c r="H2779" s="131"/>
      <c r="I2779" s="147"/>
      <c r="J2779" s="140"/>
      <c r="K2779" s="148"/>
      <c r="L2779" s="134"/>
      <c r="M2779" s="134"/>
      <c r="N2779" s="146"/>
      <c r="O2779" s="146"/>
      <c r="P2779" s="149"/>
      <c r="Q2779" s="149"/>
      <c r="R2779" s="134"/>
      <c r="S2779" s="127"/>
      <c r="T2779" s="150"/>
      <c r="U2779" s="140"/>
      <c r="V2779" s="140"/>
      <c r="W2779" s="127"/>
    </row>
    <row r="2780" spans="1:23" ht="15.75" customHeight="1">
      <c r="A2780" s="131"/>
      <c r="B2780" s="131"/>
      <c r="C2780" s="140"/>
      <c r="D2780" s="134"/>
      <c r="E2780" s="146"/>
      <c r="F2780" s="134"/>
      <c r="G2780" s="131"/>
      <c r="H2780" s="131"/>
      <c r="I2780" s="147"/>
      <c r="J2780" s="140"/>
      <c r="K2780" s="148"/>
      <c r="L2780" s="134"/>
      <c r="M2780" s="134"/>
      <c r="N2780" s="146"/>
      <c r="O2780" s="146"/>
      <c r="P2780" s="149"/>
      <c r="Q2780" s="149"/>
      <c r="R2780" s="134"/>
      <c r="S2780" s="127"/>
      <c r="T2780" s="150"/>
      <c r="U2780" s="140"/>
      <c r="V2780" s="140"/>
      <c r="W2780" s="127"/>
    </row>
    <row r="2781" spans="1:23" ht="15.75" customHeight="1">
      <c r="A2781" s="131"/>
      <c r="B2781" s="131"/>
      <c r="C2781" s="140"/>
      <c r="D2781" s="134"/>
      <c r="E2781" s="146"/>
      <c r="F2781" s="134"/>
      <c r="G2781" s="131"/>
      <c r="H2781" s="131"/>
      <c r="I2781" s="147"/>
      <c r="J2781" s="140"/>
      <c r="K2781" s="148"/>
      <c r="L2781" s="134"/>
      <c r="M2781" s="134"/>
      <c r="N2781" s="146"/>
      <c r="O2781" s="146"/>
      <c r="P2781" s="149"/>
      <c r="Q2781" s="149"/>
      <c r="R2781" s="134"/>
      <c r="S2781" s="127"/>
      <c r="T2781" s="150"/>
      <c r="U2781" s="140"/>
      <c r="V2781" s="140"/>
      <c r="W2781" s="127"/>
    </row>
    <row r="2782" spans="1:23" ht="15.75" customHeight="1">
      <c r="A2782" s="131"/>
      <c r="B2782" s="131"/>
      <c r="C2782" s="140"/>
      <c r="D2782" s="134"/>
      <c r="E2782" s="146"/>
      <c r="F2782" s="134"/>
      <c r="G2782" s="131"/>
      <c r="H2782" s="131"/>
      <c r="I2782" s="147"/>
      <c r="J2782" s="140"/>
      <c r="K2782" s="148"/>
      <c r="L2782" s="134"/>
      <c r="M2782" s="134"/>
      <c r="N2782" s="146"/>
      <c r="O2782" s="146"/>
      <c r="P2782" s="149"/>
      <c r="Q2782" s="149"/>
      <c r="R2782" s="134"/>
      <c r="S2782" s="127"/>
      <c r="T2782" s="150"/>
      <c r="U2782" s="140"/>
      <c r="V2782" s="140"/>
      <c r="W2782" s="127"/>
    </row>
    <row r="2783" spans="1:23" ht="15.75" customHeight="1">
      <c r="A2783" s="131"/>
      <c r="B2783" s="131"/>
      <c r="C2783" s="140"/>
      <c r="D2783" s="134"/>
      <c r="E2783" s="146"/>
      <c r="F2783" s="134"/>
      <c r="G2783" s="131"/>
      <c r="H2783" s="131"/>
      <c r="I2783" s="147"/>
      <c r="J2783" s="140"/>
      <c r="K2783" s="148"/>
      <c r="L2783" s="134"/>
      <c r="M2783" s="134"/>
      <c r="N2783" s="146"/>
      <c r="O2783" s="146"/>
      <c r="P2783" s="149"/>
      <c r="Q2783" s="149"/>
      <c r="R2783" s="134"/>
      <c r="S2783" s="127"/>
      <c r="T2783" s="150"/>
      <c r="U2783" s="140"/>
      <c r="V2783" s="140"/>
      <c r="W2783" s="127"/>
    </row>
    <row r="2784" spans="1:23" ht="15.75" customHeight="1">
      <c r="A2784" s="131"/>
      <c r="B2784" s="131"/>
      <c r="C2784" s="140"/>
      <c r="D2784" s="134"/>
      <c r="E2784" s="146"/>
      <c r="F2784" s="134"/>
      <c r="G2784" s="131"/>
      <c r="H2784" s="131"/>
      <c r="I2784" s="147"/>
      <c r="J2784" s="140"/>
      <c r="K2784" s="148"/>
      <c r="L2784" s="134"/>
      <c r="M2784" s="134"/>
      <c r="N2784" s="146"/>
      <c r="O2784" s="146"/>
      <c r="P2784" s="149"/>
      <c r="Q2784" s="149"/>
      <c r="R2784" s="134"/>
      <c r="S2784" s="127"/>
      <c r="T2784" s="150"/>
      <c r="U2784" s="140"/>
      <c r="V2784" s="140"/>
      <c r="W2784" s="127"/>
    </row>
    <row r="2785" spans="1:23" ht="15.75" customHeight="1">
      <c r="A2785" s="131"/>
      <c r="B2785" s="131"/>
      <c r="C2785" s="140"/>
      <c r="D2785" s="134"/>
      <c r="E2785" s="146"/>
      <c r="F2785" s="134"/>
      <c r="G2785" s="131"/>
      <c r="H2785" s="131"/>
      <c r="I2785" s="147"/>
      <c r="J2785" s="140"/>
      <c r="K2785" s="148"/>
      <c r="L2785" s="134"/>
      <c r="M2785" s="134"/>
      <c r="N2785" s="146"/>
      <c r="O2785" s="146"/>
      <c r="P2785" s="149"/>
      <c r="Q2785" s="149"/>
      <c r="R2785" s="134"/>
      <c r="S2785" s="127"/>
      <c r="T2785" s="150"/>
      <c r="U2785" s="140"/>
      <c r="V2785" s="140"/>
      <c r="W2785" s="127"/>
    </row>
    <row r="2786" spans="1:23" ht="15.75" customHeight="1">
      <c r="A2786" s="131"/>
      <c r="B2786" s="131"/>
      <c r="C2786" s="140"/>
      <c r="D2786" s="134"/>
      <c r="E2786" s="146"/>
      <c r="F2786" s="134"/>
      <c r="G2786" s="131"/>
      <c r="H2786" s="131"/>
      <c r="I2786" s="147"/>
      <c r="J2786" s="140"/>
      <c r="K2786" s="148"/>
      <c r="L2786" s="134"/>
      <c r="M2786" s="134"/>
      <c r="N2786" s="146"/>
      <c r="O2786" s="146"/>
      <c r="P2786" s="149"/>
      <c r="Q2786" s="149"/>
      <c r="R2786" s="134"/>
      <c r="S2786" s="127"/>
      <c r="T2786" s="150"/>
      <c r="U2786" s="140"/>
      <c r="V2786" s="140"/>
      <c r="W2786" s="127"/>
    </row>
    <row r="2787" spans="1:23" ht="15.75" customHeight="1">
      <c r="A2787" s="131"/>
      <c r="B2787" s="131"/>
      <c r="C2787" s="140"/>
      <c r="D2787" s="134"/>
      <c r="E2787" s="146"/>
      <c r="F2787" s="134"/>
      <c r="G2787" s="131"/>
      <c r="H2787" s="131"/>
      <c r="I2787" s="147"/>
      <c r="J2787" s="140"/>
      <c r="K2787" s="148"/>
      <c r="L2787" s="134"/>
      <c r="M2787" s="134"/>
      <c r="N2787" s="146"/>
      <c r="O2787" s="146"/>
      <c r="P2787" s="149"/>
      <c r="Q2787" s="149"/>
      <c r="R2787" s="134"/>
      <c r="S2787" s="127"/>
      <c r="T2787" s="150"/>
      <c r="U2787" s="140"/>
      <c r="V2787" s="140"/>
      <c r="W2787" s="127"/>
    </row>
    <row r="2788" spans="1:23" ht="15.75" customHeight="1">
      <c r="A2788" s="131"/>
      <c r="B2788" s="131"/>
      <c r="C2788" s="140"/>
      <c r="D2788" s="134"/>
      <c r="E2788" s="146"/>
      <c r="F2788" s="134"/>
      <c r="G2788" s="131"/>
      <c r="H2788" s="131"/>
      <c r="I2788" s="147"/>
      <c r="J2788" s="140"/>
      <c r="K2788" s="148"/>
      <c r="L2788" s="134"/>
      <c r="M2788" s="134"/>
      <c r="N2788" s="146"/>
      <c r="O2788" s="146"/>
      <c r="P2788" s="149"/>
      <c r="Q2788" s="149"/>
      <c r="R2788" s="134"/>
      <c r="S2788" s="127"/>
      <c r="T2788" s="150"/>
      <c r="U2788" s="140"/>
      <c r="V2788" s="140"/>
      <c r="W2788" s="127"/>
    </row>
    <row r="2789" spans="1:23" ht="15.75" customHeight="1">
      <c r="A2789" s="131"/>
      <c r="B2789" s="131"/>
      <c r="C2789" s="140"/>
      <c r="D2789" s="134"/>
      <c r="E2789" s="146"/>
      <c r="F2789" s="134"/>
      <c r="G2789" s="131"/>
      <c r="H2789" s="131"/>
      <c r="I2789" s="147"/>
      <c r="J2789" s="140"/>
      <c r="K2789" s="148"/>
      <c r="L2789" s="134"/>
      <c r="M2789" s="134"/>
      <c r="N2789" s="146"/>
      <c r="O2789" s="146"/>
      <c r="P2789" s="149"/>
      <c r="Q2789" s="149"/>
      <c r="R2789" s="134"/>
      <c r="S2789" s="127"/>
      <c r="T2789" s="150"/>
      <c r="U2789" s="140"/>
      <c r="V2789" s="140"/>
      <c r="W2789" s="127"/>
    </row>
    <row r="2790" spans="1:23" ht="15.75" customHeight="1">
      <c r="A2790" s="131"/>
      <c r="B2790" s="131"/>
      <c r="C2790" s="140"/>
      <c r="D2790" s="134"/>
      <c r="E2790" s="146"/>
      <c r="F2790" s="134"/>
      <c r="G2790" s="131"/>
      <c r="H2790" s="131"/>
      <c r="I2790" s="147"/>
      <c r="J2790" s="140"/>
      <c r="K2790" s="148"/>
      <c r="L2790" s="134"/>
      <c r="M2790" s="134"/>
      <c r="N2790" s="146"/>
      <c r="O2790" s="146"/>
      <c r="P2790" s="149"/>
      <c r="Q2790" s="149"/>
      <c r="R2790" s="134"/>
      <c r="S2790" s="127"/>
      <c r="T2790" s="150"/>
      <c r="U2790" s="140"/>
      <c r="V2790" s="140"/>
      <c r="W2790" s="127"/>
    </row>
    <row r="2791" spans="1:23" ht="15.75" customHeight="1">
      <c r="A2791" s="131"/>
      <c r="B2791" s="131"/>
      <c r="C2791" s="140"/>
      <c r="D2791" s="134"/>
      <c r="E2791" s="146"/>
      <c r="F2791" s="134"/>
      <c r="G2791" s="131"/>
      <c r="H2791" s="131"/>
      <c r="I2791" s="147"/>
      <c r="J2791" s="140"/>
      <c r="K2791" s="148"/>
      <c r="L2791" s="134"/>
      <c r="M2791" s="134"/>
      <c r="N2791" s="146"/>
      <c r="O2791" s="146"/>
      <c r="P2791" s="149"/>
      <c r="Q2791" s="149"/>
      <c r="R2791" s="134"/>
      <c r="S2791" s="127"/>
      <c r="T2791" s="150"/>
      <c r="U2791" s="140"/>
      <c r="V2791" s="140"/>
      <c r="W2791" s="127"/>
    </row>
    <row r="2792" spans="1:23" ht="15.75" customHeight="1">
      <c r="A2792" s="131"/>
      <c r="B2792" s="131"/>
      <c r="C2792" s="140"/>
      <c r="D2792" s="134"/>
      <c r="E2792" s="146"/>
      <c r="F2792" s="134"/>
      <c r="G2792" s="131"/>
      <c r="H2792" s="131"/>
      <c r="I2792" s="147"/>
      <c r="J2792" s="140"/>
      <c r="K2792" s="148"/>
      <c r="L2792" s="134"/>
      <c r="M2792" s="134"/>
      <c r="N2792" s="146"/>
      <c r="O2792" s="146"/>
      <c r="P2792" s="149"/>
      <c r="Q2792" s="149"/>
      <c r="R2792" s="134"/>
      <c r="S2792" s="127"/>
      <c r="T2792" s="150"/>
      <c r="U2792" s="140"/>
      <c r="V2792" s="140"/>
      <c r="W2792" s="127"/>
    </row>
    <row r="2793" spans="1:23" ht="15.75" customHeight="1">
      <c r="A2793" s="131"/>
      <c r="B2793" s="131"/>
      <c r="C2793" s="140"/>
      <c r="D2793" s="134"/>
      <c r="E2793" s="146"/>
      <c r="F2793" s="134"/>
      <c r="G2793" s="131"/>
      <c r="H2793" s="131"/>
      <c r="I2793" s="147"/>
      <c r="J2793" s="140"/>
      <c r="K2793" s="148"/>
      <c r="L2793" s="134"/>
      <c r="M2793" s="134"/>
      <c r="N2793" s="146"/>
      <c r="O2793" s="146"/>
      <c r="P2793" s="149"/>
      <c r="Q2793" s="149"/>
      <c r="R2793" s="134"/>
      <c r="S2793" s="127"/>
      <c r="T2793" s="150"/>
      <c r="U2793" s="140"/>
      <c r="V2793" s="140"/>
      <c r="W2793" s="127"/>
    </row>
    <row r="2794" spans="1:23" ht="15.75" customHeight="1">
      <c r="A2794" s="131"/>
      <c r="B2794" s="131"/>
      <c r="C2794" s="140"/>
      <c r="D2794" s="134"/>
      <c r="E2794" s="146"/>
      <c r="F2794" s="134"/>
      <c r="G2794" s="131"/>
      <c r="H2794" s="131"/>
      <c r="I2794" s="147"/>
      <c r="J2794" s="140"/>
      <c r="K2794" s="148"/>
      <c r="L2794" s="134"/>
      <c r="M2794" s="134"/>
      <c r="N2794" s="146"/>
      <c r="O2794" s="146"/>
      <c r="P2794" s="149"/>
      <c r="Q2794" s="149"/>
      <c r="R2794" s="134"/>
      <c r="S2794" s="127"/>
      <c r="T2794" s="150"/>
      <c r="U2794" s="140"/>
      <c r="V2794" s="140"/>
      <c r="W2794" s="127"/>
    </row>
    <row r="2795" spans="1:23" ht="15.75" customHeight="1">
      <c r="A2795" s="131"/>
      <c r="B2795" s="131"/>
      <c r="C2795" s="140"/>
      <c r="D2795" s="134"/>
      <c r="E2795" s="146"/>
      <c r="F2795" s="134"/>
      <c r="G2795" s="131"/>
      <c r="H2795" s="131"/>
      <c r="I2795" s="147"/>
      <c r="J2795" s="140"/>
      <c r="K2795" s="148"/>
      <c r="L2795" s="134"/>
      <c r="M2795" s="134"/>
      <c r="N2795" s="146"/>
      <c r="O2795" s="146"/>
      <c r="P2795" s="149"/>
      <c r="Q2795" s="149"/>
      <c r="R2795" s="134"/>
      <c r="S2795" s="127"/>
      <c r="T2795" s="150"/>
      <c r="U2795" s="140"/>
      <c r="V2795" s="140"/>
      <c r="W2795" s="127"/>
    </row>
    <row r="2796" spans="1:23" ht="15.75" customHeight="1">
      <c r="A2796" s="131"/>
      <c r="B2796" s="131"/>
      <c r="C2796" s="140"/>
      <c r="D2796" s="134"/>
      <c r="E2796" s="146"/>
      <c r="F2796" s="134"/>
      <c r="G2796" s="131"/>
      <c r="H2796" s="131"/>
      <c r="I2796" s="147"/>
      <c r="J2796" s="140"/>
      <c r="K2796" s="148"/>
      <c r="L2796" s="134"/>
      <c r="M2796" s="134"/>
      <c r="N2796" s="146"/>
      <c r="O2796" s="146"/>
      <c r="P2796" s="149"/>
      <c r="Q2796" s="149"/>
      <c r="R2796" s="134"/>
      <c r="S2796" s="127"/>
      <c r="T2796" s="150"/>
      <c r="U2796" s="140"/>
      <c r="V2796" s="140"/>
      <c r="W2796" s="127"/>
    </row>
    <row r="2797" spans="1:23" ht="15.75" customHeight="1">
      <c r="A2797" s="131"/>
      <c r="B2797" s="131"/>
      <c r="C2797" s="140"/>
      <c r="D2797" s="134"/>
      <c r="E2797" s="146"/>
      <c r="F2797" s="134"/>
      <c r="G2797" s="131"/>
      <c r="H2797" s="131"/>
      <c r="I2797" s="147"/>
      <c r="J2797" s="140"/>
      <c r="K2797" s="148"/>
      <c r="L2797" s="134"/>
      <c r="M2797" s="134"/>
      <c r="N2797" s="146"/>
      <c r="O2797" s="146"/>
      <c r="P2797" s="149"/>
      <c r="Q2797" s="149"/>
      <c r="R2797" s="134"/>
      <c r="S2797" s="127"/>
      <c r="T2797" s="150"/>
      <c r="U2797" s="140"/>
      <c r="V2797" s="140"/>
      <c r="W2797" s="127"/>
    </row>
    <row r="2798" spans="1:23" ht="15.75" customHeight="1">
      <c r="A2798" s="131"/>
      <c r="B2798" s="131"/>
      <c r="C2798" s="140"/>
      <c r="D2798" s="134"/>
      <c r="E2798" s="146"/>
      <c r="F2798" s="134"/>
      <c r="G2798" s="131"/>
      <c r="H2798" s="131"/>
      <c r="I2798" s="147"/>
      <c r="J2798" s="140"/>
      <c r="K2798" s="148"/>
      <c r="L2798" s="134"/>
      <c r="M2798" s="134"/>
      <c r="N2798" s="146"/>
      <c r="O2798" s="146"/>
      <c r="P2798" s="149"/>
      <c r="Q2798" s="149"/>
      <c r="R2798" s="134"/>
      <c r="S2798" s="127"/>
      <c r="T2798" s="150"/>
      <c r="U2798" s="140"/>
      <c r="V2798" s="140"/>
      <c r="W2798" s="127"/>
    </row>
    <row r="2799" spans="1:23" ht="15.75" customHeight="1">
      <c r="A2799" s="131"/>
      <c r="B2799" s="131"/>
      <c r="C2799" s="140"/>
      <c r="D2799" s="134"/>
      <c r="E2799" s="146"/>
      <c r="F2799" s="134"/>
      <c r="G2799" s="131"/>
      <c r="H2799" s="131"/>
      <c r="I2799" s="147"/>
      <c r="J2799" s="140"/>
      <c r="K2799" s="148"/>
      <c r="L2799" s="134"/>
      <c r="M2799" s="134"/>
      <c r="N2799" s="146"/>
      <c r="O2799" s="146"/>
      <c r="P2799" s="149"/>
      <c r="Q2799" s="149"/>
      <c r="R2799" s="134"/>
      <c r="S2799" s="127"/>
      <c r="T2799" s="150"/>
      <c r="U2799" s="140"/>
      <c r="V2799" s="140"/>
      <c r="W2799" s="127"/>
    </row>
    <row r="2800" spans="1:23" ht="15.75" customHeight="1">
      <c r="A2800" s="131"/>
      <c r="B2800" s="131"/>
      <c r="C2800" s="140"/>
      <c r="D2800" s="134"/>
      <c r="E2800" s="146"/>
      <c r="F2800" s="134"/>
      <c r="G2800" s="131"/>
      <c r="H2800" s="131"/>
      <c r="I2800" s="147"/>
      <c r="J2800" s="140"/>
      <c r="K2800" s="148"/>
      <c r="L2800" s="134"/>
      <c r="M2800" s="134"/>
      <c r="N2800" s="146"/>
      <c r="O2800" s="146"/>
      <c r="P2800" s="149"/>
      <c r="Q2800" s="149"/>
      <c r="R2800" s="134"/>
      <c r="S2800" s="127"/>
      <c r="T2800" s="150"/>
      <c r="U2800" s="140"/>
      <c r="V2800" s="140"/>
      <c r="W2800" s="127"/>
    </row>
    <row r="2801" spans="1:23" ht="15.75" customHeight="1">
      <c r="A2801" s="131"/>
      <c r="B2801" s="131"/>
      <c r="C2801" s="140"/>
      <c r="D2801" s="134"/>
      <c r="E2801" s="146"/>
      <c r="F2801" s="134"/>
      <c r="G2801" s="131"/>
      <c r="H2801" s="131"/>
      <c r="I2801" s="147"/>
      <c r="J2801" s="140"/>
      <c r="K2801" s="148"/>
      <c r="L2801" s="134"/>
      <c r="M2801" s="134"/>
      <c r="N2801" s="146"/>
      <c r="O2801" s="146"/>
      <c r="P2801" s="149"/>
      <c r="Q2801" s="149"/>
      <c r="R2801" s="134"/>
      <c r="S2801" s="127"/>
      <c r="T2801" s="150"/>
      <c r="U2801" s="140"/>
      <c r="V2801" s="140"/>
      <c r="W2801" s="127"/>
    </row>
    <row r="2802" spans="1:23" ht="15.75" customHeight="1">
      <c r="A2802" s="131"/>
      <c r="B2802" s="131"/>
      <c r="C2802" s="140"/>
      <c r="D2802" s="134"/>
      <c r="E2802" s="146"/>
      <c r="F2802" s="134"/>
      <c r="G2802" s="131"/>
      <c r="H2802" s="131"/>
      <c r="I2802" s="147"/>
      <c r="J2802" s="140"/>
      <c r="K2802" s="148"/>
      <c r="L2802" s="134"/>
      <c r="M2802" s="134"/>
      <c r="N2802" s="146"/>
      <c r="O2802" s="146"/>
      <c r="P2802" s="149"/>
      <c r="Q2802" s="149"/>
      <c r="R2802" s="134"/>
      <c r="S2802" s="127"/>
      <c r="T2802" s="150"/>
      <c r="U2802" s="140"/>
      <c r="V2802" s="140"/>
      <c r="W2802" s="127"/>
    </row>
    <row r="2803" spans="1:23" ht="15.75" customHeight="1">
      <c r="A2803" s="131"/>
      <c r="B2803" s="131"/>
      <c r="C2803" s="140"/>
      <c r="D2803" s="134"/>
      <c r="E2803" s="146"/>
      <c r="F2803" s="134"/>
      <c r="G2803" s="131"/>
      <c r="H2803" s="131"/>
      <c r="I2803" s="147"/>
      <c r="J2803" s="140"/>
      <c r="K2803" s="148"/>
      <c r="L2803" s="134"/>
      <c r="M2803" s="134"/>
      <c r="N2803" s="146"/>
      <c r="O2803" s="146"/>
      <c r="P2803" s="149"/>
      <c r="Q2803" s="149"/>
      <c r="R2803" s="134"/>
      <c r="S2803" s="127"/>
      <c r="T2803" s="150"/>
      <c r="U2803" s="140"/>
      <c r="V2803" s="140"/>
      <c r="W2803" s="127"/>
    </row>
    <row r="2804" spans="1:23" ht="15.75" customHeight="1">
      <c r="A2804" s="131"/>
      <c r="B2804" s="131"/>
      <c r="C2804" s="140"/>
      <c r="D2804" s="134"/>
      <c r="E2804" s="146"/>
      <c r="F2804" s="134"/>
      <c r="G2804" s="131"/>
      <c r="H2804" s="131"/>
      <c r="I2804" s="147"/>
      <c r="J2804" s="140"/>
      <c r="K2804" s="148"/>
      <c r="L2804" s="134"/>
      <c r="M2804" s="134"/>
      <c r="N2804" s="146"/>
      <c r="O2804" s="146"/>
      <c r="P2804" s="149"/>
      <c r="Q2804" s="149"/>
      <c r="R2804" s="134"/>
      <c r="S2804" s="127"/>
      <c r="T2804" s="150"/>
      <c r="U2804" s="140"/>
      <c r="V2804" s="140"/>
      <c r="W2804" s="127"/>
    </row>
    <row r="2805" spans="1:23" ht="15.75" customHeight="1">
      <c r="A2805" s="131"/>
      <c r="B2805" s="131"/>
      <c r="C2805" s="140"/>
      <c r="D2805" s="134"/>
      <c r="E2805" s="146"/>
      <c r="F2805" s="134"/>
      <c r="G2805" s="131"/>
      <c r="H2805" s="131"/>
      <c r="I2805" s="147"/>
      <c r="J2805" s="140"/>
      <c r="K2805" s="148"/>
      <c r="L2805" s="134"/>
      <c r="M2805" s="134"/>
      <c r="N2805" s="146"/>
      <c r="O2805" s="146"/>
      <c r="P2805" s="149"/>
      <c r="Q2805" s="149"/>
      <c r="R2805" s="134"/>
      <c r="S2805" s="127"/>
      <c r="T2805" s="150"/>
      <c r="U2805" s="140"/>
      <c r="V2805" s="140"/>
      <c r="W2805" s="127"/>
    </row>
    <row r="2806" spans="1:23" ht="15.75" customHeight="1">
      <c r="A2806" s="131"/>
      <c r="B2806" s="131"/>
      <c r="C2806" s="140"/>
      <c r="D2806" s="134"/>
      <c r="E2806" s="146"/>
      <c r="F2806" s="134"/>
      <c r="G2806" s="131"/>
      <c r="H2806" s="131"/>
      <c r="I2806" s="147"/>
      <c r="J2806" s="140"/>
      <c r="K2806" s="148"/>
      <c r="L2806" s="134"/>
      <c r="M2806" s="134"/>
      <c r="N2806" s="146"/>
      <c r="O2806" s="146"/>
      <c r="P2806" s="149"/>
      <c r="Q2806" s="149"/>
      <c r="R2806" s="134"/>
      <c r="S2806" s="127"/>
      <c r="T2806" s="150"/>
      <c r="U2806" s="140"/>
      <c r="V2806" s="140"/>
      <c r="W2806" s="127"/>
    </row>
    <row r="2807" spans="1:23" ht="15.75" customHeight="1">
      <c r="A2807" s="131"/>
      <c r="B2807" s="131"/>
      <c r="C2807" s="140"/>
      <c r="D2807" s="134"/>
      <c r="E2807" s="146"/>
      <c r="F2807" s="134"/>
      <c r="G2807" s="131"/>
      <c r="H2807" s="131"/>
      <c r="I2807" s="147"/>
      <c r="J2807" s="140"/>
      <c r="K2807" s="148"/>
      <c r="L2807" s="134"/>
      <c r="M2807" s="134"/>
      <c r="N2807" s="146"/>
      <c r="O2807" s="146"/>
      <c r="P2807" s="149"/>
      <c r="Q2807" s="149"/>
      <c r="R2807" s="134"/>
      <c r="S2807" s="127"/>
      <c r="T2807" s="150"/>
      <c r="U2807" s="140"/>
      <c r="V2807" s="140"/>
      <c r="W2807" s="127"/>
    </row>
    <row r="2808" spans="1:23" ht="15.75" customHeight="1">
      <c r="A2808" s="131"/>
      <c r="B2808" s="131"/>
      <c r="C2808" s="140"/>
      <c r="D2808" s="134"/>
      <c r="E2808" s="146"/>
      <c r="F2808" s="134"/>
      <c r="G2808" s="131"/>
      <c r="H2808" s="131"/>
      <c r="I2808" s="147"/>
      <c r="J2808" s="140"/>
      <c r="K2808" s="148"/>
      <c r="L2808" s="134"/>
      <c r="M2808" s="134"/>
      <c r="N2808" s="146"/>
      <c r="O2808" s="146"/>
      <c r="P2808" s="149"/>
      <c r="Q2808" s="149"/>
      <c r="R2808" s="134"/>
      <c r="S2808" s="127"/>
      <c r="T2808" s="150"/>
      <c r="U2808" s="140"/>
      <c r="V2808" s="140"/>
      <c r="W2808" s="127"/>
    </row>
    <row r="2809" spans="1:23" ht="15.75" customHeight="1">
      <c r="A2809" s="131"/>
      <c r="B2809" s="131"/>
      <c r="C2809" s="140"/>
      <c r="D2809" s="134"/>
      <c r="E2809" s="146"/>
      <c r="F2809" s="134"/>
      <c r="G2809" s="131"/>
      <c r="H2809" s="131"/>
      <c r="I2809" s="147"/>
      <c r="J2809" s="140"/>
      <c r="K2809" s="148"/>
      <c r="L2809" s="134"/>
      <c r="M2809" s="134"/>
      <c r="N2809" s="146"/>
      <c r="O2809" s="146"/>
      <c r="P2809" s="149"/>
      <c r="Q2809" s="149"/>
      <c r="R2809" s="134"/>
      <c r="S2809" s="127"/>
      <c r="T2809" s="150"/>
      <c r="U2809" s="140"/>
      <c r="V2809" s="140"/>
      <c r="W2809" s="127"/>
    </row>
    <row r="2810" spans="1:23" ht="15.75" customHeight="1">
      <c r="A2810" s="131"/>
      <c r="B2810" s="131"/>
      <c r="C2810" s="140"/>
      <c r="D2810" s="134"/>
      <c r="E2810" s="146"/>
      <c r="F2810" s="134"/>
      <c r="G2810" s="131"/>
      <c r="H2810" s="131"/>
      <c r="I2810" s="147"/>
      <c r="J2810" s="140"/>
      <c r="K2810" s="148"/>
      <c r="L2810" s="134"/>
      <c r="M2810" s="134"/>
      <c r="N2810" s="146"/>
      <c r="O2810" s="146"/>
      <c r="P2810" s="149"/>
      <c r="Q2810" s="149"/>
      <c r="R2810" s="134"/>
      <c r="S2810" s="127"/>
      <c r="T2810" s="150"/>
      <c r="U2810" s="140"/>
      <c r="V2810" s="140"/>
      <c r="W2810" s="127"/>
    </row>
    <row r="2811" spans="1:23" ht="15.75" customHeight="1">
      <c r="A2811" s="131"/>
      <c r="B2811" s="131"/>
      <c r="C2811" s="140"/>
      <c r="D2811" s="134"/>
      <c r="E2811" s="146"/>
      <c r="F2811" s="134"/>
      <c r="G2811" s="131"/>
      <c r="H2811" s="131"/>
      <c r="I2811" s="147"/>
      <c r="J2811" s="140"/>
      <c r="K2811" s="148"/>
      <c r="L2811" s="134"/>
      <c r="M2811" s="134"/>
      <c r="N2811" s="146"/>
      <c r="O2811" s="146"/>
      <c r="P2811" s="149"/>
      <c r="Q2811" s="149"/>
      <c r="R2811" s="134"/>
      <c r="S2811" s="127"/>
      <c r="T2811" s="150"/>
      <c r="U2811" s="140"/>
      <c r="V2811" s="140"/>
      <c r="W2811" s="127"/>
    </row>
    <row r="2812" spans="1:23" ht="15.75" customHeight="1">
      <c r="A2812" s="131"/>
      <c r="B2812" s="131"/>
      <c r="C2812" s="140"/>
      <c r="D2812" s="134"/>
      <c r="E2812" s="146"/>
      <c r="F2812" s="134"/>
      <c r="G2812" s="131"/>
      <c r="H2812" s="131"/>
      <c r="I2812" s="147"/>
      <c r="J2812" s="140"/>
      <c r="K2812" s="148"/>
      <c r="L2812" s="134"/>
      <c r="M2812" s="134"/>
      <c r="N2812" s="146"/>
      <c r="O2812" s="146"/>
      <c r="P2812" s="149"/>
      <c r="Q2812" s="149"/>
      <c r="R2812" s="134"/>
      <c r="S2812" s="127"/>
      <c r="T2812" s="150"/>
      <c r="U2812" s="140"/>
      <c r="V2812" s="140"/>
      <c r="W2812" s="127"/>
    </row>
    <row r="2813" spans="1:23" ht="15.75" customHeight="1">
      <c r="A2813" s="131"/>
      <c r="B2813" s="131"/>
      <c r="C2813" s="140"/>
      <c r="D2813" s="134"/>
      <c r="E2813" s="146"/>
      <c r="F2813" s="134"/>
      <c r="G2813" s="131"/>
      <c r="H2813" s="131"/>
      <c r="I2813" s="147"/>
      <c r="J2813" s="140"/>
      <c r="K2813" s="148"/>
      <c r="L2813" s="134"/>
      <c r="M2813" s="134"/>
      <c r="N2813" s="146"/>
      <c r="O2813" s="146"/>
      <c r="P2813" s="149"/>
      <c r="Q2813" s="149"/>
      <c r="R2813" s="134"/>
      <c r="S2813" s="127"/>
      <c r="T2813" s="150"/>
      <c r="U2813" s="140"/>
      <c r="V2813" s="140"/>
      <c r="W2813" s="127"/>
    </row>
    <row r="2814" spans="1:23" ht="15.75" customHeight="1">
      <c r="A2814" s="131"/>
      <c r="B2814" s="131"/>
      <c r="C2814" s="140"/>
      <c r="D2814" s="134"/>
      <c r="E2814" s="146"/>
      <c r="F2814" s="134"/>
      <c r="G2814" s="131"/>
      <c r="H2814" s="131"/>
      <c r="I2814" s="147"/>
      <c r="J2814" s="140"/>
      <c r="K2814" s="148"/>
      <c r="L2814" s="134"/>
      <c r="M2814" s="134"/>
      <c r="N2814" s="146"/>
      <c r="O2814" s="146"/>
      <c r="P2814" s="149"/>
      <c r="Q2814" s="149"/>
      <c r="R2814" s="134"/>
      <c r="S2814" s="127"/>
      <c r="T2814" s="150"/>
      <c r="U2814" s="140"/>
      <c r="V2814" s="140"/>
      <c r="W2814" s="127"/>
    </row>
    <row r="2815" spans="1:23" ht="15.75" customHeight="1">
      <c r="A2815" s="131"/>
      <c r="B2815" s="131"/>
      <c r="C2815" s="140"/>
      <c r="D2815" s="134"/>
      <c r="E2815" s="146"/>
      <c r="F2815" s="134"/>
      <c r="G2815" s="131"/>
      <c r="H2815" s="131"/>
      <c r="I2815" s="147"/>
      <c r="J2815" s="140"/>
      <c r="K2815" s="148"/>
      <c r="L2815" s="134"/>
      <c r="M2815" s="134"/>
      <c r="N2815" s="146"/>
      <c r="O2815" s="146"/>
      <c r="P2815" s="149"/>
      <c r="Q2815" s="149"/>
      <c r="R2815" s="134"/>
      <c r="S2815" s="127"/>
      <c r="T2815" s="150"/>
      <c r="U2815" s="140"/>
      <c r="V2815" s="140"/>
      <c r="W2815" s="127"/>
    </row>
    <row r="2816" spans="1:23" ht="15.75" customHeight="1">
      <c r="A2816" s="131"/>
      <c r="B2816" s="131"/>
      <c r="C2816" s="140"/>
      <c r="D2816" s="134"/>
      <c r="E2816" s="146"/>
      <c r="F2816" s="134"/>
      <c r="G2816" s="131"/>
      <c r="H2816" s="131"/>
      <c r="I2816" s="147"/>
      <c r="J2816" s="140"/>
      <c r="K2816" s="148"/>
      <c r="L2816" s="134"/>
      <c r="M2816" s="134"/>
      <c r="N2816" s="146"/>
      <c r="O2816" s="146"/>
      <c r="P2816" s="149"/>
      <c r="Q2816" s="149"/>
      <c r="R2816" s="134"/>
      <c r="S2816" s="127"/>
      <c r="T2816" s="150"/>
      <c r="U2816" s="140"/>
      <c r="V2816" s="140"/>
      <c r="W2816" s="127"/>
    </row>
    <row r="2817" spans="1:23" ht="15.75" customHeight="1">
      <c r="A2817" s="131"/>
      <c r="B2817" s="131"/>
      <c r="C2817" s="140"/>
      <c r="D2817" s="134"/>
      <c r="E2817" s="146"/>
      <c r="F2817" s="134"/>
      <c r="G2817" s="131"/>
      <c r="H2817" s="131"/>
      <c r="I2817" s="147"/>
      <c r="J2817" s="140"/>
      <c r="K2817" s="148"/>
      <c r="L2817" s="134"/>
      <c r="M2817" s="134"/>
      <c r="N2817" s="146"/>
      <c r="O2817" s="146"/>
      <c r="P2817" s="149"/>
      <c r="Q2817" s="149"/>
      <c r="R2817" s="134"/>
      <c r="S2817" s="127"/>
      <c r="T2817" s="150"/>
      <c r="U2817" s="140"/>
      <c r="V2817" s="140"/>
      <c r="W2817" s="127"/>
    </row>
    <row r="2818" spans="1:23" ht="15.75" customHeight="1">
      <c r="A2818" s="131"/>
      <c r="B2818" s="131"/>
      <c r="C2818" s="140"/>
      <c r="D2818" s="134"/>
      <c r="E2818" s="146"/>
      <c r="F2818" s="134"/>
      <c r="G2818" s="131"/>
      <c r="H2818" s="131"/>
      <c r="I2818" s="147"/>
      <c r="J2818" s="140"/>
      <c r="K2818" s="148"/>
      <c r="L2818" s="134"/>
      <c r="M2818" s="134"/>
      <c r="N2818" s="146"/>
      <c r="O2818" s="146"/>
      <c r="P2818" s="149"/>
      <c r="Q2818" s="149"/>
      <c r="R2818" s="134"/>
      <c r="S2818" s="127"/>
      <c r="T2818" s="150"/>
      <c r="U2818" s="140"/>
      <c r="V2818" s="140"/>
      <c r="W2818" s="127"/>
    </row>
    <row r="2819" spans="1:23" ht="15.75" customHeight="1">
      <c r="A2819" s="131"/>
      <c r="B2819" s="131"/>
      <c r="C2819" s="140"/>
      <c r="D2819" s="134"/>
      <c r="E2819" s="146"/>
      <c r="F2819" s="134"/>
      <c r="G2819" s="131"/>
      <c r="H2819" s="131"/>
      <c r="I2819" s="147"/>
      <c r="J2819" s="140"/>
      <c r="K2819" s="148"/>
      <c r="L2819" s="134"/>
      <c r="M2819" s="134"/>
      <c r="N2819" s="146"/>
      <c r="O2819" s="146"/>
      <c r="P2819" s="149"/>
      <c r="Q2819" s="149"/>
      <c r="R2819" s="134"/>
      <c r="S2819" s="127"/>
      <c r="T2819" s="150"/>
      <c r="U2819" s="140"/>
      <c r="V2819" s="140"/>
      <c r="W2819" s="127"/>
    </row>
    <row r="2820" spans="1:23" ht="15.75" customHeight="1">
      <c r="A2820" s="131"/>
      <c r="B2820" s="131"/>
      <c r="C2820" s="140"/>
      <c r="D2820" s="134"/>
      <c r="E2820" s="146"/>
      <c r="F2820" s="134"/>
      <c r="G2820" s="131"/>
      <c r="H2820" s="131"/>
      <c r="I2820" s="147"/>
      <c r="J2820" s="140"/>
      <c r="K2820" s="148"/>
      <c r="L2820" s="134"/>
      <c r="M2820" s="134"/>
      <c r="N2820" s="146"/>
      <c r="O2820" s="146"/>
      <c r="P2820" s="149"/>
      <c r="Q2820" s="149"/>
      <c r="R2820" s="134"/>
      <c r="S2820" s="127"/>
      <c r="T2820" s="150"/>
      <c r="U2820" s="140"/>
      <c r="V2820" s="140"/>
      <c r="W2820" s="127"/>
    </row>
    <row r="2821" spans="1:23" ht="15.75" customHeight="1">
      <c r="A2821" s="131"/>
      <c r="B2821" s="131"/>
      <c r="C2821" s="140"/>
      <c r="D2821" s="134"/>
      <c r="E2821" s="146"/>
      <c r="F2821" s="134"/>
      <c r="G2821" s="131"/>
      <c r="H2821" s="131"/>
      <c r="I2821" s="147"/>
      <c r="J2821" s="140"/>
      <c r="K2821" s="148"/>
      <c r="L2821" s="134"/>
      <c r="M2821" s="134"/>
      <c r="N2821" s="146"/>
      <c r="O2821" s="146"/>
      <c r="P2821" s="149"/>
      <c r="Q2821" s="149"/>
      <c r="R2821" s="134"/>
      <c r="S2821" s="127"/>
      <c r="T2821" s="150"/>
      <c r="U2821" s="140"/>
      <c r="V2821" s="140"/>
      <c r="W2821" s="127"/>
    </row>
    <row r="2822" spans="1:23" ht="15.75" customHeight="1">
      <c r="A2822" s="131"/>
      <c r="B2822" s="131"/>
      <c r="C2822" s="140"/>
      <c r="D2822" s="134"/>
      <c r="E2822" s="146"/>
      <c r="F2822" s="134"/>
      <c r="G2822" s="131"/>
      <c r="H2822" s="131"/>
      <c r="I2822" s="147"/>
      <c r="J2822" s="140"/>
      <c r="K2822" s="148"/>
      <c r="L2822" s="134"/>
      <c r="M2822" s="134"/>
      <c r="N2822" s="146"/>
      <c r="O2822" s="146"/>
      <c r="P2822" s="149"/>
      <c r="Q2822" s="149"/>
      <c r="R2822" s="134"/>
      <c r="S2822" s="127"/>
      <c r="T2822" s="150"/>
      <c r="U2822" s="140"/>
      <c r="V2822" s="140"/>
      <c r="W2822" s="127"/>
    </row>
    <row r="2823" spans="1:23" ht="15.75" customHeight="1">
      <c r="A2823" s="131"/>
      <c r="B2823" s="131"/>
      <c r="C2823" s="140"/>
      <c r="D2823" s="134"/>
      <c r="E2823" s="146"/>
      <c r="F2823" s="134"/>
      <c r="G2823" s="131"/>
      <c r="H2823" s="131"/>
      <c r="I2823" s="147"/>
      <c r="J2823" s="140"/>
      <c r="K2823" s="148"/>
      <c r="L2823" s="134"/>
      <c r="M2823" s="134"/>
      <c r="N2823" s="146"/>
      <c r="O2823" s="146"/>
      <c r="P2823" s="149"/>
      <c r="Q2823" s="149"/>
      <c r="R2823" s="134"/>
      <c r="S2823" s="127"/>
      <c r="T2823" s="150"/>
      <c r="U2823" s="140"/>
      <c r="V2823" s="140"/>
      <c r="W2823" s="127"/>
    </row>
    <row r="2824" spans="1:23" ht="15.75" customHeight="1">
      <c r="A2824" s="131"/>
      <c r="B2824" s="131"/>
      <c r="C2824" s="140"/>
      <c r="D2824" s="134"/>
      <c r="E2824" s="146"/>
      <c r="F2824" s="134"/>
      <c r="G2824" s="131"/>
      <c r="H2824" s="131"/>
      <c r="I2824" s="147"/>
      <c r="J2824" s="140"/>
      <c r="K2824" s="148"/>
      <c r="L2824" s="134"/>
      <c r="M2824" s="134"/>
      <c r="N2824" s="146"/>
      <c r="O2824" s="146"/>
      <c r="P2824" s="149"/>
      <c r="Q2824" s="149"/>
      <c r="R2824" s="134"/>
      <c r="S2824" s="127"/>
      <c r="T2824" s="150"/>
      <c r="U2824" s="140"/>
      <c r="V2824" s="140"/>
      <c r="W2824" s="127"/>
    </row>
    <row r="2825" spans="1:23" ht="15.75" customHeight="1">
      <c r="A2825" s="131"/>
      <c r="B2825" s="131"/>
      <c r="C2825" s="140"/>
      <c r="D2825" s="134"/>
      <c r="E2825" s="146"/>
      <c r="F2825" s="134"/>
      <c r="G2825" s="131"/>
      <c r="H2825" s="131"/>
      <c r="I2825" s="147"/>
      <c r="J2825" s="140"/>
      <c r="K2825" s="148"/>
      <c r="L2825" s="134"/>
      <c r="M2825" s="134"/>
      <c r="N2825" s="146"/>
      <c r="O2825" s="146"/>
      <c r="P2825" s="149"/>
      <c r="Q2825" s="149"/>
      <c r="R2825" s="134"/>
      <c r="S2825" s="127"/>
      <c r="T2825" s="150"/>
      <c r="U2825" s="140"/>
      <c r="V2825" s="140"/>
      <c r="W2825" s="127"/>
    </row>
    <row r="2826" spans="1:23" ht="15.75" customHeight="1">
      <c r="A2826" s="131"/>
      <c r="B2826" s="131"/>
      <c r="C2826" s="140"/>
      <c r="D2826" s="134"/>
      <c r="E2826" s="146"/>
      <c r="F2826" s="134"/>
      <c r="G2826" s="131"/>
      <c r="H2826" s="131"/>
      <c r="I2826" s="147"/>
      <c r="J2826" s="140"/>
      <c r="K2826" s="148"/>
      <c r="L2826" s="134"/>
      <c r="M2826" s="134"/>
      <c r="N2826" s="146"/>
      <c r="O2826" s="146"/>
      <c r="P2826" s="149"/>
      <c r="Q2826" s="149"/>
      <c r="R2826" s="134"/>
      <c r="S2826" s="127"/>
      <c r="T2826" s="150"/>
      <c r="U2826" s="140"/>
      <c r="V2826" s="140"/>
      <c r="W2826" s="127"/>
    </row>
    <row r="2827" spans="1:23" ht="15.75" customHeight="1">
      <c r="A2827" s="131"/>
      <c r="B2827" s="131"/>
      <c r="C2827" s="140"/>
      <c r="D2827" s="134"/>
      <c r="E2827" s="146"/>
      <c r="F2827" s="134"/>
      <c r="G2827" s="131"/>
      <c r="H2827" s="131"/>
      <c r="I2827" s="147"/>
      <c r="J2827" s="140"/>
      <c r="K2827" s="148"/>
      <c r="L2827" s="134"/>
      <c r="M2827" s="134"/>
      <c r="N2827" s="146"/>
      <c r="O2827" s="146"/>
      <c r="P2827" s="149"/>
      <c r="Q2827" s="149"/>
      <c r="R2827" s="134"/>
      <c r="S2827" s="127"/>
      <c r="T2827" s="150"/>
      <c r="U2827" s="140"/>
      <c r="V2827" s="140"/>
      <c r="W2827" s="127"/>
    </row>
    <row r="2828" spans="1:23" ht="15.75" customHeight="1">
      <c r="A2828" s="131"/>
      <c r="B2828" s="131"/>
      <c r="C2828" s="140"/>
      <c r="D2828" s="134"/>
      <c r="E2828" s="146"/>
      <c r="F2828" s="134"/>
      <c r="G2828" s="131"/>
      <c r="H2828" s="131"/>
      <c r="I2828" s="147"/>
      <c r="J2828" s="140"/>
      <c r="K2828" s="148"/>
      <c r="L2828" s="134"/>
      <c r="M2828" s="134"/>
      <c r="N2828" s="146"/>
      <c r="O2828" s="146"/>
      <c r="P2828" s="149"/>
      <c r="Q2828" s="149"/>
      <c r="R2828" s="134"/>
      <c r="S2828" s="127"/>
      <c r="T2828" s="150"/>
      <c r="U2828" s="140"/>
      <c r="V2828" s="140"/>
      <c r="W2828" s="127"/>
    </row>
    <row r="2829" spans="1:23" ht="15.75" customHeight="1">
      <c r="A2829" s="131"/>
      <c r="B2829" s="131"/>
      <c r="C2829" s="140"/>
      <c r="D2829" s="134"/>
      <c r="E2829" s="146"/>
      <c r="F2829" s="134"/>
      <c r="G2829" s="131"/>
      <c r="H2829" s="131"/>
      <c r="I2829" s="147"/>
      <c r="J2829" s="140"/>
      <c r="K2829" s="148"/>
      <c r="L2829" s="134"/>
      <c r="M2829" s="134"/>
      <c r="N2829" s="146"/>
      <c r="O2829" s="146"/>
      <c r="P2829" s="149"/>
      <c r="Q2829" s="149"/>
      <c r="R2829" s="134"/>
      <c r="S2829" s="127"/>
      <c r="T2829" s="150"/>
      <c r="U2829" s="140"/>
      <c r="V2829" s="140"/>
      <c r="W2829" s="127"/>
    </row>
    <row r="2830" spans="1:23" ht="15.75" customHeight="1">
      <c r="A2830" s="131"/>
      <c r="B2830" s="131"/>
      <c r="C2830" s="140"/>
      <c r="D2830" s="134"/>
      <c r="E2830" s="146"/>
      <c r="F2830" s="134"/>
      <c r="G2830" s="131"/>
      <c r="H2830" s="131"/>
      <c r="I2830" s="147"/>
      <c r="J2830" s="140"/>
      <c r="K2830" s="148"/>
      <c r="L2830" s="134"/>
      <c r="M2830" s="134"/>
      <c r="N2830" s="146"/>
      <c r="O2830" s="146"/>
      <c r="P2830" s="149"/>
      <c r="Q2830" s="149"/>
      <c r="R2830" s="134"/>
      <c r="S2830" s="127"/>
      <c r="T2830" s="150"/>
      <c r="U2830" s="140"/>
      <c r="V2830" s="140"/>
      <c r="W2830" s="127"/>
    </row>
    <row r="2831" spans="1:23" ht="15.75" customHeight="1">
      <c r="A2831" s="131"/>
      <c r="B2831" s="131"/>
      <c r="C2831" s="140"/>
      <c r="D2831" s="134"/>
      <c r="E2831" s="146"/>
      <c r="F2831" s="134"/>
      <c r="G2831" s="131"/>
      <c r="H2831" s="131"/>
      <c r="I2831" s="147"/>
      <c r="J2831" s="140"/>
      <c r="K2831" s="148"/>
      <c r="L2831" s="134"/>
      <c r="M2831" s="134"/>
      <c r="N2831" s="146"/>
      <c r="O2831" s="146"/>
      <c r="P2831" s="149"/>
      <c r="Q2831" s="149"/>
      <c r="R2831" s="134"/>
      <c r="S2831" s="127"/>
      <c r="T2831" s="150"/>
      <c r="U2831" s="140"/>
      <c r="V2831" s="140"/>
      <c r="W2831" s="127"/>
    </row>
    <row r="2832" spans="1:23" ht="15.75" customHeight="1">
      <c r="A2832" s="131"/>
      <c r="B2832" s="131"/>
      <c r="C2832" s="140"/>
      <c r="D2832" s="134"/>
      <c r="E2832" s="146"/>
      <c r="F2832" s="134"/>
      <c r="G2832" s="131"/>
      <c r="H2832" s="131"/>
      <c r="I2832" s="147"/>
      <c r="J2832" s="140"/>
      <c r="K2832" s="148"/>
      <c r="L2832" s="134"/>
      <c r="M2832" s="134"/>
      <c r="N2832" s="146"/>
      <c r="O2832" s="146"/>
      <c r="P2832" s="149"/>
      <c r="Q2832" s="149"/>
      <c r="R2832" s="134"/>
      <c r="S2832" s="127"/>
      <c r="T2832" s="150"/>
      <c r="U2832" s="140"/>
      <c r="V2832" s="140"/>
      <c r="W2832" s="127"/>
    </row>
    <row r="2833" spans="1:23" ht="15.75" customHeight="1">
      <c r="A2833" s="131"/>
      <c r="B2833" s="131"/>
      <c r="C2833" s="140"/>
      <c r="D2833" s="134"/>
      <c r="E2833" s="146"/>
      <c r="F2833" s="134"/>
      <c r="G2833" s="131"/>
      <c r="H2833" s="131"/>
      <c r="I2833" s="147"/>
      <c r="J2833" s="140"/>
      <c r="K2833" s="148"/>
      <c r="L2833" s="134"/>
      <c r="M2833" s="134"/>
      <c r="N2833" s="146"/>
      <c r="O2833" s="146"/>
      <c r="P2833" s="149"/>
      <c r="Q2833" s="149"/>
      <c r="R2833" s="134"/>
      <c r="S2833" s="127"/>
      <c r="T2833" s="150"/>
      <c r="U2833" s="140"/>
      <c r="V2833" s="140"/>
      <c r="W2833" s="127"/>
    </row>
    <row r="2834" spans="1:23" ht="15.75" customHeight="1">
      <c r="A2834" s="131"/>
      <c r="B2834" s="131"/>
      <c r="C2834" s="140"/>
      <c r="D2834" s="134"/>
      <c r="E2834" s="146"/>
      <c r="F2834" s="134"/>
      <c r="G2834" s="131"/>
      <c r="H2834" s="131"/>
      <c r="I2834" s="147"/>
      <c r="J2834" s="140"/>
      <c r="K2834" s="148"/>
      <c r="L2834" s="134"/>
      <c r="M2834" s="134"/>
      <c r="N2834" s="146"/>
      <c r="O2834" s="146"/>
      <c r="P2834" s="149"/>
      <c r="Q2834" s="149"/>
      <c r="R2834" s="134"/>
      <c r="S2834" s="127"/>
      <c r="T2834" s="150"/>
      <c r="U2834" s="140"/>
      <c r="V2834" s="140"/>
      <c r="W2834" s="127"/>
    </row>
    <row r="2835" spans="1:23" ht="15.75" customHeight="1">
      <c r="A2835" s="131"/>
      <c r="B2835" s="131"/>
      <c r="C2835" s="140"/>
      <c r="D2835" s="134"/>
      <c r="E2835" s="146"/>
      <c r="F2835" s="134"/>
      <c r="G2835" s="131"/>
      <c r="H2835" s="131"/>
      <c r="I2835" s="147"/>
      <c r="J2835" s="140"/>
      <c r="K2835" s="148"/>
      <c r="L2835" s="134"/>
      <c r="M2835" s="134"/>
      <c r="N2835" s="146"/>
      <c r="O2835" s="146"/>
      <c r="P2835" s="149"/>
      <c r="Q2835" s="149"/>
      <c r="R2835" s="134"/>
      <c r="S2835" s="127"/>
      <c r="T2835" s="150"/>
      <c r="U2835" s="140"/>
      <c r="V2835" s="140"/>
      <c r="W2835" s="127"/>
    </row>
    <row r="2836" spans="1:23" ht="15.75" customHeight="1">
      <c r="A2836" s="131"/>
      <c r="B2836" s="131"/>
      <c r="C2836" s="140"/>
      <c r="D2836" s="134"/>
      <c r="E2836" s="146"/>
      <c r="F2836" s="134"/>
      <c r="G2836" s="131"/>
      <c r="H2836" s="131"/>
      <c r="I2836" s="147"/>
      <c r="J2836" s="140"/>
      <c r="K2836" s="148"/>
      <c r="L2836" s="134"/>
      <c r="M2836" s="134"/>
      <c r="N2836" s="146"/>
      <c r="O2836" s="146"/>
      <c r="P2836" s="149"/>
      <c r="Q2836" s="149"/>
      <c r="R2836" s="134"/>
      <c r="S2836" s="127"/>
      <c r="T2836" s="150"/>
      <c r="U2836" s="140"/>
      <c r="V2836" s="140"/>
      <c r="W2836" s="127"/>
    </row>
    <row r="2837" spans="1:23" ht="15.75" customHeight="1">
      <c r="A2837" s="131"/>
      <c r="B2837" s="131"/>
      <c r="C2837" s="140"/>
      <c r="D2837" s="134"/>
      <c r="E2837" s="146"/>
      <c r="F2837" s="134"/>
      <c r="G2837" s="131"/>
      <c r="H2837" s="131"/>
      <c r="I2837" s="147"/>
      <c r="J2837" s="140"/>
      <c r="K2837" s="148"/>
      <c r="L2837" s="134"/>
      <c r="M2837" s="134"/>
      <c r="N2837" s="146"/>
      <c r="O2837" s="146"/>
      <c r="P2837" s="149"/>
      <c r="Q2837" s="149"/>
      <c r="R2837" s="134"/>
      <c r="S2837" s="127"/>
      <c r="T2837" s="150"/>
      <c r="U2837" s="140"/>
      <c r="V2837" s="140"/>
      <c r="W2837" s="127"/>
    </row>
    <row r="2838" spans="1:23" ht="15.75" customHeight="1">
      <c r="A2838" s="131"/>
      <c r="B2838" s="131"/>
      <c r="C2838" s="140"/>
      <c r="D2838" s="134"/>
      <c r="E2838" s="146"/>
      <c r="F2838" s="134"/>
      <c r="G2838" s="131"/>
      <c r="H2838" s="131"/>
      <c r="I2838" s="147"/>
      <c r="J2838" s="140"/>
      <c r="K2838" s="148"/>
      <c r="L2838" s="134"/>
      <c r="M2838" s="134"/>
      <c r="N2838" s="146"/>
      <c r="O2838" s="146"/>
      <c r="P2838" s="149"/>
      <c r="Q2838" s="149"/>
      <c r="R2838" s="134"/>
      <c r="S2838" s="127"/>
      <c r="T2838" s="150"/>
      <c r="U2838" s="140"/>
      <c r="V2838" s="140"/>
      <c r="W2838" s="127"/>
    </row>
    <row r="2839" spans="1:23" ht="15.75" customHeight="1">
      <c r="A2839" s="131"/>
      <c r="B2839" s="131"/>
      <c r="C2839" s="140"/>
      <c r="D2839" s="134"/>
      <c r="E2839" s="146"/>
      <c r="F2839" s="134"/>
      <c r="G2839" s="131"/>
      <c r="H2839" s="131"/>
      <c r="I2839" s="147"/>
      <c r="J2839" s="140"/>
      <c r="K2839" s="148"/>
      <c r="L2839" s="134"/>
      <c r="M2839" s="134"/>
      <c r="N2839" s="146"/>
      <c r="O2839" s="146"/>
      <c r="P2839" s="149"/>
      <c r="Q2839" s="149"/>
      <c r="R2839" s="134"/>
      <c r="S2839" s="127"/>
      <c r="T2839" s="150"/>
      <c r="U2839" s="140"/>
      <c r="V2839" s="140"/>
      <c r="W2839" s="127"/>
    </row>
    <row r="2840" spans="1:23" ht="15.75" customHeight="1">
      <c r="A2840" s="131"/>
      <c r="B2840" s="131"/>
      <c r="C2840" s="140"/>
      <c r="D2840" s="134"/>
      <c r="E2840" s="146"/>
      <c r="F2840" s="134"/>
      <c r="G2840" s="131"/>
      <c r="H2840" s="131"/>
      <c r="I2840" s="147"/>
      <c r="J2840" s="140"/>
      <c r="K2840" s="148"/>
      <c r="L2840" s="134"/>
      <c r="M2840" s="134"/>
      <c r="N2840" s="146"/>
      <c r="O2840" s="146"/>
      <c r="P2840" s="149"/>
      <c r="Q2840" s="149"/>
      <c r="R2840" s="134"/>
      <c r="S2840" s="127"/>
      <c r="T2840" s="150"/>
      <c r="U2840" s="140"/>
      <c r="V2840" s="140"/>
      <c r="W2840" s="127"/>
    </row>
    <row r="2841" spans="1:23" ht="15.75" customHeight="1">
      <c r="A2841" s="131"/>
      <c r="B2841" s="131"/>
      <c r="C2841" s="140"/>
      <c r="D2841" s="134"/>
      <c r="E2841" s="146"/>
      <c r="F2841" s="134"/>
      <c r="G2841" s="131"/>
      <c r="H2841" s="131"/>
      <c r="I2841" s="147"/>
      <c r="J2841" s="140"/>
      <c r="K2841" s="148"/>
      <c r="L2841" s="134"/>
      <c r="M2841" s="134"/>
      <c r="N2841" s="146"/>
      <c r="O2841" s="146"/>
      <c r="P2841" s="149"/>
      <c r="Q2841" s="149"/>
      <c r="R2841" s="134"/>
      <c r="S2841" s="127"/>
      <c r="T2841" s="150"/>
      <c r="U2841" s="140"/>
      <c r="V2841" s="140"/>
      <c r="W2841" s="127"/>
    </row>
    <row r="2842" spans="1:23" ht="15.75" customHeight="1">
      <c r="A2842" s="131"/>
      <c r="B2842" s="131"/>
      <c r="C2842" s="140"/>
      <c r="D2842" s="134"/>
      <c r="E2842" s="146"/>
      <c r="F2842" s="134"/>
      <c r="G2842" s="131"/>
      <c r="H2842" s="131"/>
      <c r="I2842" s="147"/>
      <c r="J2842" s="140"/>
      <c r="K2842" s="148"/>
      <c r="L2842" s="134"/>
      <c r="M2842" s="134"/>
      <c r="N2842" s="146"/>
      <c r="O2842" s="146"/>
      <c r="P2842" s="149"/>
      <c r="Q2842" s="149"/>
      <c r="R2842" s="134"/>
      <c r="S2842" s="127"/>
      <c r="T2842" s="150"/>
      <c r="U2842" s="140"/>
      <c r="V2842" s="140"/>
      <c r="W2842" s="127"/>
    </row>
    <row r="2843" spans="1:23" ht="15.75" customHeight="1">
      <c r="A2843" s="131"/>
      <c r="B2843" s="131"/>
      <c r="C2843" s="140"/>
      <c r="D2843" s="134"/>
      <c r="E2843" s="146"/>
      <c r="F2843" s="134"/>
      <c r="G2843" s="131"/>
      <c r="H2843" s="131"/>
      <c r="I2843" s="147"/>
      <c r="J2843" s="140"/>
      <c r="K2843" s="148"/>
      <c r="L2843" s="134"/>
      <c r="M2843" s="134"/>
      <c r="N2843" s="146"/>
      <c r="O2843" s="146"/>
      <c r="P2843" s="149"/>
      <c r="Q2843" s="149"/>
      <c r="R2843" s="134"/>
      <c r="S2843" s="127"/>
      <c r="T2843" s="150"/>
      <c r="U2843" s="140"/>
      <c r="V2843" s="140"/>
      <c r="W2843" s="127"/>
    </row>
    <row r="2844" spans="1:23" ht="15.75" customHeight="1">
      <c r="A2844" s="131"/>
      <c r="B2844" s="131"/>
      <c r="C2844" s="140"/>
      <c r="D2844" s="134"/>
      <c r="E2844" s="146"/>
      <c r="F2844" s="134"/>
      <c r="G2844" s="131"/>
      <c r="H2844" s="131"/>
      <c r="I2844" s="147"/>
      <c r="J2844" s="140"/>
      <c r="K2844" s="148"/>
      <c r="L2844" s="134"/>
      <c r="M2844" s="134"/>
      <c r="N2844" s="146"/>
      <c r="O2844" s="146"/>
      <c r="P2844" s="149"/>
      <c r="Q2844" s="149"/>
      <c r="R2844" s="134"/>
      <c r="S2844" s="127"/>
      <c r="T2844" s="150"/>
      <c r="U2844" s="140"/>
      <c r="V2844" s="140"/>
      <c r="W2844" s="127"/>
    </row>
    <row r="2845" spans="1:23" ht="15.75" customHeight="1">
      <c r="A2845" s="131"/>
      <c r="B2845" s="131"/>
      <c r="C2845" s="140"/>
      <c r="D2845" s="134"/>
      <c r="E2845" s="146"/>
      <c r="F2845" s="134"/>
      <c r="G2845" s="131"/>
      <c r="H2845" s="131"/>
      <c r="I2845" s="147"/>
      <c r="J2845" s="140"/>
      <c r="K2845" s="148"/>
      <c r="L2845" s="134"/>
      <c r="M2845" s="134"/>
      <c r="N2845" s="146"/>
      <c r="O2845" s="146"/>
      <c r="P2845" s="149"/>
      <c r="Q2845" s="149"/>
      <c r="R2845" s="134"/>
      <c r="S2845" s="127"/>
      <c r="T2845" s="150"/>
      <c r="U2845" s="140"/>
      <c r="V2845" s="140"/>
      <c r="W2845" s="127"/>
    </row>
    <row r="2846" spans="1:23" ht="15.75" customHeight="1">
      <c r="A2846" s="131"/>
      <c r="B2846" s="131"/>
      <c r="C2846" s="140"/>
      <c r="D2846" s="134"/>
      <c r="E2846" s="146"/>
      <c r="F2846" s="134"/>
      <c r="G2846" s="131"/>
      <c r="H2846" s="131"/>
      <c r="I2846" s="147"/>
      <c r="J2846" s="140"/>
      <c r="K2846" s="148"/>
      <c r="L2846" s="134"/>
      <c r="M2846" s="134"/>
      <c r="N2846" s="146"/>
      <c r="O2846" s="146"/>
      <c r="P2846" s="149"/>
      <c r="Q2846" s="149"/>
      <c r="R2846" s="134"/>
      <c r="S2846" s="127"/>
      <c r="T2846" s="150"/>
      <c r="U2846" s="140"/>
      <c r="V2846" s="140"/>
      <c r="W2846" s="127"/>
    </row>
    <row r="2847" spans="1:23" ht="15.75" customHeight="1">
      <c r="A2847" s="131"/>
      <c r="B2847" s="131"/>
      <c r="C2847" s="140"/>
      <c r="D2847" s="134"/>
      <c r="E2847" s="146"/>
      <c r="F2847" s="134"/>
      <c r="G2847" s="131"/>
      <c r="H2847" s="131"/>
      <c r="I2847" s="147"/>
      <c r="J2847" s="140"/>
      <c r="K2847" s="148"/>
      <c r="L2847" s="134"/>
      <c r="M2847" s="134"/>
      <c r="N2847" s="146"/>
      <c r="O2847" s="146"/>
      <c r="P2847" s="149"/>
      <c r="Q2847" s="149"/>
      <c r="R2847" s="134"/>
      <c r="S2847" s="127"/>
      <c r="T2847" s="150"/>
      <c r="U2847" s="140"/>
      <c r="V2847" s="140"/>
      <c r="W2847" s="127"/>
    </row>
    <row r="2848" spans="1:23" ht="15.75" customHeight="1">
      <c r="A2848" s="131"/>
      <c r="B2848" s="131"/>
      <c r="C2848" s="140"/>
      <c r="D2848" s="134"/>
      <c r="E2848" s="146"/>
      <c r="F2848" s="134"/>
      <c r="G2848" s="131"/>
      <c r="H2848" s="131"/>
      <c r="I2848" s="147"/>
      <c r="J2848" s="140"/>
      <c r="K2848" s="148"/>
      <c r="L2848" s="134"/>
      <c r="M2848" s="134"/>
      <c r="N2848" s="146"/>
      <c r="O2848" s="146"/>
      <c r="P2848" s="149"/>
      <c r="Q2848" s="149"/>
      <c r="R2848" s="134"/>
      <c r="S2848" s="127"/>
      <c r="T2848" s="150"/>
      <c r="U2848" s="140"/>
      <c r="V2848" s="140"/>
      <c r="W2848" s="127"/>
    </row>
    <row r="2849" spans="1:23" ht="15.75" customHeight="1">
      <c r="A2849" s="131"/>
      <c r="B2849" s="131"/>
      <c r="C2849" s="140"/>
      <c r="D2849" s="134"/>
      <c r="E2849" s="146"/>
      <c r="F2849" s="134"/>
      <c r="G2849" s="131"/>
      <c r="H2849" s="131"/>
      <c r="I2849" s="147"/>
      <c r="J2849" s="140"/>
      <c r="K2849" s="148"/>
      <c r="L2849" s="134"/>
      <c r="M2849" s="134"/>
      <c r="N2849" s="146"/>
      <c r="O2849" s="146"/>
      <c r="P2849" s="149"/>
      <c r="Q2849" s="149"/>
      <c r="R2849" s="134"/>
      <c r="S2849" s="127"/>
      <c r="T2849" s="150"/>
      <c r="U2849" s="140"/>
      <c r="V2849" s="140"/>
      <c r="W2849" s="127"/>
    </row>
    <row r="2850" spans="1:23" ht="15.75" customHeight="1">
      <c r="A2850" s="131"/>
      <c r="B2850" s="131"/>
      <c r="C2850" s="140"/>
      <c r="D2850" s="134"/>
      <c r="E2850" s="146"/>
      <c r="F2850" s="134"/>
      <c r="G2850" s="131"/>
      <c r="H2850" s="131"/>
      <c r="I2850" s="147"/>
      <c r="J2850" s="140"/>
      <c r="K2850" s="148"/>
      <c r="L2850" s="134"/>
      <c r="M2850" s="134"/>
      <c r="N2850" s="146"/>
      <c r="O2850" s="146"/>
      <c r="P2850" s="149"/>
      <c r="Q2850" s="149"/>
      <c r="R2850" s="134"/>
      <c r="S2850" s="127"/>
      <c r="T2850" s="150"/>
      <c r="U2850" s="140"/>
      <c r="V2850" s="140"/>
      <c r="W2850" s="127"/>
    </row>
    <row r="2851" spans="1:23" ht="15.75" customHeight="1">
      <c r="A2851" s="131"/>
      <c r="B2851" s="131"/>
      <c r="C2851" s="140"/>
      <c r="D2851" s="134"/>
      <c r="E2851" s="146"/>
      <c r="F2851" s="134"/>
      <c r="G2851" s="131"/>
      <c r="H2851" s="131"/>
      <c r="I2851" s="147"/>
      <c r="J2851" s="140"/>
      <c r="K2851" s="148"/>
      <c r="L2851" s="134"/>
      <c r="M2851" s="134"/>
      <c r="N2851" s="146"/>
      <c r="O2851" s="146"/>
      <c r="P2851" s="149"/>
      <c r="Q2851" s="149"/>
      <c r="R2851" s="134"/>
      <c r="S2851" s="127"/>
      <c r="T2851" s="150"/>
      <c r="U2851" s="140"/>
      <c r="V2851" s="140"/>
      <c r="W2851" s="127"/>
    </row>
    <row r="2852" spans="1:23" ht="15.75" customHeight="1">
      <c r="A2852" s="131"/>
      <c r="B2852" s="131"/>
      <c r="C2852" s="140"/>
      <c r="D2852" s="134"/>
      <c r="E2852" s="146"/>
      <c r="F2852" s="134"/>
      <c r="G2852" s="131"/>
      <c r="H2852" s="131"/>
      <c r="I2852" s="147"/>
      <c r="J2852" s="140"/>
      <c r="K2852" s="148"/>
      <c r="L2852" s="134"/>
      <c r="M2852" s="134"/>
      <c r="N2852" s="146"/>
      <c r="O2852" s="146"/>
      <c r="P2852" s="149"/>
      <c r="Q2852" s="149"/>
      <c r="R2852" s="134"/>
      <c r="S2852" s="127"/>
      <c r="T2852" s="150"/>
      <c r="U2852" s="140"/>
      <c r="V2852" s="140"/>
      <c r="W2852" s="127"/>
    </row>
    <row r="2853" spans="1:23" ht="15.75" customHeight="1">
      <c r="A2853" s="131"/>
      <c r="B2853" s="131"/>
      <c r="C2853" s="140"/>
      <c r="D2853" s="134"/>
      <c r="E2853" s="146"/>
      <c r="F2853" s="134"/>
      <c r="G2853" s="131"/>
      <c r="H2853" s="131"/>
      <c r="I2853" s="147"/>
      <c r="J2853" s="140"/>
      <c r="K2853" s="148"/>
      <c r="L2853" s="134"/>
      <c r="M2853" s="134"/>
      <c r="N2853" s="146"/>
      <c r="O2853" s="146"/>
      <c r="P2853" s="149"/>
      <c r="Q2853" s="149"/>
      <c r="R2853" s="134"/>
      <c r="S2853" s="127"/>
      <c r="T2853" s="150"/>
      <c r="U2853" s="140"/>
      <c r="V2853" s="140"/>
      <c r="W2853" s="127"/>
    </row>
    <row r="2854" spans="1:23" ht="15.75" customHeight="1">
      <c r="A2854" s="131"/>
      <c r="B2854" s="131"/>
      <c r="C2854" s="140"/>
      <c r="D2854" s="134"/>
      <c r="E2854" s="146"/>
      <c r="F2854" s="134"/>
      <c r="G2854" s="131"/>
      <c r="H2854" s="131"/>
      <c r="I2854" s="147"/>
      <c r="J2854" s="140"/>
      <c r="K2854" s="148"/>
      <c r="L2854" s="134"/>
      <c r="M2854" s="134"/>
      <c r="N2854" s="146"/>
      <c r="O2854" s="146"/>
      <c r="P2854" s="149"/>
      <c r="Q2854" s="149"/>
      <c r="R2854" s="134"/>
      <c r="S2854" s="127"/>
      <c r="T2854" s="150"/>
      <c r="U2854" s="140"/>
      <c r="V2854" s="140"/>
      <c r="W2854" s="127"/>
    </row>
    <row r="2855" spans="1:23" ht="15.75" customHeight="1">
      <c r="A2855" s="131"/>
      <c r="B2855" s="131"/>
      <c r="C2855" s="140"/>
      <c r="D2855" s="134"/>
      <c r="E2855" s="146"/>
      <c r="F2855" s="134"/>
      <c r="G2855" s="131"/>
      <c r="H2855" s="131"/>
      <c r="I2855" s="147"/>
      <c r="J2855" s="140"/>
      <c r="K2855" s="148"/>
      <c r="L2855" s="134"/>
      <c r="M2855" s="134"/>
      <c r="N2855" s="146"/>
      <c r="O2855" s="146"/>
      <c r="P2855" s="149"/>
      <c r="Q2855" s="149"/>
      <c r="R2855" s="134"/>
      <c r="S2855" s="127"/>
      <c r="T2855" s="150"/>
      <c r="U2855" s="140"/>
      <c r="V2855" s="140"/>
      <c r="W2855" s="127"/>
    </row>
    <row r="2856" spans="1:23" ht="15.75" customHeight="1">
      <c r="A2856" s="131"/>
      <c r="B2856" s="131"/>
      <c r="C2856" s="140"/>
      <c r="D2856" s="134"/>
      <c r="E2856" s="146"/>
      <c r="F2856" s="134"/>
      <c r="G2856" s="131"/>
      <c r="H2856" s="131"/>
      <c r="I2856" s="147"/>
      <c r="J2856" s="140"/>
      <c r="K2856" s="148"/>
      <c r="L2856" s="134"/>
      <c r="M2856" s="134"/>
      <c r="N2856" s="146"/>
      <c r="O2856" s="146"/>
      <c r="P2856" s="149"/>
      <c r="Q2856" s="149"/>
      <c r="R2856" s="134"/>
      <c r="S2856" s="127"/>
      <c r="T2856" s="150"/>
      <c r="U2856" s="140"/>
      <c r="V2856" s="140"/>
      <c r="W2856" s="127"/>
    </row>
    <row r="2857" spans="1:23" ht="15.75" customHeight="1">
      <c r="A2857" s="131"/>
      <c r="B2857" s="131"/>
      <c r="C2857" s="140"/>
      <c r="D2857" s="134"/>
      <c r="E2857" s="146"/>
      <c r="F2857" s="134"/>
      <c r="G2857" s="131"/>
      <c r="H2857" s="131"/>
      <c r="I2857" s="147"/>
      <c r="J2857" s="140"/>
      <c r="K2857" s="148"/>
      <c r="L2857" s="134"/>
      <c r="M2857" s="134"/>
      <c r="N2857" s="146"/>
      <c r="O2857" s="146"/>
      <c r="P2857" s="149"/>
      <c r="Q2857" s="149"/>
      <c r="R2857" s="134"/>
      <c r="S2857" s="127"/>
      <c r="T2857" s="150"/>
      <c r="U2857" s="140"/>
      <c r="V2857" s="140"/>
      <c r="W2857" s="127"/>
    </row>
    <row r="2858" spans="1:23" ht="15.75" customHeight="1">
      <c r="A2858" s="131"/>
      <c r="B2858" s="131"/>
      <c r="C2858" s="140"/>
      <c r="D2858" s="134"/>
      <c r="E2858" s="146"/>
      <c r="F2858" s="134"/>
      <c r="G2858" s="131"/>
      <c r="H2858" s="131"/>
      <c r="I2858" s="147"/>
      <c r="J2858" s="140"/>
      <c r="K2858" s="148"/>
      <c r="L2858" s="134"/>
      <c r="M2858" s="134"/>
      <c r="N2858" s="146"/>
      <c r="O2858" s="146"/>
      <c r="P2858" s="149"/>
      <c r="Q2858" s="149"/>
      <c r="R2858" s="134"/>
      <c r="S2858" s="127"/>
      <c r="T2858" s="150"/>
      <c r="U2858" s="140"/>
      <c r="V2858" s="140"/>
      <c r="W2858" s="127"/>
    </row>
    <row r="2859" spans="1:23" ht="15.75" customHeight="1">
      <c r="A2859" s="131"/>
      <c r="B2859" s="131"/>
      <c r="C2859" s="140"/>
      <c r="D2859" s="134"/>
      <c r="E2859" s="146"/>
      <c r="F2859" s="134"/>
      <c r="G2859" s="131"/>
      <c r="H2859" s="131"/>
      <c r="I2859" s="147"/>
      <c r="J2859" s="140"/>
      <c r="K2859" s="148"/>
      <c r="L2859" s="134"/>
      <c r="M2859" s="134"/>
      <c r="N2859" s="146"/>
      <c r="O2859" s="146"/>
      <c r="P2859" s="149"/>
      <c r="Q2859" s="149"/>
      <c r="R2859" s="134"/>
      <c r="S2859" s="127"/>
      <c r="T2859" s="150"/>
      <c r="U2859" s="140"/>
      <c r="V2859" s="140"/>
      <c r="W2859" s="127"/>
    </row>
    <row r="2860" spans="1:23" ht="15.75" customHeight="1">
      <c r="A2860" s="131"/>
      <c r="B2860" s="131"/>
      <c r="C2860" s="140"/>
      <c r="D2860" s="134"/>
      <c r="E2860" s="146"/>
      <c r="F2860" s="134"/>
      <c r="G2860" s="131"/>
      <c r="H2860" s="131"/>
      <c r="I2860" s="147"/>
      <c r="J2860" s="140"/>
      <c r="K2860" s="148"/>
      <c r="L2860" s="134"/>
      <c r="M2860" s="134"/>
      <c r="N2860" s="146"/>
      <c r="O2860" s="146"/>
      <c r="P2860" s="149"/>
      <c r="Q2860" s="149"/>
      <c r="R2860" s="134"/>
      <c r="S2860" s="127"/>
      <c r="T2860" s="150"/>
      <c r="U2860" s="140"/>
      <c r="V2860" s="140"/>
      <c r="W2860" s="127"/>
    </row>
    <row r="2861" spans="1:23" ht="15.75" customHeight="1">
      <c r="A2861" s="131"/>
      <c r="B2861" s="131"/>
      <c r="C2861" s="140"/>
      <c r="D2861" s="134"/>
      <c r="E2861" s="146"/>
      <c r="F2861" s="134"/>
      <c r="G2861" s="131"/>
      <c r="H2861" s="131"/>
      <c r="I2861" s="147"/>
      <c r="J2861" s="140"/>
      <c r="K2861" s="148"/>
      <c r="L2861" s="134"/>
      <c r="M2861" s="134"/>
      <c r="N2861" s="146"/>
      <c r="O2861" s="146"/>
      <c r="P2861" s="149"/>
      <c r="Q2861" s="149"/>
      <c r="R2861" s="134"/>
      <c r="S2861" s="127"/>
      <c r="T2861" s="150"/>
      <c r="U2861" s="140"/>
      <c r="V2861" s="140"/>
      <c r="W2861" s="127"/>
    </row>
    <row r="2862" spans="1:23" ht="15.75" customHeight="1">
      <c r="A2862" s="131"/>
      <c r="B2862" s="131"/>
      <c r="C2862" s="140"/>
      <c r="D2862" s="134"/>
      <c r="E2862" s="146"/>
      <c r="F2862" s="134"/>
      <c r="G2862" s="131"/>
      <c r="H2862" s="131"/>
      <c r="I2862" s="147"/>
      <c r="J2862" s="140"/>
      <c r="K2862" s="148"/>
      <c r="L2862" s="134"/>
      <c r="M2862" s="134"/>
      <c r="N2862" s="146"/>
      <c r="O2862" s="146"/>
      <c r="P2862" s="149"/>
      <c r="Q2862" s="149"/>
      <c r="R2862" s="134"/>
      <c r="S2862" s="127"/>
      <c r="T2862" s="150"/>
      <c r="U2862" s="140"/>
      <c r="V2862" s="140"/>
      <c r="W2862" s="127"/>
    </row>
    <row r="2863" spans="1:23" ht="15.75" customHeight="1">
      <c r="A2863" s="131"/>
      <c r="B2863" s="131"/>
      <c r="C2863" s="140"/>
      <c r="D2863" s="134"/>
      <c r="E2863" s="146"/>
      <c r="F2863" s="134"/>
      <c r="G2863" s="131"/>
      <c r="H2863" s="131"/>
      <c r="I2863" s="147"/>
      <c r="J2863" s="140"/>
      <c r="K2863" s="148"/>
      <c r="L2863" s="134"/>
      <c r="M2863" s="134"/>
      <c r="N2863" s="146"/>
      <c r="O2863" s="146"/>
      <c r="P2863" s="149"/>
      <c r="Q2863" s="149"/>
      <c r="R2863" s="134"/>
      <c r="S2863" s="127"/>
      <c r="T2863" s="150"/>
      <c r="U2863" s="140"/>
      <c r="V2863" s="140"/>
      <c r="W2863" s="127"/>
    </row>
    <row r="2864" spans="1:23" ht="15.75" customHeight="1">
      <c r="A2864" s="131"/>
      <c r="B2864" s="131"/>
      <c r="C2864" s="140"/>
      <c r="D2864" s="134"/>
      <c r="E2864" s="146"/>
      <c r="F2864" s="134"/>
      <c r="G2864" s="131"/>
      <c r="H2864" s="131"/>
      <c r="I2864" s="147"/>
      <c r="J2864" s="140"/>
      <c r="K2864" s="148"/>
      <c r="L2864" s="134"/>
      <c r="M2864" s="134"/>
      <c r="N2864" s="146"/>
      <c r="O2864" s="146"/>
      <c r="P2864" s="149"/>
      <c r="Q2864" s="149"/>
      <c r="R2864" s="134"/>
      <c r="S2864" s="127"/>
      <c r="T2864" s="150"/>
      <c r="U2864" s="140"/>
      <c r="V2864" s="140"/>
      <c r="W2864" s="127"/>
    </row>
    <row r="2865" spans="1:23" ht="15.75" customHeight="1">
      <c r="A2865" s="131"/>
      <c r="B2865" s="131"/>
      <c r="C2865" s="140"/>
      <c r="D2865" s="134"/>
      <c r="E2865" s="146"/>
      <c r="F2865" s="134"/>
      <c r="G2865" s="131"/>
      <c r="H2865" s="131"/>
      <c r="I2865" s="147"/>
      <c r="J2865" s="140"/>
      <c r="K2865" s="148"/>
      <c r="L2865" s="134"/>
      <c r="M2865" s="134"/>
      <c r="N2865" s="146"/>
      <c r="O2865" s="146"/>
      <c r="P2865" s="149"/>
      <c r="Q2865" s="149"/>
      <c r="R2865" s="134"/>
      <c r="S2865" s="127"/>
      <c r="T2865" s="150"/>
      <c r="U2865" s="140"/>
      <c r="V2865" s="140"/>
      <c r="W2865" s="127"/>
    </row>
    <row r="2866" spans="1:23" ht="15.75" customHeight="1">
      <c r="A2866" s="131"/>
      <c r="B2866" s="131"/>
      <c r="C2866" s="140"/>
      <c r="D2866" s="134"/>
      <c r="E2866" s="146"/>
      <c r="F2866" s="134"/>
      <c r="G2866" s="131"/>
      <c r="H2866" s="131"/>
      <c r="I2866" s="147"/>
      <c r="J2866" s="140"/>
      <c r="K2866" s="148"/>
      <c r="L2866" s="134"/>
      <c r="M2866" s="134"/>
      <c r="N2866" s="146"/>
      <c r="O2866" s="146"/>
      <c r="P2866" s="149"/>
      <c r="Q2866" s="149"/>
      <c r="R2866" s="134"/>
      <c r="S2866" s="127"/>
      <c r="T2866" s="150"/>
      <c r="U2866" s="140"/>
      <c r="V2866" s="140"/>
      <c r="W2866" s="127"/>
    </row>
    <row r="2867" spans="1:23" ht="15.75" customHeight="1">
      <c r="A2867" s="131"/>
      <c r="B2867" s="131"/>
      <c r="C2867" s="140"/>
      <c r="D2867" s="134"/>
      <c r="E2867" s="146"/>
      <c r="F2867" s="134"/>
      <c r="G2867" s="131"/>
      <c r="H2867" s="131"/>
      <c r="I2867" s="147"/>
      <c r="J2867" s="140"/>
      <c r="K2867" s="148"/>
      <c r="L2867" s="134"/>
      <c r="M2867" s="134"/>
      <c r="N2867" s="146"/>
      <c r="O2867" s="146"/>
      <c r="P2867" s="149"/>
      <c r="Q2867" s="149"/>
      <c r="R2867" s="134"/>
      <c r="S2867" s="127"/>
      <c r="T2867" s="150"/>
      <c r="U2867" s="140"/>
      <c r="V2867" s="140"/>
      <c r="W2867" s="127"/>
    </row>
    <row r="2868" spans="1:23" ht="15.75" customHeight="1">
      <c r="A2868" s="131"/>
      <c r="B2868" s="131"/>
      <c r="C2868" s="140"/>
      <c r="D2868" s="134"/>
      <c r="E2868" s="146"/>
      <c r="F2868" s="134"/>
      <c r="G2868" s="131"/>
      <c r="H2868" s="131"/>
      <c r="I2868" s="147"/>
      <c r="J2868" s="140"/>
      <c r="K2868" s="148"/>
      <c r="L2868" s="134"/>
      <c r="M2868" s="134"/>
      <c r="N2868" s="146"/>
      <c r="O2868" s="146"/>
      <c r="P2868" s="149"/>
      <c r="Q2868" s="149"/>
      <c r="R2868" s="134"/>
      <c r="S2868" s="127"/>
      <c r="T2868" s="150"/>
      <c r="U2868" s="140"/>
      <c r="V2868" s="140"/>
      <c r="W2868" s="127"/>
    </row>
    <row r="2869" spans="1:23" ht="15.75" customHeight="1">
      <c r="A2869" s="131"/>
      <c r="B2869" s="131"/>
      <c r="C2869" s="140"/>
      <c r="D2869" s="134"/>
      <c r="E2869" s="146"/>
      <c r="F2869" s="134"/>
      <c r="G2869" s="131"/>
      <c r="H2869" s="131"/>
      <c r="I2869" s="147"/>
      <c r="J2869" s="140"/>
      <c r="K2869" s="148"/>
      <c r="L2869" s="134"/>
      <c r="M2869" s="134"/>
      <c r="N2869" s="146"/>
      <c r="O2869" s="146"/>
      <c r="P2869" s="149"/>
      <c r="Q2869" s="149"/>
      <c r="R2869" s="134"/>
      <c r="S2869" s="127"/>
      <c r="T2869" s="150"/>
      <c r="U2869" s="140"/>
      <c r="V2869" s="140"/>
      <c r="W2869" s="127"/>
    </row>
    <row r="2870" spans="1:23" ht="15.75" customHeight="1">
      <c r="A2870" s="131"/>
      <c r="B2870" s="131"/>
      <c r="C2870" s="140"/>
      <c r="D2870" s="134"/>
      <c r="E2870" s="146"/>
      <c r="F2870" s="134"/>
      <c r="G2870" s="131"/>
      <c r="H2870" s="131"/>
      <c r="I2870" s="147"/>
      <c r="J2870" s="140"/>
      <c r="K2870" s="148"/>
      <c r="L2870" s="134"/>
      <c r="M2870" s="134"/>
      <c r="N2870" s="146"/>
      <c r="O2870" s="146"/>
      <c r="P2870" s="149"/>
      <c r="Q2870" s="149"/>
      <c r="R2870" s="134"/>
      <c r="S2870" s="127"/>
      <c r="T2870" s="150"/>
      <c r="U2870" s="140"/>
      <c r="V2870" s="140"/>
      <c r="W2870" s="127"/>
    </row>
    <row r="2871" spans="1:23" ht="15.75" customHeight="1">
      <c r="A2871" s="131"/>
      <c r="B2871" s="131"/>
      <c r="C2871" s="140"/>
      <c r="D2871" s="134"/>
      <c r="E2871" s="146"/>
      <c r="F2871" s="134"/>
      <c r="G2871" s="131"/>
      <c r="H2871" s="131"/>
      <c r="I2871" s="147"/>
      <c r="J2871" s="140"/>
      <c r="K2871" s="148"/>
      <c r="L2871" s="134"/>
      <c r="M2871" s="134"/>
      <c r="N2871" s="146"/>
      <c r="O2871" s="146"/>
      <c r="P2871" s="149"/>
      <c r="Q2871" s="149"/>
      <c r="R2871" s="134"/>
      <c r="S2871" s="127"/>
      <c r="T2871" s="150"/>
      <c r="U2871" s="140"/>
      <c r="V2871" s="140"/>
      <c r="W2871" s="127"/>
    </row>
    <row r="2872" spans="1:23" ht="15.75" customHeight="1">
      <c r="A2872" s="131"/>
      <c r="B2872" s="131"/>
      <c r="C2872" s="140"/>
      <c r="D2872" s="134"/>
      <c r="E2872" s="146"/>
      <c r="F2872" s="134"/>
      <c r="G2872" s="131"/>
      <c r="H2872" s="131"/>
      <c r="I2872" s="147"/>
      <c r="J2872" s="140"/>
      <c r="K2872" s="148"/>
      <c r="L2872" s="134"/>
      <c r="M2872" s="134"/>
      <c r="N2872" s="146"/>
      <c r="O2872" s="146"/>
      <c r="P2872" s="149"/>
      <c r="Q2872" s="149"/>
      <c r="R2872" s="134"/>
      <c r="S2872" s="127"/>
      <c r="T2872" s="150"/>
      <c r="U2872" s="140"/>
      <c r="V2872" s="140"/>
      <c r="W2872" s="127"/>
    </row>
    <row r="2873" spans="1:23" ht="15.75" customHeight="1">
      <c r="A2873" s="131"/>
      <c r="B2873" s="131"/>
      <c r="C2873" s="140"/>
      <c r="D2873" s="134"/>
      <c r="E2873" s="146"/>
      <c r="F2873" s="134"/>
      <c r="G2873" s="131"/>
      <c r="H2873" s="131"/>
      <c r="I2873" s="147"/>
      <c r="J2873" s="140"/>
      <c r="K2873" s="148"/>
      <c r="L2873" s="134"/>
      <c r="M2873" s="134"/>
      <c r="N2873" s="146"/>
      <c r="O2873" s="146"/>
      <c r="P2873" s="149"/>
      <c r="Q2873" s="149"/>
      <c r="R2873" s="134"/>
      <c r="S2873" s="127"/>
      <c r="T2873" s="150"/>
      <c r="U2873" s="140"/>
      <c r="V2873" s="140"/>
      <c r="W2873" s="127"/>
    </row>
    <row r="2874" spans="1:23" ht="15.75" customHeight="1">
      <c r="A2874" s="131"/>
      <c r="B2874" s="131"/>
      <c r="C2874" s="140"/>
      <c r="D2874" s="134"/>
      <c r="E2874" s="146"/>
      <c r="F2874" s="134"/>
      <c r="G2874" s="131"/>
      <c r="H2874" s="131"/>
      <c r="I2874" s="147"/>
      <c r="J2874" s="140"/>
      <c r="K2874" s="148"/>
      <c r="L2874" s="134"/>
      <c r="M2874" s="134"/>
      <c r="N2874" s="146"/>
      <c r="O2874" s="146"/>
      <c r="P2874" s="149"/>
      <c r="Q2874" s="149"/>
      <c r="R2874" s="134"/>
      <c r="S2874" s="127"/>
      <c r="T2874" s="150"/>
      <c r="U2874" s="140"/>
      <c r="V2874" s="140"/>
      <c r="W2874" s="127"/>
    </row>
    <row r="2875" spans="1:23" ht="15.75" customHeight="1">
      <c r="A2875" s="131"/>
      <c r="B2875" s="131"/>
      <c r="C2875" s="140"/>
      <c r="D2875" s="134"/>
      <c r="E2875" s="146"/>
      <c r="F2875" s="134"/>
      <c r="G2875" s="131"/>
      <c r="H2875" s="131"/>
      <c r="I2875" s="147"/>
      <c r="J2875" s="140"/>
      <c r="K2875" s="148"/>
      <c r="L2875" s="134"/>
      <c r="M2875" s="134"/>
      <c r="N2875" s="146"/>
      <c r="O2875" s="146"/>
      <c r="P2875" s="149"/>
      <c r="Q2875" s="149"/>
      <c r="R2875" s="134"/>
      <c r="S2875" s="127"/>
      <c r="T2875" s="150"/>
      <c r="U2875" s="140"/>
      <c r="V2875" s="140"/>
      <c r="W2875" s="127"/>
    </row>
    <row r="2876" spans="1:23" ht="15.75" customHeight="1">
      <c r="A2876" s="131"/>
      <c r="B2876" s="131"/>
      <c r="C2876" s="140"/>
      <c r="D2876" s="134"/>
      <c r="E2876" s="146"/>
      <c r="F2876" s="134"/>
      <c r="G2876" s="131"/>
      <c r="H2876" s="131"/>
      <c r="I2876" s="147"/>
      <c r="J2876" s="140"/>
      <c r="K2876" s="148"/>
      <c r="L2876" s="134"/>
      <c r="M2876" s="134"/>
      <c r="N2876" s="146"/>
      <c r="O2876" s="146"/>
      <c r="P2876" s="149"/>
      <c r="Q2876" s="149"/>
      <c r="R2876" s="134"/>
      <c r="S2876" s="127"/>
      <c r="T2876" s="150"/>
      <c r="U2876" s="140"/>
      <c r="V2876" s="140"/>
      <c r="W2876" s="127"/>
    </row>
    <row r="2877" spans="1:23" ht="15.75" customHeight="1">
      <c r="A2877" s="131"/>
      <c r="B2877" s="131"/>
      <c r="C2877" s="140"/>
      <c r="D2877" s="134"/>
      <c r="E2877" s="146"/>
      <c r="F2877" s="134"/>
      <c r="G2877" s="131"/>
      <c r="H2877" s="131"/>
      <c r="I2877" s="147"/>
      <c r="J2877" s="140"/>
      <c r="K2877" s="148"/>
      <c r="L2877" s="134"/>
      <c r="M2877" s="134"/>
      <c r="N2877" s="146"/>
      <c r="O2877" s="146"/>
      <c r="P2877" s="149"/>
      <c r="Q2877" s="149"/>
      <c r="R2877" s="134"/>
      <c r="S2877" s="127"/>
      <c r="T2877" s="150"/>
      <c r="U2877" s="140"/>
      <c r="V2877" s="140"/>
      <c r="W2877" s="127"/>
    </row>
    <row r="2878" spans="1:23" ht="15.75" customHeight="1">
      <c r="A2878" s="131"/>
      <c r="B2878" s="131"/>
      <c r="C2878" s="140"/>
      <c r="D2878" s="134"/>
      <c r="E2878" s="146"/>
      <c r="F2878" s="134"/>
      <c r="G2878" s="131"/>
      <c r="H2878" s="131"/>
      <c r="I2878" s="147"/>
      <c r="J2878" s="140"/>
      <c r="K2878" s="148"/>
      <c r="L2878" s="134"/>
      <c r="M2878" s="134"/>
      <c r="N2878" s="146"/>
      <c r="O2878" s="146"/>
      <c r="P2878" s="149"/>
      <c r="Q2878" s="149"/>
      <c r="R2878" s="134"/>
      <c r="S2878" s="127"/>
      <c r="T2878" s="150"/>
      <c r="U2878" s="140"/>
      <c r="V2878" s="140"/>
      <c r="W2878" s="127"/>
    </row>
    <row r="2879" spans="1:23" ht="15.75" customHeight="1">
      <c r="A2879" s="131"/>
      <c r="B2879" s="131"/>
      <c r="C2879" s="140"/>
      <c r="D2879" s="134"/>
      <c r="E2879" s="146"/>
      <c r="F2879" s="134"/>
      <c r="G2879" s="131"/>
      <c r="H2879" s="131"/>
      <c r="I2879" s="147"/>
      <c r="J2879" s="140"/>
      <c r="K2879" s="148"/>
      <c r="L2879" s="134"/>
      <c r="M2879" s="134"/>
      <c r="N2879" s="146"/>
      <c r="O2879" s="146"/>
      <c r="P2879" s="149"/>
      <c r="Q2879" s="149"/>
      <c r="R2879" s="134"/>
      <c r="S2879" s="127"/>
      <c r="T2879" s="150"/>
      <c r="U2879" s="140"/>
      <c r="V2879" s="140"/>
      <c r="W2879" s="127"/>
    </row>
    <row r="2880" spans="1:23" ht="15.75" customHeight="1">
      <c r="A2880" s="131"/>
      <c r="B2880" s="131"/>
      <c r="C2880" s="140"/>
      <c r="D2880" s="134"/>
      <c r="E2880" s="146"/>
      <c r="F2880" s="134"/>
      <c r="G2880" s="131"/>
      <c r="H2880" s="131"/>
      <c r="I2880" s="147"/>
      <c r="J2880" s="140"/>
      <c r="K2880" s="148"/>
      <c r="L2880" s="134"/>
      <c r="M2880" s="134"/>
      <c r="N2880" s="146"/>
      <c r="O2880" s="146"/>
      <c r="P2880" s="149"/>
      <c r="Q2880" s="149"/>
      <c r="R2880" s="134"/>
      <c r="S2880" s="127"/>
      <c r="T2880" s="150"/>
      <c r="U2880" s="140"/>
      <c r="V2880" s="140"/>
      <c r="W2880" s="127"/>
    </row>
    <row r="2881" spans="1:23" ht="15.75" customHeight="1">
      <c r="A2881" s="131"/>
      <c r="B2881" s="131"/>
      <c r="C2881" s="140"/>
      <c r="D2881" s="134"/>
      <c r="E2881" s="146"/>
      <c r="F2881" s="134"/>
      <c r="G2881" s="131"/>
      <c r="H2881" s="131"/>
      <c r="I2881" s="147"/>
      <c r="J2881" s="140"/>
      <c r="K2881" s="148"/>
      <c r="L2881" s="134"/>
      <c r="M2881" s="134"/>
      <c r="N2881" s="146"/>
      <c r="O2881" s="146"/>
      <c r="P2881" s="149"/>
      <c r="Q2881" s="149"/>
      <c r="R2881" s="134"/>
      <c r="S2881" s="127"/>
      <c r="T2881" s="150"/>
      <c r="U2881" s="140"/>
      <c r="V2881" s="140"/>
      <c r="W2881" s="127"/>
    </row>
    <row r="2882" spans="1:23" ht="15.75" customHeight="1">
      <c r="A2882" s="131"/>
      <c r="B2882" s="131"/>
      <c r="C2882" s="140"/>
      <c r="D2882" s="134"/>
      <c r="E2882" s="146"/>
      <c r="F2882" s="134"/>
      <c r="G2882" s="131"/>
      <c r="H2882" s="131"/>
      <c r="I2882" s="147"/>
      <c r="J2882" s="140"/>
      <c r="K2882" s="148"/>
      <c r="L2882" s="134"/>
      <c r="M2882" s="134"/>
      <c r="N2882" s="146"/>
      <c r="O2882" s="146"/>
      <c r="P2882" s="149"/>
      <c r="Q2882" s="149"/>
      <c r="R2882" s="134"/>
      <c r="S2882" s="127"/>
      <c r="T2882" s="150"/>
      <c r="U2882" s="140"/>
      <c r="V2882" s="140"/>
      <c r="W2882" s="127"/>
    </row>
    <row r="2883" spans="1:23" ht="15.75" customHeight="1">
      <c r="A2883" s="131"/>
      <c r="B2883" s="131"/>
      <c r="C2883" s="140"/>
      <c r="D2883" s="134"/>
      <c r="E2883" s="146"/>
      <c r="F2883" s="134"/>
      <c r="G2883" s="131"/>
      <c r="H2883" s="131"/>
      <c r="I2883" s="147"/>
      <c r="J2883" s="140"/>
      <c r="K2883" s="148"/>
      <c r="L2883" s="134"/>
      <c r="M2883" s="134"/>
      <c r="N2883" s="146"/>
      <c r="O2883" s="146"/>
      <c r="P2883" s="149"/>
      <c r="Q2883" s="149"/>
      <c r="R2883" s="134"/>
      <c r="S2883" s="127"/>
      <c r="T2883" s="150"/>
      <c r="U2883" s="140"/>
      <c r="V2883" s="140"/>
      <c r="W2883" s="127"/>
    </row>
    <row r="2884" spans="1:23" ht="15.75" customHeight="1">
      <c r="A2884" s="131"/>
      <c r="B2884" s="131"/>
      <c r="C2884" s="140"/>
      <c r="D2884" s="134"/>
      <c r="E2884" s="146"/>
      <c r="F2884" s="134"/>
      <c r="G2884" s="131"/>
      <c r="H2884" s="131"/>
      <c r="I2884" s="147"/>
      <c r="J2884" s="140"/>
      <c r="K2884" s="148"/>
      <c r="L2884" s="134"/>
      <c r="M2884" s="134"/>
      <c r="N2884" s="146"/>
      <c r="O2884" s="146"/>
      <c r="P2884" s="149"/>
      <c r="Q2884" s="149"/>
      <c r="R2884" s="134"/>
      <c r="S2884" s="127"/>
      <c r="T2884" s="150"/>
      <c r="U2884" s="140"/>
      <c r="V2884" s="140"/>
      <c r="W2884" s="127"/>
    </row>
    <row r="2885" spans="1:23" ht="15.75" customHeight="1">
      <c r="A2885" s="131"/>
      <c r="B2885" s="131"/>
      <c r="C2885" s="140"/>
      <c r="D2885" s="134"/>
      <c r="E2885" s="146"/>
      <c r="F2885" s="134"/>
      <c r="G2885" s="131"/>
      <c r="H2885" s="131"/>
      <c r="I2885" s="147"/>
      <c r="J2885" s="140"/>
      <c r="K2885" s="148"/>
      <c r="L2885" s="134"/>
      <c r="M2885" s="134"/>
      <c r="N2885" s="146"/>
      <c r="O2885" s="146"/>
      <c r="P2885" s="149"/>
      <c r="Q2885" s="149"/>
      <c r="R2885" s="134"/>
      <c r="S2885" s="127"/>
      <c r="T2885" s="150"/>
      <c r="U2885" s="140"/>
      <c r="V2885" s="140"/>
      <c r="W2885" s="127"/>
    </row>
    <row r="2886" spans="1:23" ht="15.75" customHeight="1">
      <c r="A2886" s="131"/>
      <c r="B2886" s="131"/>
      <c r="C2886" s="140"/>
      <c r="D2886" s="134"/>
      <c r="E2886" s="146"/>
      <c r="F2886" s="134"/>
      <c r="G2886" s="131"/>
      <c r="H2886" s="131"/>
      <c r="I2886" s="147"/>
      <c r="J2886" s="140"/>
      <c r="K2886" s="148"/>
      <c r="L2886" s="134"/>
      <c r="M2886" s="134"/>
      <c r="N2886" s="146"/>
      <c r="O2886" s="146"/>
      <c r="P2886" s="149"/>
      <c r="Q2886" s="149"/>
      <c r="R2886" s="134"/>
      <c r="S2886" s="127"/>
      <c r="T2886" s="150"/>
      <c r="U2886" s="140"/>
      <c r="V2886" s="140"/>
      <c r="W2886" s="127"/>
    </row>
    <row r="2887" spans="1:23" ht="15.75" customHeight="1">
      <c r="A2887" s="131"/>
      <c r="B2887" s="131"/>
      <c r="C2887" s="140"/>
      <c r="D2887" s="134"/>
      <c r="E2887" s="146"/>
      <c r="F2887" s="134"/>
      <c r="G2887" s="131"/>
      <c r="H2887" s="131"/>
      <c r="I2887" s="147"/>
      <c r="J2887" s="140"/>
      <c r="K2887" s="148"/>
      <c r="L2887" s="134"/>
      <c r="M2887" s="134"/>
      <c r="N2887" s="146"/>
      <c r="O2887" s="146"/>
      <c r="P2887" s="149"/>
      <c r="Q2887" s="149"/>
      <c r="R2887" s="134"/>
      <c r="S2887" s="127"/>
      <c r="T2887" s="150"/>
      <c r="U2887" s="140"/>
      <c r="V2887" s="140"/>
      <c r="W2887" s="127"/>
    </row>
    <row r="2888" spans="1:23" ht="15.75" customHeight="1">
      <c r="A2888" s="131"/>
      <c r="B2888" s="131"/>
      <c r="C2888" s="140"/>
      <c r="D2888" s="134"/>
      <c r="E2888" s="146"/>
      <c r="F2888" s="134"/>
      <c r="G2888" s="131"/>
      <c r="H2888" s="131"/>
      <c r="I2888" s="147"/>
      <c r="J2888" s="140"/>
      <c r="K2888" s="148"/>
      <c r="L2888" s="134"/>
      <c r="M2888" s="134"/>
      <c r="N2888" s="146"/>
      <c r="O2888" s="146"/>
      <c r="P2888" s="149"/>
      <c r="Q2888" s="149"/>
      <c r="R2888" s="134"/>
      <c r="S2888" s="127"/>
      <c r="T2888" s="150"/>
      <c r="U2888" s="140"/>
      <c r="V2888" s="140"/>
      <c r="W2888" s="127"/>
    </row>
    <row r="2889" spans="1:23" ht="15.75" customHeight="1">
      <c r="A2889" s="131"/>
      <c r="B2889" s="131"/>
      <c r="C2889" s="140"/>
      <c r="D2889" s="134"/>
      <c r="E2889" s="146"/>
      <c r="F2889" s="134"/>
      <c r="G2889" s="131"/>
      <c r="H2889" s="131"/>
      <c r="I2889" s="147"/>
      <c r="J2889" s="140"/>
      <c r="K2889" s="148"/>
      <c r="L2889" s="134"/>
      <c r="M2889" s="134"/>
      <c r="N2889" s="146"/>
      <c r="O2889" s="146"/>
      <c r="P2889" s="149"/>
      <c r="Q2889" s="149"/>
      <c r="R2889" s="134"/>
      <c r="S2889" s="127"/>
      <c r="T2889" s="150"/>
      <c r="U2889" s="140"/>
      <c r="V2889" s="140"/>
      <c r="W2889" s="127"/>
    </row>
    <row r="2890" spans="1:23" ht="15.75" customHeight="1">
      <c r="A2890" s="131"/>
      <c r="B2890" s="131"/>
      <c r="C2890" s="140"/>
      <c r="D2890" s="134"/>
      <c r="E2890" s="146"/>
      <c r="F2890" s="134"/>
      <c r="G2890" s="131"/>
      <c r="H2890" s="131"/>
      <c r="I2890" s="147"/>
      <c r="J2890" s="140"/>
      <c r="K2890" s="148"/>
      <c r="L2890" s="134"/>
      <c r="M2890" s="134"/>
      <c r="N2890" s="146"/>
      <c r="O2890" s="146"/>
      <c r="P2890" s="149"/>
      <c r="Q2890" s="149"/>
      <c r="R2890" s="134"/>
      <c r="S2890" s="127"/>
      <c r="T2890" s="150"/>
      <c r="U2890" s="140"/>
      <c r="V2890" s="140"/>
      <c r="W2890" s="127"/>
    </row>
    <row r="2891" spans="1:23" ht="15.75" customHeight="1">
      <c r="A2891" s="131"/>
      <c r="B2891" s="131"/>
      <c r="C2891" s="140"/>
      <c r="D2891" s="134"/>
      <c r="E2891" s="146"/>
      <c r="F2891" s="134"/>
      <c r="G2891" s="131"/>
      <c r="H2891" s="131"/>
      <c r="I2891" s="147"/>
      <c r="J2891" s="140"/>
      <c r="K2891" s="148"/>
      <c r="L2891" s="134"/>
      <c r="M2891" s="134"/>
      <c r="N2891" s="146"/>
      <c r="O2891" s="146"/>
      <c r="P2891" s="149"/>
      <c r="Q2891" s="149"/>
      <c r="R2891" s="134"/>
      <c r="S2891" s="127"/>
      <c r="T2891" s="150"/>
      <c r="U2891" s="140"/>
      <c r="V2891" s="140"/>
      <c r="W2891" s="127"/>
    </row>
    <row r="2892" spans="1:23" ht="15.75" customHeight="1">
      <c r="A2892" s="131"/>
      <c r="B2892" s="131"/>
      <c r="C2892" s="140"/>
      <c r="D2892" s="134"/>
      <c r="E2892" s="146"/>
      <c r="F2892" s="134"/>
      <c r="G2892" s="131"/>
      <c r="H2892" s="131"/>
      <c r="I2892" s="147"/>
      <c r="J2892" s="140"/>
      <c r="K2892" s="148"/>
      <c r="L2892" s="134"/>
      <c r="M2892" s="134"/>
      <c r="N2892" s="146"/>
      <c r="O2892" s="146"/>
      <c r="P2892" s="149"/>
      <c r="Q2892" s="149"/>
      <c r="R2892" s="134"/>
      <c r="S2892" s="127"/>
      <c r="T2892" s="150"/>
      <c r="U2892" s="140"/>
      <c r="V2892" s="140"/>
      <c r="W2892" s="127"/>
    </row>
    <row r="2893" spans="1:23" ht="15.75" customHeight="1">
      <c r="A2893" s="131"/>
      <c r="B2893" s="131"/>
      <c r="C2893" s="140"/>
      <c r="D2893" s="134"/>
      <c r="E2893" s="146"/>
      <c r="F2893" s="134"/>
      <c r="G2893" s="131"/>
      <c r="H2893" s="131"/>
      <c r="I2893" s="147"/>
      <c r="J2893" s="140"/>
      <c r="K2893" s="148"/>
      <c r="L2893" s="134"/>
      <c r="M2893" s="134"/>
      <c r="N2893" s="146"/>
      <c r="O2893" s="146"/>
      <c r="P2893" s="149"/>
      <c r="Q2893" s="149"/>
      <c r="R2893" s="134"/>
      <c r="S2893" s="127"/>
      <c r="T2893" s="150"/>
      <c r="U2893" s="140"/>
      <c r="V2893" s="140"/>
      <c r="W2893" s="127"/>
    </row>
    <row r="2894" spans="1:23" ht="15.75" customHeight="1">
      <c r="A2894" s="131"/>
      <c r="B2894" s="131"/>
      <c r="C2894" s="140"/>
      <c r="D2894" s="134"/>
      <c r="E2894" s="146"/>
      <c r="F2894" s="134"/>
      <c r="G2894" s="131"/>
      <c r="H2894" s="131"/>
      <c r="I2894" s="147"/>
      <c r="J2894" s="140"/>
      <c r="K2894" s="148"/>
      <c r="L2894" s="134"/>
      <c r="M2894" s="134"/>
      <c r="N2894" s="146"/>
      <c r="O2894" s="146"/>
      <c r="P2894" s="149"/>
      <c r="Q2894" s="149"/>
      <c r="R2894" s="134"/>
      <c r="S2894" s="127"/>
      <c r="T2894" s="150"/>
      <c r="U2894" s="140"/>
      <c r="V2894" s="140"/>
      <c r="W2894" s="127"/>
    </row>
    <row r="2895" spans="1:23" ht="15.75" customHeight="1">
      <c r="A2895" s="131"/>
      <c r="B2895" s="131"/>
      <c r="C2895" s="140"/>
      <c r="D2895" s="134"/>
      <c r="E2895" s="146"/>
      <c r="F2895" s="134"/>
      <c r="G2895" s="131"/>
      <c r="H2895" s="131"/>
      <c r="I2895" s="147"/>
      <c r="J2895" s="140"/>
      <c r="K2895" s="148"/>
      <c r="L2895" s="134"/>
      <c r="M2895" s="134"/>
      <c r="N2895" s="146"/>
      <c r="O2895" s="146"/>
      <c r="P2895" s="149"/>
      <c r="Q2895" s="149"/>
      <c r="R2895" s="134"/>
      <c r="S2895" s="127"/>
      <c r="T2895" s="150"/>
      <c r="U2895" s="140"/>
      <c r="V2895" s="140"/>
      <c r="W2895" s="127"/>
    </row>
    <row r="2896" spans="1:23" ht="15.75" customHeight="1">
      <c r="A2896" s="131"/>
      <c r="B2896" s="131"/>
      <c r="C2896" s="140"/>
      <c r="D2896" s="134"/>
      <c r="E2896" s="146"/>
      <c r="F2896" s="134"/>
      <c r="G2896" s="131"/>
      <c r="H2896" s="131"/>
      <c r="I2896" s="147"/>
      <c r="J2896" s="140"/>
      <c r="K2896" s="148"/>
      <c r="L2896" s="134"/>
      <c r="M2896" s="134"/>
      <c r="N2896" s="146"/>
      <c r="O2896" s="146"/>
      <c r="P2896" s="149"/>
      <c r="Q2896" s="149"/>
      <c r="R2896" s="134"/>
      <c r="S2896" s="127"/>
      <c r="T2896" s="150"/>
      <c r="U2896" s="140"/>
      <c r="V2896" s="140"/>
      <c r="W2896" s="127"/>
    </row>
    <row r="2897" spans="1:23" ht="15.75" customHeight="1">
      <c r="A2897" s="131"/>
      <c r="B2897" s="131"/>
      <c r="C2897" s="140"/>
      <c r="D2897" s="134"/>
      <c r="E2897" s="146"/>
      <c r="F2897" s="134"/>
      <c r="G2897" s="131"/>
      <c r="H2897" s="131"/>
      <c r="I2897" s="147"/>
      <c r="J2897" s="140"/>
      <c r="K2897" s="148"/>
      <c r="L2897" s="134"/>
      <c r="M2897" s="134"/>
      <c r="N2897" s="146"/>
      <c r="O2897" s="146"/>
      <c r="P2897" s="149"/>
      <c r="Q2897" s="149"/>
      <c r="R2897" s="134"/>
      <c r="S2897" s="127"/>
      <c r="T2897" s="150"/>
      <c r="U2897" s="140"/>
      <c r="V2897" s="140"/>
      <c r="W2897" s="127"/>
    </row>
    <row r="2898" spans="1:23" ht="15.75" customHeight="1">
      <c r="A2898" s="131"/>
      <c r="B2898" s="131"/>
      <c r="C2898" s="140"/>
      <c r="D2898" s="134"/>
      <c r="E2898" s="146"/>
      <c r="F2898" s="134"/>
      <c r="G2898" s="131"/>
      <c r="H2898" s="131"/>
      <c r="I2898" s="147"/>
      <c r="J2898" s="140"/>
      <c r="K2898" s="148"/>
      <c r="L2898" s="134"/>
      <c r="M2898" s="134"/>
      <c r="N2898" s="146"/>
      <c r="O2898" s="146"/>
      <c r="P2898" s="149"/>
      <c r="Q2898" s="149"/>
      <c r="R2898" s="134"/>
      <c r="S2898" s="127"/>
      <c r="T2898" s="150"/>
      <c r="U2898" s="140"/>
      <c r="V2898" s="140"/>
      <c r="W2898" s="127"/>
    </row>
    <row r="2899" spans="1:23" ht="15.75" customHeight="1">
      <c r="A2899" s="131"/>
      <c r="B2899" s="131"/>
      <c r="C2899" s="140"/>
      <c r="D2899" s="134"/>
      <c r="E2899" s="146"/>
      <c r="F2899" s="134"/>
      <c r="G2899" s="131"/>
      <c r="H2899" s="131"/>
      <c r="I2899" s="147"/>
      <c r="J2899" s="140"/>
      <c r="K2899" s="148"/>
      <c r="L2899" s="134"/>
      <c r="M2899" s="134"/>
      <c r="N2899" s="146"/>
      <c r="O2899" s="146"/>
      <c r="P2899" s="149"/>
      <c r="Q2899" s="149"/>
      <c r="R2899" s="134"/>
      <c r="S2899" s="127"/>
      <c r="T2899" s="150"/>
      <c r="U2899" s="140"/>
      <c r="V2899" s="140"/>
      <c r="W2899" s="127"/>
    </row>
    <row r="2900" spans="1:23" ht="15.75" customHeight="1">
      <c r="A2900" s="131"/>
      <c r="B2900" s="131"/>
      <c r="C2900" s="140"/>
      <c r="D2900" s="134"/>
      <c r="E2900" s="146"/>
      <c r="F2900" s="134"/>
      <c r="G2900" s="131"/>
      <c r="H2900" s="131"/>
      <c r="I2900" s="147"/>
      <c r="J2900" s="140"/>
      <c r="K2900" s="148"/>
      <c r="L2900" s="134"/>
      <c r="M2900" s="134"/>
      <c r="N2900" s="146"/>
      <c r="O2900" s="146"/>
      <c r="P2900" s="149"/>
      <c r="Q2900" s="149"/>
      <c r="R2900" s="134"/>
      <c r="S2900" s="127"/>
      <c r="T2900" s="150"/>
      <c r="U2900" s="140"/>
      <c r="V2900" s="140"/>
      <c r="W2900" s="127"/>
    </row>
    <row r="2901" spans="1:23" ht="15.75" customHeight="1">
      <c r="A2901" s="131"/>
      <c r="B2901" s="131"/>
      <c r="C2901" s="140"/>
      <c r="D2901" s="134"/>
      <c r="E2901" s="146"/>
      <c r="F2901" s="134"/>
      <c r="G2901" s="131"/>
      <c r="H2901" s="131"/>
      <c r="I2901" s="147"/>
      <c r="J2901" s="140"/>
      <c r="K2901" s="148"/>
      <c r="L2901" s="134"/>
      <c r="M2901" s="134"/>
      <c r="N2901" s="146"/>
      <c r="O2901" s="146"/>
      <c r="P2901" s="149"/>
      <c r="Q2901" s="149"/>
      <c r="R2901" s="134"/>
      <c r="S2901" s="127"/>
      <c r="T2901" s="150"/>
      <c r="U2901" s="140"/>
      <c r="V2901" s="140"/>
      <c r="W2901" s="127"/>
    </row>
    <row r="2902" spans="1:23" ht="15.75" customHeight="1">
      <c r="A2902" s="131"/>
      <c r="B2902" s="131"/>
      <c r="C2902" s="140"/>
      <c r="D2902" s="134"/>
      <c r="E2902" s="146"/>
      <c r="F2902" s="134"/>
      <c r="G2902" s="131"/>
      <c r="H2902" s="131"/>
      <c r="I2902" s="147"/>
      <c r="J2902" s="140"/>
      <c r="K2902" s="148"/>
      <c r="L2902" s="134"/>
      <c r="M2902" s="134"/>
      <c r="N2902" s="146"/>
      <c r="O2902" s="146"/>
      <c r="P2902" s="149"/>
      <c r="Q2902" s="149"/>
      <c r="R2902" s="134"/>
      <c r="S2902" s="127"/>
      <c r="T2902" s="150"/>
      <c r="U2902" s="140"/>
      <c r="V2902" s="140"/>
      <c r="W2902" s="127"/>
    </row>
    <row r="2903" spans="1:23" ht="15.75" customHeight="1">
      <c r="A2903" s="131"/>
      <c r="B2903" s="131"/>
      <c r="C2903" s="140"/>
      <c r="D2903" s="134"/>
      <c r="E2903" s="146"/>
      <c r="F2903" s="134"/>
      <c r="G2903" s="131"/>
      <c r="H2903" s="131"/>
      <c r="I2903" s="147"/>
      <c r="J2903" s="140"/>
      <c r="K2903" s="148"/>
      <c r="L2903" s="134"/>
      <c r="M2903" s="134"/>
      <c r="N2903" s="146"/>
      <c r="O2903" s="146"/>
      <c r="P2903" s="149"/>
      <c r="Q2903" s="149"/>
      <c r="R2903" s="134"/>
      <c r="S2903" s="127"/>
      <c r="T2903" s="150"/>
      <c r="U2903" s="140"/>
      <c r="V2903" s="140"/>
      <c r="W2903" s="127"/>
    </row>
    <row r="2904" spans="1:23" ht="15.75" customHeight="1">
      <c r="A2904" s="131"/>
      <c r="B2904" s="131"/>
      <c r="C2904" s="140"/>
      <c r="D2904" s="134"/>
      <c r="E2904" s="146"/>
      <c r="F2904" s="134"/>
      <c r="G2904" s="131"/>
      <c r="H2904" s="131"/>
      <c r="I2904" s="147"/>
      <c r="J2904" s="140"/>
      <c r="K2904" s="148"/>
      <c r="L2904" s="134"/>
      <c r="M2904" s="134"/>
      <c r="N2904" s="146"/>
      <c r="O2904" s="146"/>
      <c r="P2904" s="149"/>
      <c r="Q2904" s="149"/>
      <c r="R2904" s="134"/>
      <c r="S2904" s="127"/>
      <c r="T2904" s="150"/>
      <c r="U2904" s="140"/>
      <c r="V2904" s="140"/>
      <c r="W2904" s="127"/>
    </row>
    <row r="2905" spans="1:23" ht="15.75" customHeight="1">
      <c r="A2905" s="131"/>
      <c r="B2905" s="131"/>
      <c r="C2905" s="140"/>
      <c r="D2905" s="134"/>
      <c r="E2905" s="146"/>
      <c r="F2905" s="134"/>
      <c r="G2905" s="131"/>
      <c r="H2905" s="131"/>
      <c r="I2905" s="147"/>
      <c r="J2905" s="140"/>
      <c r="K2905" s="148"/>
      <c r="L2905" s="134"/>
      <c r="M2905" s="134"/>
      <c r="N2905" s="146"/>
      <c r="O2905" s="146"/>
      <c r="P2905" s="149"/>
      <c r="Q2905" s="149"/>
      <c r="R2905" s="134"/>
      <c r="S2905" s="127"/>
      <c r="T2905" s="150"/>
      <c r="U2905" s="140"/>
      <c r="V2905" s="140"/>
      <c r="W2905" s="127"/>
    </row>
    <row r="2906" spans="1:23" ht="15.75" customHeight="1">
      <c r="A2906" s="131"/>
      <c r="B2906" s="131"/>
      <c r="C2906" s="140"/>
      <c r="D2906" s="134"/>
      <c r="E2906" s="146"/>
      <c r="F2906" s="134"/>
      <c r="G2906" s="131"/>
      <c r="H2906" s="131"/>
      <c r="I2906" s="147"/>
      <c r="J2906" s="140"/>
      <c r="K2906" s="148"/>
      <c r="L2906" s="134"/>
      <c r="M2906" s="134"/>
      <c r="N2906" s="146"/>
      <c r="O2906" s="146"/>
      <c r="P2906" s="149"/>
      <c r="Q2906" s="149"/>
      <c r="R2906" s="134"/>
      <c r="S2906" s="127"/>
      <c r="T2906" s="150"/>
      <c r="U2906" s="140"/>
      <c r="V2906" s="140"/>
      <c r="W2906" s="127"/>
    </row>
    <row r="2907" spans="1:23" ht="15.75" customHeight="1">
      <c r="A2907" s="131"/>
      <c r="B2907" s="131"/>
      <c r="C2907" s="140"/>
      <c r="D2907" s="134"/>
      <c r="E2907" s="146"/>
      <c r="F2907" s="134"/>
      <c r="G2907" s="131"/>
      <c r="H2907" s="131"/>
      <c r="I2907" s="147"/>
      <c r="J2907" s="140"/>
      <c r="K2907" s="148"/>
      <c r="L2907" s="134"/>
      <c r="M2907" s="134"/>
      <c r="N2907" s="146"/>
      <c r="O2907" s="146"/>
      <c r="P2907" s="149"/>
      <c r="Q2907" s="149"/>
      <c r="R2907" s="134"/>
      <c r="S2907" s="127"/>
      <c r="T2907" s="150"/>
      <c r="U2907" s="140"/>
      <c r="V2907" s="140"/>
      <c r="W2907" s="127"/>
    </row>
    <row r="2908" spans="1:23" ht="15.75" customHeight="1">
      <c r="A2908" s="131"/>
      <c r="B2908" s="131"/>
      <c r="C2908" s="140"/>
      <c r="D2908" s="134"/>
      <c r="E2908" s="146"/>
      <c r="F2908" s="134"/>
      <c r="G2908" s="131"/>
      <c r="H2908" s="131"/>
      <c r="I2908" s="147"/>
      <c r="J2908" s="140"/>
      <c r="K2908" s="148"/>
      <c r="L2908" s="134"/>
      <c r="M2908" s="134"/>
      <c r="N2908" s="146"/>
      <c r="O2908" s="146"/>
      <c r="P2908" s="149"/>
      <c r="Q2908" s="149"/>
      <c r="R2908" s="134"/>
      <c r="S2908" s="127"/>
      <c r="T2908" s="150"/>
      <c r="U2908" s="140"/>
      <c r="V2908" s="140"/>
      <c r="W2908" s="127"/>
    </row>
    <row r="2909" spans="1:23" ht="15.75" customHeight="1">
      <c r="A2909" s="131"/>
      <c r="B2909" s="131"/>
      <c r="C2909" s="140"/>
      <c r="D2909" s="134"/>
      <c r="E2909" s="146"/>
      <c r="F2909" s="134"/>
      <c r="G2909" s="131"/>
      <c r="H2909" s="131"/>
      <c r="I2909" s="147"/>
      <c r="J2909" s="140"/>
      <c r="K2909" s="148"/>
      <c r="L2909" s="134"/>
      <c r="M2909" s="134"/>
      <c r="N2909" s="146"/>
      <c r="O2909" s="146"/>
      <c r="P2909" s="149"/>
      <c r="Q2909" s="149"/>
      <c r="R2909" s="134"/>
      <c r="S2909" s="127"/>
      <c r="T2909" s="150"/>
      <c r="U2909" s="140"/>
      <c r="V2909" s="140"/>
      <c r="W2909" s="127"/>
    </row>
    <row r="2910" spans="1:23" ht="15.75" customHeight="1">
      <c r="A2910" s="131"/>
      <c r="B2910" s="131"/>
      <c r="C2910" s="140"/>
      <c r="D2910" s="134"/>
      <c r="E2910" s="146"/>
      <c r="F2910" s="134"/>
      <c r="G2910" s="131"/>
      <c r="H2910" s="131"/>
      <c r="I2910" s="147"/>
      <c r="J2910" s="140"/>
      <c r="K2910" s="148"/>
      <c r="L2910" s="134"/>
      <c r="M2910" s="134"/>
      <c r="N2910" s="146"/>
      <c r="O2910" s="146"/>
      <c r="P2910" s="149"/>
      <c r="Q2910" s="149"/>
      <c r="R2910" s="134"/>
      <c r="S2910" s="127"/>
      <c r="T2910" s="150"/>
      <c r="U2910" s="140"/>
      <c r="V2910" s="140"/>
      <c r="W2910" s="127"/>
    </row>
    <row r="2911" spans="1:23" ht="15.75" customHeight="1">
      <c r="A2911" s="131"/>
      <c r="B2911" s="131"/>
      <c r="C2911" s="140"/>
      <c r="D2911" s="134"/>
      <c r="E2911" s="146"/>
      <c r="F2911" s="134"/>
      <c r="G2911" s="131"/>
      <c r="H2911" s="131"/>
      <c r="I2911" s="147"/>
      <c r="J2911" s="140"/>
      <c r="K2911" s="148"/>
      <c r="L2911" s="134"/>
      <c r="M2911" s="134"/>
      <c r="N2911" s="146"/>
      <c r="O2911" s="146"/>
      <c r="P2911" s="149"/>
      <c r="Q2911" s="149"/>
      <c r="R2911" s="134"/>
      <c r="S2911" s="127"/>
      <c r="T2911" s="150"/>
      <c r="U2911" s="140"/>
      <c r="V2911" s="140"/>
      <c r="W2911" s="127"/>
    </row>
    <row r="2912" spans="1:23" ht="15.75" customHeight="1">
      <c r="A2912" s="131"/>
      <c r="B2912" s="131"/>
      <c r="C2912" s="140"/>
      <c r="D2912" s="134"/>
      <c r="E2912" s="146"/>
      <c r="F2912" s="134"/>
      <c r="G2912" s="131"/>
      <c r="H2912" s="131"/>
      <c r="I2912" s="147"/>
      <c r="J2912" s="140"/>
      <c r="K2912" s="148"/>
      <c r="L2912" s="134"/>
      <c r="M2912" s="134"/>
      <c r="N2912" s="146"/>
      <c r="O2912" s="146"/>
      <c r="P2912" s="149"/>
      <c r="Q2912" s="149"/>
      <c r="R2912" s="134"/>
      <c r="S2912" s="127"/>
      <c r="T2912" s="150"/>
      <c r="U2912" s="140"/>
      <c r="V2912" s="140"/>
      <c r="W2912" s="127"/>
    </row>
    <row r="2913" spans="1:23" ht="15.75" customHeight="1">
      <c r="A2913" s="131"/>
      <c r="B2913" s="131"/>
      <c r="C2913" s="140"/>
      <c r="D2913" s="134"/>
      <c r="E2913" s="146"/>
      <c r="F2913" s="134"/>
      <c r="G2913" s="131"/>
      <c r="H2913" s="131"/>
      <c r="I2913" s="147"/>
      <c r="J2913" s="140"/>
      <c r="K2913" s="148"/>
      <c r="L2913" s="134"/>
      <c r="M2913" s="134"/>
      <c r="N2913" s="146"/>
      <c r="O2913" s="146"/>
      <c r="P2913" s="149"/>
      <c r="Q2913" s="149"/>
      <c r="R2913" s="134"/>
      <c r="S2913" s="127"/>
      <c r="T2913" s="150"/>
      <c r="U2913" s="140"/>
      <c r="V2913" s="140"/>
      <c r="W2913" s="127"/>
    </row>
    <row r="2914" spans="1:23" ht="15.75" customHeight="1">
      <c r="A2914" s="131"/>
      <c r="B2914" s="131"/>
      <c r="C2914" s="140"/>
      <c r="D2914" s="134"/>
      <c r="E2914" s="146"/>
      <c r="F2914" s="134"/>
      <c r="G2914" s="131"/>
      <c r="H2914" s="131"/>
      <c r="I2914" s="147"/>
      <c r="J2914" s="140"/>
      <c r="K2914" s="148"/>
      <c r="L2914" s="134"/>
      <c r="M2914" s="134"/>
      <c r="N2914" s="146"/>
      <c r="O2914" s="146"/>
      <c r="P2914" s="149"/>
      <c r="Q2914" s="149"/>
      <c r="R2914" s="134"/>
      <c r="S2914" s="127"/>
      <c r="T2914" s="150"/>
      <c r="U2914" s="140"/>
      <c r="V2914" s="140"/>
      <c r="W2914" s="127"/>
    </row>
    <row r="2915" spans="1:23" ht="15.75" customHeight="1">
      <c r="A2915" s="131"/>
      <c r="B2915" s="131"/>
      <c r="C2915" s="140"/>
      <c r="D2915" s="134"/>
      <c r="E2915" s="146"/>
      <c r="F2915" s="134"/>
      <c r="G2915" s="131"/>
      <c r="H2915" s="131"/>
      <c r="I2915" s="147"/>
      <c r="J2915" s="140"/>
      <c r="K2915" s="148"/>
      <c r="L2915" s="134"/>
      <c r="M2915" s="134"/>
      <c r="N2915" s="146"/>
      <c r="O2915" s="146"/>
      <c r="P2915" s="149"/>
      <c r="Q2915" s="149"/>
      <c r="R2915" s="134"/>
      <c r="S2915" s="127"/>
      <c r="T2915" s="150"/>
      <c r="U2915" s="140"/>
      <c r="V2915" s="140"/>
      <c r="W2915" s="127"/>
    </row>
    <row r="2916" spans="1:23" ht="15.75" customHeight="1">
      <c r="A2916" s="131"/>
      <c r="B2916" s="131"/>
      <c r="C2916" s="140"/>
      <c r="D2916" s="134"/>
      <c r="E2916" s="146"/>
      <c r="F2916" s="134"/>
      <c r="G2916" s="131"/>
      <c r="H2916" s="131"/>
      <c r="I2916" s="147"/>
      <c r="J2916" s="140"/>
      <c r="K2916" s="148"/>
      <c r="L2916" s="134"/>
      <c r="M2916" s="134"/>
      <c r="N2916" s="146"/>
      <c r="O2916" s="146"/>
      <c r="P2916" s="149"/>
      <c r="Q2916" s="149"/>
      <c r="R2916" s="134"/>
      <c r="S2916" s="127"/>
      <c r="T2916" s="150"/>
      <c r="U2916" s="140"/>
      <c r="V2916" s="140"/>
      <c r="W2916" s="127"/>
    </row>
    <row r="2917" spans="1:23" ht="15.75" customHeight="1">
      <c r="A2917" s="131"/>
      <c r="B2917" s="131"/>
      <c r="C2917" s="140"/>
      <c r="D2917" s="134"/>
      <c r="E2917" s="146"/>
      <c r="F2917" s="134"/>
      <c r="G2917" s="131"/>
      <c r="H2917" s="131"/>
      <c r="I2917" s="147"/>
      <c r="J2917" s="140"/>
      <c r="K2917" s="148"/>
      <c r="L2917" s="134"/>
      <c r="M2917" s="134"/>
      <c r="N2917" s="146"/>
      <c r="O2917" s="146"/>
      <c r="P2917" s="149"/>
      <c r="Q2917" s="149"/>
      <c r="R2917" s="134"/>
      <c r="S2917" s="127"/>
      <c r="T2917" s="150"/>
      <c r="U2917" s="140"/>
      <c r="V2917" s="140"/>
      <c r="W2917" s="127"/>
    </row>
    <row r="2918" spans="1:23" ht="15.75" customHeight="1">
      <c r="A2918" s="131"/>
      <c r="B2918" s="131"/>
      <c r="C2918" s="140"/>
      <c r="D2918" s="134"/>
      <c r="E2918" s="146"/>
      <c r="F2918" s="134"/>
      <c r="G2918" s="131"/>
      <c r="H2918" s="131"/>
      <c r="I2918" s="147"/>
      <c r="J2918" s="140"/>
      <c r="K2918" s="148"/>
      <c r="L2918" s="134"/>
      <c r="M2918" s="134"/>
      <c r="N2918" s="146"/>
      <c r="O2918" s="146"/>
      <c r="P2918" s="149"/>
      <c r="Q2918" s="149"/>
      <c r="R2918" s="134"/>
      <c r="S2918" s="127"/>
      <c r="T2918" s="150"/>
      <c r="U2918" s="140"/>
      <c r="V2918" s="140"/>
      <c r="W2918" s="127"/>
    </row>
    <row r="2919" spans="1:23" ht="15.75" customHeight="1">
      <c r="A2919" s="131"/>
      <c r="B2919" s="131"/>
      <c r="C2919" s="140"/>
      <c r="D2919" s="134"/>
      <c r="E2919" s="146"/>
      <c r="F2919" s="134"/>
      <c r="G2919" s="131"/>
      <c r="H2919" s="131"/>
      <c r="I2919" s="147"/>
      <c r="J2919" s="140"/>
      <c r="K2919" s="148"/>
      <c r="L2919" s="134"/>
      <c r="M2919" s="134"/>
      <c r="N2919" s="146"/>
      <c r="O2919" s="146"/>
      <c r="P2919" s="149"/>
      <c r="Q2919" s="149"/>
      <c r="R2919" s="134"/>
      <c r="S2919" s="127"/>
      <c r="T2919" s="150"/>
      <c r="U2919" s="140"/>
      <c r="V2919" s="140"/>
      <c r="W2919" s="127"/>
    </row>
    <row r="2920" spans="1:23" ht="15.75" customHeight="1">
      <c r="A2920" s="131"/>
      <c r="B2920" s="131"/>
      <c r="C2920" s="140"/>
      <c r="D2920" s="134"/>
      <c r="E2920" s="146"/>
      <c r="F2920" s="134"/>
      <c r="G2920" s="131"/>
      <c r="H2920" s="131"/>
      <c r="I2920" s="147"/>
      <c r="J2920" s="140"/>
      <c r="K2920" s="148"/>
      <c r="L2920" s="134"/>
      <c r="M2920" s="134"/>
      <c r="N2920" s="146"/>
      <c r="O2920" s="146"/>
      <c r="P2920" s="149"/>
      <c r="Q2920" s="149"/>
      <c r="R2920" s="134"/>
      <c r="S2920" s="127"/>
      <c r="T2920" s="150"/>
      <c r="U2920" s="140"/>
      <c r="V2920" s="140"/>
      <c r="W2920" s="127"/>
    </row>
    <row r="2921" spans="1:23" ht="15.75" customHeight="1">
      <c r="A2921" s="131"/>
      <c r="B2921" s="131"/>
      <c r="C2921" s="140"/>
      <c r="D2921" s="134"/>
      <c r="E2921" s="146"/>
      <c r="F2921" s="134"/>
      <c r="G2921" s="131"/>
      <c r="H2921" s="131"/>
      <c r="I2921" s="147"/>
      <c r="J2921" s="140"/>
      <c r="K2921" s="148"/>
      <c r="L2921" s="134"/>
      <c r="M2921" s="134"/>
      <c r="N2921" s="146"/>
      <c r="O2921" s="146"/>
      <c r="P2921" s="149"/>
      <c r="Q2921" s="149"/>
      <c r="R2921" s="134"/>
      <c r="S2921" s="127"/>
      <c r="T2921" s="150"/>
      <c r="U2921" s="140"/>
      <c r="V2921" s="140"/>
      <c r="W2921" s="127"/>
    </row>
    <row r="2922" spans="1:23" ht="15.75" customHeight="1">
      <c r="A2922" s="131"/>
      <c r="B2922" s="131"/>
      <c r="C2922" s="140"/>
      <c r="D2922" s="134"/>
      <c r="E2922" s="146"/>
      <c r="F2922" s="134"/>
      <c r="G2922" s="131"/>
      <c r="H2922" s="131"/>
      <c r="I2922" s="147"/>
      <c r="J2922" s="140"/>
      <c r="K2922" s="148"/>
      <c r="L2922" s="134"/>
      <c r="M2922" s="134"/>
      <c r="N2922" s="146"/>
      <c r="O2922" s="146"/>
      <c r="P2922" s="149"/>
      <c r="Q2922" s="149"/>
      <c r="R2922" s="134"/>
      <c r="S2922" s="127"/>
      <c r="T2922" s="150"/>
      <c r="U2922" s="140"/>
      <c r="V2922" s="140"/>
      <c r="W2922" s="127"/>
    </row>
    <row r="2923" spans="1:23" ht="15.75" customHeight="1">
      <c r="A2923" s="131"/>
      <c r="B2923" s="131"/>
      <c r="C2923" s="140"/>
      <c r="D2923" s="134"/>
      <c r="E2923" s="146"/>
      <c r="F2923" s="134"/>
      <c r="G2923" s="131"/>
      <c r="H2923" s="131"/>
      <c r="I2923" s="147"/>
      <c r="J2923" s="140"/>
      <c r="K2923" s="148"/>
      <c r="L2923" s="134"/>
      <c r="M2923" s="134"/>
      <c r="N2923" s="146"/>
      <c r="O2923" s="146"/>
      <c r="P2923" s="149"/>
      <c r="Q2923" s="149"/>
      <c r="R2923" s="134"/>
      <c r="S2923" s="127"/>
      <c r="T2923" s="150"/>
      <c r="U2923" s="140"/>
      <c r="V2923" s="140"/>
      <c r="W2923" s="127"/>
    </row>
    <row r="2924" spans="1:23" ht="15.75" customHeight="1">
      <c r="A2924" s="131"/>
      <c r="B2924" s="131"/>
      <c r="C2924" s="140"/>
      <c r="D2924" s="134"/>
      <c r="E2924" s="146"/>
      <c r="F2924" s="134"/>
      <c r="G2924" s="131"/>
      <c r="H2924" s="131"/>
      <c r="I2924" s="147"/>
      <c r="J2924" s="140"/>
      <c r="K2924" s="148"/>
      <c r="L2924" s="134"/>
      <c r="M2924" s="134"/>
      <c r="N2924" s="146"/>
      <c r="O2924" s="146"/>
      <c r="P2924" s="149"/>
      <c r="Q2924" s="149"/>
      <c r="R2924" s="134"/>
      <c r="S2924" s="127"/>
      <c r="T2924" s="150"/>
      <c r="U2924" s="140"/>
      <c r="V2924" s="140"/>
      <c r="W2924" s="127"/>
    </row>
    <row r="2925" spans="1:23" ht="15.75" customHeight="1">
      <c r="A2925" s="131"/>
      <c r="B2925" s="131"/>
      <c r="C2925" s="140"/>
      <c r="D2925" s="134"/>
      <c r="E2925" s="146"/>
      <c r="F2925" s="134"/>
      <c r="G2925" s="131"/>
      <c r="H2925" s="131"/>
      <c r="I2925" s="147"/>
      <c r="J2925" s="140"/>
      <c r="K2925" s="148"/>
      <c r="L2925" s="134"/>
      <c r="M2925" s="134"/>
      <c r="N2925" s="146"/>
      <c r="O2925" s="146"/>
      <c r="P2925" s="149"/>
      <c r="Q2925" s="149"/>
      <c r="R2925" s="134"/>
      <c r="S2925" s="127"/>
      <c r="T2925" s="150"/>
      <c r="U2925" s="140"/>
      <c r="V2925" s="140"/>
      <c r="W2925" s="127"/>
    </row>
    <row r="2926" spans="1:23" ht="15.75" customHeight="1">
      <c r="A2926" s="131"/>
      <c r="B2926" s="131"/>
      <c r="C2926" s="140"/>
      <c r="D2926" s="134"/>
      <c r="E2926" s="146"/>
      <c r="F2926" s="134"/>
      <c r="G2926" s="131"/>
      <c r="H2926" s="131"/>
      <c r="I2926" s="147"/>
      <c r="J2926" s="140"/>
      <c r="K2926" s="148"/>
      <c r="L2926" s="134"/>
      <c r="M2926" s="134"/>
      <c r="N2926" s="146"/>
      <c r="O2926" s="146"/>
      <c r="P2926" s="149"/>
      <c r="Q2926" s="149"/>
      <c r="R2926" s="134"/>
      <c r="S2926" s="127"/>
      <c r="T2926" s="150"/>
      <c r="U2926" s="140"/>
      <c r="V2926" s="140"/>
      <c r="W2926" s="127"/>
    </row>
    <row r="2927" spans="1:23" ht="15.75" customHeight="1">
      <c r="A2927" s="131"/>
      <c r="B2927" s="131"/>
      <c r="C2927" s="140"/>
      <c r="D2927" s="134"/>
      <c r="E2927" s="146"/>
      <c r="F2927" s="134"/>
      <c r="G2927" s="131"/>
      <c r="H2927" s="131"/>
      <c r="I2927" s="147"/>
      <c r="J2927" s="140"/>
      <c r="K2927" s="148"/>
      <c r="L2927" s="134"/>
      <c r="M2927" s="134"/>
      <c r="N2927" s="146"/>
      <c r="O2927" s="146"/>
      <c r="P2927" s="149"/>
      <c r="Q2927" s="149"/>
      <c r="R2927" s="134"/>
      <c r="S2927" s="127"/>
      <c r="T2927" s="150"/>
      <c r="U2927" s="140"/>
      <c r="V2927" s="140"/>
      <c r="W2927" s="127"/>
    </row>
    <row r="2928" spans="1:23" ht="15.75" customHeight="1">
      <c r="A2928" s="131"/>
      <c r="B2928" s="131"/>
      <c r="C2928" s="140"/>
      <c r="D2928" s="134"/>
      <c r="E2928" s="146"/>
      <c r="F2928" s="134"/>
      <c r="G2928" s="131"/>
      <c r="H2928" s="131"/>
      <c r="I2928" s="147"/>
      <c r="J2928" s="140"/>
      <c r="K2928" s="148"/>
      <c r="L2928" s="134"/>
      <c r="M2928" s="134"/>
      <c r="N2928" s="146"/>
      <c r="O2928" s="146"/>
      <c r="P2928" s="149"/>
      <c r="Q2928" s="149"/>
      <c r="R2928" s="134"/>
      <c r="S2928" s="127"/>
      <c r="T2928" s="150"/>
      <c r="U2928" s="140"/>
      <c r="V2928" s="140"/>
      <c r="W2928" s="127"/>
    </row>
    <row r="2929" spans="1:23" ht="15.75" customHeight="1">
      <c r="A2929" s="131"/>
      <c r="B2929" s="131"/>
      <c r="C2929" s="140"/>
      <c r="D2929" s="134"/>
      <c r="E2929" s="146"/>
      <c r="F2929" s="134"/>
      <c r="G2929" s="131"/>
      <c r="H2929" s="131"/>
      <c r="I2929" s="147"/>
      <c r="J2929" s="140"/>
      <c r="K2929" s="148"/>
      <c r="L2929" s="134"/>
      <c r="M2929" s="134"/>
      <c r="N2929" s="146"/>
      <c r="O2929" s="146"/>
      <c r="P2929" s="149"/>
      <c r="Q2929" s="149"/>
      <c r="R2929" s="134"/>
      <c r="S2929" s="127"/>
      <c r="T2929" s="150"/>
      <c r="U2929" s="140"/>
      <c r="V2929" s="140"/>
      <c r="W2929" s="127"/>
    </row>
    <row r="2930" spans="1:23" ht="15.75" customHeight="1">
      <c r="A2930" s="131"/>
      <c r="B2930" s="131"/>
      <c r="C2930" s="140"/>
      <c r="D2930" s="134"/>
      <c r="E2930" s="146"/>
      <c r="F2930" s="134"/>
      <c r="G2930" s="131"/>
      <c r="H2930" s="131"/>
      <c r="I2930" s="147"/>
      <c r="J2930" s="140"/>
      <c r="K2930" s="148"/>
      <c r="L2930" s="134"/>
      <c r="M2930" s="134"/>
      <c r="N2930" s="146"/>
      <c r="O2930" s="146"/>
      <c r="P2930" s="149"/>
      <c r="Q2930" s="149"/>
      <c r="R2930" s="134"/>
      <c r="S2930" s="127"/>
      <c r="T2930" s="150"/>
      <c r="U2930" s="140"/>
      <c r="V2930" s="140"/>
      <c r="W2930" s="127"/>
    </row>
    <row r="2931" spans="1:23" ht="15.75" customHeight="1">
      <c r="A2931" s="131"/>
      <c r="B2931" s="131"/>
      <c r="C2931" s="140"/>
      <c r="D2931" s="134"/>
      <c r="E2931" s="146"/>
      <c r="F2931" s="134"/>
      <c r="G2931" s="131"/>
      <c r="H2931" s="131"/>
      <c r="I2931" s="147"/>
      <c r="J2931" s="140"/>
      <c r="K2931" s="148"/>
      <c r="L2931" s="134"/>
      <c r="M2931" s="134"/>
      <c r="N2931" s="146"/>
      <c r="O2931" s="146"/>
      <c r="P2931" s="149"/>
      <c r="Q2931" s="149"/>
      <c r="R2931" s="134"/>
      <c r="S2931" s="127"/>
      <c r="T2931" s="150"/>
      <c r="U2931" s="140"/>
      <c r="V2931" s="140"/>
      <c r="W2931" s="127"/>
    </row>
    <row r="2932" spans="1:23" ht="15.75" customHeight="1">
      <c r="A2932" s="131"/>
      <c r="B2932" s="131"/>
      <c r="C2932" s="140"/>
      <c r="D2932" s="134"/>
      <c r="E2932" s="146"/>
      <c r="F2932" s="134"/>
      <c r="G2932" s="131"/>
      <c r="H2932" s="131"/>
      <c r="I2932" s="147"/>
      <c r="J2932" s="140"/>
      <c r="K2932" s="148"/>
      <c r="L2932" s="134"/>
      <c r="M2932" s="134"/>
      <c r="N2932" s="146"/>
      <c r="O2932" s="146"/>
      <c r="P2932" s="149"/>
      <c r="Q2932" s="149"/>
      <c r="R2932" s="134"/>
      <c r="S2932" s="127"/>
      <c r="T2932" s="150"/>
      <c r="U2932" s="140"/>
      <c r="V2932" s="140"/>
      <c r="W2932" s="127"/>
    </row>
    <row r="2933" spans="1:23" ht="15.75" customHeight="1">
      <c r="A2933" s="131"/>
      <c r="B2933" s="131"/>
      <c r="C2933" s="140"/>
      <c r="D2933" s="134"/>
      <c r="E2933" s="146"/>
      <c r="F2933" s="134"/>
      <c r="G2933" s="131"/>
      <c r="H2933" s="131"/>
      <c r="I2933" s="147"/>
      <c r="J2933" s="140"/>
      <c r="K2933" s="148"/>
      <c r="L2933" s="134"/>
      <c r="M2933" s="134"/>
      <c r="N2933" s="146"/>
      <c r="O2933" s="146"/>
      <c r="P2933" s="149"/>
      <c r="Q2933" s="149"/>
      <c r="R2933" s="134"/>
      <c r="S2933" s="127"/>
      <c r="T2933" s="150"/>
      <c r="U2933" s="140"/>
      <c r="V2933" s="140"/>
      <c r="W2933" s="127"/>
    </row>
    <row r="2934" spans="1:23" ht="15.75" customHeight="1">
      <c r="A2934" s="131"/>
      <c r="B2934" s="131"/>
      <c r="C2934" s="140"/>
      <c r="D2934" s="134"/>
      <c r="E2934" s="146"/>
      <c r="F2934" s="134"/>
      <c r="G2934" s="131"/>
      <c r="H2934" s="131"/>
      <c r="I2934" s="147"/>
      <c r="J2934" s="140"/>
      <c r="K2934" s="148"/>
      <c r="L2934" s="134"/>
      <c r="M2934" s="134"/>
      <c r="N2934" s="146"/>
      <c r="O2934" s="146"/>
      <c r="P2934" s="149"/>
      <c r="Q2934" s="149"/>
      <c r="R2934" s="134"/>
      <c r="S2934" s="127"/>
      <c r="T2934" s="150"/>
      <c r="U2934" s="140"/>
      <c r="V2934" s="140"/>
      <c r="W2934" s="127"/>
    </row>
    <row r="2935" spans="1:23" ht="15.75" customHeight="1">
      <c r="A2935" s="131"/>
      <c r="B2935" s="131"/>
      <c r="C2935" s="140"/>
      <c r="D2935" s="134"/>
      <c r="E2935" s="146"/>
      <c r="F2935" s="134"/>
      <c r="G2935" s="131"/>
      <c r="H2935" s="131"/>
      <c r="I2935" s="147"/>
      <c r="J2935" s="140"/>
      <c r="K2935" s="148"/>
      <c r="L2935" s="134"/>
      <c r="M2935" s="134"/>
      <c r="N2935" s="146"/>
      <c r="O2935" s="146"/>
      <c r="P2935" s="149"/>
      <c r="Q2935" s="149"/>
      <c r="R2935" s="134"/>
      <c r="S2935" s="127"/>
      <c r="T2935" s="150"/>
      <c r="U2935" s="140"/>
      <c r="V2935" s="140"/>
      <c r="W2935" s="127"/>
    </row>
    <row r="2936" spans="1:23" ht="15.75" customHeight="1">
      <c r="A2936" s="131"/>
      <c r="B2936" s="131"/>
      <c r="C2936" s="140"/>
      <c r="D2936" s="134"/>
      <c r="E2936" s="146"/>
      <c r="F2936" s="134"/>
      <c r="G2936" s="131"/>
      <c r="H2936" s="131"/>
      <c r="I2936" s="147"/>
      <c r="J2936" s="140"/>
      <c r="K2936" s="148"/>
      <c r="L2936" s="134"/>
      <c r="M2936" s="134"/>
      <c r="N2936" s="146"/>
      <c r="O2936" s="146"/>
      <c r="P2936" s="149"/>
      <c r="Q2936" s="149"/>
      <c r="R2936" s="134"/>
      <c r="S2936" s="127"/>
      <c r="T2936" s="150"/>
      <c r="U2936" s="140"/>
      <c r="V2936" s="140"/>
      <c r="W2936" s="127"/>
    </row>
    <row r="2937" spans="1:23" ht="15.75" customHeight="1">
      <c r="A2937" s="131"/>
      <c r="B2937" s="131"/>
      <c r="C2937" s="140"/>
      <c r="D2937" s="134"/>
      <c r="E2937" s="146"/>
      <c r="F2937" s="134"/>
      <c r="G2937" s="131"/>
      <c r="H2937" s="131"/>
      <c r="I2937" s="147"/>
      <c r="J2937" s="140"/>
      <c r="K2937" s="148"/>
      <c r="L2937" s="134"/>
      <c r="M2937" s="134"/>
      <c r="N2937" s="146"/>
      <c r="O2937" s="146"/>
      <c r="P2937" s="149"/>
      <c r="Q2937" s="149"/>
      <c r="R2937" s="134"/>
      <c r="S2937" s="127"/>
      <c r="T2937" s="150"/>
      <c r="U2937" s="140"/>
      <c r="V2937" s="140"/>
      <c r="W2937" s="127"/>
    </row>
    <row r="2938" spans="1:23" ht="15.75" customHeight="1">
      <c r="A2938" s="131"/>
      <c r="B2938" s="131"/>
      <c r="C2938" s="140"/>
      <c r="D2938" s="134"/>
      <c r="E2938" s="146"/>
      <c r="F2938" s="134"/>
      <c r="G2938" s="131"/>
      <c r="H2938" s="131"/>
      <c r="I2938" s="147"/>
      <c r="J2938" s="140"/>
      <c r="K2938" s="148"/>
      <c r="L2938" s="134"/>
      <c r="M2938" s="134"/>
      <c r="N2938" s="146"/>
      <c r="O2938" s="146"/>
      <c r="P2938" s="149"/>
      <c r="Q2938" s="149"/>
      <c r="R2938" s="134"/>
      <c r="S2938" s="127"/>
      <c r="T2938" s="150"/>
      <c r="U2938" s="140"/>
      <c r="V2938" s="140"/>
      <c r="W2938" s="127"/>
    </row>
    <row r="2939" spans="1:23" ht="15.75" customHeight="1">
      <c r="A2939" s="131"/>
      <c r="B2939" s="131"/>
      <c r="C2939" s="140"/>
      <c r="D2939" s="134"/>
      <c r="E2939" s="146"/>
      <c r="F2939" s="134"/>
      <c r="G2939" s="131"/>
      <c r="H2939" s="131"/>
      <c r="I2939" s="147"/>
      <c r="J2939" s="140"/>
      <c r="K2939" s="148"/>
      <c r="L2939" s="134"/>
      <c r="M2939" s="134"/>
      <c r="N2939" s="146"/>
      <c r="O2939" s="146"/>
      <c r="P2939" s="149"/>
      <c r="Q2939" s="149"/>
      <c r="R2939" s="134"/>
      <c r="S2939" s="127"/>
      <c r="T2939" s="150"/>
      <c r="U2939" s="140"/>
      <c r="V2939" s="140"/>
      <c r="W2939" s="127"/>
    </row>
    <row r="2940" spans="1:23" ht="15.75" customHeight="1">
      <c r="A2940" s="131"/>
      <c r="B2940" s="131"/>
      <c r="C2940" s="140"/>
      <c r="D2940" s="134"/>
      <c r="E2940" s="146"/>
      <c r="F2940" s="134"/>
      <c r="G2940" s="131"/>
      <c r="H2940" s="131"/>
      <c r="I2940" s="147"/>
      <c r="J2940" s="140"/>
      <c r="K2940" s="148"/>
      <c r="L2940" s="134"/>
      <c r="M2940" s="134"/>
      <c r="N2940" s="146"/>
      <c r="O2940" s="146"/>
      <c r="P2940" s="149"/>
      <c r="Q2940" s="149"/>
      <c r="R2940" s="134"/>
      <c r="S2940" s="127"/>
      <c r="T2940" s="150"/>
      <c r="U2940" s="140"/>
      <c r="V2940" s="140"/>
      <c r="W2940" s="127"/>
    </row>
    <row r="2941" spans="1:23" ht="15.75" customHeight="1">
      <c r="A2941" s="131"/>
      <c r="B2941" s="131"/>
      <c r="C2941" s="140"/>
      <c r="D2941" s="134"/>
      <c r="E2941" s="146"/>
      <c r="F2941" s="134"/>
      <c r="G2941" s="131"/>
      <c r="H2941" s="131"/>
      <c r="I2941" s="147"/>
      <c r="J2941" s="140"/>
      <c r="K2941" s="148"/>
      <c r="L2941" s="134"/>
      <c r="M2941" s="134"/>
      <c r="N2941" s="146"/>
      <c r="O2941" s="146"/>
      <c r="P2941" s="149"/>
      <c r="Q2941" s="149"/>
      <c r="R2941" s="134"/>
      <c r="S2941" s="127"/>
      <c r="T2941" s="150"/>
      <c r="U2941" s="140"/>
      <c r="V2941" s="140"/>
      <c r="W2941" s="127"/>
    </row>
    <row r="2942" spans="1:23" ht="15.75" customHeight="1">
      <c r="A2942" s="131"/>
      <c r="B2942" s="131"/>
      <c r="C2942" s="140"/>
      <c r="D2942" s="134"/>
      <c r="E2942" s="146"/>
      <c r="F2942" s="134"/>
      <c r="G2942" s="131"/>
      <c r="H2942" s="131"/>
      <c r="I2942" s="147"/>
      <c r="J2942" s="140"/>
      <c r="K2942" s="148"/>
      <c r="L2942" s="134"/>
      <c r="M2942" s="134"/>
      <c r="N2942" s="146"/>
      <c r="O2942" s="146"/>
      <c r="P2942" s="149"/>
      <c r="Q2942" s="149"/>
      <c r="R2942" s="134"/>
      <c r="S2942" s="127"/>
      <c r="T2942" s="150"/>
      <c r="U2942" s="140"/>
      <c r="V2942" s="140"/>
      <c r="W2942" s="127"/>
    </row>
    <row r="2943" spans="1:23" ht="15.75" customHeight="1">
      <c r="A2943" s="131"/>
      <c r="B2943" s="131"/>
      <c r="C2943" s="140"/>
      <c r="D2943" s="134"/>
      <c r="E2943" s="146"/>
      <c r="F2943" s="134"/>
      <c r="G2943" s="131"/>
      <c r="H2943" s="131"/>
      <c r="I2943" s="147"/>
      <c r="J2943" s="140"/>
      <c r="K2943" s="148"/>
      <c r="L2943" s="134"/>
      <c r="M2943" s="134"/>
      <c r="N2943" s="146"/>
      <c r="O2943" s="146"/>
      <c r="P2943" s="149"/>
      <c r="Q2943" s="149"/>
      <c r="R2943" s="134"/>
      <c r="S2943" s="127"/>
      <c r="T2943" s="150"/>
      <c r="U2943" s="140"/>
      <c r="V2943" s="140"/>
      <c r="W2943" s="127"/>
    </row>
    <row r="2944" spans="1:23" ht="15.75" customHeight="1">
      <c r="A2944" s="131"/>
      <c r="B2944" s="131"/>
      <c r="C2944" s="140"/>
      <c r="D2944" s="134"/>
      <c r="E2944" s="146"/>
      <c r="F2944" s="134"/>
      <c r="G2944" s="131"/>
      <c r="H2944" s="131"/>
      <c r="I2944" s="147"/>
      <c r="J2944" s="140"/>
      <c r="K2944" s="148"/>
      <c r="L2944" s="134"/>
      <c r="M2944" s="134"/>
      <c r="N2944" s="146"/>
      <c r="O2944" s="146"/>
      <c r="P2944" s="149"/>
      <c r="Q2944" s="149"/>
      <c r="R2944" s="134"/>
      <c r="S2944" s="127"/>
      <c r="T2944" s="150"/>
      <c r="U2944" s="140"/>
      <c r="V2944" s="140"/>
      <c r="W2944" s="127"/>
    </row>
    <row r="2945" spans="1:23" ht="15.75" customHeight="1">
      <c r="A2945" s="131"/>
      <c r="B2945" s="131"/>
      <c r="C2945" s="140"/>
      <c r="D2945" s="134"/>
      <c r="E2945" s="146"/>
      <c r="F2945" s="134"/>
      <c r="G2945" s="131"/>
      <c r="H2945" s="131"/>
      <c r="I2945" s="147"/>
      <c r="J2945" s="140"/>
      <c r="K2945" s="148"/>
      <c r="L2945" s="134"/>
      <c r="M2945" s="134"/>
      <c r="N2945" s="146"/>
      <c r="O2945" s="146"/>
      <c r="P2945" s="149"/>
      <c r="Q2945" s="149"/>
      <c r="R2945" s="134"/>
      <c r="S2945" s="127"/>
      <c r="T2945" s="150"/>
      <c r="U2945" s="140"/>
      <c r="V2945" s="140"/>
      <c r="W2945" s="127"/>
    </row>
    <row r="2946" spans="1:23" ht="15.75" customHeight="1">
      <c r="A2946" s="131"/>
      <c r="B2946" s="131"/>
      <c r="C2946" s="140"/>
      <c r="D2946" s="134"/>
      <c r="E2946" s="146"/>
      <c r="F2946" s="134"/>
      <c r="G2946" s="131"/>
      <c r="H2946" s="131"/>
      <c r="I2946" s="147"/>
      <c r="J2946" s="140"/>
      <c r="K2946" s="148"/>
      <c r="L2946" s="134"/>
      <c r="M2946" s="134"/>
      <c r="N2946" s="146"/>
      <c r="O2946" s="146"/>
      <c r="P2946" s="149"/>
      <c r="Q2946" s="149"/>
      <c r="R2946" s="134"/>
      <c r="S2946" s="127"/>
      <c r="T2946" s="150"/>
      <c r="U2946" s="140"/>
      <c r="V2946" s="140"/>
      <c r="W2946" s="127"/>
    </row>
    <row r="2947" spans="1:23" ht="15.75" customHeight="1">
      <c r="A2947" s="131"/>
      <c r="B2947" s="131"/>
      <c r="C2947" s="140"/>
      <c r="D2947" s="134"/>
      <c r="E2947" s="146"/>
      <c r="F2947" s="134"/>
      <c r="G2947" s="131"/>
      <c r="H2947" s="131"/>
      <c r="I2947" s="147"/>
      <c r="J2947" s="140"/>
      <c r="K2947" s="148"/>
      <c r="L2947" s="134"/>
      <c r="M2947" s="134"/>
      <c r="N2947" s="146"/>
      <c r="O2947" s="146"/>
      <c r="P2947" s="149"/>
      <c r="Q2947" s="149"/>
      <c r="R2947" s="134"/>
      <c r="S2947" s="127"/>
      <c r="T2947" s="150"/>
      <c r="U2947" s="140"/>
      <c r="V2947" s="140"/>
      <c r="W2947" s="127"/>
    </row>
    <row r="2948" spans="1:23" ht="15.75" customHeight="1">
      <c r="A2948" s="131"/>
      <c r="B2948" s="131"/>
      <c r="C2948" s="140"/>
      <c r="D2948" s="134"/>
      <c r="E2948" s="146"/>
      <c r="F2948" s="134"/>
      <c r="G2948" s="131"/>
      <c r="H2948" s="131"/>
      <c r="I2948" s="147"/>
      <c r="J2948" s="140"/>
      <c r="K2948" s="148"/>
      <c r="L2948" s="134"/>
      <c r="M2948" s="134"/>
      <c r="N2948" s="146"/>
      <c r="O2948" s="146"/>
      <c r="P2948" s="149"/>
      <c r="Q2948" s="149"/>
      <c r="R2948" s="134"/>
      <c r="S2948" s="127"/>
      <c r="T2948" s="150"/>
      <c r="U2948" s="140"/>
      <c r="V2948" s="140"/>
      <c r="W2948" s="127"/>
    </row>
    <row r="2949" spans="1:23" ht="15.75" customHeight="1">
      <c r="A2949" s="131"/>
      <c r="B2949" s="131"/>
      <c r="C2949" s="140"/>
      <c r="D2949" s="134"/>
      <c r="E2949" s="146"/>
      <c r="F2949" s="134"/>
      <c r="G2949" s="131"/>
      <c r="H2949" s="131"/>
      <c r="I2949" s="147"/>
      <c r="J2949" s="140"/>
      <c r="K2949" s="148"/>
      <c r="L2949" s="134"/>
      <c r="M2949" s="134"/>
      <c r="N2949" s="146"/>
      <c r="O2949" s="146"/>
      <c r="P2949" s="149"/>
      <c r="Q2949" s="149"/>
      <c r="R2949" s="134"/>
      <c r="S2949" s="127"/>
      <c r="T2949" s="150"/>
      <c r="U2949" s="140"/>
      <c r="V2949" s="140"/>
      <c r="W2949" s="127"/>
    </row>
    <row r="2950" spans="1:23" ht="15.75" customHeight="1">
      <c r="A2950" s="131"/>
      <c r="B2950" s="131"/>
      <c r="C2950" s="140"/>
      <c r="D2950" s="134"/>
      <c r="E2950" s="146"/>
      <c r="F2950" s="134"/>
      <c r="G2950" s="131"/>
      <c r="H2950" s="131"/>
      <c r="I2950" s="147"/>
      <c r="J2950" s="140"/>
      <c r="K2950" s="148"/>
      <c r="L2950" s="134"/>
      <c r="M2950" s="134"/>
      <c r="N2950" s="146"/>
      <c r="O2950" s="146"/>
      <c r="P2950" s="149"/>
      <c r="Q2950" s="149"/>
      <c r="R2950" s="134"/>
      <c r="S2950" s="127"/>
      <c r="T2950" s="150"/>
      <c r="U2950" s="140"/>
      <c r="V2950" s="140"/>
      <c r="W2950" s="127"/>
    </row>
    <row r="2951" spans="1:23" ht="15.75" customHeight="1">
      <c r="A2951" s="131"/>
      <c r="B2951" s="131"/>
      <c r="C2951" s="140"/>
      <c r="D2951" s="134"/>
      <c r="E2951" s="146"/>
      <c r="F2951" s="134"/>
      <c r="G2951" s="131"/>
      <c r="H2951" s="131"/>
      <c r="I2951" s="147"/>
      <c r="J2951" s="140"/>
      <c r="K2951" s="148"/>
      <c r="L2951" s="134"/>
      <c r="M2951" s="134"/>
      <c r="N2951" s="146"/>
      <c r="O2951" s="146"/>
      <c r="P2951" s="149"/>
      <c r="Q2951" s="149"/>
      <c r="R2951" s="134"/>
      <c r="S2951" s="127"/>
      <c r="T2951" s="150"/>
      <c r="U2951" s="140"/>
      <c r="V2951" s="140"/>
      <c r="W2951" s="127"/>
    </row>
    <row r="2952" spans="1:23" ht="15.75" customHeight="1">
      <c r="A2952" s="131"/>
      <c r="B2952" s="131"/>
      <c r="C2952" s="140"/>
      <c r="D2952" s="134"/>
      <c r="E2952" s="146"/>
      <c r="F2952" s="134"/>
      <c r="G2952" s="131"/>
      <c r="H2952" s="131"/>
      <c r="I2952" s="147"/>
      <c r="J2952" s="140"/>
      <c r="K2952" s="148"/>
      <c r="L2952" s="134"/>
      <c r="M2952" s="134"/>
      <c r="N2952" s="146"/>
      <c r="O2952" s="146"/>
      <c r="P2952" s="149"/>
      <c r="Q2952" s="149"/>
      <c r="R2952" s="134"/>
      <c r="S2952" s="127"/>
      <c r="T2952" s="150"/>
      <c r="U2952" s="140"/>
      <c r="V2952" s="140"/>
      <c r="W2952" s="127"/>
    </row>
    <row r="2953" spans="1:23" ht="15.75" customHeight="1">
      <c r="A2953" s="131"/>
      <c r="B2953" s="131"/>
      <c r="C2953" s="140"/>
      <c r="D2953" s="134"/>
      <c r="E2953" s="146"/>
      <c r="F2953" s="134"/>
      <c r="G2953" s="131"/>
      <c r="H2953" s="131"/>
      <c r="I2953" s="147"/>
      <c r="J2953" s="140"/>
      <c r="K2953" s="148"/>
      <c r="L2953" s="134"/>
      <c r="M2953" s="134"/>
      <c r="N2953" s="146"/>
      <c r="O2953" s="146"/>
      <c r="P2953" s="149"/>
      <c r="Q2953" s="149"/>
      <c r="R2953" s="134"/>
      <c r="S2953" s="127"/>
      <c r="T2953" s="150"/>
      <c r="U2953" s="140"/>
      <c r="V2953" s="140"/>
      <c r="W2953" s="127"/>
    </row>
    <row r="2954" spans="1:23" ht="15.75" customHeight="1">
      <c r="A2954" s="131"/>
      <c r="B2954" s="131"/>
      <c r="C2954" s="140"/>
      <c r="D2954" s="134"/>
      <c r="E2954" s="146"/>
      <c r="F2954" s="134"/>
      <c r="G2954" s="131"/>
      <c r="H2954" s="131"/>
      <c r="I2954" s="147"/>
      <c r="J2954" s="140"/>
      <c r="K2954" s="148"/>
      <c r="L2954" s="134"/>
      <c r="M2954" s="134"/>
      <c r="N2954" s="146"/>
      <c r="O2954" s="146"/>
      <c r="P2954" s="149"/>
      <c r="Q2954" s="149"/>
      <c r="R2954" s="134"/>
      <c r="S2954" s="127"/>
      <c r="T2954" s="150"/>
      <c r="U2954" s="140"/>
      <c r="V2954" s="140"/>
      <c r="W2954" s="127"/>
    </row>
    <row r="2955" spans="1:23" ht="15.75" customHeight="1">
      <c r="A2955" s="131"/>
      <c r="B2955" s="131"/>
      <c r="C2955" s="140"/>
      <c r="D2955" s="134"/>
      <c r="E2955" s="146"/>
      <c r="F2955" s="134"/>
      <c r="G2955" s="131"/>
      <c r="H2955" s="131"/>
      <c r="I2955" s="147"/>
      <c r="J2955" s="140"/>
      <c r="K2955" s="148"/>
      <c r="L2955" s="134"/>
      <c r="M2955" s="134"/>
      <c r="N2955" s="146"/>
      <c r="O2955" s="146"/>
      <c r="P2955" s="149"/>
      <c r="Q2955" s="149"/>
      <c r="R2955" s="134"/>
      <c r="S2955" s="127"/>
      <c r="T2955" s="150"/>
      <c r="U2955" s="140"/>
      <c r="V2955" s="140"/>
      <c r="W2955" s="127"/>
    </row>
    <row r="2956" spans="1:23" ht="15.75" customHeight="1">
      <c r="A2956" s="131"/>
      <c r="B2956" s="131"/>
      <c r="C2956" s="140"/>
      <c r="D2956" s="134"/>
      <c r="E2956" s="146"/>
      <c r="F2956" s="134"/>
      <c r="G2956" s="131"/>
      <c r="H2956" s="131"/>
      <c r="I2956" s="147"/>
      <c r="J2956" s="140"/>
      <c r="K2956" s="148"/>
      <c r="L2956" s="134"/>
      <c r="M2956" s="134"/>
      <c r="N2956" s="146"/>
      <c r="O2956" s="146"/>
      <c r="P2956" s="149"/>
      <c r="Q2956" s="149"/>
      <c r="R2956" s="134"/>
      <c r="S2956" s="127"/>
      <c r="T2956" s="150"/>
      <c r="U2956" s="140"/>
      <c r="V2956" s="140"/>
      <c r="W2956" s="127"/>
    </row>
    <row r="2957" spans="1:23" ht="15.75" customHeight="1">
      <c r="A2957" s="131"/>
      <c r="B2957" s="131"/>
      <c r="C2957" s="140"/>
      <c r="D2957" s="134"/>
      <c r="E2957" s="146"/>
      <c r="F2957" s="134"/>
      <c r="G2957" s="131"/>
      <c r="H2957" s="131"/>
      <c r="I2957" s="147"/>
      <c r="J2957" s="140"/>
      <c r="K2957" s="148"/>
      <c r="L2957" s="134"/>
      <c r="M2957" s="134"/>
      <c r="N2957" s="146"/>
      <c r="O2957" s="146"/>
      <c r="P2957" s="149"/>
      <c r="Q2957" s="149"/>
      <c r="R2957" s="134"/>
      <c r="S2957" s="127"/>
      <c r="T2957" s="150"/>
      <c r="U2957" s="140"/>
      <c r="V2957" s="140"/>
      <c r="W2957" s="127"/>
    </row>
    <row r="2958" spans="1:23" ht="15.75" customHeight="1">
      <c r="A2958" s="131"/>
      <c r="B2958" s="131"/>
      <c r="C2958" s="140"/>
      <c r="D2958" s="134"/>
      <c r="E2958" s="146"/>
      <c r="F2958" s="134"/>
      <c r="G2958" s="131"/>
      <c r="H2958" s="131"/>
      <c r="I2958" s="147"/>
      <c r="J2958" s="140"/>
      <c r="K2958" s="148"/>
      <c r="L2958" s="134"/>
      <c r="M2958" s="134"/>
      <c r="N2958" s="146"/>
      <c r="O2958" s="146"/>
      <c r="P2958" s="149"/>
      <c r="Q2958" s="149"/>
      <c r="R2958" s="134"/>
      <c r="S2958" s="127"/>
      <c r="T2958" s="150"/>
      <c r="U2958" s="140"/>
      <c r="V2958" s="140"/>
      <c r="W2958" s="127"/>
    </row>
    <row r="2959" spans="1:23" ht="15.75" customHeight="1">
      <c r="A2959" s="131"/>
      <c r="B2959" s="131"/>
      <c r="C2959" s="140"/>
      <c r="D2959" s="134"/>
      <c r="E2959" s="146"/>
      <c r="F2959" s="134"/>
      <c r="G2959" s="131"/>
      <c r="H2959" s="131"/>
      <c r="I2959" s="147"/>
      <c r="J2959" s="140"/>
      <c r="K2959" s="148"/>
      <c r="L2959" s="134"/>
      <c r="M2959" s="134"/>
      <c r="N2959" s="146"/>
      <c r="O2959" s="146"/>
      <c r="P2959" s="149"/>
      <c r="Q2959" s="149"/>
      <c r="R2959" s="134"/>
      <c r="S2959" s="127"/>
      <c r="T2959" s="150"/>
      <c r="U2959" s="140"/>
      <c r="V2959" s="140"/>
      <c r="W2959" s="127"/>
    </row>
    <row r="2960" spans="1:23" ht="15.75" customHeight="1">
      <c r="A2960" s="131"/>
      <c r="B2960" s="131"/>
      <c r="C2960" s="140"/>
      <c r="D2960" s="134"/>
      <c r="E2960" s="146"/>
      <c r="F2960" s="134"/>
      <c r="G2960" s="131"/>
      <c r="H2960" s="131"/>
      <c r="I2960" s="147"/>
      <c r="J2960" s="140"/>
      <c r="K2960" s="148"/>
      <c r="L2960" s="134"/>
      <c r="M2960" s="134"/>
      <c r="N2960" s="146"/>
      <c r="O2960" s="146"/>
      <c r="P2960" s="149"/>
      <c r="Q2960" s="149"/>
      <c r="R2960" s="134"/>
      <c r="S2960" s="127"/>
      <c r="T2960" s="150"/>
      <c r="U2960" s="140"/>
      <c r="V2960" s="140"/>
      <c r="W2960" s="127"/>
    </row>
    <row r="2961" spans="1:23" ht="15.75" customHeight="1">
      <c r="A2961" s="131"/>
      <c r="B2961" s="131"/>
      <c r="C2961" s="140"/>
      <c r="D2961" s="134"/>
      <c r="E2961" s="146"/>
      <c r="F2961" s="134"/>
      <c r="G2961" s="131"/>
      <c r="H2961" s="131"/>
      <c r="I2961" s="147"/>
      <c r="J2961" s="140"/>
      <c r="K2961" s="148"/>
      <c r="L2961" s="134"/>
      <c r="M2961" s="134"/>
      <c r="N2961" s="146"/>
      <c r="O2961" s="146"/>
      <c r="P2961" s="149"/>
      <c r="Q2961" s="149"/>
      <c r="R2961" s="134"/>
      <c r="S2961" s="127"/>
      <c r="T2961" s="150"/>
      <c r="U2961" s="140"/>
      <c r="V2961" s="140"/>
      <c r="W2961" s="127"/>
    </row>
    <row r="2962" spans="1:23" ht="15.75" customHeight="1">
      <c r="A2962" s="131"/>
      <c r="B2962" s="131"/>
      <c r="C2962" s="140"/>
      <c r="D2962" s="134"/>
      <c r="E2962" s="146"/>
      <c r="F2962" s="134"/>
      <c r="G2962" s="131"/>
      <c r="H2962" s="131"/>
      <c r="I2962" s="147"/>
      <c r="J2962" s="140"/>
      <c r="K2962" s="148"/>
      <c r="L2962" s="134"/>
      <c r="M2962" s="134"/>
      <c r="N2962" s="146"/>
      <c r="O2962" s="146"/>
      <c r="P2962" s="149"/>
      <c r="Q2962" s="149"/>
      <c r="R2962" s="134"/>
      <c r="S2962" s="127"/>
      <c r="T2962" s="150"/>
      <c r="U2962" s="140"/>
      <c r="V2962" s="140"/>
      <c r="W2962" s="127"/>
    </row>
    <row r="2963" spans="1:23" ht="15.75" customHeight="1">
      <c r="A2963" s="131"/>
      <c r="B2963" s="131"/>
      <c r="C2963" s="140"/>
      <c r="D2963" s="134"/>
      <c r="E2963" s="146"/>
      <c r="F2963" s="134"/>
      <c r="G2963" s="131"/>
      <c r="H2963" s="131"/>
      <c r="I2963" s="147"/>
      <c r="J2963" s="140"/>
      <c r="K2963" s="148"/>
      <c r="L2963" s="134"/>
      <c r="M2963" s="134"/>
      <c r="N2963" s="146"/>
      <c r="O2963" s="146"/>
      <c r="P2963" s="149"/>
      <c r="Q2963" s="149"/>
      <c r="R2963" s="134"/>
      <c r="S2963" s="127"/>
      <c r="T2963" s="150"/>
      <c r="U2963" s="140"/>
      <c r="V2963" s="140"/>
      <c r="W2963" s="127"/>
    </row>
    <row r="2964" spans="1:23" ht="15.75" customHeight="1">
      <c r="A2964" s="131"/>
      <c r="B2964" s="131"/>
      <c r="C2964" s="140"/>
      <c r="D2964" s="134"/>
      <c r="E2964" s="146"/>
      <c r="F2964" s="134"/>
      <c r="G2964" s="131"/>
      <c r="H2964" s="131"/>
      <c r="I2964" s="147"/>
      <c r="J2964" s="140"/>
      <c r="K2964" s="148"/>
      <c r="L2964" s="134"/>
      <c r="M2964" s="134"/>
      <c r="N2964" s="146"/>
      <c r="O2964" s="146"/>
      <c r="P2964" s="149"/>
      <c r="Q2964" s="149"/>
      <c r="R2964" s="134"/>
      <c r="S2964" s="127"/>
      <c r="T2964" s="150"/>
      <c r="U2964" s="140"/>
      <c r="V2964" s="140"/>
      <c r="W2964" s="127"/>
    </row>
    <row r="2965" spans="1:23" ht="15.75" customHeight="1">
      <c r="A2965" s="131"/>
      <c r="B2965" s="131"/>
      <c r="C2965" s="140"/>
      <c r="D2965" s="134"/>
      <c r="E2965" s="146"/>
      <c r="F2965" s="134"/>
      <c r="G2965" s="131"/>
      <c r="H2965" s="131"/>
      <c r="I2965" s="147"/>
      <c r="J2965" s="140"/>
      <c r="K2965" s="148"/>
      <c r="L2965" s="134"/>
      <c r="M2965" s="134"/>
      <c r="N2965" s="146"/>
      <c r="O2965" s="146"/>
      <c r="P2965" s="149"/>
      <c r="Q2965" s="149"/>
      <c r="R2965" s="134"/>
      <c r="S2965" s="127"/>
      <c r="T2965" s="150"/>
      <c r="U2965" s="140"/>
      <c r="V2965" s="140"/>
      <c r="W2965" s="127"/>
    </row>
    <row r="2966" spans="1:23" ht="15.75" customHeight="1">
      <c r="A2966" s="131"/>
      <c r="B2966" s="131"/>
      <c r="C2966" s="140"/>
      <c r="D2966" s="134"/>
      <c r="E2966" s="146"/>
      <c r="F2966" s="134"/>
      <c r="G2966" s="131"/>
      <c r="H2966" s="131"/>
      <c r="I2966" s="147"/>
      <c r="J2966" s="140"/>
      <c r="K2966" s="148"/>
      <c r="L2966" s="134"/>
      <c r="M2966" s="134"/>
      <c r="N2966" s="146"/>
      <c r="O2966" s="146"/>
      <c r="P2966" s="149"/>
      <c r="Q2966" s="149"/>
      <c r="R2966" s="134"/>
      <c r="S2966" s="127"/>
      <c r="T2966" s="150"/>
      <c r="U2966" s="140"/>
      <c r="V2966" s="140"/>
      <c r="W2966" s="127"/>
    </row>
    <row r="2967" spans="1:23" ht="15.75" customHeight="1">
      <c r="A2967" s="131"/>
      <c r="B2967" s="131"/>
      <c r="C2967" s="140"/>
      <c r="D2967" s="134"/>
      <c r="E2967" s="146"/>
      <c r="F2967" s="134"/>
      <c r="G2967" s="131"/>
      <c r="H2967" s="131"/>
      <c r="I2967" s="147"/>
      <c r="J2967" s="140"/>
      <c r="K2967" s="148"/>
      <c r="L2967" s="134"/>
      <c r="M2967" s="134"/>
      <c r="N2967" s="146"/>
      <c r="O2967" s="146"/>
      <c r="P2967" s="149"/>
      <c r="Q2967" s="149"/>
      <c r="R2967" s="134"/>
      <c r="S2967" s="127"/>
      <c r="T2967" s="150"/>
      <c r="U2967" s="140"/>
      <c r="V2967" s="140"/>
      <c r="W2967" s="127"/>
    </row>
    <row r="2968" spans="1:23" ht="15.75" customHeight="1">
      <c r="A2968" s="131"/>
      <c r="B2968" s="131"/>
      <c r="C2968" s="140"/>
      <c r="D2968" s="134"/>
      <c r="E2968" s="146"/>
      <c r="F2968" s="134"/>
      <c r="G2968" s="131"/>
      <c r="H2968" s="131"/>
      <c r="I2968" s="147"/>
      <c r="J2968" s="140"/>
      <c r="K2968" s="148"/>
      <c r="L2968" s="134"/>
      <c r="M2968" s="134"/>
      <c r="N2968" s="146"/>
      <c r="O2968" s="146"/>
      <c r="P2968" s="149"/>
      <c r="Q2968" s="149"/>
      <c r="R2968" s="134"/>
      <c r="S2968" s="127"/>
      <c r="T2968" s="150"/>
      <c r="U2968" s="140"/>
      <c r="V2968" s="140"/>
      <c r="W2968" s="127"/>
    </row>
    <row r="2969" spans="1:23" ht="15.75" customHeight="1">
      <c r="A2969" s="131"/>
      <c r="B2969" s="131"/>
      <c r="C2969" s="140"/>
      <c r="D2969" s="134"/>
      <c r="E2969" s="146"/>
      <c r="F2969" s="134"/>
      <c r="G2969" s="131"/>
      <c r="H2969" s="131"/>
      <c r="I2969" s="147"/>
      <c r="J2969" s="140"/>
      <c r="K2969" s="148"/>
      <c r="L2969" s="134"/>
      <c r="M2969" s="134"/>
      <c r="N2969" s="146"/>
      <c r="O2969" s="146"/>
      <c r="P2969" s="149"/>
      <c r="Q2969" s="149"/>
      <c r="R2969" s="134"/>
      <c r="S2969" s="127"/>
      <c r="T2969" s="150"/>
      <c r="U2969" s="140"/>
      <c r="V2969" s="140"/>
      <c r="W2969" s="127"/>
    </row>
    <row r="2970" spans="1:23" ht="15.75" customHeight="1">
      <c r="A2970" s="131"/>
      <c r="B2970" s="131"/>
      <c r="C2970" s="140"/>
      <c r="D2970" s="134"/>
      <c r="E2970" s="146"/>
      <c r="F2970" s="134"/>
      <c r="G2970" s="131"/>
      <c r="H2970" s="131"/>
      <c r="I2970" s="147"/>
      <c r="J2970" s="140"/>
      <c r="K2970" s="148"/>
      <c r="L2970" s="134"/>
      <c r="M2970" s="134"/>
      <c r="N2970" s="146"/>
      <c r="O2970" s="146"/>
      <c r="P2970" s="149"/>
      <c r="Q2970" s="149"/>
      <c r="R2970" s="134"/>
      <c r="S2970" s="127"/>
      <c r="T2970" s="150"/>
      <c r="U2970" s="140"/>
      <c r="V2970" s="140"/>
      <c r="W2970" s="127"/>
    </row>
    <row r="2971" spans="1:23" ht="15.75" customHeight="1">
      <c r="A2971" s="131"/>
      <c r="B2971" s="131"/>
      <c r="C2971" s="140"/>
      <c r="D2971" s="134"/>
      <c r="E2971" s="146"/>
      <c r="F2971" s="134"/>
      <c r="G2971" s="131"/>
      <c r="H2971" s="131"/>
      <c r="I2971" s="147"/>
      <c r="J2971" s="140"/>
      <c r="K2971" s="148"/>
      <c r="L2971" s="134"/>
      <c r="M2971" s="134"/>
      <c r="N2971" s="146"/>
      <c r="O2971" s="146"/>
      <c r="P2971" s="149"/>
      <c r="Q2971" s="149"/>
      <c r="R2971" s="134"/>
      <c r="S2971" s="127"/>
      <c r="T2971" s="150"/>
      <c r="U2971" s="140"/>
      <c r="V2971" s="140"/>
      <c r="W2971" s="127"/>
    </row>
    <row r="2972" spans="1:23" ht="15.75" customHeight="1">
      <c r="A2972" s="131"/>
      <c r="B2972" s="131"/>
      <c r="C2972" s="140"/>
      <c r="D2972" s="134"/>
      <c r="E2972" s="146"/>
      <c r="F2972" s="134"/>
      <c r="G2972" s="131"/>
      <c r="H2972" s="131"/>
      <c r="I2972" s="147"/>
      <c r="J2972" s="140"/>
      <c r="K2972" s="148"/>
      <c r="L2972" s="134"/>
      <c r="M2972" s="134"/>
      <c r="N2972" s="146"/>
      <c r="O2972" s="146"/>
      <c r="P2972" s="149"/>
      <c r="Q2972" s="149"/>
      <c r="R2972" s="134"/>
      <c r="S2972" s="127"/>
      <c r="T2972" s="150"/>
      <c r="U2972" s="140"/>
      <c r="V2972" s="140"/>
      <c r="W2972" s="127"/>
    </row>
    <row r="2973" spans="1:23" ht="15.75" customHeight="1">
      <c r="A2973" s="131"/>
      <c r="B2973" s="131"/>
      <c r="C2973" s="140"/>
      <c r="D2973" s="134"/>
      <c r="E2973" s="146"/>
      <c r="F2973" s="134"/>
      <c r="G2973" s="131"/>
      <c r="H2973" s="131"/>
      <c r="I2973" s="147"/>
      <c r="J2973" s="140"/>
      <c r="K2973" s="148"/>
      <c r="L2973" s="134"/>
      <c r="M2973" s="134"/>
      <c r="N2973" s="146"/>
      <c r="O2973" s="146"/>
      <c r="P2973" s="149"/>
      <c r="Q2973" s="149"/>
      <c r="R2973" s="134"/>
      <c r="S2973" s="127"/>
      <c r="T2973" s="150"/>
      <c r="U2973" s="140"/>
      <c r="V2973" s="140"/>
      <c r="W2973" s="127"/>
    </row>
    <row r="2974" spans="1:23" ht="15.75" customHeight="1">
      <c r="A2974" s="131"/>
      <c r="B2974" s="131"/>
      <c r="C2974" s="140"/>
      <c r="D2974" s="134"/>
      <c r="E2974" s="146"/>
      <c r="F2974" s="134"/>
      <c r="G2974" s="131"/>
      <c r="H2974" s="131"/>
      <c r="I2974" s="147"/>
      <c r="J2974" s="140"/>
      <c r="K2974" s="148"/>
      <c r="L2974" s="134"/>
      <c r="M2974" s="134"/>
      <c r="N2974" s="146"/>
      <c r="O2974" s="146"/>
      <c r="P2974" s="149"/>
      <c r="Q2974" s="149"/>
      <c r="R2974" s="134"/>
      <c r="S2974" s="127"/>
      <c r="T2974" s="150"/>
      <c r="U2974" s="140"/>
      <c r="V2974" s="140"/>
      <c r="W2974" s="127"/>
    </row>
    <row r="2975" spans="1:23" ht="15.75" customHeight="1">
      <c r="A2975" s="131"/>
      <c r="B2975" s="131"/>
      <c r="C2975" s="140"/>
      <c r="D2975" s="134"/>
      <c r="E2975" s="146"/>
      <c r="F2975" s="134"/>
      <c r="G2975" s="131"/>
      <c r="H2975" s="131"/>
      <c r="I2975" s="147"/>
      <c r="J2975" s="140"/>
      <c r="K2975" s="148"/>
      <c r="L2975" s="134"/>
      <c r="M2975" s="134"/>
      <c r="N2975" s="146"/>
      <c r="O2975" s="146"/>
      <c r="P2975" s="149"/>
      <c r="Q2975" s="149"/>
      <c r="R2975" s="134"/>
      <c r="S2975" s="127"/>
      <c r="T2975" s="150"/>
      <c r="U2975" s="140"/>
      <c r="V2975" s="140"/>
      <c r="W2975" s="127"/>
    </row>
    <row r="2976" spans="1:23" ht="15.75" customHeight="1">
      <c r="A2976" s="131"/>
      <c r="B2976" s="131"/>
      <c r="C2976" s="140"/>
      <c r="D2976" s="134"/>
      <c r="E2976" s="146"/>
      <c r="F2976" s="134"/>
      <c r="G2976" s="131"/>
      <c r="H2976" s="131"/>
      <c r="I2976" s="147"/>
      <c r="J2976" s="140"/>
      <c r="K2976" s="148"/>
      <c r="L2976" s="134"/>
      <c r="M2976" s="134"/>
      <c r="N2976" s="146"/>
      <c r="O2976" s="146"/>
      <c r="P2976" s="149"/>
      <c r="Q2976" s="149"/>
      <c r="R2976" s="134"/>
      <c r="S2976" s="127"/>
      <c r="T2976" s="150"/>
      <c r="U2976" s="140"/>
      <c r="V2976" s="140"/>
      <c r="W2976" s="127"/>
    </row>
    <row r="2977" spans="1:23" ht="15.75" customHeight="1">
      <c r="A2977" s="131"/>
      <c r="B2977" s="131"/>
      <c r="C2977" s="140"/>
      <c r="D2977" s="134"/>
      <c r="E2977" s="146"/>
      <c r="F2977" s="134"/>
      <c r="G2977" s="131"/>
      <c r="H2977" s="131"/>
      <c r="I2977" s="147"/>
      <c r="J2977" s="140"/>
      <c r="K2977" s="148"/>
      <c r="L2977" s="134"/>
      <c r="M2977" s="134"/>
      <c r="N2977" s="146"/>
      <c r="O2977" s="146"/>
      <c r="P2977" s="149"/>
      <c r="Q2977" s="149"/>
      <c r="R2977" s="134"/>
      <c r="S2977" s="127"/>
      <c r="T2977" s="150"/>
      <c r="U2977" s="140"/>
      <c r="V2977" s="140"/>
      <c r="W2977" s="127"/>
    </row>
    <row r="2978" spans="1:23" ht="15.75" customHeight="1">
      <c r="A2978" s="131"/>
      <c r="B2978" s="131"/>
      <c r="C2978" s="140"/>
      <c r="D2978" s="134"/>
      <c r="E2978" s="146"/>
      <c r="F2978" s="134"/>
      <c r="G2978" s="131"/>
      <c r="H2978" s="131"/>
      <c r="I2978" s="147"/>
      <c r="J2978" s="140"/>
      <c r="K2978" s="148"/>
      <c r="L2978" s="134"/>
      <c r="M2978" s="134"/>
      <c r="N2978" s="146"/>
      <c r="O2978" s="146"/>
      <c r="P2978" s="149"/>
      <c r="Q2978" s="149"/>
      <c r="R2978" s="134"/>
      <c r="S2978" s="127"/>
      <c r="T2978" s="150"/>
      <c r="U2978" s="140"/>
      <c r="V2978" s="140"/>
      <c r="W2978" s="127"/>
    </row>
    <row r="2979" spans="1:23" ht="15.75" customHeight="1">
      <c r="A2979" s="131"/>
      <c r="B2979" s="131"/>
      <c r="C2979" s="140"/>
      <c r="D2979" s="134"/>
      <c r="E2979" s="146"/>
      <c r="F2979" s="134"/>
      <c r="G2979" s="131"/>
      <c r="H2979" s="131"/>
      <c r="I2979" s="147"/>
      <c r="J2979" s="140"/>
      <c r="K2979" s="148"/>
      <c r="L2979" s="134"/>
      <c r="M2979" s="134"/>
      <c r="N2979" s="146"/>
      <c r="O2979" s="146"/>
      <c r="P2979" s="149"/>
      <c r="Q2979" s="149"/>
      <c r="R2979" s="134"/>
      <c r="S2979" s="127"/>
      <c r="T2979" s="150"/>
      <c r="U2979" s="140"/>
      <c r="V2979" s="140"/>
      <c r="W2979" s="127"/>
    </row>
    <row r="2980" spans="1:23" ht="15.75" customHeight="1">
      <c r="A2980" s="131"/>
      <c r="B2980" s="131"/>
      <c r="C2980" s="140"/>
      <c r="D2980" s="134"/>
      <c r="E2980" s="146"/>
      <c r="F2980" s="134"/>
      <c r="G2980" s="131"/>
      <c r="H2980" s="131"/>
      <c r="I2980" s="147"/>
      <c r="J2980" s="140"/>
      <c r="K2980" s="148"/>
      <c r="L2980" s="134"/>
      <c r="M2980" s="134"/>
      <c r="N2980" s="146"/>
      <c r="O2980" s="146"/>
      <c r="P2980" s="149"/>
      <c r="Q2980" s="149"/>
      <c r="R2980" s="134"/>
      <c r="S2980" s="127"/>
      <c r="T2980" s="150"/>
      <c r="U2980" s="140"/>
      <c r="V2980" s="140"/>
      <c r="W2980" s="127"/>
    </row>
    <row r="2981" spans="1:23" ht="15.75" customHeight="1">
      <c r="A2981" s="131"/>
      <c r="B2981" s="131"/>
      <c r="C2981" s="140"/>
      <c r="D2981" s="134"/>
      <c r="E2981" s="146"/>
      <c r="F2981" s="134"/>
      <c r="G2981" s="131"/>
      <c r="H2981" s="131"/>
      <c r="I2981" s="147"/>
      <c r="J2981" s="140"/>
      <c r="K2981" s="148"/>
      <c r="L2981" s="134"/>
      <c r="M2981" s="134"/>
      <c r="N2981" s="146"/>
      <c r="O2981" s="146"/>
      <c r="P2981" s="149"/>
      <c r="Q2981" s="149"/>
      <c r="R2981" s="134"/>
      <c r="S2981" s="127"/>
      <c r="T2981" s="150"/>
      <c r="U2981" s="140"/>
      <c r="V2981" s="140"/>
      <c r="W2981" s="127"/>
    </row>
    <row r="2982" spans="1:23" ht="15.75" customHeight="1">
      <c r="A2982" s="131"/>
      <c r="B2982" s="131"/>
      <c r="C2982" s="140"/>
      <c r="D2982" s="134"/>
      <c r="E2982" s="146"/>
      <c r="F2982" s="134"/>
      <c r="G2982" s="131"/>
      <c r="H2982" s="131"/>
      <c r="I2982" s="147"/>
      <c r="J2982" s="140"/>
      <c r="K2982" s="148"/>
      <c r="L2982" s="134"/>
      <c r="M2982" s="134"/>
      <c r="N2982" s="146"/>
      <c r="O2982" s="146"/>
      <c r="P2982" s="149"/>
      <c r="Q2982" s="149"/>
      <c r="R2982" s="134"/>
      <c r="S2982" s="127"/>
      <c r="T2982" s="150"/>
      <c r="U2982" s="140"/>
      <c r="V2982" s="140"/>
      <c r="W2982" s="127"/>
    </row>
    <row r="2983" spans="1:23" ht="15.75" customHeight="1">
      <c r="A2983" s="131"/>
      <c r="B2983" s="131"/>
      <c r="C2983" s="140"/>
      <c r="D2983" s="134"/>
      <c r="E2983" s="146"/>
      <c r="F2983" s="134"/>
      <c r="G2983" s="131"/>
      <c r="H2983" s="131"/>
      <c r="I2983" s="147"/>
      <c r="J2983" s="140"/>
      <c r="K2983" s="148"/>
      <c r="L2983" s="134"/>
      <c r="M2983" s="134"/>
      <c r="N2983" s="146"/>
      <c r="O2983" s="146"/>
      <c r="P2983" s="149"/>
      <c r="Q2983" s="149"/>
      <c r="R2983" s="134"/>
      <c r="S2983" s="127"/>
      <c r="T2983" s="150"/>
      <c r="U2983" s="140"/>
      <c r="V2983" s="140"/>
      <c r="W2983" s="127"/>
    </row>
    <row r="2984" spans="1:23" ht="15.75" customHeight="1">
      <c r="A2984" s="131"/>
      <c r="B2984" s="131"/>
      <c r="C2984" s="140"/>
      <c r="D2984" s="134"/>
      <c r="E2984" s="146"/>
      <c r="F2984" s="134"/>
      <c r="G2984" s="131"/>
      <c r="H2984" s="131"/>
      <c r="I2984" s="147"/>
      <c r="J2984" s="140"/>
      <c r="K2984" s="148"/>
      <c r="L2984" s="134"/>
      <c r="M2984" s="134"/>
      <c r="N2984" s="146"/>
      <c r="O2984" s="146"/>
      <c r="P2984" s="149"/>
      <c r="Q2984" s="149"/>
      <c r="R2984" s="134"/>
      <c r="S2984" s="127"/>
      <c r="T2984" s="150"/>
      <c r="U2984" s="140"/>
      <c r="V2984" s="140"/>
      <c r="W2984" s="127"/>
    </row>
    <row r="2985" spans="1:23" ht="15.75" customHeight="1">
      <c r="A2985" s="131"/>
      <c r="B2985" s="131"/>
      <c r="C2985" s="140"/>
      <c r="D2985" s="134"/>
      <c r="E2985" s="146"/>
      <c r="F2985" s="134"/>
      <c r="G2985" s="131"/>
      <c r="H2985" s="131"/>
      <c r="I2985" s="147"/>
      <c r="J2985" s="140"/>
      <c r="K2985" s="148"/>
      <c r="L2985" s="134"/>
      <c r="M2985" s="134"/>
      <c r="N2985" s="146"/>
      <c r="O2985" s="146"/>
      <c r="P2985" s="149"/>
      <c r="Q2985" s="149"/>
      <c r="R2985" s="134"/>
      <c r="S2985" s="127"/>
      <c r="T2985" s="150"/>
      <c r="U2985" s="140"/>
      <c r="V2985" s="140"/>
      <c r="W2985" s="127"/>
    </row>
    <row r="2986" spans="1:23" ht="15.75" customHeight="1">
      <c r="A2986" s="131"/>
      <c r="B2986" s="131"/>
      <c r="C2986" s="140"/>
      <c r="D2986" s="134"/>
      <c r="E2986" s="146"/>
      <c r="F2986" s="134"/>
      <c r="G2986" s="131"/>
      <c r="H2986" s="131"/>
      <c r="I2986" s="147"/>
      <c r="J2986" s="140"/>
      <c r="K2986" s="148"/>
      <c r="L2986" s="134"/>
      <c r="M2986" s="134"/>
      <c r="N2986" s="146"/>
      <c r="O2986" s="146"/>
      <c r="P2986" s="149"/>
      <c r="Q2986" s="149"/>
      <c r="R2986" s="134"/>
      <c r="S2986" s="127"/>
      <c r="T2986" s="150"/>
      <c r="U2986" s="140"/>
      <c r="V2986" s="140"/>
      <c r="W2986" s="127"/>
    </row>
    <row r="2987" spans="1:23" ht="15.75" customHeight="1">
      <c r="A2987" s="131"/>
      <c r="B2987" s="131"/>
      <c r="C2987" s="140"/>
      <c r="D2987" s="134"/>
      <c r="E2987" s="146"/>
      <c r="F2987" s="134"/>
      <c r="G2987" s="131"/>
      <c r="H2987" s="131"/>
      <c r="I2987" s="147"/>
      <c r="J2987" s="140"/>
      <c r="K2987" s="148"/>
      <c r="L2987" s="134"/>
      <c r="M2987" s="134"/>
      <c r="N2987" s="146"/>
      <c r="O2987" s="146"/>
      <c r="P2987" s="149"/>
      <c r="Q2987" s="149"/>
      <c r="R2987" s="134"/>
      <c r="S2987" s="127"/>
      <c r="T2987" s="150"/>
      <c r="U2987" s="140"/>
      <c r="V2987" s="140"/>
      <c r="W2987" s="127"/>
    </row>
    <row r="2988" spans="1:23" ht="15.75" customHeight="1">
      <c r="A2988" s="131"/>
      <c r="B2988" s="131"/>
      <c r="C2988" s="140"/>
      <c r="D2988" s="134"/>
      <c r="E2988" s="146"/>
      <c r="F2988" s="134"/>
      <c r="G2988" s="131"/>
      <c r="H2988" s="131"/>
      <c r="I2988" s="147"/>
      <c r="J2988" s="140"/>
      <c r="K2988" s="148"/>
      <c r="L2988" s="134"/>
      <c r="M2988" s="134"/>
      <c r="N2988" s="146"/>
      <c r="O2988" s="146"/>
      <c r="P2988" s="149"/>
      <c r="Q2988" s="149"/>
      <c r="R2988" s="134"/>
      <c r="S2988" s="127"/>
      <c r="T2988" s="150"/>
      <c r="U2988" s="140"/>
      <c r="V2988" s="140"/>
      <c r="W2988" s="127"/>
    </row>
    <row r="2989" spans="1:23" ht="15.75" customHeight="1">
      <c r="A2989" s="131"/>
      <c r="B2989" s="131"/>
      <c r="C2989" s="140"/>
      <c r="D2989" s="134"/>
      <c r="E2989" s="146"/>
      <c r="F2989" s="134"/>
      <c r="G2989" s="131"/>
      <c r="H2989" s="131"/>
      <c r="I2989" s="147"/>
      <c r="J2989" s="140"/>
      <c r="K2989" s="148"/>
      <c r="L2989" s="134"/>
      <c r="M2989" s="134"/>
      <c r="N2989" s="146"/>
      <c r="O2989" s="146"/>
      <c r="P2989" s="149"/>
      <c r="Q2989" s="149"/>
      <c r="R2989" s="134"/>
      <c r="S2989" s="127"/>
      <c r="T2989" s="150"/>
      <c r="U2989" s="140"/>
      <c r="V2989" s="140"/>
      <c r="W2989" s="127"/>
    </row>
    <row r="2990" spans="1:23" ht="15.75" customHeight="1">
      <c r="A2990" s="131"/>
      <c r="B2990" s="131"/>
      <c r="C2990" s="140"/>
      <c r="D2990" s="134"/>
      <c r="E2990" s="146"/>
      <c r="F2990" s="134"/>
      <c r="G2990" s="131"/>
      <c r="H2990" s="131"/>
      <c r="I2990" s="147"/>
      <c r="J2990" s="140"/>
      <c r="K2990" s="148"/>
      <c r="L2990" s="134"/>
      <c r="M2990" s="134"/>
      <c r="N2990" s="146"/>
      <c r="O2990" s="146"/>
      <c r="P2990" s="149"/>
      <c r="Q2990" s="149"/>
      <c r="R2990" s="134"/>
      <c r="S2990" s="127"/>
      <c r="T2990" s="150"/>
      <c r="U2990" s="140"/>
      <c r="V2990" s="140"/>
      <c r="W2990" s="127"/>
    </row>
    <row r="2991" spans="1:23" ht="15.75" customHeight="1">
      <c r="A2991" s="131"/>
      <c r="B2991" s="131"/>
      <c r="C2991" s="140"/>
      <c r="D2991" s="134"/>
      <c r="E2991" s="146"/>
      <c r="F2991" s="134"/>
      <c r="G2991" s="131"/>
      <c r="H2991" s="131"/>
      <c r="I2991" s="147"/>
      <c r="J2991" s="140"/>
      <c r="K2991" s="148"/>
      <c r="L2991" s="134"/>
      <c r="M2991" s="134"/>
      <c r="N2991" s="146"/>
      <c r="O2991" s="146"/>
      <c r="P2991" s="149"/>
      <c r="Q2991" s="149"/>
      <c r="R2991" s="134"/>
      <c r="S2991" s="127"/>
      <c r="T2991" s="150"/>
      <c r="U2991" s="140"/>
      <c r="V2991" s="140"/>
      <c r="W2991" s="127"/>
    </row>
    <row r="2992" spans="1:23" ht="15.75" customHeight="1">
      <c r="A2992" s="131"/>
      <c r="B2992" s="131"/>
      <c r="C2992" s="140"/>
      <c r="D2992" s="134"/>
      <c r="E2992" s="146"/>
      <c r="F2992" s="134"/>
      <c r="G2992" s="131"/>
      <c r="H2992" s="131"/>
      <c r="I2992" s="147"/>
      <c r="J2992" s="140"/>
      <c r="K2992" s="148"/>
      <c r="L2992" s="134"/>
      <c r="M2992" s="134"/>
      <c r="N2992" s="146"/>
      <c r="O2992" s="146"/>
      <c r="P2992" s="149"/>
      <c r="Q2992" s="149"/>
      <c r="R2992" s="134"/>
      <c r="S2992" s="127"/>
      <c r="T2992" s="150"/>
      <c r="U2992" s="140"/>
      <c r="V2992" s="140"/>
      <c r="W2992" s="127"/>
    </row>
    <row r="2993" spans="1:23" ht="15.75" customHeight="1">
      <c r="A2993" s="131"/>
      <c r="B2993" s="131"/>
      <c r="C2993" s="140"/>
      <c r="D2993" s="134"/>
      <c r="E2993" s="146"/>
      <c r="F2993" s="134"/>
      <c r="G2993" s="131"/>
      <c r="H2993" s="131"/>
      <c r="I2993" s="147"/>
      <c r="J2993" s="140"/>
      <c r="K2993" s="148"/>
      <c r="L2993" s="134"/>
      <c r="M2993" s="134"/>
      <c r="N2993" s="146"/>
      <c r="O2993" s="146"/>
      <c r="P2993" s="149"/>
      <c r="Q2993" s="149"/>
      <c r="R2993" s="134"/>
      <c r="S2993" s="127"/>
      <c r="T2993" s="150"/>
      <c r="U2993" s="140"/>
      <c r="V2993" s="140"/>
      <c r="W2993" s="127"/>
    </row>
    <row r="2994" spans="1:23" ht="15.75" customHeight="1">
      <c r="A2994" s="131"/>
      <c r="B2994" s="131"/>
      <c r="C2994" s="140"/>
      <c r="D2994" s="134"/>
      <c r="E2994" s="146"/>
      <c r="F2994" s="134"/>
      <c r="G2994" s="131"/>
      <c r="H2994" s="131"/>
      <c r="I2994" s="147"/>
      <c r="J2994" s="140"/>
      <c r="K2994" s="148"/>
      <c r="L2994" s="134"/>
      <c r="M2994" s="134"/>
      <c r="N2994" s="146"/>
      <c r="O2994" s="146"/>
      <c r="P2994" s="149"/>
      <c r="Q2994" s="149"/>
      <c r="R2994" s="134"/>
      <c r="S2994" s="127"/>
      <c r="T2994" s="150"/>
      <c r="U2994" s="140"/>
      <c r="V2994" s="140"/>
      <c r="W2994" s="127"/>
    </row>
    <row r="2995" spans="1:23" ht="15.75" customHeight="1">
      <c r="A2995" s="131"/>
      <c r="B2995" s="131"/>
      <c r="C2995" s="140"/>
      <c r="D2995" s="134"/>
      <c r="E2995" s="146"/>
      <c r="F2995" s="134"/>
      <c r="G2995" s="131"/>
      <c r="H2995" s="131"/>
      <c r="I2995" s="147"/>
      <c r="J2995" s="140"/>
      <c r="K2995" s="148"/>
      <c r="L2995" s="134"/>
      <c r="M2995" s="134"/>
      <c r="N2995" s="146"/>
      <c r="O2995" s="146"/>
      <c r="P2995" s="149"/>
      <c r="Q2995" s="149"/>
      <c r="R2995" s="134"/>
      <c r="S2995" s="127"/>
      <c r="T2995" s="150"/>
      <c r="U2995" s="140"/>
      <c r="V2995" s="140"/>
      <c r="W2995" s="127"/>
    </row>
    <row r="2996" spans="1:23" ht="15.75" customHeight="1">
      <c r="A2996" s="131"/>
      <c r="B2996" s="131"/>
      <c r="C2996" s="140"/>
      <c r="D2996" s="134"/>
      <c r="E2996" s="146"/>
      <c r="F2996" s="134"/>
      <c r="G2996" s="131"/>
      <c r="H2996" s="131"/>
      <c r="I2996" s="147"/>
      <c r="J2996" s="140"/>
      <c r="K2996" s="148"/>
      <c r="L2996" s="134"/>
      <c r="M2996" s="134"/>
      <c r="N2996" s="146"/>
      <c r="O2996" s="146"/>
      <c r="P2996" s="149"/>
      <c r="Q2996" s="149"/>
      <c r="R2996" s="134"/>
      <c r="S2996" s="127"/>
      <c r="T2996" s="150"/>
      <c r="U2996" s="140"/>
      <c r="V2996" s="140"/>
      <c r="W2996" s="127"/>
    </row>
    <row r="2997" spans="1:23" ht="15.75" customHeight="1">
      <c r="A2997" s="131"/>
      <c r="B2997" s="131"/>
      <c r="C2997" s="140"/>
      <c r="D2997" s="134"/>
      <c r="E2997" s="146"/>
      <c r="F2997" s="134"/>
      <c r="G2997" s="131"/>
      <c r="H2997" s="131"/>
      <c r="I2997" s="147"/>
      <c r="J2997" s="140"/>
      <c r="K2997" s="148"/>
      <c r="L2997" s="134"/>
      <c r="M2997" s="134"/>
      <c r="N2997" s="146"/>
      <c r="O2997" s="146"/>
      <c r="P2997" s="149"/>
      <c r="Q2997" s="149"/>
      <c r="R2997" s="134"/>
      <c r="S2997" s="127"/>
      <c r="T2997" s="150"/>
      <c r="U2997" s="140"/>
      <c r="V2997" s="140"/>
      <c r="W2997" s="127"/>
    </row>
    <row r="2998" spans="1:23" ht="15.75" customHeight="1">
      <c r="A2998" s="131"/>
      <c r="B2998" s="131"/>
      <c r="C2998" s="140"/>
      <c r="D2998" s="134"/>
      <c r="E2998" s="146"/>
      <c r="F2998" s="134"/>
      <c r="G2998" s="131"/>
      <c r="H2998" s="131"/>
      <c r="I2998" s="147"/>
      <c r="J2998" s="140"/>
      <c r="K2998" s="148"/>
      <c r="L2998" s="134"/>
      <c r="M2998" s="134"/>
      <c r="N2998" s="146"/>
      <c r="O2998" s="146"/>
      <c r="P2998" s="149"/>
      <c r="Q2998" s="149"/>
      <c r="R2998" s="134"/>
      <c r="S2998" s="127"/>
      <c r="T2998" s="150"/>
      <c r="U2998" s="140"/>
      <c r="V2998" s="140"/>
      <c r="W2998" s="127"/>
    </row>
    <row r="2999" spans="1:23" ht="15.75" customHeight="1">
      <c r="A2999" s="131"/>
      <c r="B2999" s="131"/>
      <c r="C2999" s="140"/>
      <c r="D2999" s="134"/>
      <c r="E2999" s="146"/>
      <c r="F2999" s="134"/>
      <c r="G2999" s="131"/>
      <c r="H2999" s="131"/>
      <c r="I2999" s="147"/>
      <c r="J2999" s="140"/>
      <c r="K2999" s="148"/>
      <c r="L2999" s="134"/>
      <c r="M2999" s="134"/>
      <c r="N2999" s="146"/>
      <c r="O2999" s="146"/>
      <c r="P2999" s="149"/>
      <c r="Q2999" s="149"/>
      <c r="R2999" s="134"/>
      <c r="S2999" s="127"/>
      <c r="T2999" s="150"/>
      <c r="U2999" s="140"/>
      <c r="V2999" s="140"/>
      <c r="W2999" s="127"/>
    </row>
    <row r="3000" spans="1:23" ht="15.75" customHeight="1">
      <c r="A3000" s="131"/>
      <c r="B3000" s="131"/>
      <c r="C3000" s="140"/>
      <c r="D3000" s="134"/>
      <c r="E3000" s="146"/>
      <c r="F3000" s="134"/>
      <c r="G3000" s="131"/>
      <c r="H3000" s="131"/>
      <c r="I3000" s="147"/>
      <c r="J3000" s="140"/>
      <c r="K3000" s="148"/>
      <c r="L3000" s="134"/>
      <c r="M3000" s="134"/>
      <c r="N3000" s="146"/>
      <c r="O3000" s="146"/>
      <c r="P3000" s="149"/>
      <c r="Q3000" s="149"/>
      <c r="R3000" s="134"/>
      <c r="S3000" s="127"/>
      <c r="T3000" s="150"/>
      <c r="U3000" s="140"/>
      <c r="V3000" s="140"/>
      <c r="W3000" s="127"/>
    </row>
    <row r="3001" spans="1:23" ht="15.75" customHeight="1">
      <c r="A3001" s="131"/>
      <c r="B3001" s="131"/>
      <c r="C3001" s="140"/>
      <c r="D3001" s="134"/>
      <c r="E3001" s="146"/>
      <c r="F3001" s="134"/>
      <c r="G3001" s="131"/>
      <c r="H3001" s="131"/>
      <c r="I3001" s="147"/>
      <c r="J3001" s="140"/>
      <c r="K3001" s="148"/>
      <c r="L3001" s="134"/>
      <c r="M3001" s="134"/>
      <c r="N3001" s="146"/>
      <c r="O3001" s="146"/>
      <c r="P3001" s="149"/>
      <c r="Q3001" s="149"/>
      <c r="R3001" s="134"/>
      <c r="S3001" s="127"/>
      <c r="T3001" s="150"/>
      <c r="U3001" s="140"/>
      <c r="V3001" s="140"/>
      <c r="W3001" s="127"/>
    </row>
    <row r="3002" spans="1:23" ht="15.75" customHeight="1">
      <c r="A3002" s="131"/>
      <c r="B3002" s="131"/>
      <c r="C3002" s="140"/>
      <c r="D3002" s="134"/>
      <c r="E3002" s="146"/>
      <c r="F3002" s="134"/>
      <c r="G3002" s="131"/>
      <c r="H3002" s="131"/>
      <c r="I3002" s="147"/>
      <c r="J3002" s="140"/>
      <c r="K3002" s="148"/>
      <c r="L3002" s="134"/>
      <c r="M3002" s="134"/>
      <c r="N3002" s="146"/>
      <c r="O3002" s="146"/>
      <c r="P3002" s="149"/>
      <c r="Q3002" s="149"/>
      <c r="R3002" s="134"/>
      <c r="S3002" s="127"/>
      <c r="T3002" s="150"/>
      <c r="U3002" s="140"/>
      <c r="V3002" s="140"/>
      <c r="W3002" s="127"/>
    </row>
    <row r="3003" spans="1:23" ht="15.75" customHeight="1">
      <c r="A3003" s="131"/>
      <c r="B3003" s="131"/>
      <c r="C3003" s="140"/>
      <c r="D3003" s="134"/>
      <c r="E3003" s="146"/>
      <c r="F3003" s="134"/>
      <c r="G3003" s="131"/>
      <c r="H3003" s="131"/>
      <c r="I3003" s="147"/>
      <c r="J3003" s="140"/>
      <c r="K3003" s="148"/>
      <c r="L3003" s="134"/>
      <c r="M3003" s="134"/>
      <c r="N3003" s="146"/>
      <c r="O3003" s="146"/>
      <c r="P3003" s="149"/>
      <c r="Q3003" s="149"/>
      <c r="R3003" s="134"/>
      <c r="S3003" s="127"/>
      <c r="T3003" s="150"/>
      <c r="U3003" s="140"/>
      <c r="V3003" s="140"/>
      <c r="W3003" s="127"/>
    </row>
    <row r="3004" spans="1:23" ht="15.75" customHeight="1">
      <c r="A3004" s="131"/>
      <c r="B3004" s="131"/>
      <c r="C3004" s="140"/>
      <c r="D3004" s="134"/>
      <c r="E3004" s="146"/>
      <c r="F3004" s="134"/>
      <c r="G3004" s="131"/>
      <c r="H3004" s="131"/>
      <c r="I3004" s="147"/>
      <c r="J3004" s="140"/>
      <c r="K3004" s="148"/>
      <c r="L3004" s="134"/>
      <c r="M3004" s="134"/>
      <c r="N3004" s="146"/>
      <c r="O3004" s="146"/>
      <c r="P3004" s="149"/>
      <c r="Q3004" s="149"/>
      <c r="R3004" s="134"/>
      <c r="S3004" s="127"/>
      <c r="T3004" s="150"/>
      <c r="U3004" s="140"/>
      <c r="V3004" s="140"/>
      <c r="W3004" s="127"/>
    </row>
    <row r="3005" spans="1:23" ht="15.75" customHeight="1">
      <c r="A3005" s="131"/>
      <c r="B3005" s="131"/>
      <c r="C3005" s="140"/>
      <c r="D3005" s="134"/>
      <c r="E3005" s="146"/>
      <c r="F3005" s="134"/>
      <c r="G3005" s="131"/>
      <c r="H3005" s="131"/>
      <c r="I3005" s="147"/>
      <c r="J3005" s="140"/>
      <c r="K3005" s="148"/>
      <c r="L3005" s="134"/>
      <c r="M3005" s="134"/>
      <c r="N3005" s="146"/>
      <c r="O3005" s="146"/>
      <c r="P3005" s="149"/>
      <c r="Q3005" s="149"/>
      <c r="R3005" s="134"/>
      <c r="S3005" s="127"/>
      <c r="T3005" s="150"/>
      <c r="U3005" s="140"/>
      <c r="V3005" s="140"/>
      <c r="W3005" s="127"/>
    </row>
    <row r="3006" spans="1:23" ht="15.75" customHeight="1">
      <c r="A3006" s="131"/>
      <c r="B3006" s="131"/>
      <c r="C3006" s="140"/>
      <c r="D3006" s="134"/>
      <c r="E3006" s="146"/>
      <c r="F3006" s="134"/>
      <c r="G3006" s="131"/>
      <c r="H3006" s="131"/>
      <c r="I3006" s="147"/>
      <c r="J3006" s="140"/>
      <c r="K3006" s="148"/>
      <c r="L3006" s="134"/>
      <c r="M3006" s="134"/>
      <c r="N3006" s="146"/>
      <c r="O3006" s="146"/>
      <c r="P3006" s="149"/>
      <c r="Q3006" s="149"/>
      <c r="R3006" s="134"/>
      <c r="S3006" s="127"/>
      <c r="T3006" s="150"/>
      <c r="U3006" s="140"/>
      <c r="V3006" s="140"/>
      <c r="W3006" s="127"/>
    </row>
    <row r="3007" spans="1:23" ht="15.75" customHeight="1">
      <c r="A3007" s="131"/>
      <c r="B3007" s="131"/>
      <c r="C3007" s="140"/>
      <c r="D3007" s="134"/>
      <c r="E3007" s="146"/>
      <c r="F3007" s="134"/>
      <c r="G3007" s="131"/>
      <c r="H3007" s="131"/>
      <c r="I3007" s="147"/>
      <c r="J3007" s="140"/>
      <c r="K3007" s="148"/>
      <c r="L3007" s="134"/>
      <c r="M3007" s="134"/>
      <c r="N3007" s="146"/>
      <c r="O3007" s="146"/>
      <c r="P3007" s="149"/>
      <c r="Q3007" s="149"/>
      <c r="R3007" s="134"/>
      <c r="S3007" s="127"/>
      <c r="T3007" s="150"/>
      <c r="U3007" s="140"/>
      <c r="V3007" s="140"/>
      <c r="W3007" s="127"/>
    </row>
    <row r="3008" spans="1:23" ht="15.75" customHeight="1">
      <c r="A3008" s="131"/>
      <c r="B3008" s="131"/>
      <c r="C3008" s="140"/>
      <c r="D3008" s="134"/>
      <c r="E3008" s="146"/>
      <c r="F3008" s="134"/>
      <c r="G3008" s="131"/>
      <c r="H3008" s="131"/>
      <c r="I3008" s="147"/>
      <c r="J3008" s="140"/>
      <c r="K3008" s="148"/>
      <c r="L3008" s="134"/>
      <c r="M3008" s="134"/>
      <c r="N3008" s="146"/>
      <c r="O3008" s="146"/>
      <c r="P3008" s="149"/>
      <c r="Q3008" s="149"/>
      <c r="R3008" s="134"/>
      <c r="S3008" s="127"/>
      <c r="T3008" s="150"/>
      <c r="U3008" s="140"/>
      <c r="V3008" s="140"/>
      <c r="W3008" s="127"/>
    </row>
    <row r="3009" spans="1:23" ht="15.75" customHeight="1">
      <c r="A3009" s="131"/>
      <c r="B3009" s="131"/>
      <c r="C3009" s="140"/>
      <c r="D3009" s="134"/>
      <c r="E3009" s="146"/>
      <c r="F3009" s="134"/>
      <c r="G3009" s="131"/>
      <c r="H3009" s="131"/>
      <c r="I3009" s="147"/>
      <c r="J3009" s="140"/>
      <c r="K3009" s="148"/>
      <c r="L3009" s="134"/>
      <c r="M3009" s="134"/>
      <c r="N3009" s="146"/>
      <c r="O3009" s="146"/>
      <c r="P3009" s="149"/>
      <c r="Q3009" s="149"/>
      <c r="R3009" s="134"/>
      <c r="S3009" s="127"/>
      <c r="T3009" s="150"/>
      <c r="U3009" s="140"/>
      <c r="V3009" s="140"/>
      <c r="W3009" s="127"/>
    </row>
    <row r="3010" spans="1:23" ht="15.75" customHeight="1">
      <c r="A3010" s="131"/>
      <c r="B3010" s="131"/>
      <c r="C3010" s="140"/>
      <c r="D3010" s="134"/>
      <c r="E3010" s="146"/>
      <c r="F3010" s="134"/>
      <c r="G3010" s="131"/>
      <c r="H3010" s="131"/>
      <c r="I3010" s="147"/>
      <c r="J3010" s="140"/>
      <c r="K3010" s="148"/>
      <c r="L3010" s="134"/>
      <c r="M3010" s="134"/>
      <c r="N3010" s="146"/>
      <c r="O3010" s="146"/>
      <c r="P3010" s="149"/>
      <c r="Q3010" s="149"/>
      <c r="R3010" s="134"/>
      <c r="S3010" s="127"/>
      <c r="T3010" s="150"/>
      <c r="U3010" s="140"/>
      <c r="V3010" s="140"/>
      <c r="W3010" s="127"/>
    </row>
    <row r="3011" spans="1:23" ht="15.75" customHeight="1">
      <c r="A3011" s="131"/>
      <c r="B3011" s="131"/>
      <c r="C3011" s="140"/>
      <c r="D3011" s="134"/>
      <c r="E3011" s="146"/>
      <c r="F3011" s="134"/>
      <c r="G3011" s="131"/>
      <c r="H3011" s="131"/>
      <c r="I3011" s="147"/>
      <c r="J3011" s="140"/>
      <c r="K3011" s="148"/>
      <c r="L3011" s="134"/>
      <c r="M3011" s="134"/>
      <c r="N3011" s="146"/>
      <c r="O3011" s="146"/>
      <c r="P3011" s="149"/>
      <c r="Q3011" s="149"/>
      <c r="R3011" s="134"/>
      <c r="S3011" s="127"/>
      <c r="T3011" s="150"/>
      <c r="U3011" s="140"/>
      <c r="V3011" s="140"/>
      <c r="W3011" s="127"/>
    </row>
    <row r="3012" spans="1:23" ht="15.75" customHeight="1">
      <c r="A3012" s="131"/>
      <c r="B3012" s="131"/>
      <c r="C3012" s="140"/>
      <c r="D3012" s="134"/>
      <c r="E3012" s="146"/>
      <c r="F3012" s="134"/>
      <c r="G3012" s="131"/>
      <c r="H3012" s="131"/>
      <c r="I3012" s="147"/>
      <c r="J3012" s="140"/>
      <c r="K3012" s="148"/>
      <c r="L3012" s="134"/>
      <c r="M3012" s="134"/>
      <c r="N3012" s="146"/>
      <c r="O3012" s="146"/>
      <c r="P3012" s="149"/>
      <c r="Q3012" s="149"/>
      <c r="R3012" s="134"/>
      <c r="S3012" s="127"/>
      <c r="T3012" s="150"/>
      <c r="U3012" s="140"/>
      <c r="V3012" s="140"/>
      <c r="W3012" s="127"/>
    </row>
    <row r="3013" spans="1:23" ht="15.75" customHeight="1">
      <c r="A3013" s="131"/>
      <c r="B3013" s="131"/>
      <c r="C3013" s="140"/>
      <c r="D3013" s="134"/>
      <c r="E3013" s="146"/>
      <c r="F3013" s="134"/>
      <c r="G3013" s="131"/>
      <c r="H3013" s="131"/>
      <c r="I3013" s="147"/>
      <c r="J3013" s="140"/>
      <c r="K3013" s="148"/>
      <c r="L3013" s="134"/>
      <c r="M3013" s="134"/>
      <c r="N3013" s="146"/>
      <c r="O3013" s="146"/>
      <c r="P3013" s="149"/>
      <c r="Q3013" s="149"/>
      <c r="R3013" s="134"/>
      <c r="S3013" s="127"/>
      <c r="T3013" s="150"/>
      <c r="U3013" s="140"/>
      <c r="V3013" s="140"/>
      <c r="W3013" s="127"/>
    </row>
    <row r="3014" spans="1:23" ht="15.75" customHeight="1">
      <c r="A3014" s="131"/>
      <c r="B3014" s="131"/>
      <c r="C3014" s="140"/>
      <c r="D3014" s="134"/>
      <c r="E3014" s="146"/>
      <c r="F3014" s="134"/>
      <c r="G3014" s="131"/>
      <c r="H3014" s="131"/>
      <c r="I3014" s="147"/>
      <c r="J3014" s="140"/>
      <c r="K3014" s="148"/>
      <c r="L3014" s="134"/>
      <c r="M3014" s="134"/>
      <c r="N3014" s="146"/>
      <c r="O3014" s="146"/>
      <c r="P3014" s="149"/>
      <c r="Q3014" s="149"/>
      <c r="R3014" s="134"/>
      <c r="S3014" s="127"/>
      <c r="T3014" s="150"/>
      <c r="U3014" s="140"/>
      <c r="V3014" s="140"/>
      <c r="W3014" s="127"/>
    </row>
    <row r="3015" spans="1:23" ht="15.75" customHeight="1">
      <c r="A3015" s="131"/>
      <c r="B3015" s="131"/>
      <c r="C3015" s="140"/>
      <c r="D3015" s="134"/>
      <c r="E3015" s="146"/>
      <c r="F3015" s="134"/>
      <c r="G3015" s="131"/>
      <c r="H3015" s="131"/>
      <c r="I3015" s="147"/>
      <c r="J3015" s="140"/>
      <c r="K3015" s="148"/>
      <c r="L3015" s="134"/>
      <c r="M3015" s="134"/>
      <c r="N3015" s="146"/>
      <c r="O3015" s="146"/>
      <c r="P3015" s="149"/>
      <c r="Q3015" s="149"/>
      <c r="R3015" s="134"/>
      <c r="S3015" s="127"/>
      <c r="T3015" s="150"/>
      <c r="U3015" s="140"/>
      <c r="V3015" s="140"/>
      <c r="W3015" s="127"/>
    </row>
    <row r="3016" spans="1:23" ht="15.75" customHeight="1">
      <c r="A3016" s="131"/>
      <c r="B3016" s="131"/>
      <c r="C3016" s="140"/>
      <c r="D3016" s="134"/>
      <c r="E3016" s="146"/>
      <c r="F3016" s="134"/>
      <c r="G3016" s="131"/>
      <c r="H3016" s="131"/>
      <c r="I3016" s="147"/>
      <c r="J3016" s="140"/>
      <c r="K3016" s="148"/>
      <c r="L3016" s="134"/>
      <c r="M3016" s="134"/>
      <c r="N3016" s="146"/>
      <c r="O3016" s="146"/>
      <c r="P3016" s="149"/>
      <c r="Q3016" s="149"/>
      <c r="R3016" s="134"/>
      <c r="S3016" s="127"/>
      <c r="T3016" s="150"/>
      <c r="U3016" s="140"/>
      <c r="V3016" s="140"/>
      <c r="W3016" s="127"/>
    </row>
    <row r="3017" spans="1:23" ht="15.75" customHeight="1">
      <c r="A3017" s="131"/>
      <c r="B3017" s="131"/>
      <c r="C3017" s="140"/>
      <c r="D3017" s="134"/>
      <c r="E3017" s="146"/>
      <c r="F3017" s="134"/>
      <c r="G3017" s="131"/>
      <c r="H3017" s="131"/>
      <c r="I3017" s="147"/>
      <c r="J3017" s="140"/>
      <c r="K3017" s="148"/>
      <c r="L3017" s="134"/>
      <c r="M3017" s="134"/>
      <c r="N3017" s="146"/>
      <c r="O3017" s="146"/>
      <c r="P3017" s="149"/>
      <c r="Q3017" s="149"/>
      <c r="R3017" s="134"/>
      <c r="S3017" s="127"/>
      <c r="T3017" s="150"/>
      <c r="U3017" s="140"/>
      <c r="V3017" s="140"/>
      <c r="W3017" s="127"/>
    </row>
    <row r="3018" spans="1:23" ht="15.75" customHeight="1">
      <c r="A3018" s="131"/>
      <c r="B3018" s="131"/>
      <c r="C3018" s="140"/>
      <c r="D3018" s="134"/>
      <c r="E3018" s="146"/>
      <c r="F3018" s="134"/>
      <c r="G3018" s="131"/>
      <c r="H3018" s="131"/>
      <c r="I3018" s="147"/>
      <c r="J3018" s="140"/>
      <c r="K3018" s="148"/>
      <c r="L3018" s="134"/>
      <c r="M3018" s="134"/>
      <c r="N3018" s="146"/>
      <c r="O3018" s="146"/>
      <c r="P3018" s="149"/>
      <c r="Q3018" s="149"/>
      <c r="R3018" s="134"/>
      <c r="S3018" s="127"/>
      <c r="T3018" s="150"/>
      <c r="U3018" s="140"/>
      <c r="V3018" s="140"/>
      <c r="W3018" s="127"/>
    </row>
    <row r="3019" spans="1:23" ht="15.75" customHeight="1">
      <c r="A3019" s="131"/>
      <c r="B3019" s="131"/>
      <c r="C3019" s="140"/>
      <c r="D3019" s="134"/>
      <c r="E3019" s="146"/>
      <c r="F3019" s="134"/>
      <c r="G3019" s="131"/>
      <c r="H3019" s="131"/>
      <c r="I3019" s="147"/>
      <c r="J3019" s="140"/>
      <c r="K3019" s="148"/>
      <c r="L3019" s="134"/>
      <c r="M3019" s="134"/>
      <c r="N3019" s="146"/>
      <c r="O3019" s="146"/>
      <c r="P3019" s="149"/>
      <c r="Q3019" s="149"/>
      <c r="R3019" s="134"/>
      <c r="S3019" s="127"/>
      <c r="T3019" s="150"/>
      <c r="U3019" s="140"/>
      <c r="V3019" s="140"/>
      <c r="W3019" s="127"/>
    </row>
    <row r="3020" spans="1:23" ht="15.75" customHeight="1">
      <c r="A3020" s="131"/>
      <c r="B3020" s="131"/>
      <c r="C3020" s="140"/>
      <c r="D3020" s="134"/>
      <c r="E3020" s="146"/>
      <c r="F3020" s="134"/>
      <c r="G3020" s="131"/>
      <c r="H3020" s="131"/>
      <c r="I3020" s="147"/>
      <c r="J3020" s="140"/>
      <c r="K3020" s="148"/>
      <c r="L3020" s="134"/>
      <c r="M3020" s="134"/>
      <c r="N3020" s="146"/>
      <c r="O3020" s="146"/>
      <c r="P3020" s="149"/>
      <c r="Q3020" s="149"/>
      <c r="R3020" s="134"/>
      <c r="S3020" s="127"/>
      <c r="T3020" s="150"/>
      <c r="U3020" s="140"/>
      <c r="V3020" s="140"/>
      <c r="W3020" s="127"/>
    </row>
    <row r="3021" spans="1:23" ht="15.75" customHeight="1">
      <c r="A3021" s="131"/>
      <c r="B3021" s="131"/>
      <c r="C3021" s="140"/>
      <c r="D3021" s="134"/>
      <c r="E3021" s="146"/>
      <c r="F3021" s="134"/>
      <c r="G3021" s="131"/>
      <c r="H3021" s="131"/>
      <c r="I3021" s="147"/>
      <c r="J3021" s="140"/>
      <c r="K3021" s="148"/>
      <c r="L3021" s="134"/>
      <c r="M3021" s="134"/>
      <c r="N3021" s="146"/>
      <c r="O3021" s="146"/>
      <c r="P3021" s="149"/>
      <c r="Q3021" s="149"/>
      <c r="R3021" s="134"/>
      <c r="S3021" s="127"/>
      <c r="T3021" s="150"/>
      <c r="U3021" s="140"/>
      <c r="V3021" s="140"/>
      <c r="W3021" s="127"/>
    </row>
    <row r="3022" spans="1:23" ht="15.75" customHeight="1">
      <c r="A3022" s="131"/>
      <c r="B3022" s="131"/>
      <c r="C3022" s="140"/>
      <c r="D3022" s="134"/>
      <c r="E3022" s="146"/>
      <c r="F3022" s="134"/>
      <c r="G3022" s="131"/>
      <c r="H3022" s="131"/>
      <c r="I3022" s="147"/>
      <c r="J3022" s="140"/>
      <c r="K3022" s="148"/>
      <c r="L3022" s="134"/>
      <c r="M3022" s="134"/>
      <c r="N3022" s="146"/>
      <c r="O3022" s="146"/>
      <c r="P3022" s="149"/>
      <c r="Q3022" s="149"/>
      <c r="R3022" s="134"/>
      <c r="S3022" s="127"/>
      <c r="T3022" s="150"/>
      <c r="U3022" s="140"/>
      <c r="V3022" s="140"/>
      <c r="W3022" s="127"/>
    </row>
    <row r="3023" spans="1:23" ht="15.75" customHeight="1">
      <c r="A3023" s="131"/>
      <c r="B3023" s="131"/>
      <c r="C3023" s="140"/>
      <c r="D3023" s="134"/>
      <c r="E3023" s="146"/>
      <c r="F3023" s="134"/>
      <c r="G3023" s="131"/>
      <c r="H3023" s="131"/>
      <c r="I3023" s="147"/>
      <c r="J3023" s="140"/>
      <c r="K3023" s="148"/>
      <c r="L3023" s="134"/>
      <c r="M3023" s="134"/>
      <c r="N3023" s="146"/>
      <c r="O3023" s="146"/>
      <c r="P3023" s="149"/>
      <c r="Q3023" s="149"/>
      <c r="R3023" s="134"/>
      <c r="S3023" s="127"/>
      <c r="T3023" s="150"/>
      <c r="U3023" s="140"/>
      <c r="V3023" s="140"/>
      <c r="W3023" s="127"/>
    </row>
    <row r="3024" spans="1:23" ht="15.75" customHeight="1">
      <c r="A3024" s="131"/>
      <c r="B3024" s="131"/>
      <c r="C3024" s="140"/>
      <c r="D3024" s="134"/>
      <c r="E3024" s="146"/>
      <c r="F3024" s="134"/>
      <c r="G3024" s="131"/>
      <c r="H3024" s="131"/>
      <c r="I3024" s="147"/>
      <c r="J3024" s="140"/>
      <c r="K3024" s="148"/>
      <c r="L3024" s="134"/>
      <c r="M3024" s="134"/>
      <c r="N3024" s="146"/>
      <c r="O3024" s="146"/>
      <c r="P3024" s="149"/>
      <c r="Q3024" s="149"/>
      <c r="R3024" s="134"/>
      <c r="S3024" s="127"/>
      <c r="T3024" s="150"/>
      <c r="U3024" s="140"/>
      <c r="V3024" s="140"/>
      <c r="W3024" s="127"/>
    </row>
    <row r="3025" spans="1:23" ht="15.75" customHeight="1">
      <c r="A3025" s="131"/>
      <c r="B3025" s="131"/>
      <c r="C3025" s="140"/>
      <c r="D3025" s="134"/>
      <c r="E3025" s="146"/>
      <c r="F3025" s="134"/>
      <c r="G3025" s="131"/>
      <c r="H3025" s="131"/>
      <c r="I3025" s="147"/>
      <c r="J3025" s="140"/>
      <c r="K3025" s="148"/>
      <c r="L3025" s="134"/>
      <c r="M3025" s="134"/>
      <c r="N3025" s="146"/>
      <c r="O3025" s="146"/>
      <c r="P3025" s="149"/>
      <c r="Q3025" s="149"/>
      <c r="R3025" s="134"/>
      <c r="S3025" s="127"/>
      <c r="T3025" s="150"/>
      <c r="U3025" s="140"/>
      <c r="V3025" s="140"/>
      <c r="W3025" s="127"/>
    </row>
    <row r="3026" spans="1:23" ht="15.75" customHeight="1">
      <c r="A3026" s="131"/>
      <c r="B3026" s="131"/>
      <c r="C3026" s="140"/>
      <c r="D3026" s="134"/>
      <c r="E3026" s="146"/>
      <c r="F3026" s="134"/>
      <c r="G3026" s="131"/>
      <c r="H3026" s="131"/>
      <c r="I3026" s="147"/>
      <c r="J3026" s="140"/>
      <c r="K3026" s="148"/>
      <c r="L3026" s="134"/>
      <c r="M3026" s="134"/>
      <c r="N3026" s="146"/>
      <c r="O3026" s="146"/>
      <c r="P3026" s="149"/>
      <c r="Q3026" s="149"/>
      <c r="R3026" s="134"/>
      <c r="S3026" s="127"/>
      <c r="T3026" s="150"/>
      <c r="U3026" s="140"/>
      <c r="V3026" s="140"/>
      <c r="W3026" s="127"/>
    </row>
    <row r="3027" spans="1:23" ht="15.75" customHeight="1">
      <c r="A3027" s="131"/>
      <c r="B3027" s="131"/>
      <c r="C3027" s="140"/>
      <c r="D3027" s="134"/>
      <c r="E3027" s="146"/>
      <c r="F3027" s="134"/>
      <c r="G3027" s="131"/>
      <c r="H3027" s="131"/>
      <c r="I3027" s="147"/>
      <c r="J3027" s="140"/>
      <c r="K3027" s="148"/>
      <c r="L3027" s="134"/>
      <c r="M3027" s="134"/>
      <c r="N3027" s="146"/>
      <c r="O3027" s="146"/>
      <c r="P3027" s="149"/>
      <c r="Q3027" s="149"/>
      <c r="R3027" s="134"/>
      <c r="S3027" s="127"/>
      <c r="T3027" s="150"/>
      <c r="U3027" s="140"/>
      <c r="V3027" s="140"/>
      <c r="W3027" s="127"/>
    </row>
    <row r="3028" spans="1:23" ht="15.75" customHeight="1">
      <c r="A3028" s="131"/>
      <c r="B3028" s="131"/>
      <c r="C3028" s="140"/>
      <c r="D3028" s="134"/>
      <c r="E3028" s="146"/>
      <c r="F3028" s="134"/>
      <c r="G3028" s="131"/>
      <c r="H3028" s="131"/>
      <c r="I3028" s="147"/>
      <c r="J3028" s="140"/>
      <c r="K3028" s="148"/>
      <c r="L3028" s="134"/>
      <c r="M3028" s="134"/>
      <c r="N3028" s="146"/>
      <c r="O3028" s="146"/>
      <c r="P3028" s="149"/>
      <c r="Q3028" s="149"/>
      <c r="R3028" s="134"/>
      <c r="S3028" s="127"/>
      <c r="T3028" s="150"/>
      <c r="U3028" s="140"/>
      <c r="V3028" s="140"/>
      <c r="W3028" s="127"/>
    </row>
    <row r="3029" spans="1:23" ht="15.75" customHeight="1">
      <c r="A3029" s="131"/>
      <c r="B3029" s="131"/>
      <c r="C3029" s="140"/>
      <c r="D3029" s="134"/>
      <c r="E3029" s="146"/>
      <c r="F3029" s="134"/>
      <c r="G3029" s="131"/>
      <c r="H3029" s="131"/>
      <c r="I3029" s="147"/>
      <c r="J3029" s="140"/>
      <c r="K3029" s="148"/>
      <c r="L3029" s="134"/>
      <c r="M3029" s="134"/>
      <c r="N3029" s="146"/>
      <c r="O3029" s="146"/>
      <c r="P3029" s="149"/>
      <c r="Q3029" s="149"/>
      <c r="R3029" s="134"/>
      <c r="S3029" s="127"/>
      <c r="T3029" s="150"/>
      <c r="U3029" s="140"/>
      <c r="V3029" s="140"/>
      <c r="W3029" s="127"/>
    </row>
    <row r="3030" spans="1:23" ht="15.75" customHeight="1">
      <c r="A3030" s="131"/>
      <c r="B3030" s="131"/>
      <c r="C3030" s="140"/>
      <c r="D3030" s="134"/>
      <c r="E3030" s="146"/>
      <c r="F3030" s="134"/>
      <c r="G3030" s="131"/>
      <c r="H3030" s="131"/>
      <c r="I3030" s="147"/>
      <c r="J3030" s="140"/>
      <c r="K3030" s="148"/>
      <c r="L3030" s="134"/>
      <c r="M3030" s="134"/>
      <c r="N3030" s="146"/>
      <c r="O3030" s="146"/>
      <c r="P3030" s="149"/>
      <c r="Q3030" s="149"/>
      <c r="R3030" s="134"/>
      <c r="S3030" s="127"/>
      <c r="T3030" s="150"/>
      <c r="U3030" s="140"/>
      <c r="V3030" s="140"/>
      <c r="W3030" s="127"/>
    </row>
    <row r="3031" spans="1:23" ht="15.75" customHeight="1">
      <c r="A3031" s="131"/>
      <c r="B3031" s="131"/>
      <c r="C3031" s="140"/>
      <c r="D3031" s="134"/>
      <c r="E3031" s="146"/>
      <c r="F3031" s="134"/>
      <c r="G3031" s="131"/>
      <c r="H3031" s="131"/>
      <c r="I3031" s="147"/>
      <c r="J3031" s="140"/>
      <c r="K3031" s="148"/>
      <c r="L3031" s="134"/>
      <c r="M3031" s="134"/>
      <c r="N3031" s="146"/>
      <c r="O3031" s="146"/>
      <c r="P3031" s="149"/>
      <c r="Q3031" s="149"/>
      <c r="R3031" s="134"/>
      <c r="S3031" s="127"/>
      <c r="T3031" s="150"/>
      <c r="U3031" s="140"/>
      <c r="V3031" s="140"/>
      <c r="W3031" s="127"/>
    </row>
    <row r="3032" spans="1:23" ht="15.75" customHeight="1">
      <c r="A3032" s="131"/>
      <c r="B3032" s="131"/>
      <c r="C3032" s="140"/>
      <c r="D3032" s="134"/>
      <c r="E3032" s="146"/>
      <c r="F3032" s="134"/>
      <c r="G3032" s="131"/>
      <c r="H3032" s="131"/>
      <c r="I3032" s="147"/>
      <c r="J3032" s="140"/>
      <c r="K3032" s="148"/>
      <c r="L3032" s="134"/>
      <c r="M3032" s="134"/>
      <c r="N3032" s="146"/>
      <c r="O3032" s="146"/>
      <c r="P3032" s="149"/>
      <c r="Q3032" s="149"/>
      <c r="R3032" s="134"/>
      <c r="S3032" s="127"/>
      <c r="T3032" s="150"/>
      <c r="U3032" s="140"/>
      <c r="V3032" s="140"/>
      <c r="W3032" s="127"/>
    </row>
    <row r="3033" spans="1:23" ht="15.75" customHeight="1">
      <c r="A3033" s="131"/>
      <c r="B3033" s="131"/>
      <c r="C3033" s="140"/>
      <c r="D3033" s="134"/>
      <c r="E3033" s="146"/>
      <c r="F3033" s="134"/>
      <c r="G3033" s="131"/>
      <c r="H3033" s="131"/>
      <c r="I3033" s="147"/>
      <c r="J3033" s="140"/>
      <c r="K3033" s="148"/>
      <c r="L3033" s="134"/>
      <c r="M3033" s="134"/>
      <c r="N3033" s="146"/>
      <c r="O3033" s="146"/>
      <c r="P3033" s="149"/>
      <c r="Q3033" s="149"/>
      <c r="R3033" s="134"/>
      <c r="S3033" s="127"/>
      <c r="T3033" s="150"/>
      <c r="U3033" s="140"/>
      <c r="V3033" s="140"/>
      <c r="W3033" s="127"/>
    </row>
    <row r="3034" spans="1:23" ht="15.75" customHeight="1">
      <c r="A3034" s="131"/>
      <c r="B3034" s="131"/>
      <c r="C3034" s="140"/>
      <c r="D3034" s="134"/>
      <c r="E3034" s="146"/>
      <c r="F3034" s="134"/>
      <c r="G3034" s="131"/>
      <c r="H3034" s="131"/>
      <c r="I3034" s="147"/>
      <c r="J3034" s="140"/>
      <c r="K3034" s="148"/>
      <c r="L3034" s="134"/>
      <c r="M3034" s="134"/>
      <c r="N3034" s="146"/>
      <c r="O3034" s="146"/>
      <c r="P3034" s="149"/>
      <c r="Q3034" s="149"/>
      <c r="R3034" s="134"/>
      <c r="S3034" s="127"/>
      <c r="T3034" s="150"/>
      <c r="U3034" s="140"/>
      <c r="V3034" s="140"/>
      <c r="W3034" s="127"/>
    </row>
    <row r="3035" spans="1:23" ht="15.75" customHeight="1">
      <c r="A3035" s="131"/>
      <c r="B3035" s="131"/>
      <c r="C3035" s="140"/>
      <c r="D3035" s="134"/>
      <c r="E3035" s="146"/>
      <c r="F3035" s="134"/>
      <c r="G3035" s="131"/>
      <c r="H3035" s="131"/>
      <c r="I3035" s="147"/>
      <c r="J3035" s="140"/>
      <c r="K3035" s="148"/>
      <c r="L3035" s="134"/>
      <c r="M3035" s="134"/>
      <c r="N3035" s="146"/>
      <c r="O3035" s="146"/>
      <c r="P3035" s="149"/>
      <c r="Q3035" s="149"/>
      <c r="R3035" s="134"/>
      <c r="S3035" s="127"/>
      <c r="T3035" s="150"/>
      <c r="U3035" s="140"/>
      <c r="V3035" s="140"/>
      <c r="W3035" s="127"/>
    </row>
    <row r="3036" spans="1:23" ht="15.75" customHeight="1">
      <c r="A3036" s="131"/>
      <c r="B3036" s="131"/>
      <c r="C3036" s="140"/>
      <c r="D3036" s="134"/>
      <c r="E3036" s="146"/>
      <c r="F3036" s="134"/>
      <c r="G3036" s="131"/>
      <c r="H3036" s="131"/>
      <c r="I3036" s="147"/>
      <c r="J3036" s="140"/>
      <c r="K3036" s="148"/>
      <c r="L3036" s="134"/>
      <c r="M3036" s="134"/>
      <c r="N3036" s="146"/>
      <c r="O3036" s="146"/>
      <c r="P3036" s="149"/>
      <c r="Q3036" s="149"/>
      <c r="R3036" s="134"/>
      <c r="S3036" s="127"/>
      <c r="T3036" s="150"/>
      <c r="U3036" s="140"/>
      <c r="V3036" s="140"/>
      <c r="W3036" s="127"/>
    </row>
    <row r="3037" spans="1:23" ht="15.75" customHeight="1">
      <c r="A3037" s="131"/>
      <c r="B3037" s="131"/>
      <c r="C3037" s="140"/>
      <c r="D3037" s="134"/>
      <c r="E3037" s="146"/>
      <c r="F3037" s="134"/>
      <c r="G3037" s="131"/>
      <c r="H3037" s="131"/>
      <c r="I3037" s="147"/>
      <c r="J3037" s="140"/>
      <c r="K3037" s="148"/>
      <c r="L3037" s="134"/>
      <c r="M3037" s="134"/>
      <c r="N3037" s="146"/>
      <c r="O3037" s="146"/>
      <c r="P3037" s="149"/>
      <c r="Q3037" s="149"/>
      <c r="R3037" s="134"/>
      <c r="S3037" s="127"/>
      <c r="T3037" s="150"/>
      <c r="U3037" s="140"/>
      <c r="V3037" s="140"/>
      <c r="W3037" s="127"/>
    </row>
    <row r="3038" spans="1:23" ht="15.75" customHeight="1">
      <c r="A3038" s="131"/>
      <c r="B3038" s="131"/>
      <c r="C3038" s="140"/>
      <c r="D3038" s="134"/>
      <c r="E3038" s="146"/>
      <c r="F3038" s="134"/>
      <c r="G3038" s="131"/>
      <c r="H3038" s="131"/>
      <c r="I3038" s="147"/>
      <c r="J3038" s="140"/>
      <c r="K3038" s="148"/>
      <c r="L3038" s="134"/>
      <c r="M3038" s="134"/>
      <c r="N3038" s="146"/>
      <c r="O3038" s="146"/>
      <c r="P3038" s="149"/>
      <c r="Q3038" s="149"/>
      <c r="R3038" s="134"/>
      <c r="S3038" s="127"/>
      <c r="T3038" s="150"/>
      <c r="U3038" s="140"/>
      <c r="V3038" s="140"/>
      <c r="W3038" s="127"/>
    </row>
    <row r="3039" spans="1:23" ht="15.75" customHeight="1">
      <c r="A3039" s="131"/>
      <c r="B3039" s="131"/>
      <c r="C3039" s="140"/>
      <c r="D3039" s="134"/>
      <c r="E3039" s="146"/>
      <c r="F3039" s="134"/>
      <c r="G3039" s="131"/>
      <c r="H3039" s="131"/>
      <c r="I3039" s="147"/>
      <c r="J3039" s="140"/>
      <c r="K3039" s="148"/>
      <c r="L3039" s="134"/>
      <c r="M3039" s="134"/>
      <c r="N3039" s="146"/>
      <c r="O3039" s="146"/>
      <c r="P3039" s="149"/>
      <c r="Q3039" s="149"/>
      <c r="R3039" s="134"/>
      <c r="S3039" s="127"/>
      <c r="T3039" s="150"/>
      <c r="U3039" s="140"/>
      <c r="V3039" s="140"/>
      <c r="W3039" s="127"/>
    </row>
    <row r="3040" spans="1:23" ht="15.75" customHeight="1">
      <c r="A3040" s="131"/>
      <c r="B3040" s="131"/>
      <c r="C3040" s="140"/>
      <c r="D3040" s="134"/>
      <c r="E3040" s="146"/>
      <c r="F3040" s="134"/>
      <c r="G3040" s="131"/>
      <c r="H3040" s="131"/>
      <c r="I3040" s="147"/>
      <c r="J3040" s="140"/>
      <c r="K3040" s="148"/>
      <c r="L3040" s="134"/>
      <c r="M3040" s="134"/>
      <c r="N3040" s="146"/>
      <c r="O3040" s="146"/>
      <c r="P3040" s="149"/>
      <c r="Q3040" s="149"/>
      <c r="R3040" s="134"/>
      <c r="S3040" s="127"/>
      <c r="T3040" s="150"/>
      <c r="U3040" s="140"/>
      <c r="V3040" s="140"/>
      <c r="W3040" s="127"/>
    </row>
    <row r="3041" spans="1:23" ht="15.75" customHeight="1">
      <c r="A3041" s="131"/>
      <c r="B3041" s="131"/>
      <c r="C3041" s="140"/>
      <c r="D3041" s="134"/>
      <c r="E3041" s="146"/>
      <c r="F3041" s="134"/>
      <c r="G3041" s="131"/>
      <c r="H3041" s="131"/>
      <c r="I3041" s="147"/>
      <c r="J3041" s="140"/>
      <c r="K3041" s="148"/>
      <c r="L3041" s="134"/>
      <c r="M3041" s="134"/>
      <c r="N3041" s="146"/>
      <c r="O3041" s="146"/>
      <c r="P3041" s="149"/>
      <c r="Q3041" s="149"/>
      <c r="R3041" s="134"/>
      <c r="S3041" s="127"/>
      <c r="T3041" s="150"/>
      <c r="U3041" s="140"/>
      <c r="V3041" s="140"/>
      <c r="W3041" s="127"/>
    </row>
    <row r="3042" spans="1:23" ht="15.75" customHeight="1">
      <c r="A3042" s="131"/>
      <c r="B3042" s="131"/>
      <c r="C3042" s="140"/>
      <c r="D3042" s="134"/>
      <c r="E3042" s="146"/>
      <c r="F3042" s="134"/>
      <c r="G3042" s="131"/>
      <c r="H3042" s="131"/>
      <c r="I3042" s="147"/>
      <c r="J3042" s="140"/>
      <c r="K3042" s="148"/>
      <c r="L3042" s="134"/>
      <c r="M3042" s="134"/>
      <c r="N3042" s="146"/>
      <c r="O3042" s="146"/>
      <c r="P3042" s="149"/>
      <c r="Q3042" s="149"/>
      <c r="R3042" s="134"/>
      <c r="S3042" s="127"/>
      <c r="T3042" s="150"/>
      <c r="U3042" s="140"/>
      <c r="V3042" s="140"/>
      <c r="W3042" s="127"/>
    </row>
    <row r="3043" spans="1:23" ht="15.75" customHeight="1">
      <c r="A3043" s="131"/>
      <c r="B3043" s="131"/>
      <c r="C3043" s="140"/>
      <c r="D3043" s="134"/>
      <c r="E3043" s="146"/>
      <c r="F3043" s="134"/>
      <c r="G3043" s="131"/>
      <c r="H3043" s="131"/>
      <c r="I3043" s="147"/>
      <c r="J3043" s="140"/>
      <c r="K3043" s="148"/>
      <c r="L3043" s="134"/>
      <c r="M3043" s="134"/>
      <c r="N3043" s="146"/>
      <c r="O3043" s="146"/>
      <c r="P3043" s="149"/>
      <c r="Q3043" s="149"/>
      <c r="R3043" s="134"/>
      <c r="S3043" s="127"/>
      <c r="T3043" s="150"/>
      <c r="U3043" s="140"/>
      <c r="V3043" s="140"/>
      <c r="W3043" s="127"/>
    </row>
    <row r="3044" spans="1:23" ht="15.75" customHeight="1">
      <c r="A3044" s="131"/>
      <c r="B3044" s="131"/>
      <c r="C3044" s="140"/>
      <c r="D3044" s="134"/>
      <c r="E3044" s="146"/>
      <c r="F3044" s="134"/>
      <c r="G3044" s="131"/>
      <c r="H3044" s="131"/>
      <c r="I3044" s="147"/>
      <c r="J3044" s="140"/>
      <c r="K3044" s="148"/>
      <c r="L3044" s="134"/>
      <c r="M3044" s="134"/>
      <c r="N3044" s="146"/>
      <c r="O3044" s="146"/>
      <c r="P3044" s="149"/>
      <c r="Q3044" s="149"/>
      <c r="R3044" s="134"/>
      <c r="S3044" s="127"/>
      <c r="T3044" s="150"/>
      <c r="U3044" s="140"/>
      <c r="V3044" s="140"/>
      <c r="W3044" s="127"/>
    </row>
    <row r="3045" spans="1:23" ht="15.75" customHeight="1">
      <c r="A3045" s="131"/>
      <c r="B3045" s="131"/>
      <c r="C3045" s="140"/>
      <c r="D3045" s="134"/>
      <c r="E3045" s="146"/>
      <c r="F3045" s="134"/>
      <c r="G3045" s="131"/>
      <c r="H3045" s="131"/>
      <c r="I3045" s="147"/>
      <c r="J3045" s="140"/>
      <c r="K3045" s="148"/>
      <c r="L3045" s="134"/>
      <c r="M3045" s="134"/>
      <c r="N3045" s="146"/>
      <c r="O3045" s="146"/>
      <c r="P3045" s="149"/>
      <c r="Q3045" s="149"/>
      <c r="R3045" s="134"/>
      <c r="S3045" s="127"/>
      <c r="T3045" s="150"/>
      <c r="U3045" s="140"/>
      <c r="V3045" s="140"/>
      <c r="W3045" s="127"/>
    </row>
    <row r="3046" spans="1:23" ht="15.75" customHeight="1">
      <c r="A3046" s="131"/>
      <c r="B3046" s="131"/>
      <c r="C3046" s="140"/>
      <c r="D3046" s="134"/>
      <c r="E3046" s="146"/>
      <c r="F3046" s="134"/>
      <c r="G3046" s="131"/>
      <c r="H3046" s="131"/>
      <c r="I3046" s="147"/>
      <c r="J3046" s="140"/>
      <c r="K3046" s="148"/>
      <c r="L3046" s="134"/>
      <c r="M3046" s="134"/>
      <c r="N3046" s="146"/>
      <c r="O3046" s="146"/>
      <c r="P3046" s="149"/>
      <c r="Q3046" s="149"/>
      <c r="R3046" s="134"/>
      <c r="S3046" s="127"/>
      <c r="T3046" s="150"/>
      <c r="U3046" s="140"/>
      <c r="V3046" s="140"/>
      <c r="W3046" s="127"/>
    </row>
    <row r="3047" spans="1:23" ht="15.75" customHeight="1">
      <c r="A3047" s="131"/>
      <c r="B3047" s="131"/>
      <c r="C3047" s="140"/>
      <c r="D3047" s="134"/>
      <c r="E3047" s="146"/>
      <c r="F3047" s="134"/>
      <c r="G3047" s="131"/>
      <c r="H3047" s="131"/>
      <c r="I3047" s="147"/>
      <c r="J3047" s="140"/>
      <c r="K3047" s="148"/>
      <c r="L3047" s="134"/>
      <c r="M3047" s="134"/>
      <c r="N3047" s="146"/>
      <c r="O3047" s="146"/>
      <c r="P3047" s="149"/>
      <c r="Q3047" s="149"/>
      <c r="R3047" s="134"/>
      <c r="S3047" s="127"/>
      <c r="T3047" s="150"/>
      <c r="U3047" s="140"/>
      <c r="V3047" s="140"/>
      <c r="W3047" s="127"/>
    </row>
    <row r="3048" spans="1:23" ht="15.75" customHeight="1">
      <c r="A3048" s="131"/>
      <c r="B3048" s="131"/>
      <c r="C3048" s="140"/>
      <c r="D3048" s="134"/>
      <c r="E3048" s="146"/>
      <c r="F3048" s="134"/>
      <c r="G3048" s="131"/>
      <c r="H3048" s="131"/>
      <c r="I3048" s="147"/>
      <c r="J3048" s="140"/>
      <c r="K3048" s="148"/>
      <c r="L3048" s="134"/>
      <c r="M3048" s="134"/>
      <c r="N3048" s="146"/>
      <c r="O3048" s="146"/>
      <c r="P3048" s="149"/>
      <c r="Q3048" s="149"/>
      <c r="R3048" s="134"/>
      <c r="S3048" s="127"/>
      <c r="T3048" s="150"/>
      <c r="U3048" s="140"/>
      <c r="V3048" s="140"/>
      <c r="W3048" s="127"/>
    </row>
    <row r="3049" spans="1:23" ht="15.75" customHeight="1">
      <c r="A3049" s="131"/>
      <c r="B3049" s="131"/>
      <c r="C3049" s="140"/>
      <c r="D3049" s="134"/>
      <c r="E3049" s="146"/>
      <c r="F3049" s="134"/>
      <c r="G3049" s="131"/>
      <c r="H3049" s="131"/>
      <c r="I3049" s="147"/>
      <c r="J3049" s="140"/>
      <c r="K3049" s="148"/>
      <c r="L3049" s="134"/>
      <c r="M3049" s="134"/>
      <c r="N3049" s="146"/>
      <c r="O3049" s="146"/>
      <c r="P3049" s="149"/>
      <c r="Q3049" s="149"/>
      <c r="R3049" s="134"/>
      <c r="S3049" s="127"/>
      <c r="T3049" s="150"/>
      <c r="U3049" s="140"/>
      <c r="V3049" s="140"/>
      <c r="W3049" s="127"/>
    </row>
    <row r="3050" spans="1:23" ht="15.75" customHeight="1">
      <c r="A3050" s="131"/>
      <c r="B3050" s="131"/>
      <c r="C3050" s="140"/>
      <c r="D3050" s="134"/>
      <c r="E3050" s="146"/>
      <c r="F3050" s="134"/>
      <c r="G3050" s="131"/>
      <c r="H3050" s="131"/>
      <c r="I3050" s="147"/>
      <c r="J3050" s="140"/>
      <c r="K3050" s="148"/>
      <c r="L3050" s="134"/>
      <c r="M3050" s="134"/>
      <c r="N3050" s="146"/>
      <c r="O3050" s="146"/>
      <c r="P3050" s="149"/>
      <c r="Q3050" s="149"/>
      <c r="R3050" s="134"/>
      <c r="S3050" s="127"/>
      <c r="T3050" s="150"/>
      <c r="U3050" s="140"/>
      <c r="V3050" s="140"/>
      <c r="W3050" s="127"/>
    </row>
    <row r="3051" spans="1:23" ht="15.75" customHeight="1">
      <c r="A3051" s="131"/>
      <c r="B3051" s="131"/>
      <c r="C3051" s="140"/>
      <c r="D3051" s="134"/>
      <c r="E3051" s="146"/>
      <c r="F3051" s="134"/>
      <c r="G3051" s="131"/>
      <c r="H3051" s="131"/>
      <c r="I3051" s="147"/>
      <c r="J3051" s="140"/>
      <c r="K3051" s="148"/>
      <c r="L3051" s="134"/>
      <c r="M3051" s="134"/>
      <c r="N3051" s="146"/>
      <c r="O3051" s="146"/>
      <c r="P3051" s="149"/>
      <c r="Q3051" s="149"/>
      <c r="R3051" s="134"/>
      <c r="S3051" s="127"/>
      <c r="T3051" s="150"/>
      <c r="U3051" s="140"/>
      <c r="V3051" s="140"/>
      <c r="W3051" s="127"/>
    </row>
    <row r="3052" spans="1:23" ht="15.75" customHeight="1">
      <c r="A3052" s="131"/>
      <c r="B3052" s="131"/>
      <c r="C3052" s="140"/>
      <c r="D3052" s="134"/>
      <c r="E3052" s="146"/>
      <c r="F3052" s="134"/>
      <c r="G3052" s="131"/>
      <c r="H3052" s="131"/>
      <c r="I3052" s="147"/>
      <c r="J3052" s="140"/>
      <c r="K3052" s="148"/>
      <c r="L3052" s="134"/>
      <c r="M3052" s="134"/>
      <c r="N3052" s="146"/>
      <c r="O3052" s="146"/>
      <c r="P3052" s="149"/>
      <c r="Q3052" s="149"/>
      <c r="R3052" s="134"/>
      <c r="S3052" s="127"/>
      <c r="T3052" s="150"/>
      <c r="U3052" s="140"/>
      <c r="V3052" s="140"/>
      <c r="W3052" s="127"/>
    </row>
    <row r="3053" spans="1:23" ht="15.75" customHeight="1">
      <c r="A3053" s="131"/>
      <c r="B3053" s="131"/>
      <c r="C3053" s="140"/>
      <c r="D3053" s="134"/>
      <c r="E3053" s="146"/>
      <c r="F3053" s="134"/>
      <c r="G3053" s="131"/>
      <c r="H3053" s="131"/>
      <c r="I3053" s="147"/>
      <c r="J3053" s="140"/>
      <c r="K3053" s="148"/>
      <c r="L3053" s="134"/>
      <c r="M3053" s="134"/>
      <c r="N3053" s="146"/>
      <c r="O3053" s="146"/>
      <c r="P3053" s="149"/>
      <c r="Q3053" s="149"/>
      <c r="R3053" s="134"/>
      <c r="S3053" s="127"/>
      <c r="T3053" s="150"/>
      <c r="U3053" s="140"/>
      <c r="V3053" s="140"/>
      <c r="W3053" s="127"/>
    </row>
    <row r="3054" spans="1:23" ht="15.75" customHeight="1">
      <c r="A3054" s="131"/>
      <c r="B3054" s="131"/>
      <c r="C3054" s="140"/>
      <c r="D3054" s="134"/>
      <c r="E3054" s="146"/>
      <c r="F3054" s="134"/>
      <c r="G3054" s="131"/>
      <c r="H3054" s="131"/>
      <c r="I3054" s="147"/>
      <c r="J3054" s="140"/>
      <c r="K3054" s="148"/>
      <c r="L3054" s="134"/>
      <c r="M3054" s="134"/>
      <c r="N3054" s="146"/>
      <c r="O3054" s="146"/>
      <c r="P3054" s="149"/>
      <c r="Q3054" s="149"/>
      <c r="R3054" s="134"/>
      <c r="S3054" s="127"/>
      <c r="T3054" s="150"/>
      <c r="U3054" s="140"/>
      <c r="V3054" s="140"/>
      <c r="W3054" s="127"/>
    </row>
    <row r="3055" spans="1:23" ht="15.75" customHeight="1">
      <c r="A3055" s="131"/>
      <c r="B3055" s="131"/>
      <c r="C3055" s="140"/>
      <c r="D3055" s="134"/>
      <c r="E3055" s="146"/>
      <c r="F3055" s="134"/>
      <c r="G3055" s="131"/>
      <c r="H3055" s="131"/>
      <c r="I3055" s="147"/>
      <c r="J3055" s="140"/>
      <c r="K3055" s="148"/>
      <c r="L3055" s="134"/>
      <c r="M3055" s="134"/>
      <c r="N3055" s="146"/>
      <c r="O3055" s="146"/>
      <c r="P3055" s="149"/>
      <c r="Q3055" s="149"/>
      <c r="R3055" s="134"/>
      <c r="S3055" s="127"/>
      <c r="T3055" s="150"/>
      <c r="U3055" s="140"/>
      <c r="V3055" s="140"/>
      <c r="W3055" s="127"/>
    </row>
    <row r="3056" spans="1:23" ht="15.75" customHeight="1">
      <c r="A3056" s="131"/>
      <c r="B3056" s="131"/>
      <c r="C3056" s="140"/>
      <c r="D3056" s="134"/>
      <c r="E3056" s="146"/>
      <c r="F3056" s="134"/>
      <c r="G3056" s="131"/>
      <c r="H3056" s="131"/>
      <c r="I3056" s="147"/>
      <c r="J3056" s="140"/>
      <c r="K3056" s="148"/>
      <c r="L3056" s="134"/>
      <c r="M3056" s="134"/>
      <c r="N3056" s="146"/>
      <c r="O3056" s="146"/>
      <c r="P3056" s="149"/>
      <c r="Q3056" s="149"/>
      <c r="R3056" s="134"/>
      <c r="S3056" s="127"/>
      <c r="T3056" s="150"/>
      <c r="U3056" s="140"/>
      <c r="V3056" s="140"/>
      <c r="W3056" s="127"/>
    </row>
    <row r="3057" spans="1:23" ht="15.75" customHeight="1">
      <c r="A3057" s="131"/>
      <c r="B3057" s="131"/>
      <c r="C3057" s="140"/>
      <c r="D3057" s="134"/>
      <c r="E3057" s="146"/>
      <c r="F3057" s="134"/>
      <c r="G3057" s="131"/>
      <c r="H3057" s="131"/>
      <c r="I3057" s="147"/>
      <c r="J3057" s="140"/>
      <c r="K3057" s="148"/>
      <c r="L3057" s="134"/>
      <c r="M3057" s="134"/>
      <c r="N3057" s="146"/>
      <c r="O3057" s="146"/>
      <c r="P3057" s="149"/>
      <c r="Q3057" s="149"/>
      <c r="R3057" s="134"/>
      <c r="S3057" s="127"/>
      <c r="T3057" s="150"/>
      <c r="U3057" s="140"/>
      <c r="V3057" s="140"/>
      <c r="W3057" s="127"/>
    </row>
    <row r="3058" spans="1:23" ht="15.75" customHeight="1">
      <c r="A3058" s="131"/>
      <c r="B3058" s="131"/>
      <c r="C3058" s="140"/>
      <c r="D3058" s="134"/>
      <c r="E3058" s="146"/>
      <c r="F3058" s="134"/>
      <c r="G3058" s="131"/>
      <c r="H3058" s="131"/>
      <c r="I3058" s="147"/>
      <c r="J3058" s="140"/>
      <c r="K3058" s="148"/>
      <c r="L3058" s="134"/>
      <c r="M3058" s="134"/>
      <c r="N3058" s="146"/>
      <c r="O3058" s="146"/>
      <c r="P3058" s="149"/>
      <c r="Q3058" s="149"/>
      <c r="R3058" s="134"/>
      <c r="S3058" s="127"/>
      <c r="T3058" s="150"/>
      <c r="U3058" s="140"/>
      <c r="V3058" s="140"/>
      <c r="W3058" s="127"/>
    </row>
    <row r="3059" spans="1:23" ht="15.75" customHeight="1">
      <c r="A3059" s="131"/>
      <c r="B3059" s="131"/>
      <c r="C3059" s="140"/>
      <c r="D3059" s="134"/>
      <c r="E3059" s="146"/>
      <c r="F3059" s="134"/>
      <c r="G3059" s="131"/>
      <c r="H3059" s="131"/>
      <c r="I3059" s="147"/>
      <c r="J3059" s="140"/>
      <c r="K3059" s="148"/>
      <c r="L3059" s="134"/>
      <c r="M3059" s="134"/>
      <c r="N3059" s="146"/>
      <c r="O3059" s="146"/>
      <c r="P3059" s="149"/>
      <c r="Q3059" s="149"/>
      <c r="R3059" s="134"/>
      <c r="S3059" s="127"/>
      <c r="T3059" s="150"/>
      <c r="U3059" s="140"/>
      <c r="V3059" s="140"/>
      <c r="W3059" s="127"/>
    </row>
    <row r="3060" spans="1:23" ht="15.75" customHeight="1">
      <c r="A3060" s="131"/>
      <c r="B3060" s="131"/>
      <c r="C3060" s="140"/>
      <c r="D3060" s="134"/>
      <c r="E3060" s="146"/>
      <c r="F3060" s="134"/>
      <c r="G3060" s="131"/>
      <c r="H3060" s="131"/>
      <c r="I3060" s="147"/>
      <c r="J3060" s="140"/>
      <c r="K3060" s="148"/>
      <c r="L3060" s="134"/>
      <c r="M3060" s="134"/>
      <c r="N3060" s="146"/>
      <c r="O3060" s="146"/>
      <c r="P3060" s="149"/>
      <c r="Q3060" s="149"/>
      <c r="R3060" s="134"/>
      <c r="S3060" s="127"/>
      <c r="T3060" s="150"/>
      <c r="U3060" s="140"/>
      <c r="V3060" s="140"/>
      <c r="W3060" s="127"/>
    </row>
    <row r="3061" spans="1:23" ht="15.75" customHeight="1">
      <c r="A3061" s="131"/>
      <c r="B3061" s="131"/>
      <c r="C3061" s="140"/>
      <c r="D3061" s="134"/>
      <c r="E3061" s="146"/>
      <c r="F3061" s="134"/>
      <c r="G3061" s="131"/>
      <c r="H3061" s="131"/>
      <c r="I3061" s="147"/>
      <c r="J3061" s="140"/>
      <c r="K3061" s="148"/>
      <c r="L3061" s="134"/>
      <c r="M3061" s="134"/>
      <c r="N3061" s="146"/>
      <c r="O3061" s="146"/>
      <c r="P3061" s="149"/>
      <c r="Q3061" s="149"/>
      <c r="R3061" s="134"/>
      <c r="S3061" s="127"/>
      <c r="T3061" s="150"/>
      <c r="U3061" s="140"/>
      <c r="V3061" s="140"/>
      <c r="W3061" s="127"/>
    </row>
    <row r="3062" spans="1:23" ht="15.75" customHeight="1">
      <c r="A3062" s="131"/>
      <c r="B3062" s="131"/>
      <c r="C3062" s="140"/>
      <c r="D3062" s="134"/>
      <c r="E3062" s="146"/>
      <c r="F3062" s="134"/>
      <c r="G3062" s="131"/>
      <c r="H3062" s="131"/>
      <c r="I3062" s="147"/>
      <c r="J3062" s="140"/>
      <c r="K3062" s="148"/>
      <c r="L3062" s="134"/>
      <c r="M3062" s="134"/>
      <c r="N3062" s="146"/>
      <c r="O3062" s="146"/>
      <c r="P3062" s="149"/>
      <c r="Q3062" s="149"/>
      <c r="R3062" s="134"/>
      <c r="S3062" s="127"/>
      <c r="T3062" s="150"/>
      <c r="U3062" s="140"/>
      <c r="V3062" s="140"/>
      <c r="W3062" s="127"/>
    </row>
    <row r="3063" spans="1:23" ht="15.75" customHeight="1">
      <c r="A3063" s="131"/>
      <c r="B3063" s="131"/>
      <c r="C3063" s="140"/>
      <c r="D3063" s="134"/>
      <c r="E3063" s="146"/>
      <c r="F3063" s="134"/>
      <c r="G3063" s="131"/>
      <c r="H3063" s="131"/>
      <c r="I3063" s="147"/>
      <c r="J3063" s="140"/>
      <c r="K3063" s="148"/>
      <c r="L3063" s="134"/>
      <c r="M3063" s="134"/>
      <c r="N3063" s="146"/>
      <c r="O3063" s="146"/>
      <c r="P3063" s="149"/>
      <c r="Q3063" s="149"/>
      <c r="R3063" s="134"/>
      <c r="S3063" s="127"/>
      <c r="T3063" s="150"/>
      <c r="U3063" s="140"/>
      <c r="V3063" s="140"/>
      <c r="W3063" s="127"/>
    </row>
    <row r="3064" spans="1:23" ht="15.75" customHeight="1">
      <c r="A3064" s="131"/>
      <c r="B3064" s="131"/>
      <c r="C3064" s="140"/>
      <c r="D3064" s="134"/>
      <c r="E3064" s="146"/>
      <c r="F3064" s="134"/>
      <c r="G3064" s="131"/>
      <c r="H3064" s="131"/>
      <c r="I3064" s="147"/>
      <c r="J3064" s="140"/>
      <c r="K3064" s="148"/>
      <c r="L3064" s="134"/>
      <c r="M3064" s="134"/>
      <c r="N3064" s="146"/>
      <c r="O3064" s="146"/>
      <c r="P3064" s="149"/>
      <c r="Q3064" s="149"/>
      <c r="R3064" s="134"/>
      <c r="S3064" s="127"/>
      <c r="T3064" s="150"/>
      <c r="U3064" s="140"/>
      <c r="V3064" s="140"/>
      <c r="W3064" s="127"/>
    </row>
    <row r="3065" spans="1:23" ht="15.75" customHeight="1">
      <c r="A3065" s="131"/>
      <c r="B3065" s="131"/>
      <c r="C3065" s="140"/>
      <c r="D3065" s="134"/>
      <c r="E3065" s="146"/>
      <c r="F3065" s="134"/>
      <c r="G3065" s="131"/>
      <c r="H3065" s="131"/>
      <c r="I3065" s="147"/>
      <c r="J3065" s="140"/>
      <c r="K3065" s="148"/>
      <c r="L3065" s="134"/>
      <c r="M3065" s="134"/>
      <c r="N3065" s="146"/>
      <c r="O3065" s="146"/>
      <c r="P3065" s="149"/>
      <c r="Q3065" s="149"/>
      <c r="R3065" s="134"/>
      <c r="S3065" s="127"/>
      <c r="T3065" s="150"/>
      <c r="U3065" s="140"/>
      <c r="V3065" s="140"/>
      <c r="W3065" s="127"/>
    </row>
    <row r="3066" spans="1:23" ht="15.75" customHeight="1">
      <c r="A3066" s="131"/>
      <c r="B3066" s="131"/>
      <c r="C3066" s="140"/>
      <c r="D3066" s="134"/>
      <c r="E3066" s="146"/>
      <c r="F3066" s="134"/>
      <c r="G3066" s="131"/>
      <c r="H3066" s="131"/>
      <c r="I3066" s="147"/>
      <c r="J3066" s="140"/>
      <c r="K3066" s="148"/>
      <c r="L3066" s="134"/>
      <c r="M3066" s="134"/>
      <c r="N3066" s="146"/>
      <c r="O3066" s="146"/>
      <c r="P3066" s="149"/>
      <c r="Q3066" s="149"/>
      <c r="R3066" s="134"/>
      <c r="S3066" s="127"/>
      <c r="T3066" s="150"/>
      <c r="U3066" s="140"/>
      <c r="V3066" s="140"/>
      <c r="W3066" s="127"/>
    </row>
    <row r="3067" spans="1:23" ht="15.75" customHeight="1">
      <c r="A3067" s="131"/>
      <c r="B3067" s="131"/>
      <c r="C3067" s="140"/>
      <c r="D3067" s="134"/>
      <c r="E3067" s="146"/>
      <c r="F3067" s="134"/>
      <c r="G3067" s="131"/>
      <c r="H3067" s="131"/>
      <c r="I3067" s="147"/>
      <c r="J3067" s="140"/>
      <c r="K3067" s="148"/>
      <c r="L3067" s="134"/>
      <c r="M3067" s="134"/>
      <c r="N3067" s="146"/>
      <c r="O3067" s="146"/>
      <c r="P3067" s="149"/>
      <c r="Q3067" s="149"/>
      <c r="R3067" s="134"/>
      <c r="S3067" s="127"/>
      <c r="T3067" s="150"/>
      <c r="U3067" s="140"/>
      <c r="V3067" s="140"/>
      <c r="W3067" s="127"/>
    </row>
    <row r="3068" spans="1:23" ht="15.75" customHeight="1">
      <c r="A3068" s="131"/>
      <c r="B3068" s="131"/>
      <c r="C3068" s="140"/>
      <c r="D3068" s="134"/>
      <c r="E3068" s="146"/>
      <c r="F3068" s="134"/>
      <c r="G3068" s="131"/>
      <c r="H3068" s="131"/>
      <c r="I3068" s="147"/>
      <c r="J3068" s="140"/>
      <c r="K3068" s="148"/>
      <c r="L3068" s="134"/>
      <c r="M3068" s="134"/>
      <c r="N3068" s="146"/>
      <c r="O3068" s="146"/>
      <c r="P3068" s="149"/>
      <c r="Q3068" s="149"/>
      <c r="R3068" s="134"/>
      <c r="S3068" s="127"/>
      <c r="T3068" s="150"/>
      <c r="U3068" s="140"/>
      <c r="V3068" s="140"/>
      <c r="W3068" s="127"/>
    </row>
    <row r="3069" spans="1:23" ht="15.75" customHeight="1">
      <c r="A3069" s="131"/>
      <c r="B3069" s="131"/>
      <c r="C3069" s="140"/>
      <c r="D3069" s="134"/>
      <c r="E3069" s="146"/>
      <c r="F3069" s="134"/>
      <c r="G3069" s="131"/>
      <c r="H3069" s="131"/>
      <c r="I3069" s="147"/>
      <c r="J3069" s="140"/>
      <c r="K3069" s="148"/>
      <c r="L3069" s="134"/>
      <c r="M3069" s="134"/>
      <c r="N3069" s="146"/>
      <c r="O3069" s="146"/>
      <c r="P3069" s="149"/>
      <c r="Q3069" s="149"/>
      <c r="R3069" s="134"/>
      <c r="S3069" s="127"/>
      <c r="T3069" s="150"/>
      <c r="U3069" s="140"/>
      <c r="V3069" s="140"/>
      <c r="W3069" s="127"/>
    </row>
    <row r="3070" spans="1:23" ht="15.75" customHeight="1">
      <c r="A3070" s="131"/>
      <c r="B3070" s="131"/>
      <c r="C3070" s="140"/>
      <c r="D3070" s="134"/>
      <c r="E3070" s="146"/>
      <c r="F3070" s="134"/>
      <c r="G3070" s="131"/>
      <c r="H3070" s="131"/>
      <c r="I3070" s="147"/>
      <c r="J3070" s="140"/>
      <c r="K3070" s="148"/>
      <c r="L3070" s="134"/>
      <c r="M3070" s="134"/>
      <c r="N3070" s="146"/>
      <c r="O3070" s="146"/>
      <c r="P3070" s="149"/>
      <c r="Q3070" s="149"/>
      <c r="R3070" s="134"/>
      <c r="S3070" s="127"/>
      <c r="T3070" s="150"/>
      <c r="U3070" s="140"/>
      <c r="V3070" s="140"/>
      <c r="W3070" s="127"/>
    </row>
    <row r="3071" spans="1:23" ht="15.75" customHeight="1">
      <c r="A3071" s="131"/>
      <c r="B3071" s="131"/>
      <c r="C3071" s="140"/>
      <c r="D3071" s="134"/>
      <c r="E3071" s="146"/>
      <c r="F3071" s="134"/>
      <c r="G3071" s="131"/>
      <c r="H3071" s="131"/>
      <c r="I3071" s="147"/>
      <c r="J3071" s="140"/>
      <c r="K3071" s="148"/>
      <c r="L3071" s="134"/>
      <c r="M3071" s="134"/>
      <c r="N3071" s="146"/>
      <c r="O3071" s="146"/>
      <c r="P3071" s="149"/>
      <c r="Q3071" s="149"/>
      <c r="R3071" s="134"/>
      <c r="S3071" s="127"/>
      <c r="T3071" s="150"/>
      <c r="U3071" s="140"/>
      <c r="V3071" s="140"/>
      <c r="W3071" s="127"/>
    </row>
    <row r="3072" spans="1:23" ht="15.75" customHeight="1">
      <c r="A3072" s="131"/>
      <c r="B3072" s="131"/>
      <c r="C3072" s="140"/>
      <c r="D3072" s="134"/>
      <c r="E3072" s="146"/>
      <c r="F3072" s="134"/>
      <c r="G3072" s="131"/>
      <c r="H3072" s="131"/>
      <c r="I3072" s="147"/>
      <c r="J3072" s="140"/>
      <c r="K3072" s="148"/>
      <c r="L3072" s="134"/>
      <c r="M3072" s="134"/>
      <c r="N3072" s="146"/>
      <c r="O3072" s="146"/>
      <c r="P3072" s="149"/>
      <c r="Q3072" s="149"/>
      <c r="R3072" s="134"/>
      <c r="S3072" s="127"/>
      <c r="T3072" s="150"/>
      <c r="U3072" s="140"/>
      <c r="V3072" s="140"/>
      <c r="W3072" s="127"/>
    </row>
    <row r="3073" spans="1:23" ht="15.75" customHeight="1">
      <c r="A3073" s="131"/>
      <c r="B3073" s="131"/>
      <c r="C3073" s="140"/>
      <c r="D3073" s="134"/>
      <c r="E3073" s="146"/>
      <c r="F3073" s="134"/>
      <c r="G3073" s="131"/>
      <c r="H3073" s="131"/>
      <c r="I3073" s="147"/>
      <c r="J3073" s="140"/>
      <c r="K3073" s="148"/>
      <c r="L3073" s="134"/>
      <c r="M3073" s="134"/>
      <c r="N3073" s="146"/>
      <c r="O3073" s="146"/>
      <c r="P3073" s="149"/>
      <c r="Q3073" s="149"/>
      <c r="R3073" s="134"/>
      <c r="S3073" s="127"/>
      <c r="T3073" s="150"/>
      <c r="U3073" s="140"/>
      <c r="V3073" s="140"/>
      <c r="W3073" s="127"/>
    </row>
    <row r="3074" spans="1:23" ht="15.75" customHeight="1">
      <c r="A3074" s="131"/>
      <c r="B3074" s="131"/>
      <c r="C3074" s="140"/>
      <c r="D3074" s="134"/>
      <c r="E3074" s="146"/>
      <c r="F3074" s="134"/>
      <c r="G3074" s="131"/>
      <c r="H3074" s="131"/>
      <c r="I3074" s="147"/>
      <c r="J3074" s="140"/>
      <c r="K3074" s="148"/>
      <c r="L3074" s="134"/>
      <c r="M3074" s="134"/>
      <c r="N3074" s="146"/>
      <c r="O3074" s="146"/>
      <c r="P3074" s="149"/>
      <c r="Q3074" s="149"/>
      <c r="R3074" s="134"/>
      <c r="S3074" s="127"/>
      <c r="T3074" s="150"/>
      <c r="U3074" s="140"/>
      <c r="V3074" s="140"/>
      <c r="W3074" s="127"/>
    </row>
    <row r="3075" spans="1:23" ht="15.75" customHeight="1">
      <c r="A3075" s="131"/>
      <c r="B3075" s="131"/>
      <c r="C3075" s="140"/>
      <c r="D3075" s="134"/>
      <c r="E3075" s="146"/>
      <c r="F3075" s="134"/>
      <c r="G3075" s="131"/>
      <c r="H3075" s="131"/>
      <c r="I3075" s="147"/>
      <c r="J3075" s="140"/>
      <c r="K3075" s="148"/>
      <c r="L3075" s="134"/>
      <c r="M3075" s="134"/>
      <c r="N3075" s="146"/>
      <c r="O3075" s="146"/>
      <c r="P3075" s="149"/>
      <c r="Q3075" s="149"/>
      <c r="R3075" s="134"/>
      <c r="S3075" s="127"/>
      <c r="T3075" s="150"/>
      <c r="U3075" s="140"/>
      <c r="V3075" s="140"/>
      <c r="W3075" s="127"/>
    </row>
    <row r="3076" spans="1:23" ht="15.75" customHeight="1">
      <c r="A3076" s="131"/>
      <c r="B3076" s="131"/>
      <c r="C3076" s="140"/>
      <c r="D3076" s="134"/>
      <c r="E3076" s="146"/>
      <c r="F3076" s="134"/>
      <c r="G3076" s="131"/>
      <c r="H3076" s="131"/>
      <c r="I3076" s="147"/>
      <c r="J3076" s="140"/>
      <c r="K3076" s="148"/>
      <c r="L3076" s="134"/>
      <c r="M3076" s="134"/>
      <c r="N3076" s="146"/>
      <c r="O3076" s="146"/>
      <c r="P3076" s="149"/>
      <c r="Q3076" s="149"/>
      <c r="R3076" s="134"/>
      <c r="S3076" s="127"/>
      <c r="T3076" s="150"/>
      <c r="U3076" s="140"/>
      <c r="V3076" s="140"/>
      <c r="W3076" s="127"/>
    </row>
    <row r="3077" spans="1:23" ht="15.75" customHeight="1">
      <c r="A3077" s="131"/>
      <c r="B3077" s="131"/>
      <c r="C3077" s="140"/>
      <c r="D3077" s="134"/>
      <c r="E3077" s="146"/>
      <c r="F3077" s="134"/>
      <c r="G3077" s="131"/>
      <c r="H3077" s="131"/>
      <c r="I3077" s="147"/>
      <c r="J3077" s="140"/>
      <c r="K3077" s="148"/>
      <c r="L3077" s="134"/>
      <c r="M3077" s="134"/>
      <c r="N3077" s="146"/>
      <c r="O3077" s="146"/>
      <c r="P3077" s="149"/>
      <c r="Q3077" s="149"/>
      <c r="R3077" s="134"/>
      <c r="S3077" s="127"/>
      <c r="T3077" s="150"/>
      <c r="U3077" s="140"/>
      <c r="V3077" s="140"/>
      <c r="W3077" s="127"/>
    </row>
    <row r="3078" spans="1:23" ht="15.75" customHeight="1">
      <c r="A3078" s="131"/>
      <c r="B3078" s="131"/>
      <c r="C3078" s="140"/>
      <c r="D3078" s="134"/>
      <c r="E3078" s="146"/>
      <c r="F3078" s="134"/>
      <c r="G3078" s="131"/>
      <c r="H3078" s="131"/>
      <c r="I3078" s="147"/>
      <c r="J3078" s="140"/>
      <c r="K3078" s="148"/>
      <c r="L3078" s="134"/>
      <c r="M3078" s="134"/>
      <c r="N3078" s="146"/>
      <c r="O3078" s="146"/>
      <c r="P3078" s="149"/>
      <c r="Q3078" s="149"/>
      <c r="R3078" s="134"/>
      <c r="S3078" s="127"/>
      <c r="T3078" s="150"/>
      <c r="U3078" s="140"/>
      <c r="V3078" s="140"/>
      <c r="W3078" s="127"/>
    </row>
    <row r="3079" spans="1:23" ht="15.75" customHeight="1">
      <c r="A3079" s="131"/>
      <c r="B3079" s="131"/>
      <c r="C3079" s="140"/>
      <c r="D3079" s="134"/>
      <c r="E3079" s="146"/>
      <c r="F3079" s="134"/>
      <c r="G3079" s="131"/>
      <c r="H3079" s="131"/>
      <c r="I3079" s="147"/>
      <c r="J3079" s="140"/>
      <c r="K3079" s="148"/>
      <c r="L3079" s="134"/>
      <c r="M3079" s="134"/>
      <c r="N3079" s="146"/>
      <c r="O3079" s="146"/>
      <c r="P3079" s="149"/>
      <c r="Q3079" s="149"/>
      <c r="R3079" s="134"/>
      <c r="S3079" s="127"/>
      <c r="T3079" s="150"/>
      <c r="U3079" s="140"/>
      <c r="V3079" s="140"/>
      <c r="W3079" s="127"/>
    </row>
    <row r="3080" spans="1:23" ht="15.75" customHeight="1">
      <c r="A3080" s="131"/>
      <c r="B3080" s="131"/>
      <c r="C3080" s="140"/>
      <c r="D3080" s="134"/>
      <c r="E3080" s="146"/>
      <c r="F3080" s="134"/>
      <c r="G3080" s="131"/>
      <c r="H3080" s="131"/>
      <c r="I3080" s="147"/>
      <c r="J3080" s="140"/>
      <c r="K3080" s="148"/>
      <c r="L3080" s="134"/>
      <c r="M3080" s="134"/>
      <c r="N3080" s="146"/>
      <c r="O3080" s="146"/>
      <c r="P3080" s="149"/>
      <c r="Q3080" s="149"/>
      <c r="R3080" s="134"/>
      <c r="S3080" s="127"/>
      <c r="T3080" s="150"/>
      <c r="U3080" s="140"/>
      <c r="V3080" s="140"/>
      <c r="W3080" s="127"/>
    </row>
    <row r="3081" spans="1:23" ht="15.75" customHeight="1">
      <c r="A3081" s="131"/>
      <c r="B3081" s="131"/>
      <c r="C3081" s="140"/>
      <c r="D3081" s="134"/>
      <c r="E3081" s="146"/>
      <c r="F3081" s="134"/>
      <c r="G3081" s="131"/>
      <c r="H3081" s="131"/>
      <c r="I3081" s="147"/>
      <c r="J3081" s="140"/>
      <c r="K3081" s="148"/>
      <c r="L3081" s="134"/>
      <c r="M3081" s="134"/>
      <c r="N3081" s="146"/>
      <c r="O3081" s="146"/>
      <c r="P3081" s="149"/>
      <c r="Q3081" s="149"/>
      <c r="R3081" s="134"/>
      <c r="S3081" s="127"/>
      <c r="T3081" s="150"/>
      <c r="U3081" s="140"/>
      <c r="V3081" s="140"/>
      <c r="W3081" s="127"/>
    </row>
    <row r="3082" spans="1:23" ht="15.75" customHeight="1">
      <c r="A3082" s="131"/>
      <c r="B3082" s="131"/>
      <c r="C3082" s="140"/>
      <c r="D3082" s="134"/>
      <c r="E3082" s="146"/>
      <c r="F3082" s="134"/>
      <c r="G3082" s="131"/>
      <c r="H3082" s="131"/>
      <c r="I3082" s="147"/>
      <c r="J3082" s="140"/>
      <c r="K3082" s="148"/>
      <c r="L3082" s="134"/>
      <c r="M3082" s="134"/>
      <c r="N3082" s="146"/>
      <c r="O3082" s="146"/>
      <c r="P3082" s="149"/>
      <c r="Q3082" s="149"/>
      <c r="R3082" s="134"/>
      <c r="S3082" s="127"/>
      <c r="T3082" s="150"/>
      <c r="U3082" s="140"/>
      <c r="V3082" s="140"/>
      <c r="W3082" s="127"/>
    </row>
    <row r="3083" spans="1:23" ht="15.75" customHeight="1">
      <c r="A3083" s="131"/>
      <c r="B3083" s="131"/>
      <c r="C3083" s="140"/>
      <c r="D3083" s="134"/>
      <c r="E3083" s="146"/>
      <c r="F3083" s="134"/>
      <c r="G3083" s="131"/>
      <c r="H3083" s="131"/>
      <c r="I3083" s="147"/>
      <c r="J3083" s="140"/>
      <c r="K3083" s="148"/>
      <c r="L3083" s="134"/>
      <c r="M3083" s="134"/>
      <c r="N3083" s="146"/>
      <c r="O3083" s="146"/>
      <c r="P3083" s="149"/>
      <c r="Q3083" s="149"/>
      <c r="R3083" s="134"/>
      <c r="S3083" s="127"/>
      <c r="T3083" s="150"/>
      <c r="U3083" s="140"/>
      <c r="V3083" s="140"/>
      <c r="W3083" s="127"/>
    </row>
    <row r="3084" spans="1:23" ht="15.75" customHeight="1">
      <c r="A3084" s="131"/>
      <c r="B3084" s="131"/>
      <c r="C3084" s="140"/>
      <c r="D3084" s="134"/>
      <c r="E3084" s="146"/>
      <c r="F3084" s="134"/>
      <c r="G3084" s="131"/>
      <c r="H3084" s="131"/>
      <c r="I3084" s="147"/>
      <c r="J3084" s="140"/>
      <c r="K3084" s="148"/>
      <c r="L3084" s="134"/>
      <c r="M3084" s="134"/>
      <c r="N3084" s="146"/>
      <c r="O3084" s="146"/>
      <c r="P3084" s="149"/>
      <c r="Q3084" s="149"/>
      <c r="R3084" s="134"/>
      <c r="S3084" s="127"/>
      <c r="T3084" s="150"/>
      <c r="U3084" s="140"/>
      <c r="V3084" s="140"/>
      <c r="W3084" s="127"/>
    </row>
    <row r="3085" spans="1:23" ht="15.75" customHeight="1">
      <c r="A3085" s="131"/>
      <c r="B3085" s="131"/>
      <c r="C3085" s="140"/>
      <c r="D3085" s="134"/>
      <c r="E3085" s="146"/>
      <c r="F3085" s="134"/>
      <c r="G3085" s="131"/>
      <c r="H3085" s="131"/>
      <c r="I3085" s="147"/>
      <c r="J3085" s="140"/>
      <c r="K3085" s="148"/>
      <c r="L3085" s="134"/>
      <c r="M3085" s="134"/>
      <c r="N3085" s="146"/>
      <c r="O3085" s="146"/>
      <c r="P3085" s="149"/>
      <c r="Q3085" s="149"/>
      <c r="R3085" s="134"/>
      <c r="S3085" s="127"/>
      <c r="T3085" s="150"/>
      <c r="U3085" s="140"/>
      <c r="V3085" s="140"/>
      <c r="W3085" s="127"/>
    </row>
    <row r="3086" spans="1:23" ht="15.75" customHeight="1">
      <c r="A3086" s="131"/>
      <c r="B3086" s="131"/>
      <c r="C3086" s="140"/>
      <c r="D3086" s="134"/>
      <c r="E3086" s="146"/>
      <c r="F3086" s="134"/>
      <c r="G3086" s="131"/>
      <c r="H3086" s="131"/>
      <c r="I3086" s="147"/>
      <c r="J3086" s="140"/>
      <c r="K3086" s="148"/>
      <c r="L3086" s="134"/>
      <c r="M3086" s="134"/>
      <c r="N3086" s="146"/>
      <c r="O3086" s="146"/>
      <c r="P3086" s="149"/>
      <c r="Q3086" s="149"/>
      <c r="R3086" s="134"/>
      <c r="S3086" s="127"/>
      <c r="T3086" s="150"/>
      <c r="U3086" s="140"/>
      <c r="V3086" s="140"/>
      <c r="W3086" s="127"/>
    </row>
    <row r="3087" spans="1:23" ht="15.75" customHeight="1">
      <c r="A3087" s="131"/>
      <c r="B3087" s="131"/>
      <c r="C3087" s="140"/>
      <c r="D3087" s="134"/>
      <c r="E3087" s="146"/>
      <c r="F3087" s="134"/>
      <c r="G3087" s="131"/>
      <c r="H3087" s="131"/>
      <c r="I3087" s="147"/>
      <c r="J3087" s="140"/>
      <c r="K3087" s="148"/>
      <c r="L3087" s="134"/>
      <c r="M3087" s="134"/>
      <c r="N3087" s="146"/>
      <c r="O3087" s="146"/>
      <c r="P3087" s="149"/>
      <c r="Q3087" s="149"/>
      <c r="R3087" s="134"/>
      <c r="S3087" s="127"/>
      <c r="T3087" s="150"/>
      <c r="U3087" s="140"/>
      <c r="V3087" s="140"/>
      <c r="W3087" s="127"/>
    </row>
    <row r="3088" spans="1:23" ht="15.75" customHeight="1">
      <c r="A3088" s="131"/>
      <c r="B3088" s="131"/>
      <c r="C3088" s="140"/>
      <c r="D3088" s="134"/>
      <c r="E3088" s="146"/>
      <c r="F3088" s="134"/>
      <c r="G3088" s="131"/>
      <c r="H3088" s="131"/>
      <c r="I3088" s="147"/>
      <c r="J3088" s="140"/>
      <c r="K3088" s="148"/>
      <c r="L3088" s="134"/>
      <c r="M3088" s="134"/>
      <c r="N3088" s="146"/>
      <c r="O3088" s="146"/>
      <c r="P3088" s="149"/>
      <c r="Q3088" s="149"/>
      <c r="R3088" s="134"/>
      <c r="S3088" s="127"/>
      <c r="T3088" s="150"/>
      <c r="U3088" s="140"/>
      <c r="V3088" s="140"/>
      <c r="W3088" s="127"/>
    </row>
    <row r="3089" spans="1:23" ht="15.75" customHeight="1">
      <c r="A3089" s="131"/>
      <c r="B3089" s="131"/>
      <c r="C3089" s="140"/>
      <c r="D3089" s="134"/>
      <c r="E3089" s="146"/>
      <c r="F3089" s="134"/>
      <c r="G3089" s="131"/>
      <c r="H3089" s="131"/>
      <c r="I3089" s="147"/>
      <c r="J3089" s="140"/>
      <c r="K3089" s="148"/>
      <c r="L3089" s="134"/>
      <c r="M3089" s="134"/>
      <c r="N3089" s="146"/>
      <c r="O3089" s="146"/>
      <c r="P3089" s="149"/>
      <c r="Q3089" s="149"/>
      <c r="R3089" s="134"/>
      <c r="S3089" s="127"/>
      <c r="T3089" s="150"/>
      <c r="U3089" s="140"/>
      <c r="V3089" s="140"/>
      <c r="W3089" s="127"/>
    </row>
    <row r="3090" spans="1:23" ht="15.75" customHeight="1">
      <c r="A3090" s="131"/>
      <c r="B3090" s="131"/>
      <c r="C3090" s="140"/>
      <c r="D3090" s="134"/>
      <c r="E3090" s="146"/>
      <c r="F3090" s="134"/>
      <c r="G3090" s="131"/>
      <c r="H3090" s="131"/>
      <c r="I3090" s="147"/>
      <c r="J3090" s="140"/>
      <c r="K3090" s="148"/>
      <c r="L3090" s="134"/>
      <c r="M3090" s="134"/>
      <c r="N3090" s="146"/>
      <c r="O3090" s="146"/>
      <c r="P3090" s="149"/>
      <c r="Q3090" s="149"/>
      <c r="R3090" s="134"/>
      <c r="S3090" s="127"/>
      <c r="T3090" s="150"/>
      <c r="U3090" s="140"/>
      <c r="V3090" s="140"/>
      <c r="W3090" s="127"/>
    </row>
    <row r="3091" spans="1:23" ht="15.75" customHeight="1">
      <c r="A3091" s="131"/>
      <c r="B3091" s="131"/>
      <c r="C3091" s="140"/>
      <c r="D3091" s="134"/>
      <c r="E3091" s="146"/>
      <c r="F3091" s="134"/>
      <c r="G3091" s="131"/>
      <c r="H3091" s="131"/>
      <c r="I3091" s="147"/>
      <c r="J3091" s="140"/>
      <c r="K3091" s="148"/>
      <c r="L3091" s="134"/>
      <c r="M3091" s="134"/>
      <c r="N3091" s="146"/>
      <c r="O3091" s="146"/>
      <c r="P3091" s="149"/>
      <c r="Q3091" s="149"/>
      <c r="R3091" s="134"/>
      <c r="S3091" s="127"/>
      <c r="T3091" s="150"/>
      <c r="U3091" s="140"/>
      <c r="V3091" s="140"/>
      <c r="W3091" s="127"/>
    </row>
    <row r="3092" spans="1:23" ht="15.75" customHeight="1">
      <c r="A3092" s="131"/>
      <c r="B3092" s="131"/>
      <c r="C3092" s="140"/>
      <c r="D3092" s="134"/>
      <c r="E3092" s="146"/>
      <c r="F3092" s="134"/>
      <c r="G3092" s="131"/>
      <c r="H3092" s="131"/>
      <c r="I3092" s="147"/>
      <c r="J3092" s="140"/>
      <c r="K3092" s="148"/>
      <c r="L3092" s="134"/>
      <c r="M3092" s="134"/>
      <c r="N3092" s="146"/>
      <c r="O3092" s="146"/>
      <c r="P3092" s="149"/>
      <c r="Q3092" s="149"/>
      <c r="R3092" s="134"/>
      <c r="S3092" s="127"/>
      <c r="T3092" s="150"/>
      <c r="U3092" s="140"/>
      <c r="V3092" s="140"/>
      <c r="W3092" s="127"/>
    </row>
    <row r="3093" spans="1:23" ht="15.75" customHeight="1">
      <c r="A3093" s="131"/>
      <c r="B3093" s="131"/>
      <c r="C3093" s="140"/>
      <c r="D3093" s="134"/>
      <c r="E3093" s="146"/>
      <c r="F3093" s="134"/>
      <c r="G3093" s="131"/>
      <c r="H3093" s="131"/>
      <c r="I3093" s="147"/>
      <c r="J3093" s="140"/>
      <c r="K3093" s="148"/>
      <c r="L3093" s="134"/>
      <c r="M3093" s="134"/>
      <c r="N3093" s="146"/>
      <c r="O3093" s="146"/>
      <c r="P3093" s="149"/>
      <c r="Q3093" s="149"/>
      <c r="R3093" s="134"/>
      <c r="S3093" s="127"/>
      <c r="T3093" s="150"/>
      <c r="U3093" s="140"/>
      <c r="V3093" s="140"/>
      <c r="W3093" s="127"/>
    </row>
    <row r="3094" spans="1:23" ht="15.75" customHeight="1">
      <c r="A3094" s="131"/>
      <c r="B3094" s="131"/>
      <c r="C3094" s="140"/>
      <c r="D3094" s="134"/>
      <c r="E3094" s="146"/>
      <c r="F3094" s="134"/>
      <c r="G3094" s="131"/>
      <c r="H3094" s="131"/>
      <c r="I3094" s="147"/>
      <c r="J3094" s="140"/>
      <c r="K3094" s="148"/>
      <c r="L3094" s="134"/>
      <c r="M3094" s="134"/>
      <c r="N3094" s="146"/>
      <c r="O3094" s="146"/>
      <c r="P3094" s="149"/>
      <c r="Q3094" s="149"/>
      <c r="R3094" s="134"/>
      <c r="S3094" s="127"/>
      <c r="T3094" s="150"/>
      <c r="U3094" s="140"/>
      <c r="V3094" s="140"/>
      <c r="W3094" s="127"/>
    </row>
    <row r="3095" spans="1:23" ht="15.75" customHeight="1">
      <c r="A3095" s="131"/>
      <c r="B3095" s="131"/>
      <c r="C3095" s="140"/>
      <c r="D3095" s="134"/>
      <c r="E3095" s="146"/>
      <c r="F3095" s="134"/>
      <c r="G3095" s="131"/>
      <c r="H3095" s="131"/>
      <c r="I3095" s="147"/>
      <c r="J3095" s="140"/>
      <c r="K3095" s="148"/>
      <c r="L3095" s="134"/>
      <c r="M3095" s="134"/>
      <c r="N3095" s="146"/>
      <c r="O3095" s="146"/>
      <c r="P3095" s="149"/>
      <c r="Q3095" s="149"/>
      <c r="R3095" s="134"/>
      <c r="S3095" s="127"/>
      <c r="T3095" s="150"/>
      <c r="U3095" s="140"/>
      <c r="V3095" s="140"/>
      <c r="W3095" s="127"/>
    </row>
    <row r="3096" spans="1:23" ht="15.75" customHeight="1">
      <c r="A3096" s="131"/>
      <c r="B3096" s="131"/>
      <c r="C3096" s="140"/>
      <c r="D3096" s="134"/>
      <c r="E3096" s="146"/>
      <c r="F3096" s="134"/>
      <c r="G3096" s="131"/>
      <c r="H3096" s="131"/>
      <c r="I3096" s="147"/>
      <c r="J3096" s="140"/>
      <c r="K3096" s="148"/>
      <c r="L3096" s="134"/>
      <c r="M3096" s="134"/>
      <c r="N3096" s="146"/>
      <c r="O3096" s="146"/>
      <c r="P3096" s="149"/>
      <c r="Q3096" s="149"/>
      <c r="R3096" s="134"/>
      <c r="S3096" s="127"/>
      <c r="T3096" s="150"/>
      <c r="U3096" s="140"/>
      <c r="V3096" s="140"/>
      <c r="W3096" s="127"/>
    </row>
    <row r="3097" spans="1:23" ht="15.75" customHeight="1">
      <c r="A3097" s="131"/>
      <c r="B3097" s="131"/>
      <c r="C3097" s="140"/>
      <c r="D3097" s="134"/>
      <c r="E3097" s="146"/>
      <c r="F3097" s="134"/>
      <c r="G3097" s="131"/>
      <c r="H3097" s="131"/>
      <c r="I3097" s="147"/>
      <c r="J3097" s="140"/>
      <c r="K3097" s="148"/>
      <c r="L3097" s="134"/>
      <c r="M3097" s="134"/>
      <c r="N3097" s="146"/>
      <c r="O3097" s="146"/>
      <c r="P3097" s="149"/>
      <c r="Q3097" s="149"/>
      <c r="R3097" s="134"/>
      <c r="S3097" s="127"/>
      <c r="T3097" s="150"/>
      <c r="U3097" s="140"/>
      <c r="V3097" s="140"/>
      <c r="W3097" s="127"/>
    </row>
    <row r="3098" spans="1:23" ht="15.75" customHeight="1">
      <c r="A3098" s="131"/>
      <c r="B3098" s="131"/>
      <c r="C3098" s="140"/>
      <c r="D3098" s="134"/>
      <c r="E3098" s="146"/>
      <c r="F3098" s="134"/>
      <c r="G3098" s="131"/>
      <c r="H3098" s="131"/>
      <c r="I3098" s="147"/>
      <c r="J3098" s="140"/>
      <c r="K3098" s="148"/>
      <c r="L3098" s="134"/>
      <c r="M3098" s="134"/>
      <c r="N3098" s="146"/>
      <c r="O3098" s="146"/>
      <c r="P3098" s="149"/>
      <c r="Q3098" s="149"/>
      <c r="R3098" s="134"/>
      <c r="S3098" s="127"/>
      <c r="T3098" s="150"/>
      <c r="U3098" s="140"/>
      <c r="V3098" s="140"/>
      <c r="W3098" s="127"/>
    </row>
    <row r="3099" spans="1:23" ht="15.75" customHeight="1">
      <c r="A3099" s="131"/>
      <c r="B3099" s="131"/>
      <c r="C3099" s="140"/>
      <c r="D3099" s="134"/>
      <c r="E3099" s="146"/>
      <c r="F3099" s="134"/>
      <c r="G3099" s="131"/>
      <c r="H3099" s="131"/>
      <c r="I3099" s="147"/>
      <c r="J3099" s="140"/>
      <c r="K3099" s="148"/>
      <c r="L3099" s="134"/>
      <c r="M3099" s="134"/>
      <c r="N3099" s="146"/>
      <c r="O3099" s="146"/>
      <c r="P3099" s="149"/>
      <c r="Q3099" s="149"/>
      <c r="R3099" s="134"/>
      <c r="S3099" s="127"/>
      <c r="T3099" s="150"/>
      <c r="U3099" s="140"/>
      <c r="V3099" s="140"/>
      <c r="W3099" s="127"/>
    </row>
    <row r="3100" spans="1:23" ht="15.75" customHeight="1">
      <c r="A3100" s="131"/>
      <c r="B3100" s="131"/>
      <c r="C3100" s="140"/>
      <c r="D3100" s="134"/>
      <c r="E3100" s="146"/>
      <c r="F3100" s="134"/>
      <c r="G3100" s="131"/>
      <c r="H3100" s="131"/>
      <c r="I3100" s="147"/>
      <c r="J3100" s="140"/>
      <c r="K3100" s="148"/>
      <c r="L3100" s="134"/>
      <c r="M3100" s="134"/>
      <c r="N3100" s="146"/>
      <c r="O3100" s="146"/>
      <c r="P3100" s="149"/>
      <c r="Q3100" s="149"/>
      <c r="R3100" s="134"/>
      <c r="S3100" s="127"/>
      <c r="T3100" s="150"/>
      <c r="U3100" s="140"/>
      <c r="V3100" s="140"/>
      <c r="W3100" s="127"/>
    </row>
    <row r="3101" spans="1:23" ht="15.75" customHeight="1">
      <c r="A3101" s="131"/>
      <c r="B3101" s="131"/>
      <c r="C3101" s="140"/>
      <c r="D3101" s="134"/>
      <c r="E3101" s="146"/>
      <c r="F3101" s="134"/>
      <c r="G3101" s="131"/>
      <c r="H3101" s="131"/>
      <c r="I3101" s="147"/>
      <c r="J3101" s="140"/>
      <c r="K3101" s="148"/>
      <c r="L3101" s="134"/>
      <c r="M3101" s="134"/>
      <c r="N3101" s="146"/>
      <c r="O3101" s="146"/>
      <c r="P3101" s="149"/>
      <c r="Q3101" s="149"/>
      <c r="R3101" s="134"/>
      <c r="S3101" s="127"/>
      <c r="T3101" s="150"/>
      <c r="U3101" s="140"/>
      <c r="V3101" s="140"/>
      <c r="W3101" s="127"/>
    </row>
    <row r="3102" spans="1:23" ht="15.75" customHeight="1">
      <c r="A3102" s="131"/>
      <c r="B3102" s="131"/>
      <c r="C3102" s="140"/>
      <c r="D3102" s="134"/>
      <c r="E3102" s="146"/>
      <c r="F3102" s="134"/>
      <c r="G3102" s="131"/>
      <c r="H3102" s="131"/>
      <c r="I3102" s="147"/>
      <c r="J3102" s="140"/>
      <c r="K3102" s="148"/>
      <c r="L3102" s="134"/>
      <c r="M3102" s="134"/>
      <c r="N3102" s="146"/>
      <c r="O3102" s="146"/>
      <c r="P3102" s="149"/>
      <c r="Q3102" s="149"/>
      <c r="R3102" s="134"/>
      <c r="S3102" s="127"/>
      <c r="T3102" s="150"/>
      <c r="U3102" s="140"/>
      <c r="V3102" s="140"/>
      <c r="W3102" s="127"/>
    </row>
    <row r="3103" spans="1:23" ht="15.75" customHeight="1">
      <c r="A3103" s="131"/>
      <c r="B3103" s="131"/>
      <c r="C3103" s="140"/>
      <c r="D3103" s="134"/>
      <c r="E3103" s="146"/>
      <c r="F3103" s="134"/>
      <c r="G3103" s="131"/>
      <c r="H3103" s="131"/>
      <c r="I3103" s="147"/>
      <c r="J3103" s="140"/>
      <c r="K3103" s="148"/>
      <c r="L3103" s="134"/>
      <c r="M3103" s="134"/>
      <c r="N3103" s="146"/>
      <c r="O3103" s="146"/>
      <c r="P3103" s="149"/>
      <c r="Q3103" s="149"/>
      <c r="R3103" s="134"/>
      <c r="S3103" s="127"/>
      <c r="T3103" s="150"/>
      <c r="U3103" s="140"/>
      <c r="V3103" s="140"/>
      <c r="W3103" s="127"/>
    </row>
    <row r="3104" spans="1:23" ht="15.75" customHeight="1">
      <c r="A3104" s="131"/>
      <c r="B3104" s="131"/>
      <c r="C3104" s="140"/>
      <c r="D3104" s="134"/>
      <c r="E3104" s="146"/>
      <c r="F3104" s="134"/>
      <c r="G3104" s="131"/>
      <c r="H3104" s="131"/>
      <c r="I3104" s="147"/>
      <c r="J3104" s="140"/>
      <c r="K3104" s="148"/>
      <c r="L3104" s="134"/>
      <c r="M3104" s="134"/>
      <c r="N3104" s="146"/>
      <c r="O3104" s="146"/>
      <c r="P3104" s="149"/>
      <c r="Q3104" s="149"/>
      <c r="R3104" s="134"/>
      <c r="S3104" s="127"/>
      <c r="T3104" s="150"/>
      <c r="U3104" s="140"/>
      <c r="V3104" s="140"/>
      <c r="W3104" s="127"/>
    </row>
    <row r="3105" spans="1:23" ht="15.75" customHeight="1">
      <c r="A3105" s="131"/>
      <c r="B3105" s="131"/>
      <c r="C3105" s="140"/>
      <c r="D3105" s="134"/>
      <c r="E3105" s="146"/>
      <c r="F3105" s="134"/>
      <c r="G3105" s="131"/>
      <c r="H3105" s="131"/>
      <c r="I3105" s="147"/>
      <c r="J3105" s="140"/>
      <c r="K3105" s="148"/>
      <c r="L3105" s="134"/>
      <c r="M3105" s="134"/>
      <c r="N3105" s="146"/>
      <c r="O3105" s="146"/>
      <c r="P3105" s="149"/>
      <c r="Q3105" s="149"/>
      <c r="R3105" s="134"/>
      <c r="S3105" s="127"/>
      <c r="T3105" s="150"/>
      <c r="U3105" s="140"/>
      <c r="V3105" s="140"/>
      <c r="W3105" s="127"/>
    </row>
    <row r="3106" spans="1:23" ht="15.75" customHeight="1">
      <c r="A3106" s="131"/>
      <c r="B3106" s="131"/>
      <c r="C3106" s="140"/>
      <c r="D3106" s="134"/>
      <c r="E3106" s="146"/>
      <c r="F3106" s="134"/>
      <c r="G3106" s="131"/>
      <c r="H3106" s="131"/>
      <c r="I3106" s="147"/>
      <c r="J3106" s="140"/>
      <c r="K3106" s="148"/>
      <c r="L3106" s="134"/>
      <c r="M3106" s="134"/>
      <c r="N3106" s="146"/>
      <c r="O3106" s="146"/>
      <c r="P3106" s="149"/>
      <c r="Q3106" s="149"/>
      <c r="R3106" s="134"/>
      <c r="S3106" s="127"/>
      <c r="T3106" s="150"/>
      <c r="U3106" s="140"/>
      <c r="V3106" s="140"/>
      <c r="W3106" s="127"/>
    </row>
    <row r="3107" spans="1:23" ht="15.75" customHeight="1">
      <c r="A3107" s="131"/>
      <c r="B3107" s="131"/>
      <c r="C3107" s="140"/>
      <c r="D3107" s="134"/>
      <c r="E3107" s="146"/>
      <c r="F3107" s="134"/>
      <c r="G3107" s="131"/>
      <c r="H3107" s="131"/>
      <c r="I3107" s="147"/>
      <c r="J3107" s="140"/>
      <c r="K3107" s="148"/>
      <c r="L3107" s="134"/>
      <c r="M3107" s="134"/>
      <c r="N3107" s="146"/>
      <c r="O3107" s="146"/>
      <c r="P3107" s="149"/>
      <c r="Q3107" s="149"/>
      <c r="R3107" s="134"/>
      <c r="S3107" s="127"/>
      <c r="T3107" s="150"/>
      <c r="U3107" s="140"/>
      <c r="V3107" s="140"/>
      <c r="W3107" s="127"/>
    </row>
    <row r="3108" spans="1:23" ht="15.75" customHeight="1">
      <c r="A3108" s="131"/>
      <c r="B3108" s="131"/>
      <c r="C3108" s="140"/>
      <c r="D3108" s="134"/>
      <c r="E3108" s="146"/>
      <c r="F3108" s="134"/>
      <c r="G3108" s="131"/>
      <c r="H3108" s="131"/>
      <c r="I3108" s="147"/>
      <c r="J3108" s="140"/>
      <c r="K3108" s="148"/>
      <c r="L3108" s="134"/>
      <c r="M3108" s="134"/>
      <c r="N3108" s="146"/>
      <c r="O3108" s="146"/>
      <c r="P3108" s="149"/>
      <c r="Q3108" s="149"/>
      <c r="R3108" s="134"/>
      <c r="S3108" s="127"/>
      <c r="T3108" s="150"/>
      <c r="U3108" s="140"/>
      <c r="V3108" s="140"/>
      <c r="W3108" s="127"/>
    </row>
    <row r="3109" spans="1:23" ht="15.75" customHeight="1">
      <c r="A3109" s="131"/>
      <c r="B3109" s="131"/>
      <c r="C3109" s="140"/>
      <c r="D3109" s="134"/>
      <c r="E3109" s="146"/>
      <c r="F3109" s="134"/>
      <c r="G3109" s="131"/>
      <c r="H3109" s="131"/>
      <c r="I3109" s="147"/>
      <c r="J3109" s="140"/>
      <c r="K3109" s="148"/>
      <c r="L3109" s="134"/>
      <c r="M3109" s="134"/>
      <c r="N3109" s="146"/>
      <c r="O3109" s="146"/>
      <c r="P3109" s="149"/>
      <c r="Q3109" s="149"/>
      <c r="R3109" s="134"/>
      <c r="S3109" s="127"/>
      <c r="T3109" s="150"/>
      <c r="U3109" s="140"/>
      <c r="V3109" s="140"/>
      <c r="W3109" s="127"/>
    </row>
    <row r="3110" spans="1:23" ht="15.75" customHeight="1">
      <c r="A3110" s="131"/>
      <c r="B3110" s="131"/>
      <c r="C3110" s="140"/>
      <c r="D3110" s="134"/>
      <c r="E3110" s="146"/>
      <c r="F3110" s="134"/>
      <c r="G3110" s="131"/>
      <c r="H3110" s="131"/>
      <c r="I3110" s="147"/>
      <c r="J3110" s="140"/>
      <c r="K3110" s="148"/>
      <c r="L3110" s="134"/>
      <c r="M3110" s="134"/>
      <c r="N3110" s="146"/>
      <c r="O3110" s="146"/>
      <c r="P3110" s="149"/>
      <c r="Q3110" s="149"/>
      <c r="R3110" s="134"/>
      <c r="S3110" s="127"/>
      <c r="T3110" s="150"/>
      <c r="U3110" s="140"/>
      <c r="V3110" s="140"/>
      <c r="W3110" s="127"/>
    </row>
    <row r="3111" spans="1:23" ht="15.75" customHeight="1">
      <c r="A3111" s="131"/>
      <c r="B3111" s="131"/>
      <c r="C3111" s="140"/>
      <c r="D3111" s="134"/>
      <c r="E3111" s="146"/>
      <c r="F3111" s="134"/>
      <c r="G3111" s="131"/>
      <c r="H3111" s="131"/>
      <c r="I3111" s="147"/>
      <c r="J3111" s="140"/>
      <c r="K3111" s="148"/>
      <c r="L3111" s="134"/>
      <c r="M3111" s="134"/>
      <c r="N3111" s="146"/>
      <c r="O3111" s="146"/>
      <c r="P3111" s="149"/>
      <c r="Q3111" s="149"/>
      <c r="R3111" s="134"/>
      <c r="S3111" s="127"/>
      <c r="T3111" s="150"/>
      <c r="U3111" s="140"/>
      <c r="V3111" s="140"/>
      <c r="W3111" s="127"/>
    </row>
    <row r="3112" spans="1:23" ht="15.75" customHeight="1">
      <c r="A3112" s="131"/>
      <c r="B3112" s="131"/>
      <c r="C3112" s="140"/>
      <c r="D3112" s="134"/>
      <c r="E3112" s="146"/>
      <c r="F3112" s="134"/>
      <c r="G3112" s="131"/>
      <c r="H3112" s="131"/>
      <c r="I3112" s="147"/>
      <c r="J3112" s="140"/>
      <c r="K3112" s="148"/>
      <c r="L3112" s="134"/>
      <c r="M3112" s="134"/>
      <c r="N3112" s="146"/>
      <c r="O3112" s="146"/>
      <c r="P3112" s="149"/>
      <c r="Q3112" s="149"/>
      <c r="R3112" s="134"/>
      <c r="S3112" s="127"/>
      <c r="T3112" s="150"/>
      <c r="U3112" s="140"/>
      <c r="V3112" s="140"/>
      <c r="W3112" s="127"/>
    </row>
    <row r="3113" spans="1:23" ht="15.75" customHeight="1">
      <c r="A3113" s="131"/>
      <c r="B3113" s="131"/>
      <c r="C3113" s="140"/>
      <c r="D3113" s="134"/>
      <c r="E3113" s="146"/>
      <c r="F3113" s="134"/>
      <c r="G3113" s="131"/>
      <c r="H3113" s="131"/>
      <c r="I3113" s="147"/>
      <c r="J3113" s="140"/>
      <c r="K3113" s="148"/>
      <c r="L3113" s="134"/>
      <c r="M3113" s="134"/>
      <c r="N3113" s="146"/>
      <c r="O3113" s="146"/>
      <c r="P3113" s="149"/>
      <c r="Q3113" s="149"/>
      <c r="R3113" s="134"/>
      <c r="S3113" s="127"/>
      <c r="T3113" s="150"/>
      <c r="U3113" s="140"/>
      <c r="V3113" s="140"/>
      <c r="W3113" s="127"/>
    </row>
    <row r="3114" spans="1:23" ht="15.75" customHeight="1">
      <c r="A3114" s="131"/>
      <c r="B3114" s="131"/>
      <c r="C3114" s="140"/>
      <c r="D3114" s="134"/>
      <c r="E3114" s="146"/>
      <c r="F3114" s="134"/>
      <c r="G3114" s="131"/>
      <c r="H3114" s="131"/>
      <c r="I3114" s="147"/>
      <c r="J3114" s="140"/>
      <c r="K3114" s="148"/>
      <c r="L3114" s="134"/>
      <c r="M3114" s="134"/>
      <c r="N3114" s="146"/>
      <c r="O3114" s="146"/>
      <c r="P3114" s="149"/>
      <c r="Q3114" s="149"/>
      <c r="R3114" s="134"/>
      <c r="S3114" s="127"/>
      <c r="T3114" s="150"/>
      <c r="U3114" s="140"/>
      <c r="V3114" s="140"/>
      <c r="W3114" s="127"/>
    </row>
    <row r="3115" spans="1:23" ht="15.75" customHeight="1">
      <c r="A3115" s="131"/>
      <c r="B3115" s="131"/>
      <c r="C3115" s="140"/>
      <c r="D3115" s="134"/>
      <c r="E3115" s="146"/>
      <c r="F3115" s="134"/>
      <c r="G3115" s="131"/>
      <c r="H3115" s="131"/>
      <c r="I3115" s="147"/>
      <c r="J3115" s="140"/>
      <c r="K3115" s="148"/>
      <c r="L3115" s="134"/>
      <c r="M3115" s="134"/>
      <c r="N3115" s="146"/>
      <c r="O3115" s="146"/>
      <c r="P3115" s="149"/>
      <c r="Q3115" s="149"/>
      <c r="R3115" s="134"/>
      <c r="S3115" s="127"/>
      <c r="T3115" s="150"/>
      <c r="U3115" s="140"/>
      <c r="V3115" s="140"/>
      <c r="W3115" s="127"/>
    </row>
    <row r="3116" spans="1:23" ht="15.75" customHeight="1">
      <c r="A3116" s="131"/>
      <c r="B3116" s="131"/>
      <c r="C3116" s="140"/>
      <c r="D3116" s="134"/>
      <c r="E3116" s="146"/>
      <c r="F3116" s="134"/>
      <c r="G3116" s="131"/>
      <c r="H3116" s="131"/>
      <c r="I3116" s="147"/>
      <c r="J3116" s="140"/>
      <c r="K3116" s="148"/>
      <c r="L3116" s="134"/>
      <c r="M3116" s="134"/>
      <c r="N3116" s="146"/>
      <c r="O3116" s="146"/>
      <c r="P3116" s="149"/>
      <c r="Q3116" s="149"/>
      <c r="R3116" s="134"/>
      <c r="S3116" s="127"/>
      <c r="T3116" s="150"/>
      <c r="U3116" s="140"/>
      <c r="V3116" s="140"/>
      <c r="W3116" s="127"/>
    </row>
    <row r="3117" spans="1:23" ht="15.75" customHeight="1">
      <c r="A3117" s="131"/>
      <c r="B3117" s="131"/>
      <c r="C3117" s="140"/>
      <c r="D3117" s="134"/>
      <c r="E3117" s="146"/>
      <c r="F3117" s="134"/>
      <c r="G3117" s="131"/>
      <c r="H3117" s="131"/>
      <c r="I3117" s="147"/>
      <c r="J3117" s="140"/>
      <c r="K3117" s="148"/>
      <c r="L3117" s="134"/>
      <c r="M3117" s="134"/>
      <c r="N3117" s="146"/>
      <c r="O3117" s="146"/>
      <c r="P3117" s="149"/>
      <c r="Q3117" s="149"/>
      <c r="R3117" s="134"/>
      <c r="S3117" s="127"/>
      <c r="T3117" s="150"/>
      <c r="U3117" s="140"/>
      <c r="V3117" s="140"/>
      <c r="W3117" s="127"/>
    </row>
    <row r="3118" spans="1:23" ht="15.75" customHeight="1">
      <c r="A3118" s="131"/>
      <c r="B3118" s="131"/>
      <c r="C3118" s="140"/>
      <c r="D3118" s="134"/>
      <c r="E3118" s="146"/>
      <c r="F3118" s="134"/>
      <c r="G3118" s="131"/>
      <c r="H3118" s="131"/>
      <c r="I3118" s="147"/>
      <c r="J3118" s="140"/>
      <c r="K3118" s="148"/>
      <c r="L3118" s="134"/>
      <c r="M3118" s="134"/>
      <c r="N3118" s="146"/>
      <c r="O3118" s="146"/>
      <c r="P3118" s="149"/>
      <c r="Q3118" s="149"/>
      <c r="R3118" s="134"/>
      <c r="S3118" s="127"/>
      <c r="T3118" s="150"/>
      <c r="U3118" s="140"/>
      <c r="V3118" s="140"/>
      <c r="W3118" s="127"/>
    </row>
    <row r="3119" spans="1:23" ht="15.75" customHeight="1">
      <c r="A3119" s="131"/>
      <c r="B3119" s="131"/>
      <c r="C3119" s="140"/>
      <c r="D3119" s="134"/>
      <c r="E3119" s="146"/>
      <c r="F3119" s="134"/>
      <c r="G3119" s="131"/>
      <c r="H3119" s="131"/>
      <c r="I3119" s="147"/>
      <c r="J3119" s="140"/>
      <c r="K3119" s="148"/>
      <c r="L3119" s="134"/>
      <c r="M3119" s="134"/>
      <c r="N3119" s="146"/>
      <c r="O3119" s="146"/>
      <c r="P3119" s="149"/>
      <c r="Q3119" s="149"/>
      <c r="R3119" s="134"/>
      <c r="S3119" s="127"/>
      <c r="T3119" s="150"/>
      <c r="U3119" s="140"/>
      <c r="V3119" s="140"/>
      <c r="W3119" s="127"/>
    </row>
    <row r="3120" spans="1:23" ht="15.75" customHeight="1">
      <c r="A3120" s="131"/>
      <c r="B3120" s="131"/>
      <c r="C3120" s="140"/>
      <c r="D3120" s="134"/>
      <c r="E3120" s="146"/>
      <c r="F3120" s="134"/>
      <c r="G3120" s="131"/>
      <c r="H3120" s="131"/>
      <c r="I3120" s="147"/>
      <c r="J3120" s="140"/>
      <c r="K3120" s="148"/>
      <c r="L3120" s="134"/>
      <c r="M3120" s="134"/>
      <c r="N3120" s="146"/>
      <c r="O3120" s="146"/>
      <c r="P3120" s="149"/>
      <c r="Q3120" s="149"/>
      <c r="R3120" s="134"/>
      <c r="S3120" s="127"/>
      <c r="T3120" s="150"/>
      <c r="U3120" s="140"/>
      <c r="V3120" s="140"/>
      <c r="W3120" s="127"/>
    </row>
    <row r="3121" spans="1:23" ht="15.75" customHeight="1">
      <c r="A3121" s="131"/>
      <c r="B3121" s="131"/>
      <c r="C3121" s="140"/>
      <c r="D3121" s="134"/>
      <c r="E3121" s="146"/>
      <c r="F3121" s="134"/>
      <c r="G3121" s="131"/>
      <c r="H3121" s="131"/>
      <c r="I3121" s="147"/>
      <c r="J3121" s="140"/>
      <c r="K3121" s="148"/>
      <c r="L3121" s="134"/>
      <c r="M3121" s="134"/>
      <c r="N3121" s="146"/>
      <c r="O3121" s="146"/>
      <c r="P3121" s="149"/>
      <c r="Q3121" s="149"/>
      <c r="R3121" s="134"/>
      <c r="S3121" s="127"/>
      <c r="T3121" s="150"/>
      <c r="U3121" s="140"/>
      <c r="V3121" s="140"/>
      <c r="W3121" s="127"/>
    </row>
    <row r="3122" spans="1:23" ht="15.75" customHeight="1">
      <c r="A3122" s="131"/>
      <c r="B3122" s="131"/>
      <c r="C3122" s="140"/>
      <c r="D3122" s="134"/>
      <c r="E3122" s="146"/>
      <c r="F3122" s="134"/>
      <c r="G3122" s="131"/>
      <c r="H3122" s="131"/>
      <c r="I3122" s="147"/>
      <c r="J3122" s="140"/>
      <c r="K3122" s="148"/>
      <c r="L3122" s="134"/>
      <c r="M3122" s="134"/>
      <c r="N3122" s="146"/>
      <c r="O3122" s="146"/>
      <c r="P3122" s="149"/>
      <c r="Q3122" s="149"/>
      <c r="R3122" s="134"/>
      <c r="S3122" s="127"/>
      <c r="T3122" s="150"/>
      <c r="U3122" s="140"/>
      <c r="V3122" s="140"/>
      <c r="W3122" s="127"/>
    </row>
    <row r="3123" spans="1:23" ht="15.75" customHeight="1">
      <c r="A3123" s="131"/>
      <c r="B3123" s="131"/>
      <c r="C3123" s="140"/>
      <c r="D3123" s="134"/>
      <c r="E3123" s="146"/>
      <c r="F3123" s="134"/>
      <c r="G3123" s="131"/>
      <c r="H3123" s="131"/>
      <c r="I3123" s="147"/>
      <c r="J3123" s="140"/>
      <c r="K3123" s="148"/>
      <c r="L3123" s="134"/>
      <c r="M3123" s="134"/>
      <c r="N3123" s="146"/>
      <c r="O3123" s="146"/>
      <c r="P3123" s="149"/>
      <c r="Q3123" s="149"/>
      <c r="R3123" s="134"/>
      <c r="S3123" s="127"/>
      <c r="T3123" s="150"/>
      <c r="U3123" s="140"/>
      <c r="V3123" s="140"/>
      <c r="W3123" s="127"/>
    </row>
    <row r="3124" spans="1:23" ht="15.75" customHeight="1">
      <c r="A3124" s="131"/>
      <c r="B3124" s="131"/>
      <c r="C3124" s="140"/>
      <c r="D3124" s="134"/>
      <c r="E3124" s="146"/>
      <c r="F3124" s="134"/>
      <c r="G3124" s="131"/>
      <c r="H3124" s="131"/>
      <c r="I3124" s="147"/>
      <c r="J3124" s="140"/>
      <c r="K3124" s="148"/>
      <c r="L3124" s="134"/>
      <c r="M3124" s="134"/>
      <c r="N3124" s="146"/>
      <c r="O3124" s="146"/>
      <c r="P3124" s="149"/>
      <c r="Q3124" s="149"/>
      <c r="R3124" s="134"/>
      <c r="S3124" s="127"/>
      <c r="T3124" s="150"/>
      <c r="U3124" s="140"/>
      <c r="V3124" s="140"/>
      <c r="W3124" s="127"/>
    </row>
    <row r="3125" spans="1:23" ht="15.75" customHeight="1">
      <c r="A3125" s="131"/>
      <c r="B3125" s="131"/>
      <c r="C3125" s="140"/>
      <c r="D3125" s="134"/>
      <c r="E3125" s="146"/>
      <c r="F3125" s="134"/>
      <c r="G3125" s="131"/>
      <c r="H3125" s="131"/>
      <c r="I3125" s="147"/>
      <c r="J3125" s="140"/>
      <c r="K3125" s="148"/>
      <c r="L3125" s="134"/>
      <c r="M3125" s="134"/>
      <c r="N3125" s="146"/>
      <c r="O3125" s="146"/>
      <c r="P3125" s="149"/>
      <c r="Q3125" s="149"/>
      <c r="R3125" s="134"/>
      <c r="S3125" s="127"/>
      <c r="T3125" s="150"/>
      <c r="U3125" s="140"/>
      <c r="V3125" s="140"/>
      <c r="W3125" s="127"/>
    </row>
    <row r="3126" spans="1:23" ht="15.75" customHeight="1">
      <c r="A3126" s="131"/>
      <c r="B3126" s="131"/>
      <c r="C3126" s="140"/>
      <c r="D3126" s="134"/>
      <c r="E3126" s="146"/>
      <c r="F3126" s="134"/>
      <c r="G3126" s="131"/>
      <c r="H3126" s="131"/>
      <c r="I3126" s="147"/>
      <c r="J3126" s="140"/>
      <c r="K3126" s="148"/>
      <c r="L3126" s="134"/>
      <c r="M3126" s="134"/>
      <c r="N3126" s="146"/>
      <c r="O3126" s="146"/>
      <c r="P3126" s="149"/>
      <c r="Q3126" s="149"/>
      <c r="R3126" s="134"/>
      <c r="S3126" s="127"/>
      <c r="T3126" s="150"/>
      <c r="U3126" s="140"/>
      <c r="V3126" s="140"/>
      <c r="W3126" s="127"/>
    </row>
    <row r="3127" spans="1:23" ht="15.75" customHeight="1">
      <c r="A3127" s="131"/>
      <c r="B3127" s="131"/>
      <c r="C3127" s="140"/>
      <c r="D3127" s="134"/>
      <c r="E3127" s="146"/>
      <c r="F3127" s="134"/>
      <c r="G3127" s="131"/>
      <c r="H3127" s="131"/>
      <c r="I3127" s="147"/>
      <c r="J3127" s="140"/>
      <c r="K3127" s="148"/>
      <c r="L3127" s="134"/>
      <c r="M3127" s="134"/>
      <c r="N3127" s="146"/>
      <c r="O3127" s="146"/>
      <c r="P3127" s="149"/>
      <c r="Q3127" s="149"/>
      <c r="R3127" s="134"/>
      <c r="S3127" s="127"/>
      <c r="T3127" s="150"/>
      <c r="U3127" s="140"/>
      <c r="V3127" s="140"/>
      <c r="W3127" s="127"/>
    </row>
    <row r="3128" spans="1:23" ht="15.75" customHeight="1">
      <c r="A3128" s="131"/>
      <c r="B3128" s="131"/>
      <c r="C3128" s="140"/>
      <c r="D3128" s="134"/>
      <c r="E3128" s="146"/>
      <c r="F3128" s="134"/>
      <c r="G3128" s="131"/>
      <c r="H3128" s="131"/>
      <c r="I3128" s="147"/>
      <c r="J3128" s="140"/>
      <c r="K3128" s="148"/>
      <c r="L3128" s="134"/>
      <c r="M3128" s="134"/>
      <c r="N3128" s="146"/>
      <c r="O3128" s="146"/>
      <c r="P3128" s="149"/>
      <c r="Q3128" s="149"/>
      <c r="R3128" s="134"/>
      <c r="S3128" s="127"/>
      <c r="T3128" s="150"/>
      <c r="U3128" s="140"/>
      <c r="V3128" s="140"/>
      <c r="W3128" s="127"/>
    </row>
    <row r="3129" spans="1:23" ht="15.75" customHeight="1">
      <c r="A3129" s="131"/>
      <c r="B3129" s="131"/>
      <c r="C3129" s="140"/>
      <c r="D3129" s="134"/>
      <c r="E3129" s="146"/>
      <c r="F3129" s="134"/>
      <c r="G3129" s="131"/>
      <c r="H3129" s="131"/>
      <c r="I3129" s="147"/>
      <c r="J3129" s="140"/>
      <c r="K3129" s="148"/>
      <c r="L3129" s="134"/>
      <c r="M3129" s="134"/>
      <c r="N3129" s="146"/>
      <c r="O3129" s="146"/>
      <c r="P3129" s="149"/>
      <c r="Q3129" s="149"/>
      <c r="R3129" s="134"/>
      <c r="S3129" s="127"/>
      <c r="T3129" s="150"/>
      <c r="U3129" s="140"/>
      <c r="V3129" s="140"/>
      <c r="W3129" s="127"/>
    </row>
    <row r="3130" spans="1:23" ht="15.75" customHeight="1">
      <c r="A3130" s="131"/>
      <c r="B3130" s="131"/>
      <c r="C3130" s="140"/>
      <c r="D3130" s="134"/>
      <c r="E3130" s="146"/>
      <c r="F3130" s="134"/>
      <c r="G3130" s="131"/>
      <c r="H3130" s="131"/>
      <c r="I3130" s="147"/>
      <c r="J3130" s="140"/>
      <c r="K3130" s="148"/>
      <c r="L3130" s="134"/>
      <c r="M3130" s="134"/>
      <c r="N3130" s="146"/>
      <c r="O3130" s="146"/>
      <c r="P3130" s="149"/>
      <c r="Q3130" s="149"/>
      <c r="R3130" s="134"/>
      <c r="S3130" s="127"/>
      <c r="T3130" s="150"/>
      <c r="U3130" s="140"/>
      <c r="V3130" s="140"/>
      <c r="W3130" s="127"/>
    </row>
    <row r="3131" spans="1:23" ht="15.75" customHeight="1">
      <c r="A3131" s="131"/>
      <c r="B3131" s="131"/>
      <c r="C3131" s="140"/>
      <c r="D3131" s="134"/>
      <c r="E3131" s="146"/>
      <c r="F3131" s="134"/>
      <c r="G3131" s="131"/>
      <c r="H3131" s="131"/>
      <c r="I3131" s="147"/>
      <c r="J3131" s="140"/>
      <c r="K3131" s="148"/>
      <c r="L3131" s="134"/>
      <c r="M3131" s="134"/>
      <c r="N3131" s="146"/>
      <c r="O3131" s="146"/>
      <c r="P3131" s="149"/>
      <c r="Q3131" s="149"/>
      <c r="R3131" s="134"/>
      <c r="S3131" s="127"/>
      <c r="T3131" s="150"/>
      <c r="U3131" s="140"/>
      <c r="V3131" s="140"/>
      <c r="W3131" s="127"/>
    </row>
    <row r="3132" spans="1:23" ht="15.75" customHeight="1">
      <c r="A3132" s="131"/>
      <c r="B3132" s="131"/>
      <c r="C3132" s="140"/>
      <c r="D3132" s="134"/>
      <c r="E3132" s="146"/>
      <c r="F3132" s="134"/>
      <c r="G3132" s="131"/>
      <c r="H3132" s="131"/>
      <c r="I3132" s="147"/>
      <c r="J3132" s="140"/>
      <c r="K3132" s="148"/>
      <c r="L3132" s="134"/>
      <c r="M3132" s="134"/>
      <c r="N3132" s="146"/>
      <c r="O3132" s="146"/>
      <c r="P3132" s="149"/>
      <c r="Q3132" s="149"/>
      <c r="R3132" s="134"/>
      <c r="S3132" s="127"/>
      <c r="T3132" s="150"/>
      <c r="U3132" s="140"/>
      <c r="V3132" s="140"/>
      <c r="W3132" s="127"/>
    </row>
    <row r="3133" spans="1:23" ht="15.75" customHeight="1">
      <c r="A3133" s="131"/>
      <c r="B3133" s="131"/>
      <c r="C3133" s="140"/>
      <c r="D3133" s="134"/>
      <c r="E3133" s="146"/>
      <c r="F3133" s="134"/>
      <c r="G3133" s="131"/>
      <c r="H3133" s="131"/>
      <c r="I3133" s="147"/>
      <c r="J3133" s="140"/>
      <c r="K3133" s="148"/>
      <c r="L3133" s="134"/>
      <c r="M3133" s="134"/>
      <c r="N3133" s="146"/>
      <c r="O3133" s="146"/>
      <c r="P3133" s="149"/>
      <c r="Q3133" s="149"/>
      <c r="R3133" s="134"/>
      <c r="S3133" s="127"/>
      <c r="T3133" s="150"/>
      <c r="U3133" s="140"/>
      <c r="V3133" s="140"/>
      <c r="W3133" s="127"/>
    </row>
    <row r="3134" spans="1:23" ht="15.75" customHeight="1">
      <c r="A3134" s="131"/>
      <c r="B3134" s="131"/>
      <c r="C3134" s="140"/>
      <c r="D3134" s="134"/>
      <c r="E3134" s="146"/>
      <c r="F3134" s="134"/>
      <c r="G3134" s="131"/>
      <c r="H3134" s="131"/>
      <c r="I3134" s="147"/>
      <c r="J3134" s="140"/>
      <c r="K3134" s="148"/>
      <c r="L3134" s="134"/>
      <c r="M3134" s="134"/>
      <c r="N3134" s="146"/>
      <c r="O3134" s="146"/>
      <c r="P3134" s="149"/>
      <c r="Q3134" s="149"/>
      <c r="R3134" s="134"/>
      <c r="S3134" s="127"/>
      <c r="T3134" s="150"/>
      <c r="U3134" s="140"/>
      <c r="V3134" s="140"/>
      <c r="W3134" s="127"/>
    </row>
    <row r="3135" spans="1:23" ht="15.75" customHeight="1">
      <c r="A3135" s="131"/>
      <c r="B3135" s="131"/>
      <c r="C3135" s="140"/>
      <c r="D3135" s="134"/>
      <c r="E3135" s="146"/>
      <c r="F3135" s="134"/>
      <c r="G3135" s="131"/>
      <c r="H3135" s="131"/>
      <c r="I3135" s="147"/>
      <c r="J3135" s="140"/>
      <c r="K3135" s="148"/>
      <c r="L3135" s="134"/>
      <c r="M3135" s="134"/>
      <c r="N3135" s="146"/>
      <c r="O3135" s="146"/>
      <c r="P3135" s="149"/>
      <c r="Q3135" s="149"/>
      <c r="R3135" s="134"/>
      <c r="S3135" s="127"/>
      <c r="T3135" s="150"/>
      <c r="U3135" s="140"/>
      <c r="V3135" s="140"/>
      <c r="W3135" s="127"/>
    </row>
    <row r="3136" spans="1:23" ht="15.75" customHeight="1">
      <c r="A3136" s="131"/>
      <c r="B3136" s="131"/>
      <c r="C3136" s="140"/>
      <c r="D3136" s="134"/>
      <c r="E3136" s="146"/>
      <c r="F3136" s="134"/>
      <c r="G3136" s="131"/>
      <c r="H3136" s="131"/>
      <c r="I3136" s="147"/>
      <c r="J3136" s="140"/>
      <c r="K3136" s="148"/>
      <c r="L3136" s="134"/>
      <c r="M3136" s="134"/>
      <c r="N3136" s="146"/>
      <c r="O3136" s="146"/>
      <c r="P3136" s="149"/>
      <c r="Q3136" s="149"/>
      <c r="R3136" s="134"/>
      <c r="S3136" s="127"/>
      <c r="T3136" s="150"/>
      <c r="U3136" s="140"/>
      <c r="V3136" s="140"/>
      <c r="W3136" s="127"/>
    </row>
    <row r="3137" spans="1:23" ht="15.75" customHeight="1">
      <c r="A3137" s="131"/>
      <c r="B3137" s="131"/>
      <c r="C3137" s="140"/>
      <c r="D3137" s="134"/>
      <c r="E3137" s="146"/>
      <c r="F3137" s="134"/>
      <c r="G3137" s="131"/>
      <c r="H3137" s="131"/>
      <c r="I3137" s="147"/>
      <c r="J3137" s="140"/>
      <c r="K3137" s="148"/>
      <c r="L3137" s="134"/>
      <c r="M3137" s="134"/>
      <c r="N3137" s="146"/>
      <c r="O3137" s="146"/>
      <c r="P3137" s="149"/>
      <c r="Q3137" s="149"/>
      <c r="R3137" s="134"/>
      <c r="S3137" s="127"/>
      <c r="T3137" s="150"/>
      <c r="U3137" s="140"/>
      <c r="V3137" s="140"/>
      <c r="W3137" s="127"/>
    </row>
    <row r="3138" spans="1:23" ht="15.75" customHeight="1">
      <c r="A3138" s="131"/>
      <c r="B3138" s="131"/>
      <c r="C3138" s="140"/>
      <c r="D3138" s="134"/>
      <c r="E3138" s="146"/>
      <c r="F3138" s="134"/>
      <c r="G3138" s="131"/>
      <c r="H3138" s="131"/>
      <c r="I3138" s="147"/>
      <c r="J3138" s="140"/>
      <c r="K3138" s="148"/>
      <c r="L3138" s="134"/>
      <c r="M3138" s="134"/>
      <c r="N3138" s="146"/>
      <c r="O3138" s="146"/>
      <c r="P3138" s="149"/>
      <c r="Q3138" s="149"/>
      <c r="R3138" s="134"/>
      <c r="S3138" s="127"/>
      <c r="T3138" s="150"/>
      <c r="U3138" s="140"/>
      <c r="V3138" s="140"/>
      <c r="W3138" s="127"/>
    </row>
    <row r="3139" spans="1:23" ht="15.75" customHeight="1">
      <c r="A3139" s="131"/>
      <c r="B3139" s="131"/>
      <c r="C3139" s="140"/>
      <c r="D3139" s="134"/>
      <c r="E3139" s="146"/>
      <c r="F3139" s="134"/>
      <c r="G3139" s="131"/>
      <c r="H3139" s="131"/>
      <c r="I3139" s="147"/>
      <c r="J3139" s="140"/>
      <c r="K3139" s="148"/>
      <c r="L3139" s="134"/>
      <c r="M3139" s="134"/>
      <c r="N3139" s="146"/>
      <c r="O3139" s="146"/>
      <c r="P3139" s="149"/>
      <c r="Q3139" s="149"/>
      <c r="R3139" s="134"/>
      <c r="S3139" s="127"/>
      <c r="T3139" s="150"/>
      <c r="U3139" s="140"/>
      <c r="V3139" s="140"/>
      <c r="W3139" s="127"/>
    </row>
    <row r="3140" spans="1:23" ht="15.75" customHeight="1">
      <c r="A3140" s="131"/>
      <c r="B3140" s="131"/>
      <c r="C3140" s="140"/>
      <c r="D3140" s="134"/>
      <c r="E3140" s="146"/>
      <c r="F3140" s="134"/>
      <c r="G3140" s="131"/>
      <c r="H3140" s="131"/>
      <c r="I3140" s="147"/>
      <c r="J3140" s="140"/>
      <c r="K3140" s="148"/>
      <c r="L3140" s="134"/>
      <c r="M3140" s="134"/>
      <c r="N3140" s="146"/>
      <c r="O3140" s="146"/>
      <c r="P3140" s="149"/>
      <c r="Q3140" s="149"/>
      <c r="R3140" s="134"/>
      <c r="S3140" s="127"/>
      <c r="T3140" s="150"/>
      <c r="U3140" s="140"/>
      <c r="V3140" s="140"/>
      <c r="W3140" s="127"/>
    </row>
    <row r="3141" spans="1:23" ht="15.75" customHeight="1">
      <c r="A3141" s="131"/>
      <c r="B3141" s="131"/>
      <c r="C3141" s="140"/>
      <c r="D3141" s="134"/>
      <c r="E3141" s="146"/>
      <c r="F3141" s="134"/>
      <c r="G3141" s="131"/>
      <c r="H3141" s="131"/>
      <c r="I3141" s="147"/>
      <c r="J3141" s="140"/>
      <c r="K3141" s="148"/>
      <c r="L3141" s="134"/>
      <c r="M3141" s="134"/>
      <c r="N3141" s="146"/>
      <c r="O3141" s="146"/>
      <c r="P3141" s="149"/>
      <c r="Q3141" s="149"/>
      <c r="R3141" s="134"/>
      <c r="S3141" s="127"/>
      <c r="T3141" s="150"/>
      <c r="U3141" s="140"/>
      <c r="V3141" s="140"/>
      <c r="W3141" s="127"/>
    </row>
    <row r="3142" spans="1:23" ht="15.75" customHeight="1">
      <c r="A3142" s="131"/>
      <c r="B3142" s="131"/>
      <c r="C3142" s="140"/>
      <c r="D3142" s="134"/>
      <c r="E3142" s="146"/>
      <c r="F3142" s="134"/>
      <c r="G3142" s="131"/>
      <c r="H3142" s="131"/>
      <c r="I3142" s="147"/>
      <c r="J3142" s="140"/>
      <c r="K3142" s="148"/>
      <c r="L3142" s="134"/>
      <c r="M3142" s="134"/>
      <c r="N3142" s="146"/>
      <c r="O3142" s="146"/>
      <c r="P3142" s="149"/>
      <c r="Q3142" s="149"/>
      <c r="R3142" s="134"/>
      <c r="S3142" s="127"/>
      <c r="T3142" s="150"/>
      <c r="U3142" s="140"/>
      <c r="V3142" s="140"/>
      <c r="W3142" s="127"/>
    </row>
    <row r="3143" spans="1:23" ht="15.75" customHeight="1">
      <c r="A3143" s="131"/>
      <c r="B3143" s="131"/>
      <c r="C3143" s="140"/>
      <c r="D3143" s="134"/>
      <c r="E3143" s="146"/>
      <c r="F3143" s="134"/>
      <c r="G3143" s="131"/>
      <c r="H3143" s="131"/>
      <c r="I3143" s="147"/>
      <c r="J3143" s="140"/>
      <c r="K3143" s="148"/>
      <c r="L3143" s="134"/>
      <c r="M3143" s="134"/>
      <c r="N3143" s="146"/>
      <c r="O3143" s="146"/>
      <c r="P3143" s="149"/>
      <c r="Q3143" s="149"/>
      <c r="R3143" s="134"/>
      <c r="S3143" s="127"/>
      <c r="T3143" s="150"/>
      <c r="U3143" s="140"/>
      <c r="V3143" s="140"/>
      <c r="W3143" s="127"/>
    </row>
    <row r="3144" spans="1:23" ht="15.75" customHeight="1">
      <c r="A3144" s="131"/>
      <c r="B3144" s="131"/>
      <c r="C3144" s="140"/>
      <c r="D3144" s="134"/>
      <c r="E3144" s="146"/>
      <c r="F3144" s="134"/>
      <c r="G3144" s="131"/>
      <c r="H3144" s="131"/>
      <c r="I3144" s="147"/>
      <c r="J3144" s="140"/>
      <c r="K3144" s="148"/>
      <c r="L3144" s="134"/>
      <c r="M3144" s="134"/>
      <c r="N3144" s="146"/>
      <c r="O3144" s="146"/>
      <c r="P3144" s="149"/>
      <c r="Q3144" s="149"/>
      <c r="R3144" s="134"/>
      <c r="S3144" s="127"/>
      <c r="T3144" s="150"/>
      <c r="U3144" s="140"/>
      <c r="V3144" s="140"/>
      <c r="W3144" s="127"/>
    </row>
    <row r="3145" spans="1:23" ht="15.75" customHeight="1">
      <c r="A3145" s="131"/>
      <c r="B3145" s="131"/>
      <c r="C3145" s="140"/>
      <c r="D3145" s="134"/>
      <c r="E3145" s="146"/>
      <c r="F3145" s="134"/>
      <c r="G3145" s="131"/>
      <c r="H3145" s="131"/>
      <c r="I3145" s="147"/>
      <c r="J3145" s="140"/>
      <c r="K3145" s="148"/>
      <c r="L3145" s="134"/>
      <c r="M3145" s="134"/>
      <c r="N3145" s="146"/>
      <c r="O3145" s="146"/>
      <c r="P3145" s="149"/>
      <c r="Q3145" s="149"/>
      <c r="R3145" s="134"/>
      <c r="S3145" s="127"/>
      <c r="T3145" s="150"/>
      <c r="U3145" s="140"/>
      <c r="V3145" s="140"/>
      <c r="W3145" s="127"/>
    </row>
    <row r="3146" spans="1:23" ht="15.75" customHeight="1">
      <c r="A3146" s="131"/>
      <c r="B3146" s="131"/>
      <c r="C3146" s="140"/>
      <c r="D3146" s="134"/>
      <c r="E3146" s="146"/>
      <c r="F3146" s="134"/>
      <c r="G3146" s="131"/>
      <c r="H3146" s="131"/>
      <c r="I3146" s="147"/>
      <c r="J3146" s="140"/>
      <c r="K3146" s="148"/>
      <c r="L3146" s="134"/>
      <c r="M3146" s="134"/>
      <c r="N3146" s="146"/>
      <c r="O3146" s="146"/>
      <c r="P3146" s="149"/>
      <c r="Q3146" s="149"/>
      <c r="R3146" s="134"/>
      <c r="S3146" s="127"/>
      <c r="T3146" s="150"/>
      <c r="U3146" s="140"/>
      <c r="V3146" s="140"/>
      <c r="W3146" s="127"/>
    </row>
    <row r="3147" spans="1:23" ht="15.75" customHeight="1">
      <c r="A3147" s="131"/>
      <c r="B3147" s="131"/>
      <c r="C3147" s="140"/>
      <c r="D3147" s="134"/>
      <c r="E3147" s="146"/>
      <c r="F3147" s="134"/>
      <c r="G3147" s="131"/>
      <c r="H3147" s="131"/>
      <c r="I3147" s="147"/>
      <c r="J3147" s="140"/>
      <c r="K3147" s="148"/>
      <c r="L3147" s="134"/>
      <c r="M3147" s="134"/>
      <c r="N3147" s="146"/>
      <c r="O3147" s="146"/>
      <c r="P3147" s="149"/>
      <c r="Q3147" s="149"/>
      <c r="R3147" s="134"/>
      <c r="S3147" s="127"/>
      <c r="T3147" s="150"/>
      <c r="U3147" s="140"/>
      <c r="V3147" s="140"/>
      <c r="W3147" s="127"/>
    </row>
    <row r="3148" spans="1:23" ht="15.75" customHeight="1">
      <c r="A3148" s="131"/>
      <c r="B3148" s="131"/>
      <c r="C3148" s="140"/>
      <c r="D3148" s="134"/>
      <c r="E3148" s="146"/>
      <c r="F3148" s="134"/>
      <c r="G3148" s="131"/>
      <c r="H3148" s="131"/>
      <c r="I3148" s="147"/>
      <c r="J3148" s="140"/>
      <c r="K3148" s="148"/>
      <c r="L3148" s="134"/>
      <c r="M3148" s="134"/>
      <c r="N3148" s="146"/>
      <c r="O3148" s="146"/>
      <c r="P3148" s="149"/>
      <c r="Q3148" s="149"/>
      <c r="R3148" s="134"/>
      <c r="S3148" s="127"/>
      <c r="T3148" s="150"/>
      <c r="U3148" s="140"/>
      <c r="V3148" s="140"/>
      <c r="W3148" s="127"/>
    </row>
    <row r="3149" spans="1:23" ht="15.75" customHeight="1">
      <c r="A3149" s="131"/>
      <c r="B3149" s="131"/>
      <c r="C3149" s="140"/>
      <c r="D3149" s="134"/>
      <c r="E3149" s="146"/>
      <c r="F3149" s="134"/>
      <c r="G3149" s="131"/>
      <c r="H3149" s="131"/>
      <c r="I3149" s="147"/>
      <c r="J3149" s="140"/>
      <c r="K3149" s="148"/>
      <c r="L3149" s="134"/>
      <c r="M3149" s="134"/>
      <c r="N3149" s="146"/>
      <c r="O3149" s="146"/>
      <c r="P3149" s="149"/>
      <c r="Q3149" s="149"/>
      <c r="R3149" s="134"/>
      <c r="S3149" s="127"/>
      <c r="T3149" s="150"/>
      <c r="U3149" s="140"/>
      <c r="V3149" s="140"/>
      <c r="W3149" s="127"/>
    </row>
    <row r="3150" spans="1:23" ht="15.75" customHeight="1">
      <c r="A3150" s="131"/>
      <c r="B3150" s="131"/>
      <c r="C3150" s="140"/>
      <c r="D3150" s="134"/>
      <c r="E3150" s="146"/>
      <c r="F3150" s="134"/>
      <c r="G3150" s="131"/>
      <c r="H3150" s="131"/>
      <c r="I3150" s="147"/>
      <c r="J3150" s="140"/>
      <c r="K3150" s="148"/>
      <c r="L3150" s="134"/>
      <c r="M3150" s="134"/>
      <c r="N3150" s="146"/>
      <c r="O3150" s="146"/>
      <c r="P3150" s="149"/>
      <c r="Q3150" s="149"/>
      <c r="R3150" s="134"/>
      <c r="S3150" s="127"/>
      <c r="T3150" s="150"/>
      <c r="U3150" s="140"/>
      <c r="V3150" s="140"/>
      <c r="W3150" s="127"/>
    </row>
    <row r="3151" spans="1:23" ht="15.75" customHeight="1">
      <c r="A3151" s="131"/>
      <c r="B3151" s="131"/>
      <c r="C3151" s="140"/>
      <c r="D3151" s="134"/>
      <c r="E3151" s="146"/>
      <c r="F3151" s="134"/>
      <c r="G3151" s="131"/>
      <c r="H3151" s="131"/>
      <c r="I3151" s="147"/>
      <c r="J3151" s="140"/>
      <c r="K3151" s="148"/>
      <c r="L3151" s="134"/>
      <c r="M3151" s="134"/>
      <c r="N3151" s="146"/>
      <c r="O3151" s="146"/>
      <c r="P3151" s="149"/>
      <c r="Q3151" s="149"/>
      <c r="R3151" s="134"/>
      <c r="S3151" s="127"/>
      <c r="T3151" s="150"/>
      <c r="U3151" s="140"/>
      <c r="V3151" s="140"/>
      <c r="W3151" s="127"/>
    </row>
    <row r="3152" spans="1:23" ht="15.75" customHeight="1">
      <c r="A3152" s="131"/>
      <c r="B3152" s="131"/>
      <c r="C3152" s="140"/>
      <c r="D3152" s="134"/>
      <c r="E3152" s="146"/>
      <c r="F3152" s="134"/>
      <c r="G3152" s="131"/>
      <c r="H3152" s="131"/>
      <c r="I3152" s="147"/>
      <c r="J3152" s="140"/>
      <c r="K3152" s="148"/>
      <c r="L3152" s="134"/>
      <c r="M3152" s="134"/>
      <c r="N3152" s="146"/>
      <c r="O3152" s="146"/>
      <c r="P3152" s="149"/>
      <c r="Q3152" s="149"/>
      <c r="R3152" s="134"/>
      <c r="S3152" s="127"/>
      <c r="T3152" s="150"/>
      <c r="U3152" s="140"/>
      <c r="V3152" s="140"/>
      <c r="W3152" s="127"/>
    </row>
    <row r="3153" spans="1:23" ht="15.75" customHeight="1">
      <c r="A3153" s="131"/>
      <c r="B3153" s="131"/>
      <c r="C3153" s="140"/>
      <c r="D3153" s="134"/>
      <c r="E3153" s="146"/>
      <c r="F3153" s="134"/>
      <c r="G3153" s="131"/>
      <c r="H3153" s="131"/>
      <c r="I3153" s="147"/>
      <c r="J3153" s="140"/>
      <c r="K3153" s="148"/>
      <c r="L3153" s="134"/>
      <c r="M3153" s="134"/>
      <c r="N3153" s="146"/>
      <c r="O3153" s="146"/>
      <c r="P3153" s="149"/>
      <c r="Q3153" s="149"/>
      <c r="R3153" s="134"/>
      <c r="S3153" s="127"/>
      <c r="T3153" s="150"/>
      <c r="U3153" s="140"/>
      <c r="V3153" s="140"/>
      <c r="W3153" s="127"/>
    </row>
    <row r="3154" spans="1:23" ht="15.75" customHeight="1">
      <c r="A3154" s="131"/>
      <c r="B3154" s="131"/>
      <c r="C3154" s="140"/>
      <c r="D3154" s="134"/>
      <c r="E3154" s="146"/>
      <c r="F3154" s="134"/>
      <c r="G3154" s="131"/>
      <c r="H3154" s="131"/>
      <c r="I3154" s="147"/>
      <c r="J3154" s="140"/>
      <c r="K3154" s="148"/>
      <c r="L3154" s="134"/>
      <c r="M3154" s="134"/>
      <c r="N3154" s="146"/>
      <c r="O3154" s="146"/>
      <c r="P3154" s="149"/>
      <c r="Q3154" s="149"/>
      <c r="R3154" s="134"/>
      <c r="S3154" s="127"/>
      <c r="T3154" s="150"/>
      <c r="U3154" s="140"/>
      <c r="V3154" s="140"/>
      <c r="W3154" s="127"/>
    </row>
    <row r="3155" spans="1:23" ht="15.75" customHeight="1">
      <c r="A3155" s="131"/>
      <c r="B3155" s="131"/>
      <c r="C3155" s="140"/>
      <c r="D3155" s="134"/>
      <c r="E3155" s="146"/>
      <c r="F3155" s="134"/>
      <c r="G3155" s="131"/>
      <c r="H3155" s="131"/>
      <c r="I3155" s="147"/>
      <c r="J3155" s="140"/>
      <c r="K3155" s="148"/>
      <c r="L3155" s="134"/>
      <c r="M3155" s="134"/>
      <c r="N3155" s="146"/>
      <c r="O3155" s="146"/>
      <c r="P3155" s="149"/>
      <c r="Q3155" s="149"/>
      <c r="R3155" s="134"/>
      <c r="S3155" s="127"/>
      <c r="T3155" s="150"/>
      <c r="U3155" s="140"/>
      <c r="V3155" s="140"/>
      <c r="W3155" s="127"/>
    </row>
    <row r="3156" spans="1:23" ht="15.75" customHeight="1">
      <c r="A3156" s="131"/>
      <c r="B3156" s="131"/>
      <c r="C3156" s="140"/>
      <c r="D3156" s="134"/>
      <c r="E3156" s="146"/>
      <c r="F3156" s="134"/>
      <c r="G3156" s="131"/>
      <c r="H3156" s="131"/>
      <c r="I3156" s="147"/>
      <c r="J3156" s="140"/>
      <c r="K3156" s="148"/>
      <c r="L3156" s="134"/>
      <c r="M3156" s="134"/>
      <c r="N3156" s="146"/>
      <c r="O3156" s="146"/>
      <c r="P3156" s="149"/>
      <c r="Q3156" s="149"/>
      <c r="R3156" s="134"/>
      <c r="S3156" s="127"/>
      <c r="T3156" s="150"/>
      <c r="U3156" s="140"/>
      <c r="V3156" s="140"/>
      <c r="W3156" s="127"/>
    </row>
    <row r="3157" spans="1:23" ht="15.75" customHeight="1">
      <c r="A3157" s="131"/>
      <c r="B3157" s="131"/>
      <c r="C3157" s="140"/>
      <c r="D3157" s="134"/>
      <c r="E3157" s="146"/>
      <c r="F3157" s="134"/>
      <c r="G3157" s="131"/>
      <c r="H3157" s="131"/>
      <c r="I3157" s="147"/>
      <c r="J3157" s="140"/>
      <c r="K3157" s="148"/>
      <c r="L3157" s="134"/>
      <c r="M3157" s="134"/>
      <c r="N3157" s="146"/>
      <c r="O3157" s="146"/>
      <c r="P3157" s="149"/>
      <c r="Q3157" s="149"/>
      <c r="R3157" s="134"/>
      <c r="S3157" s="127"/>
      <c r="T3157" s="150"/>
      <c r="U3157" s="140"/>
      <c r="V3157" s="140"/>
      <c r="W3157" s="127"/>
    </row>
    <row r="3158" spans="1:23" ht="15.75" customHeight="1">
      <c r="A3158" s="131"/>
      <c r="B3158" s="131"/>
      <c r="C3158" s="140"/>
      <c r="D3158" s="134"/>
      <c r="E3158" s="146"/>
      <c r="F3158" s="134"/>
      <c r="G3158" s="131"/>
      <c r="H3158" s="131"/>
      <c r="I3158" s="147"/>
      <c r="J3158" s="140"/>
      <c r="K3158" s="148"/>
      <c r="L3158" s="134"/>
      <c r="M3158" s="134"/>
      <c r="N3158" s="146"/>
      <c r="O3158" s="146"/>
      <c r="P3158" s="149"/>
      <c r="Q3158" s="149"/>
      <c r="R3158" s="134"/>
      <c r="S3158" s="127"/>
      <c r="T3158" s="150"/>
      <c r="U3158" s="140"/>
      <c r="V3158" s="140"/>
      <c r="W3158" s="127"/>
    </row>
    <row r="3159" spans="1:23" ht="15.75" customHeight="1">
      <c r="A3159" s="131"/>
      <c r="B3159" s="131"/>
      <c r="C3159" s="140"/>
      <c r="D3159" s="134"/>
      <c r="E3159" s="146"/>
      <c r="F3159" s="134"/>
      <c r="G3159" s="131"/>
      <c r="H3159" s="131"/>
      <c r="I3159" s="147"/>
      <c r="J3159" s="140"/>
      <c r="K3159" s="148"/>
      <c r="L3159" s="134"/>
      <c r="M3159" s="134"/>
      <c r="N3159" s="146"/>
      <c r="O3159" s="146"/>
      <c r="P3159" s="149"/>
      <c r="Q3159" s="149"/>
      <c r="R3159" s="134"/>
      <c r="S3159" s="127"/>
      <c r="T3159" s="150"/>
      <c r="U3159" s="140"/>
      <c r="V3159" s="140"/>
      <c r="W3159" s="127"/>
    </row>
    <row r="3160" spans="1:23" ht="15.75" customHeight="1">
      <c r="A3160" s="131"/>
      <c r="B3160" s="131"/>
      <c r="C3160" s="140"/>
      <c r="D3160" s="134"/>
      <c r="E3160" s="146"/>
      <c r="F3160" s="134"/>
      <c r="G3160" s="131"/>
      <c r="H3160" s="131"/>
      <c r="I3160" s="147"/>
      <c r="J3160" s="140"/>
      <c r="K3160" s="148"/>
      <c r="L3160" s="134"/>
      <c r="M3160" s="134"/>
      <c r="N3160" s="146"/>
      <c r="O3160" s="146"/>
      <c r="P3160" s="149"/>
      <c r="Q3160" s="149"/>
      <c r="R3160" s="134"/>
      <c r="S3160" s="127"/>
      <c r="T3160" s="150"/>
      <c r="U3160" s="140"/>
      <c r="V3160" s="140"/>
      <c r="W3160" s="127"/>
    </row>
    <row r="3161" spans="1:23" ht="15.75" customHeight="1">
      <c r="A3161" s="131"/>
      <c r="B3161" s="131"/>
      <c r="C3161" s="140"/>
      <c r="D3161" s="134"/>
      <c r="E3161" s="146"/>
      <c r="F3161" s="134"/>
      <c r="G3161" s="131"/>
      <c r="H3161" s="131"/>
      <c r="I3161" s="147"/>
      <c r="J3161" s="140"/>
      <c r="K3161" s="148"/>
      <c r="L3161" s="134"/>
      <c r="M3161" s="134"/>
      <c r="N3161" s="146"/>
      <c r="O3161" s="146"/>
      <c r="P3161" s="149"/>
      <c r="Q3161" s="149"/>
      <c r="R3161" s="134"/>
      <c r="S3161" s="127"/>
      <c r="T3161" s="150"/>
      <c r="U3161" s="140"/>
      <c r="V3161" s="140"/>
      <c r="W3161" s="127"/>
    </row>
    <row r="3162" spans="1:23" ht="15.75" customHeight="1">
      <c r="A3162" s="131"/>
      <c r="B3162" s="131"/>
      <c r="C3162" s="140"/>
      <c r="D3162" s="134"/>
      <c r="E3162" s="146"/>
      <c r="F3162" s="134"/>
      <c r="G3162" s="131"/>
      <c r="H3162" s="131"/>
      <c r="I3162" s="147"/>
      <c r="J3162" s="140"/>
      <c r="K3162" s="148"/>
      <c r="L3162" s="134"/>
      <c r="M3162" s="134"/>
      <c r="N3162" s="146"/>
      <c r="O3162" s="146"/>
      <c r="P3162" s="149"/>
      <c r="Q3162" s="149"/>
      <c r="R3162" s="134"/>
      <c r="S3162" s="127"/>
      <c r="T3162" s="150"/>
      <c r="U3162" s="140"/>
      <c r="V3162" s="140"/>
      <c r="W3162" s="127"/>
    </row>
    <row r="3163" spans="1:23" ht="15.75" customHeight="1">
      <c r="A3163" s="131"/>
      <c r="B3163" s="131"/>
      <c r="C3163" s="140"/>
      <c r="D3163" s="134"/>
      <c r="E3163" s="146"/>
      <c r="F3163" s="134"/>
      <c r="G3163" s="131"/>
      <c r="H3163" s="131"/>
      <c r="I3163" s="147"/>
      <c r="J3163" s="140"/>
      <c r="K3163" s="148"/>
      <c r="L3163" s="134"/>
      <c r="M3163" s="134"/>
      <c r="N3163" s="146"/>
      <c r="O3163" s="146"/>
      <c r="P3163" s="149"/>
      <c r="Q3163" s="149"/>
      <c r="R3163" s="134"/>
      <c r="S3163" s="127"/>
      <c r="T3163" s="150"/>
      <c r="U3163" s="140"/>
      <c r="V3163" s="140"/>
      <c r="W3163" s="127"/>
    </row>
    <row r="3164" spans="1:23" ht="15.75" customHeight="1">
      <c r="A3164" s="131"/>
      <c r="B3164" s="131"/>
      <c r="C3164" s="140"/>
      <c r="D3164" s="134"/>
      <c r="E3164" s="146"/>
      <c r="F3164" s="134"/>
      <c r="G3164" s="131"/>
      <c r="H3164" s="131"/>
      <c r="I3164" s="147"/>
      <c r="J3164" s="140"/>
      <c r="K3164" s="148"/>
      <c r="L3164" s="134"/>
      <c r="M3164" s="134"/>
      <c r="N3164" s="146"/>
      <c r="O3164" s="146"/>
      <c r="P3164" s="149"/>
      <c r="Q3164" s="149"/>
      <c r="R3164" s="134"/>
      <c r="S3164" s="127"/>
      <c r="T3164" s="150"/>
      <c r="U3164" s="140"/>
      <c r="V3164" s="140"/>
      <c r="W3164" s="127"/>
    </row>
    <row r="3165" spans="1:23" ht="15.75" customHeight="1">
      <c r="A3165" s="131"/>
      <c r="B3165" s="131"/>
      <c r="C3165" s="140"/>
      <c r="D3165" s="134"/>
      <c r="E3165" s="146"/>
      <c r="F3165" s="134"/>
      <c r="G3165" s="131"/>
      <c r="H3165" s="131"/>
      <c r="I3165" s="147"/>
      <c r="J3165" s="140"/>
      <c r="K3165" s="148"/>
      <c r="L3165" s="134"/>
      <c r="M3165" s="134"/>
      <c r="N3165" s="146"/>
      <c r="O3165" s="146"/>
      <c r="P3165" s="149"/>
      <c r="Q3165" s="149"/>
      <c r="R3165" s="134"/>
      <c r="S3165" s="127"/>
      <c r="T3165" s="150"/>
      <c r="U3165" s="140"/>
      <c r="V3165" s="140"/>
      <c r="W3165" s="127"/>
    </row>
    <row r="3166" spans="1:23" ht="15.75" customHeight="1">
      <c r="A3166" s="131"/>
      <c r="B3166" s="131"/>
      <c r="C3166" s="140"/>
      <c r="D3166" s="134"/>
      <c r="E3166" s="146"/>
      <c r="F3166" s="134"/>
      <c r="G3166" s="131"/>
      <c r="H3166" s="131"/>
      <c r="I3166" s="147"/>
      <c r="J3166" s="140"/>
      <c r="K3166" s="148"/>
      <c r="L3166" s="134"/>
      <c r="M3166" s="134"/>
      <c r="N3166" s="146"/>
      <c r="O3166" s="146"/>
      <c r="P3166" s="149"/>
      <c r="Q3166" s="149"/>
      <c r="R3166" s="134"/>
      <c r="S3166" s="127"/>
      <c r="T3166" s="150"/>
      <c r="U3166" s="140"/>
      <c r="V3166" s="140"/>
      <c r="W3166" s="127"/>
    </row>
    <row r="3167" spans="1:23" ht="15.75" customHeight="1">
      <c r="A3167" s="131"/>
      <c r="B3167" s="131"/>
      <c r="C3167" s="140"/>
      <c r="D3167" s="134"/>
      <c r="E3167" s="146"/>
      <c r="F3167" s="134"/>
      <c r="G3167" s="131"/>
      <c r="H3167" s="131"/>
      <c r="I3167" s="147"/>
      <c r="J3167" s="140"/>
      <c r="K3167" s="148"/>
      <c r="L3167" s="134"/>
      <c r="M3167" s="134"/>
      <c r="N3167" s="146"/>
      <c r="O3167" s="146"/>
      <c r="P3167" s="149"/>
      <c r="Q3167" s="149"/>
      <c r="R3167" s="134"/>
      <c r="S3167" s="127"/>
      <c r="T3167" s="150"/>
      <c r="U3167" s="140"/>
      <c r="V3167" s="140"/>
      <c r="W3167" s="127"/>
    </row>
    <row r="3168" spans="1:23" ht="15.75" customHeight="1">
      <c r="A3168" s="131"/>
      <c r="B3168" s="131"/>
      <c r="C3168" s="140"/>
      <c r="D3168" s="134"/>
      <c r="E3168" s="146"/>
      <c r="F3168" s="134"/>
      <c r="G3168" s="131"/>
      <c r="H3168" s="131"/>
      <c r="I3168" s="147"/>
      <c r="J3168" s="140"/>
      <c r="K3168" s="148"/>
      <c r="L3168" s="134"/>
      <c r="M3168" s="134"/>
      <c r="N3168" s="146"/>
      <c r="O3168" s="146"/>
      <c r="P3168" s="149"/>
      <c r="Q3168" s="149"/>
      <c r="R3168" s="134"/>
      <c r="S3168" s="127"/>
      <c r="T3168" s="150"/>
      <c r="U3168" s="140"/>
      <c r="V3168" s="140"/>
      <c r="W3168" s="127"/>
    </row>
    <row r="3169" spans="1:23" ht="15.75" customHeight="1">
      <c r="A3169" s="131"/>
      <c r="B3169" s="131"/>
      <c r="C3169" s="140"/>
      <c r="D3169" s="134"/>
      <c r="E3169" s="146"/>
      <c r="F3169" s="134"/>
      <c r="G3169" s="131"/>
      <c r="H3169" s="131"/>
      <c r="I3169" s="147"/>
      <c r="J3169" s="140"/>
      <c r="K3169" s="148"/>
      <c r="L3169" s="134"/>
      <c r="M3169" s="134"/>
      <c r="N3169" s="146"/>
      <c r="O3169" s="146"/>
      <c r="P3169" s="149"/>
      <c r="Q3169" s="149"/>
      <c r="R3169" s="134"/>
      <c r="S3169" s="127"/>
      <c r="T3169" s="150"/>
      <c r="U3169" s="140"/>
      <c r="V3169" s="140"/>
      <c r="W3169" s="127"/>
    </row>
    <row r="3170" spans="1:23" ht="15.75" customHeight="1">
      <c r="A3170" s="131"/>
      <c r="B3170" s="131"/>
      <c r="C3170" s="140"/>
      <c r="D3170" s="134"/>
      <c r="E3170" s="146"/>
      <c r="F3170" s="134"/>
      <c r="G3170" s="131"/>
      <c r="H3170" s="131"/>
      <c r="I3170" s="147"/>
      <c r="J3170" s="140"/>
      <c r="K3170" s="148"/>
      <c r="L3170" s="134"/>
      <c r="M3170" s="134"/>
      <c r="N3170" s="146"/>
      <c r="O3170" s="146"/>
      <c r="P3170" s="149"/>
      <c r="Q3170" s="149"/>
      <c r="R3170" s="134"/>
      <c r="S3170" s="127"/>
      <c r="T3170" s="150"/>
      <c r="U3170" s="140"/>
      <c r="V3170" s="140"/>
      <c r="W3170" s="127"/>
    </row>
    <row r="3171" spans="1:23" ht="15.75" customHeight="1">
      <c r="A3171" s="131"/>
      <c r="B3171" s="131"/>
      <c r="C3171" s="140"/>
      <c r="D3171" s="134"/>
      <c r="E3171" s="146"/>
      <c r="F3171" s="134"/>
      <c r="G3171" s="131"/>
      <c r="H3171" s="131"/>
      <c r="I3171" s="147"/>
      <c r="J3171" s="140"/>
      <c r="K3171" s="148"/>
      <c r="L3171" s="134"/>
      <c r="M3171" s="134"/>
      <c r="N3171" s="146"/>
      <c r="O3171" s="146"/>
      <c r="P3171" s="149"/>
      <c r="Q3171" s="149"/>
      <c r="R3171" s="134"/>
      <c r="S3171" s="127"/>
      <c r="T3171" s="150"/>
      <c r="U3171" s="140"/>
      <c r="V3171" s="140"/>
      <c r="W3171" s="127"/>
    </row>
    <row r="3172" spans="1:23" ht="15.75" customHeight="1">
      <c r="A3172" s="131"/>
      <c r="B3172" s="131"/>
      <c r="C3172" s="140"/>
      <c r="D3172" s="134"/>
      <c r="E3172" s="146"/>
      <c r="F3172" s="134"/>
      <c r="G3172" s="131"/>
      <c r="H3172" s="131"/>
      <c r="I3172" s="147"/>
      <c r="J3172" s="140"/>
      <c r="K3172" s="148"/>
      <c r="L3172" s="134"/>
      <c r="M3172" s="134"/>
      <c r="N3172" s="146"/>
      <c r="O3172" s="146"/>
      <c r="P3172" s="149"/>
      <c r="Q3172" s="149"/>
      <c r="R3172" s="134"/>
      <c r="S3172" s="127"/>
      <c r="T3172" s="150"/>
      <c r="U3172" s="140"/>
      <c r="V3172" s="140"/>
      <c r="W3172" s="127"/>
    </row>
    <row r="3173" spans="1:23" ht="15.75" customHeight="1">
      <c r="A3173" s="131"/>
      <c r="B3173" s="131"/>
      <c r="C3173" s="140"/>
      <c r="D3173" s="134"/>
      <c r="E3173" s="146"/>
      <c r="F3173" s="134"/>
      <c r="G3173" s="131"/>
      <c r="H3173" s="131"/>
      <c r="I3173" s="147"/>
      <c r="J3173" s="140"/>
      <c r="K3173" s="148"/>
      <c r="L3173" s="134"/>
      <c r="M3173" s="134"/>
      <c r="N3173" s="146"/>
      <c r="O3173" s="146"/>
      <c r="P3173" s="149"/>
      <c r="Q3173" s="149"/>
      <c r="R3173" s="134"/>
      <c r="S3173" s="127"/>
      <c r="T3173" s="150"/>
      <c r="U3173" s="140"/>
      <c r="V3173" s="140"/>
      <c r="W3173" s="127"/>
    </row>
    <row r="3174" spans="1:23" ht="15.75" customHeight="1">
      <c r="A3174" s="131"/>
      <c r="B3174" s="131"/>
      <c r="C3174" s="140"/>
      <c r="D3174" s="134"/>
      <c r="E3174" s="146"/>
      <c r="F3174" s="134"/>
      <c r="G3174" s="131"/>
      <c r="H3174" s="131"/>
      <c r="I3174" s="147"/>
      <c r="J3174" s="140"/>
      <c r="K3174" s="148"/>
      <c r="L3174" s="134"/>
      <c r="M3174" s="134"/>
      <c r="N3174" s="146"/>
      <c r="O3174" s="146"/>
      <c r="P3174" s="149"/>
      <c r="Q3174" s="149"/>
      <c r="R3174" s="134"/>
      <c r="S3174" s="127"/>
      <c r="T3174" s="150"/>
      <c r="U3174" s="140"/>
      <c r="V3174" s="140"/>
      <c r="W3174" s="127"/>
    </row>
    <row r="3175" spans="1:23" ht="15.75" customHeight="1">
      <c r="A3175" s="131"/>
      <c r="B3175" s="131"/>
      <c r="C3175" s="140"/>
      <c r="D3175" s="134"/>
      <c r="E3175" s="146"/>
      <c r="F3175" s="134"/>
      <c r="G3175" s="131"/>
      <c r="H3175" s="131"/>
      <c r="I3175" s="147"/>
      <c r="J3175" s="140"/>
      <c r="K3175" s="148"/>
      <c r="L3175" s="134"/>
      <c r="M3175" s="134"/>
      <c r="N3175" s="146"/>
      <c r="O3175" s="146"/>
      <c r="P3175" s="149"/>
      <c r="Q3175" s="149"/>
      <c r="R3175" s="134"/>
      <c r="S3175" s="127"/>
      <c r="T3175" s="150"/>
      <c r="U3175" s="140"/>
      <c r="V3175" s="140"/>
      <c r="W3175" s="127"/>
    </row>
    <row r="3176" spans="1:23" ht="15.75" customHeight="1">
      <c r="A3176" s="131"/>
      <c r="B3176" s="131"/>
      <c r="C3176" s="140"/>
      <c r="D3176" s="134"/>
      <c r="E3176" s="146"/>
      <c r="F3176" s="134"/>
      <c r="G3176" s="131"/>
      <c r="H3176" s="131"/>
      <c r="I3176" s="147"/>
      <c r="J3176" s="140"/>
      <c r="K3176" s="148"/>
      <c r="L3176" s="134"/>
      <c r="M3176" s="134"/>
      <c r="N3176" s="146"/>
      <c r="O3176" s="146"/>
      <c r="P3176" s="149"/>
      <c r="Q3176" s="149"/>
      <c r="R3176" s="134"/>
      <c r="S3176" s="127"/>
      <c r="T3176" s="150"/>
      <c r="U3176" s="140"/>
      <c r="V3176" s="140"/>
      <c r="W3176" s="127"/>
    </row>
    <row r="3177" spans="1:23" ht="15.75" customHeight="1">
      <c r="A3177" s="131"/>
      <c r="B3177" s="131"/>
      <c r="C3177" s="140"/>
      <c r="D3177" s="134"/>
      <c r="E3177" s="146"/>
      <c r="F3177" s="134"/>
      <c r="G3177" s="131"/>
      <c r="H3177" s="131"/>
      <c r="I3177" s="147"/>
      <c r="J3177" s="140"/>
      <c r="K3177" s="148"/>
      <c r="L3177" s="134"/>
      <c r="M3177" s="134"/>
      <c r="N3177" s="146"/>
      <c r="O3177" s="146"/>
      <c r="P3177" s="149"/>
      <c r="Q3177" s="149"/>
      <c r="R3177" s="134"/>
      <c r="S3177" s="127"/>
      <c r="T3177" s="150"/>
      <c r="U3177" s="140"/>
      <c r="V3177" s="140"/>
      <c r="W3177" s="127"/>
    </row>
    <row r="3178" spans="1:23" ht="15.75" customHeight="1">
      <c r="A3178" s="131"/>
      <c r="B3178" s="131"/>
      <c r="C3178" s="140"/>
      <c r="D3178" s="134"/>
      <c r="E3178" s="146"/>
      <c r="F3178" s="134"/>
      <c r="G3178" s="131"/>
      <c r="H3178" s="131"/>
      <c r="I3178" s="147"/>
      <c r="J3178" s="140"/>
      <c r="K3178" s="148"/>
      <c r="L3178" s="134"/>
      <c r="M3178" s="134"/>
      <c r="N3178" s="146"/>
      <c r="O3178" s="146"/>
      <c r="P3178" s="149"/>
      <c r="Q3178" s="149"/>
      <c r="R3178" s="134"/>
      <c r="S3178" s="127"/>
      <c r="T3178" s="150"/>
      <c r="U3178" s="140"/>
      <c r="V3178" s="140"/>
      <c r="W3178" s="127"/>
    </row>
    <row r="3179" spans="1:23" ht="15.75" customHeight="1">
      <c r="A3179" s="131"/>
      <c r="B3179" s="131"/>
      <c r="C3179" s="140"/>
      <c r="D3179" s="134"/>
      <c r="E3179" s="146"/>
      <c r="F3179" s="134"/>
      <c r="G3179" s="131"/>
      <c r="H3179" s="131"/>
      <c r="I3179" s="147"/>
      <c r="J3179" s="140"/>
      <c r="K3179" s="148"/>
      <c r="L3179" s="134"/>
      <c r="M3179" s="134"/>
      <c r="N3179" s="146"/>
      <c r="O3179" s="146"/>
      <c r="P3179" s="149"/>
      <c r="Q3179" s="149"/>
      <c r="R3179" s="134"/>
      <c r="S3179" s="127"/>
      <c r="T3179" s="150"/>
      <c r="U3179" s="140"/>
      <c r="V3179" s="140"/>
      <c r="W3179" s="127"/>
    </row>
    <row r="3180" spans="1:23" ht="15.75" customHeight="1">
      <c r="A3180" s="131"/>
      <c r="B3180" s="131"/>
      <c r="C3180" s="140"/>
      <c r="D3180" s="134"/>
      <c r="E3180" s="146"/>
      <c r="F3180" s="134"/>
      <c r="G3180" s="131"/>
      <c r="H3180" s="131"/>
      <c r="I3180" s="147"/>
      <c r="J3180" s="140"/>
      <c r="K3180" s="148"/>
      <c r="L3180" s="134"/>
      <c r="M3180" s="134"/>
      <c r="N3180" s="146"/>
      <c r="O3180" s="146"/>
      <c r="P3180" s="149"/>
      <c r="Q3180" s="149"/>
      <c r="R3180" s="134"/>
      <c r="S3180" s="127"/>
      <c r="T3180" s="150"/>
      <c r="U3180" s="140"/>
      <c r="V3180" s="140"/>
      <c r="W3180" s="127"/>
    </row>
    <row r="3181" spans="1:23" ht="15.75" customHeight="1">
      <c r="A3181" s="131"/>
      <c r="B3181" s="131"/>
      <c r="C3181" s="140"/>
      <c r="D3181" s="134"/>
      <c r="E3181" s="146"/>
      <c r="F3181" s="134"/>
      <c r="G3181" s="131"/>
      <c r="H3181" s="131"/>
      <c r="I3181" s="147"/>
      <c r="J3181" s="140"/>
      <c r="K3181" s="148"/>
      <c r="L3181" s="134"/>
      <c r="M3181" s="134"/>
      <c r="N3181" s="146"/>
      <c r="O3181" s="146"/>
      <c r="P3181" s="149"/>
      <c r="Q3181" s="149"/>
      <c r="R3181" s="134"/>
      <c r="S3181" s="127"/>
      <c r="T3181" s="150"/>
      <c r="U3181" s="140"/>
      <c r="V3181" s="140"/>
      <c r="W3181" s="127"/>
    </row>
    <row r="3182" spans="1:23" ht="15.75" customHeight="1">
      <c r="A3182" s="131"/>
      <c r="B3182" s="131"/>
      <c r="C3182" s="140"/>
      <c r="D3182" s="134"/>
      <c r="E3182" s="146"/>
      <c r="F3182" s="134"/>
      <c r="G3182" s="131"/>
      <c r="H3182" s="131"/>
      <c r="I3182" s="147"/>
      <c r="J3182" s="140"/>
      <c r="K3182" s="148"/>
      <c r="L3182" s="134"/>
      <c r="M3182" s="134"/>
      <c r="N3182" s="146"/>
      <c r="O3182" s="146"/>
      <c r="P3182" s="149"/>
      <c r="Q3182" s="149"/>
      <c r="R3182" s="134"/>
      <c r="S3182" s="127"/>
      <c r="T3182" s="150"/>
      <c r="U3182" s="140"/>
      <c r="V3182" s="140"/>
      <c r="W3182" s="127"/>
    </row>
    <row r="3183" spans="1:23" ht="15.75" customHeight="1">
      <c r="A3183" s="131"/>
      <c r="B3183" s="131"/>
      <c r="C3183" s="140"/>
      <c r="D3183" s="134"/>
      <c r="E3183" s="146"/>
      <c r="F3183" s="134"/>
      <c r="G3183" s="131"/>
      <c r="H3183" s="131"/>
      <c r="I3183" s="147"/>
      <c r="J3183" s="140"/>
      <c r="K3183" s="148"/>
      <c r="L3183" s="134"/>
      <c r="M3183" s="134"/>
      <c r="N3183" s="146"/>
      <c r="O3183" s="146"/>
      <c r="P3183" s="149"/>
      <c r="Q3183" s="149"/>
      <c r="R3183" s="134"/>
      <c r="S3183" s="127"/>
      <c r="T3183" s="150"/>
      <c r="U3183" s="140"/>
      <c r="V3183" s="140"/>
      <c r="W3183" s="127"/>
    </row>
    <row r="3184" spans="1:23" ht="15.75" customHeight="1">
      <c r="A3184" s="131"/>
      <c r="B3184" s="131"/>
      <c r="C3184" s="140"/>
      <c r="D3184" s="134"/>
      <c r="E3184" s="146"/>
      <c r="F3184" s="134"/>
      <c r="G3184" s="131"/>
      <c r="H3184" s="131"/>
      <c r="I3184" s="147"/>
      <c r="J3184" s="140"/>
      <c r="K3184" s="148"/>
      <c r="L3184" s="134"/>
      <c r="M3184" s="134"/>
      <c r="N3184" s="146"/>
      <c r="O3184" s="146"/>
      <c r="P3184" s="149"/>
      <c r="Q3184" s="149"/>
      <c r="R3184" s="134"/>
      <c r="S3184" s="127"/>
      <c r="T3184" s="150"/>
      <c r="U3184" s="140"/>
      <c r="V3184" s="140"/>
      <c r="W3184" s="127"/>
    </row>
    <row r="3185" spans="1:23" ht="15.75" customHeight="1">
      <c r="A3185" s="131"/>
      <c r="B3185" s="131"/>
      <c r="C3185" s="140"/>
      <c r="D3185" s="134"/>
      <c r="E3185" s="146"/>
      <c r="F3185" s="134"/>
      <c r="G3185" s="131"/>
      <c r="H3185" s="131"/>
      <c r="I3185" s="147"/>
      <c r="J3185" s="140"/>
      <c r="K3185" s="148"/>
      <c r="L3185" s="134"/>
      <c r="M3185" s="134"/>
      <c r="N3185" s="146"/>
      <c r="O3185" s="146"/>
      <c r="P3185" s="149"/>
      <c r="Q3185" s="149"/>
      <c r="R3185" s="134"/>
      <c r="S3185" s="127"/>
      <c r="T3185" s="150"/>
      <c r="U3185" s="140"/>
      <c r="V3185" s="140"/>
      <c r="W3185" s="127"/>
    </row>
    <row r="3186" spans="1:23" ht="15.75" customHeight="1">
      <c r="A3186" s="131"/>
      <c r="B3186" s="131"/>
      <c r="C3186" s="140"/>
      <c r="D3186" s="134"/>
      <c r="E3186" s="146"/>
      <c r="F3186" s="134"/>
      <c r="G3186" s="131"/>
      <c r="H3186" s="131"/>
      <c r="I3186" s="147"/>
      <c r="J3186" s="140"/>
      <c r="K3186" s="148"/>
      <c r="L3186" s="134"/>
      <c r="M3186" s="134"/>
      <c r="N3186" s="146"/>
      <c r="O3186" s="146"/>
      <c r="P3186" s="149"/>
      <c r="Q3186" s="149"/>
      <c r="R3186" s="134"/>
      <c r="S3186" s="127"/>
      <c r="T3186" s="150"/>
      <c r="U3186" s="140"/>
      <c r="V3186" s="140"/>
      <c r="W3186" s="127"/>
    </row>
    <row r="3187" spans="1:23" ht="15.75" customHeight="1">
      <c r="A3187" s="131"/>
      <c r="B3187" s="131"/>
      <c r="C3187" s="140"/>
      <c r="D3187" s="134"/>
      <c r="E3187" s="146"/>
      <c r="F3187" s="134"/>
      <c r="G3187" s="131"/>
      <c r="H3187" s="131"/>
      <c r="I3187" s="147"/>
      <c r="J3187" s="140"/>
      <c r="K3187" s="148"/>
      <c r="L3187" s="134"/>
      <c r="M3187" s="134"/>
      <c r="N3187" s="146"/>
      <c r="O3187" s="146"/>
      <c r="P3187" s="149"/>
      <c r="Q3187" s="149"/>
      <c r="R3187" s="134"/>
      <c r="S3187" s="127"/>
      <c r="T3187" s="150"/>
      <c r="U3187" s="140"/>
      <c r="V3187" s="140"/>
      <c r="W3187" s="127"/>
    </row>
    <row r="3188" spans="1:23" ht="15.75" customHeight="1">
      <c r="A3188" s="131"/>
      <c r="B3188" s="131"/>
      <c r="C3188" s="140"/>
      <c r="D3188" s="134"/>
      <c r="E3188" s="146"/>
      <c r="F3188" s="134"/>
      <c r="G3188" s="131"/>
      <c r="H3188" s="131"/>
      <c r="I3188" s="147"/>
      <c r="J3188" s="140"/>
      <c r="K3188" s="148"/>
      <c r="L3188" s="134"/>
      <c r="M3188" s="134"/>
      <c r="N3188" s="146"/>
      <c r="O3188" s="146"/>
      <c r="P3188" s="149"/>
      <c r="Q3188" s="149"/>
      <c r="R3188" s="134"/>
      <c r="S3188" s="127"/>
      <c r="T3188" s="150"/>
      <c r="U3188" s="140"/>
      <c r="V3188" s="140"/>
      <c r="W3188" s="127"/>
    </row>
    <row r="3189" spans="1:23" ht="15.75" customHeight="1">
      <c r="A3189" s="131"/>
      <c r="B3189" s="131"/>
      <c r="C3189" s="140"/>
      <c r="D3189" s="134"/>
      <c r="E3189" s="146"/>
      <c r="F3189" s="134"/>
      <c r="G3189" s="131"/>
      <c r="H3189" s="131"/>
      <c r="I3189" s="147"/>
      <c r="J3189" s="140"/>
      <c r="K3189" s="148"/>
      <c r="L3189" s="134"/>
      <c r="M3189" s="134"/>
      <c r="N3189" s="146"/>
      <c r="O3189" s="146"/>
      <c r="P3189" s="149"/>
      <c r="Q3189" s="149"/>
      <c r="R3189" s="134"/>
      <c r="S3189" s="127"/>
      <c r="T3189" s="150"/>
      <c r="U3189" s="140"/>
      <c r="V3189" s="140"/>
      <c r="W3189" s="127"/>
    </row>
    <row r="3190" spans="1:23" ht="15.75" customHeight="1">
      <c r="A3190" s="131"/>
      <c r="B3190" s="131"/>
      <c r="C3190" s="140"/>
      <c r="D3190" s="134"/>
      <c r="E3190" s="146"/>
      <c r="F3190" s="134"/>
      <c r="G3190" s="131"/>
      <c r="H3190" s="131"/>
      <c r="I3190" s="147"/>
      <c r="J3190" s="140"/>
      <c r="K3190" s="148"/>
      <c r="L3190" s="134"/>
      <c r="M3190" s="134"/>
      <c r="N3190" s="146"/>
      <c r="O3190" s="146"/>
      <c r="P3190" s="149"/>
      <c r="Q3190" s="149"/>
      <c r="R3190" s="134"/>
      <c r="S3190" s="127"/>
      <c r="T3190" s="150"/>
      <c r="U3190" s="140"/>
      <c r="V3190" s="140"/>
      <c r="W3190" s="127"/>
    </row>
    <row r="3191" spans="1:23" ht="15.75" customHeight="1">
      <c r="A3191" s="131"/>
      <c r="B3191" s="131"/>
      <c r="C3191" s="140"/>
      <c r="D3191" s="134"/>
      <c r="E3191" s="146"/>
      <c r="F3191" s="134"/>
      <c r="G3191" s="131"/>
      <c r="H3191" s="131"/>
      <c r="I3191" s="147"/>
      <c r="J3191" s="140"/>
      <c r="K3191" s="148"/>
      <c r="L3191" s="134"/>
      <c r="M3191" s="134"/>
      <c r="N3191" s="146"/>
      <c r="O3191" s="146"/>
      <c r="P3191" s="149"/>
      <c r="Q3191" s="149"/>
      <c r="R3191" s="134"/>
      <c r="S3191" s="127"/>
      <c r="T3191" s="150"/>
      <c r="U3191" s="140"/>
      <c r="V3191" s="140"/>
      <c r="W3191" s="127"/>
    </row>
    <row r="3192" spans="1:23" ht="15.75" customHeight="1">
      <c r="A3192" s="131"/>
      <c r="B3192" s="131"/>
      <c r="C3192" s="140"/>
      <c r="D3192" s="134"/>
      <c r="E3192" s="146"/>
      <c r="F3192" s="134"/>
      <c r="G3192" s="131"/>
      <c r="H3192" s="131"/>
      <c r="I3192" s="147"/>
      <c r="J3192" s="140"/>
      <c r="K3192" s="148"/>
      <c r="L3192" s="134"/>
      <c r="M3192" s="134"/>
      <c r="N3192" s="146"/>
      <c r="O3192" s="146"/>
      <c r="P3192" s="149"/>
      <c r="Q3192" s="149"/>
      <c r="R3192" s="134"/>
      <c r="S3192" s="127"/>
      <c r="T3192" s="150"/>
      <c r="U3192" s="140"/>
      <c r="V3192" s="140"/>
      <c r="W3192" s="127"/>
    </row>
    <row r="3193" spans="1:23" ht="15.75" customHeight="1">
      <c r="A3193" s="131"/>
      <c r="B3193" s="131"/>
      <c r="C3193" s="140"/>
      <c r="D3193" s="134"/>
      <c r="E3193" s="146"/>
      <c r="F3193" s="134"/>
      <c r="G3193" s="131"/>
      <c r="H3193" s="131"/>
      <c r="I3193" s="147"/>
      <c r="J3193" s="140"/>
      <c r="K3193" s="148"/>
      <c r="L3193" s="134"/>
      <c r="M3193" s="134"/>
      <c r="N3193" s="146"/>
      <c r="O3193" s="146"/>
      <c r="P3193" s="149"/>
      <c r="Q3193" s="149"/>
      <c r="R3193" s="134"/>
      <c r="S3193" s="127"/>
      <c r="T3193" s="150"/>
      <c r="U3193" s="140"/>
      <c r="V3193" s="140"/>
      <c r="W3193" s="127"/>
    </row>
    <row r="3194" spans="1:23" ht="15.75" customHeight="1">
      <c r="A3194" s="131"/>
      <c r="B3194" s="131"/>
      <c r="C3194" s="140"/>
      <c r="D3194" s="134"/>
      <c r="E3194" s="146"/>
      <c r="F3194" s="134"/>
      <c r="G3194" s="131"/>
      <c r="H3194" s="131"/>
      <c r="I3194" s="147"/>
      <c r="J3194" s="140"/>
      <c r="K3194" s="148"/>
      <c r="L3194" s="134"/>
      <c r="M3194" s="134"/>
      <c r="N3194" s="146"/>
      <c r="O3194" s="146"/>
      <c r="P3194" s="149"/>
      <c r="Q3194" s="149"/>
      <c r="R3194" s="134"/>
      <c r="S3194" s="127"/>
      <c r="T3194" s="150"/>
      <c r="U3194" s="140"/>
      <c r="V3194" s="140"/>
      <c r="W3194" s="127"/>
    </row>
    <row r="3195" spans="1:23" ht="15.75" customHeight="1">
      <c r="A3195" s="131"/>
      <c r="B3195" s="131"/>
      <c r="C3195" s="140"/>
      <c r="D3195" s="134"/>
      <c r="E3195" s="146"/>
      <c r="F3195" s="134"/>
      <c r="G3195" s="131"/>
      <c r="H3195" s="131"/>
      <c r="I3195" s="147"/>
      <c r="J3195" s="140"/>
      <c r="K3195" s="148"/>
      <c r="L3195" s="134"/>
      <c r="M3195" s="134"/>
      <c r="N3195" s="146"/>
      <c r="O3195" s="146"/>
      <c r="P3195" s="149"/>
      <c r="Q3195" s="149"/>
      <c r="R3195" s="134"/>
      <c r="S3195" s="127"/>
      <c r="T3195" s="150"/>
      <c r="U3195" s="140"/>
      <c r="V3195" s="140"/>
      <c r="W3195" s="127"/>
    </row>
    <row r="3196" spans="1:23" ht="15.75" customHeight="1">
      <c r="A3196" s="131"/>
      <c r="B3196" s="131"/>
      <c r="C3196" s="140"/>
      <c r="D3196" s="134"/>
      <c r="E3196" s="146"/>
      <c r="F3196" s="134"/>
      <c r="G3196" s="131"/>
      <c r="H3196" s="131"/>
      <c r="I3196" s="147"/>
      <c r="J3196" s="140"/>
      <c r="K3196" s="148"/>
      <c r="L3196" s="134"/>
      <c r="M3196" s="134"/>
      <c r="N3196" s="146"/>
      <c r="O3196" s="146"/>
      <c r="P3196" s="149"/>
      <c r="Q3196" s="149"/>
      <c r="R3196" s="134"/>
      <c r="S3196" s="127"/>
      <c r="T3196" s="150"/>
      <c r="U3196" s="140"/>
      <c r="V3196" s="140"/>
      <c r="W3196" s="127"/>
    </row>
    <row r="3197" spans="1:23" ht="15.75" customHeight="1">
      <c r="A3197" s="131"/>
      <c r="B3197" s="131"/>
      <c r="C3197" s="140"/>
      <c r="D3197" s="134"/>
      <c r="E3197" s="146"/>
      <c r="F3197" s="134"/>
      <c r="G3197" s="131"/>
      <c r="H3197" s="131"/>
      <c r="I3197" s="147"/>
      <c r="J3197" s="140"/>
      <c r="K3197" s="148"/>
      <c r="L3197" s="134"/>
      <c r="M3197" s="134"/>
      <c r="N3197" s="146"/>
      <c r="O3197" s="146"/>
      <c r="P3197" s="149"/>
      <c r="Q3197" s="149"/>
      <c r="R3197" s="134"/>
      <c r="S3197" s="127"/>
      <c r="T3197" s="150"/>
      <c r="U3197" s="140"/>
      <c r="V3197" s="140"/>
      <c r="W3197" s="127"/>
    </row>
    <row r="3198" spans="1:23" ht="15.75" customHeight="1">
      <c r="A3198" s="131"/>
      <c r="B3198" s="131"/>
      <c r="C3198" s="140"/>
      <c r="D3198" s="134"/>
      <c r="E3198" s="146"/>
      <c r="F3198" s="134"/>
      <c r="G3198" s="131"/>
      <c r="H3198" s="131"/>
      <c r="I3198" s="147"/>
      <c r="J3198" s="140"/>
      <c r="K3198" s="148"/>
      <c r="L3198" s="134"/>
      <c r="M3198" s="134"/>
      <c r="N3198" s="146"/>
      <c r="O3198" s="146"/>
      <c r="P3198" s="149"/>
      <c r="Q3198" s="149"/>
      <c r="R3198" s="134"/>
      <c r="S3198" s="127"/>
      <c r="T3198" s="150"/>
      <c r="U3198" s="140"/>
      <c r="V3198" s="140"/>
      <c r="W3198" s="127"/>
    </row>
    <row r="3199" spans="1:23" ht="15.75" customHeight="1">
      <c r="A3199" s="131"/>
      <c r="B3199" s="131"/>
      <c r="C3199" s="140"/>
      <c r="D3199" s="134"/>
      <c r="E3199" s="146"/>
      <c r="F3199" s="134"/>
      <c r="G3199" s="131"/>
      <c r="H3199" s="131"/>
      <c r="I3199" s="147"/>
      <c r="J3199" s="140"/>
      <c r="K3199" s="148"/>
      <c r="L3199" s="134"/>
      <c r="M3199" s="134"/>
      <c r="N3199" s="146"/>
      <c r="O3199" s="146"/>
      <c r="P3199" s="149"/>
      <c r="Q3199" s="149"/>
      <c r="R3199" s="134"/>
      <c r="S3199" s="127"/>
      <c r="T3199" s="150"/>
      <c r="U3199" s="140"/>
      <c r="V3199" s="140"/>
      <c r="W3199" s="127"/>
    </row>
    <row r="3200" spans="1:23" ht="15.75" customHeight="1">
      <c r="A3200" s="131"/>
      <c r="B3200" s="131"/>
      <c r="C3200" s="140"/>
      <c r="D3200" s="134"/>
      <c r="E3200" s="146"/>
      <c r="F3200" s="134"/>
      <c r="G3200" s="131"/>
      <c r="H3200" s="131"/>
      <c r="I3200" s="147"/>
      <c r="J3200" s="140"/>
      <c r="K3200" s="148"/>
      <c r="L3200" s="134"/>
      <c r="M3200" s="134"/>
      <c r="N3200" s="146"/>
      <c r="O3200" s="146"/>
      <c r="P3200" s="149"/>
      <c r="Q3200" s="149"/>
      <c r="R3200" s="134"/>
      <c r="S3200" s="127"/>
      <c r="T3200" s="150"/>
      <c r="U3200" s="140"/>
      <c r="V3200" s="140"/>
      <c r="W3200" s="127"/>
    </row>
    <row r="3201" spans="1:23" ht="15.75" customHeight="1">
      <c r="A3201" s="131"/>
      <c r="B3201" s="131"/>
      <c r="C3201" s="140"/>
      <c r="D3201" s="134"/>
      <c r="E3201" s="146"/>
      <c r="F3201" s="134"/>
      <c r="G3201" s="131"/>
      <c r="H3201" s="131"/>
      <c r="I3201" s="147"/>
      <c r="J3201" s="140"/>
      <c r="K3201" s="148"/>
      <c r="L3201" s="134"/>
      <c r="M3201" s="134"/>
      <c r="N3201" s="146"/>
      <c r="O3201" s="146"/>
      <c r="P3201" s="149"/>
      <c r="Q3201" s="149"/>
      <c r="R3201" s="134"/>
      <c r="S3201" s="127"/>
      <c r="T3201" s="150"/>
      <c r="U3201" s="140"/>
      <c r="V3201" s="140"/>
      <c r="W3201" s="127"/>
    </row>
    <row r="3202" spans="1:23" ht="15.75" customHeight="1">
      <c r="A3202" s="131"/>
      <c r="B3202" s="131"/>
      <c r="C3202" s="140"/>
      <c r="D3202" s="134"/>
      <c r="E3202" s="146"/>
      <c r="F3202" s="134"/>
      <c r="G3202" s="131"/>
      <c r="H3202" s="131"/>
      <c r="I3202" s="147"/>
      <c r="J3202" s="140"/>
      <c r="K3202" s="148"/>
      <c r="L3202" s="134"/>
      <c r="M3202" s="134"/>
      <c r="N3202" s="146"/>
      <c r="O3202" s="146"/>
      <c r="P3202" s="149"/>
      <c r="Q3202" s="149"/>
      <c r="R3202" s="134"/>
      <c r="S3202" s="127"/>
      <c r="T3202" s="150"/>
      <c r="U3202" s="140"/>
      <c r="V3202" s="140"/>
      <c r="W3202" s="127"/>
    </row>
    <row r="3203" spans="1:23" ht="15.75" customHeight="1">
      <c r="A3203" s="131"/>
      <c r="B3203" s="131"/>
      <c r="C3203" s="140"/>
      <c r="D3203" s="134"/>
      <c r="E3203" s="146"/>
      <c r="F3203" s="134"/>
      <c r="G3203" s="131"/>
      <c r="H3203" s="131"/>
      <c r="I3203" s="147"/>
      <c r="J3203" s="140"/>
      <c r="K3203" s="148"/>
      <c r="L3203" s="134"/>
      <c r="M3203" s="134"/>
      <c r="N3203" s="146"/>
      <c r="O3203" s="146"/>
      <c r="P3203" s="149"/>
      <c r="Q3203" s="149"/>
      <c r="R3203" s="134"/>
      <c r="S3203" s="127"/>
      <c r="T3203" s="150"/>
      <c r="U3203" s="140"/>
      <c r="V3203" s="140"/>
      <c r="W3203" s="127"/>
    </row>
    <row r="3204" spans="1:23" ht="15.75" customHeight="1">
      <c r="A3204" s="131"/>
      <c r="B3204" s="131"/>
      <c r="C3204" s="140"/>
      <c r="D3204" s="134"/>
      <c r="E3204" s="146"/>
      <c r="F3204" s="134"/>
      <c r="G3204" s="131"/>
      <c r="H3204" s="131"/>
      <c r="I3204" s="147"/>
      <c r="J3204" s="140"/>
      <c r="K3204" s="148"/>
      <c r="L3204" s="134"/>
      <c r="M3204" s="134"/>
      <c r="N3204" s="146"/>
      <c r="O3204" s="146"/>
      <c r="P3204" s="149"/>
      <c r="Q3204" s="149"/>
      <c r="R3204" s="134"/>
      <c r="S3204" s="127"/>
      <c r="T3204" s="150"/>
      <c r="U3204" s="140"/>
      <c r="V3204" s="140"/>
      <c r="W3204" s="127"/>
    </row>
    <row r="3205" spans="1:23" ht="15.75" customHeight="1">
      <c r="A3205" s="131"/>
      <c r="B3205" s="131"/>
      <c r="C3205" s="140"/>
      <c r="D3205" s="134"/>
      <c r="E3205" s="146"/>
      <c r="F3205" s="134"/>
      <c r="G3205" s="131"/>
      <c r="H3205" s="131"/>
      <c r="I3205" s="147"/>
      <c r="J3205" s="140"/>
      <c r="K3205" s="148"/>
      <c r="L3205" s="134"/>
      <c r="M3205" s="134"/>
      <c r="N3205" s="146"/>
      <c r="O3205" s="146"/>
      <c r="P3205" s="149"/>
      <c r="Q3205" s="149"/>
      <c r="R3205" s="134"/>
      <c r="S3205" s="127"/>
      <c r="T3205" s="150"/>
      <c r="U3205" s="140"/>
      <c r="V3205" s="140"/>
      <c r="W3205" s="127"/>
    </row>
    <row r="3206" spans="1:23" ht="15.75" customHeight="1">
      <c r="A3206" s="131"/>
      <c r="B3206" s="131"/>
      <c r="C3206" s="140"/>
      <c r="D3206" s="134"/>
      <c r="E3206" s="146"/>
      <c r="F3206" s="134"/>
      <c r="G3206" s="131"/>
      <c r="H3206" s="131"/>
      <c r="I3206" s="147"/>
      <c r="J3206" s="140"/>
      <c r="K3206" s="148"/>
      <c r="L3206" s="134"/>
      <c r="M3206" s="134"/>
      <c r="N3206" s="146"/>
      <c r="O3206" s="146"/>
      <c r="P3206" s="149"/>
      <c r="Q3206" s="149"/>
      <c r="R3206" s="134"/>
      <c r="S3206" s="127"/>
      <c r="T3206" s="150"/>
      <c r="U3206" s="140"/>
      <c r="V3206" s="140"/>
      <c r="W3206" s="127"/>
    </row>
    <row r="3207" spans="1:23" ht="15.75" customHeight="1">
      <c r="A3207" s="131"/>
      <c r="B3207" s="131"/>
      <c r="C3207" s="140"/>
      <c r="D3207" s="134"/>
      <c r="E3207" s="146"/>
      <c r="F3207" s="134"/>
      <c r="G3207" s="131"/>
      <c r="H3207" s="131"/>
      <c r="I3207" s="147"/>
      <c r="J3207" s="140"/>
      <c r="K3207" s="148"/>
      <c r="L3207" s="134"/>
      <c r="M3207" s="134"/>
      <c r="N3207" s="146"/>
      <c r="O3207" s="146"/>
      <c r="P3207" s="149"/>
      <c r="Q3207" s="149"/>
      <c r="R3207" s="134"/>
      <c r="S3207" s="127"/>
      <c r="T3207" s="150"/>
      <c r="U3207" s="140"/>
      <c r="V3207" s="140"/>
      <c r="W3207" s="127"/>
    </row>
    <row r="3208" spans="1:23" ht="15.75" customHeight="1">
      <c r="A3208" s="131"/>
      <c r="B3208" s="131"/>
      <c r="C3208" s="140"/>
      <c r="D3208" s="134"/>
      <c r="E3208" s="146"/>
      <c r="F3208" s="134"/>
      <c r="G3208" s="131"/>
      <c r="H3208" s="131"/>
      <c r="I3208" s="147"/>
      <c r="J3208" s="140"/>
      <c r="K3208" s="148"/>
      <c r="L3208" s="134"/>
      <c r="M3208" s="134"/>
      <c r="N3208" s="146"/>
      <c r="O3208" s="146"/>
      <c r="P3208" s="149"/>
      <c r="Q3208" s="149"/>
      <c r="R3208" s="134"/>
      <c r="S3208" s="127"/>
      <c r="T3208" s="150"/>
      <c r="U3208" s="140"/>
      <c r="V3208" s="140"/>
      <c r="W3208" s="127"/>
    </row>
    <row r="3209" spans="1:23" ht="15.75" customHeight="1">
      <c r="A3209" s="131"/>
      <c r="B3209" s="131"/>
      <c r="C3209" s="140"/>
      <c r="D3209" s="134"/>
      <c r="E3209" s="146"/>
      <c r="F3209" s="134"/>
      <c r="G3209" s="131"/>
      <c r="H3209" s="131"/>
      <c r="I3209" s="147"/>
      <c r="J3209" s="140"/>
      <c r="K3209" s="148"/>
      <c r="L3209" s="134"/>
      <c r="M3209" s="134"/>
      <c r="N3209" s="146"/>
      <c r="O3209" s="146"/>
      <c r="P3209" s="149"/>
      <c r="Q3209" s="149"/>
      <c r="R3209" s="134"/>
      <c r="S3209" s="127"/>
      <c r="T3209" s="150"/>
      <c r="U3209" s="140"/>
      <c r="V3209" s="140"/>
      <c r="W3209" s="127"/>
    </row>
    <row r="3210" spans="1:23" ht="15.75" customHeight="1">
      <c r="A3210" s="131"/>
      <c r="B3210" s="131"/>
      <c r="C3210" s="140"/>
      <c r="D3210" s="134"/>
      <c r="E3210" s="146"/>
      <c r="F3210" s="134"/>
      <c r="G3210" s="131"/>
      <c r="H3210" s="131"/>
      <c r="I3210" s="147"/>
      <c r="J3210" s="140"/>
      <c r="K3210" s="148"/>
      <c r="L3210" s="134"/>
      <c r="M3210" s="134"/>
      <c r="N3210" s="146"/>
      <c r="O3210" s="146"/>
      <c r="P3210" s="149"/>
      <c r="Q3210" s="149"/>
      <c r="R3210" s="134"/>
      <c r="S3210" s="127"/>
      <c r="T3210" s="150"/>
      <c r="U3210" s="140"/>
      <c r="V3210" s="140"/>
      <c r="W3210" s="127"/>
    </row>
    <row r="3211" spans="1:23" ht="15.75" customHeight="1">
      <c r="A3211" s="131"/>
      <c r="B3211" s="131"/>
      <c r="C3211" s="140"/>
      <c r="D3211" s="134"/>
      <c r="E3211" s="146"/>
      <c r="F3211" s="134"/>
      <c r="G3211" s="131"/>
      <c r="H3211" s="131"/>
      <c r="I3211" s="147"/>
      <c r="J3211" s="140"/>
      <c r="K3211" s="148"/>
      <c r="L3211" s="134"/>
      <c r="M3211" s="134"/>
      <c r="N3211" s="146"/>
      <c r="O3211" s="146"/>
      <c r="P3211" s="149"/>
      <c r="Q3211" s="149"/>
      <c r="R3211" s="134"/>
      <c r="S3211" s="127"/>
      <c r="T3211" s="150"/>
      <c r="U3211" s="140"/>
      <c r="V3211" s="140"/>
      <c r="W3211" s="127"/>
    </row>
    <row r="3212" spans="1:23" ht="15.75" customHeight="1">
      <c r="A3212" s="131"/>
      <c r="B3212" s="131"/>
      <c r="C3212" s="140"/>
      <c r="D3212" s="134"/>
      <c r="E3212" s="146"/>
      <c r="F3212" s="134"/>
      <c r="G3212" s="131"/>
      <c r="H3212" s="131"/>
      <c r="I3212" s="147"/>
      <c r="J3212" s="140"/>
      <c r="K3212" s="148"/>
      <c r="L3212" s="134"/>
      <c r="M3212" s="134"/>
      <c r="N3212" s="146"/>
      <c r="O3212" s="146"/>
      <c r="P3212" s="149"/>
      <c r="Q3212" s="149"/>
      <c r="R3212" s="134"/>
      <c r="S3212" s="127"/>
      <c r="T3212" s="150"/>
      <c r="U3212" s="140"/>
      <c r="V3212" s="140"/>
      <c r="W3212" s="127"/>
    </row>
    <row r="3213" spans="1:23" ht="15.75" customHeight="1">
      <c r="A3213" s="131"/>
      <c r="B3213" s="131"/>
      <c r="C3213" s="140"/>
      <c r="D3213" s="134"/>
      <c r="E3213" s="146"/>
      <c r="F3213" s="134"/>
      <c r="G3213" s="131"/>
      <c r="H3213" s="131"/>
      <c r="I3213" s="147"/>
      <c r="J3213" s="140"/>
      <c r="K3213" s="148"/>
      <c r="L3213" s="134"/>
      <c r="M3213" s="134"/>
      <c r="N3213" s="146"/>
      <c r="O3213" s="146"/>
      <c r="P3213" s="149"/>
      <c r="Q3213" s="149"/>
      <c r="R3213" s="134"/>
      <c r="S3213" s="127"/>
      <c r="T3213" s="150"/>
      <c r="U3213" s="140"/>
      <c r="V3213" s="140"/>
      <c r="W3213" s="127"/>
    </row>
    <row r="3214" spans="1:23" ht="15.75" customHeight="1">
      <c r="A3214" s="131"/>
      <c r="B3214" s="131"/>
      <c r="C3214" s="140"/>
      <c r="D3214" s="134"/>
      <c r="E3214" s="146"/>
      <c r="F3214" s="134"/>
      <c r="G3214" s="131"/>
      <c r="H3214" s="131"/>
      <c r="I3214" s="147"/>
      <c r="J3214" s="140"/>
      <c r="K3214" s="148"/>
      <c r="L3214" s="134"/>
      <c r="M3214" s="134"/>
      <c r="N3214" s="146"/>
      <c r="O3214" s="146"/>
      <c r="P3214" s="149"/>
      <c r="Q3214" s="149"/>
      <c r="R3214" s="134"/>
      <c r="S3214" s="127"/>
      <c r="T3214" s="150"/>
      <c r="U3214" s="140"/>
      <c r="V3214" s="140"/>
      <c r="W3214" s="127"/>
    </row>
    <row r="3215" spans="1:23" ht="15.75" customHeight="1">
      <c r="A3215" s="131"/>
      <c r="B3215" s="131"/>
      <c r="C3215" s="140"/>
      <c r="D3215" s="134"/>
      <c r="E3215" s="146"/>
      <c r="F3215" s="134"/>
      <c r="G3215" s="131"/>
      <c r="H3215" s="131"/>
      <c r="I3215" s="147"/>
      <c r="J3215" s="140"/>
      <c r="K3215" s="148"/>
      <c r="L3215" s="134"/>
      <c r="M3215" s="134"/>
      <c r="N3215" s="146"/>
      <c r="O3215" s="146"/>
      <c r="P3215" s="149"/>
      <c r="Q3215" s="149"/>
      <c r="R3215" s="134"/>
      <c r="S3215" s="127"/>
      <c r="T3215" s="150"/>
      <c r="U3215" s="140"/>
      <c r="V3215" s="140"/>
      <c r="W3215" s="127"/>
    </row>
    <row r="3216" spans="1:23" ht="15.75" customHeight="1">
      <c r="A3216" s="131"/>
      <c r="B3216" s="131"/>
      <c r="C3216" s="140"/>
      <c r="D3216" s="134"/>
      <c r="E3216" s="146"/>
      <c r="F3216" s="134"/>
      <c r="G3216" s="131"/>
      <c r="H3216" s="131"/>
      <c r="I3216" s="147"/>
      <c r="J3216" s="140"/>
      <c r="K3216" s="148"/>
      <c r="L3216" s="134"/>
      <c r="M3216" s="134"/>
      <c r="N3216" s="146"/>
      <c r="O3216" s="146"/>
      <c r="P3216" s="149"/>
      <c r="Q3216" s="149"/>
      <c r="R3216" s="134"/>
      <c r="S3216" s="127"/>
      <c r="T3216" s="150"/>
      <c r="U3216" s="140"/>
      <c r="V3216" s="140"/>
      <c r="W3216" s="127"/>
    </row>
    <row r="3217" spans="1:23" ht="15.75" customHeight="1">
      <c r="A3217" s="131"/>
      <c r="B3217" s="131"/>
      <c r="C3217" s="140"/>
      <c r="D3217" s="134"/>
      <c r="E3217" s="146"/>
      <c r="F3217" s="134"/>
      <c r="G3217" s="131"/>
      <c r="H3217" s="131"/>
      <c r="I3217" s="147"/>
      <c r="J3217" s="140"/>
      <c r="K3217" s="148"/>
      <c r="L3217" s="134"/>
      <c r="M3217" s="134"/>
      <c r="N3217" s="146"/>
      <c r="O3217" s="146"/>
      <c r="P3217" s="149"/>
      <c r="Q3217" s="149"/>
      <c r="R3217" s="134"/>
      <c r="S3217" s="127"/>
      <c r="T3217" s="150"/>
      <c r="U3217" s="140"/>
      <c r="V3217" s="140"/>
      <c r="W3217" s="127"/>
    </row>
    <row r="3218" spans="1:23" ht="15.75" customHeight="1">
      <c r="A3218" s="131"/>
      <c r="B3218" s="131"/>
      <c r="C3218" s="140"/>
      <c r="D3218" s="134"/>
      <c r="E3218" s="146"/>
      <c r="F3218" s="134"/>
      <c r="G3218" s="131"/>
      <c r="H3218" s="131"/>
      <c r="I3218" s="147"/>
      <c r="J3218" s="140"/>
      <c r="K3218" s="148"/>
      <c r="L3218" s="134"/>
      <c r="M3218" s="134"/>
      <c r="N3218" s="146"/>
      <c r="O3218" s="146"/>
      <c r="P3218" s="149"/>
      <c r="Q3218" s="149"/>
      <c r="R3218" s="134"/>
      <c r="S3218" s="127"/>
      <c r="T3218" s="150"/>
      <c r="U3218" s="140"/>
      <c r="V3218" s="140"/>
      <c r="W3218" s="127"/>
    </row>
    <row r="3219" spans="1:23" ht="15.75" customHeight="1">
      <c r="A3219" s="131"/>
      <c r="B3219" s="131"/>
      <c r="C3219" s="140"/>
      <c r="D3219" s="134"/>
      <c r="E3219" s="146"/>
      <c r="F3219" s="134"/>
      <c r="G3219" s="131"/>
      <c r="H3219" s="131"/>
      <c r="I3219" s="147"/>
      <c r="J3219" s="140"/>
      <c r="K3219" s="148"/>
      <c r="L3219" s="134"/>
      <c r="M3219" s="134"/>
      <c r="N3219" s="146"/>
      <c r="O3219" s="146"/>
      <c r="P3219" s="149"/>
      <c r="Q3219" s="149"/>
      <c r="R3219" s="134"/>
      <c r="S3219" s="127"/>
      <c r="T3219" s="150"/>
      <c r="U3219" s="140"/>
      <c r="V3219" s="140"/>
      <c r="W3219" s="127"/>
    </row>
    <row r="3220" spans="1:23" ht="15.75" customHeight="1">
      <c r="A3220" s="131"/>
      <c r="B3220" s="131"/>
      <c r="C3220" s="140"/>
      <c r="D3220" s="134"/>
      <c r="E3220" s="146"/>
      <c r="F3220" s="134"/>
      <c r="G3220" s="131"/>
      <c r="H3220" s="131"/>
      <c r="I3220" s="147"/>
      <c r="J3220" s="140"/>
      <c r="K3220" s="148"/>
      <c r="L3220" s="134"/>
      <c r="M3220" s="134"/>
      <c r="N3220" s="146"/>
      <c r="O3220" s="146"/>
      <c r="P3220" s="149"/>
      <c r="Q3220" s="149"/>
      <c r="R3220" s="134"/>
      <c r="S3220" s="127"/>
      <c r="T3220" s="150"/>
      <c r="U3220" s="140"/>
      <c r="V3220" s="140"/>
      <c r="W3220" s="127"/>
    </row>
    <row r="3221" spans="1:23" ht="15.75" customHeight="1">
      <c r="A3221" s="131"/>
      <c r="B3221" s="131"/>
      <c r="C3221" s="140"/>
      <c r="D3221" s="134"/>
      <c r="E3221" s="146"/>
      <c r="F3221" s="134"/>
      <c r="G3221" s="131"/>
      <c r="H3221" s="131"/>
      <c r="I3221" s="147"/>
      <c r="J3221" s="140"/>
      <c r="K3221" s="148"/>
      <c r="L3221" s="134"/>
      <c r="M3221" s="134"/>
      <c r="N3221" s="146"/>
      <c r="O3221" s="146"/>
      <c r="P3221" s="149"/>
      <c r="Q3221" s="149"/>
      <c r="R3221" s="134"/>
      <c r="S3221" s="127"/>
      <c r="T3221" s="150"/>
      <c r="U3221" s="140"/>
      <c r="V3221" s="140"/>
      <c r="W3221" s="127"/>
    </row>
    <row r="3222" spans="1:23" ht="15.75" customHeight="1">
      <c r="A3222" s="131"/>
      <c r="B3222" s="131"/>
      <c r="C3222" s="140"/>
      <c r="D3222" s="134"/>
      <c r="E3222" s="146"/>
      <c r="F3222" s="134"/>
      <c r="G3222" s="131"/>
      <c r="H3222" s="131"/>
      <c r="I3222" s="147"/>
      <c r="J3222" s="140"/>
      <c r="K3222" s="148"/>
      <c r="L3222" s="134"/>
      <c r="M3222" s="134"/>
      <c r="N3222" s="146"/>
      <c r="O3222" s="146"/>
      <c r="P3222" s="149"/>
      <c r="Q3222" s="149"/>
      <c r="R3222" s="134"/>
      <c r="S3222" s="127"/>
      <c r="T3222" s="150"/>
      <c r="U3222" s="140"/>
      <c r="V3222" s="140"/>
      <c r="W3222" s="127"/>
    </row>
    <row r="3223" spans="1:23" ht="15.75" customHeight="1">
      <c r="A3223" s="131"/>
      <c r="B3223" s="131"/>
      <c r="C3223" s="140"/>
      <c r="D3223" s="134"/>
      <c r="E3223" s="146"/>
      <c r="F3223" s="134"/>
      <c r="G3223" s="131"/>
      <c r="H3223" s="131"/>
      <c r="I3223" s="147"/>
      <c r="J3223" s="140"/>
      <c r="K3223" s="148"/>
      <c r="L3223" s="134"/>
      <c r="M3223" s="134"/>
      <c r="N3223" s="146"/>
      <c r="O3223" s="146"/>
      <c r="P3223" s="149"/>
      <c r="Q3223" s="149"/>
      <c r="R3223" s="134"/>
      <c r="S3223" s="127"/>
      <c r="T3223" s="150"/>
      <c r="U3223" s="140"/>
      <c r="V3223" s="140"/>
      <c r="W3223" s="127"/>
    </row>
    <row r="3224" spans="1:23" ht="15.75" customHeight="1">
      <c r="A3224" s="131"/>
      <c r="B3224" s="131"/>
      <c r="C3224" s="140"/>
      <c r="D3224" s="134"/>
      <c r="E3224" s="146"/>
      <c r="F3224" s="134"/>
      <c r="G3224" s="131"/>
      <c r="H3224" s="131"/>
      <c r="I3224" s="147"/>
      <c r="J3224" s="140"/>
      <c r="K3224" s="148"/>
      <c r="L3224" s="134"/>
      <c r="M3224" s="134"/>
      <c r="N3224" s="146"/>
      <c r="O3224" s="146"/>
      <c r="P3224" s="149"/>
      <c r="Q3224" s="149"/>
      <c r="R3224" s="134"/>
      <c r="S3224" s="127"/>
      <c r="T3224" s="150"/>
      <c r="U3224" s="140"/>
      <c r="V3224" s="140"/>
      <c r="W3224" s="127"/>
    </row>
    <row r="3225" spans="1:23" ht="15.75" customHeight="1">
      <c r="A3225" s="131"/>
      <c r="B3225" s="131"/>
      <c r="C3225" s="140"/>
      <c r="D3225" s="134"/>
      <c r="E3225" s="146"/>
      <c r="F3225" s="134"/>
      <c r="G3225" s="131"/>
      <c r="H3225" s="131"/>
      <c r="I3225" s="147"/>
      <c r="J3225" s="140"/>
      <c r="K3225" s="148"/>
      <c r="L3225" s="134"/>
      <c r="M3225" s="134"/>
      <c r="N3225" s="146"/>
      <c r="O3225" s="146"/>
      <c r="P3225" s="149"/>
      <c r="Q3225" s="149"/>
      <c r="R3225" s="134"/>
      <c r="S3225" s="127"/>
      <c r="T3225" s="150"/>
      <c r="U3225" s="140"/>
      <c r="V3225" s="140"/>
      <c r="W3225" s="127"/>
    </row>
    <row r="3226" spans="1:23" ht="15.75" customHeight="1">
      <c r="A3226" s="131"/>
      <c r="B3226" s="131"/>
      <c r="C3226" s="140"/>
      <c r="D3226" s="134"/>
      <c r="E3226" s="146"/>
      <c r="F3226" s="134"/>
      <c r="G3226" s="131"/>
      <c r="H3226" s="131"/>
      <c r="I3226" s="147"/>
      <c r="J3226" s="140"/>
      <c r="K3226" s="148"/>
      <c r="L3226" s="134"/>
      <c r="M3226" s="134"/>
      <c r="N3226" s="146"/>
      <c r="O3226" s="146"/>
      <c r="P3226" s="149"/>
      <c r="Q3226" s="149"/>
      <c r="R3226" s="134"/>
      <c r="S3226" s="127"/>
      <c r="T3226" s="150"/>
      <c r="U3226" s="140"/>
      <c r="V3226" s="140"/>
      <c r="W3226" s="127"/>
    </row>
    <row r="3227" spans="1:23" ht="15.75" customHeight="1">
      <c r="A3227" s="131"/>
      <c r="B3227" s="131"/>
      <c r="C3227" s="140"/>
      <c r="D3227" s="134"/>
      <c r="E3227" s="146"/>
      <c r="F3227" s="134"/>
      <c r="G3227" s="131"/>
      <c r="H3227" s="131"/>
      <c r="I3227" s="147"/>
      <c r="J3227" s="140"/>
      <c r="K3227" s="148"/>
      <c r="L3227" s="134"/>
      <c r="M3227" s="134"/>
      <c r="N3227" s="146"/>
      <c r="O3227" s="146"/>
      <c r="P3227" s="149"/>
      <c r="Q3227" s="149"/>
      <c r="R3227" s="134"/>
      <c r="S3227" s="127"/>
      <c r="T3227" s="150"/>
      <c r="U3227" s="140"/>
      <c r="V3227" s="140"/>
      <c r="W3227" s="127"/>
    </row>
    <row r="3228" spans="1:23" ht="15.75" customHeight="1">
      <c r="A3228" s="131"/>
      <c r="B3228" s="131"/>
      <c r="C3228" s="140"/>
      <c r="D3228" s="134"/>
      <c r="E3228" s="146"/>
      <c r="F3228" s="134"/>
      <c r="G3228" s="131"/>
      <c r="H3228" s="131"/>
      <c r="I3228" s="147"/>
      <c r="J3228" s="140"/>
      <c r="K3228" s="148"/>
      <c r="L3228" s="134"/>
      <c r="M3228" s="134"/>
      <c r="N3228" s="146"/>
      <c r="O3228" s="146"/>
      <c r="P3228" s="149"/>
      <c r="Q3228" s="149"/>
      <c r="R3228" s="134"/>
      <c r="S3228" s="127"/>
      <c r="T3228" s="150"/>
      <c r="U3228" s="140"/>
      <c r="V3228" s="140"/>
      <c r="W3228" s="127"/>
    </row>
    <row r="3229" spans="1:23" ht="15.75" customHeight="1">
      <c r="A3229" s="131"/>
      <c r="B3229" s="131"/>
      <c r="C3229" s="140"/>
      <c r="D3229" s="134"/>
      <c r="E3229" s="146"/>
      <c r="F3229" s="134"/>
      <c r="G3229" s="131"/>
      <c r="H3229" s="131"/>
      <c r="I3229" s="147"/>
      <c r="J3229" s="140"/>
      <c r="K3229" s="148"/>
      <c r="L3229" s="134"/>
      <c r="M3229" s="134"/>
      <c r="N3229" s="146"/>
      <c r="O3229" s="146"/>
      <c r="P3229" s="149"/>
      <c r="Q3229" s="149"/>
      <c r="R3229" s="134"/>
      <c r="S3229" s="127"/>
      <c r="T3229" s="150"/>
      <c r="U3229" s="140"/>
      <c r="V3229" s="140"/>
      <c r="W3229" s="127"/>
    </row>
    <row r="3230" spans="1:23" ht="15.75" customHeight="1">
      <c r="A3230" s="131"/>
      <c r="B3230" s="131"/>
      <c r="C3230" s="140"/>
      <c r="D3230" s="134"/>
      <c r="E3230" s="146"/>
      <c r="F3230" s="134"/>
      <c r="G3230" s="131"/>
      <c r="H3230" s="131"/>
      <c r="I3230" s="147"/>
      <c r="J3230" s="140"/>
      <c r="K3230" s="148"/>
      <c r="L3230" s="134"/>
      <c r="M3230" s="134"/>
      <c r="N3230" s="146"/>
      <c r="O3230" s="146"/>
      <c r="P3230" s="149"/>
      <c r="Q3230" s="149"/>
      <c r="R3230" s="134"/>
      <c r="S3230" s="127"/>
      <c r="T3230" s="150"/>
      <c r="U3230" s="140"/>
      <c r="V3230" s="140"/>
      <c r="W3230" s="127"/>
    </row>
    <row r="3231" spans="1:23" ht="15.75" customHeight="1">
      <c r="A3231" s="131"/>
      <c r="B3231" s="131"/>
      <c r="C3231" s="140"/>
      <c r="D3231" s="134"/>
      <c r="E3231" s="146"/>
      <c r="F3231" s="134"/>
      <c r="G3231" s="131"/>
      <c r="H3231" s="131"/>
      <c r="I3231" s="147"/>
      <c r="J3231" s="140"/>
      <c r="K3231" s="148"/>
      <c r="L3231" s="134"/>
      <c r="M3231" s="134"/>
      <c r="N3231" s="146"/>
      <c r="O3231" s="146"/>
      <c r="P3231" s="149"/>
      <c r="Q3231" s="149"/>
      <c r="R3231" s="134"/>
      <c r="S3231" s="127"/>
      <c r="T3231" s="150"/>
      <c r="U3231" s="140"/>
      <c r="V3231" s="140"/>
      <c r="W3231" s="127"/>
    </row>
    <row r="3232" spans="1:23" ht="15.75" customHeight="1">
      <c r="A3232" s="131"/>
      <c r="B3232" s="131"/>
      <c r="C3232" s="140"/>
      <c r="D3232" s="134"/>
      <c r="E3232" s="146"/>
      <c r="F3232" s="134"/>
      <c r="G3232" s="131"/>
      <c r="H3232" s="131"/>
      <c r="I3232" s="147"/>
      <c r="J3232" s="140"/>
      <c r="K3232" s="148"/>
      <c r="L3232" s="134"/>
      <c r="M3232" s="134"/>
      <c r="N3232" s="146"/>
      <c r="O3232" s="146"/>
      <c r="P3232" s="149"/>
      <c r="Q3232" s="149"/>
      <c r="R3232" s="134"/>
      <c r="S3232" s="127"/>
      <c r="T3232" s="150"/>
      <c r="U3232" s="140"/>
      <c r="V3232" s="140"/>
      <c r="W3232" s="127"/>
    </row>
    <row r="3233" spans="1:23" ht="15.75" customHeight="1">
      <c r="A3233" s="131"/>
      <c r="B3233" s="131"/>
      <c r="C3233" s="140"/>
      <c r="D3233" s="134"/>
      <c r="E3233" s="146"/>
      <c r="F3233" s="134"/>
      <c r="G3233" s="131"/>
      <c r="H3233" s="131"/>
      <c r="I3233" s="147"/>
      <c r="J3233" s="140"/>
      <c r="K3233" s="148"/>
      <c r="L3233" s="134"/>
      <c r="M3233" s="134"/>
      <c r="N3233" s="146"/>
      <c r="O3233" s="146"/>
      <c r="P3233" s="149"/>
      <c r="Q3233" s="149"/>
      <c r="R3233" s="134"/>
      <c r="S3233" s="127"/>
      <c r="T3233" s="150"/>
      <c r="U3233" s="140"/>
      <c r="V3233" s="140"/>
      <c r="W3233" s="127"/>
    </row>
    <row r="3234" spans="1:23" ht="15.75" customHeight="1">
      <c r="A3234" s="131"/>
      <c r="B3234" s="131"/>
      <c r="C3234" s="140"/>
      <c r="D3234" s="134"/>
      <c r="E3234" s="146"/>
      <c r="F3234" s="134"/>
      <c r="G3234" s="131"/>
      <c r="H3234" s="131"/>
      <c r="I3234" s="147"/>
      <c r="J3234" s="140"/>
      <c r="K3234" s="148"/>
      <c r="L3234" s="134"/>
      <c r="M3234" s="134"/>
      <c r="N3234" s="146"/>
      <c r="O3234" s="146"/>
      <c r="P3234" s="149"/>
      <c r="Q3234" s="149"/>
      <c r="R3234" s="134"/>
      <c r="S3234" s="127"/>
      <c r="T3234" s="150"/>
      <c r="U3234" s="140"/>
      <c r="V3234" s="140"/>
      <c r="W3234" s="127"/>
    </row>
    <row r="3235" spans="1:23" ht="15.75" customHeight="1">
      <c r="A3235" s="131"/>
      <c r="B3235" s="131"/>
      <c r="C3235" s="140"/>
      <c r="D3235" s="134"/>
      <c r="E3235" s="146"/>
      <c r="F3235" s="134"/>
      <c r="G3235" s="131"/>
      <c r="H3235" s="131"/>
      <c r="I3235" s="147"/>
      <c r="J3235" s="140"/>
      <c r="K3235" s="148"/>
      <c r="L3235" s="134"/>
      <c r="M3235" s="134"/>
      <c r="N3235" s="146"/>
      <c r="O3235" s="146"/>
      <c r="P3235" s="149"/>
      <c r="Q3235" s="149"/>
      <c r="R3235" s="134"/>
      <c r="S3235" s="127"/>
      <c r="T3235" s="150"/>
      <c r="U3235" s="140"/>
      <c r="V3235" s="140"/>
      <c r="W3235" s="127"/>
    </row>
    <row r="3236" spans="1:23" ht="15.75" customHeight="1">
      <c r="A3236" s="131"/>
      <c r="B3236" s="131"/>
      <c r="C3236" s="140"/>
      <c r="D3236" s="134"/>
      <c r="E3236" s="146"/>
      <c r="F3236" s="134"/>
      <c r="G3236" s="131"/>
      <c r="H3236" s="131"/>
      <c r="I3236" s="147"/>
      <c r="J3236" s="140"/>
      <c r="K3236" s="148"/>
      <c r="L3236" s="134"/>
      <c r="M3236" s="134"/>
      <c r="N3236" s="146"/>
      <c r="O3236" s="146"/>
      <c r="P3236" s="149"/>
      <c r="Q3236" s="149"/>
      <c r="R3236" s="134"/>
      <c r="S3236" s="127"/>
      <c r="T3236" s="150"/>
      <c r="U3236" s="140"/>
      <c r="V3236" s="140"/>
      <c r="W3236" s="127"/>
    </row>
    <row r="3237" spans="1:23" ht="15.75" customHeight="1">
      <c r="A3237" s="131"/>
      <c r="B3237" s="131"/>
      <c r="C3237" s="140"/>
      <c r="D3237" s="134"/>
      <c r="E3237" s="146"/>
      <c r="F3237" s="134"/>
      <c r="G3237" s="131"/>
      <c r="H3237" s="131"/>
      <c r="I3237" s="147"/>
      <c r="J3237" s="140"/>
      <c r="K3237" s="148"/>
      <c r="L3237" s="134"/>
      <c r="M3237" s="134"/>
      <c r="N3237" s="146"/>
      <c r="O3237" s="146"/>
      <c r="P3237" s="149"/>
      <c r="Q3237" s="149"/>
      <c r="R3237" s="134"/>
      <c r="S3237" s="127"/>
      <c r="T3237" s="150"/>
      <c r="U3237" s="140"/>
      <c r="V3237" s="140"/>
      <c r="W3237" s="127"/>
    </row>
    <row r="3238" spans="1:23" ht="15.75" customHeight="1">
      <c r="A3238" s="131"/>
      <c r="B3238" s="131"/>
      <c r="C3238" s="140"/>
      <c r="D3238" s="134"/>
      <c r="E3238" s="146"/>
      <c r="F3238" s="134"/>
      <c r="G3238" s="131"/>
      <c r="H3238" s="131"/>
      <c r="I3238" s="147"/>
      <c r="J3238" s="140"/>
      <c r="K3238" s="148"/>
      <c r="L3238" s="134"/>
      <c r="M3238" s="134"/>
      <c r="N3238" s="146"/>
      <c r="O3238" s="146"/>
      <c r="P3238" s="149"/>
      <c r="Q3238" s="149"/>
      <c r="R3238" s="134"/>
      <c r="S3238" s="127"/>
      <c r="T3238" s="150"/>
      <c r="U3238" s="140"/>
      <c r="V3238" s="140"/>
      <c r="W3238" s="127"/>
    </row>
    <row r="3239" spans="1:23" ht="15.75" customHeight="1">
      <c r="A3239" s="131"/>
      <c r="B3239" s="131"/>
      <c r="C3239" s="140"/>
      <c r="D3239" s="134"/>
      <c r="E3239" s="146"/>
      <c r="F3239" s="134"/>
      <c r="G3239" s="131"/>
      <c r="H3239" s="131"/>
      <c r="I3239" s="147"/>
      <c r="J3239" s="140"/>
      <c r="K3239" s="148"/>
      <c r="L3239" s="134"/>
      <c r="M3239" s="134"/>
      <c r="N3239" s="146"/>
      <c r="O3239" s="146"/>
      <c r="P3239" s="149"/>
      <c r="Q3239" s="149"/>
      <c r="R3239" s="134"/>
      <c r="S3239" s="127"/>
      <c r="T3239" s="150"/>
      <c r="U3239" s="140"/>
      <c r="V3239" s="140"/>
      <c r="W3239" s="127"/>
    </row>
    <row r="3240" spans="1:23" ht="15.75" customHeight="1">
      <c r="A3240" s="131"/>
      <c r="B3240" s="131"/>
      <c r="C3240" s="140"/>
      <c r="D3240" s="134"/>
      <c r="E3240" s="146"/>
      <c r="F3240" s="134"/>
      <c r="G3240" s="131"/>
      <c r="H3240" s="131"/>
      <c r="I3240" s="147"/>
      <c r="J3240" s="140"/>
      <c r="K3240" s="148"/>
      <c r="L3240" s="134"/>
      <c r="M3240" s="134"/>
      <c r="N3240" s="146"/>
      <c r="O3240" s="146"/>
      <c r="P3240" s="149"/>
      <c r="Q3240" s="149"/>
      <c r="R3240" s="134"/>
      <c r="S3240" s="127"/>
      <c r="T3240" s="150"/>
      <c r="U3240" s="140"/>
      <c r="V3240" s="140"/>
      <c r="W3240" s="127"/>
    </row>
    <row r="3241" spans="1:23" ht="15.75" customHeight="1">
      <c r="A3241" s="131"/>
      <c r="B3241" s="131"/>
      <c r="C3241" s="140"/>
      <c r="D3241" s="134"/>
      <c r="E3241" s="146"/>
      <c r="F3241" s="134"/>
      <c r="G3241" s="131"/>
      <c r="H3241" s="131"/>
      <c r="I3241" s="147"/>
      <c r="J3241" s="140"/>
      <c r="K3241" s="148"/>
      <c r="L3241" s="134"/>
      <c r="M3241" s="134"/>
      <c r="N3241" s="146"/>
      <c r="O3241" s="146"/>
      <c r="P3241" s="149"/>
      <c r="Q3241" s="149"/>
      <c r="R3241" s="134"/>
      <c r="S3241" s="127"/>
      <c r="T3241" s="150"/>
      <c r="U3241" s="140"/>
      <c r="V3241" s="140"/>
      <c r="W3241" s="127"/>
    </row>
    <row r="3242" spans="1:23" ht="15.75" customHeight="1">
      <c r="A3242" s="131"/>
      <c r="B3242" s="131"/>
      <c r="C3242" s="140"/>
      <c r="D3242" s="134"/>
      <c r="E3242" s="146"/>
      <c r="F3242" s="134"/>
      <c r="G3242" s="131"/>
      <c r="H3242" s="131"/>
      <c r="I3242" s="147"/>
      <c r="J3242" s="140"/>
      <c r="K3242" s="148"/>
      <c r="L3242" s="134"/>
      <c r="M3242" s="134"/>
      <c r="N3242" s="146"/>
      <c r="O3242" s="146"/>
      <c r="P3242" s="149"/>
      <c r="Q3242" s="149"/>
      <c r="R3242" s="134"/>
      <c r="S3242" s="127"/>
      <c r="T3242" s="150"/>
      <c r="U3242" s="140"/>
      <c r="V3242" s="140"/>
      <c r="W3242" s="127"/>
    </row>
    <row r="3243" spans="1:23" ht="15.75" customHeight="1">
      <c r="A3243" s="131"/>
      <c r="B3243" s="131"/>
      <c r="C3243" s="140"/>
      <c r="D3243" s="134"/>
      <c r="E3243" s="146"/>
      <c r="F3243" s="134"/>
      <c r="G3243" s="131"/>
      <c r="H3243" s="131"/>
      <c r="I3243" s="147"/>
      <c r="J3243" s="140"/>
      <c r="K3243" s="148"/>
      <c r="L3243" s="134"/>
      <c r="M3243" s="134"/>
      <c r="N3243" s="146"/>
      <c r="O3243" s="146"/>
      <c r="P3243" s="149"/>
      <c r="Q3243" s="149"/>
      <c r="R3243" s="134"/>
      <c r="S3243" s="127"/>
      <c r="T3243" s="150"/>
      <c r="U3243" s="140"/>
      <c r="V3243" s="140"/>
      <c r="W3243" s="127"/>
    </row>
    <row r="3244" spans="1:23" ht="15.75" customHeight="1">
      <c r="A3244" s="131"/>
      <c r="B3244" s="131"/>
      <c r="C3244" s="140"/>
      <c r="D3244" s="134"/>
      <c r="E3244" s="146"/>
      <c r="F3244" s="134"/>
      <c r="G3244" s="131"/>
      <c r="H3244" s="131"/>
      <c r="I3244" s="147"/>
      <c r="J3244" s="140"/>
      <c r="K3244" s="148"/>
      <c r="L3244" s="134"/>
      <c r="M3244" s="134"/>
      <c r="N3244" s="146"/>
      <c r="O3244" s="146"/>
      <c r="P3244" s="149"/>
      <c r="Q3244" s="149"/>
      <c r="R3244" s="134"/>
      <c r="S3244" s="127"/>
      <c r="T3244" s="150"/>
      <c r="U3244" s="140"/>
      <c r="V3244" s="140"/>
      <c r="W3244" s="127"/>
    </row>
    <row r="3245" spans="1:23" ht="15.75" customHeight="1">
      <c r="A3245" s="131"/>
      <c r="B3245" s="131"/>
      <c r="C3245" s="140"/>
      <c r="D3245" s="134"/>
      <c r="E3245" s="146"/>
      <c r="F3245" s="134"/>
      <c r="G3245" s="131"/>
      <c r="H3245" s="131"/>
      <c r="I3245" s="147"/>
      <c r="J3245" s="140"/>
      <c r="K3245" s="148"/>
      <c r="L3245" s="134"/>
      <c r="M3245" s="134"/>
      <c r="N3245" s="146"/>
      <c r="O3245" s="146"/>
      <c r="P3245" s="149"/>
      <c r="Q3245" s="149"/>
      <c r="R3245" s="134"/>
      <c r="S3245" s="127"/>
      <c r="T3245" s="150"/>
      <c r="U3245" s="140"/>
      <c r="V3245" s="140"/>
      <c r="W3245" s="127"/>
    </row>
    <row r="3246" spans="1:23" ht="15.75" customHeight="1">
      <c r="A3246" s="131"/>
      <c r="B3246" s="131"/>
      <c r="C3246" s="140"/>
      <c r="D3246" s="134"/>
      <c r="E3246" s="146"/>
      <c r="F3246" s="134"/>
      <c r="G3246" s="131"/>
      <c r="H3246" s="131"/>
      <c r="I3246" s="147"/>
      <c r="J3246" s="140"/>
      <c r="K3246" s="148"/>
      <c r="L3246" s="134"/>
      <c r="M3246" s="134"/>
      <c r="N3246" s="146"/>
      <c r="O3246" s="146"/>
      <c r="P3246" s="149"/>
      <c r="Q3246" s="149"/>
      <c r="R3246" s="134"/>
      <c r="S3246" s="127"/>
      <c r="T3246" s="150"/>
      <c r="U3246" s="140"/>
      <c r="V3246" s="140"/>
      <c r="W3246" s="127"/>
    </row>
    <row r="3247" spans="1:23" ht="15.75" customHeight="1">
      <c r="A3247" s="131"/>
      <c r="B3247" s="131"/>
      <c r="C3247" s="140"/>
      <c r="D3247" s="134"/>
      <c r="E3247" s="146"/>
      <c r="F3247" s="134"/>
      <c r="G3247" s="131"/>
      <c r="H3247" s="131"/>
      <c r="I3247" s="147"/>
      <c r="J3247" s="140"/>
      <c r="K3247" s="148"/>
      <c r="L3247" s="134"/>
      <c r="M3247" s="134"/>
      <c r="N3247" s="146"/>
      <c r="O3247" s="146"/>
      <c r="P3247" s="149"/>
      <c r="Q3247" s="149"/>
      <c r="R3247" s="134"/>
      <c r="S3247" s="127"/>
      <c r="T3247" s="150"/>
      <c r="U3247" s="140"/>
      <c r="V3247" s="140"/>
      <c r="W3247" s="127"/>
    </row>
    <row r="3248" spans="1:23" ht="15.75" customHeight="1">
      <c r="A3248" s="131"/>
      <c r="B3248" s="131"/>
      <c r="C3248" s="140"/>
      <c r="D3248" s="134"/>
      <c r="E3248" s="146"/>
      <c r="F3248" s="134"/>
      <c r="G3248" s="131"/>
      <c r="H3248" s="131"/>
      <c r="I3248" s="147"/>
      <c r="J3248" s="140"/>
      <c r="K3248" s="148"/>
      <c r="L3248" s="134"/>
      <c r="M3248" s="134"/>
      <c r="N3248" s="146"/>
      <c r="O3248" s="146"/>
      <c r="P3248" s="149"/>
      <c r="Q3248" s="149"/>
      <c r="R3248" s="134"/>
      <c r="S3248" s="127"/>
      <c r="T3248" s="150"/>
      <c r="U3248" s="140"/>
      <c r="V3248" s="140"/>
      <c r="W3248" s="127"/>
    </row>
    <row r="3249" spans="1:23" ht="15.75" customHeight="1">
      <c r="A3249" s="131"/>
      <c r="B3249" s="131"/>
      <c r="C3249" s="140"/>
      <c r="D3249" s="134"/>
      <c r="E3249" s="146"/>
      <c r="F3249" s="134"/>
      <c r="G3249" s="131"/>
      <c r="H3249" s="131"/>
      <c r="I3249" s="147"/>
      <c r="J3249" s="140"/>
      <c r="K3249" s="148"/>
      <c r="L3249" s="134"/>
      <c r="M3249" s="134"/>
      <c r="N3249" s="146"/>
      <c r="O3249" s="146"/>
      <c r="P3249" s="149"/>
      <c r="Q3249" s="149"/>
      <c r="R3249" s="134"/>
      <c r="S3249" s="127"/>
      <c r="T3249" s="150"/>
      <c r="U3249" s="140"/>
      <c r="V3249" s="140"/>
      <c r="W3249" s="127"/>
    </row>
    <row r="3250" spans="1:23" ht="15.75" customHeight="1">
      <c r="A3250" s="131"/>
      <c r="B3250" s="131"/>
      <c r="C3250" s="140"/>
      <c r="D3250" s="134"/>
      <c r="E3250" s="146"/>
      <c r="F3250" s="134"/>
      <c r="G3250" s="131"/>
      <c r="H3250" s="131"/>
      <c r="I3250" s="147"/>
      <c r="J3250" s="140"/>
      <c r="K3250" s="148"/>
      <c r="L3250" s="134"/>
      <c r="M3250" s="134"/>
      <c r="N3250" s="146"/>
      <c r="O3250" s="146"/>
      <c r="P3250" s="149"/>
      <c r="Q3250" s="149"/>
      <c r="R3250" s="134"/>
      <c r="S3250" s="127"/>
      <c r="T3250" s="150"/>
      <c r="U3250" s="140"/>
      <c r="V3250" s="140"/>
      <c r="W3250" s="127"/>
    </row>
    <row r="3251" spans="1:23" ht="15.75" customHeight="1">
      <c r="A3251" s="131"/>
      <c r="B3251" s="131"/>
      <c r="C3251" s="140"/>
      <c r="D3251" s="134"/>
      <c r="E3251" s="146"/>
      <c r="F3251" s="134"/>
      <c r="G3251" s="131"/>
      <c r="H3251" s="131"/>
      <c r="I3251" s="147"/>
      <c r="J3251" s="140"/>
      <c r="K3251" s="148"/>
      <c r="L3251" s="134"/>
      <c r="M3251" s="134"/>
      <c r="N3251" s="146"/>
      <c r="O3251" s="146"/>
      <c r="P3251" s="149"/>
      <c r="Q3251" s="149"/>
      <c r="R3251" s="134"/>
      <c r="S3251" s="127"/>
      <c r="T3251" s="150"/>
      <c r="U3251" s="140"/>
      <c r="V3251" s="140"/>
      <c r="W3251" s="127"/>
    </row>
    <row r="3252" spans="1:23" ht="15.75" customHeight="1">
      <c r="A3252" s="131"/>
      <c r="B3252" s="131"/>
      <c r="C3252" s="140"/>
      <c r="D3252" s="134"/>
      <c r="E3252" s="146"/>
      <c r="F3252" s="134"/>
      <c r="G3252" s="131"/>
      <c r="H3252" s="131"/>
      <c r="I3252" s="147"/>
      <c r="J3252" s="140"/>
      <c r="K3252" s="148"/>
      <c r="L3252" s="134"/>
      <c r="M3252" s="134"/>
      <c r="N3252" s="146"/>
      <c r="O3252" s="146"/>
      <c r="P3252" s="149"/>
      <c r="Q3252" s="149"/>
      <c r="R3252" s="134"/>
      <c r="S3252" s="127"/>
      <c r="T3252" s="150"/>
      <c r="U3252" s="140"/>
      <c r="V3252" s="140"/>
      <c r="W3252" s="127"/>
    </row>
    <row r="3253" spans="1:23" ht="15.75" customHeight="1">
      <c r="A3253" s="131"/>
      <c r="B3253" s="131"/>
      <c r="C3253" s="140"/>
      <c r="D3253" s="134"/>
      <c r="E3253" s="146"/>
      <c r="F3253" s="134"/>
      <c r="G3253" s="131"/>
      <c r="H3253" s="131"/>
      <c r="I3253" s="147"/>
      <c r="J3253" s="140"/>
      <c r="K3253" s="148"/>
      <c r="L3253" s="134"/>
      <c r="M3253" s="134"/>
      <c r="N3253" s="146"/>
      <c r="O3253" s="146"/>
      <c r="P3253" s="149"/>
      <c r="Q3253" s="149"/>
      <c r="R3253" s="134"/>
      <c r="S3253" s="127"/>
      <c r="T3253" s="150"/>
      <c r="U3253" s="140"/>
      <c r="V3253" s="140"/>
      <c r="W3253" s="127"/>
    </row>
    <row r="3254" spans="1:23" ht="15.75" customHeight="1">
      <c r="A3254" s="131"/>
      <c r="B3254" s="131"/>
      <c r="C3254" s="140"/>
      <c r="D3254" s="134"/>
      <c r="E3254" s="146"/>
      <c r="F3254" s="134"/>
      <c r="G3254" s="131"/>
      <c r="H3254" s="131"/>
      <c r="I3254" s="147"/>
      <c r="J3254" s="140"/>
      <c r="K3254" s="148"/>
      <c r="L3254" s="134"/>
      <c r="M3254" s="134"/>
      <c r="N3254" s="146"/>
      <c r="O3254" s="146"/>
      <c r="P3254" s="149"/>
      <c r="Q3254" s="149"/>
      <c r="R3254" s="134"/>
      <c r="S3254" s="127"/>
      <c r="T3254" s="150"/>
      <c r="U3254" s="140"/>
      <c r="V3254" s="140"/>
      <c r="W3254" s="127"/>
    </row>
    <row r="3255" spans="1:23" ht="15.75" customHeight="1">
      <c r="A3255" s="131"/>
      <c r="B3255" s="131"/>
      <c r="C3255" s="140"/>
      <c r="D3255" s="134"/>
      <c r="E3255" s="146"/>
      <c r="F3255" s="134"/>
      <c r="G3255" s="131"/>
      <c r="H3255" s="131"/>
      <c r="I3255" s="147"/>
      <c r="J3255" s="140"/>
      <c r="K3255" s="148"/>
      <c r="L3255" s="134"/>
      <c r="M3255" s="134"/>
      <c r="N3255" s="146"/>
      <c r="O3255" s="146"/>
      <c r="P3255" s="149"/>
      <c r="Q3255" s="149"/>
      <c r="R3255" s="134"/>
      <c r="S3255" s="127"/>
      <c r="T3255" s="150"/>
      <c r="U3255" s="140"/>
      <c r="V3255" s="140"/>
      <c r="W3255" s="127"/>
    </row>
    <row r="3256" spans="1:23" ht="15.75" customHeight="1">
      <c r="A3256" s="131"/>
      <c r="B3256" s="131"/>
      <c r="C3256" s="140"/>
      <c r="D3256" s="134"/>
      <c r="E3256" s="146"/>
      <c r="F3256" s="134"/>
      <c r="G3256" s="131"/>
      <c r="H3256" s="131"/>
      <c r="I3256" s="147"/>
      <c r="J3256" s="140"/>
      <c r="K3256" s="148"/>
      <c r="L3256" s="134"/>
      <c r="M3256" s="134"/>
      <c r="N3256" s="146"/>
      <c r="O3256" s="146"/>
      <c r="P3256" s="149"/>
      <c r="Q3256" s="149"/>
      <c r="R3256" s="134"/>
      <c r="S3256" s="127"/>
      <c r="T3256" s="150"/>
      <c r="U3256" s="140"/>
      <c r="V3256" s="140"/>
      <c r="W3256" s="127"/>
    </row>
    <row r="3257" spans="1:23" ht="15.75" customHeight="1">
      <c r="A3257" s="131"/>
      <c r="B3257" s="131"/>
      <c r="C3257" s="140"/>
      <c r="D3257" s="134"/>
      <c r="E3257" s="146"/>
      <c r="F3257" s="134"/>
      <c r="G3257" s="131"/>
      <c r="H3257" s="131"/>
      <c r="I3257" s="147"/>
      <c r="J3257" s="140"/>
      <c r="K3257" s="148"/>
      <c r="L3257" s="134"/>
      <c r="M3257" s="134"/>
      <c r="N3257" s="146"/>
      <c r="O3257" s="146"/>
      <c r="P3257" s="149"/>
      <c r="Q3257" s="149"/>
      <c r="R3257" s="134"/>
      <c r="S3257" s="127"/>
      <c r="T3257" s="150"/>
      <c r="U3257" s="140"/>
      <c r="V3257" s="140"/>
      <c r="W3257" s="127"/>
    </row>
    <row r="3258" spans="1:23" ht="15.75" customHeight="1">
      <c r="A3258" s="131"/>
      <c r="B3258" s="131"/>
      <c r="C3258" s="140"/>
      <c r="D3258" s="134"/>
      <c r="E3258" s="146"/>
      <c r="F3258" s="134"/>
      <c r="G3258" s="131"/>
      <c r="H3258" s="131"/>
      <c r="I3258" s="147"/>
      <c r="J3258" s="140"/>
      <c r="K3258" s="148"/>
      <c r="L3258" s="134"/>
      <c r="M3258" s="134"/>
      <c r="N3258" s="146"/>
      <c r="O3258" s="146"/>
      <c r="P3258" s="149"/>
      <c r="Q3258" s="149"/>
      <c r="R3258" s="134"/>
      <c r="S3258" s="127"/>
      <c r="T3258" s="150"/>
      <c r="U3258" s="140"/>
      <c r="V3258" s="140"/>
      <c r="W3258" s="127"/>
    </row>
    <row r="3259" spans="1:23" ht="15.75" customHeight="1">
      <c r="A3259" s="131"/>
      <c r="B3259" s="131"/>
      <c r="C3259" s="140"/>
      <c r="D3259" s="134"/>
      <c r="E3259" s="146"/>
      <c r="F3259" s="134"/>
      <c r="G3259" s="131"/>
      <c r="H3259" s="131"/>
      <c r="I3259" s="147"/>
      <c r="J3259" s="140"/>
      <c r="K3259" s="148"/>
      <c r="L3259" s="134"/>
      <c r="M3259" s="134"/>
      <c r="N3259" s="146"/>
      <c r="O3259" s="146"/>
      <c r="P3259" s="149"/>
      <c r="Q3259" s="149"/>
      <c r="R3259" s="134"/>
      <c r="S3259" s="127"/>
      <c r="T3259" s="150"/>
      <c r="U3259" s="140"/>
      <c r="V3259" s="140"/>
      <c r="W3259" s="127"/>
    </row>
    <row r="3260" spans="1:23" ht="15.75" customHeight="1">
      <c r="A3260" s="131"/>
      <c r="B3260" s="131"/>
      <c r="C3260" s="140"/>
      <c r="D3260" s="134"/>
      <c r="E3260" s="146"/>
      <c r="F3260" s="134"/>
      <c r="G3260" s="131"/>
      <c r="H3260" s="131"/>
      <c r="I3260" s="147"/>
      <c r="J3260" s="140"/>
      <c r="K3260" s="148"/>
      <c r="L3260" s="134"/>
      <c r="M3260" s="134"/>
      <c r="N3260" s="146"/>
      <c r="O3260" s="146"/>
      <c r="P3260" s="149"/>
      <c r="Q3260" s="149"/>
      <c r="R3260" s="134"/>
      <c r="S3260" s="127"/>
      <c r="T3260" s="150"/>
      <c r="U3260" s="140"/>
      <c r="V3260" s="140"/>
      <c r="W3260" s="127"/>
    </row>
    <row r="3261" spans="1:23" ht="15.75" customHeight="1">
      <c r="A3261" s="131"/>
      <c r="B3261" s="131"/>
      <c r="C3261" s="140"/>
      <c r="D3261" s="134"/>
      <c r="E3261" s="146"/>
      <c r="F3261" s="134"/>
      <c r="G3261" s="131"/>
      <c r="H3261" s="131"/>
      <c r="I3261" s="147"/>
      <c r="J3261" s="140"/>
      <c r="K3261" s="148"/>
      <c r="L3261" s="134"/>
      <c r="M3261" s="134"/>
      <c r="N3261" s="146"/>
      <c r="O3261" s="146"/>
      <c r="P3261" s="149"/>
      <c r="Q3261" s="149"/>
      <c r="R3261" s="134"/>
      <c r="S3261" s="127"/>
      <c r="T3261" s="150"/>
      <c r="U3261" s="140"/>
      <c r="V3261" s="140"/>
      <c r="W3261" s="127"/>
    </row>
    <row r="3262" spans="1:23" ht="15.75" customHeight="1">
      <c r="A3262" s="131"/>
      <c r="B3262" s="131"/>
      <c r="C3262" s="140"/>
      <c r="D3262" s="134"/>
      <c r="E3262" s="146"/>
      <c r="F3262" s="134"/>
      <c r="G3262" s="131"/>
      <c r="H3262" s="131"/>
      <c r="I3262" s="147"/>
      <c r="J3262" s="140"/>
      <c r="K3262" s="148"/>
      <c r="L3262" s="134"/>
      <c r="M3262" s="134"/>
      <c r="N3262" s="146"/>
      <c r="O3262" s="146"/>
      <c r="P3262" s="149"/>
      <c r="Q3262" s="149"/>
      <c r="R3262" s="134"/>
      <c r="S3262" s="127"/>
      <c r="T3262" s="150"/>
      <c r="U3262" s="140"/>
      <c r="V3262" s="140"/>
      <c r="W3262" s="127"/>
    </row>
    <row r="3263" spans="1:23" ht="15.75" customHeight="1">
      <c r="A3263" s="131"/>
      <c r="B3263" s="131"/>
      <c r="C3263" s="140"/>
      <c r="D3263" s="134"/>
      <c r="E3263" s="146"/>
      <c r="F3263" s="134"/>
      <c r="G3263" s="131"/>
      <c r="H3263" s="131"/>
      <c r="I3263" s="147"/>
      <c r="J3263" s="140"/>
      <c r="K3263" s="148"/>
      <c r="L3263" s="134"/>
      <c r="M3263" s="134"/>
      <c r="N3263" s="146"/>
      <c r="O3263" s="146"/>
      <c r="P3263" s="149"/>
      <c r="Q3263" s="149"/>
      <c r="R3263" s="134"/>
      <c r="S3263" s="127"/>
      <c r="T3263" s="150"/>
      <c r="U3263" s="140"/>
      <c r="V3263" s="140"/>
      <c r="W3263" s="127"/>
    </row>
    <row r="3264" spans="1:23" ht="15.75" customHeight="1">
      <c r="A3264" s="131"/>
      <c r="B3264" s="131"/>
      <c r="C3264" s="140"/>
      <c r="D3264" s="134"/>
      <c r="E3264" s="146"/>
      <c r="F3264" s="134"/>
      <c r="G3264" s="131"/>
      <c r="H3264" s="131"/>
      <c r="I3264" s="147"/>
      <c r="J3264" s="140"/>
      <c r="K3264" s="148"/>
      <c r="L3264" s="134"/>
      <c r="M3264" s="134"/>
      <c r="N3264" s="146"/>
      <c r="O3264" s="146"/>
      <c r="P3264" s="149"/>
      <c r="Q3264" s="149"/>
      <c r="R3264" s="134"/>
      <c r="S3264" s="127"/>
      <c r="T3264" s="150"/>
      <c r="U3264" s="140"/>
      <c r="V3264" s="140"/>
      <c r="W3264" s="127"/>
    </row>
    <row r="3265" spans="1:23" ht="15.75" customHeight="1">
      <c r="A3265" s="131"/>
      <c r="B3265" s="131"/>
      <c r="C3265" s="140"/>
      <c r="D3265" s="134"/>
      <c r="E3265" s="146"/>
      <c r="F3265" s="134"/>
      <c r="G3265" s="131"/>
      <c r="H3265" s="131"/>
      <c r="I3265" s="147"/>
      <c r="J3265" s="140"/>
      <c r="K3265" s="148"/>
      <c r="L3265" s="134"/>
      <c r="M3265" s="134"/>
      <c r="N3265" s="146"/>
      <c r="O3265" s="146"/>
      <c r="P3265" s="149"/>
      <c r="Q3265" s="149"/>
      <c r="R3265" s="134"/>
      <c r="S3265" s="127"/>
      <c r="T3265" s="150"/>
      <c r="U3265" s="140"/>
      <c r="V3265" s="140"/>
      <c r="W3265" s="127"/>
    </row>
    <row r="3266" spans="1:23" ht="15.75" customHeight="1">
      <c r="A3266" s="131"/>
      <c r="B3266" s="131"/>
      <c r="C3266" s="140"/>
      <c r="D3266" s="134"/>
      <c r="E3266" s="146"/>
      <c r="F3266" s="134"/>
      <c r="G3266" s="131"/>
      <c r="H3266" s="131"/>
      <c r="I3266" s="147"/>
      <c r="J3266" s="140"/>
      <c r="K3266" s="148"/>
      <c r="L3266" s="134"/>
      <c r="M3266" s="134"/>
      <c r="N3266" s="146"/>
      <c r="O3266" s="146"/>
      <c r="P3266" s="149"/>
      <c r="Q3266" s="149"/>
      <c r="R3266" s="134"/>
      <c r="S3266" s="127"/>
      <c r="T3266" s="150"/>
      <c r="U3266" s="140"/>
      <c r="V3266" s="140"/>
      <c r="W3266" s="127"/>
    </row>
    <row r="3267" spans="1:23" ht="15.75" customHeight="1">
      <c r="A3267" s="131"/>
      <c r="B3267" s="131"/>
      <c r="C3267" s="140"/>
      <c r="D3267" s="134"/>
      <c r="E3267" s="146"/>
      <c r="F3267" s="134"/>
      <c r="G3267" s="131"/>
      <c r="H3267" s="131"/>
      <c r="I3267" s="147"/>
      <c r="J3267" s="140"/>
      <c r="K3267" s="148"/>
      <c r="L3267" s="134"/>
      <c r="M3267" s="134"/>
      <c r="N3267" s="146"/>
      <c r="O3267" s="146"/>
      <c r="P3267" s="149"/>
      <c r="Q3267" s="149"/>
      <c r="R3267" s="134"/>
      <c r="S3267" s="127"/>
      <c r="T3267" s="150"/>
      <c r="U3267" s="140"/>
      <c r="V3267" s="140"/>
      <c r="W3267" s="127"/>
    </row>
    <row r="3268" spans="1:23" ht="15.75" customHeight="1">
      <c r="A3268" s="131"/>
      <c r="B3268" s="131"/>
      <c r="C3268" s="140"/>
      <c r="D3268" s="134"/>
      <c r="E3268" s="146"/>
      <c r="F3268" s="134"/>
      <c r="G3268" s="131"/>
      <c r="H3268" s="131"/>
      <c r="I3268" s="147"/>
      <c r="J3268" s="140"/>
      <c r="K3268" s="148"/>
      <c r="L3268" s="134"/>
      <c r="M3268" s="134"/>
      <c r="N3268" s="146"/>
      <c r="O3268" s="146"/>
      <c r="P3268" s="149"/>
      <c r="Q3268" s="149"/>
      <c r="R3268" s="134"/>
      <c r="S3268" s="127"/>
      <c r="T3268" s="150"/>
      <c r="U3268" s="140"/>
      <c r="V3268" s="140"/>
      <c r="W3268" s="127"/>
    </row>
    <row r="3269" spans="1:23" ht="15.75" customHeight="1">
      <c r="A3269" s="131"/>
      <c r="B3269" s="131"/>
      <c r="C3269" s="140"/>
      <c r="D3269" s="134"/>
      <c r="E3269" s="146"/>
      <c r="F3269" s="134"/>
      <c r="G3269" s="131"/>
      <c r="H3269" s="131"/>
      <c r="I3269" s="147"/>
      <c r="J3269" s="140"/>
      <c r="K3269" s="148"/>
      <c r="L3269" s="134"/>
      <c r="M3269" s="134"/>
      <c r="N3269" s="146"/>
      <c r="O3269" s="146"/>
      <c r="P3269" s="149"/>
      <c r="Q3269" s="149"/>
      <c r="R3269" s="134"/>
      <c r="S3269" s="127"/>
      <c r="T3269" s="150"/>
      <c r="U3269" s="140"/>
      <c r="V3269" s="140"/>
      <c r="W3269" s="127"/>
    </row>
    <row r="3270" spans="1:23" ht="15.75" customHeight="1">
      <c r="A3270" s="131"/>
      <c r="B3270" s="131"/>
      <c r="C3270" s="140"/>
      <c r="D3270" s="134"/>
      <c r="E3270" s="146"/>
      <c r="F3270" s="134"/>
      <c r="G3270" s="131"/>
      <c r="H3270" s="131"/>
      <c r="I3270" s="147"/>
      <c r="J3270" s="140"/>
      <c r="K3270" s="148"/>
      <c r="L3270" s="134"/>
      <c r="M3270" s="134"/>
      <c r="N3270" s="146"/>
      <c r="O3270" s="146"/>
      <c r="P3270" s="149"/>
      <c r="Q3270" s="149"/>
      <c r="R3270" s="134"/>
      <c r="S3270" s="127"/>
      <c r="T3270" s="150"/>
      <c r="U3270" s="140"/>
      <c r="V3270" s="140"/>
      <c r="W3270" s="127"/>
    </row>
    <row r="3271" spans="1:23" ht="15.75" customHeight="1">
      <c r="A3271" s="131"/>
      <c r="B3271" s="131"/>
      <c r="C3271" s="140"/>
      <c r="D3271" s="134"/>
      <c r="E3271" s="146"/>
      <c r="F3271" s="134"/>
      <c r="G3271" s="131"/>
      <c r="H3271" s="131"/>
      <c r="I3271" s="147"/>
      <c r="J3271" s="140"/>
      <c r="K3271" s="148"/>
      <c r="L3271" s="134"/>
      <c r="M3271" s="134"/>
      <c r="N3271" s="146"/>
      <c r="O3271" s="146"/>
      <c r="P3271" s="149"/>
      <c r="Q3271" s="149"/>
      <c r="R3271" s="134"/>
      <c r="S3271" s="127"/>
      <c r="T3271" s="150"/>
      <c r="U3271" s="140"/>
      <c r="V3271" s="140"/>
      <c r="W3271" s="127"/>
    </row>
    <row r="3272" spans="1:23" ht="15.75" customHeight="1">
      <c r="A3272" s="131"/>
      <c r="B3272" s="131"/>
      <c r="C3272" s="140"/>
      <c r="D3272" s="134"/>
      <c r="E3272" s="146"/>
      <c r="F3272" s="134"/>
      <c r="G3272" s="131"/>
      <c r="H3272" s="131"/>
      <c r="I3272" s="147"/>
      <c r="J3272" s="140"/>
      <c r="K3272" s="148"/>
      <c r="L3272" s="134"/>
      <c r="M3272" s="134"/>
      <c r="N3272" s="146"/>
      <c r="O3272" s="146"/>
      <c r="P3272" s="149"/>
      <c r="Q3272" s="149"/>
      <c r="R3272" s="134"/>
      <c r="S3272" s="127"/>
      <c r="T3272" s="150"/>
      <c r="U3272" s="140"/>
      <c r="V3272" s="140"/>
      <c r="W3272" s="127"/>
    </row>
    <row r="3273" spans="1:23" ht="15.75" customHeight="1">
      <c r="A3273" s="131"/>
      <c r="B3273" s="131"/>
      <c r="C3273" s="140"/>
      <c r="D3273" s="134"/>
      <c r="E3273" s="146"/>
      <c r="F3273" s="134"/>
      <c r="G3273" s="131"/>
      <c r="H3273" s="131"/>
      <c r="I3273" s="147"/>
      <c r="J3273" s="140"/>
      <c r="K3273" s="148"/>
      <c r="L3273" s="134"/>
      <c r="M3273" s="134"/>
      <c r="N3273" s="146"/>
      <c r="O3273" s="146"/>
      <c r="P3273" s="149"/>
      <c r="Q3273" s="149"/>
      <c r="R3273" s="134"/>
      <c r="S3273" s="127"/>
      <c r="T3273" s="150"/>
      <c r="U3273" s="140"/>
      <c r="V3273" s="140"/>
      <c r="W3273" s="127"/>
    </row>
    <row r="3274" spans="1:23" ht="15.75" customHeight="1">
      <c r="A3274" s="131"/>
      <c r="B3274" s="131"/>
      <c r="C3274" s="140"/>
      <c r="D3274" s="134"/>
      <c r="E3274" s="146"/>
      <c r="F3274" s="134"/>
      <c r="G3274" s="131"/>
      <c r="H3274" s="131"/>
      <c r="I3274" s="147"/>
      <c r="J3274" s="140"/>
      <c r="K3274" s="148"/>
      <c r="L3274" s="134"/>
      <c r="M3274" s="134"/>
      <c r="N3274" s="146"/>
      <c r="O3274" s="146"/>
      <c r="P3274" s="149"/>
      <c r="Q3274" s="149"/>
      <c r="R3274" s="134"/>
      <c r="S3274" s="127"/>
      <c r="T3274" s="150"/>
      <c r="U3274" s="140"/>
      <c r="V3274" s="140"/>
      <c r="W3274" s="127"/>
    </row>
    <row r="3275" spans="1:23" ht="15.75" customHeight="1">
      <c r="A3275" s="131"/>
      <c r="B3275" s="131"/>
      <c r="C3275" s="140"/>
      <c r="D3275" s="134"/>
      <c r="E3275" s="146"/>
      <c r="F3275" s="134"/>
      <c r="G3275" s="131"/>
      <c r="H3275" s="131"/>
      <c r="I3275" s="147"/>
      <c r="J3275" s="140"/>
      <c r="K3275" s="148"/>
      <c r="L3275" s="134"/>
      <c r="M3275" s="134"/>
      <c r="N3275" s="146"/>
      <c r="O3275" s="146"/>
      <c r="P3275" s="149"/>
      <c r="Q3275" s="149"/>
      <c r="R3275" s="134"/>
      <c r="S3275" s="127"/>
      <c r="T3275" s="150"/>
      <c r="U3275" s="140"/>
      <c r="V3275" s="140"/>
      <c r="W3275" s="127"/>
    </row>
    <row r="3276" spans="1:23" ht="15.75" customHeight="1">
      <c r="A3276" s="131"/>
      <c r="B3276" s="131"/>
      <c r="C3276" s="140"/>
      <c r="D3276" s="134"/>
      <c r="E3276" s="146"/>
      <c r="F3276" s="134"/>
      <c r="G3276" s="131"/>
      <c r="H3276" s="131"/>
      <c r="I3276" s="147"/>
      <c r="J3276" s="140"/>
      <c r="K3276" s="148"/>
      <c r="L3276" s="134"/>
      <c r="M3276" s="134"/>
      <c r="N3276" s="146"/>
      <c r="O3276" s="146"/>
      <c r="P3276" s="149"/>
      <c r="Q3276" s="149"/>
      <c r="R3276" s="134"/>
      <c r="S3276" s="127"/>
      <c r="T3276" s="150"/>
      <c r="U3276" s="140"/>
      <c r="V3276" s="140"/>
      <c r="W3276" s="127"/>
    </row>
    <row r="3277" spans="1:23" ht="15.75" customHeight="1">
      <c r="A3277" s="131"/>
      <c r="B3277" s="131"/>
      <c r="C3277" s="140"/>
      <c r="D3277" s="134"/>
      <c r="E3277" s="146"/>
      <c r="F3277" s="134"/>
      <c r="G3277" s="131"/>
      <c r="H3277" s="131"/>
      <c r="I3277" s="147"/>
      <c r="J3277" s="140"/>
      <c r="K3277" s="148"/>
      <c r="L3277" s="134"/>
      <c r="M3277" s="134"/>
      <c r="N3277" s="146"/>
      <c r="O3277" s="146"/>
      <c r="P3277" s="149"/>
      <c r="Q3277" s="149"/>
      <c r="R3277" s="134"/>
      <c r="S3277" s="127"/>
      <c r="T3277" s="150"/>
      <c r="U3277" s="140"/>
      <c r="V3277" s="140"/>
      <c r="W3277" s="127"/>
    </row>
    <row r="3278" spans="1:23" ht="15.75" customHeight="1">
      <c r="A3278" s="131"/>
      <c r="B3278" s="131"/>
      <c r="C3278" s="140"/>
      <c r="D3278" s="134"/>
      <c r="E3278" s="146"/>
      <c r="F3278" s="134"/>
      <c r="G3278" s="131"/>
      <c r="H3278" s="131"/>
      <c r="I3278" s="147"/>
      <c r="J3278" s="140"/>
      <c r="K3278" s="148"/>
      <c r="L3278" s="134"/>
      <c r="M3278" s="134"/>
      <c r="N3278" s="146"/>
      <c r="O3278" s="146"/>
      <c r="P3278" s="149"/>
      <c r="Q3278" s="149"/>
      <c r="R3278" s="134"/>
      <c r="S3278" s="127"/>
      <c r="T3278" s="150"/>
      <c r="U3278" s="140"/>
      <c r="V3278" s="140"/>
      <c r="W3278" s="127"/>
    </row>
    <row r="3279" spans="1:23" ht="15.75" customHeight="1">
      <c r="A3279" s="131"/>
      <c r="B3279" s="131"/>
      <c r="C3279" s="140"/>
      <c r="D3279" s="134"/>
      <c r="E3279" s="146"/>
      <c r="F3279" s="134"/>
      <c r="G3279" s="131"/>
      <c r="H3279" s="131"/>
      <c r="I3279" s="147"/>
      <c r="J3279" s="140"/>
      <c r="K3279" s="148"/>
      <c r="L3279" s="134"/>
      <c r="M3279" s="134"/>
      <c r="N3279" s="146"/>
      <c r="O3279" s="146"/>
      <c r="P3279" s="149"/>
      <c r="Q3279" s="149"/>
      <c r="R3279" s="134"/>
      <c r="S3279" s="127"/>
      <c r="T3279" s="150"/>
      <c r="U3279" s="140"/>
      <c r="V3279" s="140"/>
      <c r="W3279" s="127"/>
    </row>
    <row r="3280" spans="1:23" ht="15.75" customHeight="1">
      <c r="A3280" s="131"/>
      <c r="B3280" s="131"/>
      <c r="C3280" s="140"/>
      <c r="D3280" s="134"/>
      <c r="E3280" s="146"/>
      <c r="F3280" s="134"/>
      <c r="G3280" s="131"/>
      <c r="H3280" s="131"/>
      <c r="I3280" s="147"/>
      <c r="J3280" s="140"/>
      <c r="K3280" s="148"/>
      <c r="L3280" s="134"/>
      <c r="M3280" s="134"/>
      <c r="N3280" s="146"/>
      <c r="O3280" s="146"/>
      <c r="P3280" s="149"/>
      <c r="Q3280" s="149"/>
      <c r="R3280" s="134"/>
      <c r="S3280" s="127"/>
      <c r="T3280" s="150"/>
      <c r="U3280" s="140"/>
      <c r="V3280" s="140"/>
      <c r="W3280" s="127"/>
    </row>
    <row r="3281" spans="1:23" ht="15.75" customHeight="1">
      <c r="A3281" s="131"/>
      <c r="B3281" s="131"/>
      <c r="C3281" s="140"/>
      <c r="D3281" s="134"/>
      <c r="E3281" s="146"/>
      <c r="F3281" s="134"/>
      <c r="G3281" s="131"/>
      <c r="H3281" s="131"/>
      <c r="I3281" s="147"/>
      <c r="J3281" s="140"/>
      <c r="K3281" s="148"/>
      <c r="L3281" s="134"/>
      <c r="M3281" s="134"/>
      <c r="N3281" s="146"/>
      <c r="O3281" s="146"/>
      <c r="P3281" s="149"/>
      <c r="Q3281" s="149"/>
      <c r="R3281" s="134"/>
      <c r="S3281" s="127"/>
      <c r="T3281" s="150"/>
      <c r="U3281" s="140"/>
      <c r="V3281" s="140"/>
      <c r="W3281" s="127"/>
    </row>
    <row r="3282" spans="1:23" ht="15.75" customHeight="1">
      <c r="A3282" s="131"/>
      <c r="B3282" s="131"/>
      <c r="C3282" s="140"/>
      <c r="D3282" s="134"/>
      <c r="E3282" s="146"/>
      <c r="F3282" s="134"/>
      <c r="G3282" s="131"/>
      <c r="H3282" s="131"/>
      <c r="I3282" s="147"/>
      <c r="J3282" s="140"/>
      <c r="K3282" s="148"/>
      <c r="L3282" s="134"/>
      <c r="M3282" s="134"/>
      <c r="N3282" s="146"/>
      <c r="O3282" s="146"/>
      <c r="P3282" s="149"/>
      <c r="Q3282" s="149"/>
      <c r="R3282" s="134"/>
      <c r="S3282" s="127"/>
      <c r="T3282" s="150"/>
      <c r="U3282" s="140"/>
      <c r="V3282" s="140"/>
      <c r="W3282" s="127"/>
    </row>
    <row r="3283" spans="1:23" ht="15.75" customHeight="1">
      <c r="A3283" s="131"/>
      <c r="B3283" s="131"/>
      <c r="C3283" s="140"/>
      <c r="D3283" s="134"/>
      <c r="E3283" s="146"/>
      <c r="F3283" s="134"/>
      <c r="G3283" s="131"/>
      <c r="H3283" s="131"/>
      <c r="I3283" s="147"/>
      <c r="J3283" s="140"/>
      <c r="K3283" s="148"/>
      <c r="L3283" s="134"/>
      <c r="M3283" s="134"/>
      <c r="N3283" s="146"/>
      <c r="O3283" s="146"/>
      <c r="P3283" s="149"/>
      <c r="Q3283" s="149"/>
      <c r="R3283" s="134"/>
      <c r="S3283" s="127"/>
      <c r="T3283" s="150"/>
      <c r="U3283" s="140"/>
      <c r="V3283" s="140"/>
      <c r="W3283" s="127"/>
    </row>
    <row r="3284" spans="1:23" ht="15.75" customHeight="1">
      <c r="A3284" s="131"/>
      <c r="B3284" s="131"/>
      <c r="C3284" s="140"/>
      <c r="D3284" s="134"/>
      <c r="E3284" s="146"/>
      <c r="F3284" s="134"/>
      <c r="G3284" s="131"/>
      <c r="H3284" s="131"/>
      <c r="I3284" s="147"/>
      <c r="J3284" s="140"/>
      <c r="K3284" s="148"/>
      <c r="L3284" s="134"/>
      <c r="M3284" s="134"/>
      <c r="N3284" s="146"/>
      <c r="O3284" s="146"/>
      <c r="P3284" s="149"/>
      <c r="Q3284" s="149"/>
      <c r="R3284" s="134"/>
      <c r="S3284" s="127"/>
      <c r="T3284" s="150"/>
      <c r="U3284" s="140"/>
      <c r="V3284" s="140"/>
      <c r="W3284" s="127"/>
    </row>
    <row r="3285" spans="1:23" ht="15.75" customHeight="1">
      <c r="A3285" s="131"/>
      <c r="B3285" s="131"/>
      <c r="C3285" s="140"/>
      <c r="D3285" s="134"/>
      <c r="E3285" s="146"/>
      <c r="F3285" s="134"/>
      <c r="G3285" s="131"/>
      <c r="H3285" s="131"/>
      <c r="I3285" s="147"/>
      <c r="J3285" s="140"/>
      <c r="K3285" s="148"/>
      <c r="L3285" s="134"/>
      <c r="M3285" s="134"/>
      <c r="N3285" s="146"/>
      <c r="O3285" s="146"/>
      <c r="P3285" s="149"/>
      <c r="Q3285" s="149"/>
      <c r="R3285" s="134"/>
      <c r="S3285" s="127"/>
      <c r="T3285" s="150"/>
      <c r="U3285" s="140"/>
      <c r="V3285" s="140"/>
      <c r="W3285" s="127"/>
    </row>
    <row r="3286" spans="1:23" ht="15.75" customHeight="1">
      <c r="A3286" s="131"/>
      <c r="B3286" s="131"/>
      <c r="C3286" s="140"/>
      <c r="D3286" s="134"/>
      <c r="E3286" s="146"/>
      <c r="F3286" s="134"/>
      <c r="G3286" s="131"/>
      <c r="H3286" s="131"/>
      <c r="I3286" s="147"/>
      <c r="J3286" s="140"/>
      <c r="K3286" s="148"/>
      <c r="L3286" s="134"/>
      <c r="M3286" s="134"/>
      <c r="N3286" s="146"/>
      <c r="O3286" s="146"/>
      <c r="P3286" s="149"/>
      <c r="Q3286" s="149"/>
      <c r="R3286" s="134"/>
      <c r="S3286" s="127"/>
      <c r="T3286" s="150"/>
      <c r="U3286" s="140"/>
      <c r="V3286" s="140"/>
      <c r="W3286" s="127"/>
    </row>
    <row r="3287" spans="1:23" ht="15.75" customHeight="1">
      <c r="A3287" s="131"/>
      <c r="B3287" s="131"/>
      <c r="C3287" s="140"/>
      <c r="D3287" s="134"/>
      <c r="E3287" s="146"/>
      <c r="F3287" s="134"/>
      <c r="G3287" s="131"/>
      <c r="H3287" s="131"/>
      <c r="I3287" s="147"/>
      <c r="J3287" s="140"/>
      <c r="K3287" s="148"/>
      <c r="L3287" s="134"/>
      <c r="M3287" s="134"/>
      <c r="N3287" s="146"/>
      <c r="O3287" s="146"/>
      <c r="P3287" s="149"/>
      <c r="Q3287" s="149"/>
      <c r="R3287" s="134"/>
      <c r="S3287" s="127"/>
      <c r="T3287" s="150"/>
      <c r="U3287" s="140"/>
      <c r="V3287" s="140"/>
      <c r="W3287" s="127"/>
    </row>
    <row r="3288" spans="1:23" ht="15.75" customHeight="1">
      <c r="A3288" s="131"/>
      <c r="B3288" s="131"/>
      <c r="C3288" s="140"/>
      <c r="D3288" s="134"/>
      <c r="E3288" s="146"/>
      <c r="F3288" s="134"/>
      <c r="G3288" s="131"/>
      <c r="H3288" s="131"/>
      <c r="I3288" s="147"/>
      <c r="J3288" s="140"/>
      <c r="K3288" s="148"/>
      <c r="L3288" s="134"/>
      <c r="M3288" s="134"/>
      <c r="N3288" s="146"/>
      <c r="O3288" s="146"/>
      <c r="P3288" s="149"/>
      <c r="Q3288" s="149"/>
      <c r="R3288" s="134"/>
      <c r="S3288" s="127"/>
      <c r="T3288" s="150"/>
      <c r="U3288" s="140"/>
      <c r="V3288" s="140"/>
      <c r="W3288" s="127"/>
    </row>
    <row r="3289" spans="1:23" ht="15.75" customHeight="1">
      <c r="A3289" s="131"/>
      <c r="B3289" s="131"/>
      <c r="C3289" s="140"/>
      <c r="D3289" s="134"/>
      <c r="E3289" s="146"/>
      <c r="F3289" s="134"/>
      <c r="G3289" s="131"/>
      <c r="H3289" s="131"/>
      <c r="I3289" s="147"/>
      <c r="J3289" s="140"/>
      <c r="K3289" s="148"/>
      <c r="L3289" s="134"/>
      <c r="M3289" s="134"/>
      <c r="N3289" s="146"/>
      <c r="O3289" s="146"/>
      <c r="P3289" s="149"/>
      <c r="Q3289" s="149"/>
      <c r="R3289" s="134"/>
      <c r="S3289" s="127"/>
      <c r="T3289" s="150"/>
      <c r="U3289" s="140"/>
      <c r="V3289" s="140"/>
      <c r="W3289" s="127"/>
    </row>
    <row r="3290" spans="1:23" ht="15.75" customHeight="1">
      <c r="A3290" s="131"/>
      <c r="B3290" s="131"/>
      <c r="C3290" s="140"/>
      <c r="D3290" s="134"/>
      <c r="E3290" s="146"/>
      <c r="F3290" s="134"/>
      <c r="G3290" s="131"/>
      <c r="H3290" s="131"/>
      <c r="I3290" s="147"/>
      <c r="J3290" s="140"/>
      <c r="K3290" s="148"/>
      <c r="L3290" s="134"/>
      <c r="M3290" s="134"/>
      <c r="N3290" s="146"/>
      <c r="O3290" s="146"/>
      <c r="P3290" s="149"/>
      <c r="Q3290" s="149"/>
      <c r="R3290" s="134"/>
      <c r="S3290" s="127"/>
      <c r="T3290" s="150"/>
      <c r="U3290" s="140"/>
      <c r="V3290" s="140"/>
      <c r="W3290" s="127"/>
    </row>
    <row r="3291" spans="1:23" ht="15.75" customHeight="1">
      <c r="A3291" s="131"/>
      <c r="B3291" s="131"/>
      <c r="C3291" s="140"/>
      <c r="D3291" s="134"/>
      <c r="E3291" s="146"/>
      <c r="F3291" s="134"/>
      <c r="G3291" s="131"/>
      <c r="H3291" s="131"/>
      <c r="I3291" s="147"/>
      <c r="J3291" s="140"/>
      <c r="K3291" s="148"/>
      <c r="L3291" s="134"/>
      <c r="M3291" s="134"/>
      <c r="N3291" s="146"/>
      <c r="O3291" s="146"/>
      <c r="P3291" s="149"/>
      <c r="Q3291" s="149"/>
      <c r="R3291" s="134"/>
      <c r="S3291" s="127"/>
      <c r="T3291" s="150"/>
      <c r="U3291" s="140"/>
      <c r="V3291" s="140"/>
      <c r="W3291" s="127"/>
    </row>
    <row r="3292" spans="1:23" ht="15.75" customHeight="1">
      <c r="A3292" s="131"/>
      <c r="B3292" s="131"/>
      <c r="C3292" s="140"/>
      <c r="D3292" s="134"/>
      <c r="E3292" s="146"/>
      <c r="F3292" s="134"/>
      <c r="G3292" s="131"/>
      <c r="H3292" s="131"/>
      <c r="I3292" s="147"/>
      <c r="J3292" s="140"/>
      <c r="K3292" s="148"/>
      <c r="L3292" s="134"/>
      <c r="M3292" s="134"/>
      <c r="N3292" s="146"/>
      <c r="O3292" s="146"/>
      <c r="P3292" s="149"/>
      <c r="Q3292" s="149"/>
      <c r="R3292" s="134"/>
      <c r="S3292" s="127"/>
      <c r="T3292" s="150"/>
      <c r="U3292" s="140"/>
      <c r="V3292" s="140"/>
      <c r="W3292" s="127"/>
    </row>
    <row r="3293" spans="1:23" ht="15.75" customHeight="1">
      <c r="A3293" s="131"/>
      <c r="B3293" s="131"/>
      <c r="C3293" s="140"/>
      <c r="D3293" s="134"/>
      <c r="E3293" s="146"/>
      <c r="F3293" s="134"/>
      <c r="G3293" s="131"/>
      <c r="H3293" s="131"/>
      <c r="I3293" s="147"/>
      <c r="J3293" s="140"/>
      <c r="K3293" s="148"/>
      <c r="L3293" s="134"/>
      <c r="M3293" s="134"/>
      <c r="N3293" s="146"/>
      <c r="O3293" s="146"/>
      <c r="P3293" s="149"/>
      <c r="Q3293" s="149"/>
      <c r="R3293" s="134"/>
      <c r="S3293" s="127"/>
      <c r="T3293" s="150"/>
      <c r="U3293" s="140"/>
      <c r="V3293" s="140"/>
      <c r="W3293" s="127"/>
    </row>
    <row r="3294" spans="1:23" ht="15.75" customHeight="1">
      <c r="A3294" s="131"/>
      <c r="B3294" s="131"/>
      <c r="C3294" s="140"/>
      <c r="D3294" s="134"/>
      <c r="E3294" s="146"/>
      <c r="F3294" s="134"/>
      <c r="G3294" s="131"/>
      <c r="H3294" s="131"/>
      <c r="I3294" s="147"/>
      <c r="J3294" s="140"/>
      <c r="K3294" s="148"/>
      <c r="L3294" s="134"/>
      <c r="M3294" s="134"/>
      <c r="N3294" s="146"/>
      <c r="O3294" s="146"/>
      <c r="P3294" s="149"/>
      <c r="Q3294" s="149"/>
      <c r="R3294" s="134"/>
      <c r="S3294" s="127"/>
      <c r="T3294" s="150"/>
      <c r="U3294" s="140"/>
      <c r="V3294" s="140"/>
      <c r="W3294" s="127"/>
    </row>
    <row r="3295" spans="1:23" ht="15.75" customHeight="1">
      <c r="A3295" s="131"/>
      <c r="B3295" s="131"/>
      <c r="C3295" s="140"/>
      <c r="D3295" s="134"/>
      <c r="E3295" s="146"/>
      <c r="F3295" s="134"/>
      <c r="G3295" s="131"/>
      <c r="H3295" s="131"/>
      <c r="I3295" s="147"/>
      <c r="J3295" s="140"/>
      <c r="K3295" s="148"/>
      <c r="L3295" s="134"/>
      <c r="M3295" s="134"/>
      <c r="N3295" s="146"/>
      <c r="O3295" s="146"/>
      <c r="P3295" s="149"/>
      <c r="Q3295" s="149"/>
      <c r="R3295" s="134"/>
      <c r="S3295" s="127"/>
      <c r="T3295" s="150"/>
      <c r="U3295" s="140"/>
      <c r="V3295" s="140"/>
      <c r="W3295" s="127"/>
    </row>
    <row r="3296" spans="1:23" ht="15.75" customHeight="1">
      <c r="A3296" s="131"/>
      <c r="B3296" s="131"/>
      <c r="C3296" s="140"/>
      <c r="D3296" s="134"/>
      <c r="E3296" s="146"/>
      <c r="F3296" s="134"/>
      <c r="G3296" s="131"/>
      <c r="H3296" s="131"/>
      <c r="I3296" s="147"/>
      <c r="J3296" s="140"/>
      <c r="K3296" s="148"/>
      <c r="L3296" s="134"/>
      <c r="M3296" s="134"/>
      <c r="N3296" s="146"/>
      <c r="O3296" s="146"/>
      <c r="P3296" s="149"/>
      <c r="Q3296" s="149"/>
      <c r="R3296" s="134"/>
      <c r="S3296" s="127"/>
      <c r="T3296" s="150"/>
      <c r="U3296" s="140"/>
      <c r="V3296" s="140"/>
      <c r="W3296" s="127"/>
    </row>
    <row r="3297" spans="1:23" ht="15.75" customHeight="1">
      <c r="A3297" s="131"/>
      <c r="B3297" s="131"/>
      <c r="C3297" s="140"/>
      <c r="D3297" s="134"/>
      <c r="E3297" s="146"/>
      <c r="F3297" s="134"/>
      <c r="G3297" s="131"/>
      <c r="H3297" s="131"/>
      <c r="I3297" s="147"/>
      <c r="J3297" s="140"/>
      <c r="K3297" s="148"/>
      <c r="L3297" s="134"/>
      <c r="M3297" s="134"/>
      <c r="N3297" s="146"/>
      <c r="O3297" s="146"/>
      <c r="P3297" s="149"/>
      <c r="Q3297" s="149"/>
      <c r="R3297" s="134"/>
      <c r="S3297" s="127"/>
      <c r="T3297" s="150"/>
      <c r="U3297" s="140"/>
      <c r="V3297" s="140"/>
      <c r="W3297" s="127"/>
    </row>
    <row r="3298" spans="1:23" ht="15.75" customHeight="1">
      <c r="A3298" s="131"/>
      <c r="B3298" s="131"/>
      <c r="C3298" s="140"/>
      <c r="D3298" s="134"/>
      <c r="E3298" s="146"/>
      <c r="F3298" s="134"/>
      <c r="G3298" s="131"/>
      <c r="H3298" s="131"/>
      <c r="I3298" s="147"/>
      <c r="J3298" s="140"/>
      <c r="K3298" s="148"/>
      <c r="L3298" s="134"/>
      <c r="M3298" s="134"/>
      <c r="N3298" s="146"/>
      <c r="O3298" s="146"/>
      <c r="P3298" s="149"/>
      <c r="Q3298" s="149"/>
      <c r="R3298" s="134"/>
      <c r="S3298" s="127"/>
      <c r="T3298" s="150"/>
      <c r="U3298" s="140"/>
      <c r="V3298" s="140"/>
      <c r="W3298" s="127"/>
    </row>
    <row r="3299" spans="1:23" ht="15.75" customHeight="1">
      <c r="A3299" s="131"/>
      <c r="B3299" s="131"/>
      <c r="C3299" s="140"/>
      <c r="D3299" s="134"/>
      <c r="E3299" s="146"/>
      <c r="F3299" s="134"/>
      <c r="G3299" s="131"/>
      <c r="H3299" s="131"/>
      <c r="I3299" s="147"/>
      <c r="J3299" s="140"/>
      <c r="K3299" s="148"/>
      <c r="L3299" s="134"/>
      <c r="M3299" s="134"/>
      <c r="N3299" s="146"/>
      <c r="O3299" s="146"/>
      <c r="P3299" s="149"/>
      <c r="Q3299" s="149"/>
      <c r="R3299" s="134"/>
      <c r="S3299" s="127"/>
      <c r="T3299" s="150"/>
      <c r="U3299" s="140"/>
      <c r="V3299" s="140"/>
      <c r="W3299" s="127"/>
    </row>
    <row r="3300" spans="1:23" ht="15.75" customHeight="1">
      <c r="A3300" s="131"/>
      <c r="B3300" s="131"/>
      <c r="C3300" s="140"/>
      <c r="D3300" s="134"/>
      <c r="E3300" s="146"/>
      <c r="F3300" s="134"/>
      <c r="G3300" s="131"/>
      <c r="H3300" s="131"/>
      <c r="I3300" s="147"/>
      <c r="J3300" s="140"/>
      <c r="K3300" s="148"/>
      <c r="L3300" s="134"/>
      <c r="M3300" s="134"/>
      <c r="N3300" s="146"/>
      <c r="O3300" s="146"/>
      <c r="P3300" s="149"/>
      <c r="Q3300" s="149"/>
      <c r="R3300" s="134"/>
      <c r="S3300" s="127"/>
      <c r="T3300" s="150"/>
      <c r="U3300" s="140"/>
      <c r="V3300" s="140"/>
      <c r="W3300" s="127"/>
    </row>
    <row r="3301" spans="1:23" ht="15.75" customHeight="1">
      <c r="A3301" s="131"/>
      <c r="B3301" s="131"/>
      <c r="C3301" s="140"/>
      <c r="D3301" s="134"/>
      <c r="E3301" s="146"/>
      <c r="F3301" s="134"/>
      <c r="G3301" s="131"/>
      <c r="H3301" s="131"/>
      <c r="I3301" s="147"/>
      <c r="J3301" s="140"/>
      <c r="K3301" s="148"/>
      <c r="L3301" s="134"/>
      <c r="M3301" s="134"/>
      <c r="N3301" s="146"/>
      <c r="O3301" s="146"/>
      <c r="P3301" s="149"/>
      <c r="Q3301" s="149"/>
      <c r="R3301" s="134"/>
      <c r="S3301" s="127"/>
      <c r="T3301" s="150"/>
      <c r="U3301" s="140"/>
      <c r="V3301" s="140"/>
      <c r="W3301" s="127"/>
    </row>
    <row r="3302" spans="1:23" ht="15.75" customHeight="1">
      <c r="A3302" s="131"/>
      <c r="B3302" s="131"/>
      <c r="C3302" s="140"/>
      <c r="D3302" s="134"/>
      <c r="E3302" s="146"/>
      <c r="F3302" s="134"/>
      <c r="G3302" s="131"/>
      <c r="H3302" s="131"/>
      <c r="I3302" s="147"/>
      <c r="J3302" s="140"/>
      <c r="K3302" s="148"/>
      <c r="L3302" s="134"/>
      <c r="M3302" s="134"/>
      <c r="N3302" s="146"/>
      <c r="O3302" s="146"/>
      <c r="P3302" s="149"/>
      <c r="Q3302" s="149"/>
      <c r="R3302" s="134"/>
      <c r="S3302" s="127"/>
      <c r="T3302" s="150"/>
      <c r="U3302" s="140"/>
      <c r="V3302" s="140"/>
      <c r="W3302" s="127"/>
    </row>
    <row r="3303" spans="1:23" ht="15.75" customHeight="1">
      <c r="A3303" s="131"/>
      <c r="B3303" s="131"/>
      <c r="C3303" s="140"/>
      <c r="D3303" s="134"/>
      <c r="E3303" s="146"/>
      <c r="F3303" s="134"/>
      <c r="G3303" s="131"/>
      <c r="H3303" s="131"/>
      <c r="I3303" s="147"/>
      <c r="J3303" s="140"/>
      <c r="K3303" s="148"/>
      <c r="L3303" s="134"/>
      <c r="M3303" s="134"/>
      <c r="N3303" s="146"/>
      <c r="O3303" s="146"/>
      <c r="P3303" s="149"/>
      <c r="Q3303" s="149"/>
      <c r="R3303" s="134"/>
      <c r="S3303" s="127"/>
      <c r="T3303" s="150"/>
      <c r="U3303" s="140"/>
      <c r="V3303" s="140"/>
      <c r="W3303" s="127"/>
    </row>
    <row r="3304" spans="1:23" ht="15.75" customHeight="1">
      <c r="A3304" s="131"/>
      <c r="B3304" s="131"/>
      <c r="C3304" s="140"/>
      <c r="D3304" s="134"/>
      <c r="E3304" s="146"/>
      <c r="F3304" s="134"/>
      <c r="G3304" s="131"/>
      <c r="H3304" s="131"/>
      <c r="I3304" s="147"/>
      <c r="J3304" s="140"/>
      <c r="K3304" s="148"/>
      <c r="L3304" s="134"/>
      <c r="M3304" s="134"/>
      <c r="N3304" s="146"/>
      <c r="O3304" s="146"/>
      <c r="P3304" s="149"/>
      <c r="Q3304" s="149"/>
      <c r="R3304" s="134"/>
      <c r="S3304" s="127"/>
      <c r="T3304" s="150"/>
      <c r="U3304" s="140"/>
      <c r="V3304" s="140"/>
      <c r="W3304" s="127"/>
    </row>
    <row r="3305" spans="1:23" ht="15.75" customHeight="1">
      <c r="A3305" s="131"/>
      <c r="B3305" s="131"/>
      <c r="C3305" s="140"/>
      <c r="D3305" s="134"/>
      <c r="E3305" s="146"/>
      <c r="F3305" s="134"/>
      <c r="G3305" s="131"/>
      <c r="H3305" s="131"/>
      <c r="I3305" s="147"/>
      <c r="J3305" s="140"/>
      <c r="K3305" s="148"/>
      <c r="L3305" s="134"/>
      <c r="M3305" s="134"/>
      <c r="N3305" s="146"/>
      <c r="O3305" s="146"/>
      <c r="P3305" s="149"/>
      <c r="Q3305" s="149"/>
      <c r="R3305" s="134"/>
      <c r="S3305" s="127"/>
      <c r="T3305" s="150"/>
      <c r="U3305" s="140"/>
      <c r="V3305" s="140"/>
      <c r="W3305" s="127"/>
    </row>
    <row r="3306" spans="1:23" ht="15.75" customHeight="1">
      <c r="A3306" s="131"/>
      <c r="B3306" s="131"/>
      <c r="C3306" s="140"/>
      <c r="D3306" s="134"/>
      <c r="E3306" s="146"/>
      <c r="F3306" s="134"/>
      <c r="G3306" s="131"/>
      <c r="H3306" s="131"/>
      <c r="I3306" s="147"/>
      <c r="J3306" s="140"/>
      <c r="K3306" s="148"/>
      <c r="L3306" s="134"/>
      <c r="M3306" s="134"/>
      <c r="N3306" s="146"/>
      <c r="O3306" s="146"/>
      <c r="P3306" s="149"/>
      <c r="Q3306" s="149"/>
      <c r="R3306" s="134"/>
      <c r="S3306" s="127"/>
      <c r="T3306" s="150"/>
      <c r="U3306" s="140"/>
      <c r="V3306" s="140"/>
      <c r="W3306" s="127"/>
    </row>
    <row r="3307" spans="1:23" ht="15.75" customHeight="1">
      <c r="A3307" s="131"/>
      <c r="B3307" s="131"/>
      <c r="C3307" s="140"/>
      <c r="D3307" s="134"/>
      <c r="E3307" s="146"/>
      <c r="F3307" s="134"/>
      <c r="G3307" s="131"/>
      <c r="H3307" s="131"/>
      <c r="I3307" s="147"/>
      <c r="J3307" s="140"/>
      <c r="K3307" s="148"/>
      <c r="L3307" s="134"/>
      <c r="M3307" s="134"/>
      <c r="N3307" s="146"/>
      <c r="O3307" s="146"/>
      <c r="P3307" s="149"/>
      <c r="Q3307" s="149"/>
      <c r="R3307" s="134"/>
      <c r="S3307" s="127"/>
      <c r="T3307" s="150"/>
      <c r="U3307" s="140"/>
      <c r="V3307" s="140"/>
      <c r="W3307" s="127"/>
    </row>
    <row r="3308" spans="1:23" ht="15.75" customHeight="1">
      <c r="A3308" s="131"/>
      <c r="B3308" s="131"/>
      <c r="C3308" s="140"/>
      <c r="D3308" s="134"/>
      <c r="E3308" s="146"/>
      <c r="F3308" s="134"/>
      <c r="G3308" s="131"/>
      <c r="H3308" s="131"/>
      <c r="I3308" s="147"/>
      <c r="J3308" s="140"/>
      <c r="K3308" s="148"/>
      <c r="L3308" s="134"/>
      <c r="M3308" s="134"/>
      <c r="N3308" s="146"/>
      <c r="O3308" s="146"/>
      <c r="P3308" s="149"/>
      <c r="Q3308" s="149"/>
      <c r="R3308" s="134"/>
      <c r="S3308" s="127"/>
      <c r="T3308" s="150"/>
      <c r="U3308" s="140"/>
      <c r="V3308" s="140"/>
      <c r="W3308" s="127"/>
    </row>
    <row r="3309" spans="1:23" ht="15.75" customHeight="1">
      <c r="A3309" s="131"/>
      <c r="B3309" s="131"/>
      <c r="C3309" s="140"/>
      <c r="D3309" s="134"/>
      <c r="E3309" s="146"/>
      <c r="F3309" s="134"/>
      <c r="G3309" s="131"/>
      <c r="H3309" s="131"/>
      <c r="I3309" s="147"/>
      <c r="J3309" s="140"/>
      <c r="K3309" s="148"/>
      <c r="L3309" s="134"/>
      <c r="M3309" s="134"/>
      <c r="N3309" s="146"/>
      <c r="O3309" s="146"/>
      <c r="P3309" s="149"/>
      <c r="Q3309" s="149"/>
      <c r="R3309" s="134"/>
      <c r="S3309" s="127"/>
      <c r="T3309" s="150"/>
      <c r="U3309" s="140"/>
      <c r="V3309" s="140"/>
      <c r="W3309" s="127"/>
    </row>
    <row r="3310" spans="1:23" ht="15.75" customHeight="1">
      <c r="A3310" s="131"/>
      <c r="B3310" s="131"/>
      <c r="C3310" s="140"/>
      <c r="D3310" s="134"/>
      <c r="E3310" s="146"/>
      <c r="F3310" s="134"/>
      <c r="G3310" s="131"/>
      <c r="H3310" s="131"/>
      <c r="I3310" s="147"/>
      <c r="J3310" s="140"/>
      <c r="K3310" s="148"/>
      <c r="L3310" s="134"/>
      <c r="M3310" s="134"/>
      <c r="N3310" s="146"/>
      <c r="O3310" s="146"/>
      <c r="P3310" s="149"/>
      <c r="Q3310" s="149"/>
      <c r="R3310" s="134"/>
      <c r="S3310" s="127"/>
      <c r="T3310" s="150"/>
      <c r="U3310" s="140"/>
      <c r="V3310" s="140"/>
      <c r="W3310" s="127"/>
    </row>
    <row r="3311" spans="1:23" ht="15.75" customHeight="1">
      <c r="A3311" s="131"/>
      <c r="B3311" s="131"/>
      <c r="C3311" s="140"/>
      <c r="D3311" s="134"/>
      <c r="E3311" s="146"/>
      <c r="F3311" s="134"/>
      <c r="G3311" s="131"/>
      <c r="H3311" s="131"/>
      <c r="I3311" s="147"/>
      <c r="J3311" s="140"/>
      <c r="K3311" s="148"/>
      <c r="L3311" s="134"/>
      <c r="M3311" s="134"/>
      <c r="N3311" s="146"/>
      <c r="O3311" s="146"/>
      <c r="P3311" s="149"/>
      <c r="Q3311" s="149"/>
      <c r="R3311" s="134"/>
      <c r="S3311" s="127"/>
      <c r="T3311" s="150"/>
      <c r="U3311" s="140"/>
      <c r="V3311" s="140"/>
      <c r="W3311" s="127"/>
    </row>
    <row r="3312" spans="1:23" ht="15.75" customHeight="1">
      <c r="A3312" s="131"/>
      <c r="B3312" s="131"/>
      <c r="C3312" s="140"/>
      <c r="D3312" s="134"/>
      <c r="E3312" s="146"/>
      <c r="F3312" s="134"/>
      <c r="G3312" s="131"/>
      <c r="H3312" s="131"/>
      <c r="I3312" s="147"/>
      <c r="J3312" s="140"/>
      <c r="K3312" s="148"/>
      <c r="L3312" s="134"/>
      <c r="M3312" s="134"/>
      <c r="N3312" s="146"/>
      <c r="O3312" s="146"/>
      <c r="P3312" s="149"/>
      <c r="Q3312" s="149"/>
      <c r="R3312" s="134"/>
      <c r="S3312" s="127"/>
      <c r="T3312" s="150"/>
      <c r="U3312" s="140"/>
      <c r="V3312" s="140"/>
      <c r="W3312" s="127"/>
    </row>
    <row r="3313" spans="1:23" ht="15.75" customHeight="1">
      <c r="A3313" s="131"/>
      <c r="B3313" s="131"/>
      <c r="C3313" s="140"/>
      <c r="D3313" s="134"/>
      <c r="E3313" s="146"/>
      <c r="F3313" s="134"/>
      <c r="G3313" s="131"/>
      <c r="H3313" s="131"/>
      <c r="I3313" s="147"/>
      <c r="J3313" s="140"/>
      <c r="K3313" s="148"/>
      <c r="L3313" s="134"/>
      <c r="M3313" s="134"/>
      <c r="N3313" s="146"/>
      <c r="O3313" s="146"/>
      <c r="P3313" s="149"/>
      <c r="Q3313" s="149"/>
      <c r="R3313" s="134"/>
      <c r="S3313" s="127"/>
      <c r="T3313" s="150"/>
      <c r="U3313" s="140"/>
      <c r="V3313" s="140"/>
      <c r="W3313" s="127"/>
    </row>
    <row r="3314" spans="1:23" ht="15.75" customHeight="1">
      <c r="A3314" s="131"/>
      <c r="B3314" s="131"/>
      <c r="C3314" s="140"/>
      <c r="D3314" s="134"/>
      <c r="E3314" s="146"/>
      <c r="F3314" s="134"/>
      <c r="G3314" s="131"/>
      <c r="H3314" s="131"/>
      <c r="I3314" s="147"/>
      <c r="J3314" s="140"/>
      <c r="K3314" s="148"/>
      <c r="L3314" s="134"/>
      <c r="M3314" s="134"/>
      <c r="N3314" s="146"/>
      <c r="O3314" s="146"/>
      <c r="P3314" s="149"/>
      <c r="Q3314" s="149"/>
      <c r="R3314" s="134"/>
      <c r="S3314" s="127"/>
      <c r="T3314" s="150"/>
      <c r="U3314" s="140"/>
      <c r="V3314" s="140"/>
      <c r="W3314" s="127"/>
    </row>
    <row r="3315" spans="1:23" ht="15.75" customHeight="1">
      <c r="A3315" s="131"/>
      <c r="B3315" s="131"/>
      <c r="C3315" s="140"/>
      <c r="D3315" s="134"/>
      <c r="E3315" s="146"/>
      <c r="F3315" s="134"/>
      <c r="G3315" s="131"/>
      <c r="H3315" s="131"/>
      <c r="I3315" s="147"/>
      <c r="J3315" s="140"/>
      <c r="K3315" s="148"/>
      <c r="L3315" s="134"/>
      <c r="M3315" s="134"/>
      <c r="N3315" s="146"/>
      <c r="O3315" s="146"/>
      <c r="P3315" s="149"/>
      <c r="Q3315" s="149"/>
      <c r="R3315" s="134"/>
      <c r="S3315" s="127"/>
      <c r="T3315" s="150"/>
      <c r="U3315" s="140"/>
      <c r="V3315" s="140"/>
      <c r="W3315" s="127"/>
    </row>
    <row r="3316" spans="1:23" ht="15.75" customHeight="1">
      <c r="A3316" s="131"/>
      <c r="B3316" s="131"/>
      <c r="C3316" s="140"/>
      <c r="D3316" s="134"/>
      <c r="E3316" s="146"/>
      <c r="F3316" s="134"/>
      <c r="G3316" s="131"/>
      <c r="H3316" s="131"/>
      <c r="I3316" s="147"/>
      <c r="J3316" s="140"/>
      <c r="K3316" s="148"/>
      <c r="L3316" s="134"/>
      <c r="M3316" s="134"/>
      <c r="N3316" s="146"/>
      <c r="O3316" s="146"/>
      <c r="P3316" s="149"/>
      <c r="Q3316" s="149"/>
      <c r="R3316" s="134"/>
      <c r="S3316" s="127"/>
      <c r="T3316" s="150"/>
      <c r="U3316" s="140"/>
      <c r="V3316" s="140"/>
      <c r="W3316" s="127"/>
    </row>
    <row r="3317" spans="1:23" ht="15.75" customHeight="1">
      <c r="A3317" s="131"/>
      <c r="B3317" s="131"/>
      <c r="C3317" s="140"/>
      <c r="D3317" s="134"/>
      <c r="E3317" s="146"/>
      <c r="F3317" s="134"/>
      <c r="G3317" s="131"/>
      <c r="H3317" s="131"/>
      <c r="I3317" s="147"/>
      <c r="J3317" s="140"/>
      <c r="K3317" s="148"/>
      <c r="L3317" s="134"/>
      <c r="M3317" s="134"/>
      <c r="N3317" s="146"/>
      <c r="O3317" s="146"/>
      <c r="P3317" s="149"/>
      <c r="Q3317" s="149"/>
      <c r="R3317" s="134"/>
      <c r="S3317" s="127"/>
      <c r="T3317" s="150"/>
      <c r="U3317" s="140"/>
      <c r="V3317" s="140"/>
      <c r="W3317" s="127"/>
    </row>
    <row r="3318" spans="1:23" ht="15.75" customHeight="1">
      <c r="A3318" s="131"/>
      <c r="B3318" s="131"/>
      <c r="C3318" s="140"/>
      <c r="D3318" s="134"/>
      <c r="E3318" s="146"/>
      <c r="F3318" s="134"/>
      <c r="G3318" s="131"/>
      <c r="H3318" s="131"/>
      <c r="I3318" s="147"/>
      <c r="J3318" s="140"/>
      <c r="K3318" s="148"/>
      <c r="L3318" s="134"/>
      <c r="M3318" s="134"/>
      <c r="N3318" s="146"/>
      <c r="O3318" s="146"/>
      <c r="P3318" s="149"/>
      <c r="Q3318" s="149"/>
      <c r="R3318" s="134"/>
      <c r="S3318" s="127"/>
      <c r="T3318" s="150"/>
      <c r="U3318" s="140"/>
      <c r="V3318" s="140"/>
      <c r="W3318" s="127"/>
    </row>
    <row r="3319" spans="1:23" ht="15.75" customHeight="1">
      <c r="A3319" s="131"/>
      <c r="B3319" s="131"/>
      <c r="C3319" s="140"/>
      <c r="D3319" s="134"/>
      <c r="E3319" s="146"/>
      <c r="F3319" s="134"/>
      <c r="G3319" s="131"/>
      <c r="H3319" s="131"/>
      <c r="I3319" s="147"/>
      <c r="J3319" s="140"/>
      <c r="K3319" s="148"/>
      <c r="L3319" s="134"/>
      <c r="M3319" s="134"/>
      <c r="N3319" s="146"/>
      <c r="O3319" s="146"/>
      <c r="P3319" s="149"/>
      <c r="Q3319" s="149"/>
      <c r="R3319" s="134"/>
      <c r="S3319" s="127"/>
      <c r="T3319" s="150"/>
      <c r="U3319" s="140"/>
      <c r="V3319" s="140"/>
      <c r="W3319" s="127"/>
    </row>
    <row r="3320" spans="1:23" ht="15.75" customHeight="1">
      <c r="A3320" s="131"/>
      <c r="B3320" s="131"/>
      <c r="C3320" s="140"/>
      <c r="D3320" s="134"/>
      <c r="E3320" s="146"/>
      <c r="F3320" s="134"/>
      <c r="G3320" s="131"/>
      <c r="H3320" s="131"/>
      <c r="I3320" s="147"/>
      <c r="J3320" s="140"/>
      <c r="K3320" s="148"/>
      <c r="L3320" s="134"/>
      <c r="M3320" s="134"/>
      <c r="N3320" s="146"/>
      <c r="O3320" s="146"/>
      <c r="P3320" s="149"/>
      <c r="Q3320" s="149"/>
      <c r="R3320" s="134"/>
      <c r="S3320" s="127"/>
      <c r="T3320" s="150"/>
      <c r="U3320" s="140"/>
      <c r="V3320" s="140"/>
      <c r="W3320" s="127"/>
    </row>
    <row r="3321" spans="1:23" ht="15.75" customHeight="1">
      <c r="A3321" s="131"/>
      <c r="B3321" s="131"/>
      <c r="C3321" s="140"/>
      <c r="D3321" s="134"/>
      <c r="E3321" s="146"/>
      <c r="F3321" s="134"/>
      <c r="G3321" s="131"/>
      <c r="H3321" s="131"/>
      <c r="I3321" s="147"/>
      <c r="J3321" s="140"/>
      <c r="K3321" s="148"/>
      <c r="L3321" s="134"/>
      <c r="M3321" s="134"/>
      <c r="N3321" s="146"/>
      <c r="O3321" s="146"/>
      <c r="P3321" s="149"/>
      <c r="Q3321" s="149"/>
      <c r="R3321" s="134"/>
      <c r="S3321" s="127"/>
      <c r="T3321" s="150"/>
      <c r="U3321" s="140"/>
      <c r="V3321" s="140"/>
      <c r="W3321" s="127"/>
    </row>
    <row r="3322" spans="1:23" ht="15.75" customHeight="1">
      <c r="A3322" s="131"/>
      <c r="B3322" s="131"/>
      <c r="C3322" s="140"/>
      <c r="D3322" s="134"/>
      <c r="E3322" s="146"/>
      <c r="F3322" s="134"/>
      <c r="G3322" s="131"/>
      <c r="H3322" s="131"/>
      <c r="I3322" s="147"/>
      <c r="J3322" s="140"/>
      <c r="K3322" s="148"/>
      <c r="L3322" s="134"/>
      <c r="M3322" s="134"/>
      <c r="N3322" s="146"/>
      <c r="O3322" s="146"/>
      <c r="P3322" s="149"/>
      <c r="Q3322" s="149"/>
      <c r="R3322" s="134"/>
      <c r="S3322" s="127"/>
      <c r="T3322" s="150"/>
      <c r="U3322" s="140"/>
      <c r="V3322" s="140"/>
      <c r="W3322" s="127"/>
    </row>
    <row r="3323" spans="1:23" ht="15.75" customHeight="1">
      <c r="A3323" s="131"/>
      <c r="B3323" s="131"/>
      <c r="C3323" s="140"/>
      <c r="D3323" s="134"/>
      <c r="E3323" s="146"/>
      <c r="F3323" s="134"/>
      <c r="G3323" s="131"/>
      <c r="H3323" s="131"/>
      <c r="I3323" s="147"/>
      <c r="J3323" s="140"/>
      <c r="K3323" s="148"/>
      <c r="L3323" s="134"/>
      <c r="M3323" s="134"/>
      <c r="N3323" s="146"/>
      <c r="O3323" s="146"/>
      <c r="P3323" s="149"/>
      <c r="Q3323" s="149"/>
      <c r="R3323" s="134"/>
      <c r="S3323" s="127"/>
      <c r="T3323" s="150"/>
      <c r="U3323" s="140"/>
      <c r="V3323" s="140"/>
      <c r="W3323" s="127"/>
    </row>
    <row r="3324" spans="1:23" ht="15.75" customHeight="1">
      <c r="A3324" s="131"/>
      <c r="B3324" s="131"/>
      <c r="C3324" s="140"/>
      <c r="D3324" s="134"/>
      <c r="E3324" s="146"/>
      <c r="F3324" s="134"/>
      <c r="G3324" s="131"/>
      <c r="H3324" s="131"/>
      <c r="I3324" s="147"/>
      <c r="J3324" s="140"/>
      <c r="K3324" s="148"/>
      <c r="L3324" s="134"/>
      <c r="M3324" s="134"/>
      <c r="N3324" s="146"/>
      <c r="O3324" s="146"/>
      <c r="P3324" s="149"/>
      <c r="Q3324" s="149"/>
      <c r="R3324" s="134"/>
      <c r="S3324" s="127"/>
      <c r="T3324" s="150"/>
      <c r="U3324" s="140"/>
      <c r="V3324" s="140"/>
      <c r="W3324" s="127"/>
    </row>
    <row r="3325" spans="1:23" ht="15.75" customHeight="1">
      <c r="A3325" s="131"/>
      <c r="B3325" s="131"/>
      <c r="C3325" s="140"/>
      <c r="D3325" s="134"/>
      <c r="E3325" s="146"/>
      <c r="F3325" s="134"/>
      <c r="G3325" s="131"/>
      <c r="H3325" s="131"/>
      <c r="I3325" s="147"/>
      <c r="J3325" s="140"/>
      <c r="K3325" s="148"/>
      <c r="L3325" s="134"/>
      <c r="M3325" s="134"/>
      <c r="N3325" s="146"/>
      <c r="O3325" s="146"/>
      <c r="P3325" s="149"/>
      <c r="Q3325" s="149"/>
      <c r="R3325" s="134"/>
      <c r="S3325" s="127"/>
      <c r="T3325" s="150"/>
      <c r="U3325" s="140"/>
      <c r="V3325" s="140"/>
      <c r="W3325" s="127"/>
    </row>
    <row r="3326" spans="1:23" ht="15.75" customHeight="1">
      <c r="A3326" s="131"/>
      <c r="B3326" s="131"/>
      <c r="C3326" s="140"/>
      <c r="D3326" s="134"/>
      <c r="E3326" s="146"/>
      <c r="F3326" s="134"/>
      <c r="G3326" s="131"/>
      <c r="H3326" s="131"/>
      <c r="I3326" s="147"/>
      <c r="J3326" s="140"/>
      <c r="K3326" s="148"/>
      <c r="L3326" s="134"/>
      <c r="M3326" s="134"/>
      <c r="N3326" s="146"/>
      <c r="O3326" s="146"/>
      <c r="P3326" s="149"/>
      <c r="Q3326" s="149"/>
      <c r="R3326" s="134"/>
      <c r="S3326" s="127"/>
      <c r="T3326" s="150"/>
      <c r="U3326" s="140"/>
      <c r="V3326" s="140"/>
      <c r="W3326" s="127"/>
    </row>
    <row r="3327" spans="1:23" ht="15.75" customHeight="1">
      <c r="A3327" s="131"/>
      <c r="B3327" s="131"/>
      <c r="C3327" s="140"/>
      <c r="D3327" s="134"/>
      <c r="E3327" s="146"/>
      <c r="F3327" s="134"/>
      <c r="G3327" s="131"/>
      <c r="H3327" s="131"/>
      <c r="I3327" s="147"/>
      <c r="J3327" s="140"/>
      <c r="K3327" s="148"/>
      <c r="L3327" s="134"/>
      <c r="M3327" s="134"/>
      <c r="N3327" s="146"/>
      <c r="O3327" s="146"/>
      <c r="P3327" s="149"/>
      <c r="Q3327" s="149"/>
      <c r="R3327" s="134"/>
      <c r="S3327" s="127"/>
      <c r="T3327" s="150"/>
      <c r="U3327" s="140"/>
      <c r="V3327" s="140"/>
      <c r="W3327" s="127"/>
    </row>
    <row r="3328" spans="1:23" ht="15.75" customHeight="1">
      <c r="A3328" s="131"/>
      <c r="B3328" s="131"/>
      <c r="C3328" s="140"/>
      <c r="D3328" s="134"/>
      <c r="E3328" s="146"/>
      <c r="F3328" s="134"/>
      <c r="G3328" s="131"/>
      <c r="H3328" s="131"/>
      <c r="I3328" s="147"/>
      <c r="J3328" s="140"/>
      <c r="K3328" s="148"/>
      <c r="L3328" s="134"/>
      <c r="M3328" s="134"/>
      <c r="N3328" s="146"/>
      <c r="O3328" s="146"/>
      <c r="P3328" s="149"/>
      <c r="Q3328" s="149"/>
      <c r="R3328" s="134"/>
      <c r="S3328" s="127"/>
      <c r="T3328" s="150"/>
      <c r="U3328" s="140"/>
      <c r="V3328" s="140"/>
      <c r="W3328" s="127"/>
    </row>
    <row r="3329" spans="1:23" ht="15.75" customHeight="1">
      <c r="A3329" s="131"/>
      <c r="B3329" s="131"/>
      <c r="C3329" s="140"/>
      <c r="D3329" s="134"/>
      <c r="E3329" s="146"/>
      <c r="F3329" s="134"/>
      <c r="G3329" s="131"/>
      <c r="H3329" s="131"/>
      <c r="I3329" s="147"/>
      <c r="J3329" s="140"/>
      <c r="K3329" s="148"/>
      <c r="L3329" s="134"/>
      <c r="M3329" s="134"/>
      <c r="N3329" s="146"/>
      <c r="O3329" s="146"/>
      <c r="P3329" s="149"/>
      <c r="Q3329" s="149"/>
      <c r="R3329" s="134"/>
      <c r="S3329" s="127"/>
      <c r="T3329" s="150"/>
      <c r="U3329" s="140"/>
      <c r="V3329" s="140"/>
      <c r="W3329" s="127"/>
    </row>
    <row r="3330" spans="1:23" ht="15.75" customHeight="1">
      <c r="A3330" s="131"/>
      <c r="B3330" s="131"/>
      <c r="C3330" s="140"/>
      <c r="D3330" s="134"/>
      <c r="E3330" s="146"/>
      <c r="F3330" s="134"/>
      <c r="G3330" s="131"/>
      <c r="H3330" s="131"/>
      <c r="I3330" s="147"/>
      <c r="J3330" s="140"/>
      <c r="K3330" s="148"/>
      <c r="L3330" s="134"/>
      <c r="M3330" s="134"/>
      <c r="N3330" s="146"/>
      <c r="O3330" s="146"/>
      <c r="P3330" s="149"/>
      <c r="Q3330" s="149"/>
      <c r="R3330" s="134"/>
      <c r="S3330" s="127"/>
      <c r="T3330" s="150"/>
      <c r="U3330" s="140"/>
      <c r="V3330" s="140"/>
      <c r="W3330" s="127"/>
    </row>
    <row r="3331" spans="1:23" ht="15.75" customHeight="1">
      <c r="A3331" s="131"/>
      <c r="B3331" s="131"/>
      <c r="C3331" s="140"/>
      <c r="D3331" s="134"/>
      <c r="E3331" s="146"/>
      <c r="F3331" s="134"/>
      <c r="G3331" s="131"/>
      <c r="H3331" s="131"/>
      <c r="I3331" s="147"/>
      <c r="J3331" s="140"/>
      <c r="K3331" s="148"/>
      <c r="L3331" s="134"/>
      <c r="M3331" s="134"/>
      <c r="N3331" s="146"/>
      <c r="O3331" s="146"/>
      <c r="P3331" s="149"/>
      <c r="Q3331" s="149"/>
      <c r="R3331" s="134"/>
      <c r="S3331" s="127"/>
      <c r="T3331" s="150"/>
      <c r="U3331" s="140"/>
      <c r="V3331" s="140"/>
      <c r="W3331" s="127"/>
    </row>
    <row r="3332" spans="1:23" ht="15.75" customHeight="1">
      <c r="A3332" s="131"/>
      <c r="B3332" s="131"/>
      <c r="C3332" s="140"/>
      <c r="D3332" s="134"/>
      <c r="E3332" s="146"/>
      <c r="F3332" s="134"/>
      <c r="G3332" s="131"/>
      <c r="H3332" s="131"/>
      <c r="I3332" s="147"/>
      <c r="J3332" s="140"/>
      <c r="K3332" s="148"/>
      <c r="L3332" s="134"/>
      <c r="M3332" s="134"/>
      <c r="N3332" s="146"/>
      <c r="O3332" s="146"/>
      <c r="P3332" s="149"/>
      <c r="Q3332" s="149"/>
      <c r="R3332" s="134"/>
      <c r="S3332" s="127"/>
      <c r="T3332" s="150"/>
      <c r="U3332" s="140"/>
      <c r="V3332" s="140"/>
      <c r="W3332" s="127"/>
    </row>
    <row r="3333" spans="1:23" ht="15.75" customHeight="1">
      <c r="A3333" s="131"/>
      <c r="B3333" s="131"/>
      <c r="C3333" s="140"/>
      <c r="D3333" s="134"/>
      <c r="E3333" s="146"/>
      <c r="F3333" s="134"/>
      <c r="G3333" s="131"/>
      <c r="H3333" s="131"/>
      <c r="I3333" s="147"/>
      <c r="J3333" s="140"/>
      <c r="K3333" s="148"/>
      <c r="L3333" s="134"/>
      <c r="M3333" s="134"/>
      <c r="N3333" s="146"/>
      <c r="O3333" s="146"/>
      <c r="P3333" s="149"/>
      <c r="Q3333" s="149"/>
      <c r="R3333" s="134"/>
      <c r="S3333" s="127"/>
      <c r="T3333" s="150"/>
      <c r="U3333" s="140"/>
      <c r="V3333" s="140"/>
      <c r="W3333" s="127"/>
    </row>
    <row r="3334" spans="1:23" ht="15.75" customHeight="1">
      <c r="A3334" s="131"/>
      <c r="B3334" s="131"/>
      <c r="C3334" s="140"/>
      <c r="D3334" s="134"/>
      <c r="E3334" s="146"/>
      <c r="F3334" s="134"/>
      <c r="G3334" s="131"/>
      <c r="H3334" s="131"/>
      <c r="I3334" s="147"/>
      <c r="J3334" s="140"/>
      <c r="K3334" s="148"/>
      <c r="L3334" s="134"/>
      <c r="M3334" s="134"/>
      <c r="N3334" s="146"/>
      <c r="O3334" s="146"/>
      <c r="P3334" s="149"/>
      <c r="Q3334" s="149"/>
      <c r="R3334" s="134"/>
      <c r="S3334" s="127"/>
      <c r="T3334" s="150"/>
      <c r="U3334" s="140"/>
      <c r="V3334" s="140"/>
      <c r="W3334" s="127"/>
    </row>
    <row r="3335" spans="1:23" ht="15.75" customHeight="1">
      <c r="A3335" s="131"/>
      <c r="B3335" s="131"/>
      <c r="C3335" s="140"/>
      <c r="D3335" s="134"/>
      <c r="E3335" s="146"/>
      <c r="F3335" s="134"/>
      <c r="G3335" s="131"/>
      <c r="H3335" s="131"/>
      <c r="I3335" s="147"/>
      <c r="J3335" s="140"/>
      <c r="K3335" s="148"/>
      <c r="L3335" s="134"/>
      <c r="M3335" s="134"/>
      <c r="N3335" s="146"/>
      <c r="O3335" s="146"/>
      <c r="P3335" s="149"/>
      <c r="Q3335" s="149"/>
      <c r="R3335" s="134"/>
      <c r="S3335" s="127"/>
      <c r="T3335" s="150"/>
      <c r="U3335" s="140"/>
      <c r="V3335" s="140"/>
      <c r="W3335" s="127"/>
    </row>
    <row r="3336" spans="1:23" ht="15.75" customHeight="1">
      <c r="A3336" s="131"/>
      <c r="B3336" s="131"/>
      <c r="C3336" s="140"/>
      <c r="D3336" s="134"/>
      <c r="E3336" s="146"/>
      <c r="F3336" s="134"/>
      <c r="G3336" s="131"/>
      <c r="H3336" s="131"/>
      <c r="I3336" s="147"/>
      <c r="J3336" s="140"/>
      <c r="K3336" s="148"/>
      <c r="L3336" s="134"/>
      <c r="M3336" s="134"/>
      <c r="N3336" s="146"/>
      <c r="O3336" s="146"/>
      <c r="P3336" s="149"/>
      <c r="Q3336" s="149"/>
      <c r="R3336" s="134"/>
      <c r="S3336" s="127"/>
      <c r="T3336" s="150"/>
      <c r="U3336" s="140"/>
      <c r="V3336" s="140"/>
      <c r="W3336" s="127"/>
    </row>
    <row r="3337" spans="1:23" ht="15.75" customHeight="1">
      <c r="A3337" s="131"/>
      <c r="B3337" s="131"/>
      <c r="C3337" s="140"/>
      <c r="D3337" s="134"/>
      <c r="E3337" s="146"/>
      <c r="F3337" s="134"/>
      <c r="G3337" s="131"/>
      <c r="H3337" s="131"/>
      <c r="I3337" s="147"/>
      <c r="J3337" s="140"/>
      <c r="K3337" s="148"/>
      <c r="L3337" s="134"/>
      <c r="M3337" s="134"/>
      <c r="N3337" s="146"/>
      <c r="O3337" s="146"/>
      <c r="P3337" s="149"/>
      <c r="Q3337" s="149"/>
      <c r="R3337" s="134"/>
      <c r="S3337" s="127"/>
      <c r="T3337" s="150"/>
      <c r="U3337" s="140"/>
      <c r="V3337" s="140"/>
      <c r="W3337" s="127"/>
    </row>
    <row r="3338" spans="1:23" ht="15.75" customHeight="1">
      <c r="A3338" s="131"/>
      <c r="B3338" s="131"/>
      <c r="C3338" s="140"/>
      <c r="D3338" s="134"/>
      <c r="E3338" s="146"/>
      <c r="F3338" s="134"/>
      <c r="G3338" s="131"/>
      <c r="H3338" s="131"/>
      <c r="I3338" s="147"/>
      <c r="J3338" s="140"/>
      <c r="K3338" s="148"/>
      <c r="L3338" s="134"/>
      <c r="M3338" s="134"/>
      <c r="N3338" s="146"/>
      <c r="O3338" s="146"/>
      <c r="P3338" s="149"/>
      <c r="Q3338" s="149"/>
      <c r="R3338" s="134"/>
      <c r="S3338" s="127"/>
      <c r="T3338" s="150"/>
      <c r="U3338" s="140"/>
      <c r="V3338" s="140"/>
      <c r="W3338" s="127"/>
    </row>
    <row r="3339" spans="1:23" ht="15.75" customHeight="1">
      <c r="A3339" s="131"/>
      <c r="B3339" s="131"/>
      <c r="C3339" s="140"/>
      <c r="D3339" s="134"/>
      <c r="E3339" s="146"/>
      <c r="F3339" s="134"/>
      <c r="G3339" s="131"/>
      <c r="H3339" s="131"/>
      <c r="I3339" s="147"/>
      <c r="J3339" s="140"/>
      <c r="K3339" s="148"/>
      <c r="L3339" s="134"/>
      <c r="M3339" s="134"/>
      <c r="N3339" s="146"/>
      <c r="O3339" s="146"/>
      <c r="P3339" s="149"/>
      <c r="Q3339" s="149"/>
      <c r="R3339" s="134"/>
      <c r="S3339" s="127"/>
      <c r="T3339" s="150"/>
      <c r="U3339" s="140"/>
      <c r="V3339" s="140"/>
      <c r="W3339" s="127"/>
    </row>
    <row r="3340" spans="1:23" ht="15.75" customHeight="1">
      <c r="A3340" s="131"/>
      <c r="B3340" s="131"/>
      <c r="C3340" s="140"/>
      <c r="D3340" s="134"/>
      <c r="E3340" s="146"/>
      <c r="F3340" s="134"/>
      <c r="G3340" s="131"/>
      <c r="H3340" s="131"/>
      <c r="I3340" s="147"/>
      <c r="J3340" s="140"/>
      <c r="K3340" s="148"/>
      <c r="L3340" s="134"/>
      <c r="M3340" s="134"/>
      <c r="N3340" s="146"/>
      <c r="O3340" s="146"/>
      <c r="P3340" s="149"/>
      <c r="Q3340" s="149"/>
      <c r="R3340" s="134"/>
      <c r="S3340" s="127"/>
      <c r="T3340" s="150"/>
      <c r="U3340" s="140"/>
      <c r="V3340" s="140"/>
      <c r="W3340" s="127"/>
    </row>
    <row r="3341" spans="1:23" ht="15.75" customHeight="1">
      <c r="A3341" s="131"/>
      <c r="B3341" s="131"/>
      <c r="C3341" s="140"/>
      <c r="D3341" s="134"/>
      <c r="E3341" s="146"/>
      <c r="F3341" s="134"/>
      <c r="G3341" s="131"/>
      <c r="H3341" s="131"/>
      <c r="I3341" s="147"/>
      <c r="J3341" s="140"/>
      <c r="K3341" s="148"/>
      <c r="L3341" s="134"/>
      <c r="M3341" s="134"/>
      <c r="N3341" s="146"/>
      <c r="O3341" s="146"/>
      <c r="P3341" s="149"/>
      <c r="Q3341" s="149"/>
      <c r="R3341" s="134"/>
      <c r="S3341" s="127"/>
      <c r="T3341" s="150"/>
      <c r="U3341" s="140"/>
      <c r="V3341" s="140"/>
      <c r="W3341" s="127"/>
    </row>
    <row r="3342" spans="1:23" ht="15.75" customHeight="1">
      <c r="A3342" s="131"/>
      <c r="B3342" s="131"/>
      <c r="C3342" s="140"/>
      <c r="D3342" s="134"/>
      <c r="E3342" s="146"/>
      <c r="F3342" s="134"/>
      <c r="G3342" s="131"/>
      <c r="H3342" s="131"/>
      <c r="I3342" s="147"/>
      <c r="J3342" s="140"/>
      <c r="K3342" s="148"/>
      <c r="L3342" s="134"/>
      <c r="M3342" s="134"/>
      <c r="N3342" s="146"/>
      <c r="O3342" s="146"/>
      <c r="P3342" s="149"/>
      <c r="Q3342" s="149"/>
      <c r="R3342" s="134"/>
      <c r="S3342" s="127"/>
      <c r="T3342" s="150"/>
      <c r="U3342" s="140"/>
      <c r="V3342" s="140"/>
      <c r="W3342" s="127"/>
    </row>
    <row r="3343" spans="1:23" ht="15.75" customHeight="1">
      <c r="A3343" s="131"/>
      <c r="B3343" s="131"/>
      <c r="C3343" s="140"/>
      <c r="D3343" s="134"/>
      <c r="E3343" s="146"/>
      <c r="F3343" s="134"/>
      <c r="G3343" s="131"/>
      <c r="H3343" s="131"/>
      <c r="I3343" s="147"/>
      <c r="J3343" s="140"/>
      <c r="K3343" s="148"/>
      <c r="L3343" s="134"/>
      <c r="M3343" s="134"/>
      <c r="N3343" s="146"/>
      <c r="O3343" s="146"/>
      <c r="P3343" s="149"/>
      <c r="Q3343" s="149"/>
      <c r="R3343" s="134"/>
      <c r="S3343" s="127"/>
      <c r="T3343" s="150"/>
      <c r="U3343" s="140"/>
      <c r="V3343" s="140"/>
      <c r="W3343" s="127"/>
    </row>
    <row r="3344" spans="1:23" ht="15.75" customHeight="1">
      <c r="A3344" s="131"/>
      <c r="B3344" s="131"/>
      <c r="C3344" s="140"/>
      <c r="D3344" s="134"/>
      <c r="E3344" s="146"/>
      <c r="F3344" s="134"/>
      <c r="G3344" s="131"/>
      <c r="H3344" s="131"/>
      <c r="I3344" s="147"/>
      <c r="J3344" s="140"/>
      <c r="K3344" s="148"/>
      <c r="L3344" s="134"/>
      <c r="M3344" s="134"/>
      <c r="N3344" s="146"/>
      <c r="O3344" s="146"/>
      <c r="P3344" s="149"/>
      <c r="Q3344" s="149"/>
      <c r="R3344" s="134"/>
      <c r="S3344" s="127"/>
      <c r="T3344" s="150"/>
      <c r="U3344" s="140"/>
      <c r="V3344" s="140"/>
      <c r="W3344" s="127"/>
    </row>
    <row r="3345" spans="1:23" ht="15.75" customHeight="1">
      <c r="A3345" s="131"/>
      <c r="B3345" s="131"/>
      <c r="C3345" s="140"/>
      <c r="D3345" s="134"/>
      <c r="E3345" s="146"/>
      <c r="F3345" s="134"/>
      <c r="G3345" s="131"/>
      <c r="H3345" s="131"/>
      <c r="I3345" s="147"/>
      <c r="J3345" s="140"/>
      <c r="K3345" s="148"/>
      <c r="L3345" s="134"/>
      <c r="M3345" s="134"/>
      <c r="N3345" s="146"/>
      <c r="O3345" s="146"/>
      <c r="P3345" s="149"/>
      <c r="Q3345" s="149"/>
      <c r="R3345" s="134"/>
      <c r="S3345" s="127"/>
      <c r="T3345" s="150"/>
      <c r="U3345" s="140"/>
      <c r="V3345" s="140"/>
      <c r="W3345" s="127"/>
    </row>
    <row r="3346" spans="1:23" ht="15.75" customHeight="1">
      <c r="A3346" s="131"/>
      <c r="B3346" s="131"/>
      <c r="C3346" s="140"/>
      <c r="D3346" s="134"/>
      <c r="E3346" s="146"/>
      <c r="F3346" s="134"/>
      <c r="G3346" s="131"/>
      <c r="H3346" s="131"/>
      <c r="I3346" s="147"/>
      <c r="J3346" s="140"/>
      <c r="K3346" s="148"/>
      <c r="L3346" s="134"/>
      <c r="M3346" s="134"/>
      <c r="N3346" s="146"/>
      <c r="O3346" s="146"/>
      <c r="P3346" s="149"/>
      <c r="Q3346" s="149"/>
      <c r="R3346" s="134"/>
      <c r="S3346" s="127"/>
      <c r="T3346" s="150"/>
      <c r="U3346" s="140"/>
      <c r="V3346" s="140"/>
      <c r="W3346" s="127"/>
    </row>
    <row r="3347" spans="1:23" ht="15.75" customHeight="1">
      <c r="A3347" s="131"/>
      <c r="B3347" s="131"/>
      <c r="C3347" s="140"/>
      <c r="D3347" s="134"/>
      <c r="E3347" s="146"/>
      <c r="F3347" s="134"/>
      <c r="G3347" s="131"/>
      <c r="H3347" s="131"/>
      <c r="I3347" s="147"/>
      <c r="J3347" s="140"/>
      <c r="K3347" s="148"/>
      <c r="L3347" s="134"/>
      <c r="M3347" s="134"/>
      <c r="N3347" s="146"/>
      <c r="O3347" s="146"/>
      <c r="P3347" s="149"/>
      <c r="Q3347" s="149"/>
      <c r="R3347" s="134"/>
      <c r="S3347" s="127"/>
      <c r="T3347" s="150"/>
      <c r="U3347" s="140"/>
      <c r="V3347" s="140"/>
      <c r="W3347" s="127"/>
    </row>
    <row r="3348" spans="1:23" ht="15.75" customHeight="1">
      <c r="A3348" s="131"/>
      <c r="B3348" s="131"/>
      <c r="C3348" s="140"/>
      <c r="D3348" s="134"/>
      <c r="E3348" s="146"/>
      <c r="F3348" s="134"/>
      <c r="G3348" s="131"/>
      <c r="H3348" s="131"/>
      <c r="I3348" s="147"/>
      <c r="J3348" s="140"/>
      <c r="K3348" s="148"/>
      <c r="L3348" s="134"/>
      <c r="M3348" s="134"/>
      <c r="N3348" s="146"/>
      <c r="O3348" s="146"/>
      <c r="P3348" s="149"/>
      <c r="Q3348" s="149"/>
      <c r="R3348" s="134"/>
      <c r="S3348" s="127"/>
      <c r="T3348" s="150"/>
      <c r="U3348" s="140"/>
      <c r="V3348" s="140"/>
      <c r="W3348" s="127"/>
    </row>
    <row r="3349" spans="1:23" ht="15.75" customHeight="1">
      <c r="A3349" s="131"/>
      <c r="B3349" s="131"/>
      <c r="C3349" s="140"/>
      <c r="D3349" s="134"/>
      <c r="E3349" s="146"/>
      <c r="F3349" s="134"/>
      <c r="G3349" s="131"/>
      <c r="H3349" s="131"/>
      <c r="I3349" s="147"/>
      <c r="J3349" s="140"/>
      <c r="K3349" s="148"/>
      <c r="L3349" s="134"/>
      <c r="M3349" s="134"/>
      <c r="N3349" s="146"/>
      <c r="O3349" s="146"/>
      <c r="P3349" s="149"/>
      <c r="Q3349" s="149"/>
      <c r="R3349" s="134"/>
      <c r="S3349" s="127"/>
      <c r="T3349" s="150"/>
      <c r="U3349" s="140"/>
      <c r="V3349" s="140"/>
      <c r="W3349" s="127"/>
    </row>
    <row r="3350" spans="1:23" ht="15.75" customHeight="1">
      <c r="A3350" s="131"/>
      <c r="B3350" s="131"/>
      <c r="C3350" s="140"/>
      <c r="D3350" s="134"/>
      <c r="E3350" s="146"/>
      <c r="F3350" s="134"/>
      <c r="G3350" s="131"/>
      <c r="H3350" s="131"/>
      <c r="I3350" s="147"/>
      <c r="J3350" s="140"/>
      <c r="K3350" s="148"/>
      <c r="L3350" s="134"/>
      <c r="M3350" s="134"/>
      <c r="N3350" s="146"/>
      <c r="O3350" s="146"/>
      <c r="P3350" s="149"/>
      <c r="Q3350" s="149"/>
      <c r="R3350" s="134"/>
      <c r="S3350" s="127"/>
      <c r="T3350" s="150"/>
      <c r="U3350" s="140"/>
      <c r="V3350" s="140"/>
      <c r="W3350" s="127"/>
    </row>
    <row r="3351" spans="1:23" ht="15.75" customHeight="1">
      <c r="A3351" s="131"/>
      <c r="B3351" s="131"/>
      <c r="C3351" s="140"/>
      <c r="D3351" s="134"/>
      <c r="E3351" s="146"/>
      <c r="F3351" s="134"/>
      <c r="G3351" s="131"/>
      <c r="H3351" s="131"/>
      <c r="I3351" s="147"/>
      <c r="J3351" s="140"/>
      <c r="K3351" s="148"/>
      <c r="L3351" s="134"/>
      <c r="M3351" s="134"/>
      <c r="N3351" s="146"/>
      <c r="O3351" s="146"/>
      <c r="P3351" s="149"/>
      <c r="Q3351" s="149"/>
      <c r="R3351" s="134"/>
      <c r="S3351" s="127"/>
      <c r="T3351" s="150"/>
      <c r="U3351" s="140"/>
      <c r="V3351" s="140"/>
      <c r="W3351" s="127"/>
    </row>
    <row r="3352" spans="1:23" ht="15.75" customHeight="1">
      <c r="A3352" s="131"/>
      <c r="B3352" s="131"/>
      <c r="C3352" s="140"/>
      <c r="D3352" s="134"/>
      <c r="E3352" s="146"/>
      <c r="F3352" s="134"/>
      <c r="G3352" s="131"/>
      <c r="H3352" s="131"/>
      <c r="I3352" s="147"/>
      <c r="J3352" s="140"/>
      <c r="K3352" s="148"/>
      <c r="L3352" s="134"/>
      <c r="M3352" s="134"/>
      <c r="N3352" s="146"/>
      <c r="O3352" s="146"/>
      <c r="P3352" s="149"/>
      <c r="Q3352" s="149"/>
      <c r="R3352" s="134"/>
      <c r="S3352" s="127"/>
      <c r="T3352" s="150"/>
      <c r="U3352" s="140"/>
      <c r="V3352" s="140"/>
      <c r="W3352" s="127"/>
    </row>
    <row r="3353" spans="1:23" ht="15.75" customHeight="1">
      <c r="A3353" s="131"/>
      <c r="B3353" s="131"/>
      <c r="C3353" s="140"/>
      <c r="D3353" s="134"/>
      <c r="E3353" s="146"/>
      <c r="F3353" s="134"/>
      <c r="G3353" s="131"/>
      <c r="H3353" s="131"/>
      <c r="I3353" s="147"/>
      <c r="J3353" s="140"/>
      <c r="K3353" s="148"/>
      <c r="L3353" s="134"/>
      <c r="M3353" s="134"/>
      <c r="N3353" s="146"/>
      <c r="O3353" s="146"/>
      <c r="P3353" s="149"/>
      <c r="Q3353" s="149"/>
      <c r="R3353" s="134"/>
      <c r="S3353" s="127"/>
      <c r="T3353" s="150"/>
      <c r="U3353" s="140"/>
      <c r="V3353" s="140"/>
      <c r="W3353" s="127"/>
    </row>
    <row r="3354" spans="1:23" ht="15.75" customHeight="1">
      <c r="A3354" s="131"/>
      <c r="B3354" s="131"/>
      <c r="C3354" s="140"/>
      <c r="D3354" s="134"/>
      <c r="E3354" s="146"/>
      <c r="F3354" s="134"/>
      <c r="G3354" s="131"/>
      <c r="H3354" s="131"/>
      <c r="I3354" s="147"/>
      <c r="J3354" s="140"/>
      <c r="K3354" s="148"/>
      <c r="L3354" s="134"/>
      <c r="M3354" s="134"/>
      <c r="N3354" s="146"/>
      <c r="O3354" s="146"/>
      <c r="P3354" s="149"/>
      <c r="Q3354" s="149"/>
      <c r="R3354" s="134"/>
      <c r="S3354" s="127"/>
      <c r="T3354" s="150"/>
      <c r="U3354" s="140"/>
      <c r="V3354" s="140"/>
      <c r="W3354" s="127"/>
    </row>
    <row r="3355" spans="1:23" ht="15.75" customHeight="1">
      <c r="A3355" s="131"/>
      <c r="B3355" s="131"/>
      <c r="C3355" s="140"/>
      <c r="D3355" s="134"/>
      <c r="E3355" s="146"/>
      <c r="F3355" s="134"/>
      <c r="G3355" s="131"/>
      <c r="H3355" s="131"/>
      <c r="I3355" s="147"/>
      <c r="J3355" s="140"/>
      <c r="K3355" s="148"/>
      <c r="L3355" s="134"/>
      <c r="M3355" s="134"/>
      <c r="N3355" s="146"/>
      <c r="O3355" s="146"/>
      <c r="P3355" s="149"/>
      <c r="Q3355" s="149"/>
      <c r="R3355" s="134"/>
      <c r="S3355" s="127"/>
      <c r="T3355" s="150"/>
      <c r="U3355" s="140"/>
      <c r="V3355" s="140"/>
      <c r="W3355" s="127"/>
    </row>
    <row r="3356" spans="1:23" ht="15.75" customHeight="1">
      <c r="A3356" s="131"/>
      <c r="B3356" s="131"/>
      <c r="C3356" s="140"/>
      <c r="D3356" s="134"/>
      <c r="E3356" s="146"/>
      <c r="F3356" s="134"/>
      <c r="G3356" s="131"/>
      <c r="H3356" s="131"/>
      <c r="I3356" s="147"/>
      <c r="J3356" s="140"/>
      <c r="K3356" s="148"/>
      <c r="L3356" s="134"/>
      <c r="M3356" s="134"/>
      <c r="N3356" s="146"/>
      <c r="O3356" s="146"/>
      <c r="P3356" s="149"/>
      <c r="Q3356" s="149"/>
      <c r="R3356" s="134"/>
      <c r="S3356" s="127"/>
      <c r="T3356" s="150"/>
      <c r="U3356" s="140"/>
      <c r="V3356" s="140"/>
      <c r="W3356" s="127"/>
    </row>
    <row r="3357" spans="1:23" ht="15.75" customHeight="1">
      <c r="A3357" s="131"/>
      <c r="B3357" s="131"/>
      <c r="C3357" s="140"/>
      <c r="D3357" s="134"/>
      <c r="E3357" s="146"/>
      <c r="F3357" s="134"/>
      <c r="G3357" s="131"/>
      <c r="H3357" s="131"/>
      <c r="I3357" s="147"/>
      <c r="J3357" s="140"/>
      <c r="K3357" s="148"/>
      <c r="L3357" s="134"/>
      <c r="M3357" s="134"/>
      <c r="N3357" s="146"/>
      <c r="O3357" s="146"/>
      <c r="P3357" s="149"/>
      <c r="Q3357" s="149"/>
      <c r="R3357" s="134"/>
      <c r="S3357" s="127"/>
      <c r="T3357" s="150"/>
      <c r="U3357" s="140"/>
      <c r="V3357" s="140"/>
      <c r="W3357" s="127"/>
    </row>
    <row r="3358" spans="1:23" ht="15.75" customHeight="1">
      <c r="A3358" s="131"/>
      <c r="B3358" s="131"/>
      <c r="C3358" s="140"/>
      <c r="D3358" s="134"/>
      <c r="E3358" s="146"/>
      <c r="F3358" s="134"/>
      <c r="G3358" s="131"/>
      <c r="H3358" s="131"/>
      <c r="I3358" s="147"/>
      <c r="J3358" s="140"/>
      <c r="K3358" s="148"/>
      <c r="L3358" s="134"/>
      <c r="M3358" s="134"/>
      <c r="N3358" s="146"/>
      <c r="O3358" s="146"/>
      <c r="P3358" s="149"/>
      <c r="Q3358" s="149"/>
      <c r="R3358" s="134"/>
      <c r="S3358" s="127"/>
      <c r="T3358" s="150"/>
      <c r="U3358" s="140"/>
      <c r="V3358" s="140"/>
      <c r="W3358" s="127"/>
    </row>
    <row r="3359" spans="1:23" ht="15.75" customHeight="1">
      <c r="A3359" s="131"/>
      <c r="B3359" s="131"/>
      <c r="C3359" s="140"/>
      <c r="D3359" s="134"/>
      <c r="E3359" s="146"/>
      <c r="F3359" s="134"/>
      <c r="G3359" s="131"/>
      <c r="H3359" s="131"/>
      <c r="I3359" s="147"/>
      <c r="J3359" s="140"/>
      <c r="K3359" s="148"/>
      <c r="L3359" s="134"/>
      <c r="M3359" s="134"/>
      <c r="N3359" s="146"/>
      <c r="O3359" s="146"/>
      <c r="P3359" s="149"/>
      <c r="Q3359" s="149"/>
      <c r="R3359" s="134"/>
      <c r="S3359" s="127"/>
      <c r="T3359" s="150"/>
      <c r="U3359" s="140"/>
      <c r="V3359" s="140"/>
      <c r="W3359" s="127"/>
    </row>
    <row r="3360" spans="1:23" ht="15.75" customHeight="1">
      <c r="A3360" s="131"/>
      <c r="B3360" s="131"/>
      <c r="C3360" s="140"/>
      <c r="D3360" s="134"/>
      <c r="E3360" s="146"/>
      <c r="F3360" s="134"/>
      <c r="G3360" s="131"/>
      <c r="H3360" s="131"/>
      <c r="I3360" s="147"/>
      <c r="J3360" s="140"/>
      <c r="K3360" s="148"/>
      <c r="L3360" s="134"/>
      <c r="M3360" s="134"/>
      <c r="N3360" s="146"/>
      <c r="O3360" s="146"/>
      <c r="P3360" s="149"/>
      <c r="Q3360" s="149"/>
      <c r="R3360" s="134"/>
      <c r="S3360" s="127"/>
      <c r="T3360" s="150"/>
      <c r="U3360" s="140"/>
      <c r="V3360" s="140"/>
      <c r="W3360" s="127"/>
    </row>
    <row r="3361" spans="1:23" ht="15.75" customHeight="1">
      <c r="A3361" s="131"/>
      <c r="B3361" s="131"/>
      <c r="C3361" s="140"/>
      <c r="D3361" s="134"/>
      <c r="E3361" s="146"/>
      <c r="F3361" s="134"/>
      <c r="G3361" s="131"/>
      <c r="H3361" s="131"/>
      <c r="I3361" s="147"/>
      <c r="J3361" s="140"/>
      <c r="K3361" s="148"/>
      <c r="L3361" s="134"/>
      <c r="M3361" s="134"/>
      <c r="N3361" s="146"/>
      <c r="O3361" s="146"/>
      <c r="P3361" s="149"/>
      <c r="Q3361" s="149"/>
      <c r="R3361" s="134"/>
      <c r="S3361" s="127"/>
      <c r="T3361" s="150"/>
      <c r="U3361" s="140"/>
      <c r="V3361" s="140"/>
      <c r="W3361" s="127"/>
    </row>
    <row r="3362" spans="1:23" ht="15.75" customHeight="1">
      <c r="A3362" s="131"/>
      <c r="B3362" s="131"/>
      <c r="C3362" s="140"/>
      <c r="D3362" s="134"/>
      <c r="E3362" s="146"/>
      <c r="F3362" s="134"/>
      <c r="G3362" s="131"/>
      <c r="H3362" s="131"/>
      <c r="I3362" s="147"/>
      <c r="J3362" s="140"/>
      <c r="K3362" s="148"/>
      <c r="L3362" s="134"/>
      <c r="M3362" s="134"/>
      <c r="N3362" s="146"/>
      <c r="O3362" s="146"/>
      <c r="P3362" s="149"/>
      <c r="Q3362" s="149"/>
      <c r="R3362" s="134"/>
      <c r="S3362" s="127"/>
      <c r="T3362" s="150"/>
      <c r="U3362" s="140"/>
      <c r="V3362" s="140"/>
      <c r="W3362" s="127"/>
    </row>
    <row r="3363" spans="1:23" ht="15.75" customHeight="1">
      <c r="A3363" s="131"/>
      <c r="B3363" s="131"/>
      <c r="C3363" s="140"/>
      <c r="D3363" s="134"/>
      <c r="E3363" s="146"/>
      <c r="F3363" s="134"/>
      <c r="G3363" s="131"/>
      <c r="H3363" s="131"/>
      <c r="I3363" s="147"/>
      <c r="J3363" s="140"/>
      <c r="K3363" s="148"/>
      <c r="L3363" s="134"/>
      <c r="M3363" s="134"/>
      <c r="N3363" s="146"/>
      <c r="O3363" s="146"/>
      <c r="P3363" s="149"/>
      <c r="Q3363" s="149"/>
      <c r="R3363" s="134"/>
      <c r="S3363" s="127"/>
      <c r="T3363" s="150"/>
      <c r="U3363" s="140"/>
      <c r="V3363" s="140"/>
      <c r="W3363" s="127"/>
    </row>
    <row r="3364" spans="1:23" ht="15.75" customHeight="1">
      <c r="A3364" s="131"/>
      <c r="B3364" s="131"/>
      <c r="C3364" s="140"/>
      <c r="D3364" s="134"/>
      <c r="E3364" s="146"/>
      <c r="F3364" s="134"/>
      <c r="G3364" s="131"/>
      <c r="H3364" s="131"/>
      <c r="I3364" s="147"/>
      <c r="J3364" s="140"/>
      <c r="K3364" s="148"/>
      <c r="L3364" s="134"/>
      <c r="M3364" s="134"/>
      <c r="N3364" s="146"/>
      <c r="O3364" s="146"/>
      <c r="P3364" s="149"/>
      <c r="Q3364" s="149"/>
      <c r="R3364" s="134"/>
      <c r="S3364" s="127"/>
      <c r="T3364" s="150"/>
      <c r="U3364" s="140"/>
      <c r="V3364" s="140"/>
      <c r="W3364" s="127"/>
    </row>
    <row r="3365" spans="1:23" ht="15.75" customHeight="1">
      <c r="A3365" s="131"/>
      <c r="B3365" s="131"/>
      <c r="C3365" s="140"/>
      <c r="D3365" s="134"/>
      <c r="E3365" s="146"/>
      <c r="F3365" s="134"/>
      <c r="G3365" s="131"/>
      <c r="H3365" s="131"/>
      <c r="I3365" s="147"/>
      <c r="J3365" s="140"/>
      <c r="K3365" s="148"/>
      <c r="L3365" s="134"/>
      <c r="M3365" s="134"/>
      <c r="N3365" s="146"/>
      <c r="O3365" s="146"/>
      <c r="P3365" s="149"/>
      <c r="Q3365" s="149"/>
      <c r="R3365" s="134"/>
      <c r="S3365" s="127"/>
      <c r="T3365" s="150"/>
      <c r="U3365" s="140"/>
      <c r="V3365" s="140"/>
      <c r="W3365" s="127"/>
    </row>
    <row r="3366" spans="1:23" ht="15.75" customHeight="1">
      <c r="A3366" s="131"/>
      <c r="B3366" s="131"/>
      <c r="C3366" s="140"/>
      <c r="D3366" s="134"/>
      <c r="E3366" s="146"/>
      <c r="F3366" s="134"/>
      <c r="G3366" s="131"/>
      <c r="H3366" s="131"/>
      <c r="I3366" s="147"/>
      <c r="J3366" s="140"/>
      <c r="K3366" s="148"/>
      <c r="L3366" s="134"/>
      <c r="M3366" s="134"/>
      <c r="N3366" s="146"/>
      <c r="O3366" s="146"/>
      <c r="P3366" s="149"/>
      <c r="Q3366" s="149"/>
      <c r="R3366" s="134"/>
      <c r="S3366" s="127"/>
      <c r="T3366" s="150"/>
      <c r="U3366" s="140"/>
      <c r="V3366" s="140"/>
      <c r="W3366" s="127"/>
    </row>
    <row r="3367" spans="1:23" ht="15.75" customHeight="1">
      <c r="A3367" s="131"/>
      <c r="B3367" s="131"/>
      <c r="C3367" s="140"/>
      <c r="D3367" s="134"/>
      <c r="E3367" s="146"/>
      <c r="F3367" s="134"/>
      <c r="G3367" s="131"/>
      <c r="H3367" s="131"/>
      <c r="I3367" s="147"/>
      <c r="J3367" s="140"/>
      <c r="K3367" s="148"/>
      <c r="L3367" s="134"/>
      <c r="M3367" s="134"/>
      <c r="N3367" s="146"/>
      <c r="O3367" s="146"/>
      <c r="P3367" s="149"/>
      <c r="Q3367" s="149"/>
      <c r="R3367" s="134"/>
      <c r="S3367" s="127"/>
      <c r="T3367" s="150"/>
      <c r="U3367" s="140"/>
      <c r="V3367" s="140"/>
      <c r="W3367" s="127"/>
    </row>
    <row r="3368" spans="1:23" ht="15.75" customHeight="1">
      <c r="A3368" s="131"/>
      <c r="B3368" s="131"/>
      <c r="C3368" s="140"/>
      <c r="D3368" s="134"/>
      <c r="E3368" s="146"/>
      <c r="F3368" s="134"/>
      <c r="G3368" s="131"/>
      <c r="H3368" s="131"/>
      <c r="I3368" s="147"/>
      <c r="J3368" s="140"/>
      <c r="K3368" s="148"/>
      <c r="L3368" s="134"/>
      <c r="M3368" s="134"/>
      <c r="N3368" s="146"/>
      <c r="O3368" s="146"/>
      <c r="P3368" s="149"/>
      <c r="Q3368" s="149"/>
      <c r="R3368" s="134"/>
      <c r="S3368" s="127"/>
      <c r="T3368" s="150"/>
      <c r="U3368" s="140"/>
      <c r="V3368" s="140"/>
      <c r="W3368" s="127"/>
    </row>
    <row r="3369" spans="1:23" ht="15.75" customHeight="1">
      <c r="A3369" s="131"/>
      <c r="B3369" s="131"/>
      <c r="C3369" s="140"/>
      <c r="D3369" s="134"/>
      <c r="E3369" s="146"/>
      <c r="F3369" s="134"/>
      <c r="G3369" s="131"/>
      <c r="H3369" s="131"/>
      <c r="I3369" s="147"/>
      <c r="J3369" s="140"/>
      <c r="K3369" s="148"/>
      <c r="L3369" s="134"/>
      <c r="M3369" s="134"/>
      <c r="N3369" s="146"/>
      <c r="O3369" s="146"/>
      <c r="P3369" s="149"/>
      <c r="Q3369" s="149"/>
      <c r="R3369" s="134"/>
      <c r="S3369" s="127"/>
      <c r="T3369" s="150"/>
      <c r="U3369" s="140"/>
      <c r="V3369" s="140"/>
      <c r="W3369" s="127"/>
    </row>
    <row r="3370" spans="1:23" ht="15.75" customHeight="1">
      <c r="A3370" s="131"/>
      <c r="B3370" s="131"/>
      <c r="C3370" s="140"/>
      <c r="D3370" s="134"/>
      <c r="E3370" s="146"/>
      <c r="F3370" s="134"/>
      <c r="G3370" s="131"/>
      <c r="H3370" s="131"/>
      <c r="I3370" s="147"/>
      <c r="J3370" s="140"/>
      <c r="K3370" s="148"/>
      <c r="L3370" s="134"/>
      <c r="M3370" s="134"/>
      <c r="N3370" s="146"/>
      <c r="O3370" s="146"/>
      <c r="P3370" s="149"/>
      <c r="Q3370" s="149"/>
      <c r="R3370" s="134"/>
      <c r="S3370" s="127"/>
      <c r="T3370" s="150"/>
      <c r="U3370" s="140"/>
      <c r="V3370" s="140"/>
      <c r="W3370" s="127"/>
    </row>
    <row r="3371" spans="1:23" ht="15.75" customHeight="1">
      <c r="A3371" s="131"/>
      <c r="B3371" s="131"/>
      <c r="C3371" s="140"/>
      <c r="D3371" s="134"/>
      <c r="E3371" s="146"/>
      <c r="F3371" s="134"/>
      <c r="G3371" s="131"/>
      <c r="H3371" s="131"/>
      <c r="I3371" s="147"/>
      <c r="J3371" s="140"/>
      <c r="K3371" s="148"/>
      <c r="L3371" s="134"/>
      <c r="M3371" s="134"/>
      <c r="N3371" s="146"/>
      <c r="O3371" s="146"/>
      <c r="P3371" s="149"/>
      <c r="Q3371" s="149"/>
      <c r="R3371" s="134"/>
      <c r="S3371" s="127"/>
      <c r="T3371" s="150"/>
      <c r="U3371" s="140"/>
      <c r="V3371" s="140"/>
      <c r="W3371" s="127"/>
    </row>
    <row r="3372" spans="1:23" ht="15.75" customHeight="1">
      <c r="A3372" s="131"/>
      <c r="B3372" s="131"/>
      <c r="C3372" s="140"/>
      <c r="D3372" s="134"/>
      <c r="E3372" s="146"/>
      <c r="F3372" s="134"/>
      <c r="G3372" s="131"/>
      <c r="H3372" s="131"/>
      <c r="I3372" s="147"/>
      <c r="J3372" s="140"/>
      <c r="K3372" s="148"/>
      <c r="L3372" s="134"/>
      <c r="M3372" s="134"/>
      <c r="N3372" s="146"/>
      <c r="O3372" s="146"/>
      <c r="P3372" s="149"/>
      <c r="Q3372" s="149"/>
      <c r="R3372" s="134"/>
      <c r="S3372" s="127"/>
      <c r="T3372" s="150"/>
      <c r="U3372" s="140"/>
      <c r="V3372" s="140"/>
      <c r="W3372" s="127"/>
    </row>
    <row r="3373" spans="1:23" ht="15.75" customHeight="1">
      <c r="A3373" s="131"/>
      <c r="B3373" s="131"/>
      <c r="C3373" s="140"/>
      <c r="D3373" s="134"/>
      <c r="E3373" s="146"/>
      <c r="F3373" s="134"/>
      <c r="G3373" s="131"/>
      <c r="H3373" s="131"/>
      <c r="I3373" s="147"/>
      <c r="J3373" s="140"/>
      <c r="K3373" s="148"/>
      <c r="L3373" s="134"/>
      <c r="M3373" s="134"/>
      <c r="N3373" s="146"/>
      <c r="O3373" s="146"/>
      <c r="P3373" s="149"/>
      <c r="Q3373" s="149"/>
      <c r="R3373" s="134"/>
      <c r="S3373" s="127"/>
      <c r="T3373" s="150"/>
      <c r="U3373" s="140"/>
      <c r="V3373" s="140"/>
      <c r="W3373" s="127"/>
    </row>
    <row r="3374" spans="1:23" ht="15.75" customHeight="1">
      <c r="A3374" s="131"/>
      <c r="B3374" s="131"/>
      <c r="C3374" s="140"/>
      <c r="D3374" s="134"/>
      <c r="E3374" s="146"/>
      <c r="F3374" s="134"/>
      <c r="G3374" s="131"/>
      <c r="H3374" s="131"/>
      <c r="I3374" s="147"/>
      <c r="J3374" s="140"/>
      <c r="K3374" s="148"/>
      <c r="L3374" s="134"/>
      <c r="M3374" s="134"/>
      <c r="N3374" s="146"/>
      <c r="O3374" s="146"/>
      <c r="P3374" s="149"/>
      <c r="Q3374" s="149"/>
      <c r="R3374" s="134"/>
      <c r="S3374" s="127"/>
      <c r="T3374" s="150"/>
      <c r="U3374" s="140"/>
      <c r="V3374" s="140"/>
      <c r="W3374" s="127"/>
    </row>
    <row r="3375" spans="1:23" ht="15.75" customHeight="1">
      <c r="A3375" s="131"/>
      <c r="B3375" s="131"/>
      <c r="C3375" s="140"/>
      <c r="D3375" s="134"/>
      <c r="E3375" s="146"/>
      <c r="F3375" s="134"/>
      <c r="G3375" s="131"/>
      <c r="H3375" s="131"/>
      <c r="I3375" s="147"/>
      <c r="J3375" s="140"/>
      <c r="K3375" s="148"/>
      <c r="L3375" s="134"/>
      <c r="M3375" s="134"/>
      <c r="N3375" s="146"/>
      <c r="O3375" s="146"/>
      <c r="P3375" s="149"/>
      <c r="Q3375" s="149"/>
      <c r="R3375" s="134"/>
      <c r="S3375" s="127"/>
      <c r="T3375" s="150"/>
      <c r="U3375" s="140"/>
      <c r="V3375" s="140"/>
      <c r="W3375" s="127"/>
    </row>
    <row r="3376" spans="1:23" ht="15.75" customHeight="1">
      <c r="A3376" s="131"/>
      <c r="B3376" s="131"/>
      <c r="C3376" s="140"/>
      <c r="D3376" s="134"/>
      <c r="E3376" s="146"/>
      <c r="F3376" s="134"/>
      <c r="G3376" s="131"/>
      <c r="H3376" s="131"/>
      <c r="I3376" s="147"/>
      <c r="J3376" s="140"/>
      <c r="K3376" s="148"/>
      <c r="L3376" s="134"/>
      <c r="M3376" s="134"/>
      <c r="N3376" s="146"/>
      <c r="O3376" s="146"/>
      <c r="P3376" s="149"/>
      <c r="Q3376" s="149"/>
      <c r="R3376" s="134"/>
      <c r="S3376" s="127"/>
      <c r="T3376" s="150"/>
      <c r="U3376" s="140"/>
      <c r="V3376" s="140"/>
      <c r="W3376" s="127"/>
    </row>
    <row r="3377" spans="1:23" ht="15.75" customHeight="1">
      <c r="A3377" s="131"/>
      <c r="B3377" s="131"/>
      <c r="C3377" s="140"/>
      <c r="D3377" s="134"/>
      <c r="E3377" s="146"/>
      <c r="F3377" s="134"/>
      <c r="G3377" s="131"/>
      <c r="H3377" s="131"/>
      <c r="I3377" s="147"/>
      <c r="J3377" s="140"/>
      <c r="K3377" s="148"/>
      <c r="L3377" s="134"/>
      <c r="M3377" s="134"/>
      <c r="N3377" s="146"/>
      <c r="O3377" s="146"/>
      <c r="P3377" s="149"/>
      <c r="Q3377" s="149"/>
      <c r="R3377" s="134"/>
      <c r="S3377" s="127"/>
      <c r="T3377" s="150"/>
      <c r="U3377" s="140"/>
      <c r="V3377" s="140"/>
      <c r="W3377" s="127"/>
    </row>
    <row r="3378" spans="1:23" ht="15.75" customHeight="1">
      <c r="A3378" s="131"/>
      <c r="B3378" s="131"/>
      <c r="C3378" s="140"/>
      <c r="D3378" s="134"/>
      <c r="E3378" s="146"/>
      <c r="F3378" s="134"/>
      <c r="G3378" s="131"/>
      <c r="H3378" s="131"/>
      <c r="I3378" s="147"/>
      <c r="J3378" s="140"/>
      <c r="K3378" s="148"/>
      <c r="L3378" s="134"/>
      <c r="M3378" s="134"/>
      <c r="N3378" s="146"/>
      <c r="O3378" s="146"/>
      <c r="P3378" s="149"/>
      <c r="Q3378" s="149"/>
      <c r="R3378" s="134"/>
      <c r="S3378" s="127"/>
      <c r="T3378" s="150"/>
      <c r="U3378" s="140"/>
      <c r="V3378" s="140"/>
      <c r="W3378" s="127"/>
    </row>
    <row r="3379" spans="1:23" ht="15.75" customHeight="1">
      <c r="A3379" s="131"/>
      <c r="B3379" s="131"/>
      <c r="C3379" s="140"/>
      <c r="D3379" s="134"/>
      <c r="E3379" s="146"/>
      <c r="F3379" s="134"/>
      <c r="G3379" s="131"/>
      <c r="H3379" s="131"/>
      <c r="I3379" s="147"/>
      <c r="J3379" s="140"/>
      <c r="K3379" s="148"/>
      <c r="L3379" s="134"/>
      <c r="M3379" s="134"/>
      <c r="N3379" s="146"/>
      <c r="O3379" s="146"/>
      <c r="P3379" s="149"/>
      <c r="Q3379" s="149"/>
      <c r="R3379" s="134"/>
      <c r="S3379" s="127"/>
      <c r="T3379" s="150"/>
      <c r="U3379" s="140"/>
      <c r="V3379" s="140"/>
      <c r="W3379" s="127"/>
    </row>
    <row r="3380" spans="1:23" ht="15.75" customHeight="1">
      <c r="A3380" s="131"/>
      <c r="B3380" s="131"/>
      <c r="C3380" s="140"/>
      <c r="D3380" s="134"/>
      <c r="E3380" s="146"/>
      <c r="F3380" s="134"/>
      <c r="G3380" s="131"/>
      <c r="H3380" s="131"/>
      <c r="I3380" s="147"/>
      <c r="J3380" s="140"/>
      <c r="K3380" s="148"/>
      <c r="L3380" s="134"/>
      <c r="M3380" s="134"/>
      <c r="N3380" s="146"/>
      <c r="O3380" s="146"/>
      <c r="P3380" s="149"/>
      <c r="Q3380" s="149"/>
      <c r="R3380" s="134"/>
      <c r="S3380" s="127"/>
      <c r="T3380" s="150"/>
      <c r="U3380" s="140"/>
      <c r="V3380" s="140"/>
      <c r="W3380" s="127"/>
    </row>
    <row r="3381" spans="1:23" ht="15.75" customHeight="1">
      <c r="A3381" s="131"/>
      <c r="B3381" s="131"/>
      <c r="C3381" s="140"/>
      <c r="D3381" s="134"/>
      <c r="E3381" s="146"/>
      <c r="F3381" s="134"/>
      <c r="G3381" s="131"/>
      <c r="H3381" s="131"/>
      <c r="I3381" s="147"/>
      <c r="J3381" s="140"/>
      <c r="K3381" s="148"/>
      <c r="L3381" s="134"/>
      <c r="M3381" s="134"/>
      <c r="N3381" s="146"/>
      <c r="O3381" s="146"/>
      <c r="P3381" s="149"/>
      <c r="Q3381" s="149"/>
      <c r="R3381" s="134"/>
      <c r="S3381" s="127"/>
      <c r="T3381" s="150"/>
      <c r="U3381" s="140"/>
      <c r="V3381" s="140"/>
      <c r="W3381" s="127"/>
    </row>
    <row r="3382" spans="1:23" ht="15.75" customHeight="1">
      <c r="A3382" s="131"/>
      <c r="B3382" s="131"/>
      <c r="C3382" s="140"/>
      <c r="D3382" s="134"/>
      <c r="E3382" s="146"/>
      <c r="F3382" s="134"/>
      <c r="G3382" s="131"/>
      <c r="H3382" s="131"/>
      <c r="I3382" s="147"/>
      <c r="J3382" s="140"/>
      <c r="K3382" s="148"/>
      <c r="L3382" s="134"/>
      <c r="M3382" s="134"/>
      <c r="N3382" s="146"/>
      <c r="O3382" s="146"/>
      <c r="P3382" s="149"/>
      <c r="Q3382" s="149"/>
      <c r="R3382" s="134"/>
      <c r="S3382" s="127"/>
      <c r="T3382" s="150"/>
      <c r="U3382" s="140"/>
      <c r="V3382" s="140"/>
      <c r="W3382" s="127"/>
    </row>
    <row r="3383" spans="1:23" ht="15.75" customHeight="1">
      <c r="A3383" s="131"/>
      <c r="B3383" s="131"/>
      <c r="C3383" s="140"/>
      <c r="D3383" s="134"/>
      <c r="E3383" s="146"/>
      <c r="F3383" s="134"/>
      <c r="G3383" s="131"/>
      <c r="H3383" s="131"/>
      <c r="I3383" s="147"/>
      <c r="J3383" s="140"/>
      <c r="K3383" s="148"/>
      <c r="L3383" s="134"/>
      <c r="M3383" s="134"/>
      <c r="N3383" s="146"/>
      <c r="O3383" s="146"/>
      <c r="P3383" s="149"/>
      <c r="Q3383" s="149"/>
      <c r="R3383" s="134"/>
      <c r="S3383" s="127"/>
      <c r="T3383" s="150"/>
      <c r="U3383" s="140"/>
      <c r="V3383" s="140"/>
      <c r="W3383" s="127"/>
    </row>
    <row r="3384" spans="1:23" ht="15.75" customHeight="1">
      <c r="A3384" s="131"/>
      <c r="B3384" s="131"/>
      <c r="C3384" s="140"/>
      <c r="D3384" s="134"/>
      <c r="E3384" s="146"/>
      <c r="F3384" s="134"/>
      <c r="G3384" s="131"/>
      <c r="H3384" s="131"/>
      <c r="I3384" s="147"/>
      <c r="J3384" s="140"/>
      <c r="K3384" s="148"/>
      <c r="L3384" s="134"/>
      <c r="M3384" s="134"/>
      <c r="N3384" s="146"/>
      <c r="O3384" s="146"/>
      <c r="P3384" s="149"/>
      <c r="Q3384" s="149"/>
      <c r="R3384" s="134"/>
      <c r="S3384" s="127"/>
      <c r="T3384" s="150"/>
      <c r="U3384" s="140"/>
      <c r="V3384" s="140"/>
      <c r="W3384" s="127"/>
    </row>
    <row r="3385" spans="1:23" ht="15.75" customHeight="1">
      <c r="A3385" s="131"/>
      <c r="B3385" s="131"/>
      <c r="C3385" s="140"/>
      <c r="D3385" s="134"/>
      <c r="E3385" s="146"/>
      <c r="F3385" s="134"/>
      <c r="G3385" s="131"/>
      <c r="H3385" s="131"/>
      <c r="I3385" s="147"/>
      <c r="J3385" s="140"/>
      <c r="K3385" s="148"/>
      <c r="L3385" s="134"/>
      <c r="M3385" s="134"/>
      <c r="N3385" s="146"/>
      <c r="O3385" s="146"/>
      <c r="P3385" s="149"/>
      <c r="Q3385" s="149"/>
      <c r="R3385" s="134"/>
      <c r="S3385" s="127"/>
      <c r="T3385" s="150"/>
      <c r="U3385" s="140"/>
      <c r="V3385" s="140"/>
      <c r="W3385" s="127"/>
    </row>
    <row r="3386" spans="1:23" ht="15.75" customHeight="1">
      <c r="A3386" s="131"/>
      <c r="B3386" s="131"/>
      <c r="C3386" s="140"/>
      <c r="D3386" s="134"/>
      <c r="E3386" s="146"/>
      <c r="F3386" s="134"/>
      <c r="G3386" s="131"/>
      <c r="H3386" s="131"/>
      <c r="I3386" s="147"/>
      <c r="J3386" s="140"/>
      <c r="K3386" s="148"/>
      <c r="L3386" s="134"/>
      <c r="M3386" s="134"/>
      <c r="N3386" s="146"/>
      <c r="O3386" s="146"/>
      <c r="P3386" s="149"/>
      <c r="Q3386" s="149"/>
      <c r="R3386" s="134"/>
      <c r="S3386" s="127"/>
      <c r="T3386" s="150"/>
      <c r="U3386" s="140"/>
      <c r="V3386" s="140"/>
      <c r="W3386" s="127"/>
    </row>
    <row r="3387" spans="1:23" ht="15.75" customHeight="1">
      <c r="A3387" s="131"/>
      <c r="B3387" s="131"/>
      <c r="C3387" s="140"/>
      <c r="D3387" s="134"/>
      <c r="E3387" s="146"/>
      <c r="F3387" s="134"/>
      <c r="G3387" s="131"/>
      <c r="H3387" s="131"/>
      <c r="I3387" s="147"/>
      <c r="J3387" s="140"/>
      <c r="K3387" s="148"/>
      <c r="L3387" s="134"/>
      <c r="M3387" s="134"/>
      <c r="N3387" s="146"/>
      <c r="O3387" s="146"/>
      <c r="P3387" s="149"/>
      <c r="Q3387" s="149"/>
      <c r="R3387" s="134"/>
      <c r="S3387" s="127"/>
      <c r="T3387" s="150"/>
      <c r="U3387" s="140"/>
      <c r="V3387" s="140"/>
      <c r="W3387" s="127"/>
    </row>
    <row r="3388" spans="1:23" ht="15.75" customHeight="1">
      <c r="A3388" s="131"/>
      <c r="B3388" s="131"/>
      <c r="C3388" s="140"/>
      <c r="D3388" s="134"/>
      <c r="E3388" s="146"/>
      <c r="F3388" s="134"/>
      <c r="G3388" s="131"/>
      <c r="H3388" s="131"/>
      <c r="I3388" s="147"/>
      <c r="J3388" s="140"/>
      <c r="K3388" s="148"/>
      <c r="L3388" s="134"/>
      <c r="M3388" s="134"/>
      <c r="N3388" s="146"/>
      <c r="O3388" s="146"/>
      <c r="P3388" s="149"/>
      <c r="Q3388" s="149"/>
      <c r="R3388" s="134"/>
      <c r="S3388" s="127"/>
      <c r="T3388" s="150"/>
      <c r="U3388" s="140"/>
      <c r="V3388" s="140"/>
      <c r="W3388" s="127"/>
    </row>
    <row r="3389" spans="1:23" ht="15.75" customHeight="1">
      <c r="A3389" s="131"/>
      <c r="B3389" s="131"/>
      <c r="C3389" s="140"/>
      <c r="D3389" s="134"/>
      <c r="E3389" s="146"/>
      <c r="F3389" s="134"/>
      <c r="G3389" s="131"/>
      <c r="H3389" s="131"/>
      <c r="I3389" s="147"/>
      <c r="J3389" s="140"/>
      <c r="K3389" s="148"/>
      <c r="L3389" s="134"/>
      <c r="M3389" s="134"/>
      <c r="N3389" s="146"/>
      <c r="O3389" s="146"/>
      <c r="P3389" s="149"/>
      <c r="Q3389" s="149"/>
      <c r="R3389" s="134"/>
      <c r="S3389" s="127"/>
      <c r="T3389" s="150"/>
      <c r="U3389" s="140"/>
      <c r="V3389" s="140"/>
      <c r="W3389" s="127"/>
    </row>
    <row r="3390" spans="1:23" ht="15.75" customHeight="1">
      <c r="A3390" s="131"/>
      <c r="B3390" s="131"/>
      <c r="C3390" s="140"/>
      <c r="D3390" s="134"/>
      <c r="E3390" s="146"/>
      <c r="F3390" s="134"/>
      <c r="G3390" s="131"/>
      <c r="H3390" s="131"/>
      <c r="I3390" s="147"/>
      <c r="J3390" s="140"/>
      <c r="K3390" s="148"/>
      <c r="L3390" s="134"/>
      <c r="M3390" s="134"/>
      <c r="N3390" s="146"/>
      <c r="O3390" s="146"/>
      <c r="P3390" s="149"/>
      <c r="Q3390" s="149"/>
      <c r="R3390" s="134"/>
      <c r="S3390" s="127"/>
      <c r="T3390" s="150"/>
      <c r="U3390" s="140"/>
      <c r="V3390" s="140"/>
      <c r="W3390" s="127"/>
    </row>
    <row r="3391" spans="1:23" ht="15.75" customHeight="1">
      <c r="A3391" s="131"/>
      <c r="B3391" s="131"/>
      <c r="C3391" s="140"/>
      <c r="D3391" s="134"/>
      <c r="E3391" s="146"/>
      <c r="F3391" s="134"/>
      <c r="G3391" s="131"/>
      <c r="H3391" s="131"/>
      <c r="I3391" s="147"/>
      <c r="J3391" s="140"/>
      <c r="K3391" s="148"/>
      <c r="L3391" s="134"/>
      <c r="M3391" s="134"/>
      <c r="N3391" s="146"/>
      <c r="O3391" s="146"/>
      <c r="P3391" s="149"/>
      <c r="Q3391" s="149"/>
      <c r="R3391" s="134"/>
      <c r="S3391" s="127"/>
      <c r="T3391" s="150"/>
      <c r="U3391" s="140"/>
      <c r="V3391" s="140"/>
      <c r="W3391" s="127"/>
    </row>
    <row r="3392" spans="1:23" ht="15.75" customHeight="1">
      <c r="A3392" s="131"/>
      <c r="B3392" s="131"/>
      <c r="C3392" s="140"/>
      <c r="D3392" s="134"/>
      <c r="E3392" s="146"/>
      <c r="F3392" s="134"/>
      <c r="G3392" s="131"/>
      <c r="H3392" s="131"/>
      <c r="I3392" s="147"/>
      <c r="J3392" s="140"/>
      <c r="K3392" s="148"/>
      <c r="L3392" s="134"/>
      <c r="M3392" s="134"/>
      <c r="N3392" s="146"/>
      <c r="O3392" s="146"/>
      <c r="P3392" s="149"/>
      <c r="Q3392" s="149"/>
      <c r="R3392" s="134"/>
      <c r="S3392" s="127"/>
      <c r="T3392" s="150"/>
      <c r="U3392" s="140"/>
      <c r="V3392" s="140"/>
      <c r="W3392" s="127"/>
    </row>
    <row r="3393" spans="1:23" ht="15.75" customHeight="1">
      <c r="A3393" s="131"/>
      <c r="B3393" s="131"/>
      <c r="C3393" s="140"/>
      <c r="D3393" s="134"/>
      <c r="E3393" s="146"/>
      <c r="F3393" s="134"/>
      <c r="G3393" s="131"/>
      <c r="H3393" s="131"/>
      <c r="I3393" s="147"/>
      <c r="J3393" s="140"/>
      <c r="K3393" s="148"/>
      <c r="L3393" s="134"/>
      <c r="M3393" s="134"/>
      <c r="N3393" s="146"/>
      <c r="O3393" s="146"/>
      <c r="P3393" s="149"/>
      <c r="Q3393" s="149"/>
      <c r="R3393" s="134"/>
      <c r="S3393" s="127"/>
      <c r="T3393" s="150"/>
      <c r="U3393" s="140"/>
      <c r="V3393" s="140"/>
      <c r="W3393" s="127"/>
    </row>
    <row r="3394" spans="1:23" ht="15.75" customHeight="1">
      <c r="A3394" s="131"/>
      <c r="B3394" s="131"/>
      <c r="C3394" s="140"/>
      <c r="D3394" s="134"/>
      <c r="E3394" s="146"/>
      <c r="F3394" s="134"/>
      <c r="G3394" s="131"/>
      <c r="H3394" s="131"/>
      <c r="I3394" s="147"/>
      <c r="J3394" s="140"/>
      <c r="K3394" s="148"/>
      <c r="L3394" s="134"/>
      <c r="M3394" s="134"/>
      <c r="N3394" s="146"/>
      <c r="O3394" s="146"/>
      <c r="P3394" s="149"/>
      <c r="Q3394" s="149"/>
      <c r="R3394" s="134"/>
      <c r="S3394" s="127"/>
      <c r="T3394" s="150"/>
      <c r="U3394" s="140"/>
      <c r="V3394" s="140"/>
      <c r="W3394" s="127"/>
    </row>
    <row r="3395" spans="1:23" ht="15.75" customHeight="1">
      <c r="A3395" s="131"/>
      <c r="B3395" s="131"/>
      <c r="C3395" s="140"/>
      <c r="D3395" s="134"/>
      <c r="E3395" s="146"/>
      <c r="F3395" s="134"/>
      <c r="G3395" s="131"/>
      <c r="H3395" s="131"/>
      <c r="I3395" s="147"/>
      <c r="J3395" s="140"/>
      <c r="K3395" s="148"/>
      <c r="L3395" s="134"/>
      <c r="M3395" s="134"/>
      <c r="N3395" s="146"/>
      <c r="O3395" s="146"/>
      <c r="P3395" s="149"/>
      <c r="Q3395" s="149"/>
      <c r="R3395" s="134"/>
      <c r="S3395" s="127"/>
      <c r="T3395" s="150"/>
      <c r="U3395" s="140"/>
      <c r="V3395" s="140"/>
      <c r="W3395" s="127"/>
    </row>
    <row r="3396" spans="1:23" ht="15.75" customHeight="1">
      <c r="A3396" s="131"/>
      <c r="B3396" s="131"/>
      <c r="C3396" s="140"/>
      <c r="D3396" s="134"/>
      <c r="E3396" s="146"/>
      <c r="F3396" s="134"/>
      <c r="G3396" s="131"/>
      <c r="H3396" s="131"/>
      <c r="I3396" s="147"/>
      <c r="J3396" s="140"/>
      <c r="K3396" s="148"/>
      <c r="L3396" s="134"/>
      <c r="M3396" s="134"/>
      <c r="N3396" s="146"/>
      <c r="O3396" s="146"/>
      <c r="P3396" s="149"/>
      <c r="Q3396" s="149"/>
      <c r="R3396" s="134"/>
      <c r="S3396" s="127"/>
      <c r="T3396" s="150"/>
      <c r="U3396" s="140"/>
      <c r="V3396" s="140"/>
      <c r="W3396" s="127"/>
    </row>
    <row r="3397" spans="1:23" ht="15.75" customHeight="1">
      <c r="A3397" s="131"/>
      <c r="B3397" s="131"/>
      <c r="C3397" s="140"/>
      <c r="D3397" s="134"/>
      <c r="E3397" s="146"/>
      <c r="F3397" s="134"/>
      <c r="G3397" s="131"/>
      <c r="H3397" s="131"/>
      <c r="I3397" s="147"/>
      <c r="J3397" s="140"/>
      <c r="K3397" s="148"/>
      <c r="L3397" s="134"/>
      <c r="M3397" s="134"/>
      <c r="N3397" s="146"/>
      <c r="O3397" s="146"/>
      <c r="P3397" s="149"/>
      <c r="Q3397" s="149"/>
      <c r="R3397" s="134"/>
      <c r="S3397" s="127"/>
      <c r="T3397" s="150"/>
      <c r="U3397" s="140"/>
      <c r="V3397" s="140"/>
      <c r="W3397" s="127"/>
    </row>
    <row r="3398" spans="1:23" ht="15.75" customHeight="1">
      <c r="A3398" s="131"/>
      <c r="B3398" s="131"/>
      <c r="C3398" s="140"/>
      <c r="D3398" s="134"/>
      <c r="E3398" s="146"/>
      <c r="F3398" s="134"/>
      <c r="G3398" s="131"/>
      <c r="H3398" s="131"/>
      <c r="I3398" s="147"/>
      <c r="J3398" s="140"/>
      <c r="K3398" s="148"/>
      <c r="L3398" s="134"/>
      <c r="M3398" s="134"/>
      <c r="N3398" s="146"/>
      <c r="O3398" s="146"/>
      <c r="P3398" s="149"/>
      <c r="Q3398" s="149"/>
      <c r="R3398" s="134"/>
      <c r="S3398" s="127"/>
      <c r="T3398" s="150"/>
      <c r="U3398" s="140"/>
      <c r="V3398" s="140"/>
      <c r="W3398" s="127"/>
    </row>
    <row r="3399" spans="1:23" ht="15.75" customHeight="1">
      <c r="A3399" s="131"/>
      <c r="B3399" s="131"/>
      <c r="C3399" s="140"/>
      <c r="D3399" s="134"/>
      <c r="E3399" s="146"/>
      <c r="F3399" s="134"/>
      <c r="G3399" s="131"/>
      <c r="H3399" s="131"/>
      <c r="I3399" s="147"/>
      <c r="J3399" s="140"/>
      <c r="K3399" s="148"/>
      <c r="L3399" s="134"/>
      <c r="M3399" s="134"/>
      <c r="N3399" s="146"/>
      <c r="O3399" s="146"/>
      <c r="P3399" s="149"/>
      <c r="Q3399" s="149"/>
      <c r="R3399" s="134"/>
      <c r="S3399" s="127"/>
      <c r="T3399" s="150"/>
      <c r="U3399" s="140"/>
      <c r="V3399" s="140"/>
      <c r="W3399" s="127"/>
    </row>
    <row r="3400" spans="1:23" ht="15.75" customHeight="1">
      <c r="A3400" s="131"/>
      <c r="B3400" s="131"/>
      <c r="C3400" s="140"/>
      <c r="D3400" s="134"/>
      <c r="E3400" s="146"/>
      <c r="F3400" s="134"/>
      <c r="G3400" s="131"/>
      <c r="H3400" s="131"/>
      <c r="I3400" s="147"/>
      <c r="J3400" s="140"/>
      <c r="K3400" s="148"/>
      <c r="L3400" s="134"/>
      <c r="M3400" s="134"/>
      <c r="N3400" s="146"/>
      <c r="O3400" s="146"/>
      <c r="P3400" s="149"/>
      <c r="Q3400" s="149"/>
      <c r="R3400" s="134"/>
      <c r="S3400" s="127"/>
      <c r="T3400" s="150"/>
      <c r="U3400" s="140"/>
      <c r="V3400" s="140"/>
      <c r="W3400" s="127"/>
    </row>
    <row r="3401" spans="1:23" ht="15.75" customHeight="1">
      <c r="A3401" s="131"/>
      <c r="B3401" s="131"/>
      <c r="C3401" s="140"/>
      <c r="D3401" s="134"/>
      <c r="E3401" s="146"/>
      <c r="F3401" s="134"/>
      <c r="G3401" s="131"/>
      <c r="H3401" s="131"/>
      <c r="I3401" s="147"/>
      <c r="J3401" s="140"/>
      <c r="K3401" s="148"/>
      <c r="L3401" s="134"/>
      <c r="M3401" s="134"/>
      <c r="N3401" s="146"/>
      <c r="O3401" s="146"/>
      <c r="P3401" s="149"/>
      <c r="Q3401" s="149"/>
      <c r="R3401" s="134"/>
      <c r="S3401" s="127"/>
      <c r="T3401" s="150"/>
      <c r="U3401" s="140"/>
      <c r="V3401" s="140"/>
      <c r="W3401" s="127"/>
    </row>
    <row r="3402" spans="1:23" ht="15.75" customHeight="1">
      <c r="A3402" s="131"/>
      <c r="B3402" s="131"/>
      <c r="C3402" s="140"/>
      <c r="D3402" s="134"/>
      <c r="E3402" s="146"/>
      <c r="F3402" s="134"/>
      <c r="G3402" s="131"/>
      <c r="H3402" s="131"/>
      <c r="I3402" s="147"/>
      <c r="J3402" s="140"/>
      <c r="K3402" s="148"/>
      <c r="L3402" s="134"/>
      <c r="M3402" s="134"/>
      <c r="N3402" s="146"/>
      <c r="O3402" s="146"/>
      <c r="P3402" s="149"/>
      <c r="Q3402" s="149"/>
      <c r="R3402" s="134"/>
      <c r="S3402" s="127"/>
      <c r="T3402" s="150"/>
      <c r="U3402" s="140"/>
      <c r="V3402" s="140"/>
      <c r="W3402" s="127"/>
    </row>
    <row r="3403" spans="1:23" ht="15.75" customHeight="1">
      <c r="A3403" s="131"/>
      <c r="B3403" s="131"/>
      <c r="C3403" s="140"/>
      <c r="D3403" s="134"/>
      <c r="E3403" s="146"/>
      <c r="F3403" s="134"/>
      <c r="G3403" s="131"/>
      <c r="H3403" s="131"/>
      <c r="I3403" s="147"/>
      <c r="J3403" s="140"/>
      <c r="K3403" s="148"/>
      <c r="L3403" s="134"/>
      <c r="M3403" s="134"/>
      <c r="N3403" s="146"/>
      <c r="O3403" s="146"/>
      <c r="P3403" s="149"/>
      <c r="Q3403" s="149"/>
      <c r="R3403" s="134"/>
      <c r="S3403" s="127"/>
      <c r="T3403" s="150"/>
      <c r="U3403" s="140"/>
      <c r="V3403" s="140"/>
      <c r="W3403" s="127"/>
    </row>
    <row r="3404" spans="1:23" ht="15.75" customHeight="1">
      <c r="A3404" s="131"/>
      <c r="B3404" s="131"/>
      <c r="C3404" s="140"/>
      <c r="D3404" s="134"/>
      <c r="E3404" s="146"/>
      <c r="F3404" s="134"/>
      <c r="G3404" s="131"/>
      <c r="H3404" s="131"/>
      <c r="I3404" s="147"/>
      <c r="J3404" s="140"/>
      <c r="K3404" s="148"/>
      <c r="L3404" s="134"/>
      <c r="M3404" s="134"/>
      <c r="N3404" s="146"/>
      <c r="O3404" s="146"/>
      <c r="P3404" s="149"/>
      <c r="Q3404" s="149"/>
      <c r="R3404" s="134"/>
      <c r="S3404" s="127"/>
      <c r="T3404" s="150"/>
      <c r="U3404" s="140"/>
      <c r="V3404" s="140"/>
      <c r="W3404" s="127"/>
    </row>
    <row r="3405" spans="1:23" ht="15.75" customHeight="1">
      <c r="A3405" s="131"/>
      <c r="B3405" s="131"/>
      <c r="C3405" s="140"/>
      <c r="D3405" s="134"/>
      <c r="E3405" s="146"/>
      <c r="F3405" s="134"/>
      <c r="G3405" s="131"/>
      <c r="H3405" s="131"/>
      <c r="I3405" s="147"/>
      <c r="J3405" s="140"/>
      <c r="K3405" s="148"/>
      <c r="L3405" s="134"/>
      <c r="M3405" s="134"/>
      <c r="N3405" s="146"/>
      <c r="O3405" s="146"/>
      <c r="P3405" s="149"/>
      <c r="Q3405" s="149"/>
      <c r="R3405" s="134"/>
      <c r="S3405" s="127"/>
      <c r="T3405" s="150"/>
      <c r="U3405" s="140"/>
      <c r="V3405" s="140"/>
      <c r="W3405" s="127"/>
    </row>
    <row r="3406" spans="1:23" ht="15.75" customHeight="1">
      <c r="A3406" s="131"/>
      <c r="B3406" s="131"/>
      <c r="C3406" s="140"/>
      <c r="D3406" s="134"/>
      <c r="E3406" s="146"/>
      <c r="F3406" s="134"/>
      <c r="G3406" s="131"/>
      <c r="H3406" s="131"/>
      <c r="I3406" s="147"/>
      <c r="J3406" s="140"/>
      <c r="K3406" s="148"/>
      <c r="L3406" s="134"/>
      <c r="M3406" s="134"/>
      <c r="N3406" s="146"/>
      <c r="O3406" s="146"/>
      <c r="P3406" s="149"/>
      <c r="Q3406" s="149"/>
      <c r="R3406" s="134"/>
      <c r="S3406" s="127"/>
      <c r="T3406" s="150"/>
      <c r="U3406" s="140"/>
      <c r="V3406" s="140"/>
      <c r="W3406" s="127"/>
    </row>
    <row r="3407" spans="1:23" ht="15.75" customHeight="1">
      <c r="A3407" s="131"/>
      <c r="B3407" s="131"/>
      <c r="C3407" s="140"/>
      <c r="D3407" s="134"/>
      <c r="E3407" s="146"/>
      <c r="F3407" s="134"/>
      <c r="G3407" s="131"/>
      <c r="H3407" s="131"/>
      <c r="I3407" s="147"/>
      <c r="J3407" s="140"/>
      <c r="K3407" s="148"/>
      <c r="L3407" s="134"/>
      <c r="M3407" s="134"/>
      <c r="N3407" s="146"/>
      <c r="O3407" s="146"/>
      <c r="P3407" s="149"/>
      <c r="Q3407" s="149"/>
      <c r="R3407" s="134"/>
      <c r="S3407" s="127"/>
      <c r="T3407" s="150"/>
      <c r="U3407" s="140"/>
      <c r="V3407" s="140"/>
      <c r="W3407" s="127"/>
    </row>
    <row r="3408" spans="1:23" ht="15.75" customHeight="1">
      <c r="A3408" s="131"/>
      <c r="B3408" s="131"/>
      <c r="C3408" s="140"/>
      <c r="D3408" s="134"/>
      <c r="E3408" s="146"/>
      <c r="F3408" s="134"/>
      <c r="G3408" s="131"/>
      <c r="H3408" s="131"/>
      <c r="I3408" s="147"/>
      <c r="J3408" s="140"/>
      <c r="K3408" s="148"/>
      <c r="L3408" s="134"/>
      <c r="M3408" s="134"/>
      <c r="N3408" s="146"/>
      <c r="O3408" s="146"/>
      <c r="P3408" s="149"/>
      <c r="Q3408" s="149"/>
      <c r="R3408" s="134"/>
      <c r="S3408" s="127"/>
      <c r="T3408" s="150"/>
      <c r="U3408" s="140"/>
      <c r="V3408" s="140"/>
      <c r="W3408" s="127"/>
    </row>
    <row r="3409" spans="1:23" ht="15.75" customHeight="1">
      <c r="A3409" s="131"/>
      <c r="B3409" s="131"/>
      <c r="C3409" s="140"/>
      <c r="D3409" s="134"/>
      <c r="E3409" s="146"/>
      <c r="F3409" s="134"/>
      <c r="G3409" s="131"/>
      <c r="H3409" s="131"/>
      <c r="I3409" s="147"/>
      <c r="J3409" s="140"/>
      <c r="K3409" s="148"/>
      <c r="L3409" s="134"/>
      <c r="M3409" s="134"/>
      <c r="N3409" s="146"/>
      <c r="O3409" s="146"/>
      <c r="P3409" s="149"/>
      <c r="Q3409" s="149"/>
      <c r="R3409" s="134"/>
      <c r="S3409" s="127"/>
      <c r="T3409" s="150"/>
      <c r="U3409" s="140"/>
      <c r="V3409" s="140"/>
      <c r="W3409" s="127"/>
    </row>
    <row r="3410" spans="1:23" ht="15.75" customHeight="1">
      <c r="A3410" s="131"/>
      <c r="B3410" s="131"/>
      <c r="C3410" s="140"/>
      <c r="D3410" s="134"/>
      <c r="E3410" s="146"/>
      <c r="F3410" s="134"/>
      <c r="G3410" s="131"/>
      <c r="H3410" s="131"/>
      <c r="I3410" s="147"/>
      <c r="J3410" s="140"/>
      <c r="K3410" s="148"/>
      <c r="L3410" s="134"/>
      <c r="M3410" s="134"/>
      <c r="N3410" s="146"/>
      <c r="O3410" s="146"/>
      <c r="P3410" s="149"/>
      <c r="Q3410" s="149"/>
      <c r="R3410" s="134"/>
      <c r="S3410" s="127"/>
      <c r="T3410" s="150"/>
      <c r="U3410" s="140"/>
      <c r="V3410" s="140"/>
      <c r="W3410" s="127"/>
    </row>
    <row r="3411" spans="1:23" ht="15.75" customHeight="1">
      <c r="A3411" s="131"/>
      <c r="B3411" s="131"/>
      <c r="C3411" s="140"/>
      <c r="D3411" s="134"/>
      <c r="E3411" s="146"/>
      <c r="F3411" s="134"/>
      <c r="G3411" s="131"/>
      <c r="H3411" s="131"/>
      <c r="I3411" s="147"/>
      <c r="J3411" s="140"/>
      <c r="K3411" s="148"/>
      <c r="L3411" s="134"/>
      <c r="M3411" s="134"/>
      <c r="N3411" s="146"/>
      <c r="O3411" s="146"/>
      <c r="P3411" s="149"/>
      <c r="Q3411" s="149"/>
      <c r="R3411" s="134"/>
      <c r="S3411" s="127"/>
      <c r="T3411" s="150"/>
      <c r="U3411" s="140"/>
      <c r="V3411" s="140"/>
      <c r="W3411" s="127"/>
    </row>
    <row r="3412" spans="1:23" ht="15.75" customHeight="1">
      <c r="A3412" s="131"/>
      <c r="B3412" s="131"/>
      <c r="C3412" s="140"/>
      <c r="D3412" s="134"/>
      <c r="E3412" s="146"/>
      <c r="F3412" s="134"/>
      <c r="G3412" s="131"/>
      <c r="H3412" s="131"/>
      <c r="I3412" s="147"/>
      <c r="J3412" s="140"/>
      <c r="K3412" s="148"/>
      <c r="L3412" s="134"/>
      <c r="M3412" s="134"/>
      <c r="N3412" s="146"/>
      <c r="O3412" s="146"/>
      <c r="P3412" s="149"/>
      <c r="Q3412" s="149"/>
      <c r="R3412" s="134"/>
      <c r="S3412" s="127"/>
      <c r="T3412" s="150"/>
      <c r="U3412" s="140"/>
      <c r="V3412" s="140"/>
      <c r="W3412" s="127"/>
    </row>
    <row r="3413" spans="1:23" ht="15.75" customHeight="1">
      <c r="A3413" s="131"/>
      <c r="B3413" s="131"/>
      <c r="C3413" s="140"/>
      <c r="D3413" s="134"/>
      <c r="E3413" s="146"/>
      <c r="F3413" s="134"/>
      <c r="G3413" s="131"/>
      <c r="H3413" s="131"/>
      <c r="I3413" s="147"/>
      <c r="J3413" s="140"/>
      <c r="K3413" s="148"/>
      <c r="L3413" s="134"/>
      <c r="M3413" s="134"/>
      <c r="N3413" s="146"/>
      <c r="O3413" s="146"/>
      <c r="P3413" s="149"/>
      <c r="Q3413" s="149"/>
      <c r="R3413" s="134"/>
      <c r="S3413" s="127"/>
      <c r="T3413" s="150"/>
      <c r="U3413" s="140"/>
      <c r="V3413" s="140"/>
      <c r="W3413" s="127"/>
    </row>
    <row r="3414" spans="1:23" ht="15.75" customHeight="1">
      <c r="A3414" s="131"/>
      <c r="B3414" s="131"/>
      <c r="C3414" s="140"/>
      <c r="D3414" s="134"/>
      <c r="E3414" s="146"/>
      <c r="F3414" s="134"/>
      <c r="G3414" s="131"/>
      <c r="H3414" s="131"/>
      <c r="I3414" s="147"/>
      <c r="J3414" s="140"/>
      <c r="K3414" s="148"/>
      <c r="L3414" s="134"/>
      <c r="M3414" s="134"/>
      <c r="N3414" s="146"/>
      <c r="O3414" s="146"/>
      <c r="P3414" s="149"/>
      <c r="Q3414" s="149"/>
      <c r="R3414" s="134"/>
      <c r="S3414" s="127"/>
      <c r="T3414" s="150"/>
      <c r="U3414" s="140"/>
      <c r="V3414" s="140"/>
      <c r="W3414" s="127"/>
    </row>
    <row r="3415" spans="1:23" ht="15.75" customHeight="1">
      <c r="A3415" s="131"/>
      <c r="B3415" s="131"/>
      <c r="C3415" s="140"/>
      <c r="D3415" s="134"/>
      <c r="E3415" s="146"/>
      <c r="F3415" s="134"/>
      <c r="G3415" s="131"/>
      <c r="H3415" s="131"/>
      <c r="I3415" s="147"/>
      <c r="J3415" s="140"/>
      <c r="K3415" s="148"/>
      <c r="L3415" s="134"/>
      <c r="M3415" s="134"/>
      <c r="N3415" s="146"/>
      <c r="O3415" s="146"/>
      <c r="P3415" s="149"/>
      <c r="Q3415" s="149"/>
      <c r="R3415" s="134"/>
      <c r="S3415" s="127"/>
      <c r="T3415" s="150"/>
      <c r="U3415" s="140"/>
      <c r="V3415" s="140"/>
      <c r="W3415" s="127"/>
    </row>
    <row r="3416" spans="1:23" ht="15.75" customHeight="1">
      <c r="A3416" s="131"/>
      <c r="B3416" s="131"/>
      <c r="C3416" s="140"/>
      <c r="D3416" s="134"/>
      <c r="E3416" s="146"/>
      <c r="F3416" s="134"/>
      <c r="G3416" s="131"/>
      <c r="H3416" s="131"/>
      <c r="I3416" s="147"/>
      <c r="J3416" s="140"/>
      <c r="K3416" s="148"/>
      <c r="L3416" s="134"/>
      <c r="M3416" s="134"/>
      <c r="N3416" s="146"/>
      <c r="O3416" s="146"/>
      <c r="P3416" s="149"/>
      <c r="Q3416" s="149"/>
      <c r="R3416" s="134"/>
      <c r="S3416" s="127"/>
      <c r="T3416" s="150"/>
      <c r="U3416" s="140"/>
      <c r="V3416" s="140"/>
      <c r="W3416" s="127"/>
    </row>
    <row r="3417" spans="1:23" ht="15.75" customHeight="1">
      <c r="A3417" s="131"/>
      <c r="B3417" s="131"/>
      <c r="C3417" s="140"/>
      <c r="D3417" s="134"/>
      <c r="E3417" s="146"/>
      <c r="F3417" s="134"/>
      <c r="G3417" s="131"/>
      <c r="H3417" s="131"/>
      <c r="I3417" s="147"/>
      <c r="J3417" s="140"/>
      <c r="K3417" s="148"/>
      <c r="L3417" s="134"/>
      <c r="M3417" s="134"/>
      <c r="N3417" s="146"/>
      <c r="O3417" s="146"/>
      <c r="P3417" s="149"/>
      <c r="Q3417" s="149"/>
      <c r="R3417" s="134"/>
      <c r="S3417" s="127"/>
      <c r="T3417" s="150"/>
      <c r="U3417" s="140"/>
      <c r="V3417" s="140"/>
      <c r="W3417" s="127"/>
    </row>
    <row r="3418" spans="1:23" ht="15.75" customHeight="1">
      <c r="A3418" s="131"/>
      <c r="B3418" s="131"/>
      <c r="C3418" s="140"/>
      <c r="D3418" s="134"/>
      <c r="E3418" s="146"/>
      <c r="F3418" s="134"/>
      <c r="G3418" s="131"/>
      <c r="H3418" s="131"/>
      <c r="I3418" s="147"/>
      <c r="J3418" s="140"/>
      <c r="K3418" s="148"/>
      <c r="L3418" s="134"/>
      <c r="M3418" s="134"/>
      <c r="N3418" s="146"/>
      <c r="O3418" s="146"/>
      <c r="P3418" s="149"/>
      <c r="Q3418" s="149"/>
      <c r="R3418" s="134"/>
      <c r="S3418" s="127"/>
      <c r="T3418" s="150"/>
      <c r="U3418" s="140"/>
      <c r="V3418" s="140"/>
      <c r="W3418" s="127"/>
    </row>
    <row r="3419" spans="1:23" ht="15.75" customHeight="1">
      <c r="A3419" s="131"/>
      <c r="B3419" s="131"/>
      <c r="C3419" s="140"/>
      <c r="D3419" s="134"/>
      <c r="E3419" s="146"/>
      <c r="F3419" s="134"/>
      <c r="G3419" s="131"/>
      <c r="H3419" s="131"/>
      <c r="I3419" s="147"/>
      <c r="J3419" s="140"/>
      <c r="K3419" s="148"/>
      <c r="L3419" s="134"/>
      <c r="M3419" s="134"/>
      <c r="N3419" s="146"/>
      <c r="O3419" s="146"/>
      <c r="P3419" s="149"/>
      <c r="Q3419" s="149"/>
      <c r="R3419" s="134"/>
      <c r="S3419" s="127"/>
      <c r="T3419" s="150"/>
      <c r="U3419" s="140"/>
      <c r="V3419" s="140"/>
      <c r="W3419" s="127"/>
    </row>
    <row r="3420" spans="1:23" ht="15.75" customHeight="1">
      <c r="A3420" s="131"/>
      <c r="B3420" s="131"/>
      <c r="C3420" s="140"/>
      <c r="D3420" s="134"/>
      <c r="E3420" s="146"/>
      <c r="F3420" s="134"/>
      <c r="G3420" s="131"/>
      <c r="H3420" s="131"/>
      <c r="I3420" s="147"/>
      <c r="J3420" s="140"/>
      <c r="K3420" s="148"/>
      <c r="L3420" s="134"/>
      <c r="M3420" s="134"/>
      <c r="N3420" s="146"/>
      <c r="O3420" s="146"/>
      <c r="P3420" s="149"/>
      <c r="Q3420" s="149"/>
      <c r="R3420" s="134"/>
      <c r="S3420" s="127"/>
      <c r="T3420" s="150"/>
      <c r="U3420" s="140"/>
      <c r="V3420" s="140"/>
      <c r="W3420" s="127"/>
    </row>
    <row r="3421" spans="1:23" ht="15.75" customHeight="1">
      <c r="A3421" s="131"/>
      <c r="B3421" s="131"/>
      <c r="C3421" s="140"/>
      <c r="D3421" s="134"/>
      <c r="E3421" s="146"/>
      <c r="F3421" s="134"/>
      <c r="G3421" s="131"/>
      <c r="H3421" s="131"/>
      <c r="I3421" s="147"/>
      <c r="J3421" s="140"/>
      <c r="K3421" s="148"/>
      <c r="L3421" s="134"/>
      <c r="M3421" s="134"/>
      <c r="N3421" s="146"/>
      <c r="O3421" s="146"/>
      <c r="P3421" s="149"/>
      <c r="Q3421" s="149"/>
      <c r="R3421" s="134"/>
      <c r="S3421" s="127"/>
      <c r="T3421" s="150"/>
      <c r="U3421" s="140"/>
      <c r="V3421" s="140"/>
      <c r="W3421" s="127"/>
    </row>
    <row r="3422" spans="1:23" ht="15.75" customHeight="1">
      <c r="A3422" s="131"/>
      <c r="B3422" s="131"/>
      <c r="C3422" s="140"/>
      <c r="D3422" s="134"/>
      <c r="E3422" s="146"/>
      <c r="F3422" s="134"/>
      <c r="G3422" s="131"/>
      <c r="H3422" s="131"/>
      <c r="I3422" s="147"/>
      <c r="J3422" s="140"/>
      <c r="K3422" s="148"/>
      <c r="L3422" s="134"/>
      <c r="M3422" s="134"/>
      <c r="N3422" s="146"/>
      <c r="O3422" s="146"/>
      <c r="P3422" s="149"/>
      <c r="Q3422" s="149"/>
      <c r="R3422" s="134"/>
      <c r="S3422" s="127"/>
      <c r="T3422" s="150"/>
      <c r="U3422" s="140"/>
      <c r="V3422" s="140"/>
      <c r="W3422" s="127"/>
    </row>
    <row r="3423" spans="1:23" ht="15.75" customHeight="1">
      <c r="A3423" s="131"/>
      <c r="B3423" s="131"/>
      <c r="C3423" s="140"/>
      <c r="D3423" s="134"/>
      <c r="E3423" s="146"/>
      <c r="F3423" s="134"/>
      <c r="G3423" s="131"/>
      <c r="H3423" s="131"/>
      <c r="I3423" s="147"/>
      <c r="J3423" s="140"/>
      <c r="K3423" s="148"/>
      <c r="L3423" s="134"/>
      <c r="M3423" s="134"/>
      <c r="N3423" s="146"/>
      <c r="O3423" s="146"/>
      <c r="P3423" s="149"/>
      <c r="Q3423" s="149"/>
      <c r="R3423" s="134"/>
      <c r="S3423" s="127"/>
      <c r="T3423" s="150"/>
      <c r="U3423" s="140"/>
      <c r="V3423" s="140"/>
      <c r="W3423" s="127"/>
    </row>
    <row r="3424" spans="1:23" ht="15.75" customHeight="1">
      <c r="A3424" s="131"/>
      <c r="B3424" s="131"/>
      <c r="C3424" s="140"/>
      <c r="D3424" s="134"/>
      <c r="E3424" s="146"/>
      <c r="F3424" s="134"/>
      <c r="G3424" s="131"/>
      <c r="H3424" s="131"/>
      <c r="I3424" s="147"/>
      <c r="J3424" s="140"/>
      <c r="K3424" s="148"/>
      <c r="L3424" s="134"/>
      <c r="M3424" s="134"/>
      <c r="N3424" s="146"/>
      <c r="O3424" s="146"/>
      <c r="P3424" s="149"/>
      <c r="Q3424" s="149"/>
      <c r="R3424" s="134"/>
      <c r="S3424" s="127"/>
      <c r="T3424" s="150"/>
      <c r="U3424" s="140"/>
      <c r="V3424" s="140"/>
      <c r="W3424" s="127"/>
    </row>
    <row r="3425" spans="1:23" ht="15.75" customHeight="1">
      <c r="A3425" s="131"/>
      <c r="B3425" s="131"/>
      <c r="C3425" s="140"/>
      <c r="D3425" s="134"/>
      <c r="E3425" s="146"/>
      <c r="F3425" s="134"/>
      <c r="G3425" s="131"/>
      <c r="H3425" s="131"/>
      <c r="I3425" s="147"/>
      <c r="J3425" s="140"/>
      <c r="K3425" s="148"/>
      <c r="L3425" s="134"/>
      <c r="M3425" s="134"/>
      <c r="N3425" s="146"/>
      <c r="O3425" s="146"/>
      <c r="P3425" s="149"/>
      <c r="Q3425" s="149"/>
      <c r="R3425" s="134"/>
      <c r="S3425" s="127"/>
      <c r="T3425" s="150"/>
      <c r="U3425" s="140"/>
      <c r="V3425" s="140"/>
      <c r="W3425" s="127"/>
    </row>
    <row r="3426" spans="1:23" ht="15.75" customHeight="1">
      <c r="A3426" s="131"/>
      <c r="B3426" s="131"/>
      <c r="C3426" s="140"/>
      <c r="D3426" s="134"/>
      <c r="E3426" s="146"/>
      <c r="F3426" s="134"/>
      <c r="G3426" s="131"/>
      <c r="H3426" s="131"/>
      <c r="I3426" s="147"/>
      <c r="J3426" s="140"/>
      <c r="K3426" s="148"/>
      <c r="L3426" s="134"/>
      <c r="M3426" s="134"/>
      <c r="N3426" s="146"/>
      <c r="O3426" s="146"/>
      <c r="P3426" s="149"/>
      <c r="Q3426" s="149"/>
      <c r="R3426" s="134"/>
      <c r="S3426" s="127"/>
      <c r="T3426" s="150"/>
      <c r="U3426" s="140"/>
      <c r="V3426" s="140"/>
      <c r="W3426" s="127"/>
    </row>
    <row r="3427" spans="1:23" ht="15.75" customHeight="1">
      <c r="A3427" s="131"/>
      <c r="B3427" s="131"/>
      <c r="C3427" s="140"/>
      <c r="D3427" s="134"/>
      <c r="E3427" s="146"/>
      <c r="F3427" s="134"/>
      <c r="G3427" s="131"/>
      <c r="H3427" s="131"/>
      <c r="I3427" s="147"/>
      <c r="J3427" s="140"/>
      <c r="K3427" s="148"/>
      <c r="L3427" s="134"/>
      <c r="M3427" s="134"/>
      <c r="N3427" s="146"/>
      <c r="O3427" s="146"/>
      <c r="P3427" s="149"/>
      <c r="Q3427" s="149"/>
      <c r="R3427" s="134"/>
      <c r="S3427" s="127"/>
      <c r="T3427" s="150"/>
      <c r="U3427" s="140"/>
      <c r="V3427" s="140"/>
      <c r="W3427" s="127"/>
    </row>
    <row r="3428" spans="1:23" ht="15.75" customHeight="1">
      <c r="A3428" s="131"/>
      <c r="B3428" s="131"/>
      <c r="C3428" s="140"/>
      <c r="D3428" s="134"/>
      <c r="E3428" s="146"/>
      <c r="F3428" s="134"/>
      <c r="G3428" s="131"/>
      <c r="H3428" s="131"/>
      <c r="I3428" s="147"/>
      <c r="J3428" s="140"/>
      <c r="K3428" s="148"/>
      <c r="L3428" s="134"/>
      <c r="M3428" s="134"/>
      <c r="N3428" s="146"/>
      <c r="O3428" s="146"/>
      <c r="P3428" s="149"/>
      <c r="Q3428" s="149"/>
      <c r="R3428" s="134"/>
      <c r="S3428" s="127"/>
      <c r="T3428" s="150"/>
      <c r="U3428" s="140"/>
      <c r="V3428" s="140"/>
      <c r="W3428" s="127"/>
    </row>
    <row r="3429" spans="1:23" ht="15.75" customHeight="1">
      <c r="A3429" s="131"/>
      <c r="B3429" s="131"/>
      <c r="C3429" s="140"/>
      <c r="D3429" s="134"/>
      <c r="E3429" s="146"/>
      <c r="F3429" s="134"/>
      <c r="G3429" s="131"/>
      <c r="H3429" s="131"/>
      <c r="I3429" s="147"/>
      <c r="J3429" s="140"/>
      <c r="K3429" s="148"/>
      <c r="L3429" s="134"/>
      <c r="M3429" s="134"/>
      <c r="N3429" s="146"/>
      <c r="O3429" s="146"/>
      <c r="P3429" s="149"/>
      <c r="Q3429" s="149"/>
      <c r="R3429" s="134"/>
      <c r="S3429" s="127"/>
      <c r="T3429" s="150"/>
      <c r="U3429" s="140"/>
      <c r="V3429" s="140"/>
      <c r="W3429" s="127"/>
    </row>
    <row r="3430" spans="1:23" ht="15.75" customHeight="1">
      <c r="A3430" s="131"/>
      <c r="B3430" s="131"/>
      <c r="C3430" s="140"/>
      <c r="D3430" s="134"/>
      <c r="E3430" s="146"/>
      <c r="F3430" s="134"/>
      <c r="G3430" s="131"/>
      <c r="H3430" s="131"/>
      <c r="I3430" s="147"/>
      <c r="J3430" s="140"/>
      <c r="K3430" s="148"/>
      <c r="L3430" s="134"/>
      <c r="M3430" s="134"/>
      <c r="N3430" s="146"/>
      <c r="O3430" s="146"/>
      <c r="P3430" s="149"/>
      <c r="Q3430" s="149"/>
      <c r="R3430" s="134"/>
      <c r="S3430" s="127"/>
      <c r="T3430" s="150"/>
      <c r="U3430" s="140"/>
      <c r="V3430" s="140"/>
      <c r="W3430" s="127"/>
    </row>
    <row r="3431" spans="1:23" ht="15.75" customHeight="1">
      <c r="A3431" s="131"/>
      <c r="B3431" s="131"/>
      <c r="C3431" s="140"/>
      <c r="D3431" s="134"/>
      <c r="E3431" s="146"/>
      <c r="F3431" s="134"/>
      <c r="G3431" s="131"/>
      <c r="H3431" s="131"/>
      <c r="I3431" s="147"/>
      <c r="J3431" s="140"/>
      <c r="K3431" s="148"/>
      <c r="L3431" s="134"/>
      <c r="M3431" s="134"/>
      <c r="N3431" s="146"/>
      <c r="O3431" s="146"/>
      <c r="P3431" s="149"/>
      <c r="Q3431" s="149"/>
      <c r="R3431" s="134"/>
      <c r="S3431" s="127"/>
      <c r="T3431" s="150"/>
      <c r="U3431" s="140"/>
      <c r="V3431" s="140"/>
      <c r="W3431" s="127"/>
    </row>
    <row r="3432" spans="1:23" ht="15.75" customHeight="1">
      <c r="A3432" s="131"/>
      <c r="B3432" s="131"/>
      <c r="C3432" s="140"/>
      <c r="D3432" s="134"/>
      <c r="E3432" s="146"/>
      <c r="F3432" s="134"/>
      <c r="G3432" s="131"/>
      <c r="H3432" s="131"/>
      <c r="I3432" s="147"/>
      <c r="J3432" s="140"/>
      <c r="K3432" s="148"/>
      <c r="L3432" s="134"/>
      <c r="M3432" s="134"/>
      <c r="N3432" s="146"/>
      <c r="O3432" s="146"/>
      <c r="P3432" s="149"/>
      <c r="Q3432" s="149"/>
      <c r="R3432" s="134"/>
      <c r="S3432" s="127"/>
      <c r="T3432" s="150"/>
      <c r="U3432" s="140"/>
      <c r="V3432" s="140"/>
      <c r="W3432" s="127"/>
    </row>
    <row r="3433" spans="1:23" ht="15.75" customHeight="1">
      <c r="A3433" s="131"/>
      <c r="B3433" s="131"/>
      <c r="C3433" s="140"/>
      <c r="D3433" s="134"/>
      <c r="E3433" s="146"/>
      <c r="F3433" s="134"/>
      <c r="G3433" s="131"/>
      <c r="H3433" s="131"/>
      <c r="I3433" s="147"/>
      <c r="J3433" s="140"/>
      <c r="K3433" s="148"/>
      <c r="L3433" s="134"/>
      <c r="M3433" s="134"/>
      <c r="N3433" s="146"/>
      <c r="O3433" s="146"/>
      <c r="P3433" s="149"/>
      <c r="Q3433" s="149"/>
      <c r="R3433" s="134"/>
      <c r="S3433" s="127"/>
      <c r="T3433" s="150"/>
      <c r="U3433" s="140"/>
      <c r="V3433" s="140"/>
      <c r="W3433" s="127"/>
    </row>
    <row r="3434" spans="1:23" ht="15.75" customHeight="1">
      <c r="A3434" s="131"/>
      <c r="B3434" s="131"/>
      <c r="C3434" s="140"/>
      <c r="D3434" s="134"/>
      <c r="E3434" s="146"/>
      <c r="F3434" s="134"/>
      <c r="G3434" s="131"/>
      <c r="H3434" s="131"/>
      <c r="I3434" s="147"/>
      <c r="J3434" s="140"/>
      <c r="K3434" s="148"/>
      <c r="L3434" s="134"/>
      <c r="M3434" s="134"/>
      <c r="N3434" s="146"/>
      <c r="O3434" s="146"/>
      <c r="P3434" s="149"/>
      <c r="Q3434" s="149"/>
      <c r="R3434" s="134"/>
      <c r="S3434" s="127"/>
      <c r="T3434" s="150"/>
      <c r="U3434" s="140"/>
      <c r="V3434" s="140"/>
      <c r="W3434" s="127"/>
    </row>
    <row r="3435" spans="1:23" ht="15.75" customHeight="1">
      <c r="A3435" s="131"/>
      <c r="B3435" s="131"/>
      <c r="C3435" s="140"/>
      <c r="D3435" s="134"/>
      <c r="E3435" s="146"/>
      <c r="F3435" s="134"/>
      <c r="G3435" s="131"/>
      <c r="H3435" s="131"/>
      <c r="I3435" s="147"/>
      <c r="J3435" s="140"/>
      <c r="K3435" s="148"/>
      <c r="L3435" s="134"/>
      <c r="M3435" s="134"/>
      <c r="N3435" s="146"/>
      <c r="O3435" s="146"/>
      <c r="P3435" s="149"/>
      <c r="Q3435" s="149"/>
      <c r="R3435" s="134"/>
      <c r="S3435" s="127"/>
      <c r="T3435" s="150"/>
      <c r="U3435" s="140"/>
      <c r="V3435" s="140"/>
      <c r="W3435" s="127"/>
    </row>
    <row r="3436" spans="1:23" ht="15.75" customHeight="1">
      <c r="A3436" s="131"/>
      <c r="B3436" s="131"/>
      <c r="C3436" s="140"/>
      <c r="D3436" s="134"/>
      <c r="E3436" s="146"/>
      <c r="F3436" s="134"/>
      <c r="G3436" s="131"/>
      <c r="H3436" s="131"/>
      <c r="I3436" s="147"/>
      <c r="J3436" s="140"/>
      <c r="K3436" s="148"/>
      <c r="L3436" s="134"/>
      <c r="M3436" s="134"/>
      <c r="N3436" s="146"/>
      <c r="O3436" s="146"/>
      <c r="P3436" s="149"/>
      <c r="Q3436" s="149"/>
      <c r="R3436" s="134"/>
      <c r="S3436" s="127"/>
      <c r="T3436" s="150"/>
      <c r="U3436" s="140"/>
      <c r="V3436" s="140"/>
      <c r="W3436" s="127"/>
    </row>
    <row r="3437" spans="1:23" ht="15.75" customHeight="1">
      <c r="A3437" s="131"/>
      <c r="B3437" s="131"/>
      <c r="C3437" s="140"/>
      <c r="D3437" s="134"/>
      <c r="E3437" s="146"/>
      <c r="F3437" s="134"/>
      <c r="G3437" s="131"/>
      <c r="H3437" s="131"/>
      <c r="I3437" s="147"/>
      <c r="J3437" s="140"/>
      <c r="K3437" s="148"/>
      <c r="L3437" s="134"/>
      <c r="M3437" s="134"/>
      <c r="N3437" s="146"/>
      <c r="O3437" s="146"/>
      <c r="P3437" s="149"/>
      <c r="Q3437" s="149"/>
      <c r="R3437" s="134"/>
      <c r="S3437" s="127"/>
      <c r="T3437" s="150"/>
      <c r="U3437" s="140"/>
      <c r="V3437" s="140"/>
      <c r="W3437" s="127"/>
    </row>
    <row r="3438" spans="1:23" ht="15.75" customHeight="1">
      <c r="A3438" s="131"/>
      <c r="B3438" s="131"/>
      <c r="C3438" s="140"/>
      <c r="D3438" s="134"/>
      <c r="E3438" s="146"/>
      <c r="F3438" s="134"/>
      <c r="G3438" s="131"/>
      <c r="H3438" s="131"/>
      <c r="I3438" s="147"/>
      <c r="J3438" s="140"/>
      <c r="K3438" s="148"/>
      <c r="L3438" s="134"/>
      <c r="M3438" s="134"/>
      <c r="N3438" s="146"/>
      <c r="O3438" s="146"/>
      <c r="P3438" s="149"/>
      <c r="Q3438" s="149"/>
      <c r="R3438" s="134"/>
      <c r="S3438" s="127"/>
      <c r="T3438" s="150"/>
      <c r="U3438" s="140"/>
      <c r="V3438" s="140"/>
      <c r="W3438" s="127"/>
    </row>
    <row r="3439" spans="1:23" ht="15.75" customHeight="1">
      <c r="A3439" s="131"/>
      <c r="B3439" s="131"/>
      <c r="C3439" s="140"/>
      <c r="D3439" s="134"/>
      <c r="E3439" s="146"/>
      <c r="F3439" s="134"/>
      <c r="G3439" s="131"/>
      <c r="H3439" s="131"/>
      <c r="I3439" s="147"/>
      <c r="J3439" s="140"/>
      <c r="K3439" s="148"/>
      <c r="L3439" s="134"/>
      <c r="M3439" s="134"/>
      <c r="N3439" s="146"/>
      <c r="O3439" s="146"/>
      <c r="P3439" s="149"/>
      <c r="Q3439" s="149"/>
      <c r="R3439" s="134"/>
      <c r="S3439" s="127"/>
      <c r="T3439" s="150"/>
      <c r="U3439" s="140"/>
      <c r="V3439" s="140"/>
      <c r="W3439" s="127"/>
    </row>
    <row r="3440" spans="1:23" ht="15.75" customHeight="1">
      <c r="A3440" s="131"/>
      <c r="B3440" s="131"/>
      <c r="C3440" s="140"/>
      <c r="D3440" s="134"/>
      <c r="E3440" s="146"/>
      <c r="F3440" s="134"/>
      <c r="G3440" s="131"/>
      <c r="H3440" s="131"/>
      <c r="I3440" s="147"/>
      <c r="J3440" s="140"/>
      <c r="K3440" s="148"/>
      <c r="L3440" s="134"/>
      <c r="M3440" s="134"/>
      <c r="N3440" s="146"/>
      <c r="O3440" s="146"/>
      <c r="P3440" s="149"/>
      <c r="Q3440" s="149"/>
      <c r="R3440" s="134"/>
      <c r="S3440" s="127"/>
      <c r="T3440" s="150"/>
      <c r="U3440" s="140"/>
      <c r="V3440" s="140"/>
      <c r="W3440" s="127"/>
    </row>
    <row r="3441" spans="1:23" ht="15.75" customHeight="1">
      <c r="A3441" s="131"/>
      <c r="B3441" s="131"/>
      <c r="C3441" s="140"/>
      <c r="D3441" s="134"/>
      <c r="E3441" s="146"/>
      <c r="F3441" s="134"/>
      <c r="G3441" s="131"/>
      <c r="H3441" s="131"/>
      <c r="I3441" s="147"/>
      <c r="J3441" s="140"/>
      <c r="K3441" s="148"/>
      <c r="L3441" s="134"/>
      <c r="M3441" s="134"/>
      <c r="N3441" s="146"/>
      <c r="O3441" s="146"/>
      <c r="P3441" s="149"/>
      <c r="Q3441" s="149"/>
      <c r="R3441" s="134"/>
      <c r="S3441" s="127"/>
      <c r="T3441" s="150"/>
      <c r="U3441" s="140"/>
      <c r="V3441" s="140"/>
      <c r="W3441" s="127"/>
    </row>
    <row r="3442" spans="1:23" ht="15.75" customHeight="1">
      <c r="A3442" s="131"/>
      <c r="B3442" s="131"/>
      <c r="C3442" s="140"/>
      <c r="D3442" s="134"/>
      <c r="E3442" s="146"/>
      <c r="F3442" s="134"/>
      <c r="G3442" s="131"/>
      <c r="H3442" s="131"/>
      <c r="I3442" s="147"/>
      <c r="J3442" s="140"/>
      <c r="K3442" s="148"/>
      <c r="L3442" s="134"/>
      <c r="M3442" s="134"/>
      <c r="N3442" s="146"/>
      <c r="O3442" s="146"/>
      <c r="P3442" s="149"/>
      <c r="Q3442" s="149"/>
      <c r="R3442" s="134"/>
      <c r="S3442" s="127"/>
      <c r="T3442" s="150"/>
      <c r="U3442" s="140"/>
      <c r="V3442" s="140"/>
      <c r="W3442" s="127"/>
    </row>
    <row r="3443" spans="1:23" ht="15.75" customHeight="1">
      <c r="A3443" s="131"/>
      <c r="B3443" s="131"/>
      <c r="C3443" s="140"/>
      <c r="D3443" s="134"/>
      <c r="E3443" s="146"/>
      <c r="F3443" s="134"/>
      <c r="G3443" s="131"/>
      <c r="H3443" s="131"/>
      <c r="I3443" s="147"/>
      <c r="J3443" s="140"/>
      <c r="K3443" s="148"/>
      <c r="L3443" s="134"/>
      <c r="M3443" s="134"/>
      <c r="N3443" s="146"/>
      <c r="O3443" s="146"/>
      <c r="P3443" s="149"/>
      <c r="Q3443" s="149"/>
      <c r="R3443" s="134"/>
      <c r="S3443" s="127"/>
      <c r="T3443" s="150"/>
      <c r="U3443" s="140"/>
      <c r="V3443" s="140"/>
      <c r="W3443" s="127"/>
    </row>
    <row r="3444" spans="1:23" ht="15.75" customHeight="1">
      <c r="A3444" s="131"/>
      <c r="B3444" s="131"/>
      <c r="C3444" s="140"/>
      <c r="D3444" s="134"/>
      <c r="E3444" s="146"/>
      <c r="F3444" s="134"/>
      <c r="G3444" s="131"/>
      <c r="H3444" s="131"/>
      <c r="I3444" s="147"/>
      <c r="J3444" s="140"/>
      <c r="K3444" s="148"/>
      <c r="L3444" s="134"/>
      <c r="M3444" s="134"/>
      <c r="N3444" s="146"/>
      <c r="O3444" s="146"/>
      <c r="P3444" s="149"/>
      <c r="Q3444" s="149"/>
      <c r="R3444" s="134"/>
      <c r="S3444" s="127"/>
      <c r="T3444" s="150"/>
      <c r="U3444" s="140"/>
      <c r="V3444" s="140"/>
      <c r="W3444" s="127"/>
    </row>
    <row r="3445" spans="1:23" ht="15.75" customHeight="1">
      <c r="A3445" s="131"/>
      <c r="B3445" s="131"/>
      <c r="C3445" s="140"/>
      <c r="D3445" s="134"/>
      <c r="E3445" s="146"/>
      <c r="F3445" s="134"/>
      <c r="G3445" s="131"/>
      <c r="H3445" s="131"/>
      <c r="I3445" s="147"/>
      <c r="J3445" s="140"/>
      <c r="K3445" s="148"/>
      <c r="L3445" s="134"/>
      <c r="M3445" s="134"/>
      <c r="N3445" s="146"/>
      <c r="O3445" s="146"/>
      <c r="P3445" s="149"/>
      <c r="Q3445" s="149"/>
      <c r="R3445" s="134"/>
      <c r="S3445" s="127"/>
      <c r="T3445" s="150"/>
      <c r="U3445" s="140"/>
      <c r="V3445" s="140"/>
      <c r="W3445" s="127"/>
    </row>
    <row r="3446" spans="1:23" ht="15.75" customHeight="1">
      <c r="A3446" s="131"/>
      <c r="B3446" s="131"/>
      <c r="C3446" s="140"/>
      <c r="D3446" s="134"/>
      <c r="E3446" s="146"/>
      <c r="F3446" s="134"/>
      <c r="G3446" s="131"/>
      <c r="H3446" s="131"/>
      <c r="I3446" s="147"/>
      <c r="J3446" s="140"/>
      <c r="K3446" s="148"/>
      <c r="L3446" s="134"/>
      <c r="M3446" s="134"/>
      <c r="N3446" s="146"/>
      <c r="O3446" s="146"/>
      <c r="P3446" s="149"/>
      <c r="Q3446" s="149"/>
      <c r="R3446" s="134"/>
      <c r="S3446" s="127"/>
      <c r="T3446" s="150"/>
      <c r="U3446" s="140"/>
      <c r="V3446" s="140"/>
      <c r="W3446" s="127"/>
    </row>
    <row r="3447" spans="1:23" ht="15.75" customHeight="1">
      <c r="A3447" s="131"/>
      <c r="B3447" s="131"/>
      <c r="C3447" s="140"/>
      <c r="D3447" s="134"/>
      <c r="E3447" s="146"/>
      <c r="F3447" s="134"/>
      <c r="G3447" s="131"/>
      <c r="H3447" s="131"/>
      <c r="I3447" s="147"/>
      <c r="J3447" s="140"/>
      <c r="K3447" s="148"/>
      <c r="L3447" s="134"/>
      <c r="M3447" s="134"/>
      <c r="N3447" s="146"/>
      <c r="O3447" s="146"/>
      <c r="P3447" s="149"/>
      <c r="Q3447" s="149"/>
      <c r="R3447" s="134"/>
      <c r="S3447" s="127"/>
      <c r="T3447" s="150"/>
      <c r="U3447" s="140"/>
      <c r="V3447" s="140"/>
      <c r="W3447" s="127"/>
    </row>
    <row r="3448" spans="1:23" ht="15.75" customHeight="1">
      <c r="A3448" s="131"/>
      <c r="B3448" s="131"/>
      <c r="C3448" s="140"/>
      <c r="D3448" s="134"/>
      <c r="E3448" s="146"/>
      <c r="F3448" s="134"/>
      <c r="G3448" s="131"/>
      <c r="H3448" s="131"/>
      <c r="I3448" s="147"/>
      <c r="J3448" s="140"/>
      <c r="K3448" s="148"/>
      <c r="L3448" s="134"/>
      <c r="M3448" s="134"/>
      <c r="N3448" s="146"/>
      <c r="O3448" s="146"/>
      <c r="P3448" s="149"/>
      <c r="Q3448" s="149"/>
      <c r="R3448" s="134"/>
      <c r="S3448" s="127"/>
      <c r="T3448" s="150"/>
      <c r="U3448" s="140"/>
      <c r="V3448" s="140"/>
      <c r="W3448" s="127"/>
    </row>
    <row r="3449" spans="1:23" ht="15.75" customHeight="1">
      <c r="A3449" s="131"/>
      <c r="B3449" s="131"/>
      <c r="C3449" s="140"/>
      <c r="D3449" s="134"/>
      <c r="E3449" s="146"/>
      <c r="F3449" s="134"/>
      <c r="G3449" s="131"/>
      <c r="H3449" s="131"/>
      <c r="I3449" s="147"/>
      <c r="J3449" s="140"/>
      <c r="K3449" s="148"/>
      <c r="L3449" s="134"/>
      <c r="M3449" s="134"/>
      <c r="N3449" s="146"/>
      <c r="O3449" s="146"/>
      <c r="P3449" s="149"/>
      <c r="Q3449" s="149"/>
      <c r="R3449" s="134"/>
      <c r="S3449" s="127"/>
      <c r="T3449" s="150"/>
      <c r="U3449" s="140"/>
      <c r="V3449" s="140"/>
      <c r="W3449" s="127"/>
    </row>
    <row r="3450" spans="1:23" ht="15.75" customHeight="1">
      <c r="A3450" s="131"/>
      <c r="B3450" s="131"/>
      <c r="C3450" s="140"/>
      <c r="D3450" s="134"/>
      <c r="E3450" s="146"/>
      <c r="F3450" s="134"/>
      <c r="G3450" s="131"/>
      <c r="H3450" s="131"/>
      <c r="I3450" s="147"/>
      <c r="J3450" s="140"/>
      <c r="K3450" s="148"/>
      <c r="L3450" s="134"/>
      <c r="M3450" s="134"/>
      <c r="N3450" s="146"/>
      <c r="O3450" s="146"/>
      <c r="P3450" s="149"/>
      <c r="Q3450" s="149"/>
      <c r="R3450" s="134"/>
      <c r="S3450" s="127"/>
      <c r="T3450" s="150"/>
      <c r="U3450" s="140"/>
      <c r="V3450" s="140"/>
      <c r="W3450" s="127"/>
    </row>
    <row r="3451" spans="1:23" ht="15.75" customHeight="1">
      <c r="A3451" s="131"/>
      <c r="B3451" s="131"/>
      <c r="C3451" s="140"/>
      <c r="D3451" s="134"/>
      <c r="E3451" s="146"/>
      <c r="F3451" s="134"/>
      <c r="G3451" s="131"/>
      <c r="H3451" s="131"/>
      <c r="I3451" s="147"/>
      <c r="J3451" s="140"/>
      <c r="K3451" s="148"/>
      <c r="L3451" s="134"/>
      <c r="M3451" s="134"/>
      <c r="N3451" s="146"/>
      <c r="O3451" s="146"/>
      <c r="P3451" s="149"/>
      <c r="Q3451" s="149"/>
      <c r="R3451" s="134"/>
      <c r="S3451" s="127"/>
      <c r="T3451" s="150"/>
      <c r="U3451" s="140"/>
      <c r="V3451" s="140"/>
      <c r="W3451" s="127"/>
    </row>
    <row r="3452" spans="1:23" ht="15.75" customHeight="1">
      <c r="A3452" s="131"/>
      <c r="B3452" s="131"/>
      <c r="C3452" s="140"/>
      <c r="D3452" s="134"/>
      <c r="E3452" s="146"/>
      <c r="F3452" s="134"/>
      <c r="G3452" s="131"/>
      <c r="H3452" s="131"/>
      <c r="I3452" s="147"/>
      <c r="J3452" s="140"/>
      <c r="K3452" s="148"/>
      <c r="L3452" s="134"/>
      <c r="M3452" s="134"/>
      <c r="N3452" s="146"/>
      <c r="O3452" s="146"/>
      <c r="P3452" s="149"/>
      <c r="Q3452" s="149"/>
      <c r="R3452" s="134"/>
      <c r="S3452" s="127"/>
      <c r="T3452" s="150"/>
      <c r="U3452" s="140"/>
      <c r="V3452" s="140"/>
      <c r="W3452" s="127"/>
    </row>
    <row r="3453" spans="1:23" ht="15.75" customHeight="1">
      <c r="A3453" s="131"/>
      <c r="B3453" s="131"/>
      <c r="C3453" s="140"/>
      <c r="D3453" s="134"/>
      <c r="E3453" s="146"/>
      <c r="F3453" s="134"/>
      <c r="G3453" s="131"/>
      <c r="H3453" s="131"/>
      <c r="I3453" s="147"/>
      <c r="J3453" s="140"/>
      <c r="K3453" s="148"/>
      <c r="L3453" s="134"/>
      <c r="M3453" s="134"/>
      <c r="N3453" s="146"/>
      <c r="O3453" s="146"/>
      <c r="P3453" s="149"/>
      <c r="Q3453" s="149"/>
      <c r="R3453" s="134"/>
      <c r="S3453" s="127"/>
      <c r="T3453" s="150"/>
      <c r="U3453" s="140"/>
      <c r="V3453" s="140"/>
      <c r="W3453" s="127"/>
    </row>
    <row r="3454" spans="1:23" ht="15.75" customHeight="1">
      <c r="A3454" s="131"/>
      <c r="B3454" s="131"/>
      <c r="C3454" s="140"/>
      <c r="D3454" s="134"/>
      <c r="E3454" s="146"/>
      <c r="F3454" s="134"/>
      <c r="G3454" s="131"/>
      <c r="H3454" s="131"/>
      <c r="I3454" s="147"/>
      <c r="J3454" s="140"/>
      <c r="K3454" s="148"/>
      <c r="L3454" s="134"/>
      <c r="M3454" s="134"/>
      <c r="N3454" s="146"/>
      <c r="O3454" s="146"/>
      <c r="P3454" s="149"/>
      <c r="Q3454" s="149"/>
      <c r="R3454" s="134"/>
      <c r="S3454" s="127"/>
      <c r="T3454" s="150"/>
      <c r="U3454" s="140"/>
      <c r="V3454" s="140"/>
      <c r="W3454" s="127"/>
    </row>
    <row r="3455" spans="1:23" ht="15.75" customHeight="1">
      <c r="A3455" s="131"/>
      <c r="B3455" s="131"/>
      <c r="C3455" s="140"/>
      <c r="D3455" s="134"/>
      <c r="E3455" s="146"/>
      <c r="F3455" s="134"/>
      <c r="G3455" s="131"/>
      <c r="H3455" s="131"/>
      <c r="I3455" s="147"/>
      <c r="J3455" s="140"/>
      <c r="K3455" s="148"/>
      <c r="L3455" s="134"/>
      <c r="M3455" s="134"/>
      <c r="N3455" s="146"/>
      <c r="O3455" s="146"/>
      <c r="P3455" s="149"/>
      <c r="Q3455" s="149"/>
      <c r="R3455" s="134"/>
      <c r="S3455" s="127"/>
      <c r="T3455" s="150"/>
      <c r="U3455" s="140"/>
      <c r="V3455" s="140"/>
      <c r="W3455" s="127"/>
    </row>
    <row r="3456" spans="1:23" ht="15.75" customHeight="1">
      <c r="A3456" s="131"/>
      <c r="B3456" s="131"/>
      <c r="C3456" s="140"/>
      <c r="D3456" s="134"/>
      <c r="E3456" s="146"/>
      <c r="F3456" s="134"/>
      <c r="G3456" s="131"/>
      <c r="H3456" s="131"/>
      <c r="I3456" s="147"/>
      <c r="J3456" s="140"/>
      <c r="K3456" s="148"/>
      <c r="L3456" s="134"/>
      <c r="M3456" s="134"/>
      <c r="N3456" s="146"/>
      <c r="O3456" s="146"/>
      <c r="P3456" s="149"/>
      <c r="Q3456" s="149"/>
      <c r="R3456" s="134"/>
      <c r="S3456" s="127"/>
      <c r="T3456" s="150"/>
      <c r="U3456" s="140"/>
      <c r="V3456" s="140"/>
      <c r="W3456" s="127"/>
    </row>
    <row r="3457" spans="1:23" ht="15.75" customHeight="1">
      <c r="A3457" s="131"/>
      <c r="B3457" s="131"/>
      <c r="C3457" s="140"/>
      <c r="D3457" s="134"/>
      <c r="E3457" s="146"/>
      <c r="F3457" s="134"/>
      <c r="G3457" s="131"/>
      <c r="H3457" s="131"/>
      <c r="I3457" s="147"/>
      <c r="J3457" s="140"/>
      <c r="K3457" s="148"/>
      <c r="L3457" s="134"/>
      <c r="M3457" s="134"/>
      <c r="N3457" s="146"/>
      <c r="O3457" s="146"/>
      <c r="P3457" s="149"/>
      <c r="Q3457" s="149"/>
      <c r="R3457" s="134"/>
      <c r="S3457" s="127"/>
      <c r="T3457" s="150"/>
      <c r="U3457" s="140"/>
      <c r="V3457" s="140"/>
      <c r="W3457" s="127"/>
    </row>
    <row r="3458" spans="1:23" ht="15.75" customHeight="1">
      <c r="A3458" s="131"/>
      <c r="B3458" s="131"/>
      <c r="C3458" s="140"/>
      <c r="D3458" s="134"/>
      <c r="E3458" s="146"/>
      <c r="F3458" s="134"/>
      <c r="G3458" s="131"/>
      <c r="H3458" s="131"/>
      <c r="I3458" s="147"/>
      <c r="J3458" s="140"/>
      <c r="K3458" s="148"/>
      <c r="L3458" s="134"/>
      <c r="M3458" s="134"/>
      <c r="N3458" s="146"/>
      <c r="O3458" s="146"/>
      <c r="P3458" s="149"/>
      <c r="Q3458" s="149"/>
      <c r="R3458" s="134"/>
      <c r="S3458" s="127"/>
      <c r="T3458" s="150"/>
      <c r="U3458" s="140"/>
      <c r="V3458" s="140"/>
      <c r="W3458" s="127"/>
    </row>
    <row r="3459" spans="1:23" ht="15.75" customHeight="1">
      <c r="A3459" s="131"/>
      <c r="B3459" s="131"/>
      <c r="C3459" s="140"/>
      <c r="D3459" s="134"/>
      <c r="E3459" s="146"/>
      <c r="F3459" s="134"/>
      <c r="G3459" s="131"/>
      <c r="H3459" s="131"/>
      <c r="I3459" s="147"/>
      <c r="J3459" s="140"/>
      <c r="K3459" s="148"/>
      <c r="L3459" s="134"/>
      <c r="M3459" s="134"/>
      <c r="N3459" s="146"/>
      <c r="O3459" s="146"/>
      <c r="P3459" s="149"/>
      <c r="Q3459" s="149"/>
      <c r="R3459" s="134"/>
      <c r="S3459" s="127"/>
      <c r="T3459" s="150"/>
      <c r="U3459" s="140"/>
      <c r="V3459" s="140"/>
      <c r="W3459" s="127"/>
    </row>
    <row r="3460" spans="1:23" ht="15.75" customHeight="1">
      <c r="A3460" s="131"/>
      <c r="B3460" s="131"/>
      <c r="C3460" s="140"/>
      <c r="D3460" s="134"/>
      <c r="E3460" s="146"/>
      <c r="F3460" s="134"/>
      <c r="G3460" s="131"/>
      <c r="H3460" s="131"/>
      <c r="I3460" s="147"/>
      <c r="J3460" s="140"/>
      <c r="K3460" s="148"/>
      <c r="L3460" s="134"/>
      <c r="M3460" s="134"/>
      <c r="N3460" s="146"/>
      <c r="O3460" s="146"/>
      <c r="P3460" s="149"/>
      <c r="Q3460" s="149"/>
      <c r="R3460" s="134"/>
      <c r="S3460" s="127"/>
      <c r="T3460" s="150"/>
      <c r="U3460" s="140"/>
      <c r="V3460" s="140"/>
      <c r="W3460" s="127"/>
    </row>
    <row r="3461" spans="1:23" ht="15.75" customHeight="1">
      <c r="A3461" s="131"/>
      <c r="B3461" s="131"/>
      <c r="C3461" s="140"/>
      <c r="D3461" s="134"/>
      <c r="E3461" s="146"/>
      <c r="F3461" s="134"/>
      <c r="G3461" s="131"/>
      <c r="H3461" s="131"/>
      <c r="I3461" s="147"/>
      <c r="J3461" s="140"/>
      <c r="K3461" s="148"/>
      <c r="L3461" s="134"/>
      <c r="M3461" s="134"/>
      <c r="N3461" s="146"/>
      <c r="O3461" s="146"/>
      <c r="P3461" s="149"/>
      <c r="Q3461" s="149"/>
      <c r="R3461" s="134"/>
      <c r="S3461" s="127"/>
      <c r="T3461" s="150"/>
      <c r="U3461" s="140"/>
      <c r="V3461" s="140"/>
      <c r="W3461" s="127"/>
    </row>
    <row r="3462" spans="1:23" ht="15.75" customHeight="1">
      <c r="A3462" s="131"/>
      <c r="B3462" s="131"/>
      <c r="C3462" s="140"/>
      <c r="D3462" s="134"/>
      <c r="E3462" s="146"/>
      <c r="F3462" s="134"/>
      <c r="G3462" s="131"/>
      <c r="H3462" s="131"/>
      <c r="I3462" s="147"/>
      <c r="J3462" s="140"/>
      <c r="K3462" s="148"/>
      <c r="L3462" s="134"/>
      <c r="M3462" s="134"/>
      <c r="N3462" s="146"/>
      <c r="O3462" s="146"/>
      <c r="P3462" s="149"/>
      <c r="Q3462" s="149"/>
      <c r="R3462" s="134"/>
      <c r="S3462" s="127"/>
      <c r="T3462" s="150"/>
      <c r="U3462" s="140"/>
      <c r="V3462" s="140"/>
      <c r="W3462" s="127"/>
    </row>
    <row r="3463" spans="1:23" ht="15.75" customHeight="1">
      <c r="A3463" s="131"/>
      <c r="B3463" s="131"/>
      <c r="C3463" s="140"/>
      <c r="D3463" s="134"/>
      <c r="E3463" s="146"/>
      <c r="F3463" s="134"/>
      <c r="G3463" s="131"/>
      <c r="H3463" s="131"/>
      <c r="I3463" s="147"/>
      <c r="J3463" s="140"/>
      <c r="K3463" s="148"/>
      <c r="L3463" s="134"/>
      <c r="M3463" s="134"/>
      <c r="N3463" s="146"/>
      <c r="O3463" s="146"/>
      <c r="P3463" s="149"/>
      <c r="Q3463" s="149"/>
      <c r="R3463" s="134"/>
      <c r="S3463" s="127"/>
      <c r="T3463" s="150"/>
      <c r="U3463" s="140"/>
      <c r="V3463" s="140"/>
      <c r="W3463" s="127"/>
    </row>
    <row r="3464" spans="1:23" ht="15.75" customHeight="1">
      <c r="A3464" s="131"/>
      <c r="B3464" s="131"/>
      <c r="C3464" s="140"/>
      <c r="D3464" s="134"/>
      <c r="E3464" s="146"/>
      <c r="F3464" s="134"/>
      <c r="G3464" s="131"/>
      <c r="H3464" s="131"/>
      <c r="I3464" s="147"/>
      <c r="J3464" s="140"/>
      <c r="K3464" s="148"/>
      <c r="L3464" s="134"/>
      <c r="M3464" s="134"/>
      <c r="N3464" s="146"/>
      <c r="O3464" s="146"/>
      <c r="P3464" s="149"/>
      <c r="Q3464" s="149"/>
      <c r="R3464" s="134"/>
      <c r="S3464" s="127"/>
      <c r="T3464" s="150"/>
      <c r="U3464" s="140"/>
      <c r="V3464" s="140"/>
      <c r="W3464" s="127"/>
    </row>
    <row r="3465" spans="1:23" ht="15.75" customHeight="1">
      <c r="A3465" s="131"/>
      <c r="B3465" s="131"/>
      <c r="C3465" s="140"/>
      <c r="D3465" s="134"/>
      <c r="E3465" s="146"/>
      <c r="F3465" s="134"/>
      <c r="G3465" s="131"/>
      <c r="H3465" s="131"/>
      <c r="I3465" s="147"/>
      <c r="J3465" s="140"/>
      <c r="K3465" s="148"/>
      <c r="L3465" s="134"/>
      <c r="M3465" s="134"/>
      <c r="N3465" s="146"/>
      <c r="O3465" s="146"/>
      <c r="P3465" s="149"/>
      <c r="Q3465" s="149"/>
      <c r="R3465" s="134"/>
      <c r="S3465" s="127"/>
      <c r="T3465" s="150"/>
      <c r="U3465" s="140"/>
      <c r="V3465" s="140"/>
      <c r="W3465" s="127"/>
    </row>
    <row r="3466" spans="1:23" ht="15.75" customHeight="1">
      <c r="A3466" s="131"/>
      <c r="B3466" s="131"/>
      <c r="C3466" s="140"/>
      <c r="D3466" s="134"/>
      <c r="E3466" s="146"/>
      <c r="F3466" s="134"/>
      <c r="G3466" s="131"/>
      <c r="H3466" s="131"/>
      <c r="I3466" s="147"/>
      <c r="J3466" s="140"/>
      <c r="K3466" s="148"/>
      <c r="L3466" s="134"/>
      <c r="M3466" s="134"/>
      <c r="N3466" s="146"/>
      <c r="O3466" s="146"/>
      <c r="P3466" s="149"/>
      <c r="Q3466" s="149"/>
      <c r="R3466" s="134"/>
      <c r="S3466" s="127"/>
      <c r="T3466" s="150"/>
      <c r="U3466" s="140"/>
      <c r="V3466" s="140"/>
      <c r="W3466" s="127"/>
    </row>
    <row r="3467" spans="1:23" ht="15.75" customHeight="1">
      <c r="A3467" s="131"/>
      <c r="B3467" s="131"/>
      <c r="C3467" s="140"/>
      <c r="D3467" s="134"/>
      <c r="E3467" s="146"/>
      <c r="F3467" s="134"/>
      <c r="G3467" s="131"/>
      <c r="H3467" s="131"/>
      <c r="I3467" s="147"/>
      <c r="J3467" s="140"/>
      <c r="K3467" s="148"/>
      <c r="L3467" s="134"/>
      <c r="M3467" s="134"/>
      <c r="N3467" s="146"/>
      <c r="O3467" s="146"/>
      <c r="P3467" s="149"/>
      <c r="Q3467" s="149"/>
      <c r="R3467" s="134"/>
      <c r="S3467" s="127"/>
      <c r="T3467" s="150"/>
      <c r="U3467" s="140"/>
      <c r="V3467" s="140"/>
      <c r="W3467" s="127"/>
    </row>
    <row r="3468" spans="1:23" ht="15.75" customHeight="1">
      <c r="A3468" s="131"/>
      <c r="B3468" s="131"/>
      <c r="C3468" s="140"/>
      <c r="D3468" s="134"/>
      <c r="E3468" s="146"/>
      <c r="F3468" s="134"/>
      <c r="G3468" s="131"/>
      <c r="H3468" s="131"/>
      <c r="I3468" s="147"/>
      <c r="J3468" s="140"/>
      <c r="K3468" s="148"/>
      <c r="L3468" s="134"/>
      <c r="M3468" s="134"/>
      <c r="N3468" s="146"/>
      <c r="O3468" s="146"/>
      <c r="P3468" s="149"/>
      <c r="Q3468" s="149"/>
      <c r="R3468" s="134"/>
      <c r="S3468" s="127"/>
      <c r="T3468" s="150"/>
      <c r="U3468" s="140"/>
      <c r="V3468" s="140"/>
      <c r="W3468" s="127"/>
    </row>
    <row r="3469" spans="1:23" ht="15.75" customHeight="1">
      <c r="A3469" s="131"/>
      <c r="B3469" s="131"/>
      <c r="C3469" s="140"/>
      <c r="D3469" s="134"/>
      <c r="E3469" s="146"/>
      <c r="F3469" s="134"/>
      <c r="G3469" s="131"/>
      <c r="H3469" s="131"/>
      <c r="I3469" s="147"/>
      <c r="J3469" s="140"/>
      <c r="K3469" s="148"/>
      <c r="L3469" s="134"/>
      <c r="M3469" s="134"/>
      <c r="N3469" s="146"/>
      <c r="O3469" s="146"/>
      <c r="P3469" s="149"/>
      <c r="Q3469" s="149"/>
      <c r="R3469" s="134"/>
      <c r="S3469" s="127"/>
      <c r="T3469" s="150"/>
      <c r="U3469" s="140"/>
      <c r="V3469" s="140"/>
      <c r="W3469" s="127"/>
    </row>
    <row r="3470" spans="1:23" ht="15.75" customHeight="1">
      <c r="A3470" s="131"/>
      <c r="B3470" s="131"/>
      <c r="C3470" s="140"/>
      <c r="D3470" s="134"/>
      <c r="E3470" s="146"/>
      <c r="F3470" s="134"/>
      <c r="G3470" s="131"/>
      <c r="H3470" s="131"/>
      <c r="I3470" s="147"/>
      <c r="J3470" s="140"/>
      <c r="K3470" s="148"/>
      <c r="L3470" s="134"/>
      <c r="M3470" s="134"/>
      <c r="N3470" s="146"/>
      <c r="O3470" s="146"/>
      <c r="P3470" s="149"/>
      <c r="Q3470" s="149"/>
      <c r="R3470" s="134"/>
      <c r="S3470" s="127"/>
      <c r="T3470" s="150"/>
      <c r="U3470" s="140"/>
      <c r="V3470" s="140"/>
      <c r="W3470" s="127"/>
    </row>
    <row r="3471" spans="1:23" ht="15.75" customHeight="1">
      <c r="A3471" s="131"/>
      <c r="B3471" s="131"/>
      <c r="C3471" s="140"/>
      <c r="D3471" s="134"/>
      <c r="E3471" s="146"/>
      <c r="F3471" s="134"/>
      <c r="G3471" s="131"/>
      <c r="H3471" s="131"/>
      <c r="I3471" s="147"/>
      <c r="J3471" s="140"/>
      <c r="K3471" s="148"/>
      <c r="L3471" s="134"/>
      <c r="M3471" s="134"/>
      <c r="N3471" s="146"/>
      <c r="O3471" s="146"/>
      <c r="P3471" s="149"/>
      <c r="Q3471" s="149"/>
      <c r="R3471" s="134"/>
      <c r="S3471" s="127"/>
      <c r="T3471" s="150"/>
      <c r="U3471" s="140"/>
      <c r="V3471" s="140"/>
      <c r="W3471" s="127"/>
    </row>
    <row r="3472" spans="1:23" ht="15.75" customHeight="1">
      <c r="A3472" s="131"/>
      <c r="B3472" s="131"/>
      <c r="C3472" s="140"/>
      <c r="D3472" s="134"/>
      <c r="E3472" s="146"/>
      <c r="F3472" s="134"/>
      <c r="G3472" s="131"/>
      <c r="H3472" s="131"/>
      <c r="I3472" s="147"/>
      <c r="J3472" s="140"/>
      <c r="K3472" s="148"/>
      <c r="L3472" s="134"/>
      <c r="M3472" s="134"/>
      <c r="N3472" s="146"/>
      <c r="O3472" s="146"/>
      <c r="P3472" s="149"/>
      <c r="Q3472" s="149"/>
      <c r="R3472" s="134"/>
      <c r="S3472" s="127"/>
      <c r="T3472" s="150"/>
      <c r="U3472" s="140"/>
      <c r="V3472" s="140"/>
      <c r="W3472" s="127"/>
    </row>
    <row r="3473" spans="1:23" ht="15.75" customHeight="1">
      <c r="A3473" s="131"/>
      <c r="B3473" s="131"/>
      <c r="C3473" s="140"/>
      <c r="D3473" s="134"/>
      <c r="E3473" s="146"/>
      <c r="F3473" s="134"/>
      <c r="G3473" s="131"/>
      <c r="H3473" s="131"/>
      <c r="I3473" s="147"/>
      <c r="J3473" s="140"/>
      <c r="K3473" s="148"/>
      <c r="L3473" s="134"/>
      <c r="M3473" s="134"/>
      <c r="N3473" s="146"/>
      <c r="O3473" s="146"/>
      <c r="P3473" s="149"/>
      <c r="Q3473" s="149"/>
      <c r="R3473" s="134"/>
      <c r="S3473" s="127"/>
      <c r="T3473" s="150"/>
      <c r="U3473" s="140"/>
      <c r="V3473" s="140"/>
      <c r="W3473" s="127"/>
    </row>
    <row r="3474" spans="1:23" ht="15.75" customHeight="1">
      <c r="A3474" s="131"/>
      <c r="B3474" s="131"/>
      <c r="C3474" s="140"/>
      <c r="D3474" s="134"/>
      <c r="E3474" s="146"/>
      <c r="F3474" s="134"/>
      <c r="G3474" s="131"/>
      <c r="H3474" s="131"/>
      <c r="I3474" s="147"/>
      <c r="J3474" s="140"/>
      <c r="K3474" s="148"/>
      <c r="L3474" s="134"/>
      <c r="M3474" s="134"/>
      <c r="N3474" s="146"/>
      <c r="O3474" s="146"/>
      <c r="P3474" s="149"/>
      <c r="Q3474" s="149"/>
      <c r="R3474" s="134"/>
      <c r="S3474" s="127"/>
      <c r="T3474" s="150"/>
      <c r="U3474" s="140"/>
      <c r="V3474" s="140"/>
      <c r="W3474" s="127"/>
    </row>
    <row r="3475" spans="1:23" ht="15.75" customHeight="1">
      <c r="A3475" s="131"/>
      <c r="B3475" s="131"/>
      <c r="C3475" s="140"/>
      <c r="D3475" s="134"/>
      <c r="E3475" s="146"/>
      <c r="F3475" s="134"/>
      <c r="G3475" s="131"/>
      <c r="H3475" s="131"/>
      <c r="I3475" s="147"/>
      <c r="J3475" s="140"/>
      <c r="K3475" s="148"/>
      <c r="L3475" s="134"/>
      <c r="M3475" s="134"/>
      <c r="N3475" s="146"/>
      <c r="O3475" s="146"/>
      <c r="P3475" s="149"/>
      <c r="Q3475" s="149"/>
      <c r="R3475" s="134"/>
      <c r="S3475" s="127"/>
      <c r="T3475" s="150"/>
      <c r="U3475" s="140"/>
      <c r="V3475" s="140"/>
      <c r="W3475" s="127"/>
    </row>
    <row r="3476" spans="1:23" ht="15.75" customHeight="1">
      <c r="A3476" s="131"/>
      <c r="B3476" s="131"/>
      <c r="C3476" s="140"/>
      <c r="D3476" s="134"/>
      <c r="E3476" s="146"/>
      <c r="F3476" s="134"/>
      <c r="G3476" s="131"/>
      <c r="H3476" s="131"/>
      <c r="I3476" s="147"/>
      <c r="J3476" s="140"/>
      <c r="K3476" s="148"/>
      <c r="L3476" s="134"/>
      <c r="M3476" s="134"/>
      <c r="N3476" s="146"/>
      <c r="O3476" s="146"/>
      <c r="P3476" s="149"/>
      <c r="Q3476" s="149"/>
      <c r="R3476" s="134"/>
      <c r="S3476" s="127"/>
      <c r="T3476" s="150"/>
      <c r="U3476" s="140"/>
      <c r="V3476" s="140"/>
      <c r="W3476" s="127"/>
    </row>
    <row r="3477" spans="1:23" ht="15.75" customHeight="1">
      <c r="A3477" s="131"/>
      <c r="B3477" s="131"/>
      <c r="C3477" s="140"/>
      <c r="D3477" s="134"/>
      <c r="E3477" s="146"/>
      <c r="F3477" s="134"/>
      <c r="G3477" s="131"/>
      <c r="H3477" s="131"/>
      <c r="I3477" s="147"/>
      <c r="J3477" s="140"/>
      <c r="K3477" s="148"/>
      <c r="L3477" s="134"/>
      <c r="M3477" s="134"/>
      <c r="N3477" s="146"/>
      <c r="O3477" s="146"/>
      <c r="P3477" s="149"/>
      <c r="Q3477" s="149"/>
      <c r="R3477" s="134"/>
      <c r="S3477" s="127"/>
      <c r="T3477" s="150"/>
      <c r="U3477" s="140"/>
      <c r="V3477" s="140"/>
      <c r="W3477" s="127"/>
    </row>
    <row r="3478" spans="1:23" ht="15.75" customHeight="1">
      <c r="A3478" s="131"/>
      <c r="B3478" s="131"/>
      <c r="C3478" s="140"/>
      <c r="D3478" s="134"/>
      <c r="E3478" s="146"/>
      <c r="F3478" s="134"/>
      <c r="G3478" s="131"/>
      <c r="H3478" s="131"/>
      <c r="I3478" s="147"/>
      <c r="J3478" s="140"/>
      <c r="K3478" s="148"/>
      <c r="L3478" s="134"/>
      <c r="M3478" s="134"/>
      <c r="N3478" s="146"/>
      <c r="O3478" s="146"/>
      <c r="P3478" s="149"/>
      <c r="Q3478" s="149"/>
      <c r="R3478" s="134"/>
      <c r="S3478" s="127"/>
      <c r="T3478" s="150"/>
      <c r="U3478" s="140"/>
      <c r="V3478" s="140"/>
      <c r="W3478" s="127"/>
    </row>
    <row r="3479" spans="1:23" ht="15.75" customHeight="1">
      <c r="A3479" s="131"/>
      <c r="B3479" s="131"/>
      <c r="C3479" s="140"/>
      <c r="D3479" s="134"/>
      <c r="E3479" s="146"/>
      <c r="F3479" s="134"/>
      <c r="G3479" s="131"/>
      <c r="H3479" s="131"/>
      <c r="I3479" s="147"/>
      <c r="J3479" s="140"/>
      <c r="K3479" s="148"/>
      <c r="L3479" s="134"/>
      <c r="M3479" s="134"/>
      <c r="N3479" s="146"/>
      <c r="O3479" s="146"/>
      <c r="P3479" s="149"/>
      <c r="Q3479" s="149"/>
      <c r="R3479" s="134"/>
      <c r="S3479" s="127"/>
      <c r="T3479" s="150"/>
      <c r="U3479" s="140"/>
      <c r="V3479" s="140"/>
      <c r="W3479" s="127"/>
    </row>
    <row r="3480" spans="1:23" ht="15.75" customHeight="1">
      <c r="A3480" s="131"/>
      <c r="B3480" s="131"/>
      <c r="C3480" s="140"/>
      <c r="D3480" s="134"/>
      <c r="E3480" s="146"/>
      <c r="F3480" s="134"/>
      <c r="G3480" s="131"/>
      <c r="H3480" s="131"/>
      <c r="I3480" s="147"/>
      <c r="J3480" s="140"/>
      <c r="K3480" s="148"/>
      <c r="L3480" s="134"/>
      <c r="M3480" s="134"/>
      <c r="N3480" s="146"/>
      <c r="O3480" s="146"/>
      <c r="P3480" s="149"/>
      <c r="Q3480" s="149"/>
      <c r="R3480" s="134"/>
      <c r="S3480" s="127"/>
      <c r="T3480" s="150"/>
      <c r="U3480" s="140"/>
      <c r="V3480" s="140"/>
      <c r="W3480" s="127"/>
    </row>
    <row r="3481" spans="1:23" ht="15.75" customHeight="1">
      <c r="A3481" s="131"/>
      <c r="B3481" s="131"/>
      <c r="C3481" s="140"/>
      <c r="D3481" s="134"/>
      <c r="E3481" s="146"/>
      <c r="F3481" s="134"/>
      <c r="G3481" s="131"/>
      <c r="H3481" s="131"/>
      <c r="I3481" s="147"/>
      <c r="J3481" s="140"/>
      <c r="K3481" s="148"/>
      <c r="L3481" s="134"/>
      <c r="M3481" s="134"/>
      <c r="N3481" s="146"/>
      <c r="O3481" s="146"/>
      <c r="P3481" s="149"/>
      <c r="Q3481" s="149"/>
      <c r="R3481" s="134"/>
      <c r="S3481" s="127"/>
      <c r="T3481" s="150"/>
      <c r="U3481" s="140"/>
      <c r="V3481" s="140"/>
      <c r="W3481" s="127"/>
    </row>
    <row r="3482" spans="1:23" ht="15.75" customHeight="1">
      <c r="A3482" s="131"/>
      <c r="B3482" s="131"/>
      <c r="C3482" s="140"/>
      <c r="D3482" s="134"/>
      <c r="E3482" s="146"/>
      <c r="F3482" s="134"/>
      <c r="G3482" s="131"/>
      <c r="H3482" s="131"/>
      <c r="I3482" s="147"/>
      <c r="J3482" s="140"/>
      <c r="K3482" s="148"/>
      <c r="L3482" s="134"/>
      <c r="M3482" s="134"/>
      <c r="N3482" s="146"/>
      <c r="O3482" s="146"/>
      <c r="P3482" s="149"/>
      <c r="Q3482" s="149"/>
      <c r="R3482" s="134"/>
      <c r="S3482" s="127"/>
      <c r="T3482" s="150"/>
      <c r="U3482" s="140"/>
      <c r="V3482" s="140"/>
      <c r="W3482" s="127"/>
    </row>
    <row r="3483" spans="1:23" ht="15.75" customHeight="1">
      <c r="A3483" s="131"/>
      <c r="B3483" s="131"/>
      <c r="C3483" s="140"/>
      <c r="D3483" s="134"/>
      <c r="E3483" s="146"/>
      <c r="F3483" s="134"/>
      <c r="G3483" s="131"/>
      <c r="H3483" s="131"/>
      <c r="I3483" s="147"/>
      <c r="J3483" s="140"/>
      <c r="K3483" s="148"/>
      <c r="L3483" s="134"/>
      <c r="M3483" s="134"/>
      <c r="N3483" s="146"/>
      <c r="O3483" s="146"/>
      <c r="P3483" s="149"/>
      <c r="Q3483" s="149"/>
      <c r="R3483" s="134"/>
      <c r="S3483" s="127"/>
      <c r="T3483" s="150"/>
      <c r="U3483" s="140"/>
      <c r="V3483" s="140"/>
      <c r="W3483" s="127"/>
    </row>
    <row r="3484" spans="1:23" ht="15.75" customHeight="1">
      <c r="A3484" s="131"/>
      <c r="B3484" s="131"/>
      <c r="C3484" s="140"/>
      <c r="D3484" s="134"/>
      <c r="E3484" s="146"/>
      <c r="F3484" s="134"/>
      <c r="G3484" s="131"/>
      <c r="H3484" s="131"/>
      <c r="I3484" s="147"/>
      <c r="J3484" s="140"/>
      <c r="K3484" s="148"/>
      <c r="L3484" s="134"/>
      <c r="M3484" s="134"/>
      <c r="N3484" s="146"/>
      <c r="O3484" s="146"/>
      <c r="P3484" s="149"/>
      <c r="Q3484" s="149"/>
      <c r="R3484" s="134"/>
      <c r="S3484" s="127"/>
      <c r="T3484" s="150"/>
      <c r="U3484" s="140"/>
      <c r="V3484" s="140"/>
      <c r="W3484" s="127"/>
    </row>
    <row r="3485" spans="1:23" ht="15.75" customHeight="1">
      <c r="A3485" s="131"/>
      <c r="B3485" s="131"/>
      <c r="C3485" s="140"/>
      <c r="D3485" s="134"/>
      <c r="E3485" s="146"/>
      <c r="F3485" s="134"/>
      <c r="G3485" s="131"/>
      <c r="H3485" s="131"/>
      <c r="I3485" s="147"/>
      <c r="J3485" s="140"/>
      <c r="K3485" s="148"/>
      <c r="L3485" s="134"/>
      <c r="M3485" s="134"/>
      <c r="N3485" s="146"/>
      <c r="O3485" s="146"/>
      <c r="P3485" s="149"/>
      <c r="Q3485" s="149"/>
      <c r="R3485" s="134"/>
      <c r="S3485" s="127"/>
      <c r="T3485" s="150"/>
      <c r="U3485" s="140"/>
      <c r="V3485" s="140"/>
      <c r="W3485" s="127"/>
    </row>
    <row r="3486" spans="1:23" ht="15.75" customHeight="1">
      <c r="A3486" s="131"/>
      <c r="B3486" s="131"/>
      <c r="C3486" s="140"/>
      <c r="D3486" s="134"/>
      <c r="E3486" s="146"/>
      <c r="F3486" s="134"/>
      <c r="G3486" s="131"/>
      <c r="H3486" s="131"/>
      <c r="I3486" s="147"/>
      <c r="J3486" s="140"/>
      <c r="K3486" s="148"/>
      <c r="L3486" s="134"/>
      <c r="M3486" s="134"/>
      <c r="N3486" s="146"/>
      <c r="O3486" s="146"/>
      <c r="P3486" s="149"/>
      <c r="Q3486" s="149"/>
      <c r="R3486" s="134"/>
      <c r="S3486" s="127"/>
      <c r="T3486" s="150"/>
      <c r="U3486" s="140"/>
      <c r="V3486" s="140"/>
      <c r="W3486" s="127"/>
    </row>
    <row r="3487" spans="1:23" ht="15.75" customHeight="1">
      <c r="A3487" s="131"/>
      <c r="B3487" s="131"/>
      <c r="C3487" s="140"/>
      <c r="D3487" s="134"/>
      <c r="E3487" s="146"/>
      <c r="F3487" s="134"/>
      <c r="G3487" s="131"/>
      <c r="H3487" s="131"/>
      <c r="I3487" s="147"/>
      <c r="J3487" s="140"/>
      <c r="K3487" s="148"/>
      <c r="L3487" s="134"/>
      <c r="M3487" s="134"/>
      <c r="N3487" s="146"/>
      <c r="O3487" s="146"/>
      <c r="P3487" s="149"/>
      <c r="Q3487" s="149"/>
      <c r="R3487" s="134"/>
      <c r="S3487" s="127"/>
      <c r="T3487" s="150"/>
      <c r="U3487" s="140"/>
      <c r="V3487" s="140"/>
      <c r="W3487" s="127"/>
    </row>
    <row r="3488" spans="1:23" ht="15.75" customHeight="1">
      <c r="A3488" s="131"/>
      <c r="B3488" s="131"/>
      <c r="C3488" s="140"/>
      <c r="D3488" s="134"/>
      <c r="E3488" s="146"/>
      <c r="F3488" s="134"/>
      <c r="G3488" s="131"/>
      <c r="H3488" s="131"/>
      <c r="I3488" s="147"/>
      <c r="J3488" s="140"/>
      <c r="K3488" s="148"/>
      <c r="L3488" s="134"/>
      <c r="M3488" s="134"/>
      <c r="N3488" s="146"/>
      <c r="O3488" s="146"/>
      <c r="P3488" s="149"/>
      <c r="Q3488" s="149"/>
      <c r="R3488" s="134"/>
      <c r="S3488" s="127"/>
      <c r="T3488" s="150"/>
      <c r="U3488" s="140"/>
      <c r="V3488" s="140"/>
      <c r="W3488" s="127"/>
    </row>
    <row r="3489" spans="1:23" ht="15.75" customHeight="1">
      <c r="A3489" s="131"/>
      <c r="B3489" s="131"/>
      <c r="C3489" s="140"/>
      <c r="D3489" s="134"/>
      <c r="E3489" s="146"/>
      <c r="F3489" s="134"/>
      <c r="G3489" s="131"/>
      <c r="H3489" s="131"/>
      <c r="I3489" s="147"/>
      <c r="J3489" s="140"/>
      <c r="K3489" s="148"/>
      <c r="L3489" s="134"/>
      <c r="M3489" s="134"/>
      <c r="N3489" s="146"/>
      <c r="O3489" s="146"/>
      <c r="P3489" s="149"/>
      <c r="Q3489" s="149"/>
      <c r="R3489" s="134"/>
      <c r="S3489" s="127"/>
      <c r="T3489" s="150"/>
      <c r="U3489" s="140"/>
      <c r="V3489" s="140"/>
      <c r="W3489" s="127"/>
    </row>
    <row r="3490" spans="1:23" ht="15.75" customHeight="1">
      <c r="A3490" s="131"/>
      <c r="B3490" s="131"/>
      <c r="C3490" s="140"/>
      <c r="D3490" s="134"/>
      <c r="E3490" s="146"/>
      <c r="F3490" s="134"/>
      <c r="G3490" s="131"/>
      <c r="H3490" s="131"/>
      <c r="I3490" s="147"/>
      <c r="J3490" s="140"/>
      <c r="K3490" s="148"/>
      <c r="L3490" s="134"/>
      <c r="M3490" s="134"/>
      <c r="N3490" s="146"/>
      <c r="O3490" s="146"/>
      <c r="P3490" s="149"/>
      <c r="Q3490" s="149"/>
      <c r="R3490" s="134"/>
      <c r="S3490" s="127"/>
      <c r="T3490" s="150"/>
      <c r="U3490" s="140"/>
      <c r="V3490" s="140"/>
      <c r="W3490" s="127"/>
    </row>
    <row r="3491" spans="1:23" ht="15.75" customHeight="1">
      <c r="A3491" s="131"/>
      <c r="B3491" s="131"/>
      <c r="C3491" s="140"/>
      <c r="D3491" s="134"/>
      <c r="E3491" s="146"/>
      <c r="F3491" s="134"/>
      <c r="G3491" s="131"/>
      <c r="H3491" s="131"/>
      <c r="I3491" s="147"/>
      <c r="J3491" s="140"/>
      <c r="K3491" s="148"/>
      <c r="L3491" s="134"/>
      <c r="M3491" s="134"/>
      <c r="N3491" s="146"/>
      <c r="O3491" s="146"/>
      <c r="P3491" s="149"/>
      <c r="Q3491" s="149"/>
      <c r="R3491" s="134"/>
      <c r="S3491" s="127"/>
      <c r="T3491" s="150"/>
      <c r="U3491" s="140"/>
      <c r="V3491" s="140"/>
      <c r="W3491" s="127"/>
    </row>
    <row r="3492" spans="1:23" ht="15.75" customHeight="1">
      <c r="A3492" s="131"/>
      <c r="B3492" s="131"/>
      <c r="C3492" s="140"/>
      <c r="D3492" s="134"/>
      <c r="E3492" s="146"/>
      <c r="F3492" s="134"/>
      <c r="G3492" s="131"/>
      <c r="H3492" s="131"/>
      <c r="I3492" s="147"/>
      <c r="J3492" s="140"/>
      <c r="K3492" s="148"/>
      <c r="L3492" s="134"/>
      <c r="M3492" s="134"/>
      <c r="N3492" s="146"/>
      <c r="O3492" s="146"/>
      <c r="P3492" s="149"/>
      <c r="Q3492" s="149"/>
      <c r="R3492" s="134"/>
      <c r="S3492" s="127"/>
      <c r="T3492" s="150"/>
      <c r="U3492" s="140"/>
      <c r="V3492" s="140"/>
      <c r="W3492" s="127"/>
    </row>
    <row r="3493" spans="1:23" ht="15.75" customHeight="1">
      <c r="A3493" s="131"/>
      <c r="B3493" s="131"/>
      <c r="C3493" s="140"/>
      <c r="D3493" s="134"/>
      <c r="E3493" s="146"/>
      <c r="F3493" s="134"/>
      <c r="G3493" s="131"/>
      <c r="H3493" s="131"/>
      <c r="I3493" s="147"/>
      <c r="J3493" s="140"/>
      <c r="K3493" s="148"/>
      <c r="L3493" s="134"/>
      <c r="M3493" s="134"/>
      <c r="N3493" s="146"/>
      <c r="O3493" s="146"/>
      <c r="P3493" s="149"/>
      <c r="Q3493" s="149"/>
      <c r="R3493" s="134"/>
      <c r="S3493" s="127"/>
      <c r="T3493" s="150"/>
      <c r="U3493" s="140"/>
      <c r="V3493" s="140"/>
      <c r="W3493" s="127"/>
    </row>
    <row r="3494" spans="1:23" ht="15.75" customHeight="1">
      <c r="A3494" s="131"/>
      <c r="B3494" s="131"/>
      <c r="C3494" s="140"/>
      <c r="D3494" s="134"/>
      <c r="E3494" s="146"/>
      <c r="F3494" s="134"/>
      <c r="G3494" s="131"/>
      <c r="H3494" s="131"/>
      <c r="I3494" s="147"/>
      <c r="J3494" s="140"/>
      <c r="K3494" s="148"/>
      <c r="L3494" s="134"/>
      <c r="M3494" s="134"/>
      <c r="N3494" s="146"/>
      <c r="O3494" s="146"/>
      <c r="P3494" s="149"/>
      <c r="Q3494" s="149"/>
      <c r="R3494" s="134"/>
      <c r="S3494" s="127"/>
      <c r="T3494" s="150"/>
      <c r="U3494" s="140"/>
      <c r="V3494" s="140"/>
      <c r="W3494" s="127"/>
    </row>
    <row r="3495" spans="1:23" ht="15.75" customHeight="1">
      <c r="A3495" s="131"/>
      <c r="B3495" s="131"/>
      <c r="C3495" s="140"/>
      <c r="D3495" s="134"/>
      <c r="E3495" s="146"/>
      <c r="F3495" s="134"/>
      <c r="G3495" s="131"/>
      <c r="H3495" s="131"/>
      <c r="I3495" s="147"/>
      <c r="J3495" s="140"/>
      <c r="K3495" s="148"/>
      <c r="L3495" s="134"/>
      <c r="M3495" s="134"/>
      <c r="N3495" s="146"/>
      <c r="O3495" s="146"/>
      <c r="P3495" s="149"/>
      <c r="Q3495" s="149"/>
      <c r="R3495" s="134"/>
      <c r="S3495" s="127"/>
      <c r="T3495" s="150"/>
      <c r="U3495" s="140"/>
      <c r="V3495" s="140"/>
      <c r="W3495" s="127"/>
    </row>
    <row r="3496" spans="1:23" ht="15.75" customHeight="1">
      <c r="A3496" s="131"/>
      <c r="B3496" s="131"/>
      <c r="C3496" s="140"/>
      <c r="D3496" s="134"/>
      <c r="E3496" s="146"/>
      <c r="F3496" s="134"/>
      <c r="G3496" s="131"/>
      <c r="H3496" s="131"/>
      <c r="I3496" s="147"/>
      <c r="J3496" s="140"/>
      <c r="K3496" s="148"/>
      <c r="L3496" s="134"/>
      <c r="M3496" s="134"/>
      <c r="N3496" s="146"/>
      <c r="O3496" s="146"/>
      <c r="P3496" s="149"/>
      <c r="Q3496" s="149"/>
      <c r="R3496" s="134"/>
      <c r="S3496" s="127"/>
      <c r="T3496" s="150"/>
      <c r="U3496" s="140"/>
      <c r="V3496" s="140"/>
      <c r="W3496" s="127"/>
    </row>
    <row r="3497" spans="1:23" ht="15.75" customHeight="1">
      <c r="A3497" s="131"/>
      <c r="B3497" s="131"/>
      <c r="C3497" s="140"/>
      <c r="D3497" s="134"/>
      <c r="E3497" s="146"/>
      <c r="F3497" s="134"/>
      <c r="G3497" s="131"/>
      <c r="H3497" s="131"/>
      <c r="I3497" s="147"/>
      <c r="J3497" s="140"/>
      <c r="K3497" s="148"/>
      <c r="L3497" s="134"/>
      <c r="M3497" s="134"/>
      <c r="N3497" s="146"/>
      <c r="O3497" s="146"/>
      <c r="P3497" s="149"/>
      <c r="Q3497" s="149"/>
      <c r="R3497" s="134"/>
      <c r="S3497" s="127"/>
      <c r="T3497" s="150"/>
      <c r="U3497" s="140"/>
      <c r="V3497" s="140"/>
      <c r="W3497" s="127"/>
    </row>
    <row r="3498" spans="1:23" ht="15.75" customHeight="1">
      <c r="A3498" s="131"/>
      <c r="B3498" s="131"/>
      <c r="C3498" s="140"/>
      <c r="D3498" s="134"/>
      <c r="E3498" s="146"/>
      <c r="F3498" s="134"/>
      <c r="G3498" s="131"/>
      <c r="H3498" s="131"/>
      <c r="I3498" s="147"/>
      <c r="J3498" s="140"/>
      <c r="K3498" s="148"/>
      <c r="L3498" s="134"/>
      <c r="M3498" s="134"/>
      <c r="N3498" s="146"/>
      <c r="O3498" s="146"/>
      <c r="P3498" s="149"/>
      <c r="Q3498" s="149"/>
      <c r="R3498" s="134"/>
      <c r="S3498" s="127"/>
      <c r="T3498" s="150"/>
      <c r="U3498" s="140"/>
      <c r="V3498" s="140"/>
      <c r="W3498" s="127"/>
    </row>
    <row r="3499" spans="1:23" ht="15.75" customHeight="1">
      <c r="A3499" s="131"/>
      <c r="B3499" s="131"/>
      <c r="C3499" s="140"/>
      <c r="D3499" s="134"/>
      <c r="E3499" s="146"/>
      <c r="F3499" s="134"/>
      <c r="G3499" s="131"/>
      <c r="H3499" s="131"/>
      <c r="I3499" s="147"/>
      <c r="J3499" s="140"/>
      <c r="K3499" s="148"/>
      <c r="L3499" s="134"/>
      <c r="M3499" s="134"/>
      <c r="N3499" s="146"/>
      <c r="O3499" s="146"/>
      <c r="P3499" s="149"/>
      <c r="Q3499" s="149"/>
      <c r="R3499" s="134"/>
      <c r="S3499" s="127"/>
      <c r="T3499" s="150"/>
      <c r="U3499" s="140"/>
      <c r="V3499" s="140"/>
      <c r="W3499" s="127"/>
    </row>
    <row r="3500" spans="1:23" ht="15.75" customHeight="1">
      <c r="A3500" s="131"/>
      <c r="B3500" s="131"/>
      <c r="C3500" s="140"/>
      <c r="D3500" s="134"/>
      <c r="E3500" s="146"/>
      <c r="F3500" s="134"/>
      <c r="G3500" s="131"/>
      <c r="H3500" s="131"/>
      <c r="I3500" s="147"/>
      <c r="J3500" s="140"/>
      <c r="K3500" s="148"/>
      <c r="L3500" s="134"/>
      <c r="M3500" s="134"/>
      <c r="N3500" s="146"/>
      <c r="O3500" s="146"/>
      <c r="P3500" s="149"/>
      <c r="Q3500" s="149"/>
      <c r="R3500" s="134"/>
      <c r="S3500" s="127"/>
      <c r="T3500" s="150"/>
      <c r="U3500" s="140"/>
      <c r="V3500" s="140"/>
      <c r="W3500" s="127"/>
    </row>
    <row r="3501" spans="1:23" ht="15.75" customHeight="1">
      <c r="A3501" s="131"/>
      <c r="B3501" s="131"/>
      <c r="C3501" s="140"/>
      <c r="D3501" s="134"/>
      <c r="E3501" s="146"/>
      <c r="F3501" s="134"/>
      <c r="G3501" s="131"/>
      <c r="H3501" s="131"/>
      <c r="I3501" s="147"/>
      <c r="J3501" s="140"/>
      <c r="K3501" s="148"/>
      <c r="L3501" s="134"/>
      <c r="M3501" s="134"/>
      <c r="N3501" s="146"/>
      <c r="O3501" s="146"/>
      <c r="P3501" s="149"/>
      <c r="Q3501" s="149"/>
      <c r="R3501" s="134"/>
      <c r="S3501" s="127"/>
      <c r="T3501" s="150"/>
      <c r="U3501" s="140"/>
      <c r="V3501" s="140"/>
      <c r="W3501" s="127"/>
    </row>
    <row r="3502" spans="1:23" ht="15.75" customHeight="1">
      <c r="A3502" s="131"/>
      <c r="B3502" s="131"/>
      <c r="C3502" s="140"/>
      <c r="D3502" s="134"/>
      <c r="E3502" s="146"/>
      <c r="F3502" s="134"/>
      <c r="G3502" s="131"/>
      <c r="H3502" s="131"/>
      <c r="I3502" s="147"/>
      <c r="J3502" s="140"/>
      <c r="K3502" s="148"/>
      <c r="L3502" s="134"/>
      <c r="M3502" s="134"/>
      <c r="N3502" s="146"/>
      <c r="O3502" s="146"/>
      <c r="P3502" s="149"/>
      <c r="Q3502" s="149"/>
      <c r="R3502" s="134"/>
      <c r="S3502" s="127"/>
      <c r="T3502" s="150"/>
      <c r="U3502" s="140"/>
      <c r="V3502" s="140"/>
      <c r="W3502" s="127"/>
    </row>
    <row r="3503" spans="1:23" ht="15.75" customHeight="1">
      <c r="A3503" s="131"/>
      <c r="B3503" s="131"/>
      <c r="C3503" s="140"/>
      <c r="D3503" s="134"/>
      <c r="E3503" s="146"/>
      <c r="F3503" s="134"/>
      <c r="G3503" s="131"/>
      <c r="H3503" s="131"/>
      <c r="I3503" s="147"/>
      <c r="J3503" s="140"/>
      <c r="K3503" s="148"/>
      <c r="L3503" s="134"/>
      <c r="M3503" s="134"/>
      <c r="N3503" s="146"/>
      <c r="O3503" s="146"/>
      <c r="P3503" s="149"/>
      <c r="Q3503" s="149"/>
      <c r="R3503" s="134"/>
      <c r="S3503" s="127"/>
      <c r="T3503" s="150"/>
      <c r="U3503" s="140"/>
      <c r="V3503" s="140"/>
      <c r="W3503" s="127"/>
    </row>
    <row r="3504" spans="1:23" ht="15.75" customHeight="1">
      <c r="A3504" s="131"/>
      <c r="B3504" s="131"/>
      <c r="C3504" s="140"/>
      <c r="D3504" s="134"/>
      <c r="E3504" s="146"/>
      <c r="F3504" s="134"/>
      <c r="G3504" s="131"/>
      <c r="H3504" s="131"/>
      <c r="I3504" s="147"/>
      <c r="J3504" s="140"/>
      <c r="K3504" s="148"/>
      <c r="L3504" s="134"/>
      <c r="M3504" s="134"/>
      <c r="N3504" s="146"/>
      <c r="O3504" s="146"/>
      <c r="P3504" s="149"/>
      <c r="Q3504" s="149"/>
      <c r="R3504" s="134"/>
      <c r="S3504" s="127"/>
      <c r="T3504" s="150"/>
      <c r="U3504" s="140"/>
      <c r="V3504" s="140"/>
      <c r="W3504" s="127"/>
    </row>
    <row r="3505" spans="1:23" ht="15.75" customHeight="1">
      <c r="A3505" s="131"/>
      <c r="B3505" s="131"/>
      <c r="C3505" s="140"/>
      <c r="D3505" s="134"/>
      <c r="E3505" s="146"/>
      <c r="F3505" s="134"/>
      <c r="G3505" s="131"/>
      <c r="H3505" s="131"/>
      <c r="I3505" s="147"/>
      <c r="J3505" s="140"/>
      <c r="K3505" s="148"/>
      <c r="L3505" s="134"/>
      <c r="M3505" s="134"/>
      <c r="N3505" s="146"/>
      <c r="O3505" s="146"/>
      <c r="P3505" s="149"/>
      <c r="Q3505" s="149"/>
      <c r="R3505" s="134"/>
      <c r="S3505" s="127"/>
      <c r="T3505" s="150"/>
      <c r="U3505" s="140"/>
      <c r="V3505" s="140"/>
      <c r="W3505" s="127"/>
    </row>
    <row r="3506" spans="1:23" ht="15.75" customHeight="1">
      <c r="A3506" s="131"/>
      <c r="B3506" s="131"/>
      <c r="C3506" s="140"/>
      <c r="D3506" s="134"/>
      <c r="E3506" s="146"/>
      <c r="F3506" s="134"/>
      <c r="G3506" s="131"/>
      <c r="H3506" s="131"/>
      <c r="I3506" s="147"/>
      <c r="J3506" s="140"/>
      <c r="K3506" s="148"/>
      <c r="L3506" s="134"/>
      <c r="M3506" s="134"/>
      <c r="N3506" s="146"/>
      <c r="O3506" s="146"/>
      <c r="P3506" s="149"/>
      <c r="Q3506" s="149"/>
      <c r="R3506" s="134"/>
      <c r="S3506" s="127"/>
      <c r="T3506" s="150"/>
      <c r="U3506" s="140"/>
      <c r="V3506" s="140"/>
      <c r="W3506" s="127"/>
    </row>
    <row r="3507" spans="1:23" ht="15.75" customHeight="1">
      <c r="A3507" s="131"/>
      <c r="B3507" s="131"/>
      <c r="C3507" s="140"/>
      <c r="D3507" s="134"/>
      <c r="E3507" s="146"/>
      <c r="F3507" s="134"/>
      <c r="G3507" s="131"/>
      <c r="H3507" s="131"/>
      <c r="I3507" s="147"/>
      <c r="J3507" s="140"/>
      <c r="K3507" s="148"/>
      <c r="L3507" s="134"/>
      <c r="M3507" s="134"/>
      <c r="N3507" s="146"/>
      <c r="O3507" s="146"/>
      <c r="P3507" s="149"/>
      <c r="Q3507" s="149"/>
      <c r="R3507" s="134"/>
      <c r="S3507" s="127"/>
      <c r="T3507" s="150"/>
      <c r="U3507" s="140"/>
      <c r="V3507" s="140"/>
      <c r="W3507" s="127"/>
    </row>
    <row r="3508" spans="1:23" ht="15.75" customHeight="1">
      <c r="A3508" s="131"/>
      <c r="B3508" s="131"/>
      <c r="C3508" s="140"/>
      <c r="D3508" s="134"/>
      <c r="E3508" s="146"/>
      <c r="F3508" s="134"/>
      <c r="G3508" s="131"/>
      <c r="H3508" s="131"/>
      <c r="I3508" s="147"/>
      <c r="J3508" s="140"/>
      <c r="K3508" s="148"/>
      <c r="L3508" s="134"/>
      <c r="M3508" s="134"/>
      <c r="N3508" s="146"/>
      <c r="O3508" s="146"/>
      <c r="P3508" s="149"/>
      <c r="Q3508" s="149"/>
      <c r="R3508" s="134"/>
      <c r="S3508" s="127"/>
      <c r="T3508" s="150"/>
      <c r="U3508" s="140"/>
      <c r="V3508" s="140"/>
      <c r="W3508" s="127"/>
    </row>
    <row r="3509" spans="1:23" ht="15.75" customHeight="1">
      <c r="A3509" s="131"/>
      <c r="B3509" s="131"/>
      <c r="C3509" s="140"/>
      <c r="D3509" s="134"/>
      <c r="E3509" s="146"/>
      <c r="F3509" s="134"/>
      <c r="G3509" s="131"/>
      <c r="H3509" s="131"/>
      <c r="I3509" s="147"/>
      <c r="J3509" s="140"/>
      <c r="K3509" s="148"/>
      <c r="L3509" s="134"/>
      <c r="M3509" s="134"/>
      <c r="N3509" s="146"/>
      <c r="O3509" s="146"/>
      <c r="P3509" s="149"/>
      <c r="Q3509" s="149"/>
      <c r="R3509" s="134"/>
      <c r="S3509" s="127"/>
      <c r="T3509" s="150"/>
      <c r="U3509" s="140"/>
      <c r="V3509" s="140"/>
      <c r="W3509" s="127"/>
    </row>
    <row r="3510" spans="1:23" ht="15.75" customHeight="1">
      <c r="A3510" s="131"/>
      <c r="B3510" s="131"/>
      <c r="C3510" s="140"/>
      <c r="D3510" s="134"/>
      <c r="E3510" s="146"/>
      <c r="F3510" s="134"/>
      <c r="G3510" s="131"/>
      <c r="H3510" s="131"/>
      <c r="I3510" s="147"/>
      <c r="J3510" s="140"/>
      <c r="K3510" s="148"/>
      <c r="L3510" s="134"/>
      <c r="M3510" s="134"/>
      <c r="N3510" s="146"/>
      <c r="O3510" s="146"/>
      <c r="P3510" s="149"/>
      <c r="Q3510" s="149"/>
      <c r="R3510" s="134"/>
      <c r="S3510" s="127"/>
      <c r="T3510" s="150"/>
      <c r="U3510" s="140"/>
      <c r="V3510" s="140"/>
      <c r="W3510" s="127"/>
    </row>
    <row r="3511" spans="1:23" ht="15.75" customHeight="1">
      <c r="A3511" s="131"/>
      <c r="B3511" s="131"/>
      <c r="C3511" s="140"/>
      <c r="D3511" s="134"/>
      <c r="E3511" s="146"/>
      <c r="F3511" s="134"/>
      <c r="G3511" s="131"/>
      <c r="H3511" s="131"/>
      <c r="I3511" s="147"/>
      <c r="J3511" s="140"/>
      <c r="K3511" s="148"/>
      <c r="L3511" s="134"/>
      <c r="M3511" s="134"/>
      <c r="N3511" s="146"/>
      <c r="O3511" s="146"/>
      <c r="P3511" s="149"/>
      <c r="Q3511" s="149"/>
      <c r="R3511" s="134"/>
      <c r="S3511" s="127"/>
      <c r="T3511" s="150"/>
      <c r="U3511" s="140"/>
      <c r="V3511" s="140"/>
      <c r="W3511" s="127"/>
    </row>
    <row r="3512" spans="1:23" ht="15.75" customHeight="1">
      <c r="A3512" s="131"/>
      <c r="B3512" s="131"/>
      <c r="C3512" s="140"/>
      <c r="D3512" s="134"/>
      <c r="E3512" s="146"/>
      <c r="F3512" s="134"/>
      <c r="G3512" s="131"/>
      <c r="H3512" s="131"/>
      <c r="I3512" s="147"/>
      <c r="J3512" s="140"/>
      <c r="K3512" s="148"/>
      <c r="L3512" s="134"/>
      <c r="M3512" s="134"/>
      <c r="N3512" s="146"/>
      <c r="O3512" s="146"/>
      <c r="P3512" s="149"/>
      <c r="Q3512" s="149"/>
      <c r="R3512" s="134"/>
      <c r="S3512" s="127"/>
      <c r="T3512" s="150"/>
      <c r="U3512" s="140"/>
      <c r="V3512" s="140"/>
      <c r="W3512" s="127"/>
    </row>
    <row r="3513" spans="1:23" ht="15.75" customHeight="1">
      <c r="A3513" s="131"/>
      <c r="B3513" s="131"/>
      <c r="C3513" s="140"/>
      <c r="D3513" s="134"/>
      <c r="E3513" s="146"/>
      <c r="F3513" s="134"/>
      <c r="G3513" s="131"/>
      <c r="H3513" s="131"/>
      <c r="I3513" s="147"/>
      <c r="J3513" s="140"/>
      <c r="K3513" s="148"/>
      <c r="L3513" s="134"/>
      <c r="M3513" s="134"/>
      <c r="N3513" s="146"/>
      <c r="O3513" s="146"/>
      <c r="P3513" s="149"/>
      <c r="Q3513" s="149"/>
      <c r="R3513" s="134"/>
      <c r="S3513" s="127"/>
      <c r="T3513" s="150"/>
      <c r="U3513" s="140"/>
      <c r="V3513" s="140"/>
      <c r="W3513" s="127"/>
    </row>
    <row r="3514" spans="1:23" ht="15.75" customHeight="1">
      <c r="A3514" s="131"/>
      <c r="B3514" s="131"/>
      <c r="C3514" s="140"/>
      <c r="D3514" s="134"/>
      <c r="E3514" s="146"/>
      <c r="F3514" s="134"/>
      <c r="G3514" s="131"/>
      <c r="H3514" s="131"/>
      <c r="I3514" s="147"/>
      <c r="J3514" s="140"/>
      <c r="K3514" s="148"/>
      <c r="L3514" s="134"/>
      <c r="M3514" s="134"/>
      <c r="N3514" s="146"/>
      <c r="O3514" s="146"/>
      <c r="P3514" s="149"/>
      <c r="Q3514" s="149"/>
      <c r="R3514" s="134"/>
      <c r="S3514" s="127"/>
      <c r="T3514" s="150"/>
      <c r="U3514" s="140"/>
      <c r="V3514" s="140"/>
      <c r="W3514" s="127"/>
    </row>
    <row r="3515" spans="1:23" ht="15.75" customHeight="1">
      <c r="A3515" s="131"/>
      <c r="B3515" s="131"/>
      <c r="C3515" s="140"/>
      <c r="D3515" s="134"/>
      <c r="E3515" s="146"/>
      <c r="F3515" s="134"/>
      <c r="G3515" s="131"/>
      <c r="H3515" s="131"/>
      <c r="I3515" s="147"/>
      <c r="J3515" s="140"/>
      <c r="K3515" s="148"/>
      <c r="L3515" s="134"/>
      <c r="M3515" s="134"/>
      <c r="N3515" s="146"/>
      <c r="O3515" s="146"/>
      <c r="P3515" s="149"/>
      <c r="Q3515" s="149"/>
      <c r="R3515" s="134"/>
      <c r="S3515" s="127"/>
      <c r="T3515" s="150"/>
      <c r="U3515" s="140"/>
      <c r="V3515" s="140"/>
      <c r="W3515" s="127"/>
    </row>
    <row r="3516" spans="1:23" ht="15.75" customHeight="1">
      <c r="A3516" s="131"/>
      <c r="B3516" s="131"/>
      <c r="C3516" s="140"/>
      <c r="D3516" s="134"/>
      <c r="E3516" s="146"/>
      <c r="F3516" s="134"/>
      <c r="G3516" s="131"/>
      <c r="H3516" s="131"/>
      <c r="I3516" s="147"/>
      <c r="J3516" s="140"/>
      <c r="K3516" s="148"/>
      <c r="L3516" s="134"/>
      <c r="M3516" s="134"/>
      <c r="N3516" s="146"/>
      <c r="O3516" s="146"/>
      <c r="P3516" s="149"/>
      <c r="Q3516" s="149"/>
      <c r="R3516" s="134"/>
      <c r="S3516" s="127"/>
      <c r="T3516" s="150"/>
      <c r="U3516" s="140"/>
      <c r="V3516" s="140"/>
      <c r="W3516" s="127"/>
    </row>
    <row r="3517" spans="1:23" ht="15.75" customHeight="1">
      <c r="A3517" s="131"/>
      <c r="B3517" s="131"/>
      <c r="C3517" s="140"/>
      <c r="D3517" s="134"/>
      <c r="E3517" s="146"/>
      <c r="F3517" s="134"/>
      <c r="G3517" s="131"/>
      <c r="H3517" s="131"/>
      <c r="I3517" s="147"/>
      <c r="J3517" s="140"/>
      <c r="K3517" s="148"/>
      <c r="L3517" s="134"/>
      <c r="M3517" s="134"/>
      <c r="N3517" s="146"/>
      <c r="O3517" s="146"/>
      <c r="P3517" s="149"/>
      <c r="Q3517" s="149"/>
      <c r="R3517" s="134"/>
      <c r="S3517" s="127"/>
      <c r="T3517" s="150"/>
      <c r="U3517" s="140"/>
      <c r="V3517" s="140"/>
      <c r="W3517" s="127"/>
    </row>
    <row r="3518" spans="1:23" ht="15.75" customHeight="1">
      <c r="A3518" s="131"/>
      <c r="B3518" s="131"/>
      <c r="C3518" s="140"/>
      <c r="D3518" s="134"/>
      <c r="E3518" s="146"/>
      <c r="F3518" s="134"/>
      <c r="G3518" s="131"/>
      <c r="H3518" s="131"/>
      <c r="I3518" s="147"/>
      <c r="J3518" s="140"/>
      <c r="K3518" s="148"/>
      <c r="L3518" s="134"/>
      <c r="M3518" s="134"/>
      <c r="N3518" s="146"/>
      <c r="O3518" s="146"/>
      <c r="P3518" s="149"/>
      <c r="Q3518" s="149"/>
      <c r="R3518" s="134"/>
      <c r="S3518" s="127"/>
      <c r="T3518" s="150"/>
      <c r="U3518" s="140"/>
      <c r="V3518" s="140"/>
      <c r="W3518" s="127"/>
    </row>
    <row r="3519" spans="1:23" ht="15.75" customHeight="1">
      <c r="A3519" s="131"/>
      <c r="B3519" s="131"/>
      <c r="C3519" s="140"/>
      <c r="D3519" s="134"/>
      <c r="E3519" s="146"/>
      <c r="F3519" s="134"/>
      <c r="G3519" s="131"/>
      <c r="H3519" s="131"/>
      <c r="I3519" s="147"/>
      <c r="J3519" s="140"/>
      <c r="K3519" s="148"/>
      <c r="L3519" s="134"/>
      <c r="M3519" s="134"/>
      <c r="N3519" s="146"/>
      <c r="O3519" s="146"/>
      <c r="P3519" s="149"/>
      <c r="Q3519" s="149"/>
      <c r="R3519" s="134"/>
      <c r="S3519" s="127"/>
      <c r="T3519" s="150"/>
      <c r="U3519" s="140"/>
      <c r="V3519" s="140"/>
      <c r="W3519" s="127"/>
    </row>
    <row r="3520" spans="1:23" ht="15.75" customHeight="1">
      <c r="A3520" s="131"/>
      <c r="B3520" s="131"/>
      <c r="C3520" s="140"/>
      <c r="D3520" s="134"/>
      <c r="E3520" s="146"/>
      <c r="F3520" s="134"/>
      <c r="G3520" s="131"/>
      <c r="H3520" s="131"/>
      <c r="I3520" s="147"/>
      <c r="J3520" s="140"/>
      <c r="K3520" s="148"/>
      <c r="L3520" s="134"/>
      <c r="M3520" s="134"/>
      <c r="N3520" s="146"/>
      <c r="O3520" s="146"/>
      <c r="P3520" s="149"/>
      <c r="Q3520" s="149"/>
      <c r="R3520" s="134"/>
      <c r="S3520" s="127"/>
      <c r="T3520" s="150"/>
      <c r="U3520" s="140"/>
      <c r="V3520" s="140"/>
      <c r="W3520" s="127"/>
    </row>
    <row r="3521" spans="1:23" ht="15.75" customHeight="1">
      <c r="A3521" s="131"/>
      <c r="B3521" s="131"/>
      <c r="C3521" s="140"/>
      <c r="D3521" s="134"/>
      <c r="E3521" s="146"/>
      <c r="F3521" s="134"/>
      <c r="G3521" s="131"/>
      <c r="H3521" s="131"/>
      <c r="I3521" s="147"/>
      <c r="J3521" s="140"/>
      <c r="K3521" s="148"/>
      <c r="L3521" s="134"/>
      <c r="M3521" s="134"/>
      <c r="N3521" s="146"/>
      <c r="O3521" s="146"/>
      <c r="P3521" s="149"/>
      <c r="Q3521" s="149"/>
      <c r="R3521" s="134"/>
      <c r="S3521" s="127"/>
      <c r="T3521" s="150"/>
      <c r="U3521" s="140"/>
      <c r="V3521" s="140"/>
      <c r="W3521" s="127"/>
    </row>
    <row r="3522" spans="1:23" ht="15.75" customHeight="1">
      <c r="A3522" s="131"/>
      <c r="B3522" s="131"/>
      <c r="C3522" s="140"/>
      <c r="D3522" s="134"/>
      <c r="E3522" s="146"/>
      <c r="F3522" s="134"/>
      <c r="G3522" s="131"/>
      <c r="H3522" s="131"/>
      <c r="I3522" s="147"/>
      <c r="J3522" s="140"/>
      <c r="K3522" s="148"/>
      <c r="L3522" s="134"/>
      <c r="M3522" s="134"/>
      <c r="N3522" s="146"/>
      <c r="O3522" s="146"/>
      <c r="P3522" s="149"/>
      <c r="Q3522" s="149"/>
      <c r="R3522" s="134"/>
      <c r="S3522" s="127"/>
      <c r="T3522" s="150"/>
      <c r="U3522" s="140"/>
      <c r="V3522" s="140"/>
      <c r="W3522" s="127"/>
    </row>
    <row r="3523" spans="1:23" ht="15.75" customHeight="1">
      <c r="A3523" s="131"/>
      <c r="B3523" s="131"/>
      <c r="C3523" s="140"/>
      <c r="D3523" s="134"/>
      <c r="E3523" s="146"/>
      <c r="F3523" s="134"/>
      <c r="G3523" s="131"/>
      <c r="H3523" s="131"/>
      <c r="I3523" s="147"/>
      <c r="J3523" s="140"/>
      <c r="K3523" s="148"/>
      <c r="L3523" s="134"/>
      <c r="M3523" s="134"/>
      <c r="N3523" s="146"/>
      <c r="O3523" s="146"/>
      <c r="P3523" s="149"/>
      <c r="Q3523" s="149"/>
      <c r="R3523" s="134"/>
      <c r="S3523" s="127"/>
      <c r="T3523" s="150"/>
      <c r="U3523" s="140"/>
      <c r="V3523" s="140"/>
      <c r="W3523" s="127"/>
    </row>
    <row r="3524" spans="1:23" ht="15.75" customHeight="1">
      <c r="A3524" s="131"/>
      <c r="B3524" s="131"/>
      <c r="C3524" s="140"/>
      <c r="D3524" s="134"/>
      <c r="E3524" s="146"/>
      <c r="F3524" s="134"/>
      <c r="G3524" s="131"/>
      <c r="H3524" s="131"/>
      <c r="I3524" s="147"/>
      <c r="J3524" s="140"/>
      <c r="K3524" s="148"/>
      <c r="L3524" s="134"/>
      <c r="M3524" s="134"/>
      <c r="N3524" s="146"/>
      <c r="O3524" s="146"/>
      <c r="P3524" s="149"/>
      <c r="Q3524" s="149"/>
      <c r="R3524" s="134"/>
      <c r="S3524" s="127"/>
      <c r="T3524" s="150"/>
      <c r="U3524" s="140"/>
      <c r="V3524" s="140"/>
      <c r="W3524" s="127"/>
    </row>
    <row r="3525" spans="1:23" ht="15.75" customHeight="1">
      <c r="A3525" s="131"/>
      <c r="B3525" s="131"/>
      <c r="C3525" s="140"/>
      <c r="D3525" s="134"/>
      <c r="E3525" s="146"/>
      <c r="F3525" s="134"/>
      <c r="G3525" s="131"/>
      <c r="H3525" s="131"/>
      <c r="I3525" s="147"/>
      <c r="J3525" s="140"/>
      <c r="K3525" s="148"/>
      <c r="L3525" s="134"/>
      <c r="M3525" s="134"/>
      <c r="N3525" s="146"/>
      <c r="O3525" s="146"/>
      <c r="P3525" s="149"/>
      <c r="Q3525" s="149"/>
      <c r="R3525" s="134"/>
      <c r="S3525" s="127"/>
      <c r="T3525" s="150"/>
      <c r="U3525" s="140"/>
      <c r="V3525" s="140"/>
      <c r="W3525" s="127"/>
    </row>
    <row r="3526" spans="1:23" ht="15.75" customHeight="1">
      <c r="A3526" s="131"/>
      <c r="B3526" s="131"/>
      <c r="C3526" s="140"/>
      <c r="D3526" s="134"/>
      <c r="E3526" s="146"/>
      <c r="F3526" s="134"/>
      <c r="G3526" s="131"/>
      <c r="H3526" s="131"/>
      <c r="I3526" s="147"/>
      <c r="J3526" s="140"/>
      <c r="K3526" s="148"/>
      <c r="L3526" s="134"/>
      <c r="M3526" s="134"/>
      <c r="N3526" s="146"/>
      <c r="O3526" s="146"/>
      <c r="P3526" s="149"/>
      <c r="Q3526" s="149"/>
      <c r="R3526" s="134"/>
      <c r="S3526" s="127"/>
      <c r="T3526" s="150"/>
      <c r="U3526" s="140"/>
      <c r="V3526" s="140"/>
      <c r="W3526" s="127"/>
    </row>
    <row r="3527" spans="1:23" ht="15.75" customHeight="1">
      <c r="A3527" s="131"/>
      <c r="B3527" s="131"/>
      <c r="C3527" s="140"/>
      <c r="D3527" s="134"/>
      <c r="E3527" s="146"/>
      <c r="F3527" s="134"/>
      <c r="G3527" s="131"/>
      <c r="H3527" s="131"/>
      <c r="I3527" s="147"/>
      <c r="J3527" s="140"/>
      <c r="K3527" s="148"/>
      <c r="L3527" s="134"/>
      <c r="M3527" s="134"/>
      <c r="N3527" s="146"/>
      <c r="O3527" s="146"/>
      <c r="P3527" s="149"/>
      <c r="Q3527" s="149"/>
      <c r="R3527" s="134"/>
      <c r="S3527" s="127"/>
      <c r="T3527" s="150"/>
      <c r="U3527" s="140"/>
      <c r="V3527" s="140"/>
      <c r="W3527" s="127"/>
    </row>
    <row r="3528" spans="1:23" ht="15.75" customHeight="1">
      <c r="A3528" s="131"/>
      <c r="B3528" s="131"/>
      <c r="C3528" s="140"/>
      <c r="D3528" s="134"/>
      <c r="E3528" s="146"/>
      <c r="F3528" s="134"/>
      <c r="G3528" s="131"/>
      <c r="H3528" s="131"/>
      <c r="I3528" s="147"/>
      <c r="J3528" s="140"/>
      <c r="K3528" s="148"/>
      <c r="L3528" s="134"/>
      <c r="M3528" s="134"/>
      <c r="N3528" s="146"/>
      <c r="O3528" s="146"/>
      <c r="P3528" s="149"/>
      <c r="Q3528" s="149"/>
      <c r="R3528" s="134"/>
      <c r="S3528" s="127"/>
      <c r="T3528" s="150"/>
      <c r="U3528" s="140"/>
      <c r="V3528" s="140"/>
      <c r="W3528" s="127"/>
    </row>
    <row r="3529" spans="1:23" ht="15.75" customHeight="1">
      <c r="A3529" s="131"/>
      <c r="B3529" s="131"/>
      <c r="C3529" s="140"/>
      <c r="D3529" s="134"/>
      <c r="E3529" s="146"/>
      <c r="F3529" s="134"/>
      <c r="G3529" s="131"/>
      <c r="H3529" s="131"/>
      <c r="I3529" s="147"/>
      <c r="J3529" s="140"/>
      <c r="K3529" s="148"/>
      <c r="L3529" s="134"/>
      <c r="M3529" s="134"/>
      <c r="N3529" s="146"/>
      <c r="O3529" s="146"/>
      <c r="P3529" s="149"/>
      <c r="Q3529" s="149"/>
      <c r="R3529" s="134"/>
      <c r="S3529" s="127"/>
      <c r="T3529" s="150"/>
      <c r="U3529" s="140"/>
      <c r="V3529" s="140"/>
      <c r="W3529" s="127"/>
    </row>
    <row r="3530" spans="1:23" ht="15.75" customHeight="1">
      <c r="A3530" s="131"/>
      <c r="B3530" s="131"/>
      <c r="C3530" s="140"/>
      <c r="D3530" s="134"/>
      <c r="E3530" s="146"/>
      <c r="F3530" s="134"/>
      <c r="G3530" s="131"/>
      <c r="H3530" s="131"/>
      <c r="I3530" s="147"/>
      <c r="J3530" s="140"/>
      <c r="K3530" s="148"/>
      <c r="L3530" s="134"/>
      <c r="M3530" s="134"/>
      <c r="N3530" s="146"/>
      <c r="O3530" s="146"/>
      <c r="P3530" s="149"/>
      <c r="Q3530" s="149"/>
      <c r="R3530" s="134"/>
      <c r="S3530" s="127"/>
      <c r="T3530" s="150"/>
      <c r="U3530" s="140"/>
      <c r="V3530" s="140"/>
      <c r="W3530" s="127"/>
    </row>
    <row r="3531" spans="1:23" ht="15.75" customHeight="1">
      <c r="A3531" s="131"/>
      <c r="B3531" s="131"/>
      <c r="C3531" s="140"/>
      <c r="D3531" s="134"/>
      <c r="E3531" s="146"/>
      <c r="F3531" s="134"/>
      <c r="G3531" s="131"/>
      <c r="H3531" s="131"/>
      <c r="I3531" s="147"/>
      <c r="J3531" s="140"/>
      <c r="K3531" s="148"/>
      <c r="L3531" s="134"/>
      <c r="M3531" s="134"/>
      <c r="N3531" s="146"/>
      <c r="O3531" s="146"/>
      <c r="P3531" s="149"/>
      <c r="Q3531" s="149"/>
      <c r="R3531" s="134"/>
      <c r="S3531" s="127"/>
      <c r="T3531" s="150"/>
      <c r="U3531" s="140"/>
      <c r="V3531" s="140"/>
      <c r="W3531" s="127"/>
    </row>
    <row r="3532" spans="1:23" ht="15.75" customHeight="1">
      <c r="A3532" s="131"/>
      <c r="B3532" s="131"/>
      <c r="C3532" s="140"/>
      <c r="D3532" s="134"/>
      <c r="E3532" s="146"/>
      <c r="F3532" s="134"/>
      <c r="G3532" s="131"/>
      <c r="H3532" s="131"/>
      <c r="I3532" s="147"/>
      <c r="J3532" s="140"/>
      <c r="K3532" s="148"/>
      <c r="L3532" s="134"/>
      <c r="M3532" s="134"/>
      <c r="N3532" s="146"/>
      <c r="O3532" s="146"/>
      <c r="P3532" s="149"/>
      <c r="Q3532" s="149"/>
      <c r="R3532" s="134"/>
      <c r="S3532" s="127"/>
      <c r="T3532" s="150"/>
      <c r="U3532" s="140"/>
      <c r="V3532" s="140"/>
      <c r="W3532" s="127"/>
    </row>
    <row r="3533" spans="1:23" ht="15.75" customHeight="1">
      <c r="A3533" s="131"/>
      <c r="B3533" s="131"/>
      <c r="C3533" s="140"/>
      <c r="D3533" s="134"/>
      <c r="E3533" s="146"/>
      <c r="F3533" s="134"/>
      <c r="G3533" s="131"/>
      <c r="H3533" s="131"/>
      <c r="I3533" s="147"/>
      <c r="J3533" s="140"/>
      <c r="K3533" s="148"/>
      <c r="L3533" s="134"/>
      <c r="M3533" s="134"/>
      <c r="N3533" s="146"/>
      <c r="O3533" s="146"/>
      <c r="P3533" s="149"/>
      <c r="Q3533" s="149"/>
      <c r="R3533" s="134"/>
      <c r="S3533" s="127"/>
      <c r="T3533" s="150"/>
      <c r="U3533" s="140"/>
      <c r="V3533" s="140"/>
      <c r="W3533" s="127"/>
    </row>
    <row r="3534" spans="1:23" ht="15.75" customHeight="1">
      <c r="A3534" s="131"/>
      <c r="B3534" s="131"/>
      <c r="C3534" s="140"/>
      <c r="D3534" s="134"/>
      <c r="E3534" s="146"/>
      <c r="F3534" s="134"/>
      <c r="G3534" s="131"/>
      <c r="H3534" s="131"/>
      <c r="I3534" s="147"/>
      <c r="J3534" s="140"/>
      <c r="K3534" s="148"/>
      <c r="L3534" s="134"/>
      <c r="M3534" s="134"/>
      <c r="N3534" s="146"/>
      <c r="O3534" s="146"/>
      <c r="P3534" s="149"/>
      <c r="Q3534" s="149"/>
      <c r="R3534" s="134"/>
      <c r="S3534" s="127"/>
      <c r="T3534" s="150"/>
      <c r="U3534" s="140"/>
      <c r="V3534" s="140"/>
      <c r="W3534" s="127"/>
    </row>
    <row r="3535" spans="1:23" ht="15.75" customHeight="1">
      <c r="A3535" s="131"/>
      <c r="B3535" s="131"/>
      <c r="C3535" s="140"/>
      <c r="D3535" s="134"/>
      <c r="E3535" s="146"/>
      <c r="F3535" s="134"/>
      <c r="G3535" s="131"/>
      <c r="H3535" s="131"/>
      <c r="I3535" s="147"/>
      <c r="J3535" s="140"/>
      <c r="K3535" s="148"/>
      <c r="L3535" s="134"/>
      <c r="M3535" s="134"/>
      <c r="N3535" s="146"/>
      <c r="O3535" s="146"/>
      <c r="P3535" s="149"/>
      <c r="Q3535" s="149"/>
      <c r="R3535" s="134"/>
      <c r="S3535" s="127"/>
      <c r="T3535" s="150"/>
      <c r="U3535" s="140"/>
      <c r="V3535" s="140"/>
      <c r="W3535" s="127"/>
    </row>
    <row r="3536" spans="1:23" ht="15.75" customHeight="1">
      <c r="A3536" s="131"/>
      <c r="B3536" s="131"/>
      <c r="C3536" s="140"/>
      <c r="D3536" s="134"/>
      <c r="E3536" s="146"/>
      <c r="F3536" s="134"/>
      <c r="G3536" s="131"/>
      <c r="H3536" s="131"/>
      <c r="I3536" s="147"/>
      <c r="J3536" s="140"/>
      <c r="K3536" s="148"/>
      <c r="L3536" s="134"/>
      <c r="M3536" s="134"/>
      <c r="N3536" s="146"/>
      <c r="O3536" s="146"/>
      <c r="P3536" s="149"/>
      <c r="Q3536" s="149"/>
      <c r="R3536" s="134"/>
      <c r="S3536" s="127"/>
      <c r="T3536" s="150"/>
      <c r="U3536" s="140"/>
      <c r="V3536" s="140"/>
      <c r="W3536" s="127"/>
    </row>
    <row r="3537" spans="1:23" ht="15.75" customHeight="1">
      <c r="A3537" s="131"/>
      <c r="B3537" s="131"/>
      <c r="C3537" s="140"/>
      <c r="D3537" s="134"/>
      <c r="E3537" s="146"/>
      <c r="F3537" s="134"/>
      <c r="G3537" s="131"/>
      <c r="H3537" s="131"/>
      <c r="I3537" s="147"/>
      <c r="J3537" s="140"/>
      <c r="K3537" s="148"/>
      <c r="L3537" s="134"/>
      <c r="M3537" s="134"/>
      <c r="N3537" s="146"/>
      <c r="O3537" s="146"/>
      <c r="P3537" s="149"/>
      <c r="Q3537" s="149"/>
      <c r="R3537" s="134"/>
      <c r="S3537" s="127"/>
      <c r="T3537" s="150"/>
      <c r="U3537" s="140"/>
      <c r="V3537" s="140"/>
      <c r="W3537" s="127"/>
    </row>
    <row r="3538" spans="1:23" ht="15.75" customHeight="1">
      <c r="A3538" s="131"/>
      <c r="B3538" s="131"/>
      <c r="C3538" s="140"/>
      <c r="D3538" s="134"/>
      <c r="E3538" s="146"/>
      <c r="F3538" s="134"/>
      <c r="G3538" s="131"/>
      <c r="H3538" s="131"/>
      <c r="I3538" s="147"/>
      <c r="J3538" s="140"/>
      <c r="K3538" s="148"/>
      <c r="L3538" s="134"/>
      <c r="M3538" s="134"/>
      <c r="N3538" s="146"/>
      <c r="O3538" s="146"/>
      <c r="P3538" s="149"/>
      <c r="Q3538" s="149"/>
      <c r="R3538" s="134"/>
      <c r="S3538" s="127"/>
      <c r="T3538" s="150"/>
      <c r="U3538" s="140"/>
      <c r="V3538" s="140"/>
      <c r="W3538" s="127"/>
    </row>
    <row r="3539" spans="1:23" ht="15.75" customHeight="1">
      <c r="A3539" s="131"/>
      <c r="B3539" s="131"/>
      <c r="C3539" s="140"/>
      <c r="D3539" s="134"/>
      <c r="E3539" s="146"/>
      <c r="F3539" s="134"/>
      <c r="G3539" s="131"/>
      <c r="H3539" s="131"/>
      <c r="I3539" s="147"/>
      <c r="J3539" s="140"/>
      <c r="K3539" s="148"/>
      <c r="L3539" s="134"/>
      <c r="M3539" s="134"/>
      <c r="N3539" s="146"/>
      <c r="O3539" s="146"/>
      <c r="P3539" s="149"/>
      <c r="Q3539" s="149"/>
      <c r="R3539" s="134"/>
      <c r="S3539" s="127"/>
      <c r="T3539" s="150"/>
      <c r="U3539" s="140"/>
      <c r="V3539" s="140"/>
      <c r="W3539" s="127"/>
    </row>
    <row r="3540" spans="1:23" ht="15.75" customHeight="1">
      <c r="A3540" s="131"/>
      <c r="B3540" s="131"/>
      <c r="C3540" s="140"/>
      <c r="D3540" s="134"/>
      <c r="E3540" s="146"/>
      <c r="F3540" s="134"/>
      <c r="G3540" s="131"/>
      <c r="H3540" s="131"/>
      <c r="I3540" s="147"/>
      <c r="J3540" s="140"/>
      <c r="K3540" s="148"/>
      <c r="L3540" s="134"/>
      <c r="M3540" s="134"/>
      <c r="N3540" s="146"/>
      <c r="O3540" s="146"/>
      <c r="P3540" s="149"/>
      <c r="Q3540" s="149"/>
      <c r="R3540" s="134"/>
      <c r="S3540" s="127"/>
      <c r="T3540" s="150"/>
      <c r="U3540" s="140"/>
      <c r="V3540" s="140"/>
      <c r="W3540" s="127"/>
    </row>
    <row r="3541" spans="1:23" ht="15.75" customHeight="1">
      <c r="A3541" s="131"/>
      <c r="B3541" s="131"/>
      <c r="C3541" s="140"/>
      <c r="D3541" s="134"/>
      <c r="E3541" s="146"/>
      <c r="F3541" s="134"/>
      <c r="G3541" s="131"/>
      <c r="H3541" s="131"/>
      <c r="I3541" s="147"/>
      <c r="J3541" s="140"/>
      <c r="K3541" s="148"/>
      <c r="L3541" s="134"/>
      <c r="M3541" s="134"/>
      <c r="N3541" s="146"/>
      <c r="O3541" s="146"/>
      <c r="P3541" s="149"/>
      <c r="Q3541" s="149"/>
      <c r="R3541" s="134"/>
      <c r="S3541" s="127"/>
      <c r="T3541" s="150"/>
      <c r="U3541" s="140"/>
      <c r="V3541" s="140"/>
      <c r="W3541" s="127"/>
    </row>
    <row r="3542" spans="1:23" ht="15.75" customHeight="1">
      <c r="A3542" s="131"/>
      <c r="B3542" s="131"/>
      <c r="C3542" s="140"/>
      <c r="D3542" s="134"/>
      <c r="E3542" s="146"/>
      <c r="F3542" s="134"/>
      <c r="G3542" s="131"/>
      <c r="H3542" s="131"/>
      <c r="I3542" s="147"/>
      <c r="J3542" s="140"/>
      <c r="K3542" s="148"/>
      <c r="L3542" s="134"/>
      <c r="M3542" s="134"/>
      <c r="N3542" s="146"/>
      <c r="O3542" s="146"/>
      <c r="P3542" s="149"/>
      <c r="Q3542" s="149"/>
      <c r="R3542" s="134"/>
      <c r="S3542" s="127"/>
      <c r="T3542" s="150"/>
      <c r="U3542" s="140"/>
      <c r="V3542" s="140"/>
      <c r="W3542" s="127"/>
    </row>
    <row r="3543" spans="1:23" ht="15.75" customHeight="1">
      <c r="A3543" s="131"/>
      <c r="B3543" s="131"/>
      <c r="C3543" s="140"/>
      <c r="D3543" s="134"/>
      <c r="E3543" s="146"/>
      <c r="F3543" s="134"/>
      <c r="G3543" s="131"/>
      <c r="H3543" s="131"/>
      <c r="I3543" s="147"/>
      <c r="J3543" s="140"/>
      <c r="K3543" s="148"/>
      <c r="L3543" s="134"/>
      <c r="M3543" s="134"/>
      <c r="N3543" s="146"/>
      <c r="O3543" s="146"/>
      <c r="P3543" s="149"/>
      <c r="Q3543" s="149"/>
      <c r="R3543" s="134"/>
      <c r="S3543" s="127"/>
      <c r="T3543" s="150"/>
      <c r="U3543" s="140"/>
      <c r="V3543" s="140"/>
      <c r="W3543" s="127"/>
    </row>
    <row r="3544" spans="1:23" ht="15.75" customHeight="1">
      <c r="A3544" s="131"/>
      <c r="B3544" s="131"/>
      <c r="C3544" s="140"/>
      <c r="D3544" s="134"/>
      <c r="E3544" s="146"/>
      <c r="F3544" s="134"/>
      <c r="G3544" s="131"/>
      <c r="H3544" s="131"/>
      <c r="I3544" s="147"/>
      <c r="J3544" s="140"/>
      <c r="K3544" s="148"/>
      <c r="L3544" s="134"/>
      <c r="M3544" s="134"/>
      <c r="N3544" s="146"/>
      <c r="O3544" s="146"/>
      <c r="P3544" s="149"/>
      <c r="Q3544" s="149"/>
      <c r="R3544" s="134"/>
      <c r="S3544" s="127"/>
      <c r="T3544" s="150"/>
      <c r="U3544" s="140"/>
      <c r="V3544" s="140"/>
      <c r="W3544" s="127"/>
    </row>
    <row r="3545" spans="1:23" ht="15.75" customHeight="1">
      <c r="A3545" s="131"/>
      <c r="B3545" s="131"/>
      <c r="C3545" s="140"/>
      <c r="D3545" s="134"/>
      <c r="E3545" s="146"/>
      <c r="F3545" s="134"/>
      <c r="G3545" s="131"/>
      <c r="H3545" s="131"/>
      <c r="I3545" s="147"/>
      <c r="J3545" s="140"/>
      <c r="K3545" s="148"/>
      <c r="L3545" s="134"/>
      <c r="M3545" s="134"/>
      <c r="N3545" s="146"/>
      <c r="O3545" s="146"/>
      <c r="P3545" s="149"/>
      <c r="Q3545" s="149"/>
      <c r="R3545" s="134"/>
      <c r="S3545" s="127"/>
      <c r="T3545" s="150"/>
      <c r="U3545" s="140"/>
      <c r="V3545" s="140"/>
      <c r="W3545" s="127"/>
    </row>
    <row r="3546" spans="1:23" ht="15.75" customHeight="1">
      <c r="A3546" s="131"/>
      <c r="B3546" s="131"/>
      <c r="C3546" s="140"/>
      <c r="D3546" s="134"/>
      <c r="E3546" s="146"/>
      <c r="F3546" s="134"/>
      <c r="G3546" s="131"/>
      <c r="H3546" s="131"/>
      <c r="I3546" s="147"/>
      <c r="J3546" s="140"/>
      <c r="K3546" s="148"/>
      <c r="L3546" s="134"/>
      <c r="M3546" s="134"/>
      <c r="N3546" s="146"/>
      <c r="O3546" s="146"/>
      <c r="P3546" s="149"/>
      <c r="Q3546" s="149"/>
      <c r="R3546" s="134"/>
      <c r="S3546" s="127"/>
      <c r="T3546" s="150"/>
      <c r="U3546" s="140"/>
      <c r="V3546" s="140"/>
      <c r="W3546" s="127"/>
    </row>
    <row r="3547" spans="1:23" ht="15.75" customHeight="1">
      <c r="A3547" s="131"/>
      <c r="B3547" s="131"/>
      <c r="C3547" s="140"/>
      <c r="D3547" s="134"/>
      <c r="E3547" s="146"/>
      <c r="F3547" s="134"/>
      <c r="G3547" s="131"/>
      <c r="H3547" s="131"/>
      <c r="I3547" s="147"/>
      <c r="J3547" s="140"/>
      <c r="K3547" s="148"/>
      <c r="L3547" s="134"/>
      <c r="M3547" s="134"/>
      <c r="N3547" s="146"/>
      <c r="O3547" s="146"/>
      <c r="P3547" s="149"/>
      <c r="Q3547" s="149"/>
      <c r="R3547" s="134"/>
      <c r="S3547" s="127"/>
      <c r="T3547" s="150"/>
      <c r="U3547" s="140"/>
      <c r="V3547" s="140"/>
      <c r="W3547" s="127"/>
    </row>
    <row r="3548" spans="1:23" ht="15.75" customHeight="1">
      <c r="A3548" s="131"/>
      <c r="B3548" s="131"/>
      <c r="C3548" s="140"/>
      <c r="D3548" s="134"/>
      <c r="E3548" s="146"/>
      <c r="F3548" s="134"/>
      <c r="G3548" s="131"/>
      <c r="H3548" s="131"/>
      <c r="I3548" s="147"/>
      <c r="J3548" s="140"/>
      <c r="K3548" s="148"/>
      <c r="L3548" s="134"/>
      <c r="M3548" s="134"/>
      <c r="N3548" s="146"/>
      <c r="O3548" s="146"/>
      <c r="P3548" s="149"/>
      <c r="Q3548" s="149"/>
      <c r="R3548" s="134"/>
      <c r="S3548" s="127"/>
      <c r="T3548" s="150"/>
      <c r="U3548" s="140"/>
      <c r="V3548" s="140"/>
      <c r="W3548" s="127"/>
    </row>
    <row r="3549" spans="1:23" ht="15.75" customHeight="1">
      <c r="A3549" s="131"/>
      <c r="B3549" s="131"/>
      <c r="C3549" s="140"/>
      <c r="D3549" s="134"/>
      <c r="E3549" s="146"/>
      <c r="F3549" s="134"/>
      <c r="G3549" s="131"/>
      <c r="H3549" s="131"/>
      <c r="I3549" s="147"/>
      <c r="J3549" s="140"/>
      <c r="K3549" s="148"/>
      <c r="L3549" s="134"/>
      <c r="M3549" s="134"/>
      <c r="N3549" s="146"/>
      <c r="O3549" s="146"/>
      <c r="P3549" s="149"/>
      <c r="Q3549" s="149"/>
      <c r="R3549" s="134"/>
      <c r="S3549" s="127"/>
      <c r="T3549" s="150"/>
      <c r="U3549" s="140"/>
      <c r="V3549" s="140"/>
      <c r="W3549" s="127"/>
    </row>
    <row r="3550" spans="1:23" ht="15.75" customHeight="1">
      <c r="A3550" s="131"/>
      <c r="B3550" s="131"/>
      <c r="C3550" s="140"/>
      <c r="D3550" s="134"/>
      <c r="E3550" s="146"/>
      <c r="F3550" s="134"/>
      <c r="G3550" s="131"/>
      <c r="H3550" s="131"/>
      <c r="I3550" s="147"/>
      <c r="J3550" s="140"/>
      <c r="K3550" s="148"/>
      <c r="L3550" s="134"/>
      <c r="M3550" s="134"/>
      <c r="N3550" s="146"/>
      <c r="O3550" s="146"/>
      <c r="P3550" s="149"/>
      <c r="Q3550" s="149"/>
      <c r="R3550" s="134"/>
      <c r="S3550" s="127"/>
      <c r="T3550" s="150"/>
      <c r="U3550" s="140"/>
      <c r="V3550" s="140"/>
      <c r="W3550" s="127"/>
    </row>
    <row r="3551" spans="1:23" ht="15.75" customHeight="1">
      <c r="A3551" s="131"/>
      <c r="B3551" s="131"/>
      <c r="C3551" s="140"/>
      <c r="D3551" s="134"/>
      <c r="E3551" s="146"/>
      <c r="F3551" s="134"/>
      <c r="G3551" s="131"/>
      <c r="H3551" s="131"/>
      <c r="I3551" s="147"/>
      <c r="J3551" s="140"/>
      <c r="K3551" s="148"/>
      <c r="L3551" s="134"/>
      <c r="M3551" s="134"/>
      <c r="N3551" s="146"/>
      <c r="O3551" s="146"/>
      <c r="P3551" s="149"/>
      <c r="Q3551" s="149"/>
      <c r="R3551" s="134"/>
      <c r="S3551" s="127"/>
      <c r="T3551" s="150"/>
      <c r="U3551" s="140"/>
      <c r="V3551" s="140"/>
      <c r="W3551" s="127"/>
    </row>
    <row r="3552" spans="1:23" ht="15.75" customHeight="1">
      <c r="A3552" s="131"/>
      <c r="B3552" s="131"/>
      <c r="C3552" s="140"/>
      <c r="D3552" s="134"/>
      <c r="E3552" s="146"/>
      <c r="F3552" s="134"/>
      <c r="G3552" s="131"/>
      <c r="H3552" s="131"/>
      <c r="I3552" s="147"/>
      <c r="J3552" s="140"/>
      <c r="K3552" s="148"/>
      <c r="L3552" s="134"/>
      <c r="M3552" s="134"/>
      <c r="N3552" s="146"/>
      <c r="O3552" s="146"/>
      <c r="P3552" s="149"/>
      <c r="Q3552" s="149"/>
      <c r="R3552" s="134"/>
      <c r="S3552" s="127"/>
      <c r="T3552" s="150"/>
      <c r="U3552" s="140"/>
      <c r="V3552" s="140"/>
      <c r="W3552" s="127"/>
    </row>
    <row r="3553" spans="1:23" ht="15.75" customHeight="1">
      <c r="A3553" s="131"/>
      <c r="B3553" s="131"/>
      <c r="C3553" s="140"/>
      <c r="D3553" s="134"/>
      <c r="E3553" s="146"/>
      <c r="F3553" s="134"/>
      <c r="G3553" s="131"/>
      <c r="H3553" s="131"/>
      <c r="I3553" s="147"/>
      <c r="J3553" s="140"/>
      <c r="K3553" s="148"/>
      <c r="L3553" s="134"/>
      <c r="M3553" s="134"/>
      <c r="N3553" s="146"/>
      <c r="O3553" s="146"/>
      <c r="P3553" s="149"/>
      <c r="Q3553" s="149"/>
      <c r="R3553" s="134"/>
      <c r="S3553" s="127"/>
      <c r="T3553" s="150"/>
      <c r="U3553" s="140"/>
      <c r="V3553" s="140"/>
      <c r="W3553" s="127"/>
    </row>
    <row r="3554" spans="1:23" ht="15.75" customHeight="1">
      <c r="A3554" s="131"/>
      <c r="B3554" s="131"/>
      <c r="C3554" s="140"/>
      <c r="D3554" s="134"/>
      <c r="E3554" s="146"/>
      <c r="F3554" s="134"/>
      <c r="G3554" s="131"/>
      <c r="H3554" s="131"/>
      <c r="I3554" s="147"/>
      <c r="J3554" s="140"/>
      <c r="K3554" s="148"/>
      <c r="L3554" s="134"/>
      <c r="M3554" s="134"/>
      <c r="N3554" s="146"/>
      <c r="O3554" s="146"/>
      <c r="P3554" s="149"/>
      <c r="Q3554" s="149"/>
      <c r="R3554" s="134"/>
      <c r="S3554" s="127"/>
      <c r="T3554" s="150"/>
      <c r="U3554" s="140"/>
      <c r="V3554" s="140"/>
      <c r="W3554" s="127"/>
    </row>
    <row r="3555" spans="1:23" ht="15.75" customHeight="1">
      <c r="A3555" s="131"/>
      <c r="B3555" s="131"/>
      <c r="C3555" s="140"/>
      <c r="D3555" s="134"/>
      <c r="E3555" s="146"/>
      <c r="F3555" s="134"/>
      <c r="G3555" s="131"/>
      <c r="H3555" s="131"/>
      <c r="I3555" s="147"/>
      <c r="J3555" s="140"/>
      <c r="K3555" s="148"/>
      <c r="L3555" s="134"/>
      <c r="M3555" s="134"/>
      <c r="N3555" s="146"/>
      <c r="O3555" s="146"/>
      <c r="P3555" s="149"/>
      <c r="Q3555" s="149"/>
      <c r="R3555" s="134"/>
      <c r="S3555" s="127"/>
      <c r="T3555" s="150"/>
      <c r="U3555" s="140"/>
      <c r="V3555" s="140"/>
      <c r="W3555" s="127"/>
    </row>
    <row r="3556" spans="1:23" ht="15.75" customHeight="1">
      <c r="A3556" s="131"/>
      <c r="B3556" s="131"/>
      <c r="C3556" s="140"/>
      <c r="D3556" s="134"/>
      <c r="E3556" s="146"/>
      <c r="F3556" s="134"/>
      <c r="G3556" s="131"/>
      <c r="H3556" s="131"/>
      <c r="I3556" s="147"/>
      <c r="J3556" s="140"/>
      <c r="K3556" s="148"/>
      <c r="L3556" s="134"/>
      <c r="M3556" s="134"/>
      <c r="N3556" s="146"/>
      <c r="O3556" s="146"/>
      <c r="P3556" s="149"/>
      <c r="Q3556" s="149"/>
      <c r="R3556" s="134"/>
      <c r="S3556" s="127"/>
      <c r="T3556" s="150"/>
      <c r="U3556" s="140"/>
      <c r="V3556" s="140"/>
      <c r="W3556" s="127"/>
    </row>
    <row r="3557" spans="1:23" ht="15.75" customHeight="1">
      <c r="A3557" s="131"/>
      <c r="B3557" s="131"/>
      <c r="C3557" s="140"/>
      <c r="D3557" s="134"/>
      <c r="E3557" s="146"/>
      <c r="F3557" s="134"/>
      <c r="G3557" s="131"/>
      <c r="H3557" s="131"/>
      <c r="I3557" s="147"/>
      <c r="J3557" s="140"/>
      <c r="K3557" s="148"/>
      <c r="L3557" s="134"/>
      <c r="M3557" s="134"/>
      <c r="N3557" s="146"/>
      <c r="O3557" s="146"/>
      <c r="P3557" s="149"/>
      <c r="Q3557" s="149"/>
      <c r="R3557" s="134"/>
      <c r="S3557" s="127"/>
      <c r="T3557" s="150"/>
      <c r="U3557" s="140"/>
      <c r="V3557" s="140"/>
      <c r="W3557" s="127"/>
    </row>
    <row r="3558" spans="1:23" ht="15.75" customHeight="1">
      <c r="A3558" s="131"/>
      <c r="B3558" s="131"/>
      <c r="C3558" s="140"/>
      <c r="D3558" s="134"/>
      <c r="E3558" s="146"/>
      <c r="F3558" s="134"/>
      <c r="G3558" s="131"/>
      <c r="H3558" s="131"/>
      <c r="I3558" s="147"/>
      <c r="J3558" s="140"/>
      <c r="K3558" s="148"/>
      <c r="L3558" s="134"/>
      <c r="M3558" s="134"/>
      <c r="N3558" s="146"/>
      <c r="O3558" s="146"/>
      <c r="P3558" s="149"/>
      <c r="Q3558" s="149"/>
      <c r="R3558" s="134"/>
      <c r="S3558" s="127"/>
      <c r="T3558" s="150"/>
      <c r="U3558" s="140"/>
      <c r="V3558" s="140"/>
      <c r="W3558" s="127"/>
    </row>
    <row r="3559" spans="1:23" ht="15.75" customHeight="1">
      <c r="A3559" s="131"/>
      <c r="B3559" s="131"/>
      <c r="C3559" s="140"/>
      <c r="D3559" s="134"/>
      <c r="E3559" s="146"/>
      <c r="F3559" s="134"/>
      <c r="G3559" s="131"/>
      <c r="H3559" s="131"/>
      <c r="I3559" s="147"/>
      <c r="J3559" s="140"/>
      <c r="K3559" s="148"/>
      <c r="L3559" s="134"/>
      <c r="M3559" s="134"/>
      <c r="N3559" s="146"/>
      <c r="O3559" s="146"/>
      <c r="P3559" s="149"/>
      <c r="Q3559" s="149"/>
      <c r="R3559" s="134"/>
      <c r="S3559" s="127"/>
      <c r="T3559" s="150"/>
      <c r="U3559" s="140"/>
      <c r="V3559" s="140"/>
      <c r="W3559" s="127"/>
    </row>
    <row r="3560" spans="1:23" ht="15.75" customHeight="1">
      <c r="A3560" s="131"/>
      <c r="B3560" s="131"/>
      <c r="C3560" s="140"/>
      <c r="D3560" s="134"/>
      <c r="E3560" s="146"/>
      <c r="F3560" s="134"/>
      <c r="G3560" s="131"/>
      <c r="H3560" s="131"/>
      <c r="I3560" s="147"/>
      <c r="J3560" s="140"/>
      <c r="K3560" s="148"/>
      <c r="L3560" s="134"/>
      <c r="M3560" s="134"/>
      <c r="N3560" s="146"/>
      <c r="O3560" s="146"/>
      <c r="P3560" s="149"/>
      <c r="Q3560" s="149"/>
      <c r="R3560" s="134"/>
      <c r="S3560" s="127"/>
      <c r="T3560" s="150"/>
      <c r="U3560" s="140"/>
      <c r="V3560" s="140"/>
      <c r="W3560" s="127"/>
    </row>
    <row r="3561" spans="1:23" ht="15.75" customHeight="1">
      <c r="A3561" s="131"/>
      <c r="B3561" s="131"/>
      <c r="C3561" s="140"/>
      <c r="D3561" s="134"/>
      <c r="E3561" s="146"/>
      <c r="F3561" s="134"/>
      <c r="G3561" s="131"/>
      <c r="H3561" s="131"/>
      <c r="I3561" s="147"/>
      <c r="J3561" s="140"/>
      <c r="K3561" s="148"/>
      <c r="L3561" s="134"/>
      <c r="M3561" s="134"/>
      <c r="N3561" s="146"/>
      <c r="O3561" s="146"/>
      <c r="P3561" s="149"/>
      <c r="Q3561" s="149"/>
      <c r="R3561" s="134"/>
      <c r="S3561" s="127"/>
      <c r="T3561" s="150"/>
      <c r="U3561" s="140"/>
      <c r="V3561" s="140"/>
      <c r="W3561" s="127"/>
    </row>
    <row r="3562" spans="1:23" ht="15.75" customHeight="1">
      <c r="A3562" s="131"/>
      <c r="B3562" s="131"/>
      <c r="C3562" s="140"/>
      <c r="D3562" s="134"/>
      <c r="E3562" s="146"/>
      <c r="F3562" s="134"/>
      <c r="G3562" s="131"/>
      <c r="H3562" s="131"/>
      <c r="I3562" s="147"/>
      <c r="J3562" s="140"/>
      <c r="K3562" s="148"/>
      <c r="L3562" s="134"/>
      <c r="M3562" s="134"/>
      <c r="N3562" s="146"/>
      <c r="O3562" s="146"/>
      <c r="P3562" s="149"/>
      <c r="Q3562" s="149"/>
      <c r="R3562" s="134"/>
      <c r="S3562" s="127"/>
      <c r="T3562" s="150"/>
      <c r="U3562" s="140"/>
      <c r="V3562" s="140"/>
      <c r="W3562" s="127"/>
    </row>
    <row r="3563" spans="1:23" ht="15.75" customHeight="1">
      <c r="A3563" s="131"/>
      <c r="B3563" s="131"/>
      <c r="C3563" s="140"/>
      <c r="D3563" s="134"/>
      <c r="E3563" s="146"/>
      <c r="F3563" s="134"/>
      <c r="G3563" s="131"/>
      <c r="H3563" s="131"/>
      <c r="I3563" s="147"/>
      <c r="J3563" s="140"/>
      <c r="K3563" s="148"/>
      <c r="L3563" s="134"/>
      <c r="M3563" s="134"/>
      <c r="N3563" s="146"/>
      <c r="O3563" s="146"/>
      <c r="P3563" s="149"/>
      <c r="Q3563" s="149"/>
      <c r="R3563" s="134"/>
      <c r="S3563" s="127"/>
      <c r="T3563" s="150"/>
      <c r="U3563" s="140"/>
      <c r="V3563" s="140"/>
      <c r="W3563" s="127"/>
    </row>
    <row r="3564" spans="1:23" ht="15.75" customHeight="1">
      <c r="A3564" s="131"/>
      <c r="B3564" s="131"/>
      <c r="C3564" s="140"/>
      <c r="D3564" s="134"/>
      <c r="E3564" s="146"/>
      <c r="F3564" s="134"/>
      <c r="G3564" s="131"/>
      <c r="H3564" s="131"/>
      <c r="I3564" s="147"/>
      <c r="J3564" s="140"/>
      <c r="K3564" s="148"/>
      <c r="L3564" s="134"/>
      <c r="M3564" s="134"/>
      <c r="N3564" s="146"/>
      <c r="O3564" s="146"/>
      <c r="P3564" s="149"/>
      <c r="Q3564" s="149"/>
      <c r="R3564" s="134"/>
      <c r="S3564" s="127"/>
      <c r="T3564" s="150"/>
      <c r="U3564" s="140"/>
      <c r="V3564" s="140"/>
      <c r="W3564" s="127"/>
    </row>
    <row r="3565" spans="1:23" ht="15.75" customHeight="1">
      <c r="A3565" s="131"/>
      <c r="B3565" s="131"/>
      <c r="C3565" s="140"/>
      <c r="D3565" s="134"/>
      <c r="E3565" s="146"/>
      <c r="F3565" s="134"/>
      <c r="G3565" s="131"/>
      <c r="H3565" s="131"/>
      <c r="I3565" s="147"/>
      <c r="J3565" s="140"/>
      <c r="K3565" s="148"/>
      <c r="L3565" s="134"/>
      <c r="M3565" s="134"/>
      <c r="N3565" s="146"/>
      <c r="O3565" s="146"/>
      <c r="P3565" s="149"/>
      <c r="Q3565" s="149"/>
      <c r="R3565" s="134"/>
      <c r="S3565" s="127"/>
      <c r="T3565" s="150"/>
      <c r="U3565" s="140"/>
      <c r="V3565" s="140"/>
      <c r="W3565" s="127"/>
    </row>
    <row r="3566" spans="1:23" ht="15.75" customHeight="1">
      <c r="A3566" s="131"/>
      <c r="B3566" s="131"/>
      <c r="C3566" s="140"/>
      <c r="D3566" s="134"/>
      <c r="E3566" s="146"/>
      <c r="F3566" s="134"/>
      <c r="G3566" s="131"/>
      <c r="H3566" s="131"/>
      <c r="I3566" s="147"/>
      <c r="J3566" s="140"/>
      <c r="K3566" s="148"/>
      <c r="L3566" s="134"/>
      <c r="M3566" s="134"/>
      <c r="N3566" s="146"/>
      <c r="O3566" s="146"/>
      <c r="P3566" s="149"/>
      <c r="Q3566" s="149"/>
      <c r="R3566" s="134"/>
      <c r="S3566" s="127"/>
      <c r="T3566" s="150"/>
      <c r="U3566" s="140"/>
      <c r="V3566" s="140"/>
      <c r="W3566" s="127"/>
    </row>
    <row r="3567" spans="1:23" ht="15.75" customHeight="1">
      <c r="A3567" s="131"/>
      <c r="B3567" s="131"/>
      <c r="C3567" s="140"/>
      <c r="D3567" s="134"/>
      <c r="E3567" s="146"/>
      <c r="F3567" s="134"/>
      <c r="G3567" s="131"/>
      <c r="H3567" s="131"/>
      <c r="I3567" s="147"/>
      <c r="J3567" s="140"/>
      <c r="K3567" s="148"/>
      <c r="L3567" s="134"/>
      <c r="M3567" s="134"/>
      <c r="N3567" s="146"/>
      <c r="O3567" s="146"/>
      <c r="P3567" s="149"/>
      <c r="Q3567" s="149"/>
      <c r="R3567" s="134"/>
      <c r="S3567" s="127"/>
      <c r="T3567" s="150"/>
      <c r="U3567" s="140"/>
      <c r="V3567" s="140"/>
      <c r="W3567" s="127"/>
    </row>
    <row r="3568" spans="1:23" ht="15.75" customHeight="1">
      <c r="A3568" s="131"/>
      <c r="B3568" s="131"/>
      <c r="C3568" s="140"/>
      <c r="D3568" s="134"/>
      <c r="E3568" s="146"/>
      <c r="F3568" s="134"/>
      <c r="G3568" s="131"/>
      <c r="H3568" s="131"/>
      <c r="I3568" s="147"/>
      <c r="J3568" s="140"/>
      <c r="K3568" s="148"/>
      <c r="L3568" s="134"/>
      <c r="M3568" s="134"/>
      <c r="N3568" s="146"/>
      <c r="O3568" s="146"/>
      <c r="P3568" s="149"/>
      <c r="Q3568" s="149"/>
      <c r="R3568" s="134"/>
      <c r="S3568" s="127"/>
      <c r="T3568" s="150"/>
      <c r="U3568" s="140"/>
      <c r="V3568" s="140"/>
      <c r="W3568" s="127"/>
    </row>
    <row r="3569" spans="1:23" ht="15.75" customHeight="1">
      <c r="A3569" s="131"/>
      <c r="B3569" s="131"/>
      <c r="C3569" s="140"/>
      <c r="D3569" s="134"/>
      <c r="E3569" s="146"/>
      <c r="F3569" s="134"/>
      <c r="G3569" s="131"/>
      <c r="H3569" s="131"/>
      <c r="I3569" s="147"/>
      <c r="J3569" s="140"/>
      <c r="K3569" s="148"/>
      <c r="L3569" s="134"/>
      <c r="M3569" s="134"/>
      <c r="N3569" s="146"/>
      <c r="O3569" s="146"/>
      <c r="P3569" s="149"/>
      <c r="Q3569" s="149"/>
      <c r="R3569" s="134"/>
      <c r="S3569" s="127"/>
      <c r="T3569" s="150"/>
      <c r="U3569" s="140"/>
      <c r="V3569" s="140"/>
      <c r="W3569" s="127"/>
    </row>
    <row r="3570" spans="1:23" ht="15.75" customHeight="1">
      <c r="A3570" s="131"/>
      <c r="B3570" s="131"/>
      <c r="C3570" s="140"/>
      <c r="D3570" s="134"/>
      <c r="E3570" s="146"/>
      <c r="F3570" s="134"/>
      <c r="G3570" s="131"/>
      <c r="H3570" s="131"/>
      <c r="I3570" s="147"/>
      <c r="J3570" s="140"/>
      <c r="K3570" s="148"/>
      <c r="L3570" s="134"/>
      <c r="M3570" s="134"/>
      <c r="N3570" s="146"/>
      <c r="O3570" s="146"/>
      <c r="P3570" s="149"/>
      <c r="Q3570" s="149"/>
      <c r="R3570" s="134"/>
      <c r="S3570" s="127"/>
      <c r="T3570" s="150"/>
      <c r="U3570" s="140"/>
      <c r="V3570" s="140"/>
      <c r="W3570" s="127"/>
    </row>
    <row r="3571" spans="1:23" ht="15.75" customHeight="1">
      <c r="A3571" s="131"/>
      <c r="B3571" s="131"/>
      <c r="C3571" s="140"/>
      <c r="D3571" s="134"/>
      <c r="E3571" s="146"/>
      <c r="F3571" s="134"/>
      <c r="G3571" s="131"/>
      <c r="H3571" s="131"/>
      <c r="I3571" s="147"/>
      <c r="J3571" s="140"/>
      <c r="K3571" s="148"/>
      <c r="L3571" s="134"/>
      <c r="M3571" s="134"/>
      <c r="N3571" s="146"/>
      <c r="O3571" s="146"/>
      <c r="P3571" s="149"/>
      <c r="Q3571" s="149"/>
      <c r="R3571" s="134"/>
      <c r="S3571" s="127"/>
      <c r="T3571" s="150"/>
      <c r="U3571" s="140"/>
      <c r="V3571" s="140"/>
      <c r="W3571" s="127"/>
    </row>
    <row r="3572" spans="1:23" ht="15.75" customHeight="1">
      <c r="A3572" s="131"/>
      <c r="B3572" s="131"/>
      <c r="C3572" s="140"/>
      <c r="D3572" s="134"/>
      <c r="E3572" s="146"/>
      <c r="F3572" s="134"/>
      <c r="G3572" s="131"/>
      <c r="H3572" s="131"/>
      <c r="I3572" s="147"/>
      <c r="J3572" s="140"/>
      <c r="K3572" s="148"/>
      <c r="L3572" s="134"/>
      <c r="M3572" s="134"/>
      <c r="N3572" s="146"/>
      <c r="O3572" s="146"/>
      <c r="P3572" s="149"/>
      <c r="Q3572" s="149"/>
      <c r="R3572" s="134"/>
      <c r="S3572" s="127"/>
      <c r="T3572" s="150"/>
      <c r="U3572" s="140"/>
      <c r="V3572" s="140"/>
      <c r="W3572" s="127"/>
    </row>
    <row r="3573" spans="1:23" ht="15.75" customHeight="1">
      <c r="A3573" s="131"/>
      <c r="B3573" s="131"/>
      <c r="C3573" s="140"/>
      <c r="D3573" s="134"/>
      <c r="E3573" s="146"/>
      <c r="F3573" s="134"/>
      <c r="G3573" s="131"/>
      <c r="H3573" s="131"/>
      <c r="I3573" s="147"/>
      <c r="J3573" s="140"/>
      <c r="K3573" s="148"/>
      <c r="L3573" s="134"/>
      <c r="M3573" s="134"/>
      <c r="N3573" s="146"/>
      <c r="O3573" s="146"/>
      <c r="P3573" s="149"/>
      <c r="Q3573" s="149"/>
      <c r="R3573" s="134"/>
      <c r="S3573" s="127"/>
      <c r="T3573" s="150"/>
      <c r="U3573" s="140"/>
      <c r="V3573" s="140"/>
      <c r="W3573" s="127"/>
    </row>
    <row r="3574" spans="1:23" ht="15.75" customHeight="1">
      <c r="A3574" s="151"/>
      <c r="B3574" s="151"/>
      <c r="C3574" s="152"/>
      <c r="D3574" s="153"/>
      <c r="E3574" s="154"/>
      <c r="F3574" s="153"/>
      <c r="G3574" s="151"/>
      <c r="H3574" s="151"/>
      <c r="I3574" s="155"/>
      <c r="J3574" s="152"/>
      <c r="K3574" s="156"/>
      <c r="L3574" s="153"/>
      <c r="M3574" s="153"/>
      <c r="N3574" s="154"/>
      <c r="O3574" s="154"/>
      <c r="P3574" s="157"/>
      <c r="Q3574" s="157"/>
      <c r="R3574" s="153"/>
      <c r="S3574" s="158"/>
      <c r="T3574" s="159"/>
      <c r="U3574" s="152"/>
      <c r="V3574" s="152"/>
      <c r="W3574" s="158"/>
    </row>
  </sheetData>
  <autoFilter ref="A1:W2389"/>
  <conditionalFormatting sqref="G2:G3574">
    <cfRule type="cellIs" dxfId="3" priority="1" operator="equal">
      <formula>0</formula>
    </cfRule>
  </conditionalFormatting>
  <conditionalFormatting sqref="J2:J1811 J1813:J3574 C1818">
    <cfRule type="cellIs" dxfId="2" priority="2" operator="equal">
      <formula>0</formula>
    </cfRule>
  </conditionalFormatting>
  <conditionalFormatting sqref="L2:L3574">
    <cfRule type="cellIs" dxfId="1" priority="3" operator="equal">
      <formula>0</formula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2578125" defaultRowHeight="15" customHeight="1"/>
  <cols>
    <col min="1" max="1" width="19.140625" customWidth="1"/>
    <col min="2" max="2" width="11.42578125" customWidth="1"/>
    <col min="3" max="3" width="41.140625" customWidth="1"/>
    <col min="4" max="4" width="13.7109375" customWidth="1"/>
    <col min="5" max="5" width="17.42578125" customWidth="1"/>
    <col min="6" max="6" width="46.5703125" customWidth="1"/>
    <col min="7" max="7" width="18" customWidth="1"/>
    <col min="8" max="8" width="32.5703125" customWidth="1"/>
    <col min="9" max="10" width="15.42578125" customWidth="1"/>
    <col min="11" max="11" width="13.5703125" customWidth="1"/>
    <col min="12" max="26" width="12.42578125" customWidth="1"/>
  </cols>
  <sheetData>
    <row r="1" spans="1:26" ht="30.75" customHeight="1">
      <c r="A1" s="133"/>
      <c r="B1" s="160" t="s">
        <v>341</v>
      </c>
      <c r="C1" s="160" t="s">
        <v>342</v>
      </c>
      <c r="D1" s="160" t="s">
        <v>343</v>
      </c>
      <c r="E1" s="161" t="s">
        <v>344</v>
      </c>
      <c r="F1" s="160" t="s">
        <v>345</v>
      </c>
      <c r="G1" s="160" t="s">
        <v>346</v>
      </c>
      <c r="H1" s="160" t="s">
        <v>347</v>
      </c>
      <c r="I1" s="160" t="s">
        <v>348</v>
      </c>
      <c r="J1" s="160" t="s">
        <v>349</v>
      </c>
      <c r="K1" s="162" t="s">
        <v>350</v>
      </c>
      <c r="L1" s="163"/>
      <c r="M1" s="163"/>
      <c r="N1" s="163"/>
      <c r="O1" s="163"/>
      <c r="P1" s="163"/>
      <c r="Q1" s="163"/>
      <c r="R1" s="164"/>
      <c r="S1" s="164"/>
      <c r="T1" s="164"/>
      <c r="U1" s="164"/>
      <c r="V1" s="164"/>
      <c r="W1" s="164"/>
      <c r="X1" s="164"/>
      <c r="Y1" s="164"/>
      <c r="Z1" s="164"/>
    </row>
    <row r="2" spans="1:26" hidden="1">
      <c r="A2" s="165">
        <v>995613</v>
      </c>
      <c r="B2" s="166" t="s">
        <v>351</v>
      </c>
      <c r="C2" s="165" t="s">
        <v>352</v>
      </c>
      <c r="D2" s="166" t="s">
        <v>327</v>
      </c>
      <c r="E2" s="167">
        <v>40791</v>
      </c>
      <c r="F2" s="168" t="s">
        <v>353</v>
      </c>
      <c r="G2" s="168"/>
      <c r="H2" s="168"/>
      <c r="I2" s="168"/>
      <c r="J2" s="168"/>
      <c r="K2" s="168" t="str">
        <f t="shared" ref="K2:K590" ca="1" si="0">IF(E2&gt;0,(DATEDIF(E2,TODAY(),"y") &amp;  " año, " &amp; DATEDIF(E2,TODAY(),"YM") &amp; " mes"),"")</f>
        <v>11 año, 11 mes</v>
      </c>
      <c r="L2" s="169"/>
      <c r="M2" s="169"/>
      <c r="N2" s="169"/>
      <c r="O2" s="169"/>
      <c r="P2" s="169"/>
      <c r="Q2" s="169"/>
      <c r="R2" s="38"/>
      <c r="S2" s="38"/>
      <c r="T2" s="38"/>
      <c r="U2" s="38"/>
      <c r="V2" s="38"/>
      <c r="W2" s="38"/>
      <c r="X2" s="38"/>
      <c r="Y2" s="38"/>
      <c r="Z2" s="38"/>
    </row>
    <row r="3" spans="1:26">
      <c r="A3" s="165">
        <v>1024631</v>
      </c>
      <c r="B3" s="166" t="s">
        <v>351</v>
      </c>
      <c r="C3" s="165" t="s">
        <v>354</v>
      </c>
      <c r="D3" s="166" t="s">
        <v>327</v>
      </c>
      <c r="E3" s="167">
        <v>38554</v>
      </c>
      <c r="F3" s="168" t="s">
        <v>355</v>
      </c>
      <c r="G3" s="168"/>
      <c r="H3" s="168" t="s">
        <v>356</v>
      </c>
      <c r="I3" s="168">
        <v>3152938820</v>
      </c>
      <c r="J3" s="168"/>
      <c r="K3" s="168" t="str">
        <f t="shared" ca="1" si="0"/>
        <v>18 año, 1 mes</v>
      </c>
      <c r="L3" s="169"/>
      <c r="M3" s="169"/>
      <c r="N3" s="169"/>
      <c r="O3" s="169"/>
      <c r="P3" s="169"/>
      <c r="Q3" s="169"/>
      <c r="R3" s="38"/>
      <c r="S3" s="38"/>
      <c r="T3" s="38"/>
      <c r="U3" s="38"/>
      <c r="V3" s="38"/>
      <c r="W3" s="38"/>
      <c r="X3" s="38"/>
      <c r="Y3" s="38"/>
      <c r="Z3" s="38"/>
    </row>
    <row r="4" spans="1:26">
      <c r="A4" s="165">
        <v>1024632</v>
      </c>
      <c r="B4" s="166" t="s">
        <v>351</v>
      </c>
      <c r="C4" s="165" t="s">
        <v>357</v>
      </c>
      <c r="D4" s="166" t="s">
        <v>324</v>
      </c>
      <c r="E4" s="167">
        <v>40041</v>
      </c>
      <c r="F4" s="168" t="s">
        <v>355</v>
      </c>
      <c r="G4" s="168"/>
      <c r="H4" s="168" t="s">
        <v>356</v>
      </c>
      <c r="I4" s="168">
        <v>3152938820</v>
      </c>
      <c r="J4" s="168"/>
      <c r="K4" s="168" t="str">
        <f t="shared" ca="1" si="0"/>
        <v>14 año, 0 mes</v>
      </c>
      <c r="L4" s="169"/>
      <c r="M4" s="169"/>
      <c r="N4" s="169"/>
      <c r="O4" s="169"/>
      <c r="P4" s="169"/>
      <c r="Q4" s="169"/>
      <c r="R4" s="38"/>
      <c r="S4" s="38"/>
      <c r="T4" s="38"/>
      <c r="U4" s="38"/>
      <c r="V4" s="38"/>
      <c r="W4" s="38"/>
      <c r="X4" s="38"/>
      <c r="Y4" s="38"/>
      <c r="Z4" s="38"/>
    </row>
    <row r="5" spans="1:26">
      <c r="A5" s="165">
        <v>10240751</v>
      </c>
      <c r="B5" s="166" t="s">
        <v>328</v>
      </c>
      <c r="C5" s="165" t="s">
        <v>358</v>
      </c>
      <c r="D5" s="166" t="s">
        <v>324</v>
      </c>
      <c r="E5" s="166"/>
      <c r="F5" s="168" t="s">
        <v>359</v>
      </c>
      <c r="G5" s="168"/>
      <c r="H5" s="168"/>
      <c r="I5" s="168"/>
      <c r="J5" s="168"/>
      <c r="K5" s="168" t="str">
        <f t="shared" ca="1" si="0"/>
        <v/>
      </c>
      <c r="L5" s="169"/>
      <c r="M5" s="169"/>
      <c r="N5" s="169"/>
      <c r="O5" s="169"/>
      <c r="P5" s="169"/>
      <c r="Q5" s="169"/>
      <c r="R5" s="38"/>
      <c r="S5" s="38"/>
      <c r="T5" s="38"/>
      <c r="U5" s="38"/>
      <c r="V5" s="38"/>
      <c r="W5" s="38"/>
      <c r="X5" s="38"/>
      <c r="Y5" s="38"/>
      <c r="Z5" s="38"/>
    </row>
    <row r="6" spans="1:26">
      <c r="A6" s="165">
        <v>10493655</v>
      </c>
      <c r="B6" s="166" t="s">
        <v>322</v>
      </c>
      <c r="C6" s="165" t="s">
        <v>360</v>
      </c>
      <c r="D6" s="166" t="s">
        <v>324</v>
      </c>
      <c r="E6" s="166"/>
      <c r="F6" s="168" t="s">
        <v>361</v>
      </c>
      <c r="G6" s="168"/>
      <c r="H6" s="168"/>
      <c r="I6" s="168"/>
      <c r="J6" s="168"/>
      <c r="K6" s="168" t="str">
        <f t="shared" ca="1" si="0"/>
        <v/>
      </c>
      <c r="L6" s="169"/>
      <c r="M6" s="169"/>
      <c r="N6" s="169"/>
      <c r="O6" s="169"/>
      <c r="P6" s="169"/>
      <c r="Q6" s="169"/>
      <c r="R6" s="38"/>
      <c r="S6" s="38"/>
      <c r="T6" s="38"/>
      <c r="U6" s="38"/>
      <c r="V6" s="38"/>
      <c r="W6" s="38"/>
      <c r="X6" s="38"/>
      <c r="Y6" s="38"/>
      <c r="Z6" s="38"/>
    </row>
    <row r="7" spans="1:26">
      <c r="A7" s="165">
        <v>10525103</v>
      </c>
      <c r="B7" s="166" t="s">
        <v>322</v>
      </c>
      <c r="C7" s="165" t="s">
        <v>362</v>
      </c>
      <c r="D7" s="166" t="s">
        <v>324</v>
      </c>
      <c r="E7" s="166"/>
      <c r="F7" s="168" t="s">
        <v>363</v>
      </c>
      <c r="G7" s="168"/>
      <c r="H7" s="168"/>
      <c r="I7" s="168"/>
      <c r="J7" s="168"/>
      <c r="K7" s="168" t="str">
        <f t="shared" ca="1" si="0"/>
        <v/>
      </c>
      <c r="L7" s="169"/>
      <c r="M7" s="169"/>
      <c r="N7" s="169"/>
      <c r="O7" s="169"/>
      <c r="P7" s="169"/>
      <c r="Q7" s="169"/>
      <c r="R7" s="38"/>
      <c r="S7" s="38"/>
      <c r="T7" s="38"/>
      <c r="U7" s="38"/>
      <c r="V7" s="38"/>
      <c r="W7" s="38"/>
      <c r="X7" s="38"/>
      <c r="Y7" s="38"/>
      <c r="Z7" s="38"/>
    </row>
    <row r="8" spans="1:26">
      <c r="A8" s="165">
        <v>16289125</v>
      </c>
      <c r="B8" s="166" t="s">
        <v>322</v>
      </c>
      <c r="C8" s="165" t="s">
        <v>364</v>
      </c>
      <c r="D8" s="166" t="s">
        <v>324</v>
      </c>
      <c r="E8" s="166"/>
      <c r="F8" s="168" t="s">
        <v>365</v>
      </c>
      <c r="G8" s="168"/>
      <c r="H8" s="168"/>
      <c r="I8" s="168"/>
      <c r="J8" s="168"/>
      <c r="K8" s="168" t="str">
        <f t="shared" ca="1" si="0"/>
        <v/>
      </c>
      <c r="L8" s="169"/>
      <c r="M8" s="169"/>
      <c r="N8" s="169"/>
      <c r="O8" s="169"/>
      <c r="P8" s="169"/>
      <c r="Q8" s="169"/>
      <c r="R8" s="38"/>
      <c r="S8" s="38"/>
      <c r="T8" s="38"/>
      <c r="U8" s="38"/>
      <c r="V8" s="38"/>
      <c r="W8" s="38"/>
      <c r="X8" s="38"/>
      <c r="Y8" s="38"/>
      <c r="Z8" s="38"/>
    </row>
    <row r="9" spans="1:26">
      <c r="A9" s="165">
        <v>16608707</v>
      </c>
      <c r="B9" s="166" t="s">
        <v>322</v>
      </c>
      <c r="C9" s="165" t="s">
        <v>366</v>
      </c>
      <c r="D9" s="166" t="s">
        <v>324</v>
      </c>
      <c r="E9" s="166"/>
      <c r="F9" s="168" t="s">
        <v>367</v>
      </c>
      <c r="G9" s="168"/>
      <c r="H9" s="168"/>
      <c r="I9" s="168"/>
      <c r="J9" s="168"/>
      <c r="K9" s="168" t="str">
        <f t="shared" ca="1" si="0"/>
        <v/>
      </c>
      <c r="L9" s="169"/>
      <c r="M9" s="169"/>
      <c r="N9" s="169"/>
      <c r="O9" s="169"/>
      <c r="P9" s="169"/>
      <c r="Q9" s="169"/>
      <c r="R9" s="38"/>
      <c r="S9" s="38"/>
      <c r="T9" s="38"/>
      <c r="U9" s="38"/>
      <c r="V9" s="38"/>
      <c r="W9" s="38"/>
      <c r="X9" s="38"/>
      <c r="Y9" s="38"/>
      <c r="Z9" s="38"/>
    </row>
    <row r="10" spans="1:26">
      <c r="A10" s="165">
        <v>16917512</v>
      </c>
      <c r="B10" s="166" t="s">
        <v>322</v>
      </c>
      <c r="C10" s="165" t="s">
        <v>368</v>
      </c>
      <c r="D10" s="166" t="s">
        <v>324</v>
      </c>
      <c r="E10" s="170">
        <v>29577</v>
      </c>
      <c r="F10" s="168" t="s">
        <v>369</v>
      </c>
      <c r="G10" s="165">
        <v>16917512</v>
      </c>
      <c r="H10" s="171" t="s">
        <v>370</v>
      </c>
      <c r="I10" s="171">
        <v>3137171046</v>
      </c>
      <c r="J10" s="171" t="s">
        <v>371</v>
      </c>
      <c r="K10" s="168" t="str">
        <f t="shared" ca="1" si="0"/>
        <v>42 año, 8 mes</v>
      </c>
      <c r="L10" s="169"/>
      <c r="M10" s="169"/>
      <c r="N10" s="169"/>
      <c r="O10" s="169"/>
      <c r="P10" s="169"/>
      <c r="Q10" s="169"/>
      <c r="R10" s="38"/>
      <c r="S10" s="38"/>
      <c r="T10" s="38"/>
      <c r="U10" s="38"/>
      <c r="V10" s="38"/>
      <c r="W10" s="38"/>
      <c r="X10" s="38"/>
      <c r="Y10" s="38"/>
      <c r="Z10" s="38"/>
    </row>
    <row r="11" spans="1:26">
      <c r="A11" s="165">
        <v>16941509</v>
      </c>
      <c r="B11" s="166" t="s">
        <v>322</v>
      </c>
      <c r="C11" s="165" t="s">
        <v>372</v>
      </c>
      <c r="D11" s="166" t="s">
        <v>324</v>
      </c>
      <c r="E11" s="172">
        <v>29981</v>
      </c>
      <c r="F11" s="168" t="s">
        <v>373</v>
      </c>
      <c r="G11" s="165">
        <v>16941509</v>
      </c>
      <c r="H11" s="165" t="s">
        <v>372</v>
      </c>
      <c r="I11" s="171">
        <v>3155693899</v>
      </c>
      <c r="J11" s="171" t="s">
        <v>371</v>
      </c>
      <c r="K11" s="168" t="str">
        <f t="shared" ca="1" si="0"/>
        <v>41 año, 6 mes</v>
      </c>
      <c r="L11" s="169"/>
      <c r="M11" s="169"/>
      <c r="N11" s="169"/>
      <c r="O11" s="169"/>
      <c r="P11" s="169"/>
      <c r="Q11" s="169"/>
      <c r="R11" s="38"/>
      <c r="S11" s="38"/>
      <c r="T11" s="38"/>
      <c r="U11" s="38"/>
      <c r="V11" s="38"/>
      <c r="W11" s="38"/>
      <c r="X11" s="38"/>
      <c r="Y11" s="38"/>
      <c r="Z11" s="38"/>
    </row>
    <row r="12" spans="1:26">
      <c r="A12" s="165">
        <v>29739209</v>
      </c>
      <c r="B12" s="166" t="s">
        <v>322</v>
      </c>
      <c r="C12" s="165" t="s">
        <v>374</v>
      </c>
      <c r="D12" s="166" t="s">
        <v>327</v>
      </c>
      <c r="E12" s="172">
        <v>22152</v>
      </c>
      <c r="F12" s="168" t="s">
        <v>367</v>
      </c>
      <c r="G12" s="165">
        <v>29739209</v>
      </c>
      <c r="H12" s="165" t="s">
        <v>374</v>
      </c>
      <c r="I12" s="171">
        <v>3147993179</v>
      </c>
      <c r="J12" s="171" t="s">
        <v>375</v>
      </c>
      <c r="K12" s="168" t="str">
        <f t="shared" ca="1" si="0"/>
        <v>63 año, 0 mes</v>
      </c>
      <c r="L12" s="169"/>
      <c r="M12" s="169"/>
      <c r="N12" s="169"/>
      <c r="O12" s="169"/>
      <c r="P12" s="169"/>
      <c r="Q12" s="169"/>
      <c r="R12" s="38"/>
      <c r="S12" s="38"/>
      <c r="T12" s="38"/>
      <c r="U12" s="38"/>
      <c r="V12" s="38"/>
      <c r="W12" s="38"/>
      <c r="X12" s="38"/>
      <c r="Y12" s="38"/>
      <c r="Z12" s="38"/>
    </row>
    <row r="13" spans="1:26">
      <c r="A13" s="165">
        <v>31258742</v>
      </c>
      <c r="B13" s="166" t="s">
        <v>322</v>
      </c>
      <c r="C13" s="165" t="s">
        <v>376</v>
      </c>
      <c r="D13" s="166" t="s">
        <v>327</v>
      </c>
      <c r="E13" s="166"/>
      <c r="F13" s="168" t="s">
        <v>363</v>
      </c>
      <c r="G13" s="168"/>
      <c r="H13" s="168"/>
      <c r="I13" s="168"/>
      <c r="J13" s="168"/>
      <c r="K13" s="168" t="str">
        <f t="shared" ca="1" si="0"/>
        <v/>
      </c>
      <c r="L13" s="169"/>
      <c r="M13" s="169"/>
      <c r="N13" s="169"/>
      <c r="O13" s="169"/>
      <c r="P13" s="169"/>
      <c r="Q13" s="169"/>
      <c r="R13" s="38"/>
      <c r="S13" s="38"/>
      <c r="T13" s="38"/>
      <c r="U13" s="38"/>
      <c r="V13" s="38"/>
      <c r="W13" s="38"/>
      <c r="X13" s="38"/>
      <c r="Y13" s="38"/>
      <c r="Z13" s="38"/>
    </row>
    <row r="14" spans="1:26">
      <c r="A14" s="165">
        <v>31838338</v>
      </c>
      <c r="B14" s="166" t="s">
        <v>322</v>
      </c>
      <c r="C14" s="165" t="s">
        <v>377</v>
      </c>
      <c r="D14" s="166" t="s">
        <v>327</v>
      </c>
      <c r="E14" s="167">
        <v>21891</v>
      </c>
      <c r="F14" s="168" t="s">
        <v>378</v>
      </c>
      <c r="G14" s="168"/>
      <c r="H14" s="168"/>
      <c r="I14" s="168"/>
      <c r="J14" s="168"/>
      <c r="K14" s="168" t="str">
        <f t="shared" ca="1" si="0"/>
        <v>63 año, 8 mes</v>
      </c>
      <c r="L14" s="169"/>
      <c r="M14" s="169"/>
      <c r="N14" s="169"/>
      <c r="O14" s="169"/>
      <c r="P14" s="169"/>
      <c r="Q14" s="169"/>
      <c r="R14" s="38"/>
      <c r="S14" s="38"/>
      <c r="T14" s="38"/>
      <c r="U14" s="38"/>
      <c r="V14" s="38"/>
      <c r="W14" s="38"/>
      <c r="X14" s="38"/>
      <c r="Y14" s="38"/>
      <c r="Z14" s="38"/>
    </row>
    <row r="15" spans="1:26">
      <c r="A15" s="165">
        <v>31899112</v>
      </c>
      <c r="B15" s="166" t="s">
        <v>322</v>
      </c>
      <c r="C15" s="165" t="s">
        <v>379</v>
      </c>
      <c r="D15" s="166" t="s">
        <v>327</v>
      </c>
      <c r="E15" s="166"/>
      <c r="F15" s="168" t="s">
        <v>380</v>
      </c>
      <c r="G15" s="168"/>
      <c r="H15" s="168"/>
      <c r="I15" s="168"/>
      <c r="J15" s="168"/>
      <c r="K15" s="168" t="str">
        <f t="shared" ca="1" si="0"/>
        <v/>
      </c>
      <c r="L15" s="169"/>
      <c r="M15" s="169"/>
      <c r="N15" s="169"/>
      <c r="O15" s="169"/>
      <c r="P15" s="169"/>
      <c r="Q15" s="169"/>
      <c r="R15" s="38"/>
      <c r="S15" s="38"/>
      <c r="T15" s="38"/>
      <c r="U15" s="38"/>
      <c r="V15" s="38"/>
      <c r="W15" s="38"/>
      <c r="X15" s="38"/>
      <c r="Y15" s="38"/>
      <c r="Z15" s="38"/>
    </row>
    <row r="16" spans="1:26">
      <c r="A16" s="165">
        <v>38566967</v>
      </c>
      <c r="B16" s="166" t="s">
        <v>322</v>
      </c>
      <c r="C16" s="165" t="s">
        <v>381</v>
      </c>
      <c r="D16" s="166" t="s">
        <v>327</v>
      </c>
      <c r="E16" s="172">
        <v>30380</v>
      </c>
      <c r="F16" s="168" t="s">
        <v>382</v>
      </c>
      <c r="G16" s="165">
        <v>38566967</v>
      </c>
      <c r="H16" s="165" t="s">
        <v>381</v>
      </c>
      <c r="I16" s="171">
        <v>3003153376</v>
      </c>
      <c r="J16" s="171" t="s">
        <v>375</v>
      </c>
      <c r="K16" s="168" t="str">
        <f t="shared" ca="1" si="0"/>
        <v>40 año, 5 mes</v>
      </c>
      <c r="L16" s="169"/>
      <c r="M16" s="169"/>
      <c r="N16" s="169"/>
      <c r="O16" s="169"/>
      <c r="P16" s="169"/>
      <c r="Q16" s="169"/>
      <c r="R16" s="38"/>
      <c r="S16" s="38"/>
      <c r="T16" s="38"/>
      <c r="U16" s="38"/>
      <c r="V16" s="38"/>
      <c r="W16" s="38"/>
      <c r="X16" s="38"/>
      <c r="Y16" s="38"/>
      <c r="Z16" s="38"/>
    </row>
    <row r="17" spans="1:26">
      <c r="A17" s="165">
        <v>38604274</v>
      </c>
      <c r="B17" s="166" t="s">
        <v>322</v>
      </c>
      <c r="C17" s="165" t="s">
        <v>383</v>
      </c>
      <c r="D17" s="166" t="s">
        <v>327</v>
      </c>
      <c r="E17" s="166"/>
      <c r="F17" s="168" t="s">
        <v>384</v>
      </c>
      <c r="G17" s="168"/>
      <c r="H17" s="168"/>
      <c r="I17" s="168"/>
      <c r="J17" s="168"/>
      <c r="K17" s="168" t="str">
        <f t="shared" ca="1" si="0"/>
        <v/>
      </c>
      <c r="L17" s="169"/>
      <c r="M17" s="169"/>
      <c r="N17" s="169"/>
      <c r="O17" s="169"/>
      <c r="P17" s="169"/>
      <c r="Q17" s="169"/>
      <c r="R17" s="38"/>
      <c r="S17" s="38"/>
      <c r="T17" s="38"/>
      <c r="U17" s="38"/>
      <c r="V17" s="38"/>
      <c r="W17" s="38"/>
      <c r="X17" s="38"/>
      <c r="Y17" s="38"/>
      <c r="Z17" s="38"/>
    </row>
    <row r="18" spans="1:26">
      <c r="A18" s="165">
        <v>38604645</v>
      </c>
      <c r="B18" s="166" t="s">
        <v>322</v>
      </c>
      <c r="C18" s="165" t="s">
        <v>385</v>
      </c>
      <c r="D18" s="166" t="s">
        <v>327</v>
      </c>
      <c r="E18" s="166"/>
      <c r="F18" s="168" t="s">
        <v>386</v>
      </c>
      <c r="G18" s="168"/>
      <c r="H18" s="168"/>
      <c r="I18" s="168"/>
      <c r="J18" s="168"/>
      <c r="K18" s="168" t="str">
        <f t="shared" ca="1" si="0"/>
        <v/>
      </c>
      <c r="L18" s="169"/>
      <c r="M18" s="169"/>
      <c r="N18" s="169"/>
      <c r="O18" s="169"/>
      <c r="P18" s="169"/>
      <c r="Q18" s="169"/>
      <c r="R18" s="38"/>
      <c r="S18" s="38"/>
      <c r="T18" s="38"/>
      <c r="U18" s="38"/>
      <c r="V18" s="38"/>
      <c r="W18" s="38"/>
      <c r="X18" s="38"/>
      <c r="Y18" s="38"/>
      <c r="Z18" s="38"/>
    </row>
    <row r="19" spans="1:26">
      <c r="A19" s="165">
        <v>39384958</v>
      </c>
      <c r="B19" s="166" t="s">
        <v>322</v>
      </c>
      <c r="C19" s="165" t="s">
        <v>387</v>
      </c>
      <c r="D19" s="166" t="s">
        <v>327</v>
      </c>
      <c r="E19" s="166"/>
      <c r="F19" s="168" t="s">
        <v>388</v>
      </c>
      <c r="G19" s="168"/>
      <c r="H19" s="168"/>
      <c r="I19" s="168"/>
      <c r="J19" s="168"/>
      <c r="K19" s="168" t="str">
        <f t="shared" ca="1" si="0"/>
        <v/>
      </c>
      <c r="L19" s="169"/>
      <c r="M19" s="169"/>
      <c r="N19" s="169"/>
      <c r="O19" s="169"/>
      <c r="P19" s="169"/>
      <c r="Q19" s="169"/>
      <c r="R19" s="38"/>
      <c r="S19" s="38"/>
      <c r="T19" s="38"/>
      <c r="U19" s="38"/>
      <c r="V19" s="38"/>
      <c r="W19" s="38"/>
      <c r="X19" s="38"/>
      <c r="Y19" s="38"/>
      <c r="Z19" s="38"/>
    </row>
    <row r="20" spans="1:26">
      <c r="A20" s="165">
        <v>67024294</v>
      </c>
      <c r="B20" s="166" t="s">
        <v>322</v>
      </c>
      <c r="C20" s="165" t="s">
        <v>389</v>
      </c>
      <c r="D20" s="166" t="s">
        <v>327</v>
      </c>
      <c r="E20" s="166"/>
      <c r="F20" s="168" t="s">
        <v>390</v>
      </c>
      <c r="G20" s="168"/>
      <c r="H20" s="168"/>
      <c r="I20" s="168"/>
      <c r="J20" s="168"/>
      <c r="K20" s="168" t="str">
        <f t="shared" ca="1" si="0"/>
        <v/>
      </c>
      <c r="L20" s="169"/>
      <c r="M20" s="169"/>
      <c r="N20" s="169"/>
      <c r="O20" s="169"/>
      <c r="P20" s="169"/>
      <c r="Q20" s="169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165">
        <v>67026661</v>
      </c>
      <c r="B21" s="166" t="s">
        <v>322</v>
      </c>
      <c r="C21" s="165" t="s">
        <v>391</v>
      </c>
      <c r="D21" s="166" t="s">
        <v>327</v>
      </c>
      <c r="E21" s="172">
        <v>31212</v>
      </c>
      <c r="F21" s="168" t="s">
        <v>373</v>
      </c>
      <c r="G21" s="165">
        <v>67026661</v>
      </c>
      <c r="H21" s="165" t="s">
        <v>391</v>
      </c>
      <c r="I21" s="171">
        <v>3155693899</v>
      </c>
      <c r="J21" s="171" t="s">
        <v>371</v>
      </c>
      <c r="K21" s="168" t="str">
        <f t="shared" ca="1" si="0"/>
        <v>38 año, 2 mes</v>
      </c>
      <c r="L21" s="169"/>
      <c r="M21" s="169"/>
      <c r="N21" s="169"/>
      <c r="O21" s="169"/>
      <c r="P21" s="169"/>
      <c r="Q21" s="169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165">
        <v>87249505</v>
      </c>
      <c r="B22" s="166" t="s">
        <v>322</v>
      </c>
      <c r="C22" s="165" t="s">
        <v>392</v>
      </c>
      <c r="D22" s="166" t="s">
        <v>324</v>
      </c>
      <c r="E22" s="166"/>
      <c r="F22" s="168" t="s">
        <v>393</v>
      </c>
      <c r="G22" s="168"/>
      <c r="H22" s="168"/>
      <c r="I22" s="168"/>
      <c r="J22" s="168"/>
      <c r="K22" s="168" t="str">
        <f t="shared" ca="1" si="0"/>
        <v/>
      </c>
      <c r="L22" s="169"/>
      <c r="M22" s="169"/>
      <c r="N22" s="169"/>
      <c r="O22" s="169"/>
      <c r="P22" s="169"/>
      <c r="Q22" s="169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165">
        <v>94495906</v>
      </c>
      <c r="B23" s="166" t="s">
        <v>322</v>
      </c>
      <c r="C23" s="165" t="s">
        <v>394</v>
      </c>
      <c r="D23" s="166" t="s">
        <v>324</v>
      </c>
      <c r="E23" s="166"/>
      <c r="F23" s="168" t="s">
        <v>382</v>
      </c>
      <c r="G23" s="168"/>
      <c r="H23" s="168"/>
      <c r="I23" s="168"/>
      <c r="J23" s="168"/>
      <c r="K23" s="168" t="str">
        <f t="shared" ca="1" si="0"/>
        <v/>
      </c>
      <c r="L23" s="169"/>
      <c r="M23" s="169"/>
      <c r="N23" s="169"/>
      <c r="O23" s="169"/>
      <c r="P23" s="169"/>
      <c r="Q23" s="169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165">
        <v>94537475</v>
      </c>
      <c r="B24" s="166" t="s">
        <v>322</v>
      </c>
      <c r="C24" s="165" t="s">
        <v>395</v>
      </c>
      <c r="D24" s="166" t="s">
        <v>324</v>
      </c>
      <c r="E24" s="172">
        <v>30858</v>
      </c>
      <c r="F24" s="168" t="s">
        <v>396</v>
      </c>
      <c r="G24" s="165" t="s">
        <v>395</v>
      </c>
      <c r="H24" s="165" t="s">
        <v>395</v>
      </c>
      <c r="I24" s="171">
        <v>3152059389</v>
      </c>
      <c r="J24" s="168"/>
      <c r="K24" s="168" t="str">
        <f t="shared" ca="1" si="0"/>
        <v>39 año, 1 mes</v>
      </c>
      <c r="L24" s="169"/>
      <c r="M24" s="169"/>
      <c r="N24" s="169"/>
      <c r="O24" s="169"/>
      <c r="P24" s="169"/>
      <c r="Q24" s="169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165">
        <v>168303542</v>
      </c>
      <c r="B25" s="166" t="s">
        <v>328</v>
      </c>
      <c r="C25" s="165" t="s">
        <v>397</v>
      </c>
      <c r="D25" s="166" t="s">
        <v>327</v>
      </c>
      <c r="E25" s="166"/>
      <c r="F25" s="168" t="s">
        <v>398</v>
      </c>
      <c r="G25" s="168"/>
      <c r="H25" s="168"/>
      <c r="I25" s="168"/>
      <c r="J25" s="168"/>
      <c r="K25" s="168" t="str">
        <f t="shared" ca="1" si="0"/>
        <v/>
      </c>
      <c r="L25" s="169"/>
      <c r="M25" s="169"/>
      <c r="N25" s="169"/>
      <c r="O25" s="169"/>
      <c r="P25" s="169"/>
      <c r="Q25" s="169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165">
        <v>168456239</v>
      </c>
      <c r="B26" s="166" t="s">
        <v>328</v>
      </c>
      <c r="C26" s="165" t="s">
        <v>399</v>
      </c>
      <c r="D26" s="166" t="s">
        <v>324</v>
      </c>
      <c r="E26" s="166"/>
      <c r="F26" s="168" t="s">
        <v>400</v>
      </c>
      <c r="G26" s="168"/>
      <c r="H26" s="168"/>
      <c r="I26" s="168"/>
      <c r="J26" s="168"/>
      <c r="K26" s="168" t="str">
        <f t="shared" ca="1" si="0"/>
        <v/>
      </c>
      <c r="L26" s="169"/>
      <c r="M26" s="169"/>
      <c r="N26" s="169"/>
      <c r="O26" s="169"/>
      <c r="P26" s="169"/>
      <c r="Q26" s="169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165">
        <v>169493336</v>
      </c>
      <c r="B27" s="166" t="s">
        <v>328</v>
      </c>
      <c r="C27" s="165" t="s">
        <v>401</v>
      </c>
      <c r="D27" s="166" t="s">
        <v>324</v>
      </c>
      <c r="E27" s="166"/>
      <c r="F27" s="168" t="s">
        <v>402</v>
      </c>
      <c r="G27" s="168"/>
      <c r="H27" s="168"/>
      <c r="I27" s="168"/>
      <c r="J27" s="168"/>
      <c r="K27" s="168" t="str">
        <f t="shared" ca="1" si="0"/>
        <v/>
      </c>
      <c r="L27" s="169"/>
      <c r="M27" s="169"/>
      <c r="N27" s="169"/>
      <c r="O27" s="169"/>
      <c r="P27" s="169"/>
      <c r="Q27" s="169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165">
        <v>171976463</v>
      </c>
      <c r="B28" s="166" t="s">
        <v>328</v>
      </c>
      <c r="C28" s="165" t="s">
        <v>403</v>
      </c>
      <c r="D28" s="166" t="s">
        <v>327</v>
      </c>
      <c r="E28" s="166"/>
      <c r="F28" s="168" t="s">
        <v>404</v>
      </c>
      <c r="G28" s="168"/>
      <c r="H28" s="168"/>
      <c r="I28" s="168"/>
      <c r="J28" s="168"/>
      <c r="K28" s="168" t="str">
        <f t="shared" ca="1" si="0"/>
        <v/>
      </c>
      <c r="L28" s="169"/>
      <c r="M28" s="169"/>
      <c r="N28" s="169"/>
      <c r="O28" s="169"/>
      <c r="P28" s="169"/>
      <c r="Q28" s="169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165">
        <v>171982427</v>
      </c>
      <c r="B29" s="166" t="s">
        <v>328</v>
      </c>
      <c r="C29" s="165" t="s">
        <v>405</v>
      </c>
      <c r="D29" s="166" t="s">
        <v>324</v>
      </c>
      <c r="E29" s="166"/>
      <c r="F29" s="168" t="s">
        <v>380</v>
      </c>
      <c r="G29" s="168"/>
      <c r="H29" s="168"/>
      <c r="I29" s="168"/>
      <c r="J29" s="168"/>
      <c r="K29" s="168" t="str">
        <f t="shared" ca="1" si="0"/>
        <v/>
      </c>
      <c r="L29" s="169"/>
      <c r="M29" s="169"/>
      <c r="N29" s="169"/>
      <c r="O29" s="169"/>
      <c r="P29" s="169"/>
      <c r="Q29" s="169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165">
        <v>656127066</v>
      </c>
      <c r="B30" s="166" t="s">
        <v>406</v>
      </c>
      <c r="C30" s="165" t="s">
        <v>407</v>
      </c>
      <c r="D30" s="166" t="s">
        <v>324</v>
      </c>
      <c r="E30" s="167">
        <v>44387</v>
      </c>
      <c r="F30" s="168" t="s">
        <v>408</v>
      </c>
      <c r="G30" s="168"/>
      <c r="H30" s="168"/>
      <c r="I30" s="168"/>
      <c r="J30" s="168"/>
      <c r="K30" s="168" t="str">
        <f t="shared" ca="1" si="0"/>
        <v>2 año, 1 mes</v>
      </c>
      <c r="L30" s="169"/>
      <c r="M30" s="169"/>
      <c r="N30" s="169"/>
      <c r="O30" s="169"/>
      <c r="P30" s="169"/>
      <c r="Q30" s="169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165">
        <v>661342325</v>
      </c>
      <c r="B31" s="166" t="s">
        <v>406</v>
      </c>
      <c r="C31" s="165" t="s">
        <v>409</v>
      </c>
      <c r="D31" s="166" t="s">
        <v>324</v>
      </c>
      <c r="E31" s="167">
        <v>44267</v>
      </c>
      <c r="F31" s="168" t="s">
        <v>410</v>
      </c>
      <c r="G31" s="168"/>
      <c r="H31" s="168"/>
      <c r="I31" s="168"/>
      <c r="J31" s="168"/>
      <c r="K31" s="168" t="str">
        <f t="shared" ca="1" si="0"/>
        <v>2 año, 5 mes</v>
      </c>
      <c r="L31" s="169"/>
      <c r="M31" s="169"/>
      <c r="N31" s="169"/>
      <c r="O31" s="169"/>
      <c r="P31" s="169"/>
      <c r="Q31" s="169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165">
        <v>669376083</v>
      </c>
      <c r="B32" s="166" t="s">
        <v>406</v>
      </c>
      <c r="C32" s="165" t="s">
        <v>411</v>
      </c>
      <c r="D32" s="166" t="s">
        <v>327</v>
      </c>
      <c r="E32" s="167">
        <v>44722</v>
      </c>
      <c r="F32" s="168" t="s">
        <v>412</v>
      </c>
      <c r="G32" s="168"/>
      <c r="H32" s="168" t="s">
        <v>413</v>
      </c>
      <c r="I32" s="168">
        <v>3104644814</v>
      </c>
      <c r="J32" s="168"/>
      <c r="K32" s="168" t="str">
        <f t="shared" ca="1" si="0"/>
        <v>1 año, 2 mes</v>
      </c>
      <c r="L32" s="169"/>
      <c r="M32" s="169"/>
      <c r="N32" s="169"/>
      <c r="O32" s="169"/>
      <c r="P32" s="169"/>
      <c r="Q32" s="169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165">
        <v>682255852</v>
      </c>
      <c r="B33" s="166" t="s">
        <v>406</v>
      </c>
      <c r="C33" s="165" t="s">
        <v>414</v>
      </c>
      <c r="D33" s="166" t="s">
        <v>324</v>
      </c>
      <c r="E33" s="167">
        <v>44632</v>
      </c>
      <c r="F33" s="168" t="s">
        <v>415</v>
      </c>
      <c r="G33" s="168">
        <v>1130612542</v>
      </c>
      <c r="H33" s="168" t="s">
        <v>416</v>
      </c>
      <c r="I33" s="168">
        <v>3152590296</v>
      </c>
      <c r="J33" s="168"/>
      <c r="K33" s="168" t="str">
        <f t="shared" ca="1" si="0"/>
        <v>1 año, 5 mes</v>
      </c>
      <c r="L33" s="169"/>
      <c r="M33" s="169"/>
      <c r="N33" s="169"/>
      <c r="O33" s="169"/>
      <c r="P33" s="169"/>
      <c r="Q33" s="169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165">
        <v>1005743914</v>
      </c>
      <c r="B34" s="166" t="s">
        <v>322</v>
      </c>
      <c r="C34" s="165" t="s">
        <v>417</v>
      </c>
      <c r="D34" s="166" t="s">
        <v>327</v>
      </c>
      <c r="E34" s="166"/>
      <c r="F34" s="168" t="s">
        <v>418</v>
      </c>
      <c r="G34" s="168"/>
      <c r="H34" s="168"/>
      <c r="I34" s="168"/>
      <c r="J34" s="168"/>
      <c r="K34" s="168" t="str">
        <f t="shared" ca="1" si="0"/>
        <v/>
      </c>
      <c r="L34" s="169"/>
      <c r="M34" s="169"/>
      <c r="N34" s="169"/>
      <c r="O34" s="169"/>
      <c r="P34" s="169"/>
      <c r="Q34" s="169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165">
        <v>1010849177</v>
      </c>
      <c r="B35" s="166" t="s">
        <v>328</v>
      </c>
      <c r="C35" s="165" t="s">
        <v>419</v>
      </c>
      <c r="D35" s="166" t="s">
        <v>324</v>
      </c>
      <c r="E35" s="172">
        <v>44013</v>
      </c>
      <c r="F35" s="168" t="s">
        <v>420</v>
      </c>
      <c r="G35" s="171">
        <v>1022931686</v>
      </c>
      <c r="H35" s="171" t="s">
        <v>421</v>
      </c>
      <c r="I35" s="171">
        <v>3214256986</v>
      </c>
      <c r="J35" s="168"/>
      <c r="K35" s="168" t="str">
        <f t="shared" ca="1" si="0"/>
        <v>3 año, 1 mes</v>
      </c>
      <c r="L35" s="169"/>
      <c r="M35" s="169"/>
      <c r="N35" s="169"/>
      <c r="O35" s="169"/>
      <c r="P35" s="169"/>
      <c r="Q35" s="169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165">
        <v>1013015788</v>
      </c>
      <c r="B36" s="166" t="s">
        <v>332</v>
      </c>
      <c r="C36" s="165" t="s">
        <v>422</v>
      </c>
      <c r="D36" s="166" t="s">
        <v>327</v>
      </c>
      <c r="E36" s="166"/>
      <c r="F36" s="168" t="s">
        <v>423</v>
      </c>
      <c r="G36" s="168"/>
      <c r="H36" s="168"/>
      <c r="I36" s="168"/>
      <c r="J36" s="168"/>
      <c r="K36" s="168" t="str">
        <f t="shared" ca="1" si="0"/>
        <v/>
      </c>
      <c r="L36" s="169"/>
      <c r="M36" s="169"/>
      <c r="N36" s="169"/>
      <c r="O36" s="169"/>
      <c r="P36" s="169"/>
      <c r="Q36" s="169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165">
        <v>1013019283</v>
      </c>
      <c r="B37" s="166" t="s">
        <v>332</v>
      </c>
      <c r="C37" s="165" t="s">
        <v>424</v>
      </c>
      <c r="D37" s="166" t="s">
        <v>327</v>
      </c>
      <c r="E37" s="166"/>
      <c r="F37" s="168" t="s">
        <v>425</v>
      </c>
      <c r="G37" s="168"/>
      <c r="H37" s="168"/>
      <c r="I37" s="168"/>
      <c r="J37" s="168"/>
      <c r="K37" s="168" t="str">
        <f t="shared" ca="1" si="0"/>
        <v/>
      </c>
      <c r="L37" s="169"/>
      <c r="M37" s="169"/>
      <c r="N37" s="169"/>
      <c r="O37" s="169"/>
      <c r="P37" s="169"/>
      <c r="Q37" s="169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165">
        <v>1014744463</v>
      </c>
      <c r="B38" s="166" t="s">
        <v>328</v>
      </c>
      <c r="C38" s="165" t="s">
        <v>426</v>
      </c>
      <c r="D38" s="166" t="s">
        <v>327</v>
      </c>
      <c r="E38" s="167">
        <v>42730</v>
      </c>
      <c r="F38" s="168" t="s">
        <v>427</v>
      </c>
      <c r="G38" s="168">
        <v>38682765</v>
      </c>
      <c r="H38" s="168" t="s">
        <v>428</v>
      </c>
      <c r="I38" s="168">
        <v>3022644565</v>
      </c>
      <c r="J38" s="168"/>
      <c r="K38" s="168" t="str">
        <f t="shared" ca="1" si="0"/>
        <v>6 año, 7 mes</v>
      </c>
      <c r="L38" s="169"/>
      <c r="M38" s="169"/>
      <c r="N38" s="169"/>
      <c r="O38" s="169"/>
      <c r="P38" s="169"/>
      <c r="Q38" s="169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165">
        <v>1014891350</v>
      </c>
      <c r="B39" s="166" t="s">
        <v>328</v>
      </c>
      <c r="C39" s="165" t="s">
        <v>429</v>
      </c>
      <c r="D39" s="166" t="s">
        <v>327</v>
      </c>
      <c r="E39" s="166"/>
      <c r="F39" s="168" t="s">
        <v>430</v>
      </c>
      <c r="G39" s="168"/>
      <c r="H39" s="168"/>
      <c r="I39" s="168"/>
      <c r="J39" s="168"/>
      <c r="K39" s="168" t="str">
        <f t="shared" ca="1" si="0"/>
        <v/>
      </c>
      <c r="L39" s="169"/>
      <c r="M39" s="169"/>
      <c r="N39" s="169"/>
      <c r="O39" s="169"/>
      <c r="P39" s="169"/>
      <c r="Q39" s="169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165">
        <v>1014899600</v>
      </c>
      <c r="B40" s="166" t="s">
        <v>328</v>
      </c>
      <c r="C40" s="165" t="s">
        <v>431</v>
      </c>
      <c r="D40" s="166" t="s">
        <v>327</v>
      </c>
      <c r="E40" s="167">
        <v>43423</v>
      </c>
      <c r="F40" s="168" t="s">
        <v>432</v>
      </c>
      <c r="G40" s="168"/>
      <c r="H40" s="168"/>
      <c r="I40" s="168"/>
      <c r="J40" s="168"/>
      <c r="K40" s="168" t="str">
        <f t="shared" ca="1" si="0"/>
        <v>4 año, 9 mes</v>
      </c>
      <c r="L40" s="169"/>
      <c r="M40" s="169"/>
      <c r="N40" s="169"/>
      <c r="O40" s="169"/>
      <c r="P40" s="169"/>
      <c r="Q40" s="169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165">
        <v>1016914535</v>
      </c>
      <c r="B41" s="166" t="s">
        <v>328</v>
      </c>
      <c r="C41" s="165" t="s">
        <v>433</v>
      </c>
      <c r="D41" s="166" t="s">
        <v>327</v>
      </c>
      <c r="E41" s="166"/>
      <c r="F41" s="168" t="s">
        <v>434</v>
      </c>
      <c r="G41" s="168"/>
      <c r="H41" s="168"/>
      <c r="I41" s="168"/>
      <c r="J41" s="168"/>
      <c r="K41" s="168" t="str">
        <f t="shared" ca="1" si="0"/>
        <v/>
      </c>
      <c r="L41" s="169"/>
      <c r="M41" s="169"/>
      <c r="N41" s="169"/>
      <c r="O41" s="169"/>
      <c r="P41" s="169"/>
      <c r="Q41" s="169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165">
        <v>1016920393</v>
      </c>
      <c r="B42" s="166" t="s">
        <v>328</v>
      </c>
      <c r="C42" s="165" t="s">
        <v>435</v>
      </c>
      <c r="D42" s="166" t="s">
        <v>327</v>
      </c>
      <c r="E42" s="166"/>
      <c r="F42" s="168" t="s">
        <v>436</v>
      </c>
      <c r="G42" s="168"/>
      <c r="H42" s="168"/>
      <c r="I42" s="168"/>
      <c r="J42" s="168"/>
      <c r="K42" s="168" t="str">
        <f t="shared" ca="1" si="0"/>
        <v/>
      </c>
      <c r="L42" s="169"/>
      <c r="M42" s="169"/>
      <c r="N42" s="169"/>
      <c r="O42" s="169"/>
      <c r="P42" s="169"/>
      <c r="Q42" s="169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165">
        <v>1018757486</v>
      </c>
      <c r="B43" s="166" t="s">
        <v>328</v>
      </c>
      <c r="C43" s="165" t="s">
        <v>437</v>
      </c>
      <c r="D43" s="166" t="s">
        <v>327</v>
      </c>
      <c r="E43" s="166"/>
      <c r="F43" s="168" t="s">
        <v>438</v>
      </c>
      <c r="G43" s="168"/>
      <c r="H43" s="168"/>
      <c r="I43" s="168"/>
      <c r="J43" s="168"/>
      <c r="K43" s="168" t="str">
        <f t="shared" ca="1" si="0"/>
        <v/>
      </c>
      <c r="L43" s="169"/>
      <c r="M43" s="169"/>
      <c r="N43" s="169"/>
      <c r="O43" s="169"/>
      <c r="P43" s="169"/>
      <c r="Q43" s="169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165">
        <v>1021401770</v>
      </c>
      <c r="B44" s="166" t="s">
        <v>328</v>
      </c>
      <c r="C44" s="165" t="s">
        <v>439</v>
      </c>
      <c r="D44" s="166" t="s">
        <v>327</v>
      </c>
      <c r="E44" s="166"/>
      <c r="F44" s="168" t="s">
        <v>440</v>
      </c>
      <c r="G44" s="168"/>
      <c r="H44" s="168"/>
      <c r="I44" s="168"/>
      <c r="J44" s="168"/>
      <c r="K44" s="168" t="str">
        <f t="shared" ca="1" si="0"/>
        <v/>
      </c>
      <c r="L44" s="169"/>
      <c r="M44" s="169"/>
      <c r="N44" s="169"/>
      <c r="O44" s="169"/>
      <c r="P44" s="169"/>
      <c r="Q44" s="169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165">
        <v>1023555047</v>
      </c>
      <c r="B45" s="166" t="s">
        <v>328</v>
      </c>
      <c r="C45" s="165" t="s">
        <v>441</v>
      </c>
      <c r="D45" s="166" t="s">
        <v>324</v>
      </c>
      <c r="E45" s="172">
        <v>43727</v>
      </c>
      <c r="F45" s="168" t="s">
        <v>442</v>
      </c>
      <c r="G45" s="171">
        <v>1144129876</v>
      </c>
      <c r="H45" s="171" t="s">
        <v>443</v>
      </c>
      <c r="I45" s="171">
        <v>3217831021</v>
      </c>
      <c r="J45" s="171" t="s">
        <v>371</v>
      </c>
      <c r="K45" s="168" t="str">
        <f t="shared" ca="1" si="0"/>
        <v>3 año, 11 mes</v>
      </c>
      <c r="L45" s="169"/>
      <c r="M45" s="169"/>
      <c r="N45" s="169"/>
      <c r="O45" s="169"/>
      <c r="P45" s="169"/>
      <c r="Q45" s="169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165">
        <v>1023557960</v>
      </c>
      <c r="B46" s="166" t="s">
        <v>328</v>
      </c>
      <c r="C46" s="165" t="s">
        <v>444</v>
      </c>
      <c r="D46" s="166" t="s">
        <v>324</v>
      </c>
      <c r="E46" s="172">
        <v>43872</v>
      </c>
      <c r="F46" s="168" t="s">
        <v>445</v>
      </c>
      <c r="G46" s="171">
        <v>1037524116</v>
      </c>
      <c r="H46" s="171" t="s">
        <v>446</v>
      </c>
      <c r="I46" s="171">
        <v>3126327332</v>
      </c>
      <c r="J46" s="171" t="s">
        <v>371</v>
      </c>
      <c r="K46" s="168" t="str">
        <f t="shared" ca="1" si="0"/>
        <v>3 año, 6 mes</v>
      </c>
      <c r="L46" s="169"/>
      <c r="M46" s="169"/>
      <c r="N46" s="169"/>
      <c r="O46" s="169"/>
      <c r="P46" s="169"/>
      <c r="Q46" s="169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165">
        <v>1023560713</v>
      </c>
      <c r="B47" s="166" t="s">
        <v>328</v>
      </c>
      <c r="C47" s="165" t="s">
        <v>447</v>
      </c>
      <c r="D47" s="166" t="s">
        <v>327</v>
      </c>
      <c r="E47" s="166"/>
      <c r="F47" s="168" t="s">
        <v>448</v>
      </c>
      <c r="G47" s="168"/>
      <c r="H47" s="168"/>
      <c r="I47" s="168"/>
      <c r="J47" s="168"/>
      <c r="K47" s="168" t="str">
        <f t="shared" ca="1" si="0"/>
        <v/>
      </c>
      <c r="L47" s="169"/>
      <c r="M47" s="169"/>
      <c r="N47" s="169"/>
      <c r="O47" s="169"/>
      <c r="P47" s="169"/>
      <c r="Q47" s="169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165">
        <v>1023561695</v>
      </c>
      <c r="B48" s="166" t="s">
        <v>328</v>
      </c>
      <c r="C48" s="165" t="s">
        <v>449</v>
      </c>
      <c r="D48" s="166" t="s">
        <v>327</v>
      </c>
      <c r="E48" s="167">
        <v>44267</v>
      </c>
      <c r="F48" s="168" t="s">
        <v>450</v>
      </c>
      <c r="G48" s="168"/>
      <c r="H48" s="168" t="s">
        <v>451</v>
      </c>
      <c r="I48" s="168">
        <v>3006154241</v>
      </c>
      <c r="J48" s="168"/>
      <c r="K48" s="168" t="str">
        <f t="shared" ca="1" si="0"/>
        <v>2 año, 5 mes</v>
      </c>
      <c r="L48" s="169"/>
      <c r="M48" s="169"/>
      <c r="N48" s="169"/>
      <c r="O48" s="169"/>
      <c r="P48" s="169"/>
      <c r="Q48" s="169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165">
        <v>1027212897</v>
      </c>
      <c r="B49" s="166" t="s">
        <v>328</v>
      </c>
      <c r="C49" s="165" t="s">
        <v>452</v>
      </c>
      <c r="D49" s="166" t="s">
        <v>324</v>
      </c>
      <c r="E49" s="167">
        <v>44445</v>
      </c>
      <c r="F49" s="168" t="s">
        <v>453</v>
      </c>
      <c r="G49" s="168">
        <v>1130637538</v>
      </c>
      <c r="H49" s="168" t="s">
        <v>454</v>
      </c>
      <c r="I49" s="168">
        <v>3023744606</v>
      </c>
      <c r="J49" s="168"/>
      <c r="K49" s="168" t="str">
        <f t="shared" ca="1" si="0"/>
        <v>1 año, 11 mes</v>
      </c>
      <c r="L49" s="169"/>
      <c r="M49" s="169"/>
      <c r="N49" s="169"/>
      <c r="O49" s="169"/>
      <c r="P49" s="169"/>
      <c r="Q49" s="169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165">
        <v>1028183382</v>
      </c>
      <c r="B50" s="166" t="s">
        <v>322</v>
      </c>
      <c r="C50" s="165" t="s">
        <v>455</v>
      </c>
      <c r="D50" s="166" t="s">
        <v>327</v>
      </c>
      <c r="E50" s="166"/>
      <c r="F50" s="168" t="s">
        <v>456</v>
      </c>
      <c r="G50" s="168"/>
      <c r="H50" s="168"/>
      <c r="I50" s="168"/>
      <c r="J50" s="168"/>
      <c r="K50" s="168" t="str">
        <f t="shared" ca="1" si="0"/>
        <v/>
      </c>
      <c r="L50" s="169"/>
      <c r="M50" s="169"/>
      <c r="N50" s="169"/>
      <c r="O50" s="169"/>
      <c r="P50" s="169"/>
      <c r="Q50" s="169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165">
        <v>1034298741</v>
      </c>
      <c r="B51" s="166" t="s">
        <v>332</v>
      </c>
      <c r="C51" s="165" t="s">
        <v>457</v>
      </c>
      <c r="D51" s="166" t="s">
        <v>324</v>
      </c>
      <c r="E51" s="166"/>
      <c r="F51" s="168" t="s">
        <v>458</v>
      </c>
      <c r="G51" s="168"/>
      <c r="H51" s="168"/>
      <c r="I51" s="168"/>
      <c r="J51" s="168"/>
      <c r="K51" s="168" t="str">
        <f t="shared" ca="1" si="0"/>
        <v/>
      </c>
      <c r="L51" s="169"/>
      <c r="M51" s="169"/>
      <c r="N51" s="169"/>
      <c r="O51" s="169"/>
      <c r="P51" s="169"/>
      <c r="Q51" s="169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165">
        <v>1034521163</v>
      </c>
      <c r="B52" s="166" t="s">
        <v>332</v>
      </c>
      <c r="C52" s="165" t="s">
        <v>459</v>
      </c>
      <c r="D52" s="166" t="s">
        <v>327</v>
      </c>
      <c r="E52" s="167">
        <v>40612</v>
      </c>
      <c r="F52" s="168" t="s">
        <v>460</v>
      </c>
      <c r="G52" s="168">
        <v>31573885</v>
      </c>
      <c r="H52" s="168" t="s">
        <v>461</v>
      </c>
      <c r="I52" s="168">
        <v>3112042198</v>
      </c>
      <c r="J52" s="168"/>
      <c r="K52" s="168" t="str">
        <f t="shared" ca="1" si="0"/>
        <v>12 año, 5 mes</v>
      </c>
      <c r="L52" s="169"/>
      <c r="M52" s="169"/>
      <c r="N52" s="169"/>
      <c r="O52" s="169"/>
      <c r="P52" s="169"/>
      <c r="Q52" s="169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165">
        <v>1034521381</v>
      </c>
      <c r="B53" s="166" t="s">
        <v>332</v>
      </c>
      <c r="C53" s="165" t="s">
        <v>462</v>
      </c>
      <c r="D53" s="166" t="s">
        <v>324</v>
      </c>
      <c r="E53" s="167">
        <v>41350</v>
      </c>
      <c r="F53" s="168" t="s">
        <v>460</v>
      </c>
      <c r="G53" s="168">
        <v>31573885</v>
      </c>
      <c r="H53" s="168" t="s">
        <v>461</v>
      </c>
      <c r="I53" s="168">
        <v>3112042198</v>
      </c>
      <c r="J53" s="168"/>
      <c r="K53" s="168" t="str">
        <f t="shared" ca="1" si="0"/>
        <v>10 año, 5 mes</v>
      </c>
      <c r="L53" s="169"/>
      <c r="M53" s="169"/>
      <c r="N53" s="169"/>
      <c r="O53" s="169"/>
      <c r="P53" s="169"/>
      <c r="Q53" s="169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165">
        <v>1034521613</v>
      </c>
      <c r="B54" s="166" t="s">
        <v>328</v>
      </c>
      <c r="C54" s="165" t="s">
        <v>463</v>
      </c>
      <c r="D54" s="166" t="s">
        <v>324</v>
      </c>
      <c r="E54" s="167">
        <v>42590</v>
      </c>
      <c r="F54" s="168" t="s">
        <v>460</v>
      </c>
      <c r="G54" s="168">
        <v>31573885</v>
      </c>
      <c r="H54" s="168" t="s">
        <v>461</v>
      </c>
      <c r="I54" s="168">
        <v>3112042198</v>
      </c>
      <c r="J54" s="168"/>
      <c r="K54" s="168" t="str">
        <f t="shared" ca="1" si="0"/>
        <v>7 año, 0 mes</v>
      </c>
      <c r="L54" s="169"/>
      <c r="M54" s="169"/>
      <c r="N54" s="169"/>
      <c r="O54" s="169"/>
      <c r="P54" s="169"/>
      <c r="Q54" s="169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165">
        <v>1036265296</v>
      </c>
      <c r="B55" s="166" t="s">
        <v>328</v>
      </c>
      <c r="C55" s="165" t="s">
        <v>464</v>
      </c>
      <c r="D55" s="166" t="s">
        <v>324</v>
      </c>
      <c r="E55" s="166"/>
      <c r="F55" s="168" t="s">
        <v>465</v>
      </c>
      <c r="G55" s="168"/>
      <c r="H55" s="168"/>
      <c r="I55" s="168"/>
      <c r="J55" s="168"/>
      <c r="K55" s="168" t="str">
        <f t="shared" ca="1" si="0"/>
        <v/>
      </c>
      <c r="L55" s="169"/>
      <c r="M55" s="169"/>
      <c r="N55" s="169"/>
      <c r="O55" s="169"/>
      <c r="P55" s="169"/>
      <c r="Q55" s="169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165">
        <v>1043337288</v>
      </c>
      <c r="B56" s="166" t="s">
        <v>328</v>
      </c>
      <c r="C56" s="165" t="s">
        <v>466</v>
      </c>
      <c r="D56" s="166" t="s">
        <v>324</v>
      </c>
      <c r="E56" s="166"/>
      <c r="F56" s="168" t="s">
        <v>467</v>
      </c>
      <c r="G56" s="168"/>
      <c r="H56" s="168"/>
      <c r="I56" s="168"/>
      <c r="J56" s="168"/>
      <c r="K56" s="168" t="str">
        <f t="shared" ca="1" si="0"/>
        <v/>
      </c>
      <c r="L56" s="169"/>
      <c r="M56" s="169"/>
      <c r="N56" s="169"/>
      <c r="O56" s="169"/>
      <c r="P56" s="169"/>
      <c r="Q56" s="169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165">
        <v>1046736273</v>
      </c>
      <c r="B57" s="166" t="s">
        <v>328</v>
      </c>
      <c r="C57" s="165" t="s">
        <v>468</v>
      </c>
      <c r="D57" s="166" t="s">
        <v>324</v>
      </c>
      <c r="E57" s="166"/>
      <c r="F57" s="168" t="s">
        <v>469</v>
      </c>
      <c r="G57" s="168"/>
      <c r="H57" s="168"/>
      <c r="I57" s="168"/>
      <c r="J57" s="168"/>
      <c r="K57" s="168" t="str">
        <f t="shared" ca="1" si="0"/>
        <v/>
      </c>
      <c r="L57" s="169"/>
      <c r="M57" s="169"/>
      <c r="N57" s="169"/>
      <c r="O57" s="169"/>
      <c r="P57" s="169"/>
      <c r="Q57" s="169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165">
        <v>1056143700</v>
      </c>
      <c r="B58" s="166" t="s">
        <v>328</v>
      </c>
      <c r="C58" s="165" t="s">
        <v>470</v>
      </c>
      <c r="D58" s="166" t="s">
        <v>324</v>
      </c>
      <c r="E58" s="166"/>
      <c r="F58" s="168" t="s">
        <v>471</v>
      </c>
      <c r="G58" s="168"/>
      <c r="H58" s="168"/>
      <c r="I58" s="168"/>
      <c r="J58" s="168"/>
      <c r="K58" s="168" t="str">
        <f t="shared" ca="1" si="0"/>
        <v/>
      </c>
      <c r="L58" s="169"/>
      <c r="M58" s="169"/>
      <c r="N58" s="169"/>
      <c r="O58" s="169"/>
      <c r="P58" s="169"/>
      <c r="Q58" s="169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165">
        <v>1059251363</v>
      </c>
      <c r="B59" s="166" t="s">
        <v>328</v>
      </c>
      <c r="C59" s="165" t="s">
        <v>472</v>
      </c>
      <c r="D59" s="166" t="s">
        <v>324</v>
      </c>
      <c r="E59" s="166"/>
      <c r="F59" s="168" t="s">
        <v>473</v>
      </c>
      <c r="G59" s="168"/>
      <c r="H59" s="168"/>
      <c r="I59" s="168"/>
      <c r="J59" s="168"/>
      <c r="K59" s="168" t="str">
        <f t="shared" ca="1" si="0"/>
        <v/>
      </c>
      <c r="L59" s="169"/>
      <c r="M59" s="169"/>
      <c r="N59" s="169"/>
      <c r="O59" s="169"/>
      <c r="P59" s="169"/>
      <c r="Q59" s="169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165">
        <v>1062968418</v>
      </c>
      <c r="B60" s="166" t="s">
        <v>332</v>
      </c>
      <c r="C60" s="165" t="s">
        <v>474</v>
      </c>
      <c r="D60" s="166" t="s">
        <v>324</v>
      </c>
      <c r="E60" s="167">
        <v>40045</v>
      </c>
      <c r="F60" s="168" t="s">
        <v>475</v>
      </c>
      <c r="G60" s="168"/>
      <c r="H60" s="168"/>
      <c r="I60" s="168"/>
      <c r="J60" s="168"/>
      <c r="K60" s="168" t="str">
        <f t="shared" ca="1" si="0"/>
        <v>14 año, 0 mes</v>
      </c>
      <c r="L60" s="169"/>
      <c r="M60" s="169"/>
      <c r="N60" s="169"/>
      <c r="O60" s="169"/>
      <c r="P60" s="169"/>
      <c r="Q60" s="169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165">
        <v>1087840615</v>
      </c>
      <c r="B61" s="166" t="s">
        <v>328</v>
      </c>
      <c r="C61" s="165" t="s">
        <v>476</v>
      </c>
      <c r="D61" s="166" t="s">
        <v>327</v>
      </c>
      <c r="E61" s="167">
        <v>44339</v>
      </c>
      <c r="F61" s="168" t="s">
        <v>477</v>
      </c>
      <c r="G61" s="168"/>
      <c r="H61" s="168" t="s">
        <v>478</v>
      </c>
      <c r="I61" s="168">
        <v>3147281189</v>
      </c>
      <c r="J61" s="168"/>
      <c r="K61" s="168" t="str">
        <f t="shared" ca="1" si="0"/>
        <v>2 año, 3 mes</v>
      </c>
      <c r="L61" s="169"/>
      <c r="M61" s="169"/>
      <c r="N61" s="169"/>
      <c r="O61" s="169"/>
      <c r="P61" s="169"/>
      <c r="Q61" s="169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165">
        <v>1088972038</v>
      </c>
      <c r="B62" s="166" t="s">
        <v>322</v>
      </c>
      <c r="C62" s="165" t="s">
        <v>479</v>
      </c>
      <c r="D62" s="166" t="s">
        <v>327</v>
      </c>
      <c r="E62" s="166"/>
      <c r="F62" s="168" t="s">
        <v>480</v>
      </c>
      <c r="G62" s="168"/>
      <c r="H62" s="168"/>
      <c r="I62" s="168"/>
      <c r="J62" s="168"/>
      <c r="K62" s="168" t="str">
        <f t="shared" ca="1" si="0"/>
        <v/>
      </c>
      <c r="L62" s="169"/>
      <c r="M62" s="169"/>
      <c r="N62" s="169"/>
      <c r="O62" s="169"/>
      <c r="P62" s="169"/>
      <c r="Q62" s="169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165">
        <v>1089392159</v>
      </c>
      <c r="B63" s="166" t="s">
        <v>328</v>
      </c>
      <c r="C63" s="165" t="s">
        <v>481</v>
      </c>
      <c r="D63" s="166" t="s">
        <v>327</v>
      </c>
      <c r="E63" s="166"/>
      <c r="F63" s="168" t="s">
        <v>482</v>
      </c>
      <c r="G63" s="168"/>
      <c r="H63" s="168"/>
      <c r="I63" s="168"/>
      <c r="J63" s="168"/>
      <c r="K63" s="168" t="str">
        <f t="shared" ca="1" si="0"/>
        <v/>
      </c>
      <c r="L63" s="169"/>
      <c r="M63" s="169"/>
      <c r="N63" s="169"/>
      <c r="O63" s="169"/>
      <c r="P63" s="169"/>
      <c r="Q63" s="169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165">
        <v>1093609780</v>
      </c>
      <c r="B64" s="166" t="s">
        <v>328</v>
      </c>
      <c r="C64" s="165" t="s">
        <v>483</v>
      </c>
      <c r="D64" s="166" t="s">
        <v>327</v>
      </c>
      <c r="E64" s="166"/>
      <c r="F64" s="168" t="s">
        <v>484</v>
      </c>
      <c r="G64" s="168"/>
      <c r="H64" s="168"/>
      <c r="I64" s="168"/>
      <c r="J64" s="168"/>
      <c r="K64" s="168" t="str">
        <f t="shared" ca="1" si="0"/>
        <v/>
      </c>
      <c r="L64" s="169"/>
      <c r="M64" s="169"/>
      <c r="N64" s="169"/>
      <c r="O64" s="169"/>
      <c r="P64" s="169"/>
      <c r="Q64" s="169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165">
        <v>1094992460</v>
      </c>
      <c r="B65" s="166" t="s">
        <v>328</v>
      </c>
      <c r="C65" s="165" t="s">
        <v>485</v>
      </c>
      <c r="D65" s="166" t="s">
        <v>327</v>
      </c>
      <c r="E65" s="166"/>
      <c r="F65" s="168" t="s">
        <v>486</v>
      </c>
      <c r="G65" s="168"/>
      <c r="H65" s="168"/>
      <c r="I65" s="168"/>
      <c r="J65" s="168"/>
      <c r="K65" s="168" t="str">
        <f t="shared" ca="1" si="0"/>
        <v/>
      </c>
      <c r="L65" s="169"/>
      <c r="M65" s="169"/>
      <c r="N65" s="169"/>
      <c r="O65" s="169"/>
      <c r="P65" s="169"/>
      <c r="Q65" s="169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165">
        <v>1104827031</v>
      </c>
      <c r="B66" s="166" t="s">
        <v>332</v>
      </c>
      <c r="C66" s="165" t="s">
        <v>487</v>
      </c>
      <c r="D66" s="166" t="s">
        <v>327</v>
      </c>
      <c r="E66" s="166"/>
      <c r="F66" s="168" t="s">
        <v>488</v>
      </c>
      <c r="G66" s="168"/>
      <c r="H66" s="168"/>
      <c r="I66" s="168"/>
      <c r="J66" s="168"/>
      <c r="K66" s="168" t="str">
        <f t="shared" ca="1" si="0"/>
        <v/>
      </c>
      <c r="L66" s="169"/>
      <c r="M66" s="169"/>
      <c r="N66" s="169"/>
      <c r="O66" s="169"/>
      <c r="P66" s="169"/>
      <c r="Q66" s="169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165">
        <v>1104831597</v>
      </c>
      <c r="B67" s="166" t="s">
        <v>332</v>
      </c>
      <c r="C67" s="165" t="s">
        <v>489</v>
      </c>
      <c r="D67" s="166" t="s">
        <v>327</v>
      </c>
      <c r="E67" s="166"/>
      <c r="F67" s="168" t="s">
        <v>490</v>
      </c>
      <c r="G67" s="168"/>
      <c r="H67" s="168"/>
      <c r="I67" s="168"/>
      <c r="J67" s="168"/>
      <c r="K67" s="168" t="str">
        <f t="shared" ca="1" si="0"/>
        <v/>
      </c>
      <c r="L67" s="169"/>
      <c r="M67" s="169"/>
      <c r="N67" s="169"/>
      <c r="O67" s="169"/>
      <c r="P67" s="169"/>
      <c r="Q67" s="169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165">
        <v>1104839870</v>
      </c>
      <c r="B68" s="166" t="s">
        <v>328</v>
      </c>
      <c r="C68" s="165" t="s">
        <v>491</v>
      </c>
      <c r="D68" s="166" t="s">
        <v>324</v>
      </c>
      <c r="E68" s="166"/>
      <c r="F68" s="168" t="s">
        <v>492</v>
      </c>
      <c r="G68" s="168"/>
      <c r="H68" s="168"/>
      <c r="I68" s="168"/>
      <c r="J68" s="168"/>
      <c r="K68" s="168" t="str">
        <f t="shared" ca="1" si="0"/>
        <v/>
      </c>
      <c r="L68" s="169"/>
      <c r="M68" s="169"/>
      <c r="N68" s="169"/>
      <c r="O68" s="169"/>
      <c r="P68" s="169"/>
      <c r="Q68" s="169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165">
        <v>1104840361</v>
      </c>
      <c r="B69" s="166" t="s">
        <v>328</v>
      </c>
      <c r="C69" s="165" t="s">
        <v>493</v>
      </c>
      <c r="D69" s="166" t="s">
        <v>327</v>
      </c>
      <c r="E69" s="167">
        <v>43146</v>
      </c>
      <c r="F69" s="168" t="s">
        <v>494</v>
      </c>
      <c r="G69" s="168"/>
      <c r="H69" s="168" t="s">
        <v>495</v>
      </c>
      <c r="I69" s="168">
        <v>3167487360</v>
      </c>
      <c r="J69" s="168"/>
      <c r="K69" s="168" t="str">
        <f t="shared" ca="1" si="0"/>
        <v>5 año, 6 mes</v>
      </c>
      <c r="L69" s="169"/>
      <c r="M69" s="169"/>
      <c r="N69" s="169"/>
      <c r="O69" s="169"/>
      <c r="P69" s="169"/>
      <c r="Q69" s="169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165">
        <v>1104842546</v>
      </c>
      <c r="B70" s="166" t="s">
        <v>328</v>
      </c>
      <c r="C70" s="165" t="s">
        <v>496</v>
      </c>
      <c r="D70" s="166" t="s">
        <v>327</v>
      </c>
      <c r="E70" s="167">
        <v>43169</v>
      </c>
      <c r="F70" s="168" t="s">
        <v>497</v>
      </c>
      <c r="G70" s="168">
        <v>1107062622</v>
      </c>
      <c r="H70" s="168" t="s">
        <v>498</v>
      </c>
      <c r="I70" s="168">
        <v>3173294127</v>
      </c>
      <c r="J70" s="168"/>
      <c r="K70" s="168" t="str">
        <f t="shared" ca="1" si="0"/>
        <v>5 año, 5 mes</v>
      </c>
      <c r="L70" s="169"/>
      <c r="M70" s="169"/>
      <c r="N70" s="169"/>
      <c r="O70" s="169"/>
      <c r="P70" s="169"/>
      <c r="Q70" s="169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165">
        <v>1104845249</v>
      </c>
      <c r="B71" s="166" t="s">
        <v>328</v>
      </c>
      <c r="C71" s="165" t="s">
        <v>499</v>
      </c>
      <c r="D71" s="166" t="s">
        <v>327</v>
      </c>
      <c r="E71" s="166"/>
      <c r="F71" s="168" t="s">
        <v>500</v>
      </c>
      <c r="G71" s="168"/>
      <c r="H71" s="168"/>
      <c r="I71" s="168"/>
      <c r="J71" s="168"/>
      <c r="K71" s="168" t="str">
        <f t="shared" ca="1" si="0"/>
        <v/>
      </c>
      <c r="L71" s="169"/>
      <c r="M71" s="169"/>
      <c r="N71" s="169"/>
      <c r="O71" s="169"/>
      <c r="P71" s="169"/>
      <c r="Q71" s="169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165">
        <v>1104845624</v>
      </c>
      <c r="B72" s="166" t="s">
        <v>328</v>
      </c>
      <c r="C72" s="165" t="s">
        <v>501</v>
      </c>
      <c r="D72" s="166" t="s">
        <v>324</v>
      </c>
      <c r="E72" s="166"/>
      <c r="F72" s="168" t="s">
        <v>502</v>
      </c>
      <c r="G72" s="168"/>
      <c r="H72" s="168"/>
      <c r="I72" s="168"/>
      <c r="J72" s="168"/>
      <c r="K72" s="168" t="str">
        <f t="shared" ca="1" si="0"/>
        <v/>
      </c>
      <c r="L72" s="169"/>
      <c r="M72" s="169"/>
      <c r="N72" s="169"/>
      <c r="O72" s="169"/>
      <c r="P72" s="169"/>
      <c r="Q72" s="169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165">
        <v>1104845763</v>
      </c>
      <c r="B73" s="166" t="s">
        <v>328</v>
      </c>
      <c r="C73" s="165" t="s">
        <v>503</v>
      </c>
      <c r="D73" s="166" t="s">
        <v>327</v>
      </c>
      <c r="E73" s="166"/>
      <c r="F73" s="168" t="s">
        <v>504</v>
      </c>
      <c r="G73" s="168"/>
      <c r="H73" s="168"/>
      <c r="I73" s="168"/>
      <c r="J73" s="168"/>
      <c r="K73" s="168" t="str">
        <f t="shared" ca="1" si="0"/>
        <v/>
      </c>
      <c r="L73" s="169"/>
      <c r="M73" s="169"/>
      <c r="N73" s="169"/>
      <c r="O73" s="169"/>
      <c r="P73" s="169"/>
      <c r="Q73" s="169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165">
        <v>1105374657</v>
      </c>
      <c r="B74" s="166" t="s">
        <v>332</v>
      </c>
      <c r="C74" s="165" t="s">
        <v>505</v>
      </c>
      <c r="D74" s="166" t="s">
        <v>324</v>
      </c>
      <c r="E74" s="166"/>
      <c r="F74" s="168" t="s">
        <v>506</v>
      </c>
      <c r="G74" s="168"/>
      <c r="H74" s="168"/>
      <c r="I74" s="168"/>
      <c r="J74" s="168"/>
      <c r="K74" s="168" t="str">
        <f t="shared" ca="1" si="0"/>
        <v/>
      </c>
      <c r="L74" s="169"/>
      <c r="M74" s="169"/>
      <c r="N74" s="169"/>
      <c r="O74" s="169"/>
      <c r="P74" s="169"/>
      <c r="Q74" s="169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165">
        <v>1105386638</v>
      </c>
      <c r="B75" s="166" t="s">
        <v>328</v>
      </c>
      <c r="C75" s="165" t="s">
        <v>507</v>
      </c>
      <c r="D75" s="166" t="s">
        <v>327</v>
      </c>
      <c r="E75" s="166"/>
      <c r="F75" s="168" t="s">
        <v>508</v>
      </c>
      <c r="G75" s="168"/>
      <c r="H75" s="168"/>
      <c r="I75" s="168"/>
      <c r="J75" s="168"/>
      <c r="K75" s="168" t="str">
        <f t="shared" ca="1" si="0"/>
        <v/>
      </c>
      <c r="L75" s="169"/>
      <c r="M75" s="169"/>
      <c r="N75" s="169"/>
      <c r="O75" s="169"/>
      <c r="P75" s="169"/>
      <c r="Q75" s="169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165">
        <v>1105388487</v>
      </c>
      <c r="B76" s="166" t="s">
        <v>332</v>
      </c>
      <c r="C76" s="165" t="s">
        <v>509</v>
      </c>
      <c r="D76" s="166" t="s">
        <v>324</v>
      </c>
      <c r="E76" s="166"/>
      <c r="F76" s="168" t="s">
        <v>510</v>
      </c>
      <c r="G76" s="168"/>
      <c r="H76" s="168"/>
      <c r="I76" s="168"/>
      <c r="J76" s="168"/>
      <c r="K76" s="168" t="str">
        <f t="shared" ca="1" si="0"/>
        <v/>
      </c>
      <c r="L76" s="169"/>
      <c r="M76" s="169"/>
      <c r="N76" s="169"/>
      <c r="O76" s="169"/>
      <c r="P76" s="169"/>
      <c r="Q76" s="169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165">
        <v>1105936736</v>
      </c>
      <c r="B77" s="166" t="s">
        <v>328</v>
      </c>
      <c r="C77" s="165" t="s">
        <v>511</v>
      </c>
      <c r="D77" s="166" t="s">
        <v>324</v>
      </c>
      <c r="E77" s="167">
        <v>44465</v>
      </c>
      <c r="F77" s="168" t="s">
        <v>512</v>
      </c>
      <c r="G77" s="168"/>
      <c r="H77" s="168"/>
      <c r="I77" s="168"/>
      <c r="J77" s="168"/>
      <c r="K77" s="168" t="str">
        <f t="shared" ca="1" si="0"/>
        <v>1 año, 10 mes</v>
      </c>
      <c r="L77" s="169"/>
      <c r="M77" s="169"/>
      <c r="N77" s="169"/>
      <c r="O77" s="169"/>
      <c r="P77" s="169"/>
      <c r="Q77" s="169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165">
        <v>1106520191</v>
      </c>
      <c r="B78" s="166" t="s">
        <v>332</v>
      </c>
      <c r="C78" s="165" t="s">
        <v>513</v>
      </c>
      <c r="D78" s="166" t="s">
        <v>324</v>
      </c>
      <c r="E78" s="167">
        <v>41240</v>
      </c>
      <c r="F78" s="168" t="s">
        <v>514</v>
      </c>
      <c r="G78" s="168">
        <v>43643581</v>
      </c>
      <c r="H78" s="168" t="s">
        <v>515</v>
      </c>
      <c r="I78" s="168">
        <v>3166204789</v>
      </c>
      <c r="J78" s="168"/>
      <c r="K78" s="168" t="str">
        <f t="shared" ca="1" si="0"/>
        <v>10 año, 8 mes</v>
      </c>
      <c r="L78" s="169"/>
      <c r="M78" s="169"/>
      <c r="N78" s="169"/>
      <c r="O78" s="169"/>
      <c r="P78" s="169"/>
      <c r="Q78" s="169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165">
        <v>1106524348</v>
      </c>
      <c r="B79" s="166" t="s">
        <v>328</v>
      </c>
      <c r="C79" s="165" t="s">
        <v>516</v>
      </c>
      <c r="D79" s="166" t="s">
        <v>327</v>
      </c>
      <c r="E79" s="166"/>
      <c r="F79" s="168" t="s">
        <v>517</v>
      </c>
      <c r="G79" s="168"/>
      <c r="H79" s="168"/>
      <c r="I79" s="168"/>
      <c r="J79" s="168"/>
      <c r="K79" s="168" t="str">
        <f t="shared" ca="1" si="0"/>
        <v/>
      </c>
      <c r="L79" s="169"/>
      <c r="M79" s="169"/>
      <c r="N79" s="169"/>
      <c r="O79" s="169"/>
      <c r="P79" s="169"/>
      <c r="Q79" s="169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165">
        <v>1106524458</v>
      </c>
      <c r="B80" s="166" t="s">
        <v>328</v>
      </c>
      <c r="C80" s="165" t="s">
        <v>518</v>
      </c>
      <c r="D80" s="166" t="s">
        <v>327</v>
      </c>
      <c r="E80" s="172">
        <v>43728</v>
      </c>
      <c r="F80" s="168" t="s">
        <v>519</v>
      </c>
      <c r="G80" s="171">
        <v>67026661</v>
      </c>
      <c r="H80" s="171" t="s">
        <v>520</v>
      </c>
      <c r="I80" s="171">
        <v>3155693899</v>
      </c>
      <c r="J80" s="171" t="s">
        <v>371</v>
      </c>
      <c r="K80" s="168" t="str">
        <f t="shared" ca="1" si="0"/>
        <v>3 año, 11 mes</v>
      </c>
      <c r="L80" s="169"/>
      <c r="M80" s="169"/>
      <c r="N80" s="169"/>
      <c r="O80" s="169"/>
      <c r="P80" s="169"/>
      <c r="Q80" s="169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165">
        <v>1106525749</v>
      </c>
      <c r="B81" s="166" t="s">
        <v>328</v>
      </c>
      <c r="C81" s="165" t="s">
        <v>521</v>
      </c>
      <c r="D81" s="166" t="s">
        <v>327</v>
      </c>
      <c r="E81" s="167">
        <v>44699</v>
      </c>
      <c r="F81" s="168" t="s">
        <v>522</v>
      </c>
      <c r="G81" s="171">
        <v>1144095237</v>
      </c>
      <c r="H81" s="171" t="s">
        <v>498</v>
      </c>
      <c r="I81" s="171">
        <v>3173294127</v>
      </c>
      <c r="J81" s="168"/>
      <c r="K81" s="168" t="str">
        <f t="shared" ca="1" si="0"/>
        <v>1 año, 3 mes</v>
      </c>
      <c r="L81" s="169"/>
      <c r="M81" s="169"/>
      <c r="N81" s="169"/>
      <c r="O81" s="169"/>
      <c r="P81" s="169"/>
      <c r="Q81" s="169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165">
        <v>1107062622</v>
      </c>
      <c r="B82" s="166" t="s">
        <v>322</v>
      </c>
      <c r="C82" s="165" t="s">
        <v>523</v>
      </c>
      <c r="D82" s="166" t="s">
        <v>327</v>
      </c>
      <c r="E82" s="170">
        <v>33175</v>
      </c>
      <c r="F82" s="168" t="s">
        <v>524</v>
      </c>
      <c r="G82" s="165">
        <v>1107062622</v>
      </c>
      <c r="H82" s="168"/>
      <c r="I82" s="168"/>
      <c r="J82" s="168"/>
      <c r="K82" s="168" t="str">
        <f t="shared" ca="1" si="0"/>
        <v>32 año, 9 mes</v>
      </c>
      <c r="L82" s="169"/>
      <c r="M82" s="169"/>
      <c r="N82" s="169"/>
      <c r="O82" s="169"/>
      <c r="P82" s="169"/>
      <c r="Q82" s="169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165">
        <v>1107069485</v>
      </c>
      <c r="B83" s="166" t="s">
        <v>322</v>
      </c>
      <c r="C83" s="165" t="s">
        <v>525</v>
      </c>
      <c r="D83" s="166" t="s">
        <v>324</v>
      </c>
      <c r="E83" s="166"/>
      <c r="F83" s="168" t="s">
        <v>526</v>
      </c>
      <c r="G83" s="168"/>
      <c r="H83" s="168"/>
      <c r="I83" s="168"/>
      <c r="J83" s="168"/>
      <c r="K83" s="168" t="str">
        <f t="shared" ca="1" si="0"/>
        <v/>
      </c>
      <c r="L83" s="169"/>
      <c r="M83" s="169"/>
      <c r="N83" s="169"/>
      <c r="O83" s="169"/>
      <c r="P83" s="169"/>
      <c r="Q83" s="169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165">
        <v>1107534708</v>
      </c>
      <c r="B84" s="166" t="s">
        <v>328</v>
      </c>
      <c r="C84" s="165" t="s">
        <v>527</v>
      </c>
      <c r="D84" s="166" t="s">
        <v>327</v>
      </c>
      <c r="E84" s="166"/>
      <c r="F84" s="168" t="s">
        <v>528</v>
      </c>
      <c r="G84" s="168"/>
      <c r="H84" s="168"/>
      <c r="I84" s="168"/>
      <c r="J84" s="168"/>
      <c r="K84" s="168" t="str">
        <f t="shared" ca="1" si="0"/>
        <v/>
      </c>
      <c r="L84" s="169"/>
      <c r="M84" s="169"/>
      <c r="N84" s="169"/>
      <c r="O84" s="169"/>
      <c r="P84" s="169"/>
      <c r="Q84" s="169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165">
        <v>1107538820</v>
      </c>
      <c r="B85" s="166" t="s">
        <v>328</v>
      </c>
      <c r="C85" s="165" t="s">
        <v>529</v>
      </c>
      <c r="D85" s="166" t="s">
        <v>324</v>
      </c>
      <c r="E85" s="167">
        <v>44345</v>
      </c>
      <c r="F85" s="168" t="s">
        <v>530</v>
      </c>
      <c r="G85" s="168">
        <v>18227066</v>
      </c>
      <c r="H85" s="168" t="s">
        <v>531</v>
      </c>
      <c r="I85" s="168">
        <v>3043453240</v>
      </c>
      <c r="J85" s="168"/>
      <c r="K85" s="168" t="str">
        <f t="shared" ca="1" si="0"/>
        <v>2 año, 2 mes</v>
      </c>
      <c r="L85" s="169"/>
      <c r="M85" s="169"/>
      <c r="N85" s="169"/>
      <c r="O85" s="169"/>
      <c r="P85" s="169"/>
      <c r="Q85" s="169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165">
        <v>1107540132</v>
      </c>
      <c r="B86" s="166" t="s">
        <v>328</v>
      </c>
      <c r="C86" s="165" t="s">
        <v>532</v>
      </c>
      <c r="D86" s="166" t="s">
        <v>327</v>
      </c>
      <c r="E86" s="167">
        <v>44647</v>
      </c>
      <c r="F86" s="168" t="s">
        <v>533</v>
      </c>
      <c r="G86" s="168"/>
      <c r="H86" s="168" t="s">
        <v>534</v>
      </c>
      <c r="I86" s="168">
        <v>3183971652</v>
      </c>
      <c r="J86" s="168"/>
      <c r="K86" s="168" t="str">
        <f t="shared" ca="1" si="0"/>
        <v>1 año, 4 mes</v>
      </c>
      <c r="L86" s="169"/>
      <c r="M86" s="169"/>
      <c r="N86" s="169"/>
      <c r="O86" s="169"/>
      <c r="P86" s="169"/>
      <c r="Q86" s="169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165">
        <v>1107540239</v>
      </c>
      <c r="B87" s="166" t="s">
        <v>328</v>
      </c>
      <c r="C87" s="165" t="s">
        <v>535</v>
      </c>
      <c r="D87" s="166" t="s">
        <v>324</v>
      </c>
      <c r="E87" s="167">
        <v>44676</v>
      </c>
      <c r="F87" s="168" t="s">
        <v>536</v>
      </c>
      <c r="G87" s="168"/>
      <c r="H87" s="168"/>
      <c r="I87" s="168"/>
      <c r="J87" s="168"/>
      <c r="K87" s="168" t="str">
        <f t="shared" ca="1" si="0"/>
        <v>1 año, 3 mes</v>
      </c>
      <c r="L87" s="169"/>
      <c r="M87" s="169"/>
      <c r="N87" s="169"/>
      <c r="O87" s="169"/>
      <c r="P87" s="169"/>
      <c r="Q87" s="169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165">
        <v>1107540621</v>
      </c>
      <c r="B88" s="166" t="s">
        <v>328</v>
      </c>
      <c r="C88" s="165" t="s">
        <v>537</v>
      </c>
      <c r="D88" s="166" t="s">
        <v>324</v>
      </c>
      <c r="E88" s="166"/>
      <c r="F88" s="168" t="s">
        <v>538</v>
      </c>
      <c r="G88" s="168"/>
      <c r="H88" s="168"/>
      <c r="I88" s="168"/>
      <c r="J88" s="168"/>
      <c r="K88" s="168" t="str">
        <f t="shared" ca="1" si="0"/>
        <v/>
      </c>
      <c r="L88" s="169"/>
      <c r="M88" s="169"/>
      <c r="N88" s="169"/>
      <c r="O88" s="169"/>
      <c r="P88" s="169"/>
      <c r="Q88" s="169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165">
        <v>1107845881</v>
      </c>
      <c r="B89" s="166" t="s">
        <v>332</v>
      </c>
      <c r="C89" s="165" t="s">
        <v>539</v>
      </c>
      <c r="D89" s="166" t="s">
        <v>324</v>
      </c>
      <c r="E89" s="166"/>
      <c r="F89" s="168" t="s">
        <v>540</v>
      </c>
      <c r="G89" s="168"/>
      <c r="H89" s="168"/>
      <c r="I89" s="168"/>
      <c r="J89" s="168"/>
      <c r="K89" s="168" t="str">
        <f t="shared" ca="1" si="0"/>
        <v/>
      </c>
      <c r="L89" s="169"/>
      <c r="M89" s="169"/>
      <c r="N89" s="169"/>
      <c r="O89" s="169"/>
      <c r="P89" s="169"/>
      <c r="Q89" s="169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165">
        <v>1107846670</v>
      </c>
      <c r="B90" s="166" t="s">
        <v>332</v>
      </c>
      <c r="C90" s="165" t="s">
        <v>541</v>
      </c>
      <c r="D90" s="166" t="s">
        <v>327</v>
      </c>
      <c r="E90" s="166"/>
      <c r="F90" s="168" t="s">
        <v>542</v>
      </c>
      <c r="G90" s="168"/>
      <c r="H90" s="168"/>
      <c r="I90" s="168"/>
      <c r="J90" s="168"/>
      <c r="K90" s="168" t="str">
        <f t="shared" ca="1" si="0"/>
        <v/>
      </c>
      <c r="L90" s="169"/>
      <c r="M90" s="169"/>
      <c r="N90" s="169"/>
      <c r="O90" s="169"/>
      <c r="P90" s="169"/>
      <c r="Q90" s="169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165">
        <v>1107852036</v>
      </c>
      <c r="B91" s="166" t="s">
        <v>332</v>
      </c>
      <c r="C91" s="165" t="s">
        <v>543</v>
      </c>
      <c r="D91" s="166" t="s">
        <v>327</v>
      </c>
      <c r="E91" s="166"/>
      <c r="F91" s="168" t="s">
        <v>544</v>
      </c>
      <c r="G91" s="168"/>
      <c r="H91" s="168"/>
      <c r="I91" s="168"/>
      <c r="J91" s="168"/>
      <c r="K91" s="168" t="str">
        <f t="shared" ca="1" si="0"/>
        <v/>
      </c>
      <c r="L91" s="169"/>
      <c r="M91" s="169"/>
      <c r="N91" s="169"/>
      <c r="O91" s="169"/>
      <c r="P91" s="169"/>
      <c r="Q91" s="169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165">
        <v>1107853710</v>
      </c>
      <c r="B92" s="166" t="s">
        <v>332</v>
      </c>
      <c r="C92" s="165" t="s">
        <v>545</v>
      </c>
      <c r="D92" s="166" t="s">
        <v>327</v>
      </c>
      <c r="E92" s="167">
        <v>39977</v>
      </c>
      <c r="F92" s="168" t="s">
        <v>546</v>
      </c>
      <c r="G92" s="168"/>
      <c r="H92" s="168" t="s">
        <v>547</v>
      </c>
      <c r="I92" s="168">
        <v>3017032402</v>
      </c>
      <c r="J92" s="168"/>
      <c r="K92" s="168" t="str">
        <f t="shared" ca="1" si="0"/>
        <v>14 año, 2 mes</v>
      </c>
      <c r="L92" s="169"/>
      <c r="M92" s="169"/>
      <c r="N92" s="169"/>
      <c r="O92" s="169"/>
      <c r="P92" s="169"/>
      <c r="Q92" s="169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165">
        <v>1107856710</v>
      </c>
      <c r="B93" s="166" t="s">
        <v>332</v>
      </c>
      <c r="C93" s="165" t="s">
        <v>545</v>
      </c>
      <c r="D93" s="166" t="s">
        <v>327</v>
      </c>
      <c r="E93" s="172">
        <v>39977</v>
      </c>
      <c r="F93" s="171" t="s">
        <v>548</v>
      </c>
      <c r="G93" s="171">
        <v>66904430</v>
      </c>
      <c r="H93" s="171" t="s">
        <v>547</v>
      </c>
      <c r="I93" s="171">
        <v>3017032402</v>
      </c>
      <c r="J93" s="168"/>
      <c r="K93" s="168" t="str">
        <f t="shared" ca="1" si="0"/>
        <v>14 año, 2 mes</v>
      </c>
      <c r="L93" s="169"/>
      <c r="M93" s="169"/>
      <c r="N93" s="169"/>
      <c r="O93" s="169"/>
      <c r="P93" s="169"/>
      <c r="Q93" s="169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165">
        <v>1107856721</v>
      </c>
      <c r="B94" s="166" t="s">
        <v>332</v>
      </c>
      <c r="C94" s="165" t="s">
        <v>549</v>
      </c>
      <c r="D94" s="166" t="s">
        <v>327</v>
      </c>
      <c r="E94" s="166"/>
      <c r="F94" s="168" t="s">
        <v>550</v>
      </c>
      <c r="G94" s="168"/>
      <c r="H94" s="168"/>
      <c r="I94" s="168"/>
      <c r="J94" s="168"/>
      <c r="K94" s="168" t="str">
        <f t="shared" ca="1" si="0"/>
        <v/>
      </c>
      <c r="L94" s="169"/>
      <c r="M94" s="169"/>
      <c r="N94" s="169"/>
      <c r="O94" s="169"/>
      <c r="P94" s="169"/>
      <c r="Q94" s="169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165">
        <v>1107867393</v>
      </c>
      <c r="B95" s="166" t="s">
        <v>332</v>
      </c>
      <c r="C95" s="165" t="s">
        <v>551</v>
      </c>
      <c r="D95" s="166" t="s">
        <v>327</v>
      </c>
      <c r="E95" s="166"/>
      <c r="F95" s="168" t="s">
        <v>552</v>
      </c>
      <c r="G95" s="168"/>
      <c r="H95" s="168"/>
      <c r="I95" s="168"/>
      <c r="J95" s="168"/>
      <c r="K95" s="168" t="str">
        <f t="shared" ca="1" si="0"/>
        <v/>
      </c>
      <c r="L95" s="169"/>
      <c r="M95" s="169"/>
      <c r="N95" s="169"/>
      <c r="O95" s="169"/>
      <c r="P95" s="169"/>
      <c r="Q95" s="169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165">
        <v>1107870227</v>
      </c>
      <c r="B96" s="166" t="s">
        <v>328</v>
      </c>
      <c r="C96" s="165" t="s">
        <v>553</v>
      </c>
      <c r="D96" s="166" t="s">
        <v>324</v>
      </c>
      <c r="E96" s="166"/>
      <c r="F96" s="168" t="s">
        <v>554</v>
      </c>
      <c r="G96" s="168"/>
      <c r="H96" s="168"/>
      <c r="I96" s="168"/>
      <c r="J96" s="168"/>
      <c r="K96" s="168" t="str">
        <f t="shared" ca="1" si="0"/>
        <v/>
      </c>
      <c r="L96" s="169"/>
      <c r="M96" s="169"/>
      <c r="N96" s="169"/>
      <c r="O96" s="169"/>
      <c r="P96" s="169"/>
      <c r="Q96" s="169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165">
        <v>1107870444</v>
      </c>
      <c r="B97" s="166" t="s">
        <v>328</v>
      </c>
      <c r="C97" s="165" t="s">
        <v>555</v>
      </c>
      <c r="D97" s="166" t="s">
        <v>327</v>
      </c>
      <c r="E97" s="166"/>
      <c r="F97" s="168" t="s">
        <v>556</v>
      </c>
      <c r="G97" s="168"/>
      <c r="H97" s="168"/>
      <c r="I97" s="168"/>
      <c r="J97" s="168"/>
      <c r="K97" s="168" t="str">
        <f t="shared" ca="1" si="0"/>
        <v/>
      </c>
      <c r="L97" s="169"/>
      <c r="M97" s="169"/>
      <c r="N97" s="169"/>
      <c r="O97" s="169"/>
      <c r="P97" s="169"/>
      <c r="Q97" s="169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165">
        <v>1107870560</v>
      </c>
      <c r="B98" s="166" t="s">
        <v>328</v>
      </c>
      <c r="C98" s="165" t="s">
        <v>557</v>
      </c>
      <c r="D98" s="166" t="s">
        <v>324</v>
      </c>
      <c r="E98" s="167">
        <v>44091</v>
      </c>
      <c r="F98" s="168" t="s">
        <v>558</v>
      </c>
      <c r="G98" s="168">
        <v>1151943663</v>
      </c>
      <c r="H98" s="168" t="s">
        <v>559</v>
      </c>
      <c r="I98" s="168">
        <v>3186601831</v>
      </c>
      <c r="J98" s="168"/>
      <c r="K98" s="168" t="str">
        <f t="shared" ca="1" si="0"/>
        <v>2 año, 11 mes</v>
      </c>
      <c r="L98" s="169"/>
      <c r="M98" s="169"/>
      <c r="N98" s="169"/>
      <c r="O98" s="169"/>
      <c r="P98" s="169"/>
      <c r="Q98" s="169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165">
        <v>1107870878</v>
      </c>
      <c r="B99" s="166" t="s">
        <v>328</v>
      </c>
      <c r="C99" s="165" t="s">
        <v>560</v>
      </c>
      <c r="D99" s="166" t="s">
        <v>327</v>
      </c>
      <c r="E99" s="166"/>
      <c r="F99" s="168" t="s">
        <v>561</v>
      </c>
      <c r="G99" s="168"/>
      <c r="H99" s="168"/>
      <c r="I99" s="168"/>
      <c r="J99" s="168"/>
      <c r="K99" s="168" t="str">
        <f t="shared" ca="1" si="0"/>
        <v/>
      </c>
      <c r="L99" s="169"/>
      <c r="M99" s="169"/>
      <c r="N99" s="169"/>
      <c r="O99" s="169"/>
      <c r="P99" s="169"/>
      <c r="Q99" s="169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165">
        <v>1107871417</v>
      </c>
      <c r="B100" s="166" t="s">
        <v>328</v>
      </c>
      <c r="C100" s="165" t="s">
        <v>562</v>
      </c>
      <c r="D100" s="166" t="s">
        <v>327</v>
      </c>
      <c r="E100" s="167">
        <v>44822</v>
      </c>
      <c r="F100" s="168" t="s">
        <v>563</v>
      </c>
      <c r="G100" s="168">
        <v>1006037925</v>
      </c>
      <c r="H100" s="168" t="s">
        <v>564</v>
      </c>
      <c r="I100" s="168">
        <v>3145948275</v>
      </c>
      <c r="J100" s="168"/>
      <c r="K100" s="168" t="str">
        <f t="shared" ca="1" si="0"/>
        <v>0 año, 11 mes</v>
      </c>
      <c r="L100" s="169"/>
      <c r="M100" s="169"/>
      <c r="N100" s="169"/>
      <c r="O100" s="169"/>
      <c r="P100" s="169"/>
      <c r="Q100" s="169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165">
        <v>1108258852</v>
      </c>
      <c r="B101" s="166" t="s">
        <v>328</v>
      </c>
      <c r="C101" s="165" t="s">
        <v>565</v>
      </c>
      <c r="D101" s="166" t="s">
        <v>327</v>
      </c>
      <c r="E101" s="167">
        <v>42903</v>
      </c>
      <c r="F101" s="168" t="s">
        <v>566</v>
      </c>
      <c r="G101" s="168">
        <v>1130673672</v>
      </c>
      <c r="H101" s="168" t="s">
        <v>567</v>
      </c>
      <c r="I101" s="168">
        <v>3147058115</v>
      </c>
      <c r="J101" s="168"/>
      <c r="K101" s="168" t="str">
        <f t="shared" ca="1" si="0"/>
        <v>6 año, 2 mes</v>
      </c>
      <c r="L101" s="169"/>
      <c r="M101" s="169"/>
      <c r="N101" s="169"/>
      <c r="O101" s="169"/>
      <c r="P101" s="169"/>
      <c r="Q101" s="169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165">
        <v>1108259183</v>
      </c>
      <c r="B102" s="166" t="s">
        <v>328</v>
      </c>
      <c r="C102" s="165" t="s">
        <v>568</v>
      </c>
      <c r="D102" s="166" t="s">
        <v>327</v>
      </c>
      <c r="E102" s="166"/>
      <c r="F102" s="168" t="s">
        <v>569</v>
      </c>
      <c r="G102" s="168"/>
      <c r="H102" s="168"/>
      <c r="I102" s="168"/>
      <c r="J102" s="168"/>
      <c r="K102" s="168" t="str">
        <f t="shared" ca="1" si="0"/>
        <v/>
      </c>
      <c r="L102" s="169"/>
      <c r="M102" s="169"/>
      <c r="N102" s="169"/>
      <c r="O102" s="169"/>
      <c r="P102" s="169"/>
      <c r="Q102" s="169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165">
        <v>1108259309</v>
      </c>
      <c r="B103" s="166" t="s">
        <v>328</v>
      </c>
      <c r="C103" s="165" t="s">
        <v>570</v>
      </c>
      <c r="D103" s="166" t="s">
        <v>327</v>
      </c>
      <c r="E103" s="166"/>
      <c r="F103" s="168" t="s">
        <v>571</v>
      </c>
      <c r="G103" s="168"/>
      <c r="H103" s="168"/>
      <c r="I103" s="168"/>
      <c r="J103" s="168"/>
      <c r="K103" s="168" t="str">
        <f t="shared" ca="1" si="0"/>
        <v/>
      </c>
      <c r="L103" s="169"/>
      <c r="M103" s="169"/>
      <c r="N103" s="169"/>
      <c r="O103" s="169"/>
      <c r="P103" s="169"/>
      <c r="Q103" s="169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165">
        <v>1108260610</v>
      </c>
      <c r="B104" s="166" t="s">
        <v>328</v>
      </c>
      <c r="C104" s="165" t="s">
        <v>572</v>
      </c>
      <c r="D104" s="166" t="s">
        <v>324</v>
      </c>
      <c r="E104" s="166"/>
      <c r="F104" s="168" t="s">
        <v>573</v>
      </c>
      <c r="G104" s="168"/>
      <c r="H104" s="168"/>
      <c r="I104" s="168"/>
      <c r="J104" s="168"/>
      <c r="K104" s="168" t="str">
        <f t="shared" ca="1" si="0"/>
        <v/>
      </c>
      <c r="L104" s="169"/>
      <c r="M104" s="169"/>
      <c r="N104" s="169"/>
      <c r="O104" s="169"/>
      <c r="P104" s="169"/>
      <c r="Q104" s="169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165">
        <v>1108260655</v>
      </c>
      <c r="B105" s="166" t="s">
        <v>328</v>
      </c>
      <c r="C105" s="165" t="s">
        <v>574</v>
      </c>
      <c r="D105" s="166" t="s">
        <v>327</v>
      </c>
      <c r="E105" s="166"/>
      <c r="F105" s="168" t="s">
        <v>575</v>
      </c>
      <c r="G105" s="168"/>
      <c r="H105" s="168"/>
      <c r="I105" s="168"/>
      <c r="J105" s="168"/>
      <c r="K105" s="168" t="str">
        <f t="shared" ca="1" si="0"/>
        <v/>
      </c>
      <c r="L105" s="169"/>
      <c r="M105" s="169"/>
      <c r="N105" s="169"/>
      <c r="O105" s="169"/>
      <c r="P105" s="169"/>
      <c r="Q105" s="169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165">
        <v>1108340527</v>
      </c>
      <c r="B106" s="166" t="s">
        <v>328</v>
      </c>
      <c r="C106" s="165" t="s">
        <v>576</v>
      </c>
      <c r="D106" s="166" t="s">
        <v>327</v>
      </c>
      <c r="E106" s="166"/>
      <c r="F106" s="168" t="s">
        <v>577</v>
      </c>
      <c r="G106" s="168"/>
      <c r="H106" s="168"/>
      <c r="I106" s="168"/>
      <c r="J106" s="168"/>
      <c r="K106" s="168" t="str">
        <f t="shared" ca="1" si="0"/>
        <v/>
      </c>
      <c r="L106" s="169"/>
      <c r="M106" s="169"/>
      <c r="N106" s="169"/>
      <c r="O106" s="169"/>
      <c r="P106" s="169"/>
      <c r="Q106" s="169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165">
        <v>1108340988</v>
      </c>
      <c r="B107" s="166" t="s">
        <v>328</v>
      </c>
      <c r="C107" s="165" t="s">
        <v>578</v>
      </c>
      <c r="D107" s="166" t="s">
        <v>327</v>
      </c>
      <c r="E107" s="167">
        <v>44456</v>
      </c>
      <c r="F107" s="168" t="s">
        <v>579</v>
      </c>
      <c r="G107" s="168"/>
      <c r="H107" s="168"/>
      <c r="I107" s="168"/>
      <c r="J107" s="168"/>
      <c r="K107" s="168" t="str">
        <f t="shared" ca="1" si="0"/>
        <v>1 año, 11 mes</v>
      </c>
      <c r="L107" s="169"/>
      <c r="M107" s="169"/>
      <c r="N107" s="169"/>
      <c r="O107" s="169"/>
      <c r="P107" s="169"/>
      <c r="Q107" s="169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165">
        <v>1108570826</v>
      </c>
      <c r="B108" s="166" t="s">
        <v>328</v>
      </c>
      <c r="C108" s="165" t="s">
        <v>580</v>
      </c>
      <c r="D108" s="166" t="s">
        <v>327</v>
      </c>
      <c r="E108" s="166"/>
      <c r="F108" s="168" t="s">
        <v>581</v>
      </c>
      <c r="G108" s="168"/>
      <c r="H108" s="168"/>
      <c r="I108" s="168"/>
      <c r="J108" s="168"/>
      <c r="K108" s="168" t="str">
        <f t="shared" ca="1" si="0"/>
        <v/>
      </c>
      <c r="L108" s="169"/>
      <c r="M108" s="169"/>
      <c r="N108" s="169"/>
      <c r="O108" s="169"/>
      <c r="P108" s="169"/>
      <c r="Q108" s="169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165">
        <v>1108572175</v>
      </c>
      <c r="B109" s="166" t="s">
        <v>328</v>
      </c>
      <c r="C109" s="165" t="s">
        <v>582</v>
      </c>
      <c r="D109" s="166" t="s">
        <v>324</v>
      </c>
      <c r="E109" s="167">
        <v>44060</v>
      </c>
      <c r="F109" s="168" t="s">
        <v>583</v>
      </c>
      <c r="G109" s="168">
        <v>1143850535</v>
      </c>
      <c r="H109" s="168" t="s">
        <v>584</v>
      </c>
      <c r="I109" s="168">
        <v>3104209246</v>
      </c>
      <c r="J109" s="168"/>
      <c r="K109" s="168" t="str">
        <f t="shared" ca="1" si="0"/>
        <v>3 año, 0 mes</v>
      </c>
      <c r="L109" s="169"/>
      <c r="M109" s="169"/>
      <c r="N109" s="169"/>
      <c r="O109" s="169"/>
      <c r="P109" s="169"/>
      <c r="Q109" s="169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165">
        <v>1108572384</v>
      </c>
      <c r="B110" s="166" t="s">
        <v>328</v>
      </c>
      <c r="C110" s="165" t="s">
        <v>585</v>
      </c>
      <c r="D110" s="166" t="s">
        <v>324</v>
      </c>
      <c r="E110" s="167">
        <v>44357</v>
      </c>
      <c r="F110" s="168" t="s">
        <v>586</v>
      </c>
      <c r="G110" s="171">
        <v>1151941659</v>
      </c>
      <c r="H110" s="171" t="s">
        <v>587</v>
      </c>
      <c r="I110" s="171">
        <v>3162382076</v>
      </c>
      <c r="J110" s="173">
        <v>1151941659</v>
      </c>
      <c r="K110" s="168" t="str">
        <f t="shared" ca="1" si="0"/>
        <v>2 año, 2 mes</v>
      </c>
      <c r="L110" s="169"/>
      <c r="M110" s="169"/>
      <c r="N110" s="169"/>
      <c r="O110" s="169"/>
      <c r="P110" s="169"/>
      <c r="Q110" s="169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165">
        <v>1108644363</v>
      </c>
      <c r="B111" s="166" t="s">
        <v>332</v>
      </c>
      <c r="C111" s="165" t="s">
        <v>588</v>
      </c>
      <c r="D111" s="166" t="s">
        <v>327</v>
      </c>
      <c r="E111" s="166"/>
      <c r="F111" s="168" t="s">
        <v>589</v>
      </c>
      <c r="G111" s="168"/>
      <c r="H111" s="168"/>
      <c r="I111" s="168"/>
      <c r="J111" s="168"/>
      <c r="K111" s="168" t="str">
        <f t="shared" ca="1" si="0"/>
        <v/>
      </c>
      <c r="L111" s="169"/>
      <c r="M111" s="169"/>
      <c r="N111" s="169"/>
      <c r="O111" s="169"/>
      <c r="P111" s="169"/>
      <c r="Q111" s="169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165">
        <v>1108647083</v>
      </c>
      <c r="B112" s="166" t="s">
        <v>332</v>
      </c>
      <c r="C112" s="165" t="s">
        <v>590</v>
      </c>
      <c r="D112" s="166" t="s">
        <v>324</v>
      </c>
      <c r="E112" s="166"/>
      <c r="F112" s="168" t="s">
        <v>589</v>
      </c>
      <c r="G112" s="168"/>
      <c r="H112" s="168"/>
      <c r="I112" s="168"/>
      <c r="J112" s="168"/>
      <c r="K112" s="168" t="str">
        <f t="shared" ca="1" si="0"/>
        <v/>
      </c>
      <c r="L112" s="169"/>
      <c r="M112" s="169"/>
      <c r="N112" s="169"/>
      <c r="O112" s="169"/>
      <c r="P112" s="169"/>
      <c r="Q112" s="169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165">
        <v>1108652138</v>
      </c>
      <c r="B113" s="166" t="s">
        <v>328</v>
      </c>
      <c r="C113" s="165" t="s">
        <v>591</v>
      </c>
      <c r="D113" s="166" t="s">
        <v>327</v>
      </c>
      <c r="E113" s="172">
        <v>43655</v>
      </c>
      <c r="F113" s="168" t="s">
        <v>592</v>
      </c>
      <c r="G113" s="171">
        <v>1144191792</v>
      </c>
      <c r="H113" s="171" t="s">
        <v>593</v>
      </c>
      <c r="I113" s="171">
        <v>3014816068</v>
      </c>
      <c r="J113" s="171" t="s">
        <v>371</v>
      </c>
      <c r="K113" s="168" t="str">
        <f t="shared" ca="1" si="0"/>
        <v>4 año, 1 mes</v>
      </c>
      <c r="L113" s="169"/>
      <c r="M113" s="169"/>
      <c r="N113" s="169"/>
      <c r="O113" s="169"/>
      <c r="P113" s="169"/>
      <c r="Q113" s="169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165">
        <v>1108653297</v>
      </c>
      <c r="B114" s="166" t="s">
        <v>328</v>
      </c>
      <c r="C114" s="165" t="s">
        <v>594</v>
      </c>
      <c r="D114" s="166" t="s">
        <v>324</v>
      </c>
      <c r="E114" s="166"/>
      <c r="F114" s="168" t="s">
        <v>595</v>
      </c>
      <c r="G114" s="168"/>
      <c r="H114" s="168"/>
      <c r="I114" s="168"/>
      <c r="J114" s="168"/>
      <c r="K114" s="168" t="str">
        <f t="shared" ca="1" si="0"/>
        <v/>
      </c>
      <c r="L114" s="169"/>
      <c r="M114" s="169"/>
      <c r="N114" s="169"/>
      <c r="O114" s="169"/>
      <c r="P114" s="169"/>
      <c r="Q114" s="169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165">
        <v>1108653400</v>
      </c>
      <c r="B115" s="166" t="s">
        <v>328</v>
      </c>
      <c r="C115" s="165" t="s">
        <v>596</v>
      </c>
      <c r="D115" s="166" t="s">
        <v>324</v>
      </c>
      <c r="E115" s="166"/>
      <c r="F115" s="168" t="s">
        <v>597</v>
      </c>
      <c r="G115" s="168"/>
      <c r="H115" s="168"/>
      <c r="I115" s="168"/>
      <c r="J115" s="168"/>
      <c r="K115" s="168" t="str">
        <f t="shared" ca="1" si="0"/>
        <v/>
      </c>
      <c r="L115" s="169"/>
      <c r="M115" s="169"/>
      <c r="N115" s="169"/>
      <c r="O115" s="169"/>
      <c r="P115" s="169"/>
      <c r="Q115" s="169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165">
        <v>1108653697</v>
      </c>
      <c r="B116" s="166" t="s">
        <v>328</v>
      </c>
      <c r="C116" s="165" t="s">
        <v>598</v>
      </c>
      <c r="D116" s="166" t="s">
        <v>327</v>
      </c>
      <c r="E116" s="172">
        <v>44370</v>
      </c>
      <c r="F116" s="168" t="s">
        <v>599</v>
      </c>
      <c r="G116" s="168"/>
      <c r="H116" s="168"/>
      <c r="I116" s="168"/>
      <c r="J116" s="168"/>
      <c r="K116" s="168" t="str">
        <f t="shared" ca="1" si="0"/>
        <v>2 año, 2 mes</v>
      </c>
      <c r="L116" s="169"/>
      <c r="M116" s="169"/>
      <c r="N116" s="169"/>
      <c r="O116" s="169"/>
      <c r="P116" s="169"/>
      <c r="Q116" s="169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165">
        <v>1108654335</v>
      </c>
      <c r="B117" s="166" t="s">
        <v>328</v>
      </c>
      <c r="C117" s="165" t="s">
        <v>600</v>
      </c>
      <c r="D117" s="166" t="s">
        <v>324</v>
      </c>
      <c r="E117" s="167">
        <v>44730</v>
      </c>
      <c r="F117" s="168" t="s">
        <v>601</v>
      </c>
      <c r="G117" s="168">
        <v>1144170291</v>
      </c>
      <c r="H117" s="168" t="s">
        <v>602</v>
      </c>
      <c r="I117" s="168">
        <v>3187082632</v>
      </c>
      <c r="J117" s="168"/>
      <c r="K117" s="168" t="str">
        <f t="shared" ca="1" si="0"/>
        <v>1 año, 2 mes</v>
      </c>
      <c r="L117" s="169"/>
      <c r="M117" s="169"/>
      <c r="N117" s="169"/>
      <c r="O117" s="169"/>
      <c r="P117" s="169"/>
      <c r="Q117" s="169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165">
        <v>1109122362</v>
      </c>
      <c r="B118" s="166" t="s">
        <v>328</v>
      </c>
      <c r="C118" s="165" t="s">
        <v>603</v>
      </c>
      <c r="D118" s="166" t="s">
        <v>324</v>
      </c>
      <c r="E118" s="166"/>
      <c r="F118" s="168" t="s">
        <v>604</v>
      </c>
      <c r="G118" s="168"/>
      <c r="H118" s="168"/>
      <c r="I118" s="168"/>
      <c r="J118" s="168"/>
      <c r="K118" s="168" t="str">
        <f t="shared" ca="1" si="0"/>
        <v/>
      </c>
      <c r="L118" s="169"/>
      <c r="M118" s="169"/>
      <c r="N118" s="169"/>
      <c r="O118" s="169"/>
      <c r="P118" s="169"/>
      <c r="Q118" s="169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165">
        <v>1109197812</v>
      </c>
      <c r="B119" s="166" t="s">
        <v>328</v>
      </c>
      <c r="C119" s="165" t="s">
        <v>605</v>
      </c>
      <c r="D119" s="166" t="s">
        <v>324</v>
      </c>
      <c r="E119" s="166"/>
      <c r="F119" s="168" t="s">
        <v>606</v>
      </c>
      <c r="G119" s="168"/>
      <c r="H119" s="168"/>
      <c r="I119" s="168"/>
      <c r="J119" s="168"/>
      <c r="K119" s="168" t="str">
        <f t="shared" ca="1" si="0"/>
        <v/>
      </c>
      <c r="L119" s="169"/>
      <c r="M119" s="169"/>
      <c r="N119" s="169"/>
      <c r="O119" s="169"/>
      <c r="P119" s="169"/>
      <c r="Q119" s="169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165">
        <v>1109198496</v>
      </c>
      <c r="B120" s="166" t="s">
        <v>328</v>
      </c>
      <c r="C120" s="165" t="s">
        <v>607</v>
      </c>
      <c r="D120" s="166" t="s">
        <v>327</v>
      </c>
      <c r="E120" s="172">
        <v>44011</v>
      </c>
      <c r="F120" s="168" t="s">
        <v>608</v>
      </c>
      <c r="G120" s="171">
        <v>1130618966</v>
      </c>
      <c r="H120" s="171" t="s">
        <v>609</v>
      </c>
      <c r="I120" s="171">
        <v>3113201363</v>
      </c>
      <c r="J120" s="171" t="s">
        <v>371</v>
      </c>
      <c r="K120" s="168" t="str">
        <f t="shared" ca="1" si="0"/>
        <v>3 año, 1 mes</v>
      </c>
      <c r="L120" s="169"/>
      <c r="M120" s="169"/>
      <c r="N120" s="169"/>
      <c r="O120" s="169"/>
      <c r="P120" s="169"/>
      <c r="Q120" s="169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165">
        <v>1109372648</v>
      </c>
      <c r="B121" s="166" t="s">
        <v>328</v>
      </c>
      <c r="C121" s="165" t="s">
        <v>610</v>
      </c>
      <c r="D121" s="166" t="s">
        <v>324</v>
      </c>
      <c r="E121" s="167">
        <v>44439</v>
      </c>
      <c r="F121" s="168" t="s">
        <v>611</v>
      </c>
      <c r="G121" s="168"/>
      <c r="H121" s="168"/>
      <c r="I121" s="168"/>
      <c r="J121" s="168"/>
      <c r="K121" s="168" t="str">
        <f t="shared" ca="1" si="0"/>
        <v>1 año, 11 mes</v>
      </c>
      <c r="L121" s="169"/>
      <c r="M121" s="169"/>
      <c r="N121" s="169"/>
      <c r="O121" s="169"/>
      <c r="P121" s="169"/>
      <c r="Q121" s="169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165">
        <v>1109548111</v>
      </c>
      <c r="B122" s="166" t="s">
        <v>332</v>
      </c>
      <c r="C122" s="165" t="s">
        <v>612</v>
      </c>
      <c r="D122" s="166" t="s">
        <v>327</v>
      </c>
      <c r="E122" s="166"/>
      <c r="F122" s="168" t="s">
        <v>613</v>
      </c>
      <c r="G122" s="168"/>
      <c r="H122" s="168"/>
      <c r="I122" s="168"/>
      <c r="J122" s="168"/>
      <c r="K122" s="168" t="str">
        <f t="shared" ca="1" si="0"/>
        <v/>
      </c>
      <c r="L122" s="169"/>
      <c r="M122" s="169"/>
      <c r="N122" s="169"/>
      <c r="O122" s="169"/>
      <c r="P122" s="169"/>
      <c r="Q122" s="169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165">
        <v>1109550926</v>
      </c>
      <c r="B123" s="166" t="s">
        <v>332</v>
      </c>
      <c r="C123" s="165" t="s">
        <v>614</v>
      </c>
      <c r="D123" s="166" t="s">
        <v>324</v>
      </c>
      <c r="E123" s="166"/>
      <c r="F123" s="168" t="s">
        <v>615</v>
      </c>
      <c r="G123" s="168"/>
      <c r="H123" s="168"/>
      <c r="I123" s="168"/>
      <c r="J123" s="168"/>
      <c r="K123" s="168" t="str">
        <f t="shared" ca="1" si="0"/>
        <v/>
      </c>
      <c r="L123" s="169"/>
      <c r="M123" s="169"/>
      <c r="N123" s="169"/>
      <c r="O123" s="169"/>
      <c r="P123" s="169"/>
      <c r="Q123" s="169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165">
        <v>1109556381</v>
      </c>
      <c r="B124" s="166" t="s">
        <v>332</v>
      </c>
      <c r="C124" s="165" t="s">
        <v>616</v>
      </c>
      <c r="D124" s="166" t="s">
        <v>324</v>
      </c>
      <c r="E124" s="166"/>
      <c r="F124" s="168" t="s">
        <v>617</v>
      </c>
      <c r="G124" s="168"/>
      <c r="H124" s="168"/>
      <c r="I124" s="168"/>
      <c r="J124" s="168"/>
      <c r="K124" s="168" t="str">
        <f t="shared" ca="1" si="0"/>
        <v/>
      </c>
      <c r="L124" s="169"/>
      <c r="M124" s="169"/>
      <c r="N124" s="169"/>
      <c r="O124" s="169"/>
      <c r="P124" s="169"/>
      <c r="Q124" s="169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165">
        <v>1109557522</v>
      </c>
      <c r="B125" s="166" t="s">
        <v>332</v>
      </c>
      <c r="C125" s="165" t="s">
        <v>618</v>
      </c>
      <c r="D125" s="166" t="s">
        <v>327</v>
      </c>
      <c r="E125" s="166"/>
      <c r="F125" s="168" t="s">
        <v>619</v>
      </c>
      <c r="G125" s="168"/>
      <c r="H125" s="168"/>
      <c r="I125" s="168"/>
      <c r="J125" s="168"/>
      <c r="K125" s="168" t="str">
        <f t="shared" ca="1" si="0"/>
        <v/>
      </c>
      <c r="L125" s="169"/>
      <c r="M125" s="169"/>
      <c r="N125" s="169"/>
      <c r="O125" s="169"/>
      <c r="P125" s="169"/>
      <c r="Q125" s="169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165">
        <v>1109562640</v>
      </c>
      <c r="B126" s="166" t="s">
        <v>328</v>
      </c>
      <c r="C126" s="165" t="s">
        <v>620</v>
      </c>
      <c r="D126" s="166" t="s">
        <v>327</v>
      </c>
      <c r="E126" s="166"/>
      <c r="F126" s="168" t="s">
        <v>621</v>
      </c>
      <c r="G126" s="168"/>
      <c r="H126" s="168"/>
      <c r="I126" s="168"/>
      <c r="J126" s="168"/>
      <c r="K126" s="168" t="str">
        <f t="shared" ca="1" si="0"/>
        <v/>
      </c>
      <c r="L126" s="169"/>
      <c r="M126" s="169"/>
      <c r="N126" s="169"/>
      <c r="O126" s="169"/>
      <c r="P126" s="169"/>
      <c r="Q126" s="169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165">
        <v>1109564046</v>
      </c>
      <c r="B127" s="166" t="s">
        <v>328</v>
      </c>
      <c r="C127" s="165" t="s">
        <v>622</v>
      </c>
      <c r="D127" s="166" t="s">
        <v>327</v>
      </c>
      <c r="E127" s="166"/>
      <c r="F127" s="168" t="s">
        <v>623</v>
      </c>
      <c r="G127" s="168"/>
      <c r="H127" s="168"/>
      <c r="I127" s="168"/>
      <c r="J127" s="168"/>
      <c r="K127" s="168" t="str">
        <f t="shared" ca="1" si="0"/>
        <v/>
      </c>
      <c r="L127" s="169"/>
      <c r="M127" s="169"/>
      <c r="N127" s="169"/>
      <c r="O127" s="169"/>
      <c r="P127" s="169"/>
      <c r="Q127" s="169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165">
        <v>1109566791</v>
      </c>
      <c r="B128" s="166" t="s">
        <v>328</v>
      </c>
      <c r="C128" s="165" t="s">
        <v>624</v>
      </c>
      <c r="D128" s="166" t="s">
        <v>327</v>
      </c>
      <c r="E128" s="166"/>
      <c r="F128" s="168" t="s">
        <v>625</v>
      </c>
      <c r="G128" s="168"/>
      <c r="H128" s="168"/>
      <c r="I128" s="168"/>
      <c r="J128" s="168"/>
      <c r="K128" s="168" t="str">
        <f t="shared" ca="1" si="0"/>
        <v/>
      </c>
      <c r="L128" s="169"/>
      <c r="M128" s="169"/>
      <c r="N128" s="169"/>
      <c r="O128" s="169"/>
      <c r="P128" s="169"/>
      <c r="Q128" s="169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165">
        <v>1109567429</v>
      </c>
      <c r="B129" s="166" t="s">
        <v>328</v>
      </c>
      <c r="C129" s="165" t="s">
        <v>626</v>
      </c>
      <c r="D129" s="166" t="s">
        <v>327</v>
      </c>
      <c r="E129" s="166"/>
      <c r="F129" s="168" t="s">
        <v>627</v>
      </c>
      <c r="G129" s="168"/>
      <c r="H129" s="168"/>
      <c r="I129" s="168"/>
      <c r="J129" s="168"/>
      <c r="K129" s="168" t="str">
        <f t="shared" ca="1" si="0"/>
        <v/>
      </c>
      <c r="L129" s="169"/>
      <c r="M129" s="169"/>
      <c r="N129" s="169"/>
      <c r="O129" s="169"/>
      <c r="P129" s="169"/>
      <c r="Q129" s="169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165">
        <v>1109567511</v>
      </c>
      <c r="B130" s="166" t="s">
        <v>328</v>
      </c>
      <c r="C130" s="165" t="s">
        <v>628</v>
      </c>
      <c r="D130" s="166" t="s">
        <v>327</v>
      </c>
      <c r="E130" s="166"/>
      <c r="F130" s="168" t="s">
        <v>629</v>
      </c>
      <c r="G130" s="168"/>
      <c r="H130" s="168"/>
      <c r="I130" s="168"/>
      <c r="J130" s="168"/>
      <c r="K130" s="168" t="str">
        <f t="shared" ca="1" si="0"/>
        <v/>
      </c>
      <c r="L130" s="169"/>
      <c r="M130" s="169"/>
      <c r="N130" s="169"/>
      <c r="O130" s="169"/>
      <c r="P130" s="169"/>
      <c r="Q130" s="169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165">
        <v>1109567697</v>
      </c>
      <c r="B131" s="166" t="s">
        <v>328</v>
      </c>
      <c r="C131" s="165" t="s">
        <v>630</v>
      </c>
      <c r="D131" s="166" t="s">
        <v>327</v>
      </c>
      <c r="E131" s="167">
        <v>43594</v>
      </c>
      <c r="F131" s="168" t="s">
        <v>631</v>
      </c>
      <c r="G131" s="168">
        <v>1151946455</v>
      </c>
      <c r="H131" s="168" t="s">
        <v>632</v>
      </c>
      <c r="I131" s="168">
        <v>3113389415</v>
      </c>
      <c r="J131" s="168"/>
      <c r="K131" s="168" t="str">
        <f t="shared" ca="1" si="0"/>
        <v>4 año, 3 mes</v>
      </c>
      <c r="L131" s="169"/>
      <c r="M131" s="169"/>
      <c r="N131" s="169"/>
      <c r="O131" s="169"/>
      <c r="P131" s="169"/>
      <c r="Q131" s="169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165">
        <v>1109567748</v>
      </c>
      <c r="B132" s="166" t="s">
        <v>328</v>
      </c>
      <c r="C132" s="165" t="s">
        <v>633</v>
      </c>
      <c r="D132" s="166" t="s">
        <v>324</v>
      </c>
      <c r="E132" s="166"/>
      <c r="F132" s="168" t="s">
        <v>634</v>
      </c>
      <c r="G132" s="168"/>
      <c r="H132" s="168"/>
      <c r="I132" s="168"/>
      <c r="J132" s="168"/>
      <c r="K132" s="168" t="str">
        <f t="shared" ca="1" si="0"/>
        <v/>
      </c>
      <c r="L132" s="169"/>
      <c r="M132" s="169"/>
      <c r="N132" s="169"/>
      <c r="O132" s="169"/>
      <c r="P132" s="169"/>
      <c r="Q132" s="169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165">
        <v>1109568244</v>
      </c>
      <c r="B133" s="166" t="s">
        <v>328</v>
      </c>
      <c r="C133" s="165" t="s">
        <v>635</v>
      </c>
      <c r="D133" s="166" t="s">
        <v>324</v>
      </c>
      <c r="E133" s="166"/>
      <c r="F133" s="168" t="s">
        <v>636</v>
      </c>
      <c r="G133" s="168"/>
      <c r="H133" s="168"/>
      <c r="I133" s="168"/>
      <c r="J133" s="168"/>
      <c r="K133" s="168" t="str">
        <f t="shared" ca="1" si="0"/>
        <v/>
      </c>
      <c r="L133" s="169"/>
      <c r="M133" s="169"/>
      <c r="N133" s="169"/>
      <c r="O133" s="169"/>
      <c r="P133" s="169"/>
      <c r="Q133" s="169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165">
        <v>1109568438</v>
      </c>
      <c r="B134" s="166" t="s">
        <v>328</v>
      </c>
      <c r="C134" s="165" t="s">
        <v>637</v>
      </c>
      <c r="D134" s="166" t="s">
        <v>324</v>
      </c>
      <c r="E134" s="166"/>
      <c r="F134" s="168" t="s">
        <v>638</v>
      </c>
      <c r="G134" s="168"/>
      <c r="H134" s="168"/>
      <c r="I134" s="168"/>
      <c r="J134" s="168"/>
      <c r="K134" s="168" t="str">
        <f t="shared" ca="1" si="0"/>
        <v/>
      </c>
      <c r="L134" s="169"/>
      <c r="M134" s="169"/>
      <c r="N134" s="169"/>
      <c r="O134" s="169"/>
      <c r="P134" s="169"/>
      <c r="Q134" s="169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165">
        <v>1109569271</v>
      </c>
      <c r="B135" s="166" t="s">
        <v>328</v>
      </c>
      <c r="C135" s="165" t="s">
        <v>639</v>
      </c>
      <c r="D135" s="166" t="s">
        <v>324</v>
      </c>
      <c r="E135" s="166"/>
      <c r="F135" s="168" t="s">
        <v>640</v>
      </c>
      <c r="G135" s="168"/>
      <c r="H135" s="168"/>
      <c r="I135" s="168"/>
      <c r="J135" s="168"/>
      <c r="K135" s="168" t="str">
        <f t="shared" ca="1" si="0"/>
        <v/>
      </c>
      <c r="L135" s="169"/>
      <c r="M135" s="169"/>
      <c r="N135" s="169"/>
      <c r="O135" s="169"/>
      <c r="P135" s="169"/>
      <c r="Q135" s="169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165">
        <v>1109569528</v>
      </c>
      <c r="B136" s="166" t="s">
        <v>328</v>
      </c>
      <c r="C136" s="165" t="s">
        <v>641</v>
      </c>
      <c r="D136" s="166" t="s">
        <v>324</v>
      </c>
      <c r="E136" s="166"/>
      <c r="F136" s="168" t="s">
        <v>642</v>
      </c>
      <c r="G136" s="168"/>
      <c r="H136" s="168"/>
      <c r="I136" s="168"/>
      <c r="J136" s="168"/>
      <c r="K136" s="168" t="str">
        <f t="shared" ca="1" si="0"/>
        <v/>
      </c>
      <c r="L136" s="169"/>
      <c r="M136" s="169"/>
      <c r="N136" s="169"/>
      <c r="O136" s="169"/>
      <c r="P136" s="169"/>
      <c r="Q136" s="169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165">
        <v>1109569620</v>
      </c>
      <c r="B137" s="166" t="s">
        <v>328</v>
      </c>
      <c r="C137" s="165" t="s">
        <v>643</v>
      </c>
      <c r="D137" s="166" t="s">
        <v>324</v>
      </c>
      <c r="E137" s="166"/>
      <c r="F137" s="168" t="s">
        <v>644</v>
      </c>
      <c r="G137" s="168"/>
      <c r="H137" s="168"/>
      <c r="I137" s="168"/>
      <c r="J137" s="168"/>
      <c r="K137" s="168" t="str">
        <f t="shared" ca="1" si="0"/>
        <v/>
      </c>
      <c r="L137" s="169"/>
      <c r="M137" s="169"/>
      <c r="N137" s="169"/>
      <c r="O137" s="169"/>
      <c r="P137" s="169"/>
      <c r="Q137" s="169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165">
        <v>1109569738</v>
      </c>
      <c r="B138" s="166" t="s">
        <v>328</v>
      </c>
      <c r="C138" s="165" t="s">
        <v>645</v>
      </c>
      <c r="D138" s="166" t="s">
        <v>327</v>
      </c>
      <c r="E138" s="166"/>
      <c r="F138" s="168" t="s">
        <v>646</v>
      </c>
      <c r="G138" s="168"/>
      <c r="H138" s="168"/>
      <c r="I138" s="168"/>
      <c r="J138" s="168"/>
      <c r="K138" s="168" t="str">
        <f t="shared" ca="1" si="0"/>
        <v/>
      </c>
      <c r="L138" s="169"/>
      <c r="M138" s="169"/>
      <c r="N138" s="169"/>
      <c r="O138" s="169"/>
      <c r="P138" s="169"/>
      <c r="Q138" s="169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165">
        <v>1109569876</v>
      </c>
      <c r="B139" s="166" t="s">
        <v>328</v>
      </c>
      <c r="C139" s="165" t="s">
        <v>647</v>
      </c>
      <c r="D139" s="166" t="s">
        <v>327</v>
      </c>
      <c r="E139" s="172">
        <v>43893</v>
      </c>
      <c r="F139" s="168" t="s">
        <v>648</v>
      </c>
      <c r="G139" s="171">
        <v>94550481</v>
      </c>
      <c r="H139" s="171" t="s">
        <v>649</v>
      </c>
      <c r="I139" s="171">
        <v>3163479045</v>
      </c>
      <c r="J139" s="171" t="s">
        <v>371</v>
      </c>
      <c r="K139" s="168" t="str">
        <f t="shared" ca="1" si="0"/>
        <v>3 año, 5 mes</v>
      </c>
      <c r="L139" s="169"/>
      <c r="M139" s="169"/>
      <c r="N139" s="169"/>
      <c r="O139" s="169"/>
      <c r="P139" s="169"/>
      <c r="Q139" s="169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165">
        <v>1109569982</v>
      </c>
      <c r="B140" s="166" t="s">
        <v>328</v>
      </c>
      <c r="C140" s="165" t="s">
        <v>650</v>
      </c>
      <c r="D140" s="166" t="s">
        <v>327</v>
      </c>
      <c r="E140" s="167">
        <v>44032</v>
      </c>
      <c r="F140" s="168" t="s">
        <v>651</v>
      </c>
      <c r="G140" s="168"/>
      <c r="H140" s="168"/>
      <c r="I140" s="168"/>
      <c r="J140" s="168"/>
      <c r="K140" s="168" t="str">
        <f t="shared" ca="1" si="0"/>
        <v>3 año, 1 mes</v>
      </c>
      <c r="L140" s="169"/>
      <c r="M140" s="169"/>
      <c r="N140" s="169"/>
      <c r="O140" s="169"/>
      <c r="P140" s="169"/>
      <c r="Q140" s="169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165">
        <v>1109570302</v>
      </c>
      <c r="B141" s="166" t="s">
        <v>328</v>
      </c>
      <c r="C141" s="165" t="s">
        <v>652</v>
      </c>
      <c r="D141" s="166" t="s">
        <v>327</v>
      </c>
      <c r="E141" s="172">
        <v>44072</v>
      </c>
      <c r="F141" s="168" t="s">
        <v>653</v>
      </c>
      <c r="G141" s="171">
        <v>1130643745</v>
      </c>
      <c r="H141" s="171" t="s">
        <v>654</v>
      </c>
      <c r="I141" s="171">
        <v>3204496974</v>
      </c>
      <c r="J141" s="171" t="s">
        <v>371</v>
      </c>
      <c r="K141" s="168" t="str">
        <f t="shared" ca="1" si="0"/>
        <v>2 año, 11 mes</v>
      </c>
      <c r="L141" s="169"/>
      <c r="M141" s="169"/>
      <c r="N141" s="169"/>
      <c r="O141" s="169"/>
      <c r="P141" s="169"/>
      <c r="Q141" s="169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165">
        <v>1109570335</v>
      </c>
      <c r="B142" s="166" t="s">
        <v>328</v>
      </c>
      <c r="C142" s="165" t="s">
        <v>655</v>
      </c>
      <c r="D142" s="166" t="s">
        <v>327</v>
      </c>
      <c r="E142" s="167">
        <v>44076</v>
      </c>
      <c r="F142" s="168" t="s">
        <v>656</v>
      </c>
      <c r="G142" s="168">
        <v>1144083495</v>
      </c>
      <c r="H142" s="168" t="s">
        <v>657</v>
      </c>
      <c r="I142" s="168">
        <v>3152437590</v>
      </c>
      <c r="J142" s="168"/>
      <c r="K142" s="168" t="str">
        <f t="shared" ca="1" si="0"/>
        <v>2 año, 11 mes</v>
      </c>
      <c r="L142" s="169"/>
      <c r="M142" s="169"/>
      <c r="N142" s="169"/>
      <c r="O142" s="169"/>
      <c r="P142" s="169"/>
      <c r="Q142" s="169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165">
        <v>1109570555</v>
      </c>
      <c r="B143" s="166" t="s">
        <v>328</v>
      </c>
      <c r="C143" s="165" t="s">
        <v>658</v>
      </c>
      <c r="D143" s="166" t="s">
        <v>327</v>
      </c>
      <c r="E143" s="166"/>
      <c r="F143" s="168" t="s">
        <v>659</v>
      </c>
      <c r="G143" s="168"/>
      <c r="H143" s="168"/>
      <c r="I143" s="168"/>
      <c r="J143" s="168"/>
      <c r="K143" s="168" t="str">
        <f t="shared" ca="1" si="0"/>
        <v/>
      </c>
      <c r="L143" s="169"/>
      <c r="M143" s="169"/>
      <c r="N143" s="169"/>
      <c r="O143" s="169"/>
      <c r="P143" s="169"/>
      <c r="Q143" s="169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165">
        <v>1109570767</v>
      </c>
      <c r="B144" s="166" t="s">
        <v>328</v>
      </c>
      <c r="C144" s="165" t="s">
        <v>660</v>
      </c>
      <c r="D144" s="166" t="s">
        <v>324</v>
      </c>
      <c r="E144" s="166"/>
      <c r="F144" s="168" t="s">
        <v>661</v>
      </c>
      <c r="G144" s="168"/>
      <c r="H144" s="168"/>
      <c r="I144" s="168"/>
      <c r="J144" s="168"/>
      <c r="K144" s="168" t="str">
        <f t="shared" ca="1" si="0"/>
        <v/>
      </c>
      <c r="L144" s="169"/>
      <c r="M144" s="169"/>
      <c r="N144" s="169"/>
      <c r="O144" s="169"/>
      <c r="P144" s="169"/>
      <c r="Q144" s="169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165">
        <v>1109570932</v>
      </c>
      <c r="B145" s="166" t="s">
        <v>328</v>
      </c>
      <c r="C145" s="165" t="s">
        <v>662</v>
      </c>
      <c r="D145" s="166" t="s">
        <v>324</v>
      </c>
      <c r="E145" s="172">
        <v>44173</v>
      </c>
      <c r="F145" s="168" t="s">
        <v>663</v>
      </c>
      <c r="G145" s="171">
        <v>1130616296</v>
      </c>
      <c r="H145" s="171" t="s">
        <v>664</v>
      </c>
      <c r="I145" s="171">
        <v>3175769723</v>
      </c>
      <c r="J145" s="168"/>
      <c r="K145" s="168" t="str">
        <f t="shared" ca="1" si="0"/>
        <v>2 año, 8 mes</v>
      </c>
      <c r="L145" s="169"/>
      <c r="M145" s="169"/>
      <c r="N145" s="169"/>
      <c r="O145" s="169"/>
      <c r="P145" s="169"/>
      <c r="Q145" s="169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165">
        <v>1109570946</v>
      </c>
      <c r="B146" s="166" t="s">
        <v>328</v>
      </c>
      <c r="C146" s="165" t="s">
        <v>665</v>
      </c>
      <c r="D146" s="166" t="s">
        <v>324</v>
      </c>
      <c r="E146" s="166"/>
      <c r="F146" s="168" t="s">
        <v>666</v>
      </c>
      <c r="G146" s="168"/>
      <c r="H146" s="168"/>
      <c r="I146" s="168"/>
      <c r="J146" s="168"/>
      <c r="K146" s="168" t="str">
        <f t="shared" ca="1" si="0"/>
        <v/>
      </c>
      <c r="L146" s="169"/>
      <c r="M146" s="169"/>
      <c r="N146" s="169"/>
      <c r="O146" s="169"/>
      <c r="P146" s="169"/>
      <c r="Q146" s="169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165">
        <v>1109571123</v>
      </c>
      <c r="B147" s="166" t="s">
        <v>328</v>
      </c>
      <c r="C147" s="165" t="s">
        <v>667</v>
      </c>
      <c r="D147" s="166" t="s">
        <v>324</v>
      </c>
      <c r="E147" s="166"/>
      <c r="F147" s="168" t="s">
        <v>668</v>
      </c>
      <c r="G147" s="168"/>
      <c r="H147" s="168"/>
      <c r="I147" s="168"/>
      <c r="J147" s="168"/>
      <c r="K147" s="168" t="str">
        <f t="shared" ca="1" si="0"/>
        <v/>
      </c>
      <c r="L147" s="169"/>
      <c r="M147" s="169"/>
      <c r="N147" s="169"/>
      <c r="O147" s="169"/>
      <c r="P147" s="169"/>
      <c r="Q147" s="169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165">
        <v>1109571201</v>
      </c>
      <c r="B148" s="166" t="s">
        <v>328</v>
      </c>
      <c r="C148" s="165" t="s">
        <v>669</v>
      </c>
      <c r="D148" s="166" t="s">
        <v>324</v>
      </c>
      <c r="E148" s="166"/>
      <c r="F148" s="168" t="s">
        <v>670</v>
      </c>
      <c r="G148" s="168"/>
      <c r="H148" s="168"/>
      <c r="I148" s="168"/>
      <c r="J148" s="168"/>
      <c r="K148" s="168" t="str">
        <f t="shared" ca="1" si="0"/>
        <v/>
      </c>
      <c r="L148" s="169"/>
      <c r="M148" s="169"/>
      <c r="N148" s="169"/>
      <c r="O148" s="169"/>
      <c r="P148" s="169"/>
      <c r="Q148" s="169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165">
        <v>1109571469</v>
      </c>
      <c r="B149" s="166" t="s">
        <v>328</v>
      </c>
      <c r="C149" s="165" t="s">
        <v>671</v>
      </c>
      <c r="D149" s="166" t="s">
        <v>324</v>
      </c>
      <c r="E149" s="166"/>
      <c r="F149" s="168" t="s">
        <v>672</v>
      </c>
      <c r="G149" s="168"/>
      <c r="H149" s="168"/>
      <c r="I149" s="168"/>
      <c r="J149" s="168"/>
      <c r="K149" s="168" t="str">
        <f t="shared" ca="1" si="0"/>
        <v/>
      </c>
      <c r="L149" s="169"/>
      <c r="M149" s="169"/>
      <c r="N149" s="169"/>
      <c r="O149" s="169"/>
      <c r="P149" s="169"/>
      <c r="Q149" s="169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165">
        <v>1109571509</v>
      </c>
      <c r="B150" s="166" t="s">
        <v>328</v>
      </c>
      <c r="C150" s="165" t="s">
        <v>673</v>
      </c>
      <c r="D150" s="166" t="s">
        <v>324</v>
      </c>
      <c r="E150" s="167">
        <v>44276</v>
      </c>
      <c r="F150" s="168" t="s">
        <v>674</v>
      </c>
      <c r="G150" s="171">
        <v>67024294</v>
      </c>
      <c r="H150" s="171" t="s">
        <v>675</v>
      </c>
      <c r="I150" s="171">
        <v>3148049980</v>
      </c>
      <c r="J150" s="168"/>
      <c r="K150" s="168" t="str">
        <f t="shared" ca="1" si="0"/>
        <v>2 año, 5 mes</v>
      </c>
      <c r="L150" s="169"/>
      <c r="M150" s="169"/>
      <c r="N150" s="169"/>
      <c r="O150" s="169"/>
      <c r="P150" s="169"/>
      <c r="Q150" s="169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165">
        <v>1109571512</v>
      </c>
      <c r="B151" s="166" t="s">
        <v>328</v>
      </c>
      <c r="C151" s="165" t="s">
        <v>676</v>
      </c>
      <c r="D151" s="166" t="s">
        <v>324</v>
      </c>
      <c r="E151" s="166"/>
      <c r="F151" s="168" t="s">
        <v>677</v>
      </c>
      <c r="G151" s="168"/>
      <c r="H151" s="168"/>
      <c r="I151" s="168"/>
      <c r="J151" s="168"/>
      <c r="K151" s="168" t="str">
        <f t="shared" ca="1" si="0"/>
        <v/>
      </c>
      <c r="L151" s="169"/>
      <c r="M151" s="169"/>
      <c r="N151" s="169"/>
      <c r="O151" s="169"/>
      <c r="P151" s="169"/>
      <c r="Q151" s="169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165">
        <v>1109571569</v>
      </c>
      <c r="B152" s="166" t="s">
        <v>328</v>
      </c>
      <c r="C152" s="165" t="s">
        <v>678</v>
      </c>
      <c r="D152" s="166" t="s">
        <v>324</v>
      </c>
      <c r="E152" s="172">
        <v>44289</v>
      </c>
      <c r="F152" s="168" t="s">
        <v>679</v>
      </c>
      <c r="G152" s="171">
        <v>1105790028</v>
      </c>
      <c r="H152" s="171" t="s">
        <v>680</v>
      </c>
      <c r="I152" s="171">
        <v>3234612817</v>
      </c>
      <c r="J152" s="171" t="s">
        <v>371</v>
      </c>
      <c r="K152" s="168" t="str">
        <f t="shared" ca="1" si="0"/>
        <v>2 año, 4 mes</v>
      </c>
      <c r="L152" s="169"/>
      <c r="M152" s="169"/>
      <c r="N152" s="169"/>
      <c r="O152" s="169"/>
      <c r="P152" s="169"/>
      <c r="Q152" s="169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165">
        <v>1109571633</v>
      </c>
      <c r="B153" s="166" t="s">
        <v>328</v>
      </c>
      <c r="C153" s="165" t="s">
        <v>681</v>
      </c>
      <c r="D153" s="166" t="s">
        <v>324</v>
      </c>
      <c r="E153" s="166"/>
      <c r="F153" s="168" t="s">
        <v>682</v>
      </c>
      <c r="G153" s="168"/>
      <c r="H153" s="168"/>
      <c r="I153" s="168"/>
      <c r="J153" s="168"/>
      <c r="K153" s="168" t="str">
        <f t="shared" ca="1" si="0"/>
        <v/>
      </c>
      <c r="L153" s="169"/>
      <c r="M153" s="169"/>
      <c r="N153" s="169"/>
      <c r="O153" s="169"/>
      <c r="P153" s="169"/>
      <c r="Q153" s="169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165">
        <v>1109571701</v>
      </c>
      <c r="B154" s="166" t="s">
        <v>328</v>
      </c>
      <c r="C154" s="165" t="s">
        <v>683</v>
      </c>
      <c r="D154" s="166" t="s">
        <v>327</v>
      </c>
      <c r="E154" s="166"/>
      <c r="F154" s="168" t="s">
        <v>684</v>
      </c>
      <c r="G154" s="168"/>
      <c r="H154" s="168"/>
      <c r="I154" s="168"/>
      <c r="J154" s="168"/>
      <c r="K154" s="168" t="str">
        <f t="shared" ca="1" si="0"/>
        <v/>
      </c>
      <c r="L154" s="169"/>
      <c r="M154" s="169"/>
      <c r="N154" s="169"/>
      <c r="O154" s="169"/>
      <c r="P154" s="169"/>
      <c r="Q154" s="169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165">
        <v>1109571746</v>
      </c>
      <c r="B155" s="166" t="s">
        <v>328</v>
      </c>
      <c r="C155" s="165" t="s">
        <v>685</v>
      </c>
      <c r="D155" s="166" t="s">
        <v>324</v>
      </c>
      <c r="E155" s="166"/>
      <c r="F155" s="168" t="s">
        <v>686</v>
      </c>
      <c r="G155" s="168"/>
      <c r="H155" s="168"/>
      <c r="I155" s="168"/>
      <c r="J155" s="168"/>
      <c r="K155" s="168" t="str">
        <f t="shared" ca="1" si="0"/>
        <v/>
      </c>
      <c r="L155" s="169"/>
      <c r="M155" s="169"/>
      <c r="N155" s="169"/>
      <c r="O155" s="169"/>
      <c r="P155" s="169"/>
      <c r="Q155" s="169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165">
        <v>1109571770</v>
      </c>
      <c r="B156" s="166" t="s">
        <v>328</v>
      </c>
      <c r="C156" s="165" t="s">
        <v>687</v>
      </c>
      <c r="D156" s="166" t="s">
        <v>327</v>
      </c>
      <c r="E156" s="166"/>
      <c r="F156" s="168" t="s">
        <v>688</v>
      </c>
      <c r="G156" s="168"/>
      <c r="H156" s="168"/>
      <c r="I156" s="168"/>
      <c r="J156" s="168"/>
      <c r="K156" s="168" t="str">
        <f t="shared" ca="1" si="0"/>
        <v/>
      </c>
      <c r="L156" s="169"/>
      <c r="M156" s="169"/>
      <c r="N156" s="169"/>
      <c r="O156" s="169"/>
      <c r="P156" s="169"/>
      <c r="Q156" s="169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165">
        <v>1109571948</v>
      </c>
      <c r="B157" s="166" t="s">
        <v>328</v>
      </c>
      <c r="C157" s="165" t="s">
        <v>689</v>
      </c>
      <c r="D157" s="166" t="s">
        <v>327</v>
      </c>
      <c r="E157" s="166"/>
      <c r="F157" s="168" t="s">
        <v>690</v>
      </c>
      <c r="G157" s="168"/>
      <c r="H157" s="168"/>
      <c r="I157" s="168"/>
      <c r="J157" s="168"/>
      <c r="K157" s="168" t="str">
        <f t="shared" ca="1" si="0"/>
        <v/>
      </c>
      <c r="L157" s="169"/>
      <c r="M157" s="169"/>
      <c r="N157" s="169"/>
      <c r="O157" s="169"/>
      <c r="P157" s="169"/>
      <c r="Q157" s="169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165">
        <v>1109571958</v>
      </c>
      <c r="B158" s="166" t="s">
        <v>328</v>
      </c>
      <c r="C158" s="165" t="s">
        <v>691</v>
      </c>
      <c r="D158" s="166" t="s">
        <v>324</v>
      </c>
      <c r="E158" s="166"/>
      <c r="F158" s="168" t="s">
        <v>692</v>
      </c>
      <c r="G158" s="168"/>
      <c r="H158" s="168"/>
      <c r="I158" s="168"/>
      <c r="J158" s="168"/>
      <c r="K158" s="168" t="str">
        <f t="shared" ca="1" si="0"/>
        <v/>
      </c>
      <c r="L158" s="169"/>
      <c r="M158" s="169"/>
      <c r="N158" s="169"/>
      <c r="O158" s="169"/>
      <c r="P158" s="169"/>
      <c r="Q158" s="169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165">
        <v>1109571974</v>
      </c>
      <c r="B159" s="166" t="s">
        <v>332</v>
      </c>
      <c r="C159" s="165" t="s">
        <v>693</v>
      </c>
      <c r="D159" s="166" t="s">
        <v>327</v>
      </c>
      <c r="E159" s="166"/>
      <c r="F159" s="168" t="s">
        <v>694</v>
      </c>
      <c r="G159" s="168"/>
      <c r="H159" s="168"/>
      <c r="I159" s="168"/>
      <c r="J159" s="168"/>
      <c r="K159" s="168" t="str">
        <f t="shared" ca="1" si="0"/>
        <v/>
      </c>
      <c r="L159" s="169"/>
      <c r="M159" s="169"/>
      <c r="N159" s="169"/>
      <c r="O159" s="169"/>
      <c r="P159" s="169"/>
      <c r="Q159" s="169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165">
        <v>1109572059</v>
      </c>
      <c r="B160" s="166" t="s">
        <v>328</v>
      </c>
      <c r="C160" s="165" t="s">
        <v>695</v>
      </c>
      <c r="D160" s="166" t="s">
        <v>327</v>
      </c>
      <c r="E160" s="167">
        <v>44357</v>
      </c>
      <c r="F160" s="168" t="s">
        <v>696</v>
      </c>
      <c r="G160" s="168"/>
      <c r="H160" s="168"/>
      <c r="I160" s="168"/>
      <c r="J160" s="168"/>
      <c r="K160" s="168" t="str">
        <f t="shared" ca="1" si="0"/>
        <v>2 año, 2 mes</v>
      </c>
      <c r="L160" s="169"/>
      <c r="M160" s="169"/>
      <c r="N160" s="169"/>
      <c r="O160" s="169"/>
      <c r="P160" s="169"/>
      <c r="Q160" s="169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165">
        <v>1109572090</v>
      </c>
      <c r="B161" s="166" t="s">
        <v>328</v>
      </c>
      <c r="C161" s="165" t="s">
        <v>697</v>
      </c>
      <c r="D161" s="166" t="s">
        <v>327</v>
      </c>
      <c r="E161" s="166"/>
      <c r="F161" s="168" t="s">
        <v>698</v>
      </c>
      <c r="G161" s="168"/>
      <c r="H161" s="168"/>
      <c r="I161" s="168"/>
      <c r="J161" s="168"/>
      <c r="K161" s="168" t="str">
        <f t="shared" ca="1" si="0"/>
        <v/>
      </c>
      <c r="L161" s="169"/>
      <c r="M161" s="169"/>
      <c r="N161" s="169"/>
      <c r="O161" s="169"/>
      <c r="P161" s="169"/>
      <c r="Q161" s="169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165">
        <v>1109572310</v>
      </c>
      <c r="B162" s="166" t="s">
        <v>328</v>
      </c>
      <c r="C162" s="165" t="s">
        <v>699</v>
      </c>
      <c r="D162" s="166" t="s">
        <v>327</v>
      </c>
      <c r="E162" s="166"/>
      <c r="F162" s="168" t="s">
        <v>700</v>
      </c>
      <c r="G162" s="168"/>
      <c r="H162" s="168"/>
      <c r="I162" s="168"/>
      <c r="J162" s="168"/>
      <c r="K162" s="168" t="str">
        <f t="shared" ca="1" si="0"/>
        <v/>
      </c>
      <c r="L162" s="169"/>
      <c r="M162" s="169"/>
      <c r="N162" s="169"/>
      <c r="O162" s="169"/>
      <c r="P162" s="169"/>
      <c r="Q162" s="169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165">
        <v>1109572346</v>
      </c>
      <c r="B163" s="166" t="s">
        <v>328</v>
      </c>
      <c r="C163" s="165" t="s">
        <v>701</v>
      </c>
      <c r="D163" s="166" t="s">
        <v>324</v>
      </c>
      <c r="E163" s="167">
        <v>44405</v>
      </c>
      <c r="F163" s="168" t="s">
        <v>702</v>
      </c>
      <c r="G163" s="168">
        <v>1062278812</v>
      </c>
      <c r="H163" s="168" t="s">
        <v>703</v>
      </c>
      <c r="I163" s="168">
        <v>3005395128</v>
      </c>
      <c r="J163" s="168"/>
      <c r="K163" s="168" t="str">
        <f t="shared" ca="1" si="0"/>
        <v>2 año, 0 mes</v>
      </c>
      <c r="L163" s="169"/>
      <c r="M163" s="169"/>
      <c r="N163" s="169"/>
      <c r="O163" s="169"/>
      <c r="P163" s="169"/>
      <c r="Q163" s="169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165">
        <v>1109572648</v>
      </c>
      <c r="B164" s="166" t="s">
        <v>328</v>
      </c>
      <c r="C164" s="165" t="s">
        <v>610</v>
      </c>
      <c r="D164" s="166" t="s">
        <v>324</v>
      </c>
      <c r="E164" s="167">
        <v>44439</v>
      </c>
      <c r="F164" s="168" t="s">
        <v>611</v>
      </c>
      <c r="G164" s="171">
        <v>1143838505</v>
      </c>
      <c r="H164" s="171" t="s">
        <v>704</v>
      </c>
      <c r="I164" s="171">
        <v>3152316593</v>
      </c>
      <c r="J164" s="168"/>
      <c r="K164" s="168" t="str">
        <f t="shared" ca="1" si="0"/>
        <v>1 año, 11 mes</v>
      </c>
      <c r="L164" s="169"/>
      <c r="M164" s="169"/>
      <c r="N164" s="169"/>
      <c r="O164" s="169"/>
      <c r="P164" s="169"/>
      <c r="Q164" s="169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165">
        <v>1109572687</v>
      </c>
      <c r="B165" s="166" t="s">
        <v>328</v>
      </c>
      <c r="C165" s="165" t="s">
        <v>705</v>
      </c>
      <c r="D165" s="166" t="s">
        <v>327</v>
      </c>
      <c r="E165" s="166"/>
      <c r="F165" s="168" t="s">
        <v>706</v>
      </c>
      <c r="G165" s="168"/>
      <c r="H165" s="168"/>
      <c r="I165" s="168"/>
      <c r="J165" s="168"/>
      <c r="K165" s="168" t="str">
        <f t="shared" ca="1" si="0"/>
        <v/>
      </c>
      <c r="L165" s="169"/>
      <c r="M165" s="169"/>
      <c r="N165" s="169"/>
      <c r="O165" s="169"/>
      <c r="P165" s="169"/>
      <c r="Q165" s="169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165">
        <v>1109572692</v>
      </c>
      <c r="B166" s="166" t="s">
        <v>328</v>
      </c>
      <c r="C166" s="165" t="s">
        <v>399</v>
      </c>
      <c r="D166" s="166" t="s">
        <v>324</v>
      </c>
      <c r="E166" s="172">
        <v>44441</v>
      </c>
      <c r="F166" s="168" t="s">
        <v>400</v>
      </c>
      <c r="G166" s="171">
        <v>1110497576</v>
      </c>
      <c r="H166" s="171" t="s">
        <v>707</v>
      </c>
      <c r="I166" s="171">
        <v>3153017588</v>
      </c>
      <c r="J166" s="168"/>
      <c r="K166" s="168" t="str">
        <f t="shared" ca="1" si="0"/>
        <v>1 año, 11 mes</v>
      </c>
      <c r="L166" s="169"/>
      <c r="M166" s="169"/>
      <c r="N166" s="169"/>
      <c r="O166" s="169"/>
      <c r="P166" s="169"/>
      <c r="Q166" s="169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165">
        <v>1109572726</v>
      </c>
      <c r="B167" s="166" t="s">
        <v>328</v>
      </c>
      <c r="C167" s="165" t="s">
        <v>708</v>
      </c>
      <c r="D167" s="166" t="s">
        <v>324</v>
      </c>
      <c r="E167" s="167">
        <v>44452</v>
      </c>
      <c r="F167" s="168" t="s">
        <v>709</v>
      </c>
      <c r="G167" s="168">
        <v>1143842440</v>
      </c>
      <c r="H167" s="168" t="s">
        <v>710</v>
      </c>
      <c r="I167" s="168">
        <v>3043833586</v>
      </c>
      <c r="J167" s="168"/>
      <c r="K167" s="168" t="str">
        <f t="shared" ca="1" si="0"/>
        <v>1 año, 11 mes</v>
      </c>
      <c r="L167" s="169"/>
      <c r="M167" s="169"/>
      <c r="N167" s="169"/>
      <c r="O167" s="169"/>
      <c r="P167" s="169"/>
      <c r="Q167" s="169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165">
        <v>1109572809</v>
      </c>
      <c r="B168" s="166" t="s">
        <v>328</v>
      </c>
      <c r="C168" s="165" t="s">
        <v>711</v>
      </c>
      <c r="D168" s="166" t="s">
        <v>324</v>
      </c>
      <c r="E168" s="167">
        <v>44461</v>
      </c>
      <c r="F168" s="168" t="s">
        <v>712</v>
      </c>
      <c r="G168" s="168">
        <v>1144040491</v>
      </c>
      <c r="H168" s="168" t="s">
        <v>713</v>
      </c>
      <c r="I168" s="168">
        <v>3117851261</v>
      </c>
      <c r="J168" s="168"/>
      <c r="K168" s="168" t="str">
        <f t="shared" ca="1" si="0"/>
        <v>1 año, 11 mes</v>
      </c>
      <c r="L168" s="169"/>
      <c r="M168" s="169"/>
      <c r="N168" s="169"/>
      <c r="O168" s="169"/>
      <c r="P168" s="169"/>
      <c r="Q168" s="169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165">
        <v>1109572882</v>
      </c>
      <c r="B169" s="166" t="s">
        <v>328</v>
      </c>
      <c r="C169" s="165" t="s">
        <v>714</v>
      </c>
      <c r="D169" s="166" t="s">
        <v>327</v>
      </c>
      <c r="E169" s="167">
        <v>44469</v>
      </c>
      <c r="F169" s="168" t="s">
        <v>715</v>
      </c>
      <c r="G169" s="168"/>
      <c r="H169" s="168" t="s">
        <v>716</v>
      </c>
      <c r="I169" s="168">
        <v>3206199472</v>
      </c>
      <c r="J169" s="168"/>
      <c r="K169" s="168" t="str">
        <f t="shared" ca="1" si="0"/>
        <v>1 año, 10 mes</v>
      </c>
      <c r="L169" s="169"/>
      <c r="M169" s="169"/>
      <c r="N169" s="169"/>
      <c r="O169" s="169"/>
      <c r="P169" s="169"/>
      <c r="Q169" s="169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165">
        <v>1109572895</v>
      </c>
      <c r="B170" s="166" t="s">
        <v>328</v>
      </c>
      <c r="C170" s="165" t="s">
        <v>717</v>
      </c>
      <c r="D170" s="166" t="s">
        <v>327</v>
      </c>
      <c r="E170" s="167">
        <v>44470</v>
      </c>
      <c r="F170" s="168" t="s">
        <v>718</v>
      </c>
      <c r="G170" s="168">
        <v>53123732</v>
      </c>
      <c r="H170" s="168" t="s">
        <v>719</v>
      </c>
      <c r="I170" s="168">
        <v>3175183779</v>
      </c>
      <c r="J170" s="168"/>
      <c r="K170" s="168" t="str">
        <f t="shared" ca="1" si="0"/>
        <v>1 año, 10 mes</v>
      </c>
      <c r="L170" s="169"/>
      <c r="M170" s="169"/>
      <c r="N170" s="169"/>
      <c r="O170" s="169"/>
      <c r="P170" s="169"/>
      <c r="Q170" s="169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165">
        <v>1109572936</v>
      </c>
      <c r="B171" s="166" t="s">
        <v>328</v>
      </c>
      <c r="C171" s="165" t="s">
        <v>720</v>
      </c>
      <c r="D171" s="166" t="s">
        <v>327</v>
      </c>
      <c r="E171" s="166"/>
      <c r="F171" s="168" t="s">
        <v>721</v>
      </c>
      <c r="G171" s="168"/>
      <c r="H171" s="168"/>
      <c r="I171" s="168"/>
      <c r="J171" s="168"/>
      <c r="K171" s="168" t="str">
        <f t="shared" ca="1" si="0"/>
        <v/>
      </c>
      <c r="L171" s="169"/>
      <c r="M171" s="169"/>
      <c r="N171" s="169"/>
      <c r="O171" s="169"/>
      <c r="P171" s="169"/>
      <c r="Q171" s="169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165">
        <v>1109572960</v>
      </c>
      <c r="B172" s="166" t="s">
        <v>328</v>
      </c>
      <c r="C172" s="165" t="s">
        <v>722</v>
      </c>
      <c r="D172" s="166" t="s">
        <v>324</v>
      </c>
      <c r="E172" s="167">
        <v>44479</v>
      </c>
      <c r="F172" s="168" t="s">
        <v>723</v>
      </c>
      <c r="G172" s="168">
        <v>1088972038</v>
      </c>
      <c r="H172" s="168" t="s">
        <v>724</v>
      </c>
      <c r="I172" s="168">
        <v>3113264783</v>
      </c>
      <c r="J172" s="168"/>
      <c r="K172" s="168" t="str">
        <f t="shared" ca="1" si="0"/>
        <v>1 año, 10 mes</v>
      </c>
      <c r="L172" s="169"/>
      <c r="M172" s="169"/>
      <c r="N172" s="169"/>
      <c r="O172" s="169"/>
      <c r="P172" s="169"/>
      <c r="Q172" s="169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165">
        <v>1109572995</v>
      </c>
      <c r="B173" s="166" t="s">
        <v>328</v>
      </c>
      <c r="C173" s="165" t="s">
        <v>725</v>
      </c>
      <c r="D173" s="166" t="s">
        <v>324</v>
      </c>
      <c r="E173" s="167">
        <v>44482</v>
      </c>
      <c r="F173" s="168" t="s">
        <v>726</v>
      </c>
      <c r="G173" s="171">
        <v>1144028603</v>
      </c>
      <c r="H173" s="171" t="s">
        <v>727</v>
      </c>
      <c r="I173" s="171">
        <v>3183977753</v>
      </c>
      <c r="J173" s="171" t="s">
        <v>375</v>
      </c>
      <c r="K173" s="168" t="str">
        <f t="shared" ca="1" si="0"/>
        <v>1 año, 10 mes</v>
      </c>
      <c r="L173" s="169"/>
      <c r="M173" s="169"/>
      <c r="N173" s="169"/>
      <c r="O173" s="169"/>
      <c r="P173" s="169"/>
      <c r="Q173" s="169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165">
        <v>1109573193</v>
      </c>
      <c r="B174" s="166" t="s">
        <v>328</v>
      </c>
      <c r="C174" s="165" t="s">
        <v>728</v>
      </c>
      <c r="D174" s="166" t="s">
        <v>324</v>
      </c>
      <c r="E174" s="166"/>
      <c r="F174" s="168" t="s">
        <v>729</v>
      </c>
      <c r="G174" s="168"/>
      <c r="H174" s="168"/>
      <c r="I174" s="168"/>
      <c r="J174" s="168"/>
      <c r="K174" s="168" t="str">
        <f t="shared" ca="1" si="0"/>
        <v/>
      </c>
      <c r="L174" s="169"/>
      <c r="M174" s="169"/>
      <c r="N174" s="169"/>
      <c r="O174" s="169"/>
      <c r="P174" s="169"/>
      <c r="Q174" s="169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165">
        <v>1109573349</v>
      </c>
      <c r="B175" s="166" t="s">
        <v>328</v>
      </c>
      <c r="C175" s="174" t="s">
        <v>730</v>
      </c>
      <c r="D175" s="166" t="s">
        <v>327</v>
      </c>
      <c r="E175" s="167">
        <v>44535</v>
      </c>
      <c r="F175" s="168" t="s">
        <v>731</v>
      </c>
      <c r="G175" s="171">
        <v>31449887</v>
      </c>
      <c r="H175" s="171" t="s">
        <v>732</v>
      </c>
      <c r="I175" s="171">
        <v>3226855840</v>
      </c>
      <c r="J175" s="171" t="s">
        <v>375</v>
      </c>
      <c r="K175" s="168" t="str">
        <f t="shared" ca="1" si="0"/>
        <v>1 año, 8 mes</v>
      </c>
      <c r="L175" s="169"/>
      <c r="M175" s="169"/>
      <c r="N175" s="169"/>
      <c r="O175" s="169"/>
      <c r="P175" s="169"/>
      <c r="Q175" s="169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165">
        <v>1109573378</v>
      </c>
      <c r="B176" s="166" t="s">
        <v>328</v>
      </c>
      <c r="C176" s="165" t="s">
        <v>733</v>
      </c>
      <c r="D176" s="166" t="s">
        <v>324</v>
      </c>
      <c r="E176" s="172">
        <v>44537</v>
      </c>
      <c r="F176" s="168" t="s">
        <v>734</v>
      </c>
      <c r="G176" s="171">
        <v>1144025657</v>
      </c>
      <c r="H176" s="171" t="s">
        <v>735</v>
      </c>
      <c r="I176" s="171">
        <v>3187440537</v>
      </c>
      <c r="J176" s="168"/>
      <c r="K176" s="168" t="str">
        <f t="shared" ca="1" si="0"/>
        <v>1 año, 8 mes</v>
      </c>
      <c r="L176" s="169"/>
      <c r="M176" s="169"/>
      <c r="N176" s="169"/>
      <c r="O176" s="169"/>
      <c r="P176" s="169"/>
      <c r="Q176" s="169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165">
        <v>1109573393</v>
      </c>
      <c r="B177" s="166" t="s">
        <v>328</v>
      </c>
      <c r="C177" s="165" t="s">
        <v>736</v>
      </c>
      <c r="D177" s="166" t="s">
        <v>324</v>
      </c>
      <c r="E177" s="167">
        <v>44539</v>
      </c>
      <c r="F177" s="168" t="s">
        <v>737</v>
      </c>
      <c r="G177" s="168">
        <v>1143875235</v>
      </c>
      <c r="H177" s="168" t="s">
        <v>738</v>
      </c>
      <c r="I177" s="168">
        <v>3186238643</v>
      </c>
      <c r="J177" s="168"/>
      <c r="K177" s="168" t="str">
        <f t="shared" ca="1" si="0"/>
        <v>1 año, 8 mes</v>
      </c>
      <c r="L177" s="169"/>
      <c r="M177" s="169"/>
      <c r="N177" s="169"/>
      <c r="O177" s="169"/>
      <c r="P177" s="169"/>
      <c r="Q177" s="169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165">
        <v>1109573610</v>
      </c>
      <c r="B178" s="166" t="s">
        <v>328</v>
      </c>
      <c r="C178" s="165" t="s">
        <v>739</v>
      </c>
      <c r="D178" s="166" t="s">
        <v>324</v>
      </c>
      <c r="E178" s="167">
        <v>44576</v>
      </c>
      <c r="F178" s="168" t="s">
        <v>740</v>
      </c>
      <c r="G178" s="168"/>
      <c r="H178" s="168" t="s">
        <v>741</v>
      </c>
      <c r="I178" s="168">
        <v>3015438637</v>
      </c>
      <c r="J178" s="168"/>
      <c r="K178" s="168" t="str">
        <f t="shared" ca="1" si="0"/>
        <v>1 año, 7 mes</v>
      </c>
      <c r="L178" s="169"/>
      <c r="M178" s="169"/>
      <c r="N178" s="169"/>
      <c r="O178" s="169"/>
      <c r="P178" s="169"/>
      <c r="Q178" s="169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165">
        <v>1109573675</v>
      </c>
      <c r="B179" s="166" t="s">
        <v>328</v>
      </c>
      <c r="C179" s="165" t="s">
        <v>742</v>
      </c>
      <c r="D179" s="166" t="s">
        <v>324</v>
      </c>
      <c r="E179" s="166"/>
      <c r="F179" s="168" t="s">
        <v>743</v>
      </c>
      <c r="G179" s="168"/>
      <c r="H179" s="168"/>
      <c r="I179" s="168"/>
      <c r="J179" s="168"/>
      <c r="K179" s="168" t="str">
        <f t="shared" ca="1" si="0"/>
        <v/>
      </c>
      <c r="L179" s="169"/>
      <c r="M179" s="169"/>
      <c r="N179" s="169"/>
      <c r="O179" s="169"/>
      <c r="P179" s="169"/>
      <c r="Q179" s="169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165">
        <v>1109573739</v>
      </c>
      <c r="B180" s="166" t="s">
        <v>328</v>
      </c>
      <c r="C180" s="165" t="s">
        <v>744</v>
      </c>
      <c r="D180" s="166" t="s">
        <v>324</v>
      </c>
      <c r="E180" s="167">
        <v>44596</v>
      </c>
      <c r="F180" s="168" t="s">
        <v>745</v>
      </c>
      <c r="G180" s="168">
        <v>1144028853</v>
      </c>
      <c r="H180" s="168" t="s">
        <v>746</v>
      </c>
      <c r="I180" s="168">
        <v>3176525687</v>
      </c>
      <c r="J180" s="168"/>
      <c r="K180" s="168" t="str">
        <f t="shared" ca="1" si="0"/>
        <v>1 año, 6 mes</v>
      </c>
      <c r="L180" s="169"/>
      <c r="M180" s="169"/>
      <c r="N180" s="169"/>
      <c r="O180" s="169"/>
      <c r="P180" s="169"/>
      <c r="Q180" s="169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165">
        <v>1109573943</v>
      </c>
      <c r="B181" s="166" t="s">
        <v>328</v>
      </c>
      <c r="C181" s="165" t="s">
        <v>747</v>
      </c>
      <c r="D181" s="166" t="s">
        <v>327</v>
      </c>
      <c r="E181" s="167">
        <v>44622</v>
      </c>
      <c r="F181" s="168" t="s">
        <v>748</v>
      </c>
      <c r="G181" s="171">
        <v>1130591559</v>
      </c>
      <c r="H181" s="171" t="s">
        <v>749</v>
      </c>
      <c r="I181" s="171">
        <v>3168329542</v>
      </c>
      <c r="J181" s="168"/>
      <c r="K181" s="168" t="str">
        <f t="shared" ca="1" si="0"/>
        <v>1 año, 5 mes</v>
      </c>
      <c r="L181" s="169"/>
      <c r="M181" s="169"/>
      <c r="N181" s="169"/>
      <c r="O181" s="169"/>
      <c r="P181" s="169"/>
      <c r="Q181" s="169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165">
        <v>1109573989</v>
      </c>
      <c r="B182" s="166" t="s">
        <v>328</v>
      </c>
      <c r="C182" s="165" t="s">
        <v>750</v>
      </c>
      <c r="D182" s="166" t="s">
        <v>324</v>
      </c>
      <c r="E182" s="166"/>
      <c r="F182" s="168" t="s">
        <v>751</v>
      </c>
      <c r="G182" s="168"/>
      <c r="H182" s="168"/>
      <c r="I182" s="168"/>
      <c r="J182" s="168"/>
      <c r="K182" s="168" t="str">
        <f t="shared" ca="1" si="0"/>
        <v/>
      </c>
      <c r="L182" s="169"/>
      <c r="M182" s="169"/>
      <c r="N182" s="169"/>
      <c r="O182" s="169"/>
      <c r="P182" s="169"/>
      <c r="Q182" s="169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165">
        <v>1109573995</v>
      </c>
      <c r="B183" s="166" t="s">
        <v>328</v>
      </c>
      <c r="C183" s="165" t="s">
        <v>752</v>
      </c>
      <c r="D183" s="166" t="s">
        <v>324</v>
      </c>
      <c r="E183" s="172">
        <v>44625</v>
      </c>
      <c r="F183" s="168" t="s">
        <v>753</v>
      </c>
      <c r="G183" s="171">
        <v>1130592648</v>
      </c>
      <c r="H183" s="171" t="s">
        <v>754</v>
      </c>
      <c r="I183" s="171">
        <v>3183704539</v>
      </c>
      <c r="J183" s="168"/>
      <c r="K183" s="168" t="str">
        <f t="shared" ca="1" si="0"/>
        <v>1 año, 5 mes</v>
      </c>
      <c r="L183" s="169"/>
      <c r="M183" s="169"/>
      <c r="N183" s="169"/>
      <c r="O183" s="169"/>
      <c r="P183" s="169"/>
      <c r="Q183" s="169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165">
        <v>1109574068</v>
      </c>
      <c r="B184" s="166" t="s">
        <v>328</v>
      </c>
      <c r="C184" s="165" t="s">
        <v>755</v>
      </c>
      <c r="D184" s="166" t="s">
        <v>327</v>
      </c>
      <c r="E184" s="167">
        <v>44634</v>
      </c>
      <c r="F184" s="168" t="s">
        <v>756</v>
      </c>
      <c r="G184" s="168">
        <v>1151962087</v>
      </c>
      <c r="H184" s="168" t="s">
        <v>757</v>
      </c>
      <c r="I184" s="168">
        <v>3117344033</v>
      </c>
      <c r="J184" s="168"/>
      <c r="K184" s="168" t="str">
        <f t="shared" ca="1" si="0"/>
        <v>1 año, 5 mes</v>
      </c>
      <c r="L184" s="169"/>
      <c r="M184" s="169"/>
      <c r="N184" s="169"/>
      <c r="O184" s="169"/>
      <c r="P184" s="169"/>
      <c r="Q184" s="169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165">
        <v>1109574360</v>
      </c>
      <c r="B185" s="166" t="s">
        <v>328</v>
      </c>
      <c r="C185" s="165" t="s">
        <v>758</v>
      </c>
      <c r="D185" s="166" t="s">
        <v>327</v>
      </c>
      <c r="E185" s="166"/>
      <c r="F185" s="168" t="s">
        <v>759</v>
      </c>
      <c r="G185" s="168"/>
      <c r="H185" s="168"/>
      <c r="I185" s="168"/>
      <c r="J185" s="168"/>
      <c r="K185" s="168" t="str">
        <f t="shared" ca="1" si="0"/>
        <v/>
      </c>
      <c r="L185" s="169"/>
      <c r="M185" s="169"/>
      <c r="N185" s="169"/>
      <c r="O185" s="169"/>
      <c r="P185" s="169"/>
      <c r="Q185" s="169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165">
        <v>1109574387</v>
      </c>
      <c r="B186" s="166" t="s">
        <v>328</v>
      </c>
      <c r="C186" s="165" t="s">
        <v>760</v>
      </c>
      <c r="D186" s="166" t="s">
        <v>327</v>
      </c>
      <c r="E186" s="175">
        <v>44669</v>
      </c>
      <c r="F186" s="168" t="s">
        <v>761</v>
      </c>
      <c r="G186" s="171">
        <v>1144192424</v>
      </c>
      <c r="H186" s="171" t="s">
        <v>762</v>
      </c>
      <c r="I186" s="171">
        <v>3156492292</v>
      </c>
      <c r="J186" s="168"/>
      <c r="K186" s="168" t="str">
        <f t="shared" ca="1" si="0"/>
        <v>1 año, 4 mes</v>
      </c>
      <c r="L186" s="169"/>
      <c r="M186" s="169"/>
      <c r="N186" s="169"/>
      <c r="O186" s="169"/>
      <c r="P186" s="169"/>
      <c r="Q186" s="169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165">
        <v>1109574514</v>
      </c>
      <c r="B187" s="166" t="s">
        <v>328</v>
      </c>
      <c r="C187" s="165" t="s">
        <v>763</v>
      </c>
      <c r="D187" s="166" t="s">
        <v>324</v>
      </c>
      <c r="E187" s="167">
        <v>44684</v>
      </c>
      <c r="F187" s="168" t="s">
        <v>764</v>
      </c>
      <c r="G187" s="171">
        <v>1144043840</v>
      </c>
      <c r="H187" s="171" t="s">
        <v>765</v>
      </c>
      <c r="I187" s="171">
        <v>3104922815</v>
      </c>
      <c r="J187" s="168"/>
      <c r="K187" s="168" t="str">
        <f t="shared" ca="1" si="0"/>
        <v>1 año, 3 mes</v>
      </c>
      <c r="L187" s="169"/>
      <c r="M187" s="169"/>
      <c r="N187" s="169"/>
      <c r="O187" s="169"/>
      <c r="P187" s="169"/>
      <c r="Q187" s="169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165">
        <v>1109574531</v>
      </c>
      <c r="B188" s="166" t="s">
        <v>328</v>
      </c>
      <c r="C188" s="165" t="s">
        <v>766</v>
      </c>
      <c r="D188" s="166" t="s">
        <v>324</v>
      </c>
      <c r="E188" s="175">
        <v>44689</v>
      </c>
      <c r="F188" s="168" t="s">
        <v>767</v>
      </c>
      <c r="G188" s="171">
        <v>1144086993</v>
      </c>
      <c r="H188" s="171" t="s">
        <v>768</v>
      </c>
      <c r="I188" s="171">
        <v>3173702426</v>
      </c>
      <c r="J188" s="168"/>
      <c r="K188" s="168" t="str">
        <f t="shared" ca="1" si="0"/>
        <v>1 año, 3 mes</v>
      </c>
      <c r="L188" s="169"/>
      <c r="M188" s="169"/>
      <c r="N188" s="169"/>
      <c r="O188" s="169"/>
      <c r="P188" s="169"/>
      <c r="Q188" s="169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165">
        <v>1109574608</v>
      </c>
      <c r="B189" s="166" t="s">
        <v>328</v>
      </c>
      <c r="C189" s="165" t="s">
        <v>769</v>
      </c>
      <c r="D189" s="166" t="s">
        <v>327</v>
      </c>
      <c r="E189" s="172">
        <v>44690</v>
      </c>
      <c r="F189" s="168" t="s">
        <v>770</v>
      </c>
      <c r="G189" s="171">
        <v>1130622882</v>
      </c>
      <c r="H189" s="171" t="s">
        <v>771</v>
      </c>
      <c r="I189" s="171">
        <v>3205654888</v>
      </c>
      <c r="J189" s="168"/>
      <c r="K189" s="168" t="str">
        <f t="shared" ca="1" si="0"/>
        <v>1 año, 3 mes</v>
      </c>
      <c r="L189" s="169"/>
      <c r="M189" s="169"/>
      <c r="N189" s="169"/>
      <c r="O189" s="169"/>
      <c r="P189" s="169"/>
      <c r="Q189" s="169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165">
        <v>1109574842</v>
      </c>
      <c r="B190" s="166" t="s">
        <v>328</v>
      </c>
      <c r="C190" s="165" t="s">
        <v>772</v>
      </c>
      <c r="D190" s="166" t="s">
        <v>324</v>
      </c>
      <c r="E190" s="167">
        <v>44731</v>
      </c>
      <c r="F190" s="168" t="s">
        <v>773</v>
      </c>
      <c r="G190" s="168">
        <v>24334589</v>
      </c>
      <c r="H190" s="168" t="s">
        <v>774</v>
      </c>
      <c r="I190" s="168">
        <v>3117145484</v>
      </c>
      <c r="J190" s="168"/>
      <c r="K190" s="168" t="str">
        <f t="shared" ca="1" si="0"/>
        <v>1 año, 2 mes</v>
      </c>
      <c r="L190" s="169"/>
      <c r="M190" s="169"/>
      <c r="N190" s="169"/>
      <c r="O190" s="169"/>
      <c r="P190" s="169"/>
      <c r="Q190" s="169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165">
        <v>1109574992</v>
      </c>
      <c r="B191" s="166" t="s">
        <v>328</v>
      </c>
      <c r="C191" s="165" t="s">
        <v>775</v>
      </c>
      <c r="D191" s="166" t="s">
        <v>324</v>
      </c>
      <c r="E191" s="167">
        <v>44764</v>
      </c>
      <c r="F191" s="168" t="s">
        <v>776</v>
      </c>
      <c r="G191" s="168">
        <v>1144102198</v>
      </c>
      <c r="H191" s="168" t="s">
        <v>777</v>
      </c>
      <c r="I191" s="168">
        <v>3154331609</v>
      </c>
      <c r="J191" s="168"/>
      <c r="K191" s="168" t="str">
        <f t="shared" ca="1" si="0"/>
        <v>1 año, 1 mes</v>
      </c>
      <c r="L191" s="169"/>
      <c r="M191" s="169"/>
      <c r="N191" s="169"/>
      <c r="O191" s="169"/>
      <c r="P191" s="169"/>
      <c r="Q191" s="169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165">
        <v>1109575074</v>
      </c>
      <c r="B192" s="166" t="s">
        <v>328</v>
      </c>
      <c r="C192" s="165" t="s">
        <v>778</v>
      </c>
      <c r="D192" s="166" t="s">
        <v>327</v>
      </c>
      <c r="E192" s="167">
        <v>44778</v>
      </c>
      <c r="F192" s="168" t="s">
        <v>779</v>
      </c>
      <c r="G192" s="168">
        <v>1143828255</v>
      </c>
      <c r="H192" s="168" t="s">
        <v>780</v>
      </c>
      <c r="I192" s="168">
        <v>3185668964</v>
      </c>
      <c r="J192" s="168"/>
      <c r="K192" s="168" t="str">
        <f t="shared" ca="1" si="0"/>
        <v>1 año, 0 mes</v>
      </c>
      <c r="L192" s="169"/>
      <c r="M192" s="169"/>
      <c r="N192" s="169"/>
      <c r="O192" s="169"/>
      <c r="P192" s="169"/>
      <c r="Q192" s="169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165">
        <v>1109575360</v>
      </c>
      <c r="B193" s="166" t="s">
        <v>328</v>
      </c>
      <c r="C193" s="165" t="s">
        <v>781</v>
      </c>
      <c r="D193" s="166" t="s">
        <v>327</v>
      </c>
      <c r="E193" s="167">
        <v>44818</v>
      </c>
      <c r="F193" s="168" t="s">
        <v>782</v>
      </c>
      <c r="G193" s="168">
        <v>1118288058</v>
      </c>
      <c r="H193" s="168" t="s">
        <v>783</v>
      </c>
      <c r="I193" s="168">
        <v>3103914688</v>
      </c>
      <c r="J193" s="168"/>
      <c r="K193" s="168" t="str">
        <f t="shared" ca="1" si="0"/>
        <v>0 año, 11 mes</v>
      </c>
      <c r="L193" s="169"/>
      <c r="M193" s="169"/>
      <c r="N193" s="169"/>
      <c r="O193" s="169"/>
      <c r="P193" s="169"/>
      <c r="Q193" s="169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165">
        <v>1109575750</v>
      </c>
      <c r="B194" s="166" t="s">
        <v>328</v>
      </c>
      <c r="C194" s="165" t="s">
        <v>784</v>
      </c>
      <c r="D194" s="166" t="s">
        <v>327</v>
      </c>
      <c r="E194" s="167">
        <v>44862</v>
      </c>
      <c r="F194" s="168" t="s">
        <v>785</v>
      </c>
      <c r="G194" s="171">
        <v>25801458</v>
      </c>
      <c r="H194" s="171" t="s">
        <v>786</v>
      </c>
      <c r="I194" s="171">
        <v>3212712220</v>
      </c>
      <c r="J194" s="168"/>
      <c r="K194" s="168" t="str">
        <f t="shared" ca="1" si="0"/>
        <v>0 año, 9 mes</v>
      </c>
      <c r="L194" s="169"/>
      <c r="M194" s="169"/>
      <c r="N194" s="169"/>
      <c r="O194" s="169"/>
      <c r="P194" s="169"/>
      <c r="Q194" s="169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165">
        <v>1109669740</v>
      </c>
      <c r="B195" s="166" t="s">
        <v>332</v>
      </c>
      <c r="C195" s="165" t="s">
        <v>787</v>
      </c>
      <c r="D195" s="166" t="s">
        <v>324</v>
      </c>
      <c r="E195" s="166"/>
      <c r="F195" s="168" t="s">
        <v>788</v>
      </c>
      <c r="G195" s="168"/>
      <c r="H195" s="168"/>
      <c r="I195" s="168"/>
      <c r="J195" s="168"/>
      <c r="K195" s="168" t="str">
        <f t="shared" ca="1" si="0"/>
        <v/>
      </c>
      <c r="L195" s="169"/>
      <c r="M195" s="169"/>
      <c r="N195" s="169"/>
      <c r="O195" s="169"/>
      <c r="P195" s="169"/>
      <c r="Q195" s="169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165">
        <v>1109678885</v>
      </c>
      <c r="B196" s="166" t="s">
        <v>332</v>
      </c>
      <c r="C196" s="165" t="s">
        <v>789</v>
      </c>
      <c r="D196" s="166" t="s">
        <v>327</v>
      </c>
      <c r="E196" s="166"/>
      <c r="F196" s="168" t="s">
        <v>790</v>
      </c>
      <c r="G196" s="168"/>
      <c r="H196" s="168"/>
      <c r="I196" s="168"/>
      <c r="J196" s="168"/>
      <c r="K196" s="168" t="str">
        <f t="shared" ca="1" si="0"/>
        <v/>
      </c>
      <c r="L196" s="169"/>
      <c r="M196" s="169"/>
      <c r="N196" s="169"/>
      <c r="O196" s="169"/>
      <c r="P196" s="169"/>
      <c r="Q196" s="169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165">
        <v>1109679987</v>
      </c>
      <c r="B197" s="166" t="s">
        <v>328</v>
      </c>
      <c r="C197" s="165" t="s">
        <v>791</v>
      </c>
      <c r="D197" s="166" t="s">
        <v>327</v>
      </c>
      <c r="E197" s="166"/>
      <c r="F197" s="168" t="s">
        <v>792</v>
      </c>
      <c r="G197" s="168"/>
      <c r="H197" s="168"/>
      <c r="I197" s="168"/>
      <c r="J197" s="168"/>
      <c r="K197" s="168" t="str">
        <f t="shared" ca="1" si="0"/>
        <v/>
      </c>
      <c r="L197" s="169"/>
      <c r="M197" s="169"/>
      <c r="N197" s="169"/>
      <c r="O197" s="169"/>
      <c r="P197" s="169"/>
      <c r="Q197" s="169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165">
        <v>1109685470</v>
      </c>
      <c r="B198" s="166" t="s">
        <v>328</v>
      </c>
      <c r="C198" s="165" t="s">
        <v>793</v>
      </c>
      <c r="D198" s="166" t="s">
        <v>327</v>
      </c>
      <c r="E198" s="172">
        <v>43371</v>
      </c>
      <c r="F198" s="168" t="s">
        <v>794</v>
      </c>
      <c r="G198" s="171">
        <v>1107039163</v>
      </c>
      <c r="H198" s="171" t="s">
        <v>795</v>
      </c>
      <c r="I198" s="171">
        <v>3022688878</v>
      </c>
      <c r="J198" s="171" t="s">
        <v>371</v>
      </c>
      <c r="K198" s="168" t="str">
        <f t="shared" ca="1" si="0"/>
        <v>4 año, 10 mes</v>
      </c>
      <c r="L198" s="169"/>
      <c r="M198" s="169"/>
      <c r="N198" s="169"/>
      <c r="O198" s="169"/>
      <c r="P198" s="169"/>
      <c r="Q198" s="169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165">
        <v>1109686646</v>
      </c>
      <c r="B199" s="166" t="s">
        <v>328</v>
      </c>
      <c r="C199" s="165" t="s">
        <v>796</v>
      </c>
      <c r="D199" s="166" t="s">
        <v>324</v>
      </c>
      <c r="E199" s="166"/>
      <c r="F199" s="168" t="s">
        <v>797</v>
      </c>
      <c r="G199" s="168"/>
      <c r="H199" s="168"/>
      <c r="I199" s="168"/>
      <c r="J199" s="168"/>
      <c r="K199" s="168" t="str">
        <f t="shared" ca="1" si="0"/>
        <v/>
      </c>
      <c r="L199" s="169"/>
      <c r="M199" s="169"/>
      <c r="N199" s="169"/>
      <c r="O199" s="169"/>
      <c r="P199" s="169"/>
      <c r="Q199" s="169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165">
        <v>1109686860</v>
      </c>
      <c r="B200" s="166" t="s">
        <v>328</v>
      </c>
      <c r="C200" s="165" t="s">
        <v>798</v>
      </c>
      <c r="D200" s="166" t="s">
        <v>324</v>
      </c>
      <c r="E200" s="166"/>
      <c r="F200" s="168" t="s">
        <v>799</v>
      </c>
      <c r="G200" s="168"/>
      <c r="H200" s="168"/>
      <c r="I200" s="168"/>
      <c r="J200" s="168"/>
      <c r="K200" s="168" t="str">
        <f t="shared" ca="1" si="0"/>
        <v/>
      </c>
      <c r="L200" s="169"/>
      <c r="M200" s="169"/>
      <c r="N200" s="169"/>
      <c r="O200" s="169"/>
      <c r="P200" s="169"/>
      <c r="Q200" s="169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165">
        <v>1109687610</v>
      </c>
      <c r="B201" s="166" t="s">
        <v>328</v>
      </c>
      <c r="C201" s="165" t="s">
        <v>800</v>
      </c>
      <c r="D201" s="166" t="s">
        <v>324</v>
      </c>
      <c r="E201" s="167">
        <v>44549</v>
      </c>
      <c r="F201" s="168" t="s">
        <v>801</v>
      </c>
      <c r="G201" s="168">
        <v>1144158516</v>
      </c>
      <c r="H201" s="168" t="s">
        <v>802</v>
      </c>
      <c r="I201" s="168">
        <v>3117214952</v>
      </c>
      <c r="J201" s="168"/>
      <c r="K201" s="168" t="str">
        <f t="shared" ca="1" si="0"/>
        <v>1 año, 8 mes</v>
      </c>
      <c r="L201" s="169"/>
      <c r="M201" s="169"/>
      <c r="N201" s="169"/>
      <c r="O201" s="169"/>
      <c r="P201" s="169"/>
      <c r="Q201" s="169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165">
        <v>1109922885</v>
      </c>
      <c r="B202" s="166" t="s">
        <v>332</v>
      </c>
      <c r="C202" s="165" t="s">
        <v>803</v>
      </c>
      <c r="D202" s="166" t="s">
        <v>327</v>
      </c>
      <c r="E202" s="166"/>
      <c r="F202" s="168" t="s">
        <v>804</v>
      </c>
      <c r="G202" s="168"/>
      <c r="H202" s="168"/>
      <c r="I202" s="168"/>
      <c r="J202" s="168"/>
      <c r="K202" s="168" t="str">
        <f t="shared" ca="1" si="0"/>
        <v/>
      </c>
      <c r="L202" s="169"/>
      <c r="M202" s="169"/>
      <c r="N202" s="169"/>
      <c r="O202" s="169"/>
      <c r="P202" s="169"/>
      <c r="Q202" s="169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165">
        <v>1109923378</v>
      </c>
      <c r="B203" s="166" t="s">
        <v>332</v>
      </c>
      <c r="C203" s="165" t="s">
        <v>805</v>
      </c>
      <c r="D203" s="166" t="s">
        <v>327</v>
      </c>
      <c r="E203" s="166"/>
      <c r="F203" s="168" t="s">
        <v>806</v>
      </c>
      <c r="G203" s="168"/>
      <c r="H203" s="168"/>
      <c r="I203" s="168"/>
      <c r="J203" s="168"/>
      <c r="K203" s="168" t="str">
        <f t="shared" ca="1" si="0"/>
        <v/>
      </c>
      <c r="L203" s="169"/>
      <c r="M203" s="169"/>
      <c r="N203" s="169"/>
      <c r="O203" s="169"/>
      <c r="P203" s="169"/>
      <c r="Q203" s="169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165">
        <v>1109928830</v>
      </c>
      <c r="B204" s="166" t="s">
        <v>332</v>
      </c>
      <c r="C204" s="165" t="s">
        <v>807</v>
      </c>
      <c r="D204" s="166" t="s">
        <v>327</v>
      </c>
      <c r="E204" s="166"/>
      <c r="F204" s="168" t="s">
        <v>808</v>
      </c>
      <c r="G204" s="168"/>
      <c r="H204" s="168"/>
      <c r="I204" s="168"/>
      <c r="J204" s="168"/>
      <c r="K204" s="168" t="str">
        <f t="shared" ca="1" si="0"/>
        <v/>
      </c>
      <c r="L204" s="169"/>
      <c r="M204" s="169"/>
      <c r="N204" s="169"/>
      <c r="O204" s="169"/>
      <c r="P204" s="169"/>
      <c r="Q204" s="169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165">
        <v>1109929478</v>
      </c>
      <c r="B205" s="166" t="s">
        <v>332</v>
      </c>
      <c r="C205" s="165" t="s">
        <v>809</v>
      </c>
      <c r="D205" s="166" t="s">
        <v>327</v>
      </c>
      <c r="E205" s="166"/>
      <c r="F205" s="168" t="s">
        <v>810</v>
      </c>
      <c r="G205" s="168"/>
      <c r="H205" s="168"/>
      <c r="I205" s="168"/>
      <c r="J205" s="168"/>
      <c r="K205" s="168" t="str">
        <f t="shared" ca="1" si="0"/>
        <v/>
      </c>
      <c r="L205" s="169"/>
      <c r="M205" s="169"/>
      <c r="N205" s="169"/>
      <c r="O205" s="169"/>
      <c r="P205" s="169"/>
      <c r="Q205" s="169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165">
        <v>1109930195</v>
      </c>
      <c r="B206" s="166" t="s">
        <v>332</v>
      </c>
      <c r="C206" s="165" t="s">
        <v>811</v>
      </c>
      <c r="D206" s="166" t="s">
        <v>327</v>
      </c>
      <c r="E206" s="166"/>
      <c r="F206" s="168" t="s">
        <v>812</v>
      </c>
      <c r="G206" s="168"/>
      <c r="H206" s="168"/>
      <c r="I206" s="168"/>
      <c r="J206" s="168"/>
      <c r="K206" s="168" t="str">
        <f t="shared" ca="1" si="0"/>
        <v/>
      </c>
      <c r="L206" s="169"/>
      <c r="M206" s="169"/>
      <c r="N206" s="169"/>
      <c r="O206" s="169"/>
      <c r="P206" s="169"/>
      <c r="Q206" s="169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165">
        <v>1109933511</v>
      </c>
      <c r="B207" s="166" t="s">
        <v>328</v>
      </c>
      <c r="C207" s="165" t="s">
        <v>813</v>
      </c>
      <c r="D207" s="166" t="s">
        <v>324</v>
      </c>
      <c r="E207" s="167">
        <v>42396</v>
      </c>
      <c r="F207" s="168" t="s">
        <v>814</v>
      </c>
      <c r="G207" s="168">
        <v>1060416717</v>
      </c>
      <c r="H207" s="168" t="s">
        <v>815</v>
      </c>
      <c r="I207" s="168">
        <v>3206545937</v>
      </c>
      <c r="J207" s="168"/>
      <c r="K207" s="168" t="str">
        <f t="shared" ca="1" si="0"/>
        <v>7 año, 6 mes</v>
      </c>
      <c r="L207" s="169"/>
      <c r="M207" s="169"/>
      <c r="N207" s="169"/>
      <c r="O207" s="169"/>
      <c r="P207" s="169"/>
      <c r="Q207" s="169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165">
        <v>1109935430</v>
      </c>
      <c r="B208" s="166" t="s">
        <v>328</v>
      </c>
      <c r="C208" s="165" t="s">
        <v>816</v>
      </c>
      <c r="D208" s="166" t="s">
        <v>324</v>
      </c>
      <c r="E208" s="166"/>
      <c r="F208" s="168" t="s">
        <v>817</v>
      </c>
      <c r="G208" s="168"/>
      <c r="H208" s="168"/>
      <c r="I208" s="168"/>
      <c r="J208" s="168"/>
      <c r="K208" s="168" t="str">
        <f t="shared" ca="1" si="0"/>
        <v/>
      </c>
      <c r="L208" s="169"/>
      <c r="M208" s="169"/>
      <c r="N208" s="169"/>
      <c r="O208" s="169"/>
      <c r="P208" s="169"/>
      <c r="Q208" s="169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165">
        <v>1109935644</v>
      </c>
      <c r="B209" s="166" t="s">
        <v>328</v>
      </c>
      <c r="C209" s="165" t="s">
        <v>818</v>
      </c>
      <c r="D209" s="166" t="s">
        <v>327</v>
      </c>
      <c r="E209" s="167">
        <v>42820</v>
      </c>
      <c r="F209" s="168" t="s">
        <v>819</v>
      </c>
      <c r="G209" s="168"/>
      <c r="H209" s="168"/>
      <c r="I209" s="168"/>
      <c r="J209" s="168"/>
      <c r="K209" s="168" t="str">
        <f t="shared" ca="1" si="0"/>
        <v>6 año, 4 mes</v>
      </c>
      <c r="L209" s="169"/>
      <c r="M209" s="169"/>
      <c r="N209" s="169"/>
      <c r="O209" s="169"/>
      <c r="P209" s="169"/>
      <c r="Q209" s="169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165">
        <v>1109935859</v>
      </c>
      <c r="B210" s="166" t="s">
        <v>328</v>
      </c>
      <c r="C210" s="165" t="s">
        <v>820</v>
      </c>
      <c r="D210" s="166" t="s">
        <v>327</v>
      </c>
      <c r="E210" s="166"/>
      <c r="F210" s="168" t="s">
        <v>821</v>
      </c>
      <c r="G210" s="168"/>
      <c r="H210" s="168"/>
      <c r="I210" s="168"/>
      <c r="J210" s="168"/>
      <c r="K210" s="168" t="str">
        <f t="shared" ca="1" si="0"/>
        <v/>
      </c>
      <c r="L210" s="169"/>
      <c r="M210" s="169"/>
      <c r="N210" s="169"/>
      <c r="O210" s="169"/>
      <c r="P210" s="169"/>
      <c r="Q210" s="169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165">
        <v>1109937580</v>
      </c>
      <c r="B211" s="166" t="s">
        <v>328</v>
      </c>
      <c r="C211" s="165" t="s">
        <v>822</v>
      </c>
      <c r="D211" s="166" t="s">
        <v>324</v>
      </c>
      <c r="E211" s="172">
        <v>43218</v>
      </c>
      <c r="F211" s="168" t="s">
        <v>823</v>
      </c>
      <c r="G211" s="171">
        <v>67026850</v>
      </c>
      <c r="H211" s="171" t="s">
        <v>824</v>
      </c>
      <c r="I211" s="171">
        <v>3128183860</v>
      </c>
      <c r="J211" s="168"/>
      <c r="K211" s="168" t="str">
        <f t="shared" ca="1" si="0"/>
        <v>5 año, 3 mes</v>
      </c>
      <c r="L211" s="169"/>
      <c r="M211" s="169"/>
      <c r="N211" s="169"/>
      <c r="O211" s="169"/>
      <c r="P211" s="169"/>
      <c r="Q211" s="169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165">
        <v>1109937631</v>
      </c>
      <c r="B212" s="166" t="s">
        <v>328</v>
      </c>
      <c r="C212" s="165" t="s">
        <v>825</v>
      </c>
      <c r="D212" s="166" t="s">
        <v>327</v>
      </c>
      <c r="E212" s="166"/>
      <c r="F212" s="168" t="s">
        <v>826</v>
      </c>
      <c r="G212" s="168"/>
      <c r="H212" s="168"/>
      <c r="I212" s="168"/>
      <c r="J212" s="168"/>
      <c r="K212" s="168" t="str">
        <f t="shared" ca="1" si="0"/>
        <v/>
      </c>
      <c r="L212" s="169"/>
      <c r="M212" s="169"/>
      <c r="N212" s="169"/>
      <c r="O212" s="169"/>
      <c r="P212" s="169"/>
      <c r="Q212" s="169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165">
        <v>1109938122</v>
      </c>
      <c r="B213" s="166" t="s">
        <v>328</v>
      </c>
      <c r="C213" s="165" t="s">
        <v>827</v>
      </c>
      <c r="D213" s="166" t="s">
        <v>324</v>
      </c>
      <c r="E213" s="166"/>
      <c r="F213" s="168" t="s">
        <v>828</v>
      </c>
      <c r="G213" s="168"/>
      <c r="H213" s="168"/>
      <c r="I213" s="168"/>
      <c r="J213" s="168"/>
      <c r="K213" s="168" t="str">
        <f t="shared" ca="1" si="0"/>
        <v/>
      </c>
      <c r="L213" s="169"/>
      <c r="M213" s="169"/>
      <c r="N213" s="169"/>
      <c r="O213" s="169"/>
      <c r="P213" s="169"/>
      <c r="Q213" s="169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165">
        <v>1109939127</v>
      </c>
      <c r="B214" s="166" t="s">
        <v>328</v>
      </c>
      <c r="C214" s="165" t="s">
        <v>829</v>
      </c>
      <c r="D214" s="166" t="s">
        <v>327</v>
      </c>
      <c r="E214" s="167">
        <v>44220</v>
      </c>
      <c r="F214" s="168" t="s">
        <v>830</v>
      </c>
      <c r="G214" s="168">
        <v>1144126804</v>
      </c>
      <c r="H214" s="168" t="s">
        <v>831</v>
      </c>
      <c r="I214" s="168">
        <v>3015905930</v>
      </c>
      <c r="J214" s="168"/>
      <c r="K214" s="168" t="str">
        <f t="shared" ca="1" si="0"/>
        <v>2 año, 7 mes</v>
      </c>
      <c r="L214" s="169"/>
      <c r="M214" s="169"/>
      <c r="N214" s="169"/>
      <c r="O214" s="169"/>
      <c r="P214" s="169"/>
      <c r="Q214" s="169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165">
        <v>1109939128</v>
      </c>
      <c r="B215" s="166" t="s">
        <v>328</v>
      </c>
      <c r="C215" s="165" t="s">
        <v>832</v>
      </c>
      <c r="D215" s="166" t="s">
        <v>324</v>
      </c>
      <c r="E215" s="166"/>
      <c r="F215" s="168" t="s">
        <v>833</v>
      </c>
      <c r="G215" s="168"/>
      <c r="H215" s="168"/>
      <c r="I215" s="168"/>
      <c r="J215" s="168"/>
      <c r="K215" s="168" t="str">
        <f t="shared" ca="1" si="0"/>
        <v/>
      </c>
      <c r="L215" s="169"/>
      <c r="M215" s="169"/>
      <c r="N215" s="169"/>
      <c r="O215" s="169"/>
      <c r="P215" s="169"/>
      <c r="Q215" s="169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165">
        <v>1109939225</v>
      </c>
      <c r="B216" s="166" t="s">
        <v>328</v>
      </c>
      <c r="C216" s="165" t="s">
        <v>834</v>
      </c>
      <c r="D216" s="166" t="s">
        <v>327</v>
      </c>
      <c r="E216" s="166"/>
      <c r="F216" s="168" t="s">
        <v>835</v>
      </c>
      <c r="G216" s="168"/>
      <c r="H216" s="168"/>
      <c r="I216" s="168"/>
      <c r="J216" s="168"/>
      <c r="K216" s="168" t="str">
        <f t="shared" ca="1" si="0"/>
        <v/>
      </c>
      <c r="L216" s="169"/>
      <c r="M216" s="169"/>
      <c r="N216" s="169"/>
      <c r="O216" s="169"/>
      <c r="P216" s="169"/>
      <c r="Q216" s="169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165">
        <v>1110047320</v>
      </c>
      <c r="B217" s="166" t="s">
        <v>332</v>
      </c>
      <c r="C217" s="165" t="s">
        <v>836</v>
      </c>
      <c r="D217" s="166" t="s">
        <v>327</v>
      </c>
      <c r="E217" s="166"/>
      <c r="F217" s="168" t="s">
        <v>837</v>
      </c>
      <c r="G217" s="168"/>
      <c r="H217" s="168"/>
      <c r="I217" s="168"/>
      <c r="J217" s="168"/>
      <c r="K217" s="168" t="str">
        <f t="shared" ca="1" si="0"/>
        <v/>
      </c>
      <c r="L217" s="169"/>
      <c r="M217" s="169"/>
      <c r="N217" s="169"/>
      <c r="O217" s="169"/>
      <c r="P217" s="169"/>
      <c r="Q217" s="169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165">
        <v>1110295861</v>
      </c>
      <c r="B218" s="166" t="s">
        <v>332</v>
      </c>
      <c r="C218" s="165" t="s">
        <v>838</v>
      </c>
      <c r="D218" s="166" t="s">
        <v>327</v>
      </c>
      <c r="E218" s="166"/>
      <c r="F218" s="168" t="s">
        <v>839</v>
      </c>
      <c r="G218" s="168"/>
      <c r="H218" s="168"/>
      <c r="I218" s="168"/>
      <c r="J218" s="168"/>
      <c r="K218" s="168" t="str">
        <f t="shared" ca="1" si="0"/>
        <v/>
      </c>
      <c r="L218" s="169"/>
      <c r="M218" s="169"/>
      <c r="N218" s="169"/>
      <c r="O218" s="169"/>
      <c r="P218" s="169"/>
      <c r="Q218" s="169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165">
        <v>1110304397</v>
      </c>
      <c r="B219" s="166" t="s">
        <v>328</v>
      </c>
      <c r="C219" s="165" t="s">
        <v>840</v>
      </c>
      <c r="D219" s="166" t="s">
        <v>327</v>
      </c>
      <c r="E219" s="166"/>
      <c r="F219" s="168" t="s">
        <v>841</v>
      </c>
      <c r="G219" s="168"/>
      <c r="H219" s="168"/>
      <c r="I219" s="168"/>
      <c r="J219" s="168"/>
      <c r="K219" s="168" t="str">
        <f t="shared" ca="1" si="0"/>
        <v/>
      </c>
      <c r="L219" s="169"/>
      <c r="M219" s="169"/>
      <c r="N219" s="169"/>
      <c r="O219" s="169"/>
      <c r="P219" s="169"/>
      <c r="Q219" s="169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165">
        <v>1110306222</v>
      </c>
      <c r="B220" s="166" t="s">
        <v>328</v>
      </c>
      <c r="C220" s="165" t="s">
        <v>842</v>
      </c>
      <c r="D220" s="166" t="s">
        <v>324</v>
      </c>
      <c r="E220" s="166"/>
      <c r="F220" s="168" t="s">
        <v>522</v>
      </c>
      <c r="G220" s="168"/>
      <c r="H220" s="168"/>
      <c r="I220" s="168"/>
      <c r="J220" s="168"/>
      <c r="K220" s="168" t="str">
        <f t="shared" ca="1" si="0"/>
        <v/>
      </c>
      <c r="L220" s="169"/>
      <c r="M220" s="169"/>
      <c r="N220" s="169"/>
      <c r="O220" s="169"/>
      <c r="P220" s="169"/>
      <c r="Q220" s="169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165">
        <v>1110306608</v>
      </c>
      <c r="B221" s="166" t="s">
        <v>328</v>
      </c>
      <c r="C221" s="165" t="s">
        <v>843</v>
      </c>
      <c r="D221" s="166" t="s">
        <v>327</v>
      </c>
      <c r="E221" s="167">
        <v>44722</v>
      </c>
      <c r="F221" s="168" t="s">
        <v>844</v>
      </c>
      <c r="G221" s="168">
        <v>1144033474</v>
      </c>
      <c r="H221" s="168" t="s">
        <v>845</v>
      </c>
      <c r="I221" s="168">
        <v>3003476243</v>
      </c>
      <c r="J221" s="168"/>
      <c r="K221" s="168" t="str">
        <f t="shared" ca="1" si="0"/>
        <v>1 año, 2 mes</v>
      </c>
      <c r="L221" s="169"/>
      <c r="M221" s="169"/>
      <c r="N221" s="169"/>
      <c r="O221" s="169"/>
      <c r="P221" s="169"/>
      <c r="Q221" s="169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165">
        <v>1110377361</v>
      </c>
      <c r="B222" s="166" t="s">
        <v>328</v>
      </c>
      <c r="C222" s="165" t="s">
        <v>846</v>
      </c>
      <c r="D222" s="166" t="s">
        <v>327</v>
      </c>
      <c r="E222" s="166"/>
      <c r="F222" s="168" t="s">
        <v>847</v>
      </c>
      <c r="G222" s="168"/>
      <c r="H222" s="168"/>
      <c r="I222" s="168"/>
      <c r="J222" s="168"/>
      <c r="K222" s="168" t="str">
        <f t="shared" ca="1" si="0"/>
        <v/>
      </c>
      <c r="L222" s="169"/>
      <c r="M222" s="169"/>
      <c r="N222" s="169"/>
      <c r="O222" s="169"/>
      <c r="P222" s="169"/>
      <c r="Q222" s="169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165">
        <v>1110377425</v>
      </c>
      <c r="B223" s="166" t="s">
        <v>328</v>
      </c>
      <c r="C223" s="165" t="s">
        <v>848</v>
      </c>
      <c r="D223" s="166" t="s">
        <v>327</v>
      </c>
      <c r="E223" s="166"/>
      <c r="F223" s="168" t="s">
        <v>849</v>
      </c>
      <c r="G223" s="168"/>
      <c r="H223" s="168"/>
      <c r="I223" s="168"/>
      <c r="J223" s="168"/>
      <c r="K223" s="168" t="str">
        <f t="shared" ca="1" si="0"/>
        <v/>
      </c>
      <c r="L223" s="169"/>
      <c r="M223" s="169"/>
      <c r="N223" s="169"/>
      <c r="O223" s="169"/>
      <c r="P223" s="169"/>
      <c r="Q223" s="169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165">
        <v>1110378804</v>
      </c>
      <c r="B224" s="166" t="s">
        <v>328</v>
      </c>
      <c r="C224" s="165" t="s">
        <v>850</v>
      </c>
      <c r="D224" s="166" t="s">
        <v>327</v>
      </c>
      <c r="E224" s="172">
        <v>43407</v>
      </c>
      <c r="F224" s="168" t="s">
        <v>851</v>
      </c>
      <c r="G224" s="171">
        <v>1130586583</v>
      </c>
      <c r="H224" s="171" t="s">
        <v>852</v>
      </c>
      <c r="I224" s="171">
        <v>3164802411</v>
      </c>
      <c r="J224" s="171" t="s">
        <v>375</v>
      </c>
      <c r="K224" s="168" t="str">
        <f t="shared" ca="1" si="0"/>
        <v>4 año, 9 mes</v>
      </c>
      <c r="L224" s="169"/>
      <c r="M224" s="169"/>
      <c r="N224" s="169"/>
      <c r="O224" s="169"/>
      <c r="P224" s="169"/>
      <c r="Q224" s="169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165">
        <v>1110378846</v>
      </c>
      <c r="B225" s="166" t="s">
        <v>328</v>
      </c>
      <c r="C225" s="165" t="s">
        <v>853</v>
      </c>
      <c r="D225" s="166" t="s">
        <v>327</v>
      </c>
      <c r="E225" s="167">
        <v>43430</v>
      </c>
      <c r="F225" s="168" t="s">
        <v>854</v>
      </c>
      <c r="G225" s="168">
        <v>1088313152</v>
      </c>
      <c r="H225" s="168" t="s">
        <v>855</v>
      </c>
      <c r="I225" s="168">
        <v>3137052443</v>
      </c>
      <c r="J225" s="168"/>
      <c r="K225" s="168" t="str">
        <f t="shared" ca="1" si="0"/>
        <v>4 año, 8 mes</v>
      </c>
      <c r="L225" s="169"/>
      <c r="M225" s="169"/>
      <c r="N225" s="169"/>
      <c r="O225" s="169"/>
      <c r="P225" s="169"/>
      <c r="Q225" s="169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165">
        <v>1110379018</v>
      </c>
      <c r="B226" s="166" t="s">
        <v>328</v>
      </c>
      <c r="C226" s="165" t="s">
        <v>856</v>
      </c>
      <c r="D226" s="166" t="s">
        <v>324</v>
      </c>
      <c r="E226" s="166"/>
      <c r="F226" s="168" t="s">
        <v>857</v>
      </c>
      <c r="G226" s="168"/>
      <c r="H226" s="168"/>
      <c r="I226" s="168"/>
      <c r="J226" s="168"/>
      <c r="K226" s="168" t="str">
        <f t="shared" ca="1" si="0"/>
        <v/>
      </c>
      <c r="L226" s="169"/>
      <c r="M226" s="169"/>
      <c r="N226" s="169"/>
      <c r="O226" s="169"/>
      <c r="P226" s="169"/>
      <c r="Q226" s="169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165">
        <v>1110379097</v>
      </c>
      <c r="B227" s="166" t="s">
        <v>328</v>
      </c>
      <c r="C227" s="165" t="s">
        <v>858</v>
      </c>
      <c r="D227" s="166" t="s">
        <v>327</v>
      </c>
      <c r="E227" s="166"/>
      <c r="F227" s="168" t="s">
        <v>859</v>
      </c>
      <c r="G227" s="168"/>
      <c r="H227" s="168"/>
      <c r="I227" s="168"/>
      <c r="J227" s="168"/>
      <c r="K227" s="168" t="str">
        <f t="shared" ca="1" si="0"/>
        <v/>
      </c>
      <c r="L227" s="169"/>
      <c r="M227" s="169"/>
      <c r="N227" s="169"/>
      <c r="O227" s="169"/>
      <c r="P227" s="169"/>
      <c r="Q227" s="169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165">
        <v>1110379244</v>
      </c>
      <c r="B228" s="166" t="s">
        <v>328</v>
      </c>
      <c r="C228" s="165" t="s">
        <v>860</v>
      </c>
      <c r="D228" s="166" t="s">
        <v>327</v>
      </c>
      <c r="E228" s="167">
        <v>43660</v>
      </c>
      <c r="F228" s="168" t="s">
        <v>861</v>
      </c>
      <c r="G228" s="168"/>
      <c r="H228" s="168"/>
      <c r="I228" s="168"/>
      <c r="J228" s="168"/>
      <c r="K228" s="168" t="str">
        <f t="shared" ca="1" si="0"/>
        <v>4 año, 1 mes</v>
      </c>
      <c r="L228" s="169"/>
      <c r="M228" s="169"/>
      <c r="N228" s="169"/>
      <c r="O228" s="169"/>
      <c r="P228" s="169"/>
      <c r="Q228" s="169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165">
        <v>1110379357</v>
      </c>
      <c r="B229" s="166" t="s">
        <v>328</v>
      </c>
      <c r="C229" s="165" t="s">
        <v>862</v>
      </c>
      <c r="D229" s="166" t="s">
        <v>324</v>
      </c>
      <c r="E229" s="166"/>
      <c r="F229" s="168" t="s">
        <v>863</v>
      </c>
      <c r="G229" s="168"/>
      <c r="H229" s="168"/>
      <c r="I229" s="168"/>
      <c r="J229" s="168"/>
      <c r="K229" s="168" t="str">
        <f t="shared" ca="1" si="0"/>
        <v/>
      </c>
      <c r="L229" s="169"/>
      <c r="M229" s="169"/>
      <c r="N229" s="169"/>
      <c r="O229" s="169"/>
      <c r="P229" s="169"/>
      <c r="Q229" s="169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165">
        <v>1110379691</v>
      </c>
      <c r="B230" s="166" t="s">
        <v>328</v>
      </c>
      <c r="C230" s="165" t="s">
        <v>864</v>
      </c>
      <c r="D230" s="166" t="s">
        <v>327</v>
      </c>
      <c r="E230" s="166"/>
      <c r="F230" s="168" t="s">
        <v>865</v>
      </c>
      <c r="G230" s="168"/>
      <c r="H230" s="168"/>
      <c r="I230" s="168"/>
      <c r="J230" s="168"/>
      <c r="K230" s="168" t="str">
        <f t="shared" ca="1" si="0"/>
        <v/>
      </c>
      <c r="L230" s="169"/>
      <c r="M230" s="169"/>
      <c r="N230" s="169"/>
      <c r="O230" s="169"/>
      <c r="P230" s="169"/>
      <c r="Q230" s="169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165">
        <v>1110379948</v>
      </c>
      <c r="B231" s="166" t="s">
        <v>328</v>
      </c>
      <c r="C231" s="165" t="s">
        <v>866</v>
      </c>
      <c r="D231" s="166" t="s">
        <v>324</v>
      </c>
      <c r="E231" s="166"/>
      <c r="F231" s="168" t="s">
        <v>867</v>
      </c>
      <c r="G231" s="168"/>
      <c r="H231" s="168"/>
      <c r="I231" s="168"/>
      <c r="J231" s="168"/>
      <c r="K231" s="168" t="str">
        <f t="shared" ca="1" si="0"/>
        <v/>
      </c>
      <c r="L231" s="169"/>
      <c r="M231" s="169"/>
      <c r="N231" s="169"/>
      <c r="O231" s="169"/>
      <c r="P231" s="169"/>
      <c r="Q231" s="169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165">
        <v>1110380069</v>
      </c>
      <c r="B232" s="166" t="s">
        <v>328</v>
      </c>
      <c r="C232" s="165" t="s">
        <v>868</v>
      </c>
      <c r="D232" s="166" t="s">
        <v>327</v>
      </c>
      <c r="E232" s="167">
        <v>44236</v>
      </c>
      <c r="F232" s="168" t="s">
        <v>869</v>
      </c>
      <c r="G232" s="168">
        <v>1144066927</v>
      </c>
      <c r="H232" s="168" t="s">
        <v>870</v>
      </c>
      <c r="I232" s="168">
        <v>3216495617</v>
      </c>
      <c r="J232" s="168"/>
      <c r="K232" s="168" t="str">
        <f t="shared" ca="1" si="0"/>
        <v>2 año, 6 mes</v>
      </c>
      <c r="L232" s="169"/>
      <c r="M232" s="169"/>
      <c r="N232" s="169"/>
      <c r="O232" s="169"/>
      <c r="P232" s="169"/>
      <c r="Q232" s="169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165">
        <v>1110380308</v>
      </c>
      <c r="B233" s="166" t="s">
        <v>328</v>
      </c>
      <c r="C233" s="165" t="s">
        <v>397</v>
      </c>
      <c r="D233" s="166" t="s">
        <v>327</v>
      </c>
      <c r="E233" s="172">
        <v>44389</v>
      </c>
      <c r="F233" s="168" t="s">
        <v>871</v>
      </c>
      <c r="G233" s="171">
        <v>94498680</v>
      </c>
      <c r="H233" s="171" t="s">
        <v>872</v>
      </c>
      <c r="I233" s="171">
        <v>3167539934</v>
      </c>
      <c r="J233" s="171" t="s">
        <v>371</v>
      </c>
      <c r="K233" s="168" t="str">
        <f t="shared" ca="1" si="0"/>
        <v>2 año, 1 mes</v>
      </c>
      <c r="L233" s="169"/>
      <c r="M233" s="169"/>
      <c r="N233" s="169"/>
      <c r="O233" s="169"/>
      <c r="P233" s="169"/>
      <c r="Q233" s="169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165">
        <v>1111487969</v>
      </c>
      <c r="B234" s="166" t="s">
        <v>328</v>
      </c>
      <c r="C234" s="165" t="s">
        <v>873</v>
      </c>
      <c r="D234" s="166" t="s">
        <v>324</v>
      </c>
      <c r="E234" s="166"/>
      <c r="F234" s="168" t="s">
        <v>874</v>
      </c>
      <c r="G234" s="168"/>
      <c r="H234" s="168"/>
      <c r="I234" s="168"/>
      <c r="J234" s="168"/>
      <c r="K234" s="168" t="str">
        <f t="shared" ca="1" si="0"/>
        <v/>
      </c>
      <c r="L234" s="169"/>
      <c r="M234" s="169"/>
      <c r="N234" s="169"/>
      <c r="O234" s="169"/>
      <c r="P234" s="169"/>
      <c r="Q234" s="169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165">
        <v>1111488758</v>
      </c>
      <c r="B235" s="166" t="s">
        <v>328</v>
      </c>
      <c r="C235" s="165" t="s">
        <v>875</v>
      </c>
      <c r="D235" s="166" t="s">
        <v>327</v>
      </c>
      <c r="E235" s="166"/>
      <c r="F235" s="168" t="s">
        <v>876</v>
      </c>
      <c r="G235" s="168"/>
      <c r="H235" s="168"/>
      <c r="I235" s="168"/>
      <c r="J235" s="168"/>
      <c r="K235" s="168" t="str">
        <f t="shared" ca="1" si="0"/>
        <v/>
      </c>
      <c r="L235" s="169"/>
      <c r="M235" s="169"/>
      <c r="N235" s="169"/>
      <c r="O235" s="169"/>
      <c r="P235" s="169"/>
      <c r="Q235" s="169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165">
        <v>1111557642</v>
      </c>
      <c r="B236" s="166" t="s">
        <v>332</v>
      </c>
      <c r="C236" s="165" t="s">
        <v>877</v>
      </c>
      <c r="D236" s="166" t="s">
        <v>324</v>
      </c>
      <c r="E236" s="166"/>
      <c r="F236" s="168" t="s">
        <v>878</v>
      </c>
      <c r="G236" s="168"/>
      <c r="H236" s="168"/>
      <c r="I236" s="168"/>
      <c r="J236" s="168"/>
      <c r="K236" s="168" t="str">
        <f t="shared" ca="1" si="0"/>
        <v/>
      </c>
      <c r="L236" s="169"/>
      <c r="M236" s="169"/>
      <c r="N236" s="169"/>
      <c r="O236" s="169"/>
      <c r="P236" s="169"/>
      <c r="Q236" s="169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165">
        <v>1111678380</v>
      </c>
      <c r="B237" s="166" t="s">
        <v>332</v>
      </c>
      <c r="C237" s="165" t="s">
        <v>879</v>
      </c>
      <c r="D237" s="166" t="s">
        <v>327</v>
      </c>
      <c r="E237" s="166"/>
      <c r="F237" s="168" t="s">
        <v>880</v>
      </c>
      <c r="G237" s="168"/>
      <c r="H237" s="168"/>
      <c r="I237" s="168"/>
      <c r="J237" s="168"/>
      <c r="K237" s="168" t="str">
        <f t="shared" ca="1" si="0"/>
        <v/>
      </c>
      <c r="L237" s="169"/>
      <c r="M237" s="169"/>
      <c r="N237" s="169"/>
      <c r="O237" s="169"/>
      <c r="P237" s="169"/>
      <c r="Q237" s="169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165">
        <v>1111688094</v>
      </c>
      <c r="B238" s="166" t="s">
        <v>332</v>
      </c>
      <c r="C238" s="165" t="s">
        <v>881</v>
      </c>
      <c r="D238" s="166" t="s">
        <v>327</v>
      </c>
      <c r="E238" s="172">
        <v>41430</v>
      </c>
      <c r="F238" s="168" t="s">
        <v>882</v>
      </c>
      <c r="G238" s="171">
        <v>1130627537</v>
      </c>
      <c r="H238" s="171" t="s">
        <v>883</v>
      </c>
      <c r="I238" s="171">
        <v>3015759302</v>
      </c>
      <c r="J238" s="171" t="s">
        <v>371</v>
      </c>
      <c r="K238" s="168" t="str">
        <f t="shared" ca="1" si="0"/>
        <v>10 año, 2 mes</v>
      </c>
      <c r="L238" s="169"/>
      <c r="M238" s="169"/>
      <c r="N238" s="169"/>
      <c r="O238" s="169"/>
      <c r="P238" s="169"/>
      <c r="Q238" s="169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165">
        <v>1112050839</v>
      </c>
      <c r="B239" s="166" t="s">
        <v>332</v>
      </c>
      <c r="C239" s="165" t="s">
        <v>884</v>
      </c>
      <c r="D239" s="166" t="s">
        <v>327</v>
      </c>
      <c r="E239" s="166"/>
      <c r="F239" s="168" t="s">
        <v>885</v>
      </c>
      <c r="G239" s="168"/>
      <c r="H239" s="168"/>
      <c r="I239" s="168"/>
      <c r="J239" s="168"/>
      <c r="K239" s="168" t="str">
        <f t="shared" ca="1" si="0"/>
        <v/>
      </c>
      <c r="L239" s="169"/>
      <c r="M239" s="169"/>
      <c r="N239" s="169"/>
      <c r="O239" s="169"/>
      <c r="P239" s="169"/>
      <c r="Q239" s="169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165">
        <v>1112053053</v>
      </c>
      <c r="B240" s="166" t="s">
        <v>328</v>
      </c>
      <c r="C240" s="165" t="s">
        <v>886</v>
      </c>
      <c r="D240" s="166" t="s">
        <v>324</v>
      </c>
      <c r="E240" s="166"/>
      <c r="F240" s="168" t="s">
        <v>887</v>
      </c>
      <c r="G240" s="168"/>
      <c r="H240" s="168"/>
      <c r="I240" s="168"/>
      <c r="J240" s="168"/>
      <c r="K240" s="168" t="str">
        <f t="shared" ca="1" si="0"/>
        <v/>
      </c>
      <c r="L240" s="169"/>
      <c r="M240" s="169"/>
      <c r="N240" s="169"/>
      <c r="O240" s="169"/>
      <c r="P240" s="169"/>
      <c r="Q240" s="169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165">
        <v>1112059526</v>
      </c>
      <c r="B241" s="166" t="s">
        <v>332</v>
      </c>
      <c r="C241" s="165" t="s">
        <v>888</v>
      </c>
      <c r="D241" s="166" t="s">
        <v>327</v>
      </c>
      <c r="E241" s="166"/>
      <c r="F241" s="168" t="s">
        <v>889</v>
      </c>
      <c r="G241" s="168"/>
      <c r="H241" s="168"/>
      <c r="I241" s="168"/>
      <c r="J241" s="168"/>
      <c r="K241" s="168" t="str">
        <f t="shared" ca="1" si="0"/>
        <v/>
      </c>
      <c r="L241" s="169"/>
      <c r="M241" s="169"/>
      <c r="N241" s="169"/>
      <c r="O241" s="169"/>
      <c r="P241" s="169"/>
      <c r="Q241" s="169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165">
        <v>1112060551</v>
      </c>
      <c r="B242" s="166" t="s">
        <v>332</v>
      </c>
      <c r="C242" s="165" t="s">
        <v>890</v>
      </c>
      <c r="D242" s="166" t="s">
        <v>324</v>
      </c>
      <c r="E242" s="172">
        <v>42023</v>
      </c>
      <c r="F242" s="168" t="s">
        <v>891</v>
      </c>
      <c r="G242" s="171">
        <v>66822615</v>
      </c>
      <c r="H242" s="171" t="s">
        <v>892</v>
      </c>
      <c r="I242" s="171">
        <v>3103589825</v>
      </c>
      <c r="J242" s="171" t="s">
        <v>371</v>
      </c>
      <c r="K242" s="168" t="str">
        <f t="shared" ca="1" si="0"/>
        <v>8 año, 7 mes</v>
      </c>
      <c r="L242" s="169"/>
      <c r="M242" s="169"/>
      <c r="N242" s="169"/>
      <c r="O242" s="169"/>
      <c r="P242" s="169"/>
      <c r="Q242" s="169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165">
        <v>1112061487</v>
      </c>
      <c r="B243" s="166" t="s">
        <v>328</v>
      </c>
      <c r="C243" s="165" t="s">
        <v>893</v>
      </c>
      <c r="D243" s="166" t="s">
        <v>324</v>
      </c>
      <c r="E243" s="166"/>
      <c r="F243" s="168" t="s">
        <v>894</v>
      </c>
      <c r="G243" s="168"/>
      <c r="H243" s="168"/>
      <c r="I243" s="168"/>
      <c r="J243" s="168"/>
      <c r="K243" s="168" t="str">
        <f t="shared" ca="1" si="0"/>
        <v/>
      </c>
      <c r="L243" s="169"/>
      <c r="M243" s="169"/>
      <c r="N243" s="169"/>
      <c r="O243" s="169"/>
      <c r="P243" s="169"/>
      <c r="Q243" s="169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165">
        <v>1112064142</v>
      </c>
      <c r="B244" s="166" t="s">
        <v>328</v>
      </c>
      <c r="C244" s="165" t="s">
        <v>895</v>
      </c>
      <c r="D244" s="166" t="s">
        <v>327</v>
      </c>
      <c r="E244" s="166"/>
      <c r="F244" s="168" t="s">
        <v>896</v>
      </c>
      <c r="G244" s="168"/>
      <c r="H244" s="168"/>
      <c r="I244" s="168"/>
      <c r="J244" s="168"/>
      <c r="K244" s="168" t="str">
        <f t="shared" ca="1" si="0"/>
        <v/>
      </c>
      <c r="L244" s="169"/>
      <c r="M244" s="169"/>
      <c r="N244" s="169"/>
      <c r="O244" s="169"/>
      <c r="P244" s="169"/>
      <c r="Q244" s="169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165">
        <v>1112064504</v>
      </c>
      <c r="B245" s="166" t="s">
        <v>328</v>
      </c>
      <c r="C245" s="165" t="s">
        <v>897</v>
      </c>
      <c r="D245" s="166" t="s">
        <v>324</v>
      </c>
      <c r="E245" s="166"/>
      <c r="F245" s="168" t="s">
        <v>898</v>
      </c>
      <c r="G245" s="168"/>
      <c r="H245" s="168"/>
      <c r="I245" s="168"/>
      <c r="J245" s="168"/>
      <c r="K245" s="168" t="str">
        <f t="shared" ca="1" si="0"/>
        <v/>
      </c>
      <c r="L245" s="169"/>
      <c r="M245" s="169"/>
      <c r="N245" s="169"/>
      <c r="O245" s="169"/>
      <c r="P245" s="169"/>
      <c r="Q245" s="169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165">
        <v>1112065891</v>
      </c>
      <c r="B246" s="166" t="s">
        <v>328</v>
      </c>
      <c r="C246" s="165" t="s">
        <v>899</v>
      </c>
      <c r="D246" s="166" t="s">
        <v>324</v>
      </c>
      <c r="E246" s="167">
        <v>43434</v>
      </c>
      <c r="F246" s="168" t="s">
        <v>369</v>
      </c>
      <c r="G246" s="168">
        <v>1130604366</v>
      </c>
      <c r="H246" s="168" t="s">
        <v>276</v>
      </c>
      <c r="I246" s="168">
        <v>3108965050</v>
      </c>
      <c r="J246" s="168"/>
      <c r="K246" s="168" t="str">
        <f t="shared" ca="1" si="0"/>
        <v>4 año, 8 mes</v>
      </c>
      <c r="L246" s="169"/>
      <c r="M246" s="169"/>
      <c r="N246" s="169"/>
      <c r="O246" s="169"/>
      <c r="P246" s="169"/>
      <c r="Q246" s="169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165">
        <v>1112065947</v>
      </c>
      <c r="B247" s="166" t="s">
        <v>328</v>
      </c>
      <c r="C247" s="165" t="s">
        <v>900</v>
      </c>
      <c r="D247" s="166" t="s">
        <v>324</v>
      </c>
      <c r="E247" s="166"/>
      <c r="F247" s="168" t="s">
        <v>901</v>
      </c>
      <c r="G247" s="168"/>
      <c r="H247" s="168"/>
      <c r="I247" s="168"/>
      <c r="J247" s="168"/>
      <c r="K247" s="168" t="str">
        <f t="shared" ca="1" si="0"/>
        <v/>
      </c>
      <c r="L247" s="169"/>
      <c r="M247" s="169"/>
      <c r="N247" s="169"/>
      <c r="O247" s="169"/>
      <c r="P247" s="169"/>
      <c r="Q247" s="169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165">
        <v>1112067383</v>
      </c>
      <c r="B248" s="166" t="s">
        <v>328</v>
      </c>
      <c r="C248" s="165" t="s">
        <v>902</v>
      </c>
      <c r="D248" s="166" t="s">
        <v>327</v>
      </c>
      <c r="E248" s="166"/>
      <c r="F248" s="168" t="s">
        <v>903</v>
      </c>
      <c r="G248" s="168"/>
      <c r="H248" s="168"/>
      <c r="I248" s="168"/>
      <c r="J248" s="168"/>
      <c r="K248" s="168" t="str">
        <f t="shared" ca="1" si="0"/>
        <v/>
      </c>
      <c r="L248" s="169"/>
      <c r="M248" s="169"/>
      <c r="N248" s="169"/>
      <c r="O248" s="169"/>
      <c r="P248" s="169"/>
      <c r="Q248" s="169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165">
        <v>1112068242</v>
      </c>
      <c r="B249" s="166" t="s">
        <v>328</v>
      </c>
      <c r="C249" s="165" t="s">
        <v>904</v>
      </c>
      <c r="D249" s="166" t="s">
        <v>324</v>
      </c>
      <c r="E249" s="166"/>
      <c r="F249" s="168" t="s">
        <v>905</v>
      </c>
      <c r="G249" s="168"/>
      <c r="H249" s="168"/>
      <c r="I249" s="168"/>
      <c r="J249" s="168"/>
      <c r="K249" s="168" t="str">
        <f t="shared" ca="1" si="0"/>
        <v/>
      </c>
      <c r="L249" s="169"/>
      <c r="M249" s="169"/>
      <c r="N249" s="169"/>
      <c r="O249" s="169"/>
      <c r="P249" s="169"/>
      <c r="Q249" s="169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165">
        <v>1112068495</v>
      </c>
      <c r="B250" s="166" t="s">
        <v>328</v>
      </c>
      <c r="C250" s="165" t="s">
        <v>906</v>
      </c>
      <c r="D250" s="166" t="s">
        <v>324</v>
      </c>
      <c r="E250" s="166"/>
      <c r="F250" s="168" t="s">
        <v>907</v>
      </c>
      <c r="G250" s="168"/>
      <c r="H250" s="168"/>
      <c r="I250" s="168"/>
      <c r="J250" s="168"/>
      <c r="K250" s="168" t="str">
        <f t="shared" ca="1" si="0"/>
        <v/>
      </c>
      <c r="L250" s="169"/>
      <c r="M250" s="169"/>
      <c r="N250" s="169"/>
      <c r="O250" s="169"/>
      <c r="P250" s="169"/>
      <c r="Q250" s="169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165">
        <v>1112068571</v>
      </c>
      <c r="B251" s="166" t="s">
        <v>328</v>
      </c>
      <c r="C251" s="165" t="s">
        <v>908</v>
      </c>
      <c r="D251" s="166" t="s">
        <v>327</v>
      </c>
      <c r="E251" s="166"/>
      <c r="F251" s="168" t="s">
        <v>909</v>
      </c>
      <c r="G251" s="168"/>
      <c r="H251" s="168"/>
      <c r="I251" s="168"/>
      <c r="J251" s="168"/>
      <c r="K251" s="168" t="str">
        <f t="shared" ca="1" si="0"/>
        <v/>
      </c>
      <c r="L251" s="169"/>
      <c r="M251" s="169"/>
      <c r="N251" s="169"/>
      <c r="O251" s="169"/>
      <c r="P251" s="169"/>
      <c r="Q251" s="169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165">
        <v>1112068898</v>
      </c>
      <c r="B252" s="166" t="s">
        <v>328</v>
      </c>
      <c r="C252" s="165" t="s">
        <v>910</v>
      </c>
      <c r="D252" s="166" t="s">
        <v>324</v>
      </c>
      <c r="E252" s="166"/>
      <c r="F252" s="168" t="s">
        <v>911</v>
      </c>
      <c r="G252" s="168"/>
      <c r="H252" s="168"/>
      <c r="I252" s="168"/>
      <c r="J252" s="168"/>
      <c r="K252" s="168" t="str">
        <f t="shared" ca="1" si="0"/>
        <v/>
      </c>
      <c r="L252" s="169"/>
      <c r="M252" s="169"/>
      <c r="N252" s="169"/>
      <c r="O252" s="169"/>
      <c r="P252" s="169"/>
      <c r="Q252" s="169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165">
        <v>1112068998</v>
      </c>
      <c r="B253" s="166" t="s">
        <v>328</v>
      </c>
      <c r="C253" s="165" t="s">
        <v>912</v>
      </c>
      <c r="D253" s="166" t="s">
        <v>324</v>
      </c>
      <c r="E253" s="166"/>
      <c r="F253" s="168" t="s">
        <v>913</v>
      </c>
      <c r="G253" s="168"/>
      <c r="H253" s="168"/>
      <c r="I253" s="168"/>
      <c r="J253" s="168"/>
      <c r="K253" s="168" t="str">
        <f t="shared" ca="1" si="0"/>
        <v/>
      </c>
      <c r="L253" s="169"/>
      <c r="M253" s="169"/>
      <c r="N253" s="169"/>
      <c r="O253" s="169"/>
      <c r="P253" s="169"/>
      <c r="Q253" s="169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165">
        <v>1112069023</v>
      </c>
      <c r="B254" s="166" t="s">
        <v>328</v>
      </c>
      <c r="C254" s="165" t="s">
        <v>914</v>
      </c>
      <c r="D254" s="166" t="s">
        <v>324</v>
      </c>
      <c r="E254" s="166"/>
      <c r="F254" s="168" t="s">
        <v>915</v>
      </c>
      <c r="G254" s="168"/>
      <c r="H254" s="168"/>
      <c r="I254" s="168"/>
      <c r="J254" s="168"/>
      <c r="K254" s="168" t="str">
        <f t="shared" ca="1" si="0"/>
        <v/>
      </c>
      <c r="L254" s="169"/>
      <c r="M254" s="169"/>
      <c r="N254" s="169"/>
      <c r="O254" s="169"/>
      <c r="P254" s="169"/>
      <c r="Q254" s="169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165">
        <v>1112069103</v>
      </c>
      <c r="B255" s="166" t="s">
        <v>328</v>
      </c>
      <c r="C255" s="165" t="s">
        <v>916</v>
      </c>
      <c r="D255" s="166" t="s">
        <v>327</v>
      </c>
      <c r="E255" s="166"/>
      <c r="F255" s="168" t="s">
        <v>917</v>
      </c>
      <c r="G255" s="168"/>
      <c r="H255" s="168"/>
      <c r="I255" s="168"/>
      <c r="J255" s="168"/>
      <c r="K255" s="168" t="str">
        <f t="shared" ca="1" si="0"/>
        <v/>
      </c>
      <c r="L255" s="169"/>
      <c r="M255" s="169"/>
      <c r="N255" s="169"/>
      <c r="O255" s="169"/>
      <c r="P255" s="169"/>
      <c r="Q255" s="169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165">
        <v>1112069120</v>
      </c>
      <c r="B256" s="166" t="s">
        <v>328</v>
      </c>
      <c r="C256" s="165" t="s">
        <v>918</v>
      </c>
      <c r="D256" s="166" t="s">
        <v>327</v>
      </c>
      <c r="E256" s="167">
        <v>44274</v>
      </c>
      <c r="F256" s="168" t="s">
        <v>919</v>
      </c>
      <c r="G256" s="168">
        <v>31578177</v>
      </c>
      <c r="H256" s="168" t="s">
        <v>920</v>
      </c>
      <c r="I256" s="168">
        <v>3162463729</v>
      </c>
      <c r="J256" s="168"/>
      <c r="K256" s="168" t="str">
        <f t="shared" ca="1" si="0"/>
        <v>2 año, 5 mes</v>
      </c>
      <c r="L256" s="169"/>
      <c r="M256" s="169"/>
      <c r="N256" s="169"/>
      <c r="O256" s="169"/>
      <c r="P256" s="169"/>
      <c r="Q256" s="169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165">
        <v>1112069280</v>
      </c>
      <c r="B257" s="166" t="s">
        <v>328</v>
      </c>
      <c r="C257" s="165" t="s">
        <v>921</v>
      </c>
      <c r="D257" s="166" t="s">
        <v>324</v>
      </c>
      <c r="E257" s="167">
        <v>44349</v>
      </c>
      <c r="F257" s="168" t="s">
        <v>922</v>
      </c>
      <c r="G257" s="168">
        <v>1144088554</v>
      </c>
      <c r="H257" s="168" t="s">
        <v>923</v>
      </c>
      <c r="I257" s="168">
        <v>3115547235</v>
      </c>
      <c r="J257" s="168"/>
      <c r="K257" s="168" t="str">
        <f t="shared" ca="1" si="0"/>
        <v>2 año, 2 mes</v>
      </c>
      <c r="L257" s="169"/>
      <c r="M257" s="169"/>
      <c r="N257" s="169"/>
      <c r="O257" s="169"/>
      <c r="P257" s="169"/>
      <c r="Q257" s="169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165">
        <v>1112069413</v>
      </c>
      <c r="B258" s="166" t="s">
        <v>328</v>
      </c>
      <c r="C258" s="165" t="s">
        <v>924</v>
      </c>
      <c r="D258" s="166" t="s">
        <v>327</v>
      </c>
      <c r="E258" s="172">
        <v>44388</v>
      </c>
      <c r="F258" s="168" t="s">
        <v>925</v>
      </c>
      <c r="G258" s="171">
        <v>1144101687</v>
      </c>
      <c r="H258" s="171" t="s">
        <v>926</v>
      </c>
      <c r="I258" s="171">
        <v>3206154665</v>
      </c>
      <c r="J258" s="171" t="s">
        <v>375</v>
      </c>
      <c r="K258" s="168" t="str">
        <f t="shared" ca="1" si="0"/>
        <v>2 año, 1 mes</v>
      </c>
      <c r="L258" s="169"/>
      <c r="M258" s="169"/>
      <c r="N258" s="169"/>
      <c r="O258" s="169"/>
      <c r="P258" s="169"/>
      <c r="Q258" s="169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165">
        <v>1112069636</v>
      </c>
      <c r="B259" s="166" t="s">
        <v>328</v>
      </c>
      <c r="C259" s="165" t="s">
        <v>927</v>
      </c>
      <c r="D259" s="166" t="s">
        <v>324</v>
      </c>
      <c r="E259" s="166"/>
      <c r="F259" s="168" t="s">
        <v>928</v>
      </c>
      <c r="G259" s="168"/>
      <c r="H259" s="168"/>
      <c r="I259" s="168"/>
      <c r="J259" s="168"/>
      <c r="K259" s="168" t="str">
        <f t="shared" ca="1" si="0"/>
        <v/>
      </c>
      <c r="L259" s="169"/>
      <c r="M259" s="169"/>
      <c r="N259" s="169"/>
      <c r="O259" s="169"/>
      <c r="P259" s="169"/>
      <c r="Q259" s="169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165">
        <v>1112069732</v>
      </c>
      <c r="B260" s="166" t="s">
        <v>328</v>
      </c>
      <c r="C260" s="165" t="s">
        <v>929</v>
      </c>
      <c r="D260" s="166" t="s">
        <v>324</v>
      </c>
      <c r="E260" s="166"/>
      <c r="F260" s="168" t="s">
        <v>930</v>
      </c>
      <c r="G260" s="168"/>
      <c r="H260" s="168"/>
      <c r="I260" s="168"/>
      <c r="J260" s="168"/>
      <c r="K260" s="168" t="str">
        <f t="shared" ca="1" si="0"/>
        <v/>
      </c>
      <c r="L260" s="169"/>
      <c r="M260" s="169"/>
      <c r="N260" s="169"/>
      <c r="O260" s="169"/>
      <c r="P260" s="169"/>
      <c r="Q260" s="169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165">
        <v>1112070175</v>
      </c>
      <c r="B261" s="166" t="s">
        <v>328</v>
      </c>
      <c r="C261" s="165" t="s">
        <v>931</v>
      </c>
      <c r="D261" s="166" t="s">
        <v>324</v>
      </c>
      <c r="E261" s="167">
        <v>44627</v>
      </c>
      <c r="F261" s="168" t="s">
        <v>932</v>
      </c>
      <c r="G261" s="168">
        <v>1130616878</v>
      </c>
      <c r="H261" s="168" t="s">
        <v>933</v>
      </c>
      <c r="I261" s="168">
        <v>3154606746</v>
      </c>
      <c r="J261" s="168"/>
      <c r="K261" s="168" t="str">
        <f t="shared" ca="1" si="0"/>
        <v>1 año, 5 mes</v>
      </c>
      <c r="L261" s="169"/>
      <c r="M261" s="169"/>
      <c r="N261" s="169"/>
      <c r="O261" s="169"/>
      <c r="P261" s="169"/>
      <c r="Q261" s="169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165">
        <v>1112070601</v>
      </c>
      <c r="B262" s="166" t="s">
        <v>328</v>
      </c>
      <c r="C262" s="165" t="s">
        <v>934</v>
      </c>
      <c r="D262" s="166" t="s">
        <v>327</v>
      </c>
      <c r="E262" s="167">
        <v>44723</v>
      </c>
      <c r="F262" s="168" t="s">
        <v>935</v>
      </c>
      <c r="G262" s="171">
        <v>1144155195</v>
      </c>
      <c r="H262" s="171" t="s">
        <v>936</v>
      </c>
      <c r="I262" s="171">
        <v>3168589622</v>
      </c>
      <c r="J262" s="171" t="s">
        <v>375</v>
      </c>
      <c r="K262" s="168" t="str">
        <f t="shared" ca="1" si="0"/>
        <v>1 año, 2 mes</v>
      </c>
      <c r="L262" s="169"/>
      <c r="M262" s="169"/>
      <c r="N262" s="169"/>
      <c r="O262" s="169"/>
      <c r="P262" s="169"/>
      <c r="Q262" s="169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165">
        <v>1112070614</v>
      </c>
      <c r="B263" s="166" t="s">
        <v>328</v>
      </c>
      <c r="C263" s="165" t="s">
        <v>937</v>
      </c>
      <c r="D263" s="166" t="s">
        <v>327</v>
      </c>
      <c r="E263" s="167">
        <v>44733</v>
      </c>
      <c r="F263" s="168" t="s">
        <v>938</v>
      </c>
      <c r="G263" s="171">
        <v>1124848755</v>
      </c>
      <c r="H263" s="168" t="s">
        <v>939</v>
      </c>
      <c r="I263" s="168">
        <v>3127531460</v>
      </c>
      <c r="J263" s="171" t="s">
        <v>375</v>
      </c>
      <c r="K263" s="168" t="str">
        <f t="shared" ca="1" si="0"/>
        <v>1 año, 2 mes</v>
      </c>
      <c r="L263" s="169"/>
      <c r="M263" s="169"/>
      <c r="N263" s="169"/>
      <c r="O263" s="169"/>
      <c r="P263" s="169"/>
      <c r="Q263" s="169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165">
        <v>1112070631</v>
      </c>
      <c r="B264" s="166" t="s">
        <v>328</v>
      </c>
      <c r="C264" s="165" t="s">
        <v>940</v>
      </c>
      <c r="D264" s="166" t="s">
        <v>327</v>
      </c>
      <c r="E264" s="166"/>
      <c r="F264" s="168" t="s">
        <v>941</v>
      </c>
      <c r="G264" s="168"/>
      <c r="H264" s="168"/>
      <c r="I264" s="168"/>
      <c r="J264" s="168"/>
      <c r="K264" s="168" t="str">
        <f t="shared" ca="1" si="0"/>
        <v/>
      </c>
      <c r="L264" s="169"/>
      <c r="M264" s="169"/>
      <c r="N264" s="169"/>
      <c r="O264" s="169"/>
      <c r="P264" s="169"/>
      <c r="Q264" s="169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165">
        <v>1113068017</v>
      </c>
      <c r="B265" s="166" t="s">
        <v>332</v>
      </c>
      <c r="C265" s="165" t="s">
        <v>942</v>
      </c>
      <c r="D265" s="166" t="s">
        <v>324</v>
      </c>
      <c r="E265" s="166"/>
      <c r="F265" s="168" t="s">
        <v>943</v>
      </c>
      <c r="G265" s="168"/>
      <c r="H265" s="168"/>
      <c r="I265" s="168"/>
      <c r="J265" s="168"/>
      <c r="K265" s="168" t="str">
        <f t="shared" ca="1" si="0"/>
        <v/>
      </c>
      <c r="L265" s="169"/>
      <c r="M265" s="169"/>
      <c r="N265" s="169"/>
      <c r="O265" s="169"/>
      <c r="P265" s="169"/>
      <c r="Q265" s="169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165">
        <v>1113071900</v>
      </c>
      <c r="B266" s="166" t="s">
        <v>328</v>
      </c>
      <c r="C266" s="165" t="s">
        <v>944</v>
      </c>
      <c r="D266" s="166" t="s">
        <v>324</v>
      </c>
      <c r="E266" s="167">
        <v>44399</v>
      </c>
      <c r="F266" s="168" t="s">
        <v>945</v>
      </c>
      <c r="G266" s="168">
        <v>1144036056</v>
      </c>
      <c r="H266" s="168" t="s">
        <v>946</v>
      </c>
      <c r="I266" s="168">
        <v>3127673766</v>
      </c>
      <c r="J266" s="168"/>
      <c r="K266" s="168" t="str">
        <f t="shared" ca="1" si="0"/>
        <v>2 año, 1 mes</v>
      </c>
      <c r="L266" s="169"/>
      <c r="M266" s="169"/>
      <c r="N266" s="169"/>
      <c r="O266" s="169"/>
      <c r="P266" s="169"/>
      <c r="Q266" s="169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165">
        <v>1113626806</v>
      </c>
      <c r="B267" s="166" t="s">
        <v>322</v>
      </c>
      <c r="C267" s="165" t="s">
        <v>947</v>
      </c>
      <c r="D267" s="166" t="s">
        <v>327</v>
      </c>
      <c r="E267" s="166"/>
      <c r="F267" s="168" t="s">
        <v>948</v>
      </c>
      <c r="G267" s="168"/>
      <c r="H267" s="168"/>
      <c r="I267" s="168"/>
      <c r="J267" s="168"/>
      <c r="K267" s="168" t="str">
        <f t="shared" ca="1" si="0"/>
        <v/>
      </c>
      <c r="L267" s="169"/>
      <c r="M267" s="169"/>
      <c r="N267" s="169"/>
      <c r="O267" s="169"/>
      <c r="P267" s="169"/>
      <c r="Q267" s="169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165">
        <v>1114004102</v>
      </c>
      <c r="B268" s="166" t="s">
        <v>332</v>
      </c>
      <c r="C268" s="165" t="s">
        <v>949</v>
      </c>
      <c r="D268" s="166" t="s">
        <v>324</v>
      </c>
      <c r="E268" s="166"/>
      <c r="F268" s="168" t="s">
        <v>950</v>
      </c>
      <c r="G268" s="168"/>
      <c r="H268" s="168"/>
      <c r="I268" s="168"/>
      <c r="J268" s="168"/>
      <c r="K268" s="168" t="str">
        <f t="shared" ca="1" si="0"/>
        <v/>
      </c>
      <c r="L268" s="169"/>
      <c r="M268" s="169"/>
      <c r="N268" s="169"/>
      <c r="O268" s="169"/>
      <c r="P268" s="169"/>
      <c r="Q268" s="169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165">
        <v>1114249477</v>
      </c>
      <c r="B269" s="166" t="s">
        <v>328</v>
      </c>
      <c r="C269" s="165" t="s">
        <v>951</v>
      </c>
      <c r="D269" s="166" t="s">
        <v>324</v>
      </c>
      <c r="E269" s="166"/>
      <c r="F269" s="168" t="s">
        <v>952</v>
      </c>
      <c r="G269" s="168"/>
      <c r="H269" s="168"/>
      <c r="I269" s="168"/>
      <c r="J269" s="168"/>
      <c r="K269" s="168" t="str">
        <f t="shared" ca="1" si="0"/>
        <v/>
      </c>
      <c r="L269" s="169"/>
      <c r="M269" s="169"/>
      <c r="N269" s="169"/>
      <c r="O269" s="169"/>
      <c r="P269" s="169"/>
      <c r="Q269" s="169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165">
        <v>1114249857</v>
      </c>
      <c r="B270" s="166" t="s">
        <v>328</v>
      </c>
      <c r="C270" s="165" t="s">
        <v>953</v>
      </c>
      <c r="D270" s="166" t="s">
        <v>324</v>
      </c>
      <c r="E270" s="166"/>
      <c r="F270" s="168" t="s">
        <v>954</v>
      </c>
      <c r="G270" s="168"/>
      <c r="H270" s="168"/>
      <c r="I270" s="168"/>
      <c r="J270" s="168"/>
      <c r="K270" s="168" t="str">
        <f t="shared" ca="1" si="0"/>
        <v/>
      </c>
      <c r="L270" s="169"/>
      <c r="M270" s="169"/>
      <c r="N270" s="169"/>
      <c r="O270" s="169"/>
      <c r="P270" s="169"/>
      <c r="Q270" s="169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165">
        <v>1114902093</v>
      </c>
      <c r="B271" s="166" t="s">
        <v>328</v>
      </c>
      <c r="C271" s="165" t="s">
        <v>955</v>
      </c>
      <c r="D271" s="166" t="s">
        <v>327</v>
      </c>
      <c r="E271" s="166"/>
      <c r="F271" s="168" t="s">
        <v>956</v>
      </c>
      <c r="G271" s="168"/>
      <c r="H271" s="168"/>
      <c r="I271" s="168"/>
      <c r="J271" s="168"/>
      <c r="K271" s="168" t="str">
        <f t="shared" ca="1" si="0"/>
        <v/>
      </c>
      <c r="L271" s="169"/>
      <c r="M271" s="169"/>
      <c r="N271" s="169"/>
      <c r="O271" s="169"/>
      <c r="P271" s="169"/>
      <c r="Q271" s="169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165">
        <v>1114904676</v>
      </c>
      <c r="B272" s="166" t="s">
        <v>328</v>
      </c>
      <c r="C272" s="165" t="s">
        <v>957</v>
      </c>
      <c r="D272" s="166" t="s">
        <v>324</v>
      </c>
      <c r="E272" s="167">
        <v>44309</v>
      </c>
      <c r="F272" s="168" t="s">
        <v>958</v>
      </c>
      <c r="G272" s="168"/>
      <c r="H272" s="168"/>
      <c r="I272" s="168"/>
      <c r="J272" s="168"/>
      <c r="K272" s="168" t="str">
        <f t="shared" ca="1" si="0"/>
        <v>2 año, 4 mes</v>
      </c>
      <c r="L272" s="169"/>
      <c r="M272" s="169"/>
      <c r="N272" s="169"/>
      <c r="O272" s="169"/>
      <c r="P272" s="169"/>
      <c r="Q272" s="169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165">
        <v>1114961912</v>
      </c>
      <c r="B273" s="166" t="s">
        <v>328</v>
      </c>
      <c r="C273" s="165" t="s">
        <v>959</v>
      </c>
      <c r="D273" s="166" t="s">
        <v>324</v>
      </c>
      <c r="E273" s="172">
        <v>44680</v>
      </c>
      <c r="F273" s="168" t="s">
        <v>960</v>
      </c>
      <c r="G273" s="171">
        <v>1027963691</v>
      </c>
      <c r="H273" s="171" t="s">
        <v>961</v>
      </c>
      <c r="I273" s="171">
        <v>3174302411</v>
      </c>
      <c r="J273" s="168"/>
      <c r="K273" s="168" t="str">
        <f t="shared" ca="1" si="0"/>
        <v>1 año, 3 mes</v>
      </c>
      <c r="L273" s="169"/>
      <c r="M273" s="169"/>
      <c r="N273" s="169"/>
      <c r="O273" s="169"/>
      <c r="P273" s="169"/>
      <c r="Q273" s="169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165">
        <v>1116073786</v>
      </c>
      <c r="B274" s="166" t="s">
        <v>332</v>
      </c>
      <c r="C274" s="165" t="s">
        <v>962</v>
      </c>
      <c r="D274" s="166" t="s">
        <v>327</v>
      </c>
      <c r="E274" s="166"/>
      <c r="F274" s="168" t="s">
        <v>963</v>
      </c>
      <c r="G274" s="168"/>
      <c r="H274" s="168"/>
      <c r="I274" s="168"/>
      <c r="J274" s="168"/>
      <c r="K274" s="168" t="str">
        <f t="shared" ca="1" si="0"/>
        <v/>
      </c>
      <c r="L274" s="169"/>
      <c r="M274" s="169"/>
      <c r="N274" s="169"/>
      <c r="O274" s="169"/>
      <c r="P274" s="169"/>
      <c r="Q274" s="169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165">
        <v>1116380847</v>
      </c>
      <c r="B275" s="166" t="s">
        <v>328</v>
      </c>
      <c r="C275" s="165" t="s">
        <v>964</v>
      </c>
      <c r="D275" s="166" t="s">
        <v>327</v>
      </c>
      <c r="E275" s="166"/>
      <c r="F275" s="168" t="s">
        <v>965</v>
      </c>
      <c r="G275" s="168"/>
      <c r="H275" s="168"/>
      <c r="I275" s="168"/>
      <c r="J275" s="168"/>
      <c r="K275" s="168" t="str">
        <f t="shared" ca="1" si="0"/>
        <v/>
      </c>
      <c r="L275" s="169"/>
      <c r="M275" s="169"/>
      <c r="N275" s="169"/>
      <c r="O275" s="169"/>
      <c r="P275" s="169"/>
      <c r="Q275" s="169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165">
        <v>1116383887</v>
      </c>
      <c r="B276" s="166" t="s">
        <v>328</v>
      </c>
      <c r="C276" s="165" t="s">
        <v>966</v>
      </c>
      <c r="D276" s="166" t="s">
        <v>324</v>
      </c>
      <c r="E276" s="172">
        <v>44443</v>
      </c>
      <c r="F276" s="168" t="s">
        <v>967</v>
      </c>
      <c r="G276" s="171">
        <v>1118304623</v>
      </c>
      <c r="H276" s="171" t="s">
        <v>968</v>
      </c>
      <c r="I276" s="171">
        <v>3103143051</v>
      </c>
      <c r="J276" s="171" t="s">
        <v>371</v>
      </c>
      <c r="K276" s="168" t="str">
        <f t="shared" ca="1" si="0"/>
        <v>1 año, 11 mes</v>
      </c>
      <c r="L276" s="169"/>
      <c r="M276" s="169"/>
      <c r="N276" s="169"/>
      <c r="O276" s="169"/>
      <c r="P276" s="169"/>
      <c r="Q276" s="169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165">
        <v>1116383900</v>
      </c>
      <c r="B277" s="166" t="s">
        <v>328</v>
      </c>
      <c r="C277" s="165" t="s">
        <v>969</v>
      </c>
      <c r="D277" s="166" t="s">
        <v>324</v>
      </c>
      <c r="E277" s="166"/>
      <c r="F277" s="168" t="s">
        <v>970</v>
      </c>
      <c r="G277" s="168"/>
      <c r="H277" s="168"/>
      <c r="I277" s="168"/>
      <c r="J277" s="168"/>
      <c r="K277" s="168" t="str">
        <f t="shared" ca="1" si="0"/>
        <v/>
      </c>
      <c r="L277" s="169"/>
      <c r="M277" s="169"/>
      <c r="N277" s="169"/>
      <c r="O277" s="169"/>
      <c r="P277" s="169"/>
      <c r="Q277" s="169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165">
        <v>1116384222</v>
      </c>
      <c r="B278" s="166" t="s">
        <v>328</v>
      </c>
      <c r="C278" s="165" t="s">
        <v>971</v>
      </c>
      <c r="D278" s="166" t="s">
        <v>324</v>
      </c>
      <c r="E278" s="166"/>
      <c r="F278" s="168" t="s">
        <v>972</v>
      </c>
      <c r="G278" s="168"/>
      <c r="H278" s="168"/>
      <c r="I278" s="168"/>
      <c r="J278" s="168"/>
      <c r="K278" s="168" t="str">
        <f t="shared" ca="1" si="0"/>
        <v/>
      </c>
      <c r="L278" s="169"/>
      <c r="M278" s="169"/>
      <c r="N278" s="169"/>
      <c r="O278" s="169"/>
      <c r="P278" s="169"/>
      <c r="Q278" s="169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165">
        <v>1117016032</v>
      </c>
      <c r="B279" s="166" t="s">
        <v>332</v>
      </c>
      <c r="C279" s="165" t="s">
        <v>973</v>
      </c>
      <c r="D279" s="166" t="s">
        <v>324</v>
      </c>
      <c r="E279" s="166"/>
      <c r="F279" s="168" t="s">
        <v>974</v>
      </c>
      <c r="G279" s="168"/>
      <c r="H279" s="168"/>
      <c r="I279" s="168"/>
      <c r="J279" s="168"/>
      <c r="K279" s="168" t="str">
        <f t="shared" ca="1" si="0"/>
        <v/>
      </c>
      <c r="L279" s="169"/>
      <c r="M279" s="169"/>
      <c r="N279" s="169"/>
      <c r="O279" s="169"/>
      <c r="P279" s="169"/>
      <c r="Q279" s="169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165">
        <v>1117357665</v>
      </c>
      <c r="B280" s="166" t="s">
        <v>332</v>
      </c>
      <c r="C280" s="165" t="s">
        <v>975</v>
      </c>
      <c r="D280" s="166" t="s">
        <v>327</v>
      </c>
      <c r="E280" s="166"/>
      <c r="F280" s="168" t="s">
        <v>974</v>
      </c>
      <c r="G280" s="168"/>
      <c r="H280" s="168"/>
      <c r="I280" s="168"/>
      <c r="J280" s="168"/>
      <c r="K280" s="168" t="str">
        <f t="shared" ca="1" si="0"/>
        <v/>
      </c>
      <c r="L280" s="169"/>
      <c r="M280" s="169"/>
      <c r="N280" s="169"/>
      <c r="O280" s="169"/>
      <c r="P280" s="169"/>
      <c r="Q280" s="169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165">
        <v>1123211458</v>
      </c>
      <c r="B281" s="166" t="s">
        <v>328</v>
      </c>
      <c r="C281" s="165" t="s">
        <v>976</v>
      </c>
      <c r="D281" s="166" t="s">
        <v>327</v>
      </c>
      <c r="E281" s="166"/>
      <c r="F281" s="168" t="s">
        <v>977</v>
      </c>
      <c r="G281" s="168"/>
      <c r="H281" s="168"/>
      <c r="I281" s="168"/>
      <c r="J281" s="168"/>
      <c r="K281" s="168" t="str">
        <f t="shared" ca="1" si="0"/>
        <v/>
      </c>
      <c r="L281" s="169"/>
      <c r="M281" s="169"/>
      <c r="N281" s="169"/>
      <c r="O281" s="169"/>
      <c r="P281" s="169"/>
      <c r="Q281" s="169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165">
        <v>1125233208</v>
      </c>
      <c r="B282" s="166" t="s">
        <v>328</v>
      </c>
      <c r="C282" s="165" t="s">
        <v>978</v>
      </c>
      <c r="D282" s="166" t="s">
        <v>327</v>
      </c>
      <c r="E282" s="167">
        <v>44525</v>
      </c>
      <c r="F282" s="168" t="s">
        <v>979</v>
      </c>
      <c r="G282" s="171" t="s">
        <v>980</v>
      </c>
      <c r="H282" s="171" t="s">
        <v>981</v>
      </c>
      <c r="I282" s="171">
        <v>3133340689</v>
      </c>
      <c r="J282" s="168"/>
      <c r="K282" s="168" t="str">
        <f t="shared" ca="1" si="0"/>
        <v>1 año, 8 mes</v>
      </c>
      <c r="L282" s="169"/>
      <c r="M282" s="169"/>
      <c r="N282" s="169"/>
      <c r="O282" s="169"/>
      <c r="P282" s="169"/>
      <c r="Q282" s="169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165">
        <v>1125328161</v>
      </c>
      <c r="B283" s="166" t="s">
        <v>328</v>
      </c>
      <c r="C283" s="165" t="s">
        <v>982</v>
      </c>
      <c r="D283" s="166" t="s">
        <v>324</v>
      </c>
      <c r="E283" s="166"/>
      <c r="F283" s="168" t="s">
        <v>983</v>
      </c>
      <c r="G283" s="168"/>
      <c r="H283" s="168"/>
      <c r="I283" s="168"/>
      <c r="J283" s="168"/>
      <c r="K283" s="168" t="str">
        <f t="shared" ca="1" si="0"/>
        <v/>
      </c>
      <c r="L283" s="169"/>
      <c r="M283" s="169"/>
      <c r="N283" s="169"/>
      <c r="O283" s="169"/>
      <c r="P283" s="169"/>
      <c r="Q283" s="169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165">
        <v>1126788214</v>
      </c>
      <c r="B284" s="166" t="s">
        <v>332</v>
      </c>
      <c r="C284" s="165" t="s">
        <v>984</v>
      </c>
      <c r="D284" s="166" t="s">
        <v>324</v>
      </c>
      <c r="E284" s="166"/>
      <c r="F284" s="168" t="s">
        <v>985</v>
      </c>
      <c r="G284" s="168"/>
      <c r="H284" s="168"/>
      <c r="I284" s="168"/>
      <c r="J284" s="168"/>
      <c r="K284" s="168" t="str">
        <f t="shared" ca="1" si="0"/>
        <v/>
      </c>
      <c r="L284" s="169"/>
      <c r="M284" s="169"/>
      <c r="N284" s="169"/>
      <c r="O284" s="169"/>
      <c r="P284" s="169"/>
      <c r="Q284" s="169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165">
        <v>1126788215</v>
      </c>
      <c r="B285" s="166" t="s">
        <v>332</v>
      </c>
      <c r="C285" s="165" t="s">
        <v>986</v>
      </c>
      <c r="D285" s="166" t="s">
        <v>327</v>
      </c>
      <c r="E285" s="166"/>
      <c r="F285" s="168" t="s">
        <v>985</v>
      </c>
      <c r="G285" s="168"/>
      <c r="H285" s="168"/>
      <c r="I285" s="168"/>
      <c r="J285" s="168"/>
      <c r="K285" s="168" t="str">
        <f t="shared" ca="1" si="0"/>
        <v/>
      </c>
      <c r="L285" s="169"/>
      <c r="M285" s="169"/>
      <c r="N285" s="169"/>
      <c r="O285" s="169"/>
      <c r="P285" s="169"/>
      <c r="Q285" s="169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165">
        <v>1126828189</v>
      </c>
      <c r="B286" s="166" t="s">
        <v>328</v>
      </c>
      <c r="C286" s="165" t="s">
        <v>987</v>
      </c>
      <c r="D286" s="166" t="s">
        <v>324</v>
      </c>
      <c r="E286" s="167">
        <v>44371</v>
      </c>
      <c r="F286" s="168" t="s">
        <v>325</v>
      </c>
      <c r="G286" s="171">
        <v>29786054</v>
      </c>
      <c r="H286" s="171" t="s">
        <v>326</v>
      </c>
      <c r="I286" s="171">
        <v>3117707190</v>
      </c>
      <c r="J286" s="171"/>
      <c r="K286" s="168" t="str">
        <f t="shared" ca="1" si="0"/>
        <v>2 año, 2 mes</v>
      </c>
      <c r="L286" s="169"/>
      <c r="M286" s="169"/>
      <c r="N286" s="169"/>
      <c r="O286" s="169"/>
      <c r="P286" s="169"/>
      <c r="Q286" s="169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165">
        <v>1130591559</v>
      </c>
      <c r="B287" s="166" t="s">
        <v>322</v>
      </c>
      <c r="C287" s="165" t="s">
        <v>988</v>
      </c>
      <c r="D287" s="166" t="s">
        <v>327</v>
      </c>
      <c r="E287" s="166"/>
      <c r="F287" s="168" t="s">
        <v>989</v>
      </c>
      <c r="G287" s="168"/>
      <c r="H287" s="168"/>
      <c r="I287" s="168"/>
      <c r="J287" s="168"/>
      <c r="K287" s="168" t="str">
        <f t="shared" ca="1" si="0"/>
        <v/>
      </c>
      <c r="L287" s="169"/>
      <c r="M287" s="169"/>
      <c r="N287" s="169"/>
      <c r="O287" s="169"/>
      <c r="P287" s="169"/>
      <c r="Q287" s="169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165">
        <v>1130602309</v>
      </c>
      <c r="B288" s="166" t="s">
        <v>322</v>
      </c>
      <c r="C288" s="165" t="s">
        <v>990</v>
      </c>
      <c r="D288" s="166" t="s">
        <v>324</v>
      </c>
      <c r="E288" s="166"/>
      <c r="F288" s="168" t="s">
        <v>991</v>
      </c>
      <c r="G288" s="168"/>
      <c r="H288" s="168"/>
      <c r="I288" s="168"/>
      <c r="J288" s="168"/>
      <c r="K288" s="168" t="str">
        <f t="shared" ca="1" si="0"/>
        <v/>
      </c>
      <c r="L288" s="169"/>
      <c r="M288" s="169"/>
      <c r="N288" s="169"/>
      <c r="O288" s="169"/>
      <c r="P288" s="169"/>
      <c r="Q288" s="169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165">
        <v>1130604366</v>
      </c>
      <c r="B289" s="166" t="s">
        <v>322</v>
      </c>
      <c r="C289" s="165" t="s">
        <v>992</v>
      </c>
      <c r="D289" s="166" t="s">
        <v>327</v>
      </c>
      <c r="E289" s="166"/>
      <c r="F289" s="168" t="s">
        <v>993</v>
      </c>
      <c r="G289" s="168"/>
      <c r="H289" s="168"/>
      <c r="I289" s="168"/>
      <c r="J289" s="168"/>
      <c r="K289" s="168" t="str">
        <f t="shared" ca="1" si="0"/>
        <v/>
      </c>
      <c r="L289" s="169"/>
      <c r="M289" s="169"/>
      <c r="N289" s="169"/>
      <c r="O289" s="169"/>
      <c r="P289" s="169"/>
      <c r="Q289" s="169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165">
        <v>1130612590</v>
      </c>
      <c r="B290" s="166" t="s">
        <v>322</v>
      </c>
      <c r="C290" s="165" t="s">
        <v>994</v>
      </c>
      <c r="D290" s="166" t="s">
        <v>324</v>
      </c>
      <c r="E290" s="166"/>
      <c r="F290" s="168" t="s">
        <v>995</v>
      </c>
      <c r="G290" s="168"/>
      <c r="H290" s="168"/>
      <c r="I290" s="168"/>
      <c r="J290" s="168"/>
      <c r="K290" s="168" t="str">
        <f t="shared" ca="1" si="0"/>
        <v/>
      </c>
      <c r="L290" s="169"/>
      <c r="M290" s="169"/>
      <c r="N290" s="169"/>
      <c r="O290" s="169"/>
      <c r="P290" s="169"/>
      <c r="Q290" s="169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165">
        <v>1130622882</v>
      </c>
      <c r="B291" s="166" t="s">
        <v>322</v>
      </c>
      <c r="C291" s="165" t="s">
        <v>996</v>
      </c>
      <c r="D291" s="166" t="s">
        <v>327</v>
      </c>
      <c r="E291" s="170">
        <v>32460</v>
      </c>
      <c r="F291" s="168" t="s">
        <v>997</v>
      </c>
      <c r="G291" s="165">
        <v>1130622882</v>
      </c>
      <c r="H291" s="165" t="s">
        <v>996</v>
      </c>
      <c r="I291" s="171">
        <v>3205654888</v>
      </c>
      <c r="J291" s="171" t="s">
        <v>375</v>
      </c>
      <c r="K291" s="168" t="str">
        <f t="shared" ca="1" si="0"/>
        <v>34 año, 9 mes</v>
      </c>
      <c r="L291" s="169"/>
      <c r="M291" s="169"/>
      <c r="N291" s="169"/>
      <c r="O291" s="169"/>
      <c r="P291" s="169"/>
      <c r="Q291" s="169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165">
        <v>1130627537</v>
      </c>
      <c r="B292" s="166" t="s">
        <v>322</v>
      </c>
      <c r="C292" s="165" t="s">
        <v>998</v>
      </c>
      <c r="D292" s="166" t="s">
        <v>324</v>
      </c>
      <c r="E292" s="172">
        <v>31467</v>
      </c>
      <c r="F292" s="171" t="s">
        <v>999</v>
      </c>
      <c r="G292" s="171">
        <v>1130627537</v>
      </c>
      <c r="H292" s="165" t="s">
        <v>998</v>
      </c>
      <c r="I292" s="171">
        <v>3015759302</v>
      </c>
      <c r="J292" s="171" t="s">
        <v>371</v>
      </c>
      <c r="K292" s="168" t="str">
        <f t="shared" ca="1" si="0"/>
        <v>37 año, 6 mes</v>
      </c>
      <c r="L292" s="169"/>
      <c r="M292" s="169"/>
      <c r="N292" s="169"/>
      <c r="O292" s="169"/>
      <c r="P292" s="169"/>
      <c r="Q292" s="169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165">
        <v>1141376398</v>
      </c>
      <c r="B293" s="166" t="s">
        <v>328</v>
      </c>
      <c r="C293" s="165" t="s">
        <v>1000</v>
      </c>
      <c r="D293" s="166" t="s">
        <v>327</v>
      </c>
      <c r="E293" s="172">
        <v>44404</v>
      </c>
      <c r="F293" s="168" t="s">
        <v>1001</v>
      </c>
      <c r="G293" s="171">
        <v>1030573450</v>
      </c>
      <c r="H293" s="171" t="s">
        <v>1002</v>
      </c>
      <c r="I293" s="171">
        <v>3143307711</v>
      </c>
      <c r="J293" s="171" t="s">
        <v>371</v>
      </c>
      <c r="K293" s="168" t="str">
        <f t="shared" ca="1" si="0"/>
        <v>2 año, 0 mes</v>
      </c>
      <c r="L293" s="169"/>
      <c r="M293" s="169"/>
      <c r="N293" s="169"/>
      <c r="O293" s="169"/>
      <c r="P293" s="169"/>
      <c r="Q293" s="169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165">
        <v>1141528878</v>
      </c>
      <c r="B294" s="166" t="s">
        <v>328</v>
      </c>
      <c r="C294" s="165" t="s">
        <v>1003</v>
      </c>
      <c r="D294" s="166" t="s">
        <v>327</v>
      </c>
      <c r="E294" s="167">
        <v>44160</v>
      </c>
      <c r="F294" s="168" t="s">
        <v>1004</v>
      </c>
      <c r="G294" s="168">
        <v>1019002425</v>
      </c>
      <c r="H294" s="168" t="s">
        <v>1005</v>
      </c>
      <c r="I294" s="168">
        <v>3214447912</v>
      </c>
      <c r="J294" s="168"/>
      <c r="K294" s="168" t="str">
        <f t="shared" ca="1" si="0"/>
        <v>2 año, 8 mes</v>
      </c>
      <c r="L294" s="169"/>
      <c r="M294" s="169"/>
      <c r="N294" s="169"/>
      <c r="O294" s="169"/>
      <c r="P294" s="169"/>
      <c r="Q294" s="169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165">
        <v>1143841090</v>
      </c>
      <c r="B295" s="166" t="s">
        <v>322</v>
      </c>
      <c r="C295" s="165" t="s">
        <v>1006</v>
      </c>
      <c r="D295" s="166" t="s">
        <v>327</v>
      </c>
      <c r="E295" s="166"/>
      <c r="F295" s="168" t="s">
        <v>1007</v>
      </c>
      <c r="G295" s="168"/>
      <c r="H295" s="168"/>
      <c r="I295" s="168"/>
      <c r="J295" s="168"/>
      <c r="K295" s="168" t="str">
        <f t="shared" ca="1" si="0"/>
        <v/>
      </c>
      <c r="L295" s="169"/>
      <c r="M295" s="169"/>
      <c r="N295" s="169"/>
      <c r="O295" s="169"/>
      <c r="P295" s="169"/>
      <c r="Q295" s="169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165">
        <v>1143875235</v>
      </c>
      <c r="B296" s="166" t="s">
        <v>322</v>
      </c>
      <c r="C296" s="165" t="s">
        <v>1008</v>
      </c>
      <c r="D296" s="166" t="s">
        <v>327</v>
      </c>
      <c r="E296" s="166"/>
      <c r="F296" s="168" t="s">
        <v>1009</v>
      </c>
      <c r="G296" s="168"/>
      <c r="H296" s="168"/>
      <c r="I296" s="168"/>
      <c r="J296" s="168"/>
      <c r="K296" s="168" t="str">
        <f t="shared" ca="1" si="0"/>
        <v/>
      </c>
      <c r="L296" s="169"/>
      <c r="M296" s="169"/>
      <c r="N296" s="169"/>
      <c r="O296" s="169"/>
      <c r="P296" s="169"/>
      <c r="Q296" s="169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165">
        <v>1143943996</v>
      </c>
      <c r="B297" s="166" t="s">
        <v>328</v>
      </c>
      <c r="C297" s="165" t="s">
        <v>1010</v>
      </c>
      <c r="D297" s="166" t="s">
        <v>327</v>
      </c>
      <c r="E297" s="166"/>
      <c r="F297" s="168" t="s">
        <v>1011</v>
      </c>
      <c r="G297" s="168"/>
      <c r="H297" s="168"/>
      <c r="I297" s="168"/>
      <c r="J297" s="168"/>
      <c r="K297" s="168" t="str">
        <f t="shared" ca="1" si="0"/>
        <v/>
      </c>
      <c r="L297" s="169"/>
      <c r="M297" s="169"/>
      <c r="N297" s="169"/>
      <c r="O297" s="169"/>
      <c r="P297" s="169"/>
      <c r="Q297" s="169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165">
        <v>1143999200</v>
      </c>
      <c r="B298" s="166" t="s">
        <v>328</v>
      </c>
      <c r="C298" s="165" t="s">
        <v>1012</v>
      </c>
      <c r="D298" s="166" t="s">
        <v>324</v>
      </c>
      <c r="E298" s="166"/>
      <c r="F298" s="168" t="s">
        <v>1013</v>
      </c>
      <c r="G298" s="168"/>
      <c r="H298" s="168"/>
      <c r="I298" s="168"/>
      <c r="J298" s="168"/>
      <c r="K298" s="168" t="str">
        <f t="shared" ca="1" si="0"/>
        <v/>
      </c>
      <c r="L298" s="169"/>
      <c r="M298" s="169"/>
      <c r="N298" s="169"/>
      <c r="O298" s="169"/>
      <c r="P298" s="169"/>
      <c r="Q298" s="169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165">
        <v>1144048393</v>
      </c>
      <c r="B299" s="166" t="s">
        <v>322</v>
      </c>
      <c r="C299" s="165" t="s">
        <v>1014</v>
      </c>
      <c r="D299" s="166" t="s">
        <v>324</v>
      </c>
      <c r="E299" s="166"/>
      <c r="F299" s="168" t="s">
        <v>1015</v>
      </c>
      <c r="G299" s="168"/>
      <c r="H299" s="168"/>
      <c r="I299" s="168"/>
      <c r="J299" s="168"/>
      <c r="K299" s="168" t="str">
        <f t="shared" ca="1" si="0"/>
        <v/>
      </c>
      <c r="L299" s="169"/>
      <c r="M299" s="169"/>
      <c r="N299" s="169"/>
      <c r="O299" s="169"/>
      <c r="P299" s="169"/>
      <c r="Q299" s="169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165">
        <v>1144052565</v>
      </c>
      <c r="B300" s="166" t="s">
        <v>322</v>
      </c>
      <c r="C300" s="165" t="s">
        <v>1016</v>
      </c>
      <c r="D300" s="166" t="s">
        <v>327</v>
      </c>
      <c r="E300" s="166"/>
      <c r="F300" s="168" t="s">
        <v>1017</v>
      </c>
      <c r="G300" s="168"/>
      <c r="H300" s="168"/>
      <c r="I300" s="168"/>
      <c r="J300" s="168"/>
      <c r="K300" s="168" t="str">
        <f t="shared" ca="1" si="0"/>
        <v/>
      </c>
      <c r="L300" s="169"/>
      <c r="M300" s="169"/>
      <c r="N300" s="169"/>
      <c r="O300" s="169"/>
      <c r="P300" s="169"/>
      <c r="Q300" s="169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165">
        <v>1144060320</v>
      </c>
      <c r="B301" s="166" t="s">
        <v>322</v>
      </c>
      <c r="C301" s="165" t="s">
        <v>1018</v>
      </c>
      <c r="D301" s="166" t="s">
        <v>324</v>
      </c>
      <c r="E301" s="166"/>
      <c r="F301" s="168" t="s">
        <v>1009</v>
      </c>
      <c r="G301" s="168"/>
      <c r="H301" s="168"/>
      <c r="I301" s="168"/>
      <c r="J301" s="168"/>
      <c r="K301" s="168" t="str">
        <f t="shared" ca="1" si="0"/>
        <v/>
      </c>
      <c r="L301" s="169"/>
      <c r="M301" s="169"/>
      <c r="N301" s="169"/>
      <c r="O301" s="169"/>
      <c r="P301" s="169"/>
      <c r="Q301" s="169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165">
        <v>1144110567</v>
      </c>
      <c r="B302" s="166" t="s">
        <v>332</v>
      </c>
      <c r="C302" s="165" t="s">
        <v>1019</v>
      </c>
      <c r="D302" s="166" t="s">
        <v>327</v>
      </c>
      <c r="E302" s="166"/>
      <c r="F302" s="168" t="s">
        <v>1020</v>
      </c>
      <c r="G302" s="168"/>
      <c r="H302" s="168"/>
      <c r="I302" s="168"/>
      <c r="J302" s="168"/>
      <c r="K302" s="168" t="str">
        <f t="shared" ca="1" si="0"/>
        <v/>
      </c>
      <c r="L302" s="169"/>
      <c r="M302" s="169"/>
      <c r="N302" s="169"/>
      <c r="O302" s="169"/>
      <c r="P302" s="169"/>
      <c r="Q302" s="169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165">
        <v>1144111488</v>
      </c>
      <c r="B303" s="166" t="s">
        <v>328</v>
      </c>
      <c r="C303" s="165" t="s">
        <v>1021</v>
      </c>
      <c r="D303" s="166" t="s">
        <v>327</v>
      </c>
      <c r="E303" s="167">
        <v>43837</v>
      </c>
      <c r="F303" s="168" t="s">
        <v>1022</v>
      </c>
      <c r="G303" s="168">
        <v>1144032246</v>
      </c>
      <c r="H303" s="168" t="s">
        <v>1023</v>
      </c>
      <c r="I303" s="168">
        <v>3117456538</v>
      </c>
      <c r="J303" s="168"/>
      <c r="K303" s="168" t="str">
        <f t="shared" ca="1" si="0"/>
        <v>3 año, 7 mes</v>
      </c>
      <c r="L303" s="169"/>
      <c r="M303" s="169"/>
      <c r="N303" s="169"/>
      <c r="O303" s="169"/>
      <c r="P303" s="169"/>
      <c r="Q303" s="169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165">
        <v>1144112057</v>
      </c>
      <c r="B304" s="166" t="s">
        <v>328</v>
      </c>
      <c r="C304" s="165" t="s">
        <v>1024</v>
      </c>
      <c r="D304" s="166" t="s">
        <v>327</v>
      </c>
      <c r="E304" s="172">
        <v>44353</v>
      </c>
      <c r="F304" s="168" t="s">
        <v>1025</v>
      </c>
      <c r="G304" s="171">
        <v>1144057093</v>
      </c>
      <c r="H304" s="171" t="s">
        <v>1026</v>
      </c>
      <c r="I304" s="171">
        <v>3183627327</v>
      </c>
      <c r="J304" s="168"/>
      <c r="K304" s="168" t="str">
        <f t="shared" ca="1" si="0"/>
        <v>2 año, 2 mes</v>
      </c>
      <c r="L304" s="169"/>
      <c r="M304" s="169"/>
      <c r="N304" s="169"/>
      <c r="O304" s="169"/>
      <c r="P304" s="169"/>
      <c r="Q304" s="169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165">
        <v>1144112566</v>
      </c>
      <c r="B305" s="166" t="s">
        <v>328</v>
      </c>
      <c r="C305" s="165" t="s">
        <v>1027</v>
      </c>
      <c r="D305" s="166" t="s">
        <v>327</v>
      </c>
      <c r="E305" s="166"/>
      <c r="F305" s="168" t="s">
        <v>1028</v>
      </c>
      <c r="G305" s="168"/>
      <c r="H305" s="168"/>
      <c r="I305" s="168"/>
      <c r="J305" s="168"/>
      <c r="K305" s="168" t="str">
        <f t="shared" ca="1" si="0"/>
        <v/>
      </c>
      <c r="L305" s="169"/>
      <c r="M305" s="169"/>
      <c r="N305" s="169"/>
      <c r="O305" s="169"/>
      <c r="P305" s="169"/>
      <c r="Q305" s="169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165">
        <v>1144145829</v>
      </c>
      <c r="B306" s="166" t="s">
        <v>322</v>
      </c>
      <c r="C306" s="165" t="s">
        <v>1029</v>
      </c>
      <c r="D306" s="166" t="s">
        <v>327</v>
      </c>
      <c r="E306" s="166"/>
      <c r="F306" s="168" t="s">
        <v>880</v>
      </c>
      <c r="G306" s="168"/>
      <c r="H306" s="168"/>
      <c r="I306" s="168"/>
      <c r="J306" s="168"/>
      <c r="K306" s="168" t="str">
        <f t="shared" ca="1" si="0"/>
        <v/>
      </c>
      <c r="L306" s="169"/>
      <c r="M306" s="169"/>
      <c r="N306" s="169"/>
      <c r="O306" s="169"/>
      <c r="P306" s="169"/>
      <c r="Q306" s="169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165">
        <v>1144149709</v>
      </c>
      <c r="B307" s="166" t="s">
        <v>322</v>
      </c>
      <c r="C307" s="165" t="s">
        <v>1030</v>
      </c>
      <c r="D307" s="166" t="s">
        <v>327</v>
      </c>
      <c r="E307" s="166"/>
      <c r="F307" s="168" t="s">
        <v>640</v>
      </c>
      <c r="G307" s="168"/>
      <c r="H307" s="168"/>
      <c r="I307" s="168"/>
      <c r="J307" s="168"/>
      <c r="K307" s="168" t="str">
        <f t="shared" ca="1" si="0"/>
        <v/>
      </c>
      <c r="L307" s="169"/>
      <c r="M307" s="169"/>
      <c r="N307" s="169"/>
      <c r="O307" s="169"/>
      <c r="P307" s="169"/>
      <c r="Q307" s="169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165">
        <v>1144164196</v>
      </c>
      <c r="B308" s="166" t="s">
        <v>322</v>
      </c>
      <c r="C308" s="165" t="s">
        <v>1031</v>
      </c>
      <c r="D308" s="166" t="s">
        <v>327</v>
      </c>
      <c r="E308" s="166"/>
      <c r="F308" s="168" t="s">
        <v>1032</v>
      </c>
      <c r="G308" s="168"/>
      <c r="H308" s="168"/>
      <c r="I308" s="168"/>
      <c r="J308" s="168"/>
      <c r="K308" s="168" t="str">
        <f t="shared" ca="1" si="0"/>
        <v/>
      </c>
      <c r="L308" s="169"/>
      <c r="M308" s="169"/>
      <c r="N308" s="169"/>
      <c r="O308" s="169"/>
      <c r="P308" s="169"/>
      <c r="Q308" s="169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165">
        <v>1144216317</v>
      </c>
      <c r="B309" s="166" t="s">
        <v>328</v>
      </c>
      <c r="C309" s="165" t="s">
        <v>1033</v>
      </c>
      <c r="D309" s="166" t="s">
        <v>324</v>
      </c>
      <c r="E309" s="166"/>
      <c r="F309" s="168" t="s">
        <v>1034</v>
      </c>
      <c r="G309" s="168"/>
      <c r="H309" s="168"/>
      <c r="I309" s="168"/>
      <c r="J309" s="168"/>
      <c r="K309" s="168" t="str">
        <f t="shared" ca="1" si="0"/>
        <v/>
      </c>
      <c r="L309" s="169"/>
      <c r="M309" s="169"/>
      <c r="N309" s="169"/>
      <c r="O309" s="169"/>
      <c r="P309" s="169"/>
      <c r="Q309" s="169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165">
        <v>1149937490</v>
      </c>
      <c r="B310" s="166" t="s">
        <v>328</v>
      </c>
      <c r="C310" s="165" t="s">
        <v>1035</v>
      </c>
      <c r="D310" s="166" t="s">
        <v>324</v>
      </c>
      <c r="E310" s="166"/>
      <c r="F310" s="168" t="s">
        <v>1036</v>
      </c>
      <c r="G310" s="168"/>
      <c r="H310" s="168"/>
      <c r="I310" s="168"/>
      <c r="J310" s="168"/>
      <c r="K310" s="168" t="str">
        <f t="shared" ca="1" si="0"/>
        <v/>
      </c>
      <c r="L310" s="169"/>
      <c r="M310" s="169"/>
      <c r="N310" s="169"/>
      <c r="O310" s="169"/>
      <c r="P310" s="169"/>
      <c r="Q310" s="169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165">
        <v>1149938390</v>
      </c>
      <c r="B311" s="166" t="s">
        <v>332</v>
      </c>
      <c r="C311" s="165" t="s">
        <v>1037</v>
      </c>
      <c r="D311" s="166" t="s">
        <v>327</v>
      </c>
      <c r="E311" s="166"/>
      <c r="F311" s="168" t="s">
        <v>1038</v>
      </c>
      <c r="G311" s="168"/>
      <c r="H311" s="168"/>
      <c r="I311" s="168"/>
      <c r="J311" s="168"/>
      <c r="K311" s="168" t="str">
        <f t="shared" ca="1" si="0"/>
        <v/>
      </c>
      <c r="L311" s="169"/>
      <c r="M311" s="169"/>
      <c r="N311" s="169"/>
      <c r="O311" s="169"/>
      <c r="P311" s="169"/>
      <c r="Q311" s="169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165">
        <v>1149939672</v>
      </c>
      <c r="B312" s="166" t="s">
        <v>328</v>
      </c>
      <c r="C312" s="165" t="s">
        <v>1039</v>
      </c>
      <c r="D312" s="166" t="s">
        <v>324</v>
      </c>
      <c r="E312" s="166"/>
      <c r="F312" s="168" t="s">
        <v>519</v>
      </c>
      <c r="G312" s="168"/>
      <c r="H312" s="168"/>
      <c r="I312" s="168"/>
      <c r="J312" s="168"/>
      <c r="K312" s="168" t="str">
        <f t="shared" ca="1" si="0"/>
        <v/>
      </c>
      <c r="L312" s="169"/>
      <c r="M312" s="169"/>
      <c r="N312" s="169"/>
      <c r="O312" s="169"/>
      <c r="P312" s="169"/>
      <c r="Q312" s="169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165">
        <v>1149941160</v>
      </c>
      <c r="B313" s="166" t="s">
        <v>328</v>
      </c>
      <c r="C313" s="165" t="s">
        <v>1040</v>
      </c>
      <c r="D313" s="166" t="s">
        <v>327</v>
      </c>
      <c r="E313" s="167">
        <v>43036</v>
      </c>
      <c r="F313" s="168" t="s">
        <v>1041</v>
      </c>
      <c r="G313" s="168"/>
      <c r="H313" s="168" t="s">
        <v>1042</v>
      </c>
      <c r="I313" s="168">
        <v>3165321914</v>
      </c>
      <c r="J313" s="168"/>
      <c r="K313" s="168" t="str">
        <f t="shared" ca="1" si="0"/>
        <v>5 año, 9 mes</v>
      </c>
      <c r="L313" s="169"/>
      <c r="M313" s="169"/>
      <c r="N313" s="169"/>
      <c r="O313" s="169"/>
      <c r="P313" s="169"/>
      <c r="Q313" s="169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165">
        <v>1149941499</v>
      </c>
      <c r="B314" s="166" t="s">
        <v>328</v>
      </c>
      <c r="C314" s="174" t="s">
        <v>1043</v>
      </c>
      <c r="D314" s="166" t="s">
        <v>324</v>
      </c>
      <c r="E314" s="172">
        <v>43165</v>
      </c>
      <c r="F314" s="168" t="s">
        <v>1044</v>
      </c>
      <c r="G314" s="171">
        <v>67045615</v>
      </c>
      <c r="H314" s="171" t="s">
        <v>1045</v>
      </c>
      <c r="I314" s="171">
        <v>3134276135</v>
      </c>
      <c r="J314" s="168"/>
      <c r="K314" s="168" t="str">
        <f t="shared" ca="1" si="0"/>
        <v>5 año, 5 mes</v>
      </c>
      <c r="L314" s="169"/>
      <c r="M314" s="169"/>
      <c r="N314" s="169"/>
      <c r="O314" s="169"/>
      <c r="P314" s="169"/>
      <c r="Q314" s="169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165">
        <v>1149942560</v>
      </c>
      <c r="B315" s="166" t="s">
        <v>328</v>
      </c>
      <c r="C315" s="165" t="s">
        <v>1046</v>
      </c>
      <c r="D315" s="166" t="s">
        <v>327</v>
      </c>
      <c r="E315" s="166"/>
      <c r="F315" s="168" t="s">
        <v>1047</v>
      </c>
      <c r="G315" s="168"/>
      <c r="H315" s="168"/>
      <c r="I315" s="168"/>
      <c r="J315" s="168"/>
      <c r="K315" s="168" t="str">
        <f t="shared" ca="1" si="0"/>
        <v/>
      </c>
      <c r="L315" s="169"/>
      <c r="M315" s="169"/>
      <c r="N315" s="169"/>
      <c r="O315" s="169"/>
      <c r="P315" s="169"/>
      <c r="Q315" s="169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165">
        <v>1149943169</v>
      </c>
      <c r="B316" s="166" t="s">
        <v>328</v>
      </c>
      <c r="C316" s="165" t="s">
        <v>1048</v>
      </c>
      <c r="D316" s="166" t="s">
        <v>327</v>
      </c>
      <c r="E316" s="166"/>
      <c r="F316" s="168" t="s">
        <v>1049</v>
      </c>
      <c r="G316" s="168"/>
      <c r="H316" s="168"/>
      <c r="I316" s="168"/>
      <c r="J316" s="168"/>
      <c r="K316" s="168" t="str">
        <f t="shared" ca="1" si="0"/>
        <v/>
      </c>
      <c r="L316" s="169"/>
      <c r="M316" s="169"/>
      <c r="N316" s="169"/>
      <c r="O316" s="169"/>
      <c r="P316" s="169"/>
      <c r="Q316" s="169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165">
        <v>1149943996</v>
      </c>
      <c r="B317" s="166" t="s">
        <v>328</v>
      </c>
      <c r="C317" s="165" t="s">
        <v>1010</v>
      </c>
      <c r="D317" s="166" t="s">
        <v>327</v>
      </c>
      <c r="E317" s="167">
        <v>44316</v>
      </c>
      <c r="F317" s="168" t="s">
        <v>1050</v>
      </c>
      <c r="G317" s="168"/>
      <c r="H317" s="168"/>
      <c r="I317" s="168"/>
      <c r="J317" s="168"/>
      <c r="K317" s="168" t="str">
        <f t="shared" ca="1" si="0"/>
        <v>2 año, 3 mes</v>
      </c>
      <c r="L317" s="169"/>
      <c r="M317" s="169"/>
      <c r="N317" s="169"/>
      <c r="O317" s="169"/>
      <c r="P317" s="169"/>
      <c r="Q317" s="169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165">
        <v>1150685910</v>
      </c>
      <c r="B318" s="166" t="s">
        <v>332</v>
      </c>
      <c r="C318" s="165" t="s">
        <v>1051</v>
      </c>
      <c r="D318" s="166" t="s">
        <v>327</v>
      </c>
      <c r="E318" s="166"/>
      <c r="F318" s="168" t="s">
        <v>1052</v>
      </c>
      <c r="G318" s="168"/>
      <c r="H318" s="168"/>
      <c r="I318" s="168"/>
      <c r="J318" s="168"/>
      <c r="K318" s="168" t="str">
        <f t="shared" ca="1" si="0"/>
        <v/>
      </c>
      <c r="L318" s="169"/>
      <c r="M318" s="169"/>
      <c r="N318" s="169"/>
      <c r="O318" s="169"/>
      <c r="P318" s="169"/>
      <c r="Q318" s="169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165">
        <v>1150690029</v>
      </c>
      <c r="B319" s="166" t="s">
        <v>332</v>
      </c>
      <c r="C319" s="165" t="s">
        <v>1053</v>
      </c>
      <c r="D319" s="166" t="s">
        <v>324</v>
      </c>
      <c r="E319" s="166"/>
      <c r="F319" s="168" t="s">
        <v>1015</v>
      </c>
      <c r="G319" s="168"/>
      <c r="H319" s="168"/>
      <c r="I319" s="168"/>
      <c r="J319" s="168"/>
      <c r="K319" s="168" t="str">
        <f t="shared" ca="1" si="0"/>
        <v/>
      </c>
      <c r="L319" s="169"/>
      <c r="M319" s="169"/>
      <c r="N319" s="169"/>
      <c r="O319" s="169"/>
      <c r="P319" s="169"/>
      <c r="Q319" s="169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165">
        <v>1150691768</v>
      </c>
      <c r="B320" s="166" t="s">
        <v>332</v>
      </c>
      <c r="C320" s="165" t="s">
        <v>1054</v>
      </c>
      <c r="D320" s="166" t="s">
        <v>327</v>
      </c>
      <c r="E320" s="166"/>
      <c r="F320" s="168" t="s">
        <v>1055</v>
      </c>
      <c r="G320" s="168"/>
      <c r="H320" s="168"/>
      <c r="I320" s="168"/>
      <c r="J320" s="168"/>
      <c r="K320" s="168" t="str">
        <f t="shared" ca="1" si="0"/>
        <v/>
      </c>
      <c r="L320" s="169"/>
      <c r="M320" s="169"/>
      <c r="N320" s="169"/>
      <c r="O320" s="169"/>
      <c r="P320" s="169"/>
      <c r="Q320" s="169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165">
        <v>1150693575</v>
      </c>
      <c r="B321" s="166" t="s">
        <v>328</v>
      </c>
      <c r="C321" s="165" t="s">
        <v>1056</v>
      </c>
      <c r="D321" s="166" t="s">
        <v>324</v>
      </c>
      <c r="E321" s="172">
        <v>42532</v>
      </c>
      <c r="F321" s="168" t="s">
        <v>1057</v>
      </c>
      <c r="G321" s="171">
        <v>1130628053</v>
      </c>
      <c r="H321" s="171" t="s">
        <v>1058</v>
      </c>
      <c r="I321" s="171">
        <v>3218474026</v>
      </c>
      <c r="J321" s="171" t="s">
        <v>1059</v>
      </c>
      <c r="K321" s="168" t="str">
        <f t="shared" ca="1" si="0"/>
        <v>7 año, 2 mes</v>
      </c>
      <c r="L321" s="169"/>
      <c r="M321" s="169"/>
      <c r="N321" s="169"/>
      <c r="O321" s="169"/>
      <c r="P321" s="169"/>
      <c r="Q321" s="169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165">
        <v>1150694506</v>
      </c>
      <c r="B322" s="166" t="s">
        <v>328</v>
      </c>
      <c r="C322" s="165" t="s">
        <v>1060</v>
      </c>
      <c r="D322" s="166" t="s">
        <v>327</v>
      </c>
      <c r="E322" s="166"/>
      <c r="F322" s="168" t="s">
        <v>540</v>
      </c>
      <c r="G322" s="168"/>
      <c r="H322" s="168"/>
      <c r="I322" s="168"/>
      <c r="J322" s="168"/>
      <c r="K322" s="168" t="str">
        <f t="shared" ca="1" si="0"/>
        <v/>
      </c>
      <c r="L322" s="169"/>
      <c r="M322" s="169"/>
      <c r="N322" s="169"/>
      <c r="O322" s="169"/>
      <c r="P322" s="169"/>
      <c r="Q322" s="169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165">
        <v>1150694786</v>
      </c>
      <c r="B323" s="166" t="s">
        <v>328</v>
      </c>
      <c r="C323" s="165" t="s">
        <v>1061</v>
      </c>
      <c r="D323" s="166" t="s">
        <v>327</v>
      </c>
      <c r="E323" s="167">
        <v>43234</v>
      </c>
      <c r="F323" s="168" t="s">
        <v>861</v>
      </c>
      <c r="G323" s="168"/>
      <c r="H323" s="168"/>
      <c r="I323" s="168"/>
      <c r="J323" s="168"/>
      <c r="K323" s="168" t="str">
        <f t="shared" ca="1" si="0"/>
        <v>5 año, 3 mes</v>
      </c>
      <c r="L323" s="169"/>
      <c r="M323" s="169"/>
      <c r="N323" s="169"/>
      <c r="O323" s="169"/>
      <c r="P323" s="169"/>
      <c r="Q323" s="169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165">
        <v>1150695611</v>
      </c>
      <c r="B324" s="166" t="s">
        <v>328</v>
      </c>
      <c r="C324" s="165" t="s">
        <v>1062</v>
      </c>
      <c r="D324" s="166" t="s">
        <v>324</v>
      </c>
      <c r="E324" s="166"/>
      <c r="F324" s="168" t="s">
        <v>1063</v>
      </c>
      <c r="G324" s="168"/>
      <c r="H324" s="168"/>
      <c r="I324" s="168"/>
      <c r="J324" s="168"/>
      <c r="K324" s="168" t="str">
        <f t="shared" ca="1" si="0"/>
        <v/>
      </c>
      <c r="L324" s="169"/>
      <c r="M324" s="169"/>
      <c r="N324" s="169"/>
      <c r="O324" s="169"/>
      <c r="P324" s="169"/>
      <c r="Q324" s="169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165">
        <v>1150695908</v>
      </c>
      <c r="B325" s="166" t="s">
        <v>328</v>
      </c>
      <c r="C325" s="165" t="s">
        <v>1064</v>
      </c>
      <c r="D325" s="166" t="s">
        <v>327</v>
      </c>
      <c r="E325" s="166"/>
      <c r="F325" s="168" t="s">
        <v>1065</v>
      </c>
      <c r="G325" s="168"/>
      <c r="H325" s="168"/>
      <c r="I325" s="168"/>
      <c r="J325" s="168"/>
      <c r="K325" s="168" t="str">
        <f t="shared" ca="1" si="0"/>
        <v/>
      </c>
      <c r="L325" s="169"/>
      <c r="M325" s="169"/>
      <c r="N325" s="169"/>
      <c r="O325" s="169"/>
      <c r="P325" s="169"/>
      <c r="Q325" s="169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165">
        <v>1150696079</v>
      </c>
      <c r="B326" s="166" t="s">
        <v>328</v>
      </c>
      <c r="C326" s="165" t="s">
        <v>1066</v>
      </c>
      <c r="D326" s="166" t="s">
        <v>327</v>
      </c>
      <c r="E326" s="166"/>
      <c r="F326" s="168" t="s">
        <v>1067</v>
      </c>
      <c r="G326" s="168"/>
      <c r="H326" s="168"/>
      <c r="I326" s="168"/>
      <c r="J326" s="168"/>
      <c r="K326" s="168" t="str">
        <f t="shared" ca="1" si="0"/>
        <v/>
      </c>
      <c r="L326" s="169"/>
      <c r="M326" s="169"/>
      <c r="N326" s="169"/>
      <c r="O326" s="169"/>
      <c r="P326" s="169"/>
      <c r="Q326" s="169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165">
        <v>1150696120</v>
      </c>
      <c r="B327" s="166" t="s">
        <v>328</v>
      </c>
      <c r="C327" s="165" t="s">
        <v>1068</v>
      </c>
      <c r="D327" s="166" t="s">
        <v>324</v>
      </c>
      <c r="E327" s="166"/>
      <c r="F327" s="168" t="s">
        <v>1069</v>
      </c>
      <c r="G327" s="168"/>
      <c r="H327" s="168"/>
      <c r="I327" s="168"/>
      <c r="J327" s="168"/>
      <c r="K327" s="168" t="str">
        <f t="shared" ca="1" si="0"/>
        <v/>
      </c>
      <c r="L327" s="169"/>
      <c r="M327" s="169"/>
      <c r="N327" s="169"/>
      <c r="O327" s="169"/>
      <c r="P327" s="169"/>
      <c r="Q327" s="169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165">
        <v>1150696155</v>
      </c>
      <c r="B328" s="166" t="s">
        <v>328</v>
      </c>
      <c r="C328" s="165" t="s">
        <v>1070</v>
      </c>
      <c r="D328" s="166" t="s">
        <v>324</v>
      </c>
      <c r="E328" s="172">
        <v>44141</v>
      </c>
      <c r="F328" s="168" t="s">
        <v>1071</v>
      </c>
      <c r="G328" s="171">
        <v>1150696155</v>
      </c>
      <c r="H328" s="171" t="s">
        <v>1072</v>
      </c>
      <c r="I328" s="171">
        <v>3117303142</v>
      </c>
      <c r="J328" s="168"/>
      <c r="K328" s="168" t="str">
        <f t="shared" ca="1" si="0"/>
        <v>2 año, 9 mes</v>
      </c>
      <c r="L328" s="169"/>
      <c r="M328" s="169"/>
      <c r="N328" s="169"/>
      <c r="O328" s="169"/>
      <c r="P328" s="169"/>
      <c r="Q328" s="169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165">
        <v>1150696247</v>
      </c>
      <c r="B329" s="166" t="s">
        <v>328</v>
      </c>
      <c r="C329" s="165" t="s">
        <v>1073</v>
      </c>
      <c r="D329" s="166" t="s">
        <v>324</v>
      </c>
      <c r="E329" s="166"/>
      <c r="F329" s="168" t="s">
        <v>1074</v>
      </c>
      <c r="G329" s="168"/>
      <c r="H329" s="168"/>
      <c r="I329" s="168"/>
      <c r="J329" s="168"/>
      <c r="K329" s="168" t="str">
        <f t="shared" ca="1" si="0"/>
        <v/>
      </c>
      <c r="L329" s="169"/>
      <c r="M329" s="169"/>
      <c r="N329" s="169"/>
      <c r="O329" s="169"/>
      <c r="P329" s="169"/>
      <c r="Q329" s="169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165">
        <v>1150696261</v>
      </c>
      <c r="B330" s="166" t="s">
        <v>328</v>
      </c>
      <c r="C330" s="165" t="s">
        <v>1075</v>
      </c>
      <c r="D330" s="166" t="s">
        <v>324</v>
      </c>
      <c r="E330" s="166"/>
      <c r="F330" s="168" t="s">
        <v>1076</v>
      </c>
      <c r="G330" s="168"/>
      <c r="H330" s="168"/>
      <c r="I330" s="168"/>
      <c r="J330" s="168"/>
      <c r="K330" s="168" t="str">
        <f t="shared" ca="1" si="0"/>
        <v/>
      </c>
      <c r="L330" s="169"/>
      <c r="M330" s="169"/>
      <c r="N330" s="169"/>
      <c r="O330" s="169"/>
      <c r="P330" s="169"/>
      <c r="Q330" s="169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165">
        <v>1150696359</v>
      </c>
      <c r="B331" s="166" t="s">
        <v>328</v>
      </c>
      <c r="C331" s="165" t="s">
        <v>1077</v>
      </c>
      <c r="D331" s="166" t="s">
        <v>324</v>
      </c>
      <c r="E331" s="166"/>
      <c r="F331" s="168" t="s">
        <v>1078</v>
      </c>
      <c r="G331" s="168"/>
      <c r="H331" s="168"/>
      <c r="I331" s="168"/>
      <c r="J331" s="168"/>
      <c r="K331" s="168" t="str">
        <f t="shared" ca="1" si="0"/>
        <v/>
      </c>
      <c r="L331" s="169"/>
      <c r="M331" s="169"/>
      <c r="N331" s="169"/>
      <c r="O331" s="169"/>
      <c r="P331" s="169"/>
      <c r="Q331" s="169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165">
        <v>1150696460</v>
      </c>
      <c r="B332" s="166" t="s">
        <v>328</v>
      </c>
      <c r="C332" s="165" t="s">
        <v>1079</v>
      </c>
      <c r="D332" s="166" t="s">
        <v>327</v>
      </c>
      <c r="E332" s="167">
        <v>44561</v>
      </c>
      <c r="F332" s="168" t="s">
        <v>901</v>
      </c>
      <c r="G332" s="168">
        <v>1144086609</v>
      </c>
      <c r="H332" s="168" t="s">
        <v>1080</v>
      </c>
      <c r="I332" s="168">
        <v>3173743894</v>
      </c>
      <c r="J332" s="168"/>
      <c r="K332" s="168" t="str">
        <f t="shared" ca="1" si="0"/>
        <v>1 año, 7 mes</v>
      </c>
      <c r="L332" s="169"/>
      <c r="M332" s="169"/>
      <c r="N332" s="169"/>
      <c r="O332" s="169"/>
      <c r="P332" s="169"/>
      <c r="Q332" s="169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165">
        <v>1150696481</v>
      </c>
      <c r="B333" s="166" t="s">
        <v>328</v>
      </c>
      <c r="C333" s="165" t="s">
        <v>1081</v>
      </c>
      <c r="D333" s="166" t="s">
        <v>324</v>
      </c>
      <c r="E333" s="166"/>
      <c r="F333" s="168" t="s">
        <v>1082</v>
      </c>
      <c r="G333" s="168"/>
      <c r="H333" s="168"/>
      <c r="I333" s="168"/>
      <c r="J333" s="168"/>
      <c r="K333" s="168" t="str">
        <f t="shared" ca="1" si="0"/>
        <v/>
      </c>
      <c r="L333" s="169"/>
      <c r="M333" s="169"/>
      <c r="N333" s="169"/>
      <c r="O333" s="169"/>
      <c r="P333" s="169"/>
      <c r="Q333" s="169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165">
        <v>1150696650</v>
      </c>
      <c r="B334" s="166" t="s">
        <v>328</v>
      </c>
      <c r="C334" s="165" t="s">
        <v>1083</v>
      </c>
      <c r="D334" s="166" t="s">
        <v>327</v>
      </c>
      <c r="E334" s="166"/>
      <c r="F334" s="168" t="s">
        <v>1084</v>
      </c>
      <c r="G334" s="168"/>
      <c r="H334" s="168"/>
      <c r="I334" s="168"/>
      <c r="J334" s="168"/>
      <c r="K334" s="168" t="str">
        <f t="shared" ca="1" si="0"/>
        <v/>
      </c>
      <c r="L334" s="169"/>
      <c r="M334" s="169"/>
      <c r="N334" s="169"/>
      <c r="O334" s="169"/>
      <c r="P334" s="169"/>
      <c r="Q334" s="169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165">
        <v>1151935933</v>
      </c>
      <c r="B335" s="166" t="s">
        <v>322</v>
      </c>
      <c r="C335" s="165" t="s">
        <v>1085</v>
      </c>
      <c r="D335" s="166" t="s">
        <v>324</v>
      </c>
      <c r="E335" s="167">
        <v>33095</v>
      </c>
      <c r="F335" s="168" t="s">
        <v>1086</v>
      </c>
      <c r="G335" s="168">
        <v>1151935933</v>
      </c>
      <c r="H335" s="168" t="s">
        <v>1085</v>
      </c>
      <c r="I335" s="168"/>
      <c r="J335" s="168"/>
      <c r="K335" s="168" t="str">
        <f t="shared" ca="1" si="0"/>
        <v>33 año, 0 mes</v>
      </c>
      <c r="L335" s="169"/>
      <c r="M335" s="169"/>
      <c r="N335" s="169"/>
      <c r="O335" s="169"/>
      <c r="P335" s="169"/>
      <c r="Q335" s="169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165">
        <v>1151941659</v>
      </c>
      <c r="B336" s="166" t="s">
        <v>322</v>
      </c>
      <c r="C336" s="165" t="s">
        <v>1087</v>
      </c>
      <c r="D336" s="166" t="s">
        <v>327</v>
      </c>
      <c r="E336" s="172">
        <v>33460</v>
      </c>
      <c r="F336" s="168" t="s">
        <v>1015</v>
      </c>
      <c r="G336" s="165">
        <v>1151941659</v>
      </c>
      <c r="H336" s="165" t="s">
        <v>1087</v>
      </c>
      <c r="I336" s="171">
        <v>3162382076</v>
      </c>
      <c r="J336" s="168"/>
      <c r="K336" s="168" t="str">
        <f t="shared" ca="1" si="0"/>
        <v>32 año, 0 mes</v>
      </c>
      <c r="L336" s="169"/>
      <c r="M336" s="169"/>
      <c r="N336" s="169"/>
      <c r="O336" s="169"/>
      <c r="P336" s="169"/>
      <c r="Q336" s="169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165">
        <v>1218717935</v>
      </c>
      <c r="B337" s="166" t="s">
        <v>328</v>
      </c>
      <c r="C337" s="165" t="s">
        <v>1088</v>
      </c>
      <c r="D337" s="166" t="s">
        <v>324</v>
      </c>
      <c r="E337" s="166"/>
      <c r="F337" s="168" t="s">
        <v>1089</v>
      </c>
      <c r="G337" s="168"/>
      <c r="H337" s="168"/>
      <c r="I337" s="168"/>
      <c r="J337" s="168"/>
      <c r="K337" s="168" t="str">
        <f t="shared" ca="1" si="0"/>
        <v/>
      </c>
      <c r="L337" s="169"/>
      <c r="M337" s="169"/>
      <c r="N337" s="169"/>
      <c r="O337" s="169"/>
      <c r="P337" s="169"/>
      <c r="Q337" s="169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165">
        <v>1220472896</v>
      </c>
      <c r="B338" s="166" t="s">
        <v>328</v>
      </c>
      <c r="C338" s="165" t="s">
        <v>1090</v>
      </c>
      <c r="D338" s="166" t="s">
        <v>327</v>
      </c>
      <c r="E338" s="166"/>
      <c r="F338" s="168" t="s">
        <v>1091</v>
      </c>
      <c r="G338" s="168"/>
      <c r="H338" s="168"/>
      <c r="I338" s="168"/>
      <c r="J338" s="168"/>
      <c r="K338" s="168" t="str">
        <f t="shared" ca="1" si="0"/>
        <v/>
      </c>
      <c r="L338" s="169"/>
      <c r="M338" s="169"/>
      <c r="N338" s="169"/>
      <c r="O338" s="169"/>
      <c r="P338" s="169"/>
      <c r="Q338" s="169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165">
        <v>1220477251</v>
      </c>
      <c r="B339" s="166" t="s">
        <v>328</v>
      </c>
      <c r="C339" s="165" t="s">
        <v>1092</v>
      </c>
      <c r="D339" s="166" t="s">
        <v>324</v>
      </c>
      <c r="E339" s="167">
        <v>44846</v>
      </c>
      <c r="F339" s="168" t="s">
        <v>1093</v>
      </c>
      <c r="G339" s="168">
        <v>1144082807</v>
      </c>
      <c r="H339" s="168" t="s">
        <v>1094</v>
      </c>
      <c r="I339" s="168">
        <v>3023552565</v>
      </c>
      <c r="J339" s="168"/>
      <c r="K339" s="168" t="str">
        <f t="shared" ca="1" si="0"/>
        <v>0 año, 10 mes</v>
      </c>
      <c r="L339" s="169"/>
      <c r="M339" s="169"/>
      <c r="N339" s="169"/>
      <c r="O339" s="169"/>
      <c r="P339" s="169"/>
      <c r="Q339" s="169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165">
        <v>1232790409</v>
      </c>
      <c r="B340" s="166" t="s">
        <v>328</v>
      </c>
      <c r="C340" s="165" t="s">
        <v>1095</v>
      </c>
      <c r="D340" s="166" t="s">
        <v>327</v>
      </c>
      <c r="E340" s="170">
        <v>41967</v>
      </c>
      <c r="F340" s="168" t="s">
        <v>373</v>
      </c>
      <c r="G340" s="171">
        <v>67026661</v>
      </c>
      <c r="H340" s="171" t="s">
        <v>520</v>
      </c>
      <c r="I340" s="171">
        <v>3155693899</v>
      </c>
      <c r="J340" s="171" t="s">
        <v>371</v>
      </c>
      <c r="K340" s="168" t="str">
        <f t="shared" ca="1" si="0"/>
        <v>8 año, 9 mes</v>
      </c>
      <c r="L340" s="169"/>
      <c r="M340" s="169"/>
      <c r="N340" s="169"/>
      <c r="O340" s="169"/>
      <c r="P340" s="169"/>
      <c r="Q340" s="169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165">
        <v>1232790506</v>
      </c>
      <c r="B341" s="166" t="s">
        <v>328</v>
      </c>
      <c r="C341" s="165" t="s">
        <v>1096</v>
      </c>
      <c r="D341" s="166" t="s">
        <v>327</v>
      </c>
      <c r="E341" s="172">
        <v>44601</v>
      </c>
      <c r="F341" s="168" t="s">
        <v>1097</v>
      </c>
      <c r="G341" s="171">
        <v>67039261</v>
      </c>
      <c r="H341" s="171" t="s">
        <v>1098</v>
      </c>
      <c r="I341" s="171">
        <v>3186445700</v>
      </c>
      <c r="J341" s="171" t="s">
        <v>371</v>
      </c>
      <c r="K341" s="168" t="str">
        <f t="shared" ca="1" si="0"/>
        <v>1 año, 6 mes</v>
      </c>
      <c r="L341" s="169"/>
      <c r="M341" s="169"/>
      <c r="N341" s="169"/>
      <c r="O341" s="169"/>
      <c r="P341" s="169"/>
      <c r="Q341" s="169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165">
        <v>1232791732</v>
      </c>
      <c r="B342" s="166" t="s">
        <v>328</v>
      </c>
      <c r="C342" s="165" t="s">
        <v>1099</v>
      </c>
      <c r="D342" s="166" t="s">
        <v>327</v>
      </c>
      <c r="E342" s="166"/>
      <c r="F342" s="168" t="s">
        <v>1100</v>
      </c>
      <c r="G342" s="168"/>
      <c r="H342" s="168"/>
      <c r="I342" s="168"/>
      <c r="J342" s="168"/>
      <c r="K342" s="168" t="str">
        <f t="shared" ca="1" si="0"/>
        <v/>
      </c>
      <c r="L342" s="169"/>
      <c r="M342" s="169"/>
      <c r="N342" s="169"/>
      <c r="O342" s="169"/>
      <c r="P342" s="169"/>
      <c r="Q342" s="169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165">
        <v>1232795552</v>
      </c>
      <c r="B343" s="166" t="s">
        <v>328</v>
      </c>
      <c r="C343" s="165" t="s">
        <v>1101</v>
      </c>
      <c r="D343" s="166" t="s">
        <v>327</v>
      </c>
      <c r="E343" s="166"/>
      <c r="F343" s="168" t="s">
        <v>1102</v>
      </c>
      <c r="G343" s="168"/>
      <c r="H343" s="168"/>
      <c r="I343" s="168"/>
      <c r="J343" s="168"/>
      <c r="K343" s="168" t="str">
        <f t="shared" ca="1" si="0"/>
        <v/>
      </c>
      <c r="L343" s="169"/>
      <c r="M343" s="169"/>
      <c r="N343" s="169"/>
      <c r="O343" s="169"/>
      <c r="P343" s="169"/>
      <c r="Q343" s="169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165">
        <v>1232796651</v>
      </c>
      <c r="B344" s="166" t="s">
        <v>328</v>
      </c>
      <c r="C344" s="165" t="s">
        <v>1103</v>
      </c>
      <c r="D344" s="166" t="s">
        <v>327</v>
      </c>
      <c r="E344" s="170">
        <v>42657</v>
      </c>
      <c r="F344" s="168" t="s">
        <v>1104</v>
      </c>
      <c r="G344" s="171">
        <v>1115070270</v>
      </c>
      <c r="H344" s="171" t="s">
        <v>1105</v>
      </c>
      <c r="I344" s="171">
        <v>3185427707</v>
      </c>
      <c r="J344" s="171" t="s">
        <v>375</v>
      </c>
      <c r="K344" s="168" t="str">
        <f t="shared" ca="1" si="0"/>
        <v>6 año, 10 mes</v>
      </c>
      <c r="L344" s="169"/>
      <c r="M344" s="169"/>
      <c r="N344" s="169"/>
      <c r="O344" s="169"/>
      <c r="P344" s="169"/>
      <c r="Q344" s="169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165">
        <v>1232796925</v>
      </c>
      <c r="B345" s="166" t="s">
        <v>328</v>
      </c>
      <c r="C345" s="165" t="s">
        <v>1106</v>
      </c>
      <c r="D345" s="166" t="s">
        <v>324</v>
      </c>
      <c r="E345" s="172">
        <v>42501</v>
      </c>
      <c r="F345" s="168" t="s">
        <v>1107</v>
      </c>
      <c r="G345" s="171">
        <v>29181860</v>
      </c>
      <c r="H345" s="171" t="s">
        <v>1108</v>
      </c>
      <c r="I345" s="171">
        <v>3162860584</v>
      </c>
      <c r="J345" s="168"/>
      <c r="K345" s="168" t="str">
        <f t="shared" ca="1" si="0"/>
        <v>7 año, 3 mes</v>
      </c>
      <c r="L345" s="169"/>
      <c r="M345" s="169"/>
      <c r="N345" s="169"/>
      <c r="O345" s="169"/>
      <c r="P345" s="169"/>
      <c r="Q345" s="169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165">
        <v>1232798250</v>
      </c>
      <c r="B346" s="166" t="s">
        <v>328</v>
      </c>
      <c r="C346" s="165" t="s">
        <v>1109</v>
      </c>
      <c r="D346" s="166" t="s">
        <v>327</v>
      </c>
      <c r="E346" s="172">
        <v>42625</v>
      </c>
      <c r="F346" s="168" t="s">
        <v>1110</v>
      </c>
      <c r="G346" s="171">
        <v>67028958</v>
      </c>
      <c r="H346" s="171" t="s">
        <v>1111</v>
      </c>
      <c r="I346" s="171">
        <v>3006663200</v>
      </c>
      <c r="J346" s="168"/>
      <c r="K346" s="168" t="str">
        <f t="shared" ca="1" si="0"/>
        <v>6 año, 11 mes</v>
      </c>
      <c r="L346" s="169"/>
      <c r="M346" s="169"/>
      <c r="N346" s="169"/>
      <c r="O346" s="169"/>
      <c r="P346" s="169"/>
      <c r="Q346" s="169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165">
        <v>1232799224</v>
      </c>
      <c r="B347" s="166" t="s">
        <v>328</v>
      </c>
      <c r="C347" s="165" t="s">
        <v>1112</v>
      </c>
      <c r="D347" s="166" t="s">
        <v>324</v>
      </c>
      <c r="E347" s="166"/>
      <c r="F347" s="168" t="s">
        <v>1017</v>
      </c>
      <c r="G347" s="168"/>
      <c r="H347" s="168"/>
      <c r="I347" s="168"/>
      <c r="J347" s="168"/>
      <c r="K347" s="168" t="str">
        <f t="shared" ca="1" si="0"/>
        <v/>
      </c>
      <c r="L347" s="169"/>
      <c r="M347" s="169"/>
      <c r="N347" s="169"/>
      <c r="O347" s="169"/>
      <c r="P347" s="169"/>
      <c r="Q347" s="169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165">
        <v>1232800723</v>
      </c>
      <c r="B348" s="166" t="s">
        <v>328</v>
      </c>
      <c r="C348" s="165" t="s">
        <v>1113</v>
      </c>
      <c r="D348" s="166" t="s">
        <v>327</v>
      </c>
      <c r="E348" s="166"/>
      <c r="F348" s="168" t="s">
        <v>1114</v>
      </c>
      <c r="G348" s="168"/>
      <c r="H348" s="168"/>
      <c r="I348" s="168"/>
      <c r="J348" s="168"/>
      <c r="K348" s="168" t="str">
        <f t="shared" ca="1" si="0"/>
        <v/>
      </c>
      <c r="L348" s="169"/>
      <c r="M348" s="169"/>
      <c r="N348" s="169"/>
      <c r="O348" s="169"/>
      <c r="P348" s="169"/>
      <c r="Q348" s="169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165">
        <v>1232800984</v>
      </c>
      <c r="B349" s="166" t="s">
        <v>328</v>
      </c>
      <c r="C349" s="165" t="s">
        <v>1115</v>
      </c>
      <c r="D349" s="166" t="s">
        <v>327</v>
      </c>
      <c r="E349" s="166"/>
      <c r="F349" s="168" t="s">
        <v>1116</v>
      </c>
      <c r="G349" s="168"/>
      <c r="H349" s="168"/>
      <c r="I349" s="168"/>
      <c r="J349" s="168"/>
      <c r="K349" s="168" t="str">
        <f t="shared" ca="1" si="0"/>
        <v/>
      </c>
      <c r="L349" s="169"/>
      <c r="M349" s="169"/>
      <c r="N349" s="169"/>
      <c r="O349" s="169"/>
      <c r="P349" s="169"/>
      <c r="Q349" s="169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165">
        <v>1232802044</v>
      </c>
      <c r="B350" s="166" t="s">
        <v>328</v>
      </c>
      <c r="C350" s="165" t="s">
        <v>1117</v>
      </c>
      <c r="D350" s="166" t="s">
        <v>324</v>
      </c>
      <c r="E350" s="172">
        <v>42975</v>
      </c>
      <c r="F350" s="168" t="s">
        <v>1118</v>
      </c>
      <c r="G350" s="171">
        <v>1130594894</v>
      </c>
      <c r="H350" s="171" t="s">
        <v>1119</v>
      </c>
      <c r="I350" s="171">
        <v>3126212415</v>
      </c>
      <c r="J350" s="171"/>
      <c r="K350" s="168" t="str">
        <f t="shared" ca="1" si="0"/>
        <v>5 año, 11 mes</v>
      </c>
      <c r="L350" s="169"/>
      <c r="M350" s="169"/>
      <c r="N350" s="169"/>
      <c r="O350" s="169"/>
      <c r="P350" s="169"/>
      <c r="Q350" s="169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165">
        <v>1232802071</v>
      </c>
      <c r="B351" s="166" t="s">
        <v>328</v>
      </c>
      <c r="C351" s="165" t="s">
        <v>1120</v>
      </c>
      <c r="D351" s="166" t="s">
        <v>327</v>
      </c>
      <c r="E351" s="166"/>
      <c r="F351" s="168" t="s">
        <v>1121</v>
      </c>
      <c r="G351" s="168"/>
      <c r="H351" s="168"/>
      <c r="I351" s="168"/>
      <c r="J351" s="168"/>
      <c r="K351" s="168" t="str">
        <f t="shared" ca="1" si="0"/>
        <v/>
      </c>
      <c r="L351" s="169"/>
      <c r="M351" s="169"/>
      <c r="N351" s="169"/>
      <c r="O351" s="169"/>
      <c r="P351" s="169"/>
      <c r="Q351" s="169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165">
        <v>1232802345</v>
      </c>
      <c r="B352" s="166" t="s">
        <v>328</v>
      </c>
      <c r="C352" s="165" t="s">
        <v>1122</v>
      </c>
      <c r="D352" s="166" t="s">
        <v>327</v>
      </c>
      <c r="E352" s="167">
        <v>42998</v>
      </c>
      <c r="F352" s="168" t="s">
        <v>814</v>
      </c>
      <c r="G352" s="168">
        <v>1060416717</v>
      </c>
      <c r="H352" s="168" t="s">
        <v>815</v>
      </c>
      <c r="I352" s="168">
        <v>3206545937</v>
      </c>
      <c r="J352" s="168"/>
      <c r="K352" s="168" t="str">
        <f t="shared" ca="1" si="0"/>
        <v>5 año, 11 mes</v>
      </c>
      <c r="L352" s="169"/>
      <c r="M352" s="169"/>
      <c r="N352" s="169"/>
      <c r="O352" s="169"/>
      <c r="P352" s="169"/>
      <c r="Q352" s="169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165">
        <v>1232802417</v>
      </c>
      <c r="B353" s="166" t="s">
        <v>328</v>
      </c>
      <c r="C353" s="165" t="s">
        <v>1123</v>
      </c>
      <c r="D353" s="166" t="s">
        <v>324</v>
      </c>
      <c r="E353" s="166"/>
      <c r="F353" s="168" t="s">
        <v>1124</v>
      </c>
      <c r="G353" s="168"/>
      <c r="H353" s="168"/>
      <c r="I353" s="168"/>
      <c r="J353" s="168"/>
      <c r="K353" s="168" t="str">
        <f t="shared" ca="1" si="0"/>
        <v/>
      </c>
      <c r="L353" s="169"/>
      <c r="M353" s="169"/>
      <c r="N353" s="169"/>
      <c r="O353" s="169"/>
      <c r="P353" s="169"/>
      <c r="Q353" s="169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165">
        <v>1232803598</v>
      </c>
      <c r="B354" s="166" t="s">
        <v>328</v>
      </c>
      <c r="C354" s="165" t="s">
        <v>1125</v>
      </c>
      <c r="D354" s="166" t="s">
        <v>324</v>
      </c>
      <c r="E354" s="166"/>
      <c r="F354" s="168" t="s">
        <v>1126</v>
      </c>
      <c r="G354" s="168"/>
      <c r="H354" s="168"/>
      <c r="I354" s="168"/>
      <c r="J354" s="168"/>
      <c r="K354" s="168" t="str">
        <f t="shared" ca="1" si="0"/>
        <v/>
      </c>
      <c r="L354" s="169"/>
      <c r="M354" s="169"/>
      <c r="N354" s="169"/>
      <c r="O354" s="169"/>
      <c r="P354" s="169"/>
      <c r="Q354" s="169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165">
        <v>1232804749</v>
      </c>
      <c r="B355" s="166" t="s">
        <v>328</v>
      </c>
      <c r="C355" s="165" t="s">
        <v>1127</v>
      </c>
      <c r="D355" s="166" t="s">
        <v>327</v>
      </c>
      <c r="E355" s="166"/>
      <c r="F355" s="168" t="s">
        <v>1128</v>
      </c>
      <c r="G355" s="168"/>
      <c r="H355" s="168"/>
      <c r="I355" s="168"/>
      <c r="J355" s="168"/>
      <c r="K355" s="168" t="str">
        <f t="shared" ca="1" si="0"/>
        <v/>
      </c>
      <c r="L355" s="169"/>
      <c r="M355" s="169"/>
      <c r="N355" s="169"/>
      <c r="O355" s="169"/>
      <c r="P355" s="169"/>
      <c r="Q355" s="169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165">
        <v>1232805109</v>
      </c>
      <c r="B356" s="166" t="s">
        <v>328</v>
      </c>
      <c r="C356" s="165" t="s">
        <v>1129</v>
      </c>
      <c r="D356" s="166" t="s">
        <v>327</v>
      </c>
      <c r="E356" s="167">
        <v>43260</v>
      </c>
      <c r="F356" s="168" t="s">
        <v>1130</v>
      </c>
      <c r="G356" s="171">
        <v>16940757</v>
      </c>
      <c r="H356" s="171" t="s">
        <v>1131</v>
      </c>
      <c r="I356" s="171">
        <v>3008238949</v>
      </c>
      <c r="J356" s="171" t="s">
        <v>375</v>
      </c>
      <c r="K356" s="168" t="str">
        <f t="shared" ca="1" si="0"/>
        <v>5 año, 2 mes</v>
      </c>
      <c r="L356" s="169"/>
      <c r="M356" s="169"/>
      <c r="N356" s="169"/>
      <c r="O356" s="169"/>
      <c r="P356" s="169"/>
      <c r="Q356" s="169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165">
        <v>1232805521</v>
      </c>
      <c r="B357" s="166" t="s">
        <v>1132</v>
      </c>
      <c r="C357" s="165" t="s">
        <v>1133</v>
      </c>
      <c r="D357" s="166" t="s">
        <v>324</v>
      </c>
      <c r="E357" s="166"/>
      <c r="F357" s="168" t="s">
        <v>1134</v>
      </c>
      <c r="G357" s="168"/>
      <c r="H357" s="168"/>
      <c r="I357" s="168"/>
      <c r="J357" s="168"/>
      <c r="K357" s="168" t="str">
        <f t="shared" ca="1" si="0"/>
        <v/>
      </c>
      <c r="L357" s="169"/>
      <c r="M357" s="169"/>
      <c r="N357" s="169"/>
      <c r="O357" s="169"/>
      <c r="P357" s="169"/>
      <c r="Q357" s="169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165">
        <v>1232805607</v>
      </c>
      <c r="B358" s="166" t="s">
        <v>328</v>
      </c>
      <c r="C358" s="165" t="s">
        <v>1135</v>
      </c>
      <c r="D358" s="166" t="s">
        <v>327</v>
      </c>
      <c r="E358" s="167">
        <v>43307</v>
      </c>
      <c r="F358" s="168" t="s">
        <v>1136</v>
      </c>
      <c r="G358" s="168">
        <v>38558855</v>
      </c>
      <c r="H358" s="168" t="s">
        <v>1137</v>
      </c>
      <c r="I358" s="168">
        <v>3147708289</v>
      </c>
      <c r="J358" s="168"/>
      <c r="K358" s="168" t="str">
        <f t="shared" ca="1" si="0"/>
        <v>5 año, 0 mes</v>
      </c>
      <c r="L358" s="169"/>
      <c r="M358" s="169"/>
      <c r="N358" s="169"/>
      <c r="O358" s="169"/>
      <c r="P358" s="169"/>
      <c r="Q358" s="169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165">
        <v>1232805723</v>
      </c>
      <c r="B359" s="166" t="s">
        <v>328</v>
      </c>
      <c r="C359" s="165" t="s">
        <v>1138</v>
      </c>
      <c r="D359" s="166" t="s">
        <v>327</v>
      </c>
      <c r="E359" s="167">
        <v>43318</v>
      </c>
      <c r="F359" s="168" t="s">
        <v>1139</v>
      </c>
      <c r="G359" s="168">
        <v>1130612590</v>
      </c>
      <c r="H359" s="168" t="s">
        <v>994</v>
      </c>
      <c r="I359" s="168">
        <v>3165313244</v>
      </c>
      <c r="J359" s="168"/>
      <c r="K359" s="168" t="str">
        <f t="shared" ca="1" si="0"/>
        <v>5 año, 0 mes</v>
      </c>
      <c r="L359" s="169"/>
      <c r="M359" s="169"/>
      <c r="N359" s="169"/>
      <c r="O359" s="169"/>
      <c r="P359" s="169"/>
      <c r="Q359" s="169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165">
        <v>1232805970</v>
      </c>
      <c r="B360" s="166" t="s">
        <v>328</v>
      </c>
      <c r="C360" s="165" t="s">
        <v>1140</v>
      </c>
      <c r="D360" s="166" t="s">
        <v>327</v>
      </c>
      <c r="E360" s="172">
        <v>43340</v>
      </c>
      <c r="F360" s="168" t="s">
        <v>1141</v>
      </c>
      <c r="G360" s="171">
        <v>38566967</v>
      </c>
      <c r="H360" s="171" t="s">
        <v>1142</v>
      </c>
      <c r="I360" s="171">
        <v>3003153376</v>
      </c>
      <c r="J360" s="171" t="s">
        <v>1143</v>
      </c>
      <c r="K360" s="168" t="str">
        <f t="shared" ca="1" si="0"/>
        <v>4 año, 11 mes</v>
      </c>
      <c r="L360" s="169"/>
      <c r="M360" s="169"/>
      <c r="N360" s="169"/>
      <c r="O360" s="169"/>
      <c r="P360" s="169"/>
      <c r="Q360" s="169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165">
        <v>1232805971</v>
      </c>
      <c r="B361" s="166" t="s">
        <v>328</v>
      </c>
      <c r="C361" s="165" t="s">
        <v>1144</v>
      </c>
      <c r="D361" s="166" t="s">
        <v>324</v>
      </c>
      <c r="E361" s="172">
        <v>43340</v>
      </c>
      <c r="F361" s="168" t="s">
        <v>1141</v>
      </c>
      <c r="G361" s="171">
        <v>38566967</v>
      </c>
      <c r="H361" s="171" t="s">
        <v>1142</v>
      </c>
      <c r="I361" s="171">
        <v>3003153376</v>
      </c>
      <c r="J361" s="171" t="s">
        <v>1143</v>
      </c>
      <c r="K361" s="168" t="str">
        <f t="shared" ca="1" si="0"/>
        <v>4 año, 11 mes</v>
      </c>
      <c r="L361" s="169"/>
      <c r="M361" s="169"/>
      <c r="N361" s="169"/>
      <c r="O361" s="169"/>
      <c r="P361" s="169"/>
      <c r="Q361" s="169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165">
        <v>1232806367</v>
      </c>
      <c r="B362" s="166" t="s">
        <v>328</v>
      </c>
      <c r="C362" s="165" t="s">
        <v>1145</v>
      </c>
      <c r="D362" s="166" t="s">
        <v>327</v>
      </c>
      <c r="E362" s="167">
        <v>43371</v>
      </c>
      <c r="F362" s="168" t="s">
        <v>1146</v>
      </c>
      <c r="G362" s="168">
        <v>1144045838</v>
      </c>
      <c r="H362" s="168" t="s">
        <v>1147</v>
      </c>
      <c r="I362" s="168">
        <v>3145894524</v>
      </c>
      <c r="J362" s="168"/>
      <c r="K362" s="168" t="str">
        <f t="shared" ca="1" si="0"/>
        <v>4 año, 10 mes</v>
      </c>
      <c r="L362" s="169"/>
      <c r="M362" s="169"/>
      <c r="N362" s="169"/>
      <c r="O362" s="169"/>
      <c r="P362" s="169"/>
      <c r="Q362" s="169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165">
        <v>1232807097</v>
      </c>
      <c r="B363" s="166" t="s">
        <v>328</v>
      </c>
      <c r="C363" s="165" t="s">
        <v>1148</v>
      </c>
      <c r="D363" s="166" t="s">
        <v>327</v>
      </c>
      <c r="E363" s="166"/>
      <c r="F363" s="168" t="s">
        <v>1149</v>
      </c>
      <c r="G363" s="168"/>
      <c r="H363" s="168"/>
      <c r="I363" s="168"/>
      <c r="J363" s="168"/>
      <c r="K363" s="168" t="str">
        <f t="shared" ca="1" si="0"/>
        <v/>
      </c>
      <c r="L363" s="169"/>
      <c r="M363" s="169"/>
      <c r="N363" s="169"/>
      <c r="O363" s="169"/>
      <c r="P363" s="169"/>
      <c r="Q363" s="169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165">
        <v>1232808224</v>
      </c>
      <c r="B364" s="166" t="s">
        <v>328</v>
      </c>
      <c r="C364" s="165" t="s">
        <v>1150</v>
      </c>
      <c r="D364" s="166" t="s">
        <v>324</v>
      </c>
      <c r="E364" s="166"/>
      <c r="F364" s="168" t="s">
        <v>1151</v>
      </c>
      <c r="G364" s="168"/>
      <c r="H364" s="168"/>
      <c r="I364" s="168"/>
      <c r="J364" s="168"/>
      <c r="K364" s="168" t="str">
        <f t="shared" ca="1" si="0"/>
        <v/>
      </c>
      <c r="L364" s="169"/>
      <c r="M364" s="169"/>
      <c r="N364" s="169"/>
      <c r="O364" s="169"/>
      <c r="P364" s="169"/>
      <c r="Q364" s="169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165">
        <v>1232808846</v>
      </c>
      <c r="B365" s="166" t="s">
        <v>328</v>
      </c>
      <c r="C365" s="165" t="s">
        <v>1152</v>
      </c>
      <c r="D365" s="166" t="s">
        <v>327</v>
      </c>
      <c r="E365" s="166"/>
      <c r="F365" s="168" t="s">
        <v>1153</v>
      </c>
      <c r="G365" s="168"/>
      <c r="H365" s="168"/>
      <c r="I365" s="168"/>
      <c r="J365" s="168"/>
      <c r="K365" s="168" t="str">
        <f t="shared" ca="1" si="0"/>
        <v/>
      </c>
      <c r="L365" s="169"/>
      <c r="M365" s="169"/>
      <c r="N365" s="169"/>
      <c r="O365" s="169"/>
      <c r="P365" s="169"/>
      <c r="Q365" s="169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165">
        <v>1232809311</v>
      </c>
      <c r="B366" s="166" t="s">
        <v>328</v>
      </c>
      <c r="C366" s="165" t="s">
        <v>1154</v>
      </c>
      <c r="D366" s="166" t="s">
        <v>327</v>
      </c>
      <c r="E366" s="167">
        <v>43679</v>
      </c>
      <c r="F366" s="168" t="s">
        <v>1155</v>
      </c>
      <c r="G366" s="168"/>
      <c r="H366" s="168"/>
      <c r="I366" s="168"/>
      <c r="J366" s="168"/>
      <c r="K366" s="168" t="str">
        <f t="shared" ca="1" si="0"/>
        <v>4 año, 0 mes</v>
      </c>
      <c r="L366" s="169"/>
      <c r="M366" s="169"/>
      <c r="N366" s="169"/>
      <c r="O366" s="169"/>
      <c r="P366" s="169"/>
      <c r="Q366" s="169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165">
        <v>1232809400</v>
      </c>
      <c r="B367" s="166" t="s">
        <v>328</v>
      </c>
      <c r="C367" s="165" t="s">
        <v>1156</v>
      </c>
      <c r="D367" s="166" t="s">
        <v>327</v>
      </c>
      <c r="E367" s="166"/>
      <c r="F367" s="168" t="s">
        <v>1157</v>
      </c>
      <c r="G367" s="168"/>
      <c r="H367" s="168"/>
      <c r="I367" s="168"/>
      <c r="J367" s="168"/>
      <c r="K367" s="168" t="str">
        <f t="shared" ca="1" si="0"/>
        <v/>
      </c>
      <c r="L367" s="169"/>
      <c r="M367" s="169"/>
      <c r="N367" s="169"/>
      <c r="O367" s="169"/>
      <c r="P367" s="169"/>
      <c r="Q367" s="169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165">
        <v>1232809410</v>
      </c>
      <c r="B368" s="166" t="s">
        <v>328</v>
      </c>
      <c r="C368" s="165" t="s">
        <v>1158</v>
      </c>
      <c r="D368" s="166" t="s">
        <v>324</v>
      </c>
      <c r="E368" s="166"/>
      <c r="F368" s="168" t="s">
        <v>1159</v>
      </c>
      <c r="G368" s="168"/>
      <c r="H368" s="168"/>
      <c r="I368" s="168"/>
      <c r="J368" s="168"/>
      <c r="K368" s="168" t="str">
        <f t="shared" ca="1" si="0"/>
        <v/>
      </c>
      <c r="L368" s="169"/>
      <c r="M368" s="169"/>
      <c r="N368" s="169"/>
      <c r="O368" s="169"/>
      <c r="P368" s="169"/>
      <c r="Q368" s="169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165">
        <v>1232809531</v>
      </c>
      <c r="B369" s="166" t="s">
        <v>328</v>
      </c>
      <c r="C369" s="165" t="s">
        <v>1160</v>
      </c>
      <c r="D369" s="166" t="s">
        <v>327</v>
      </c>
      <c r="E369" s="167">
        <v>43700</v>
      </c>
      <c r="F369" s="168" t="s">
        <v>1161</v>
      </c>
      <c r="G369" s="168">
        <v>1065584293</v>
      </c>
      <c r="H369" s="168" t="s">
        <v>1162</v>
      </c>
      <c r="I369" s="168">
        <v>3176999958</v>
      </c>
      <c r="J369" s="168"/>
      <c r="K369" s="168" t="str">
        <f t="shared" ca="1" si="0"/>
        <v>4 año, 0 mes</v>
      </c>
      <c r="L369" s="169"/>
      <c r="M369" s="169"/>
      <c r="N369" s="169"/>
      <c r="O369" s="169"/>
      <c r="P369" s="169"/>
      <c r="Q369" s="169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165">
        <v>1232809734</v>
      </c>
      <c r="B370" s="166" t="s">
        <v>328</v>
      </c>
      <c r="C370" s="165" t="s">
        <v>1163</v>
      </c>
      <c r="D370" s="166" t="s">
        <v>327</v>
      </c>
      <c r="E370" s="166"/>
      <c r="F370" s="168" t="s">
        <v>1164</v>
      </c>
      <c r="G370" s="168"/>
      <c r="H370" s="168"/>
      <c r="I370" s="168"/>
      <c r="J370" s="168"/>
      <c r="K370" s="168" t="str">
        <f t="shared" ca="1" si="0"/>
        <v/>
      </c>
      <c r="L370" s="169"/>
      <c r="M370" s="169"/>
      <c r="N370" s="169"/>
      <c r="O370" s="169"/>
      <c r="P370" s="169"/>
      <c r="Q370" s="169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165">
        <v>1232810026</v>
      </c>
      <c r="B371" s="166" t="s">
        <v>328</v>
      </c>
      <c r="C371" s="165" t="s">
        <v>1165</v>
      </c>
      <c r="D371" s="166" t="s">
        <v>324</v>
      </c>
      <c r="E371" s="166"/>
      <c r="F371" s="168" t="s">
        <v>1166</v>
      </c>
      <c r="G371" s="168"/>
      <c r="H371" s="168"/>
      <c r="I371" s="168"/>
      <c r="J371" s="168"/>
      <c r="K371" s="168" t="str">
        <f t="shared" ca="1" si="0"/>
        <v/>
      </c>
      <c r="L371" s="169"/>
      <c r="M371" s="169"/>
      <c r="N371" s="169"/>
      <c r="O371" s="169"/>
      <c r="P371" s="169"/>
      <c r="Q371" s="169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165">
        <v>1232810027</v>
      </c>
      <c r="B372" s="166" t="s">
        <v>328</v>
      </c>
      <c r="C372" s="165" t="s">
        <v>1167</v>
      </c>
      <c r="D372" s="166" t="s">
        <v>327</v>
      </c>
      <c r="E372" s="166"/>
      <c r="F372" s="168" t="s">
        <v>1032</v>
      </c>
      <c r="G372" s="168"/>
      <c r="H372" s="168"/>
      <c r="I372" s="168"/>
      <c r="J372" s="168"/>
      <c r="K372" s="168" t="str">
        <f t="shared" ca="1" si="0"/>
        <v/>
      </c>
      <c r="L372" s="169"/>
      <c r="M372" s="169"/>
      <c r="N372" s="169"/>
      <c r="O372" s="169"/>
      <c r="P372" s="169"/>
      <c r="Q372" s="169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165">
        <v>1232810147</v>
      </c>
      <c r="B373" s="166" t="s">
        <v>328</v>
      </c>
      <c r="C373" s="165" t="s">
        <v>1168</v>
      </c>
      <c r="D373" s="166" t="s">
        <v>327</v>
      </c>
      <c r="E373" s="166"/>
      <c r="F373" s="168" t="s">
        <v>1169</v>
      </c>
      <c r="G373" s="168"/>
      <c r="H373" s="168"/>
      <c r="I373" s="168"/>
      <c r="J373" s="168"/>
      <c r="K373" s="168" t="str">
        <f t="shared" ca="1" si="0"/>
        <v/>
      </c>
      <c r="L373" s="169"/>
      <c r="M373" s="169"/>
      <c r="N373" s="169"/>
      <c r="O373" s="169"/>
      <c r="P373" s="169"/>
      <c r="Q373" s="169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165">
        <v>1232810472</v>
      </c>
      <c r="B374" s="166" t="s">
        <v>328</v>
      </c>
      <c r="C374" s="165" t="s">
        <v>1170</v>
      </c>
      <c r="D374" s="166" t="s">
        <v>327</v>
      </c>
      <c r="E374" s="170">
        <v>43789</v>
      </c>
      <c r="F374" s="168" t="s">
        <v>1097</v>
      </c>
      <c r="G374" s="171">
        <v>67039261</v>
      </c>
      <c r="H374" s="171" t="s">
        <v>1098</v>
      </c>
      <c r="I374" s="171">
        <v>3186445700</v>
      </c>
      <c r="J374" s="171" t="s">
        <v>1171</v>
      </c>
      <c r="K374" s="168" t="str">
        <f t="shared" ca="1" si="0"/>
        <v>3 año, 9 mes</v>
      </c>
      <c r="L374" s="169"/>
      <c r="M374" s="169"/>
      <c r="N374" s="169"/>
      <c r="O374" s="169"/>
      <c r="P374" s="169"/>
      <c r="Q374" s="169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165">
        <v>1232810513</v>
      </c>
      <c r="B375" s="166" t="s">
        <v>328</v>
      </c>
      <c r="C375" s="165" t="s">
        <v>1172</v>
      </c>
      <c r="D375" s="166" t="s">
        <v>327</v>
      </c>
      <c r="E375" s="166"/>
      <c r="F375" s="168" t="s">
        <v>1173</v>
      </c>
      <c r="G375" s="168"/>
      <c r="H375" s="168"/>
      <c r="I375" s="168"/>
      <c r="J375" s="168"/>
      <c r="K375" s="168" t="str">
        <f t="shared" ca="1" si="0"/>
        <v/>
      </c>
      <c r="L375" s="169"/>
      <c r="M375" s="169"/>
      <c r="N375" s="169"/>
      <c r="O375" s="169"/>
      <c r="P375" s="169"/>
      <c r="Q375" s="169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165">
        <v>1232810850</v>
      </c>
      <c r="B376" s="166" t="s">
        <v>328</v>
      </c>
      <c r="C376" s="165" t="s">
        <v>1174</v>
      </c>
      <c r="D376" s="166" t="s">
        <v>327</v>
      </c>
      <c r="E376" s="172">
        <v>43836</v>
      </c>
      <c r="F376" s="168" t="s">
        <v>1175</v>
      </c>
      <c r="G376" s="171">
        <v>1097389711</v>
      </c>
      <c r="H376" s="171" t="s">
        <v>1176</v>
      </c>
      <c r="I376" s="171">
        <v>3163653991</v>
      </c>
      <c r="J376" s="171" t="s">
        <v>371</v>
      </c>
      <c r="K376" s="168" t="str">
        <f t="shared" ca="1" si="0"/>
        <v>3 año, 7 mes</v>
      </c>
      <c r="L376" s="169"/>
      <c r="M376" s="169"/>
      <c r="N376" s="169"/>
      <c r="O376" s="169"/>
      <c r="P376" s="169"/>
      <c r="Q376" s="169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165">
        <v>1232810887</v>
      </c>
      <c r="B377" s="166" t="s">
        <v>328</v>
      </c>
      <c r="C377" s="165" t="s">
        <v>1177</v>
      </c>
      <c r="D377" s="166" t="s">
        <v>327</v>
      </c>
      <c r="E377" s="166"/>
      <c r="F377" s="168" t="s">
        <v>948</v>
      </c>
      <c r="G377" s="168"/>
      <c r="H377" s="168"/>
      <c r="I377" s="168"/>
      <c r="J377" s="168"/>
      <c r="K377" s="168" t="str">
        <f t="shared" ca="1" si="0"/>
        <v/>
      </c>
      <c r="L377" s="169"/>
      <c r="M377" s="169"/>
      <c r="N377" s="169"/>
      <c r="O377" s="169"/>
      <c r="P377" s="169"/>
      <c r="Q377" s="169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165">
        <v>1232811016</v>
      </c>
      <c r="B378" s="166" t="s">
        <v>328</v>
      </c>
      <c r="C378" s="165" t="s">
        <v>1178</v>
      </c>
      <c r="D378" s="166" t="s">
        <v>327</v>
      </c>
      <c r="E378" s="166"/>
      <c r="F378" s="168" t="s">
        <v>1179</v>
      </c>
      <c r="G378" s="168"/>
      <c r="H378" s="168"/>
      <c r="I378" s="168"/>
      <c r="J378" s="168"/>
      <c r="K378" s="168" t="str">
        <f t="shared" ca="1" si="0"/>
        <v/>
      </c>
      <c r="L378" s="169"/>
      <c r="M378" s="169"/>
      <c r="N378" s="169"/>
      <c r="O378" s="169"/>
      <c r="P378" s="169"/>
      <c r="Q378" s="169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165">
        <v>1232811070</v>
      </c>
      <c r="B379" s="166" t="s">
        <v>328</v>
      </c>
      <c r="C379" s="165" t="s">
        <v>1180</v>
      </c>
      <c r="D379" s="166" t="s">
        <v>327</v>
      </c>
      <c r="E379" s="166"/>
      <c r="F379" s="168" t="s">
        <v>1181</v>
      </c>
      <c r="G379" s="168"/>
      <c r="H379" s="168"/>
      <c r="I379" s="168"/>
      <c r="J379" s="168"/>
      <c r="K379" s="168" t="str">
        <f t="shared" ca="1" si="0"/>
        <v/>
      </c>
      <c r="L379" s="169"/>
      <c r="M379" s="169"/>
      <c r="N379" s="169"/>
      <c r="O379" s="169"/>
      <c r="P379" s="169"/>
      <c r="Q379" s="169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165">
        <v>1232811523</v>
      </c>
      <c r="B380" s="166" t="s">
        <v>328</v>
      </c>
      <c r="C380" s="165" t="s">
        <v>1182</v>
      </c>
      <c r="D380" s="166" t="s">
        <v>327</v>
      </c>
      <c r="E380" s="167">
        <v>43897</v>
      </c>
      <c r="F380" s="168" t="s">
        <v>1183</v>
      </c>
      <c r="G380" s="168">
        <v>29182344</v>
      </c>
      <c r="H380" s="168" t="s">
        <v>1184</v>
      </c>
      <c r="I380" s="168">
        <v>3108234660</v>
      </c>
      <c r="J380" s="168"/>
      <c r="K380" s="168" t="str">
        <f t="shared" ca="1" si="0"/>
        <v>3 año, 5 mes</v>
      </c>
      <c r="L380" s="169"/>
      <c r="M380" s="169"/>
      <c r="N380" s="169"/>
      <c r="O380" s="169"/>
      <c r="P380" s="169"/>
      <c r="Q380" s="169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165">
        <v>1232811586</v>
      </c>
      <c r="B381" s="166" t="s">
        <v>328</v>
      </c>
      <c r="C381" s="165" t="s">
        <v>1185</v>
      </c>
      <c r="D381" s="166" t="s">
        <v>324</v>
      </c>
      <c r="E381" s="166"/>
      <c r="F381" s="168" t="s">
        <v>1186</v>
      </c>
      <c r="G381" s="168"/>
      <c r="H381" s="168"/>
      <c r="I381" s="168"/>
      <c r="J381" s="168"/>
      <c r="K381" s="168" t="str">
        <f t="shared" ca="1" si="0"/>
        <v/>
      </c>
      <c r="L381" s="169"/>
      <c r="M381" s="169"/>
      <c r="N381" s="169"/>
      <c r="O381" s="169"/>
      <c r="P381" s="169"/>
      <c r="Q381" s="169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165">
        <v>1232812084</v>
      </c>
      <c r="B382" s="166" t="s">
        <v>328</v>
      </c>
      <c r="C382" s="165" t="s">
        <v>1187</v>
      </c>
      <c r="D382" s="166" t="s">
        <v>324</v>
      </c>
      <c r="E382" s="166"/>
      <c r="F382" s="168" t="s">
        <v>1188</v>
      </c>
      <c r="G382" s="168"/>
      <c r="H382" s="168"/>
      <c r="I382" s="168"/>
      <c r="J382" s="168"/>
      <c r="K382" s="168" t="str">
        <f t="shared" ca="1" si="0"/>
        <v/>
      </c>
      <c r="L382" s="169"/>
      <c r="M382" s="169"/>
      <c r="N382" s="169"/>
      <c r="O382" s="169"/>
      <c r="P382" s="169"/>
      <c r="Q382" s="169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165">
        <v>1232812098</v>
      </c>
      <c r="B383" s="166" t="s">
        <v>328</v>
      </c>
      <c r="C383" s="165" t="s">
        <v>1189</v>
      </c>
      <c r="D383" s="166" t="s">
        <v>327</v>
      </c>
      <c r="E383" s="166"/>
      <c r="F383" s="168" t="s">
        <v>1190</v>
      </c>
      <c r="G383" s="168"/>
      <c r="H383" s="168"/>
      <c r="I383" s="168"/>
      <c r="J383" s="168"/>
      <c r="K383" s="168" t="str">
        <f t="shared" ca="1" si="0"/>
        <v/>
      </c>
      <c r="L383" s="169"/>
      <c r="M383" s="169"/>
      <c r="N383" s="169"/>
      <c r="O383" s="169"/>
      <c r="P383" s="169"/>
      <c r="Q383" s="169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165">
        <v>1232812124</v>
      </c>
      <c r="B384" s="166" t="s">
        <v>328</v>
      </c>
      <c r="C384" s="165" t="s">
        <v>1191</v>
      </c>
      <c r="D384" s="166" t="s">
        <v>324</v>
      </c>
      <c r="E384" s="166"/>
      <c r="F384" s="168" t="s">
        <v>1192</v>
      </c>
      <c r="G384" s="168"/>
      <c r="H384" s="168"/>
      <c r="I384" s="168"/>
      <c r="J384" s="168"/>
      <c r="K384" s="168" t="str">
        <f t="shared" ca="1" si="0"/>
        <v/>
      </c>
      <c r="L384" s="169"/>
      <c r="M384" s="169"/>
      <c r="N384" s="169"/>
      <c r="O384" s="169"/>
      <c r="P384" s="169"/>
      <c r="Q384" s="169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165">
        <v>1232812197</v>
      </c>
      <c r="B385" s="166" t="s">
        <v>328</v>
      </c>
      <c r="C385" s="165" t="s">
        <v>1193</v>
      </c>
      <c r="D385" s="166" t="s">
        <v>327</v>
      </c>
      <c r="E385" s="166"/>
      <c r="F385" s="168" t="s">
        <v>1194</v>
      </c>
      <c r="G385" s="168"/>
      <c r="H385" s="168"/>
      <c r="I385" s="168"/>
      <c r="J385" s="168"/>
      <c r="K385" s="168" t="str">
        <f t="shared" ca="1" si="0"/>
        <v/>
      </c>
      <c r="L385" s="169"/>
      <c r="M385" s="169"/>
      <c r="N385" s="169"/>
      <c r="O385" s="169"/>
      <c r="P385" s="169"/>
      <c r="Q385" s="169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165">
        <v>1232812221</v>
      </c>
      <c r="B386" s="166" t="s">
        <v>328</v>
      </c>
      <c r="C386" s="165" t="s">
        <v>1195</v>
      </c>
      <c r="D386" s="166" t="s">
        <v>324</v>
      </c>
      <c r="E386" s="167">
        <v>43966</v>
      </c>
      <c r="F386" s="168" t="s">
        <v>1196</v>
      </c>
      <c r="G386" s="168"/>
      <c r="H386" s="168"/>
      <c r="I386" s="168"/>
      <c r="J386" s="168"/>
      <c r="K386" s="168" t="str">
        <f t="shared" ca="1" si="0"/>
        <v>3 año, 3 mes</v>
      </c>
      <c r="L386" s="169"/>
      <c r="M386" s="169"/>
      <c r="N386" s="169"/>
      <c r="O386" s="169"/>
      <c r="P386" s="169"/>
      <c r="Q386" s="169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165">
        <v>1232812227</v>
      </c>
      <c r="B387" s="166" t="s">
        <v>328</v>
      </c>
      <c r="C387" s="165" t="s">
        <v>1197</v>
      </c>
      <c r="D387" s="166" t="s">
        <v>327</v>
      </c>
      <c r="E387" s="172">
        <v>43956</v>
      </c>
      <c r="F387" s="168" t="s">
        <v>1198</v>
      </c>
      <c r="G387" s="171">
        <v>1144043283</v>
      </c>
      <c r="H387" s="171" t="s">
        <v>1199</v>
      </c>
      <c r="I387" s="171">
        <v>3128991839</v>
      </c>
      <c r="J387" s="171" t="s">
        <v>375</v>
      </c>
      <c r="K387" s="168" t="str">
        <f t="shared" ca="1" si="0"/>
        <v>3 año, 3 mes</v>
      </c>
      <c r="L387" s="169"/>
      <c r="M387" s="169"/>
      <c r="N387" s="169"/>
      <c r="O387" s="169"/>
      <c r="P387" s="169"/>
      <c r="Q387" s="169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165">
        <v>1232812228</v>
      </c>
      <c r="B388" s="166" t="s">
        <v>328</v>
      </c>
      <c r="C388" s="165" t="s">
        <v>1200</v>
      </c>
      <c r="D388" s="166" t="s">
        <v>324</v>
      </c>
      <c r="E388" s="166"/>
      <c r="F388" s="168" t="s">
        <v>1201</v>
      </c>
      <c r="G388" s="168"/>
      <c r="H388" s="168"/>
      <c r="I388" s="168"/>
      <c r="J388" s="168"/>
      <c r="K388" s="168" t="str">
        <f t="shared" ca="1" si="0"/>
        <v/>
      </c>
      <c r="L388" s="169"/>
      <c r="M388" s="169"/>
      <c r="N388" s="169"/>
      <c r="O388" s="169"/>
      <c r="P388" s="169"/>
      <c r="Q388" s="169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165">
        <v>1232812550</v>
      </c>
      <c r="B389" s="166" t="s">
        <v>328</v>
      </c>
      <c r="C389" s="165" t="s">
        <v>1202</v>
      </c>
      <c r="D389" s="166" t="s">
        <v>324</v>
      </c>
      <c r="E389" s="166"/>
      <c r="F389" s="168" t="s">
        <v>1203</v>
      </c>
      <c r="G389" s="168"/>
      <c r="H389" s="168"/>
      <c r="I389" s="168"/>
      <c r="J389" s="168"/>
      <c r="K389" s="168" t="str">
        <f t="shared" ca="1" si="0"/>
        <v/>
      </c>
      <c r="L389" s="169"/>
      <c r="M389" s="169"/>
      <c r="N389" s="169"/>
      <c r="O389" s="169"/>
      <c r="P389" s="169"/>
      <c r="Q389" s="169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165">
        <v>1232812604</v>
      </c>
      <c r="B390" s="166" t="s">
        <v>328</v>
      </c>
      <c r="C390" s="165" t="s">
        <v>1204</v>
      </c>
      <c r="D390" s="166" t="s">
        <v>327</v>
      </c>
      <c r="E390" s="166"/>
      <c r="F390" s="168" t="s">
        <v>1205</v>
      </c>
      <c r="G390" s="168"/>
      <c r="H390" s="168"/>
      <c r="I390" s="168"/>
      <c r="J390" s="168"/>
      <c r="K390" s="168" t="str">
        <f t="shared" ca="1" si="0"/>
        <v/>
      </c>
      <c r="L390" s="169"/>
      <c r="M390" s="169"/>
      <c r="N390" s="169"/>
      <c r="O390" s="169"/>
      <c r="P390" s="169"/>
      <c r="Q390" s="169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165">
        <v>1232812806</v>
      </c>
      <c r="B391" s="166" t="s">
        <v>328</v>
      </c>
      <c r="C391" s="165" t="s">
        <v>1206</v>
      </c>
      <c r="D391" s="166" t="s">
        <v>324</v>
      </c>
      <c r="E391" s="166"/>
      <c r="F391" s="168" t="s">
        <v>1207</v>
      </c>
      <c r="G391" s="168"/>
      <c r="H391" s="168"/>
      <c r="I391" s="168"/>
      <c r="J391" s="168"/>
      <c r="K391" s="168" t="str">
        <f t="shared" ca="1" si="0"/>
        <v/>
      </c>
      <c r="L391" s="169"/>
      <c r="M391" s="169"/>
      <c r="N391" s="169"/>
      <c r="O391" s="169"/>
      <c r="P391" s="169"/>
      <c r="Q391" s="169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165">
        <v>1232812838</v>
      </c>
      <c r="B392" s="166" t="s">
        <v>328</v>
      </c>
      <c r="C392" s="165" t="s">
        <v>1208</v>
      </c>
      <c r="D392" s="166" t="s">
        <v>324</v>
      </c>
      <c r="E392" s="166"/>
      <c r="F392" s="168" t="s">
        <v>1209</v>
      </c>
      <c r="G392" s="168"/>
      <c r="H392" s="168"/>
      <c r="I392" s="168"/>
      <c r="J392" s="168"/>
      <c r="K392" s="168" t="str">
        <f t="shared" ca="1" si="0"/>
        <v/>
      </c>
      <c r="L392" s="169"/>
      <c r="M392" s="169"/>
      <c r="N392" s="169"/>
      <c r="O392" s="169"/>
      <c r="P392" s="169"/>
      <c r="Q392" s="169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165">
        <v>1232813041</v>
      </c>
      <c r="B393" s="166" t="s">
        <v>328</v>
      </c>
      <c r="C393" s="165" t="s">
        <v>1210</v>
      </c>
      <c r="D393" s="166" t="s">
        <v>324</v>
      </c>
      <c r="E393" s="166"/>
      <c r="F393" s="168" t="s">
        <v>1211</v>
      </c>
      <c r="G393" s="168"/>
      <c r="H393" s="168"/>
      <c r="I393" s="168"/>
      <c r="J393" s="168"/>
      <c r="K393" s="168" t="str">
        <f t="shared" ca="1" si="0"/>
        <v/>
      </c>
      <c r="L393" s="169"/>
      <c r="M393" s="169"/>
      <c r="N393" s="169"/>
      <c r="O393" s="169"/>
      <c r="P393" s="169"/>
      <c r="Q393" s="169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165">
        <v>1232813077</v>
      </c>
      <c r="B394" s="166" t="s">
        <v>328</v>
      </c>
      <c r="C394" s="165" t="s">
        <v>1212</v>
      </c>
      <c r="D394" s="166" t="s">
        <v>327</v>
      </c>
      <c r="E394" s="172">
        <v>44020</v>
      </c>
      <c r="F394" s="168" t="s">
        <v>1213</v>
      </c>
      <c r="G394" s="171">
        <v>31657800</v>
      </c>
      <c r="H394" s="171" t="s">
        <v>1214</v>
      </c>
      <c r="I394" s="171">
        <v>3136236496</v>
      </c>
      <c r="J394" s="168"/>
      <c r="K394" s="168" t="str">
        <f t="shared" ca="1" si="0"/>
        <v>3 año, 1 mes</v>
      </c>
      <c r="L394" s="169"/>
      <c r="M394" s="169"/>
      <c r="N394" s="169"/>
      <c r="O394" s="169"/>
      <c r="P394" s="169"/>
      <c r="Q394" s="169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165">
        <v>1232813095</v>
      </c>
      <c r="B395" s="166" t="s">
        <v>328</v>
      </c>
      <c r="C395" s="165" t="s">
        <v>1215</v>
      </c>
      <c r="D395" s="166" t="s">
        <v>327</v>
      </c>
      <c r="E395" s="166"/>
      <c r="F395" s="168" t="s">
        <v>1216</v>
      </c>
      <c r="G395" s="168"/>
      <c r="H395" s="168"/>
      <c r="I395" s="168"/>
      <c r="J395" s="168"/>
      <c r="K395" s="168" t="str">
        <f t="shared" ca="1" si="0"/>
        <v/>
      </c>
      <c r="L395" s="169"/>
      <c r="M395" s="169"/>
      <c r="N395" s="169"/>
      <c r="O395" s="169"/>
      <c r="P395" s="169"/>
      <c r="Q395" s="169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165">
        <v>1232813111</v>
      </c>
      <c r="B396" s="166" t="s">
        <v>328</v>
      </c>
      <c r="C396" s="165" t="s">
        <v>1217</v>
      </c>
      <c r="D396" s="166" t="s">
        <v>327</v>
      </c>
      <c r="E396" s="172">
        <v>44025</v>
      </c>
      <c r="F396" s="168" t="s">
        <v>1218</v>
      </c>
      <c r="G396" s="171">
        <v>67045343</v>
      </c>
      <c r="H396" s="171" t="s">
        <v>1219</v>
      </c>
      <c r="I396" s="171">
        <v>3173634200</v>
      </c>
      <c r="J396" s="168"/>
      <c r="K396" s="168" t="str">
        <f t="shared" ca="1" si="0"/>
        <v>3 año, 1 mes</v>
      </c>
      <c r="L396" s="169"/>
      <c r="M396" s="169"/>
      <c r="N396" s="169"/>
      <c r="O396" s="169"/>
      <c r="P396" s="169"/>
      <c r="Q396" s="169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165">
        <v>1232813152</v>
      </c>
      <c r="B397" s="166" t="s">
        <v>328</v>
      </c>
      <c r="C397" s="165" t="s">
        <v>1220</v>
      </c>
      <c r="D397" s="166" t="s">
        <v>327</v>
      </c>
      <c r="E397" s="166"/>
      <c r="F397" s="168" t="s">
        <v>1221</v>
      </c>
      <c r="G397" s="168"/>
      <c r="H397" s="168"/>
      <c r="I397" s="168"/>
      <c r="J397" s="168"/>
      <c r="K397" s="168" t="str">
        <f t="shared" ca="1" si="0"/>
        <v/>
      </c>
      <c r="L397" s="169"/>
      <c r="M397" s="169"/>
      <c r="N397" s="169"/>
      <c r="O397" s="169"/>
      <c r="P397" s="169"/>
      <c r="Q397" s="169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165">
        <v>1232813380</v>
      </c>
      <c r="B398" s="166" t="s">
        <v>328</v>
      </c>
      <c r="C398" s="165" t="s">
        <v>1222</v>
      </c>
      <c r="D398" s="166" t="s">
        <v>324</v>
      </c>
      <c r="E398" s="166"/>
      <c r="F398" s="168" t="s">
        <v>1223</v>
      </c>
      <c r="G398" s="168"/>
      <c r="H398" s="168"/>
      <c r="I398" s="168"/>
      <c r="J398" s="168"/>
      <c r="K398" s="168" t="str">
        <f t="shared" ca="1" si="0"/>
        <v/>
      </c>
      <c r="L398" s="169"/>
      <c r="M398" s="169"/>
      <c r="N398" s="169"/>
      <c r="O398" s="169"/>
      <c r="P398" s="169"/>
      <c r="Q398" s="169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165">
        <v>1232813564</v>
      </c>
      <c r="B399" s="166" t="s">
        <v>328</v>
      </c>
      <c r="C399" s="165" t="s">
        <v>1224</v>
      </c>
      <c r="D399" s="166" t="s">
        <v>324</v>
      </c>
      <c r="E399" s="166"/>
      <c r="F399" s="168" t="s">
        <v>1225</v>
      </c>
      <c r="G399" s="168"/>
      <c r="H399" s="168"/>
      <c r="I399" s="168"/>
      <c r="J399" s="168"/>
      <c r="K399" s="168" t="str">
        <f t="shared" ca="1" si="0"/>
        <v/>
      </c>
      <c r="L399" s="169"/>
      <c r="M399" s="169"/>
      <c r="N399" s="169"/>
      <c r="O399" s="169"/>
      <c r="P399" s="169"/>
      <c r="Q399" s="169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165">
        <v>1232813834</v>
      </c>
      <c r="B400" s="166" t="s">
        <v>328</v>
      </c>
      <c r="C400" s="165" t="s">
        <v>1226</v>
      </c>
      <c r="D400" s="166" t="s">
        <v>327</v>
      </c>
      <c r="E400" s="166"/>
      <c r="F400" s="168" t="s">
        <v>1227</v>
      </c>
      <c r="G400" s="168"/>
      <c r="H400" s="168"/>
      <c r="I400" s="168"/>
      <c r="J400" s="168"/>
      <c r="K400" s="168" t="str">
        <f t="shared" ca="1" si="0"/>
        <v/>
      </c>
      <c r="L400" s="169"/>
      <c r="M400" s="169"/>
      <c r="N400" s="169"/>
      <c r="O400" s="169"/>
      <c r="P400" s="169"/>
      <c r="Q400" s="169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165">
        <v>1232813887</v>
      </c>
      <c r="B401" s="166" t="s">
        <v>328</v>
      </c>
      <c r="C401" s="165" t="s">
        <v>1228</v>
      </c>
      <c r="D401" s="166" t="s">
        <v>324</v>
      </c>
      <c r="E401" s="166"/>
      <c r="F401" s="168" t="s">
        <v>1229</v>
      </c>
      <c r="G401" s="168"/>
      <c r="H401" s="168"/>
      <c r="I401" s="168"/>
      <c r="J401" s="168"/>
      <c r="K401" s="168" t="str">
        <f t="shared" ca="1" si="0"/>
        <v/>
      </c>
      <c r="L401" s="169"/>
      <c r="M401" s="169"/>
      <c r="N401" s="169"/>
      <c r="O401" s="169"/>
      <c r="P401" s="169"/>
      <c r="Q401" s="169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165">
        <v>1232813922</v>
      </c>
      <c r="B402" s="166" t="s">
        <v>328</v>
      </c>
      <c r="C402" s="165" t="s">
        <v>1230</v>
      </c>
      <c r="D402" s="166" t="s">
        <v>324</v>
      </c>
      <c r="E402" s="166"/>
      <c r="F402" s="168" t="s">
        <v>1231</v>
      </c>
      <c r="G402" s="168"/>
      <c r="H402" s="168"/>
      <c r="I402" s="168"/>
      <c r="J402" s="168"/>
      <c r="K402" s="168" t="str">
        <f t="shared" ca="1" si="0"/>
        <v/>
      </c>
      <c r="L402" s="169"/>
      <c r="M402" s="169"/>
      <c r="N402" s="169"/>
      <c r="O402" s="169"/>
      <c r="P402" s="169"/>
      <c r="Q402" s="169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165">
        <v>1232814212</v>
      </c>
      <c r="B403" s="166" t="s">
        <v>328</v>
      </c>
      <c r="C403" s="165" t="s">
        <v>1232</v>
      </c>
      <c r="D403" s="166" t="s">
        <v>324</v>
      </c>
      <c r="E403" s="166"/>
      <c r="F403" s="168" t="s">
        <v>776</v>
      </c>
      <c r="G403" s="168"/>
      <c r="H403" s="168"/>
      <c r="I403" s="168"/>
      <c r="J403" s="168"/>
      <c r="K403" s="168" t="str">
        <f t="shared" ca="1" si="0"/>
        <v/>
      </c>
      <c r="L403" s="169"/>
      <c r="M403" s="169"/>
      <c r="N403" s="169"/>
      <c r="O403" s="169"/>
      <c r="P403" s="169"/>
      <c r="Q403" s="169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165">
        <v>1232814279</v>
      </c>
      <c r="B404" s="166" t="s">
        <v>328</v>
      </c>
      <c r="C404" s="165" t="s">
        <v>1233</v>
      </c>
      <c r="D404" s="166" t="s">
        <v>327</v>
      </c>
      <c r="E404" s="166"/>
      <c r="F404" s="168" t="s">
        <v>1234</v>
      </c>
      <c r="G404" s="168"/>
      <c r="H404" s="168"/>
      <c r="I404" s="168"/>
      <c r="J404" s="168"/>
      <c r="K404" s="168" t="str">
        <f t="shared" ca="1" si="0"/>
        <v/>
      </c>
      <c r="L404" s="169"/>
      <c r="M404" s="169"/>
      <c r="N404" s="169"/>
      <c r="O404" s="169"/>
      <c r="P404" s="169"/>
      <c r="Q404" s="169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165">
        <v>1232814352</v>
      </c>
      <c r="B405" s="166" t="s">
        <v>328</v>
      </c>
      <c r="C405" s="165" t="s">
        <v>1235</v>
      </c>
      <c r="D405" s="166" t="s">
        <v>324</v>
      </c>
      <c r="E405" s="166"/>
      <c r="F405" s="168" t="s">
        <v>1236</v>
      </c>
      <c r="G405" s="168"/>
      <c r="H405" s="168"/>
      <c r="I405" s="168"/>
      <c r="J405" s="168"/>
      <c r="K405" s="168" t="str">
        <f t="shared" ca="1" si="0"/>
        <v/>
      </c>
      <c r="L405" s="169"/>
      <c r="M405" s="169"/>
      <c r="N405" s="169"/>
      <c r="O405" s="169"/>
      <c r="P405" s="169"/>
      <c r="Q405" s="169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165">
        <v>1232814464</v>
      </c>
      <c r="B406" s="166" t="s">
        <v>328</v>
      </c>
      <c r="C406" s="165" t="s">
        <v>1237</v>
      </c>
      <c r="D406" s="166" t="s">
        <v>324</v>
      </c>
      <c r="E406" s="166"/>
      <c r="F406" s="168" t="s">
        <v>1238</v>
      </c>
      <c r="G406" s="168"/>
      <c r="H406" s="168"/>
      <c r="I406" s="168"/>
      <c r="J406" s="168"/>
      <c r="K406" s="168" t="str">
        <f t="shared" ca="1" si="0"/>
        <v/>
      </c>
      <c r="L406" s="169"/>
      <c r="M406" s="169"/>
      <c r="N406" s="169"/>
      <c r="O406" s="169"/>
      <c r="P406" s="169"/>
      <c r="Q406" s="169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165">
        <v>1232814472</v>
      </c>
      <c r="B407" s="166" t="s">
        <v>328</v>
      </c>
      <c r="C407" s="165" t="s">
        <v>1239</v>
      </c>
      <c r="D407" s="166" t="s">
        <v>327</v>
      </c>
      <c r="E407" s="166"/>
      <c r="F407" s="168" t="s">
        <v>1240</v>
      </c>
      <c r="G407" s="168"/>
      <c r="H407" s="168"/>
      <c r="I407" s="168"/>
      <c r="J407" s="168"/>
      <c r="K407" s="168" t="str">
        <f t="shared" ca="1" si="0"/>
        <v/>
      </c>
      <c r="L407" s="169"/>
      <c r="M407" s="169"/>
      <c r="N407" s="169"/>
      <c r="O407" s="169"/>
      <c r="P407" s="169"/>
      <c r="Q407" s="169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165">
        <v>1232814601</v>
      </c>
      <c r="B408" s="166" t="s">
        <v>328</v>
      </c>
      <c r="C408" s="165" t="s">
        <v>1241</v>
      </c>
      <c r="D408" s="166" t="s">
        <v>327</v>
      </c>
      <c r="E408" s="166"/>
      <c r="F408" s="168" t="s">
        <v>1242</v>
      </c>
      <c r="G408" s="168"/>
      <c r="H408" s="168"/>
      <c r="I408" s="168"/>
      <c r="J408" s="168"/>
      <c r="K408" s="168" t="str">
        <f t="shared" ca="1" si="0"/>
        <v/>
      </c>
      <c r="L408" s="169"/>
      <c r="M408" s="169"/>
      <c r="N408" s="169"/>
      <c r="O408" s="169"/>
      <c r="P408" s="169"/>
      <c r="Q408" s="169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165">
        <v>1232814743</v>
      </c>
      <c r="B409" s="166" t="s">
        <v>328</v>
      </c>
      <c r="C409" s="165" t="s">
        <v>1243</v>
      </c>
      <c r="D409" s="166" t="s">
        <v>324</v>
      </c>
      <c r="E409" s="166"/>
      <c r="F409" s="168" t="s">
        <v>1244</v>
      </c>
      <c r="G409" s="168"/>
      <c r="H409" s="168"/>
      <c r="I409" s="168"/>
      <c r="J409" s="168"/>
      <c r="K409" s="168" t="str">
        <f t="shared" ca="1" si="0"/>
        <v/>
      </c>
      <c r="L409" s="169"/>
      <c r="M409" s="169"/>
      <c r="N409" s="169"/>
      <c r="O409" s="169"/>
      <c r="P409" s="169"/>
      <c r="Q409" s="169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165">
        <v>1232814755</v>
      </c>
      <c r="B410" s="166" t="s">
        <v>328</v>
      </c>
      <c r="C410" s="165" t="s">
        <v>1245</v>
      </c>
      <c r="D410" s="166" t="s">
        <v>327</v>
      </c>
      <c r="E410" s="167">
        <v>44183</v>
      </c>
      <c r="F410" s="168" t="s">
        <v>1246</v>
      </c>
      <c r="G410" s="171">
        <v>1143941319</v>
      </c>
      <c r="H410" s="171" t="s">
        <v>1247</v>
      </c>
      <c r="I410" s="171">
        <v>3145965296</v>
      </c>
      <c r="J410" s="168"/>
      <c r="K410" s="168" t="str">
        <f t="shared" ca="1" si="0"/>
        <v>2 año, 8 mes</v>
      </c>
      <c r="L410" s="169"/>
      <c r="M410" s="169"/>
      <c r="N410" s="169"/>
      <c r="O410" s="169"/>
      <c r="P410" s="169"/>
      <c r="Q410" s="169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165">
        <v>1232814788</v>
      </c>
      <c r="B411" s="166" t="s">
        <v>328</v>
      </c>
      <c r="C411" s="165" t="s">
        <v>1248</v>
      </c>
      <c r="D411" s="166" t="s">
        <v>324</v>
      </c>
      <c r="E411" s="167">
        <v>44188</v>
      </c>
      <c r="F411" s="168" t="s">
        <v>1249</v>
      </c>
      <c r="G411" s="168">
        <v>1130604380</v>
      </c>
      <c r="H411" s="168" t="s">
        <v>1250</v>
      </c>
      <c r="I411" s="168">
        <v>3113677538</v>
      </c>
      <c r="J411" s="168"/>
      <c r="K411" s="168" t="str">
        <f t="shared" ca="1" si="0"/>
        <v>2 año, 8 mes</v>
      </c>
      <c r="L411" s="169"/>
      <c r="M411" s="169"/>
      <c r="N411" s="169"/>
      <c r="O411" s="169"/>
      <c r="P411" s="169"/>
      <c r="Q411" s="169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165">
        <v>1232814937</v>
      </c>
      <c r="B412" s="166" t="s">
        <v>328</v>
      </c>
      <c r="C412" s="165" t="s">
        <v>1251</v>
      </c>
      <c r="D412" s="166" t="s">
        <v>327</v>
      </c>
      <c r="E412" s="166"/>
      <c r="F412" s="168" t="s">
        <v>1252</v>
      </c>
      <c r="G412" s="168"/>
      <c r="H412" s="168"/>
      <c r="I412" s="168"/>
      <c r="J412" s="168"/>
      <c r="K412" s="168" t="str">
        <f t="shared" ca="1" si="0"/>
        <v/>
      </c>
      <c r="L412" s="169"/>
      <c r="M412" s="169"/>
      <c r="N412" s="169"/>
      <c r="O412" s="169"/>
      <c r="P412" s="169"/>
      <c r="Q412" s="169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165">
        <v>1232815145</v>
      </c>
      <c r="B413" s="166" t="s">
        <v>328</v>
      </c>
      <c r="C413" s="165" t="s">
        <v>1253</v>
      </c>
      <c r="D413" s="166" t="s">
        <v>324</v>
      </c>
      <c r="E413" s="167">
        <v>44236</v>
      </c>
      <c r="F413" s="168" t="s">
        <v>1254</v>
      </c>
      <c r="G413" s="168"/>
      <c r="H413" s="168"/>
      <c r="I413" s="168"/>
      <c r="J413" s="168"/>
      <c r="K413" s="168" t="str">
        <f t="shared" ca="1" si="0"/>
        <v>2 año, 6 mes</v>
      </c>
      <c r="L413" s="169"/>
      <c r="M413" s="169"/>
      <c r="N413" s="169"/>
      <c r="O413" s="169"/>
      <c r="P413" s="169"/>
      <c r="Q413" s="169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165">
        <v>1232815271</v>
      </c>
      <c r="B414" s="166" t="s">
        <v>328</v>
      </c>
      <c r="C414" s="165" t="s">
        <v>1255</v>
      </c>
      <c r="D414" s="166" t="s">
        <v>324</v>
      </c>
      <c r="E414" s="166"/>
      <c r="F414" s="168" t="s">
        <v>1256</v>
      </c>
      <c r="G414" s="168"/>
      <c r="H414" s="168"/>
      <c r="I414" s="168"/>
      <c r="J414" s="168"/>
      <c r="K414" s="168" t="str">
        <f t="shared" ca="1" si="0"/>
        <v/>
      </c>
      <c r="L414" s="169"/>
      <c r="M414" s="169"/>
      <c r="N414" s="169"/>
      <c r="O414" s="169"/>
      <c r="P414" s="169"/>
      <c r="Q414" s="169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165">
        <v>1232815382</v>
      </c>
      <c r="B415" s="166" t="s">
        <v>328</v>
      </c>
      <c r="C415" s="165" t="s">
        <v>1257</v>
      </c>
      <c r="D415" s="166" t="s">
        <v>327</v>
      </c>
      <c r="E415" s="166"/>
      <c r="F415" s="168" t="s">
        <v>1258</v>
      </c>
      <c r="G415" s="168"/>
      <c r="H415" s="168"/>
      <c r="I415" s="168"/>
      <c r="J415" s="168"/>
      <c r="K415" s="168" t="str">
        <f t="shared" ca="1" si="0"/>
        <v/>
      </c>
      <c r="L415" s="169"/>
      <c r="M415" s="169"/>
      <c r="N415" s="169"/>
      <c r="O415" s="169"/>
      <c r="P415" s="169"/>
      <c r="Q415" s="169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165">
        <v>1232815418</v>
      </c>
      <c r="B416" s="166" t="s">
        <v>328</v>
      </c>
      <c r="C416" s="165" t="s">
        <v>1259</v>
      </c>
      <c r="D416" s="166" t="s">
        <v>324</v>
      </c>
      <c r="E416" s="167">
        <v>44264</v>
      </c>
      <c r="F416" s="168" t="s">
        <v>1260</v>
      </c>
      <c r="G416" s="168">
        <v>1020726788</v>
      </c>
      <c r="H416" s="168" t="s">
        <v>1261</v>
      </c>
      <c r="I416" s="168">
        <v>3195122685</v>
      </c>
      <c r="J416" s="168"/>
      <c r="K416" s="168" t="str">
        <f t="shared" ca="1" si="0"/>
        <v>2 año, 5 mes</v>
      </c>
      <c r="L416" s="169"/>
      <c r="M416" s="169"/>
      <c r="N416" s="169"/>
      <c r="O416" s="169"/>
      <c r="P416" s="169"/>
      <c r="Q416" s="169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165">
        <v>1232815584</v>
      </c>
      <c r="B417" s="166" t="s">
        <v>328</v>
      </c>
      <c r="C417" s="165" t="s">
        <v>1262</v>
      </c>
      <c r="D417" s="166" t="s">
        <v>324</v>
      </c>
      <c r="E417" s="166"/>
      <c r="F417" s="168" t="s">
        <v>1263</v>
      </c>
      <c r="G417" s="168"/>
      <c r="H417" s="168"/>
      <c r="I417" s="168"/>
      <c r="J417" s="168"/>
      <c r="K417" s="168" t="str">
        <f t="shared" ca="1" si="0"/>
        <v/>
      </c>
      <c r="L417" s="169"/>
      <c r="M417" s="169"/>
      <c r="N417" s="169"/>
      <c r="O417" s="169"/>
      <c r="P417" s="169"/>
      <c r="Q417" s="169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165">
        <v>1232815700</v>
      </c>
      <c r="B418" s="166" t="s">
        <v>328</v>
      </c>
      <c r="C418" s="165" t="s">
        <v>1264</v>
      </c>
      <c r="D418" s="166" t="s">
        <v>324</v>
      </c>
      <c r="E418" s="166"/>
      <c r="F418" s="168" t="s">
        <v>1265</v>
      </c>
      <c r="G418" s="168"/>
      <c r="H418" s="168"/>
      <c r="I418" s="168"/>
      <c r="J418" s="168"/>
      <c r="K418" s="168" t="str">
        <f t="shared" ca="1" si="0"/>
        <v/>
      </c>
      <c r="L418" s="169"/>
      <c r="M418" s="169"/>
      <c r="N418" s="169"/>
      <c r="O418" s="169"/>
      <c r="P418" s="169"/>
      <c r="Q418" s="169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165">
        <v>1232815746</v>
      </c>
      <c r="B419" s="166" t="s">
        <v>328</v>
      </c>
      <c r="C419" s="165" t="s">
        <v>1266</v>
      </c>
      <c r="D419" s="166" t="s">
        <v>327</v>
      </c>
      <c r="E419" s="167">
        <v>44294</v>
      </c>
      <c r="F419" s="168" t="s">
        <v>1267</v>
      </c>
      <c r="G419" s="168">
        <v>1151940420</v>
      </c>
      <c r="H419" s="168" t="s">
        <v>1268</v>
      </c>
      <c r="I419" s="168">
        <v>3154482467</v>
      </c>
      <c r="J419" s="168"/>
      <c r="K419" s="168" t="str">
        <f t="shared" ca="1" si="0"/>
        <v>2 año, 4 mes</v>
      </c>
      <c r="L419" s="169"/>
      <c r="M419" s="169"/>
      <c r="N419" s="169"/>
      <c r="O419" s="169"/>
      <c r="P419" s="169"/>
      <c r="Q419" s="169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165">
        <v>1232815983</v>
      </c>
      <c r="B420" s="166" t="s">
        <v>328</v>
      </c>
      <c r="C420" s="165" t="s">
        <v>1269</v>
      </c>
      <c r="D420" s="166" t="s">
        <v>327</v>
      </c>
      <c r="E420" s="166"/>
      <c r="F420" s="168" t="s">
        <v>1270</v>
      </c>
      <c r="G420" s="168"/>
      <c r="H420" s="168"/>
      <c r="I420" s="168"/>
      <c r="J420" s="168"/>
      <c r="K420" s="168" t="str">
        <f t="shared" ca="1" si="0"/>
        <v/>
      </c>
      <c r="L420" s="169"/>
      <c r="M420" s="169"/>
      <c r="N420" s="169"/>
      <c r="O420" s="169"/>
      <c r="P420" s="169"/>
      <c r="Q420" s="169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165">
        <v>1232816176</v>
      </c>
      <c r="B421" s="166" t="s">
        <v>328</v>
      </c>
      <c r="C421" s="165" t="s">
        <v>1271</v>
      </c>
      <c r="D421" s="166" t="s">
        <v>327</v>
      </c>
      <c r="E421" s="167">
        <v>44336</v>
      </c>
      <c r="F421" s="168" t="s">
        <v>1272</v>
      </c>
      <c r="G421" s="168">
        <v>1143957497</v>
      </c>
      <c r="H421" s="168" t="s">
        <v>1273</v>
      </c>
      <c r="I421" s="168">
        <v>3156507007</v>
      </c>
      <c r="J421" s="168"/>
      <c r="K421" s="168" t="str">
        <f t="shared" ca="1" si="0"/>
        <v>2 año, 3 mes</v>
      </c>
      <c r="L421" s="169"/>
      <c r="M421" s="169"/>
      <c r="N421" s="169"/>
      <c r="O421" s="169"/>
      <c r="P421" s="169"/>
      <c r="Q421" s="169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165">
        <v>1232816211</v>
      </c>
      <c r="B422" s="166" t="s">
        <v>328</v>
      </c>
      <c r="C422" s="165" t="s">
        <v>1274</v>
      </c>
      <c r="D422" s="166" t="s">
        <v>324</v>
      </c>
      <c r="E422" s="167">
        <v>44340</v>
      </c>
      <c r="F422" s="168" t="s">
        <v>1275</v>
      </c>
      <c r="G422" s="168"/>
      <c r="H422" s="168"/>
      <c r="I422" s="168"/>
      <c r="J422" s="168"/>
      <c r="K422" s="168" t="str">
        <f t="shared" ca="1" si="0"/>
        <v>2 año, 3 mes</v>
      </c>
      <c r="L422" s="169"/>
      <c r="M422" s="169"/>
      <c r="N422" s="169"/>
      <c r="O422" s="169"/>
      <c r="P422" s="169"/>
      <c r="Q422" s="169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165">
        <v>1232816217</v>
      </c>
      <c r="B423" s="166" t="s">
        <v>328</v>
      </c>
      <c r="C423" s="165" t="s">
        <v>1276</v>
      </c>
      <c r="D423" s="166" t="s">
        <v>327</v>
      </c>
      <c r="E423" s="166"/>
      <c r="F423" s="168" t="s">
        <v>1277</v>
      </c>
      <c r="G423" s="168"/>
      <c r="H423" s="168"/>
      <c r="I423" s="168"/>
      <c r="J423" s="168"/>
      <c r="K423" s="168" t="str">
        <f t="shared" ca="1" si="0"/>
        <v/>
      </c>
      <c r="L423" s="169"/>
      <c r="M423" s="169"/>
      <c r="N423" s="169"/>
      <c r="O423" s="169"/>
      <c r="P423" s="169"/>
      <c r="Q423" s="169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165">
        <v>1232816304</v>
      </c>
      <c r="B424" s="166" t="s">
        <v>328</v>
      </c>
      <c r="C424" s="165" t="s">
        <v>1278</v>
      </c>
      <c r="D424" s="166" t="s">
        <v>327</v>
      </c>
      <c r="E424" s="167">
        <v>44347</v>
      </c>
      <c r="F424" s="168" t="s">
        <v>1279</v>
      </c>
      <c r="G424" s="168">
        <v>1020740669</v>
      </c>
      <c r="H424" s="168" t="s">
        <v>1280</v>
      </c>
      <c r="I424" s="168">
        <v>3167557588</v>
      </c>
      <c r="J424" s="168"/>
      <c r="K424" s="168" t="str">
        <f t="shared" ca="1" si="0"/>
        <v>2 año, 2 mes</v>
      </c>
      <c r="L424" s="169"/>
      <c r="M424" s="169"/>
      <c r="N424" s="169"/>
      <c r="O424" s="169"/>
      <c r="P424" s="169"/>
      <c r="Q424" s="169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165">
        <v>1232816464</v>
      </c>
      <c r="B425" s="166" t="s">
        <v>328</v>
      </c>
      <c r="C425" s="165" t="s">
        <v>1281</v>
      </c>
      <c r="D425" s="166" t="s">
        <v>324</v>
      </c>
      <c r="E425" s="167">
        <v>44362</v>
      </c>
      <c r="F425" s="168" t="s">
        <v>1282</v>
      </c>
      <c r="G425" s="168">
        <v>1143835116</v>
      </c>
      <c r="H425" s="168" t="s">
        <v>1283</v>
      </c>
      <c r="I425" s="168">
        <v>3046685324</v>
      </c>
      <c r="J425" s="168"/>
      <c r="K425" s="168" t="str">
        <f t="shared" ca="1" si="0"/>
        <v>2 año, 2 mes</v>
      </c>
      <c r="L425" s="169"/>
      <c r="M425" s="169"/>
      <c r="N425" s="169"/>
      <c r="O425" s="169"/>
      <c r="P425" s="169"/>
      <c r="Q425" s="169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165">
        <v>1232816501</v>
      </c>
      <c r="B426" s="166" t="s">
        <v>328</v>
      </c>
      <c r="C426" s="165" t="s">
        <v>1284</v>
      </c>
      <c r="D426" s="166" t="s">
        <v>324</v>
      </c>
      <c r="E426" s="167">
        <v>44363</v>
      </c>
      <c r="F426" s="168" t="s">
        <v>1285</v>
      </c>
      <c r="G426" s="168" t="s">
        <v>1286</v>
      </c>
      <c r="H426" s="168" t="s">
        <v>1287</v>
      </c>
      <c r="I426" s="168">
        <v>3003007011</v>
      </c>
      <c r="J426" s="168"/>
      <c r="K426" s="168" t="str">
        <f t="shared" ca="1" si="0"/>
        <v>2 año, 2 mes</v>
      </c>
      <c r="L426" s="169"/>
      <c r="M426" s="169"/>
      <c r="N426" s="169"/>
      <c r="O426" s="169"/>
      <c r="P426" s="169"/>
      <c r="Q426" s="169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165">
        <v>1232816584</v>
      </c>
      <c r="B427" s="166" t="s">
        <v>328</v>
      </c>
      <c r="C427" s="165" t="s">
        <v>1288</v>
      </c>
      <c r="D427" s="166" t="s">
        <v>327</v>
      </c>
      <c r="E427" s="167">
        <v>44370</v>
      </c>
      <c r="F427" s="168" t="s">
        <v>1289</v>
      </c>
      <c r="G427" s="168">
        <v>1127958882</v>
      </c>
      <c r="H427" s="168" t="s">
        <v>1290</v>
      </c>
      <c r="I427" s="168">
        <v>3106584170</v>
      </c>
      <c r="J427" s="168"/>
      <c r="K427" s="168" t="str">
        <f t="shared" ca="1" si="0"/>
        <v>2 año, 2 mes</v>
      </c>
      <c r="L427" s="169"/>
      <c r="M427" s="169"/>
      <c r="N427" s="169"/>
      <c r="O427" s="169"/>
      <c r="P427" s="169"/>
      <c r="Q427" s="169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165">
        <v>1232816624</v>
      </c>
      <c r="B428" s="166" t="s">
        <v>328</v>
      </c>
      <c r="C428" s="165" t="s">
        <v>1291</v>
      </c>
      <c r="D428" s="166" t="s">
        <v>324</v>
      </c>
      <c r="E428" s="166"/>
      <c r="F428" s="168" t="s">
        <v>1292</v>
      </c>
      <c r="G428" s="168"/>
      <c r="H428" s="168"/>
      <c r="I428" s="168"/>
      <c r="J428" s="168"/>
      <c r="K428" s="168" t="str">
        <f t="shared" ca="1" si="0"/>
        <v/>
      </c>
      <c r="L428" s="169"/>
      <c r="M428" s="169"/>
      <c r="N428" s="169"/>
      <c r="O428" s="169"/>
      <c r="P428" s="169"/>
      <c r="Q428" s="169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165">
        <v>1232816645</v>
      </c>
      <c r="B429" s="166" t="s">
        <v>328</v>
      </c>
      <c r="C429" s="165" t="s">
        <v>1293</v>
      </c>
      <c r="D429" s="166" t="s">
        <v>327</v>
      </c>
      <c r="E429" s="166"/>
      <c r="F429" s="168" t="s">
        <v>1294</v>
      </c>
      <c r="G429" s="168"/>
      <c r="H429" s="168"/>
      <c r="I429" s="168"/>
      <c r="J429" s="168"/>
      <c r="K429" s="168" t="str">
        <f t="shared" ca="1" si="0"/>
        <v/>
      </c>
      <c r="L429" s="169"/>
      <c r="M429" s="169"/>
      <c r="N429" s="169"/>
      <c r="O429" s="169"/>
      <c r="P429" s="169"/>
      <c r="Q429" s="169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165">
        <v>1232816741</v>
      </c>
      <c r="B430" s="166" t="s">
        <v>328</v>
      </c>
      <c r="C430" s="165" t="s">
        <v>1295</v>
      </c>
      <c r="D430" s="166" t="s">
        <v>327</v>
      </c>
      <c r="E430" s="167">
        <v>44385</v>
      </c>
      <c r="F430" s="168" t="s">
        <v>1296</v>
      </c>
      <c r="G430" s="168">
        <v>1053809192</v>
      </c>
      <c r="H430" s="168" t="s">
        <v>1297</v>
      </c>
      <c r="I430" s="168">
        <v>3227257828</v>
      </c>
      <c r="J430" s="168"/>
      <c r="K430" s="168" t="str">
        <f t="shared" ca="1" si="0"/>
        <v>2 año, 1 mes</v>
      </c>
      <c r="L430" s="169"/>
      <c r="M430" s="169"/>
      <c r="N430" s="169"/>
      <c r="O430" s="169"/>
      <c r="P430" s="169"/>
      <c r="Q430" s="169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165">
        <v>1232816842</v>
      </c>
      <c r="B431" s="166" t="s">
        <v>328</v>
      </c>
      <c r="C431" s="165" t="s">
        <v>1298</v>
      </c>
      <c r="D431" s="166" t="s">
        <v>327</v>
      </c>
      <c r="E431" s="167">
        <v>44393</v>
      </c>
      <c r="F431" s="168" t="s">
        <v>1299</v>
      </c>
      <c r="G431" s="168">
        <v>38602971</v>
      </c>
      <c r="H431" s="168" t="s">
        <v>1300</v>
      </c>
      <c r="I431" s="168">
        <v>3016057172</v>
      </c>
      <c r="J431" s="168"/>
      <c r="K431" s="168" t="str">
        <f t="shared" ca="1" si="0"/>
        <v>2 año, 1 mes</v>
      </c>
      <c r="L431" s="169"/>
      <c r="M431" s="169"/>
      <c r="N431" s="169"/>
      <c r="O431" s="169"/>
      <c r="P431" s="169"/>
      <c r="Q431" s="169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165">
        <v>1232817091</v>
      </c>
      <c r="B432" s="166" t="s">
        <v>328</v>
      </c>
      <c r="C432" s="165" t="s">
        <v>1301</v>
      </c>
      <c r="D432" s="166" t="s">
        <v>327</v>
      </c>
      <c r="E432" s="172">
        <v>44416</v>
      </c>
      <c r="F432" s="168" t="s">
        <v>432</v>
      </c>
      <c r="G432" s="171">
        <v>1094927729</v>
      </c>
      <c r="H432" s="171" t="s">
        <v>1302</v>
      </c>
      <c r="I432" s="171">
        <v>3113159668</v>
      </c>
      <c r="J432" s="168"/>
      <c r="K432" s="168" t="str">
        <f t="shared" ca="1" si="0"/>
        <v>2 año, 0 mes</v>
      </c>
      <c r="L432" s="169"/>
      <c r="M432" s="169"/>
      <c r="N432" s="169"/>
      <c r="O432" s="169"/>
      <c r="P432" s="169"/>
      <c r="Q432" s="169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165">
        <v>1232817261</v>
      </c>
      <c r="B433" s="166" t="s">
        <v>328</v>
      </c>
      <c r="C433" s="165" t="s">
        <v>1303</v>
      </c>
      <c r="D433" s="166" t="s">
        <v>327</v>
      </c>
      <c r="E433" s="166"/>
      <c r="F433" s="168" t="s">
        <v>1304</v>
      </c>
      <c r="G433" s="168"/>
      <c r="H433" s="168"/>
      <c r="I433" s="168"/>
      <c r="J433" s="168"/>
      <c r="K433" s="168" t="str">
        <f t="shared" ca="1" si="0"/>
        <v/>
      </c>
      <c r="L433" s="169"/>
      <c r="M433" s="169"/>
      <c r="N433" s="169"/>
      <c r="O433" s="169"/>
      <c r="P433" s="169"/>
      <c r="Q433" s="169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165">
        <v>1232817365</v>
      </c>
      <c r="B434" s="166" t="s">
        <v>328</v>
      </c>
      <c r="C434" s="165" t="s">
        <v>1305</v>
      </c>
      <c r="D434" s="166" t="s">
        <v>327</v>
      </c>
      <c r="E434" s="172">
        <v>44440</v>
      </c>
      <c r="F434" s="168" t="s">
        <v>1104</v>
      </c>
      <c r="G434" s="171">
        <v>1115070270</v>
      </c>
      <c r="H434" s="171" t="s">
        <v>1105</v>
      </c>
      <c r="I434" s="171">
        <v>3185427707</v>
      </c>
      <c r="J434" s="171" t="s">
        <v>375</v>
      </c>
      <c r="K434" s="168" t="str">
        <f t="shared" ca="1" si="0"/>
        <v>1 año, 11 mes</v>
      </c>
      <c r="L434" s="169"/>
      <c r="M434" s="169"/>
      <c r="N434" s="169"/>
      <c r="O434" s="169"/>
      <c r="P434" s="169"/>
      <c r="Q434" s="169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165">
        <v>1232817411</v>
      </c>
      <c r="B435" s="166" t="s">
        <v>328</v>
      </c>
      <c r="C435" s="165" t="s">
        <v>1306</v>
      </c>
      <c r="D435" s="166" t="s">
        <v>324</v>
      </c>
      <c r="E435" s="167">
        <v>44446</v>
      </c>
      <c r="F435" s="168" t="s">
        <v>1307</v>
      </c>
      <c r="G435" s="168">
        <v>1143850842</v>
      </c>
      <c r="H435" s="168" t="s">
        <v>1308</v>
      </c>
      <c r="I435" s="168">
        <v>3183901226</v>
      </c>
      <c r="J435" s="168"/>
      <c r="K435" s="168" t="str">
        <f t="shared" ca="1" si="0"/>
        <v>1 año, 11 mes</v>
      </c>
      <c r="L435" s="169"/>
      <c r="M435" s="169"/>
      <c r="N435" s="169"/>
      <c r="O435" s="169"/>
      <c r="P435" s="169"/>
      <c r="Q435" s="169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165">
        <v>1232817421</v>
      </c>
      <c r="B436" s="166" t="s">
        <v>328</v>
      </c>
      <c r="C436" s="165" t="s">
        <v>1309</v>
      </c>
      <c r="D436" s="166" t="s">
        <v>327</v>
      </c>
      <c r="E436" s="166"/>
      <c r="F436" s="168" t="s">
        <v>1310</v>
      </c>
      <c r="G436" s="168"/>
      <c r="H436" s="168"/>
      <c r="I436" s="168"/>
      <c r="J436" s="168"/>
      <c r="K436" s="168" t="str">
        <f t="shared" ca="1" si="0"/>
        <v/>
      </c>
      <c r="L436" s="169"/>
      <c r="M436" s="169"/>
      <c r="N436" s="169"/>
      <c r="O436" s="169"/>
      <c r="P436" s="169"/>
      <c r="Q436" s="169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165">
        <v>1232817460</v>
      </c>
      <c r="B437" s="166" t="s">
        <v>328</v>
      </c>
      <c r="C437" s="165" t="s">
        <v>1311</v>
      </c>
      <c r="D437" s="166" t="s">
        <v>324</v>
      </c>
      <c r="E437" s="172">
        <v>44447</v>
      </c>
      <c r="F437" s="168" t="s">
        <v>1312</v>
      </c>
      <c r="G437" s="171">
        <v>1144096882</v>
      </c>
      <c r="H437" s="171" t="s">
        <v>1313</v>
      </c>
      <c r="I437" s="171">
        <v>3143070994</v>
      </c>
      <c r="J437" s="168"/>
      <c r="K437" s="168" t="str">
        <f t="shared" ca="1" si="0"/>
        <v>1 año, 11 mes</v>
      </c>
      <c r="L437" s="169"/>
      <c r="M437" s="169"/>
      <c r="N437" s="169"/>
      <c r="O437" s="169"/>
      <c r="P437" s="169"/>
      <c r="Q437" s="169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165">
        <v>1232817550</v>
      </c>
      <c r="B438" s="166" t="s">
        <v>328</v>
      </c>
      <c r="C438" s="165" t="s">
        <v>1314</v>
      </c>
      <c r="D438" s="166" t="s">
        <v>327</v>
      </c>
      <c r="E438" s="166"/>
      <c r="F438" s="168" t="s">
        <v>1315</v>
      </c>
      <c r="G438" s="168"/>
      <c r="H438" s="168"/>
      <c r="I438" s="168"/>
      <c r="J438" s="168"/>
      <c r="K438" s="168" t="str">
        <f t="shared" ca="1" si="0"/>
        <v/>
      </c>
      <c r="L438" s="169"/>
      <c r="M438" s="169"/>
      <c r="N438" s="169"/>
      <c r="O438" s="169"/>
      <c r="P438" s="169"/>
      <c r="Q438" s="169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165">
        <v>1232817729</v>
      </c>
      <c r="B439" s="166" t="s">
        <v>328</v>
      </c>
      <c r="C439" s="165" t="s">
        <v>1316</v>
      </c>
      <c r="D439" s="166" t="s">
        <v>324</v>
      </c>
      <c r="E439" s="167">
        <v>44466</v>
      </c>
      <c r="F439" s="168" t="s">
        <v>1317</v>
      </c>
      <c r="G439" s="168">
        <v>1151944939</v>
      </c>
      <c r="H439" s="168" t="s">
        <v>1318</v>
      </c>
      <c r="I439" s="168">
        <v>3118890041</v>
      </c>
      <c r="J439" s="168"/>
      <c r="K439" s="168" t="str">
        <f t="shared" ca="1" si="0"/>
        <v>1 año, 10 mes</v>
      </c>
      <c r="L439" s="169"/>
      <c r="M439" s="169"/>
      <c r="N439" s="169"/>
      <c r="O439" s="169"/>
      <c r="P439" s="169"/>
      <c r="Q439" s="169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165">
        <v>1232817750</v>
      </c>
      <c r="B440" s="166" t="s">
        <v>328</v>
      </c>
      <c r="C440" s="165" t="s">
        <v>1319</v>
      </c>
      <c r="D440" s="166" t="s">
        <v>324</v>
      </c>
      <c r="E440" s="166"/>
      <c r="F440" s="168" t="s">
        <v>1320</v>
      </c>
      <c r="G440" s="168"/>
      <c r="H440" s="168"/>
      <c r="I440" s="168"/>
      <c r="J440" s="168"/>
      <c r="K440" s="168" t="str">
        <f t="shared" ca="1" si="0"/>
        <v/>
      </c>
      <c r="L440" s="169"/>
      <c r="M440" s="169"/>
      <c r="N440" s="169"/>
      <c r="O440" s="169"/>
      <c r="P440" s="169"/>
      <c r="Q440" s="169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165">
        <v>1232817922</v>
      </c>
      <c r="B441" s="166" t="s">
        <v>328</v>
      </c>
      <c r="C441" s="165" t="s">
        <v>1321</v>
      </c>
      <c r="D441" s="166" t="s">
        <v>324</v>
      </c>
      <c r="E441" s="167">
        <v>44485</v>
      </c>
      <c r="F441" s="168" t="s">
        <v>1322</v>
      </c>
      <c r="G441" s="168">
        <v>38558855</v>
      </c>
      <c r="H441" s="168" t="s">
        <v>1137</v>
      </c>
      <c r="I441" s="168">
        <v>3147708289</v>
      </c>
      <c r="J441" s="168"/>
      <c r="K441" s="168" t="str">
        <f t="shared" ca="1" si="0"/>
        <v>1 año, 10 mes</v>
      </c>
      <c r="L441" s="169"/>
      <c r="M441" s="169"/>
      <c r="N441" s="169"/>
      <c r="O441" s="169"/>
      <c r="P441" s="169"/>
      <c r="Q441" s="169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165">
        <v>1232817944</v>
      </c>
      <c r="B442" s="166" t="s">
        <v>328</v>
      </c>
      <c r="C442" s="165" t="s">
        <v>1323</v>
      </c>
      <c r="D442" s="166" t="s">
        <v>327</v>
      </c>
      <c r="E442" s="166"/>
      <c r="F442" s="168" t="s">
        <v>1324</v>
      </c>
      <c r="G442" s="168"/>
      <c r="H442" s="168"/>
      <c r="I442" s="168"/>
      <c r="J442" s="168"/>
      <c r="K442" s="168" t="str">
        <f t="shared" ca="1" si="0"/>
        <v/>
      </c>
      <c r="L442" s="169"/>
      <c r="M442" s="169"/>
      <c r="N442" s="169"/>
      <c r="O442" s="169"/>
      <c r="P442" s="169"/>
      <c r="Q442" s="169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165">
        <v>1232818020</v>
      </c>
      <c r="B443" s="166" t="s">
        <v>328</v>
      </c>
      <c r="C443" s="165" t="s">
        <v>1325</v>
      </c>
      <c r="D443" s="166" t="s">
        <v>324</v>
      </c>
      <c r="E443" s="167">
        <v>44494</v>
      </c>
      <c r="F443" s="168" t="s">
        <v>1326</v>
      </c>
      <c r="G443" s="168">
        <v>1143976145</v>
      </c>
      <c r="H443" s="168" t="s">
        <v>1327</v>
      </c>
      <c r="I443" s="168">
        <v>3057681127</v>
      </c>
      <c r="J443" s="168"/>
      <c r="K443" s="168" t="str">
        <f t="shared" ca="1" si="0"/>
        <v>1 año, 9 mes</v>
      </c>
      <c r="L443" s="169"/>
      <c r="M443" s="169"/>
      <c r="N443" s="169"/>
      <c r="O443" s="169"/>
      <c r="P443" s="169"/>
      <c r="Q443" s="169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165">
        <v>1232818025</v>
      </c>
      <c r="B444" s="166" t="s">
        <v>328</v>
      </c>
      <c r="C444" s="165" t="s">
        <v>1328</v>
      </c>
      <c r="D444" s="166" t="s">
        <v>324</v>
      </c>
      <c r="E444" s="167">
        <v>44495</v>
      </c>
      <c r="F444" s="168" t="s">
        <v>1329</v>
      </c>
      <c r="G444" s="171">
        <v>1144143594</v>
      </c>
      <c r="H444" s="168" t="s">
        <v>1330</v>
      </c>
      <c r="I444" s="168">
        <v>3156568286</v>
      </c>
      <c r="J444" s="168"/>
      <c r="K444" s="168" t="str">
        <f t="shared" ca="1" si="0"/>
        <v>1 año, 9 mes</v>
      </c>
      <c r="L444" s="169"/>
      <c r="M444" s="169"/>
      <c r="N444" s="169"/>
      <c r="O444" s="169"/>
      <c r="P444" s="169"/>
      <c r="Q444" s="169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165">
        <v>1232818064</v>
      </c>
      <c r="B445" s="166" t="s">
        <v>328</v>
      </c>
      <c r="C445" s="165" t="s">
        <v>1331</v>
      </c>
      <c r="D445" s="166" t="s">
        <v>327</v>
      </c>
      <c r="E445" s="170">
        <v>44498</v>
      </c>
      <c r="F445" s="168" t="s">
        <v>1332</v>
      </c>
      <c r="G445" s="171">
        <v>1144082327</v>
      </c>
      <c r="H445" s="171" t="s">
        <v>1333</v>
      </c>
      <c r="I445" s="171">
        <v>3153616164</v>
      </c>
      <c r="J445" s="168"/>
      <c r="K445" s="168" t="str">
        <f t="shared" ca="1" si="0"/>
        <v>1 año, 9 mes</v>
      </c>
      <c r="L445" s="169"/>
      <c r="M445" s="169"/>
      <c r="N445" s="169"/>
      <c r="O445" s="169"/>
      <c r="P445" s="169"/>
      <c r="Q445" s="169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165">
        <v>1232818096</v>
      </c>
      <c r="B446" s="166" t="s">
        <v>328</v>
      </c>
      <c r="C446" s="165" t="s">
        <v>1334</v>
      </c>
      <c r="D446" s="166" t="s">
        <v>324</v>
      </c>
      <c r="E446" s="172">
        <v>44502</v>
      </c>
      <c r="F446" s="168" t="s">
        <v>1335</v>
      </c>
      <c r="G446" s="171">
        <v>1130642634</v>
      </c>
      <c r="H446" s="171" t="s">
        <v>1336</v>
      </c>
      <c r="I446" s="171">
        <v>3113738931</v>
      </c>
      <c r="J446" s="168"/>
      <c r="K446" s="168" t="str">
        <f t="shared" ca="1" si="0"/>
        <v>1 año, 9 mes</v>
      </c>
      <c r="L446" s="169"/>
      <c r="M446" s="169"/>
      <c r="N446" s="169"/>
      <c r="O446" s="169"/>
      <c r="P446" s="169"/>
      <c r="Q446" s="169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165">
        <v>1232818130</v>
      </c>
      <c r="B447" s="166" t="s">
        <v>328</v>
      </c>
      <c r="C447" s="165" t="s">
        <v>1337</v>
      </c>
      <c r="D447" s="166" t="s">
        <v>327</v>
      </c>
      <c r="E447" s="167">
        <v>44506</v>
      </c>
      <c r="F447" s="168" t="s">
        <v>1338</v>
      </c>
      <c r="G447" s="168">
        <v>1130607975</v>
      </c>
      <c r="H447" s="168" t="s">
        <v>1339</v>
      </c>
      <c r="I447" s="168">
        <v>3176434543</v>
      </c>
      <c r="J447" s="168"/>
      <c r="K447" s="168" t="str">
        <f t="shared" ca="1" si="0"/>
        <v>1 año, 9 mes</v>
      </c>
      <c r="L447" s="169"/>
      <c r="M447" s="169"/>
      <c r="N447" s="169"/>
      <c r="O447" s="169"/>
      <c r="P447" s="169"/>
      <c r="Q447" s="169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165">
        <v>1232818155</v>
      </c>
      <c r="B448" s="166" t="s">
        <v>328</v>
      </c>
      <c r="C448" s="165" t="s">
        <v>1340</v>
      </c>
      <c r="D448" s="166" t="s">
        <v>324</v>
      </c>
      <c r="E448" s="167">
        <v>44508</v>
      </c>
      <c r="F448" s="168" t="s">
        <v>1326</v>
      </c>
      <c r="G448" s="171">
        <v>1144093004</v>
      </c>
      <c r="H448" s="168" t="s">
        <v>1341</v>
      </c>
      <c r="I448" s="168">
        <v>3165388953</v>
      </c>
      <c r="J448" s="168"/>
      <c r="K448" s="168" t="str">
        <f t="shared" ca="1" si="0"/>
        <v>1 año, 9 mes</v>
      </c>
      <c r="L448" s="169"/>
      <c r="M448" s="169"/>
      <c r="N448" s="169"/>
      <c r="O448" s="169"/>
      <c r="P448" s="169"/>
      <c r="Q448" s="169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165">
        <v>1232818228</v>
      </c>
      <c r="B449" s="166" t="s">
        <v>328</v>
      </c>
      <c r="C449" s="165" t="s">
        <v>1342</v>
      </c>
      <c r="D449" s="166" t="s">
        <v>327</v>
      </c>
      <c r="E449" s="167">
        <v>44515</v>
      </c>
      <c r="F449" s="168" t="s">
        <v>1343</v>
      </c>
      <c r="G449" s="168">
        <v>29314548</v>
      </c>
      <c r="H449" s="168" t="s">
        <v>1344</v>
      </c>
      <c r="I449" s="168">
        <v>3207200262</v>
      </c>
      <c r="J449" s="168"/>
      <c r="K449" s="168" t="str">
        <f t="shared" ca="1" si="0"/>
        <v>1 año, 9 mes</v>
      </c>
      <c r="L449" s="169"/>
      <c r="M449" s="169"/>
      <c r="N449" s="169"/>
      <c r="O449" s="169"/>
      <c r="P449" s="169"/>
      <c r="Q449" s="169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165">
        <v>1232818317</v>
      </c>
      <c r="B450" s="166" t="s">
        <v>328</v>
      </c>
      <c r="C450" s="165" t="s">
        <v>401</v>
      </c>
      <c r="D450" s="166" t="s">
        <v>324</v>
      </c>
      <c r="E450" s="167">
        <v>44523</v>
      </c>
      <c r="F450" s="168" t="s">
        <v>1345</v>
      </c>
      <c r="G450" s="168">
        <v>31581972</v>
      </c>
      <c r="H450" s="168" t="s">
        <v>1346</v>
      </c>
      <c r="I450" s="168">
        <v>3158334127</v>
      </c>
      <c r="J450" s="168"/>
      <c r="K450" s="168" t="str">
        <f t="shared" ca="1" si="0"/>
        <v>1 año, 9 mes</v>
      </c>
      <c r="L450" s="169"/>
      <c r="M450" s="169"/>
      <c r="N450" s="169"/>
      <c r="O450" s="169"/>
      <c r="P450" s="169"/>
      <c r="Q450" s="169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165">
        <v>1232818492</v>
      </c>
      <c r="B451" s="166" t="s">
        <v>328</v>
      </c>
      <c r="C451" s="165" t="s">
        <v>1347</v>
      </c>
      <c r="D451" s="166" t="s">
        <v>324</v>
      </c>
      <c r="E451" s="176">
        <v>1232818492</v>
      </c>
      <c r="F451" s="168" t="s">
        <v>1348</v>
      </c>
      <c r="G451" s="171">
        <v>67025737</v>
      </c>
      <c r="H451" s="171" t="s">
        <v>1349</v>
      </c>
      <c r="I451" s="171">
        <v>3173734749</v>
      </c>
      <c r="J451" s="168"/>
      <c r="K451" s="168" t="e">
        <f t="shared" ca="1" si="0"/>
        <v>#NUM!</v>
      </c>
      <c r="L451" s="169"/>
      <c r="M451" s="169"/>
      <c r="N451" s="169"/>
      <c r="O451" s="169"/>
      <c r="P451" s="169"/>
      <c r="Q451" s="169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165">
        <v>1232818619</v>
      </c>
      <c r="B452" s="166" t="s">
        <v>328</v>
      </c>
      <c r="C452" s="165" t="s">
        <v>1350</v>
      </c>
      <c r="D452" s="166" t="s">
        <v>324</v>
      </c>
      <c r="E452" s="167">
        <v>44551</v>
      </c>
      <c r="F452" s="168" t="s">
        <v>1351</v>
      </c>
      <c r="G452" s="168">
        <v>1143827709</v>
      </c>
      <c r="H452" s="168" t="s">
        <v>1352</v>
      </c>
      <c r="I452" s="168">
        <v>3153400281</v>
      </c>
      <c r="J452" s="168"/>
      <c r="K452" s="168" t="str">
        <f t="shared" ca="1" si="0"/>
        <v>1 año, 8 mes</v>
      </c>
      <c r="L452" s="169"/>
      <c r="M452" s="169"/>
      <c r="N452" s="169"/>
      <c r="O452" s="169"/>
      <c r="P452" s="169"/>
      <c r="Q452" s="169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165">
        <v>1232818678</v>
      </c>
      <c r="B453" s="166" t="s">
        <v>328</v>
      </c>
      <c r="C453" s="165" t="s">
        <v>1353</v>
      </c>
      <c r="D453" s="166" t="s">
        <v>324</v>
      </c>
      <c r="E453" s="167">
        <v>44557</v>
      </c>
      <c r="F453" s="168" t="s">
        <v>1354</v>
      </c>
      <c r="G453" s="168"/>
      <c r="H453" s="168"/>
      <c r="I453" s="168"/>
      <c r="J453" s="168"/>
      <c r="K453" s="168" t="str">
        <f t="shared" ca="1" si="0"/>
        <v>1 año, 7 mes</v>
      </c>
      <c r="L453" s="169"/>
      <c r="M453" s="169"/>
      <c r="N453" s="169"/>
      <c r="O453" s="169"/>
      <c r="P453" s="169"/>
      <c r="Q453" s="169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165">
        <v>1232818701</v>
      </c>
      <c r="B454" s="166" t="s">
        <v>328</v>
      </c>
      <c r="C454" s="165" t="s">
        <v>1355</v>
      </c>
      <c r="D454" s="166" t="s">
        <v>324</v>
      </c>
      <c r="E454" s="167">
        <v>44563</v>
      </c>
      <c r="F454" s="168" t="s">
        <v>1356</v>
      </c>
      <c r="G454" s="168">
        <v>1143957902</v>
      </c>
      <c r="H454" s="168" t="s">
        <v>1357</v>
      </c>
      <c r="I454" s="168">
        <v>3103566056</v>
      </c>
      <c r="J454" s="168"/>
      <c r="K454" s="168" t="str">
        <f t="shared" ca="1" si="0"/>
        <v>1 año, 7 mes</v>
      </c>
      <c r="L454" s="169"/>
      <c r="M454" s="169"/>
      <c r="N454" s="169"/>
      <c r="O454" s="169"/>
      <c r="P454" s="169"/>
      <c r="Q454" s="169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165">
        <v>1232818708</v>
      </c>
      <c r="B455" s="166" t="s">
        <v>328</v>
      </c>
      <c r="C455" s="165" t="s">
        <v>1358</v>
      </c>
      <c r="D455" s="166" t="s">
        <v>327</v>
      </c>
      <c r="E455" s="166"/>
      <c r="F455" s="168" t="s">
        <v>1359</v>
      </c>
      <c r="G455" s="168"/>
      <c r="H455" s="168"/>
      <c r="I455" s="168"/>
      <c r="J455" s="168"/>
      <c r="K455" s="168" t="str">
        <f t="shared" ca="1" si="0"/>
        <v/>
      </c>
      <c r="L455" s="169"/>
      <c r="M455" s="169"/>
      <c r="N455" s="169"/>
      <c r="O455" s="169"/>
      <c r="P455" s="169"/>
      <c r="Q455" s="169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165">
        <v>1232818852</v>
      </c>
      <c r="B456" s="166" t="s">
        <v>328</v>
      </c>
      <c r="C456" s="165" t="s">
        <v>1360</v>
      </c>
      <c r="D456" s="166" t="s">
        <v>324</v>
      </c>
      <c r="E456" s="167">
        <v>44576</v>
      </c>
      <c r="F456" s="168" t="s">
        <v>1361</v>
      </c>
      <c r="G456" s="168">
        <v>1088313152</v>
      </c>
      <c r="H456" s="168" t="s">
        <v>855</v>
      </c>
      <c r="I456" s="168">
        <v>3137052443</v>
      </c>
      <c r="J456" s="168"/>
      <c r="K456" s="168" t="str">
        <f t="shared" ca="1" si="0"/>
        <v>1 año, 7 mes</v>
      </c>
      <c r="L456" s="169"/>
      <c r="M456" s="169"/>
      <c r="N456" s="169"/>
      <c r="O456" s="169"/>
      <c r="P456" s="169"/>
      <c r="Q456" s="169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165">
        <v>1232818955</v>
      </c>
      <c r="B457" s="166" t="s">
        <v>328</v>
      </c>
      <c r="C457" s="165" t="s">
        <v>1362</v>
      </c>
      <c r="D457" s="166" t="s">
        <v>324</v>
      </c>
      <c r="E457" s="167">
        <v>44583</v>
      </c>
      <c r="F457" s="168" t="s">
        <v>1363</v>
      </c>
      <c r="G457" s="168">
        <v>1144152552</v>
      </c>
      <c r="H457" s="168" t="s">
        <v>1364</v>
      </c>
      <c r="I457" s="168">
        <v>3185092025</v>
      </c>
      <c r="J457" s="168"/>
      <c r="K457" s="168" t="str">
        <f t="shared" ca="1" si="0"/>
        <v>1 año, 7 mes</v>
      </c>
      <c r="L457" s="169"/>
      <c r="M457" s="169"/>
      <c r="N457" s="169"/>
      <c r="O457" s="169"/>
      <c r="P457" s="169"/>
      <c r="Q457" s="169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165">
        <v>1232818978</v>
      </c>
      <c r="B458" s="166" t="s">
        <v>328</v>
      </c>
      <c r="C458" s="165" t="s">
        <v>1365</v>
      </c>
      <c r="D458" s="166" t="s">
        <v>324</v>
      </c>
      <c r="E458" s="166"/>
      <c r="F458" s="168" t="s">
        <v>1366</v>
      </c>
      <c r="G458" s="168"/>
      <c r="H458" s="168"/>
      <c r="I458" s="168"/>
      <c r="J458" s="168"/>
      <c r="K458" s="168" t="str">
        <f t="shared" ca="1" si="0"/>
        <v/>
      </c>
      <c r="L458" s="169"/>
      <c r="M458" s="169"/>
      <c r="N458" s="169"/>
      <c r="O458" s="169"/>
      <c r="P458" s="169"/>
      <c r="Q458" s="169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165">
        <v>1232819042</v>
      </c>
      <c r="B459" s="166" t="s">
        <v>328</v>
      </c>
      <c r="C459" s="165" t="s">
        <v>1367</v>
      </c>
      <c r="D459" s="166" t="s">
        <v>327</v>
      </c>
      <c r="E459" s="167">
        <v>44595</v>
      </c>
      <c r="F459" s="168" t="s">
        <v>1368</v>
      </c>
      <c r="G459" s="168">
        <v>1130621472</v>
      </c>
      <c r="H459" s="168" t="s">
        <v>1369</v>
      </c>
      <c r="I459" s="168">
        <v>3146163433</v>
      </c>
      <c r="J459" s="168"/>
      <c r="K459" s="168" t="str">
        <f t="shared" ca="1" si="0"/>
        <v>1 año, 6 mes</v>
      </c>
      <c r="L459" s="169"/>
      <c r="M459" s="169"/>
      <c r="N459" s="169"/>
      <c r="O459" s="169"/>
      <c r="P459" s="169"/>
      <c r="Q459" s="169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165">
        <v>1232819260</v>
      </c>
      <c r="B460" s="166" t="s">
        <v>328</v>
      </c>
      <c r="C460" s="165" t="s">
        <v>1370</v>
      </c>
      <c r="D460" s="166" t="s">
        <v>324</v>
      </c>
      <c r="E460" s="175">
        <v>44619</v>
      </c>
      <c r="F460" s="168" t="s">
        <v>1371</v>
      </c>
      <c r="G460" s="171">
        <v>11306577779</v>
      </c>
      <c r="H460" s="171" t="s">
        <v>1372</v>
      </c>
      <c r="I460" s="171">
        <v>3165268154</v>
      </c>
      <c r="J460" s="168"/>
      <c r="K460" s="168" t="str">
        <f t="shared" ca="1" si="0"/>
        <v>1 año, 5 mes</v>
      </c>
      <c r="L460" s="169"/>
      <c r="M460" s="169"/>
      <c r="N460" s="169"/>
      <c r="O460" s="169"/>
      <c r="P460" s="169"/>
      <c r="Q460" s="169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165">
        <v>1232819262</v>
      </c>
      <c r="B461" s="166" t="s">
        <v>328</v>
      </c>
      <c r="C461" s="165" t="s">
        <v>1373</v>
      </c>
      <c r="D461" s="166" t="s">
        <v>327</v>
      </c>
      <c r="E461" s="166"/>
      <c r="F461" s="168" t="s">
        <v>1374</v>
      </c>
      <c r="G461" s="168"/>
      <c r="H461" s="168"/>
      <c r="I461" s="168"/>
      <c r="J461" s="168"/>
      <c r="K461" s="168" t="str">
        <f t="shared" ca="1" si="0"/>
        <v/>
      </c>
      <c r="L461" s="169"/>
      <c r="M461" s="169"/>
      <c r="N461" s="169"/>
      <c r="O461" s="169"/>
      <c r="P461" s="169"/>
      <c r="Q461" s="169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165">
        <v>1232819436</v>
      </c>
      <c r="B462" s="166" t="s">
        <v>328</v>
      </c>
      <c r="C462" s="165" t="s">
        <v>1375</v>
      </c>
      <c r="D462" s="166" t="s">
        <v>327</v>
      </c>
      <c r="E462" s="167">
        <v>44631</v>
      </c>
      <c r="F462" s="168" t="s">
        <v>1376</v>
      </c>
      <c r="G462" s="168">
        <v>1144067275</v>
      </c>
      <c r="H462" s="168" t="s">
        <v>1377</v>
      </c>
      <c r="I462" s="168">
        <v>3166195143</v>
      </c>
      <c r="J462" s="168"/>
      <c r="K462" s="168" t="str">
        <f t="shared" ca="1" si="0"/>
        <v>1 año, 5 mes</v>
      </c>
      <c r="L462" s="169"/>
      <c r="M462" s="169"/>
      <c r="N462" s="169"/>
      <c r="O462" s="169"/>
      <c r="P462" s="169"/>
      <c r="Q462" s="169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165">
        <v>1232819471</v>
      </c>
      <c r="B463" s="166" t="s">
        <v>328</v>
      </c>
      <c r="C463" s="165" t="s">
        <v>1378</v>
      </c>
      <c r="D463" s="166" t="s">
        <v>327</v>
      </c>
      <c r="E463" s="166"/>
      <c r="F463" s="168" t="s">
        <v>1379</v>
      </c>
      <c r="G463" s="168"/>
      <c r="H463" s="168"/>
      <c r="I463" s="168"/>
      <c r="J463" s="168"/>
      <c r="K463" s="168" t="str">
        <f t="shared" ca="1" si="0"/>
        <v/>
      </c>
      <c r="L463" s="169"/>
      <c r="M463" s="169"/>
      <c r="N463" s="169"/>
      <c r="O463" s="169"/>
      <c r="P463" s="169"/>
      <c r="Q463" s="169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165">
        <v>1232819675</v>
      </c>
      <c r="B464" s="166" t="s">
        <v>328</v>
      </c>
      <c r="C464" s="165" t="s">
        <v>1380</v>
      </c>
      <c r="D464" s="166" t="s">
        <v>327</v>
      </c>
      <c r="E464" s="175">
        <v>44661</v>
      </c>
      <c r="F464" s="168" t="s">
        <v>1381</v>
      </c>
      <c r="G464" s="171">
        <v>1144083211</v>
      </c>
      <c r="H464" s="171" t="s">
        <v>1382</v>
      </c>
      <c r="I464" s="171">
        <v>3136227149</v>
      </c>
      <c r="J464" s="168"/>
      <c r="K464" s="168" t="str">
        <f t="shared" ca="1" si="0"/>
        <v>1 año, 4 mes</v>
      </c>
      <c r="L464" s="169"/>
      <c r="M464" s="169"/>
      <c r="N464" s="169"/>
      <c r="O464" s="169"/>
      <c r="P464" s="169"/>
      <c r="Q464" s="169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165">
        <v>1232819707</v>
      </c>
      <c r="B465" s="166" t="s">
        <v>328</v>
      </c>
      <c r="C465" s="165" t="s">
        <v>1383</v>
      </c>
      <c r="D465" s="166" t="s">
        <v>327</v>
      </c>
      <c r="E465" s="166"/>
      <c r="F465" s="168" t="s">
        <v>1384</v>
      </c>
      <c r="G465" s="168"/>
      <c r="H465" s="168"/>
      <c r="I465" s="168"/>
      <c r="J465" s="168"/>
      <c r="K465" s="168" t="str">
        <f t="shared" ca="1" si="0"/>
        <v/>
      </c>
      <c r="L465" s="169"/>
      <c r="M465" s="169"/>
      <c r="N465" s="169"/>
      <c r="O465" s="169"/>
      <c r="P465" s="169"/>
      <c r="Q465" s="169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165">
        <v>1232819771</v>
      </c>
      <c r="B466" s="166" t="s">
        <v>328</v>
      </c>
      <c r="C466" s="165" t="s">
        <v>1385</v>
      </c>
      <c r="D466" s="166" t="s">
        <v>324</v>
      </c>
      <c r="E466" s="166"/>
      <c r="F466" s="168" t="s">
        <v>1386</v>
      </c>
      <c r="G466" s="168"/>
      <c r="H466" s="168"/>
      <c r="I466" s="168"/>
      <c r="J466" s="168"/>
      <c r="K466" s="168" t="str">
        <f t="shared" ca="1" si="0"/>
        <v/>
      </c>
      <c r="L466" s="169"/>
      <c r="M466" s="169"/>
      <c r="N466" s="169"/>
      <c r="O466" s="169"/>
      <c r="P466" s="169"/>
      <c r="Q466" s="169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165">
        <v>1232819862</v>
      </c>
      <c r="B467" s="166" t="s">
        <v>328</v>
      </c>
      <c r="C467" s="165" t="s">
        <v>1387</v>
      </c>
      <c r="D467" s="166" t="s">
        <v>324</v>
      </c>
      <c r="E467" s="175">
        <v>44679</v>
      </c>
      <c r="F467" s="168" t="s">
        <v>1388</v>
      </c>
      <c r="G467" s="171">
        <v>1130598242</v>
      </c>
      <c r="H467" s="171" t="s">
        <v>1389</v>
      </c>
      <c r="I467" s="171">
        <v>3013203303</v>
      </c>
      <c r="J467" s="171" t="s">
        <v>371</v>
      </c>
      <c r="K467" s="168" t="str">
        <f t="shared" ca="1" si="0"/>
        <v>1 año, 3 mes</v>
      </c>
      <c r="L467" s="169"/>
      <c r="M467" s="169"/>
      <c r="N467" s="169"/>
      <c r="O467" s="169"/>
      <c r="P467" s="169"/>
      <c r="Q467" s="169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165">
        <v>1232819999</v>
      </c>
      <c r="B468" s="166" t="s">
        <v>328</v>
      </c>
      <c r="C468" s="165" t="s">
        <v>1390</v>
      </c>
      <c r="D468" s="166" t="s">
        <v>327</v>
      </c>
      <c r="E468" s="166"/>
      <c r="F468" s="168" t="s">
        <v>1391</v>
      </c>
      <c r="G468" s="168"/>
      <c r="H468" s="168"/>
      <c r="I468" s="168"/>
      <c r="J468" s="168"/>
      <c r="K468" s="168" t="str">
        <f t="shared" ca="1" si="0"/>
        <v/>
      </c>
      <c r="L468" s="169"/>
      <c r="M468" s="169"/>
      <c r="N468" s="169"/>
      <c r="O468" s="169"/>
      <c r="P468" s="169"/>
      <c r="Q468" s="169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165">
        <v>1232820037</v>
      </c>
      <c r="B469" s="166" t="s">
        <v>328</v>
      </c>
      <c r="C469" s="165" t="s">
        <v>1392</v>
      </c>
      <c r="D469" s="166" t="s">
        <v>327</v>
      </c>
      <c r="E469" s="175">
        <v>44695</v>
      </c>
      <c r="F469" s="168" t="s">
        <v>1393</v>
      </c>
      <c r="G469" s="171">
        <v>1143826076</v>
      </c>
      <c r="H469" s="171" t="s">
        <v>1394</v>
      </c>
      <c r="I469" s="171">
        <v>3165219794</v>
      </c>
      <c r="J469" s="168"/>
      <c r="K469" s="168" t="str">
        <f t="shared" ca="1" si="0"/>
        <v>1 año, 3 mes</v>
      </c>
      <c r="L469" s="169"/>
      <c r="M469" s="169"/>
      <c r="N469" s="169"/>
      <c r="O469" s="169"/>
      <c r="P469" s="169"/>
      <c r="Q469" s="169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165">
        <v>1232820051</v>
      </c>
      <c r="B470" s="166" t="s">
        <v>328</v>
      </c>
      <c r="C470" s="165" t="s">
        <v>1395</v>
      </c>
      <c r="D470" s="166" t="s">
        <v>324</v>
      </c>
      <c r="E470" s="166"/>
      <c r="F470" s="168" t="s">
        <v>1396</v>
      </c>
      <c r="G470" s="168"/>
      <c r="H470" s="168"/>
      <c r="I470" s="168"/>
      <c r="J470" s="168"/>
      <c r="K470" s="168" t="str">
        <f t="shared" ca="1" si="0"/>
        <v/>
      </c>
      <c r="L470" s="169"/>
      <c r="M470" s="169"/>
      <c r="N470" s="169"/>
      <c r="O470" s="169"/>
      <c r="P470" s="169"/>
      <c r="Q470" s="169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165">
        <v>1232820117</v>
      </c>
      <c r="B471" s="166" t="s">
        <v>328</v>
      </c>
      <c r="C471" s="165" t="s">
        <v>1397</v>
      </c>
      <c r="D471" s="166" t="s">
        <v>327</v>
      </c>
      <c r="E471" s="172">
        <v>44702</v>
      </c>
      <c r="F471" s="168" t="s">
        <v>1398</v>
      </c>
      <c r="G471" s="171">
        <v>1130623927</v>
      </c>
      <c r="H471" s="171" t="s">
        <v>1399</v>
      </c>
      <c r="I471" s="171">
        <v>3005282452</v>
      </c>
      <c r="J471" s="168"/>
      <c r="K471" s="168" t="str">
        <f t="shared" ca="1" si="0"/>
        <v>1 año, 3 mes</v>
      </c>
      <c r="L471" s="169"/>
      <c r="M471" s="169"/>
      <c r="N471" s="169"/>
      <c r="O471" s="169"/>
      <c r="P471" s="169"/>
      <c r="Q471" s="169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165">
        <v>1232820142</v>
      </c>
      <c r="B472" s="166" t="s">
        <v>328</v>
      </c>
      <c r="C472" s="165" t="s">
        <v>1400</v>
      </c>
      <c r="D472" s="166" t="s">
        <v>327</v>
      </c>
      <c r="E472" s="166"/>
      <c r="F472" s="168" t="s">
        <v>1151</v>
      </c>
      <c r="G472" s="168"/>
      <c r="H472" s="168"/>
      <c r="I472" s="168"/>
      <c r="J472" s="168"/>
      <c r="K472" s="168" t="str">
        <f t="shared" ca="1" si="0"/>
        <v/>
      </c>
      <c r="L472" s="169"/>
      <c r="M472" s="169"/>
      <c r="N472" s="169"/>
      <c r="O472" s="169"/>
      <c r="P472" s="169"/>
      <c r="Q472" s="169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165">
        <v>1232820367</v>
      </c>
      <c r="B473" s="166" t="s">
        <v>328</v>
      </c>
      <c r="C473" s="165" t="s">
        <v>1401</v>
      </c>
      <c r="D473" s="166" t="s">
        <v>324</v>
      </c>
      <c r="E473" s="166"/>
      <c r="F473" s="168" t="s">
        <v>1402</v>
      </c>
      <c r="G473" s="168"/>
      <c r="H473" s="168"/>
      <c r="I473" s="168"/>
      <c r="J473" s="168"/>
      <c r="K473" s="168" t="str">
        <f t="shared" ca="1" si="0"/>
        <v/>
      </c>
      <c r="L473" s="169"/>
      <c r="M473" s="169"/>
      <c r="N473" s="169"/>
      <c r="O473" s="169"/>
      <c r="P473" s="169"/>
      <c r="Q473" s="169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165">
        <v>1232820368</v>
      </c>
      <c r="B474" s="166" t="s">
        <v>328</v>
      </c>
      <c r="C474" s="165" t="s">
        <v>405</v>
      </c>
      <c r="D474" s="166" t="s">
        <v>324</v>
      </c>
      <c r="E474" s="166"/>
      <c r="F474" s="168" t="s">
        <v>1017</v>
      </c>
      <c r="G474" s="168"/>
      <c r="H474" s="168"/>
      <c r="I474" s="168"/>
      <c r="J474" s="168"/>
      <c r="K474" s="168" t="str">
        <f t="shared" ca="1" si="0"/>
        <v/>
      </c>
      <c r="L474" s="169"/>
      <c r="M474" s="169"/>
      <c r="N474" s="169"/>
      <c r="O474" s="169"/>
      <c r="P474" s="169"/>
      <c r="Q474" s="169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165">
        <v>1232820423</v>
      </c>
      <c r="B475" s="166" t="s">
        <v>328</v>
      </c>
      <c r="C475" s="165" t="s">
        <v>1403</v>
      </c>
      <c r="D475" s="166" t="s">
        <v>324</v>
      </c>
      <c r="E475" s="167">
        <v>44728</v>
      </c>
      <c r="F475" s="168" t="s">
        <v>1404</v>
      </c>
      <c r="G475" s="171">
        <v>1107508014</v>
      </c>
      <c r="H475" s="171" t="s">
        <v>1405</v>
      </c>
      <c r="I475" s="171">
        <v>3128715459</v>
      </c>
      <c r="J475" s="171" t="s">
        <v>371</v>
      </c>
      <c r="K475" s="168" t="str">
        <f t="shared" ca="1" si="0"/>
        <v>1 año, 2 mes</v>
      </c>
      <c r="L475" s="169"/>
      <c r="M475" s="169"/>
      <c r="N475" s="169"/>
      <c r="O475" s="169"/>
      <c r="P475" s="169"/>
      <c r="Q475" s="169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165">
        <v>1232820477</v>
      </c>
      <c r="B476" s="166" t="s">
        <v>328</v>
      </c>
      <c r="C476" s="165" t="s">
        <v>1406</v>
      </c>
      <c r="D476" s="166" t="s">
        <v>327</v>
      </c>
      <c r="E476" s="167">
        <v>44731</v>
      </c>
      <c r="F476" s="168" t="s">
        <v>1407</v>
      </c>
      <c r="G476" s="168">
        <v>1088292944</v>
      </c>
      <c r="H476" s="168" t="s">
        <v>1408</v>
      </c>
      <c r="I476" s="168">
        <v>3126110919</v>
      </c>
      <c r="J476" s="168"/>
      <c r="K476" s="168" t="str">
        <f t="shared" ca="1" si="0"/>
        <v>1 año, 2 mes</v>
      </c>
      <c r="L476" s="169"/>
      <c r="M476" s="169"/>
      <c r="N476" s="169"/>
      <c r="O476" s="169"/>
      <c r="P476" s="169"/>
      <c r="Q476" s="169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165">
        <v>1232820479</v>
      </c>
      <c r="B477" s="166" t="s">
        <v>328</v>
      </c>
      <c r="C477" s="165" t="s">
        <v>1409</v>
      </c>
      <c r="D477" s="166" t="s">
        <v>327</v>
      </c>
      <c r="E477" s="167">
        <v>44730</v>
      </c>
      <c r="F477" s="168" t="s">
        <v>1410</v>
      </c>
      <c r="G477" s="168"/>
      <c r="H477" s="168"/>
      <c r="I477" s="168"/>
      <c r="J477" s="168"/>
      <c r="K477" s="168" t="str">
        <f t="shared" ca="1" si="0"/>
        <v>1 año, 2 mes</v>
      </c>
      <c r="L477" s="169"/>
      <c r="M477" s="169"/>
      <c r="N477" s="169"/>
      <c r="O477" s="169"/>
      <c r="P477" s="169"/>
      <c r="Q477" s="169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165">
        <v>1232820554</v>
      </c>
      <c r="B478" s="166" t="s">
        <v>328</v>
      </c>
      <c r="C478" s="165" t="s">
        <v>1411</v>
      </c>
      <c r="D478" s="166" t="s">
        <v>324</v>
      </c>
      <c r="E478" s="167">
        <v>44741</v>
      </c>
      <c r="F478" s="168" t="s">
        <v>1412</v>
      </c>
      <c r="G478" s="168">
        <v>1172058903</v>
      </c>
      <c r="H478" s="168" t="s">
        <v>1413</v>
      </c>
      <c r="I478" s="168">
        <v>3186901415</v>
      </c>
      <c r="J478" s="168"/>
      <c r="K478" s="168" t="str">
        <f t="shared" ca="1" si="0"/>
        <v>1 año, 1 mes</v>
      </c>
      <c r="L478" s="169"/>
      <c r="M478" s="169"/>
      <c r="N478" s="169"/>
      <c r="O478" s="169"/>
      <c r="P478" s="169"/>
      <c r="Q478" s="169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165">
        <v>1232820727</v>
      </c>
      <c r="B479" s="166" t="s">
        <v>328</v>
      </c>
      <c r="C479" s="165" t="s">
        <v>1414</v>
      </c>
      <c r="D479" s="166" t="s">
        <v>324</v>
      </c>
      <c r="E479" s="167">
        <v>44755</v>
      </c>
      <c r="F479" s="168" t="s">
        <v>1415</v>
      </c>
      <c r="G479" s="171">
        <v>1130616113</v>
      </c>
      <c r="H479" s="171" t="s">
        <v>1416</v>
      </c>
      <c r="I479" s="171">
        <v>3006588524</v>
      </c>
      <c r="J479" s="171" t="s">
        <v>371</v>
      </c>
      <c r="K479" s="168" t="str">
        <f t="shared" ca="1" si="0"/>
        <v>1 año, 1 mes</v>
      </c>
      <c r="L479" s="169"/>
      <c r="M479" s="169"/>
      <c r="N479" s="169"/>
      <c r="O479" s="169"/>
      <c r="P479" s="169"/>
      <c r="Q479" s="169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165">
        <v>1232820741</v>
      </c>
      <c r="B480" s="166" t="s">
        <v>328</v>
      </c>
      <c r="C480" s="165" t="s">
        <v>1417</v>
      </c>
      <c r="D480" s="166" t="s">
        <v>327</v>
      </c>
      <c r="E480" s="167">
        <v>44757</v>
      </c>
      <c r="F480" s="168" t="s">
        <v>1418</v>
      </c>
      <c r="G480" s="171">
        <v>1143865005</v>
      </c>
      <c r="H480" s="168" t="s">
        <v>1419</v>
      </c>
      <c r="I480" s="168">
        <v>3125179591</v>
      </c>
      <c r="J480" s="171" t="s">
        <v>375</v>
      </c>
      <c r="K480" s="168" t="str">
        <f t="shared" ca="1" si="0"/>
        <v>1 año, 1 mes</v>
      </c>
      <c r="L480" s="169"/>
      <c r="M480" s="169"/>
      <c r="N480" s="169"/>
      <c r="O480" s="169"/>
      <c r="P480" s="169"/>
      <c r="Q480" s="169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165">
        <v>1232821191</v>
      </c>
      <c r="B481" s="166" t="s">
        <v>328</v>
      </c>
      <c r="C481" s="165" t="s">
        <v>1420</v>
      </c>
      <c r="D481" s="166" t="s">
        <v>324</v>
      </c>
      <c r="E481" s="167">
        <v>44794</v>
      </c>
      <c r="F481" s="168" t="s">
        <v>1421</v>
      </c>
      <c r="G481" s="168">
        <v>1118289755</v>
      </c>
      <c r="H481" s="168" t="s">
        <v>1422</v>
      </c>
      <c r="I481" s="168">
        <v>3177005925</v>
      </c>
      <c r="J481" s="168"/>
      <c r="K481" s="168" t="str">
        <f t="shared" ca="1" si="0"/>
        <v>1 año, 0 mes</v>
      </c>
      <c r="L481" s="169"/>
      <c r="M481" s="169"/>
      <c r="N481" s="169"/>
      <c r="O481" s="169"/>
      <c r="P481" s="169"/>
      <c r="Q481" s="169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165">
        <v>1232821323</v>
      </c>
      <c r="B482" s="166" t="s">
        <v>328</v>
      </c>
      <c r="C482" s="165" t="s">
        <v>1423</v>
      </c>
      <c r="D482" s="166" t="s">
        <v>324</v>
      </c>
      <c r="E482" s="167">
        <v>44803</v>
      </c>
      <c r="F482" s="168" t="s">
        <v>1424</v>
      </c>
      <c r="G482" s="168">
        <v>1114339441</v>
      </c>
      <c r="H482" s="168" t="s">
        <v>1425</v>
      </c>
      <c r="I482" s="168">
        <v>3128716625</v>
      </c>
      <c r="J482" s="168"/>
      <c r="K482" s="168" t="str">
        <f t="shared" ca="1" si="0"/>
        <v>0 año, 11 mes</v>
      </c>
      <c r="L482" s="169"/>
      <c r="M482" s="169"/>
      <c r="N482" s="169"/>
      <c r="O482" s="169"/>
      <c r="P482" s="169"/>
      <c r="Q482" s="169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165">
        <v>1232821376</v>
      </c>
      <c r="B483" s="166" t="s">
        <v>328</v>
      </c>
      <c r="C483" s="165" t="s">
        <v>1426</v>
      </c>
      <c r="D483" s="166" t="s">
        <v>324</v>
      </c>
      <c r="E483" s="167">
        <v>44811</v>
      </c>
      <c r="F483" s="168" t="s">
        <v>1427</v>
      </c>
      <c r="G483" s="168">
        <v>1130644657</v>
      </c>
      <c r="H483" s="168" t="s">
        <v>1428</v>
      </c>
      <c r="I483" s="168">
        <v>3105369041</v>
      </c>
      <c r="J483" s="168"/>
      <c r="K483" s="168" t="str">
        <f t="shared" ca="1" si="0"/>
        <v>0 año, 11 mes</v>
      </c>
      <c r="L483" s="169"/>
      <c r="M483" s="169"/>
      <c r="N483" s="169"/>
      <c r="O483" s="169"/>
      <c r="P483" s="169"/>
      <c r="Q483" s="169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165">
        <v>1232821441</v>
      </c>
      <c r="B484" s="166" t="s">
        <v>328</v>
      </c>
      <c r="C484" s="165" t="s">
        <v>1429</v>
      </c>
      <c r="D484" s="166" t="s">
        <v>324</v>
      </c>
      <c r="E484" s="167">
        <v>44813</v>
      </c>
      <c r="F484" s="168" t="s">
        <v>1430</v>
      </c>
      <c r="G484" s="168">
        <v>1022378625</v>
      </c>
      <c r="H484" s="168" t="s">
        <v>1431</v>
      </c>
      <c r="I484" s="168">
        <v>3118612164</v>
      </c>
      <c r="J484" s="168"/>
      <c r="K484" s="168" t="str">
        <f t="shared" ca="1" si="0"/>
        <v>0 año, 11 mes</v>
      </c>
      <c r="L484" s="169"/>
      <c r="M484" s="169"/>
      <c r="N484" s="169"/>
      <c r="O484" s="169"/>
      <c r="P484" s="169"/>
      <c r="Q484" s="169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165">
        <v>1232821558</v>
      </c>
      <c r="B485" s="166" t="s">
        <v>328</v>
      </c>
      <c r="C485" s="165" t="s">
        <v>1432</v>
      </c>
      <c r="D485" s="166" t="s">
        <v>324</v>
      </c>
      <c r="E485" s="167">
        <v>44824</v>
      </c>
      <c r="F485" s="168" t="s">
        <v>1433</v>
      </c>
      <c r="G485" s="168">
        <v>1144081231</v>
      </c>
      <c r="H485" s="168" t="s">
        <v>1434</v>
      </c>
      <c r="I485" s="168">
        <v>3183851664</v>
      </c>
      <c r="J485" s="168"/>
      <c r="K485" s="168" t="str">
        <f t="shared" ca="1" si="0"/>
        <v>0 año, 11 mes</v>
      </c>
      <c r="L485" s="169"/>
      <c r="M485" s="169"/>
      <c r="N485" s="169"/>
      <c r="O485" s="169"/>
      <c r="P485" s="169"/>
      <c r="Q485" s="169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165">
        <v>1232821613</v>
      </c>
      <c r="B486" s="166" t="s">
        <v>328</v>
      </c>
      <c r="C486" s="165" t="s">
        <v>1435</v>
      </c>
      <c r="D486" s="166" t="s">
        <v>324</v>
      </c>
      <c r="E486" s="167">
        <v>44827</v>
      </c>
      <c r="F486" s="168" t="s">
        <v>1436</v>
      </c>
      <c r="G486" s="168"/>
      <c r="H486" s="168"/>
      <c r="I486" s="168"/>
      <c r="J486" s="168"/>
      <c r="K486" s="168" t="str">
        <f t="shared" ca="1" si="0"/>
        <v>0 año, 11 mes</v>
      </c>
      <c r="L486" s="169"/>
      <c r="M486" s="169"/>
      <c r="N486" s="169"/>
      <c r="O486" s="169"/>
      <c r="P486" s="169"/>
      <c r="Q486" s="169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165">
        <v>1232821620</v>
      </c>
      <c r="B487" s="166" t="s">
        <v>328</v>
      </c>
      <c r="C487" s="165" t="s">
        <v>1437</v>
      </c>
      <c r="D487" s="166" t="s">
        <v>327</v>
      </c>
      <c r="E487" s="167">
        <v>44829</v>
      </c>
      <c r="F487" s="168" t="s">
        <v>913</v>
      </c>
      <c r="G487" s="168">
        <v>1130667249</v>
      </c>
      <c r="H487" s="168" t="s">
        <v>1438</v>
      </c>
      <c r="I487" s="168">
        <v>3105109195</v>
      </c>
      <c r="J487" s="168"/>
      <c r="K487" s="168" t="str">
        <f t="shared" ca="1" si="0"/>
        <v>0 año, 10 mes</v>
      </c>
      <c r="L487" s="169"/>
      <c r="M487" s="169"/>
      <c r="N487" s="169"/>
      <c r="O487" s="169"/>
      <c r="P487" s="169"/>
      <c r="Q487" s="169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165">
        <v>1232821678</v>
      </c>
      <c r="B488" s="166" t="s">
        <v>328</v>
      </c>
      <c r="C488" s="165" t="s">
        <v>1439</v>
      </c>
      <c r="D488" s="166" t="s">
        <v>327</v>
      </c>
      <c r="E488" s="167">
        <v>44836</v>
      </c>
      <c r="F488" s="168" t="s">
        <v>1440</v>
      </c>
      <c r="G488" s="168">
        <v>1144155635</v>
      </c>
      <c r="H488" s="168" t="s">
        <v>1441</v>
      </c>
      <c r="I488" s="168">
        <v>3014852600</v>
      </c>
      <c r="J488" s="168"/>
      <c r="K488" s="168" t="str">
        <f t="shared" ca="1" si="0"/>
        <v>0 año, 10 mes</v>
      </c>
      <c r="L488" s="169"/>
      <c r="M488" s="169"/>
      <c r="N488" s="169"/>
      <c r="O488" s="169"/>
      <c r="P488" s="169"/>
      <c r="Q488" s="169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165">
        <v>1232822163</v>
      </c>
      <c r="B489" s="166" t="s">
        <v>328</v>
      </c>
      <c r="C489" s="165" t="s">
        <v>1442</v>
      </c>
      <c r="D489" s="166" t="s">
        <v>324</v>
      </c>
      <c r="E489" s="167">
        <v>44875</v>
      </c>
      <c r="F489" s="168" t="s">
        <v>1443</v>
      </c>
      <c r="G489" s="171">
        <v>59314611</v>
      </c>
      <c r="H489" s="168" t="s">
        <v>1444</v>
      </c>
      <c r="I489" s="168">
        <v>3153042938</v>
      </c>
      <c r="J489" s="168"/>
      <c r="K489" s="168" t="str">
        <f t="shared" ca="1" si="0"/>
        <v>0 año, 9 mes</v>
      </c>
      <c r="L489" s="169"/>
      <c r="M489" s="169"/>
      <c r="N489" s="169"/>
      <c r="O489" s="169"/>
      <c r="P489" s="169"/>
      <c r="Q489" s="169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165">
        <v>1232823063</v>
      </c>
      <c r="B490" s="166" t="s">
        <v>328</v>
      </c>
      <c r="C490" s="165" t="s">
        <v>1445</v>
      </c>
      <c r="D490" s="166" t="s">
        <v>327</v>
      </c>
      <c r="E490" s="167">
        <v>44934</v>
      </c>
      <c r="F490" s="168" t="s">
        <v>1446</v>
      </c>
      <c r="G490" s="168">
        <v>1130614025</v>
      </c>
      <c r="H490" s="168" t="s">
        <v>1447</v>
      </c>
      <c r="I490" s="168">
        <v>3113100912</v>
      </c>
      <c r="J490" s="168"/>
      <c r="K490" s="168" t="str">
        <f t="shared" ca="1" si="0"/>
        <v>0 año, 7 mes</v>
      </c>
      <c r="L490" s="169"/>
      <c r="M490" s="169"/>
      <c r="N490" s="169"/>
      <c r="O490" s="169"/>
      <c r="P490" s="169"/>
      <c r="Q490" s="169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165">
        <v>1234100191</v>
      </c>
      <c r="B491" s="166" t="s">
        <v>328</v>
      </c>
      <c r="C491" s="165" t="s">
        <v>1448</v>
      </c>
      <c r="D491" s="166" t="s">
        <v>324</v>
      </c>
      <c r="E491" s="166"/>
      <c r="F491" s="168" t="s">
        <v>1449</v>
      </c>
      <c r="G491" s="168"/>
      <c r="H491" s="168"/>
      <c r="I491" s="168"/>
      <c r="J491" s="168"/>
      <c r="K491" s="168" t="str">
        <f t="shared" ca="1" si="0"/>
        <v/>
      </c>
      <c r="L491" s="169"/>
      <c r="M491" s="169"/>
      <c r="N491" s="169"/>
      <c r="O491" s="169"/>
      <c r="P491" s="169"/>
      <c r="Q491" s="169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165">
        <v>1234200888</v>
      </c>
      <c r="B492" s="166" t="s">
        <v>328</v>
      </c>
      <c r="C492" s="165" t="s">
        <v>1450</v>
      </c>
      <c r="D492" s="166" t="s">
        <v>327</v>
      </c>
      <c r="E492" s="166"/>
      <c r="F492" s="168" t="s">
        <v>1451</v>
      </c>
      <c r="G492" s="168"/>
      <c r="H492" s="168"/>
      <c r="I492" s="168"/>
      <c r="J492" s="168"/>
      <c r="K492" s="168" t="str">
        <f t="shared" ca="1" si="0"/>
        <v/>
      </c>
      <c r="L492" s="169"/>
      <c r="M492" s="169"/>
      <c r="N492" s="169"/>
      <c r="O492" s="169"/>
      <c r="P492" s="169"/>
      <c r="Q492" s="169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165">
        <v>1241414124</v>
      </c>
      <c r="B493" s="166" t="s">
        <v>328</v>
      </c>
      <c r="C493" s="165" t="s">
        <v>1452</v>
      </c>
      <c r="D493" s="166" t="s">
        <v>324</v>
      </c>
      <c r="E493" s="167">
        <v>44221</v>
      </c>
      <c r="F493" s="168" t="s">
        <v>1453</v>
      </c>
      <c r="G493" s="168">
        <v>1143981529</v>
      </c>
      <c r="H493" s="168" t="s">
        <v>1454</v>
      </c>
      <c r="I493" s="168">
        <v>3165556765</v>
      </c>
      <c r="J493" s="168"/>
      <c r="K493" s="168" t="str">
        <f t="shared" ca="1" si="0"/>
        <v>2 año, 6 mes</v>
      </c>
      <c r="L493" s="169"/>
      <c r="M493" s="169"/>
      <c r="N493" s="169"/>
      <c r="O493" s="169"/>
      <c r="P493" s="169"/>
      <c r="Q493" s="169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165">
        <v>1241441105</v>
      </c>
      <c r="B494" s="166" t="s">
        <v>328</v>
      </c>
      <c r="C494" s="165" t="s">
        <v>1455</v>
      </c>
      <c r="D494" s="166" t="s">
        <v>327</v>
      </c>
      <c r="E494" s="166"/>
      <c r="F494" s="168" t="s">
        <v>1456</v>
      </c>
      <c r="G494" s="168"/>
      <c r="H494" s="168"/>
      <c r="I494" s="168"/>
      <c r="J494" s="168"/>
      <c r="K494" s="168" t="str">
        <f t="shared" ca="1" si="0"/>
        <v/>
      </c>
      <c r="L494" s="169"/>
      <c r="M494" s="169"/>
      <c r="N494" s="169"/>
      <c r="O494" s="169"/>
      <c r="P494" s="169"/>
      <c r="Q494" s="169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165">
        <v>1241441159</v>
      </c>
      <c r="B495" s="166" t="s">
        <v>328</v>
      </c>
      <c r="C495" s="165" t="s">
        <v>1457</v>
      </c>
      <c r="D495" s="166" t="s">
        <v>327</v>
      </c>
      <c r="E495" s="167">
        <v>44149</v>
      </c>
      <c r="F495" s="168" t="s">
        <v>1458</v>
      </c>
      <c r="G495" s="168">
        <v>1192794571</v>
      </c>
      <c r="H495" s="168" t="s">
        <v>1459</v>
      </c>
      <c r="I495" s="168">
        <v>3145170069</v>
      </c>
      <c r="J495" s="168"/>
      <c r="K495" s="168" t="str">
        <f t="shared" ca="1" si="0"/>
        <v>2 año, 9 mes</v>
      </c>
      <c r="L495" s="169"/>
      <c r="M495" s="169"/>
      <c r="N495" s="169"/>
      <c r="O495" s="169"/>
      <c r="P495" s="169"/>
      <c r="Q495" s="169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165">
        <v>1241441975</v>
      </c>
      <c r="B496" s="166" t="s">
        <v>328</v>
      </c>
      <c r="C496" s="165" t="s">
        <v>1460</v>
      </c>
      <c r="D496" s="166" t="s">
        <v>324</v>
      </c>
      <c r="E496" s="167">
        <v>44430</v>
      </c>
      <c r="F496" s="168" t="s">
        <v>1461</v>
      </c>
      <c r="G496" s="168">
        <v>1110478398</v>
      </c>
      <c r="H496" s="168" t="s">
        <v>1462</v>
      </c>
      <c r="I496" s="168">
        <v>3225255535</v>
      </c>
      <c r="J496" s="168"/>
      <c r="K496" s="168" t="str">
        <f t="shared" ca="1" si="0"/>
        <v>2 año, 0 mes</v>
      </c>
      <c r="L496" s="169"/>
      <c r="M496" s="169"/>
      <c r="N496" s="169"/>
      <c r="O496" s="169"/>
      <c r="P496" s="169"/>
      <c r="Q496" s="169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165" t="s">
        <v>307</v>
      </c>
      <c r="B497" s="166" t="s">
        <v>406</v>
      </c>
      <c r="C497" s="165" t="s">
        <v>1463</v>
      </c>
      <c r="D497" s="166" t="s">
        <v>324</v>
      </c>
      <c r="E497" s="167">
        <v>44525</v>
      </c>
      <c r="F497" s="168" t="s">
        <v>1086</v>
      </c>
      <c r="G497" s="168"/>
      <c r="H497" s="168"/>
      <c r="I497" s="168"/>
      <c r="J497" s="168"/>
      <c r="K497" s="168" t="str">
        <f t="shared" ca="1" si="0"/>
        <v>1 año, 8 mes</v>
      </c>
      <c r="L497" s="169"/>
      <c r="M497" s="169"/>
      <c r="N497" s="169"/>
      <c r="O497" s="169"/>
      <c r="P497" s="169"/>
      <c r="Q497" s="169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174">
        <v>1112071167</v>
      </c>
      <c r="B498" s="166" t="s">
        <v>406</v>
      </c>
      <c r="C498" s="165" t="s">
        <v>1464</v>
      </c>
      <c r="D498" s="166" t="s">
        <v>324</v>
      </c>
      <c r="E498" s="167">
        <v>44643</v>
      </c>
      <c r="F498" s="168" t="s">
        <v>1465</v>
      </c>
      <c r="G498" s="168">
        <v>1144171450</v>
      </c>
      <c r="H498" s="168" t="s">
        <v>1466</v>
      </c>
      <c r="I498" s="168">
        <v>3208705916</v>
      </c>
      <c r="J498" s="168"/>
      <c r="K498" s="168" t="str">
        <f t="shared" ca="1" si="0"/>
        <v>1 año, 5 mes</v>
      </c>
      <c r="L498" s="169"/>
      <c r="M498" s="169"/>
      <c r="N498" s="169"/>
      <c r="O498" s="169"/>
      <c r="P498" s="169"/>
      <c r="Q498" s="169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165" t="s">
        <v>310</v>
      </c>
      <c r="B499" s="166" t="s">
        <v>406</v>
      </c>
      <c r="C499" s="165" t="s">
        <v>1467</v>
      </c>
      <c r="D499" s="166" t="s">
        <v>327</v>
      </c>
      <c r="E499" s="167">
        <v>44656</v>
      </c>
      <c r="F499" s="168" t="s">
        <v>1468</v>
      </c>
      <c r="G499" s="168">
        <v>1144199998</v>
      </c>
      <c r="H499" s="168" t="s">
        <v>1469</v>
      </c>
      <c r="I499" s="168">
        <v>3155842151</v>
      </c>
      <c r="J499" s="168"/>
      <c r="K499" s="168" t="str">
        <f t="shared" ca="1" si="0"/>
        <v>1 año, 4 mes</v>
      </c>
      <c r="L499" s="169"/>
      <c r="M499" s="169"/>
      <c r="N499" s="169"/>
      <c r="O499" s="169"/>
      <c r="P499" s="169"/>
      <c r="Q499" s="169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165">
        <v>31284737</v>
      </c>
      <c r="B500" s="166" t="s">
        <v>322</v>
      </c>
      <c r="C500" s="165" t="s">
        <v>1470</v>
      </c>
      <c r="D500" s="166" t="s">
        <v>327</v>
      </c>
      <c r="E500" s="166"/>
      <c r="F500" s="168" t="s">
        <v>1433</v>
      </c>
      <c r="G500" s="168">
        <v>31284737</v>
      </c>
      <c r="H500" s="168" t="s">
        <v>1470</v>
      </c>
      <c r="I500" s="168">
        <v>3128942172</v>
      </c>
      <c r="J500" s="168"/>
      <c r="K500" s="168" t="str">
        <f t="shared" ca="1" si="0"/>
        <v/>
      </c>
      <c r="L500" s="169"/>
      <c r="M500" s="169"/>
      <c r="N500" s="169"/>
      <c r="O500" s="169"/>
      <c r="P500" s="169"/>
      <c r="Q500" s="169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165">
        <v>1150693541</v>
      </c>
      <c r="B501" s="166" t="s">
        <v>328</v>
      </c>
      <c r="C501" s="165" t="s">
        <v>1471</v>
      </c>
      <c r="D501" s="166" t="s">
        <v>327</v>
      </c>
      <c r="E501" s="167">
        <v>42517</v>
      </c>
      <c r="F501" s="168" t="s">
        <v>369</v>
      </c>
      <c r="G501" s="168">
        <v>1130604366</v>
      </c>
      <c r="H501" s="168" t="s">
        <v>276</v>
      </c>
      <c r="I501" s="168">
        <v>3108965050</v>
      </c>
      <c r="J501" s="168"/>
      <c r="K501" s="168" t="str">
        <f t="shared" ca="1" si="0"/>
        <v>7 año, 2 mes</v>
      </c>
      <c r="L501" s="169"/>
      <c r="M501" s="169"/>
      <c r="N501" s="169"/>
      <c r="O501" s="169"/>
      <c r="P501" s="169"/>
      <c r="Q501" s="169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165">
        <v>31258541</v>
      </c>
      <c r="B502" s="166" t="s">
        <v>322</v>
      </c>
      <c r="C502" s="165" t="s">
        <v>1472</v>
      </c>
      <c r="D502" s="166" t="s">
        <v>327</v>
      </c>
      <c r="E502" s="167">
        <v>21032</v>
      </c>
      <c r="F502" s="168" t="s">
        <v>369</v>
      </c>
      <c r="G502" s="168"/>
      <c r="H502" s="168"/>
      <c r="I502" s="168"/>
      <c r="J502" s="168"/>
      <c r="K502" s="168" t="str">
        <f t="shared" ca="1" si="0"/>
        <v>66 año, 0 mes</v>
      </c>
      <c r="L502" s="169"/>
      <c r="M502" s="169"/>
      <c r="N502" s="169"/>
      <c r="O502" s="169"/>
      <c r="P502" s="169"/>
      <c r="Q502" s="169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165">
        <v>14447026</v>
      </c>
      <c r="B503" s="166" t="s">
        <v>322</v>
      </c>
      <c r="C503" s="165" t="s">
        <v>1473</v>
      </c>
      <c r="D503" s="166" t="s">
        <v>324</v>
      </c>
      <c r="E503" s="167">
        <v>16463</v>
      </c>
      <c r="F503" s="168" t="s">
        <v>369</v>
      </c>
      <c r="G503" s="168"/>
      <c r="H503" s="168"/>
      <c r="I503" s="168"/>
      <c r="J503" s="168"/>
      <c r="K503" s="168" t="str">
        <f t="shared" ca="1" si="0"/>
        <v>78 año, 6 mes</v>
      </c>
      <c r="L503" s="169"/>
      <c r="M503" s="169"/>
      <c r="N503" s="169"/>
      <c r="O503" s="169"/>
      <c r="P503" s="169"/>
      <c r="Q503" s="169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165">
        <v>1109574221</v>
      </c>
      <c r="B504" s="166" t="s">
        <v>328</v>
      </c>
      <c r="C504" s="165" t="s">
        <v>1474</v>
      </c>
      <c r="D504" s="166" t="s">
        <v>327</v>
      </c>
      <c r="E504" s="167">
        <v>44652</v>
      </c>
      <c r="F504" s="171" t="s">
        <v>1475</v>
      </c>
      <c r="G504" s="171">
        <v>29544178</v>
      </c>
      <c r="H504" s="171" t="s">
        <v>1476</v>
      </c>
      <c r="I504" s="171">
        <v>3188579574</v>
      </c>
      <c r="J504" s="171" t="s">
        <v>375</v>
      </c>
      <c r="K504" s="168" t="str">
        <f t="shared" ca="1" si="0"/>
        <v>1 año, 4 mes</v>
      </c>
      <c r="L504" s="169"/>
      <c r="M504" s="169"/>
      <c r="N504" s="169"/>
      <c r="O504" s="169"/>
      <c r="P504" s="169"/>
      <c r="Q504" s="169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165">
        <v>1144078582</v>
      </c>
      <c r="B505" s="166" t="s">
        <v>322</v>
      </c>
      <c r="C505" s="165" t="s">
        <v>1477</v>
      </c>
      <c r="D505" s="166" t="s">
        <v>324</v>
      </c>
      <c r="E505" s="167">
        <v>35134</v>
      </c>
      <c r="F505" s="168" t="s">
        <v>378</v>
      </c>
      <c r="G505" s="168"/>
      <c r="H505" s="168"/>
      <c r="I505" s="168"/>
      <c r="J505" s="168"/>
      <c r="K505" s="168" t="str">
        <f t="shared" ca="1" si="0"/>
        <v>27 año, 5 mes</v>
      </c>
      <c r="L505" s="169"/>
      <c r="M505" s="169"/>
      <c r="N505" s="169"/>
      <c r="O505" s="169"/>
      <c r="P505" s="169"/>
      <c r="Q505" s="169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165">
        <v>67021197</v>
      </c>
      <c r="B506" s="166" t="s">
        <v>322</v>
      </c>
      <c r="C506" s="165" t="s">
        <v>1478</v>
      </c>
      <c r="D506" s="166" t="s">
        <v>327</v>
      </c>
      <c r="E506" s="167">
        <v>30185</v>
      </c>
      <c r="F506" s="168" t="s">
        <v>369</v>
      </c>
      <c r="G506" s="168"/>
      <c r="H506" s="168"/>
      <c r="I506" s="168"/>
      <c r="J506" s="168"/>
      <c r="K506" s="168" t="str">
        <f t="shared" ca="1" si="0"/>
        <v>41 año, 0 mes</v>
      </c>
      <c r="L506" s="169"/>
      <c r="M506" s="169"/>
      <c r="N506" s="169"/>
      <c r="O506" s="169"/>
      <c r="P506" s="169"/>
      <c r="Q506" s="169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174">
        <v>1067471529</v>
      </c>
      <c r="B507" s="176" t="s">
        <v>328</v>
      </c>
      <c r="C507" s="174" t="s">
        <v>1479</v>
      </c>
      <c r="D507" s="176" t="s">
        <v>324</v>
      </c>
      <c r="E507" s="177">
        <v>44476</v>
      </c>
      <c r="F507" s="171" t="s">
        <v>1480</v>
      </c>
      <c r="G507" s="171">
        <v>1010154302</v>
      </c>
      <c r="H507" s="171" t="s">
        <v>1481</v>
      </c>
      <c r="I507" s="171">
        <v>3143429503</v>
      </c>
      <c r="J507" s="171" t="s">
        <v>375</v>
      </c>
      <c r="K507" s="168" t="str">
        <f t="shared" ca="1" si="0"/>
        <v>1 año, 10 mes</v>
      </c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174">
        <v>1104847990</v>
      </c>
      <c r="B508" s="176" t="s">
        <v>328</v>
      </c>
      <c r="C508" s="174" t="s">
        <v>1482</v>
      </c>
      <c r="D508" s="176" t="s">
        <v>324</v>
      </c>
      <c r="E508" s="177">
        <v>43877</v>
      </c>
      <c r="F508" s="171" t="s">
        <v>1483</v>
      </c>
      <c r="G508" s="171">
        <v>1004299317</v>
      </c>
      <c r="H508" s="171" t="s">
        <v>1484</v>
      </c>
      <c r="I508" s="171">
        <v>3143080185</v>
      </c>
      <c r="J508" s="171" t="s">
        <v>371</v>
      </c>
      <c r="K508" s="168" t="str">
        <f t="shared" ca="1" si="0"/>
        <v>3 año, 6 mes</v>
      </c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133">
        <v>1232823218</v>
      </c>
      <c r="B509" s="176" t="s">
        <v>328</v>
      </c>
      <c r="C509" s="174" t="s">
        <v>1485</v>
      </c>
      <c r="D509" s="176" t="s">
        <v>327</v>
      </c>
      <c r="E509" s="177">
        <v>44939</v>
      </c>
      <c r="F509" s="171" t="s">
        <v>1486</v>
      </c>
      <c r="G509" s="171">
        <v>1143928722</v>
      </c>
      <c r="H509" s="171" t="s">
        <v>1487</v>
      </c>
      <c r="I509" s="171">
        <v>3014058074</v>
      </c>
      <c r="J509" s="171" t="s">
        <v>371</v>
      </c>
      <c r="K509" s="168" t="str">
        <f t="shared" ca="1" si="0"/>
        <v>0 año, 7 mes</v>
      </c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174">
        <v>1025063597</v>
      </c>
      <c r="B510" s="176" t="s">
        <v>332</v>
      </c>
      <c r="C510" s="174" t="s">
        <v>1488</v>
      </c>
      <c r="D510" s="176" t="s">
        <v>327</v>
      </c>
      <c r="E510" s="177">
        <v>39706</v>
      </c>
      <c r="F510" s="171" t="s">
        <v>1489</v>
      </c>
      <c r="G510" s="171">
        <v>52086347</v>
      </c>
      <c r="H510" s="171" t="s">
        <v>1490</v>
      </c>
      <c r="I510" s="171">
        <v>3012328779</v>
      </c>
      <c r="J510" s="171" t="s">
        <v>375</v>
      </c>
      <c r="K510" s="168" t="str">
        <f t="shared" ca="1" si="0"/>
        <v>14 año, 11 mes</v>
      </c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136">
        <v>1232823780</v>
      </c>
      <c r="B511" s="176" t="s">
        <v>328</v>
      </c>
      <c r="C511" s="174" t="s">
        <v>1491</v>
      </c>
      <c r="D511" s="176" t="s">
        <v>327</v>
      </c>
      <c r="E511" s="177">
        <v>44973</v>
      </c>
      <c r="F511" s="171" t="s">
        <v>1492</v>
      </c>
      <c r="G511" s="171">
        <v>1144033562</v>
      </c>
      <c r="H511" s="171" t="s">
        <v>1493</v>
      </c>
      <c r="I511" s="171">
        <v>3167987773</v>
      </c>
      <c r="J511" s="171" t="s">
        <v>375</v>
      </c>
      <c r="K511" s="168" t="str">
        <f t="shared" ca="1" si="0"/>
        <v>0 año, 6 mes</v>
      </c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174">
        <v>1112071239</v>
      </c>
      <c r="B512" s="176" t="s">
        <v>328</v>
      </c>
      <c r="C512" s="174" t="s">
        <v>1494</v>
      </c>
      <c r="D512" s="176" t="s">
        <v>327</v>
      </c>
      <c r="E512" s="177">
        <v>44977</v>
      </c>
      <c r="F512" s="171" t="s">
        <v>1495</v>
      </c>
      <c r="G512" s="171">
        <v>67026034</v>
      </c>
      <c r="H512" s="171" t="s">
        <v>1496</v>
      </c>
      <c r="I512" s="171">
        <v>3154972220</v>
      </c>
      <c r="J512" s="171" t="s">
        <v>375</v>
      </c>
      <c r="K512" s="168" t="str">
        <f t="shared" ca="1" si="0"/>
        <v>0 año, 6 mes</v>
      </c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136">
        <v>1150695873</v>
      </c>
      <c r="B513" s="176" t="s">
        <v>328</v>
      </c>
      <c r="C513" s="174" t="s">
        <v>1497</v>
      </c>
      <c r="D513" s="176" t="s">
        <v>324</v>
      </c>
      <c r="E513" s="177">
        <v>43933</v>
      </c>
      <c r="F513" s="171" t="s">
        <v>1498</v>
      </c>
      <c r="G513" s="171">
        <v>1006306925</v>
      </c>
      <c r="H513" s="171" t="s">
        <v>1499</v>
      </c>
      <c r="I513" s="171">
        <v>3184905265</v>
      </c>
      <c r="J513" s="171" t="s">
        <v>371</v>
      </c>
      <c r="K513" s="168" t="str">
        <f t="shared" ca="1" si="0"/>
        <v>3 año, 4 mes</v>
      </c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133">
        <v>1108654425</v>
      </c>
      <c r="B514" s="176" t="s">
        <v>328</v>
      </c>
      <c r="C514" s="174" t="s">
        <v>1500</v>
      </c>
      <c r="D514" s="176" t="s">
        <v>327</v>
      </c>
      <c r="E514" s="177">
        <v>44778</v>
      </c>
      <c r="F514" s="171" t="s">
        <v>1501</v>
      </c>
      <c r="G514" s="171">
        <v>1151952546</v>
      </c>
      <c r="H514" s="171" t="s">
        <v>1502</v>
      </c>
      <c r="I514" s="171">
        <v>3014751164</v>
      </c>
      <c r="J514" s="171" t="s">
        <v>375</v>
      </c>
      <c r="K514" s="168" t="str">
        <f t="shared" ca="1" si="0"/>
        <v>1 año, 0 mes</v>
      </c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136">
        <v>1109570209</v>
      </c>
      <c r="B515" s="176" t="s">
        <v>328</v>
      </c>
      <c r="C515" s="174" t="s">
        <v>1503</v>
      </c>
      <c r="D515" s="176" t="s">
        <v>327</v>
      </c>
      <c r="E515" s="177">
        <v>44060</v>
      </c>
      <c r="F515" s="171" t="s">
        <v>1504</v>
      </c>
      <c r="G515" s="171">
        <v>31322391</v>
      </c>
      <c r="H515" s="171" t="s">
        <v>1505</v>
      </c>
      <c r="I515" s="171">
        <v>3137102849</v>
      </c>
      <c r="J515" s="171" t="s">
        <v>375</v>
      </c>
      <c r="K515" s="168" t="str">
        <f t="shared" ca="1" si="0"/>
        <v>3 año, 0 mes</v>
      </c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178">
        <v>1232816550</v>
      </c>
      <c r="B516" s="176" t="s">
        <v>328</v>
      </c>
      <c r="C516" s="174" t="s">
        <v>1506</v>
      </c>
      <c r="D516" s="176" t="s">
        <v>327</v>
      </c>
      <c r="E516" s="177">
        <v>44368</v>
      </c>
      <c r="F516" s="171" t="s">
        <v>1507</v>
      </c>
      <c r="G516" s="171">
        <v>1130681114</v>
      </c>
      <c r="H516" s="171" t="s">
        <v>1508</v>
      </c>
      <c r="I516" s="171">
        <v>3207475249</v>
      </c>
      <c r="J516" s="171" t="s">
        <v>371</v>
      </c>
      <c r="K516" s="168" t="str">
        <f t="shared" ca="1" si="0"/>
        <v>2 año, 2 mes</v>
      </c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136">
        <v>1232819322</v>
      </c>
      <c r="B517" s="176" t="s">
        <v>328</v>
      </c>
      <c r="C517" s="174" t="s">
        <v>1509</v>
      </c>
      <c r="D517" s="176" t="s">
        <v>324</v>
      </c>
      <c r="E517" s="177">
        <v>44623</v>
      </c>
      <c r="F517" s="171" t="s">
        <v>1510</v>
      </c>
      <c r="G517" s="171">
        <v>1144146559</v>
      </c>
      <c r="H517" s="171" t="s">
        <v>1511</v>
      </c>
      <c r="I517" s="171">
        <v>3147386984</v>
      </c>
      <c r="J517" s="171" t="s">
        <v>375</v>
      </c>
      <c r="K517" s="168" t="str">
        <f t="shared" ca="1" si="0"/>
        <v>1 año, 5 mes</v>
      </c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174">
        <v>1108259932</v>
      </c>
      <c r="B518" s="176" t="s">
        <v>328</v>
      </c>
      <c r="C518" s="174" t="s">
        <v>1512</v>
      </c>
      <c r="D518" s="176" t="s">
        <v>324</v>
      </c>
      <c r="E518" s="170">
        <v>43419</v>
      </c>
      <c r="F518" s="171" t="s">
        <v>1510</v>
      </c>
      <c r="G518" s="171">
        <v>1144146559</v>
      </c>
      <c r="H518" s="171" t="s">
        <v>1511</v>
      </c>
      <c r="I518" s="171">
        <v>3147386984</v>
      </c>
      <c r="J518" s="171" t="s">
        <v>375</v>
      </c>
      <c r="K518" s="168" t="str">
        <f t="shared" ca="1" si="0"/>
        <v>4 año, 9 mes</v>
      </c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136">
        <v>1112056720</v>
      </c>
      <c r="B519" s="176" t="s">
        <v>332</v>
      </c>
      <c r="C519" s="174" t="s">
        <v>1513</v>
      </c>
      <c r="D519" s="176" t="s">
        <v>324</v>
      </c>
      <c r="E519" s="177">
        <v>41087</v>
      </c>
      <c r="F519" s="171" t="s">
        <v>1514</v>
      </c>
      <c r="G519" s="171">
        <v>1130622080</v>
      </c>
      <c r="H519" s="171" t="s">
        <v>1515</v>
      </c>
      <c r="I519" s="171">
        <v>3163917200</v>
      </c>
      <c r="J519" s="171" t="s">
        <v>375</v>
      </c>
      <c r="K519" s="168" t="str">
        <f t="shared" ca="1" si="0"/>
        <v>11 año, 1 mes</v>
      </c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178">
        <v>1112070935</v>
      </c>
      <c r="B520" s="176" t="s">
        <v>328</v>
      </c>
      <c r="C520" s="174" t="s">
        <v>1516</v>
      </c>
      <c r="D520" s="176" t="s">
        <v>327</v>
      </c>
      <c r="E520" s="177">
        <v>44853</v>
      </c>
      <c r="F520" s="171" t="s">
        <v>1517</v>
      </c>
      <c r="G520" s="171">
        <v>1130612740</v>
      </c>
      <c r="H520" s="171" t="s">
        <v>1518</v>
      </c>
      <c r="I520" s="171">
        <v>3113499002</v>
      </c>
      <c r="J520" s="171" t="s">
        <v>375</v>
      </c>
      <c r="K520" s="168" t="str">
        <f t="shared" ca="1" si="0"/>
        <v>0 año, 10 mes</v>
      </c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178">
        <v>1107871417</v>
      </c>
      <c r="B521" s="176" t="s">
        <v>328</v>
      </c>
      <c r="C521" s="174" t="s">
        <v>1519</v>
      </c>
      <c r="D521" s="176" t="s">
        <v>327</v>
      </c>
      <c r="E521" s="177">
        <v>44822</v>
      </c>
      <c r="F521" s="171" t="s">
        <v>1520</v>
      </c>
      <c r="G521" s="171">
        <v>1006037925</v>
      </c>
      <c r="H521" s="171" t="s">
        <v>564</v>
      </c>
      <c r="I521" s="171">
        <v>3145948275</v>
      </c>
      <c r="J521" s="171" t="s">
        <v>375</v>
      </c>
      <c r="K521" s="168" t="str">
        <f t="shared" ca="1" si="0"/>
        <v>0 año, 11 mes</v>
      </c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174">
        <v>1034521859</v>
      </c>
      <c r="B522" s="176" t="s">
        <v>328</v>
      </c>
      <c r="C522" s="174" t="s">
        <v>1521</v>
      </c>
      <c r="D522" s="176" t="s">
        <v>327</v>
      </c>
      <c r="E522" s="177">
        <v>44060</v>
      </c>
      <c r="F522" s="171" t="s">
        <v>1522</v>
      </c>
      <c r="G522" s="171">
        <v>31573885</v>
      </c>
      <c r="H522" s="171" t="s">
        <v>461</v>
      </c>
      <c r="I522" s="171">
        <v>3112042198</v>
      </c>
      <c r="J522" s="171" t="s">
        <v>375</v>
      </c>
      <c r="K522" s="168" t="str">
        <f t="shared" ca="1" si="0"/>
        <v>3 año, 0 mes</v>
      </c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179">
        <v>1109570552</v>
      </c>
      <c r="B523" s="176" t="s">
        <v>328</v>
      </c>
      <c r="C523" s="174" t="s">
        <v>1523</v>
      </c>
      <c r="D523" s="176" t="s">
        <v>324</v>
      </c>
      <c r="E523" s="177">
        <v>44105</v>
      </c>
      <c r="F523" s="171" t="s">
        <v>583</v>
      </c>
      <c r="G523" s="171">
        <v>1144157331</v>
      </c>
      <c r="H523" s="171" t="s">
        <v>1524</v>
      </c>
      <c r="I523" s="171">
        <v>3164277119</v>
      </c>
      <c r="J523" s="171" t="s">
        <v>371</v>
      </c>
      <c r="K523" s="168" t="str">
        <f t="shared" ca="1" si="0"/>
        <v>2 año, 10 mes</v>
      </c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139">
        <v>1232820770</v>
      </c>
      <c r="B524" s="176" t="s">
        <v>328</v>
      </c>
      <c r="C524" s="174" t="s">
        <v>1525</v>
      </c>
      <c r="D524" s="176" t="s">
        <v>327</v>
      </c>
      <c r="E524" s="177">
        <v>44758</v>
      </c>
      <c r="F524" s="171" t="s">
        <v>1526</v>
      </c>
      <c r="G524" s="171">
        <v>1107089288</v>
      </c>
      <c r="H524" s="171" t="s">
        <v>1527</v>
      </c>
      <c r="I524" s="171">
        <v>3158182838</v>
      </c>
      <c r="J524" s="171" t="s">
        <v>375</v>
      </c>
      <c r="K524" s="168" t="str">
        <f t="shared" ca="1" si="0"/>
        <v>1 año, 1 mes</v>
      </c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178">
        <v>1232592285</v>
      </c>
      <c r="B525" s="176" t="s">
        <v>328</v>
      </c>
      <c r="C525" s="174" t="s">
        <v>1528</v>
      </c>
      <c r="D525" s="176" t="s">
        <v>327</v>
      </c>
      <c r="E525" s="177">
        <v>42757</v>
      </c>
      <c r="F525" s="171" t="s">
        <v>1529</v>
      </c>
      <c r="G525" s="171" t="s">
        <v>1530</v>
      </c>
      <c r="H525" s="171" t="s">
        <v>1531</v>
      </c>
      <c r="I525" s="171">
        <v>3012204719</v>
      </c>
      <c r="J525" s="171" t="s">
        <v>375</v>
      </c>
      <c r="K525" s="168" t="str">
        <f t="shared" ca="1" si="0"/>
        <v>6 año, 7 mes</v>
      </c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178">
        <v>1232821665</v>
      </c>
      <c r="B526" s="176" t="s">
        <v>328</v>
      </c>
      <c r="C526" s="174" t="s">
        <v>1532</v>
      </c>
      <c r="D526" s="176" t="s">
        <v>327</v>
      </c>
      <c r="E526" s="177">
        <v>44832</v>
      </c>
      <c r="F526" s="171" t="s">
        <v>1533</v>
      </c>
      <c r="G526" s="171">
        <v>1130636427</v>
      </c>
      <c r="H526" s="171" t="s">
        <v>1534</v>
      </c>
      <c r="I526" s="171">
        <v>3183838625</v>
      </c>
      <c r="J526" s="171" t="s">
        <v>375</v>
      </c>
      <c r="K526" s="168" t="str">
        <f t="shared" ca="1" si="0"/>
        <v>0 año, 10 mes</v>
      </c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136">
        <v>1109573656</v>
      </c>
      <c r="B527" s="176" t="s">
        <v>328</v>
      </c>
      <c r="C527" s="174" t="s">
        <v>1535</v>
      </c>
      <c r="D527" s="176" t="s">
        <v>327</v>
      </c>
      <c r="E527" s="177">
        <v>44575</v>
      </c>
      <c r="F527" s="171" t="s">
        <v>1536</v>
      </c>
      <c r="G527" s="171">
        <v>1143957470</v>
      </c>
      <c r="H527" s="171" t="s">
        <v>1537</v>
      </c>
      <c r="I527" s="171">
        <v>3148657825</v>
      </c>
      <c r="J527" s="171" t="s">
        <v>371</v>
      </c>
      <c r="K527" s="168" t="str">
        <f t="shared" ca="1" si="0"/>
        <v>1 año, 7 mes</v>
      </c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136">
        <v>1109198952</v>
      </c>
      <c r="B528" s="176" t="s">
        <v>328</v>
      </c>
      <c r="C528" s="174" t="s">
        <v>1538</v>
      </c>
      <c r="D528" s="176" t="s">
        <v>327</v>
      </c>
      <c r="E528" s="177">
        <v>44794</v>
      </c>
      <c r="F528" s="171" t="s">
        <v>1539</v>
      </c>
      <c r="G528" s="171">
        <v>1144209589</v>
      </c>
      <c r="H528" s="171" t="s">
        <v>1540</v>
      </c>
      <c r="I528" s="171">
        <v>3246832275</v>
      </c>
      <c r="J528" s="171" t="s">
        <v>371</v>
      </c>
      <c r="K528" s="168" t="str">
        <f t="shared" ca="1" si="0"/>
        <v>1 año, 0 mes</v>
      </c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136">
        <v>1087814990</v>
      </c>
      <c r="B529" s="176" t="s">
        <v>332</v>
      </c>
      <c r="C529" s="174" t="s">
        <v>1541</v>
      </c>
      <c r="D529" s="176" t="s">
        <v>324</v>
      </c>
      <c r="E529" s="177">
        <v>40335</v>
      </c>
      <c r="F529" s="171" t="s">
        <v>1542</v>
      </c>
      <c r="G529" s="171">
        <v>41118142</v>
      </c>
      <c r="H529" s="171" t="s">
        <v>1543</v>
      </c>
      <c r="I529" s="171">
        <v>3136771151</v>
      </c>
      <c r="J529" s="171" t="s">
        <v>371</v>
      </c>
      <c r="K529" s="168" t="str">
        <f t="shared" ca="1" si="0"/>
        <v>13 año, 2 mes</v>
      </c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136">
        <v>31259902</v>
      </c>
      <c r="B530" s="176" t="s">
        <v>322</v>
      </c>
      <c r="C530" s="174" t="s">
        <v>1544</v>
      </c>
      <c r="D530" s="176" t="s">
        <v>327</v>
      </c>
      <c r="E530" s="177">
        <v>19646</v>
      </c>
      <c r="F530" s="171" t="s">
        <v>1545</v>
      </c>
      <c r="G530" s="136">
        <v>31259902</v>
      </c>
      <c r="H530" s="174" t="s">
        <v>1544</v>
      </c>
      <c r="I530" s="171">
        <v>3113677539</v>
      </c>
      <c r="J530" s="171" t="s">
        <v>375</v>
      </c>
      <c r="K530" s="168" t="str">
        <f t="shared" ca="1" si="0"/>
        <v>69 año, 10 mes</v>
      </c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174">
        <v>1130604380</v>
      </c>
      <c r="B531" s="176" t="s">
        <v>322</v>
      </c>
      <c r="C531" s="174" t="s">
        <v>1250</v>
      </c>
      <c r="D531" s="176" t="s">
        <v>327</v>
      </c>
      <c r="E531" s="177">
        <v>31499</v>
      </c>
      <c r="F531" s="171" t="s">
        <v>1545</v>
      </c>
      <c r="G531" s="174">
        <v>1130604380</v>
      </c>
      <c r="H531" s="174" t="s">
        <v>1250</v>
      </c>
      <c r="I531" s="171">
        <v>3113677538</v>
      </c>
      <c r="J531" s="171" t="s">
        <v>375</v>
      </c>
      <c r="K531" s="168" t="str">
        <f t="shared" ca="1" si="0"/>
        <v>37 año, 4 mes</v>
      </c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174">
        <v>14945888</v>
      </c>
      <c r="B532" s="176" t="s">
        <v>322</v>
      </c>
      <c r="C532" s="174" t="s">
        <v>1546</v>
      </c>
      <c r="D532" s="176" t="s">
        <v>324</v>
      </c>
      <c r="E532" s="177">
        <v>17524</v>
      </c>
      <c r="F532" s="171" t="s">
        <v>1545</v>
      </c>
      <c r="G532" s="174">
        <v>14945888</v>
      </c>
      <c r="H532" s="174" t="s">
        <v>1546</v>
      </c>
      <c r="I532" s="171">
        <v>3113677539</v>
      </c>
      <c r="J532" s="171" t="s">
        <v>375</v>
      </c>
      <c r="K532" s="168" t="str">
        <f t="shared" ca="1" si="0"/>
        <v>75 año, 8 mes</v>
      </c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178">
        <v>1143835116</v>
      </c>
      <c r="B533" s="176" t="s">
        <v>322</v>
      </c>
      <c r="C533" s="174" t="s">
        <v>1547</v>
      </c>
      <c r="D533" s="176" t="s">
        <v>327</v>
      </c>
      <c r="E533" s="177">
        <v>33215</v>
      </c>
      <c r="F533" s="171" t="s">
        <v>1548</v>
      </c>
      <c r="G533" s="171">
        <v>1143835116</v>
      </c>
      <c r="H533" s="174" t="s">
        <v>1547</v>
      </c>
      <c r="I533" s="171">
        <v>3046685324</v>
      </c>
      <c r="J533" s="171" t="s">
        <v>371</v>
      </c>
      <c r="K533" s="168" t="str">
        <f t="shared" ca="1" si="0"/>
        <v>32 año, 8 mes</v>
      </c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174">
        <v>1130622217</v>
      </c>
      <c r="B534" s="176" t="s">
        <v>322</v>
      </c>
      <c r="C534" s="174" t="s">
        <v>1549</v>
      </c>
      <c r="D534" s="176" t="s">
        <v>324</v>
      </c>
      <c r="E534" s="177">
        <v>32364</v>
      </c>
      <c r="F534" s="171" t="s">
        <v>1548</v>
      </c>
      <c r="G534" s="174">
        <v>1130622217</v>
      </c>
      <c r="H534" s="174" t="s">
        <v>1550</v>
      </c>
      <c r="I534" s="171">
        <v>3164012927</v>
      </c>
      <c r="J534" s="171" t="s">
        <v>371</v>
      </c>
      <c r="K534" s="168" t="str">
        <f t="shared" ca="1" si="0"/>
        <v>35 año, 0 mes</v>
      </c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178">
        <v>1232821958</v>
      </c>
      <c r="B535" s="176" t="s">
        <v>328</v>
      </c>
      <c r="C535" s="174" t="s">
        <v>1551</v>
      </c>
      <c r="D535" s="176" t="s">
        <v>324</v>
      </c>
      <c r="E535" s="177">
        <v>44844</v>
      </c>
      <c r="F535" s="171" t="s">
        <v>1552</v>
      </c>
      <c r="G535" s="171">
        <v>1116254234</v>
      </c>
      <c r="H535" s="171" t="s">
        <v>1553</v>
      </c>
      <c r="I535" s="171">
        <v>3152484946</v>
      </c>
      <c r="J535" s="171" t="s">
        <v>375</v>
      </c>
      <c r="K535" s="168" t="str">
        <f t="shared" ca="1" si="0"/>
        <v>0 año, 10 mes</v>
      </c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174">
        <v>1125813252</v>
      </c>
      <c r="B536" s="176" t="s">
        <v>328</v>
      </c>
      <c r="C536" s="174" t="s">
        <v>1554</v>
      </c>
      <c r="D536" s="176" t="s">
        <v>327</v>
      </c>
      <c r="E536" s="177">
        <v>44895</v>
      </c>
      <c r="F536" s="171" t="s">
        <v>488</v>
      </c>
      <c r="G536" s="171">
        <v>1144038198</v>
      </c>
      <c r="H536" s="171" t="s">
        <v>1555</v>
      </c>
      <c r="I536" s="171">
        <v>3188711875</v>
      </c>
      <c r="J536" s="171" t="s">
        <v>375</v>
      </c>
      <c r="K536" s="168" t="str">
        <f t="shared" ca="1" si="0"/>
        <v>0 año, 8 mes</v>
      </c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136">
        <v>1109575307</v>
      </c>
      <c r="B537" s="176" t="s">
        <v>328</v>
      </c>
      <c r="C537" s="174" t="s">
        <v>1556</v>
      </c>
      <c r="D537" s="176" t="s">
        <v>327</v>
      </c>
      <c r="E537" s="177">
        <v>44810</v>
      </c>
      <c r="F537" s="171" t="s">
        <v>1231</v>
      </c>
      <c r="G537" s="171">
        <v>31324722</v>
      </c>
      <c r="H537" s="171" t="s">
        <v>1557</v>
      </c>
      <c r="I537" s="171">
        <v>3148109893</v>
      </c>
      <c r="J537" s="171" t="s">
        <v>371</v>
      </c>
      <c r="K537" s="168" t="str">
        <f t="shared" ca="1" si="0"/>
        <v>0 año, 11 mes</v>
      </c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136">
        <v>1109576371</v>
      </c>
      <c r="B538" s="176" t="s">
        <v>328</v>
      </c>
      <c r="C538" s="174" t="s">
        <v>1558</v>
      </c>
      <c r="D538" s="176" t="s">
        <v>327</v>
      </c>
      <c r="E538" s="177">
        <v>44959</v>
      </c>
      <c r="F538" s="171" t="s">
        <v>1559</v>
      </c>
      <c r="G538" s="171">
        <v>1018459969</v>
      </c>
      <c r="H538" s="171" t="s">
        <v>1560</v>
      </c>
      <c r="I538" s="171">
        <v>3007578029</v>
      </c>
      <c r="J538" s="171" t="s">
        <v>375</v>
      </c>
      <c r="K538" s="168" t="str">
        <f t="shared" ca="1" si="0"/>
        <v>0 año, 6 mes</v>
      </c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136">
        <v>1104828342</v>
      </c>
      <c r="B539" s="176" t="s">
        <v>332</v>
      </c>
      <c r="C539" s="174" t="s">
        <v>1561</v>
      </c>
      <c r="D539" s="176" t="s">
        <v>327</v>
      </c>
      <c r="E539" s="177">
        <v>40742</v>
      </c>
      <c r="F539" s="171" t="s">
        <v>1071</v>
      </c>
      <c r="G539" s="171">
        <v>1127944969</v>
      </c>
      <c r="H539" s="171" t="s">
        <v>1072</v>
      </c>
      <c r="I539" s="171">
        <v>3117303242</v>
      </c>
      <c r="J539" s="171" t="s">
        <v>375</v>
      </c>
      <c r="K539" s="168" t="str">
        <f t="shared" ca="1" si="0"/>
        <v>12 año, 1 mes</v>
      </c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139">
        <v>1150693185</v>
      </c>
      <c r="B540" s="176" t="s">
        <v>332</v>
      </c>
      <c r="C540" s="174" t="s">
        <v>1562</v>
      </c>
      <c r="D540" s="176" t="s">
        <v>327</v>
      </c>
      <c r="E540" s="177">
        <v>42339</v>
      </c>
      <c r="F540" s="171" t="s">
        <v>1071</v>
      </c>
      <c r="G540" s="171">
        <v>1127944969</v>
      </c>
      <c r="H540" s="171" t="s">
        <v>1072</v>
      </c>
      <c r="I540" s="171">
        <v>3117303242</v>
      </c>
      <c r="J540" s="171" t="s">
        <v>375</v>
      </c>
      <c r="K540" s="168" t="str">
        <f t="shared" ca="1" si="0"/>
        <v>7 año, 8 mes</v>
      </c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174">
        <v>1232819404</v>
      </c>
      <c r="B541" s="176" t="s">
        <v>328</v>
      </c>
      <c r="C541" s="174" t="s">
        <v>1563</v>
      </c>
      <c r="D541" s="176" t="s">
        <v>324</v>
      </c>
      <c r="E541" s="177">
        <v>44630</v>
      </c>
      <c r="F541" s="171" t="s">
        <v>1564</v>
      </c>
      <c r="G541" s="171">
        <v>1144034857</v>
      </c>
      <c r="H541" s="171" t="s">
        <v>1565</v>
      </c>
      <c r="I541" s="171">
        <v>3228479552</v>
      </c>
      <c r="J541" s="171" t="s">
        <v>371</v>
      </c>
      <c r="K541" s="168" t="str">
        <f t="shared" ca="1" si="0"/>
        <v>1 año, 5 mes</v>
      </c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136">
        <v>1104846392</v>
      </c>
      <c r="B542" s="176" t="s">
        <v>328</v>
      </c>
      <c r="C542" s="174" t="s">
        <v>1566</v>
      </c>
      <c r="D542" s="176" t="s">
        <v>327</v>
      </c>
      <c r="E542" s="177">
        <v>43690</v>
      </c>
      <c r="F542" s="171" t="s">
        <v>1567</v>
      </c>
      <c r="G542" s="171">
        <v>1144044064</v>
      </c>
      <c r="H542" s="171" t="s">
        <v>1568</v>
      </c>
      <c r="I542" s="171">
        <v>3103979236</v>
      </c>
      <c r="J542" s="171" t="s">
        <v>371</v>
      </c>
      <c r="K542" s="168" t="str">
        <f t="shared" ca="1" si="0"/>
        <v>4 año, 0 mes</v>
      </c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136">
        <v>1109574842</v>
      </c>
      <c r="B543" s="176" t="s">
        <v>328</v>
      </c>
      <c r="C543" s="174" t="s">
        <v>1569</v>
      </c>
      <c r="D543" s="176" t="s">
        <v>324</v>
      </c>
      <c r="E543" s="177">
        <v>44731</v>
      </c>
      <c r="F543" s="171" t="s">
        <v>773</v>
      </c>
      <c r="G543" s="171">
        <v>24334589</v>
      </c>
      <c r="H543" s="171" t="s">
        <v>1570</v>
      </c>
      <c r="I543" s="171">
        <v>3127622412</v>
      </c>
      <c r="J543" s="171" t="s">
        <v>371</v>
      </c>
      <c r="K543" s="168" t="str">
        <f t="shared" ca="1" si="0"/>
        <v>1 año, 2 mes</v>
      </c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174">
        <v>1232823695</v>
      </c>
      <c r="B544" s="176" t="s">
        <v>328</v>
      </c>
      <c r="C544" s="174" t="s">
        <v>1571</v>
      </c>
      <c r="D544" s="176" t="s">
        <v>327</v>
      </c>
      <c r="E544" s="177">
        <v>44969</v>
      </c>
      <c r="F544" s="171" t="s">
        <v>1564</v>
      </c>
      <c r="G544" s="171">
        <v>1130601140</v>
      </c>
      <c r="H544" s="171" t="s">
        <v>1572</v>
      </c>
      <c r="I544" s="171">
        <v>3104282590</v>
      </c>
      <c r="J544" s="171" t="s">
        <v>375</v>
      </c>
      <c r="K544" s="168" t="str">
        <f t="shared" ca="1" si="0"/>
        <v>0 año, 6 mes</v>
      </c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139">
        <v>1109576481</v>
      </c>
      <c r="B545" s="176" t="s">
        <v>328</v>
      </c>
      <c r="C545" s="176" t="s">
        <v>1573</v>
      </c>
      <c r="D545" s="176" t="s">
        <v>327</v>
      </c>
      <c r="E545" s="177">
        <v>44974</v>
      </c>
      <c r="F545" s="171" t="s">
        <v>1004</v>
      </c>
      <c r="G545" s="171">
        <v>1144034609</v>
      </c>
      <c r="H545" s="171" t="s">
        <v>1574</v>
      </c>
      <c r="I545" s="171">
        <v>3204674090</v>
      </c>
      <c r="J545" s="171" t="s">
        <v>375</v>
      </c>
      <c r="K545" s="168" t="str">
        <f t="shared" ca="1" si="0"/>
        <v>0 año, 6 mes</v>
      </c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136">
        <v>1112067102</v>
      </c>
      <c r="B546" s="176" t="s">
        <v>328</v>
      </c>
      <c r="C546" s="174" t="s">
        <v>1575</v>
      </c>
      <c r="D546" s="176" t="s">
        <v>324</v>
      </c>
      <c r="E546" s="177">
        <v>43741</v>
      </c>
      <c r="F546" s="171" t="s">
        <v>1576</v>
      </c>
      <c r="G546" s="171">
        <v>1113637503</v>
      </c>
      <c r="H546" s="171" t="s">
        <v>1577</v>
      </c>
      <c r="I546" s="171">
        <v>3156716188</v>
      </c>
      <c r="J546" s="171" t="s">
        <v>371</v>
      </c>
      <c r="K546" s="168" t="str">
        <f t="shared" ca="1" si="0"/>
        <v>3 año, 10 mes</v>
      </c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174">
        <v>1144093004</v>
      </c>
      <c r="B547" s="176" t="s">
        <v>322</v>
      </c>
      <c r="C547" s="174" t="s">
        <v>1578</v>
      </c>
      <c r="D547" s="176" t="s">
        <v>327</v>
      </c>
      <c r="E547" s="177">
        <v>35405</v>
      </c>
      <c r="F547" s="171" t="s">
        <v>1579</v>
      </c>
      <c r="G547" s="174">
        <v>1144093004</v>
      </c>
      <c r="H547" s="174" t="s">
        <v>1578</v>
      </c>
      <c r="I547" s="171">
        <v>3165388953</v>
      </c>
      <c r="J547" s="171" t="s">
        <v>371</v>
      </c>
      <c r="K547" s="168" t="str">
        <f t="shared" ca="1" si="0"/>
        <v>26 año, 8 mes</v>
      </c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174">
        <v>1106525599</v>
      </c>
      <c r="B548" s="176" t="s">
        <v>328</v>
      </c>
      <c r="C548" s="174" t="s">
        <v>1580</v>
      </c>
      <c r="D548" s="176" t="s">
        <v>324</v>
      </c>
      <c r="E548" s="177">
        <v>44541</v>
      </c>
      <c r="F548" s="171" t="s">
        <v>1581</v>
      </c>
      <c r="G548" s="171">
        <v>1107518768</v>
      </c>
      <c r="H548" s="171" t="s">
        <v>1582</v>
      </c>
      <c r="I548" s="171">
        <v>3104676724</v>
      </c>
      <c r="J548" s="171" t="s">
        <v>1583</v>
      </c>
      <c r="K548" s="168" t="str">
        <f t="shared" ca="1" si="0"/>
        <v>1 año, 8 mes</v>
      </c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136">
        <v>1109554351</v>
      </c>
      <c r="B549" s="176" t="s">
        <v>332</v>
      </c>
      <c r="C549" s="174" t="s">
        <v>1584</v>
      </c>
      <c r="D549" s="176" t="s">
        <v>327</v>
      </c>
      <c r="E549" s="177">
        <v>41327</v>
      </c>
      <c r="F549" s="171" t="s">
        <v>1585</v>
      </c>
      <c r="G549" s="171">
        <v>31582949</v>
      </c>
      <c r="H549" s="171" t="s">
        <v>1586</v>
      </c>
      <c r="I549" s="171">
        <v>3113795150</v>
      </c>
      <c r="J549" s="171" t="s">
        <v>375</v>
      </c>
      <c r="K549" s="168" t="str">
        <f t="shared" ca="1" si="0"/>
        <v>10 año, 6 mes</v>
      </c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171">
        <v>31582949</v>
      </c>
      <c r="B550" s="176" t="s">
        <v>322</v>
      </c>
      <c r="C550" s="174" t="s">
        <v>1587</v>
      </c>
      <c r="D550" s="176" t="s">
        <v>327</v>
      </c>
      <c r="E550" s="177">
        <v>41328</v>
      </c>
      <c r="F550" s="171" t="s">
        <v>1585</v>
      </c>
      <c r="G550" s="171">
        <v>31582949</v>
      </c>
      <c r="H550" s="171" t="s">
        <v>1586</v>
      </c>
      <c r="I550" s="171">
        <v>3113795150</v>
      </c>
      <c r="J550" s="171" t="s">
        <v>375</v>
      </c>
      <c r="K550" s="168" t="str">
        <f t="shared" ca="1" si="0"/>
        <v>10 año, 6 mes</v>
      </c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139">
        <v>1112068600</v>
      </c>
      <c r="B551" s="176" t="s">
        <v>328</v>
      </c>
      <c r="C551" s="174" t="s">
        <v>1588</v>
      </c>
      <c r="D551" s="176" t="s">
        <v>327</v>
      </c>
      <c r="E551" s="177">
        <v>44097</v>
      </c>
      <c r="F551" s="171" t="s">
        <v>1589</v>
      </c>
      <c r="G551" s="171">
        <v>1144026596</v>
      </c>
      <c r="H551" s="171" t="s">
        <v>1590</v>
      </c>
      <c r="I551" s="171">
        <v>3103734033</v>
      </c>
      <c r="J551" s="171" t="s">
        <v>375</v>
      </c>
      <c r="K551" s="168" t="str">
        <f t="shared" ca="1" si="0"/>
        <v>2 año, 11 mes</v>
      </c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174">
        <v>1191226475</v>
      </c>
      <c r="B552" s="176" t="s">
        <v>328</v>
      </c>
      <c r="C552" s="180" t="s">
        <v>1591</v>
      </c>
      <c r="D552" s="176" t="s">
        <v>324</v>
      </c>
      <c r="E552" s="177">
        <v>44969</v>
      </c>
      <c r="F552" s="171" t="s">
        <v>1592</v>
      </c>
      <c r="G552" s="171">
        <v>1112474874</v>
      </c>
      <c r="H552" s="171" t="s">
        <v>1593</v>
      </c>
      <c r="I552" s="171">
        <v>3175847544</v>
      </c>
      <c r="J552" s="171" t="s">
        <v>375</v>
      </c>
      <c r="K552" s="168" t="str">
        <f t="shared" ca="1" si="0"/>
        <v>0 año, 6 mes</v>
      </c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174">
        <v>1144032246</v>
      </c>
      <c r="B553" s="176" t="s">
        <v>322</v>
      </c>
      <c r="C553" s="174" t="s">
        <v>1594</v>
      </c>
      <c r="D553" s="176" t="s">
        <v>327</v>
      </c>
      <c r="E553" s="177">
        <v>32914</v>
      </c>
      <c r="F553" s="171" t="s">
        <v>1595</v>
      </c>
      <c r="G553" s="174">
        <v>1144032246</v>
      </c>
      <c r="H553" s="174" t="s">
        <v>1594</v>
      </c>
      <c r="I553" s="171">
        <v>3117456538</v>
      </c>
      <c r="J553" s="171" t="s">
        <v>1583</v>
      </c>
      <c r="K553" s="168" t="str">
        <f t="shared" ca="1" si="0"/>
        <v>33 año, 6 mes</v>
      </c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174">
        <v>1144028796</v>
      </c>
      <c r="B554" s="176" t="s">
        <v>322</v>
      </c>
      <c r="C554" s="174" t="s">
        <v>1596</v>
      </c>
      <c r="D554" s="176" t="s">
        <v>324</v>
      </c>
      <c r="E554" s="177">
        <v>32756</v>
      </c>
      <c r="F554" s="171" t="s">
        <v>1595</v>
      </c>
      <c r="G554" s="174">
        <v>1144028796</v>
      </c>
      <c r="H554" s="171" t="s">
        <v>1596</v>
      </c>
      <c r="I554" s="171">
        <v>3152159843</v>
      </c>
      <c r="J554" s="171" t="s">
        <v>1583</v>
      </c>
      <c r="K554" s="168" t="str">
        <f t="shared" ca="1" si="0"/>
        <v>33 año, 11 mes</v>
      </c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174">
        <v>1109571487</v>
      </c>
      <c r="B555" s="176" t="s">
        <v>328</v>
      </c>
      <c r="C555" s="174" t="s">
        <v>1597</v>
      </c>
      <c r="D555" s="166"/>
      <c r="E555" s="177">
        <v>44276</v>
      </c>
      <c r="F555" s="171" t="s">
        <v>1598</v>
      </c>
      <c r="G555" s="171">
        <v>1038626380</v>
      </c>
      <c r="H555" s="171" t="s">
        <v>1599</v>
      </c>
      <c r="I555" s="171">
        <v>3116229122</v>
      </c>
      <c r="J555" s="171" t="s">
        <v>375</v>
      </c>
      <c r="K555" s="168" t="str">
        <f t="shared" ca="1" si="0"/>
        <v>2 año, 5 mes</v>
      </c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174">
        <v>1109575224</v>
      </c>
      <c r="B556" s="176" t="s">
        <v>328</v>
      </c>
      <c r="C556" s="174" t="s">
        <v>1600</v>
      </c>
      <c r="D556" s="176" t="s">
        <v>327</v>
      </c>
      <c r="E556" s="177">
        <v>44798</v>
      </c>
      <c r="F556" s="171" t="s">
        <v>1601</v>
      </c>
      <c r="G556" s="171">
        <v>1151959291</v>
      </c>
      <c r="H556" s="171" t="s">
        <v>1602</v>
      </c>
      <c r="I556" s="171">
        <v>3188180985</v>
      </c>
      <c r="J556" s="171" t="s">
        <v>371</v>
      </c>
      <c r="K556" s="168" t="str">
        <f t="shared" ca="1" si="0"/>
        <v>0 año, 11 mes</v>
      </c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136">
        <v>1109935717</v>
      </c>
      <c r="B557" s="176" t="s">
        <v>328</v>
      </c>
      <c r="C557" s="174" t="s">
        <v>1603</v>
      </c>
      <c r="D557" s="176" t="s">
        <v>327</v>
      </c>
      <c r="E557" s="177">
        <v>42840</v>
      </c>
      <c r="F557" s="171" t="s">
        <v>1604</v>
      </c>
      <c r="G557" s="171">
        <v>67029328</v>
      </c>
      <c r="H557" s="171" t="s">
        <v>1605</v>
      </c>
      <c r="I557" s="171">
        <v>3012333254</v>
      </c>
      <c r="J557" s="171" t="s">
        <v>375</v>
      </c>
      <c r="K557" s="168" t="str">
        <f t="shared" ca="1" si="0"/>
        <v>6 año, 4 mes</v>
      </c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136">
        <v>1109937880</v>
      </c>
      <c r="B558" s="176" t="s">
        <v>328</v>
      </c>
      <c r="C558" s="174" t="s">
        <v>1606</v>
      </c>
      <c r="D558" s="176" t="s">
        <v>324</v>
      </c>
      <c r="E558" s="172">
        <v>43476</v>
      </c>
      <c r="F558" s="171" t="s">
        <v>1604</v>
      </c>
      <c r="G558" s="171">
        <v>67029328</v>
      </c>
      <c r="H558" s="171" t="s">
        <v>1605</v>
      </c>
      <c r="I558" s="171">
        <v>3012333254</v>
      </c>
      <c r="J558" s="171" t="s">
        <v>375</v>
      </c>
      <c r="K558" s="168" t="str">
        <f t="shared" ca="1" si="0"/>
        <v>4 año, 7 mes</v>
      </c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136">
        <v>1112071111</v>
      </c>
      <c r="B559" s="176" t="s">
        <v>328</v>
      </c>
      <c r="C559" s="174" t="s">
        <v>1607</v>
      </c>
      <c r="D559" s="176" t="s">
        <v>324</v>
      </c>
      <c r="E559" s="177">
        <v>44929</v>
      </c>
      <c r="F559" s="171" t="s">
        <v>1608</v>
      </c>
      <c r="G559" s="171">
        <v>1151942438</v>
      </c>
      <c r="H559" s="171" t="s">
        <v>1609</v>
      </c>
      <c r="I559" s="171">
        <v>3214385989</v>
      </c>
      <c r="J559" s="171" t="s">
        <v>375</v>
      </c>
      <c r="K559" s="168" t="str">
        <f t="shared" ca="1" si="0"/>
        <v>0 año, 7 mes</v>
      </c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136">
        <v>1232817261</v>
      </c>
      <c r="B560" s="176" t="s">
        <v>328</v>
      </c>
      <c r="C560" s="174" t="s">
        <v>1610</v>
      </c>
      <c r="D560" s="176" t="s">
        <v>327</v>
      </c>
      <c r="E560" s="177">
        <v>44433</v>
      </c>
      <c r="F560" s="171" t="s">
        <v>1611</v>
      </c>
      <c r="G560" s="171">
        <v>67030890</v>
      </c>
      <c r="H560" s="171" t="s">
        <v>1612</v>
      </c>
      <c r="I560" s="171">
        <v>3176491137</v>
      </c>
      <c r="J560" s="171" t="s">
        <v>375</v>
      </c>
      <c r="K560" s="168" t="str">
        <f t="shared" ca="1" si="0"/>
        <v>1 año, 11 mes</v>
      </c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171">
        <v>67030890</v>
      </c>
      <c r="B561" s="176" t="s">
        <v>328</v>
      </c>
      <c r="C561" s="174" t="s">
        <v>1612</v>
      </c>
      <c r="D561" s="176" t="s">
        <v>327</v>
      </c>
      <c r="E561" s="177">
        <v>31381</v>
      </c>
      <c r="F561" s="171" t="s">
        <v>1613</v>
      </c>
      <c r="G561" s="171">
        <v>67030890</v>
      </c>
      <c r="H561" s="171" t="s">
        <v>1612</v>
      </c>
      <c r="I561" s="171">
        <v>3176491137</v>
      </c>
      <c r="J561" s="171" t="s">
        <v>375</v>
      </c>
      <c r="K561" s="168" t="str">
        <f t="shared" ca="1" si="0"/>
        <v>37 año, 8 mes</v>
      </c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174">
        <v>1130607975</v>
      </c>
      <c r="B562" s="176" t="s">
        <v>322</v>
      </c>
      <c r="C562" s="174" t="s">
        <v>1339</v>
      </c>
      <c r="D562" s="176" t="s">
        <v>327</v>
      </c>
      <c r="E562" s="177">
        <v>31683</v>
      </c>
      <c r="F562" s="171" t="s">
        <v>1614</v>
      </c>
      <c r="G562" s="174">
        <v>1130607975</v>
      </c>
      <c r="H562" s="174" t="s">
        <v>1339</v>
      </c>
      <c r="I562" s="171">
        <v>3176434543</v>
      </c>
      <c r="J562" s="171" t="s">
        <v>375</v>
      </c>
      <c r="K562" s="168" t="str">
        <f t="shared" ca="1" si="0"/>
        <v>36 año, 10 mes</v>
      </c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174">
        <v>25480101</v>
      </c>
      <c r="B563" s="176" t="s">
        <v>322</v>
      </c>
      <c r="C563" s="174" t="s">
        <v>1615</v>
      </c>
      <c r="D563" s="176" t="s">
        <v>327</v>
      </c>
      <c r="E563" s="177">
        <v>26053</v>
      </c>
      <c r="F563" s="171" t="s">
        <v>1614</v>
      </c>
      <c r="G563" s="174">
        <v>25480101</v>
      </c>
      <c r="H563" s="174" t="s">
        <v>1615</v>
      </c>
      <c r="I563" s="171">
        <v>3176434543</v>
      </c>
      <c r="J563" s="171" t="s">
        <v>375</v>
      </c>
      <c r="K563" s="168" t="str">
        <f t="shared" ca="1" si="0"/>
        <v>52 año, 3 mes</v>
      </c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136">
        <v>1232817421</v>
      </c>
      <c r="B564" s="176" t="s">
        <v>328</v>
      </c>
      <c r="C564" s="174" t="s">
        <v>1309</v>
      </c>
      <c r="D564" s="176" t="s">
        <v>327</v>
      </c>
      <c r="E564" s="177">
        <v>44445</v>
      </c>
      <c r="F564" s="171" t="s">
        <v>1616</v>
      </c>
      <c r="G564" s="171">
        <v>1130613049</v>
      </c>
      <c r="H564" s="171" t="s">
        <v>1617</v>
      </c>
      <c r="I564" s="171">
        <v>3216319137</v>
      </c>
      <c r="J564" s="171" t="s">
        <v>371</v>
      </c>
      <c r="K564" s="168" t="str">
        <f t="shared" ca="1" si="0"/>
        <v>1 año, 11 mes</v>
      </c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174">
        <v>1019914890</v>
      </c>
      <c r="B565" s="176" t="s">
        <v>328</v>
      </c>
      <c r="C565" s="174" t="s">
        <v>1618</v>
      </c>
      <c r="D565" s="176" t="s">
        <v>327</v>
      </c>
      <c r="E565" s="177">
        <v>42900</v>
      </c>
      <c r="F565" s="171" t="s">
        <v>1619</v>
      </c>
      <c r="G565" s="171">
        <v>1130616943</v>
      </c>
      <c r="H565" s="171" t="s">
        <v>1620</v>
      </c>
      <c r="I565" s="171">
        <v>3213204657</v>
      </c>
      <c r="J565" s="171" t="s">
        <v>375</v>
      </c>
      <c r="K565" s="168" t="str">
        <f t="shared" ca="1" si="0"/>
        <v>6 año, 2 mes</v>
      </c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139">
        <v>1150694745</v>
      </c>
      <c r="B566" s="176" t="s">
        <v>328</v>
      </c>
      <c r="C566" s="174" t="s">
        <v>1621</v>
      </c>
      <c r="D566" s="176" t="s">
        <v>327</v>
      </c>
      <c r="E566" s="177">
        <v>43180</v>
      </c>
      <c r="F566" s="171" t="s">
        <v>1622</v>
      </c>
      <c r="G566" s="171">
        <v>1112474096</v>
      </c>
      <c r="H566" s="171" t="s">
        <v>1623</v>
      </c>
      <c r="I566" s="171">
        <v>3218817139</v>
      </c>
      <c r="J566" s="171" t="s">
        <v>375</v>
      </c>
      <c r="K566" s="168" t="str">
        <f t="shared" ca="1" si="0"/>
        <v>5 año, 5 mes</v>
      </c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136">
        <v>1150692907</v>
      </c>
      <c r="B567" s="176" t="s">
        <v>328</v>
      </c>
      <c r="C567" s="174" t="s">
        <v>1624</v>
      </c>
      <c r="D567" s="176" t="s">
        <v>327</v>
      </c>
      <c r="E567" s="177">
        <v>42179</v>
      </c>
      <c r="F567" s="171" t="s">
        <v>1625</v>
      </c>
      <c r="G567" s="171">
        <v>1144070587</v>
      </c>
      <c r="H567" s="171" t="s">
        <v>1626</v>
      </c>
      <c r="I567" s="171">
        <v>3106537515</v>
      </c>
      <c r="J567" s="171" t="s">
        <v>371</v>
      </c>
      <c r="K567" s="168" t="str">
        <f t="shared" ca="1" si="0"/>
        <v>8 año, 2 mes</v>
      </c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136">
        <v>1232819506</v>
      </c>
      <c r="B568" s="176" t="s">
        <v>328</v>
      </c>
      <c r="C568" s="174" t="s">
        <v>1627</v>
      </c>
      <c r="D568" s="176" t="s">
        <v>327</v>
      </c>
      <c r="E568" s="177">
        <v>44642</v>
      </c>
      <c r="F568" s="171" t="s">
        <v>1628</v>
      </c>
      <c r="G568" s="171">
        <v>1130590904</v>
      </c>
      <c r="H568" s="171" t="s">
        <v>1629</v>
      </c>
      <c r="I568" s="171">
        <v>3168738649</v>
      </c>
      <c r="J568" s="171" t="s">
        <v>371</v>
      </c>
      <c r="K568" s="168" t="str">
        <f t="shared" ca="1" si="0"/>
        <v>1 año, 5 mes</v>
      </c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178">
        <v>1109571070</v>
      </c>
      <c r="B569" s="176" t="s">
        <v>328</v>
      </c>
      <c r="C569" s="174" t="s">
        <v>1630</v>
      </c>
      <c r="D569" s="176" t="s">
        <v>324</v>
      </c>
      <c r="E569" s="177">
        <v>44204</v>
      </c>
      <c r="F569" s="171" t="s">
        <v>1631</v>
      </c>
      <c r="G569" s="171">
        <v>5825167</v>
      </c>
      <c r="H569" s="171" t="s">
        <v>1632</v>
      </c>
      <c r="I569" s="171">
        <v>3217277919</v>
      </c>
      <c r="J569" s="171" t="s">
        <v>371</v>
      </c>
      <c r="K569" s="168" t="str">
        <f t="shared" ca="1" si="0"/>
        <v>2 año, 7 mes</v>
      </c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133">
        <v>1109569772</v>
      </c>
      <c r="B570" s="176" t="s">
        <v>328</v>
      </c>
      <c r="C570" s="174" t="s">
        <v>1633</v>
      </c>
      <c r="D570" s="176" t="s">
        <v>327</v>
      </c>
      <c r="E570" s="177">
        <v>44348</v>
      </c>
      <c r="F570" s="171" t="s">
        <v>1634</v>
      </c>
      <c r="G570" s="171">
        <v>94412357</v>
      </c>
      <c r="H570" s="171" t="s">
        <v>1635</v>
      </c>
      <c r="I570" s="171">
        <v>3104613243</v>
      </c>
      <c r="J570" s="171" t="s">
        <v>371</v>
      </c>
      <c r="K570" s="168" t="str">
        <f t="shared" ca="1" si="0"/>
        <v>2 año, 2 mes</v>
      </c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174">
        <v>1109574719</v>
      </c>
      <c r="B571" s="176" t="s">
        <v>328</v>
      </c>
      <c r="C571" s="174" t="s">
        <v>1636</v>
      </c>
      <c r="D571" s="176" t="s">
        <v>324</v>
      </c>
      <c r="E571" s="175">
        <v>44718</v>
      </c>
      <c r="F571" s="171" t="s">
        <v>1637</v>
      </c>
      <c r="G571" s="171">
        <v>1144069141</v>
      </c>
      <c r="H571" s="171" t="s">
        <v>1638</v>
      </c>
      <c r="I571" s="171">
        <v>3157792506</v>
      </c>
      <c r="J571" s="171" t="s">
        <v>375</v>
      </c>
      <c r="K571" s="168" t="str">
        <f t="shared" ca="1" si="0"/>
        <v>1 año, 2 mes</v>
      </c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174">
        <v>1232824326</v>
      </c>
      <c r="B572" s="176" t="s">
        <v>328</v>
      </c>
      <c r="C572" s="174" t="s">
        <v>1639</v>
      </c>
      <c r="D572" s="176" t="s">
        <v>324</v>
      </c>
      <c r="E572" s="177">
        <v>45005</v>
      </c>
      <c r="F572" s="171" t="s">
        <v>1640</v>
      </c>
      <c r="G572" s="171">
        <v>38560922</v>
      </c>
      <c r="H572" s="171" t="s">
        <v>1641</v>
      </c>
      <c r="I572" s="171">
        <v>3023624277</v>
      </c>
      <c r="J572" s="171" t="s">
        <v>371</v>
      </c>
      <c r="K572" s="168" t="str">
        <f t="shared" ca="1" si="0"/>
        <v>0 año, 5 mes</v>
      </c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174">
        <v>1232824327</v>
      </c>
      <c r="B573" s="176" t="s">
        <v>328</v>
      </c>
      <c r="C573" s="174" t="s">
        <v>1642</v>
      </c>
      <c r="D573" s="176" t="s">
        <v>324</v>
      </c>
      <c r="E573" s="177">
        <v>45005</v>
      </c>
      <c r="F573" s="171" t="s">
        <v>1640</v>
      </c>
      <c r="G573" s="171">
        <v>38560922</v>
      </c>
      <c r="H573" s="171" t="s">
        <v>1641</v>
      </c>
      <c r="I573" s="171">
        <v>3023624277</v>
      </c>
      <c r="J573" s="171" t="s">
        <v>371</v>
      </c>
      <c r="K573" s="168" t="str">
        <f t="shared" ca="1" si="0"/>
        <v>0 año, 5 mes</v>
      </c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174">
        <v>1232824147</v>
      </c>
      <c r="B574" s="176" t="s">
        <v>328</v>
      </c>
      <c r="C574" s="174" t="s">
        <v>1643</v>
      </c>
      <c r="D574" s="176" t="s">
        <v>327</v>
      </c>
      <c r="E574" s="177">
        <v>44997</v>
      </c>
      <c r="F574" s="171" t="s">
        <v>1644</v>
      </c>
      <c r="G574" s="171">
        <v>1144047077</v>
      </c>
      <c r="H574" s="171" t="s">
        <v>1645</v>
      </c>
      <c r="I574" s="171">
        <v>3167393783</v>
      </c>
      <c r="J574" s="171" t="s">
        <v>371</v>
      </c>
      <c r="K574" s="168" t="str">
        <f t="shared" ca="1" si="0"/>
        <v>0 año, 5 mes</v>
      </c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139">
        <v>1112071378</v>
      </c>
      <c r="B575" s="176" t="s">
        <v>328</v>
      </c>
      <c r="C575" s="174" t="s">
        <v>1646</v>
      </c>
      <c r="D575" s="176" t="s">
        <v>327</v>
      </c>
      <c r="E575" s="177">
        <v>45005</v>
      </c>
      <c r="F575" s="171" t="s">
        <v>1647</v>
      </c>
      <c r="G575" s="171">
        <v>28964077</v>
      </c>
      <c r="H575" s="171" t="s">
        <v>1648</v>
      </c>
      <c r="I575" s="171">
        <v>3102110941</v>
      </c>
      <c r="J575" s="171" t="s">
        <v>375</v>
      </c>
      <c r="K575" s="168" t="str">
        <f t="shared" ca="1" si="0"/>
        <v>0 año, 5 mes</v>
      </c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136">
        <v>1150696165</v>
      </c>
      <c r="B576" s="176" t="s">
        <v>328</v>
      </c>
      <c r="C576" s="174" t="s">
        <v>1649</v>
      </c>
      <c r="D576" s="176" t="s">
        <v>327</v>
      </c>
      <c r="E576" s="177">
        <v>44139</v>
      </c>
      <c r="F576" s="171" t="s">
        <v>1650</v>
      </c>
      <c r="G576" s="171">
        <v>1107048315</v>
      </c>
      <c r="H576" s="171" t="s">
        <v>1651</v>
      </c>
      <c r="I576" s="171">
        <v>3147680718</v>
      </c>
      <c r="J576" s="171" t="s">
        <v>371</v>
      </c>
      <c r="K576" s="168" t="str">
        <f t="shared" ca="1" si="0"/>
        <v>2 año, 9 mes</v>
      </c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178">
        <v>1232824887</v>
      </c>
      <c r="B577" s="176" t="s">
        <v>328</v>
      </c>
      <c r="C577" s="174" t="s">
        <v>1652</v>
      </c>
      <c r="D577" s="176" t="s">
        <v>324</v>
      </c>
      <c r="E577" s="177">
        <v>45042</v>
      </c>
      <c r="F577" s="171" t="s">
        <v>1653</v>
      </c>
      <c r="G577" s="171">
        <v>1144070339</v>
      </c>
      <c r="H577" s="171" t="s">
        <v>1654</v>
      </c>
      <c r="I577" s="171">
        <v>3136803889</v>
      </c>
      <c r="J577" s="171" t="s">
        <v>375</v>
      </c>
      <c r="K577" s="168" t="str">
        <f t="shared" ca="1" si="0"/>
        <v>0 año, 3 mes</v>
      </c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174">
        <v>1124848755</v>
      </c>
      <c r="B578" s="176" t="s">
        <v>322</v>
      </c>
      <c r="C578" s="174" t="s">
        <v>1655</v>
      </c>
      <c r="D578" s="176" t="s">
        <v>327</v>
      </c>
      <c r="E578" s="177">
        <v>31535</v>
      </c>
      <c r="F578" s="171" t="s">
        <v>1656</v>
      </c>
      <c r="G578" s="174">
        <v>1124848755</v>
      </c>
      <c r="H578" s="174" t="s">
        <v>1655</v>
      </c>
      <c r="I578" s="171">
        <v>3127531460</v>
      </c>
      <c r="J578" s="171" t="s">
        <v>375</v>
      </c>
      <c r="K578" s="168" t="str">
        <f t="shared" ca="1" si="0"/>
        <v>37 año, 3 mes</v>
      </c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174">
        <v>1108261232</v>
      </c>
      <c r="B579" s="176" t="s">
        <v>328</v>
      </c>
      <c r="C579" s="174" t="s">
        <v>1657</v>
      </c>
      <c r="D579" s="176" t="s">
        <v>327</v>
      </c>
      <c r="E579" s="177">
        <v>44955</v>
      </c>
      <c r="F579" s="171" t="s">
        <v>1658</v>
      </c>
      <c r="G579" s="171">
        <v>29105415</v>
      </c>
      <c r="H579" s="171" t="s">
        <v>1659</v>
      </c>
      <c r="I579" s="171">
        <v>3187257829</v>
      </c>
      <c r="J579" s="171" t="s">
        <v>375</v>
      </c>
      <c r="K579" s="168" t="str">
        <f t="shared" ca="1" si="0"/>
        <v>0 año, 6 mes</v>
      </c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174">
        <v>1108261233</v>
      </c>
      <c r="B580" s="176" t="s">
        <v>328</v>
      </c>
      <c r="C580" s="174" t="s">
        <v>1660</v>
      </c>
      <c r="D580" s="176" t="s">
        <v>327</v>
      </c>
      <c r="E580" s="177">
        <v>44955</v>
      </c>
      <c r="F580" s="171" t="s">
        <v>1658</v>
      </c>
      <c r="G580" s="171">
        <v>29105415</v>
      </c>
      <c r="H580" s="171" t="s">
        <v>1659</v>
      </c>
      <c r="I580" s="171">
        <v>3187257829</v>
      </c>
      <c r="J580" s="171" t="s">
        <v>375</v>
      </c>
      <c r="K580" s="168" t="str">
        <f t="shared" ca="1" si="0"/>
        <v>0 año, 6 mes</v>
      </c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178">
        <v>1110381035</v>
      </c>
      <c r="B581" s="176" t="s">
        <v>328</v>
      </c>
      <c r="C581" s="174" t="s">
        <v>1661</v>
      </c>
      <c r="D581" s="176" t="s">
        <v>324</v>
      </c>
      <c r="E581" s="177">
        <v>45035</v>
      </c>
      <c r="F581" s="171" t="s">
        <v>1662</v>
      </c>
      <c r="G581" s="171">
        <v>29786054</v>
      </c>
      <c r="H581" s="171" t="s">
        <v>1663</v>
      </c>
      <c r="I581" s="171">
        <v>3117707190</v>
      </c>
      <c r="J581" s="171" t="s">
        <v>375</v>
      </c>
      <c r="K581" s="168" t="str">
        <f t="shared" ca="1" si="0"/>
        <v>0 año, 4 mes</v>
      </c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136">
        <v>1232800612</v>
      </c>
      <c r="B582" s="176" t="s">
        <v>328</v>
      </c>
      <c r="C582" s="174" t="s">
        <v>1664</v>
      </c>
      <c r="D582" s="176" t="s">
        <v>327</v>
      </c>
      <c r="E582" s="177">
        <v>42855</v>
      </c>
      <c r="F582" s="171" t="s">
        <v>1665</v>
      </c>
      <c r="G582" s="171">
        <v>94512870</v>
      </c>
      <c r="H582" s="171" t="s">
        <v>1666</v>
      </c>
      <c r="I582" s="171">
        <v>3024293289</v>
      </c>
      <c r="J582" s="171" t="s">
        <v>371</v>
      </c>
      <c r="K582" s="168" t="str">
        <f t="shared" ca="1" si="0"/>
        <v>6 año, 3 mes</v>
      </c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139">
        <v>1232821114</v>
      </c>
      <c r="B583" s="176" t="s">
        <v>328</v>
      </c>
      <c r="C583" s="174" t="s">
        <v>1667</v>
      </c>
      <c r="D583" s="176" t="s">
        <v>327</v>
      </c>
      <c r="E583" s="177">
        <v>44784</v>
      </c>
      <c r="F583" s="171" t="s">
        <v>1668</v>
      </c>
      <c r="G583" s="171">
        <v>1193581564</v>
      </c>
      <c r="H583" s="171" t="s">
        <v>1669</v>
      </c>
      <c r="I583" s="171">
        <v>3176756105</v>
      </c>
      <c r="J583" s="171" t="s">
        <v>375</v>
      </c>
      <c r="K583" s="168" t="str">
        <f t="shared" ca="1" si="0"/>
        <v>1 año, 0 mes</v>
      </c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178">
        <v>1232808027</v>
      </c>
      <c r="B584" s="176" t="s">
        <v>328</v>
      </c>
      <c r="C584" s="174" t="s">
        <v>1670</v>
      </c>
      <c r="D584" s="176" t="s">
        <v>327</v>
      </c>
      <c r="E584" s="177">
        <v>43542</v>
      </c>
      <c r="F584" s="171" t="s">
        <v>1671</v>
      </c>
      <c r="G584" s="171">
        <v>67030424</v>
      </c>
      <c r="H584" s="171" t="s">
        <v>1672</v>
      </c>
      <c r="I584" s="171">
        <v>3508650450</v>
      </c>
      <c r="J584" s="171" t="s">
        <v>375</v>
      </c>
      <c r="K584" s="168" t="str">
        <f t="shared" ca="1" si="0"/>
        <v>4 año, 5 mes</v>
      </c>
      <c r="L584" s="181" t="s">
        <v>333</v>
      </c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174">
        <v>1109939082</v>
      </c>
      <c r="B585" s="176" t="s">
        <v>328</v>
      </c>
      <c r="C585" s="174" t="s">
        <v>1673</v>
      </c>
      <c r="D585" s="176" t="s">
        <v>324</v>
      </c>
      <c r="E585" s="177">
        <v>44231</v>
      </c>
      <c r="F585" s="171" t="s">
        <v>1674</v>
      </c>
      <c r="G585" s="171">
        <v>31579872</v>
      </c>
      <c r="H585" s="171" t="s">
        <v>1675</v>
      </c>
      <c r="I585" s="171">
        <v>3167314027</v>
      </c>
      <c r="J585" s="171" t="s">
        <v>371</v>
      </c>
      <c r="K585" s="168" t="str">
        <f t="shared" ca="1" si="0"/>
        <v>2 año, 6 mes</v>
      </c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174">
        <v>1232824923</v>
      </c>
      <c r="B586" s="176" t="s">
        <v>328</v>
      </c>
      <c r="C586" s="174" t="s">
        <v>1676</v>
      </c>
      <c r="D586" s="176" t="s">
        <v>327</v>
      </c>
      <c r="E586" s="177">
        <v>45045</v>
      </c>
      <c r="F586" s="171" t="s">
        <v>1677</v>
      </c>
      <c r="G586" s="182">
        <v>1144151495</v>
      </c>
      <c r="H586" s="171" t="s">
        <v>1678</v>
      </c>
      <c r="I586" s="171">
        <v>3175749815</v>
      </c>
      <c r="J586" s="171" t="s">
        <v>375</v>
      </c>
      <c r="K586" s="168" t="str">
        <f t="shared" ca="1" si="0"/>
        <v>0 año, 3 mes</v>
      </c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174">
        <v>1232824924</v>
      </c>
      <c r="B587" s="176" t="s">
        <v>328</v>
      </c>
      <c r="C587" s="174" t="s">
        <v>1679</v>
      </c>
      <c r="D587" s="176" t="s">
        <v>327</v>
      </c>
      <c r="E587" s="177">
        <v>45045</v>
      </c>
      <c r="F587" s="171" t="s">
        <v>1677</v>
      </c>
      <c r="G587" s="182">
        <v>1144151495</v>
      </c>
      <c r="H587" s="171" t="s">
        <v>1678</v>
      </c>
      <c r="I587" s="171">
        <v>3175749815</v>
      </c>
      <c r="J587" s="171" t="s">
        <v>375</v>
      </c>
      <c r="K587" s="168" t="str">
        <f t="shared" ca="1" si="0"/>
        <v>0 año, 3 mes</v>
      </c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171">
        <v>1144043283</v>
      </c>
      <c r="B588" s="176" t="s">
        <v>322</v>
      </c>
      <c r="C588" s="174" t="s">
        <v>1680</v>
      </c>
      <c r="D588" s="176" t="s">
        <v>327</v>
      </c>
      <c r="E588" s="177">
        <v>33338</v>
      </c>
      <c r="F588" s="171" t="s">
        <v>1681</v>
      </c>
      <c r="G588" s="171">
        <v>1144043283</v>
      </c>
      <c r="H588" s="174" t="s">
        <v>1680</v>
      </c>
      <c r="I588" s="171">
        <v>3128991839</v>
      </c>
      <c r="J588" s="171" t="s">
        <v>375</v>
      </c>
      <c r="K588" s="168" t="str">
        <f t="shared" ca="1" si="0"/>
        <v>32 año, 4 mes</v>
      </c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174">
        <v>6394844</v>
      </c>
      <c r="B589" s="176" t="s">
        <v>322</v>
      </c>
      <c r="C589" s="174" t="s">
        <v>1682</v>
      </c>
      <c r="D589" s="176" t="s">
        <v>324</v>
      </c>
      <c r="E589" s="177">
        <v>29939</v>
      </c>
      <c r="F589" s="171" t="s">
        <v>1681</v>
      </c>
      <c r="G589" s="171">
        <v>1144043283</v>
      </c>
      <c r="H589" s="174" t="s">
        <v>1680</v>
      </c>
      <c r="I589" s="171">
        <v>3128991839</v>
      </c>
      <c r="J589" s="171" t="s">
        <v>375</v>
      </c>
      <c r="K589" s="168" t="str">
        <f t="shared" ca="1" si="0"/>
        <v>41 año, 8 mes</v>
      </c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136">
        <v>1232821736</v>
      </c>
      <c r="B590" s="176" t="s">
        <v>328</v>
      </c>
      <c r="C590" s="174" t="s">
        <v>1683</v>
      </c>
      <c r="D590" s="176" t="s">
        <v>327</v>
      </c>
      <c r="E590" s="177">
        <v>44839</v>
      </c>
      <c r="F590" s="171" t="s">
        <v>1684</v>
      </c>
      <c r="G590" s="171">
        <v>1061686197</v>
      </c>
      <c r="H590" s="171" t="s">
        <v>1685</v>
      </c>
      <c r="I590" s="171">
        <v>3167650809</v>
      </c>
      <c r="J590" s="171" t="s">
        <v>371</v>
      </c>
      <c r="K590" s="168" t="str">
        <f t="shared" ca="1" si="0"/>
        <v>0 año, 10 mes</v>
      </c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174">
        <v>1130657779</v>
      </c>
      <c r="B591" s="176" t="s">
        <v>322</v>
      </c>
      <c r="C591" s="174" t="s">
        <v>1686</v>
      </c>
      <c r="D591" s="176" t="s">
        <v>324</v>
      </c>
      <c r="E591" s="177">
        <v>32241</v>
      </c>
      <c r="F591" s="171" t="s">
        <v>1687</v>
      </c>
      <c r="G591" s="174">
        <v>1130657779</v>
      </c>
      <c r="H591" s="174" t="s">
        <v>1686</v>
      </c>
      <c r="I591" s="171">
        <v>3165268154</v>
      </c>
      <c r="J591" s="171" t="s">
        <v>375</v>
      </c>
      <c r="K591" s="16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174">
        <v>1144147461</v>
      </c>
      <c r="B592" s="176" t="s">
        <v>322</v>
      </c>
      <c r="C592" s="174" t="s">
        <v>1688</v>
      </c>
      <c r="D592" s="176" t="s">
        <v>324</v>
      </c>
      <c r="E592" s="177">
        <v>33322</v>
      </c>
      <c r="F592" s="171" t="s">
        <v>1687</v>
      </c>
      <c r="G592" s="174">
        <v>1144147461</v>
      </c>
      <c r="H592" s="174" t="s">
        <v>1688</v>
      </c>
      <c r="I592" s="171">
        <v>3165268154</v>
      </c>
      <c r="J592" s="171" t="s">
        <v>375</v>
      </c>
      <c r="K592" s="16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174">
        <v>1105389596</v>
      </c>
      <c r="B593" s="176" t="s">
        <v>332</v>
      </c>
      <c r="C593" s="174" t="s">
        <v>1689</v>
      </c>
      <c r="D593" s="176" t="s">
        <v>324</v>
      </c>
      <c r="E593" s="177">
        <v>41754</v>
      </c>
      <c r="F593" s="171" t="s">
        <v>1690</v>
      </c>
      <c r="G593" s="171">
        <v>31572555</v>
      </c>
      <c r="H593" s="171" t="s">
        <v>1691</v>
      </c>
      <c r="I593" s="171">
        <v>3207255473</v>
      </c>
      <c r="J593" s="171" t="s">
        <v>371</v>
      </c>
      <c r="K593" s="168"/>
      <c r="L593" s="38"/>
      <c r="M593" s="171" t="s">
        <v>1692</v>
      </c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171">
        <v>31572555</v>
      </c>
      <c r="B594" s="176" t="s">
        <v>322</v>
      </c>
      <c r="C594" s="174" t="s">
        <v>1693</v>
      </c>
      <c r="D594" s="176" t="s">
        <v>327</v>
      </c>
      <c r="E594" s="177">
        <v>29434</v>
      </c>
      <c r="F594" s="171" t="s">
        <v>1690</v>
      </c>
      <c r="G594" s="171">
        <v>31572555</v>
      </c>
      <c r="H594" s="171" t="s">
        <v>1691</v>
      </c>
      <c r="I594" s="171">
        <v>3207255473</v>
      </c>
      <c r="J594" s="171" t="s">
        <v>371</v>
      </c>
      <c r="K594" s="16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174">
        <v>1115070270</v>
      </c>
      <c r="B595" s="176" t="s">
        <v>322</v>
      </c>
      <c r="C595" s="174" t="s">
        <v>1694</v>
      </c>
      <c r="D595" s="176" t="s">
        <v>327</v>
      </c>
      <c r="E595" s="177">
        <v>32513</v>
      </c>
      <c r="F595" s="171" t="s">
        <v>1695</v>
      </c>
      <c r="G595" s="174">
        <v>1115070270</v>
      </c>
      <c r="H595" s="174" t="s">
        <v>1694</v>
      </c>
      <c r="I595" s="171">
        <v>3185427707</v>
      </c>
      <c r="J595" s="171" t="s">
        <v>375</v>
      </c>
      <c r="K595" s="16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174">
        <v>38866150</v>
      </c>
      <c r="B596" s="176" t="s">
        <v>322</v>
      </c>
      <c r="C596" s="174" t="s">
        <v>1696</v>
      </c>
      <c r="D596" s="176" t="s">
        <v>327</v>
      </c>
      <c r="E596" s="177">
        <v>24151</v>
      </c>
      <c r="F596" s="171" t="s">
        <v>1697</v>
      </c>
      <c r="G596" s="174">
        <v>38866150</v>
      </c>
      <c r="H596" s="174" t="s">
        <v>1696</v>
      </c>
      <c r="I596" s="171">
        <v>3185427707</v>
      </c>
      <c r="J596" s="171" t="s">
        <v>375</v>
      </c>
      <c r="K596" s="16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178">
        <v>67039261</v>
      </c>
      <c r="B597" s="176" t="s">
        <v>322</v>
      </c>
      <c r="C597" s="174" t="s">
        <v>1698</v>
      </c>
      <c r="D597" s="176" t="s">
        <v>327</v>
      </c>
      <c r="E597" s="177">
        <v>31174</v>
      </c>
      <c r="F597" s="171" t="s">
        <v>1699</v>
      </c>
      <c r="G597" s="178">
        <v>67039261</v>
      </c>
      <c r="H597" s="174" t="s">
        <v>1698</v>
      </c>
      <c r="I597" s="171">
        <v>3186445700</v>
      </c>
      <c r="J597" s="171" t="s">
        <v>371</v>
      </c>
      <c r="K597" s="16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174">
        <v>1109568870</v>
      </c>
      <c r="B598" s="176" t="s">
        <v>328</v>
      </c>
      <c r="C598" s="180" t="s">
        <v>1700</v>
      </c>
      <c r="D598" s="176" t="s">
        <v>327</v>
      </c>
      <c r="E598" s="177">
        <v>43778</v>
      </c>
      <c r="F598" s="171" t="s">
        <v>1701</v>
      </c>
      <c r="G598" s="171">
        <v>1130679652</v>
      </c>
      <c r="H598" s="171" t="s">
        <v>1702</v>
      </c>
      <c r="I598" s="171">
        <v>3108383459</v>
      </c>
      <c r="J598" s="171" t="s">
        <v>371</v>
      </c>
      <c r="K598" s="16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174">
        <v>1112070463</v>
      </c>
      <c r="B599" s="176" t="s">
        <v>328</v>
      </c>
      <c r="C599" s="174" t="s">
        <v>1703</v>
      </c>
      <c r="D599" s="176" t="s">
        <v>327</v>
      </c>
      <c r="E599" s="177">
        <v>44709</v>
      </c>
      <c r="F599" s="171" t="s">
        <v>1704</v>
      </c>
      <c r="G599" s="171">
        <v>1151969634</v>
      </c>
      <c r="H599" s="171" t="s">
        <v>1705</v>
      </c>
      <c r="I599" s="171">
        <v>3104156769</v>
      </c>
      <c r="J599" s="171" t="s">
        <v>375</v>
      </c>
      <c r="K599" s="16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139">
        <v>1232814988</v>
      </c>
      <c r="B600" s="176" t="s">
        <v>328</v>
      </c>
      <c r="C600" s="174" t="s">
        <v>1706</v>
      </c>
      <c r="D600" s="176" t="s">
        <v>327</v>
      </c>
      <c r="E600" s="177">
        <v>44219</v>
      </c>
      <c r="F600" s="171" t="s">
        <v>1707</v>
      </c>
      <c r="G600" s="171">
        <v>16840829</v>
      </c>
      <c r="H600" s="171" t="s">
        <v>1708</v>
      </c>
      <c r="I600" s="171">
        <v>3148320343</v>
      </c>
      <c r="J600" s="171" t="s">
        <v>375</v>
      </c>
      <c r="K600" s="16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136">
        <v>1109558982</v>
      </c>
      <c r="B601" s="176" t="s">
        <v>328</v>
      </c>
      <c r="C601" s="174" t="s">
        <v>1709</v>
      </c>
      <c r="D601" s="176" t="s">
        <v>324</v>
      </c>
      <c r="E601" s="177">
        <v>42227</v>
      </c>
      <c r="F601" s="171" t="s">
        <v>1710</v>
      </c>
      <c r="G601" s="171">
        <v>1130601468</v>
      </c>
      <c r="H601" s="171" t="s">
        <v>1711</v>
      </c>
      <c r="I601" s="171">
        <v>3113557544</v>
      </c>
      <c r="J601" s="171" t="s">
        <v>1583</v>
      </c>
      <c r="K601" s="16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136">
        <v>1013152062</v>
      </c>
      <c r="B602" s="176" t="s">
        <v>1132</v>
      </c>
      <c r="C602" s="174" t="s">
        <v>1712</v>
      </c>
      <c r="D602" s="176" t="s">
        <v>327</v>
      </c>
      <c r="E602" s="177">
        <v>42825</v>
      </c>
      <c r="F602" s="171" t="s">
        <v>1713</v>
      </c>
      <c r="G602" s="171">
        <v>1022381519</v>
      </c>
      <c r="H602" s="171" t="s">
        <v>1714</v>
      </c>
      <c r="I602" s="171">
        <v>3142915740</v>
      </c>
      <c r="J602" s="171" t="s">
        <v>371</v>
      </c>
      <c r="K602" s="16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136">
        <v>1013158385</v>
      </c>
      <c r="B603" s="176" t="s">
        <v>328</v>
      </c>
      <c r="C603" s="174" t="s">
        <v>1715</v>
      </c>
      <c r="D603" s="176" t="s">
        <v>327</v>
      </c>
      <c r="E603" s="177">
        <v>44454</v>
      </c>
      <c r="F603" s="171" t="s">
        <v>1713</v>
      </c>
      <c r="G603" s="171">
        <v>1022381519</v>
      </c>
      <c r="H603" s="171" t="s">
        <v>1714</v>
      </c>
      <c r="I603" s="171">
        <v>3142915740</v>
      </c>
      <c r="J603" s="171" t="s">
        <v>371</v>
      </c>
      <c r="K603" s="16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136">
        <v>1114902821</v>
      </c>
      <c r="B604" s="176" t="s">
        <v>328</v>
      </c>
      <c r="C604" s="174" t="s">
        <v>1716</v>
      </c>
      <c r="D604" s="176" t="s">
        <v>327</v>
      </c>
      <c r="E604" s="177">
        <v>43476</v>
      </c>
      <c r="F604" s="171" t="s">
        <v>1717</v>
      </c>
      <c r="G604" s="171">
        <v>1126908963</v>
      </c>
      <c r="H604" s="171" t="s">
        <v>1718</v>
      </c>
      <c r="I604" s="171">
        <v>3234263422</v>
      </c>
      <c r="J604" s="171" t="s">
        <v>371</v>
      </c>
      <c r="K604" s="16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136">
        <v>1232791048</v>
      </c>
      <c r="B605" s="176" t="s">
        <v>332</v>
      </c>
      <c r="C605" s="174" t="s">
        <v>1719</v>
      </c>
      <c r="D605" s="176" t="s">
        <v>324</v>
      </c>
      <c r="E605" s="177">
        <v>42014</v>
      </c>
      <c r="F605" s="171" t="s">
        <v>1720</v>
      </c>
      <c r="G605" s="171">
        <v>29178839</v>
      </c>
      <c r="H605" s="171" t="s">
        <v>1721</v>
      </c>
      <c r="I605" s="171">
        <v>3176434266</v>
      </c>
      <c r="J605" s="171" t="s">
        <v>371</v>
      </c>
      <c r="K605" s="16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136">
        <v>1109686823</v>
      </c>
      <c r="B606" s="176" t="s">
        <v>328</v>
      </c>
      <c r="C606" s="174" t="s">
        <v>1722</v>
      </c>
      <c r="D606" s="176" t="s">
        <v>324</v>
      </c>
      <c r="E606" s="177">
        <v>43876</v>
      </c>
      <c r="F606" s="171" t="s">
        <v>1723</v>
      </c>
      <c r="G606" s="171">
        <v>1085932202</v>
      </c>
      <c r="H606" s="171" t="s">
        <v>1724</v>
      </c>
      <c r="I606" s="171">
        <v>3104465682</v>
      </c>
      <c r="J606" s="171" t="s">
        <v>371</v>
      </c>
      <c r="K606" s="16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174">
        <v>1108258606</v>
      </c>
      <c r="B607" s="176" t="s">
        <v>328</v>
      </c>
      <c r="C607" s="174" t="s">
        <v>1725</v>
      </c>
      <c r="D607" s="176" t="s">
        <v>327</v>
      </c>
      <c r="E607" s="177">
        <v>42651</v>
      </c>
      <c r="F607" s="171" t="s">
        <v>1726</v>
      </c>
      <c r="G607" s="171">
        <v>1143861600</v>
      </c>
      <c r="H607" s="171" t="s">
        <v>1727</v>
      </c>
      <c r="I607" s="171">
        <v>3154009394</v>
      </c>
      <c r="J607" s="171" t="s">
        <v>371</v>
      </c>
      <c r="K607" s="16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174">
        <v>1108260245</v>
      </c>
      <c r="B608" s="176" t="s">
        <v>328</v>
      </c>
      <c r="C608" s="174" t="s">
        <v>1728</v>
      </c>
      <c r="D608" s="176" t="s">
        <v>324</v>
      </c>
      <c r="E608" s="177">
        <v>43580</v>
      </c>
      <c r="F608" s="171" t="s">
        <v>1729</v>
      </c>
      <c r="G608" s="171">
        <v>94062709</v>
      </c>
      <c r="H608" s="171" t="s">
        <v>1730</v>
      </c>
      <c r="I608" s="171">
        <v>3174031392</v>
      </c>
      <c r="J608" s="171" t="s">
        <v>371</v>
      </c>
      <c r="K608" s="16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174">
        <v>1108258282</v>
      </c>
      <c r="B609" s="176" t="s">
        <v>332</v>
      </c>
      <c r="C609" s="174" t="s">
        <v>1731</v>
      </c>
      <c r="D609" s="176" t="s">
        <v>324</v>
      </c>
      <c r="E609" s="177">
        <v>42344</v>
      </c>
      <c r="F609" s="171" t="s">
        <v>1729</v>
      </c>
      <c r="G609" s="171">
        <v>94062709</v>
      </c>
      <c r="H609" s="171" t="s">
        <v>1730</v>
      </c>
      <c r="I609" s="171">
        <v>3174031392</v>
      </c>
      <c r="J609" s="171" t="s">
        <v>371</v>
      </c>
      <c r="K609" s="16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174">
        <v>1108258503</v>
      </c>
      <c r="B610" s="176" t="s">
        <v>328</v>
      </c>
      <c r="C610" s="174" t="s">
        <v>1732</v>
      </c>
      <c r="D610" s="176" t="s">
        <v>324</v>
      </c>
      <c r="E610" s="177">
        <v>42565</v>
      </c>
      <c r="F610" s="171" t="s">
        <v>1729</v>
      </c>
      <c r="G610" s="171">
        <v>31579440</v>
      </c>
      <c r="H610" s="171" t="s">
        <v>1733</v>
      </c>
      <c r="I610" s="171">
        <v>3006082412</v>
      </c>
      <c r="J610" s="171" t="s">
        <v>371</v>
      </c>
      <c r="K610" s="16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174">
        <v>1108256845</v>
      </c>
      <c r="B611" s="176" t="s">
        <v>332</v>
      </c>
      <c r="C611" s="174" t="s">
        <v>1734</v>
      </c>
      <c r="D611" s="176" t="s">
        <v>324</v>
      </c>
      <c r="E611" s="177">
        <v>41270</v>
      </c>
      <c r="F611" s="171" t="s">
        <v>1729</v>
      </c>
      <c r="G611" s="171">
        <v>31579440</v>
      </c>
      <c r="H611" s="171" t="s">
        <v>1733</v>
      </c>
      <c r="I611" s="171">
        <v>3006082412</v>
      </c>
      <c r="J611" s="171" t="s">
        <v>371</v>
      </c>
      <c r="K611" s="16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171">
        <v>31579440</v>
      </c>
      <c r="B612" s="176" t="s">
        <v>322</v>
      </c>
      <c r="C612" s="171" t="s">
        <v>1735</v>
      </c>
      <c r="D612" s="176" t="s">
        <v>327</v>
      </c>
      <c r="E612" s="177">
        <v>29953</v>
      </c>
      <c r="F612" s="171" t="s">
        <v>1729</v>
      </c>
      <c r="G612" s="171">
        <v>31579440</v>
      </c>
      <c r="H612" s="171" t="s">
        <v>1733</v>
      </c>
      <c r="I612" s="171">
        <v>3006082412</v>
      </c>
      <c r="J612" s="171" t="s">
        <v>371</v>
      </c>
      <c r="K612" s="16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171">
        <v>94062709</v>
      </c>
      <c r="B613" s="176" t="s">
        <v>322</v>
      </c>
      <c r="C613" s="171" t="s">
        <v>1736</v>
      </c>
      <c r="D613" s="176" t="s">
        <v>324</v>
      </c>
      <c r="E613" s="177">
        <v>30434</v>
      </c>
      <c r="F613" s="171" t="s">
        <v>1729</v>
      </c>
      <c r="G613" s="171">
        <v>94062709</v>
      </c>
      <c r="H613" s="171" t="s">
        <v>1730</v>
      </c>
      <c r="I613" s="171">
        <v>3174031392</v>
      </c>
      <c r="J613" s="171" t="s">
        <v>371</v>
      </c>
      <c r="K613" s="16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178">
        <v>38558855</v>
      </c>
      <c r="B614" s="176" t="s">
        <v>322</v>
      </c>
      <c r="C614" s="174" t="s">
        <v>1737</v>
      </c>
      <c r="D614" s="176" t="s">
        <v>327</v>
      </c>
      <c r="E614" s="177">
        <v>30010</v>
      </c>
      <c r="F614" s="171" t="s">
        <v>1738</v>
      </c>
      <c r="G614" s="178">
        <v>38558855</v>
      </c>
      <c r="H614" s="174" t="s">
        <v>1737</v>
      </c>
      <c r="I614" s="171">
        <v>3147708289</v>
      </c>
      <c r="J614" s="171" t="s">
        <v>371</v>
      </c>
      <c r="K614" s="16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174">
        <v>14621347</v>
      </c>
      <c r="B615" s="176" t="s">
        <v>322</v>
      </c>
      <c r="C615" s="174" t="s">
        <v>1739</v>
      </c>
      <c r="D615" s="176" t="s">
        <v>324</v>
      </c>
      <c r="E615" s="177">
        <v>30341</v>
      </c>
      <c r="F615" s="171" t="s">
        <v>1738</v>
      </c>
      <c r="G615" s="174">
        <v>14621347</v>
      </c>
      <c r="H615" s="174" t="s">
        <v>1739</v>
      </c>
      <c r="I615" s="171">
        <v>3206774219</v>
      </c>
      <c r="J615" s="171" t="s">
        <v>371</v>
      </c>
      <c r="K615" s="16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174">
        <v>31283369</v>
      </c>
      <c r="B616" s="176" t="s">
        <v>322</v>
      </c>
      <c r="C616" s="174" t="s">
        <v>1740</v>
      </c>
      <c r="D616" s="176" t="s">
        <v>327</v>
      </c>
      <c r="E616" s="177">
        <v>20877</v>
      </c>
      <c r="F616" s="171" t="s">
        <v>1738</v>
      </c>
      <c r="G616" s="174">
        <v>31283369</v>
      </c>
      <c r="H616" s="174" t="s">
        <v>1740</v>
      </c>
      <c r="I616" s="171">
        <v>3147708289</v>
      </c>
      <c r="J616" s="171" t="s">
        <v>371</v>
      </c>
      <c r="K616" s="16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174">
        <v>75076442</v>
      </c>
      <c r="B617" s="176" t="s">
        <v>322</v>
      </c>
      <c r="C617" s="174" t="s">
        <v>1741</v>
      </c>
      <c r="D617" s="176" t="s">
        <v>324</v>
      </c>
      <c r="E617" s="177">
        <v>27396</v>
      </c>
      <c r="F617" s="171" t="s">
        <v>1742</v>
      </c>
      <c r="G617" s="174">
        <v>75076442</v>
      </c>
      <c r="H617" s="174" t="s">
        <v>1741</v>
      </c>
      <c r="I617" s="171">
        <v>3004947488</v>
      </c>
      <c r="J617" s="171" t="s">
        <v>371</v>
      </c>
      <c r="K617" s="16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174">
        <v>1110380082</v>
      </c>
      <c r="B618" s="176" t="s">
        <v>328</v>
      </c>
      <c r="C618" s="174" t="s">
        <v>1743</v>
      </c>
      <c r="D618" s="176" t="s">
        <v>327</v>
      </c>
      <c r="E618" s="177">
        <v>44235</v>
      </c>
      <c r="F618" s="171" t="s">
        <v>1744</v>
      </c>
      <c r="G618" s="171">
        <v>1144171871</v>
      </c>
      <c r="H618" s="171" t="s">
        <v>1745</v>
      </c>
      <c r="I618" s="171">
        <v>3183232419</v>
      </c>
      <c r="J618" s="171" t="s">
        <v>375</v>
      </c>
      <c r="K618" s="16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174">
        <v>665303975</v>
      </c>
      <c r="B619" s="176" t="s">
        <v>406</v>
      </c>
      <c r="C619" s="174" t="s">
        <v>1746</v>
      </c>
      <c r="D619" s="176" t="s">
        <v>324</v>
      </c>
      <c r="E619" s="177">
        <v>44160</v>
      </c>
      <c r="F619" s="171" t="s">
        <v>1747</v>
      </c>
      <c r="G619" s="171">
        <v>38553685</v>
      </c>
      <c r="H619" s="171" t="s">
        <v>1748</v>
      </c>
      <c r="I619" s="171">
        <v>3104984199</v>
      </c>
      <c r="J619" s="171" t="s">
        <v>375</v>
      </c>
      <c r="K619" s="16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174">
        <v>1232824630</v>
      </c>
      <c r="B620" s="176" t="s">
        <v>328</v>
      </c>
      <c r="C620" s="174" t="s">
        <v>1749</v>
      </c>
      <c r="D620" s="176" t="s">
        <v>327</v>
      </c>
      <c r="E620" s="177">
        <v>45022</v>
      </c>
      <c r="F620" s="171" t="s">
        <v>1750</v>
      </c>
      <c r="G620" s="171">
        <v>1143870509</v>
      </c>
      <c r="H620" s="171" t="s">
        <v>1751</v>
      </c>
      <c r="I620" s="171">
        <v>3166666758</v>
      </c>
      <c r="J620" s="171" t="s">
        <v>371</v>
      </c>
      <c r="K620" s="16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174">
        <v>1125578472</v>
      </c>
      <c r="B621" s="176" t="s">
        <v>322</v>
      </c>
      <c r="C621" s="174" t="s">
        <v>1752</v>
      </c>
      <c r="D621" s="176" t="s">
        <v>327</v>
      </c>
      <c r="E621" s="177">
        <v>32556</v>
      </c>
      <c r="F621" s="171" t="s">
        <v>1729</v>
      </c>
      <c r="G621" s="174">
        <v>1125578472</v>
      </c>
      <c r="H621" s="174" t="s">
        <v>1752</v>
      </c>
      <c r="I621" s="171">
        <v>3157533607</v>
      </c>
      <c r="J621" s="171" t="s">
        <v>371</v>
      </c>
      <c r="K621" s="16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178">
        <v>1232811218</v>
      </c>
      <c r="B622" s="176" t="s">
        <v>328</v>
      </c>
      <c r="C622" s="174" t="s">
        <v>1753</v>
      </c>
      <c r="D622" s="176" t="s">
        <v>324</v>
      </c>
      <c r="E622" s="177">
        <v>43870</v>
      </c>
      <c r="F622" s="171" t="s">
        <v>1754</v>
      </c>
      <c r="G622" s="171">
        <v>14637080</v>
      </c>
      <c r="H622" s="171" t="s">
        <v>1755</v>
      </c>
      <c r="I622" s="171">
        <v>3135749453</v>
      </c>
      <c r="J622" s="171" t="s">
        <v>375</v>
      </c>
      <c r="K622" s="16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139">
        <v>1232825051</v>
      </c>
      <c r="B623" s="176" t="s">
        <v>328</v>
      </c>
      <c r="C623" s="174" t="s">
        <v>1756</v>
      </c>
      <c r="D623" s="176" t="s">
        <v>324</v>
      </c>
      <c r="E623" s="177">
        <v>45055</v>
      </c>
      <c r="F623" s="171" t="s">
        <v>1757</v>
      </c>
      <c r="G623" s="171">
        <v>1143858927</v>
      </c>
      <c r="H623" s="171" t="s">
        <v>1758</v>
      </c>
      <c r="I623" s="171">
        <v>3233066231</v>
      </c>
      <c r="J623" s="171" t="s">
        <v>375</v>
      </c>
      <c r="K623" s="16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174">
        <v>1087219520</v>
      </c>
      <c r="B624" s="176" t="s">
        <v>328</v>
      </c>
      <c r="C624" s="174" t="s">
        <v>1759</v>
      </c>
      <c r="D624" s="176" t="s">
        <v>327</v>
      </c>
      <c r="E624" s="177">
        <v>44814</v>
      </c>
      <c r="F624" s="171" t="s">
        <v>1760</v>
      </c>
      <c r="G624" s="171">
        <v>1085324797</v>
      </c>
      <c r="H624" s="171" t="s">
        <v>1761</v>
      </c>
      <c r="I624" s="171">
        <v>3103575282</v>
      </c>
      <c r="J624" s="171" t="s">
        <v>375</v>
      </c>
      <c r="K624" s="16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178"/>
      <c r="B625" s="166"/>
      <c r="C625" s="165"/>
      <c r="D625" s="166"/>
      <c r="E625" s="167"/>
      <c r="F625" s="168"/>
      <c r="G625" s="168"/>
      <c r="H625" s="168"/>
      <c r="I625" s="168"/>
      <c r="J625" s="168"/>
      <c r="K625" s="16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165"/>
      <c r="B626" s="166"/>
      <c r="C626" s="165"/>
      <c r="D626" s="166"/>
      <c r="E626" s="167"/>
      <c r="F626" s="168"/>
      <c r="G626" s="168"/>
      <c r="H626" s="168"/>
      <c r="I626" s="168"/>
      <c r="J626" s="168"/>
      <c r="K626" s="16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165"/>
      <c r="B627" s="166"/>
      <c r="C627" s="165"/>
      <c r="D627" s="166"/>
      <c r="E627" s="167"/>
      <c r="F627" s="168"/>
      <c r="G627" s="168"/>
      <c r="H627" s="168"/>
      <c r="I627" s="168"/>
      <c r="J627" s="168"/>
      <c r="K627" s="16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165"/>
      <c r="B628" s="166"/>
      <c r="C628" s="165"/>
      <c r="D628" s="166"/>
      <c r="E628" s="167"/>
      <c r="F628" s="168"/>
      <c r="G628" s="168"/>
      <c r="H628" s="168"/>
      <c r="I628" s="168"/>
      <c r="J628" s="168"/>
      <c r="K628" s="16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165"/>
      <c r="B629" s="166"/>
      <c r="C629" s="165"/>
      <c r="D629" s="166"/>
      <c r="E629" s="167"/>
      <c r="F629" s="168"/>
      <c r="G629" s="168"/>
      <c r="H629" s="168"/>
      <c r="I629" s="168"/>
      <c r="J629" s="168"/>
      <c r="K629" s="16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165"/>
      <c r="B630" s="166"/>
      <c r="C630" s="165"/>
      <c r="D630" s="166"/>
      <c r="E630" s="167"/>
      <c r="F630" s="168"/>
      <c r="G630" s="168"/>
      <c r="H630" s="168"/>
      <c r="I630" s="168"/>
      <c r="J630" s="168"/>
      <c r="K630" s="16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165"/>
      <c r="B631" s="166"/>
      <c r="C631" s="165"/>
      <c r="D631" s="166"/>
      <c r="E631" s="167"/>
      <c r="F631" s="168"/>
      <c r="G631" s="168"/>
      <c r="H631" s="168"/>
      <c r="I631" s="168"/>
      <c r="J631" s="168"/>
      <c r="K631" s="16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165"/>
      <c r="B632" s="166"/>
      <c r="C632" s="165"/>
      <c r="D632" s="166"/>
      <c r="E632" s="167"/>
      <c r="F632" s="168"/>
      <c r="G632" s="168"/>
      <c r="H632" s="168"/>
      <c r="I632" s="168"/>
      <c r="J632" s="168"/>
      <c r="K632" s="16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165"/>
      <c r="B633" s="166"/>
      <c r="C633" s="165"/>
      <c r="D633" s="166"/>
      <c r="E633" s="167"/>
      <c r="F633" s="168"/>
      <c r="G633" s="168"/>
      <c r="H633" s="168"/>
      <c r="I633" s="168"/>
      <c r="J633" s="168"/>
      <c r="K633" s="16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165"/>
      <c r="B634" s="166"/>
      <c r="C634" s="165"/>
      <c r="D634" s="166"/>
      <c r="E634" s="167"/>
      <c r="F634" s="168"/>
      <c r="G634" s="168"/>
      <c r="H634" s="168"/>
      <c r="I634" s="168"/>
      <c r="J634" s="168"/>
      <c r="K634" s="16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165"/>
      <c r="B635" s="166"/>
      <c r="C635" s="165"/>
      <c r="D635" s="166"/>
      <c r="E635" s="167"/>
      <c r="F635" s="168"/>
      <c r="G635" s="168"/>
      <c r="H635" s="168"/>
      <c r="I635" s="168"/>
      <c r="J635" s="168"/>
      <c r="K635" s="16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165"/>
      <c r="B636" s="166"/>
      <c r="C636" s="165"/>
      <c r="D636" s="166"/>
      <c r="E636" s="167"/>
      <c r="F636" s="168"/>
      <c r="G636" s="168"/>
      <c r="H636" s="168"/>
      <c r="I636" s="168"/>
      <c r="J636" s="168"/>
      <c r="K636" s="16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165"/>
      <c r="B637" s="166"/>
      <c r="C637" s="165"/>
      <c r="D637" s="166"/>
      <c r="E637" s="167"/>
      <c r="F637" s="168"/>
      <c r="G637" s="168"/>
      <c r="H637" s="168"/>
      <c r="I637" s="168"/>
      <c r="J637" s="168"/>
      <c r="K637" s="16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165"/>
      <c r="B638" s="166"/>
      <c r="C638" s="165"/>
      <c r="D638" s="166"/>
      <c r="E638" s="167"/>
      <c r="F638" s="168"/>
      <c r="G638" s="168"/>
      <c r="H638" s="168"/>
      <c r="I638" s="168"/>
      <c r="J638" s="168"/>
      <c r="K638" s="16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165"/>
      <c r="B639" s="166"/>
      <c r="C639" s="165"/>
      <c r="D639" s="166"/>
      <c r="E639" s="167"/>
      <c r="F639" s="168"/>
      <c r="G639" s="168"/>
      <c r="H639" s="168"/>
      <c r="I639" s="168"/>
      <c r="J639" s="168"/>
      <c r="K639" s="16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165"/>
      <c r="B640" s="166"/>
      <c r="C640" s="165"/>
      <c r="D640" s="166"/>
      <c r="E640" s="167"/>
      <c r="F640" s="168"/>
      <c r="G640" s="168"/>
      <c r="H640" s="168"/>
      <c r="I640" s="168"/>
      <c r="J640" s="168"/>
      <c r="K640" s="16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165"/>
      <c r="B641" s="166"/>
      <c r="C641" s="165"/>
      <c r="D641" s="166"/>
      <c r="E641" s="167"/>
      <c r="F641" s="168"/>
      <c r="G641" s="168"/>
      <c r="H641" s="168"/>
      <c r="I641" s="168"/>
      <c r="J641" s="168"/>
      <c r="K641" s="16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165"/>
      <c r="B642" s="166"/>
      <c r="C642" s="165"/>
      <c r="D642" s="166"/>
      <c r="E642" s="167"/>
      <c r="F642" s="168"/>
      <c r="G642" s="168"/>
      <c r="H642" s="168"/>
      <c r="I642" s="168"/>
      <c r="J642" s="168"/>
      <c r="K642" s="16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165"/>
      <c r="B643" s="166"/>
      <c r="C643" s="165"/>
      <c r="D643" s="166"/>
      <c r="E643" s="167"/>
      <c r="F643" s="168"/>
      <c r="G643" s="168"/>
      <c r="H643" s="168"/>
      <c r="I643" s="168"/>
      <c r="J643" s="168"/>
      <c r="K643" s="16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165"/>
      <c r="B644" s="166"/>
      <c r="C644" s="165"/>
      <c r="D644" s="166"/>
      <c r="E644" s="167"/>
      <c r="F644" s="168"/>
      <c r="G644" s="168"/>
      <c r="H644" s="168"/>
      <c r="I644" s="168"/>
      <c r="J644" s="168"/>
      <c r="K644" s="16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165"/>
      <c r="B645" s="166"/>
      <c r="C645" s="165"/>
      <c r="D645" s="166"/>
      <c r="E645" s="167"/>
      <c r="F645" s="168"/>
      <c r="G645" s="168"/>
      <c r="H645" s="168"/>
      <c r="I645" s="168"/>
      <c r="J645" s="168"/>
      <c r="K645" s="16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165"/>
      <c r="B646" s="166"/>
      <c r="C646" s="165"/>
      <c r="D646" s="166"/>
      <c r="E646" s="167"/>
      <c r="F646" s="168"/>
      <c r="G646" s="168"/>
      <c r="H646" s="168"/>
      <c r="I646" s="168"/>
      <c r="J646" s="168"/>
      <c r="K646" s="16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165"/>
      <c r="B647" s="166"/>
      <c r="C647" s="165"/>
      <c r="D647" s="166"/>
      <c r="E647" s="167"/>
      <c r="F647" s="168"/>
      <c r="G647" s="168"/>
      <c r="H647" s="168"/>
      <c r="I647" s="168"/>
      <c r="J647" s="168"/>
      <c r="K647" s="16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165"/>
      <c r="B648" s="166"/>
      <c r="C648" s="165"/>
      <c r="D648" s="166"/>
      <c r="E648" s="167"/>
      <c r="F648" s="168"/>
      <c r="G648" s="168"/>
      <c r="H648" s="168"/>
      <c r="I648" s="168"/>
      <c r="J648" s="168"/>
      <c r="K648" s="16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165"/>
      <c r="B649" s="166"/>
      <c r="C649" s="165"/>
      <c r="D649" s="166"/>
      <c r="E649" s="167"/>
      <c r="F649" s="168"/>
      <c r="G649" s="168"/>
      <c r="H649" s="168"/>
      <c r="I649" s="168"/>
      <c r="J649" s="168"/>
      <c r="K649" s="16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165"/>
      <c r="B650" s="166"/>
      <c r="C650" s="165"/>
      <c r="D650" s="166"/>
      <c r="E650" s="167"/>
      <c r="F650" s="168"/>
      <c r="G650" s="168"/>
      <c r="H650" s="168"/>
      <c r="I650" s="168"/>
      <c r="J650" s="168"/>
      <c r="K650" s="16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165"/>
      <c r="B651" s="166"/>
      <c r="C651" s="165"/>
      <c r="D651" s="166"/>
      <c r="E651" s="167"/>
      <c r="F651" s="168"/>
      <c r="G651" s="168"/>
      <c r="H651" s="168"/>
      <c r="I651" s="168"/>
      <c r="J651" s="168"/>
      <c r="K651" s="16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165"/>
      <c r="B652" s="166"/>
      <c r="C652" s="165"/>
      <c r="D652" s="166"/>
      <c r="E652" s="167"/>
      <c r="F652" s="168"/>
      <c r="G652" s="168"/>
      <c r="H652" s="168"/>
      <c r="I652" s="168"/>
      <c r="J652" s="168"/>
      <c r="K652" s="16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165"/>
      <c r="B653" s="166"/>
      <c r="C653" s="165"/>
      <c r="D653" s="166"/>
      <c r="E653" s="167"/>
      <c r="F653" s="168"/>
      <c r="G653" s="168"/>
      <c r="H653" s="168"/>
      <c r="I653" s="168"/>
      <c r="J653" s="168"/>
      <c r="K653" s="16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165"/>
      <c r="B654" s="166"/>
      <c r="C654" s="165"/>
      <c r="D654" s="166"/>
      <c r="E654" s="167"/>
      <c r="F654" s="168"/>
      <c r="G654" s="168"/>
      <c r="H654" s="168"/>
      <c r="I654" s="168"/>
      <c r="J654" s="168"/>
      <c r="K654" s="16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165"/>
      <c r="B655" s="166"/>
      <c r="C655" s="165"/>
      <c r="D655" s="166"/>
      <c r="E655" s="167"/>
      <c r="F655" s="168"/>
      <c r="G655" s="168"/>
      <c r="H655" s="168"/>
      <c r="I655" s="168"/>
      <c r="J655" s="168"/>
      <c r="K655" s="16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165"/>
      <c r="B656" s="166"/>
      <c r="C656" s="165"/>
      <c r="D656" s="166"/>
      <c r="E656" s="167"/>
      <c r="F656" s="168"/>
      <c r="G656" s="168"/>
      <c r="H656" s="168"/>
      <c r="I656" s="168"/>
      <c r="J656" s="168"/>
      <c r="K656" s="16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165"/>
      <c r="B657" s="166"/>
      <c r="C657" s="165"/>
      <c r="D657" s="166"/>
      <c r="E657" s="167"/>
      <c r="F657" s="168"/>
      <c r="G657" s="168"/>
      <c r="H657" s="168"/>
      <c r="I657" s="168"/>
      <c r="J657" s="168"/>
      <c r="K657" s="16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165"/>
      <c r="B658" s="166"/>
      <c r="C658" s="165"/>
      <c r="D658" s="166"/>
      <c r="E658" s="167"/>
      <c r="F658" s="168"/>
      <c r="G658" s="168"/>
      <c r="H658" s="168"/>
      <c r="I658" s="168"/>
      <c r="J658" s="168"/>
      <c r="K658" s="16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165"/>
      <c r="B659" s="166"/>
      <c r="C659" s="165"/>
      <c r="D659" s="166"/>
      <c r="E659" s="167"/>
      <c r="F659" s="168"/>
      <c r="G659" s="168"/>
      <c r="H659" s="168"/>
      <c r="I659" s="168"/>
      <c r="J659" s="168"/>
      <c r="K659" s="16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165"/>
      <c r="B660" s="166"/>
      <c r="C660" s="165"/>
      <c r="D660" s="166"/>
      <c r="E660" s="167"/>
      <c r="F660" s="168"/>
      <c r="G660" s="168"/>
      <c r="H660" s="168"/>
      <c r="I660" s="168"/>
      <c r="J660" s="168"/>
      <c r="K660" s="16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165"/>
      <c r="B661" s="166"/>
      <c r="C661" s="165"/>
      <c r="D661" s="166"/>
      <c r="E661" s="167"/>
      <c r="F661" s="168"/>
      <c r="G661" s="168"/>
      <c r="H661" s="168"/>
      <c r="I661" s="168"/>
      <c r="J661" s="168"/>
      <c r="K661" s="16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165"/>
      <c r="B662" s="166"/>
      <c r="C662" s="165"/>
      <c r="D662" s="166"/>
      <c r="E662" s="167"/>
      <c r="F662" s="168"/>
      <c r="G662" s="168"/>
      <c r="H662" s="168"/>
      <c r="I662" s="168"/>
      <c r="J662" s="168"/>
      <c r="K662" s="16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165"/>
      <c r="B663" s="166"/>
      <c r="C663" s="165"/>
      <c r="D663" s="166"/>
      <c r="E663" s="167"/>
      <c r="F663" s="168"/>
      <c r="G663" s="168"/>
      <c r="H663" s="168"/>
      <c r="I663" s="168"/>
      <c r="J663" s="168"/>
      <c r="K663" s="16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165"/>
      <c r="B664" s="166"/>
      <c r="C664" s="165"/>
      <c r="D664" s="166"/>
      <c r="E664" s="167"/>
      <c r="F664" s="168"/>
      <c r="G664" s="168"/>
      <c r="H664" s="168"/>
      <c r="I664" s="168"/>
      <c r="J664" s="168"/>
      <c r="K664" s="16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165"/>
      <c r="B665" s="166"/>
      <c r="C665" s="165"/>
      <c r="D665" s="166"/>
      <c r="E665" s="167"/>
      <c r="F665" s="168"/>
      <c r="G665" s="168"/>
      <c r="H665" s="168"/>
      <c r="I665" s="168"/>
      <c r="J665" s="168"/>
      <c r="K665" s="16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165"/>
      <c r="B666" s="166"/>
      <c r="C666" s="165"/>
      <c r="D666" s="166"/>
      <c r="E666" s="167"/>
      <c r="F666" s="168"/>
      <c r="G666" s="168"/>
      <c r="H666" s="168"/>
      <c r="I666" s="168"/>
      <c r="J666" s="168"/>
      <c r="K666" s="16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165"/>
      <c r="B667" s="166"/>
      <c r="C667" s="165"/>
      <c r="D667" s="166"/>
      <c r="E667" s="167"/>
      <c r="F667" s="168"/>
      <c r="G667" s="168"/>
      <c r="H667" s="168"/>
      <c r="I667" s="168"/>
      <c r="J667" s="168"/>
      <c r="K667" s="16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165"/>
      <c r="B668" s="166"/>
      <c r="C668" s="165"/>
      <c r="D668" s="166"/>
      <c r="E668" s="167"/>
      <c r="F668" s="168"/>
      <c r="G668" s="168"/>
      <c r="H668" s="168"/>
      <c r="I668" s="168"/>
      <c r="J668" s="168"/>
      <c r="K668" s="16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165"/>
      <c r="B669" s="166"/>
      <c r="C669" s="165"/>
      <c r="D669" s="166"/>
      <c r="E669" s="167"/>
      <c r="F669" s="168"/>
      <c r="G669" s="168"/>
      <c r="H669" s="168"/>
      <c r="I669" s="168"/>
      <c r="J669" s="168"/>
      <c r="K669" s="16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165"/>
      <c r="B670" s="166"/>
      <c r="C670" s="165"/>
      <c r="D670" s="166"/>
      <c r="E670" s="167"/>
      <c r="F670" s="168"/>
      <c r="G670" s="168"/>
      <c r="H670" s="168"/>
      <c r="I670" s="168"/>
      <c r="J670" s="168"/>
      <c r="K670" s="16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165"/>
      <c r="B671" s="166"/>
      <c r="C671" s="165"/>
      <c r="D671" s="166"/>
      <c r="E671" s="167"/>
      <c r="F671" s="168"/>
      <c r="G671" s="168"/>
      <c r="H671" s="168"/>
      <c r="I671" s="168"/>
      <c r="J671" s="168"/>
      <c r="K671" s="16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165"/>
      <c r="B672" s="166"/>
      <c r="C672" s="165"/>
      <c r="D672" s="166"/>
      <c r="E672" s="167"/>
      <c r="F672" s="168"/>
      <c r="G672" s="168"/>
      <c r="H672" s="168"/>
      <c r="I672" s="168"/>
      <c r="J672" s="168"/>
      <c r="K672" s="16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165"/>
      <c r="B673" s="166"/>
      <c r="C673" s="165"/>
      <c r="D673" s="166"/>
      <c r="E673" s="167"/>
      <c r="F673" s="168"/>
      <c r="G673" s="168"/>
      <c r="H673" s="168"/>
      <c r="I673" s="168"/>
      <c r="J673" s="168"/>
      <c r="K673" s="16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165"/>
      <c r="B674" s="166"/>
      <c r="C674" s="165"/>
      <c r="D674" s="166"/>
      <c r="E674" s="167"/>
      <c r="F674" s="168"/>
      <c r="G674" s="168"/>
      <c r="H674" s="168"/>
      <c r="I674" s="168"/>
      <c r="J674" s="168"/>
      <c r="K674" s="16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165"/>
      <c r="B675" s="166"/>
      <c r="C675" s="165"/>
      <c r="D675" s="166"/>
      <c r="E675" s="167"/>
      <c r="F675" s="168"/>
      <c r="G675" s="168"/>
      <c r="H675" s="168"/>
      <c r="I675" s="168"/>
      <c r="J675" s="168"/>
      <c r="K675" s="16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165"/>
      <c r="B676" s="166"/>
      <c r="C676" s="165"/>
      <c r="D676" s="166"/>
      <c r="E676" s="167"/>
      <c r="F676" s="168"/>
      <c r="G676" s="168"/>
      <c r="H676" s="168"/>
      <c r="I676" s="168"/>
      <c r="J676" s="168"/>
      <c r="K676" s="16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165"/>
      <c r="B677" s="166"/>
      <c r="C677" s="165"/>
      <c r="D677" s="166"/>
      <c r="E677" s="167"/>
      <c r="F677" s="168"/>
      <c r="G677" s="168"/>
      <c r="H677" s="168"/>
      <c r="I677" s="168"/>
      <c r="J677" s="168"/>
      <c r="K677" s="16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165"/>
      <c r="B678" s="166"/>
      <c r="C678" s="165"/>
      <c r="D678" s="166"/>
      <c r="E678" s="167"/>
      <c r="F678" s="168"/>
      <c r="G678" s="168"/>
      <c r="H678" s="168"/>
      <c r="I678" s="168"/>
      <c r="J678" s="168"/>
      <c r="K678" s="16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165"/>
      <c r="B679" s="166"/>
      <c r="C679" s="165"/>
      <c r="D679" s="166"/>
      <c r="E679" s="167"/>
      <c r="F679" s="168"/>
      <c r="G679" s="168"/>
      <c r="H679" s="168"/>
      <c r="I679" s="168"/>
      <c r="J679" s="168"/>
      <c r="K679" s="16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165"/>
      <c r="B680" s="166"/>
      <c r="C680" s="165"/>
      <c r="D680" s="166"/>
      <c r="E680" s="167"/>
      <c r="F680" s="168"/>
      <c r="G680" s="168"/>
      <c r="H680" s="168"/>
      <c r="I680" s="168"/>
      <c r="J680" s="168"/>
      <c r="K680" s="16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165"/>
      <c r="B681" s="166"/>
      <c r="C681" s="165"/>
      <c r="D681" s="166"/>
      <c r="E681" s="167"/>
      <c r="F681" s="168"/>
      <c r="G681" s="168"/>
      <c r="H681" s="168"/>
      <c r="I681" s="168"/>
      <c r="J681" s="168"/>
      <c r="K681" s="16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165"/>
      <c r="B682" s="166"/>
      <c r="C682" s="165"/>
      <c r="D682" s="166"/>
      <c r="E682" s="167"/>
      <c r="F682" s="168"/>
      <c r="G682" s="168"/>
      <c r="H682" s="168"/>
      <c r="I682" s="168"/>
      <c r="J682" s="168"/>
      <c r="K682" s="16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165"/>
      <c r="B683" s="166"/>
      <c r="C683" s="165"/>
      <c r="D683" s="166"/>
      <c r="E683" s="167"/>
      <c r="F683" s="168"/>
      <c r="G683" s="168"/>
      <c r="H683" s="168"/>
      <c r="I683" s="168"/>
      <c r="J683" s="168"/>
      <c r="K683" s="16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165"/>
      <c r="B684" s="166"/>
      <c r="C684" s="165"/>
      <c r="D684" s="166"/>
      <c r="E684" s="167"/>
      <c r="F684" s="168"/>
      <c r="G684" s="168"/>
      <c r="H684" s="168"/>
      <c r="I684" s="168"/>
      <c r="J684" s="168"/>
      <c r="K684" s="16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165"/>
      <c r="B685" s="166"/>
      <c r="C685" s="165"/>
      <c r="D685" s="166"/>
      <c r="E685" s="167"/>
      <c r="F685" s="168"/>
      <c r="G685" s="168"/>
      <c r="H685" s="168"/>
      <c r="I685" s="168"/>
      <c r="J685" s="168"/>
      <c r="K685" s="16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165"/>
      <c r="B686" s="166"/>
      <c r="C686" s="165"/>
      <c r="D686" s="166"/>
      <c r="E686" s="167"/>
      <c r="F686" s="168"/>
      <c r="G686" s="168"/>
      <c r="H686" s="168"/>
      <c r="I686" s="168"/>
      <c r="J686" s="168"/>
      <c r="K686" s="16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165"/>
      <c r="B687" s="166"/>
      <c r="C687" s="165"/>
      <c r="D687" s="166"/>
      <c r="E687" s="167"/>
      <c r="F687" s="168"/>
      <c r="G687" s="168"/>
      <c r="H687" s="168"/>
      <c r="I687" s="168"/>
      <c r="J687" s="168"/>
      <c r="K687" s="16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165"/>
      <c r="B688" s="166"/>
      <c r="C688" s="165"/>
      <c r="D688" s="166"/>
      <c r="E688" s="167"/>
      <c r="F688" s="168"/>
      <c r="G688" s="168"/>
      <c r="H688" s="168"/>
      <c r="I688" s="168"/>
      <c r="J688" s="168"/>
      <c r="K688" s="16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165"/>
      <c r="B689" s="166"/>
      <c r="C689" s="165"/>
      <c r="D689" s="166"/>
      <c r="E689" s="167"/>
      <c r="F689" s="168"/>
      <c r="G689" s="168"/>
      <c r="H689" s="168"/>
      <c r="I689" s="168"/>
      <c r="J689" s="168"/>
      <c r="K689" s="16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165"/>
      <c r="B690" s="166"/>
      <c r="C690" s="165"/>
      <c r="D690" s="166"/>
      <c r="E690" s="167"/>
      <c r="F690" s="168"/>
      <c r="G690" s="168"/>
      <c r="H690" s="168"/>
      <c r="I690" s="168"/>
      <c r="J690" s="168"/>
      <c r="K690" s="16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165"/>
      <c r="B691" s="166"/>
      <c r="C691" s="165"/>
      <c r="D691" s="166"/>
      <c r="E691" s="167"/>
      <c r="F691" s="168"/>
      <c r="G691" s="168"/>
      <c r="H691" s="168"/>
      <c r="I691" s="168"/>
      <c r="J691" s="168"/>
      <c r="K691" s="16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165"/>
      <c r="B692" s="166"/>
      <c r="C692" s="165"/>
      <c r="D692" s="166"/>
      <c r="E692" s="167"/>
      <c r="F692" s="168"/>
      <c r="G692" s="168"/>
      <c r="H692" s="168"/>
      <c r="I692" s="168"/>
      <c r="J692" s="168"/>
      <c r="K692" s="16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165"/>
      <c r="B693" s="166"/>
      <c r="C693" s="165"/>
      <c r="D693" s="166"/>
      <c r="E693" s="167"/>
      <c r="F693" s="168"/>
      <c r="G693" s="168"/>
      <c r="H693" s="168"/>
      <c r="I693" s="168"/>
      <c r="J693" s="168"/>
      <c r="K693" s="16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165"/>
      <c r="B694" s="166"/>
      <c r="C694" s="165"/>
      <c r="D694" s="166"/>
      <c r="E694" s="167"/>
      <c r="F694" s="168"/>
      <c r="G694" s="168"/>
      <c r="H694" s="168"/>
      <c r="I694" s="168"/>
      <c r="J694" s="168"/>
      <c r="K694" s="16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165"/>
      <c r="B695" s="166"/>
      <c r="C695" s="165"/>
      <c r="D695" s="166"/>
      <c r="E695" s="167"/>
      <c r="F695" s="168"/>
      <c r="G695" s="168"/>
      <c r="H695" s="168"/>
      <c r="I695" s="168"/>
      <c r="J695" s="168"/>
      <c r="K695" s="16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165"/>
      <c r="B696" s="166"/>
      <c r="C696" s="165"/>
      <c r="D696" s="166"/>
      <c r="E696" s="167"/>
      <c r="F696" s="168"/>
      <c r="G696" s="168"/>
      <c r="H696" s="168"/>
      <c r="I696" s="168"/>
      <c r="J696" s="168"/>
      <c r="K696" s="16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165"/>
      <c r="B697" s="166"/>
      <c r="C697" s="165"/>
      <c r="D697" s="166"/>
      <c r="E697" s="167"/>
      <c r="F697" s="168"/>
      <c r="G697" s="168"/>
      <c r="H697" s="168"/>
      <c r="I697" s="168"/>
      <c r="J697" s="168"/>
      <c r="K697" s="16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165"/>
      <c r="B698" s="166"/>
      <c r="C698" s="165"/>
      <c r="D698" s="166"/>
      <c r="E698" s="167"/>
      <c r="F698" s="168"/>
      <c r="G698" s="168"/>
      <c r="H698" s="168"/>
      <c r="I698" s="168"/>
      <c r="J698" s="168"/>
      <c r="K698" s="16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165"/>
      <c r="B699" s="166"/>
      <c r="C699" s="165"/>
      <c r="D699" s="166"/>
      <c r="E699" s="167"/>
      <c r="F699" s="168"/>
      <c r="G699" s="168"/>
      <c r="H699" s="168"/>
      <c r="I699" s="168"/>
      <c r="J699" s="168"/>
      <c r="K699" s="16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165"/>
      <c r="B700" s="166"/>
      <c r="C700" s="165"/>
      <c r="D700" s="166"/>
      <c r="E700" s="167"/>
      <c r="F700" s="168"/>
      <c r="G700" s="168"/>
      <c r="H700" s="168"/>
      <c r="I700" s="168"/>
      <c r="J700" s="168"/>
      <c r="K700" s="16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165"/>
      <c r="B701" s="166"/>
      <c r="C701" s="165"/>
      <c r="D701" s="166"/>
      <c r="E701" s="167"/>
      <c r="F701" s="168"/>
      <c r="G701" s="168"/>
      <c r="H701" s="168"/>
      <c r="I701" s="168"/>
      <c r="J701" s="168"/>
      <c r="K701" s="16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165"/>
      <c r="B702" s="166"/>
      <c r="C702" s="165"/>
      <c r="D702" s="166"/>
      <c r="E702" s="167"/>
      <c r="F702" s="168"/>
      <c r="G702" s="168"/>
      <c r="H702" s="168"/>
      <c r="I702" s="168"/>
      <c r="J702" s="168"/>
      <c r="K702" s="16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165"/>
      <c r="B703" s="166"/>
      <c r="C703" s="165"/>
      <c r="D703" s="166"/>
      <c r="E703" s="167"/>
      <c r="F703" s="168"/>
      <c r="G703" s="168"/>
      <c r="H703" s="168"/>
      <c r="I703" s="168"/>
      <c r="J703" s="168"/>
      <c r="K703" s="16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165"/>
      <c r="B704" s="166"/>
      <c r="C704" s="165"/>
      <c r="D704" s="166"/>
      <c r="E704" s="167"/>
      <c r="F704" s="168"/>
      <c r="G704" s="168"/>
      <c r="H704" s="168"/>
      <c r="I704" s="168"/>
      <c r="J704" s="168"/>
      <c r="K704" s="16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165"/>
      <c r="B705" s="166"/>
      <c r="C705" s="165"/>
      <c r="D705" s="166"/>
      <c r="E705" s="167"/>
      <c r="F705" s="168"/>
      <c r="G705" s="168"/>
      <c r="H705" s="168"/>
      <c r="I705" s="168"/>
      <c r="J705" s="168"/>
      <c r="K705" s="16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165"/>
      <c r="B706" s="166"/>
      <c r="C706" s="165"/>
      <c r="D706" s="166"/>
      <c r="E706" s="167"/>
      <c r="F706" s="168"/>
      <c r="G706" s="168"/>
      <c r="H706" s="168"/>
      <c r="I706" s="168"/>
      <c r="J706" s="168"/>
      <c r="K706" s="16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165"/>
      <c r="B707" s="166"/>
      <c r="C707" s="165"/>
      <c r="D707" s="166"/>
      <c r="E707" s="167"/>
      <c r="F707" s="168"/>
      <c r="G707" s="168"/>
      <c r="H707" s="168"/>
      <c r="I707" s="168"/>
      <c r="J707" s="168"/>
      <c r="K707" s="16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81"/>
      <c r="B708" s="81"/>
      <c r="C708" s="183"/>
      <c r="D708" s="81"/>
      <c r="E708" s="184"/>
      <c r="F708" s="38"/>
      <c r="G708" s="38"/>
      <c r="H708" s="38"/>
      <c r="I708" s="38"/>
      <c r="J708" s="38"/>
      <c r="K708" s="184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81"/>
      <c r="B709" s="81"/>
      <c r="C709" s="183"/>
      <c r="D709" s="81"/>
      <c r="E709" s="184"/>
      <c r="F709" s="38"/>
      <c r="G709" s="38"/>
      <c r="H709" s="38"/>
      <c r="I709" s="38"/>
      <c r="J709" s="38"/>
      <c r="K709" s="184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81"/>
      <c r="B710" s="81"/>
      <c r="C710" s="183"/>
      <c r="D710" s="81"/>
      <c r="E710" s="184"/>
      <c r="F710" s="38"/>
      <c r="G710" s="38"/>
      <c r="H710" s="38"/>
      <c r="I710" s="38"/>
      <c r="J710" s="38"/>
      <c r="K710" s="184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81"/>
      <c r="B711" s="81"/>
      <c r="C711" s="183"/>
      <c r="D711" s="81"/>
      <c r="E711" s="184"/>
      <c r="F711" s="38"/>
      <c r="G711" s="38"/>
      <c r="H711" s="38"/>
      <c r="I711" s="38"/>
      <c r="J711" s="38"/>
      <c r="K711" s="184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81"/>
      <c r="B712" s="81"/>
      <c r="C712" s="183"/>
      <c r="D712" s="81"/>
      <c r="E712" s="184"/>
      <c r="F712" s="38"/>
      <c r="G712" s="38"/>
      <c r="H712" s="38"/>
      <c r="I712" s="38"/>
      <c r="J712" s="38"/>
      <c r="K712" s="184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81"/>
      <c r="B713" s="81"/>
      <c r="C713" s="183"/>
      <c r="D713" s="81"/>
      <c r="E713" s="184"/>
      <c r="F713" s="38"/>
      <c r="G713" s="38"/>
      <c r="H713" s="38"/>
      <c r="I713" s="38"/>
      <c r="J713" s="38"/>
      <c r="K713" s="184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81"/>
      <c r="B714" s="81"/>
      <c r="C714" s="183"/>
      <c r="D714" s="81"/>
      <c r="E714" s="184"/>
      <c r="F714" s="38"/>
      <c r="G714" s="38"/>
      <c r="H714" s="38"/>
      <c r="I714" s="38"/>
      <c r="J714" s="38"/>
      <c r="K714" s="184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81"/>
      <c r="B715" s="81"/>
      <c r="C715" s="183"/>
      <c r="D715" s="81"/>
      <c r="E715" s="184"/>
      <c r="F715" s="38"/>
      <c r="G715" s="38"/>
      <c r="H715" s="38"/>
      <c r="I715" s="38"/>
      <c r="J715" s="38"/>
      <c r="K715" s="184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81"/>
      <c r="B716" s="81"/>
      <c r="C716" s="183"/>
      <c r="D716" s="81"/>
      <c r="E716" s="184"/>
      <c r="F716" s="38"/>
      <c r="G716" s="38"/>
      <c r="H716" s="38"/>
      <c r="I716" s="38"/>
      <c r="J716" s="38"/>
      <c r="K716" s="184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81"/>
      <c r="B717" s="81"/>
      <c r="C717" s="183"/>
      <c r="D717" s="81"/>
      <c r="E717" s="184"/>
      <c r="F717" s="38"/>
      <c r="G717" s="38"/>
      <c r="H717" s="38"/>
      <c r="I717" s="38"/>
      <c r="J717" s="38"/>
      <c r="K717" s="184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81"/>
      <c r="B718" s="81"/>
      <c r="C718" s="183"/>
      <c r="D718" s="81"/>
      <c r="E718" s="184"/>
      <c r="F718" s="38"/>
      <c r="G718" s="38"/>
      <c r="H718" s="38"/>
      <c r="I718" s="38"/>
      <c r="J718" s="38"/>
      <c r="K718" s="184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81"/>
      <c r="B719" s="81"/>
      <c r="C719" s="183"/>
      <c r="D719" s="81"/>
      <c r="E719" s="184"/>
      <c r="F719" s="38"/>
      <c r="G719" s="38"/>
      <c r="H719" s="38"/>
      <c r="I719" s="38"/>
      <c r="J719" s="38"/>
      <c r="K719" s="184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81"/>
      <c r="B720" s="81"/>
      <c r="C720" s="183"/>
      <c r="D720" s="81"/>
      <c r="E720" s="184"/>
      <c r="F720" s="38"/>
      <c r="G720" s="38"/>
      <c r="H720" s="38"/>
      <c r="I720" s="38"/>
      <c r="J720" s="38"/>
      <c r="K720" s="184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81"/>
      <c r="B721" s="81"/>
      <c r="C721" s="183"/>
      <c r="D721" s="81"/>
      <c r="E721" s="184"/>
      <c r="F721" s="38"/>
      <c r="G721" s="38"/>
      <c r="H721" s="38"/>
      <c r="I721" s="38"/>
      <c r="J721" s="38"/>
      <c r="K721" s="184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81"/>
      <c r="B722" s="81"/>
      <c r="C722" s="183"/>
      <c r="D722" s="81"/>
      <c r="E722" s="184"/>
      <c r="F722" s="38"/>
      <c r="G722" s="38"/>
      <c r="H722" s="38"/>
      <c r="I722" s="38"/>
      <c r="J722" s="38"/>
      <c r="K722" s="184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81"/>
      <c r="B723" s="81"/>
      <c r="C723" s="183"/>
      <c r="D723" s="81"/>
      <c r="E723" s="184"/>
      <c r="F723" s="38"/>
      <c r="G723" s="38"/>
      <c r="H723" s="38"/>
      <c r="I723" s="38"/>
      <c r="J723" s="38"/>
      <c r="K723" s="184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81"/>
      <c r="B724" s="81"/>
      <c r="C724" s="183"/>
      <c r="D724" s="81"/>
      <c r="E724" s="184"/>
      <c r="F724" s="38"/>
      <c r="G724" s="38"/>
      <c r="H724" s="38"/>
      <c r="I724" s="38"/>
      <c r="J724" s="38"/>
      <c r="K724" s="184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81"/>
      <c r="B725" s="81"/>
      <c r="C725" s="183"/>
      <c r="D725" s="81"/>
      <c r="E725" s="184"/>
      <c r="F725" s="38"/>
      <c r="G725" s="38"/>
      <c r="H725" s="38"/>
      <c r="I725" s="38"/>
      <c r="J725" s="38"/>
      <c r="K725" s="184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81"/>
      <c r="B726" s="81"/>
      <c r="C726" s="183"/>
      <c r="D726" s="81"/>
      <c r="E726" s="184"/>
      <c r="F726" s="38"/>
      <c r="G726" s="38"/>
      <c r="H726" s="38"/>
      <c r="I726" s="38"/>
      <c r="J726" s="38"/>
      <c r="K726" s="184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81"/>
      <c r="B727" s="81"/>
      <c r="C727" s="183"/>
      <c r="D727" s="81"/>
      <c r="E727" s="184"/>
      <c r="F727" s="38"/>
      <c r="G727" s="38"/>
      <c r="H727" s="38"/>
      <c r="I727" s="38"/>
      <c r="J727" s="38"/>
      <c r="K727" s="184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81"/>
      <c r="B728" s="81"/>
      <c r="C728" s="183"/>
      <c r="D728" s="81"/>
      <c r="E728" s="184"/>
      <c r="F728" s="38"/>
      <c r="G728" s="38"/>
      <c r="H728" s="38"/>
      <c r="I728" s="38"/>
      <c r="J728" s="38"/>
      <c r="K728" s="184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81"/>
      <c r="B729" s="81"/>
      <c r="C729" s="183"/>
      <c r="D729" s="81"/>
      <c r="E729" s="184"/>
      <c r="F729" s="38"/>
      <c r="G729" s="38"/>
      <c r="H729" s="38"/>
      <c r="I729" s="38"/>
      <c r="J729" s="38"/>
      <c r="K729" s="184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81"/>
      <c r="B730" s="81"/>
      <c r="C730" s="183"/>
      <c r="D730" s="81"/>
      <c r="E730" s="184"/>
      <c r="F730" s="38"/>
      <c r="G730" s="38"/>
      <c r="H730" s="38"/>
      <c r="I730" s="38"/>
      <c r="J730" s="38"/>
      <c r="K730" s="184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81"/>
      <c r="B731" s="81"/>
      <c r="C731" s="183"/>
      <c r="D731" s="81"/>
      <c r="E731" s="184"/>
      <c r="F731" s="38"/>
      <c r="G731" s="38"/>
      <c r="H731" s="38"/>
      <c r="I731" s="38"/>
      <c r="J731" s="38"/>
      <c r="K731" s="184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81"/>
      <c r="B732" s="81"/>
      <c r="C732" s="183"/>
      <c r="D732" s="81"/>
      <c r="E732" s="184"/>
      <c r="F732" s="38"/>
      <c r="G732" s="38"/>
      <c r="H732" s="38"/>
      <c r="I732" s="38"/>
      <c r="J732" s="38"/>
      <c r="K732" s="184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81"/>
      <c r="B733" s="81"/>
      <c r="C733" s="183"/>
      <c r="D733" s="81"/>
      <c r="E733" s="184"/>
      <c r="F733" s="38"/>
      <c r="G733" s="38"/>
      <c r="H733" s="38"/>
      <c r="I733" s="38"/>
      <c r="J733" s="38"/>
      <c r="K733" s="184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81"/>
      <c r="B734" s="81"/>
      <c r="C734" s="183"/>
      <c r="D734" s="81"/>
      <c r="E734" s="184"/>
      <c r="F734" s="38"/>
      <c r="G734" s="38"/>
      <c r="H734" s="38"/>
      <c r="I734" s="38"/>
      <c r="J734" s="38"/>
      <c r="K734" s="184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81"/>
      <c r="B735" s="81"/>
      <c r="C735" s="183"/>
      <c r="D735" s="81"/>
      <c r="E735" s="184"/>
      <c r="F735" s="38"/>
      <c r="G735" s="38"/>
      <c r="H735" s="38"/>
      <c r="I735" s="38"/>
      <c r="J735" s="38"/>
      <c r="K735" s="184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81"/>
      <c r="B736" s="81"/>
      <c r="C736" s="183"/>
      <c r="D736" s="81"/>
      <c r="E736" s="184"/>
      <c r="F736" s="38"/>
      <c r="G736" s="38"/>
      <c r="H736" s="38"/>
      <c r="I736" s="38"/>
      <c r="J736" s="38"/>
      <c r="K736" s="184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81"/>
      <c r="B737" s="81"/>
      <c r="C737" s="183"/>
      <c r="D737" s="81"/>
      <c r="E737" s="184"/>
      <c r="F737" s="38"/>
      <c r="G737" s="38"/>
      <c r="H737" s="38"/>
      <c r="I737" s="38"/>
      <c r="J737" s="38"/>
      <c r="K737" s="184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81"/>
      <c r="B738" s="81"/>
      <c r="C738" s="183"/>
      <c r="D738" s="81"/>
      <c r="E738" s="184"/>
      <c r="F738" s="38"/>
      <c r="G738" s="38"/>
      <c r="H738" s="38"/>
      <c r="I738" s="38"/>
      <c r="J738" s="38"/>
      <c r="K738" s="184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81"/>
      <c r="B739" s="81"/>
      <c r="C739" s="183"/>
      <c r="D739" s="81"/>
      <c r="E739" s="184"/>
      <c r="F739" s="38"/>
      <c r="G739" s="38"/>
      <c r="H739" s="38"/>
      <c r="I739" s="38"/>
      <c r="J739" s="38"/>
      <c r="K739" s="184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81"/>
      <c r="B740" s="81"/>
      <c r="C740" s="183"/>
      <c r="D740" s="81"/>
      <c r="E740" s="184"/>
      <c r="F740" s="38"/>
      <c r="G740" s="38"/>
      <c r="H740" s="38"/>
      <c r="I740" s="38"/>
      <c r="J740" s="38"/>
      <c r="K740" s="184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81"/>
      <c r="B741" s="81"/>
      <c r="C741" s="183"/>
      <c r="D741" s="81"/>
      <c r="E741" s="184"/>
      <c r="F741" s="38"/>
      <c r="G741" s="38"/>
      <c r="H741" s="38"/>
      <c r="I741" s="38"/>
      <c r="J741" s="38"/>
      <c r="K741" s="184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81"/>
      <c r="B742" s="81"/>
      <c r="C742" s="183"/>
      <c r="D742" s="81"/>
      <c r="E742" s="184"/>
      <c r="F742" s="38"/>
      <c r="G742" s="38"/>
      <c r="H742" s="38"/>
      <c r="I742" s="38"/>
      <c r="J742" s="38"/>
      <c r="K742" s="184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81"/>
      <c r="B743" s="81"/>
      <c r="C743" s="183"/>
      <c r="D743" s="81"/>
      <c r="E743" s="184"/>
      <c r="F743" s="38"/>
      <c r="G743" s="38"/>
      <c r="H743" s="38"/>
      <c r="I743" s="38"/>
      <c r="J743" s="38"/>
      <c r="K743" s="184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81"/>
      <c r="B744" s="81"/>
      <c r="C744" s="183"/>
      <c r="D744" s="81"/>
      <c r="E744" s="184"/>
      <c r="F744" s="38"/>
      <c r="G744" s="38"/>
      <c r="H744" s="38"/>
      <c r="I744" s="38"/>
      <c r="J744" s="38"/>
      <c r="K744" s="184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81"/>
      <c r="B745" s="81"/>
      <c r="C745" s="183"/>
      <c r="D745" s="81"/>
      <c r="E745" s="184"/>
      <c r="F745" s="38"/>
      <c r="G745" s="38"/>
      <c r="H745" s="38"/>
      <c r="I745" s="38"/>
      <c r="J745" s="38"/>
      <c r="K745" s="184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81"/>
      <c r="B746" s="81"/>
      <c r="C746" s="183"/>
      <c r="D746" s="81"/>
      <c r="E746" s="184"/>
      <c r="F746" s="38"/>
      <c r="G746" s="38"/>
      <c r="H746" s="38"/>
      <c r="I746" s="38"/>
      <c r="J746" s="38"/>
      <c r="K746" s="184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81"/>
      <c r="B747" s="81"/>
      <c r="C747" s="183"/>
      <c r="D747" s="81"/>
      <c r="E747" s="184"/>
      <c r="F747" s="38"/>
      <c r="G747" s="38"/>
      <c r="H747" s="38"/>
      <c r="I747" s="38"/>
      <c r="J747" s="38"/>
      <c r="K747" s="184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81"/>
      <c r="B748" s="81"/>
      <c r="C748" s="183"/>
      <c r="D748" s="81"/>
      <c r="E748" s="184"/>
      <c r="F748" s="38"/>
      <c r="G748" s="38"/>
      <c r="H748" s="38"/>
      <c r="I748" s="38"/>
      <c r="J748" s="38"/>
      <c r="K748" s="184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81"/>
      <c r="B749" s="81"/>
      <c r="C749" s="183"/>
      <c r="D749" s="81"/>
      <c r="E749" s="184"/>
      <c r="F749" s="38"/>
      <c r="G749" s="38"/>
      <c r="H749" s="38"/>
      <c r="I749" s="38"/>
      <c r="J749" s="38"/>
      <c r="K749" s="184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81"/>
      <c r="B750" s="81"/>
      <c r="C750" s="183"/>
      <c r="D750" s="81"/>
      <c r="E750" s="184"/>
      <c r="F750" s="38"/>
      <c r="G750" s="38"/>
      <c r="H750" s="38"/>
      <c r="I750" s="38"/>
      <c r="J750" s="38"/>
      <c r="K750" s="184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81"/>
      <c r="B751" s="81"/>
      <c r="C751" s="183"/>
      <c r="D751" s="81"/>
      <c r="E751" s="184"/>
      <c r="F751" s="38"/>
      <c r="G751" s="38"/>
      <c r="H751" s="38"/>
      <c r="I751" s="38"/>
      <c r="J751" s="38"/>
      <c r="K751" s="184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81"/>
      <c r="B752" s="81"/>
      <c r="C752" s="183"/>
      <c r="D752" s="81"/>
      <c r="E752" s="184"/>
      <c r="F752" s="38"/>
      <c r="G752" s="38"/>
      <c r="H752" s="38"/>
      <c r="I752" s="38"/>
      <c r="J752" s="38"/>
      <c r="K752" s="184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81"/>
      <c r="B753" s="81"/>
      <c r="C753" s="183"/>
      <c r="D753" s="81"/>
      <c r="E753" s="184"/>
      <c r="F753" s="38"/>
      <c r="G753" s="38"/>
      <c r="H753" s="38"/>
      <c r="I753" s="38"/>
      <c r="J753" s="38"/>
      <c r="K753" s="184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81"/>
      <c r="B754" s="81"/>
      <c r="C754" s="183"/>
      <c r="D754" s="81"/>
      <c r="E754" s="184"/>
      <c r="F754" s="38"/>
      <c r="G754" s="38"/>
      <c r="H754" s="38"/>
      <c r="I754" s="38"/>
      <c r="J754" s="38"/>
      <c r="K754" s="184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81"/>
      <c r="B755" s="81"/>
      <c r="C755" s="183"/>
      <c r="D755" s="81"/>
      <c r="E755" s="184"/>
      <c r="F755" s="38"/>
      <c r="G755" s="38"/>
      <c r="H755" s="38"/>
      <c r="I755" s="38"/>
      <c r="J755" s="38"/>
      <c r="K755" s="184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81"/>
      <c r="B756" s="81"/>
      <c r="C756" s="183"/>
      <c r="D756" s="81"/>
      <c r="E756" s="184"/>
      <c r="F756" s="38"/>
      <c r="G756" s="38"/>
      <c r="H756" s="38"/>
      <c r="I756" s="38"/>
      <c r="J756" s="38"/>
      <c r="K756" s="184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81"/>
      <c r="B757" s="81"/>
      <c r="C757" s="183"/>
      <c r="D757" s="81"/>
      <c r="E757" s="184"/>
      <c r="F757" s="38"/>
      <c r="G757" s="38"/>
      <c r="H757" s="38"/>
      <c r="I757" s="38"/>
      <c r="J757" s="38"/>
      <c r="K757" s="184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81"/>
      <c r="B758" s="81"/>
      <c r="C758" s="183"/>
      <c r="D758" s="81"/>
      <c r="E758" s="184"/>
      <c r="F758" s="38"/>
      <c r="G758" s="38"/>
      <c r="H758" s="38"/>
      <c r="I758" s="38"/>
      <c r="J758" s="38"/>
      <c r="K758" s="184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81"/>
      <c r="B759" s="81"/>
      <c r="C759" s="183"/>
      <c r="D759" s="81"/>
      <c r="E759" s="184"/>
      <c r="F759" s="38"/>
      <c r="G759" s="38"/>
      <c r="H759" s="38"/>
      <c r="I759" s="38"/>
      <c r="J759" s="38"/>
      <c r="K759" s="184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81"/>
      <c r="B760" s="81"/>
      <c r="C760" s="183"/>
      <c r="D760" s="81"/>
      <c r="E760" s="184"/>
      <c r="F760" s="38"/>
      <c r="G760" s="38"/>
      <c r="H760" s="38"/>
      <c r="I760" s="38"/>
      <c r="J760" s="38"/>
      <c r="K760" s="184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81"/>
      <c r="B761" s="81"/>
      <c r="C761" s="183"/>
      <c r="D761" s="81"/>
      <c r="E761" s="184"/>
      <c r="F761" s="38"/>
      <c r="G761" s="38"/>
      <c r="H761" s="38"/>
      <c r="I761" s="38"/>
      <c r="J761" s="38"/>
      <c r="K761" s="184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81"/>
      <c r="B762" s="81"/>
      <c r="C762" s="183"/>
      <c r="D762" s="81"/>
      <c r="E762" s="184"/>
      <c r="F762" s="38"/>
      <c r="G762" s="38"/>
      <c r="H762" s="38"/>
      <c r="I762" s="38"/>
      <c r="J762" s="38"/>
      <c r="K762" s="184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81"/>
      <c r="B763" s="81"/>
      <c r="C763" s="183"/>
      <c r="D763" s="81"/>
      <c r="E763" s="184"/>
      <c r="F763" s="38"/>
      <c r="G763" s="38"/>
      <c r="H763" s="38"/>
      <c r="I763" s="38"/>
      <c r="J763" s="38"/>
      <c r="K763" s="184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81"/>
      <c r="B764" s="81"/>
      <c r="C764" s="183"/>
      <c r="D764" s="81"/>
      <c r="E764" s="184"/>
      <c r="F764" s="38"/>
      <c r="G764" s="38"/>
      <c r="H764" s="38"/>
      <c r="I764" s="38"/>
      <c r="J764" s="38"/>
      <c r="K764" s="184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81"/>
      <c r="B765" s="81"/>
      <c r="C765" s="183"/>
      <c r="D765" s="81"/>
      <c r="E765" s="184"/>
      <c r="F765" s="38"/>
      <c r="G765" s="38"/>
      <c r="H765" s="38"/>
      <c r="I765" s="38"/>
      <c r="J765" s="38"/>
      <c r="K765" s="184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81"/>
      <c r="B766" s="81"/>
      <c r="C766" s="183"/>
      <c r="D766" s="81"/>
      <c r="E766" s="184"/>
      <c r="F766" s="38"/>
      <c r="G766" s="38"/>
      <c r="H766" s="38"/>
      <c r="I766" s="38"/>
      <c r="J766" s="38"/>
      <c r="K766" s="184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81"/>
      <c r="B767" s="81"/>
      <c r="C767" s="183"/>
      <c r="D767" s="81"/>
      <c r="E767" s="184"/>
      <c r="F767" s="38"/>
      <c r="G767" s="38"/>
      <c r="H767" s="38"/>
      <c r="I767" s="38"/>
      <c r="J767" s="38"/>
      <c r="K767" s="184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81"/>
      <c r="B768" s="81"/>
      <c r="C768" s="183"/>
      <c r="D768" s="81"/>
      <c r="E768" s="184"/>
      <c r="F768" s="38"/>
      <c r="G768" s="38"/>
      <c r="H768" s="38"/>
      <c r="I768" s="38"/>
      <c r="J768" s="38"/>
      <c r="K768" s="184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81"/>
      <c r="B769" s="81"/>
      <c r="C769" s="183"/>
      <c r="D769" s="81"/>
      <c r="E769" s="184"/>
      <c r="F769" s="38"/>
      <c r="G769" s="38"/>
      <c r="H769" s="38"/>
      <c r="I769" s="38"/>
      <c r="J769" s="38"/>
      <c r="K769" s="184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81"/>
      <c r="B770" s="81"/>
      <c r="C770" s="183"/>
      <c r="D770" s="81"/>
      <c r="E770" s="184"/>
      <c r="F770" s="38"/>
      <c r="G770" s="38"/>
      <c r="H770" s="38"/>
      <c r="I770" s="38"/>
      <c r="J770" s="38"/>
      <c r="K770" s="184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81"/>
      <c r="B771" s="81"/>
      <c r="C771" s="183"/>
      <c r="D771" s="81"/>
      <c r="E771" s="184"/>
      <c r="F771" s="38"/>
      <c r="G771" s="38"/>
      <c r="H771" s="38"/>
      <c r="I771" s="38"/>
      <c r="J771" s="38"/>
      <c r="K771" s="184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81"/>
      <c r="B772" s="81"/>
      <c r="C772" s="183"/>
      <c r="D772" s="81"/>
      <c r="E772" s="184"/>
      <c r="F772" s="38"/>
      <c r="G772" s="38"/>
      <c r="H772" s="38"/>
      <c r="I772" s="38"/>
      <c r="J772" s="38"/>
      <c r="K772" s="184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81"/>
      <c r="B773" s="81"/>
      <c r="C773" s="183"/>
      <c r="D773" s="81"/>
      <c r="E773" s="184"/>
      <c r="F773" s="38"/>
      <c r="G773" s="38"/>
      <c r="H773" s="38"/>
      <c r="I773" s="38"/>
      <c r="J773" s="38"/>
      <c r="K773" s="184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81"/>
      <c r="B774" s="81"/>
      <c r="C774" s="183"/>
      <c r="D774" s="81"/>
      <c r="E774" s="184"/>
      <c r="F774" s="38"/>
      <c r="G774" s="38"/>
      <c r="H774" s="38"/>
      <c r="I774" s="38"/>
      <c r="J774" s="38"/>
      <c r="K774" s="184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81"/>
      <c r="B775" s="81"/>
      <c r="C775" s="183"/>
      <c r="D775" s="81"/>
      <c r="E775" s="184"/>
      <c r="F775" s="38"/>
      <c r="G775" s="38"/>
      <c r="H775" s="38"/>
      <c r="I775" s="38"/>
      <c r="J775" s="38"/>
      <c r="K775" s="184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81"/>
      <c r="B776" s="81"/>
      <c r="C776" s="183"/>
      <c r="D776" s="81"/>
      <c r="E776" s="184"/>
      <c r="F776" s="38"/>
      <c r="G776" s="38"/>
      <c r="H776" s="38"/>
      <c r="I776" s="38"/>
      <c r="J776" s="38"/>
      <c r="K776" s="184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81"/>
      <c r="B777" s="81"/>
      <c r="C777" s="183"/>
      <c r="D777" s="81"/>
      <c r="E777" s="184"/>
      <c r="F777" s="38"/>
      <c r="G777" s="38"/>
      <c r="H777" s="38"/>
      <c r="I777" s="38"/>
      <c r="J777" s="38"/>
      <c r="K777" s="184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81"/>
      <c r="B778" s="81"/>
      <c r="C778" s="183"/>
      <c r="D778" s="81"/>
      <c r="E778" s="184"/>
      <c r="F778" s="38"/>
      <c r="G778" s="38"/>
      <c r="H778" s="38"/>
      <c r="I778" s="38"/>
      <c r="J778" s="38"/>
      <c r="K778" s="184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81"/>
      <c r="B779" s="81"/>
      <c r="C779" s="183"/>
      <c r="D779" s="81"/>
      <c r="E779" s="184"/>
      <c r="F779" s="38"/>
      <c r="G779" s="38"/>
      <c r="H779" s="38"/>
      <c r="I779" s="38"/>
      <c r="J779" s="38"/>
      <c r="K779" s="184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81"/>
      <c r="B780" s="81"/>
      <c r="C780" s="183"/>
      <c r="D780" s="81"/>
      <c r="E780" s="184"/>
      <c r="F780" s="38"/>
      <c r="G780" s="38"/>
      <c r="H780" s="38"/>
      <c r="I780" s="38"/>
      <c r="J780" s="38"/>
      <c r="K780" s="184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81"/>
      <c r="B781" s="81"/>
      <c r="C781" s="183"/>
      <c r="D781" s="81"/>
      <c r="E781" s="184"/>
      <c r="F781" s="38"/>
      <c r="G781" s="38"/>
      <c r="H781" s="38"/>
      <c r="I781" s="38"/>
      <c r="J781" s="38"/>
      <c r="K781" s="184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81"/>
      <c r="B782" s="81"/>
      <c r="C782" s="183"/>
      <c r="D782" s="81"/>
      <c r="E782" s="184"/>
      <c r="F782" s="38"/>
      <c r="G782" s="38"/>
      <c r="H782" s="38"/>
      <c r="I782" s="38"/>
      <c r="J782" s="38"/>
      <c r="K782" s="184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81"/>
      <c r="B783" s="81"/>
      <c r="C783" s="183"/>
      <c r="D783" s="81"/>
      <c r="E783" s="184"/>
      <c r="F783" s="38"/>
      <c r="G783" s="38"/>
      <c r="H783" s="38"/>
      <c r="I783" s="38"/>
      <c r="J783" s="38"/>
      <c r="K783" s="184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81"/>
      <c r="B784" s="81"/>
      <c r="C784" s="183"/>
      <c r="D784" s="81"/>
      <c r="E784" s="184"/>
      <c r="F784" s="38"/>
      <c r="G784" s="38"/>
      <c r="H784" s="38"/>
      <c r="I784" s="38"/>
      <c r="J784" s="38"/>
      <c r="K784" s="184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81"/>
      <c r="B785" s="81"/>
      <c r="C785" s="183"/>
      <c r="D785" s="81"/>
      <c r="E785" s="184"/>
      <c r="F785" s="38"/>
      <c r="G785" s="38"/>
      <c r="H785" s="38"/>
      <c r="I785" s="38"/>
      <c r="J785" s="38"/>
      <c r="K785" s="184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81"/>
      <c r="B786" s="81"/>
      <c r="C786" s="183"/>
      <c r="D786" s="81"/>
      <c r="E786" s="184"/>
      <c r="F786" s="38"/>
      <c r="G786" s="38"/>
      <c r="H786" s="38"/>
      <c r="I786" s="38"/>
      <c r="J786" s="38"/>
      <c r="K786" s="184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81"/>
      <c r="B787" s="81"/>
      <c r="C787" s="183"/>
      <c r="D787" s="81"/>
      <c r="E787" s="184"/>
      <c r="F787" s="38"/>
      <c r="G787" s="38"/>
      <c r="H787" s="38"/>
      <c r="I787" s="38"/>
      <c r="J787" s="38"/>
      <c r="K787" s="184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81"/>
      <c r="B788" s="81"/>
      <c r="C788" s="183"/>
      <c r="D788" s="81"/>
      <c r="E788" s="184"/>
      <c r="F788" s="38"/>
      <c r="G788" s="38"/>
      <c r="H788" s="38"/>
      <c r="I788" s="38"/>
      <c r="J788" s="38"/>
      <c r="K788" s="184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81"/>
      <c r="B789" s="81"/>
      <c r="C789" s="183"/>
      <c r="D789" s="81"/>
      <c r="E789" s="184"/>
      <c r="F789" s="38"/>
      <c r="G789" s="38"/>
      <c r="H789" s="38"/>
      <c r="I789" s="38"/>
      <c r="J789" s="38"/>
      <c r="K789" s="184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81"/>
      <c r="B790" s="81"/>
      <c r="C790" s="183"/>
      <c r="D790" s="81"/>
      <c r="E790" s="184"/>
      <c r="F790" s="38"/>
      <c r="G790" s="38"/>
      <c r="H790" s="38"/>
      <c r="I790" s="38"/>
      <c r="J790" s="38"/>
      <c r="K790" s="184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81"/>
      <c r="B791" s="81"/>
      <c r="C791" s="183"/>
      <c r="D791" s="81"/>
      <c r="E791" s="184"/>
      <c r="F791" s="38"/>
      <c r="G791" s="38"/>
      <c r="H791" s="38"/>
      <c r="I791" s="38"/>
      <c r="J791" s="38"/>
      <c r="K791" s="184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81"/>
      <c r="B792" s="81"/>
      <c r="C792" s="183"/>
      <c r="D792" s="81"/>
      <c r="E792" s="184"/>
      <c r="F792" s="38"/>
      <c r="G792" s="38"/>
      <c r="H792" s="38"/>
      <c r="I792" s="38"/>
      <c r="J792" s="38"/>
      <c r="K792" s="184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81"/>
      <c r="B793" s="81"/>
      <c r="C793" s="183"/>
      <c r="D793" s="81"/>
      <c r="E793" s="184"/>
      <c r="F793" s="38"/>
      <c r="G793" s="38"/>
      <c r="H793" s="38"/>
      <c r="I793" s="38"/>
      <c r="J793" s="38"/>
      <c r="K793" s="184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81"/>
      <c r="B794" s="81"/>
      <c r="C794" s="183"/>
      <c r="D794" s="81"/>
      <c r="E794" s="184"/>
      <c r="F794" s="38"/>
      <c r="G794" s="38"/>
      <c r="H794" s="38"/>
      <c r="I794" s="38"/>
      <c r="J794" s="38"/>
      <c r="K794" s="184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81"/>
      <c r="B795" s="81"/>
      <c r="C795" s="183"/>
      <c r="D795" s="81"/>
      <c r="E795" s="184"/>
      <c r="F795" s="38"/>
      <c r="G795" s="38"/>
      <c r="H795" s="38"/>
      <c r="I795" s="38"/>
      <c r="J795" s="38"/>
      <c r="K795" s="184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81"/>
      <c r="B796" s="81"/>
      <c r="C796" s="183"/>
      <c r="D796" s="81"/>
      <c r="E796" s="184"/>
      <c r="F796" s="38"/>
      <c r="G796" s="38"/>
      <c r="H796" s="38"/>
      <c r="I796" s="38"/>
      <c r="J796" s="38"/>
      <c r="K796" s="184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81"/>
      <c r="B797" s="81"/>
      <c r="C797" s="183"/>
      <c r="D797" s="81"/>
      <c r="E797" s="184"/>
      <c r="F797" s="38"/>
      <c r="G797" s="38"/>
      <c r="H797" s="38"/>
      <c r="I797" s="38"/>
      <c r="J797" s="38"/>
      <c r="K797" s="184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81"/>
      <c r="B798" s="81"/>
      <c r="C798" s="183"/>
      <c r="D798" s="81"/>
      <c r="E798" s="184"/>
      <c r="F798" s="38"/>
      <c r="G798" s="38"/>
      <c r="H798" s="38"/>
      <c r="I798" s="38"/>
      <c r="J798" s="38"/>
      <c r="K798" s="184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81"/>
      <c r="B799" s="81"/>
      <c r="C799" s="183"/>
      <c r="D799" s="81"/>
      <c r="E799" s="184"/>
      <c r="F799" s="38"/>
      <c r="G799" s="38"/>
      <c r="H799" s="38"/>
      <c r="I799" s="38"/>
      <c r="J799" s="38"/>
      <c r="K799" s="184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81"/>
      <c r="B800" s="81"/>
      <c r="C800" s="183"/>
      <c r="D800" s="81"/>
      <c r="E800" s="184"/>
      <c r="F800" s="38"/>
      <c r="G800" s="38"/>
      <c r="H800" s="38"/>
      <c r="I800" s="38"/>
      <c r="J800" s="38"/>
      <c r="K800" s="184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81"/>
      <c r="B801" s="81"/>
      <c r="C801" s="183"/>
      <c r="D801" s="81"/>
      <c r="E801" s="184"/>
      <c r="F801" s="38"/>
      <c r="G801" s="38"/>
      <c r="H801" s="38"/>
      <c r="I801" s="38"/>
      <c r="J801" s="38"/>
      <c r="K801" s="184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81"/>
      <c r="B802" s="81"/>
      <c r="C802" s="183"/>
      <c r="D802" s="81"/>
      <c r="E802" s="184"/>
      <c r="F802" s="38"/>
      <c r="G802" s="38"/>
      <c r="H802" s="38"/>
      <c r="I802" s="38"/>
      <c r="J802" s="38"/>
      <c r="K802" s="184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81"/>
      <c r="B803" s="81"/>
      <c r="C803" s="183"/>
      <c r="D803" s="81"/>
      <c r="E803" s="184"/>
      <c r="F803" s="38"/>
      <c r="G803" s="38"/>
      <c r="H803" s="38"/>
      <c r="I803" s="38"/>
      <c r="J803" s="38"/>
      <c r="K803" s="184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81"/>
      <c r="B804" s="81"/>
      <c r="C804" s="183"/>
      <c r="D804" s="81"/>
      <c r="E804" s="184"/>
      <c r="F804" s="38"/>
      <c r="G804" s="38"/>
      <c r="H804" s="38"/>
      <c r="I804" s="38"/>
      <c r="J804" s="38"/>
      <c r="K804" s="184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81"/>
      <c r="B805" s="81"/>
      <c r="C805" s="183"/>
      <c r="D805" s="81"/>
      <c r="E805" s="184"/>
      <c r="F805" s="38"/>
      <c r="G805" s="38"/>
      <c r="H805" s="38"/>
      <c r="I805" s="38"/>
      <c r="J805" s="38"/>
      <c r="K805" s="184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81"/>
      <c r="B806" s="81"/>
      <c r="C806" s="183"/>
      <c r="D806" s="81"/>
      <c r="E806" s="184"/>
      <c r="F806" s="38"/>
      <c r="G806" s="38"/>
      <c r="H806" s="38"/>
      <c r="I806" s="38"/>
      <c r="J806" s="38"/>
      <c r="K806" s="184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81"/>
      <c r="B807" s="81"/>
      <c r="C807" s="183"/>
      <c r="D807" s="81"/>
      <c r="E807" s="184"/>
      <c r="F807" s="38"/>
      <c r="G807" s="38"/>
      <c r="H807" s="38"/>
      <c r="I807" s="38"/>
      <c r="J807" s="38"/>
      <c r="K807" s="184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81"/>
      <c r="B808" s="81"/>
      <c r="C808" s="183"/>
      <c r="D808" s="81"/>
      <c r="E808" s="184"/>
      <c r="F808" s="38"/>
      <c r="G808" s="38"/>
      <c r="H808" s="38"/>
      <c r="I808" s="38"/>
      <c r="J808" s="38"/>
      <c r="K808" s="184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81"/>
      <c r="B809" s="81"/>
      <c r="C809" s="183"/>
      <c r="D809" s="81"/>
      <c r="E809" s="184"/>
      <c r="F809" s="38"/>
      <c r="G809" s="38"/>
      <c r="H809" s="38"/>
      <c r="I809" s="38"/>
      <c r="J809" s="38"/>
      <c r="K809" s="184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81"/>
      <c r="B810" s="81"/>
      <c r="C810" s="183"/>
      <c r="D810" s="81"/>
      <c r="E810" s="184"/>
      <c r="F810" s="38"/>
      <c r="G810" s="38"/>
      <c r="H810" s="38"/>
      <c r="I810" s="38"/>
      <c r="J810" s="38"/>
      <c r="K810" s="184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81"/>
      <c r="B811" s="81"/>
      <c r="C811" s="183"/>
      <c r="D811" s="81"/>
      <c r="E811" s="184"/>
      <c r="F811" s="38"/>
      <c r="G811" s="38"/>
      <c r="H811" s="38"/>
      <c r="I811" s="38"/>
      <c r="J811" s="38"/>
      <c r="K811" s="184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81"/>
      <c r="B812" s="81"/>
      <c r="C812" s="183"/>
      <c r="D812" s="81"/>
      <c r="E812" s="184"/>
      <c r="F812" s="38"/>
      <c r="G812" s="38"/>
      <c r="H812" s="38"/>
      <c r="I812" s="38"/>
      <c r="J812" s="38"/>
      <c r="K812" s="184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81"/>
      <c r="B813" s="81"/>
      <c r="C813" s="183"/>
      <c r="D813" s="81"/>
      <c r="E813" s="184"/>
      <c r="F813" s="38"/>
      <c r="G813" s="38"/>
      <c r="H813" s="38"/>
      <c r="I813" s="38"/>
      <c r="J813" s="38"/>
      <c r="K813" s="184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81"/>
      <c r="B814" s="81"/>
      <c r="C814" s="183"/>
      <c r="D814" s="81"/>
      <c r="E814" s="184"/>
      <c r="F814" s="38"/>
      <c r="G814" s="38"/>
      <c r="H814" s="38"/>
      <c r="I814" s="38"/>
      <c r="J814" s="38"/>
      <c r="K814" s="184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81"/>
      <c r="B815" s="81"/>
      <c r="C815" s="183"/>
      <c r="D815" s="81"/>
      <c r="E815" s="184"/>
      <c r="F815" s="38"/>
      <c r="G815" s="38"/>
      <c r="H815" s="38"/>
      <c r="I815" s="38"/>
      <c r="J815" s="38"/>
      <c r="K815" s="184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81"/>
      <c r="B816" s="81"/>
      <c r="C816" s="183"/>
      <c r="D816" s="81"/>
      <c r="E816" s="184"/>
      <c r="F816" s="38"/>
      <c r="G816" s="38"/>
      <c r="H816" s="38"/>
      <c r="I816" s="38"/>
      <c r="J816" s="38"/>
      <c r="K816" s="184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81"/>
      <c r="B817" s="81"/>
      <c r="C817" s="183"/>
      <c r="D817" s="81"/>
      <c r="E817" s="184"/>
      <c r="F817" s="38"/>
      <c r="G817" s="38"/>
      <c r="H817" s="38"/>
      <c r="I817" s="38"/>
      <c r="J817" s="38"/>
      <c r="K817" s="184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81"/>
      <c r="B818" s="81"/>
      <c r="C818" s="183"/>
      <c r="D818" s="81"/>
      <c r="E818" s="184"/>
      <c r="F818" s="38"/>
      <c r="G818" s="38"/>
      <c r="H818" s="38"/>
      <c r="I818" s="38"/>
      <c r="J818" s="38"/>
      <c r="K818" s="184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81"/>
      <c r="B819" s="81"/>
      <c r="C819" s="183"/>
      <c r="D819" s="81"/>
      <c r="E819" s="184"/>
      <c r="F819" s="38"/>
      <c r="G819" s="38"/>
      <c r="H819" s="38"/>
      <c r="I819" s="38"/>
      <c r="J819" s="38"/>
      <c r="K819" s="184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81"/>
      <c r="B820" s="81"/>
      <c r="C820" s="183"/>
      <c r="D820" s="81"/>
      <c r="E820" s="184"/>
      <c r="F820" s="38"/>
      <c r="G820" s="38"/>
      <c r="H820" s="38"/>
      <c r="I820" s="38"/>
      <c r="J820" s="38"/>
      <c r="K820" s="184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81"/>
      <c r="B821" s="81"/>
      <c r="C821" s="183"/>
      <c r="D821" s="81"/>
      <c r="E821" s="184"/>
      <c r="F821" s="38"/>
      <c r="G821" s="38"/>
      <c r="H821" s="38"/>
      <c r="I821" s="38"/>
      <c r="J821" s="38"/>
      <c r="K821" s="184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81"/>
      <c r="B822" s="81"/>
      <c r="C822" s="183"/>
      <c r="D822" s="81"/>
      <c r="E822" s="184"/>
      <c r="F822" s="38"/>
      <c r="G822" s="38"/>
      <c r="H822" s="38"/>
      <c r="I822" s="38"/>
      <c r="J822" s="38"/>
      <c r="K822" s="184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81"/>
      <c r="B823" s="81"/>
      <c r="C823" s="183"/>
      <c r="D823" s="81"/>
      <c r="E823" s="184"/>
      <c r="F823" s="38"/>
      <c r="G823" s="38"/>
      <c r="H823" s="38"/>
      <c r="I823" s="38"/>
      <c r="J823" s="38"/>
      <c r="K823" s="184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81"/>
      <c r="B824" s="81"/>
      <c r="C824" s="183"/>
      <c r="D824" s="81"/>
      <c r="E824" s="184"/>
      <c r="F824" s="38"/>
      <c r="G824" s="38"/>
      <c r="H824" s="38"/>
      <c r="I824" s="38"/>
      <c r="J824" s="38"/>
      <c r="K824" s="184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81"/>
      <c r="B825" s="81"/>
      <c r="C825" s="183"/>
      <c r="D825" s="81"/>
      <c r="E825" s="184"/>
      <c r="F825" s="38"/>
      <c r="G825" s="38"/>
      <c r="H825" s="38"/>
      <c r="I825" s="38"/>
      <c r="J825" s="38"/>
      <c r="K825" s="184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81"/>
      <c r="B826" s="81"/>
      <c r="C826" s="183"/>
      <c r="D826" s="81"/>
      <c r="E826" s="184"/>
      <c r="F826" s="38"/>
      <c r="G826" s="38"/>
      <c r="H826" s="38"/>
      <c r="I826" s="38"/>
      <c r="J826" s="38"/>
      <c r="K826" s="184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81"/>
      <c r="B827" s="81"/>
      <c r="C827" s="183"/>
      <c r="D827" s="81"/>
      <c r="E827" s="184"/>
      <c r="F827" s="38"/>
      <c r="G827" s="38"/>
      <c r="H827" s="38"/>
      <c r="I827" s="38"/>
      <c r="J827" s="38"/>
      <c r="K827" s="184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81"/>
      <c r="B828" s="81"/>
      <c r="C828" s="183"/>
      <c r="D828" s="81"/>
      <c r="E828" s="184"/>
      <c r="F828" s="38"/>
      <c r="G828" s="38"/>
      <c r="H828" s="38"/>
      <c r="I828" s="38"/>
      <c r="J828" s="38"/>
      <c r="K828" s="184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81"/>
      <c r="B829" s="81"/>
      <c r="C829" s="183"/>
      <c r="D829" s="81"/>
      <c r="E829" s="184"/>
      <c r="F829" s="38"/>
      <c r="G829" s="38"/>
      <c r="H829" s="38"/>
      <c r="I829" s="38"/>
      <c r="J829" s="38"/>
      <c r="K829" s="184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81"/>
      <c r="B830" s="81"/>
      <c r="C830" s="183"/>
      <c r="D830" s="81"/>
      <c r="E830" s="184"/>
      <c r="F830" s="38"/>
      <c r="G830" s="38"/>
      <c r="H830" s="38"/>
      <c r="I830" s="38"/>
      <c r="J830" s="38"/>
      <c r="K830" s="184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81"/>
      <c r="B831" s="81"/>
      <c r="C831" s="183"/>
      <c r="D831" s="81"/>
      <c r="E831" s="184"/>
      <c r="F831" s="38"/>
      <c r="G831" s="38"/>
      <c r="H831" s="38"/>
      <c r="I831" s="38"/>
      <c r="J831" s="38"/>
      <c r="K831" s="184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81"/>
      <c r="B832" s="81"/>
      <c r="C832" s="183"/>
      <c r="D832" s="81"/>
      <c r="E832" s="184"/>
      <c r="F832" s="38"/>
      <c r="G832" s="38"/>
      <c r="H832" s="38"/>
      <c r="I832" s="38"/>
      <c r="J832" s="38"/>
      <c r="K832" s="184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81"/>
      <c r="B833" s="81"/>
      <c r="C833" s="183"/>
      <c r="D833" s="81"/>
      <c r="E833" s="184"/>
      <c r="F833" s="38"/>
      <c r="G833" s="38"/>
      <c r="H833" s="38"/>
      <c r="I833" s="38"/>
      <c r="J833" s="38"/>
      <c r="K833" s="184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81"/>
      <c r="B834" s="81"/>
      <c r="C834" s="183"/>
      <c r="D834" s="81"/>
      <c r="E834" s="184"/>
      <c r="F834" s="38"/>
      <c r="G834" s="38"/>
      <c r="H834" s="38"/>
      <c r="I834" s="38"/>
      <c r="J834" s="38"/>
      <c r="K834" s="184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81"/>
      <c r="B835" s="81"/>
      <c r="C835" s="183"/>
      <c r="D835" s="81"/>
      <c r="E835" s="184"/>
      <c r="F835" s="38"/>
      <c r="G835" s="38"/>
      <c r="H835" s="38"/>
      <c r="I835" s="38"/>
      <c r="J835" s="38"/>
      <c r="K835" s="184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81"/>
      <c r="B836" s="81"/>
      <c r="C836" s="183"/>
      <c r="D836" s="81"/>
      <c r="E836" s="184"/>
      <c r="F836" s="38"/>
      <c r="G836" s="38"/>
      <c r="H836" s="38"/>
      <c r="I836" s="38"/>
      <c r="J836" s="38"/>
      <c r="K836" s="184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81"/>
      <c r="B837" s="81"/>
      <c r="C837" s="183"/>
      <c r="D837" s="81"/>
      <c r="E837" s="184"/>
      <c r="F837" s="38"/>
      <c r="G837" s="38"/>
      <c r="H837" s="38"/>
      <c r="I837" s="38"/>
      <c r="J837" s="38"/>
      <c r="K837" s="184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81"/>
      <c r="B838" s="81"/>
      <c r="C838" s="183"/>
      <c r="D838" s="81"/>
      <c r="E838" s="184"/>
      <c r="F838" s="38"/>
      <c r="G838" s="38"/>
      <c r="H838" s="38"/>
      <c r="I838" s="38"/>
      <c r="J838" s="38"/>
      <c r="K838" s="184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81"/>
      <c r="B839" s="81"/>
      <c r="C839" s="183"/>
      <c r="D839" s="81"/>
      <c r="E839" s="184"/>
      <c r="F839" s="38"/>
      <c r="G839" s="38"/>
      <c r="H839" s="38"/>
      <c r="I839" s="38"/>
      <c r="J839" s="38"/>
      <c r="K839" s="184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81"/>
      <c r="B840" s="81"/>
      <c r="C840" s="183"/>
      <c r="D840" s="81"/>
      <c r="E840" s="184"/>
      <c r="F840" s="38"/>
      <c r="G840" s="38"/>
      <c r="H840" s="38"/>
      <c r="I840" s="38"/>
      <c r="J840" s="38"/>
      <c r="K840" s="184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81"/>
      <c r="B841" s="81"/>
      <c r="C841" s="183"/>
      <c r="D841" s="81"/>
      <c r="E841" s="184"/>
      <c r="F841" s="38"/>
      <c r="G841" s="38"/>
      <c r="H841" s="38"/>
      <c r="I841" s="38"/>
      <c r="J841" s="38"/>
      <c r="K841" s="184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81"/>
      <c r="B842" s="81"/>
      <c r="C842" s="183"/>
      <c r="D842" s="81"/>
      <c r="E842" s="184"/>
      <c r="F842" s="38"/>
      <c r="G842" s="38"/>
      <c r="H842" s="38"/>
      <c r="I842" s="38"/>
      <c r="J842" s="38"/>
      <c r="K842" s="184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81"/>
      <c r="B843" s="81"/>
      <c r="C843" s="183"/>
      <c r="D843" s="81"/>
      <c r="E843" s="184"/>
      <c r="F843" s="38"/>
      <c r="G843" s="38"/>
      <c r="H843" s="38"/>
      <c r="I843" s="38"/>
      <c r="J843" s="38"/>
      <c r="K843" s="184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81"/>
      <c r="B844" s="81"/>
      <c r="C844" s="183"/>
      <c r="D844" s="81"/>
      <c r="E844" s="184"/>
      <c r="F844" s="38"/>
      <c r="G844" s="38"/>
      <c r="H844" s="38"/>
      <c r="I844" s="38"/>
      <c r="J844" s="38"/>
      <c r="K844" s="184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81"/>
      <c r="B845" s="81"/>
      <c r="C845" s="183"/>
      <c r="D845" s="81"/>
      <c r="E845" s="184"/>
      <c r="F845" s="38"/>
      <c r="G845" s="38"/>
      <c r="H845" s="38"/>
      <c r="I845" s="38"/>
      <c r="J845" s="38"/>
      <c r="K845" s="184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81"/>
      <c r="B846" s="81"/>
      <c r="C846" s="183"/>
      <c r="D846" s="81"/>
      <c r="E846" s="184"/>
      <c r="F846" s="38"/>
      <c r="G846" s="38"/>
      <c r="H846" s="38"/>
      <c r="I846" s="38"/>
      <c r="J846" s="38"/>
      <c r="K846" s="184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81"/>
      <c r="B847" s="81"/>
      <c r="C847" s="183"/>
      <c r="D847" s="81"/>
      <c r="E847" s="184"/>
      <c r="F847" s="38"/>
      <c r="G847" s="38"/>
      <c r="H847" s="38"/>
      <c r="I847" s="38"/>
      <c r="J847" s="38"/>
      <c r="K847" s="184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81"/>
      <c r="B848" s="81"/>
      <c r="C848" s="183"/>
      <c r="D848" s="81"/>
      <c r="E848" s="184"/>
      <c r="F848" s="38"/>
      <c r="G848" s="38"/>
      <c r="H848" s="38"/>
      <c r="I848" s="38"/>
      <c r="J848" s="38"/>
      <c r="K848" s="184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81"/>
      <c r="B849" s="81"/>
      <c r="C849" s="183"/>
      <c r="D849" s="81"/>
      <c r="E849" s="184"/>
      <c r="F849" s="38"/>
      <c r="G849" s="38"/>
      <c r="H849" s="38"/>
      <c r="I849" s="38"/>
      <c r="J849" s="38"/>
      <c r="K849" s="184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81"/>
      <c r="B850" s="81"/>
      <c r="C850" s="183"/>
      <c r="D850" s="81"/>
      <c r="E850" s="184"/>
      <c r="F850" s="38"/>
      <c r="G850" s="38"/>
      <c r="H850" s="38"/>
      <c r="I850" s="38"/>
      <c r="J850" s="38"/>
      <c r="K850" s="184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81"/>
      <c r="B851" s="81"/>
      <c r="C851" s="183"/>
      <c r="D851" s="81"/>
      <c r="E851" s="184"/>
      <c r="F851" s="38"/>
      <c r="G851" s="38"/>
      <c r="H851" s="38"/>
      <c r="I851" s="38"/>
      <c r="J851" s="38"/>
      <c r="K851" s="184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81"/>
      <c r="B852" s="81"/>
      <c r="C852" s="183"/>
      <c r="D852" s="81"/>
      <c r="E852" s="184"/>
      <c r="F852" s="38"/>
      <c r="G852" s="38"/>
      <c r="H852" s="38"/>
      <c r="I852" s="38"/>
      <c r="J852" s="38"/>
      <c r="K852" s="184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81"/>
      <c r="B853" s="81"/>
      <c r="C853" s="183"/>
      <c r="D853" s="81"/>
      <c r="E853" s="184"/>
      <c r="F853" s="38"/>
      <c r="G853" s="38"/>
      <c r="H853" s="38"/>
      <c r="I853" s="38"/>
      <c r="J853" s="38"/>
      <c r="K853" s="184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81"/>
      <c r="B854" s="81"/>
      <c r="C854" s="183"/>
      <c r="D854" s="81"/>
      <c r="E854" s="184"/>
      <c r="F854" s="38"/>
      <c r="G854" s="38"/>
      <c r="H854" s="38"/>
      <c r="I854" s="38"/>
      <c r="J854" s="38"/>
      <c r="K854" s="184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81"/>
      <c r="B855" s="81"/>
      <c r="C855" s="183"/>
      <c r="D855" s="81"/>
      <c r="E855" s="184"/>
      <c r="F855" s="38"/>
      <c r="G855" s="38"/>
      <c r="H855" s="38"/>
      <c r="I855" s="38"/>
      <c r="J855" s="38"/>
      <c r="K855" s="184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81"/>
      <c r="B856" s="81"/>
      <c r="C856" s="183"/>
      <c r="D856" s="81"/>
      <c r="E856" s="184"/>
      <c r="F856" s="38"/>
      <c r="G856" s="38"/>
      <c r="H856" s="38"/>
      <c r="I856" s="38"/>
      <c r="J856" s="38"/>
      <c r="K856" s="184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81"/>
      <c r="B857" s="81"/>
      <c r="C857" s="183"/>
      <c r="D857" s="81"/>
      <c r="E857" s="184"/>
      <c r="F857" s="38"/>
      <c r="G857" s="38"/>
      <c r="H857" s="38"/>
      <c r="I857" s="38"/>
      <c r="J857" s="38"/>
      <c r="K857" s="184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81"/>
      <c r="B858" s="81"/>
      <c r="C858" s="183"/>
      <c r="D858" s="81"/>
      <c r="E858" s="184"/>
      <c r="F858" s="38"/>
      <c r="G858" s="38"/>
      <c r="H858" s="38"/>
      <c r="I858" s="38"/>
      <c r="J858" s="38"/>
      <c r="K858" s="184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81"/>
      <c r="B859" s="81"/>
      <c r="C859" s="183"/>
      <c r="D859" s="81"/>
      <c r="E859" s="184"/>
      <c r="F859" s="38"/>
      <c r="G859" s="38"/>
      <c r="H859" s="38"/>
      <c r="I859" s="38"/>
      <c r="J859" s="38"/>
      <c r="K859" s="184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81"/>
      <c r="B860" s="81"/>
      <c r="C860" s="183"/>
      <c r="D860" s="81"/>
      <c r="E860" s="184"/>
      <c r="F860" s="38"/>
      <c r="G860" s="38"/>
      <c r="H860" s="38"/>
      <c r="I860" s="38"/>
      <c r="J860" s="38"/>
      <c r="K860" s="184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81"/>
      <c r="B861" s="81"/>
      <c r="C861" s="183"/>
      <c r="D861" s="81"/>
      <c r="E861" s="184"/>
      <c r="F861" s="38"/>
      <c r="G861" s="38"/>
      <c r="H861" s="38"/>
      <c r="I861" s="38"/>
      <c r="J861" s="38"/>
      <c r="K861" s="184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81"/>
      <c r="B862" s="81"/>
      <c r="C862" s="183"/>
      <c r="D862" s="81"/>
      <c r="E862" s="184"/>
      <c r="F862" s="38"/>
      <c r="G862" s="38"/>
      <c r="H862" s="38"/>
      <c r="I862" s="38"/>
      <c r="J862" s="38"/>
      <c r="K862" s="184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81"/>
      <c r="B863" s="81"/>
      <c r="C863" s="183"/>
      <c r="D863" s="81"/>
      <c r="E863" s="184"/>
      <c r="F863" s="38"/>
      <c r="G863" s="38"/>
      <c r="H863" s="38"/>
      <c r="I863" s="38"/>
      <c r="J863" s="38"/>
      <c r="K863" s="184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81"/>
      <c r="B864" s="81"/>
      <c r="C864" s="183"/>
      <c r="D864" s="81"/>
      <c r="E864" s="184"/>
      <c r="F864" s="38"/>
      <c r="G864" s="38"/>
      <c r="H864" s="38"/>
      <c r="I864" s="38"/>
      <c r="J864" s="38"/>
      <c r="K864" s="184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81"/>
      <c r="B865" s="81"/>
      <c r="C865" s="183"/>
      <c r="D865" s="81"/>
      <c r="E865" s="184"/>
      <c r="F865" s="38"/>
      <c r="G865" s="38"/>
      <c r="H865" s="38"/>
      <c r="I865" s="38"/>
      <c r="J865" s="38"/>
      <c r="K865" s="184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81"/>
      <c r="B866" s="81"/>
      <c r="C866" s="183"/>
      <c r="D866" s="81"/>
      <c r="E866" s="184"/>
      <c r="F866" s="38"/>
      <c r="G866" s="38"/>
      <c r="H866" s="38"/>
      <c r="I866" s="38"/>
      <c r="J866" s="38"/>
      <c r="K866" s="184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81"/>
      <c r="B867" s="81"/>
      <c r="C867" s="183"/>
      <c r="D867" s="81"/>
      <c r="E867" s="184"/>
      <c r="F867" s="38"/>
      <c r="G867" s="38"/>
      <c r="H867" s="38"/>
      <c r="I867" s="38"/>
      <c r="J867" s="38"/>
      <c r="K867" s="184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81"/>
      <c r="B868" s="81"/>
      <c r="C868" s="183"/>
      <c r="D868" s="81"/>
      <c r="E868" s="184"/>
      <c r="F868" s="38"/>
      <c r="G868" s="38"/>
      <c r="H868" s="38"/>
      <c r="I868" s="38"/>
      <c r="J868" s="38"/>
      <c r="K868" s="184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81"/>
      <c r="B869" s="81"/>
      <c r="C869" s="183"/>
      <c r="D869" s="81"/>
      <c r="E869" s="184"/>
      <c r="F869" s="38"/>
      <c r="G869" s="38"/>
      <c r="H869" s="38"/>
      <c r="I869" s="38"/>
      <c r="J869" s="38"/>
      <c r="K869" s="184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81"/>
      <c r="B870" s="81"/>
      <c r="C870" s="183"/>
      <c r="D870" s="81"/>
      <c r="E870" s="184"/>
      <c r="F870" s="38"/>
      <c r="G870" s="38"/>
      <c r="H870" s="38"/>
      <c r="I870" s="38"/>
      <c r="J870" s="38"/>
      <c r="K870" s="184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81"/>
      <c r="B871" s="81"/>
      <c r="C871" s="183"/>
      <c r="D871" s="81"/>
      <c r="E871" s="184"/>
      <c r="F871" s="38"/>
      <c r="G871" s="38"/>
      <c r="H871" s="38"/>
      <c r="I871" s="38"/>
      <c r="J871" s="38"/>
      <c r="K871" s="184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81"/>
      <c r="B872" s="81"/>
      <c r="C872" s="183"/>
      <c r="D872" s="81"/>
      <c r="E872" s="184"/>
      <c r="F872" s="38"/>
      <c r="G872" s="38"/>
      <c r="H872" s="38"/>
      <c r="I872" s="38"/>
      <c r="J872" s="38"/>
      <c r="K872" s="184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81"/>
      <c r="B873" s="81"/>
      <c r="C873" s="183"/>
      <c r="D873" s="81"/>
      <c r="E873" s="184"/>
      <c r="F873" s="38"/>
      <c r="G873" s="38"/>
      <c r="H873" s="38"/>
      <c r="I873" s="38"/>
      <c r="J873" s="38"/>
      <c r="K873" s="184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81"/>
      <c r="B874" s="81"/>
      <c r="C874" s="183"/>
      <c r="D874" s="81"/>
      <c r="E874" s="184"/>
      <c r="F874" s="38"/>
      <c r="G874" s="38"/>
      <c r="H874" s="38"/>
      <c r="I874" s="38"/>
      <c r="J874" s="38"/>
      <c r="K874" s="184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81"/>
      <c r="B875" s="81"/>
      <c r="C875" s="183"/>
      <c r="D875" s="81"/>
      <c r="E875" s="184"/>
      <c r="F875" s="38"/>
      <c r="G875" s="38"/>
      <c r="H875" s="38"/>
      <c r="I875" s="38"/>
      <c r="J875" s="38"/>
      <c r="K875" s="184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81"/>
      <c r="B876" s="81"/>
      <c r="C876" s="183"/>
      <c r="D876" s="81"/>
      <c r="E876" s="184"/>
      <c r="F876" s="38"/>
      <c r="G876" s="38"/>
      <c r="H876" s="38"/>
      <c r="I876" s="38"/>
      <c r="J876" s="38"/>
      <c r="K876" s="184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81"/>
      <c r="B877" s="81"/>
      <c r="C877" s="183"/>
      <c r="D877" s="81"/>
      <c r="E877" s="184"/>
      <c r="F877" s="38"/>
      <c r="G877" s="38"/>
      <c r="H877" s="38"/>
      <c r="I877" s="38"/>
      <c r="J877" s="38"/>
      <c r="K877" s="184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81"/>
      <c r="B878" s="81"/>
      <c r="C878" s="183"/>
      <c r="D878" s="81"/>
      <c r="E878" s="184"/>
      <c r="F878" s="38"/>
      <c r="G878" s="38"/>
      <c r="H878" s="38"/>
      <c r="I878" s="38"/>
      <c r="J878" s="38"/>
      <c r="K878" s="184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81"/>
      <c r="B879" s="81"/>
      <c r="C879" s="183"/>
      <c r="D879" s="81"/>
      <c r="E879" s="184"/>
      <c r="F879" s="38"/>
      <c r="G879" s="38"/>
      <c r="H879" s="38"/>
      <c r="I879" s="38"/>
      <c r="J879" s="38"/>
      <c r="K879" s="184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81"/>
      <c r="B880" s="81"/>
      <c r="C880" s="183"/>
      <c r="D880" s="81"/>
      <c r="E880" s="184"/>
      <c r="F880" s="38"/>
      <c r="G880" s="38"/>
      <c r="H880" s="38"/>
      <c r="I880" s="38"/>
      <c r="J880" s="38"/>
      <c r="K880" s="184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81"/>
      <c r="B881" s="81"/>
      <c r="C881" s="183"/>
      <c r="D881" s="81"/>
      <c r="E881" s="184"/>
      <c r="F881" s="38"/>
      <c r="G881" s="38"/>
      <c r="H881" s="38"/>
      <c r="I881" s="38"/>
      <c r="J881" s="38"/>
      <c r="K881" s="184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81"/>
      <c r="B882" s="81"/>
      <c r="C882" s="183"/>
      <c r="D882" s="81"/>
      <c r="E882" s="184"/>
      <c r="F882" s="38"/>
      <c r="G882" s="38"/>
      <c r="H882" s="38"/>
      <c r="I882" s="38"/>
      <c r="J882" s="38"/>
      <c r="K882" s="184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81"/>
      <c r="B883" s="81"/>
      <c r="C883" s="183"/>
      <c r="D883" s="81"/>
      <c r="E883" s="184"/>
      <c r="F883" s="38"/>
      <c r="G883" s="38"/>
      <c r="H883" s="38"/>
      <c r="I883" s="38"/>
      <c r="J883" s="38"/>
      <c r="K883" s="184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81"/>
      <c r="B884" s="81"/>
      <c r="C884" s="183"/>
      <c r="D884" s="81"/>
      <c r="E884" s="184"/>
      <c r="F884" s="38"/>
      <c r="G884" s="38"/>
      <c r="H884" s="38"/>
      <c r="I884" s="38"/>
      <c r="J884" s="38"/>
      <c r="K884" s="184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81"/>
      <c r="B885" s="81"/>
      <c r="C885" s="183"/>
      <c r="D885" s="81"/>
      <c r="E885" s="184"/>
      <c r="F885" s="38"/>
      <c r="G885" s="38"/>
      <c r="H885" s="38"/>
      <c r="I885" s="38"/>
      <c r="J885" s="38"/>
      <c r="K885" s="184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81"/>
      <c r="B886" s="81"/>
      <c r="C886" s="183"/>
      <c r="D886" s="81"/>
      <c r="E886" s="184"/>
      <c r="F886" s="38"/>
      <c r="G886" s="38"/>
      <c r="H886" s="38"/>
      <c r="I886" s="38"/>
      <c r="J886" s="38"/>
      <c r="K886" s="184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81"/>
      <c r="B887" s="81"/>
      <c r="C887" s="183"/>
      <c r="D887" s="81"/>
      <c r="E887" s="184"/>
      <c r="F887" s="38"/>
      <c r="G887" s="38"/>
      <c r="H887" s="38"/>
      <c r="I887" s="38"/>
      <c r="J887" s="38"/>
      <c r="K887" s="184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81"/>
      <c r="B888" s="81"/>
      <c r="C888" s="183"/>
      <c r="D888" s="81"/>
      <c r="E888" s="184"/>
      <c r="F888" s="38"/>
      <c r="G888" s="38"/>
      <c r="H888" s="38"/>
      <c r="I888" s="38"/>
      <c r="J888" s="38"/>
      <c r="K888" s="184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81"/>
      <c r="B889" s="81"/>
      <c r="C889" s="183"/>
      <c r="D889" s="81"/>
      <c r="E889" s="184"/>
      <c r="F889" s="38"/>
      <c r="G889" s="38"/>
      <c r="H889" s="38"/>
      <c r="I889" s="38"/>
      <c r="J889" s="38"/>
      <c r="K889" s="184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81"/>
      <c r="B890" s="81"/>
      <c r="C890" s="183"/>
      <c r="D890" s="81"/>
      <c r="E890" s="184"/>
      <c r="F890" s="38"/>
      <c r="G890" s="38"/>
      <c r="H890" s="38"/>
      <c r="I890" s="38"/>
      <c r="J890" s="38"/>
      <c r="K890" s="184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81"/>
      <c r="B891" s="81"/>
      <c r="C891" s="183"/>
      <c r="D891" s="81"/>
      <c r="E891" s="184"/>
      <c r="F891" s="38"/>
      <c r="G891" s="38"/>
      <c r="H891" s="38"/>
      <c r="I891" s="38"/>
      <c r="J891" s="38"/>
      <c r="K891" s="184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81"/>
      <c r="B892" s="81"/>
      <c r="C892" s="183"/>
      <c r="D892" s="81"/>
      <c r="E892" s="184"/>
      <c r="F892" s="38"/>
      <c r="G892" s="38"/>
      <c r="H892" s="38"/>
      <c r="I892" s="38"/>
      <c r="J892" s="38"/>
      <c r="K892" s="184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81"/>
      <c r="B893" s="81"/>
      <c r="C893" s="183"/>
      <c r="D893" s="81"/>
      <c r="E893" s="184"/>
      <c r="F893" s="38"/>
      <c r="G893" s="38"/>
      <c r="H893" s="38"/>
      <c r="I893" s="38"/>
      <c r="J893" s="38"/>
      <c r="K893" s="184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81"/>
      <c r="B894" s="81"/>
      <c r="C894" s="183"/>
      <c r="D894" s="81"/>
      <c r="E894" s="184"/>
      <c r="F894" s="38"/>
      <c r="G894" s="38"/>
      <c r="H894" s="38"/>
      <c r="I894" s="38"/>
      <c r="J894" s="38"/>
      <c r="K894" s="184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81"/>
      <c r="B895" s="81"/>
      <c r="C895" s="183"/>
      <c r="D895" s="81"/>
      <c r="E895" s="184"/>
      <c r="F895" s="38"/>
      <c r="G895" s="38"/>
      <c r="H895" s="38"/>
      <c r="I895" s="38"/>
      <c r="J895" s="38"/>
      <c r="K895" s="184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81"/>
      <c r="B896" s="81"/>
      <c r="C896" s="183"/>
      <c r="D896" s="81"/>
      <c r="E896" s="184"/>
      <c r="F896" s="38"/>
      <c r="G896" s="38"/>
      <c r="H896" s="38"/>
      <c r="I896" s="38"/>
      <c r="J896" s="38"/>
      <c r="K896" s="184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81"/>
      <c r="B897" s="81"/>
      <c r="C897" s="183"/>
      <c r="D897" s="81"/>
      <c r="E897" s="184"/>
      <c r="F897" s="38"/>
      <c r="G897" s="38"/>
      <c r="H897" s="38"/>
      <c r="I897" s="38"/>
      <c r="J897" s="38"/>
      <c r="K897" s="184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81"/>
      <c r="B898" s="81"/>
      <c r="C898" s="183"/>
      <c r="D898" s="81"/>
      <c r="E898" s="184"/>
      <c r="F898" s="38"/>
      <c r="G898" s="38"/>
      <c r="H898" s="38"/>
      <c r="I898" s="38"/>
      <c r="J898" s="38"/>
      <c r="K898" s="184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81"/>
      <c r="B899" s="81"/>
      <c r="C899" s="183"/>
      <c r="D899" s="81"/>
      <c r="E899" s="184"/>
      <c r="F899" s="38"/>
      <c r="G899" s="38"/>
      <c r="H899" s="38"/>
      <c r="I899" s="38"/>
      <c r="J899" s="38"/>
      <c r="K899" s="184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81"/>
      <c r="B900" s="81"/>
      <c r="C900" s="183"/>
      <c r="D900" s="81"/>
      <c r="E900" s="184"/>
      <c r="F900" s="38"/>
      <c r="G900" s="38"/>
      <c r="H900" s="38"/>
      <c r="I900" s="38"/>
      <c r="J900" s="38"/>
      <c r="K900" s="184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81"/>
      <c r="B901" s="81"/>
      <c r="C901" s="183"/>
      <c r="D901" s="81"/>
      <c r="E901" s="184"/>
      <c r="F901" s="38"/>
      <c r="G901" s="38"/>
      <c r="H901" s="38"/>
      <c r="I901" s="38"/>
      <c r="J901" s="38"/>
      <c r="K901" s="184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81"/>
      <c r="B902" s="81"/>
      <c r="C902" s="183"/>
      <c r="D902" s="81"/>
      <c r="E902" s="184"/>
      <c r="F902" s="38"/>
      <c r="G902" s="38"/>
      <c r="H902" s="38"/>
      <c r="I902" s="38"/>
      <c r="J902" s="38"/>
      <c r="K902" s="184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81"/>
      <c r="B903" s="81"/>
      <c r="C903" s="183"/>
      <c r="D903" s="81"/>
      <c r="E903" s="184"/>
      <c r="F903" s="38"/>
      <c r="G903" s="38"/>
      <c r="H903" s="38"/>
      <c r="I903" s="38"/>
      <c r="J903" s="38"/>
      <c r="K903" s="184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81"/>
      <c r="B904" s="81"/>
      <c r="C904" s="183"/>
      <c r="D904" s="81"/>
      <c r="E904" s="184"/>
      <c r="F904" s="38"/>
      <c r="G904" s="38"/>
      <c r="H904" s="38"/>
      <c r="I904" s="38"/>
      <c r="J904" s="38"/>
      <c r="K904" s="184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81"/>
      <c r="B905" s="81"/>
      <c r="C905" s="183"/>
      <c r="D905" s="81"/>
      <c r="E905" s="184"/>
      <c r="F905" s="38"/>
      <c r="G905" s="38"/>
      <c r="H905" s="38"/>
      <c r="I905" s="38"/>
      <c r="J905" s="38"/>
      <c r="K905" s="184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81"/>
      <c r="B906" s="81"/>
      <c r="C906" s="183"/>
      <c r="D906" s="81"/>
      <c r="E906" s="184"/>
      <c r="F906" s="38"/>
      <c r="G906" s="38"/>
      <c r="H906" s="38"/>
      <c r="I906" s="38"/>
      <c r="J906" s="38"/>
      <c r="K906" s="184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81"/>
      <c r="B907" s="81"/>
      <c r="C907" s="183"/>
      <c r="D907" s="81"/>
      <c r="E907" s="184"/>
      <c r="F907" s="38"/>
      <c r="G907" s="38"/>
      <c r="H907" s="38"/>
      <c r="I907" s="38"/>
      <c r="J907" s="38"/>
      <c r="K907" s="184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81"/>
      <c r="B908" s="81"/>
      <c r="C908" s="183"/>
      <c r="D908" s="81"/>
      <c r="E908" s="184"/>
      <c r="F908" s="38"/>
      <c r="G908" s="38"/>
      <c r="H908" s="38"/>
      <c r="I908" s="38"/>
      <c r="J908" s="38"/>
      <c r="K908" s="184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81"/>
      <c r="B909" s="81"/>
      <c r="C909" s="183"/>
      <c r="D909" s="81"/>
      <c r="E909" s="184"/>
      <c r="F909" s="38"/>
      <c r="G909" s="38"/>
      <c r="H909" s="38"/>
      <c r="I909" s="38"/>
      <c r="J909" s="38"/>
      <c r="K909" s="184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81"/>
      <c r="B910" s="81"/>
      <c r="C910" s="183"/>
      <c r="D910" s="81"/>
      <c r="E910" s="184"/>
      <c r="F910" s="38"/>
      <c r="G910" s="38"/>
      <c r="H910" s="38"/>
      <c r="I910" s="38"/>
      <c r="J910" s="38"/>
      <c r="K910" s="184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81"/>
      <c r="B911" s="81"/>
      <c r="C911" s="183"/>
      <c r="D911" s="81"/>
      <c r="E911" s="184"/>
      <c r="F911" s="38"/>
      <c r="G911" s="38"/>
      <c r="H911" s="38"/>
      <c r="I911" s="38"/>
      <c r="J911" s="38"/>
      <c r="K911" s="184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81"/>
      <c r="B912" s="81"/>
      <c r="C912" s="183"/>
      <c r="D912" s="81"/>
      <c r="E912" s="184"/>
      <c r="F912" s="38"/>
      <c r="G912" s="38"/>
      <c r="H912" s="38"/>
      <c r="I912" s="38"/>
      <c r="J912" s="38"/>
      <c r="K912" s="184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81"/>
      <c r="B913" s="81"/>
      <c r="C913" s="183"/>
      <c r="D913" s="81"/>
      <c r="E913" s="184"/>
      <c r="F913" s="38"/>
      <c r="G913" s="38"/>
      <c r="H913" s="38"/>
      <c r="I913" s="38"/>
      <c r="J913" s="38"/>
      <c r="K913" s="184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81"/>
      <c r="B914" s="81"/>
      <c r="C914" s="183"/>
      <c r="D914" s="81"/>
      <c r="E914" s="184"/>
      <c r="F914" s="38"/>
      <c r="G914" s="38"/>
      <c r="H914" s="38"/>
      <c r="I914" s="38"/>
      <c r="J914" s="38"/>
      <c r="K914" s="184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81"/>
      <c r="B915" s="81"/>
      <c r="C915" s="183"/>
      <c r="D915" s="81"/>
      <c r="E915" s="184"/>
      <c r="F915" s="38"/>
      <c r="G915" s="38"/>
      <c r="H915" s="38"/>
      <c r="I915" s="38"/>
      <c r="J915" s="38"/>
      <c r="K915" s="184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81"/>
      <c r="B916" s="81"/>
      <c r="C916" s="183"/>
      <c r="D916" s="81"/>
      <c r="E916" s="184"/>
      <c r="F916" s="38"/>
      <c r="G916" s="38"/>
      <c r="H916" s="38"/>
      <c r="I916" s="38"/>
      <c r="J916" s="38"/>
      <c r="K916" s="184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81"/>
      <c r="B917" s="81"/>
      <c r="C917" s="183"/>
      <c r="D917" s="81"/>
      <c r="E917" s="184"/>
      <c r="F917" s="38"/>
      <c r="G917" s="38"/>
      <c r="H917" s="38"/>
      <c r="I917" s="38"/>
      <c r="J917" s="38"/>
      <c r="K917" s="184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81"/>
      <c r="B918" s="81"/>
      <c r="C918" s="183"/>
      <c r="D918" s="81"/>
      <c r="E918" s="184"/>
      <c r="F918" s="38"/>
      <c r="G918" s="38"/>
      <c r="H918" s="38"/>
      <c r="I918" s="38"/>
      <c r="J918" s="38"/>
      <c r="K918" s="184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81"/>
      <c r="B919" s="81"/>
      <c r="C919" s="183"/>
      <c r="D919" s="81"/>
      <c r="E919" s="184"/>
      <c r="F919" s="38"/>
      <c r="G919" s="38"/>
      <c r="H919" s="38"/>
      <c r="I919" s="38"/>
      <c r="J919" s="38"/>
      <c r="K919" s="184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81"/>
      <c r="B920" s="81"/>
      <c r="C920" s="183"/>
      <c r="D920" s="81"/>
      <c r="E920" s="184"/>
      <c r="F920" s="38"/>
      <c r="G920" s="38"/>
      <c r="H920" s="38"/>
      <c r="I920" s="38"/>
      <c r="J920" s="38"/>
      <c r="K920" s="184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81"/>
      <c r="B921" s="81"/>
      <c r="C921" s="183"/>
      <c r="D921" s="81"/>
      <c r="E921" s="184"/>
      <c r="F921" s="38"/>
      <c r="G921" s="38"/>
      <c r="H921" s="38"/>
      <c r="I921" s="38"/>
      <c r="J921" s="38"/>
      <c r="K921" s="184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81"/>
      <c r="B922" s="81"/>
      <c r="C922" s="183"/>
      <c r="D922" s="81"/>
      <c r="E922" s="184"/>
      <c r="F922" s="38"/>
      <c r="G922" s="38"/>
      <c r="H922" s="38"/>
      <c r="I922" s="38"/>
      <c r="J922" s="38"/>
      <c r="K922" s="184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81"/>
      <c r="B923" s="81"/>
      <c r="C923" s="183"/>
      <c r="D923" s="81"/>
      <c r="E923" s="184"/>
      <c r="F923" s="38"/>
      <c r="G923" s="38"/>
      <c r="H923" s="38"/>
      <c r="I923" s="38"/>
      <c r="J923" s="38"/>
      <c r="K923" s="184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81"/>
      <c r="B924" s="81"/>
      <c r="C924" s="183"/>
      <c r="D924" s="81"/>
      <c r="E924" s="184"/>
      <c r="F924" s="38"/>
      <c r="G924" s="38"/>
      <c r="H924" s="38"/>
      <c r="I924" s="38"/>
      <c r="J924" s="38"/>
      <c r="K924" s="184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81"/>
      <c r="B925" s="81"/>
      <c r="C925" s="183"/>
      <c r="D925" s="81"/>
      <c r="E925" s="184"/>
      <c r="F925" s="38"/>
      <c r="G925" s="38"/>
      <c r="H925" s="38"/>
      <c r="I925" s="38"/>
      <c r="J925" s="38"/>
      <c r="K925" s="184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81"/>
      <c r="B926" s="81"/>
      <c r="C926" s="183"/>
      <c r="D926" s="81"/>
      <c r="E926" s="184"/>
      <c r="F926" s="38"/>
      <c r="G926" s="38"/>
      <c r="H926" s="38"/>
      <c r="I926" s="38"/>
      <c r="J926" s="38"/>
      <c r="K926" s="184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81"/>
      <c r="B927" s="81"/>
      <c r="C927" s="183"/>
      <c r="D927" s="81"/>
      <c r="E927" s="184"/>
      <c r="F927" s="38"/>
      <c r="G927" s="38"/>
      <c r="H927" s="38"/>
      <c r="I927" s="38"/>
      <c r="J927" s="38"/>
      <c r="K927" s="184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81"/>
      <c r="B928" s="81"/>
      <c r="C928" s="183"/>
      <c r="D928" s="81"/>
      <c r="E928" s="184"/>
      <c r="F928" s="38"/>
      <c r="G928" s="38"/>
      <c r="H928" s="38"/>
      <c r="I928" s="38"/>
      <c r="J928" s="38"/>
      <c r="K928" s="184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81"/>
      <c r="B929" s="81"/>
      <c r="C929" s="183"/>
      <c r="D929" s="81"/>
      <c r="E929" s="184"/>
      <c r="F929" s="38"/>
      <c r="G929" s="38"/>
      <c r="H929" s="38"/>
      <c r="I929" s="38"/>
      <c r="J929" s="38"/>
      <c r="K929" s="184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81"/>
      <c r="B930" s="81"/>
      <c r="C930" s="183"/>
      <c r="D930" s="81"/>
      <c r="E930" s="184"/>
      <c r="F930" s="38"/>
      <c r="G930" s="38"/>
      <c r="H930" s="38"/>
      <c r="I930" s="38"/>
      <c r="J930" s="38"/>
      <c r="K930" s="184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81"/>
      <c r="B931" s="81"/>
      <c r="C931" s="183"/>
      <c r="D931" s="81"/>
      <c r="E931" s="184"/>
      <c r="F931" s="38"/>
      <c r="G931" s="38"/>
      <c r="H931" s="38"/>
      <c r="I931" s="38"/>
      <c r="J931" s="38"/>
      <c r="K931" s="184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81"/>
      <c r="B932" s="81"/>
      <c r="C932" s="183"/>
      <c r="D932" s="81"/>
      <c r="E932" s="184"/>
      <c r="F932" s="38"/>
      <c r="G932" s="38"/>
      <c r="H932" s="38"/>
      <c r="I932" s="38"/>
      <c r="J932" s="38"/>
      <c r="K932" s="184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81"/>
      <c r="B933" s="81"/>
      <c r="C933" s="183"/>
      <c r="D933" s="81"/>
      <c r="E933" s="184"/>
      <c r="F933" s="38"/>
      <c r="G933" s="38"/>
      <c r="H933" s="38"/>
      <c r="I933" s="38"/>
      <c r="J933" s="38"/>
      <c r="K933" s="184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81"/>
      <c r="B934" s="81"/>
      <c r="C934" s="183"/>
      <c r="D934" s="81"/>
      <c r="E934" s="184"/>
      <c r="F934" s="38"/>
      <c r="G934" s="38"/>
      <c r="H934" s="38"/>
      <c r="I934" s="38"/>
      <c r="J934" s="38"/>
      <c r="K934" s="184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81"/>
      <c r="B935" s="81"/>
      <c r="C935" s="183"/>
      <c r="D935" s="81"/>
      <c r="E935" s="184"/>
      <c r="F935" s="38"/>
      <c r="G935" s="38"/>
      <c r="H935" s="38"/>
      <c r="I935" s="38"/>
      <c r="J935" s="38"/>
      <c r="K935" s="184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81"/>
      <c r="B936" s="81"/>
      <c r="C936" s="183"/>
      <c r="D936" s="81"/>
      <c r="E936" s="184"/>
      <c r="F936" s="38"/>
      <c r="G936" s="38"/>
      <c r="H936" s="38"/>
      <c r="I936" s="38"/>
      <c r="J936" s="38"/>
      <c r="K936" s="184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81"/>
      <c r="B937" s="81"/>
      <c r="C937" s="183"/>
      <c r="D937" s="81"/>
      <c r="E937" s="184"/>
      <c r="F937" s="38"/>
      <c r="G937" s="38"/>
      <c r="H937" s="38"/>
      <c r="I937" s="38"/>
      <c r="J937" s="38"/>
      <c r="K937" s="184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81"/>
      <c r="B938" s="81"/>
      <c r="C938" s="183"/>
      <c r="D938" s="81"/>
      <c r="E938" s="184"/>
      <c r="F938" s="38"/>
      <c r="G938" s="38"/>
      <c r="H938" s="38"/>
      <c r="I938" s="38"/>
      <c r="J938" s="38"/>
      <c r="K938" s="184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81"/>
      <c r="B939" s="81"/>
      <c r="C939" s="183"/>
      <c r="D939" s="81"/>
      <c r="E939" s="184"/>
      <c r="F939" s="38"/>
      <c r="G939" s="38"/>
      <c r="H939" s="38"/>
      <c r="I939" s="38"/>
      <c r="J939" s="38"/>
      <c r="K939" s="184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81"/>
      <c r="B940" s="81"/>
      <c r="C940" s="183"/>
      <c r="D940" s="81"/>
      <c r="E940" s="184"/>
      <c r="F940" s="38"/>
      <c r="G940" s="38"/>
      <c r="H940" s="38"/>
      <c r="I940" s="38"/>
      <c r="J940" s="38"/>
      <c r="K940" s="184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81"/>
      <c r="B941" s="81"/>
      <c r="C941" s="183"/>
      <c r="D941" s="81"/>
      <c r="E941" s="184"/>
      <c r="F941" s="38"/>
      <c r="G941" s="38"/>
      <c r="H941" s="38"/>
      <c r="I941" s="38"/>
      <c r="J941" s="38"/>
      <c r="K941" s="184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81"/>
      <c r="B942" s="81"/>
      <c r="C942" s="183"/>
      <c r="D942" s="81"/>
      <c r="E942" s="184"/>
      <c r="F942" s="38"/>
      <c r="G942" s="38"/>
      <c r="H942" s="38"/>
      <c r="I942" s="38"/>
      <c r="J942" s="38"/>
      <c r="K942" s="184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81"/>
      <c r="B943" s="81"/>
      <c r="C943" s="183"/>
      <c r="D943" s="81"/>
      <c r="E943" s="184"/>
      <c r="F943" s="38"/>
      <c r="G943" s="38"/>
      <c r="H943" s="38"/>
      <c r="I943" s="38"/>
      <c r="J943" s="38"/>
      <c r="K943" s="184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81"/>
      <c r="B944" s="81"/>
      <c r="C944" s="183"/>
      <c r="D944" s="81"/>
      <c r="E944" s="184"/>
      <c r="F944" s="38"/>
      <c r="G944" s="38"/>
      <c r="H944" s="38"/>
      <c r="I944" s="38"/>
      <c r="J944" s="38"/>
      <c r="K944" s="184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81"/>
      <c r="B945" s="81"/>
      <c r="C945" s="183"/>
      <c r="D945" s="81"/>
      <c r="E945" s="184"/>
      <c r="F945" s="38"/>
      <c r="G945" s="38"/>
      <c r="H945" s="38"/>
      <c r="I945" s="38"/>
      <c r="J945" s="38"/>
      <c r="K945" s="184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81"/>
      <c r="B946" s="81"/>
      <c r="C946" s="183"/>
      <c r="D946" s="81"/>
      <c r="E946" s="184"/>
      <c r="F946" s="38"/>
      <c r="G946" s="38"/>
      <c r="H946" s="38"/>
      <c r="I946" s="38"/>
      <c r="J946" s="38"/>
      <c r="K946" s="184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81"/>
      <c r="B947" s="81"/>
      <c r="C947" s="183"/>
      <c r="D947" s="81"/>
      <c r="E947" s="184"/>
      <c r="F947" s="38"/>
      <c r="G947" s="38"/>
      <c r="H947" s="38"/>
      <c r="I947" s="38"/>
      <c r="J947" s="38"/>
      <c r="K947" s="184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81"/>
      <c r="B948" s="81"/>
      <c r="C948" s="183"/>
      <c r="D948" s="81"/>
      <c r="E948" s="184"/>
      <c r="F948" s="38"/>
      <c r="G948" s="38"/>
      <c r="H948" s="38"/>
      <c r="I948" s="38"/>
      <c r="J948" s="38"/>
      <c r="K948" s="184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81"/>
      <c r="B949" s="81"/>
      <c r="C949" s="183"/>
      <c r="D949" s="81"/>
      <c r="E949" s="184"/>
      <c r="F949" s="38"/>
      <c r="G949" s="38"/>
      <c r="H949" s="38"/>
      <c r="I949" s="38"/>
      <c r="J949" s="38"/>
      <c r="K949" s="184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81"/>
      <c r="B950" s="81"/>
      <c r="C950" s="183"/>
      <c r="D950" s="81"/>
      <c r="E950" s="184"/>
      <c r="F950" s="38"/>
      <c r="G950" s="38"/>
      <c r="H950" s="38"/>
      <c r="I950" s="38"/>
      <c r="J950" s="38"/>
      <c r="K950" s="184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81"/>
      <c r="B951" s="81"/>
      <c r="C951" s="183"/>
      <c r="D951" s="81"/>
      <c r="E951" s="184"/>
      <c r="F951" s="38"/>
      <c r="G951" s="38"/>
      <c r="H951" s="38"/>
      <c r="I951" s="38"/>
      <c r="J951" s="38"/>
      <c r="K951" s="184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81"/>
      <c r="B952" s="81"/>
      <c r="C952" s="183"/>
      <c r="D952" s="81"/>
      <c r="E952" s="184"/>
      <c r="F952" s="38"/>
      <c r="G952" s="38"/>
      <c r="H952" s="38"/>
      <c r="I952" s="38"/>
      <c r="J952" s="38"/>
      <c r="K952" s="184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81"/>
      <c r="B953" s="81"/>
      <c r="C953" s="183"/>
      <c r="D953" s="81"/>
      <c r="E953" s="184"/>
      <c r="F953" s="38"/>
      <c r="G953" s="38"/>
      <c r="H953" s="38"/>
      <c r="I953" s="38"/>
      <c r="J953" s="38"/>
      <c r="K953" s="184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81"/>
      <c r="B954" s="81"/>
      <c r="C954" s="183"/>
      <c r="D954" s="81"/>
      <c r="E954" s="184"/>
      <c r="F954" s="38"/>
      <c r="G954" s="38"/>
      <c r="H954" s="38"/>
      <c r="I954" s="38"/>
      <c r="J954" s="38"/>
      <c r="K954" s="184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81"/>
      <c r="B955" s="81"/>
      <c r="C955" s="183"/>
      <c r="D955" s="81"/>
      <c r="E955" s="184"/>
      <c r="F955" s="38"/>
      <c r="G955" s="38"/>
      <c r="H955" s="38"/>
      <c r="I955" s="38"/>
      <c r="J955" s="38"/>
      <c r="K955" s="184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81"/>
      <c r="B956" s="81"/>
      <c r="C956" s="183"/>
      <c r="D956" s="81"/>
      <c r="E956" s="184"/>
      <c r="F956" s="38"/>
      <c r="G956" s="38"/>
      <c r="H956" s="38"/>
      <c r="I956" s="38"/>
      <c r="J956" s="38"/>
      <c r="K956" s="184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81"/>
      <c r="B957" s="81"/>
      <c r="C957" s="183"/>
      <c r="D957" s="81"/>
      <c r="E957" s="184"/>
      <c r="F957" s="38"/>
      <c r="G957" s="38"/>
      <c r="H957" s="38"/>
      <c r="I957" s="38"/>
      <c r="J957" s="38"/>
      <c r="K957" s="184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81"/>
      <c r="B958" s="81"/>
      <c r="C958" s="183"/>
      <c r="D958" s="81"/>
      <c r="E958" s="184"/>
      <c r="F958" s="38"/>
      <c r="G958" s="38"/>
      <c r="H958" s="38"/>
      <c r="I958" s="38"/>
      <c r="J958" s="38"/>
      <c r="K958" s="184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81"/>
      <c r="B959" s="81"/>
      <c r="C959" s="183"/>
      <c r="D959" s="81"/>
      <c r="E959" s="184"/>
      <c r="F959" s="38"/>
      <c r="G959" s="38"/>
      <c r="H959" s="38"/>
      <c r="I959" s="38"/>
      <c r="J959" s="38"/>
      <c r="K959" s="184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81"/>
      <c r="B960" s="81"/>
      <c r="C960" s="183"/>
      <c r="D960" s="81"/>
      <c r="E960" s="184"/>
      <c r="F960" s="38"/>
      <c r="G960" s="38"/>
      <c r="H960" s="38"/>
      <c r="I960" s="38"/>
      <c r="J960" s="38"/>
      <c r="K960" s="184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81"/>
      <c r="B961" s="81"/>
      <c r="C961" s="183"/>
      <c r="D961" s="81"/>
      <c r="E961" s="184"/>
      <c r="F961" s="38"/>
      <c r="G961" s="38"/>
      <c r="H961" s="38"/>
      <c r="I961" s="38"/>
      <c r="J961" s="38"/>
      <c r="K961" s="184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81"/>
      <c r="B962" s="81"/>
      <c r="C962" s="183"/>
      <c r="D962" s="81"/>
      <c r="E962" s="184"/>
      <c r="F962" s="38"/>
      <c r="G962" s="38"/>
      <c r="H962" s="38"/>
      <c r="I962" s="38"/>
      <c r="J962" s="38"/>
      <c r="K962" s="184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81"/>
      <c r="B963" s="81"/>
      <c r="C963" s="183"/>
      <c r="D963" s="81"/>
      <c r="E963" s="184"/>
      <c r="F963" s="38"/>
      <c r="G963" s="38"/>
      <c r="H963" s="38"/>
      <c r="I963" s="38"/>
      <c r="J963" s="38"/>
      <c r="K963" s="184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81"/>
      <c r="B964" s="81"/>
      <c r="C964" s="183"/>
      <c r="D964" s="81"/>
      <c r="E964" s="184"/>
      <c r="F964" s="38"/>
      <c r="G964" s="38"/>
      <c r="H964" s="38"/>
      <c r="I964" s="38"/>
      <c r="J964" s="38"/>
      <c r="K964" s="184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81"/>
      <c r="B965" s="81"/>
      <c r="C965" s="183"/>
      <c r="D965" s="81"/>
      <c r="E965" s="184"/>
      <c r="F965" s="38"/>
      <c r="G965" s="38"/>
      <c r="H965" s="38"/>
      <c r="I965" s="38"/>
      <c r="J965" s="38"/>
      <c r="K965" s="184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81"/>
      <c r="B966" s="81"/>
      <c r="C966" s="183"/>
      <c r="D966" s="81"/>
      <c r="E966" s="184"/>
      <c r="F966" s="38"/>
      <c r="G966" s="38"/>
      <c r="H966" s="38"/>
      <c r="I966" s="38"/>
      <c r="J966" s="38"/>
      <c r="K966" s="184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81"/>
      <c r="B967" s="81"/>
      <c r="C967" s="183"/>
      <c r="D967" s="81"/>
      <c r="E967" s="184"/>
      <c r="F967" s="38"/>
      <c r="G967" s="38"/>
      <c r="H967" s="38"/>
      <c r="I967" s="38"/>
      <c r="J967" s="38"/>
      <c r="K967" s="184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81"/>
      <c r="B968" s="81"/>
      <c r="C968" s="183"/>
      <c r="D968" s="81"/>
      <c r="E968" s="184"/>
      <c r="F968" s="38"/>
      <c r="G968" s="38"/>
      <c r="H968" s="38"/>
      <c r="I968" s="38"/>
      <c r="J968" s="38"/>
      <c r="K968" s="184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81"/>
      <c r="B969" s="81"/>
      <c r="C969" s="183"/>
      <c r="D969" s="81"/>
      <c r="E969" s="184"/>
      <c r="F969" s="38"/>
      <c r="G969" s="38"/>
      <c r="H969" s="38"/>
      <c r="I969" s="38"/>
      <c r="J969" s="38"/>
      <c r="K969" s="184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81"/>
      <c r="B970" s="81"/>
      <c r="C970" s="183"/>
      <c r="D970" s="81"/>
      <c r="E970" s="184"/>
      <c r="F970" s="38"/>
      <c r="G970" s="38"/>
      <c r="H970" s="38"/>
      <c r="I970" s="38"/>
      <c r="J970" s="38"/>
      <c r="K970" s="184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81"/>
      <c r="B971" s="81"/>
      <c r="C971" s="183"/>
      <c r="D971" s="81"/>
      <c r="E971" s="184"/>
      <c r="F971" s="38"/>
      <c r="G971" s="38"/>
      <c r="H971" s="38"/>
      <c r="I971" s="38"/>
      <c r="J971" s="38"/>
      <c r="K971" s="184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81"/>
      <c r="B972" s="81"/>
      <c r="C972" s="183"/>
      <c r="D972" s="81"/>
      <c r="E972" s="184"/>
      <c r="F972" s="38"/>
      <c r="G972" s="38"/>
      <c r="H972" s="38"/>
      <c r="I972" s="38"/>
      <c r="J972" s="38"/>
      <c r="K972" s="184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81"/>
      <c r="B973" s="81"/>
      <c r="C973" s="183"/>
      <c r="D973" s="81"/>
      <c r="E973" s="184"/>
      <c r="F973" s="38"/>
      <c r="G973" s="38"/>
      <c r="H973" s="38"/>
      <c r="I973" s="38"/>
      <c r="J973" s="38"/>
      <c r="K973" s="184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81"/>
      <c r="B974" s="81"/>
      <c r="C974" s="183"/>
      <c r="D974" s="81"/>
      <c r="E974" s="184"/>
      <c r="F974" s="38"/>
      <c r="G974" s="38"/>
      <c r="H974" s="38"/>
      <c r="I974" s="38"/>
      <c r="J974" s="38"/>
      <c r="K974" s="184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81"/>
      <c r="B975" s="81"/>
      <c r="C975" s="183"/>
      <c r="D975" s="81"/>
      <c r="E975" s="184"/>
      <c r="F975" s="38"/>
      <c r="G975" s="38"/>
      <c r="H975" s="38"/>
      <c r="I975" s="38"/>
      <c r="J975" s="38"/>
      <c r="K975" s="184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81"/>
      <c r="B976" s="81"/>
      <c r="C976" s="183"/>
      <c r="D976" s="81"/>
      <c r="E976" s="184"/>
      <c r="F976" s="38"/>
      <c r="G976" s="38"/>
      <c r="H976" s="38"/>
      <c r="I976" s="38"/>
      <c r="J976" s="38"/>
      <c r="K976" s="184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81"/>
      <c r="B977" s="81"/>
      <c r="C977" s="183"/>
      <c r="D977" s="81"/>
      <c r="E977" s="184"/>
      <c r="F977" s="38"/>
      <c r="G977" s="38"/>
      <c r="H977" s="38"/>
      <c r="I977" s="38"/>
      <c r="J977" s="38"/>
      <c r="K977" s="184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81"/>
      <c r="B978" s="81"/>
      <c r="C978" s="183"/>
      <c r="D978" s="81"/>
      <c r="E978" s="184"/>
      <c r="F978" s="38"/>
      <c r="G978" s="38"/>
      <c r="H978" s="38"/>
      <c r="I978" s="38"/>
      <c r="J978" s="38"/>
      <c r="K978" s="184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81"/>
      <c r="B979" s="81"/>
      <c r="C979" s="183"/>
      <c r="D979" s="81"/>
      <c r="E979" s="184"/>
      <c r="F979" s="38"/>
      <c r="G979" s="38"/>
      <c r="H979" s="38"/>
      <c r="I979" s="38"/>
      <c r="J979" s="38"/>
      <c r="K979" s="184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81"/>
      <c r="B980" s="81"/>
      <c r="C980" s="183"/>
      <c r="D980" s="81"/>
      <c r="E980" s="184"/>
      <c r="F980" s="38"/>
      <c r="G980" s="38"/>
      <c r="H980" s="38"/>
      <c r="I980" s="38"/>
      <c r="J980" s="38"/>
      <c r="K980" s="184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81"/>
      <c r="B981" s="81"/>
      <c r="C981" s="183"/>
      <c r="D981" s="81"/>
      <c r="E981" s="184"/>
      <c r="F981" s="38"/>
      <c r="G981" s="38"/>
      <c r="H981" s="38"/>
      <c r="I981" s="38"/>
      <c r="J981" s="38"/>
      <c r="K981" s="184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81"/>
      <c r="B982" s="81"/>
      <c r="C982" s="183"/>
      <c r="D982" s="81"/>
      <c r="E982" s="184"/>
      <c r="F982" s="38"/>
      <c r="G982" s="38"/>
      <c r="H982" s="38"/>
      <c r="I982" s="38"/>
      <c r="J982" s="38"/>
      <c r="K982" s="184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81"/>
      <c r="B983" s="81"/>
      <c r="C983" s="183"/>
      <c r="D983" s="81"/>
      <c r="E983" s="184"/>
      <c r="F983" s="38"/>
      <c r="G983" s="38"/>
      <c r="H983" s="38"/>
      <c r="I983" s="38"/>
      <c r="J983" s="38"/>
      <c r="K983" s="184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81"/>
      <c r="B984" s="81"/>
      <c r="C984" s="183"/>
      <c r="D984" s="81"/>
      <c r="E984" s="184"/>
      <c r="F984" s="38"/>
      <c r="G984" s="38"/>
      <c r="H984" s="38"/>
      <c r="I984" s="38"/>
      <c r="J984" s="38"/>
      <c r="K984" s="184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81"/>
      <c r="B985" s="81"/>
      <c r="C985" s="183"/>
      <c r="D985" s="81"/>
      <c r="E985" s="184"/>
      <c r="F985" s="38"/>
      <c r="G985" s="38"/>
      <c r="H985" s="38"/>
      <c r="I985" s="38"/>
      <c r="J985" s="38"/>
      <c r="K985" s="184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81"/>
      <c r="B986" s="81"/>
      <c r="C986" s="183"/>
      <c r="D986" s="81"/>
      <c r="E986" s="184"/>
      <c r="F986" s="38"/>
      <c r="G986" s="38"/>
      <c r="H986" s="38"/>
      <c r="I986" s="38"/>
      <c r="J986" s="38"/>
      <c r="K986" s="184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81"/>
      <c r="B987" s="81"/>
      <c r="C987" s="183"/>
      <c r="D987" s="81"/>
      <c r="E987" s="184"/>
      <c r="F987" s="38"/>
      <c r="G987" s="38"/>
      <c r="H987" s="38"/>
      <c r="I987" s="38"/>
      <c r="J987" s="38"/>
      <c r="K987" s="184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81"/>
      <c r="B988" s="81"/>
      <c r="C988" s="183"/>
      <c r="D988" s="81"/>
      <c r="E988" s="184"/>
      <c r="F988" s="38"/>
      <c r="G988" s="38"/>
      <c r="H988" s="38"/>
      <c r="I988" s="38"/>
      <c r="J988" s="38"/>
      <c r="K988" s="184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81"/>
      <c r="B989" s="81"/>
      <c r="C989" s="183"/>
      <c r="D989" s="81"/>
      <c r="E989" s="184"/>
      <c r="F989" s="38"/>
      <c r="G989" s="38"/>
      <c r="H989" s="38"/>
      <c r="I989" s="38"/>
      <c r="J989" s="38"/>
      <c r="K989" s="184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81"/>
      <c r="B990" s="81"/>
      <c r="C990" s="183"/>
      <c r="D990" s="81"/>
      <c r="E990" s="184"/>
      <c r="F990" s="38"/>
      <c r="G990" s="38"/>
      <c r="H990" s="38"/>
      <c r="I990" s="38"/>
      <c r="J990" s="38"/>
      <c r="K990" s="184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81"/>
      <c r="B991" s="81"/>
      <c r="C991" s="183"/>
      <c r="D991" s="81"/>
      <c r="E991" s="184"/>
      <c r="F991" s="38"/>
      <c r="G991" s="38"/>
      <c r="H991" s="38"/>
      <c r="I991" s="38"/>
      <c r="J991" s="38"/>
      <c r="K991" s="184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81"/>
      <c r="B992" s="81"/>
      <c r="C992" s="183"/>
      <c r="D992" s="81"/>
      <c r="E992" s="184"/>
      <c r="F992" s="38"/>
      <c r="G992" s="38"/>
      <c r="H992" s="38"/>
      <c r="I992" s="38"/>
      <c r="J992" s="38"/>
      <c r="K992" s="184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81"/>
      <c r="B993" s="81"/>
      <c r="C993" s="183"/>
      <c r="D993" s="81"/>
      <c r="E993" s="184"/>
      <c r="F993" s="38"/>
      <c r="G993" s="38"/>
      <c r="H993" s="38"/>
      <c r="I993" s="38"/>
      <c r="J993" s="38"/>
      <c r="K993" s="184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81"/>
      <c r="B994" s="81"/>
      <c r="C994" s="183"/>
      <c r="D994" s="81"/>
      <c r="E994" s="184"/>
      <c r="F994" s="38"/>
      <c r="G994" s="38"/>
      <c r="H994" s="38"/>
      <c r="I994" s="38"/>
      <c r="J994" s="38"/>
      <c r="K994" s="184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81"/>
      <c r="B995" s="81"/>
      <c r="C995" s="183"/>
      <c r="D995" s="81"/>
      <c r="E995" s="184"/>
      <c r="F995" s="38"/>
      <c r="G995" s="38"/>
      <c r="H995" s="38"/>
      <c r="I995" s="38"/>
      <c r="J995" s="38"/>
      <c r="K995" s="184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81"/>
      <c r="B996" s="81"/>
      <c r="C996" s="183"/>
      <c r="D996" s="81"/>
      <c r="E996" s="184"/>
      <c r="F996" s="38"/>
      <c r="G996" s="38"/>
      <c r="H996" s="38"/>
      <c r="I996" s="38"/>
      <c r="J996" s="38"/>
      <c r="K996" s="184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81"/>
      <c r="B997" s="81"/>
      <c r="C997" s="183"/>
      <c r="D997" s="81"/>
      <c r="E997" s="184"/>
      <c r="F997" s="38"/>
      <c r="G997" s="38"/>
      <c r="H997" s="38"/>
      <c r="I997" s="38"/>
      <c r="J997" s="38"/>
      <c r="K997" s="184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81"/>
      <c r="B998" s="81"/>
      <c r="C998" s="183"/>
      <c r="D998" s="81"/>
      <c r="E998" s="184"/>
      <c r="F998" s="38"/>
      <c r="G998" s="38"/>
      <c r="H998" s="38"/>
      <c r="I998" s="38"/>
      <c r="J998" s="38"/>
      <c r="K998" s="184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81"/>
      <c r="B999" s="81"/>
      <c r="C999" s="183"/>
      <c r="D999" s="81"/>
      <c r="E999" s="184"/>
      <c r="F999" s="38"/>
      <c r="G999" s="38"/>
      <c r="H999" s="38"/>
      <c r="I999" s="38"/>
      <c r="J999" s="38"/>
      <c r="K999" s="184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81"/>
      <c r="B1000" s="81"/>
      <c r="C1000" s="183"/>
      <c r="D1000" s="81"/>
      <c r="E1000" s="184"/>
      <c r="F1000" s="38"/>
      <c r="G1000" s="38"/>
      <c r="H1000" s="38"/>
      <c r="I1000" s="38"/>
      <c r="J1000" s="171"/>
      <c r="K1000" s="184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autoFilter ref="A1:K506">
    <filterColumn colId="0">
      <filters>
        <filter val="1005743914"/>
        <filter val="1010849177"/>
        <filter val="1013015788"/>
        <filter val="1013019283"/>
        <filter val="1014744463"/>
        <filter val="1014891350"/>
        <filter val="1014899600"/>
        <filter val="1016914535"/>
        <filter val="1016920393"/>
        <filter val="1018757486"/>
        <filter val="1021401770"/>
        <filter val="1023555047"/>
        <filter val="1023557960"/>
        <filter val="1023560713"/>
        <filter val="1023561695"/>
        <filter val="10240751"/>
        <filter val="1024631"/>
        <filter val="1024632"/>
        <filter val="1027212897"/>
        <filter val="1028183382"/>
        <filter val="1034298741"/>
        <filter val="1034521163"/>
        <filter val="1034521381"/>
        <filter val="1034521613"/>
        <filter val="1036265296"/>
        <filter val="1043337288"/>
        <filter val="1046736273"/>
        <filter val="10493655"/>
        <filter val="10525103"/>
        <filter val="1056143700"/>
        <filter val="1059251363"/>
        <filter val="1062968418"/>
        <filter val="1087840615"/>
        <filter val="1088972038"/>
        <filter val="1089392159"/>
        <filter val="1093609780"/>
        <filter val="1094992460"/>
        <filter val="1104827031"/>
        <filter val="1104831597"/>
        <filter val="1104839870"/>
        <filter val="1104840361"/>
        <filter val="1104842546"/>
        <filter val="1104845249"/>
        <filter val="1104845624"/>
        <filter val="1104845763"/>
        <filter val="1105374657"/>
        <filter val="1105386638"/>
        <filter val="1105388487"/>
        <filter val="1105936736"/>
        <filter val="1106520191"/>
        <filter val="1106524348"/>
        <filter val="1106524458"/>
        <filter val="1106525749"/>
        <filter val="1107062622"/>
        <filter val="1107069485"/>
        <filter val="1107534708"/>
        <filter val="1107538820"/>
        <filter val="1107540132"/>
        <filter val="1107540239"/>
        <filter val="1107540621"/>
        <filter val="1107845881"/>
        <filter val="1107846670"/>
        <filter val="1107852036"/>
        <filter val="1107853710"/>
        <filter val="1107856710"/>
        <filter val="1107856721"/>
        <filter val="1107867393"/>
        <filter val="1107870227"/>
        <filter val="1107870444"/>
        <filter val="1107870560"/>
        <filter val="1107870878"/>
        <filter val="1107871417"/>
        <filter val="1108258852"/>
        <filter val="1108259183"/>
        <filter val="1108259309"/>
        <filter val="1108260610"/>
        <filter val="1108260655"/>
        <filter val="1108340527"/>
        <filter val="1108340988"/>
        <filter val="1108570826"/>
        <filter val="1108572175"/>
        <filter val="1108572384"/>
        <filter val="1108644363"/>
        <filter val="1108647083"/>
        <filter val="1108652138"/>
        <filter val="1108653297"/>
        <filter val="1108653400"/>
        <filter val="1108653697"/>
        <filter val="1108654335"/>
        <filter val="1109122362"/>
        <filter val="1109197812"/>
        <filter val="1109198496"/>
        <filter val="1109372648"/>
        <filter val="1109548111"/>
        <filter val="1109550926"/>
        <filter val="1109556381"/>
        <filter val="1109557522"/>
        <filter val="1109562640"/>
        <filter val="1109564046"/>
        <filter val="1109566791"/>
        <filter val="1109567429"/>
        <filter val="1109567511"/>
        <filter val="1109567697"/>
        <filter val="1109567748"/>
        <filter val="1109568244"/>
        <filter val="1109568438"/>
        <filter val="1109569271"/>
        <filter val="1109569528"/>
        <filter val="1109569620"/>
        <filter val="1109569738"/>
        <filter val="1109569876"/>
        <filter val="1109569982"/>
        <filter val="1109570302"/>
        <filter val="1109570335"/>
        <filter val="1109570555"/>
        <filter val="1109570767"/>
        <filter val="1109570932"/>
        <filter val="1109570946"/>
        <filter val="1109571123"/>
        <filter val="1109571201"/>
        <filter val="1109571469"/>
        <filter val="1109571509"/>
        <filter val="1109571512"/>
        <filter val="1109571569"/>
        <filter val="1109571633"/>
        <filter val="1109571701"/>
        <filter val="1109571746"/>
        <filter val="1109571770"/>
        <filter val="1109571948"/>
        <filter val="1109571958"/>
        <filter val="1109571974"/>
        <filter val="1109572059"/>
        <filter val="1109572090"/>
        <filter val="1109572310"/>
        <filter val="1109572346"/>
        <filter val="1109572648"/>
        <filter val="1109572687"/>
        <filter val="1109572692"/>
        <filter val="1109572726"/>
        <filter val="1109572809"/>
        <filter val="1109572882"/>
        <filter val="1109572895"/>
        <filter val="1109572936"/>
        <filter val="1109572960"/>
        <filter val="1109572995"/>
        <filter val="1109573193"/>
        <filter val="1109573349"/>
        <filter val="1109573378"/>
        <filter val="1109573393"/>
        <filter val="1109573610"/>
        <filter val="1109573675"/>
        <filter val="1109573739"/>
        <filter val="1109573943"/>
        <filter val="1109573989"/>
        <filter val="1109573995"/>
        <filter val="1109574068"/>
        <filter val="1109574221"/>
        <filter val="1109574360"/>
        <filter val="1109574387"/>
        <filter val="1109574514"/>
        <filter val="1109574531"/>
        <filter val="1109574608"/>
        <filter val="1109574842"/>
        <filter val="1109574992"/>
        <filter val="1109575074"/>
        <filter val="1109575360"/>
        <filter val="1109575750"/>
        <filter val="1109669740"/>
        <filter val="1109678885"/>
        <filter val="1109679987"/>
        <filter val="1109685470"/>
        <filter val="1109686646"/>
        <filter val="1109686860"/>
        <filter val="1109687610"/>
        <filter val="1109922885"/>
        <filter val="1109923378"/>
        <filter val="1109928830"/>
        <filter val="1109929478"/>
        <filter val="1109930195"/>
        <filter val="1109933511"/>
        <filter val="1109935430"/>
        <filter val="1109935644"/>
        <filter val="1109935859"/>
        <filter val="1109937580"/>
        <filter val="1109937631"/>
        <filter val="1109938122"/>
        <filter val="1109939127"/>
        <filter val="1109939128"/>
        <filter val="1109939225"/>
        <filter val="1110047320"/>
        <filter val="1110295861"/>
        <filter val="1110304397"/>
        <filter val="1110306222"/>
        <filter val="1110306608"/>
        <filter val="1110377361"/>
        <filter val="1110377425"/>
        <filter val="1110378804"/>
        <filter val="1110378846"/>
        <filter val="1110379018"/>
        <filter val="1110379097"/>
        <filter val="1110379244"/>
        <filter val="1110379357"/>
        <filter val="1110379691"/>
        <filter val="1110379948"/>
        <filter val="1110380069"/>
        <filter val="1110380308"/>
        <filter val="1111487969"/>
        <filter val="1111488758"/>
        <filter val="1111557642"/>
        <filter val="1111678380"/>
        <filter val="1111688094"/>
        <filter val="1112050839"/>
        <filter val="1112053053"/>
        <filter val="1112059526"/>
        <filter val="1112060551"/>
        <filter val="1112061487"/>
        <filter val="1112064142"/>
        <filter val="1112064504"/>
        <filter val="1112065891"/>
        <filter val="1112065947"/>
        <filter val="1112067383"/>
        <filter val="1112068242"/>
        <filter val="1112068495"/>
        <filter val="1112068571"/>
        <filter val="1112068898"/>
        <filter val="1112068998"/>
        <filter val="1112069023"/>
        <filter val="1112069103"/>
        <filter val="1112069120"/>
        <filter val="1112069280"/>
        <filter val="1112069413"/>
        <filter val="1112069636"/>
        <filter val="1112069732"/>
        <filter val="1112070175"/>
        <filter val="1112070601"/>
        <filter val="1112070614"/>
        <filter val="1112070631"/>
        <filter val="1112071167"/>
        <filter val="1113068017"/>
        <filter val="1113071900"/>
        <filter val="1113626806"/>
        <filter val="1114004102"/>
        <filter val="1114249477"/>
        <filter val="1114249857"/>
        <filter val="1114902093"/>
        <filter val="1114904676"/>
        <filter val="1114961912"/>
        <filter val="1116073786"/>
        <filter val="1116380847"/>
        <filter val="1116383887"/>
        <filter val="1116383900"/>
        <filter val="1116384222"/>
        <filter val="1117016032"/>
        <filter val="1117357665"/>
        <filter val="1123211458"/>
        <filter val="1125233208"/>
        <filter val="1125328161"/>
        <filter val="1126788214"/>
        <filter val="1126788215"/>
        <filter val="1126828189"/>
        <filter val="1130591559"/>
        <filter val="1130602309"/>
        <filter val="1130604366"/>
        <filter val="1130612590"/>
        <filter val="1130622882"/>
        <filter val="1130627537"/>
        <filter val="1141376398"/>
        <filter val="1141528878"/>
        <filter val="1143841090"/>
        <filter val="1143875235"/>
        <filter val="1143943996"/>
        <filter val="1143999200"/>
        <filter val="1144048393"/>
        <filter val="1144052565"/>
        <filter val="1144060320"/>
        <filter val="1144078582"/>
        <filter val="1144110567"/>
        <filter val="1144111488"/>
        <filter val="1144112057"/>
        <filter val="1144112566"/>
        <filter val="1144145829"/>
        <filter val="1144149709"/>
        <filter val="1144164196"/>
        <filter val="1144216317"/>
        <filter val="1149937490"/>
        <filter val="1149938390"/>
        <filter val="1149939672"/>
        <filter val="1149941160"/>
        <filter val="1149941499"/>
        <filter val="1149942560"/>
        <filter val="1149943169"/>
        <filter val="1149943996"/>
        <filter val="1150685910"/>
        <filter val="1150690029"/>
        <filter val="1150691768"/>
        <filter val="1150693541"/>
        <filter val="1150693575"/>
        <filter val="1150694506"/>
        <filter val="1150694786"/>
        <filter val="1150695611"/>
        <filter val="1150695908"/>
        <filter val="1150696079"/>
        <filter val="1150696120"/>
        <filter val="1150696155"/>
        <filter val="1150696247"/>
        <filter val="1150696261"/>
        <filter val="1150696359"/>
        <filter val="1150696460"/>
        <filter val="1150696481"/>
        <filter val="1150696650"/>
        <filter val="1151935933"/>
        <filter val="1151941659"/>
        <filter val="1218717935"/>
        <filter val="1220472896"/>
        <filter val="1220477251"/>
        <filter val="1232790409"/>
        <filter val="1232790506"/>
        <filter val="1232791732"/>
        <filter val="1232795552"/>
        <filter val="1232796651"/>
        <filter val="1232796925"/>
        <filter val="1232798250"/>
        <filter val="1232799224"/>
        <filter val="1232800723"/>
        <filter val="1232800984"/>
        <filter val="1232802044"/>
        <filter val="1232802071"/>
        <filter val="1232802345"/>
        <filter val="1232802417"/>
        <filter val="1232803598"/>
        <filter val="1232804749"/>
        <filter val="1232805109"/>
        <filter val="1232805521"/>
        <filter val="1232805607"/>
        <filter val="1232805723"/>
        <filter val="1232805970"/>
        <filter val="1232805971"/>
        <filter val="1232806367"/>
        <filter val="1232807097"/>
        <filter val="1232808224"/>
        <filter val="1232808846"/>
        <filter val="1232809311"/>
        <filter val="1232809400"/>
        <filter val="1232809410"/>
        <filter val="1232809531"/>
        <filter val="1232809734"/>
        <filter val="1232810026"/>
        <filter val="1232810027"/>
        <filter val="1232810147"/>
        <filter val="1232810472"/>
        <filter val="1232810513"/>
        <filter val="1232810850"/>
        <filter val="1232810887"/>
        <filter val="1232811016"/>
        <filter val="1232811070"/>
        <filter val="1232811523"/>
        <filter val="1232811586"/>
        <filter val="1232812084"/>
        <filter val="1232812098"/>
        <filter val="1232812124"/>
        <filter val="1232812197"/>
        <filter val="1232812221"/>
        <filter val="1232812227"/>
        <filter val="1232812228"/>
        <filter val="1232812550"/>
        <filter val="1232812604"/>
        <filter val="1232812806"/>
        <filter val="1232812838"/>
        <filter val="1232813041"/>
        <filter val="1232813077"/>
        <filter val="1232813095"/>
        <filter val="1232813111"/>
        <filter val="1232813152"/>
        <filter val="1232813380"/>
        <filter val="1232813564"/>
        <filter val="1232813834"/>
        <filter val="1232813887"/>
        <filter val="1232813922"/>
        <filter val="1232814212"/>
        <filter val="1232814279"/>
        <filter val="1232814352"/>
        <filter val="1232814464"/>
        <filter val="1232814472"/>
        <filter val="1232814601"/>
        <filter val="1232814743"/>
        <filter val="1232814755"/>
        <filter val="1232814788"/>
        <filter val="1232814937"/>
        <filter val="1232815145"/>
        <filter val="1232815271"/>
        <filter val="1232815382"/>
        <filter val="1232815418"/>
        <filter val="1232815584"/>
        <filter val="1232815700"/>
        <filter val="1232815746"/>
        <filter val="1232815983"/>
        <filter val="1232816176"/>
        <filter val="1232816211"/>
        <filter val="1232816217"/>
        <filter val="1232816304"/>
        <filter val="1232816464"/>
        <filter val="1232816501"/>
        <filter val="1232816584"/>
        <filter val="1232816624"/>
        <filter val="1232816645"/>
        <filter val="1232816741"/>
        <filter val="1232816842"/>
        <filter val="1232817091"/>
        <filter val="1232817261"/>
        <filter val="1232817365"/>
        <filter val="1232817411"/>
        <filter val="1232817421"/>
        <filter val="1232817460"/>
        <filter val="1232817550"/>
        <filter val="1232817729"/>
        <filter val="1232817750"/>
        <filter val="1232817922"/>
        <filter val="1232817944"/>
        <filter val="1232818020"/>
        <filter val="1232818025"/>
        <filter val="1232818064"/>
        <filter val="1232818096"/>
        <filter val="1232818130"/>
        <filter val="1232818155"/>
        <filter val="1232818228"/>
        <filter val="1232818317"/>
        <filter val="1232818492"/>
        <filter val="1232818619"/>
        <filter val="1232818678"/>
        <filter val="1232818701"/>
        <filter val="1232818708"/>
        <filter val="1232818852"/>
        <filter val="1232818955"/>
        <filter val="1232818978"/>
        <filter val="1232819042"/>
        <filter val="1232819260"/>
        <filter val="1232819262"/>
        <filter val="1232819436"/>
        <filter val="1232819471"/>
        <filter val="1232819675"/>
        <filter val="1232819707"/>
        <filter val="1232819771"/>
        <filter val="1232819862"/>
        <filter val="1232819999"/>
        <filter val="1232820037"/>
        <filter val="1232820051"/>
        <filter val="1232820117"/>
        <filter val="1232820142"/>
        <filter val="1232820367"/>
        <filter val="1232820368"/>
        <filter val="1232820423"/>
        <filter val="1232820477"/>
        <filter val="1232820479"/>
        <filter val="1232820554"/>
        <filter val="1232820727"/>
        <filter val="1232820741"/>
        <filter val="1232821191"/>
        <filter val="1232821323"/>
        <filter val="1232821376"/>
        <filter val="1232821441"/>
        <filter val="1232821558"/>
        <filter val="1232821613"/>
        <filter val="1232821620"/>
        <filter val="1232821678"/>
        <filter val="1232822163"/>
        <filter val="1232823063"/>
        <filter val="1234100191"/>
        <filter val="1234200888"/>
        <filter val="1241414124"/>
        <filter val="1241441105"/>
        <filter val="1241441159"/>
        <filter val="1241441975"/>
        <filter val="14447026"/>
        <filter val="16289125"/>
        <filter val="16608707"/>
        <filter val="168303542"/>
        <filter val="168456239"/>
        <filter val="16917512"/>
        <filter val="16941509"/>
        <filter val="169493336"/>
        <filter val="171976463"/>
        <filter val="171982427"/>
        <filter val="29739209"/>
        <filter val="31258541"/>
        <filter val="31258742"/>
        <filter val="31284737"/>
        <filter val="31838338"/>
        <filter val="31899112"/>
        <filter val="38566967"/>
        <filter val="38604274"/>
        <filter val="38604645"/>
        <filter val="39384958"/>
        <filter val="656127066"/>
        <filter val="661342325"/>
        <filter val="669376083"/>
        <filter val="67021197"/>
        <filter val="67024294"/>
        <filter val="67026661"/>
        <filter val="682255852"/>
        <filter val="87249505"/>
        <filter val="94495906"/>
        <filter val="94537475"/>
        <filter val="A00785530"/>
        <filter val="PAN902338"/>
      </filters>
    </filterColumn>
  </autoFilter>
  <conditionalFormatting sqref="J110">
    <cfRule type="cellIs" dxfId="0" priority="1" operator="equal">
      <formula>0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5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baseColWidth="10" defaultColWidth="14.42578125" defaultRowHeight="15" customHeight="1"/>
  <cols>
    <col min="1" max="1" width="9.42578125" customWidth="1"/>
    <col min="2" max="2" width="13.28515625" customWidth="1"/>
    <col min="3" max="3" width="6.42578125" customWidth="1"/>
    <col min="4" max="4" width="14.7109375" customWidth="1"/>
    <col min="5" max="5" width="29.28515625" customWidth="1"/>
    <col min="6" max="6" width="59.85546875" customWidth="1"/>
    <col min="7" max="7" width="8.42578125" customWidth="1"/>
    <col min="8" max="8" width="15.42578125" customWidth="1"/>
    <col min="9" max="9" width="11" customWidth="1"/>
    <col min="10" max="10" width="18.140625" customWidth="1"/>
    <col min="11" max="11" width="18.5703125" customWidth="1"/>
    <col min="12" max="12" width="50.140625" customWidth="1"/>
    <col min="13" max="13" width="32.28515625" customWidth="1"/>
    <col min="14" max="14" width="18.85546875" customWidth="1"/>
    <col min="15" max="15" width="43" customWidth="1"/>
    <col min="16" max="16" width="21.140625" customWidth="1"/>
    <col min="17" max="17" width="16.7109375" customWidth="1"/>
    <col min="18" max="19" width="21.28515625" customWidth="1"/>
    <col min="20" max="20" width="16.42578125" customWidth="1"/>
    <col min="21" max="21" width="16" customWidth="1"/>
  </cols>
  <sheetData>
    <row r="1" spans="1:21" ht="47.25">
      <c r="A1" s="185" t="s">
        <v>1762</v>
      </c>
      <c r="B1" s="186" t="s">
        <v>1763</v>
      </c>
      <c r="C1" s="185" t="s">
        <v>1764</v>
      </c>
      <c r="D1" s="187" t="s">
        <v>1765</v>
      </c>
      <c r="E1" s="188" t="s">
        <v>1766</v>
      </c>
      <c r="F1" s="186" t="s">
        <v>342</v>
      </c>
      <c r="G1" s="186" t="s">
        <v>341</v>
      </c>
      <c r="H1" s="186" t="s">
        <v>1767</v>
      </c>
      <c r="I1" s="186" t="s">
        <v>343</v>
      </c>
      <c r="J1" s="186" t="s">
        <v>344</v>
      </c>
      <c r="K1" s="186" t="s">
        <v>350</v>
      </c>
      <c r="L1" s="186" t="s">
        <v>345</v>
      </c>
      <c r="M1" s="186" t="s">
        <v>1768</v>
      </c>
      <c r="N1" s="186" t="s">
        <v>1769</v>
      </c>
      <c r="O1" s="186" t="s">
        <v>1770</v>
      </c>
      <c r="P1" s="186" t="s">
        <v>348</v>
      </c>
      <c r="Q1" s="186" t="s">
        <v>1771</v>
      </c>
      <c r="R1" s="189" t="s">
        <v>1772</v>
      </c>
      <c r="S1" s="189"/>
      <c r="T1" s="189" t="s">
        <v>1773</v>
      </c>
      <c r="U1" s="186" t="s">
        <v>349</v>
      </c>
    </row>
    <row r="2" spans="1:21" ht="15.75">
      <c r="A2" s="190">
        <v>5</v>
      </c>
      <c r="B2" s="191" t="s">
        <v>1774</v>
      </c>
      <c r="C2" s="192">
        <v>2021</v>
      </c>
      <c r="D2" s="193">
        <v>44413</v>
      </c>
      <c r="E2" s="194" t="s">
        <v>1775</v>
      </c>
      <c r="F2" s="195" t="s">
        <v>860</v>
      </c>
      <c r="G2" s="194" t="s">
        <v>328</v>
      </c>
      <c r="H2" s="194">
        <v>1110379244</v>
      </c>
      <c r="I2" s="196" t="s">
        <v>327</v>
      </c>
      <c r="J2" s="197">
        <v>43660</v>
      </c>
      <c r="K2" s="198" t="str">
        <f t="shared" ref="K2:K1575" ca="1" si="0">DATEDIF(J2,TODAY(),"y") &amp;  " año, " &amp; DATEDIF(J2,TODAY(),"YM") &amp; " mes"</f>
        <v>4 año, 1 mes</v>
      </c>
      <c r="L2" s="195" t="s">
        <v>861</v>
      </c>
      <c r="M2" s="194"/>
      <c r="N2" s="194"/>
      <c r="O2" s="194"/>
      <c r="P2" s="194"/>
      <c r="Q2" s="194" t="s">
        <v>158</v>
      </c>
      <c r="R2" s="194" t="s">
        <v>1776</v>
      </c>
      <c r="S2" s="199" t="str">
        <f t="shared" ref="S2:S57" si="1">MID(R2,1,3)</f>
        <v>INF</v>
      </c>
      <c r="T2" s="194"/>
      <c r="U2" s="194" t="s">
        <v>375</v>
      </c>
    </row>
    <row r="3" spans="1:21" ht="15.75">
      <c r="A3" s="200">
        <v>5</v>
      </c>
      <c r="B3" s="191" t="s">
        <v>1774</v>
      </c>
      <c r="C3" s="201">
        <v>2021</v>
      </c>
      <c r="D3" s="202">
        <v>44413</v>
      </c>
      <c r="E3" s="199" t="s">
        <v>1775</v>
      </c>
      <c r="F3" s="199" t="s">
        <v>1010</v>
      </c>
      <c r="G3" s="199" t="s">
        <v>328</v>
      </c>
      <c r="H3" s="199">
        <v>1149943996</v>
      </c>
      <c r="I3" s="203" t="s">
        <v>327</v>
      </c>
      <c r="J3" s="204">
        <v>44316</v>
      </c>
      <c r="K3" s="198" t="str">
        <f t="shared" ca="1" si="0"/>
        <v>2 año, 3 mes</v>
      </c>
      <c r="L3" s="199" t="s">
        <v>1050</v>
      </c>
      <c r="M3" s="199"/>
      <c r="N3" s="199"/>
      <c r="O3" s="199"/>
      <c r="P3" s="199"/>
      <c r="Q3" s="199" t="s">
        <v>169</v>
      </c>
      <c r="R3" s="199" t="s">
        <v>1777</v>
      </c>
      <c r="S3" s="199" t="str">
        <f t="shared" si="1"/>
        <v>NIM</v>
      </c>
      <c r="T3" s="199"/>
      <c r="U3" s="199" t="s">
        <v>375</v>
      </c>
    </row>
    <row r="4" spans="1:21" ht="15.75">
      <c r="A4" s="200">
        <v>5</v>
      </c>
      <c r="B4" s="191" t="s">
        <v>1774</v>
      </c>
      <c r="C4" s="201">
        <v>2021</v>
      </c>
      <c r="D4" s="202">
        <v>44413</v>
      </c>
      <c r="E4" s="199" t="s">
        <v>1775</v>
      </c>
      <c r="F4" s="199" t="s">
        <v>957</v>
      </c>
      <c r="G4" s="199" t="s">
        <v>328</v>
      </c>
      <c r="H4" s="199">
        <v>1114904676</v>
      </c>
      <c r="I4" s="203" t="s">
        <v>324</v>
      </c>
      <c r="J4" s="205">
        <v>44309</v>
      </c>
      <c r="K4" s="198" t="str">
        <f t="shared" ca="1" si="0"/>
        <v>2 año, 4 mes</v>
      </c>
      <c r="L4" s="199" t="s">
        <v>958</v>
      </c>
      <c r="M4" s="199" t="s">
        <v>1778</v>
      </c>
      <c r="N4" s="199"/>
      <c r="O4" s="199"/>
      <c r="P4" s="199"/>
      <c r="Q4" s="199" t="s">
        <v>169</v>
      </c>
      <c r="R4" s="199" t="s">
        <v>1777</v>
      </c>
      <c r="S4" s="199" t="str">
        <f t="shared" si="1"/>
        <v>NIM</v>
      </c>
      <c r="T4" s="199"/>
      <c r="U4" s="199" t="s">
        <v>375</v>
      </c>
    </row>
    <row r="5" spans="1:21" ht="15.75">
      <c r="A5" s="200">
        <v>5</v>
      </c>
      <c r="B5" s="191" t="s">
        <v>1774</v>
      </c>
      <c r="C5" s="201">
        <v>2021</v>
      </c>
      <c r="D5" s="202">
        <v>44413</v>
      </c>
      <c r="E5" s="199" t="s">
        <v>1775</v>
      </c>
      <c r="F5" s="199" t="s">
        <v>1090</v>
      </c>
      <c r="G5" s="199" t="s">
        <v>328</v>
      </c>
      <c r="H5" s="199">
        <v>1220472896</v>
      </c>
      <c r="I5" s="203" t="s">
        <v>327</v>
      </c>
      <c r="J5" s="206"/>
      <c r="K5" s="198" t="str">
        <f t="shared" ca="1" si="0"/>
        <v>123 año, 7 mes</v>
      </c>
      <c r="L5" s="199" t="s">
        <v>1091</v>
      </c>
      <c r="M5" s="199"/>
      <c r="N5" s="199"/>
      <c r="O5" s="199"/>
      <c r="P5" s="199"/>
      <c r="Q5" s="199" t="s">
        <v>158</v>
      </c>
      <c r="R5" s="199" t="s">
        <v>1776</v>
      </c>
      <c r="S5" s="199" t="str">
        <f t="shared" si="1"/>
        <v>INF</v>
      </c>
      <c r="T5" s="199"/>
      <c r="U5" s="199" t="s">
        <v>375</v>
      </c>
    </row>
    <row r="6" spans="1:21" ht="15.75">
      <c r="A6" s="200">
        <v>5</v>
      </c>
      <c r="B6" s="191" t="s">
        <v>1774</v>
      </c>
      <c r="C6" s="201">
        <v>2021</v>
      </c>
      <c r="D6" s="202">
        <v>44413</v>
      </c>
      <c r="E6" s="199" t="s">
        <v>1775</v>
      </c>
      <c r="F6" s="199" t="s">
        <v>1115</v>
      </c>
      <c r="G6" s="199" t="s">
        <v>328</v>
      </c>
      <c r="H6" s="199">
        <v>1232800984</v>
      </c>
      <c r="I6" s="203" t="s">
        <v>327</v>
      </c>
      <c r="J6" s="206"/>
      <c r="K6" s="198" t="str">
        <f t="shared" ca="1" si="0"/>
        <v>123 año, 7 mes</v>
      </c>
      <c r="L6" s="199" t="s">
        <v>1116</v>
      </c>
      <c r="M6" s="199"/>
      <c r="N6" s="199"/>
      <c r="O6" s="199"/>
      <c r="P6" s="199"/>
      <c r="Q6" s="199" t="s">
        <v>158</v>
      </c>
      <c r="R6" s="199" t="s">
        <v>1776</v>
      </c>
      <c r="S6" s="199" t="str">
        <f t="shared" si="1"/>
        <v>INF</v>
      </c>
      <c r="T6" s="199"/>
      <c r="U6" s="199" t="s">
        <v>375</v>
      </c>
    </row>
    <row r="7" spans="1:21" ht="15.75">
      <c r="A7" s="200">
        <v>10</v>
      </c>
      <c r="B7" s="191" t="s">
        <v>1774</v>
      </c>
      <c r="C7" s="201">
        <v>2021</v>
      </c>
      <c r="D7" s="202">
        <v>44418</v>
      </c>
      <c r="E7" s="199" t="s">
        <v>1775</v>
      </c>
      <c r="F7" s="199" t="s">
        <v>1133</v>
      </c>
      <c r="G7" s="199" t="s">
        <v>1132</v>
      </c>
      <c r="H7" s="199">
        <v>1232805521</v>
      </c>
      <c r="I7" s="203" t="s">
        <v>324</v>
      </c>
      <c r="J7" s="206"/>
      <c r="K7" s="198" t="str">
        <f t="shared" ca="1" si="0"/>
        <v>123 año, 7 mes</v>
      </c>
      <c r="L7" s="199" t="s">
        <v>1134</v>
      </c>
      <c r="M7" s="199"/>
      <c r="N7" s="199"/>
      <c r="O7" s="199"/>
      <c r="P7" s="199"/>
      <c r="Q7" s="199" t="s">
        <v>158</v>
      </c>
      <c r="R7" s="199" t="s">
        <v>1776</v>
      </c>
      <c r="S7" s="199" t="str">
        <f t="shared" si="1"/>
        <v>INF</v>
      </c>
      <c r="T7" s="199"/>
      <c r="U7" s="199" t="s">
        <v>375</v>
      </c>
    </row>
    <row r="8" spans="1:21" ht="15.75">
      <c r="A8" s="200">
        <v>10</v>
      </c>
      <c r="B8" s="191" t="s">
        <v>1774</v>
      </c>
      <c r="C8" s="201">
        <v>2021</v>
      </c>
      <c r="D8" s="202">
        <v>44418</v>
      </c>
      <c r="E8" s="199" t="s">
        <v>1775</v>
      </c>
      <c r="F8" s="199" t="s">
        <v>464</v>
      </c>
      <c r="G8" s="199" t="s">
        <v>328</v>
      </c>
      <c r="H8" s="199">
        <v>1036265296</v>
      </c>
      <c r="I8" s="203" t="s">
        <v>324</v>
      </c>
      <c r="J8" s="206"/>
      <c r="K8" s="198" t="str">
        <f t="shared" ca="1" si="0"/>
        <v>123 año, 7 mes</v>
      </c>
      <c r="L8" s="199" t="s">
        <v>465</v>
      </c>
      <c r="M8" s="199"/>
      <c r="N8" s="199"/>
      <c r="O8" s="199"/>
      <c r="P8" s="199"/>
      <c r="Q8" s="199" t="s">
        <v>277</v>
      </c>
      <c r="R8" s="199" t="s">
        <v>1776</v>
      </c>
      <c r="S8" s="199" t="str">
        <f t="shared" si="1"/>
        <v>INF</v>
      </c>
      <c r="T8" s="199"/>
      <c r="U8" s="199" t="s">
        <v>375</v>
      </c>
    </row>
    <row r="9" spans="1:21" ht="15.75">
      <c r="A9" s="200">
        <v>10</v>
      </c>
      <c r="B9" s="191" t="s">
        <v>1774</v>
      </c>
      <c r="C9" s="201">
        <v>2021</v>
      </c>
      <c r="D9" s="202">
        <v>44418</v>
      </c>
      <c r="E9" s="199" t="s">
        <v>1775</v>
      </c>
      <c r="F9" s="199" t="s">
        <v>1048</v>
      </c>
      <c r="G9" s="199" t="s">
        <v>328</v>
      </c>
      <c r="H9" s="199">
        <v>1149943169</v>
      </c>
      <c r="I9" s="203" t="s">
        <v>327</v>
      </c>
      <c r="J9" s="206"/>
      <c r="K9" s="198" t="str">
        <f t="shared" ca="1" si="0"/>
        <v>123 año, 7 mes</v>
      </c>
      <c r="L9" s="199" t="s">
        <v>1049</v>
      </c>
      <c r="M9" s="199"/>
      <c r="N9" s="199"/>
      <c r="O9" s="199"/>
      <c r="P9" s="199"/>
      <c r="Q9" s="199" t="s">
        <v>278</v>
      </c>
      <c r="R9" s="199" t="s">
        <v>1779</v>
      </c>
      <c r="S9" s="199" t="str">
        <f t="shared" si="1"/>
        <v>PEN</v>
      </c>
      <c r="T9" s="199"/>
      <c r="U9" s="199" t="s">
        <v>375</v>
      </c>
    </row>
    <row r="10" spans="1:21" ht="15.75">
      <c r="A10" s="200">
        <v>10</v>
      </c>
      <c r="B10" s="191" t="s">
        <v>1774</v>
      </c>
      <c r="C10" s="201">
        <v>2021</v>
      </c>
      <c r="D10" s="202">
        <v>44418</v>
      </c>
      <c r="E10" s="199" t="s">
        <v>1775</v>
      </c>
      <c r="F10" s="199" t="s">
        <v>1048</v>
      </c>
      <c r="G10" s="199" t="s">
        <v>328</v>
      </c>
      <c r="H10" s="199">
        <v>1149943169</v>
      </c>
      <c r="I10" s="203" t="s">
        <v>327</v>
      </c>
      <c r="J10" s="206"/>
      <c r="K10" s="198" t="str">
        <f t="shared" ca="1" si="0"/>
        <v>123 año, 7 mes</v>
      </c>
      <c r="L10" s="199" t="s">
        <v>1049</v>
      </c>
      <c r="M10" s="199"/>
      <c r="N10" s="199"/>
      <c r="O10" s="199"/>
      <c r="P10" s="199"/>
      <c r="Q10" s="199" t="s">
        <v>279</v>
      </c>
      <c r="R10" s="199" t="s">
        <v>1780</v>
      </c>
      <c r="S10" s="199" t="str">
        <f t="shared" si="1"/>
        <v>STA</v>
      </c>
      <c r="T10" s="199"/>
      <c r="U10" s="199" t="s">
        <v>375</v>
      </c>
    </row>
    <row r="11" spans="1:21" ht="15.75">
      <c r="A11" s="200">
        <v>11</v>
      </c>
      <c r="B11" s="191" t="s">
        <v>1774</v>
      </c>
      <c r="C11" s="201">
        <v>2021</v>
      </c>
      <c r="D11" s="202">
        <v>44419</v>
      </c>
      <c r="E11" s="199" t="s">
        <v>1775</v>
      </c>
      <c r="F11" s="199" t="s">
        <v>811</v>
      </c>
      <c r="G11" s="199" t="s">
        <v>332</v>
      </c>
      <c r="H11" s="199">
        <v>1109930195</v>
      </c>
      <c r="I11" s="203" t="s">
        <v>327</v>
      </c>
      <c r="J11" s="206"/>
      <c r="K11" s="198" t="str">
        <f t="shared" ca="1" si="0"/>
        <v>123 año, 7 mes</v>
      </c>
      <c r="L11" s="199" t="s">
        <v>812</v>
      </c>
      <c r="M11" s="199"/>
      <c r="N11" s="199"/>
      <c r="O11" s="199"/>
      <c r="P11" s="199"/>
      <c r="Q11" s="199" t="s">
        <v>158</v>
      </c>
      <c r="R11" s="199" t="s">
        <v>1776</v>
      </c>
      <c r="S11" s="199" t="str">
        <f t="shared" si="1"/>
        <v>INF</v>
      </c>
      <c r="T11" s="199"/>
      <c r="U11" s="199" t="s">
        <v>375</v>
      </c>
    </row>
    <row r="12" spans="1:21" ht="15.75">
      <c r="A12" s="200">
        <v>12</v>
      </c>
      <c r="B12" s="191" t="s">
        <v>1774</v>
      </c>
      <c r="C12" s="201">
        <v>2021</v>
      </c>
      <c r="D12" s="202">
        <v>44420</v>
      </c>
      <c r="E12" s="199" t="s">
        <v>1775</v>
      </c>
      <c r="F12" s="199" t="s">
        <v>884</v>
      </c>
      <c r="G12" s="199" t="s">
        <v>332</v>
      </c>
      <c r="H12" s="199">
        <v>1112050839</v>
      </c>
      <c r="I12" s="203" t="s">
        <v>327</v>
      </c>
      <c r="J12" s="206"/>
      <c r="K12" s="198" t="str">
        <f t="shared" ca="1" si="0"/>
        <v>123 año, 7 mes</v>
      </c>
      <c r="L12" s="199" t="s">
        <v>885</v>
      </c>
      <c r="M12" s="199"/>
      <c r="N12" s="199"/>
      <c r="O12" s="199"/>
      <c r="P12" s="199"/>
      <c r="Q12" s="199" t="s">
        <v>158</v>
      </c>
      <c r="R12" s="199" t="s">
        <v>1776</v>
      </c>
      <c r="S12" s="199" t="str">
        <f t="shared" si="1"/>
        <v>INF</v>
      </c>
      <c r="T12" s="199"/>
      <c r="U12" s="199" t="s">
        <v>375</v>
      </c>
    </row>
    <row r="13" spans="1:21" ht="15.75">
      <c r="A13" s="200">
        <v>13</v>
      </c>
      <c r="B13" s="191" t="s">
        <v>1774</v>
      </c>
      <c r="C13" s="201">
        <v>2021</v>
      </c>
      <c r="D13" s="202">
        <v>44421</v>
      </c>
      <c r="E13" s="199" t="s">
        <v>1775</v>
      </c>
      <c r="F13" s="199" t="s">
        <v>1053</v>
      </c>
      <c r="G13" s="199" t="s">
        <v>332</v>
      </c>
      <c r="H13" s="199">
        <v>1150690029</v>
      </c>
      <c r="I13" s="203" t="s">
        <v>324</v>
      </c>
      <c r="J13" s="206"/>
      <c r="K13" s="198" t="str">
        <f t="shared" ca="1" si="0"/>
        <v>123 año, 7 mes</v>
      </c>
      <c r="L13" s="199" t="s">
        <v>1015</v>
      </c>
      <c r="M13" s="199"/>
      <c r="N13" s="199"/>
      <c r="O13" s="199"/>
      <c r="P13" s="199"/>
      <c r="Q13" s="199" t="s">
        <v>161</v>
      </c>
      <c r="R13" s="199" t="s">
        <v>1781</v>
      </c>
      <c r="S13" s="199" t="str">
        <f t="shared" si="1"/>
        <v>VAR</v>
      </c>
      <c r="T13" s="199"/>
      <c r="U13" s="199" t="s">
        <v>375</v>
      </c>
    </row>
    <row r="14" spans="1:21" ht="15.75">
      <c r="A14" s="200">
        <v>13</v>
      </c>
      <c r="B14" s="191" t="s">
        <v>1774</v>
      </c>
      <c r="C14" s="201">
        <v>2021</v>
      </c>
      <c r="D14" s="202">
        <v>44421</v>
      </c>
      <c r="E14" s="199" t="s">
        <v>1775</v>
      </c>
      <c r="F14" s="199" t="s">
        <v>1053</v>
      </c>
      <c r="G14" s="199" t="s">
        <v>332</v>
      </c>
      <c r="H14" s="199">
        <v>1150690029</v>
      </c>
      <c r="I14" s="203" t="s">
        <v>324</v>
      </c>
      <c r="J14" s="206"/>
      <c r="K14" s="198" t="str">
        <f t="shared" ca="1" si="0"/>
        <v>123 año, 7 mes</v>
      </c>
      <c r="L14" s="199" t="s">
        <v>1015</v>
      </c>
      <c r="M14" s="199"/>
      <c r="N14" s="199"/>
      <c r="O14" s="199"/>
      <c r="P14" s="199"/>
      <c r="Q14" s="199" t="s">
        <v>158</v>
      </c>
      <c r="R14" s="199" t="s">
        <v>1776</v>
      </c>
      <c r="S14" s="199" t="str">
        <f t="shared" si="1"/>
        <v>INF</v>
      </c>
      <c r="T14" s="199"/>
      <c r="U14" s="199" t="s">
        <v>375</v>
      </c>
    </row>
    <row r="15" spans="1:21" ht="15.75">
      <c r="A15" s="200">
        <v>13</v>
      </c>
      <c r="B15" s="191" t="s">
        <v>1774</v>
      </c>
      <c r="C15" s="201">
        <v>2021</v>
      </c>
      <c r="D15" s="202">
        <v>44421</v>
      </c>
      <c r="E15" s="199" t="s">
        <v>1775</v>
      </c>
      <c r="F15" s="199" t="s">
        <v>1281</v>
      </c>
      <c r="G15" s="199" t="s">
        <v>328</v>
      </c>
      <c r="H15" s="199">
        <v>1232816464</v>
      </c>
      <c r="I15" s="203" t="s">
        <v>324</v>
      </c>
      <c r="J15" s="205">
        <v>44362</v>
      </c>
      <c r="K15" s="198" t="str">
        <f t="shared" ca="1" si="0"/>
        <v>2 año, 2 mes</v>
      </c>
      <c r="L15" s="199" t="s">
        <v>1282</v>
      </c>
      <c r="M15" s="207" t="s">
        <v>1782</v>
      </c>
      <c r="N15" s="207">
        <v>1143835116</v>
      </c>
      <c r="O15" s="207" t="s">
        <v>1283</v>
      </c>
      <c r="P15" s="207">
        <v>3046685324</v>
      </c>
      <c r="Q15" s="199" t="s">
        <v>171</v>
      </c>
      <c r="R15" s="199" t="s">
        <v>1783</v>
      </c>
      <c r="S15" s="199" t="str">
        <f t="shared" si="1"/>
        <v>PRE</v>
      </c>
      <c r="T15" s="199"/>
      <c r="U15" s="199" t="s">
        <v>375</v>
      </c>
    </row>
    <row r="16" spans="1:21" ht="15.75">
      <c r="A16" s="200">
        <v>13</v>
      </c>
      <c r="B16" s="191" t="s">
        <v>1774</v>
      </c>
      <c r="C16" s="201">
        <v>2021</v>
      </c>
      <c r="D16" s="202">
        <v>44421</v>
      </c>
      <c r="E16" s="199" t="s">
        <v>1775</v>
      </c>
      <c r="F16" s="199" t="s">
        <v>1281</v>
      </c>
      <c r="G16" s="199" t="s">
        <v>328</v>
      </c>
      <c r="H16" s="199">
        <v>1232816464</v>
      </c>
      <c r="I16" s="203" t="s">
        <v>324</v>
      </c>
      <c r="J16" s="205">
        <v>44362</v>
      </c>
      <c r="K16" s="198" t="str">
        <f t="shared" ca="1" si="0"/>
        <v>2 año, 2 mes</v>
      </c>
      <c r="L16" s="199" t="s">
        <v>1282</v>
      </c>
      <c r="M16" s="207" t="s">
        <v>1782</v>
      </c>
      <c r="N16" s="207">
        <v>1143835116</v>
      </c>
      <c r="O16" s="207" t="s">
        <v>1283</v>
      </c>
      <c r="P16" s="207">
        <v>3046685324</v>
      </c>
      <c r="Q16" s="199" t="s">
        <v>159</v>
      </c>
      <c r="R16" s="199" t="s">
        <v>1784</v>
      </c>
      <c r="S16" s="199" t="str">
        <f t="shared" si="1"/>
        <v>HEX</v>
      </c>
      <c r="T16" s="199"/>
      <c r="U16" s="199" t="s">
        <v>375</v>
      </c>
    </row>
    <row r="17" spans="1:21" ht="15.75">
      <c r="A17" s="200">
        <v>13</v>
      </c>
      <c r="B17" s="191" t="s">
        <v>1774</v>
      </c>
      <c r="C17" s="201">
        <v>2021</v>
      </c>
      <c r="D17" s="202">
        <v>44421</v>
      </c>
      <c r="E17" s="199" t="s">
        <v>1775</v>
      </c>
      <c r="F17" s="199" t="s">
        <v>1281</v>
      </c>
      <c r="G17" s="199" t="s">
        <v>328</v>
      </c>
      <c r="H17" s="199">
        <v>1232816464</v>
      </c>
      <c r="I17" s="203" t="s">
        <v>324</v>
      </c>
      <c r="J17" s="205">
        <v>44362</v>
      </c>
      <c r="K17" s="198" t="str">
        <f t="shared" ca="1" si="0"/>
        <v>2 año, 2 mes</v>
      </c>
      <c r="L17" s="199" t="s">
        <v>1282</v>
      </c>
      <c r="M17" s="207" t="s">
        <v>1782</v>
      </c>
      <c r="N17" s="207">
        <v>1143835116</v>
      </c>
      <c r="O17" s="207" t="s">
        <v>1283</v>
      </c>
      <c r="P17" s="207">
        <v>3046685324</v>
      </c>
      <c r="Q17" s="199" t="s">
        <v>157</v>
      </c>
      <c r="R17" s="199" t="s">
        <v>1785</v>
      </c>
      <c r="S17" s="199" t="str">
        <f t="shared" si="1"/>
        <v>ROT</v>
      </c>
      <c r="T17" s="199"/>
      <c r="U17" s="199" t="s">
        <v>375</v>
      </c>
    </row>
    <row r="18" spans="1:21" ht="15.75">
      <c r="A18" s="200">
        <v>13</v>
      </c>
      <c r="B18" s="191" t="s">
        <v>1774</v>
      </c>
      <c r="C18" s="201">
        <v>2021</v>
      </c>
      <c r="D18" s="202">
        <v>44421</v>
      </c>
      <c r="E18" s="199" t="s">
        <v>1775</v>
      </c>
      <c r="F18" s="199" t="s">
        <v>1014</v>
      </c>
      <c r="G18" s="199" t="s">
        <v>322</v>
      </c>
      <c r="H18" s="199">
        <v>1144048393</v>
      </c>
      <c r="I18" s="203" t="s">
        <v>324</v>
      </c>
      <c r="J18" s="206"/>
      <c r="K18" s="198" t="str">
        <f t="shared" ca="1" si="0"/>
        <v>123 año, 7 mes</v>
      </c>
      <c r="L18" s="199" t="s">
        <v>1015</v>
      </c>
      <c r="M18" s="199"/>
      <c r="N18" s="199"/>
      <c r="O18" s="199"/>
      <c r="P18" s="199"/>
      <c r="Q18" s="199" t="s">
        <v>158</v>
      </c>
      <c r="R18" s="199" t="s">
        <v>1776</v>
      </c>
      <c r="S18" s="199" t="str">
        <f t="shared" si="1"/>
        <v>INF</v>
      </c>
      <c r="T18" s="199"/>
      <c r="U18" s="199" t="s">
        <v>375</v>
      </c>
    </row>
    <row r="19" spans="1:21" ht="15.75">
      <c r="A19" s="200">
        <v>14</v>
      </c>
      <c r="B19" s="191" t="s">
        <v>1774</v>
      </c>
      <c r="C19" s="201">
        <v>2021</v>
      </c>
      <c r="D19" s="202">
        <v>44422</v>
      </c>
      <c r="E19" s="199" t="s">
        <v>1775</v>
      </c>
      <c r="F19" s="199" t="s">
        <v>916</v>
      </c>
      <c r="G19" s="199" t="s">
        <v>328</v>
      </c>
      <c r="H19" s="199">
        <v>1112069103</v>
      </c>
      <c r="I19" s="203" t="s">
        <v>327</v>
      </c>
      <c r="J19" s="206"/>
      <c r="K19" s="198" t="str">
        <f t="shared" ca="1" si="0"/>
        <v>123 año, 7 mes</v>
      </c>
      <c r="L19" s="199" t="s">
        <v>917</v>
      </c>
      <c r="M19" s="199"/>
      <c r="N19" s="199"/>
      <c r="O19" s="199"/>
      <c r="P19" s="199"/>
      <c r="Q19" s="199" t="s">
        <v>169</v>
      </c>
      <c r="R19" s="199" t="s">
        <v>1777</v>
      </c>
      <c r="S19" s="199" t="str">
        <f t="shared" si="1"/>
        <v>NIM</v>
      </c>
      <c r="T19" s="199"/>
      <c r="U19" s="199" t="s">
        <v>375</v>
      </c>
    </row>
    <row r="20" spans="1:21" ht="15.75">
      <c r="A20" s="200">
        <v>17</v>
      </c>
      <c r="B20" s="191" t="s">
        <v>1774</v>
      </c>
      <c r="C20" s="201">
        <v>2021</v>
      </c>
      <c r="D20" s="202">
        <v>44425</v>
      </c>
      <c r="E20" s="199" t="s">
        <v>1775</v>
      </c>
      <c r="F20" s="199" t="s">
        <v>499</v>
      </c>
      <c r="G20" s="199" t="s">
        <v>328</v>
      </c>
      <c r="H20" s="199">
        <v>1104845249</v>
      </c>
      <c r="I20" s="203" t="s">
        <v>327</v>
      </c>
      <c r="J20" s="206"/>
      <c r="K20" s="198" t="str">
        <f t="shared" ca="1" si="0"/>
        <v>123 año, 7 mes</v>
      </c>
      <c r="L20" s="199" t="s">
        <v>500</v>
      </c>
      <c r="M20" s="199"/>
      <c r="N20" s="199"/>
      <c r="O20" s="199"/>
      <c r="P20" s="199"/>
      <c r="Q20" s="199" t="s">
        <v>169</v>
      </c>
      <c r="R20" s="199" t="s">
        <v>1777</v>
      </c>
      <c r="S20" s="199" t="str">
        <f t="shared" si="1"/>
        <v>NIM</v>
      </c>
      <c r="T20" s="199"/>
      <c r="U20" s="199" t="s">
        <v>375</v>
      </c>
    </row>
    <row r="21" spans="1:21" ht="15.75" customHeight="1">
      <c r="A21" s="200">
        <v>17</v>
      </c>
      <c r="B21" s="191" t="s">
        <v>1774</v>
      </c>
      <c r="C21" s="201">
        <v>2021</v>
      </c>
      <c r="D21" s="202">
        <v>44425</v>
      </c>
      <c r="E21" s="199" t="s">
        <v>1775</v>
      </c>
      <c r="F21" s="199" t="s">
        <v>499</v>
      </c>
      <c r="G21" s="199" t="s">
        <v>328</v>
      </c>
      <c r="H21" s="199">
        <v>1104845249</v>
      </c>
      <c r="I21" s="203" t="s">
        <v>327</v>
      </c>
      <c r="J21" s="206"/>
      <c r="K21" s="198" t="str">
        <f t="shared" ca="1" si="0"/>
        <v>123 año, 7 mes</v>
      </c>
      <c r="L21" s="199" t="s">
        <v>500</v>
      </c>
      <c r="M21" s="199"/>
      <c r="N21" s="199"/>
      <c r="O21" s="199"/>
      <c r="P21" s="199"/>
      <c r="Q21" s="199" t="s">
        <v>158</v>
      </c>
      <c r="R21" s="199" t="s">
        <v>1776</v>
      </c>
      <c r="S21" s="199" t="str">
        <f t="shared" si="1"/>
        <v>INF</v>
      </c>
      <c r="T21" s="199"/>
      <c r="U21" s="199" t="s">
        <v>375</v>
      </c>
    </row>
    <row r="22" spans="1:21" ht="15.75" customHeight="1">
      <c r="A22" s="200">
        <v>17</v>
      </c>
      <c r="B22" s="191" t="s">
        <v>1774</v>
      </c>
      <c r="C22" s="201">
        <v>2021</v>
      </c>
      <c r="D22" s="202">
        <v>44425</v>
      </c>
      <c r="E22" s="199" t="s">
        <v>1775</v>
      </c>
      <c r="F22" s="199" t="s">
        <v>1284</v>
      </c>
      <c r="G22" s="199" t="s">
        <v>328</v>
      </c>
      <c r="H22" s="199">
        <v>1232816501</v>
      </c>
      <c r="I22" s="203" t="s">
        <v>324</v>
      </c>
      <c r="J22" s="205">
        <v>44363</v>
      </c>
      <c r="K22" s="198" t="str">
        <f t="shared" ca="1" si="0"/>
        <v>2 año, 2 mes</v>
      </c>
      <c r="L22" s="199" t="s">
        <v>1285</v>
      </c>
      <c r="M22" s="199" t="s">
        <v>1786</v>
      </c>
      <c r="N22" s="199" t="s">
        <v>1286</v>
      </c>
      <c r="O22" s="199" t="s">
        <v>1287</v>
      </c>
      <c r="P22" s="199">
        <v>3003007011</v>
      </c>
      <c r="Q22" s="199" t="s">
        <v>157</v>
      </c>
      <c r="R22" s="199" t="s">
        <v>1785</v>
      </c>
      <c r="S22" s="199" t="str">
        <f t="shared" si="1"/>
        <v>ROT</v>
      </c>
      <c r="T22" s="199"/>
      <c r="U22" s="199" t="s">
        <v>375</v>
      </c>
    </row>
    <row r="23" spans="1:21" ht="15.75" customHeight="1">
      <c r="A23" s="200">
        <v>17</v>
      </c>
      <c r="B23" s="191" t="s">
        <v>1774</v>
      </c>
      <c r="C23" s="201">
        <v>2021</v>
      </c>
      <c r="D23" s="202">
        <v>44425</v>
      </c>
      <c r="E23" s="199" t="s">
        <v>1775</v>
      </c>
      <c r="F23" s="199" t="s">
        <v>1284</v>
      </c>
      <c r="G23" s="199" t="s">
        <v>328</v>
      </c>
      <c r="H23" s="199">
        <v>1232816501</v>
      </c>
      <c r="I23" s="203" t="s">
        <v>324</v>
      </c>
      <c r="J23" s="205">
        <v>44363</v>
      </c>
      <c r="K23" s="198" t="str">
        <f t="shared" ca="1" si="0"/>
        <v>2 año, 2 mes</v>
      </c>
      <c r="L23" s="199" t="s">
        <v>1285</v>
      </c>
      <c r="M23" s="199" t="s">
        <v>1786</v>
      </c>
      <c r="N23" s="199" t="s">
        <v>1286</v>
      </c>
      <c r="O23" s="199" t="s">
        <v>1287</v>
      </c>
      <c r="P23" s="199">
        <v>3003007011</v>
      </c>
      <c r="Q23" s="199" t="s">
        <v>167</v>
      </c>
      <c r="R23" s="199" t="s">
        <v>1783</v>
      </c>
      <c r="S23" s="199" t="str">
        <f t="shared" si="1"/>
        <v>PRE</v>
      </c>
      <c r="T23" s="199"/>
      <c r="U23" s="199" t="s">
        <v>375</v>
      </c>
    </row>
    <row r="24" spans="1:21" ht="15.75" customHeight="1">
      <c r="A24" s="200">
        <v>17</v>
      </c>
      <c r="B24" s="191" t="s">
        <v>1774</v>
      </c>
      <c r="C24" s="201">
        <v>2021</v>
      </c>
      <c r="D24" s="202">
        <v>44425</v>
      </c>
      <c r="E24" s="199" t="s">
        <v>1775</v>
      </c>
      <c r="F24" s="199" t="s">
        <v>1284</v>
      </c>
      <c r="G24" s="199" t="s">
        <v>328</v>
      </c>
      <c r="H24" s="199">
        <v>1232816501</v>
      </c>
      <c r="I24" s="203" t="s">
        <v>324</v>
      </c>
      <c r="J24" s="205">
        <v>44363</v>
      </c>
      <c r="K24" s="198" t="str">
        <f t="shared" ca="1" si="0"/>
        <v>2 año, 2 mes</v>
      </c>
      <c r="L24" s="199" t="s">
        <v>1285</v>
      </c>
      <c r="M24" s="199" t="s">
        <v>1786</v>
      </c>
      <c r="N24" s="199" t="s">
        <v>1286</v>
      </c>
      <c r="O24" s="199" t="s">
        <v>1287</v>
      </c>
      <c r="P24" s="199">
        <v>3003007011</v>
      </c>
      <c r="Q24" s="199" t="s">
        <v>159</v>
      </c>
      <c r="R24" s="199" t="s">
        <v>1784</v>
      </c>
      <c r="S24" s="199" t="str">
        <f t="shared" si="1"/>
        <v>HEX</v>
      </c>
      <c r="T24" s="199"/>
      <c r="U24" s="199" t="s">
        <v>375</v>
      </c>
    </row>
    <row r="25" spans="1:21" ht="15.75" customHeight="1">
      <c r="A25" s="200">
        <v>17</v>
      </c>
      <c r="B25" s="191" t="s">
        <v>1774</v>
      </c>
      <c r="C25" s="201">
        <v>2021</v>
      </c>
      <c r="D25" s="202">
        <v>44425</v>
      </c>
      <c r="E25" s="199" t="s">
        <v>1775</v>
      </c>
      <c r="F25" s="199" t="s">
        <v>485</v>
      </c>
      <c r="G25" s="199" t="s">
        <v>328</v>
      </c>
      <c r="H25" s="199">
        <v>1094992460</v>
      </c>
      <c r="I25" s="203" t="s">
        <v>327</v>
      </c>
      <c r="J25" s="206"/>
      <c r="K25" s="198" t="str">
        <f t="shared" ca="1" si="0"/>
        <v>123 año, 7 mes</v>
      </c>
      <c r="L25" s="199" t="s">
        <v>486</v>
      </c>
      <c r="M25" s="199"/>
      <c r="N25" s="199"/>
      <c r="O25" s="199"/>
      <c r="P25" s="199"/>
      <c r="Q25" s="199" t="s">
        <v>169</v>
      </c>
      <c r="R25" s="199" t="s">
        <v>1777</v>
      </c>
      <c r="S25" s="199" t="str">
        <f t="shared" si="1"/>
        <v>NIM</v>
      </c>
      <c r="T25" s="199"/>
      <c r="U25" s="199" t="s">
        <v>375</v>
      </c>
    </row>
    <row r="26" spans="1:21" ht="15.75" customHeight="1">
      <c r="A26" s="200">
        <v>17</v>
      </c>
      <c r="B26" s="191" t="s">
        <v>1774</v>
      </c>
      <c r="C26" s="201">
        <v>2021</v>
      </c>
      <c r="D26" s="202">
        <v>44425</v>
      </c>
      <c r="E26" s="199" t="s">
        <v>1775</v>
      </c>
      <c r="F26" s="199" t="s">
        <v>1222</v>
      </c>
      <c r="G26" s="199" t="s">
        <v>328</v>
      </c>
      <c r="H26" s="199">
        <v>1232813380</v>
      </c>
      <c r="I26" s="203" t="s">
        <v>324</v>
      </c>
      <c r="J26" s="206"/>
      <c r="K26" s="198" t="str">
        <f t="shared" ca="1" si="0"/>
        <v>123 año, 7 mes</v>
      </c>
      <c r="L26" s="199" t="s">
        <v>1223</v>
      </c>
      <c r="M26" s="199"/>
      <c r="N26" s="199"/>
      <c r="O26" s="199"/>
      <c r="P26" s="199"/>
      <c r="Q26" s="199" t="s">
        <v>170</v>
      </c>
      <c r="R26" s="199" t="s">
        <v>1787</v>
      </c>
      <c r="S26" s="199" t="str">
        <f t="shared" si="1"/>
        <v>PRO</v>
      </c>
      <c r="T26" s="199"/>
      <c r="U26" s="199" t="s">
        <v>375</v>
      </c>
    </row>
    <row r="27" spans="1:21" ht="15.75" customHeight="1">
      <c r="A27" s="200">
        <v>17</v>
      </c>
      <c r="B27" s="191" t="s">
        <v>1774</v>
      </c>
      <c r="C27" s="201">
        <v>2021</v>
      </c>
      <c r="D27" s="202">
        <v>44425</v>
      </c>
      <c r="E27" s="199" t="s">
        <v>1775</v>
      </c>
      <c r="F27" s="199" t="s">
        <v>1222</v>
      </c>
      <c r="G27" s="199" t="s">
        <v>328</v>
      </c>
      <c r="H27" s="199">
        <v>1232813380</v>
      </c>
      <c r="I27" s="203" t="s">
        <v>324</v>
      </c>
      <c r="J27" s="206"/>
      <c r="K27" s="198" t="str">
        <f t="shared" ca="1" si="0"/>
        <v>123 año, 7 mes</v>
      </c>
      <c r="L27" s="199" t="s">
        <v>1223</v>
      </c>
      <c r="M27" s="199"/>
      <c r="N27" s="199"/>
      <c r="O27" s="199"/>
      <c r="P27" s="199"/>
      <c r="Q27" s="199" t="s">
        <v>1788</v>
      </c>
      <c r="R27" s="199" t="s">
        <v>1789</v>
      </c>
      <c r="S27" s="199" t="str">
        <f t="shared" si="1"/>
        <v>AVA</v>
      </c>
      <c r="T27" s="199"/>
      <c r="U27" s="199" t="s">
        <v>375</v>
      </c>
    </row>
    <row r="28" spans="1:21" ht="15.75" customHeight="1">
      <c r="A28" s="200">
        <v>17</v>
      </c>
      <c r="B28" s="191" t="s">
        <v>1774</v>
      </c>
      <c r="C28" s="201">
        <v>2021</v>
      </c>
      <c r="D28" s="202">
        <v>44425</v>
      </c>
      <c r="E28" s="199" t="s">
        <v>1775</v>
      </c>
      <c r="F28" s="199" t="s">
        <v>1222</v>
      </c>
      <c r="G28" s="199" t="s">
        <v>328</v>
      </c>
      <c r="H28" s="199">
        <v>1232813380</v>
      </c>
      <c r="I28" s="203" t="s">
        <v>324</v>
      </c>
      <c r="J28" s="206"/>
      <c r="K28" s="198" t="str">
        <f t="shared" ca="1" si="0"/>
        <v>123 año, 7 mes</v>
      </c>
      <c r="L28" s="199" t="s">
        <v>1223</v>
      </c>
      <c r="M28" s="199"/>
      <c r="N28" s="199"/>
      <c r="O28" s="199"/>
      <c r="P28" s="199"/>
      <c r="Q28" s="199" t="s">
        <v>158</v>
      </c>
      <c r="R28" s="199" t="s">
        <v>1790</v>
      </c>
      <c r="S28" s="199" t="str">
        <f t="shared" si="1"/>
        <v>FLU</v>
      </c>
      <c r="T28" s="199"/>
      <c r="U28" s="199" t="s">
        <v>375</v>
      </c>
    </row>
    <row r="29" spans="1:21" ht="15.75" customHeight="1">
      <c r="A29" s="200">
        <v>18</v>
      </c>
      <c r="B29" s="191" t="s">
        <v>1774</v>
      </c>
      <c r="C29" s="201">
        <v>2021</v>
      </c>
      <c r="D29" s="202">
        <v>44426</v>
      </c>
      <c r="E29" s="199" t="s">
        <v>1775</v>
      </c>
      <c r="F29" s="199" t="s">
        <v>986</v>
      </c>
      <c r="G29" s="199" t="s">
        <v>332</v>
      </c>
      <c r="H29" s="199">
        <v>1126788215</v>
      </c>
      <c r="I29" s="203" t="s">
        <v>327</v>
      </c>
      <c r="J29" s="206"/>
      <c r="K29" s="198" t="str">
        <f t="shared" ca="1" si="0"/>
        <v>123 año, 7 mes</v>
      </c>
      <c r="L29" s="199" t="s">
        <v>985</v>
      </c>
      <c r="M29" s="199"/>
      <c r="N29" s="199"/>
      <c r="O29" s="199"/>
      <c r="P29" s="199"/>
      <c r="Q29" s="199" t="s">
        <v>158</v>
      </c>
      <c r="R29" s="199" t="s">
        <v>1776</v>
      </c>
      <c r="S29" s="199" t="str">
        <f t="shared" si="1"/>
        <v>INF</v>
      </c>
      <c r="T29" s="199"/>
      <c r="U29" s="199" t="s">
        <v>375</v>
      </c>
    </row>
    <row r="30" spans="1:21" ht="15.75" customHeight="1">
      <c r="A30" s="200">
        <v>18</v>
      </c>
      <c r="B30" s="191" t="s">
        <v>1774</v>
      </c>
      <c r="C30" s="201">
        <v>2021</v>
      </c>
      <c r="D30" s="202">
        <v>44426</v>
      </c>
      <c r="E30" s="199" t="s">
        <v>1775</v>
      </c>
      <c r="F30" s="199" t="s">
        <v>986</v>
      </c>
      <c r="G30" s="199" t="s">
        <v>332</v>
      </c>
      <c r="H30" s="199">
        <v>1126788215</v>
      </c>
      <c r="I30" s="203" t="s">
        <v>327</v>
      </c>
      <c r="J30" s="206"/>
      <c r="K30" s="198" t="str">
        <f t="shared" ca="1" si="0"/>
        <v>123 año, 7 mes</v>
      </c>
      <c r="L30" s="199" t="s">
        <v>985</v>
      </c>
      <c r="M30" s="199"/>
      <c r="N30" s="199"/>
      <c r="O30" s="199"/>
      <c r="P30" s="199"/>
      <c r="Q30" s="199" t="s">
        <v>158</v>
      </c>
      <c r="R30" s="199" t="s">
        <v>1776</v>
      </c>
      <c r="S30" s="199" t="str">
        <f t="shared" si="1"/>
        <v>INF</v>
      </c>
      <c r="T30" s="199"/>
      <c r="U30" s="199" t="s">
        <v>375</v>
      </c>
    </row>
    <row r="31" spans="1:21" ht="15.75" customHeight="1">
      <c r="A31" s="200">
        <v>18</v>
      </c>
      <c r="B31" s="191" t="s">
        <v>1774</v>
      </c>
      <c r="C31" s="201">
        <v>2021</v>
      </c>
      <c r="D31" s="202">
        <v>44426</v>
      </c>
      <c r="E31" s="199" t="s">
        <v>1775</v>
      </c>
      <c r="F31" s="199" t="s">
        <v>984</v>
      </c>
      <c r="G31" s="199" t="s">
        <v>332</v>
      </c>
      <c r="H31" s="199">
        <v>1126788214</v>
      </c>
      <c r="I31" s="203" t="s">
        <v>324</v>
      </c>
      <c r="J31" s="206"/>
      <c r="K31" s="198" t="str">
        <f t="shared" ca="1" si="0"/>
        <v>123 año, 7 mes</v>
      </c>
      <c r="L31" s="199" t="s">
        <v>985</v>
      </c>
      <c r="M31" s="199"/>
      <c r="N31" s="199"/>
      <c r="O31" s="199"/>
      <c r="P31" s="199"/>
      <c r="Q31" s="199" t="s">
        <v>161</v>
      </c>
      <c r="R31" s="199" t="s">
        <v>1781</v>
      </c>
      <c r="S31" s="199" t="str">
        <f t="shared" si="1"/>
        <v>VAR</v>
      </c>
      <c r="T31" s="199"/>
      <c r="U31" s="199" t="s">
        <v>375</v>
      </c>
    </row>
    <row r="32" spans="1:21" ht="15.75" customHeight="1">
      <c r="A32" s="200">
        <v>18</v>
      </c>
      <c r="B32" s="191" t="s">
        <v>1774</v>
      </c>
      <c r="C32" s="201">
        <v>2021</v>
      </c>
      <c r="D32" s="202">
        <v>44426</v>
      </c>
      <c r="E32" s="199" t="s">
        <v>1775</v>
      </c>
      <c r="F32" s="199" t="s">
        <v>984</v>
      </c>
      <c r="G32" s="199" t="s">
        <v>332</v>
      </c>
      <c r="H32" s="199">
        <v>1126788214</v>
      </c>
      <c r="I32" s="203" t="s">
        <v>324</v>
      </c>
      <c r="J32" s="206"/>
      <c r="K32" s="198" t="str">
        <f t="shared" ca="1" si="0"/>
        <v>123 año, 7 mes</v>
      </c>
      <c r="L32" s="199" t="s">
        <v>985</v>
      </c>
      <c r="M32" s="199"/>
      <c r="N32" s="199"/>
      <c r="O32" s="199"/>
      <c r="P32" s="199"/>
      <c r="Q32" s="199" t="s">
        <v>161</v>
      </c>
      <c r="R32" s="199" t="s">
        <v>1781</v>
      </c>
      <c r="S32" s="199" t="str">
        <f t="shared" si="1"/>
        <v>VAR</v>
      </c>
      <c r="T32" s="199"/>
      <c r="U32" s="199" t="s">
        <v>375</v>
      </c>
    </row>
    <row r="33" spans="1:21" ht="15.75" customHeight="1">
      <c r="A33" s="200">
        <v>19</v>
      </c>
      <c r="B33" s="191" t="s">
        <v>1774</v>
      </c>
      <c r="C33" s="201">
        <v>2021</v>
      </c>
      <c r="D33" s="202">
        <v>44427</v>
      </c>
      <c r="E33" s="199" t="s">
        <v>1775</v>
      </c>
      <c r="F33" s="199" t="s">
        <v>862</v>
      </c>
      <c r="G33" s="199" t="s">
        <v>328</v>
      </c>
      <c r="H33" s="199">
        <v>1110379357</v>
      </c>
      <c r="I33" s="203" t="s">
        <v>324</v>
      </c>
      <c r="J33" s="206"/>
      <c r="K33" s="198" t="str">
        <f t="shared" ca="1" si="0"/>
        <v>123 año, 7 mes</v>
      </c>
      <c r="L33" s="199" t="s">
        <v>863</v>
      </c>
      <c r="M33" s="199"/>
      <c r="N33" s="199"/>
      <c r="O33" s="199"/>
      <c r="P33" s="199"/>
      <c r="Q33" s="199" t="s">
        <v>167</v>
      </c>
      <c r="R33" s="199" t="s">
        <v>1783</v>
      </c>
      <c r="S33" s="199" t="str">
        <f t="shared" si="1"/>
        <v>PRE</v>
      </c>
      <c r="T33" s="199"/>
      <c r="U33" s="199" t="s">
        <v>375</v>
      </c>
    </row>
    <row r="34" spans="1:21" ht="15.75" customHeight="1">
      <c r="A34" s="200">
        <v>19</v>
      </c>
      <c r="B34" s="191" t="s">
        <v>1774</v>
      </c>
      <c r="C34" s="201">
        <v>2021</v>
      </c>
      <c r="D34" s="202">
        <v>44427</v>
      </c>
      <c r="E34" s="199" t="s">
        <v>1775</v>
      </c>
      <c r="F34" s="199" t="s">
        <v>1127</v>
      </c>
      <c r="G34" s="199" t="s">
        <v>328</v>
      </c>
      <c r="H34" s="199">
        <v>1232804749</v>
      </c>
      <c r="I34" s="203" t="s">
        <v>327</v>
      </c>
      <c r="J34" s="206"/>
      <c r="K34" s="198" t="str">
        <f t="shared" ca="1" si="0"/>
        <v>123 año, 7 mes</v>
      </c>
      <c r="L34" s="199" t="s">
        <v>1128</v>
      </c>
      <c r="M34" s="199"/>
      <c r="N34" s="199"/>
      <c r="O34" s="199"/>
      <c r="P34" s="199"/>
      <c r="Q34" s="199" t="s">
        <v>158</v>
      </c>
      <c r="R34" s="199" t="s">
        <v>1776</v>
      </c>
      <c r="S34" s="199" t="str">
        <f t="shared" si="1"/>
        <v>INF</v>
      </c>
      <c r="T34" s="199"/>
      <c r="U34" s="199" t="s">
        <v>375</v>
      </c>
    </row>
    <row r="35" spans="1:21" ht="15.75" customHeight="1">
      <c r="A35" s="200">
        <v>20</v>
      </c>
      <c r="B35" s="191" t="s">
        <v>1774</v>
      </c>
      <c r="C35" s="201">
        <v>2021</v>
      </c>
      <c r="D35" s="202">
        <v>44428</v>
      </c>
      <c r="E35" s="199" t="s">
        <v>1775</v>
      </c>
      <c r="F35" s="199" t="s">
        <v>549</v>
      </c>
      <c r="G35" s="199" t="s">
        <v>332</v>
      </c>
      <c r="H35" s="199">
        <v>1107856721</v>
      </c>
      <c r="I35" s="203" t="s">
        <v>327</v>
      </c>
      <c r="J35" s="206"/>
      <c r="K35" s="198" t="str">
        <f t="shared" ca="1" si="0"/>
        <v>123 año, 7 mes</v>
      </c>
      <c r="L35" s="199" t="s">
        <v>550</v>
      </c>
      <c r="M35" s="199"/>
      <c r="N35" s="199"/>
      <c r="O35" s="199"/>
      <c r="P35" s="199"/>
      <c r="Q35" s="199" t="s">
        <v>158</v>
      </c>
      <c r="R35" s="199" t="s">
        <v>1776</v>
      </c>
      <c r="S35" s="199" t="str">
        <f t="shared" si="1"/>
        <v>INF</v>
      </c>
      <c r="T35" s="199"/>
      <c r="U35" s="199" t="s">
        <v>375</v>
      </c>
    </row>
    <row r="36" spans="1:21" ht="15.75" customHeight="1">
      <c r="A36" s="200">
        <v>20</v>
      </c>
      <c r="B36" s="191" t="s">
        <v>1774</v>
      </c>
      <c r="C36" s="201">
        <v>2021</v>
      </c>
      <c r="D36" s="202">
        <v>44428</v>
      </c>
      <c r="E36" s="199" t="s">
        <v>1775</v>
      </c>
      <c r="F36" s="199" t="s">
        <v>387</v>
      </c>
      <c r="G36" s="199" t="s">
        <v>322</v>
      </c>
      <c r="H36" s="199">
        <v>39384958</v>
      </c>
      <c r="I36" s="203" t="s">
        <v>327</v>
      </c>
      <c r="J36" s="206"/>
      <c r="K36" s="198" t="str">
        <f t="shared" ca="1" si="0"/>
        <v>123 año, 7 mes</v>
      </c>
      <c r="L36" s="199" t="s">
        <v>550</v>
      </c>
      <c r="M36" s="199"/>
      <c r="N36" s="199"/>
      <c r="O36" s="199"/>
      <c r="P36" s="199"/>
      <c r="Q36" s="199" t="s">
        <v>158</v>
      </c>
      <c r="R36" s="199" t="s">
        <v>1776</v>
      </c>
      <c r="S36" s="199" t="str">
        <f t="shared" si="1"/>
        <v>INF</v>
      </c>
      <c r="T36" s="199"/>
      <c r="U36" s="199" t="s">
        <v>375</v>
      </c>
    </row>
    <row r="37" spans="1:21" ht="15.75" customHeight="1">
      <c r="A37" s="200">
        <v>21</v>
      </c>
      <c r="B37" s="191" t="s">
        <v>1774</v>
      </c>
      <c r="C37" s="201">
        <v>2021</v>
      </c>
      <c r="D37" s="202">
        <v>44429</v>
      </c>
      <c r="E37" s="199" t="s">
        <v>1775</v>
      </c>
      <c r="F37" s="199" t="s">
        <v>503</v>
      </c>
      <c r="G37" s="199" t="s">
        <v>328</v>
      </c>
      <c r="H37" s="199">
        <v>1104845763</v>
      </c>
      <c r="I37" s="203" t="s">
        <v>327</v>
      </c>
      <c r="J37" s="206"/>
      <c r="K37" s="198" t="str">
        <f t="shared" ca="1" si="0"/>
        <v>123 año, 7 mes</v>
      </c>
      <c r="L37" s="199" t="s">
        <v>504</v>
      </c>
      <c r="M37" s="199"/>
      <c r="N37" s="199"/>
      <c r="O37" s="199"/>
      <c r="P37" s="199"/>
      <c r="Q37" s="199" t="s">
        <v>158</v>
      </c>
      <c r="R37" s="199" t="s">
        <v>1776</v>
      </c>
      <c r="S37" s="199" t="str">
        <f t="shared" si="1"/>
        <v>INF</v>
      </c>
      <c r="T37" s="199"/>
      <c r="U37" s="199" t="s">
        <v>375</v>
      </c>
    </row>
    <row r="38" spans="1:21" ht="15.75" customHeight="1">
      <c r="A38" s="200">
        <v>21</v>
      </c>
      <c r="B38" s="191" t="s">
        <v>1774</v>
      </c>
      <c r="C38" s="201">
        <v>2021</v>
      </c>
      <c r="D38" s="202">
        <v>44429</v>
      </c>
      <c r="E38" s="199" t="s">
        <v>1775</v>
      </c>
      <c r="F38" s="199" t="s">
        <v>503</v>
      </c>
      <c r="G38" s="199" t="s">
        <v>328</v>
      </c>
      <c r="H38" s="199">
        <v>1104845763</v>
      </c>
      <c r="I38" s="203" t="s">
        <v>327</v>
      </c>
      <c r="J38" s="206"/>
      <c r="K38" s="198" t="str">
        <f t="shared" ca="1" si="0"/>
        <v>123 año, 7 mes</v>
      </c>
      <c r="L38" s="199" t="s">
        <v>504</v>
      </c>
      <c r="M38" s="199"/>
      <c r="N38" s="199"/>
      <c r="O38" s="199"/>
      <c r="P38" s="199"/>
      <c r="Q38" s="199" t="s">
        <v>169</v>
      </c>
      <c r="R38" s="199" t="s">
        <v>1777</v>
      </c>
      <c r="S38" s="199" t="str">
        <f t="shared" si="1"/>
        <v>NIM</v>
      </c>
      <c r="T38" s="199"/>
      <c r="U38" s="199" t="s">
        <v>375</v>
      </c>
    </row>
    <row r="39" spans="1:21" ht="15.75" customHeight="1">
      <c r="A39" s="200">
        <v>23</v>
      </c>
      <c r="B39" s="191" t="s">
        <v>1774</v>
      </c>
      <c r="C39" s="201">
        <v>2021</v>
      </c>
      <c r="D39" s="202">
        <v>44431</v>
      </c>
      <c r="E39" s="199" t="s">
        <v>1775</v>
      </c>
      <c r="F39" s="199" t="s">
        <v>419</v>
      </c>
      <c r="G39" s="199" t="s">
        <v>328</v>
      </c>
      <c r="H39" s="199">
        <v>1010849177</v>
      </c>
      <c r="I39" s="203" t="s">
        <v>324</v>
      </c>
      <c r="J39" s="206"/>
      <c r="K39" s="198" t="str">
        <f t="shared" ca="1" si="0"/>
        <v>123 año, 7 mes</v>
      </c>
      <c r="L39" s="199" t="s">
        <v>420</v>
      </c>
      <c r="M39" s="199"/>
      <c r="N39" s="199"/>
      <c r="O39" s="199"/>
      <c r="P39" s="199"/>
      <c r="Q39" s="199" t="s">
        <v>169</v>
      </c>
      <c r="R39" s="199" t="s">
        <v>1777</v>
      </c>
      <c r="S39" s="199" t="str">
        <f t="shared" si="1"/>
        <v>NIM</v>
      </c>
      <c r="T39" s="199"/>
      <c r="U39" s="199" t="s">
        <v>375</v>
      </c>
    </row>
    <row r="40" spans="1:21" ht="15.75" customHeight="1">
      <c r="A40" s="200">
        <v>24</v>
      </c>
      <c r="B40" s="191" t="s">
        <v>1774</v>
      </c>
      <c r="C40" s="201">
        <v>2021</v>
      </c>
      <c r="D40" s="202">
        <v>44432</v>
      </c>
      <c r="E40" s="199" t="s">
        <v>1775</v>
      </c>
      <c r="F40" s="199" t="s">
        <v>955</v>
      </c>
      <c r="G40" s="199" t="s">
        <v>328</v>
      </c>
      <c r="H40" s="199">
        <v>1114902093</v>
      </c>
      <c r="I40" s="203" t="s">
        <v>327</v>
      </c>
      <c r="J40" s="206"/>
      <c r="K40" s="198" t="str">
        <f t="shared" ca="1" si="0"/>
        <v>123 año, 7 mes</v>
      </c>
      <c r="L40" s="199" t="s">
        <v>956</v>
      </c>
      <c r="M40" s="199"/>
      <c r="N40" s="199"/>
      <c r="O40" s="199"/>
      <c r="P40" s="199"/>
      <c r="Q40" s="199" t="s">
        <v>158</v>
      </c>
      <c r="R40" s="199" t="s">
        <v>1776</v>
      </c>
      <c r="S40" s="199" t="str">
        <f t="shared" si="1"/>
        <v>INF</v>
      </c>
      <c r="T40" s="199"/>
      <c r="U40" s="199" t="s">
        <v>375</v>
      </c>
    </row>
    <row r="41" spans="1:21" ht="15.75" customHeight="1">
      <c r="A41" s="200">
        <v>24</v>
      </c>
      <c r="B41" s="191" t="s">
        <v>1774</v>
      </c>
      <c r="C41" s="201">
        <v>2021</v>
      </c>
      <c r="D41" s="202">
        <v>44432</v>
      </c>
      <c r="E41" s="199" t="s">
        <v>1775</v>
      </c>
      <c r="F41" s="208" t="s">
        <v>987</v>
      </c>
      <c r="G41" s="199" t="s">
        <v>328</v>
      </c>
      <c r="H41" s="199">
        <v>1126828189</v>
      </c>
      <c r="I41" s="203" t="s">
        <v>324</v>
      </c>
      <c r="J41" s="209">
        <v>44371</v>
      </c>
      <c r="K41" s="198" t="str">
        <f t="shared" ca="1" si="0"/>
        <v>2 año, 2 mes</v>
      </c>
      <c r="L41" s="199" t="s">
        <v>325</v>
      </c>
      <c r="M41" s="199" t="s">
        <v>1791</v>
      </c>
      <c r="N41" s="199"/>
      <c r="O41" s="199"/>
      <c r="P41" s="199"/>
      <c r="Q41" s="199" t="s">
        <v>167</v>
      </c>
      <c r="R41" s="199" t="s">
        <v>1783</v>
      </c>
      <c r="S41" s="199" t="str">
        <f t="shared" si="1"/>
        <v>PRE</v>
      </c>
      <c r="T41" s="199"/>
      <c r="U41" s="199" t="s">
        <v>375</v>
      </c>
    </row>
    <row r="42" spans="1:21" ht="15.75" customHeight="1">
      <c r="A42" s="200">
        <v>24</v>
      </c>
      <c r="B42" s="191" t="s">
        <v>1774</v>
      </c>
      <c r="C42" s="201">
        <v>2021</v>
      </c>
      <c r="D42" s="202">
        <v>44432</v>
      </c>
      <c r="E42" s="199" t="s">
        <v>1775</v>
      </c>
      <c r="F42" s="208" t="s">
        <v>987</v>
      </c>
      <c r="G42" s="199" t="s">
        <v>328</v>
      </c>
      <c r="H42" s="199">
        <v>1126828189</v>
      </c>
      <c r="I42" s="203" t="s">
        <v>324</v>
      </c>
      <c r="J42" s="209">
        <v>44371</v>
      </c>
      <c r="K42" s="198" t="str">
        <f t="shared" ca="1" si="0"/>
        <v>2 año, 2 mes</v>
      </c>
      <c r="L42" s="199" t="s">
        <v>325</v>
      </c>
      <c r="M42" s="199" t="s">
        <v>1791</v>
      </c>
      <c r="N42" s="199"/>
      <c r="O42" s="199"/>
      <c r="P42" s="199"/>
      <c r="Q42" s="199" t="s">
        <v>159</v>
      </c>
      <c r="R42" s="199" t="s">
        <v>1784</v>
      </c>
      <c r="S42" s="199" t="str">
        <f t="shared" si="1"/>
        <v>HEX</v>
      </c>
      <c r="T42" s="199"/>
      <c r="U42" s="199" t="s">
        <v>375</v>
      </c>
    </row>
    <row r="43" spans="1:21" ht="15.75" customHeight="1">
      <c r="A43" s="200">
        <v>24</v>
      </c>
      <c r="B43" s="191" t="s">
        <v>1774</v>
      </c>
      <c r="C43" s="201">
        <v>2021</v>
      </c>
      <c r="D43" s="202">
        <v>44432</v>
      </c>
      <c r="E43" s="199" t="s">
        <v>1775</v>
      </c>
      <c r="F43" s="208" t="s">
        <v>987</v>
      </c>
      <c r="G43" s="199" t="s">
        <v>328</v>
      </c>
      <c r="H43" s="199">
        <v>1126828189</v>
      </c>
      <c r="I43" s="203" t="s">
        <v>324</v>
      </c>
      <c r="J43" s="209">
        <v>44371</v>
      </c>
      <c r="K43" s="198" t="str">
        <f t="shared" ca="1" si="0"/>
        <v>2 año, 2 mes</v>
      </c>
      <c r="L43" s="199" t="s">
        <v>325</v>
      </c>
      <c r="M43" s="199" t="s">
        <v>1791</v>
      </c>
      <c r="N43" s="199"/>
      <c r="O43" s="199"/>
      <c r="P43" s="199"/>
      <c r="Q43" s="199" t="s">
        <v>157</v>
      </c>
      <c r="R43" s="199" t="s">
        <v>1785</v>
      </c>
      <c r="S43" s="199" t="str">
        <f t="shared" si="1"/>
        <v>ROT</v>
      </c>
      <c r="T43" s="199"/>
      <c r="U43" s="199" t="s">
        <v>375</v>
      </c>
    </row>
    <row r="44" spans="1:21" ht="15.75" customHeight="1">
      <c r="A44" s="200">
        <v>25</v>
      </c>
      <c r="B44" s="191" t="s">
        <v>1774</v>
      </c>
      <c r="C44" s="201">
        <v>2021</v>
      </c>
      <c r="D44" s="202">
        <v>44433</v>
      </c>
      <c r="E44" s="199" t="s">
        <v>1775</v>
      </c>
      <c r="F44" s="199" t="s">
        <v>879</v>
      </c>
      <c r="G44" s="199" t="s">
        <v>332</v>
      </c>
      <c r="H44" s="199">
        <v>1111678380</v>
      </c>
      <c r="I44" s="203" t="s">
        <v>327</v>
      </c>
      <c r="J44" s="206"/>
      <c r="K44" s="198" t="str">
        <f t="shared" ca="1" si="0"/>
        <v>123 año, 7 mes</v>
      </c>
      <c r="L44" s="199" t="s">
        <v>880</v>
      </c>
      <c r="M44" s="199"/>
      <c r="N44" s="199"/>
      <c r="O44" s="199"/>
      <c r="P44" s="199"/>
      <c r="Q44" s="199" t="s">
        <v>169</v>
      </c>
      <c r="R44" s="199" t="s">
        <v>1777</v>
      </c>
      <c r="S44" s="199" t="str">
        <f t="shared" si="1"/>
        <v>NIM</v>
      </c>
      <c r="T44" s="199"/>
      <c r="U44" s="199" t="s">
        <v>375</v>
      </c>
    </row>
    <row r="45" spans="1:21" ht="15.75" customHeight="1">
      <c r="A45" s="200">
        <v>25</v>
      </c>
      <c r="B45" s="191" t="s">
        <v>1774</v>
      </c>
      <c r="C45" s="201">
        <v>2021</v>
      </c>
      <c r="D45" s="202">
        <v>44433</v>
      </c>
      <c r="E45" s="199" t="s">
        <v>1775</v>
      </c>
      <c r="F45" s="199" t="s">
        <v>879</v>
      </c>
      <c r="G45" s="199" t="s">
        <v>332</v>
      </c>
      <c r="H45" s="199">
        <v>1111678380</v>
      </c>
      <c r="I45" s="203" t="s">
        <v>327</v>
      </c>
      <c r="J45" s="206"/>
      <c r="K45" s="198" t="str">
        <f t="shared" ca="1" si="0"/>
        <v>123 año, 7 mes</v>
      </c>
      <c r="L45" s="199" t="s">
        <v>880</v>
      </c>
      <c r="M45" s="199"/>
      <c r="N45" s="199"/>
      <c r="O45" s="199"/>
      <c r="P45" s="199"/>
      <c r="Q45" s="199" t="s">
        <v>280</v>
      </c>
      <c r="R45" s="199" t="s">
        <v>1781</v>
      </c>
      <c r="S45" s="199" t="str">
        <f t="shared" si="1"/>
        <v>VAR</v>
      </c>
      <c r="T45" s="199"/>
      <c r="U45" s="199" t="s">
        <v>375</v>
      </c>
    </row>
    <row r="46" spans="1:21" ht="15.75" customHeight="1">
      <c r="A46" s="200">
        <v>25</v>
      </c>
      <c r="B46" s="191" t="s">
        <v>1774</v>
      </c>
      <c r="C46" s="201">
        <v>2021</v>
      </c>
      <c r="D46" s="202">
        <v>44433</v>
      </c>
      <c r="E46" s="199" t="s">
        <v>1775</v>
      </c>
      <c r="F46" s="199" t="s">
        <v>879</v>
      </c>
      <c r="G46" s="199" t="s">
        <v>332</v>
      </c>
      <c r="H46" s="199">
        <v>1111678380</v>
      </c>
      <c r="I46" s="203" t="s">
        <v>327</v>
      </c>
      <c r="J46" s="206"/>
      <c r="K46" s="198" t="str">
        <f t="shared" ca="1" si="0"/>
        <v>123 año, 7 mes</v>
      </c>
      <c r="L46" s="199" t="s">
        <v>880</v>
      </c>
      <c r="M46" s="199"/>
      <c r="N46" s="199"/>
      <c r="O46" s="199"/>
      <c r="P46" s="199"/>
      <c r="Q46" s="199" t="s">
        <v>158</v>
      </c>
      <c r="R46" s="199" t="s">
        <v>1776</v>
      </c>
      <c r="S46" s="199" t="str">
        <f t="shared" si="1"/>
        <v>INF</v>
      </c>
      <c r="T46" s="199"/>
      <c r="U46" s="199" t="s">
        <v>375</v>
      </c>
    </row>
    <row r="47" spans="1:21" ht="15.75" customHeight="1">
      <c r="A47" s="200">
        <v>25</v>
      </c>
      <c r="B47" s="191" t="s">
        <v>1774</v>
      </c>
      <c r="C47" s="201">
        <v>2021</v>
      </c>
      <c r="D47" s="202">
        <v>44433</v>
      </c>
      <c r="E47" s="199" t="s">
        <v>1775</v>
      </c>
      <c r="F47" s="199" t="s">
        <v>527</v>
      </c>
      <c r="G47" s="199" t="s">
        <v>328</v>
      </c>
      <c r="H47" s="199">
        <v>1107534708</v>
      </c>
      <c r="I47" s="203" t="s">
        <v>327</v>
      </c>
      <c r="J47" s="206"/>
      <c r="K47" s="198" t="str">
        <f t="shared" ca="1" si="0"/>
        <v>123 año, 7 mes</v>
      </c>
      <c r="L47" s="199" t="s">
        <v>528</v>
      </c>
      <c r="M47" s="199" t="s">
        <v>1792</v>
      </c>
      <c r="N47" s="199"/>
      <c r="O47" s="199"/>
      <c r="P47" s="199"/>
      <c r="Q47" s="199" t="s">
        <v>167</v>
      </c>
      <c r="R47" s="199" t="s">
        <v>1783</v>
      </c>
      <c r="S47" s="199" t="str">
        <f t="shared" si="1"/>
        <v>PRE</v>
      </c>
      <c r="T47" s="199"/>
      <c r="U47" s="199" t="s">
        <v>375</v>
      </c>
    </row>
    <row r="48" spans="1:21" ht="15.75" customHeight="1">
      <c r="A48" s="200">
        <v>25</v>
      </c>
      <c r="B48" s="191" t="s">
        <v>1774</v>
      </c>
      <c r="C48" s="201">
        <v>2021</v>
      </c>
      <c r="D48" s="202">
        <v>44433</v>
      </c>
      <c r="E48" s="199" t="s">
        <v>1775</v>
      </c>
      <c r="F48" s="199" t="s">
        <v>1029</v>
      </c>
      <c r="G48" s="199" t="s">
        <v>322</v>
      </c>
      <c r="H48" s="199">
        <v>1144145829</v>
      </c>
      <c r="I48" s="203" t="s">
        <v>327</v>
      </c>
      <c r="J48" s="206"/>
      <c r="K48" s="198" t="str">
        <f t="shared" ca="1" si="0"/>
        <v>123 año, 7 mes</v>
      </c>
      <c r="L48" s="199" t="s">
        <v>880</v>
      </c>
      <c r="M48" s="199"/>
      <c r="N48" s="199"/>
      <c r="O48" s="199"/>
      <c r="P48" s="199"/>
      <c r="Q48" s="199" t="s">
        <v>158</v>
      </c>
      <c r="R48" s="199" t="s">
        <v>1776</v>
      </c>
      <c r="S48" s="199" t="str">
        <f t="shared" si="1"/>
        <v>INF</v>
      </c>
      <c r="T48" s="199"/>
      <c r="U48" s="199" t="s">
        <v>375</v>
      </c>
    </row>
    <row r="49" spans="1:21" ht="15.75" customHeight="1">
      <c r="A49" s="200">
        <v>26</v>
      </c>
      <c r="B49" s="191" t="s">
        <v>1774</v>
      </c>
      <c r="C49" s="201">
        <v>2021</v>
      </c>
      <c r="D49" s="202">
        <v>44434</v>
      </c>
      <c r="E49" s="199" t="s">
        <v>1775</v>
      </c>
      <c r="F49" s="199" t="s">
        <v>1156</v>
      </c>
      <c r="G49" s="199" t="s">
        <v>328</v>
      </c>
      <c r="H49" s="199">
        <v>1232809400</v>
      </c>
      <c r="I49" s="203" t="s">
        <v>327</v>
      </c>
      <c r="J49" s="206"/>
      <c r="K49" s="198" t="str">
        <f t="shared" ca="1" si="0"/>
        <v>123 año, 7 mes</v>
      </c>
      <c r="L49" s="199" t="s">
        <v>1157</v>
      </c>
      <c r="M49" s="199"/>
      <c r="N49" s="199"/>
      <c r="O49" s="199"/>
      <c r="P49" s="199"/>
      <c r="Q49" s="199" t="s">
        <v>158</v>
      </c>
      <c r="R49" s="199" t="s">
        <v>1776</v>
      </c>
      <c r="S49" s="199" t="str">
        <f t="shared" si="1"/>
        <v>INF</v>
      </c>
      <c r="T49" s="199"/>
      <c r="U49" s="199" t="s">
        <v>375</v>
      </c>
    </row>
    <row r="50" spans="1:21" ht="15.75" customHeight="1">
      <c r="A50" s="200">
        <v>27</v>
      </c>
      <c r="B50" s="191" t="s">
        <v>1774</v>
      </c>
      <c r="C50" s="201">
        <v>2021</v>
      </c>
      <c r="D50" s="202">
        <v>44435</v>
      </c>
      <c r="E50" s="199" t="s">
        <v>1775</v>
      </c>
      <c r="F50" s="199" t="s">
        <v>468</v>
      </c>
      <c r="G50" s="210" t="s">
        <v>328</v>
      </c>
      <c r="H50" s="199">
        <v>1046736273</v>
      </c>
      <c r="I50" s="203" t="s">
        <v>324</v>
      </c>
      <c r="J50" s="206"/>
      <c r="K50" s="198" t="str">
        <f t="shared" ca="1" si="0"/>
        <v>123 año, 7 mes</v>
      </c>
      <c r="L50" s="199" t="s">
        <v>469</v>
      </c>
      <c r="M50" s="199"/>
      <c r="N50" s="199"/>
      <c r="O50" s="199"/>
      <c r="P50" s="199"/>
      <c r="Q50" s="199" t="s">
        <v>158</v>
      </c>
      <c r="R50" s="199" t="s">
        <v>1776</v>
      </c>
      <c r="S50" s="199" t="str">
        <f t="shared" si="1"/>
        <v>INF</v>
      </c>
      <c r="T50" s="199"/>
      <c r="U50" s="199" t="s">
        <v>375</v>
      </c>
    </row>
    <row r="51" spans="1:21" ht="15.75" customHeight="1">
      <c r="A51" s="200">
        <v>27</v>
      </c>
      <c r="B51" s="191" t="s">
        <v>1774</v>
      </c>
      <c r="C51" s="201">
        <v>2021</v>
      </c>
      <c r="D51" s="202">
        <v>44435</v>
      </c>
      <c r="E51" s="199" t="s">
        <v>1775</v>
      </c>
      <c r="F51" s="199" t="s">
        <v>873</v>
      </c>
      <c r="G51" s="199" t="s">
        <v>328</v>
      </c>
      <c r="H51" s="199">
        <v>1111487969</v>
      </c>
      <c r="I51" s="203" t="s">
        <v>324</v>
      </c>
      <c r="J51" s="206"/>
      <c r="K51" s="198" t="str">
        <f t="shared" ca="1" si="0"/>
        <v>123 año, 7 mes</v>
      </c>
      <c r="L51" s="199" t="s">
        <v>874</v>
      </c>
      <c r="M51" s="199"/>
      <c r="N51" s="199"/>
      <c r="O51" s="199"/>
      <c r="P51" s="199"/>
      <c r="Q51" s="199" t="s">
        <v>169</v>
      </c>
      <c r="R51" s="199" t="s">
        <v>1777</v>
      </c>
      <c r="S51" s="199" t="str">
        <f t="shared" si="1"/>
        <v>NIM</v>
      </c>
      <c r="T51" s="199"/>
      <c r="U51" s="199" t="s">
        <v>375</v>
      </c>
    </row>
    <row r="52" spans="1:21" ht="15.75" customHeight="1">
      <c r="A52" s="200">
        <v>27</v>
      </c>
      <c r="B52" s="191" t="s">
        <v>1774</v>
      </c>
      <c r="C52" s="201">
        <v>2021</v>
      </c>
      <c r="D52" s="202">
        <v>44435</v>
      </c>
      <c r="E52" s="199" t="s">
        <v>1775</v>
      </c>
      <c r="F52" s="199" t="s">
        <v>673</v>
      </c>
      <c r="G52" s="199" t="s">
        <v>328</v>
      </c>
      <c r="H52" s="199">
        <v>1109571509</v>
      </c>
      <c r="I52" s="203" t="s">
        <v>324</v>
      </c>
      <c r="J52" s="204">
        <v>44276</v>
      </c>
      <c r="K52" s="198" t="str">
        <f t="shared" ca="1" si="0"/>
        <v>2 año, 5 mes</v>
      </c>
      <c r="L52" s="199" t="s">
        <v>674</v>
      </c>
      <c r="M52" s="199" t="s">
        <v>1793</v>
      </c>
      <c r="N52" s="199"/>
      <c r="O52" s="199"/>
      <c r="P52" s="199"/>
      <c r="Q52" s="199" t="s">
        <v>169</v>
      </c>
      <c r="R52" s="199" t="s">
        <v>1777</v>
      </c>
      <c r="S52" s="199" t="str">
        <f t="shared" si="1"/>
        <v>NIM</v>
      </c>
      <c r="T52" s="199"/>
      <c r="U52" s="199" t="s">
        <v>375</v>
      </c>
    </row>
    <row r="53" spans="1:21" ht="15.75" customHeight="1">
      <c r="A53" s="200">
        <v>28</v>
      </c>
      <c r="B53" s="191" t="s">
        <v>1774</v>
      </c>
      <c r="C53" s="201">
        <v>2021</v>
      </c>
      <c r="D53" s="202">
        <v>44436</v>
      </c>
      <c r="E53" s="199" t="s">
        <v>1775</v>
      </c>
      <c r="F53" s="199" t="s">
        <v>391</v>
      </c>
      <c r="G53" s="199" t="s">
        <v>322</v>
      </c>
      <c r="H53" s="199">
        <v>67026661</v>
      </c>
      <c r="I53" s="203" t="s">
        <v>327</v>
      </c>
      <c r="J53" s="206"/>
      <c r="K53" s="198" t="str">
        <f t="shared" ca="1" si="0"/>
        <v>123 año, 7 mes</v>
      </c>
      <c r="L53" s="199" t="s">
        <v>373</v>
      </c>
      <c r="M53" s="199"/>
      <c r="N53" s="199"/>
      <c r="O53" s="199"/>
      <c r="P53" s="199"/>
      <c r="Q53" s="199" t="s">
        <v>158</v>
      </c>
      <c r="R53" s="199" t="s">
        <v>1776</v>
      </c>
      <c r="S53" s="199" t="str">
        <f t="shared" si="1"/>
        <v>INF</v>
      </c>
      <c r="T53" s="199"/>
      <c r="U53" s="199" t="s">
        <v>375</v>
      </c>
    </row>
    <row r="54" spans="1:21" ht="15.75" customHeight="1">
      <c r="A54" s="200">
        <v>28</v>
      </c>
      <c r="B54" s="191" t="s">
        <v>1774</v>
      </c>
      <c r="C54" s="201">
        <v>2021</v>
      </c>
      <c r="D54" s="202">
        <v>44436</v>
      </c>
      <c r="E54" s="199" t="s">
        <v>1775</v>
      </c>
      <c r="F54" s="199" t="s">
        <v>372</v>
      </c>
      <c r="G54" s="199" t="s">
        <v>322</v>
      </c>
      <c r="H54" s="199">
        <v>16941509</v>
      </c>
      <c r="I54" s="203" t="s">
        <v>324</v>
      </c>
      <c r="J54" s="206"/>
      <c r="K54" s="198" t="str">
        <f t="shared" ca="1" si="0"/>
        <v>123 año, 7 mes</v>
      </c>
      <c r="L54" s="199" t="s">
        <v>373</v>
      </c>
      <c r="M54" s="199"/>
      <c r="N54" s="199"/>
      <c r="O54" s="199"/>
      <c r="P54" s="199"/>
      <c r="Q54" s="199" t="s">
        <v>158</v>
      </c>
      <c r="R54" s="199" t="s">
        <v>1776</v>
      </c>
      <c r="S54" s="199" t="str">
        <f t="shared" si="1"/>
        <v>INF</v>
      </c>
      <c r="T54" s="199"/>
      <c r="U54" s="199" t="s">
        <v>375</v>
      </c>
    </row>
    <row r="55" spans="1:21" ht="15.75" customHeight="1">
      <c r="A55" s="200">
        <v>28</v>
      </c>
      <c r="B55" s="191" t="s">
        <v>1774</v>
      </c>
      <c r="C55" s="201">
        <v>2021</v>
      </c>
      <c r="D55" s="202">
        <v>44436</v>
      </c>
      <c r="E55" s="199" t="s">
        <v>1775</v>
      </c>
      <c r="F55" s="199" t="s">
        <v>990</v>
      </c>
      <c r="G55" s="199" t="s">
        <v>322</v>
      </c>
      <c r="H55" s="199">
        <v>1130602309</v>
      </c>
      <c r="I55" s="203" t="s">
        <v>324</v>
      </c>
      <c r="J55" s="206"/>
      <c r="K55" s="198" t="str">
        <f t="shared" ca="1" si="0"/>
        <v>123 año, 7 mes</v>
      </c>
      <c r="L55" s="199" t="s">
        <v>991</v>
      </c>
      <c r="M55" s="199"/>
      <c r="N55" s="199"/>
      <c r="O55" s="199"/>
      <c r="P55" s="199"/>
      <c r="Q55" s="199" t="s">
        <v>158</v>
      </c>
      <c r="R55" s="199" t="s">
        <v>1776</v>
      </c>
      <c r="S55" s="199" t="str">
        <f t="shared" si="1"/>
        <v>INF</v>
      </c>
      <c r="T55" s="199"/>
      <c r="U55" s="199" t="s">
        <v>375</v>
      </c>
    </row>
    <row r="56" spans="1:21" ht="15.75" customHeight="1">
      <c r="A56" s="200">
        <v>28</v>
      </c>
      <c r="B56" s="191" t="s">
        <v>1774</v>
      </c>
      <c r="C56" s="201">
        <v>2021</v>
      </c>
      <c r="D56" s="202">
        <v>44436</v>
      </c>
      <c r="E56" s="199" t="s">
        <v>1775</v>
      </c>
      <c r="F56" s="199" t="s">
        <v>1095</v>
      </c>
      <c r="G56" s="199" t="s">
        <v>328</v>
      </c>
      <c r="H56" s="199">
        <v>1232790409</v>
      </c>
      <c r="I56" s="203" t="s">
        <v>327</v>
      </c>
      <c r="J56" s="206"/>
      <c r="K56" s="198" t="str">
        <f t="shared" ca="1" si="0"/>
        <v>123 año, 7 mes</v>
      </c>
      <c r="L56" s="199" t="s">
        <v>373</v>
      </c>
      <c r="M56" s="199"/>
      <c r="N56" s="199"/>
      <c r="O56" s="199"/>
      <c r="P56" s="199"/>
      <c r="Q56" s="199" t="s">
        <v>158</v>
      </c>
      <c r="R56" s="199" t="s">
        <v>1776</v>
      </c>
      <c r="S56" s="199" t="str">
        <f t="shared" si="1"/>
        <v>INF</v>
      </c>
      <c r="T56" s="199"/>
      <c r="U56" s="199" t="s">
        <v>375</v>
      </c>
    </row>
    <row r="57" spans="1:21" ht="15.75" customHeight="1">
      <c r="A57" s="200">
        <v>28</v>
      </c>
      <c r="B57" s="191" t="s">
        <v>1774</v>
      </c>
      <c r="C57" s="201">
        <v>2021</v>
      </c>
      <c r="D57" s="202">
        <v>44436</v>
      </c>
      <c r="E57" s="199" t="s">
        <v>1775</v>
      </c>
      <c r="F57" s="199" t="s">
        <v>518</v>
      </c>
      <c r="G57" s="199" t="s">
        <v>328</v>
      </c>
      <c r="H57" s="199">
        <v>1106524458</v>
      </c>
      <c r="I57" s="203" t="s">
        <v>327</v>
      </c>
      <c r="J57" s="206"/>
      <c r="K57" s="198" t="str">
        <f t="shared" ca="1" si="0"/>
        <v>123 año, 7 mes</v>
      </c>
      <c r="L57" s="199" t="s">
        <v>519</v>
      </c>
      <c r="M57" s="199"/>
      <c r="N57" s="199"/>
      <c r="O57" s="199"/>
      <c r="P57" s="199"/>
      <c r="Q57" s="199" t="s">
        <v>158</v>
      </c>
      <c r="R57" s="199" t="s">
        <v>1776</v>
      </c>
      <c r="S57" s="199" t="str">
        <f t="shared" si="1"/>
        <v>INF</v>
      </c>
      <c r="T57" s="199"/>
      <c r="U57" s="199" t="s">
        <v>375</v>
      </c>
    </row>
    <row r="58" spans="1:21" ht="15.75" customHeight="1">
      <c r="A58" s="200">
        <v>28</v>
      </c>
      <c r="B58" s="191" t="s">
        <v>1774</v>
      </c>
      <c r="C58" s="201">
        <v>2021</v>
      </c>
      <c r="D58" s="202">
        <v>44436</v>
      </c>
      <c r="E58" s="199" t="s">
        <v>1775</v>
      </c>
      <c r="F58" s="199" t="s">
        <v>518</v>
      </c>
      <c r="G58" s="199" t="s">
        <v>328</v>
      </c>
      <c r="H58" s="199">
        <v>1106524458</v>
      </c>
      <c r="I58" s="203" t="s">
        <v>327</v>
      </c>
      <c r="J58" s="206"/>
      <c r="K58" s="198" t="str">
        <f t="shared" ca="1" si="0"/>
        <v>123 año, 7 mes</v>
      </c>
      <c r="L58" s="199" t="s">
        <v>519</v>
      </c>
      <c r="M58" s="199"/>
      <c r="N58" s="199"/>
      <c r="O58" s="199"/>
      <c r="P58" s="199"/>
      <c r="Q58" s="199" t="s">
        <v>166</v>
      </c>
      <c r="R58" s="199" t="s">
        <v>1794</v>
      </c>
      <c r="S58" s="199" t="s">
        <v>81</v>
      </c>
      <c r="T58" s="199"/>
      <c r="U58" s="199" t="s">
        <v>375</v>
      </c>
    </row>
    <row r="59" spans="1:21" ht="15.75" customHeight="1">
      <c r="A59" s="200">
        <v>28</v>
      </c>
      <c r="B59" s="191" t="s">
        <v>1774</v>
      </c>
      <c r="C59" s="201">
        <v>2021</v>
      </c>
      <c r="D59" s="202">
        <v>44436</v>
      </c>
      <c r="E59" s="199" t="s">
        <v>1775</v>
      </c>
      <c r="F59" s="199" t="s">
        <v>853</v>
      </c>
      <c r="G59" s="199" t="s">
        <v>328</v>
      </c>
      <c r="H59" s="199">
        <v>1110378846</v>
      </c>
      <c r="I59" s="203" t="s">
        <v>327</v>
      </c>
      <c r="J59" s="205">
        <v>43430</v>
      </c>
      <c r="K59" s="198" t="str">
        <f t="shared" ca="1" si="0"/>
        <v>4 año, 8 mes</v>
      </c>
      <c r="L59" s="199" t="s">
        <v>854</v>
      </c>
      <c r="M59" s="199" t="s">
        <v>1795</v>
      </c>
      <c r="N59" s="199">
        <v>1088313152</v>
      </c>
      <c r="O59" s="199" t="s">
        <v>855</v>
      </c>
      <c r="P59" s="199">
        <v>3137052443</v>
      </c>
      <c r="Q59" s="199" t="s">
        <v>158</v>
      </c>
      <c r="R59" s="199" t="s">
        <v>1776</v>
      </c>
      <c r="S59" s="199" t="str">
        <f t="shared" ref="S59:S1575" si="2">MID(R59,1,3)</f>
        <v>INF</v>
      </c>
      <c r="T59" s="199"/>
      <c r="U59" s="199" t="s">
        <v>375</v>
      </c>
    </row>
    <row r="60" spans="1:21" ht="15.75" customHeight="1">
      <c r="A60" s="200">
        <v>30</v>
      </c>
      <c r="B60" s="191" t="s">
        <v>1774</v>
      </c>
      <c r="C60" s="201">
        <v>2021</v>
      </c>
      <c r="D60" s="202">
        <v>44438</v>
      </c>
      <c r="E60" s="199" t="s">
        <v>1775</v>
      </c>
      <c r="F60" s="199" t="s">
        <v>580</v>
      </c>
      <c r="G60" s="199" t="s">
        <v>328</v>
      </c>
      <c r="H60" s="199">
        <v>1108570826</v>
      </c>
      <c r="I60" s="203" t="s">
        <v>327</v>
      </c>
      <c r="J60" s="206"/>
      <c r="K60" s="198" t="str">
        <f t="shared" ca="1" si="0"/>
        <v>123 año, 7 mes</v>
      </c>
      <c r="L60" s="199" t="s">
        <v>581</v>
      </c>
      <c r="M60" s="199"/>
      <c r="N60" s="199"/>
      <c r="O60" s="199"/>
      <c r="P60" s="199"/>
      <c r="Q60" s="199" t="s">
        <v>158</v>
      </c>
      <c r="R60" s="199" t="s">
        <v>1776</v>
      </c>
      <c r="S60" s="199" t="str">
        <f t="shared" si="2"/>
        <v>INF</v>
      </c>
      <c r="T60" s="199"/>
      <c r="U60" s="199" t="s">
        <v>375</v>
      </c>
    </row>
    <row r="61" spans="1:21" ht="15.75" customHeight="1">
      <c r="A61" s="200">
        <v>31</v>
      </c>
      <c r="B61" s="191" t="s">
        <v>1774</v>
      </c>
      <c r="C61" s="201">
        <v>2021</v>
      </c>
      <c r="D61" s="202">
        <v>44439</v>
      </c>
      <c r="E61" s="199" t="s">
        <v>1775</v>
      </c>
      <c r="F61" s="199" t="s">
        <v>614</v>
      </c>
      <c r="G61" s="199" t="s">
        <v>332</v>
      </c>
      <c r="H61" s="210">
        <v>1109550926</v>
      </c>
      <c r="I61" s="203" t="s">
        <v>324</v>
      </c>
      <c r="J61" s="206"/>
      <c r="K61" s="198" t="str">
        <f t="shared" ca="1" si="0"/>
        <v>123 año, 7 mes</v>
      </c>
      <c r="L61" s="199" t="s">
        <v>615</v>
      </c>
      <c r="M61" s="199"/>
      <c r="N61" s="199"/>
      <c r="O61" s="199"/>
      <c r="P61" s="199"/>
      <c r="Q61" s="199" t="s">
        <v>168</v>
      </c>
      <c r="R61" s="199" t="s">
        <v>1796</v>
      </c>
      <c r="S61" s="199" t="str">
        <f t="shared" si="2"/>
        <v>GAR</v>
      </c>
      <c r="T61" s="199"/>
      <c r="U61" s="199" t="s">
        <v>375</v>
      </c>
    </row>
    <row r="62" spans="1:21" ht="15.75" customHeight="1">
      <c r="A62" s="200">
        <v>31</v>
      </c>
      <c r="B62" s="191" t="s">
        <v>1774</v>
      </c>
      <c r="C62" s="201">
        <v>2021</v>
      </c>
      <c r="D62" s="202">
        <v>44439</v>
      </c>
      <c r="E62" s="199" t="s">
        <v>1775</v>
      </c>
      <c r="F62" s="199" t="s">
        <v>614</v>
      </c>
      <c r="G62" s="199" t="s">
        <v>332</v>
      </c>
      <c r="H62" s="210">
        <v>1109550926</v>
      </c>
      <c r="I62" s="203" t="s">
        <v>324</v>
      </c>
      <c r="J62" s="206"/>
      <c r="K62" s="198" t="str">
        <f t="shared" ca="1" si="0"/>
        <v>123 año, 7 mes</v>
      </c>
      <c r="L62" s="199" t="s">
        <v>615</v>
      </c>
      <c r="M62" s="199"/>
      <c r="N62" s="199"/>
      <c r="O62" s="199"/>
      <c r="P62" s="199"/>
      <c r="Q62" s="199" t="s">
        <v>158</v>
      </c>
      <c r="R62" s="199" t="s">
        <v>1776</v>
      </c>
      <c r="S62" s="199" t="str">
        <f t="shared" si="2"/>
        <v>INF</v>
      </c>
      <c r="T62" s="199"/>
      <c r="U62" s="199" t="s">
        <v>375</v>
      </c>
    </row>
    <row r="63" spans="1:21" ht="15.75" customHeight="1">
      <c r="A63" s="200">
        <v>31</v>
      </c>
      <c r="B63" s="191" t="s">
        <v>1774</v>
      </c>
      <c r="C63" s="201">
        <v>2021</v>
      </c>
      <c r="D63" s="202">
        <v>44439</v>
      </c>
      <c r="E63" s="199" t="s">
        <v>1775</v>
      </c>
      <c r="F63" s="199" t="s">
        <v>691</v>
      </c>
      <c r="G63" s="199" t="s">
        <v>328</v>
      </c>
      <c r="H63" s="210">
        <v>1109571958</v>
      </c>
      <c r="I63" s="203" t="s">
        <v>324</v>
      </c>
      <c r="J63" s="206"/>
      <c r="K63" s="198" t="str">
        <f t="shared" ca="1" si="0"/>
        <v>123 año, 7 mes</v>
      </c>
      <c r="L63" s="199" t="s">
        <v>692</v>
      </c>
      <c r="M63" s="199"/>
      <c r="N63" s="199"/>
      <c r="O63" s="199"/>
      <c r="P63" s="199"/>
      <c r="Q63" s="199" t="s">
        <v>169</v>
      </c>
      <c r="R63" s="199" t="s">
        <v>1777</v>
      </c>
      <c r="S63" s="199" t="str">
        <f t="shared" si="2"/>
        <v>NIM</v>
      </c>
      <c r="T63" s="199"/>
      <c r="U63" s="199" t="s">
        <v>375</v>
      </c>
    </row>
    <row r="64" spans="1:21" ht="15.75" customHeight="1">
      <c r="A64" s="200">
        <v>1</v>
      </c>
      <c r="B64" s="191" t="s">
        <v>1797</v>
      </c>
      <c r="C64" s="201">
        <v>2021</v>
      </c>
      <c r="D64" s="202">
        <v>44440</v>
      </c>
      <c r="E64" s="199" t="s">
        <v>1775</v>
      </c>
      <c r="F64" s="199" t="s">
        <v>964</v>
      </c>
      <c r="G64" s="199" t="s">
        <v>328</v>
      </c>
      <c r="H64" s="210">
        <v>1116380847</v>
      </c>
      <c r="I64" s="203" t="s">
        <v>327</v>
      </c>
      <c r="J64" s="206"/>
      <c r="K64" s="198" t="str">
        <f t="shared" ca="1" si="0"/>
        <v>123 año, 7 mes</v>
      </c>
      <c r="L64" s="199" t="s">
        <v>965</v>
      </c>
      <c r="M64" s="199"/>
      <c r="N64" s="199"/>
      <c r="O64" s="199"/>
      <c r="P64" s="199"/>
      <c r="Q64" s="199" t="s">
        <v>158</v>
      </c>
      <c r="R64" s="199" t="s">
        <v>1776</v>
      </c>
      <c r="S64" s="199" t="str">
        <f t="shared" si="2"/>
        <v>INF</v>
      </c>
      <c r="T64" s="199"/>
      <c r="U64" s="199" t="s">
        <v>375</v>
      </c>
    </row>
    <row r="65" spans="1:21" ht="15.75" customHeight="1">
      <c r="A65" s="200">
        <v>1</v>
      </c>
      <c r="B65" s="191" t="s">
        <v>1797</v>
      </c>
      <c r="C65" s="201">
        <v>2021</v>
      </c>
      <c r="D65" s="202">
        <v>44440</v>
      </c>
      <c r="E65" s="199" t="s">
        <v>1775</v>
      </c>
      <c r="F65" s="199" t="s">
        <v>964</v>
      </c>
      <c r="G65" s="199" t="s">
        <v>328</v>
      </c>
      <c r="H65" s="210">
        <v>1116380847</v>
      </c>
      <c r="I65" s="203" t="s">
        <v>327</v>
      </c>
      <c r="J65" s="206"/>
      <c r="K65" s="198" t="str">
        <f t="shared" ca="1" si="0"/>
        <v>123 año, 7 mes</v>
      </c>
      <c r="L65" s="199" t="s">
        <v>965</v>
      </c>
      <c r="M65" s="199"/>
      <c r="N65" s="199"/>
      <c r="O65" s="199"/>
      <c r="P65" s="199"/>
      <c r="Q65" s="199" t="s">
        <v>169</v>
      </c>
      <c r="R65" s="199" t="s">
        <v>1777</v>
      </c>
      <c r="S65" s="199" t="str">
        <f t="shared" si="2"/>
        <v>NIM</v>
      </c>
      <c r="T65" s="199"/>
      <c r="U65" s="199" t="s">
        <v>375</v>
      </c>
    </row>
    <row r="66" spans="1:21" ht="15.75" customHeight="1">
      <c r="A66" s="200">
        <v>2</v>
      </c>
      <c r="B66" s="191" t="s">
        <v>1797</v>
      </c>
      <c r="C66" s="201">
        <v>2021</v>
      </c>
      <c r="D66" s="202">
        <v>44441</v>
      </c>
      <c r="E66" s="199" t="s">
        <v>1775</v>
      </c>
      <c r="F66" s="199" t="s">
        <v>476</v>
      </c>
      <c r="G66" s="199" t="s">
        <v>328</v>
      </c>
      <c r="H66" s="210">
        <v>1087840615</v>
      </c>
      <c r="I66" s="203" t="s">
        <v>327</v>
      </c>
      <c r="J66" s="204">
        <v>44339</v>
      </c>
      <c r="K66" s="198" t="str">
        <f t="shared" ca="1" si="0"/>
        <v>2 año, 3 mes</v>
      </c>
      <c r="L66" s="199" t="s">
        <v>477</v>
      </c>
      <c r="M66" s="199"/>
      <c r="N66" s="199"/>
      <c r="O66" s="199" t="s">
        <v>478</v>
      </c>
      <c r="P66" s="199">
        <v>3147281189</v>
      </c>
      <c r="Q66" s="199" t="s">
        <v>169</v>
      </c>
      <c r="R66" s="199" t="s">
        <v>1798</v>
      </c>
      <c r="S66" s="199" t="str">
        <f t="shared" si="2"/>
        <v>NIM</v>
      </c>
      <c r="T66" s="199"/>
      <c r="U66" s="199" t="s">
        <v>375</v>
      </c>
    </row>
    <row r="67" spans="1:21" ht="15.75" customHeight="1">
      <c r="A67" s="200">
        <v>3</v>
      </c>
      <c r="B67" s="191" t="s">
        <v>1797</v>
      </c>
      <c r="C67" s="201">
        <v>2021</v>
      </c>
      <c r="D67" s="202">
        <v>44442</v>
      </c>
      <c r="E67" s="199" t="s">
        <v>1775</v>
      </c>
      <c r="F67" s="199" t="s">
        <v>689</v>
      </c>
      <c r="G67" s="199" t="s">
        <v>328</v>
      </c>
      <c r="H67" s="199">
        <v>1109571948</v>
      </c>
      <c r="I67" s="203" t="s">
        <v>327</v>
      </c>
      <c r="J67" s="206"/>
      <c r="K67" s="198" t="str">
        <f t="shared" ca="1" si="0"/>
        <v>123 año, 7 mes</v>
      </c>
      <c r="L67" s="199" t="s">
        <v>690</v>
      </c>
      <c r="M67" s="199"/>
      <c r="N67" s="199"/>
      <c r="O67" s="199"/>
      <c r="P67" s="199"/>
      <c r="Q67" s="199" t="s">
        <v>169</v>
      </c>
      <c r="R67" s="199" t="s">
        <v>1777</v>
      </c>
      <c r="S67" s="199" t="str">
        <f t="shared" si="2"/>
        <v>NIM</v>
      </c>
      <c r="T67" s="199"/>
      <c r="U67" s="199" t="s">
        <v>375</v>
      </c>
    </row>
    <row r="68" spans="1:21" ht="15.75" customHeight="1">
      <c r="A68" s="200">
        <v>4</v>
      </c>
      <c r="B68" s="191" t="s">
        <v>1797</v>
      </c>
      <c r="C68" s="201">
        <v>2021</v>
      </c>
      <c r="D68" s="202">
        <v>44443</v>
      </c>
      <c r="E68" s="199" t="s">
        <v>1775</v>
      </c>
      <c r="F68" s="199" t="s">
        <v>507</v>
      </c>
      <c r="G68" s="199" t="s">
        <v>328</v>
      </c>
      <c r="H68" s="210">
        <v>1105386638</v>
      </c>
      <c r="I68" s="203" t="s">
        <v>327</v>
      </c>
      <c r="J68" s="206"/>
      <c r="K68" s="198" t="str">
        <f t="shared" ca="1" si="0"/>
        <v>123 año, 7 mes</v>
      </c>
      <c r="L68" s="199" t="s">
        <v>508</v>
      </c>
      <c r="M68" s="199"/>
      <c r="N68" s="199"/>
      <c r="O68" s="199"/>
      <c r="P68" s="199"/>
      <c r="Q68" s="199" t="s">
        <v>158</v>
      </c>
      <c r="R68" s="199" t="s">
        <v>1776</v>
      </c>
      <c r="S68" s="199" t="str">
        <f t="shared" si="2"/>
        <v>INF</v>
      </c>
      <c r="T68" s="199"/>
      <c r="U68" s="199" t="s">
        <v>375</v>
      </c>
    </row>
    <row r="69" spans="1:21" ht="15.75" customHeight="1">
      <c r="A69" s="200">
        <v>4</v>
      </c>
      <c r="B69" s="191" t="s">
        <v>1797</v>
      </c>
      <c r="C69" s="201">
        <v>2021</v>
      </c>
      <c r="D69" s="202">
        <v>44443</v>
      </c>
      <c r="E69" s="199" t="s">
        <v>1775</v>
      </c>
      <c r="F69" s="199" t="s">
        <v>1274</v>
      </c>
      <c r="G69" s="199" t="s">
        <v>328</v>
      </c>
      <c r="H69" s="210">
        <v>1232816211</v>
      </c>
      <c r="I69" s="203" t="s">
        <v>324</v>
      </c>
      <c r="J69" s="204">
        <v>44340</v>
      </c>
      <c r="K69" s="198" t="str">
        <f t="shared" ca="1" si="0"/>
        <v>2 año, 3 mes</v>
      </c>
      <c r="L69" s="199" t="s">
        <v>1275</v>
      </c>
      <c r="M69" s="199"/>
      <c r="N69" s="199"/>
      <c r="O69" s="199"/>
      <c r="P69" s="199"/>
      <c r="Q69" s="199" t="s">
        <v>169</v>
      </c>
      <c r="R69" s="199" t="s">
        <v>1777</v>
      </c>
      <c r="S69" s="199" t="str">
        <f t="shared" si="2"/>
        <v>NIM</v>
      </c>
      <c r="T69" s="199"/>
      <c r="U69" s="199" t="s">
        <v>375</v>
      </c>
    </row>
    <row r="70" spans="1:21" ht="15.75" customHeight="1">
      <c r="A70" s="200">
        <v>6</v>
      </c>
      <c r="B70" s="191" t="s">
        <v>1797</v>
      </c>
      <c r="C70" s="201">
        <v>2021</v>
      </c>
      <c r="D70" s="202">
        <v>44445</v>
      </c>
      <c r="E70" s="199" t="s">
        <v>1775</v>
      </c>
      <c r="F70" s="199" t="s">
        <v>982</v>
      </c>
      <c r="G70" s="199" t="s">
        <v>328</v>
      </c>
      <c r="H70" s="199">
        <v>1125328161</v>
      </c>
      <c r="I70" s="203" t="s">
        <v>324</v>
      </c>
      <c r="J70" s="206"/>
      <c r="K70" s="198" t="str">
        <f t="shared" ca="1" si="0"/>
        <v>123 año, 7 mes</v>
      </c>
      <c r="L70" s="199" t="s">
        <v>983</v>
      </c>
      <c r="M70" s="199"/>
      <c r="N70" s="199"/>
      <c r="O70" s="199"/>
      <c r="P70" s="199"/>
      <c r="Q70" s="199" t="s">
        <v>169</v>
      </c>
      <c r="R70" s="199" t="s">
        <v>1777</v>
      </c>
      <c r="S70" s="199" t="str">
        <f t="shared" si="2"/>
        <v>NIM</v>
      </c>
      <c r="T70" s="199"/>
      <c r="U70" s="199" t="s">
        <v>375</v>
      </c>
    </row>
    <row r="71" spans="1:21" ht="15.75" customHeight="1">
      <c r="A71" s="200">
        <v>6</v>
      </c>
      <c r="B71" s="191" t="s">
        <v>1797</v>
      </c>
      <c r="C71" s="201">
        <v>2021</v>
      </c>
      <c r="D71" s="202">
        <v>44445</v>
      </c>
      <c r="E71" s="199" t="s">
        <v>1775</v>
      </c>
      <c r="F71" s="199" t="s">
        <v>1478</v>
      </c>
      <c r="G71" s="199" t="s">
        <v>322</v>
      </c>
      <c r="H71" s="199">
        <v>67021197</v>
      </c>
      <c r="I71" s="203" t="s">
        <v>327</v>
      </c>
      <c r="J71" s="204">
        <v>30185</v>
      </c>
      <c r="K71" s="198" t="str">
        <f t="shared" ca="1" si="0"/>
        <v>41 año, 0 mes</v>
      </c>
      <c r="L71" s="199" t="s">
        <v>369</v>
      </c>
      <c r="M71" s="199"/>
      <c r="N71" s="199"/>
      <c r="O71" s="199"/>
      <c r="P71" s="199"/>
      <c r="Q71" s="199" t="s">
        <v>158</v>
      </c>
      <c r="R71" s="199" t="s">
        <v>1776</v>
      </c>
      <c r="S71" s="199" t="str">
        <f t="shared" si="2"/>
        <v>INF</v>
      </c>
      <c r="T71" s="199"/>
      <c r="U71" s="199" t="s">
        <v>375</v>
      </c>
    </row>
    <row r="72" spans="1:21" ht="15.75" customHeight="1">
      <c r="A72" s="200">
        <v>7</v>
      </c>
      <c r="B72" s="191" t="s">
        <v>1797</v>
      </c>
      <c r="C72" s="201">
        <v>2021</v>
      </c>
      <c r="D72" s="202">
        <v>44446</v>
      </c>
      <c r="E72" s="199" t="s">
        <v>1775</v>
      </c>
      <c r="F72" s="199" t="s">
        <v>633</v>
      </c>
      <c r="G72" s="199" t="s">
        <v>328</v>
      </c>
      <c r="H72" s="210">
        <v>1109567748</v>
      </c>
      <c r="I72" s="203" t="s">
        <v>324</v>
      </c>
      <c r="J72" s="206"/>
      <c r="K72" s="198" t="str">
        <f t="shared" ca="1" si="0"/>
        <v>123 año, 7 mes</v>
      </c>
      <c r="L72" s="199" t="s">
        <v>634</v>
      </c>
      <c r="M72" s="199" t="s">
        <v>1799</v>
      </c>
      <c r="N72" s="199"/>
      <c r="O72" s="199"/>
      <c r="P72" s="199"/>
      <c r="Q72" s="211" t="s">
        <v>1800</v>
      </c>
      <c r="R72" s="199" t="s">
        <v>1801</v>
      </c>
      <c r="S72" s="199" t="str">
        <f t="shared" si="2"/>
        <v>HEP</v>
      </c>
      <c r="T72" s="199"/>
      <c r="U72" s="199" t="s">
        <v>375</v>
      </c>
    </row>
    <row r="73" spans="1:21" ht="15.75" customHeight="1">
      <c r="A73" s="200">
        <v>7</v>
      </c>
      <c r="B73" s="191" t="s">
        <v>1797</v>
      </c>
      <c r="C73" s="201">
        <v>2021</v>
      </c>
      <c r="D73" s="202">
        <v>44446</v>
      </c>
      <c r="E73" s="199" t="s">
        <v>1775</v>
      </c>
      <c r="F73" s="199" t="s">
        <v>1170</v>
      </c>
      <c r="G73" s="199" t="s">
        <v>328</v>
      </c>
      <c r="H73" s="210">
        <v>1232810472</v>
      </c>
      <c r="I73" s="203" t="s">
        <v>327</v>
      </c>
      <c r="J73" s="206"/>
      <c r="K73" s="198" t="str">
        <f t="shared" ca="1" si="0"/>
        <v>123 año, 7 mes</v>
      </c>
      <c r="L73" s="199" t="s">
        <v>1097</v>
      </c>
      <c r="M73" s="199"/>
      <c r="N73" s="199"/>
      <c r="O73" s="199"/>
      <c r="P73" s="199"/>
      <c r="Q73" s="199" t="s">
        <v>170</v>
      </c>
      <c r="R73" s="199" t="s">
        <v>1787</v>
      </c>
      <c r="S73" s="199" t="str">
        <f t="shared" si="2"/>
        <v>PRO</v>
      </c>
      <c r="T73" s="199"/>
      <c r="U73" s="199" t="s">
        <v>375</v>
      </c>
    </row>
    <row r="74" spans="1:21" ht="15.75" customHeight="1">
      <c r="A74" s="200">
        <v>7</v>
      </c>
      <c r="B74" s="191" t="s">
        <v>1797</v>
      </c>
      <c r="C74" s="201">
        <v>2021</v>
      </c>
      <c r="D74" s="202">
        <v>44446</v>
      </c>
      <c r="E74" s="199" t="s">
        <v>1775</v>
      </c>
      <c r="F74" s="199" t="s">
        <v>1170</v>
      </c>
      <c r="G74" s="199" t="s">
        <v>328</v>
      </c>
      <c r="H74" s="210">
        <v>1232810472</v>
      </c>
      <c r="I74" s="203" t="s">
        <v>327</v>
      </c>
      <c r="J74" s="206"/>
      <c r="K74" s="198" t="str">
        <f t="shared" ca="1" si="0"/>
        <v>123 año, 7 mes</v>
      </c>
      <c r="L74" s="199" t="s">
        <v>1097</v>
      </c>
      <c r="M74" s="199"/>
      <c r="N74" s="199"/>
      <c r="O74" s="199"/>
      <c r="P74" s="199"/>
      <c r="Q74" s="199" t="s">
        <v>1788</v>
      </c>
      <c r="R74" s="199" t="s">
        <v>1802</v>
      </c>
      <c r="S74" s="199" t="str">
        <f t="shared" si="2"/>
        <v>AVA</v>
      </c>
      <c r="T74" s="199"/>
      <c r="U74" s="199" t="s">
        <v>375</v>
      </c>
    </row>
    <row r="75" spans="1:21" ht="15.75" customHeight="1">
      <c r="A75" s="200">
        <v>7</v>
      </c>
      <c r="B75" s="191" t="s">
        <v>1797</v>
      </c>
      <c r="C75" s="201">
        <v>2021</v>
      </c>
      <c r="D75" s="202">
        <v>44446</v>
      </c>
      <c r="E75" s="199" t="s">
        <v>1775</v>
      </c>
      <c r="F75" s="199" t="s">
        <v>1170</v>
      </c>
      <c r="G75" s="199" t="s">
        <v>328</v>
      </c>
      <c r="H75" s="210">
        <v>1232810472</v>
      </c>
      <c r="I75" s="203" t="s">
        <v>327</v>
      </c>
      <c r="J75" s="206"/>
      <c r="K75" s="198" t="str">
        <f t="shared" ca="1" si="0"/>
        <v>123 año, 7 mes</v>
      </c>
      <c r="L75" s="199" t="s">
        <v>1097</v>
      </c>
      <c r="M75" s="199"/>
      <c r="N75" s="199"/>
      <c r="O75" s="199"/>
      <c r="P75" s="199"/>
      <c r="Q75" s="199" t="s">
        <v>158</v>
      </c>
      <c r="R75" s="199" t="s">
        <v>1776</v>
      </c>
      <c r="S75" s="199" t="str">
        <f t="shared" si="2"/>
        <v>INF</v>
      </c>
      <c r="T75" s="199"/>
      <c r="U75" s="199" t="s">
        <v>375</v>
      </c>
    </row>
    <row r="76" spans="1:21" ht="15.75" customHeight="1">
      <c r="A76" s="200">
        <v>7</v>
      </c>
      <c r="B76" s="191" t="s">
        <v>1797</v>
      </c>
      <c r="C76" s="201">
        <v>2021</v>
      </c>
      <c r="D76" s="202">
        <v>44446</v>
      </c>
      <c r="E76" s="199" t="s">
        <v>1775</v>
      </c>
      <c r="F76" s="199" t="s">
        <v>1170</v>
      </c>
      <c r="G76" s="199" t="s">
        <v>328</v>
      </c>
      <c r="H76" s="210">
        <v>1232810472</v>
      </c>
      <c r="I76" s="203" t="s">
        <v>327</v>
      </c>
      <c r="J76" s="206"/>
      <c r="K76" s="198" t="str">
        <f t="shared" ca="1" si="0"/>
        <v>123 año, 7 mes</v>
      </c>
      <c r="L76" s="199" t="s">
        <v>1097</v>
      </c>
      <c r="M76" s="199"/>
      <c r="N76" s="199"/>
      <c r="O76" s="199"/>
      <c r="P76" s="199"/>
      <c r="Q76" s="199" t="s">
        <v>167</v>
      </c>
      <c r="R76" s="199" t="s">
        <v>1803</v>
      </c>
      <c r="S76" s="199" t="str">
        <f t="shared" si="2"/>
        <v>PRE</v>
      </c>
      <c r="T76" s="199"/>
      <c r="U76" s="199" t="s">
        <v>375</v>
      </c>
    </row>
    <row r="77" spans="1:21" ht="15.75" customHeight="1">
      <c r="A77" s="200">
        <v>8</v>
      </c>
      <c r="B77" s="191" t="s">
        <v>1797</v>
      </c>
      <c r="C77" s="201">
        <v>2021</v>
      </c>
      <c r="D77" s="202">
        <v>44447</v>
      </c>
      <c r="E77" s="199" t="s">
        <v>1775</v>
      </c>
      <c r="F77" s="199" t="s">
        <v>1472</v>
      </c>
      <c r="G77" s="199" t="s">
        <v>322</v>
      </c>
      <c r="H77" s="199">
        <v>31258541</v>
      </c>
      <c r="I77" s="203" t="s">
        <v>327</v>
      </c>
      <c r="J77" s="204">
        <v>21032</v>
      </c>
      <c r="K77" s="198" t="str">
        <f t="shared" ca="1" si="0"/>
        <v>66 año, 0 mes</v>
      </c>
      <c r="L77" s="199" t="s">
        <v>369</v>
      </c>
      <c r="M77" s="199" t="s">
        <v>1804</v>
      </c>
      <c r="N77" s="199"/>
      <c r="O77" s="199"/>
      <c r="P77" s="199"/>
      <c r="Q77" s="199" t="s">
        <v>158</v>
      </c>
      <c r="R77" s="199" t="s">
        <v>1776</v>
      </c>
      <c r="S77" s="199" t="str">
        <f t="shared" si="2"/>
        <v>INF</v>
      </c>
      <c r="T77" s="199"/>
      <c r="U77" s="199" t="s">
        <v>375</v>
      </c>
    </row>
    <row r="78" spans="1:21" ht="15.75" customHeight="1">
      <c r="A78" s="200">
        <v>8</v>
      </c>
      <c r="B78" s="191" t="s">
        <v>1797</v>
      </c>
      <c r="C78" s="201">
        <v>2021</v>
      </c>
      <c r="D78" s="202">
        <v>44447</v>
      </c>
      <c r="E78" s="199" t="s">
        <v>1775</v>
      </c>
      <c r="F78" s="199" t="s">
        <v>1473</v>
      </c>
      <c r="G78" s="199" t="s">
        <v>322</v>
      </c>
      <c r="H78" s="199">
        <v>14447026</v>
      </c>
      <c r="I78" s="203" t="s">
        <v>324</v>
      </c>
      <c r="J78" s="204">
        <v>16463</v>
      </c>
      <c r="K78" s="198" t="str">
        <f t="shared" ca="1" si="0"/>
        <v>78 año, 6 mes</v>
      </c>
      <c r="L78" s="199" t="s">
        <v>369</v>
      </c>
      <c r="M78" s="199" t="s">
        <v>1804</v>
      </c>
      <c r="N78" s="199"/>
      <c r="O78" s="199"/>
      <c r="P78" s="199"/>
      <c r="Q78" s="199" t="s">
        <v>158</v>
      </c>
      <c r="R78" s="199" t="s">
        <v>1776</v>
      </c>
      <c r="S78" s="199" t="str">
        <f t="shared" si="2"/>
        <v>INF</v>
      </c>
      <c r="T78" s="199"/>
      <c r="U78" s="199" t="s">
        <v>375</v>
      </c>
    </row>
    <row r="79" spans="1:21" ht="15.75" customHeight="1">
      <c r="A79" s="200">
        <v>9</v>
      </c>
      <c r="B79" s="191" t="s">
        <v>1797</v>
      </c>
      <c r="C79" s="201">
        <v>2021</v>
      </c>
      <c r="D79" s="202">
        <v>44448</v>
      </c>
      <c r="E79" s="199" t="s">
        <v>1775</v>
      </c>
      <c r="F79" s="199" t="s">
        <v>1163</v>
      </c>
      <c r="G79" s="199" t="s">
        <v>328</v>
      </c>
      <c r="H79" s="210">
        <v>1232809734</v>
      </c>
      <c r="I79" s="203" t="s">
        <v>327</v>
      </c>
      <c r="J79" s="206"/>
      <c r="K79" s="198" t="str">
        <f t="shared" ca="1" si="0"/>
        <v>123 año, 7 mes</v>
      </c>
      <c r="L79" s="199" t="s">
        <v>1164</v>
      </c>
      <c r="M79" s="199"/>
      <c r="N79" s="199"/>
      <c r="O79" s="199"/>
      <c r="P79" s="199"/>
      <c r="Q79" s="199" t="s">
        <v>158</v>
      </c>
      <c r="R79" s="199" t="s">
        <v>1776</v>
      </c>
      <c r="S79" s="199" t="str">
        <f t="shared" si="2"/>
        <v>INF</v>
      </c>
      <c r="T79" s="199"/>
      <c r="U79" s="199" t="s">
        <v>375</v>
      </c>
    </row>
    <row r="80" spans="1:21" ht="15.75" customHeight="1">
      <c r="A80" s="200">
        <v>10</v>
      </c>
      <c r="B80" s="191" t="s">
        <v>1797</v>
      </c>
      <c r="C80" s="201">
        <v>2021</v>
      </c>
      <c r="D80" s="202">
        <v>44449</v>
      </c>
      <c r="E80" s="199" t="s">
        <v>1775</v>
      </c>
      <c r="F80" s="199" t="s">
        <v>1177</v>
      </c>
      <c r="G80" s="199" t="s">
        <v>328</v>
      </c>
      <c r="H80" s="210">
        <v>1232810887</v>
      </c>
      <c r="I80" s="203" t="s">
        <v>327</v>
      </c>
      <c r="J80" s="206"/>
      <c r="K80" s="198" t="str">
        <f t="shared" ca="1" si="0"/>
        <v>123 año, 7 mes</v>
      </c>
      <c r="L80" s="199" t="s">
        <v>948</v>
      </c>
      <c r="M80" s="199"/>
      <c r="N80" s="199"/>
      <c r="O80" s="199"/>
      <c r="P80" s="199"/>
      <c r="Q80" s="199" t="s">
        <v>167</v>
      </c>
      <c r="R80" s="199" t="s">
        <v>1783</v>
      </c>
      <c r="S80" s="199" t="str">
        <f t="shared" si="2"/>
        <v>PRE</v>
      </c>
      <c r="T80" s="199"/>
      <c r="U80" s="199" t="s">
        <v>375</v>
      </c>
    </row>
    <row r="81" spans="1:21" ht="15.75" customHeight="1">
      <c r="A81" s="200">
        <v>10</v>
      </c>
      <c r="B81" s="191" t="s">
        <v>1797</v>
      </c>
      <c r="C81" s="201">
        <v>2021</v>
      </c>
      <c r="D81" s="202">
        <v>44449</v>
      </c>
      <c r="E81" s="199" t="s">
        <v>1775</v>
      </c>
      <c r="F81" s="199" t="s">
        <v>407</v>
      </c>
      <c r="G81" s="199" t="s">
        <v>406</v>
      </c>
      <c r="H81" s="210">
        <v>656127066</v>
      </c>
      <c r="I81" s="203" t="s">
        <v>324</v>
      </c>
      <c r="J81" s="204">
        <v>44387</v>
      </c>
      <c r="K81" s="198" t="str">
        <f t="shared" ca="1" si="0"/>
        <v>2 año, 1 mes</v>
      </c>
      <c r="L81" s="199" t="s">
        <v>408</v>
      </c>
      <c r="M81" s="199"/>
      <c r="N81" s="199"/>
      <c r="O81" s="199"/>
      <c r="P81" s="199"/>
      <c r="Q81" s="199" t="s">
        <v>157</v>
      </c>
      <c r="R81" s="199" t="s">
        <v>1785</v>
      </c>
      <c r="S81" s="199" t="str">
        <f t="shared" si="2"/>
        <v>ROT</v>
      </c>
      <c r="T81" s="199"/>
      <c r="U81" s="199" t="s">
        <v>375</v>
      </c>
    </row>
    <row r="82" spans="1:21" ht="15.75" customHeight="1">
      <c r="A82" s="200">
        <v>10</v>
      </c>
      <c r="B82" s="191" t="s">
        <v>1797</v>
      </c>
      <c r="C82" s="201">
        <v>2021</v>
      </c>
      <c r="D82" s="202">
        <v>44449</v>
      </c>
      <c r="E82" s="199" t="s">
        <v>1775</v>
      </c>
      <c r="F82" s="199" t="s">
        <v>407</v>
      </c>
      <c r="G82" s="199" t="s">
        <v>406</v>
      </c>
      <c r="H82" s="210">
        <v>656127066</v>
      </c>
      <c r="I82" s="203" t="s">
        <v>324</v>
      </c>
      <c r="J82" s="204">
        <v>44387</v>
      </c>
      <c r="K82" s="198" t="str">
        <f t="shared" ca="1" si="0"/>
        <v>2 año, 1 mes</v>
      </c>
      <c r="L82" s="199" t="s">
        <v>408</v>
      </c>
      <c r="M82" s="199"/>
      <c r="N82" s="199"/>
      <c r="O82" s="199"/>
      <c r="P82" s="199"/>
      <c r="Q82" s="199" t="s">
        <v>167</v>
      </c>
      <c r="R82" s="199" t="s">
        <v>1783</v>
      </c>
      <c r="S82" s="199" t="str">
        <f t="shared" si="2"/>
        <v>PRE</v>
      </c>
      <c r="T82" s="199"/>
      <c r="U82" s="199" t="s">
        <v>375</v>
      </c>
    </row>
    <row r="83" spans="1:21" ht="15.75" customHeight="1">
      <c r="A83" s="200">
        <v>10</v>
      </c>
      <c r="B83" s="191" t="s">
        <v>1797</v>
      </c>
      <c r="C83" s="201">
        <v>2021</v>
      </c>
      <c r="D83" s="202">
        <v>44449</v>
      </c>
      <c r="E83" s="199" t="s">
        <v>1775</v>
      </c>
      <c r="F83" s="199" t="s">
        <v>407</v>
      </c>
      <c r="G83" s="199" t="s">
        <v>406</v>
      </c>
      <c r="H83" s="210">
        <v>656127066</v>
      </c>
      <c r="I83" s="203" t="s">
        <v>324</v>
      </c>
      <c r="J83" s="204">
        <v>44387</v>
      </c>
      <c r="K83" s="198" t="str">
        <f t="shared" ca="1" si="0"/>
        <v>2 año, 1 mes</v>
      </c>
      <c r="L83" s="199" t="s">
        <v>408</v>
      </c>
      <c r="M83" s="199"/>
      <c r="N83" s="199"/>
      <c r="O83" s="199"/>
      <c r="P83" s="199"/>
      <c r="Q83" s="199" t="s">
        <v>159</v>
      </c>
      <c r="R83" s="199" t="s">
        <v>1784</v>
      </c>
      <c r="S83" s="199" t="str">
        <f t="shared" si="2"/>
        <v>HEX</v>
      </c>
      <c r="T83" s="199"/>
      <c r="U83" s="199" t="s">
        <v>375</v>
      </c>
    </row>
    <row r="84" spans="1:21" ht="15.75" customHeight="1">
      <c r="A84" s="200">
        <v>10</v>
      </c>
      <c r="B84" s="191" t="s">
        <v>1797</v>
      </c>
      <c r="C84" s="201">
        <v>2021</v>
      </c>
      <c r="D84" s="202">
        <v>44449</v>
      </c>
      <c r="E84" s="199" t="s">
        <v>1775</v>
      </c>
      <c r="F84" s="199" t="s">
        <v>364</v>
      </c>
      <c r="G84" s="199" t="s">
        <v>322</v>
      </c>
      <c r="H84" s="199">
        <v>16289125</v>
      </c>
      <c r="I84" s="203" t="s">
        <v>324</v>
      </c>
      <c r="J84" s="206"/>
      <c r="K84" s="198" t="str">
        <f t="shared" ca="1" si="0"/>
        <v>123 año, 7 mes</v>
      </c>
      <c r="L84" s="199" t="s">
        <v>948</v>
      </c>
      <c r="M84" s="199"/>
      <c r="N84" s="199"/>
      <c r="O84" s="199"/>
      <c r="P84" s="199"/>
      <c r="Q84" s="199" t="s">
        <v>158</v>
      </c>
      <c r="R84" s="199" t="s">
        <v>1776</v>
      </c>
      <c r="S84" s="199" t="str">
        <f t="shared" si="2"/>
        <v>INF</v>
      </c>
      <c r="T84" s="199"/>
      <c r="U84" s="199" t="s">
        <v>375</v>
      </c>
    </row>
    <row r="85" spans="1:21" ht="15.75" customHeight="1">
      <c r="A85" s="200">
        <v>10</v>
      </c>
      <c r="B85" s="191" t="s">
        <v>1797</v>
      </c>
      <c r="C85" s="201">
        <v>2021</v>
      </c>
      <c r="D85" s="202">
        <v>44449</v>
      </c>
      <c r="E85" s="199" t="s">
        <v>1775</v>
      </c>
      <c r="F85" s="199" t="s">
        <v>1152</v>
      </c>
      <c r="G85" s="199" t="s">
        <v>328</v>
      </c>
      <c r="H85" s="210">
        <v>1232808846</v>
      </c>
      <c r="I85" s="203" t="s">
        <v>327</v>
      </c>
      <c r="J85" s="206"/>
      <c r="K85" s="198" t="str">
        <f t="shared" ca="1" si="0"/>
        <v>123 año, 7 mes</v>
      </c>
      <c r="L85" s="199" t="s">
        <v>1153</v>
      </c>
      <c r="M85" s="199"/>
      <c r="N85" s="199"/>
      <c r="O85" s="199"/>
      <c r="P85" s="199"/>
      <c r="Q85" s="199" t="s">
        <v>158</v>
      </c>
      <c r="R85" s="199" t="s">
        <v>1776</v>
      </c>
      <c r="S85" s="199" t="str">
        <f t="shared" si="2"/>
        <v>INF</v>
      </c>
      <c r="T85" s="199"/>
      <c r="U85" s="199" t="s">
        <v>375</v>
      </c>
    </row>
    <row r="86" spans="1:21" ht="15.75" customHeight="1">
      <c r="A86" s="200">
        <v>10</v>
      </c>
      <c r="B86" s="191" t="s">
        <v>1797</v>
      </c>
      <c r="C86" s="201">
        <v>2021</v>
      </c>
      <c r="D86" s="202">
        <v>44449</v>
      </c>
      <c r="E86" s="199" t="s">
        <v>1775</v>
      </c>
      <c r="F86" s="199" t="s">
        <v>947</v>
      </c>
      <c r="G86" s="199" t="s">
        <v>322</v>
      </c>
      <c r="H86" s="199">
        <v>1113626806</v>
      </c>
      <c r="I86" s="203" t="s">
        <v>327</v>
      </c>
      <c r="J86" s="206"/>
      <c r="K86" s="198" t="str">
        <f t="shared" ca="1" si="0"/>
        <v>123 año, 7 mes</v>
      </c>
      <c r="L86" s="199" t="s">
        <v>948</v>
      </c>
      <c r="M86" s="199"/>
      <c r="N86" s="199"/>
      <c r="O86" s="199"/>
      <c r="P86" s="199"/>
      <c r="Q86" s="199" t="s">
        <v>158</v>
      </c>
      <c r="R86" s="199" t="s">
        <v>1776</v>
      </c>
      <c r="S86" s="199" t="str">
        <f t="shared" si="2"/>
        <v>INF</v>
      </c>
      <c r="T86" s="199"/>
      <c r="U86" s="199" t="s">
        <v>375</v>
      </c>
    </row>
    <row r="87" spans="1:21" ht="15.75" customHeight="1">
      <c r="A87" s="200">
        <v>10</v>
      </c>
      <c r="B87" s="191" t="s">
        <v>1797</v>
      </c>
      <c r="C87" s="201">
        <v>2021</v>
      </c>
      <c r="D87" s="202">
        <v>44449</v>
      </c>
      <c r="E87" s="199" t="s">
        <v>1775</v>
      </c>
      <c r="F87" s="199" t="s">
        <v>464</v>
      </c>
      <c r="G87" s="199" t="s">
        <v>328</v>
      </c>
      <c r="H87" s="210">
        <v>1036265296</v>
      </c>
      <c r="I87" s="203" t="s">
        <v>324</v>
      </c>
      <c r="J87" s="206"/>
      <c r="K87" s="198" t="str">
        <f t="shared" ca="1" si="0"/>
        <v>123 año, 7 mes</v>
      </c>
      <c r="L87" s="199" t="s">
        <v>465</v>
      </c>
      <c r="M87" s="199"/>
      <c r="N87" s="199"/>
      <c r="O87" s="199"/>
      <c r="P87" s="199"/>
      <c r="Q87" s="199" t="s">
        <v>158</v>
      </c>
      <c r="R87" s="199" t="s">
        <v>1776</v>
      </c>
      <c r="S87" s="199" t="str">
        <f t="shared" si="2"/>
        <v>INF</v>
      </c>
      <c r="T87" s="199"/>
      <c r="U87" s="199" t="s">
        <v>375</v>
      </c>
    </row>
    <row r="88" spans="1:21" ht="15.75" customHeight="1">
      <c r="A88" s="200">
        <v>11</v>
      </c>
      <c r="B88" s="191" t="s">
        <v>1797</v>
      </c>
      <c r="C88" s="201">
        <v>2021</v>
      </c>
      <c r="D88" s="202">
        <v>44450</v>
      </c>
      <c r="E88" s="199" t="s">
        <v>1775</v>
      </c>
      <c r="F88" s="199" t="s">
        <v>1006</v>
      </c>
      <c r="G88" s="199" t="s">
        <v>322</v>
      </c>
      <c r="H88" s="199">
        <v>1143841090</v>
      </c>
      <c r="I88" s="203" t="s">
        <v>327</v>
      </c>
      <c r="J88" s="206"/>
      <c r="K88" s="198" t="str">
        <f t="shared" ca="1" si="0"/>
        <v>123 año, 7 mes</v>
      </c>
      <c r="L88" s="199" t="s">
        <v>1007</v>
      </c>
      <c r="M88" s="199"/>
      <c r="N88" s="199"/>
      <c r="O88" s="199"/>
      <c r="P88" s="199"/>
      <c r="Q88" s="199" t="s">
        <v>168</v>
      </c>
      <c r="R88" s="199" t="s">
        <v>1796</v>
      </c>
      <c r="S88" s="199" t="str">
        <f t="shared" si="2"/>
        <v>GAR</v>
      </c>
      <c r="T88" s="199"/>
      <c r="U88" s="199" t="s">
        <v>375</v>
      </c>
    </row>
    <row r="89" spans="1:21" ht="15.75" customHeight="1">
      <c r="A89" s="200">
        <v>11</v>
      </c>
      <c r="B89" s="191" t="s">
        <v>1797</v>
      </c>
      <c r="C89" s="201">
        <v>2021</v>
      </c>
      <c r="D89" s="202">
        <v>44450</v>
      </c>
      <c r="E89" s="199" t="s">
        <v>1775</v>
      </c>
      <c r="F89" s="199" t="s">
        <v>491</v>
      </c>
      <c r="G89" s="199" t="s">
        <v>328</v>
      </c>
      <c r="H89" s="210">
        <v>1104839870</v>
      </c>
      <c r="I89" s="203" t="s">
        <v>324</v>
      </c>
      <c r="J89" s="206"/>
      <c r="K89" s="198" t="str">
        <f t="shared" ca="1" si="0"/>
        <v>123 año, 7 mes</v>
      </c>
      <c r="L89" s="199" t="s">
        <v>492</v>
      </c>
      <c r="M89" s="199"/>
      <c r="N89" s="199"/>
      <c r="O89" s="199"/>
      <c r="P89" s="199"/>
      <c r="Q89" s="199" t="s">
        <v>158</v>
      </c>
      <c r="R89" s="199" t="s">
        <v>1776</v>
      </c>
      <c r="S89" s="199" t="str">
        <f t="shared" si="2"/>
        <v>INF</v>
      </c>
      <c r="T89" s="199"/>
      <c r="U89" s="199" t="s">
        <v>375</v>
      </c>
    </row>
    <row r="90" spans="1:21" ht="15.75" customHeight="1">
      <c r="A90" s="200">
        <v>11</v>
      </c>
      <c r="B90" s="191" t="s">
        <v>1797</v>
      </c>
      <c r="C90" s="201">
        <v>2021</v>
      </c>
      <c r="D90" s="202">
        <v>44450</v>
      </c>
      <c r="E90" s="199" t="s">
        <v>1775</v>
      </c>
      <c r="F90" s="199" t="s">
        <v>1187</v>
      </c>
      <c r="G90" s="199" t="s">
        <v>328</v>
      </c>
      <c r="H90" s="210">
        <v>1232812084</v>
      </c>
      <c r="I90" s="203" t="s">
        <v>324</v>
      </c>
      <c r="J90" s="206"/>
      <c r="K90" s="198" t="str">
        <f t="shared" ca="1" si="0"/>
        <v>123 año, 7 mes</v>
      </c>
      <c r="L90" s="199" t="s">
        <v>1188</v>
      </c>
      <c r="M90" s="199"/>
      <c r="N90" s="199"/>
      <c r="O90" s="199"/>
      <c r="P90" s="199"/>
      <c r="Q90" s="199" t="s">
        <v>167</v>
      </c>
      <c r="R90" s="199" t="s">
        <v>1783</v>
      </c>
      <c r="S90" s="199" t="str">
        <f t="shared" si="2"/>
        <v>PRE</v>
      </c>
      <c r="T90" s="199"/>
      <c r="U90" s="199" t="s">
        <v>375</v>
      </c>
    </row>
    <row r="91" spans="1:21" ht="15.75" customHeight="1">
      <c r="A91" s="200">
        <v>11</v>
      </c>
      <c r="B91" s="191" t="s">
        <v>1797</v>
      </c>
      <c r="C91" s="201">
        <v>2021</v>
      </c>
      <c r="D91" s="202">
        <v>44450</v>
      </c>
      <c r="E91" s="199" t="s">
        <v>1775</v>
      </c>
      <c r="F91" s="199" t="s">
        <v>630</v>
      </c>
      <c r="G91" s="199" t="s">
        <v>328</v>
      </c>
      <c r="H91" s="210">
        <v>1109567697</v>
      </c>
      <c r="I91" s="203" t="s">
        <v>327</v>
      </c>
      <c r="J91" s="204">
        <v>43594</v>
      </c>
      <c r="K91" s="198" t="str">
        <f t="shared" ca="1" si="0"/>
        <v>4 año, 3 mes</v>
      </c>
      <c r="L91" s="199" t="s">
        <v>631</v>
      </c>
      <c r="M91" s="207" t="s">
        <v>1805</v>
      </c>
      <c r="N91" s="207">
        <v>1151946455</v>
      </c>
      <c r="O91" s="207" t="s">
        <v>632</v>
      </c>
      <c r="P91" s="207">
        <v>3113389415</v>
      </c>
      <c r="Q91" s="199" t="s">
        <v>158</v>
      </c>
      <c r="R91" s="199" t="s">
        <v>1776</v>
      </c>
      <c r="S91" s="199" t="str">
        <f t="shared" si="2"/>
        <v>INF</v>
      </c>
      <c r="T91" s="199"/>
      <c r="U91" s="199" t="s">
        <v>375</v>
      </c>
    </row>
    <row r="92" spans="1:21" ht="15.75" customHeight="1">
      <c r="A92" s="200">
        <v>11</v>
      </c>
      <c r="B92" s="191" t="s">
        <v>1797</v>
      </c>
      <c r="C92" s="201">
        <v>2021</v>
      </c>
      <c r="D92" s="202">
        <v>44450</v>
      </c>
      <c r="E92" s="199" t="s">
        <v>1775</v>
      </c>
      <c r="F92" s="199" t="s">
        <v>942</v>
      </c>
      <c r="G92" s="199" t="s">
        <v>332</v>
      </c>
      <c r="H92" s="210">
        <v>1113068017</v>
      </c>
      <c r="I92" s="203" t="s">
        <v>324</v>
      </c>
      <c r="J92" s="206"/>
      <c r="K92" s="198" t="str">
        <f t="shared" ca="1" si="0"/>
        <v>123 año, 7 mes</v>
      </c>
      <c r="L92" s="199" t="s">
        <v>943</v>
      </c>
      <c r="M92" s="199"/>
      <c r="N92" s="199"/>
      <c r="O92" s="199"/>
      <c r="P92" s="199"/>
      <c r="Q92" s="199" t="s">
        <v>158</v>
      </c>
      <c r="R92" s="199" t="s">
        <v>1776</v>
      </c>
      <c r="S92" s="199" t="str">
        <f t="shared" si="2"/>
        <v>INF</v>
      </c>
      <c r="T92" s="199"/>
      <c r="U92" s="199" t="s">
        <v>375</v>
      </c>
    </row>
    <row r="93" spans="1:21" ht="15.75" customHeight="1">
      <c r="A93" s="200">
        <v>13</v>
      </c>
      <c r="B93" s="191" t="s">
        <v>1797</v>
      </c>
      <c r="C93" s="201">
        <v>2021</v>
      </c>
      <c r="D93" s="202">
        <v>44452</v>
      </c>
      <c r="E93" s="199" t="s">
        <v>1775</v>
      </c>
      <c r="F93" s="199" t="s">
        <v>358</v>
      </c>
      <c r="G93" s="199" t="s">
        <v>328</v>
      </c>
      <c r="H93" s="210">
        <v>10240751</v>
      </c>
      <c r="I93" s="203" t="s">
        <v>324</v>
      </c>
      <c r="J93" s="206"/>
      <c r="K93" s="198" t="str">
        <f t="shared" ca="1" si="0"/>
        <v>123 año, 7 mes</v>
      </c>
      <c r="L93" s="199" t="s">
        <v>359</v>
      </c>
      <c r="M93" s="199"/>
      <c r="N93" s="199"/>
      <c r="O93" s="199"/>
      <c r="P93" s="199"/>
      <c r="Q93" s="199" t="s">
        <v>169</v>
      </c>
      <c r="R93" s="199" t="s">
        <v>1777</v>
      </c>
      <c r="S93" s="199" t="str">
        <f t="shared" si="2"/>
        <v>NIM</v>
      </c>
      <c r="T93" s="199"/>
      <c r="U93" s="199" t="s">
        <v>375</v>
      </c>
    </row>
    <row r="94" spans="1:21" ht="15.75" customHeight="1">
      <c r="A94" s="200">
        <v>13</v>
      </c>
      <c r="B94" s="191" t="s">
        <v>1797</v>
      </c>
      <c r="C94" s="201">
        <v>2021</v>
      </c>
      <c r="D94" s="202">
        <v>44452</v>
      </c>
      <c r="E94" s="199" t="s">
        <v>1775</v>
      </c>
      <c r="F94" s="199" t="s">
        <v>529</v>
      </c>
      <c r="G94" s="199" t="s">
        <v>328</v>
      </c>
      <c r="H94" s="210">
        <v>1107538820</v>
      </c>
      <c r="I94" s="203" t="s">
        <v>324</v>
      </c>
      <c r="J94" s="204">
        <v>44345</v>
      </c>
      <c r="K94" s="198" t="str">
        <f t="shared" ca="1" si="0"/>
        <v>2 año, 2 mes</v>
      </c>
      <c r="L94" s="199" t="s">
        <v>530</v>
      </c>
      <c r="M94" s="199"/>
      <c r="N94" s="199"/>
      <c r="O94" s="199" t="s">
        <v>531</v>
      </c>
      <c r="P94" s="199"/>
      <c r="Q94" s="199" t="s">
        <v>169</v>
      </c>
      <c r="R94" s="199" t="s">
        <v>1777</v>
      </c>
      <c r="S94" s="199" t="str">
        <f t="shared" si="2"/>
        <v>NIM</v>
      </c>
      <c r="T94" s="199"/>
      <c r="U94" s="199" t="s">
        <v>375</v>
      </c>
    </row>
    <row r="95" spans="1:21" ht="15.75" customHeight="1">
      <c r="A95" s="200">
        <v>13</v>
      </c>
      <c r="B95" s="191" t="s">
        <v>1797</v>
      </c>
      <c r="C95" s="201">
        <v>2021</v>
      </c>
      <c r="D95" s="202">
        <v>44452</v>
      </c>
      <c r="E95" s="199" t="s">
        <v>1775</v>
      </c>
      <c r="F95" s="199" t="s">
        <v>585</v>
      </c>
      <c r="G95" s="199" t="s">
        <v>328</v>
      </c>
      <c r="H95" s="210">
        <v>1108572384</v>
      </c>
      <c r="I95" s="203" t="s">
        <v>324</v>
      </c>
      <c r="J95" s="204">
        <v>44357</v>
      </c>
      <c r="K95" s="198" t="str">
        <f t="shared" ca="1" si="0"/>
        <v>2 año, 2 mes</v>
      </c>
      <c r="L95" s="199" t="s">
        <v>586</v>
      </c>
      <c r="M95" s="199"/>
      <c r="N95" s="199"/>
      <c r="O95" s="199"/>
      <c r="P95" s="199"/>
      <c r="Q95" s="199" t="s">
        <v>169</v>
      </c>
      <c r="R95" s="199" t="s">
        <v>1777</v>
      </c>
      <c r="S95" s="199" t="str">
        <f t="shared" si="2"/>
        <v>NIM</v>
      </c>
      <c r="T95" s="199"/>
      <c r="U95" s="199" t="s">
        <v>375</v>
      </c>
    </row>
    <row r="96" spans="1:21" ht="15.75" customHeight="1">
      <c r="A96" s="200">
        <v>13</v>
      </c>
      <c r="B96" s="191" t="s">
        <v>1797</v>
      </c>
      <c r="C96" s="201">
        <v>2021</v>
      </c>
      <c r="D96" s="202">
        <v>44452</v>
      </c>
      <c r="E96" s="199" t="s">
        <v>1775</v>
      </c>
      <c r="F96" s="199" t="s">
        <v>683</v>
      </c>
      <c r="G96" s="199" t="s">
        <v>328</v>
      </c>
      <c r="H96" s="210">
        <v>1109571701</v>
      </c>
      <c r="I96" s="203" t="s">
        <v>327</v>
      </c>
      <c r="J96" s="206"/>
      <c r="K96" s="198" t="str">
        <f t="shared" ca="1" si="0"/>
        <v>123 año, 7 mes</v>
      </c>
      <c r="L96" s="199" t="s">
        <v>684</v>
      </c>
      <c r="M96" s="199"/>
      <c r="N96" s="199"/>
      <c r="O96" s="199"/>
      <c r="P96" s="199"/>
      <c r="Q96" s="199" t="s">
        <v>169</v>
      </c>
      <c r="R96" s="199" t="s">
        <v>1777</v>
      </c>
      <c r="S96" s="199" t="str">
        <f t="shared" si="2"/>
        <v>NIM</v>
      </c>
      <c r="T96" s="199"/>
      <c r="U96" s="199" t="s">
        <v>375</v>
      </c>
    </row>
    <row r="97" spans="1:21" ht="15.75" customHeight="1">
      <c r="A97" s="200">
        <v>14</v>
      </c>
      <c r="B97" s="191" t="s">
        <v>1797</v>
      </c>
      <c r="C97" s="201">
        <v>2021</v>
      </c>
      <c r="D97" s="202">
        <v>44453</v>
      </c>
      <c r="E97" s="199" t="s">
        <v>1775</v>
      </c>
      <c r="F97" s="199" t="s">
        <v>624</v>
      </c>
      <c r="G97" s="199" t="s">
        <v>328</v>
      </c>
      <c r="H97" s="210">
        <v>1109566791</v>
      </c>
      <c r="I97" s="203" t="s">
        <v>327</v>
      </c>
      <c r="J97" s="206"/>
      <c r="K97" s="198" t="str">
        <f t="shared" ca="1" si="0"/>
        <v>123 año, 7 mes</v>
      </c>
      <c r="L97" s="199" t="s">
        <v>625</v>
      </c>
      <c r="M97" s="199"/>
      <c r="N97" s="199"/>
      <c r="O97" s="199"/>
      <c r="P97" s="199"/>
      <c r="Q97" s="199" t="s">
        <v>158</v>
      </c>
      <c r="R97" s="199" t="s">
        <v>1776</v>
      </c>
      <c r="S97" s="199" t="str">
        <f t="shared" si="2"/>
        <v>INF</v>
      </c>
      <c r="T97" s="199"/>
      <c r="U97" s="199" t="s">
        <v>375</v>
      </c>
    </row>
    <row r="98" spans="1:21" ht="15.75" customHeight="1">
      <c r="A98" s="200">
        <v>14</v>
      </c>
      <c r="B98" s="191" t="s">
        <v>1797</v>
      </c>
      <c r="C98" s="201">
        <v>2021</v>
      </c>
      <c r="D98" s="202">
        <v>44453</v>
      </c>
      <c r="E98" s="199" t="s">
        <v>1775</v>
      </c>
      <c r="F98" s="199" t="s">
        <v>1062</v>
      </c>
      <c r="G98" s="199" t="s">
        <v>328</v>
      </c>
      <c r="H98" s="210">
        <v>1150695611</v>
      </c>
      <c r="I98" s="203" t="s">
        <v>324</v>
      </c>
      <c r="J98" s="206"/>
      <c r="K98" s="198" t="str">
        <f t="shared" ca="1" si="0"/>
        <v>123 año, 7 mes</v>
      </c>
      <c r="L98" s="199" t="s">
        <v>1063</v>
      </c>
      <c r="M98" s="199"/>
      <c r="N98" s="199"/>
      <c r="O98" s="199"/>
      <c r="P98" s="199"/>
      <c r="Q98" s="199" t="s">
        <v>158</v>
      </c>
      <c r="R98" s="199" t="s">
        <v>1776</v>
      </c>
      <c r="S98" s="199" t="str">
        <f t="shared" si="2"/>
        <v>INF</v>
      </c>
      <c r="T98" s="199"/>
      <c r="U98" s="199" t="s">
        <v>375</v>
      </c>
    </row>
    <row r="99" spans="1:21" ht="15.75" customHeight="1">
      <c r="A99" s="200">
        <v>14</v>
      </c>
      <c r="B99" s="191" t="s">
        <v>1797</v>
      </c>
      <c r="C99" s="201">
        <v>2021</v>
      </c>
      <c r="D99" s="202">
        <v>44453</v>
      </c>
      <c r="E99" s="199" t="s">
        <v>1775</v>
      </c>
      <c r="F99" s="199" t="s">
        <v>1062</v>
      </c>
      <c r="G99" s="199" t="s">
        <v>328</v>
      </c>
      <c r="H99" s="210">
        <v>1150695611</v>
      </c>
      <c r="I99" s="203" t="s">
        <v>324</v>
      </c>
      <c r="J99" s="206"/>
      <c r="K99" s="198" t="str">
        <f t="shared" ca="1" si="0"/>
        <v>123 año, 7 mes</v>
      </c>
      <c r="L99" s="199" t="s">
        <v>1063</v>
      </c>
      <c r="M99" s="199"/>
      <c r="N99" s="199"/>
      <c r="O99" s="199"/>
      <c r="P99" s="199"/>
      <c r="Q99" s="199" t="s">
        <v>167</v>
      </c>
      <c r="R99" s="199" t="s">
        <v>1783</v>
      </c>
      <c r="S99" s="199" t="str">
        <f t="shared" si="2"/>
        <v>PRE</v>
      </c>
      <c r="T99" s="199"/>
      <c r="U99" s="199" t="s">
        <v>375</v>
      </c>
    </row>
    <row r="100" spans="1:21" ht="15.75" customHeight="1">
      <c r="A100" s="200">
        <v>14</v>
      </c>
      <c r="B100" s="191" t="s">
        <v>1797</v>
      </c>
      <c r="C100" s="201">
        <v>2021</v>
      </c>
      <c r="D100" s="202">
        <v>44453</v>
      </c>
      <c r="E100" s="199" t="s">
        <v>1775</v>
      </c>
      <c r="F100" s="199" t="s">
        <v>1096</v>
      </c>
      <c r="G100" s="199" t="s">
        <v>328</v>
      </c>
      <c r="H100" s="210">
        <v>1232790506</v>
      </c>
      <c r="I100" s="203" t="s">
        <v>327</v>
      </c>
      <c r="J100" s="206"/>
      <c r="K100" s="198" t="str">
        <f t="shared" ca="1" si="0"/>
        <v>123 año, 7 mes</v>
      </c>
      <c r="L100" s="199" t="s">
        <v>1097</v>
      </c>
      <c r="M100" s="199"/>
      <c r="N100" s="199"/>
      <c r="O100" s="199"/>
      <c r="P100" s="199"/>
      <c r="Q100" s="199" t="s">
        <v>158</v>
      </c>
      <c r="R100" s="199" t="s">
        <v>1776</v>
      </c>
      <c r="S100" s="199" t="str">
        <f t="shared" si="2"/>
        <v>INF</v>
      </c>
      <c r="T100" s="199"/>
      <c r="U100" s="199" t="s">
        <v>375</v>
      </c>
    </row>
    <row r="101" spans="1:21" ht="15.75" customHeight="1">
      <c r="A101" s="200">
        <v>16</v>
      </c>
      <c r="B101" s="191" t="s">
        <v>1797</v>
      </c>
      <c r="C101" s="201">
        <v>2021</v>
      </c>
      <c r="D101" s="202">
        <v>44455</v>
      </c>
      <c r="E101" s="199" t="s">
        <v>1775</v>
      </c>
      <c r="F101" s="199" t="s">
        <v>1284</v>
      </c>
      <c r="G101" s="199" t="s">
        <v>328</v>
      </c>
      <c r="H101" s="199">
        <v>1232816501</v>
      </c>
      <c r="I101" s="203" t="s">
        <v>324</v>
      </c>
      <c r="J101" s="205">
        <v>44363</v>
      </c>
      <c r="K101" s="198" t="str">
        <f t="shared" ca="1" si="0"/>
        <v>2 año, 2 mes</v>
      </c>
      <c r="L101" s="199" t="s">
        <v>1285</v>
      </c>
      <c r="M101" s="199" t="s">
        <v>1786</v>
      </c>
      <c r="N101" s="199" t="s">
        <v>1286</v>
      </c>
      <c r="O101" s="199" t="s">
        <v>1287</v>
      </c>
      <c r="P101" s="199">
        <v>3003007011</v>
      </c>
      <c r="Q101" s="199" t="s">
        <v>169</v>
      </c>
      <c r="R101" s="199" t="s">
        <v>1777</v>
      </c>
      <c r="S101" s="199" t="str">
        <f t="shared" si="2"/>
        <v>NIM</v>
      </c>
      <c r="T101" s="199"/>
      <c r="U101" s="199" t="s">
        <v>375</v>
      </c>
    </row>
    <row r="102" spans="1:21" ht="15.75" customHeight="1">
      <c r="A102" s="200">
        <v>17</v>
      </c>
      <c r="B102" s="191" t="s">
        <v>1797</v>
      </c>
      <c r="C102" s="201">
        <v>2021</v>
      </c>
      <c r="D102" s="202">
        <v>44456</v>
      </c>
      <c r="E102" s="199" t="s">
        <v>1775</v>
      </c>
      <c r="F102" s="199" t="s">
        <v>605</v>
      </c>
      <c r="G102" s="199" t="s">
        <v>328</v>
      </c>
      <c r="H102" s="210">
        <v>1109197812</v>
      </c>
      <c r="I102" s="203" t="s">
        <v>324</v>
      </c>
      <c r="J102" s="206"/>
      <c r="K102" s="198" t="str">
        <f t="shared" ca="1" si="0"/>
        <v>123 año, 7 mes</v>
      </c>
      <c r="L102" s="199" t="s">
        <v>606</v>
      </c>
      <c r="M102" s="199"/>
      <c r="N102" s="199"/>
      <c r="O102" s="199"/>
      <c r="P102" s="199"/>
      <c r="Q102" s="199" t="s">
        <v>167</v>
      </c>
      <c r="R102" s="199" t="s">
        <v>1783</v>
      </c>
      <c r="S102" s="199" t="str">
        <f t="shared" si="2"/>
        <v>PRE</v>
      </c>
      <c r="T102" s="199"/>
      <c r="U102" s="199" t="s">
        <v>375</v>
      </c>
    </row>
    <row r="103" spans="1:21" ht="15.75" customHeight="1">
      <c r="A103" s="200">
        <v>17</v>
      </c>
      <c r="B103" s="191" t="s">
        <v>1797</v>
      </c>
      <c r="C103" s="201">
        <v>2021</v>
      </c>
      <c r="D103" s="202">
        <v>44456</v>
      </c>
      <c r="E103" s="199" t="s">
        <v>1775</v>
      </c>
      <c r="F103" s="199" t="s">
        <v>864</v>
      </c>
      <c r="G103" s="199" t="s">
        <v>328</v>
      </c>
      <c r="H103" s="210">
        <v>1110379691</v>
      </c>
      <c r="I103" s="203" t="s">
        <v>327</v>
      </c>
      <c r="J103" s="206"/>
      <c r="K103" s="198" t="str">
        <f t="shared" ca="1" si="0"/>
        <v>123 año, 7 mes</v>
      </c>
      <c r="L103" s="199" t="s">
        <v>865</v>
      </c>
      <c r="M103" s="199"/>
      <c r="N103" s="199"/>
      <c r="O103" s="199"/>
      <c r="P103" s="199"/>
      <c r="Q103" s="199" t="s">
        <v>170</v>
      </c>
      <c r="R103" s="199" t="s">
        <v>1787</v>
      </c>
      <c r="S103" s="199" t="str">
        <f t="shared" si="2"/>
        <v>PRO</v>
      </c>
      <c r="T103" s="199"/>
      <c r="U103" s="199" t="s">
        <v>375</v>
      </c>
    </row>
    <row r="104" spans="1:21" ht="15.75" customHeight="1">
      <c r="A104" s="200">
        <v>17</v>
      </c>
      <c r="B104" s="191" t="s">
        <v>1797</v>
      </c>
      <c r="C104" s="201">
        <v>2021</v>
      </c>
      <c r="D104" s="202">
        <v>44456</v>
      </c>
      <c r="E104" s="199" t="s">
        <v>1775</v>
      </c>
      <c r="F104" s="199" t="s">
        <v>864</v>
      </c>
      <c r="G104" s="199" t="s">
        <v>328</v>
      </c>
      <c r="H104" s="210">
        <v>1110379691</v>
      </c>
      <c r="I104" s="203" t="s">
        <v>327</v>
      </c>
      <c r="J104" s="206"/>
      <c r="K104" s="198" t="str">
        <f t="shared" ca="1" si="0"/>
        <v>123 año, 7 mes</v>
      </c>
      <c r="L104" s="199" t="s">
        <v>865</v>
      </c>
      <c r="M104" s="199"/>
      <c r="N104" s="199"/>
      <c r="O104" s="199"/>
      <c r="P104" s="199"/>
      <c r="Q104" s="199" t="s">
        <v>158</v>
      </c>
      <c r="R104" s="199" t="s">
        <v>1776</v>
      </c>
      <c r="S104" s="199" t="str">
        <f t="shared" si="2"/>
        <v>INF</v>
      </c>
      <c r="T104" s="199"/>
      <c r="U104" s="199" t="s">
        <v>375</v>
      </c>
    </row>
    <row r="105" spans="1:21" ht="15.75" customHeight="1">
      <c r="A105" s="200">
        <v>17</v>
      </c>
      <c r="B105" s="191" t="s">
        <v>1797</v>
      </c>
      <c r="C105" s="201">
        <v>2021</v>
      </c>
      <c r="D105" s="202">
        <v>44456</v>
      </c>
      <c r="E105" s="199" t="s">
        <v>1775</v>
      </c>
      <c r="F105" s="199" t="s">
        <v>1222</v>
      </c>
      <c r="G105" s="199" t="s">
        <v>328</v>
      </c>
      <c r="H105" s="199">
        <v>1232813380</v>
      </c>
      <c r="I105" s="203" t="s">
        <v>324</v>
      </c>
      <c r="J105" s="206"/>
      <c r="K105" s="198" t="str">
        <f t="shared" ca="1" si="0"/>
        <v>123 año, 7 mes</v>
      </c>
      <c r="L105" s="199" t="s">
        <v>1223</v>
      </c>
      <c r="M105" s="199"/>
      <c r="N105" s="199"/>
      <c r="O105" s="199"/>
      <c r="P105" s="199"/>
      <c r="Q105" s="199" t="s">
        <v>169</v>
      </c>
      <c r="R105" s="199" t="s">
        <v>1777</v>
      </c>
      <c r="S105" s="199" t="str">
        <f t="shared" si="2"/>
        <v>NIM</v>
      </c>
      <c r="T105" s="199"/>
      <c r="U105" s="199" t="s">
        <v>375</v>
      </c>
    </row>
    <row r="106" spans="1:21" ht="15.75" customHeight="1">
      <c r="A106" s="200">
        <v>17</v>
      </c>
      <c r="B106" s="191" t="s">
        <v>1797</v>
      </c>
      <c r="C106" s="201">
        <v>2021</v>
      </c>
      <c r="D106" s="202">
        <v>44456</v>
      </c>
      <c r="E106" s="199" t="s">
        <v>1775</v>
      </c>
      <c r="F106" s="199" t="s">
        <v>1222</v>
      </c>
      <c r="G106" s="199" t="s">
        <v>328</v>
      </c>
      <c r="H106" s="199">
        <v>1232813380</v>
      </c>
      <c r="I106" s="203" t="s">
        <v>324</v>
      </c>
      <c r="J106" s="206"/>
      <c r="K106" s="198" t="str">
        <f t="shared" ca="1" si="0"/>
        <v>123 año, 7 mes</v>
      </c>
      <c r="L106" s="199" t="s">
        <v>1223</v>
      </c>
      <c r="M106" s="199"/>
      <c r="N106" s="199"/>
      <c r="O106" s="199"/>
      <c r="P106" s="199"/>
      <c r="Q106" s="199" t="s">
        <v>158</v>
      </c>
      <c r="R106" s="199" t="s">
        <v>1776</v>
      </c>
      <c r="S106" s="199" t="str">
        <f t="shared" si="2"/>
        <v>INF</v>
      </c>
      <c r="T106" s="199"/>
      <c r="U106" s="199" t="s">
        <v>375</v>
      </c>
    </row>
    <row r="107" spans="1:21" ht="15.75" customHeight="1">
      <c r="A107" s="200">
        <v>18</v>
      </c>
      <c r="B107" s="191" t="s">
        <v>1797</v>
      </c>
      <c r="C107" s="201">
        <v>2021</v>
      </c>
      <c r="D107" s="202">
        <v>44457</v>
      </c>
      <c r="E107" s="199" t="s">
        <v>1775</v>
      </c>
      <c r="F107" s="199" t="s">
        <v>1281</v>
      </c>
      <c r="G107" s="199" t="s">
        <v>328</v>
      </c>
      <c r="H107" s="210">
        <v>1232816464</v>
      </c>
      <c r="I107" s="203" t="s">
        <v>324</v>
      </c>
      <c r="J107" s="205">
        <v>44362</v>
      </c>
      <c r="K107" s="198" t="str">
        <f t="shared" ca="1" si="0"/>
        <v>2 año, 2 mes</v>
      </c>
      <c r="L107" s="199" t="s">
        <v>1282</v>
      </c>
      <c r="M107" s="207" t="s">
        <v>1782</v>
      </c>
      <c r="N107" s="207">
        <v>1143835116</v>
      </c>
      <c r="O107" s="207" t="s">
        <v>1283</v>
      </c>
      <c r="P107" s="207">
        <v>3046685324</v>
      </c>
      <c r="Q107" s="199" t="s">
        <v>169</v>
      </c>
      <c r="R107" s="199" t="s">
        <v>1777</v>
      </c>
      <c r="S107" s="199" t="str">
        <f t="shared" si="2"/>
        <v>NIM</v>
      </c>
      <c r="T107" s="199"/>
      <c r="U107" s="199" t="s">
        <v>375</v>
      </c>
    </row>
    <row r="108" spans="1:21" ht="15.75" customHeight="1">
      <c r="A108" s="200">
        <v>18</v>
      </c>
      <c r="B108" s="191" t="s">
        <v>1797</v>
      </c>
      <c r="C108" s="201">
        <v>2021</v>
      </c>
      <c r="D108" s="202">
        <v>44457</v>
      </c>
      <c r="E108" s="199" t="s">
        <v>1775</v>
      </c>
      <c r="F108" s="210" t="s">
        <v>669</v>
      </c>
      <c r="G108" s="199" t="s">
        <v>328</v>
      </c>
      <c r="H108" s="210">
        <v>1109571201</v>
      </c>
      <c r="I108" s="203" t="s">
        <v>324</v>
      </c>
      <c r="J108" s="206"/>
      <c r="K108" s="198" t="str">
        <f t="shared" ca="1" si="0"/>
        <v>123 año, 7 mes</v>
      </c>
      <c r="L108" s="199" t="s">
        <v>670</v>
      </c>
      <c r="M108" s="199"/>
      <c r="N108" s="199"/>
      <c r="O108" s="199"/>
      <c r="P108" s="199"/>
      <c r="Q108" s="199" t="s">
        <v>158</v>
      </c>
      <c r="R108" s="199" t="s">
        <v>1776</v>
      </c>
      <c r="S108" s="199" t="str">
        <f t="shared" si="2"/>
        <v>INF</v>
      </c>
      <c r="T108" s="199"/>
      <c r="U108" s="199" t="s">
        <v>375</v>
      </c>
    </row>
    <row r="109" spans="1:21" ht="15.75" customHeight="1">
      <c r="A109" s="200">
        <v>18</v>
      </c>
      <c r="B109" s="191" t="s">
        <v>1797</v>
      </c>
      <c r="C109" s="201">
        <v>2021</v>
      </c>
      <c r="D109" s="202">
        <v>44457</v>
      </c>
      <c r="E109" s="199" t="s">
        <v>1775</v>
      </c>
      <c r="F109" s="210" t="s">
        <v>669</v>
      </c>
      <c r="G109" s="199" t="s">
        <v>328</v>
      </c>
      <c r="H109" s="210">
        <v>1109571201</v>
      </c>
      <c r="I109" s="203" t="s">
        <v>324</v>
      </c>
      <c r="J109" s="206"/>
      <c r="K109" s="198" t="str">
        <f t="shared" ca="1" si="0"/>
        <v>123 año, 7 mes</v>
      </c>
      <c r="L109" s="199" t="s">
        <v>670</v>
      </c>
      <c r="M109" s="199"/>
      <c r="N109" s="199"/>
      <c r="O109" s="199"/>
      <c r="P109" s="199"/>
      <c r="Q109" s="199" t="s">
        <v>169</v>
      </c>
      <c r="R109" s="199" t="s">
        <v>1777</v>
      </c>
      <c r="S109" s="199" t="str">
        <f t="shared" si="2"/>
        <v>NIM</v>
      </c>
      <c r="T109" s="199"/>
      <c r="U109" s="199" t="s">
        <v>375</v>
      </c>
    </row>
    <row r="110" spans="1:21" ht="15.75" customHeight="1">
      <c r="A110" s="200">
        <v>22</v>
      </c>
      <c r="B110" s="191" t="s">
        <v>1797</v>
      </c>
      <c r="C110" s="201">
        <v>2021</v>
      </c>
      <c r="D110" s="202">
        <v>44461</v>
      </c>
      <c r="E110" s="199" t="s">
        <v>1775</v>
      </c>
      <c r="F110" s="199" t="s">
        <v>409</v>
      </c>
      <c r="G110" s="199" t="s">
        <v>406</v>
      </c>
      <c r="H110" s="199">
        <v>661342325</v>
      </c>
      <c r="I110" s="203" t="s">
        <v>324</v>
      </c>
      <c r="J110" s="204">
        <v>44267</v>
      </c>
      <c r="K110" s="198" t="str">
        <f t="shared" ca="1" si="0"/>
        <v>2 año, 5 mes</v>
      </c>
      <c r="L110" s="199" t="s">
        <v>410</v>
      </c>
      <c r="M110" s="199"/>
      <c r="N110" s="199"/>
      <c r="O110" s="199"/>
      <c r="P110" s="199"/>
      <c r="Q110" s="199" t="s">
        <v>167</v>
      </c>
      <c r="R110" s="199" t="s">
        <v>1783</v>
      </c>
      <c r="S110" s="199" t="str">
        <f t="shared" si="2"/>
        <v>PRE</v>
      </c>
      <c r="T110" s="199"/>
      <c r="U110" s="199" t="s">
        <v>375</v>
      </c>
    </row>
    <row r="111" spans="1:21" ht="15.75" customHeight="1">
      <c r="A111" s="200">
        <v>22</v>
      </c>
      <c r="B111" s="191" t="s">
        <v>1797</v>
      </c>
      <c r="C111" s="201">
        <v>2021</v>
      </c>
      <c r="D111" s="202">
        <v>44461</v>
      </c>
      <c r="E111" s="199" t="s">
        <v>1775</v>
      </c>
      <c r="F111" s="199" t="s">
        <v>409</v>
      </c>
      <c r="G111" s="199" t="s">
        <v>406</v>
      </c>
      <c r="H111" s="199">
        <v>661342325</v>
      </c>
      <c r="I111" s="203" t="s">
        <v>324</v>
      </c>
      <c r="J111" s="204">
        <v>44267</v>
      </c>
      <c r="K111" s="198" t="str">
        <f t="shared" ca="1" si="0"/>
        <v>2 año, 5 mes</v>
      </c>
      <c r="L111" s="199" t="s">
        <v>410</v>
      </c>
      <c r="M111" s="199"/>
      <c r="N111" s="199"/>
      <c r="O111" s="199"/>
      <c r="P111" s="199"/>
      <c r="Q111" s="199" t="s">
        <v>159</v>
      </c>
      <c r="R111" s="199" t="s">
        <v>1784</v>
      </c>
      <c r="S111" s="199" t="str">
        <f t="shared" si="2"/>
        <v>HEX</v>
      </c>
      <c r="T111" s="199"/>
      <c r="U111" s="199" t="s">
        <v>375</v>
      </c>
    </row>
    <row r="112" spans="1:21" ht="15.75" customHeight="1">
      <c r="A112" s="200">
        <v>22</v>
      </c>
      <c r="B112" s="191" t="s">
        <v>1797</v>
      </c>
      <c r="C112" s="201">
        <v>2021</v>
      </c>
      <c r="D112" s="202">
        <v>44461</v>
      </c>
      <c r="E112" s="199" t="s">
        <v>1775</v>
      </c>
      <c r="F112" s="199" t="s">
        <v>409</v>
      </c>
      <c r="G112" s="199" t="s">
        <v>406</v>
      </c>
      <c r="H112" s="199">
        <v>661342325</v>
      </c>
      <c r="I112" s="203" t="s">
        <v>324</v>
      </c>
      <c r="J112" s="204">
        <v>44267</v>
      </c>
      <c r="K112" s="198" t="str">
        <f t="shared" ca="1" si="0"/>
        <v>2 año, 5 mes</v>
      </c>
      <c r="L112" s="199" t="s">
        <v>410</v>
      </c>
      <c r="M112" s="199"/>
      <c r="N112" s="199"/>
      <c r="O112" s="199"/>
      <c r="P112" s="199"/>
      <c r="Q112" s="199" t="s">
        <v>158</v>
      </c>
      <c r="R112" s="199" t="s">
        <v>1776</v>
      </c>
      <c r="S112" s="199" t="str">
        <f t="shared" si="2"/>
        <v>INF</v>
      </c>
      <c r="T112" s="199"/>
      <c r="U112" s="199" t="s">
        <v>375</v>
      </c>
    </row>
    <row r="113" spans="1:21" ht="15.75" customHeight="1">
      <c r="A113" s="200">
        <v>22</v>
      </c>
      <c r="B113" s="191" t="s">
        <v>1797</v>
      </c>
      <c r="C113" s="201">
        <v>2021</v>
      </c>
      <c r="D113" s="202">
        <v>44461</v>
      </c>
      <c r="E113" s="199" t="s">
        <v>1775</v>
      </c>
      <c r="F113" s="199" t="s">
        <v>626</v>
      </c>
      <c r="G113" s="199" t="s">
        <v>328</v>
      </c>
      <c r="H113" s="210">
        <v>1109567429</v>
      </c>
      <c r="I113" s="203" t="s">
        <v>327</v>
      </c>
      <c r="J113" s="206"/>
      <c r="K113" s="198" t="str">
        <f t="shared" ca="1" si="0"/>
        <v>123 año, 7 mes</v>
      </c>
      <c r="L113" s="199" t="s">
        <v>627</v>
      </c>
      <c r="M113" s="199"/>
      <c r="N113" s="199"/>
      <c r="O113" s="199"/>
      <c r="P113" s="199"/>
      <c r="Q113" s="199" t="s">
        <v>158</v>
      </c>
      <c r="R113" s="199" t="s">
        <v>1776</v>
      </c>
      <c r="S113" s="199" t="str">
        <f t="shared" si="2"/>
        <v>INF</v>
      </c>
      <c r="T113" s="199"/>
      <c r="U113" s="199" t="s">
        <v>375</v>
      </c>
    </row>
    <row r="114" spans="1:21" ht="15.75" customHeight="1">
      <c r="A114" s="200">
        <v>23</v>
      </c>
      <c r="B114" s="191" t="s">
        <v>1797</v>
      </c>
      <c r="C114" s="201">
        <v>2021</v>
      </c>
      <c r="D114" s="202">
        <v>44462</v>
      </c>
      <c r="E114" s="199" t="s">
        <v>1775</v>
      </c>
      <c r="F114" s="199" t="s">
        <v>1193</v>
      </c>
      <c r="G114" s="199" t="s">
        <v>328</v>
      </c>
      <c r="H114" s="210">
        <v>1232812197</v>
      </c>
      <c r="I114" s="203" t="s">
        <v>327</v>
      </c>
      <c r="J114" s="206"/>
      <c r="K114" s="198" t="str">
        <f t="shared" ca="1" si="0"/>
        <v>123 año, 7 mes</v>
      </c>
      <c r="L114" s="199" t="s">
        <v>1194</v>
      </c>
      <c r="M114" s="199"/>
      <c r="N114" s="199"/>
      <c r="O114" s="199"/>
      <c r="P114" s="199"/>
      <c r="Q114" s="199" t="s">
        <v>169</v>
      </c>
      <c r="R114" s="199" t="s">
        <v>1777</v>
      </c>
      <c r="S114" s="199" t="str">
        <f t="shared" si="2"/>
        <v>NIM</v>
      </c>
      <c r="T114" s="199"/>
      <c r="U114" s="199" t="s">
        <v>375</v>
      </c>
    </row>
    <row r="115" spans="1:21" ht="15.75" customHeight="1">
      <c r="A115" s="200">
        <v>23</v>
      </c>
      <c r="B115" s="191" t="s">
        <v>1797</v>
      </c>
      <c r="C115" s="201">
        <v>2021</v>
      </c>
      <c r="D115" s="202">
        <v>44462</v>
      </c>
      <c r="E115" s="199" t="s">
        <v>1775</v>
      </c>
      <c r="F115" s="199" t="s">
        <v>1193</v>
      </c>
      <c r="G115" s="199" t="s">
        <v>328</v>
      </c>
      <c r="H115" s="210">
        <v>1232812197</v>
      </c>
      <c r="I115" s="203" t="s">
        <v>327</v>
      </c>
      <c r="J115" s="206"/>
      <c r="K115" s="198" t="str">
        <f t="shared" ca="1" si="0"/>
        <v>123 año, 7 mes</v>
      </c>
      <c r="L115" s="199" t="s">
        <v>1194</v>
      </c>
      <c r="M115" s="199"/>
      <c r="N115" s="199"/>
      <c r="O115" s="199"/>
      <c r="P115" s="199"/>
      <c r="Q115" s="199" t="s">
        <v>158</v>
      </c>
      <c r="R115" s="199" t="s">
        <v>1776</v>
      </c>
      <c r="S115" s="199" t="str">
        <f t="shared" si="2"/>
        <v>INF</v>
      </c>
      <c r="T115" s="199"/>
      <c r="U115" s="199" t="s">
        <v>375</v>
      </c>
    </row>
    <row r="116" spans="1:21" ht="15.75" customHeight="1">
      <c r="A116" s="200">
        <v>23</v>
      </c>
      <c r="B116" s="191" t="s">
        <v>1797</v>
      </c>
      <c r="C116" s="201">
        <v>2021</v>
      </c>
      <c r="D116" s="202">
        <v>44462</v>
      </c>
      <c r="E116" s="199" t="s">
        <v>1775</v>
      </c>
      <c r="F116" s="199" t="s">
        <v>1251</v>
      </c>
      <c r="G116" s="199" t="s">
        <v>328</v>
      </c>
      <c r="H116" s="210">
        <v>1232814937</v>
      </c>
      <c r="I116" s="203" t="s">
        <v>327</v>
      </c>
      <c r="J116" s="206"/>
      <c r="K116" s="198" t="str">
        <f t="shared" ca="1" si="0"/>
        <v>123 año, 7 mes</v>
      </c>
      <c r="L116" s="199" t="s">
        <v>1252</v>
      </c>
      <c r="M116" s="199"/>
      <c r="N116" s="199"/>
      <c r="O116" s="199"/>
      <c r="P116" s="199"/>
      <c r="Q116" s="199" t="s">
        <v>169</v>
      </c>
      <c r="R116" s="199" t="s">
        <v>1777</v>
      </c>
      <c r="S116" s="199" t="str">
        <f t="shared" si="2"/>
        <v>NIM</v>
      </c>
      <c r="T116" s="199"/>
      <c r="U116" s="199" t="s">
        <v>375</v>
      </c>
    </row>
    <row r="117" spans="1:21" ht="15.75" customHeight="1">
      <c r="A117" s="200">
        <v>23</v>
      </c>
      <c r="B117" s="191" t="s">
        <v>1797</v>
      </c>
      <c r="C117" s="201">
        <v>2021</v>
      </c>
      <c r="D117" s="202">
        <v>44462</v>
      </c>
      <c r="E117" s="199" t="s">
        <v>1775</v>
      </c>
      <c r="F117" s="199" t="s">
        <v>678</v>
      </c>
      <c r="G117" s="199" t="s">
        <v>328</v>
      </c>
      <c r="H117" s="199">
        <v>1109571569</v>
      </c>
      <c r="I117" s="203" t="s">
        <v>324</v>
      </c>
      <c r="J117" s="206"/>
      <c r="K117" s="198" t="str">
        <f t="shared" ca="1" si="0"/>
        <v>123 año, 7 mes</v>
      </c>
      <c r="L117" s="199" t="s">
        <v>679</v>
      </c>
      <c r="M117" s="199"/>
      <c r="N117" s="199"/>
      <c r="O117" s="199"/>
      <c r="P117" s="199"/>
      <c r="Q117" s="199" t="s">
        <v>169</v>
      </c>
      <c r="R117" s="199" t="s">
        <v>1777</v>
      </c>
      <c r="S117" s="199" t="str">
        <f t="shared" si="2"/>
        <v>NIM</v>
      </c>
      <c r="T117" s="199"/>
      <c r="U117" s="199" t="s">
        <v>375</v>
      </c>
    </row>
    <row r="118" spans="1:21" ht="15.75" customHeight="1">
      <c r="A118" s="200">
        <v>25</v>
      </c>
      <c r="B118" s="191" t="s">
        <v>1797</v>
      </c>
      <c r="C118" s="201">
        <v>2021</v>
      </c>
      <c r="D118" s="202">
        <v>44464</v>
      </c>
      <c r="E118" s="199" t="s">
        <v>1775</v>
      </c>
      <c r="F118" s="199" t="s">
        <v>557</v>
      </c>
      <c r="G118" s="199" t="s">
        <v>328</v>
      </c>
      <c r="H118" s="210">
        <v>1107870560</v>
      </c>
      <c r="I118" s="203" t="s">
        <v>324</v>
      </c>
      <c r="J118" s="205">
        <v>44091</v>
      </c>
      <c r="K118" s="198" t="str">
        <f t="shared" ca="1" si="0"/>
        <v>2 año, 11 mes</v>
      </c>
      <c r="L118" s="207" t="s">
        <v>558</v>
      </c>
      <c r="M118" s="207" t="s">
        <v>1806</v>
      </c>
      <c r="N118" s="207">
        <v>1151943663</v>
      </c>
      <c r="O118" s="207" t="s">
        <v>559</v>
      </c>
      <c r="P118" s="207">
        <v>3186601831</v>
      </c>
      <c r="Q118" s="199" t="s">
        <v>170</v>
      </c>
      <c r="R118" s="199" t="s">
        <v>1787</v>
      </c>
      <c r="S118" s="199" t="str">
        <f t="shared" si="2"/>
        <v>PRO</v>
      </c>
      <c r="T118" s="199"/>
      <c r="U118" s="199" t="s">
        <v>375</v>
      </c>
    </row>
    <row r="119" spans="1:21" ht="15.75" customHeight="1">
      <c r="A119" s="200">
        <v>25</v>
      </c>
      <c r="B119" s="191" t="s">
        <v>1797</v>
      </c>
      <c r="C119" s="201">
        <v>2021</v>
      </c>
      <c r="D119" s="202">
        <v>44464</v>
      </c>
      <c r="E119" s="199" t="s">
        <v>1775</v>
      </c>
      <c r="F119" s="199" t="s">
        <v>557</v>
      </c>
      <c r="G119" s="199" t="s">
        <v>328</v>
      </c>
      <c r="H119" s="210">
        <v>1107870560</v>
      </c>
      <c r="I119" s="203" t="s">
        <v>324</v>
      </c>
      <c r="J119" s="205">
        <v>44091</v>
      </c>
      <c r="K119" s="198" t="str">
        <f t="shared" ca="1" si="0"/>
        <v>2 año, 11 mes</v>
      </c>
      <c r="L119" s="207" t="s">
        <v>558</v>
      </c>
      <c r="M119" s="207" t="s">
        <v>1806</v>
      </c>
      <c r="N119" s="207">
        <v>1151943663</v>
      </c>
      <c r="O119" s="207" t="s">
        <v>559</v>
      </c>
      <c r="P119" s="207">
        <v>3186601831</v>
      </c>
      <c r="Q119" s="212" t="s">
        <v>1800</v>
      </c>
      <c r="R119" s="199" t="s">
        <v>1802</v>
      </c>
      <c r="S119" s="199" t="str">
        <f t="shared" si="2"/>
        <v>AVA</v>
      </c>
      <c r="T119" s="199"/>
      <c r="U119" s="199" t="s">
        <v>375</v>
      </c>
    </row>
    <row r="120" spans="1:21" ht="15.75" customHeight="1">
      <c r="A120" s="200">
        <v>25</v>
      </c>
      <c r="B120" s="191" t="s">
        <v>1797</v>
      </c>
      <c r="C120" s="201">
        <v>2021</v>
      </c>
      <c r="D120" s="202">
        <v>44464</v>
      </c>
      <c r="E120" s="199" t="s">
        <v>1775</v>
      </c>
      <c r="F120" s="199" t="s">
        <v>474</v>
      </c>
      <c r="G120" s="199" t="s">
        <v>332</v>
      </c>
      <c r="H120" s="199">
        <v>1062968418</v>
      </c>
      <c r="I120" s="203" t="s">
        <v>324</v>
      </c>
      <c r="J120" s="204">
        <v>40045</v>
      </c>
      <c r="K120" s="198" t="str">
        <f t="shared" ca="1" si="0"/>
        <v>14 año, 0 mes</v>
      </c>
      <c r="L120" s="199" t="s">
        <v>475</v>
      </c>
      <c r="M120" s="199"/>
      <c r="N120" s="199"/>
      <c r="O120" s="199"/>
      <c r="P120" s="199"/>
      <c r="Q120" s="199" t="s">
        <v>158</v>
      </c>
      <c r="R120" s="199" t="s">
        <v>1776</v>
      </c>
      <c r="S120" s="199" t="str">
        <f t="shared" si="2"/>
        <v>INF</v>
      </c>
      <c r="T120" s="199"/>
      <c r="U120" s="199" t="s">
        <v>371</v>
      </c>
    </row>
    <row r="121" spans="1:21" ht="15.75" customHeight="1">
      <c r="A121" s="200">
        <v>25</v>
      </c>
      <c r="B121" s="191" t="s">
        <v>1797</v>
      </c>
      <c r="C121" s="201">
        <v>2021</v>
      </c>
      <c r="D121" s="202">
        <v>44464</v>
      </c>
      <c r="E121" s="199" t="s">
        <v>1775</v>
      </c>
      <c r="F121" s="199" t="s">
        <v>1807</v>
      </c>
      <c r="G121" s="199" t="s">
        <v>328</v>
      </c>
      <c r="H121" s="199">
        <v>1149941499</v>
      </c>
      <c r="I121" s="203" t="s">
        <v>324</v>
      </c>
      <c r="J121" s="206"/>
      <c r="K121" s="198" t="str">
        <f t="shared" ca="1" si="0"/>
        <v>123 año, 7 mes</v>
      </c>
      <c r="L121" s="199" t="s">
        <v>1808</v>
      </c>
      <c r="M121" s="199"/>
      <c r="N121" s="199"/>
      <c r="O121" s="199"/>
      <c r="P121" s="199"/>
      <c r="Q121" s="199" t="s">
        <v>169</v>
      </c>
      <c r="R121" s="199" t="s">
        <v>1777</v>
      </c>
      <c r="S121" s="199" t="str">
        <f t="shared" si="2"/>
        <v>NIM</v>
      </c>
      <c r="T121" s="199"/>
      <c r="U121" s="199" t="s">
        <v>375</v>
      </c>
    </row>
    <row r="122" spans="1:21" ht="15.75" customHeight="1">
      <c r="A122" s="200">
        <v>25</v>
      </c>
      <c r="B122" s="191" t="s">
        <v>1797</v>
      </c>
      <c r="C122" s="201">
        <v>2021</v>
      </c>
      <c r="D122" s="202">
        <v>44464</v>
      </c>
      <c r="E122" s="199" t="s">
        <v>1775</v>
      </c>
      <c r="F122" s="199" t="s">
        <v>525</v>
      </c>
      <c r="G122" s="199" t="s">
        <v>322</v>
      </c>
      <c r="H122" s="199">
        <v>1107069485</v>
      </c>
      <c r="I122" s="203" t="s">
        <v>324</v>
      </c>
      <c r="J122" s="206"/>
      <c r="K122" s="198" t="str">
        <f t="shared" ca="1" si="0"/>
        <v>123 año, 7 mes</v>
      </c>
      <c r="L122" s="199" t="s">
        <v>526</v>
      </c>
      <c r="M122" s="199"/>
      <c r="N122" s="199"/>
      <c r="O122" s="199"/>
      <c r="P122" s="199"/>
      <c r="Q122" s="199" t="s">
        <v>164</v>
      </c>
      <c r="R122" s="199" t="s">
        <v>1809</v>
      </c>
      <c r="S122" s="199" t="str">
        <f t="shared" si="2"/>
        <v>BOO</v>
      </c>
      <c r="T122" s="199"/>
      <c r="U122" s="199" t="s">
        <v>375</v>
      </c>
    </row>
    <row r="123" spans="1:21" ht="15.75" customHeight="1">
      <c r="A123" s="200">
        <v>25</v>
      </c>
      <c r="B123" s="191" t="s">
        <v>1797</v>
      </c>
      <c r="C123" s="201">
        <v>2021</v>
      </c>
      <c r="D123" s="202">
        <v>44464</v>
      </c>
      <c r="E123" s="199" t="s">
        <v>1775</v>
      </c>
      <c r="F123" s="199" t="s">
        <v>525</v>
      </c>
      <c r="G123" s="199" t="s">
        <v>322</v>
      </c>
      <c r="H123" s="199">
        <v>1107069485</v>
      </c>
      <c r="I123" s="203" t="s">
        <v>324</v>
      </c>
      <c r="J123" s="206"/>
      <c r="K123" s="198" t="str">
        <f t="shared" ca="1" si="0"/>
        <v>123 año, 7 mes</v>
      </c>
      <c r="L123" s="199" t="s">
        <v>526</v>
      </c>
      <c r="M123" s="199"/>
      <c r="N123" s="199"/>
      <c r="O123" s="199"/>
      <c r="P123" s="199"/>
      <c r="Q123" s="199" t="s">
        <v>158</v>
      </c>
      <c r="R123" s="199" t="s">
        <v>1776</v>
      </c>
      <c r="S123" s="199" t="str">
        <f t="shared" si="2"/>
        <v>INF</v>
      </c>
      <c r="T123" s="199"/>
      <c r="U123" s="199" t="s">
        <v>375</v>
      </c>
    </row>
    <row r="124" spans="1:21" ht="15.75" customHeight="1">
      <c r="A124" s="200">
        <v>25</v>
      </c>
      <c r="B124" s="191" t="s">
        <v>1797</v>
      </c>
      <c r="C124" s="201">
        <v>2021</v>
      </c>
      <c r="D124" s="202">
        <v>44464</v>
      </c>
      <c r="E124" s="199" t="s">
        <v>1775</v>
      </c>
      <c r="F124" s="199" t="s">
        <v>949</v>
      </c>
      <c r="G124" s="199" t="s">
        <v>332</v>
      </c>
      <c r="H124" s="210">
        <v>1114004102</v>
      </c>
      <c r="I124" s="203" t="s">
        <v>324</v>
      </c>
      <c r="J124" s="206"/>
      <c r="K124" s="198" t="str">
        <f t="shared" ca="1" si="0"/>
        <v>123 año, 7 mes</v>
      </c>
      <c r="L124" s="199" t="s">
        <v>950</v>
      </c>
      <c r="M124" s="199"/>
      <c r="N124" s="199"/>
      <c r="O124" s="199"/>
      <c r="P124" s="199"/>
      <c r="Q124" s="199" t="s">
        <v>158</v>
      </c>
      <c r="R124" s="199" t="s">
        <v>1776</v>
      </c>
      <c r="S124" s="199" t="str">
        <f t="shared" si="2"/>
        <v>INF</v>
      </c>
      <c r="T124" s="199"/>
      <c r="U124" s="199" t="s">
        <v>375</v>
      </c>
    </row>
    <row r="125" spans="1:21" ht="15.75" customHeight="1">
      <c r="A125" s="200">
        <v>25</v>
      </c>
      <c r="B125" s="191" t="s">
        <v>1797</v>
      </c>
      <c r="C125" s="201">
        <v>2021</v>
      </c>
      <c r="D125" s="202">
        <v>44464</v>
      </c>
      <c r="E125" s="199" t="s">
        <v>1775</v>
      </c>
      <c r="F125" s="199" t="s">
        <v>949</v>
      </c>
      <c r="G125" s="199" t="s">
        <v>332</v>
      </c>
      <c r="H125" s="210">
        <v>1114004102</v>
      </c>
      <c r="I125" s="203" t="s">
        <v>324</v>
      </c>
      <c r="J125" s="206"/>
      <c r="K125" s="198" t="str">
        <f t="shared" ca="1" si="0"/>
        <v>123 año, 7 mes</v>
      </c>
      <c r="L125" s="199" t="s">
        <v>950</v>
      </c>
      <c r="M125" s="199"/>
      <c r="N125" s="199"/>
      <c r="O125" s="199"/>
      <c r="P125" s="199"/>
      <c r="Q125" s="199" t="s">
        <v>172</v>
      </c>
      <c r="R125" s="199" t="s">
        <v>1781</v>
      </c>
      <c r="S125" s="199" t="str">
        <f t="shared" si="2"/>
        <v>VAR</v>
      </c>
      <c r="T125" s="199"/>
      <c r="U125" s="199" t="s">
        <v>375</v>
      </c>
    </row>
    <row r="126" spans="1:21" ht="15.75" customHeight="1">
      <c r="A126" s="200">
        <v>25</v>
      </c>
      <c r="B126" s="191" t="s">
        <v>1797</v>
      </c>
      <c r="C126" s="201">
        <v>2021</v>
      </c>
      <c r="D126" s="202">
        <v>44464</v>
      </c>
      <c r="E126" s="199" t="s">
        <v>1775</v>
      </c>
      <c r="F126" s="208" t="s">
        <v>987</v>
      </c>
      <c r="G126" s="199" t="s">
        <v>328</v>
      </c>
      <c r="H126" s="210">
        <v>1126828189</v>
      </c>
      <c r="I126" s="203" t="s">
        <v>324</v>
      </c>
      <c r="J126" s="209">
        <v>44371</v>
      </c>
      <c r="K126" s="198" t="str">
        <f t="shared" ca="1" si="0"/>
        <v>2 año, 2 mes</v>
      </c>
      <c r="L126" s="199" t="s">
        <v>325</v>
      </c>
      <c r="M126" s="199" t="s">
        <v>1791</v>
      </c>
      <c r="N126" s="199"/>
      <c r="O126" s="199"/>
      <c r="P126" s="199"/>
      <c r="Q126" s="199" t="s">
        <v>169</v>
      </c>
      <c r="R126" s="199" t="s">
        <v>1777</v>
      </c>
      <c r="S126" s="199" t="str">
        <f t="shared" si="2"/>
        <v>NIM</v>
      </c>
      <c r="T126" s="199"/>
      <c r="U126" s="199" t="s">
        <v>375</v>
      </c>
    </row>
    <row r="127" spans="1:21" ht="15.75" customHeight="1">
      <c r="A127" s="200">
        <v>28</v>
      </c>
      <c r="B127" s="191" t="s">
        <v>1797</v>
      </c>
      <c r="C127" s="201">
        <v>2021</v>
      </c>
      <c r="D127" s="202">
        <v>44467</v>
      </c>
      <c r="E127" s="199" t="s">
        <v>1775</v>
      </c>
      <c r="F127" s="199" t="s">
        <v>848</v>
      </c>
      <c r="G127" s="199" t="s">
        <v>328</v>
      </c>
      <c r="H127" s="213">
        <v>1110377425</v>
      </c>
      <c r="I127" s="203" t="s">
        <v>327</v>
      </c>
      <c r="J127" s="206"/>
      <c r="K127" s="198" t="str">
        <f t="shared" ca="1" si="0"/>
        <v>123 año, 7 mes</v>
      </c>
      <c r="L127" s="199" t="s">
        <v>849</v>
      </c>
      <c r="M127" s="199"/>
      <c r="N127" s="199"/>
      <c r="O127" s="199"/>
      <c r="P127" s="199"/>
      <c r="Q127" s="199" t="s">
        <v>158</v>
      </c>
      <c r="R127" s="199" t="s">
        <v>1776</v>
      </c>
      <c r="S127" s="199" t="str">
        <f t="shared" si="2"/>
        <v>INF</v>
      </c>
      <c r="T127" s="199"/>
      <c r="U127" s="199" t="s">
        <v>375</v>
      </c>
    </row>
    <row r="128" spans="1:21" ht="15.75" customHeight="1">
      <c r="A128" s="200">
        <v>29</v>
      </c>
      <c r="B128" s="191" t="s">
        <v>1797</v>
      </c>
      <c r="C128" s="201">
        <v>2021</v>
      </c>
      <c r="D128" s="202">
        <v>44468</v>
      </c>
      <c r="E128" s="199" t="s">
        <v>1775</v>
      </c>
      <c r="F128" s="199" t="s">
        <v>607</v>
      </c>
      <c r="G128" s="199" t="s">
        <v>328</v>
      </c>
      <c r="H128" s="213">
        <v>1109198496</v>
      </c>
      <c r="I128" s="203" t="s">
        <v>327</v>
      </c>
      <c r="J128" s="206"/>
      <c r="K128" s="198" t="str">
        <f t="shared" ca="1" si="0"/>
        <v>123 año, 7 mes</v>
      </c>
      <c r="L128" s="199" t="s">
        <v>608</v>
      </c>
      <c r="M128" s="199"/>
      <c r="N128" s="199"/>
      <c r="O128" s="199"/>
      <c r="P128" s="199"/>
      <c r="Q128" s="199" t="s">
        <v>167</v>
      </c>
      <c r="R128" s="199" t="s">
        <v>1783</v>
      </c>
      <c r="S128" s="199" t="str">
        <f t="shared" si="2"/>
        <v>PRE</v>
      </c>
      <c r="T128" s="199"/>
      <c r="U128" s="199" t="s">
        <v>375</v>
      </c>
    </row>
    <row r="129" spans="1:21" ht="15.75" customHeight="1">
      <c r="A129" s="200">
        <v>29</v>
      </c>
      <c r="B129" s="191" t="s">
        <v>1797</v>
      </c>
      <c r="C129" s="201">
        <v>2021</v>
      </c>
      <c r="D129" s="202">
        <v>44468</v>
      </c>
      <c r="E129" s="199" t="s">
        <v>1775</v>
      </c>
      <c r="F129" s="199" t="s">
        <v>472</v>
      </c>
      <c r="G129" s="199" t="s">
        <v>328</v>
      </c>
      <c r="H129" s="213">
        <v>1059251363</v>
      </c>
      <c r="I129" s="203" t="s">
        <v>324</v>
      </c>
      <c r="J129" s="206"/>
      <c r="K129" s="198" t="str">
        <f t="shared" ca="1" si="0"/>
        <v>123 año, 7 mes</v>
      </c>
      <c r="L129" s="199" t="s">
        <v>1810</v>
      </c>
      <c r="M129" s="199"/>
      <c r="N129" s="199"/>
      <c r="O129" s="199"/>
      <c r="P129" s="199"/>
      <c r="Q129" s="199" t="s">
        <v>169</v>
      </c>
      <c r="R129" s="199" t="s">
        <v>1777</v>
      </c>
      <c r="S129" s="199" t="str">
        <f t="shared" si="2"/>
        <v>NIM</v>
      </c>
      <c r="T129" s="199"/>
      <c r="U129" s="199" t="s">
        <v>375</v>
      </c>
    </row>
    <row r="130" spans="1:21" ht="15.75" customHeight="1">
      <c r="A130" s="200">
        <v>29</v>
      </c>
      <c r="B130" s="191" t="s">
        <v>1797</v>
      </c>
      <c r="C130" s="201">
        <v>2021</v>
      </c>
      <c r="D130" s="202">
        <v>44468</v>
      </c>
      <c r="E130" s="199" t="s">
        <v>1775</v>
      </c>
      <c r="F130" s="199" t="s">
        <v>628</v>
      </c>
      <c r="G130" s="199" t="s">
        <v>328</v>
      </c>
      <c r="H130" s="213">
        <v>1109567511</v>
      </c>
      <c r="I130" s="203" t="s">
        <v>327</v>
      </c>
      <c r="J130" s="206"/>
      <c r="K130" s="198" t="str">
        <f t="shared" ca="1" si="0"/>
        <v>123 año, 7 mes</v>
      </c>
      <c r="L130" s="199" t="s">
        <v>629</v>
      </c>
      <c r="M130" s="199"/>
      <c r="N130" s="199"/>
      <c r="O130" s="199"/>
      <c r="P130" s="199"/>
      <c r="Q130" s="199" t="s">
        <v>158</v>
      </c>
      <c r="R130" s="199" t="s">
        <v>1776</v>
      </c>
      <c r="S130" s="199" t="str">
        <f t="shared" si="2"/>
        <v>INF</v>
      </c>
      <c r="T130" s="199"/>
      <c r="U130" s="199" t="s">
        <v>375</v>
      </c>
    </row>
    <row r="131" spans="1:21" ht="15.75" customHeight="1">
      <c r="A131" s="200">
        <v>1</v>
      </c>
      <c r="B131" s="191" t="s">
        <v>1811</v>
      </c>
      <c r="C131" s="201">
        <v>2021</v>
      </c>
      <c r="D131" s="202">
        <v>44470</v>
      </c>
      <c r="E131" s="199" t="s">
        <v>1775</v>
      </c>
      <c r="F131" s="199" t="s">
        <v>1191</v>
      </c>
      <c r="G131" s="199" t="s">
        <v>328</v>
      </c>
      <c r="H131" s="213">
        <v>1232812124</v>
      </c>
      <c r="I131" s="203" t="s">
        <v>324</v>
      </c>
      <c r="J131" s="206"/>
      <c r="K131" s="198" t="str">
        <f t="shared" ca="1" si="0"/>
        <v>123 año, 7 mes</v>
      </c>
      <c r="L131" s="199" t="s">
        <v>1192</v>
      </c>
      <c r="M131" s="199"/>
      <c r="N131" s="199"/>
      <c r="O131" s="199"/>
      <c r="P131" s="199"/>
      <c r="Q131" s="199" t="s">
        <v>158</v>
      </c>
      <c r="R131" s="199" t="s">
        <v>1776</v>
      </c>
      <c r="S131" s="199" t="str">
        <f t="shared" si="2"/>
        <v>INF</v>
      </c>
      <c r="T131" s="199"/>
      <c r="U131" s="199" t="s">
        <v>375</v>
      </c>
    </row>
    <row r="132" spans="1:21" ht="15.75" customHeight="1">
      <c r="A132" s="200">
        <v>1</v>
      </c>
      <c r="B132" s="191" t="s">
        <v>1811</v>
      </c>
      <c r="C132" s="201">
        <v>2021</v>
      </c>
      <c r="D132" s="202">
        <v>44470</v>
      </c>
      <c r="E132" s="199" t="s">
        <v>1775</v>
      </c>
      <c r="F132" s="199" t="s">
        <v>1191</v>
      </c>
      <c r="G132" s="199" t="s">
        <v>328</v>
      </c>
      <c r="H132" s="213">
        <v>1232812124</v>
      </c>
      <c r="I132" s="203" t="s">
        <v>324</v>
      </c>
      <c r="J132" s="206"/>
      <c r="K132" s="198" t="str">
        <f t="shared" ca="1" si="0"/>
        <v>123 año, 7 mes</v>
      </c>
      <c r="L132" s="199" t="s">
        <v>1192</v>
      </c>
      <c r="M132" s="199"/>
      <c r="N132" s="199"/>
      <c r="O132" s="199"/>
      <c r="P132" s="199"/>
      <c r="Q132" s="199" t="s">
        <v>173</v>
      </c>
      <c r="R132" s="199" t="s">
        <v>1777</v>
      </c>
      <c r="S132" s="199" t="str">
        <f t="shared" si="2"/>
        <v>NIM</v>
      </c>
      <c r="T132" s="199"/>
      <c r="U132" s="199" t="s">
        <v>375</v>
      </c>
    </row>
    <row r="133" spans="1:21" ht="15.75" customHeight="1">
      <c r="A133" s="200">
        <v>1</v>
      </c>
      <c r="B133" s="191" t="s">
        <v>1811</v>
      </c>
      <c r="C133" s="201">
        <v>2021</v>
      </c>
      <c r="D133" s="202">
        <v>44470</v>
      </c>
      <c r="E133" s="199" t="s">
        <v>1775</v>
      </c>
      <c r="F133" s="199" t="s">
        <v>685</v>
      </c>
      <c r="G133" s="199" t="s">
        <v>328</v>
      </c>
      <c r="H133" s="213">
        <v>1109571746</v>
      </c>
      <c r="I133" s="203" t="s">
        <v>324</v>
      </c>
      <c r="J133" s="206"/>
      <c r="K133" s="198" t="str">
        <f t="shared" ca="1" si="0"/>
        <v>123 año, 7 mes</v>
      </c>
      <c r="L133" s="199" t="s">
        <v>686</v>
      </c>
      <c r="M133" s="199"/>
      <c r="N133" s="199"/>
      <c r="O133" s="199"/>
      <c r="P133" s="199"/>
      <c r="Q133" s="199" t="s">
        <v>173</v>
      </c>
      <c r="R133" s="199" t="s">
        <v>1777</v>
      </c>
      <c r="S133" s="199" t="str">
        <f t="shared" si="2"/>
        <v>NIM</v>
      </c>
      <c r="T133" s="199"/>
      <c r="U133" s="199" t="s">
        <v>375</v>
      </c>
    </row>
    <row r="134" spans="1:21" ht="15.75" customHeight="1">
      <c r="A134" s="200">
        <v>2</v>
      </c>
      <c r="B134" s="191" t="s">
        <v>1811</v>
      </c>
      <c r="C134" s="201">
        <v>2021</v>
      </c>
      <c r="D134" s="202">
        <v>44471</v>
      </c>
      <c r="E134" s="199" t="s">
        <v>1775</v>
      </c>
      <c r="F134" s="199" t="s">
        <v>809</v>
      </c>
      <c r="G134" s="199" t="s">
        <v>332</v>
      </c>
      <c r="H134" s="214">
        <v>1109929478</v>
      </c>
      <c r="I134" s="203" t="s">
        <v>327</v>
      </c>
      <c r="J134" s="206"/>
      <c r="K134" s="198" t="str">
        <f t="shared" ca="1" si="0"/>
        <v>123 año, 7 mes</v>
      </c>
      <c r="L134" s="199" t="s">
        <v>810</v>
      </c>
      <c r="M134" s="199"/>
      <c r="N134" s="199"/>
      <c r="O134" s="199"/>
      <c r="P134" s="199"/>
      <c r="Q134" s="199" t="s">
        <v>172</v>
      </c>
      <c r="R134" s="199" t="s">
        <v>1781</v>
      </c>
      <c r="S134" s="199" t="str">
        <f t="shared" si="2"/>
        <v>VAR</v>
      </c>
      <c r="T134" s="199"/>
      <c r="U134" s="199" t="s">
        <v>375</v>
      </c>
    </row>
    <row r="135" spans="1:21" ht="15.75" customHeight="1">
      <c r="A135" s="200">
        <v>2</v>
      </c>
      <c r="B135" s="191" t="s">
        <v>1811</v>
      </c>
      <c r="C135" s="201">
        <v>2021</v>
      </c>
      <c r="D135" s="202">
        <v>44471</v>
      </c>
      <c r="E135" s="199" t="s">
        <v>1775</v>
      </c>
      <c r="F135" s="199" t="s">
        <v>809</v>
      </c>
      <c r="G135" s="199" t="s">
        <v>332</v>
      </c>
      <c r="H135" s="214">
        <v>1109929478</v>
      </c>
      <c r="I135" s="203" t="s">
        <v>327</v>
      </c>
      <c r="J135" s="206"/>
      <c r="K135" s="198" t="str">
        <f t="shared" ca="1" si="0"/>
        <v>123 año, 7 mes</v>
      </c>
      <c r="L135" s="199" t="s">
        <v>810</v>
      </c>
      <c r="M135" s="199"/>
      <c r="N135" s="199"/>
      <c r="O135" s="199"/>
      <c r="P135" s="199"/>
      <c r="Q135" s="199" t="s">
        <v>1788</v>
      </c>
      <c r="R135" s="199" t="s">
        <v>1789</v>
      </c>
      <c r="S135" s="199" t="str">
        <f t="shared" si="2"/>
        <v>AVA</v>
      </c>
      <c r="T135" s="199"/>
      <c r="U135" s="199" t="s">
        <v>375</v>
      </c>
    </row>
    <row r="136" spans="1:21" ht="15.75" customHeight="1">
      <c r="A136" s="200">
        <v>2</v>
      </c>
      <c r="B136" s="191" t="s">
        <v>1811</v>
      </c>
      <c r="C136" s="201">
        <v>2021</v>
      </c>
      <c r="D136" s="202">
        <v>44471</v>
      </c>
      <c r="E136" s="199" t="s">
        <v>1775</v>
      </c>
      <c r="F136" s="199" t="s">
        <v>809</v>
      </c>
      <c r="G136" s="199" t="s">
        <v>332</v>
      </c>
      <c r="H136" s="214">
        <v>1109929478</v>
      </c>
      <c r="I136" s="203" t="s">
        <v>327</v>
      </c>
      <c r="J136" s="206"/>
      <c r="K136" s="198" t="str">
        <f t="shared" ca="1" si="0"/>
        <v>123 año, 7 mes</v>
      </c>
      <c r="L136" s="199" t="s">
        <v>810</v>
      </c>
      <c r="M136" s="199"/>
      <c r="N136" s="199"/>
      <c r="O136" s="199"/>
      <c r="P136" s="199"/>
      <c r="Q136" s="199" t="s">
        <v>173</v>
      </c>
      <c r="R136" s="199" t="s">
        <v>1777</v>
      </c>
      <c r="S136" s="199" t="str">
        <f t="shared" si="2"/>
        <v>NIM</v>
      </c>
      <c r="T136" s="199"/>
      <c r="U136" s="199" t="s">
        <v>375</v>
      </c>
    </row>
    <row r="137" spans="1:21" ht="15.75" customHeight="1">
      <c r="A137" s="200">
        <v>2</v>
      </c>
      <c r="B137" s="191" t="s">
        <v>1811</v>
      </c>
      <c r="C137" s="201">
        <v>2021</v>
      </c>
      <c r="D137" s="202">
        <v>44471</v>
      </c>
      <c r="E137" s="199" t="s">
        <v>1775</v>
      </c>
      <c r="F137" s="199" t="s">
        <v>829</v>
      </c>
      <c r="G137" s="199" t="s">
        <v>328</v>
      </c>
      <c r="H137" s="213">
        <v>1109939127</v>
      </c>
      <c r="I137" s="203" t="s">
        <v>327</v>
      </c>
      <c r="J137" s="205">
        <v>44220</v>
      </c>
      <c r="K137" s="198" t="str">
        <f t="shared" ca="1" si="0"/>
        <v>2 año, 7 mes</v>
      </c>
      <c r="L137" s="207" t="s">
        <v>830</v>
      </c>
      <c r="M137" s="207" t="s">
        <v>1782</v>
      </c>
      <c r="N137" s="207">
        <v>1144126804</v>
      </c>
      <c r="O137" s="207" t="s">
        <v>831</v>
      </c>
      <c r="P137" s="207">
        <v>3015905930</v>
      </c>
      <c r="Q137" s="199" t="s">
        <v>173</v>
      </c>
      <c r="R137" s="199" t="s">
        <v>1777</v>
      </c>
      <c r="S137" s="199" t="str">
        <f t="shared" si="2"/>
        <v>NIM</v>
      </c>
      <c r="T137" s="199"/>
      <c r="U137" s="199" t="s">
        <v>375</v>
      </c>
    </row>
    <row r="138" spans="1:21" ht="15.75" customHeight="1">
      <c r="A138" s="200">
        <v>4</v>
      </c>
      <c r="B138" s="191" t="s">
        <v>1811</v>
      </c>
      <c r="C138" s="201">
        <v>2021</v>
      </c>
      <c r="D138" s="202">
        <v>44473</v>
      </c>
      <c r="E138" s="199" t="s">
        <v>1775</v>
      </c>
      <c r="F138" s="199" t="s">
        <v>501</v>
      </c>
      <c r="G138" s="199" t="s">
        <v>328</v>
      </c>
      <c r="H138" s="213">
        <v>1104845624</v>
      </c>
      <c r="I138" s="203" t="s">
        <v>324</v>
      </c>
      <c r="J138" s="206"/>
      <c r="K138" s="198" t="str">
        <f t="shared" ca="1" si="0"/>
        <v>123 año, 7 mes</v>
      </c>
      <c r="L138" s="199" t="s">
        <v>502</v>
      </c>
      <c r="M138" s="199"/>
      <c r="N138" s="199"/>
      <c r="O138" s="199"/>
      <c r="P138" s="199"/>
      <c r="Q138" s="199" t="s">
        <v>158</v>
      </c>
      <c r="R138" s="199" t="s">
        <v>1776</v>
      </c>
      <c r="S138" s="199" t="str">
        <f t="shared" si="2"/>
        <v>INF</v>
      </c>
      <c r="T138" s="199"/>
      <c r="U138" s="199" t="s">
        <v>375</v>
      </c>
    </row>
    <row r="139" spans="1:21" ht="15.75" customHeight="1">
      <c r="A139" s="200">
        <v>5</v>
      </c>
      <c r="B139" s="191" t="s">
        <v>1811</v>
      </c>
      <c r="C139" s="201">
        <v>2021</v>
      </c>
      <c r="D139" s="202">
        <v>44474</v>
      </c>
      <c r="E139" s="199" t="s">
        <v>1775</v>
      </c>
      <c r="F139" s="199" t="s">
        <v>693</v>
      </c>
      <c r="G139" s="199" t="s">
        <v>332</v>
      </c>
      <c r="H139" s="213">
        <v>1109571974</v>
      </c>
      <c r="I139" s="203" t="s">
        <v>327</v>
      </c>
      <c r="J139" s="206"/>
      <c r="K139" s="198" t="str">
        <f t="shared" ca="1" si="0"/>
        <v>123 año, 7 mes</v>
      </c>
      <c r="L139" s="199" t="s">
        <v>694</v>
      </c>
      <c r="M139" s="199"/>
      <c r="N139" s="199"/>
      <c r="O139" s="199"/>
      <c r="P139" s="199"/>
      <c r="Q139" s="199" t="s">
        <v>173</v>
      </c>
      <c r="R139" s="199" t="s">
        <v>1777</v>
      </c>
      <c r="S139" s="199" t="str">
        <f t="shared" si="2"/>
        <v>NIM</v>
      </c>
      <c r="T139" s="199"/>
      <c r="U139" s="199" t="s">
        <v>375</v>
      </c>
    </row>
    <row r="140" spans="1:21" ht="15.75" customHeight="1">
      <c r="A140" s="200">
        <v>5</v>
      </c>
      <c r="B140" s="191" t="s">
        <v>1811</v>
      </c>
      <c r="C140" s="201">
        <v>2021</v>
      </c>
      <c r="D140" s="202">
        <v>44474</v>
      </c>
      <c r="E140" s="199" t="s">
        <v>1775</v>
      </c>
      <c r="F140" s="199" t="s">
        <v>431</v>
      </c>
      <c r="G140" s="199" t="s">
        <v>328</v>
      </c>
      <c r="H140" s="213">
        <v>1014899600</v>
      </c>
      <c r="I140" s="203" t="s">
        <v>327</v>
      </c>
      <c r="J140" s="204">
        <v>43423</v>
      </c>
      <c r="K140" s="198" t="str">
        <f t="shared" ca="1" si="0"/>
        <v>4 año, 9 mes</v>
      </c>
      <c r="L140" s="199" t="s">
        <v>432</v>
      </c>
      <c r="M140" s="199"/>
      <c r="N140" s="199"/>
      <c r="O140" s="199"/>
      <c r="P140" s="199"/>
      <c r="Q140" s="199" t="s">
        <v>158</v>
      </c>
      <c r="R140" s="199" t="s">
        <v>1776</v>
      </c>
      <c r="S140" s="199" t="str">
        <f t="shared" si="2"/>
        <v>INF</v>
      </c>
      <c r="T140" s="199"/>
      <c r="U140" s="199" t="s">
        <v>371</v>
      </c>
    </row>
    <row r="141" spans="1:21" ht="15.75" customHeight="1">
      <c r="A141" s="200">
        <v>5</v>
      </c>
      <c r="B141" s="191" t="s">
        <v>1811</v>
      </c>
      <c r="C141" s="201">
        <v>2021</v>
      </c>
      <c r="D141" s="202">
        <v>44474</v>
      </c>
      <c r="E141" s="199" t="s">
        <v>1775</v>
      </c>
      <c r="F141" s="199" t="s">
        <v>906</v>
      </c>
      <c r="G141" s="199" t="s">
        <v>328</v>
      </c>
      <c r="H141" s="213">
        <v>1112068495</v>
      </c>
      <c r="I141" s="203" t="s">
        <v>324</v>
      </c>
      <c r="J141" s="206"/>
      <c r="K141" s="198" t="str">
        <f t="shared" ca="1" si="0"/>
        <v>123 año, 7 mes</v>
      </c>
      <c r="L141" s="199" t="s">
        <v>907</v>
      </c>
      <c r="M141" s="199"/>
      <c r="N141" s="199"/>
      <c r="O141" s="199"/>
      <c r="P141" s="199"/>
      <c r="Q141" s="199" t="s">
        <v>173</v>
      </c>
      <c r="R141" s="199" t="s">
        <v>1777</v>
      </c>
      <c r="S141" s="199" t="str">
        <f t="shared" si="2"/>
        <v>NIM</v>
      </c>
      <c r="T141" s="199"/>
      <c r="U141" s="199" t="s">
        <v>375</v>
      </c>
    </row>
    <row r="142" spans="1:21" ht="15.75" customHeight="1">
      <c r="A142" s="200">
        <v>6</v>
      </c>
      <c r="B142" s="191" t="s">
        <v>1811</v>
      </c>
      <c r="C142" s="201">
        <v>2021</v>
      </c>
      <c r="D142" s="202">
        <v>44475</v>
      </c>
      <c r="E142" s="199" t="s">
        <v>1775</v>
      </c>
      <c r="F142" s="199" t="s">
        <v>957</v>
      </c>
      <c r="G142" s="199" t="s">
        <v>328</v>
      </c>
      <c r="H142" s="210">
        <v>1114904676</v>
      </c>
      <c r="I142" s="203" t="s">
        <v>324</v>
      </c>
      <c r="J142" s="205">
        <v>44309</v>
      </c>
      <c r="K142" s="198" t="str">
        <f t="shared" ca="1" si="0"/>
        <v>2 año, 4 mes</v>
      </c>
      <c r="L142" s="199" t="s">
        <v>958</v>
      </c>
      <c r="M142" s="199" t="s">
        <v>1778</v>
      </c>
      <c r="N142" s="199"/>
      <c r="O142" s="199"/>
      <c r="P142" s="199"/>
      <c r="Q142" s="199" t="s">
        <v>173</v>
      </c>
      <c r="R142" s="199" t="s">
        <v>1777</v>
      </c>
      <c r="S142" s="199" t="str">
        <f t="shared" si="2"/>
        <v>NIM</v>
      </c>
      <c r="T142" s="199"/>
      <c r="U142" s="199" t="s">
        <v>375</v>
      </c>
    </row>
    <row r="143" spans="1:21" ht="15.75" customHeight="1">
      <c r="A143" s="200">
        <v>7</v>
      </c>
      <c r="B143" s="191" t="s">
        <v>1811</v>
      </c>
      <c r="C143" s="201">
        <v>2021</v>
      </c>
      <c r="D143" s="202">
        <v>44476</v>
      </c>
      <c r="E143" s="199" t="s">
        <v>1775</v>
      </c>
      <c r="F143" s="215" t="s">
        <v>877</v>
      </c>
      <c r="G143" s="199" t="s">
        <v>332</v>
      </c>
      <c r="H143" s="210">
        <v>1111557642</v>
      </c>
      <c r="I143" s="203" t="s">
        <v>324</v>
      </c>
      <c r="J143" s="206"/>
      <c r="K143" s="198" t="str">
        <f t="shared" ca="1" si="0"/>
        <v>123 año, 7 mes</v>
      </c>
      <c r="L143" s="199" t="s">
        <v>878</v>
      </c>
      <c r="M143" s="199"/>
      <c r="N143" s="199"/>
      <c r="O143" s="199"/>
      <c r="P143" s="199"/>
      <c r="Q143" s="199" t="s">
        <v>158</v>
      </c>
      <c r="R143" s="199" t="s">
        <v>1776</v>
      </c>
      <c r="S143" s="199" t="str">
        <f t="shared" si="2"/>
        <v>INF</v>
      </c>
      <c r="T143" s="199"/>
      <c r="U143" s="199" t="s">
        <v>375</v>
      </c>
    </row>
    <row r="144" spans="1:21" ht="15.75" customHeight="1">
      <c r="A144" s="200">
        <v>7</v>
      </c>
      <c r="B144" s="191" t="s">
        <v>1811</v>
      </c>
      <c r="C144" s="201">
        <v>2021</v>
      </c>
      <c r="D144" s="202">
        <v>44476</v>
      </c>
      <c r="E144" s="199" t="s">
        <v>1775</v>
      </c>
      <c r="F144" s="199" t="s">
        <v>444</v>
      </c>
      <c r="G144" s="199" t="s">
        <v>328</v>
      </c>
      <c r="H144" s="199">
        <v>1023557960</v>
      </c>
      <c r="I144" s="203" t="s">
        <v>324</v>
      </c>
      <c r="J144" s="206"/>
      <c r="K144" s="198" t="str">
        <f t="shared" ca="1" si="0"/>
        <v>123 año, 7 mes</v>
      </c>
      <c r="L144" s="199" t="s">
        <v>445</v>
      </c>
      <c r="M144" s="199"/>
      <c r="N144" s="199"/>
      <c r="O144" s="199"/>
      <c r="P144" s="199"/>
      <c r="Q144" s="199" t="s">
        <v>158</v>
      </c>
      <c r="R144" s="199" t="s">
        <v>1776</v>
      </c>
      <c r="S144" s="199" t="str">
        <f t="shared" si="2"/>
        <v>INF</v>
      </c>
      <c r="T144" s="199"/>
      <c r="U144" s="199" t="s">
        <v>375</v>
      </c>
    </row>
    <row r="145" spans="1:21" ht="15.75" customHeight="1">
      <c r="A145" s="200">
        <v>8</v>
      </c>
      <c r="B145" s="191" t="s">
        <v>1811</v>
      </c>
      <c r="C145" s="201">
        <v>2021</v>
      </c>
      <c r="D145" s="202">
        <v>44477</v>
      </c>
      <c r="E145" s="199" t="s">
        <v>1775</v>
      </c>
      <c r="F145" s="199" t="s">
        <v>1170</v>
      </c>
      <c r="G145" s="199" t="s">
        <v>328</v>
      </c>
      <c r="H145" s="199">
        <v>1232810472</v>
      </c>
      <c r="I145" s="203" t="s">
        <v>327</v>
      </c>
      <c r="J145" s="206"/>
      <c r="K145" s="198" t="str">
        <f t="shared" ca="1" si="0"/>
        <v>123 año, 7 mes</v>
      </c>
      <c r="L145" s="199" t="s">
        <v>1097</v>
      </c>
      <c r="M145" s="199"/>
      <c r="N145" s="199"/>
      <c r="O145" s="199"/>
      <c r="P145" s="199"/>
      <c r="Q145" s="199" t="s">
        <v>281</v>
      </c>
      <c r="R145" s="199" t="s">
        <v>1779</v>
      </c>
      <c r="S145" s="199" t="str">
        <f t="shared" si="2"/>
        <v>PEN</v>
      </c>
      <c r="T145" s="199"/>
      <c r="U145" s="199" t="s">
        <v>375</v>
      </c>
    </row>
    <row r="146" spans="1:21" ht="15.75" customHeight="1">
      <c r="A146" s="200">
        <v>8</v>
      </c>
      <c r="B146" s="191" t="s">
        <v>1811</v>
      </c>
      <c r="C146" s="201">
        <v>2021</v>
      </c>
      <c r="D146" s="202">
        <v>44477</v>
      </c>
      <c r="E146" s="199" t="s">
        <v>1775</v>
      </c>
      <c r="F146" s="199" t="s">
        <v>1170</v>
      </c>
      <c r="G146" s="199" t="s">
        <v>328</v>
      </c>
      <c r="H146" s="199">
        <v>1232810472</v>
      </c>
      <c r="I146" s="203" t="s">
        <v>327</v>
      </c>
      <c r="J146" s="206"/>
      <c r="K146" s="198" t="str">
        <f t="shared" ca="1" si="0"/>
        <v>123 año, 7 mes</v>
      </c>
      <c r="L146" s="199" t="s">
        <v>1097</v>
      </c>
      <c r="M146" s="199"/>
      <c r="N146" s="199"/>
      <c r="O146" s="199"/>
      <c r="P146" s="199"/>
      <c r="Q146" s="199" t="s">
        <v>158</v>
      </c>
      <c r="R146" s="199" t="s">
        <v>1776</v>
      </c>
      <c r="S146" s="199" t="str">
        <f t="shared" si="2"/>
        <v>INF</v>
      </c>
      <c r="T146" s="199"/>
      <c r="U146" s="199" t="s">
        <v>375</v>
      </c>
    </row>
    <row r="147" spans="1:21" ht="15.75" customHeight="1">
      <c r="A147" s="200">
        <v>8</v>
      </c>
      <c r="B147" s="191" t="s">
        <v>1811</v>
      </c>
      <c r="C147" s="201">
        <v>2021</v>
      </c>
      <c r="D147" s="202">
        <v>44477</v>
      </c>
      <c r="E147" s="199" t="s">
        <v>1775</v>
      </c>
      <c r="F147" s="199" t="s">
        <v>1170</v>
      </c>
      <c r="G147" s="199" t="s">
        <v>328</v>
      </c>
      <c r="H147" s="199">
        <v>1232810472</v>
      </c>
      <c r="I147" s="203" t="s">
        <v>327</v>
      </c>
      <c r="J147" s="206"/>
      <c r="K147" s="198" t="str">
        <f t="shared" ca="1" si="0"/>
        <v>123 año, 7 mes</v>
      </c>
      <c r="L147" s="199" t="s">
        <v>1097</v>
      </c>
      <c r="M147" s="199"/>
      <c r="N147" s="199"/>
      <c r="O147" s="199"/>
      <c r="P147" s="199"/>
      <c r="Q147" s="199" t="s">
        <v>279</v>
      </c>
      <c r="R147" s="199" t="s">
        <v>1780</v>
      </c>
      <c r="S147" s="199" t="str">
        <f t="shared" si="2"/>
        <v>STA</v>
      </c>
      <c r="T147" s="199"/>
      <c r="U147" s="199" t="s">
        <v>375</v>
      </c>
    </row>
    <row r="148" spans="1:21" ht="15.75" customHeight="1">
      <c r="A148" s="200">
        <v>8</v>
      </c>
      <c r="B148" s="191" t="s">
        <v>1811</v>
      </c>
      <c r="C148" s="201">
        <v>2021</v>
      </c>
      <c r="D148" s="202">
        <v>44477</v>
      </c>
      <c r="E148" s="199" t="s">
        <v>1775</v>
      </c>
      <c r="F148" s="199" t="s">
        <v>1109</v>
      </c>
      <c r="G148" s="199" t="s">
        <v>328</v>
      </c>
      <c r="H148" s="199">
        <v>1232798250</v>
      </c>
      <c r="I148" s="203" t="s">
        <v>327</v>
      </c>
      <c r="J148" s="206"/>
      <c r="K148" s="198" t="str">
        <f t="shared" ca="1" si="0"/>
        <v>123 año, 7 mes</v>
      </c>
      <c r="L148" s="199" t="s">
        <v>1110</v>
      </c>
      <c r="M148" s="199"/>
      <c r="N148" s="199"/>
      <c r="O148" s="199"/>
      <c r="P148" s="199"/>
      <c r="Q148" s="199" t="s">
        <v>282</v>
      </c>
      <c r="R148" s="199" t="s">
        <v>1812</v>
      </c>
      <c r="S148" s="199" t="str">
        <f t="shared" si="2"/>
        <v>TET</v>
      </c>
      <c r="T148" s="199"/>
      <c r="U148" s="199" t="s">
        <v>375</v>
      </c>
    </row>
    <row r="149" spans="1:21" ht="15.75" customHeight="1">
      <c r="A149" s="200">
        <v>8</v>
      </c>
      <c r="B149" s="191" t="s">
        <v>1811</v>
      </c>
      <c r="C149" s="201">
        <v>2021</v>
      </c>
      <c r="D149" s="202">
        <v>44477</v>
      </c>
      <c r="E149" s="199" t="s">
        <v>1775</v>
      </c>
      <c r="F149" s="199" t="s">
        <v>1109</v>
      </c>
      <c r="G149" s="199" t="s">
        <v>328</v>
      </c>
      <c r="H149" s="199">
        <v>1232798250</v>
      </c>
      <c r="I149" s="203" t="s">
        <v>327</v>
      </c>
      <c r="J149" s="206"/>
      <c r="K149" s="198" t="str">
        <f t="shared" ca="1" si="0"/>
        <v>123 año, 7 mes</v>
      </c>
      <c r="L149" s="199" t="s">
        <v>1110</v>
      </c>
      <c r="M149" s="199"/>
      <c r="N149" s="199"/>
      <c r="O149" s="199"/>
      <c r="P149" s="199"/>
      <c r="Q149" s="199" t="s">
        <v>172</v>
      </c>
      <c r="R149" s="199" t="s">
        <v>1781</v>
      </c>
      <c r="S149" s="199" t="str">
        <f t="shared" si="2"/>
        <v>VAR</v>
      </c>
      <c r="T149" s="199"/>
      <c r="U149" s="199" t="s">
        <v>375</v>
      </c>
    </row>
    <row r="150" spans="1:21" ht="15.75" customHeight="1">
      <c r="A150" s="200">
        <v>8</v>
      </c>
      <c r="B150" s="191" t="s">
        <v>1811</v>
      </c>
      <c r="C150" s="201">
        <v>2021</v>
      </c>
      <c r="D150" s="202">
        <v>44477</v>
      </c>
      <c r="E150" s="199" t="s">
        <v>1775</v>
      </c>
      <c r="F150" s="199" t="s">
        <v>1109</v>
      </c>
      <c r="G150" s="199" t="s">
        <v>328</v>
      </c>
      <c r="H150" s="199">
        <v>1232798250</v>
      </c>
      <c r="I150" s="203" t="s">
        <v>327</v>
      </c>
      <c r="J150" s="206"/>
      <c r="K150" s="198" t="str">
        <f t="shared" ca="1" si="0"/>
        <v>123 año, 7 mes</v>
      </c>
      <c r="L150" s="199" t="s">
        <v>1110</v>
      </c>
      <c r="M150" s="199"/>
      <c r="N150" s="199"/>
      <c r="O150" s="199"/>
      <c r="P150" s="199"/>
      <c r="Q150" s="199" t="s">
        <v>1813</v>
      </c>
      <c r="R150" s="199" t="s">
        <v>1814</v>
      </c>
      <c r="S150" s="199" t="str">
        <f t="shared" si="2"/>
        <v>PRI</v>
      </c>
      <c r="T150" s="199"/>
      <c r="U150" s="199" t="s">
        <v>375</v>
      </c>
    </row>
    <row r="151" spans="1:21" ht="15.75" customHeight="1">
      <c r="A151" s="200">
        <v>8</v>
      </c>
      <c r="B151" s="191" t="s">
        <v>1811</v>
      </c>
      <c r="C151" s="201">
        <v>2021</v>
      </c>
      <c r="D151" s="202">
        <v>44477</v>
      </c>
      <c r="E151" s="199" t="s">
        <v>1775</v>
      </c>
      <c r="F151" s="199" t="s">
        <v>1295</v>
      </c>
      <c r="G151" s="199" t="s">
        <v>328</v>
      </c>
      <c r="H151" s="199">
        <v>1232816741</v>
      </c>
      <c r="I151" s="203" t="s">
        <v>327</v>
      </c>
      <c r="J151" s="205">
        <v>44385</v>
      </c>
      <c r="K151" s="198" t="str">
        <f t="shared" ca="1" si="0"/>
        <v>2 año, 1 mes</v>
      </c>
      <c r="L151" s="199" t="s">
        <v>1296</v>
      </c>
      <c r="M151" s="207" t="s">
        <v>1815</v>
      </c>
      <c r="N151" s="207">
        <v>1053809192</v>
      </c>
      <c r="O151" s="207" t="s">
        <v>1297</v>
      </c>
      <c r="P151" s="207">
        <v>3227257828</v>
      </c>
      <c r="Q151" s="199" t="s">
        <v>173</v>
      </c>
      <c r="R151" s="199" t="s">
        <v>1777</v>
      </c>
      <c r="S151" s="199" t="str">
        <f t="shared" si="2"/>
        <v>NIM</v>
      </c>
      <c r="T151" s="199"/>
      <c r="U151" s="199" t="s">
        <v>375</v>
      </c>
    </row>
    <row r="152" spans="1:21" ht="15.75" customHeight="1">
      <c r="A152" s="200">
        <v>8</v>
      </c>
      <c r="B152" s="191" t="s">
        <v>1811</v>
      </c>
      <c r="C152" s="201">
        <v>2021</v>
      </c>
      <c r="D152" s="202">
        <v>44477</v>
      </c>
      <c r="E152" s="199" t="s">
        <v>1775</v>
      </c>
      <c r="F152" s="199" t="s">
        <v>912</v>
      </c>
      <c r="G152" s="199" t="s">
        <v>328</v>
      </c>
      <c r="H152" s="210">
        <v>1112068998</v>
      </c>
      <c r="I152" s="203" t="s">
        <v>324</v>
      </c>
      <c r="J152" s="206"/>
      <c r="K152" s="198" t="str">
        <f t="shared" ca="1" si="0"/>
        <v>123 año, 7 mes</v>
      </c>
      <c r="L152" s="199" t="s">
        <v>913</v>
      </c>
      <c r="M152" s="199"/>
      <c r="N152" s="199"/>
      <c r="O152" s="199"/>
      <c r="P152" s="199"/>
      <c r="Q152" s="199" t="s">
        <v>173</v>
      </c>
      <c r="R152" s="199" t="s">
        <v>1777</v>
      </c>
      <c r="S152" s="199" t="str">
        <f t="shared" si="2"/>
        <v>NIM</v>
      </c>
      <c r="T152" s="199"/>
      <c r="U152" s="199" t="s">
        <v>375</v>
      </c>
    </row>
    <row r="153" spans="1:21" ht="15.75" customHeight="1">
      <c r="A153" s="200">
        <v>8</v>
      </c>
      <c r="B153" s="191" t="s">
        <v>1811</v>
      </c>
      <c r="C153" s="201">
        <v>2021</v>
      </c>
      <c r="D153" s="202">
        <v>44477</v>
      </c>
      <c r="E153" s="199" t="s">
        <v>1775</v>
      </c>
      <c r="F153" s="199" t="s">
        <v>1293</v>
      </c>
      <c r="G153" s="199" t="s">
        <v>328</v>
      </c>
      <c r="H153" s="210">
        <v>1232816645</v>
      </c>
      <c r="I153" s="203" t="s">
        <v>327</v>
      </c>
      <c r="J153" s="206"/>
      <c r="K153" s="198" t="str">
        <f t="shared" ca="1" si="0"/>
        <v>123 año, 7 mes</v>
      </c>
      <c r="L153" s="199" t="s">
        <v>1294</v>
      </c>
      <c r="M153" s="199"/>
      <c r="N153" s="199"/>
      <c r="O153" s="199"/>
      <c r="P153" s="199"/>
      <c r="Q153" s="199" t="s">
        <v>173</v>
      </c>
      <c r="R153" s="199" t="s">
        <v>1777</v>
      </c>
      <c r="S153" s="199" t="str">
        <f t="shared" si="2"/>
        <v>NIM</v>
      </c>
      <c r="T153" s="199"/>
      <c r="U153" s="199" t="s">
        <v>375</v>
      </c>
    </row>
    <row r="154" spans="1:21" ht="15.75" customHeight="1">
      <c r="A154" s="200">
        <v>8</v>
      </c>
      <c r="B154" s="191" t="s">
        <v>1811</v>
      </c>
      <c r="C154" s="201">
        <v>2021</v>
      </c>
      <c r="D154" s="202">
        <v>44477</v>
      </c>
      <c r="E154" s="199" t="s">
        <v>1775</v>
      </c>
      <c r="F154" s="199" t="s">
        <v>641</v>
      </c>
      <c r="G154" s="199" t="s">
        <v>328</v>
      </c>
      <c r="H154" s="216">
        <v>1109569528</v>
      </c>
      <c r="I154" s="203" t="s">
        <v>324</v>
      </c>
      <c r="J154" s="206"/>
      <c r="K154" s="198" t="str">
        <f t="shared" ca="1" si="0"/>
        <v>123 año, 7 mes</v>
      </c>
      <c r="L154" s="199" t="s">
        <v>642</v>
      </c>
      <c r="M154" s="199"/>
      <c r="N154" s="199"/>
      <c r="O154" s="199"/>
      <c r="P154" s="199"/>
      <c r="Q154" s="199" t="s">
        <v>1816</v>
      </c>
      <c r="R154" s="199" t="s">
        <v>1789</v>
      </c>
      <c r="S154" s="199" t="str">
        <f t="shared" si="2"/>
        <v>AVA</v>
      </c>
      <c r="T154" s="199"/>
      <c r="U154" s="199" t="s">
        <v>375</v>
      </c>
    </row>
    <row r="155" spans="1:21" ht="15.75" customHeight="1">
      <c r="A155" s="200">
        <v>8</v>
      </c>
      <c r="B155" s="191" t="s">
        <v>1811</v>
      </c>
      <c r="C155" s="201">
        <v>2021</v>
      </c>
      <c r="D155" s="202">
        <v>44477</v>
      </c>
      <c r="E155" s="199" t="s">
        <v>1775</v>
      </c>
      <c r="F155" s="199" t="s">
        <v>509</v>
      </c>
      <c r="G155" s="199" t="s">
        <v>332</v>
      </c>
      <c r="H155" s="210">
        <v>1105388487</v>
      </c>
      <c r="I155" s="203" t="s">
        <v>324</v>
      </c>
      <c r="J155" s="206"/>
      <c r="K155" s="198" t="str">
        <f t="shared" ca="1" si="0"/>
        <v>123 año, 7 mes</v>
      </c>
      <c r="L155" s="199" t="s">
        <v>510</v>
      </c>
      <c r="M155" s="199"/>
      <c r="N155" s="199"/>
      <c r="O155" s="199"/>
      <c r="P155" s="199"/>
      <c r="Q155" s="199" t="s">
        <v>172</v>
      </c>
      <c r="R155" s="199" t="s">
        <v>1781</v>
      </c>
      <c r="S155" s="199" t="str">
        <f t="shared" si="2"/>
        <v>VAR</v>
      </c>
      <c r="T155" s="199"/>
      <c r="U155" s="199" t="s">
        <v>375</v>
      </c>
    </row>
    <row r="156" spans="1:21" ht="15.75" customHeight="1">
      <c r="A156" s="200">
        <v>9</v>
      </c>
      <c r="B156" s="191" t="s">
        <v>1811</v>
      </c>
      <c r="C156" s="201">
        <v>2021</v>
      </c>
      <c r="D156" s="202">
        <v>44478</v>
      </c>
      <c r="E156" s="199" t="s">
        <v>1775</v>
      </c>
      <c r="F156" s="199" t="s">
        <v>1054</v>
      </c>
      <c r="G156" s="199" t="s">
        <v>332</v>
      </c>
      <c r="H156" s="210">
        <v>1150691768</v>
      </c>
      <c r="I156" s="203" t="s">
        <v>327</v>
      </c>
      <c r="J156" s="206"/>
      <c r="K156" s="198" t="str">
        <f t="shared" ca="1" si="0"/>
        <v>123 año, 7 mes</v>
      </c>
      <c r="L156" s="199" t="s">
        <v>1055</v>
      </c>
      <c r="M156" s="199"/>
      <c r="N156" s="199"/>
      <c r="O156" s="199"/>
      <c r="P156" s="199"/>
      <c r="Q156" s="199" t="s">
        <v>158</v>
      </c>
      <c r="R156" s="199" t="s">
        <v>1776</v>
      </c>
      <c r="S156" s="199" t="str">
        <f t="shared" si="2"/>
        <v>INF</v>
      </c>
      <c r="T156" s="199"/>
      <c r="U156" s="199" t="s">
        <v>375</v>
      </c>
    </row>
    <row r="157" spans="1:21" ht="15.75" customHeight="1">
      <c r="A157" s="200">
        <v>9</v>
      </c>
      <c r="B157" s="191" t="s">
        <v>1811</v>
      </c>
      <c r="C157" s="201">
        <v>2021</v>
      </c>
      <c r="D157" s="202">
        <v>44478</v>
      </c>
      <c r="E157" s="199" t="s">
        <v>1775</v>
      </c>
      <c r="F157" s="199" t="s">
        <v>1054</v>
      </c>
      <c r="G157" s="199" t="s">
        <v>332</v>
      </c>
      <c r="H157" s="210">
        <v>1150691768</v>
      </c>
      <c r="I157" s="203" t="s">
        <v>327</v>
      </c>
      <c r="J157" s="206"/>
      <c r="K157" s="198" t="str">
        <f t="shared" ca="1" si="0"/>
        <v>123 año, 7 mes</v>
      </c>
      <c r="L157" s="199" t="s">
        <v>1055</v>
      </c>
      <c r="M157" s="199"/>
      <c r="N157" s="199"/>
      <c r="O157" s="199"/>
      <c r="P157" s="199"/>
      <c r="Q157" s="199" t="s">
        <v>177</v>
      </c>
      <c r="R157" s="199" t="s">
        <v>1777</v>
      </c>
      <c r="S157" s="199" t="str">
        <f t="shared" si="2"/>
        <v>NIM</v>
      </c>
      <c r="T157" s="199"/>
      <c r="U157" s="199" t="s">
        <v>375</v>
      </c>
    </row>
    <row r="158" spans="1:21" ht="15.75" customHeight="1">
      <c r="A158" s="200">
        <v>9</v>
      </c>
      <c r="B158" s="191" t="s">
        <v>1811</v>
      </c>
      <c r="C158" s="201">
        <v>2021</v>
      </c>
      <c r="D158" s="202">
        <v>44478</v>
      </c>
      <c r="E158" s="199" t="s">
        <v>1775</v>
      </c>
      <c r="F158" s="199" t="s">
        <v>697</v>
      </c>
      <c r="G158" s="199" t="s">
        <v>328</v>
      </c>
      <c r="H158" s="199">
        <v>1109572090</v>
      </c>
      <c r="I158" s="203" t="s">
        <v>327</v>
      </c>
      <c r="J158" s="206"/>
      <c r="K158" s="198" t="str">
        <f t="shared" ca="1" si="0"/>
        <v>123 año, 7 mes</v>
      </c>
      <c r="L158" s="199" t="s">
        <v>698</v>
      </c>
      <c r="M158" s="199"/>
      <c r="N158" s="199"/>
      <c r="O158" s="199"/>
      <c r="P158" s="199"/>
      <c r="Q158" s="199" t="s">
        <v>177</v>
      </c>
      <c r="R158" s="199" t="s">
        <v>1777</v>
      </c>
      <c r="S158" s="199" t="str">
        <f t="shared" si="2"/>
        <v>NIM</v>
      </c>
      <c r="T158" s="199"/>
      <c r="U158" s="199" t="s">
        <v>375</v>
      </c>
    </row>
    <row r="159" spans="1:21" ht="15.75" customHeight="1">
      <c r="A159" s="200">
        <v>11</v>
      </c>
      <c r="B159" s="191" t="s">
        <v>1811</v>
      </c>
      <c r="C159" s="201">
        <v>2021</v>
      </c>
      <c r="D159" s="202">
        <v>44480</v>
      </c>
      <c r="E159" s="199" t="s">
        <v>1775</v>
      </c>
      <c r="F159" s="199" t="s">
        <v>658</v>
      </c>
      <c r="G159" s="199" t="s">
        <v>328</v>
      </c>
      <c r="H159" s="210">
        <v>1109570555</v>
      </c>
      <c r="I159" s="203" t="s">
        <v>327</v>
      </c>
      <c r="J159" s="206"/>
      <c r="K159" s="198" t="str">
        <f t="shared" ca="1" si="0"/>
        <v>123 año, 7 mes</v>
      </c>
      <c r="L159" s="199" t="s">
        <v>659</v>
      </c>
      <c r="M159" s="199"/>
      <c r="N159" s="199"/>
      <c r="O159" s="199"/>
      <c r="P159" s="199"/>
      <c r="Q159" s="199" t="s">
        <v>172</v>
      </c>
      <c r="R159" s="199" t="s">
        <v>1781</v>
      </c>
      <c r="S159" s="199" t="str">
        <f t="shared" si="2"/>
        <v>VAR</v>
      </c>
      <c r="T159" s="199"/>
      <c r="U159" s="199" t="s">
        <v>375</v>
      </c>
    </row>
    <row r="160" spans="1:21" ht="15.75" customHeight="1">
      <c r="A160" s="200">
        <v>11</v>
      </c>
      <c r="B160" s="191" t="s">
        <v>1811</v>
      </c>
      <c r="C160" s="201">
        <v>2021</v>
      </c>
      <c r="D160" s="202">
        <v>44480</v>
      </c>
      <c r="E160" s="199" t="s">
        <v>1775</v>
      </c>
      <c r="F160" s="199" t="s">
        <v>658</v>
      </c>
      <c r="G160" s="199" t="s">
        <v>328</v>
      </c>
      <c r="H160" s="210">
        <v>1109570555</v>
      </c>
      <c r="I160" s="203" t="s">
        <v>327</v>
      </c>
      <c r="J160" s="206"/>
      <c r="K160" s="198" t="str">
        <f t="shared" ca="1" si="0"/>
        <v>123 año, 7 mes</v>
      </c>
      <c r="L160" s="199" t="s">
        <v>659</v>
      </c>
      <c r="M160" s="199"/>
      <c r="N160" s="199"/>
      <c r="O160" s="199"/>
      <c r="P160" s="199"/>
      <c r="Q160" s="199" t="s">
        <v>1817</v>
      </c>
      <c r="R160" s="199" t="s">
        <v>1814</v>
      </c>
      <c r="S160" s="199" t="str">
        <f t="shared" si="2"/>
        <v>PRI</v>
      </c>
      <c r="T160" s="199"/>
      <c r="U160" s="199" t="s">
        <v>375</v>
      </c>
    </row>
    <row r="161" spans="1:21" ht="15.75" customHeight="1">
      <c r="A161" s="200">
        <v>11</v>
      </c>
      <c r="B161" s="191" t="s">
        <v>1811</v>
      </c>
      <c r="C161" s="201">
        <v>2021</v>
      </c>
      <c r="D161" s="202">
        <v>44480</v>
      </c>
      <c r="E161" s="199" t="s">
        <v>1775</v>
      </c>
      <c r="F161" s="199" t="s">
        <v>658</v>
      </c>
      <c r="G161" s="199" t="s">
        <v>328</v>
      </c>
      <c r="H161" s="210">
        <v>1109570555</v>
      </c>
      <c r="I161" s="203" t="s">
        <v>327</v>
      </c>
      <c r="J161" s="206"/>
      <c r="K161" s="198" t="str">
        <f t="shared" ca="1" si="0"/>
        <v>123 año, 7 mes</v>
      </c>
      <c r="L161" s="199" t="s">
        <v>659</v>
      </c>
      <c r="M161" s="199"/>
      <c r="N161" s="199"/>
      <c r="O161" s="199"/>
      <c r="P161" s="199"/>
      <c r="Q161" s="199" t="s">
        <v>1788</v>
      </c>
      <c r="R161" s="199" t="s">
        <v>1789</v>
      </c>
      <c r="S161" s="199" t="str">
        <f t="shared" si="2"/>
        <v>AVA</v>
      </c>
      <c r="T161" s="199"/>
      <c r="U161" s="199" t="s">
        <v>375</v>
      </c>
    </row>
    <row r="162" spans="1:21" ht="15.75" customHeight="1">
      <c r="A162" s="200">
        <v>11</v>
      </c>
      <c r="B162" s="191" t="s">
        <v>1811</v>
      </c>
      <c r="C162" s="201">
        <v>2021</v>
      </c>
      <c r="D162" s="202">
        <v>44480</v>
      </c>
      <c r="E162" s="199" t="s">
        <v>1775</v>
      </c>
      <c r="F162" s="199" t="s">
        <v>407</v>
      </c>
      <c r="G162" s="199" t="s">
        <v>406</v>
      </c>
      <c r="H162" s="210">
        <v>656127066</v>
      </c>
      <c r="I162" s="203" t="s">
        <v>324</v>
      </c>
      <c r="J162" s="204">
        <v>44387</v>
      </c>
      <c r="K162" s="198" t="str">
        <f t="shared" ca="1" si="0"/>
        <v>2 año, 1 mes</v>
      </c>
      <c r="L162" s="199" t="s">
        <v>408</v>
      </c>
      <c r="M162" s="199"/>
      <c r="N162" s="199"/>
      <c r="O162" s="199"/>
      <c r="P162" s="199"/>
      <c r="Q162" s="199" t="s">
        <v>177</v>
      </c>
      <c r="R162" s="199" t="s">
        <v>1777</v>
      </c>
      <c r="S162" s="199" t="str">
        <f t="shared" si="2"/>
        <v>NIM</v>
      </c>
      <c r="T162" s="199"/>
      <c r="U162" s="199" t="s">
        <v>375</v>
      </c>
    </row>
    <row r="163" spans="1:21" ht="15.75" customHeight="1">
      <c r="A163" s="200">
        <v>12</v>
      </c>
      <c r="B163" s="191" t="s">
        <v>1811</v>
      </c>
      <c r="C163" s="201">
        <v>2021</v>
      </c>
      <c r="D163" s="202">
        <v>44481</v>
      </c>
      <c r="E163" s="199" t="s">
        <v>1775</v>
      </c>
      <c r="F163" s="199" t="s">
        <v>1195</v>
      </c>
      <c r="G163" s="199" t="s">
        <v>328</v>
      </c>
      <c r="H163" s="210">
        <v>1232812221</v>
      </c>
      <c r="I163" s="203" t="s">
        <v>324</v>
      </c>
      <c r="J163" s="209">
        <v>43966</v>
      </c>
      <c r="K163" s="198" t="str">
        <f t="shared" ca="1" si="0"/>
        <v>3 año, 3 mes</v>
      </c>
      <c r="L163" s="199" t="s">
        <v>1196</v>
      </c>
      <c r="M163" s="199"/>
      <c r="N163" s="199"/>
      <c r="O163" s="199"/>
      <c r="P163" s="199"/>
      <c r="Q163" s="199" t="s">
        <v>1817</v>
      </c>
      <c r="R163" s="199" t="s">
        <v>1814</v>
      </c>
      <c r="S163" s="199" t="str">
        <f t="shared" si="2"/>
        <v>PRI</v>
      </c>
      <c r="T163" s="199"/>
      <c r="U163" s="199" t="s">
        <v>375</v>
      </c>
    </row>
    <row r="164" spans="1:21" ht="15.75" customHeight="1">
      <c r="A164" s="200">
        <v>12</v>
      </c>
      <c r="B164" s="191" t="s">
        <v>1811</v>
      </c>
      <c r="C164" s="201">
        <v>2021</v>
      </c>
      <c r="D164" s="202">
        <v>44481</v>
      </c>
      <c r="E164" s="199" t="s">
        <v>1775</v>
      </c>
      <c r="F164" s="199" t="s">
        <v>1195</v>
      </c>
      <c r="G164" s="199" t="s">
        <v>328</v>
      </c>
      <c r="H164" s="210">
        <v>1232812221</v>
      </c>
      <c r="I164" s="203" t="s">
        <v>324</v>
      </c>
      <c r="J164" s="209">
        <v>43966</v>
      </c>
      <c r="K164" s="198" t="str">
        <f t="shared" ca="1" si="0"/>
        <v>3 año, 3 mes</v>
      </c>
      <c r="L164" s="199" t="s">
        <v>1196</v>
      </c>
      <c r="M164" s="199"/>
      <c r="N164" s="199"/>
      <c r="O164" s="199"/>
      <c r="P164" s="199"/>
      <c r="Q164" s="199" t="s">
        <v>179</v>
      </c>
      <c r="R164" s="199" t="s">
        <v>1781</v>
      </c>
      <c r="S164" s="199" t="str">
        <f t="shared" si="2"/>
        <v>VAR</v>
      </c>
      <c r="T164" s="199"/>
      <c r="U164" s="199" t="s">
        <v>375</v>
      </c>
    </row>
    <row r="165" spans="1:21" ht="15.75" customHeight="1">
      <c r="A165" s="200">
        <v>12</v>
      </c>
      <c r="B165" s="191" t="s">
        <v>1811</v>
      </c>
      <c r="C165" s="201">
        <v>2021</v>
      </c>
      <c r="D165" s="202">
        <v>44481</v>
      </c>
      <c r="E165" s="199" t="s">
        <v>1775</v>
      </c>
      <c r="F165" s="199" t="s">
        <v>1195</v>
      </c>
      <c r="G165" s="199" t="s">
        <v>328</v>
      </c>
      <c r="H165" s="210">
        <v>1232812221</v>
      </c>
      <c r="I165" s="203" t="s">
        <v>324</v>
      </c>
      <c r="J165" s="209">
        <v>43966</v>
      </c>
      <c r="K165" s="198" t="str">
        <f t="shared" ca="1" si="0"/>
        <v>3 año, 3 mes</v>
      </c>
      <c r="L165" s="199" t="s">
        <v>1196</v>
      </c>
      <c r="M165" s="199"/>
      <c r="N165" s="199"/>
      <c r="O165" s="199"/>
      <c r="P165" s="199"/>
      <c r="Q165" s="199" t="s">
        <v>167</v>
      </c>
      <c r="R165" s="199" t="s">
        <v>1783</v>
      </c>
      <c r="S165" s="199" t="str">
        <f t="shared" si="2"/>
        <v>PRE</v>
      </c>
      <c r="T165" s="199"/>
      <c r="U165" s="199" t="s">
        <v>375</v>
      </c>
    </row>
    <row r="166" spans="1:21" ht="15.75" customHeight="1">
      <c r="A166" s="200">
        <v>12</v>
      </c>
      <c r="B166" s="191" t="s">
        <v>1811</v>
      </c>
      <c r="C166" s="201">
        <v>2021</v>
      </c>
      <c r="D166" s="202">
        <v>44481</v>
      </c>
      <c r="E166" s="199" t="s">
        <v>1775</v>
      </c>
      <c r="F166" s="199" t="s">
        <v>1195</v>
      </c>
      <c r="G166" s="199" t="s">
        <v>328</v>
      </c>
      <c r="H166" s="210">
        <v>1232812221</v>
      </c>
      <c r="I166" s="203" t="s">
        <v>324</v>
      </c>
      <c r="J166" s="209">
        <v>43966</v>
      </c>
      <c r="K166" s="198" t="str">
        <f t="shared" ca="1" si="0"/>
        <v>3 año, 3 mes</v>
      </c>
      <c r="L166" s="199" t="s">
        <v>1196</v>
      </c>
      <c r="M166" s="199"/>
      <c r="N166" s="199"/>
      <c r="O166" s="199"/>
      <c r="P166" s="199"/>
      <c r="Q166" s="199" t="s">
        <v>1788</v>
      </c>
      <c r="R166" s="199" t="s">
        <v>1789</v>
      </c>
      <c r="S166" s="199" t="str">
        <f t="shared" si="2"/>
        <v>AVA</v>
      </c>
      <c r="T166" s="199"/>
      <c r="U166" s="199" t="s">
        <v>375</v>
      </c>
    </row>
    <row r="167" spans="1:21" ht="15.75" customHeight="1">
      <c r="A167" s="200">
        <v>12</v>
      </c>
      <c r="B167" s="191" t="s">
        <v>1811</v>
      </c>
      <c r="C167" s="201">
        <v>2021</v>
      </c>
      <c r="D167" s="202">
        <v>44481</v>
      </c>
      <c r="E167" s="199" t="s">
        <v>1775</v>
      </c>
      <c r="F167" s="217" t="s">
        <v>895</v>
      </c>
      <c r="G167" s="199" t="s">
        <v>328</v>
      </c>
      <c r="H167" s="199">
        <v>1112064142</v>
      </c>
      <c r="I167" s="203" t="s">
        <v>327</v>
      </c>
      <c r="J167" s="206"/>
      <c r="K167" s="198" t="str">
        <f t="shared" ca="1" si="0"/>
        <v>123 año, 7 mes</v>
      </c>
      <c r="L167" s="199" t="s">
        <v>896</v>
      </c>
      <c r="M167" s="199"/>
      <c r="N167" s="199"/>
      <c r="O167" s="199"/>
      <c r="P167" s="199"/>
      <c r="Q167" s="199" t="s">
        <v>158</v>
      </c>
      <c r="R167" s="199" t="s">
        <v>1776</v>
      </c>
      <c r="S167" s="199" t="str">
        <f t="shared" si="2"/>
        <v>INF</v>
      </c>
      <c r="T167" s="199"/>
      <c r="U167" s="199" t="s">
        <v>375</v>
      </c>
    </row>
    <row r="168" spans="1:21" ht="15.75" customHeight="1">
      <c r="A168" s="200">
        <v>12</v>
      </c>
      <c r="B168" s="191" t="s">
        <v>1811</v>
      </c>
      <c r="C168" s="201">
        <v>2021</v>
      </c>
      <c r="D168" s="202">
        <v>44481</v>
      </c>
      <c r="E168" s="199" t="s">
        <v>1775</v>
      </c>
      <c r="F168" s="199" t="s">
        <v>787</v>
      </c>
      <c r="G168" s="199" t="s">
        <v>332</v>
      </c>
      <c r="H168" s="199">
        <v>1109669740</v>
      </c>
      <c r="I168" s="203" t="s">
        <v>324</v>
      </c>
      <c r="J168" s="206"/>
      <c r="K168" s="198" t="str">
        <f t="shared" ca="1" si="0"/>
        <v>123 año, 7 mes</v>
      </c>
      <c r="L168" s="199" t="s">
        <v>788</v>
      </c>
      <c r="M168" s="199"/>
      <c r="N168" s="199"/>
      <c r="O168" s="199"/>
      <c r="P168" s="199"/>
      <c r="Q168" s="199" t="s">
        <v>177</v>
      </c>
      <c r="R168" s="199" t="s">
        <v>1777</v>
      </c>
      <c r="S168" s="199" t="str">
        <f t="shared" si="2"/>
        <v>NIM</v>
      </c>
      <c r="T168" s="199"/>
      <c r="U168" s="199" t="s">
        <v>375</v>
      </c>
    </row>
    <row r="169" spans="1:21" ht="15.75" customHeight="1">
      <c r="A169" s="200">
        <v>12</v>
      </c>
      <c r="B169" s="191" t="s">
        <v>1811</v>
      </c>
      <c r="C169" s="201">
        <v>2021</v>
      </c>
      <c r="D169" s="202">
        <v>44481</v>
      </c>
      <c r="E169" s="199" t="s">
        <v>1775</v>
      </c>
      <c r="F169" s="199" t="s">
        <v>787</v>
      </c>
      <c r="G169" s="199" t="s">
        <v>332</v>
      </c>
      <c r="H169" s="199">
        <v>1109669740</v>
      </c>
      <c r="I169" s="203" t="s">
        <v>324</v>
      </c>
      <c r="J169" s="206"/>
      <c r="K169" s="198" t="str">
        <f t="shared" ca="1" si="0"/>
        <v>123 año, 7 mes</v>
      </c>
      <c r="L169" s="199" t="s">
        <v>788</v>
      </c>
      <c r="M169" s="199"/>
      <c r="N169" s="199"/>
      <c r="O169" s="199"/>
      <c r="P169" s="199"/>
      <c r="Q169" s="199" t="s">
        <v>158</v>
      </c>
      <c r="R169" s="199" t="s">
        <v>1776</v>
      </c>
      <c r="S169" s="199" t="str">
        <f t="shared" si="2"/>
        <v>INF</v>
      </c>
      <c r="T169" s="199"/>
      <c r="U169" s="199" t="s">
        <v>375</v>
      </c>
    </row>
    <row r="170" spans="1:21" ht="15.75" customHeight="1">
      <c r="A170" s="200">
        <v>13</v>
      </c>
      <c r="B170" s="191" t="s">
        <v>1811</v>
      </c>
      <c r="C170" s="201">
        <v>2021</v>
      </c>
      <c r="D170" s="202">
        <v>44482</v>
      </c>
      <c r="E170" s="199" t="s">
        <v>1775</v>
      </c>
      <c r="F170" s="199" t="s">
        <v>1241</v>
      </c>
      <c r="G170" s="199" t="s">
        <v>328</v>
      </c>
      <c r="H170" s="210">
        <v>1232814601</v>
      </c>
      <c r="I170" s="203" t="s">
        <v>327</v>
      </c>
      <c r="J170" s="206"/>
      <c r="K170" s="198" t="str">
        <f t="shared" ca="1" si="0"/>
        <v>123 año, 7 mes</v>
      </c>
      <c r="L170" s="199" t="s">
        <v>1242</v>
      </c>
      <c r="M170" s="199"/>
      <c r="N170" s="199"/>
      <c r="O170" s="199"/>
      <c r="P170" s="199"/>
      <c r="Q170" s="199" t="s">
        <v>177</v>
      </c>
      <c r="R170" s="199" t="s">
        <v>1777</v>
      </c>
      <c r="S170" s="199" t="str">
        <f t="shared" si="2"/>
        <v>NIM</v>
      </c>
      <c r="T170" s="199"/>
      <c r="U170" s="199" t="s">
        <v>375</v>
      </c>
    </row>
    <row r="171" spans="1:21" ht="15.75" customHeight="1">
      <c r="A171" s="200">
        <v>13</v>
      </c>
      <c r="B171" s="191" t="s">
        <v>1811</v>
      </c>
      <c r="C171" s="201">
        <v>2021</v>
      </c>
      <c r="D171" s="202">
        <v>44482</v>
      </c>
      <c r="E171" s="199" t="s">
        <v>1775</v>
      </c>
      <c r="F171" s="199" t="s">
        <v>1087</v>
      </c>
      <c r="G171" s="199" t="s">
        <v>322</v>
      </c>
      <c r="H171" s="199">
        <v>1151941659</v>
      </c>
      <c r="I171" s="203" t="s">
        <v>327</v>
      </c>
      <c r="J171" s="206"/>
      <c r="K171" s="198" t="str">
        <f t="shared" ca="1" si="0"/>
        <v>123 año, 7 mes</v>
      </c>
      <c r="L171" s="199" t="s">
        <v>1015</v>
      </c>
      <c r="M171" s="199"/>
      <c r="N171" s="199"/>
      <c r="O171" s="199"/>
      <c r="P171" s="199"/>
      <c r="Q171" s="199" t="s">
        <v>158</v>
      </c>
      <c r="R171" s="199" t="s">
        <v>1776</v>
      </c>
      <c r="S171" s="199" t="str">
        <f t="shared" si="2"/>
        <v>INF</v>
      </c>
      <c r="T171" s="199"/>
      <c r="U171" s="199" t="s">
        <v>375</v>
      </c>
    </row>
    <row r="172" spans="1:21" ht="15.75" customHeight="1">
      <c r="A172" s="200">
        <v>14</v>
      </c>
      <c r="B172" s="191" t="s">
        <v>1811</v>
      </c>
      <c r="C172" s="201">
        <v>2021</v>
      </c>
      <c r="D172" s="202">
        <v>44483</v>
      </c>
      <c r="E172" s="199" t="s">
        <v>1775</v>
      </c>
      <c r="F172" s="199" t="s">
        <v>890</v>
      </c>
      <c r="G172" s="199" t="s">
        <v>332</v>
      </c>
      <c r="H172" s="199">
        <v>1112060551</v>
      </c>
      <c r="I172" s="203" t="s">
        <v>324</v>
      </c>
      <c r="J172" s="206"/>
      <c r="K172" s="198" t="str">
        <f t="shared" ca="1" si="0"/>
        <v>123 año, 7 mes</v>
      </c>
      <c r="L172" s="199" t="s">
        <v>891</v>
      </c>
      <c r="M172" s="199"/>
      <c r="N172" s="199"/>
      <c r="O172" s="199"/>
      <c r="P172" s="199"/>
      <c r="Q172" s="199" t="s">
        <v>158</v>
      </c>
      <c r="R172" s="199" t="s">
        <v>1776</v>
      </c>
      <c r="S172" s="199" t="str">
        <f t="shared" si="2"/>
        <v>INF</v>
      </c>
      <c r="T172" s="199"/>
      <c r="U172" s="199" t="s">
        <v>375</v>
      </c>
    </row>
    <row r="173" spans="1:21" ht="15.75" customHeight="1">
      <c r="A173" s="200">
        <v>15</v>
      </c>
      <c r="B173" s="191" t="s">
        <v>1811</v>
      </c>
      <c r="C173" s="201">
        <v>2021</v>
      </c>
      <c r="D173" s="202">
        <v>44484</v>
      </c>
      <c r="E173" s="199" t="s">
        <v>1775</v>
      </c>
      <c r="F173" s="199" t="s">
        <v>1120</v>
      </c>
      <c r="G173" s="199" t="s">
        <v>328</v>
      </c>
      <c r="H173" s="199">
        <v>1232802071</v>
      </c>
      <c r="I173" s="203" t="s">
        <v>327</v>
      </c>
      <c r="J173" s="206"/>
      <c r="K173" s="198" t="str">
        <f t="shared" ca="1" si="0"/>
        <v>123 año, 7 mes</v>
      </c>
      <c r="L173" s="199" t="s">
        <v>1121</v>
      </c>
      <c r="M173" s="199" t="s">
        <v>1799</v>
      </c>
      <c r="N173" s="199"/>
      <c r="O173" s="199"/>
      <c r="P173" s="199"/>
      <c r="Q173" s="212" t="s">
        <v>166</v>
      </c>
      <c r="R173" s="199" t="s">
        <v>1780</v>
      </c>
      <c r="S173" s="199" t="str">
        <f t="shared" si="2"/>
        <v>STA</v>
      </c>
      <c r="T173" s="199"/>
      <c r="U173" s="199" t="s">
        <v>375</v>
      </c>
    </row>
    <row r="174" spans="1:21" ht="15.75" customHeight="1">
      <c r="A174" s="200">
        <v>15</v>
      </c>
      <c r="B174" s="191" t="s">
        <v>1811</v>
      </c>
      <c r="C174" s="201">
        <v>2021</v>
      </c>
      <c r="D174" s="202">
        <v>44484</v>
      </c>
      <c r="E174" s="199" t="s">
        <v>1775</v>
      </c>
      <c r="F174" s="199" t="s">
        <v>1120</v>
      </c>
      <c r="G174" s="199" t="s">
        <v>328</v>
      </c>
      <c r="H174" s="199">
        <v>1232802071</v>
      </c>
      <c r="I174" s="203" t="s">
        <v>327</v>
      </c>
      <c r="J174" s="206"/>
      <c r="K174" s="198" t="str">
        <f t="shared" ca="1" si="0"/>
        <v>123 año, 7 mes</v>
      </c>
      <c r="L174" s="199" t="s">
        <v>1121</v>
      </c>
      <c r="M174" s="199" t="s">
        <v>1799</v>
      </c>
      <c r="N174" s="199"/>
      <c r="O174" s="199"/>
      <c r="P174" s="199"/>
      <c r="Q174" s="199" t="s">
        <v>158</v>
      </c>
      <c r="R174" s="199" t="s">
        <v>1776</v>
      </c>
      <c r="S174" s="199" t="str">
        <f t="shared" si="2"/>
        <v>INF</v>
      </c>
      <c r="T174" s="199"/>
      <c r="U174" s="199" t="s">
        <v>375</v>
      </c>
    </row>
    <row r="175" spans="1:21" ht="15.75" customHeight="1">
      <c r="A175" s="200">
        <v>15</v>
      </c>
      <c r="B175" s="191" t="s">
        <v>1811</v>
      </c>
      <c r="C175" s="201">
        <v>2021</v>
      </c>
      <c r="D175" s="202">
        <v>44484</v>
      </c>
      <c r="E175" s="199" t="s">
        <v>1775</v>
      </c>
      <c r="F175" s="210" t="s">
        <v>916</v>
      </c>
      <c r="G175" s="199" t="s">
        <v>328</v>
      </c>
      <c r="H175" s="210">
        <v>1112069103</v>
      </c>
      <c r="I175" s="203" t="s">
        <v>327</v>
      </c>
      <c r="J175" s="206"/>
      <c r="K175" s="198" t="str">
        <f t="shared" ca="1" si="0"/>
        <v>123 año, 7 mes</v>
      </c>
      <c r="L175" s="199" t="s">
        <v>917</v>
      </c>
      <c r="M175" s="199"/>
      <c r="N175" s="199"/>
      <c r="O175" s="199"/>
      <c r="P175" s="199"/>
      <c r="Q175" s="199" t="s">
        <v>177</v>
      </c>
      <c r="R175" s="199" t="s">
        <v>1777</v>
      </c>
      <c r="S175" s="199" t="str">
        <f t="shared" si="2"/>
        <v>NIM</v>
      </c>
      <c r="T175" s="199"/>
      <c r="U175" s="199" t="s">
        <v>375</v>
      </c>
    </row>
    <row r="176" spans="1:21" ht="15.75" customHeight="1">
      <c r="A176" s="200">
        <v>15</v>
      </c>
      <c r="B176" s="191" t="s">
        <v>1811</v>
      </c>
      <c r="C176" s="201">
        <v>2021</v>
      </c>
      <c r="D176" s="202">
        <v>44484</v>
      </c>
      <c r="E176" s="199" t="s">
        <v>1775</v>
      </c>
      <c r="F176" s="199" t="s">
        <v>1158</v>
      </c>
      <c r="G176" s="199" t="s">
        <v>328</v>
      </c>
      <c r="H176" s="199">
        <v>1232809410</v>
      </c>
      <c r="I176" s="203" t="s">
        <v>324</v>
      </c>
      <c r="J176" s="206"/>
      <c r="K176" s="198" t="str">
        <f t="shared" ca="1" si="0"/>
        <v>123 año, 7 mes</v>
      </c>
      <c r="L176" s="199" t="s">
        <v>1159</v>
      </c>
      <c r="M176" s="199"/>
      <c r="N176" s="199"/>
      <c r="O176" s="199"/>
      <c r="P176" s="199"/>
      <c r="Q176" s="212" t="s">
        <v>166</v>
      </c>
      <c r="R176" s="199" t="s">
        <v>1780</v>
      </c>
      <c r="S176" s="199" t="str">
        <f t="shared" si="2"/>
        <v>STA</v>
      </c>
      <c r="T176" s="199"/>
      <c r="U176" s="199" t="s">
        <v>375</v>
      </c>
    </row>
    <row r="177" spans="1:21" ht="15.75" customHeight="1">
      <c r="A177" s="200">
        <v>15</v>
      </c>
      <c r="B177" s="191" t="s">
        <v>1811</v>
      </c>
      <c r="C177" s="201">
        <v>2021</v>
      </c>
      <c r="D177" s="202">
        <v>44484</v>
      </c>
      <c r="E177" s="199" t="s">
        <v>1775</v>
      </c>
      <c r="F177" s="199" t="s">
        <v>1158</v>
      </c>
      <c r="G177" s="199" t="s">
        <v>328</v>
      </c>
      <c r="H177" s="199">
        <v>1232809410</v>
      </c>
      <c r="I177" s="203" t="s">
        <v>324</v>
      </c>
      <c r="J177" s="206"/>
      <c r="K177" s="198" t="str">
        <f t="shared" ca="1" si="0"/>
        <v>123 año, 7 mes</v>
      </c>
      <c r="L177" s="199" t="s">
        <v>1159</v>
      </c>
      <c r="M177" s="199"/>
      <c r="N177" s="199"/>
      <c r="O177" s="199"/>
      <c r="P177" s="199"/>
      <c r="Q177" s="199" t="s">
        <v>158</v>
      </c>
      <c r="R177" s="199" t="s">
        <v>1776</v>
      </c>
      <c r="S177" s="199" t="str">
        <f t="shared" si="2"/>
        <v>INF</v>
      </c>
      <c r="T177" s="199"/>
      <c r="U177" s="199" t="s">
        <v>375</v>
      </c>
    </row>
    <row r="178" spans="1:21" ht="15.75" customHeight="1">
      <c r="A178" s="200">
        <v>16</v>
      </c>
      <c r="B178" s="191" t="s">
        <v>1811</v>
      </c>
      <c r="C178" s="201">
        <v>2021</v>
      </c>
      <c r="D178" s="202">
        <v>44485</v>
      </c>
      <c r="E178" s="199" t="s">
        <v>1775</v>
      </c>
      <c r="F178" s="199" t="s">
        <v>1117</v>
      </c>
      <c r="G178" s="199" t="s">
        <v>328</v>
      </c>
      <c r="H178" s="210">
        <v>1232802044</v>
      </c>
      <c r="I178" s="203" t="s">
        <v>324</v>
      </c>
      <c r="J178" s="206"/>
      <c r="K178" s="198" t="str">
        <f t="shared" ca="1" si="0"/>
        <v>123 año, 7 mes</v>
      </c>
      <c r="L178" s="199" t="s">
        <v>1118</v>
      </c>
      <c r="M178" s="199"/>
      <c r="N178" s="199"/>
      <c r="O178" s="199"/>
      <c r="P178" s="199"/>
      <c r="Q178" s="199" t="s">
        <v>158</v>
      </c>
      <c r="R178" s="199" t="s">
        <v>1776</v>
      </c>
      <c r="S178" s="199" t="str">
        <f t="shared" si="2"/>
        <v>INF</v>
      </c>
      <c r="T178" s="199"/>
      <c r="U178" s="199" t="s">
        <v>375</v>
      </c>
    </row>
    <row r="179" spans="1:21" ht="15.75" customHeight="1">
      <c r="A179" s="200">
        <v>16</v>
      </c>
      <c r="B179" s="191" t="s">
        <v>1811</v>
      </c>
      <c r="C179" s="201">
        <v>2021</v>
      </c>
      <c r="D179" s="202">
        <v>44485</v>
      </c>
      <c r="E179" s="199" t="s">
        <v>1775</v>
      </c>
      <c r="F179" s="210" t="s">
        <v>594</v>
      </c>
      <c r="G179" s="199" t="s">
        <v>328</v>
      </c>
      <c r="H179" s="210">
        <v>1108653297</v>
      </c>
      <c r="I179" s="203" t="s">
        <v>324</v>
      </c>
      <c r="J179" s="206"/>
      <c r="K179" s="198" t="str">
        <f t="shared" ca="1" si="0"/>
        <v>123 año, 7 mes</v>
      </c>
      <c r="L179" s="199" t="s">
        <v>595</v>
      </c>
      <c r="M179" s="199"/>
      <c r="N179" s="199"/>
      <c r="O179" s="199"/>
      <c r="P179" s="199"/>
      <c r="Q179" s="199" t="s">
        <v>177</v>
      </c>
      <c r="R179" s="199" t="s">
        <v>1777</v>
      </c>
      <c r="S179" s="199" t="str">
        <f t="shared" si="2"/>
        <v>NIM</v>
      </c>
      <c r="T179" s="199"/>
      <c r="U179" s="199" t="s">
        <v>375</v>
      </c>
    </row>
    <row r="180" spans="1:21" ht="15.75" customHeight="1">
      <c r="A180" s="200">
        <v>16</v>
      </c>
      <c r="B180" s="191" t="s">
        <v>1811</v>
      </c>
      <c r="C180" s="201">
        <v>2021</v>
      </c>
      <c r="D180" s="202">
        <v>44485</v>
      </c>
      <c r="E180" s="199" t="s">
        <v>1775</v>
      </c>
      <c r="F180" s="199" t="s">
        <v>687</v>
      </c>
      <c r="G180" s="199" t="s">
        <v>328</v>
      </c>
      <c r="H180" s="199">
        <v>1109571770</v>
      </c>
      <c r="I180" s="203" t="s">
        <v>327</v>
      </c>
      <c r="J180" s="206"/>
      <c r="K180" s="198" t="str">
        <f t="shared" ca="1" si="0"/>
        <v>123 año, 7 mes</v>
      </c>
      <c r="L180" s="199" t="s">
        <v>688</v>
      </c>
      <c r="M180" s="199"/>
      <c r="N180" s="199"/>
      <c r="O180" s="199"/>
      <c r="P180" s="199"/>
      <c r="Q180" s="199" t="s">
        <v>177</v>
      </c>
      <c r="R180" s="199" t="s">
        <v>1777</v>
      </c>
      <c r="S180" s="199" t="str">
        <f t="shared" si="2"/>
        <v>NIM</v>
      </c>
      <c r="T180" s="199"/>
      <c r="U180" s="199" t="s">
        <v>375</v>
      </c>
    </row>
    <row r="181" spans="1:21" ht="15.75" customHeight="1">
      <c r="A181" s="200">
        <v>19</v>
      </c>
      <c r="B181" s="191" t="s">
        <v>1811</v>
      </c>
      <c r="C181" s="201">
        <v>2021</v>
      </c>
      <c r="D181" s="202">
        <v>44488</v>
      </c>
      <c r="E181" s="199" t="s">
        <v>1775</v>
      </c>
      <c r="F181" s="199" t="s">
        <v>1284</v>
      </c>
      <c r="G181" s="199" t="s">
        <v>328</v>
      </c>
      <c r="H181" s="199">
        <v>1232816501</v>
      </c>
      <c r="I181" s="203" t="s">
        <v>324</v>
      </c>
      <c r="J181" s="205">
        <v>44363</v>
      </c>
      <c r="K181" s="198" t="str">
        <f t="shared" ca="1" si="0"/>
        <v>2 año, 2 mes</v>
      </c>
      <c r="L181" s="199" t="s">
        <v>1285</v>
      </c>
      <c r="M181" s="199" t="s">
        <v>1786</v>
      </c>
      <c r="N181" s="199" t="s">
        <v>1286</v>
      </c>
      <c r="O181" s="199" t="s">
        <v>1287</v>
      </c>
      <c r="P181" s="199">
        <v>3003007011</v>
      </c>
      <c r="Q181" s="199" t="s">
        <v>174</v>
      </c>
      <c r="R181" s="199" t="s">
        <v>1784</v>
      </c>
      <c r="S181" s="199" t="str">
        <f t="shared" si="2"/>
        <v>HEX</v>
      </c>
      <c r="T181" s="199"/>
      <c r="U181" s="199" t="s">
        <v>375</v>
      </c>
    </row>
    <row r="182" spans="1:21" ht="15.75" customHeight="1">
      <c r="A182" s="200">
        <v>19</v>
      </c>
      <c r="B182" s="191" t="s">
        <v>1811</v>
      </c>
      <c r="C182" s="201">
        <v>2021</v>
      </c>
      <c r="D182" s="202">
        <v>44488</v>
      </c>
      <c r="E182" s="199" t="s">
        <v>1775</v>
      </c>
      <c r="F182" s="199" t="s">
        <v>1284</v>
      </c>
      <c r="G182" s="199" t="s">
        <v>328</v>
      </c>
      <c r="H182" s="199">
        <v>1232816501</v>
      </c>
      <c r="I182" s="203" t="s">
        <v>324</v>
      </c>
      <c r="J182" s="205">
        <v>44363</v>
      </c>
      <c r="K182" s="198" t="str">
        <f t="shared" ca="1" si="0"/>
        <v>2 año, 2 mes</v>
      </c>
      <c r="L182" s="199" t="s">
        <v>1285</v>
      </c>
      <c r="M182" s="199" t="s">
        <v>1786</v>
      </c>
      <c r="N182" s="199" t="s">
        <v>1286</v>
      </c>
      <c r="O182" s="199" t="s">
        <v>1287</v>
      </c>
      <c r="P182" s="199">
        <v>3003007011</v>
      </c>
      <c r="Q182" s="199" t="s">
        <v>167</v>
      </c>
      <c r="R182" s="199" t="s">
        <v>1783</v>
      </c>
      <c r="S182" s="199" t="str">
        <f t="shared" si="2"/>
        <v>PRE</v>
      </c>
      <c r="T182" s="199"/>
      <c r="U182" s="199" t="s">
        <v>375</v>
      </c>
    </row>
    <row r="183" spans="1:21" ht="15.75" customHeight="1">
      <c r="A183" s="200">
        <v>19</v>
      </c>
      <c r="B183" s="191" t="s">
        <v>1811</v>
      </c>
      <c r="C183" s="201">
        <v>2021</v>
      </c>
      <c r="D183" s="202">
        <v>44488</v>
      </c>
      <c r="E183" s="199" t="s">
        <v>1775</v>
      </c>
      <c r="F183" s="199" t="s">
        <v>1284</v>
      </c>
      <c r="G183" s="199" t="s">
        <v>328</v>
      </c>
      <c r="H183" s="199">
        <v>1232816501</v>
      </c>
      <c r="I183" s="203" t="s">
        <v>324</v>
      </c>
      <c r="J183" s="205">
        <v>44363</v>
      </c>
      <c r="K183" s="198" t="str">
        <f t="shared" ca="1" si="0"/>
        <v>2 año, 2 mes</v>
      </c>
      <c r="L183" s="199" t="s">
        <v>1285</v>
      </c>
      <c r="M183" s="199" t="s">
        <v>1786</v>
      </c>
      <c r="N183" s="199" t="s">
        <v>1286</v>
      </c>
      <c r="O183" s="199" t="s">
        <v>1287</v>
      </c>
      <c r="P183" s="199">
        <v>3003007011</v>
      </c>
      <c r="Q183" s="199" t="s">
        <v>157</v>
      </c>
      <c r="R183" s="199" t="s">
        <v>1785</v>
      </c>
      <c r="S183" s="199" t="str">
        <f t="shared" si="2"/>
        <v>ROT</v>
      </c>
      <c r="T183" s="199"/>
      <c r="U183" s="199" t="s">
        <v>375</v>
      </c>
    </row>
    <row r="184" spans="1:21" ht="15.75" customHeight="1">
      <c r="A184" s="200">
        <v>19</v>
      </c>
      <c r="B184" s="191" t="s">
        <v>1811</v>
      </c>
      <c r="C184" s="201">
        <v>2021</v>
      </c>
      <c r="D184" s="202">
        <v>44488</v>
      </c>
      <c r="E184" s="199" t="s">
        <v>1775</v>
      </c>
      <c r="F184" s="199" t="s">
        <v>888</v>
      </c>
      <c r="G184" s="199" t="s">
        <v>332</v>
      </c>
      <c r="H184" s="199">
        <v>1112059526</v>
      </c>
      <c r="I184" s="203" t="s">
        <v>327</v>
      </c>
      <c r="J184" s="206"/>
      <c r="K184" s="198" t="str">
        <f t="shared" ca="1" si="0"/>
        <v>123 año, 7 mes</v>
      </c>
      <c r="L184" s="199" t="s">
        <v>889</v>
      </c>
      <c r="M184" s="199"/>
      <c r="N184" s="199"/>
      <c r="O184" s="199"/>
      <c r="P184" s="199"/>
      <c r="Q184" s="199" t="s">
        <v>158</v>
      </c>
      <c r="R184" s="199" t="s">
        <v>1776</v>
      </c>
      <c r="S184" s="199" t="str">
        <f t="shared" si="2"/>
        <v>INF</v>
      </c>
      <c r="T184" s="199"/>
      <c r="U184" s="199" t="s">
        <v>375</v>
      </c>
    </row>
    <row r="185" spans="1:21" ht="15.75" customHeight="1">
      <c r="A185" s="200">
        <v>19</v>
      </c>
      <c r="B185" s="191" t="s">
        <v>1811</v>
      </c>
      <c r="C185" s="201">
        <v>2021</v>
      </c>
      <c r="D185" s="202">
        <v>44488</v>
      </c>
      <c r="E185" s="199" t="s">
        <v>1775</v>
      </c>
      <c r="F185" s="199" t="s">
        <v>1281</v>
      </c>
      <c r="G185" s="199" t="s">
        <v>328</v>
      </c>
      <c r="H185" s="210">
        <v>1232816464</v>
      </c>
      <c r="I185" s="203" t="s">
        <v>324</v>
      </c>
      <c r="J185" s="205">
        <v>44362</v>
      </c>
      <c r="K185" s="198" t="str">
        <f t="shared" ca="1" si="0"/>
        <v>2 año, 2 mes</v>
      </c>
      <c r="L185" s="199" t="s">
        <v>1282</v>
      </c>
      <c r="M185" s="207" t="s">
        <v>1782</v>
      </c>
      <c r="N185" s="207">
        <v>1143835116</v>
      </c>
      <c r="O185" s="207" t="s">
        <v>1283</v>
      </c>
      <c r="P185" s="207">
        <v>3046685324</v>
      </c>
      <c r="Q185" s="212" t="s">
        <v>159</v>
      </c>
      <c r="R185" s="199" t="s">
        <v>1784</v>
      </c>
      <c r="S185" s="199" t="str">
        <f t="shared" si="2"/>
        <v>HEX</v>
      </c>
      <c r="T185" s="199"/>
      <c r="U185" s="199" t="s">
        <v>375</v>
      </c>
    </row>
    <row r="186" spans="1:21" ht="15.75" customHeight="1">
      <c r="A186" s="200">
        <v>19</v>
      </c>
      <c r="B186" s="191" t="s">
        <v>1811</v>
      </c>
      <c r="C186" s="201">
        <v>2021</v>
      </c>
      <c r="D186" s="202">
        <v>44488</v>
      </c>
      <c r="E186" s="199" t="s">
        <v>1775</v>
      </c>
      <c r="F186" s="199" t="s">
        <v>1281</v>
      </c>
      <c r="G186" s="199" t="s">
        <v>328</v>
      </c>
      <c r="H186" s="210">
        <v>1232816464</v>
      </c>
      <c r="I186" s="203" t="s">
        <v>324</v>
      </c>
      <c r="J186" s="205">
        <v>44362</v>
      </c>
      <c r="K186" s="198" t="str">
        <f t="shared" ca="1" si="0"/>
        <v>2 año, 2 mes</v>
      </c>
      <c r="L186" s="199" t="s">
        <v>1282</v>
      </c>
      <c r="M186" s="207" t="s">
        <v>1782</v>
      </c>
      <c r="N186" s="207">
        <v>1143835116</v>
      </c>
      <c r="O186" s="207" t="s">
        <v>1283</v>
      </c>
      <c r="P186" s="207">
        <v>3046685324</v>
      </c>
      <c r="Q186" s="199" t="s">
        <v>167</v>
      </c>
      <c r="R186" s="199" t="s">
        <v>1783</v>
      </c>
      <c r="S186" s="199" t="str">
        <f t="shared" si="2"/>
        <v>PRE</v>
      </c>
      <c r="T186" s="199"/>
      <c r="U186" s="199" t="s">
        <v>375</v>
      </c>
    </row>
    <row r="187" spans="1:21" ht="15.75" customHeight="1">
      <c r="A187" s="200">
        <v>19</v>
      </c>
      <c r="B187" s="191" t="s">
        <v>1811</v>
      </c>
      <c r="C187" s="201">
        <v>2021</v>
      </c>
      <c r="D187" s="202">
        <v>44488</v>
      </c>
      <c r="E187" s="199" t="s">
        <v>1775</v>
      </c>
      <c r="F187" s="199" t="s">
        <v>1281</v>
      </c>
      <c r="G187" s="199" t="s">
        <v>328</v>
      </c>
      <c r="H187" s="210">
        <v>1232816464</v>
      </c>
      <c r="I187" s="203" t="s">
        <v>324</v>
      </c>
      <c r="J187" s="205">
        <v>44362</v>
      </c>
      <c r="K187" s="198" t="str">
        <f t="shared" ca="1" si="0"/>
        <v>2 año, 2 mes</v>
      </c>
      <c r="L187" s="199" t="s">
        <v>1282</v>
      </c>
      <c r="M187" s="207" t="s">
        <v>1782</v>
      </c>
      <c r="N187" s="207">
        <v>1143835116</v>
      </c>
      <c r="O187" s="207" t="s">
        <v>1283</v>
      </c>
      <c r="P187" s="207">
        <v>3046685324</v>
      </c>
      <c r="Q187" s="199" t="s">
        <v>157</v>
      </c>
      <c r="R187" s="199" t="s">
        <v>1785</v>
      </c>
      <c r="S187" s="199" t="str">
        <f t="shared" si="2"/>
        <v>ROT</v>
      </c>
      <c r="T187" s="199"/>
      <c r="U187" s="199" t="s">
        <v>375</v>
      </c>
    </row>
    <row r="188" spans="1:21" ht="15.75" customHeight="1">
      <c r="A188" s="200">
        <v>20</v>
      </c>
      <c r="B188" s="191" t="s">
        <v>1811</v>
      </c>
      <c r="C188" s="201">
        <v>2021</v>
      </c>
      <c r="D188" s="202">
        <v>44489</v>
      </c>
      <c r="E188" s="199" t="s">
        <v>1775</v>
      </c>
      <c r="F188" s="199" t="s">
        <v>1271</v>
      </c>
      <c r="G188" s="199" t="s">
        <v>328</v>
      </c>
      <c r="H188" s="210">
        <v>1232816176</v>
      </c>
      <c r="I188" s="203" t="s">
        <v>327</v>
      </c>
      <c r="J188" s="205">
        <v>44336</v>
      </c>
      <c r="K188" s="198" t="str">
        <f t="shared" ca="1" si="0"/>
        <v>2 año, 3 mes</v>
      </c>
      <c r="L188" s="199" t="s">
        <v>1272</v>
      </c>
      <c r="M188" s="199" t="s">
        <v>1818</v>
      </c>
      <c r="N188" s="199">
        <v>1143957497</v>
      </c>
      <c r="O188" s="199" t="s">
        <v>1273</v>
      </c>
      <c r="P188" s="199">
        <v>3156507007</v>
      </c>
      <c r="Q188" s="199" t="s">
        <v>177</v>
      </c>
      <c r="R188" s="199" t="s">
        <v>1777</v>
      </c>
      <c r="S188" s="199" t="str">
        <f t="shared" si="2"/>
        <v>NIM</v>
      </c>
      <c r="T188" s="199"/>
      <c r="U188" s="199" t="s">
        <v>375</v>
      </c>
    </row>
    <row r="189" spans="1:21" ht="15.75" customHeight="1">
      <c r="A189" s="200">
        <v>21</v>
      </c>
      <c r="B189" s="191" t="s">
        <v>1811</v>
      </c>
      <c r="C189" s="201">
        <v>2021</v>
      </c>
      <c r="D189" s="202">
        <v>44490</v>
      </c>
      <c r="E189" s="199" t="s">
        <v>1775</v>
      </c>
      <c r="F189" s="199" t="s">
        <v>1010</v>
      </c>
      <c r="G189" s="199" t="s">
        <v>328</v>
      </c>
      <c r="H189" s="199">
        <v>1143943996</v>
      </c>
      <c r="I189" s="203" t="s">
        <v>327</v>
      </c>
      <c r="J189" s="206"/>
      <c r="K189" s="198" t="str">
        <f t="shared" ca="1" si="0"/>
        <v>123 año, 7 mes</v>
      </c>
      <c r="L189" s="199" t="s">
        <v>1011</v>
      </c>
      <c r="M189" s="199"/>
      <c r="N189" s="199"/>
      <c r="O189" s="199"/>
      <c r="P189" s="199"/>
      <c r="Q189" s="199" t="s">
        <v>177</v>
      </c>
      <c r="R189" s="199" t="s">
        <v>1777</v>
      </c>
      <c r="S189" s="199" t="str">
        <f t="shared" si="2"/>
        <v>NIM</v>
      </c>
      <c r="T189" s="199"/>
      <c r="U189" s="199" t="s">
        <v>375</v>
      </c>
    </row>
    <row r="190" spans="1:21" ht="15.75" customHeight="1">
      <c r="A190" s="200">
        <v>22</v>
      </c>
      <c r="B190" s="191" t="s">
        <v>1811</v>
      </c>
      <c r="C190" s="201">
        <v>2021</v>
      </c>
      <c r="D190" s="202">
        <v>44491</v>
      </c>
      <c r="E190" s="199" t="s">
        <v>1775</v>
      </c>
      <c r="F190" s="199" t="s">
        <v>620</v>
      </c>
      <c r="G190" s="199" t="s">
        <v>328</v>
      </c>
      <c r="H190" s="210">
        <v>1109562640</v>
      </c>
      <c r="I190" s="203" t="s">
        <v>327</v>
      </c>
      <c r="J190" s="206"/>
      <c r="K190" s="198" t="str">
        <f t="shared" ca="1" si="0"/>
        <v>123 año, 7 mes</v>
      </c>
      <c r="L190" s="199" t="s">
        <v>621</v>
      </c>
      <c r="M190" s="199"/>
      <c r="N190" s="199"/>
      <c r="O190" s="199"/>
      <c r="P190" s="199"/>
      <c r="Q190" s="199" t="s">
        <v>181</v>
      </c>
      <c r="R190" s="199" t="s">
        <v>67</v>
      </c>
      <c r="S190" s="199" t="str">
        <f t="shared" si="2"/>
        <v>FLX</v>
      </c>
      <c r="T190" s="199"/>
      <c r="U190" s="199" t="s">
        <v>375</v>
      </c>
    </row>
    <row r="191" spans="1:21" ht="15.75" customHeight="1">
      <c r="A191" s="200">
        <v>22</v>
      </c>
      <c r="B191" s="191" t="s">
        <v>1811</v>
      </c>
      <c r="C191" s="201">
        <v>2021</v>
      </c>
      <c r="D191" s="202">
        <v>44491</v>
      </c>
      <c r="E191" s="199" t="s">
        <v>1775</v>
      </c>
      <c r="F191" s="199" t="s">
        <v>620</v>
      </c>
      <c r="G191" s="199" t="s">
        <v>328</v>
      </c>
      <c r="H191" s="210">
        <v>1109562640</v>
      </c>
      <c r="I191" s="203" t="s">
        <v>327</v>
      </c>
      <c r="J191" s="206"/>
      <c r="K191" s="198" t="str">
        <f t="shared" ca="1" si="0"/>
        <v>123 año, 7 mes</v>
      </c>
      <c r="L191" s="199" t="s">
        <v>621</v>
      </c>
      <c r="M191" s="199"/>
      <c r="N191" s="199"/>
      <c r="O191" s="199"/>
      <c r="P191" s="199"/>
      <c r="Q191" s="199" t="s">
        <v>169</v>
      </c>
      <c r="R191" s="199" t="s">
        <v>1777</v>
      </c>
      <c r="S191" s="199" t="str">
        <f t="shared" si="2"/>
        <v>NIM</v>
      </c>
      <c r="T191" s="199"/>
      <c r="U191" s="199" t="s">
        <v>375</v>
      </c>
    </row>
    <row r="192" spans="1:21" ht="15.75" customHeight="1">
      <c r="A192" s="200">
        <v>22</v>
      </c>
      <c r="B192" s="191" t="s">
        <v>1811</v>
      </c>
      <c r="C192" s="201">
        <v>2021</v>
      </c>
      <c r="D192" s="202">
        <v>44491</v>
      </c>
      <c r="E192" s="199" t="s">
        <v>1775</v>
      </c>
      <c r="F192" s="199" t="s">
        <v>489</v>
      </c>
      <c r="G192" s="199" t="s">
        <v>332</v>
      </c>
      <c r="H192" s="210">
        <v>1104831597</v>
      </c>
      <c r="I192" s="203" t="s">
        <v>327</v>
      </c>
      <c r="J192" s="206"/>
      <c r="K192" s="198" t="str">
        <f t="shared" ca="1" si="0"/>
        <v>123 año, 7 mes</v>
      </c>
      <c r="L192" s="199" t="s">
        <v>490</v>
      </c>
      <c r="M192" s="199"/>
      <c r="N192" s="199"/>
      <c r="O192" s="199"/>
      <c r="P192" s="199"/>
      <c r="Q192" s="199" t="s">
        <v>181</v>
      </c>
      <c r="R192" s="199" t="s">
        <v>67</v>
      </c>
      <c r="S192" s="199" t="str">
        <f t="shared" si="2"/>
        <v>FLX</v>
      </c>
      <c r="T192" s="199"/>
      <c r="U192" s="199" t="s">
        <v>375</v>
      </c>
    </row>
    <row r="193" spans="1:21" ht="15.75" customHeight="1">
      <c r="A193" s="200">
        <v>22</v>
      </c>
      <c r="B193" s="191" t="s">
        <v>1811</v>
      </c>
      <c r="C193" s="201">
        <v>2021</v>
      </c>
      <c r="D193" s="202">
        <v>44491</v>
      </c>
      <c r="E193" s="199" t="s">
        <v>1775</v>
      </c>
      <c r="F193" s="207" t="s">
        <v>868</v>
      </c>
      <c r="G193" s="199" t="s">
        <v>328</v>
      </c>
      <c r="H193" s="210">
        <v>1110380069</v>
      </c>
      <c r="I193" s="203" t="s">
        <v>327</v>
      </c>
      <c r="J193" s="205">
        <v>44236</v>
      </c>
      <c r="K193" s="198" t="str">
        <f t="shared" ca="1" si="0"/>
        <v>2 año, 6 mes</v>
      </c>
      <c r="L193" s="199" t="s">
        <v>869</v>
      </c>
      <c r="M193" s="207" t="s">
        <v>1795</v>
      </c>
      <c r="N193" s="207">
        <v>1144066927</v>
      </c>
      <c r="O193" s="207" t="s">
        <v>870</v>
      </c>
      <c r="P193" s="207">
        <v>3216495617</v>
      </c>
      <c r="Q193" s="199" t="s">
        <v>169</v>
      </c>
      <c r="R193" s="199" t="s">
        <v>1777</v>
      </c>
      <c r="S193" s="199" t="str">
        <f t="shared" si="2"/>
        <v>NIM</v>
      </c>
      <c r="T193" s="199"/>
      <c r="U193" s="199" t="s">
        <v>375</v>
      </c>
    </row>
    <row r="194" spans="1:21" ht="15.75" customHeight="1">
      <c r="A194" s="200">
        <v>22</v>
      </c>
      <c r="B194" s="191" t="s">
        <v>1811</v>
      </c>
      <c r="C194" s="201">
        <v>2021</v>
      </c>
      <c r="D194" s="202">
        <v>44491</v>
      </c>
      <c r="E194" s="199" t="s">
        <v>1775</v>
      </c>
      <c r="F194" s="207" t="s">
        <v>868</v>
      </c>
      <c r="G194" s="199" t="s">
        <v>328</v>
      </c>
      <c r="H194" s="210">
        <v>1110380069</v>
      </c>
      <c r="I194" s="203" t="s">
        <v>327</v>
      </c>
      <c r="J194" s="205">
        <v>44236</v>
      </c>
      <c r="K194" s="198" t="str">
        <f t="shared" ca="1" si="0"/>
        <v>2 año, 6 mes</v>
      </c>
      <c r="L194" s="199" t="s">
        <v>869</v>
      </c>
      <c r="M194" s="207" t="s">
        <v>1795</v>
      </c>
      <c r="N194" s="207">
        <v>1144066927</v>
      </c>
      <c r="O194" s="207" t="s">
        <v>870</v>
      </c>
      <c r="P194" s="207">
        <v>3216495617</v>
      </c>
      <c r="Q194" s="199" t="s">
        <v>181</v>
      </c>
      <c r="R194" s="199" t="s">
        <v>67</v>
      </c>
      <c r="S194" s="199" t="str">
        <f t="shared" si="2"/>
        <v>FLX</v>
      </c>
      <c r="T194" s="199"/>
      <c r="U194" s="199" t="s">
        <v>375</v>
      </c>
    </row>
    <row r="195" spans="1:21" ht="15.75" customHeight="1">
      <c r="A195" s="200">
        <v>23</v>
      </c>
      <c r="B195" s="191" t="s">
        <v>1811</v>
      </c>
      <c r="C195" s="201">
        <v>2021</v>
      </c>
      <c r="D195" s="202">
        <v>44492</v>
      </c>
      <c r="E195" s="199" t="s">
        <v>1775</v>
      </c>
      <c r="F195" s="210" t="s">
        <v>669</v>
      </c>
      <c r="G195" s="199" t="s">
        <v>328</v>
      </c>
      <c r="H195" s="210">
        <v>1109571201</v>
      </c>
      <c r="I195" s="203" t="s">
        <v>324</v>
      </c>
      <c r="J195" s="206"/>
      <c r="K195" s="198" t="str">
        <f t="shared" ca="1" si="0"/>
        <v>123 año, 7 mes</v>
      </c>
      <c r="L195" s="199" t="s">
        <v>670</v>
      </c>
      <c r="M195" s="199"/>
      <c r="N195" s="199"/>
      <c r="O195" s="199"/>
      <c r="P195" s="199"/>
      <c r="Q195" s="199" t="s">
        <v>158</v>
      </c>
      <c r="R195" s="199" t="s">
        <v>1776</v>
      </c>
      <c r="S195" s="199" t="str">
        <f t="shared" si="2"/>
        <v>INF</v>
      </c>
      <c r="T195" s="199"/>
      <c r="U195" s="199" t="s">
        <v>375</v>
      </c>
    </row>
    <row r="196" spans="1:21" ht="15.75" customHeight="1">
      <c r="A196" s="200">
        <v>28</v>
      </c>
      <c r="B196" s="191" t="s">
        <v>1811</v>
      </c>
      <c r="C196" s="201">
        <v>2021</v>
      </c>
      <c r="D196" s="202">
        <v>44497</v>
      </c>
      <c r="E196" s="199" t="s">
        <v>1775</v>
      </c>
      <c r="F196" s="199" t="s">
        <v>557</v>
      </c>
      <c r="G196" s="199" t="s">
        <v>328</v>
      </c>
      <c r="H196" s="210">
        <v>1107870560</v>
      </c>
      <c r="I196" s="203" t="s">
        <v>324</v>
      </c>
      <c r="J196" s="205">
        <v>44091</v>
      </c>
      <c r="K196" s="198" t="str">
        <f t="shared" ca="1" si="0"/>
        <v>2 año, 11 mes</v>
      </c>
      <c r="L196" s="207" t="s">
        <v>558</v>
      </c>
      <c r="M196" s="207" t="s">
        <v>1806</v>
      </c>
      <c r="N196" s="207">
        <v>1151943663</v>
      </c>
      <c r="O196" s="207" t="s">
        <v>559</v>
      </c>
      <c r="P196" s="207">
        <v>3186601831</v>
      </c>
      <c r="Q196" s="199" t="s">
        <v>169</v>
      </c>
      <c r="R196" s="199" t="s">
        <v>1777</v>
      </c>
      <c r="S196" s="199" t="str">
        <f t="shared" si="2"/>
        <v>NIM</v>
      </c>
      <c r="T196" s="199"/>
      <c r="U196" s="199" t="s">
        <v>375</v>
      </c>
    </row>
    <row r="197" spans="1:21" ht="15.75" customHeight="1">
      <c r="A197" s="200">
        <v>28</v>
      </c>
      <c r="B197" s="191" t="s">
        <v>1811</v>
      </c>
      <c r="C197" s="201">
        <v>2021</v>
      </c>
      <c r="D197" s="202">
        <v>44497</v>
      </c>
      <c r="E197" s="199" t="s">
        <v>1775</v>
      </c>
      <c r="F197" s="199" t="s">
        <v>1167</v>
      </c>
      <c r="G197" s="199" t="s">
        <v>328</v>
      </c>
      <c r="H197" s="210">
        <v>1232810027</v>
      </c>
      <c r="I197" s="203" t="s">
        <v>327</v>
      </c>
      <c r="J197" s="206"/>
      <c r="K197" s="198" t="str">
        <f t="shared" ca="1" si="0"/>
        <v>123 año, 7 mes</v>
      </c>
      <c r="L197" s="199" t="s">
        <v>1032</v>
      </c>
      <c r="M197" s="199"/>
      <c r="N197" s="199"/>
      <c r="O197" s="199"/>
      <c r="P197" s="199"/>
      <c r="Q197" s="199" t="s">
        <v>181</v>
      </c>
      <c r="R197" s="199" t="s">
        <v>1776</v>
      </c>
      <c r="S197" s="199" t="str">
        <f t="shared" si="2"/>
        <v>INF</v>
      </c>
      <c r="T197" s="199"/>
      <c r="U197" s="199" t="s">
        <v>375</v>
      </c>
    </row>
    <row r="198" spans="1:21" ht="15.75" customHeight="1">
      <c r="A198" s="200">
        <v>28</v>
      </c>
      <c r="B198" s="191" t="s">
        <v>1811</v>
      </c>
      <c r="C198" s="201">
        <v>2021</v>
      </c>
      <c r="D198" s="202">
        <v>44497</v>
      </c>
      <c r="E198" s="199" t="s">
        <v>1775</v>
      </c>
      <c r="F198" s="199" t="s">
        <v>1031</v>
      </c>
      <c r="G198" s="199" t="s">
        <v>322</v>
      </c>
      <c r="H198" s="199">
        <v>1144164196</v>
      </c>
      <c r="I198" s="203" t="s">
        <v>327</v>
      </c>
      <c r="J198" s="206"/>
      <c r="K198" s="198" t="str">
        <f t="shared" ca="1" si="0"/>
        <v>123 año, 7 mes</v>
      </c>
      <c r="L198" s="199" t="s">
        <v>1032</v>
      </c>
      <c r="M198" s="199"/>
      <c r="N198" s="199"/>
      <c r="O198" s="199"/>
      <c r="P198" s="199"/>
      <c r="Q198" s="199" t="s">
        <v>181</v>
      </c>
      <c r="R198" s="199" t="s">
        <v>1776</v>
      </c>
      <c r="S198" s="199" t="str">
        <f t="shared" si="2"/>
        <v>INF</v>
      </c>
      <c r="T198" s="199"/>
      <c r="U198" s="199" t="s">
        <v>375</v>
      </c>
    </row>
    <row r="199" spans="1:21" ht="15.75" customHeight="1">
      <c r="A199" s="200">
        <v>28</v>
      </c>
      <c r="B199" s="191" t="s">
        <v>1811</v>
      </c>
      <c r="C199" s="201">
        <v>2021</v>
      </c>
      <c r="D199" s="202">
        <v>44497</v>
      </c>
      <c r="E199" s="199" t="s">
        <v>1775</v>
      </c>
      <c r="F199" s="199" t="s">
        <v>1220</v>
      </c>
      <c r="G199" s="199" t="s">
        <v>328</v>
      </c>
      <c r="H199" s="210">
        <v>1232813152</v>
      </c>
      <c r="I199" s="203" t="s">
        <v>327</v>
      </c>
      <c r="J199" s="206"/>
      <c r="K199" s="198" t="str">
        <f t="shared" ca="1" si="0"/>
        <v>123 año, 7 mes</v>
      </c>
      <c r="L199" s="199" t="s">
        <v>1221</v>
      </c>
      <c r="M199" s="199"/>
      <c r="N199" s="199"/>
      <c r="O199" s="199"/>
      <c r="P199" s="199"/>
      <c r="Q199" s="199" t="s">
        <v>167</v>
      </c>
      <c r="R199" s="199" t="s">
        <v>1783</v>
      </c>
      <c r="S199" s="199" t="str">
        <f t="shared" si="2"/>
        <v>PRE</v>
      </c>
      <c r="T199" s="199"/>
      <c r="U199" s="199" t="s">
        <v>375</v>
      </c>
    </row>
    <row r="200" spans="1:21" ht="15.75" customHeight="1">
      <c r="A200" s="200">
        <v>28</v>
      </c>
      <c r="B200" s="191" t="s">
        <v>1811</v>
      </c>
      <c r="C200" s="201">
        <v>2021</v>
      </c>
      <c r="D200" s="202">
        <v>44497</v>
      </c>
      <c r="E200" s="199" t="s">
        <v>1775</v>
      </c>
      <c r="F200" s="199" t="s">
        <v>1220</v>
      </c>
      <c r="G200" s="199" t="s">
        <v>328</v>
      </c>
      <c r="H200" s="210">
        <v>1232813152</v>
      </c>
      <c r="I200" s="203" t="s">
        <v>327</v>
      </c>
      <c r="J200" s="206"/>
      <c r="K200" s="198" t="str">
        <f t="shared" ca="1" si="0"/>
        <v>123 año, 7 mes</v>
      </c>
      <c r="L200" s="199" t="s">
        <v>1221</v>
      </c>
      <c r="M200" s="199"/>
      <c r="N200" s="199"/>
      <c r="O200" s="199"/>
      <c r="P200" s="199"/>
      <c r="Q200" s="199" t="s">
        <v>181</v>
      </c>
      <c r="R200" s="199" t="s">
        <v>1776</v>
      </c>
      <c r="S200" s="199" t="str">
        <f t="shared" si="2"/>
        <v>INF</v>
      </c>
      <c r="T200" s="199"/>
      <c r="U200" s="199" t="s">
        <v>375</v>
      </c>
    </row>
    <row r="201" spans="1:21" ht="15.75" customHeight="1">
      <c r="A201" s="200">
        <v>29</v>
      </c>
      <c r="B201" s="191" t="s">
        <v>1811</v>
      </c>
      <c r="C201" s="201">
        <v>2021</v>
      </c>
      <c r="D201" s="202">
        <v>44498</v>
      </c>
      <c r="E201" s="199" t="s">
        <v>1775</v>
      </c>
      <c r="F201" s="199" t="s">
        <v>816</v>
      </c>
      <c r="G201" s="199" t="s">
        <v>328</v>
      </c>
      <c r="H201" s="210">
        <v>1109935430</v>
      </c>
      <c r="I201" s="203" t="s">
        <v>324</v>
      </c>
      <c r="J201" s="206"/>
      <c r="K201" s="198" t="str">
        <f t="shared" ca="1" si="0"/>
        <v>123 año, 7 mes</v>
      </c>
      <c r="L201" s="199" t="s">
        <v>817</v>
      </c>
      <c r="M201" s="199"/>
      <c r="N201" s="199"/>
      <c r="O201" s="199"/>
      <c r="P201" s="199"/>
      <c r="Q201" s="199" t="s">
        <v>181</v>
      </c>
      <c r="R201" s="199" t="s">
        <v>1776</v>
      </c>
      <c r="S201" s="199" t="str">
        <f t="shared" si="2"/>
        <v>INF</v>
      </c>
      <c r="T201" s="199"/>
      <c r="U201" s="199" t="s">
        <v>375</v>
      </c>
    </row>
    <row r="202" spans="1:21" ht="15.75" customHeight="1">
      <c r="A202" s="200">
        <v>29</v>
      </c>
      <c r="B202" s="191" t="s">
        <v>1811</v>
      </c>
      <c r="C202" s="201">
        <v>2021</v>
      </c>
      <c r="D202" s="202">
        <v>44498</v>
      </c>
      <c r="E202" s="199" t="s">
        <v>1775</v>
      </c>
      <c r="F202" s="216" t="s">
        <v>789</v>
      </c>
      <c r="G202" s="199" t="s">
        <v>332</v>
      </c>
      <c r="H202" s="216">
        <v>1109678885</v>
      </c>
      <c r="I202" s="203" t="s">
        <v>327</v>
      </c>
      <c r="J202" s="206"/>
      <c r="K202" s="198" t="str">
        <f t="shared" ca="1" si="0"/>
        <v>123 año, 7 mes</v>
      </c>
      <c r="L202" s="199" t="s">
        <v>790</v>
      </c>
      <c r="M202" s="199"/>
      <c r="N202" s="199"/>
      <c r="O202" s="199"/>
      <c r="P202" s="199"/>
      <c r="Q202" s="199" t="s">
        <v>179</v>
      </c>
      <c r="R202" s="199" t="s">
        <v>1781</v>
      </c>
      <c r="S202" s="199" t="str">
        <f t="shared" si="2"/>
        <v>VAR</v>
      </c>
      <c r="T202" s="199"/>
      <c r="U202" s="199" t="s">
        <v>375</v>
      </c>
    </row>
    <row r="203" spans="1:21" ht="15.75" customHeight="1">
      <c r="A203" s="200">
        <v>29</v>
      </c>
      <c r="B203" s="191" t="s">
        <v>1811</v>
      </c>
      <c r="C203" s="201">
        <v>2021</v>
      </c>
      <c r="D203" s="202">
        <v>44498</v>
      </c>
      <c r="E203" s="199" t="s">
        <v>1775</v>
      </c>
      <c r="F203" s="208" t="s">
        <v>987</v>
      </c>
      <c r="G203" s="199" t="s">
        <v>328</v>
      </c>
      <c r="H203" s="210">
        <v>1126828189</v>
      </c>
      <c r="I203" s="203" t="s">
        <v>324</v>
      </c>
      <c r="J203" s="209">
        <v>44371</v>
      </c>
      <c r="K203" s="198" t="str">
        <f t="shared" ca="1" si="0"/>
        <v>2 año, 2 mes</v>
      </c>
      <c r="L203" s="199" t="s">
        <v>325</v>
      </c>
      <c r="M203" s="199" t="s">
        <v>1791</v>
      </c>
      <c r="N203" s="199"/>
      <c r="O203" s="199"/>
      <c r="P203" s="199"/>
      <c r="Q203" s="199" t="s">
        <v>167</v>
      </c>
      <c r="R203" s="199" t="s">
        <v>1783</v>
      </c>
      <c r="S203" s="199" t="str">
        <f t="shared" si="2"/>
        <v>PRE</v>
      </c>
      <c r="T203" s="199"/>
      <c r="U203" s="199" t="s">
        <v>375</v>
      </c>
    </row>
    <row r="204" spans="1:21" ht="15.75" customHeight="1">
      <c r="A204" s="200">
        <v>29</v>
      </c>
      <c r="B204" s="191" t="s">
        <v>1811</v>
      </c>
      <c r="C204" s="201">
        <v>2021</v>
      </c>
      <c r="D204" s="202">
        <v>44498</v>
      </c>
      <c r="E204" s="199" t="s">
        <v>1775</v>
      </c>
      <c r="F204" s="208" t="s">
        <v>987</v>
      </c>
      <c r="G204" s="199" t="s">
        <v>328</v>
      </c>
      <c r="H204" s="210">
        <v>1126828189</v>
      </c>
      <c r="I204" s="203" t="s">
        <v>324</v>
      </c>
      <c r="J204" s="209">
        <v>44371</v>
      </c>
      <c r="K204" s="198" t="str">
        <f t="shared" ca="1" si="0"/>
        <v>2 año, 2 mes</v>
      </c>
      <c r="L204" s="199" t="s">
        <v>325</v>
      </c>
      <c r="M204" s="199" t="s">
        <v>1791</v>
      </c>
      <c r="N204" s="199"/>
      <c r="O204" s="199"/>
      <c r="P204" s="199"/>
      <c r="Q204" s="199" t="s">
        <v>174</v>
      </c>
      <c r="R204" s="199" t="s">
        <v>1784</v>
      </c>
      <c r="S204" s="199" t="str">
        <f t="shared" si="2"/>
        <v>HEX</v>
      </c>
      <c r="T204" s="199"/>
      <c r="U204" s="199" t="s">
        <v>375</v>
      </c>
    </row>
    <row r="205" spans="1:21" ht="15.75" customHeight="1">
      <c r="A205" s="200">
        <v>29</v>
      </c>
      <c r="B205" s="191" t="s">
        <v>1811</v>
      </c>
      <c r="C205" s="201">
        <v>2021</v>
      </c>
      <c r="D205" s="202">
        <v>44498</v>
      </c>
      <c r="E205" s="199" t="s">
        <v>1775</v>
      </c>
      <c r="F205" s="208" t="s">
        <v>987</v>
      </c>
      <c r="G205" s="199" t="s">
        <v>328</v>
      </c>
      <c r="H205" s="210">
        <v>1126828189</v>
      </c>
      <c r="I205" s="203" t="s">
        <v>324</v>
      </c>
      <c r="J205" s="209">
        <v>44371</v>
      </c>
      <c r="K205" s="198" t="str">
        <f t="shared" ca="1" si="0"/>
        <v>2 año, 2 mes</v>
      </c>
      <c r="L205" s="199" t="s">
        <v>325</v>
      </c>
      <c r="M205" s="199" t="s">
        <v>1791</v>
      </c>
      <c r="N205" s="199"/>
      <c r="O205" s="199"/>
      <c r="P205" s="199"/>
      <c r="Q205" s="199" t="s">
        <v>182</v>
      </c>
      <c r="R205" s="199" t="s">
        <v>1785</v>
      </c>
      <c r="S205" s="199" t="str">
        <f t="shared" si="2"/>
        <v>ROT</v>
      </c>
      <c r="T205" s="199"/>
      <c r="U205" s="199" t="s">
        <v>375</v>
      </c>
    </row>
    <row r="206" spans="1:21" ht="15.75" customHeight="1">
      <c r="A206" s="200">
        <v>29</v>
      </c>
      <c r="B206" s="191" t="s">
        <v>1811</v>
      </c>
      <c r="C206" s="201">
        <v>2021</v>
      </c>
      <c r="D206" s="202">
        <v>44498</v>
      </c>
      <c r="E206" s="199" t="s">
        <v>1775</v>
      </c>
      <c r="F206" s="199" t="s">
        <v>842</v>
      </c>
      <c r="G206" s="199" t="s">
        <v>328</v>
      </c>
      <c r="H206" s="210">
        <v>1110306222</v>
      </c>
      <c r="I206" s="203" t="s">
        <v>324</v>
      </c>
      <c r="J206" s="206"/>
      <c r="K206" s="198" t="str">
        <f t="shared" ca="1" si="0"/>
        <v>123 año, 7 mes</v>
      </c>
      <c r="L206" s="199" t="s">
        <v>522</v>
      </c>
      <c r="M206" s="199"/>
      <c r="N206" s="199"/>
      <c r="O206" s="199"/>
      <c r="P206" s="199"/>
      <c r="Q206" s="199" t="s">
        <v>169</v>
      </c>
      <c r="R206" s="199" t="s">
        <v>1777</v>
      </c>
      <c r="S206" s="199" t="str">
        <f t="shared" si="2"/>
        <v>NIM</v>
      </c>
      <c r="T206" s="199"/>
      <c r="U206" s="199" t="s">
        <v>375</v>
      </c>
    </row>
    <row r="207" spans="1:21" ht="15.75" customHeight="1">
      <c r="A207" s="200">
        <v>30</v>
      </c>
      <c r="B207" s="191" t="s">
        <v>1811</v>
      </c>
      <c r="C207" s="201">
        <v>2021</v>
      </c>
      <c r="D207" s="202">
        <v>44499</v>
      </c>
      <c r="E207" s="199" t="s">
        <v>1775</v>
      </c>
      <c r="F207" s="199" t="s">
        <v>897</v>
      </c>
      <c r="G207" s="199" t="s">
        <v>328</v>
      </c>
      <c r="H207" s="210">
        <v>1112064504</v>
      </c>
      <c r="I207" s="203" t="s">
        <v>324</v>
      </c>
      <c r="J207" s="206"/>
      <c r="K207" s="198" t="str">
        <f t="shared" ca="1" si="0"/>
        <v>123 año, 7 mes</v>
      </c>
      <c r="L207" s="199" t="s">
        <v>898</v>
      </c>
      <c r="M207" s="199"/>
      <c r="N207" s="199"/>
      <c r="O207" s="199"/>
      <c r="P207" s="199"/>
      <c r="Q207" s="199" t="s">
        <v>181</v>
      </c>
      <c r="R207" s="199" t="s">
        <v>1776</v>
      </c>
      <c r="S207" s="199" t="str">
        <f t="shared" si="2"/>
        <v>INF</v>
      </c>
      <c r="T207" s="199"/>
      <c r="U207" s="199" t="s">
        <v>375</v>
      </c>
    </row>
    <row r="208" spans="1:21" ht="15.75" customHeight="1">
      <c r="A208" s="200">
        <v>30</v>
      </c>
      <c r="B208" s="191" t="s">
        <v>1811</v>
      </c>
      <c r="C208" s="201">
        <v>2021</v>
      </c>
      <c r="D208" s="202">
        <v>44499</v>
      </c>
      <c r="E208" s="199" t="s">
        <v>1775</v>
      </c>
      <c r="F208" s="199" t="s">
        <v>652</v>
      </c>
      <c r="G208" s="199" t="s">
        <v>328</v>
      </c>
      <c r="H208" s="210">
        <v>1109570302</v>
      </c>
      <c r="I208" s="203" t="s">
        <v>327</v>
      </c>
      <c r="J208" s="206"/>
      <c r="K208" s="198" t="str">
        <f t="shared" ca="1" si="0"/>
        <v>123 año, 7 mes</v>
      </c>
      <c r="L208" s="199" t="s">
        <v>653</v>
      </c>
      <c r="M208" s="199"/>
      <c r="N208" s="199"/>
      <c r="O208" s="199"/>
      <c r="P208" s="199"/>
      <c r="Q208" s="199" t="s">
        <v>169</v>
      </c>
      <c r="R208" s="199" t="s">
        <v>1777</v>
      </c>
      <c r="S208" s="199" t="str">
        <f t="shared" si="2"/>
        <v>NIM</v>
      </c>
      <c r="T208" s="199"/>
      <c r="U208" s="199" t="s">
        <v>375</v>
      </c>
    </row>
    <row r="209" spans="1:21" ht="15.75" customHeight="1">
      <c r="A209" s="200">
        <v>30</v>
      </c>
      <c r="B209" s="191" t="s">
        <v>1811</v>
      </c>
      <c r="C209" s="201">
        <v>2021</v>
      </c>
      <c r="D209" s="202">
        <v>44499</v>
      </c>
      <c r="E209" s="199" t="s">
        <v>1775</v>
      </c>
      <c r="F209" s="199" t="s">
        <v>1460</v>
      </c>
      <c r="G209" s="199" t="s">
        <v>328</v>
      </c>
      <c r="H209" s="210">
        <v>1241441975</v>
      </c>
      <c r="I209" s="203" t="s">
        <v>324</v>
      </c>
      <c r="J209" s="209">
        <v>44430</v>
      </c>
      <c r="K209" s="198" t="str">
        <f t="shared" ca="1" si="0"/>
        <v>2 año, 0 mes</v>
      </c>
      <c r="L209" s="199" t="s">
        <v>1461</v>
      </c>
      <c r="M209" s="207" t="s">
        <v>1819</v>
      </c>
      <c r="N209" s="207">
        <v>1110478398</v>
      </c>
      <c r="O209" s="207" t="s">
        <v>1462</v>
      </c>
      <c r="P209" s="207">
        <v>3225255535</v>
      </c>
      <c r="Q209" s="199" t="s">
        <v>167</v>
      </c>
      <c r="R209" s="199" t="s">
        <v>1783</v>
      </c>
      <c r="S209" s="199" t="str">
        <f t="shared" si="2"/>
        <v>PRE</v>
      </c>
      <c r="T209" s="199"/>
      <c r="U209" s="199" t="s">
        <v>375</v>
      </c>
    </row>
    <row r="210" spans="1:21" ht="15.75" customHeight="1">
      <c r="A210" s="200">
        <v>30</v>
      </c>
      <c r="B210" s="191" t="s">
        <v>1811</v>
      </c>
      <c r="C210" s="201">
        <v>2021</v>
      </c>
      <c r="D210" s="202">
        <v>44499</v>
      </c>
      <c r="E210" s="199" t="s">
        <v>1775</v>
      </c>
      <c r="F210" s="199" t="s">
        <v>1460</v>
      </c>
      <c r="G210" s="199" t="s">
        <v>328</v>
      </c>
      <c r="H210" s="210">
        <v>1241441975</v>
      </c>
      <c r="I210" s="203" t="s">
        <v>324</v>
      </c>
      <c r="J210" s="209">
        <v>44430</v>
      </c>
      <c r="K210" s="198" t="str">
        <f t="shared" ca="1" si="0"/>
        <v>2 año, 0 mes</v>
      </c>
      <c r="L210" s="199" t="s">
        <v>1461</v>
      </c>
      <c r="M210" s="207" t="s">
        <v>1819</v>
      </c>
      <c r="N210" s="207">
        <v>1110478398</v>
      </c>
      <c r="O210" s="207" t="s">
        <v>1462</v>
      </c>
      <c r="P210" s="207">
        <v>3225255535</v>
      </c>
      <c r="Q210" s="199" t="s">
        <v>174</v>
      </c>
      <c r="R210" s="199" t="s">
        <v>1784</v>
      </c>
      <c r="S210" s="199" t="str">
        <f t="shared" si="2"/>
        <v>HEX</v>
      </c>
      <c r="T210" s="199"/>
      <c r="U210" s="199" t="s">
        <v>375</v>
      </c>
    </row>
    <row r="211" spans="1:21" ht="15.75" customHeight="1">
      <c r="A211" s="200">
        <v>30</v>
      </c>
      <c r="B211" s="191" t="s">
        <v>1811</v>
      </c>
      <c r="C211" s="201">
        <v>2021</v>
      </c>
      <c r="D211" s="202">
        <v>44499</v>
      </c>
      <c r="E211" s="199" t="s">
        <v>1775</v>
      </c>
      <c r="F211" s="199" t="s">
        <v>1460</v>
      </c>
      <c r="G211" s="199" t="s">
        <v>328</v>
      </c>
      <c r="H211" s="210">
        <v>1241441975</v>
      </c>
      <c r="I211" s="203" t="s">
        <v>324</v>
      </c>
      <c r="J211" s="209">
        <v>44430</v>
      </c>
      <c r="K211" s="198" t="str">
        <f t="shared" ca="1" si="0"/>
        <v>2 año, 0 mes</v>
      </c>
      <c r="L211" s="199" t="s">
        <v>1461</v>
      </c>
      <c r="M211" s="207" t="s">
        <v>1819</v>
      </c>
      <c r="N211" s="207">
        <v>1110478398</v>
      </c>
      <c r="O211" s="207" t="s">
        <v>1462</v>
      </c>
      <c r="P211" s="207">
        <v>3225255535</v>
      </c>
      <c r="Q211" s="199" t="s">
        <v>182</v>
      </c>
      <c r="R211" s="199" t="s">
        <v>1785</v>
      </c>
      <c r="S211" s="199" t="str">
        <f t="shared" si="2"/>
        <v>ROT</v>
      </c>
      <c r="T211" s="199"/>
      <c r="U211" s="199" t="s">
        <v>375</v>
      </c>
    </row>
    <row r="212" spans="1:21" ht="15.75" customHeight="1">
      <c r="A212" s="200">
        <v>2</v>
      </c>
      <c r="B212" s="191" t="s">
        <v>1820</v>
      </c>
      <c r="C212" s="201">
        <v>2021</v>
      </c>
      <c r="D212" s="202">
        <v>44502</v>
      </c>
      <c r="E212" s="199" t="s">
        <v>1775</v>
      </c>
      <c r="F212" s="199" t="s">
        <v>975</v>
      </c>
      <c r="G212" s="199" t="s">
        <v>332</v>
      </c>
      <c r="H212" s="199">
        <v>1117357665</v>
      </c>
      <c r="I212" s="203" t="s">
        <v>327</v>
      </c>
      <c r="J212" s="206"/>
      <c r="K212" s="198" t="str">
        <f t="shared" ca="1" si="0"/>
        <v>123 año, 7 mes</v>
      </c>
      <c r="L212" s="199" t="s">
        <v>974</v>
      </c>
      <c r="M212" s="199"/>
      <c r="N212" s="199"/>
      <c r="O212" s="199"/>
      <c r="P212" s="199"/>
      <c r="Q212" s="199" t="s">
        <v>169</v>
      </c>
      <c r="R212" s="199" t="s">
        <v>1777</v>
      </c>
      <c r="S212" s="199" t="str">
        <f t="shared" si="2"/>
        <v>NIM</v>
      </c>
      <c r="T212" s="199"/>
      <c r="U212" s="199" t="s">
        <v>375</v>
      </c>
    </row>
    <row r="213" spans="1:21" ht="15.75" customHeight="1">
      <c r="A213" s="200">
        <v>2</v>
      </c>
      <c r="B213" s="191" t="s">
        <v>1820</v>
      </c>
      <c r="C213" s="201">
        <v>2021</v>
      </c>
      <c r="D213" s="202">
        <v>44502</v>
      </c>
      <c r="E213" s="199" t="s">
        <v>1775</v>
      </c>
      <c r="F213" s="199" t="s">
        <v>975</v>
      </c>
      <c r="G213" s="199" t="s">
        <v>332</v>
      </c>
      <c r="H213" s="199">
        <v>1117357665</v>
      </c>
      <c r="I213" s="203" t="s">
        <v>327</v>
      </c>
      <c r="J213" s="206"/>
      <c r="K213" s="198" t="str">
        <f t="shared" ca="1" si="0"/>
        <v>123 año, 7 mes</v>
      </c>
      <c r="L213" s="199" t="s">
        <v>974</v>
      </c>
      <c r="M213" s="199"/>
      <c r="N213" s="199"/>
      <c r="O213" s="199"/>
      <c r="P213" s="199"/>
      <c r="Q213" s="199" t="s">
        <v>181</v>
      </c>
      <c r="R213" s="199" t="s">
        <v>1776</v>
      </c>
      <c r="S213" s="199" t="str">
        <f t="shared" si="2"/>
        <v>INF</v>
      </c>
      <c r="T213" s="199"/>
      <c r="U213" s="199" t="s">
        <v>375</v>
      </c>
    </row>
    <row r="214" spans="1:21" ht="15.75" customHeight="1">
      <c r="A214" s="200">
        <v>2</v>
      </c>
      <c r="B214" s="191" t="s">
        <v>1820</v>
      </c>
      <c r="C214" s="201">
        <v>2021</v>
      </c>
      <c r="D214" s="202">
        <v>44502</v>
      </c>
      <c r="E214" s="199" t="s">
        <v>1775</v>
      </c>
      <c r="F214" s="199" t="s">
        <v>1230</v>
      </c>
      <c r="G214" s="199" t="s">
        <v>328</v>
      </c>
      <c r="H214" s="210">
        <v>1232813922</v>
      </c>
      <c r="I214" s="203" t="s">
        <v>324</v>
      </c>
      <c r="J214" s="206"/>
      <c r="K214" s="198" t="str">
        <f t="shared" ca="1" si="0"/>
        <v>123 año, 7 mes</v>
      </c>
      <c r="L214" s="199" t="s">
        <v>1231</v>
      </c>
      <c r="M214" s="199"/>
      <c r="N214" s="199"/>
      <c r="O214" s="199"/>
      <c r="P214" s="199"/>
      <c r="Q214" s="199" t="s">
        <v>169</v>
      </c>
      <c r="R214" s="199" t="s">
        <v>1777</v>
      </c>
      <c r="S214" s="199" t="str">
        <f t="shared" si="2"/>
        <v>NIM</v>
      </c>
      <c r="T214" s="199"/>
      <c r="U214" s="199" t="s">
        <v>375</v>
      </c>
    </row>
    <row r="215" spans="1:21" ht="15.75" customHeight="1">
      <c r="A215" s="200">
        <v>2</v>
      </c>
      <c r="B215" s="191" t="s">
        <v>1820</v>
      </c>
      <c r="C215" s="201">
        <v>2021</v>
      </c>
      <c r="D215" s="202">
        <v>44502</v>
      </c>
      <c r="E215" s="199" t="s">
        <v>1775</v>
      </c>
      <c r="F215" s="199" t="s">
        <v>807</v>
      </c>
      <c r="G215" s="199" t="s">
        <v>332</v>
      </c>
      <c r="H215" s="210">
        <v>1109928830</v>
      </c>
      <c r="I215" s="203" t="s">
        <v>327</v>
      </c>
      <c r="J215" s="206"/>
      <c r="K215" s="198" t="str">
        <f t="shared" ca="1" si="0"/>
        <v>123 año, 7 mes</v>
      </c>
      <c r="L215" s="199" t="s">
        <v>808</v>
      </c>
      <c r="M215" s="199"/>
      <c r="N215" s="199"/>
      <c r="O215" s="199"/>
      <c r="P215" s="199"/>
      <c r="Q215" s="199" t="s">
        <v>181</v>
      </c>
      <c r="R215" s="199" t="s">
        <v>1776</v>
      </c>
      <c r="S215" s="199" t="str">
        <f t="shared" si="2"/>
        <v>INF</v>
      </c>
      <c r="T215" s="199"/>
      <c r="U215" s="199" t="s">
        <v>375</v>
      </c>
    </row>
    <row r="216" spans="1:21" ht="15.75" customHeight="1">
      <c r="A216" s="200">
        <v>2</v>
      </c>
      <c r="B216" s="191" t="s">
        <v>1820</v>
      </c>
      <c r="C216" s="201">
        <v>2021</v>
      </c>
      <c r="D216" s="202">
        <v>44502</v>
      </c>
      <c r="E216" s="199" t="s">
        <v>1775</v>
      </c>
      <c r="F216" s="199" t="s">
        <v>973</v>
      </c>
      <c r="G216" s="199" t="s">
        <v>332</v>
      </c>
      <c r="H216" s="199">
        <v>1117016032</v>
      </c>
      <c r="I216" s="203" t="s">
        <v>324</v>
      </c>
      <c r="J216" s="206"/>
      <c r="K216" s="198" t="str">
        <f t="shared" ca="1" si="0"/>
        <v>123 año, 7 mes</v>
      </c>
      <c r="L216" s="199" t="s">
        <v>974</v>
      </c>
      <c r="M216" s="199"/>
      <c r="N216" s="199"/>
      <c r="O216" s="199"/>
      <c r="P216" s="199"/>
      <c r="Q216" s="199" t="s">
        <v>169</v>
      </c>
      <c r="R216" s="199" t="s">
        <v>1777</v>
      </c>
      <c r="S216" s="199" t="str">
        <f t="shared" si="2"/>
        <v>NIM</v>
      </c>
      <c r="T216" s="199"/>
      <c r="U216" s="199" t="s">
        <v>375</v>
      </c>
    </row>
    <row r="217" spans="1:21" ht="15.75" customHeight="1">
      <c r="A217" s="200">
        <v>2</v>
      </c>
      <c r="B217" s="191" t="s">
        <v>1820</v>
      </c>
      <c r="C217" s="201">
        <v>2021</v>
      </c>
      <c r="D217" s="202">
        <v>44502</v>
      </c>
      <c r="E217" s="199" t="s">
        <v>1775</v>
      </c>
      <c r="F217" s="199" t="s">
        <v>973</v>
      </c>
      <c r="G217" s="199" t="s">
        <v>332</v>
      </c>
      <c r="H217" s="199">
        <v>1117016032</v>
      </c>
      <c r="I217" s="203" t="s">
        <v>324</v>
      </c>
      <c r="J217" s="206"/>
      <c r="K217" s="198" t="str">
        <f t="shared" ca="1" si="0"/>
        <v>123 año, 7 mes</v>
      </c>
      <c r="L217" s="199" t="s">
        <v>974</v>
      </c>
      <c r="M217" s="199"/>
      <c r="N217" s="199"/>
      <c r="O217" s="199"/>
      <c r="P217" s="199"/>
      <c r="Q217" s="199" t="s">
        <v>158</v>
      </c>
      <c r="R217" s="199" t="s">
        <v>1776</v>
      </c>
      <c r="S217" s="199" t="str">
        <f t="shared" si="2"/>
        <v>INF</v>
      </c>
      <c r="T217" s="199"/>
      <c r="U217" s="199" t="s">
        <v>375</v>
      </c>
    </row>
    <row r="218" spans="1:21" ht="15.75" customHeight="1">
      <c r="A218" s="200">
        <v>3</v>
      </c>
      <c r="B218" s="191" t="s">
        <v>1820</v>
      </c>
      <c r="C218" s="201">
        <v>2021</v>
      </c>
      <c r="D218" s="202">
        <v>44503</v>
      </c>
      <c r="E218" s="199" t="s">
        <v>1775</v>
      </c>
      <c r="F218" s="199" t="s">
        <v>793</v>
      </c>
      <c r="G218" s="199" t="s">
        <v>328</v>
      </c>
      <c r="H218" s="210">
        <v>1109685470</v>
      </c>
      <c r="I218" s="203" t="s">
        <v>327</v>
      </c>
      <c r="J218" s="206"/>
      <c r="K218" s="198" t="str">
        <f t="shared" ca="1" si="0"/>
        <v>123 año, 7 mes</v>
      </c>
      <c r="L218" s="199" t="s">
        <v>794</v>
      </c>
      <c r="M218" s="199"/>
      <c r="N218" s="199"/>
      <c r="O218" s="199"/>
      <c r="P218" s="199"/>
      <c r="Q218" s="199" t="s">
        <v>169</v>
      </c>
      <c r="R218" s="199" t="s">
        <v>1777</v>
      </c>
      <c r="S218" s="199" t="str">
        <f t="shared" si="2"/>
        <v>NIM</v>
      </c>
      <c r="T218" s="199"/>
      <c r="U218" s="199" t="s">
        <v>375</v>
      </c>
    </row>
    <row r="219" spans="1:21" ht="15.75" customHeight="1">
      <c r="A219" s="200">
        <v>3</v>
      </c>
      <c r="B219" s="191" t="s">
        <v>1820</v>
      </c>
      <c r="C219" s="201">
        <v>2021</v>
      </c>
      <c r="D219" s="202">
        <v>44503</v>
      </c>
      <c r="E219" s="199" t="s">
        <v>1775</v>
      </c>
      <c r="F219" s="199" t="s">
        <v>793</v>
      </c>
      <c r="G219" s="199" t="s">
        <v>328</v>
      </c>
      <c r="H219" s="210">
        <v>1109685470</v>
      </c>
      <c r="I219" s="203" t="s">
        <v>327</v>
      </c>
      <c r="J219" s="206"/>
      <c r="K219" s="198" t="str">
        <f t="shared" ca="1" si="0"/>
        <v>123 año, 7 mes</v>
      </c>
      <c r="L219" s="199" t="s">
        <v>794</v>
      </c>
      <c r="M219" s="199"/>
      <c r="N219" s="199"/>
      <c r="O219" s="199"/>
      <c r="P219" s="199"/>
      <c r="Q219" s="199" t="s">
        <v>1816</v>
      </c>
      <c r="R219" s="199" t="s">
        <v>1789</v>
      </c>
      <c r="S219" s="199" t="str">
        <f t="shared" si="2"/>
        <v>AVA</v>
      </c>
      <c r="T219" s="199"/>
      <c r="U219" s="199" t="s">
        <v>375</v>
      </c>
    </row>
    <row r="220" spans="1:21" ht="15.75" customHeight="1">
      <c r="A220" s="200">
        <v>5</v>
      </c>
      <c r="B220" s="191" t="s">
        <v>1820</v>
      </c>
      <c r="C220" s="201">
        <v>2021</v>
      </c>
      <c r="D220" s="202">
        <v>44505</v>
      </c>
      <c r="E220" s="199" t="s">
        <v>1775</v>
      </c>
      <c r="F220" s="199" t="s">
        <v>691</v>
      </c>
      <c r="G220" s="199" t="s">
        <v>328</v>
      </c>
      <c r="H220" s="210">
        <v>1109571958</v>
      </c>
      <c r="I220" s="203" t="s">
        <v>324</v>
      </c>
      <c r="J220" s="206"/>
      <c r="K220" s="198" t="str">
        <f t="shared" ca="1" si="0"/>
        <v>123 año, 7 mes</v>
      </c>
      <c r="L220" s="199" t="s">
        <v>692</v>
      </c>
      <c r="M220" s="199"/>
      <c r="N220" s="199"/>
      <c r="O220" s="199"/>
      <c r="P220" s="199"/>
      <c r="Q220" s="199" t="s">
        <v>169</v>
      </c>
      <c r="R220" s="199" t="s">
        <v>1777</v>
      </c>
      <c r="S220" s="199" t="str">
        <f t="shared" si="2"/>
        <v>NIM</v>
      </c>
      <c r="T220" s="199"/>
      <c r="U220" s="199" t="s">
        <v>375</v>
      </c>
    </row>
    <row r="221" spans="1:21" ht="15.75" customHeight="1">
      <c r="A221" s="200">
        <v>5</v>
      </c>
      <c r="B221" s="191" t="s">
        <v>1820</v>
      </c>
      <c r="C221" s="201">
        <v>2021</v>
      </c>
      <c r="D221" s="202">
        <v>44505</v>
      </c>
      <c r="E221" s="199" t="s">
        <v>1775</v>
      </c>
      <c r="F221" s="199" t="s">
        <v>796</v>
      </c>
      <c r="G221" s="199" t="s">
        <v>328</v>
      </c>
      <c r="H221" s="210">
        <v>1109686646</v>
      </c>
      <c r="I221" s="203" t="s">
        <v>324</v>
      </c>
      <c r="J221" s="206"/>
      <c r="K221" s="198" t="str">
        <f t="shared" ca="1" si="0"/>
        <v>123 año, 7 mes</v>
      </c>
      <c r="L221" s="199" t="s">
        <v>797</v>
      </c>
      <c r="M221" s="199"/>
      <c r="N221" s="199"/>
      <c r="O221" s="199"/>
      <c r="P221" s="199"/>
      <c r="Q221" s="199" t="s">
        <v>181</v>
      </c>
      <c r="R221" s="199" t="s">
        <v>1776</v>
      </c>
      <c r="S221" s="199" t="str">
        <f t="shared" si="2"/>
        <v>INF</v>
      </c>
      <c r="T221" s="199"/>
      <c r="U221" s="199" t="s">
        <v>375</v>
      </c>
    </row>
    <row r="222" spans="1:21" ht="15.75" customHeight="1">
      <c r="A222" s="200">
        <v>6</v>
      </c>
      <c r="B222" s="191" t="s">
        <v>1820</v>
      </c>
      <c r="C222" s="201">
        <v>2021</v>
      </c>
      <c r="D222" s="202">
        <v>44506</v>
      </c>
      <c r="E222" s="199" t="s">
        <v>1775</v>
      </c>
      <c r="F222" s="199" t="s">
        <v>1212</v>
      </c>
      <c r="G222" s="199" t="s">
        <v>328</v>
      </c>
      <c r="H222" s="210">
        <v>1232813077</v>
      </c>
      <c r="I222" s="203" t="s">
        <v>327</v>
      </c>
      <c r="J222" s="206"/>
      <c r="K222" s="198" t="str">
        <f t="shared" ca="1" si="0"/>
        <v>123 año, 7 mes</v>
      </c>
      <c r="L222" s="199" t="s">
        <v>1213</v>
      </c>
      <c r="M222" s="199"/>
      <c r="N222" s="199"/>
      <c r="O222" s="199"/>
      <c r="P222" s="199"/>
      <c r="Q222" s="199" t="s">
        <v>167</v>
      </c>
      <c r="R222" s="199" t="s">
        <v>1783</v>
      </c>
      <c r="S222" s="199" t="str">
        <f t="shared" si="2"/>
        <v>PRE</v>
      </c>
      <c r="T222" s="199"/>
      <c r="U222" s="199" t="s">
        <v>375</v>
      </c>
    </row>
    <row r="223" spans="1:21" ht="15.75" customHeight="1">
      <c r="A223" s="200">
        <v>8</v>
      </c>
      <c r="B223" s="191" t="s">
        <v>1820</v>
      </c>
      <c r="C223" s="201">
        <v>2021</v>
      </c>
      <c r="D223" s="202">
        <v>44508</v>
      </c>
      <c r="E223" s="199" t="s">
        <v>1775</v>
      </c>
      <c r="F223" s="199" t="s">
        <v>1306</v>
      </c>
      <c r="G223" s="199" t="s">
        <v>328</v>
      </c>
      <c r="H223" s="210">
        <v>1232817411</v>
      </c>
      <c r="I223" s="203" t="s">
        <v>324</v>
      </c>
      <c r="J223" s="205">
        <v>44446</v>
      </c>
      <c r="K223" s="198" t="str">
        <f t="shared" ca="1" si="0"/>
        <v>1 año, 11 mes</v>
      </c>
      <c r="L223" s="207" t="s">
        <v>1307</v>
      </c>
      <c r="M223" s="207" t="s">
        <v>1804</v>
      </c>
      <c r="N223" s="207">
        <v>1143850842</v>
      </c>
      <c r="O223" s="207" t="s">
        <v>1308</v>
      </c>
      <c r="P223" s="207">
        <v>3183901226</v>
      </c>
      <c r="Q223" s="199" t="s">
        <v>174</v>
      </c>
      <c r="R223" s="199" t="s">
        <v>1784</v>
      </c>
      <c r="S223" s="199" t="str">
        <f t="shared" si="2"/>
        <v>HEX</v>
      </c>
      <c r="T223" s="199"/>
      <c r="U223" s="199" t="s">
        <v>375</v>
      </c>
    </row>
    <row r="224" spans="1:21" ht="15.75" customHeight="1">
      <c r="A224" s="200">
        <v>8</v>
      </c>
      <c r="B224" s="191" t="s">
        <v>1820</v>
      </c>
      <c r="C224" s="201">
        <v>2021</v>
      </c>
      <c r="D224" s="202">
        <v>44508</v>
      </c>
      <c r="E224" s="199" t="s">
        <v>1775</v>
      </c>
      <c r="F224" s="199" t="s">
        <v>1306</v>
      </c>
      <c r="G224" s="199" t="s">
        <v>328</v>
      </c>
      <c r="H224" s="210">
        <v>1232817411</v>
      </c>
      <c r="I224" s="203" t="s">
        <v>324</v>
      </c>
      <c r="J224" s="205">
        <v>44446</v>
      </c>
      <c r="K224" s="198" t="str">
        <f t="shared" ca="1" si="0"/>
        <v>1 año, 11 mes</v>
      </c>
      <c r="L224" s="207" t="s">
        <v>1307</v>
      </c>
      <c r="M224" s="207" t="s">
        <v>1804</v>
      </c>
      <c r="N224" s="207">
        <v>1143850842</v>
      </c>
      <c r="O224" s="207" t="s">
        <v>1308</v>
      </c>
      <c r="P224" s="207">
        <v>3183901226</v>
      </c>
      <c r="Q224" s="199" t="s">
        <v>167</v>
      </c>
      <c r="R224" s="199" t="s">
        <v>1783</v>
      </c>
      <c r="S224" s="199" t="str">
        <f t="shared" si="2"/>
        <v>PRE</v>
      </c>
      <c r="T224" s="199"/>
      <c r="U224" s="199" t="s">
        <v>375</v>
      </c>
    </row>
    <row r="225" spans="1:21" ht="15.75" customHeight="1">
      <c r="A225" s="200">
        <v>8</v>
      </c>
      <c r="B225" s="191" t="s">
        <v>1820</v>
      </c>
      <c r="C225" s="201">
        <v>2021</v>
      </c>
      <c r="D225" s="202">
        <v>44508</v>
      </c>
      <c r="E225" s="199" t="s">
        <v>1775</v>
      </c>
      <c r="F225" s="199" t="s">
        <v>1306</v>
      </c>
      <c r="G225" s="199" t="s">
        <v>328</v>
      </c>
      <c r="H225" s="210">
        <v>1232817411</v>
      </c>
      <c r="I225" s="203" t="s">
        <v>324</v>
      </c>
      <c r="J225" s="205">
        <v>44446</v>
      </c>
      <c r="K225" s="198" t="str">
        <f t="shared" ca="1" si="0"/>
        <v>1 año, 11 mes</v>
      </c>
      <c r="L225" s="207" t="s">
        <v>1307</v>
      </c>
      <c r="M225" s="207" t="s">
        <v>1804</v>
      </c>
      <c r="N225" s="207">
        <v>1143850842</v>
      </c>
      <c r="O225" s="207" t="s">
        <v>1308</v>
      </c>
      <c r="P225" s="207">
        <v>3183901226</v>
      </c>
      <c r="Q225" s="199" t="s">
        <v>182</v>
      </c>
      <c r="R225" s="199" t="s">
        <v>1785</v>
      </c>
      <c r="S225" s="199" t="str">
        <f t="shared" si="2"/>
        <v>ROT</v>
      </c>
      <c r="T225" s="199"/>
      <c r="U225" s="199" t="s">
        <v>375</v>
      </c>
    </row>
    <row r="226" spans="1:21" ht="15.75" customHeight="1">
      <c r="A226" s="200">
        <v>9</v>
      </c>
      <c r="B226" s="191" t="s">
        <v>1820</v>
      </c>
      <c r="C226" s="201">
        <v>2021</v>
      </c>
      <c r="D226" s="202">
        <v>44509</v>
      </c>
      <c r="E226" s="199" t="s">
        <v>1775</v>
      </c>
      <c r="F226" s="199" t="s">
        <v>496</v>
      </c>
      <c r="G226" s="199" t="s">
        <v>328</v>
      </c>
      <c r="H226" s="199">
        <v>1104842546</v>
      </c>
      <c r="I226" s="203" t="s">
        <v>327</v>
      </c>
      <c r="J226" s="205">
        <v>43169</v>
      </c>
      <c r="K226" s="198" t="str">
        <f t="shared" ca="1" si="0"/>
        <v>5 año, 5 mes</v>
      </c>
      <c r="L226" s="199" t="s">
        <v>497</v>
      </c>
      <c r="M226" s="199" t="s">
        <v>1821</v>
      </c>
      <c r="N226" s="207">
        <v>1107062622</v>
      </c>
      <c r="O226" s="207" t="s">
        <v>498</v>
      </c>
      <c r="P226" s="207">
        <v>3173294127</v>
      </c>
      <c r="Q226" s="199" t="s">
        <v>181</v>
      </c>
      <c r="R226" s="199" t="s">
        <v>1776</v>
      </c>
      <c r="S226" s="199" t="str">
        <f t="shared" si="2"/>
        <v>INF</v>
      </c>
      <c r="T226" s="199"/>
      <c r="U226" s="199" t="s">
        <v>375</v>
      </c>
    </row>
    <row r="227" spans="1:21" ht="15.75" customHeight="1">
      <c r="A227" s="200">
        <v>9</v>
      </c>
      <c r="B227" s="191" t="s">
        <v>1820</v>
      </c>
      <c r="C227" s="201">
        <v>2021</v>
      </c>
      <c r="D227" s="202">
        <v>44509</v>
      </c>
      <c r="E227" s="199" t="s">
        <v>1775</v>
      </c>
      <c r="F227" s="199" t="s">
        <v>523</v>
      </c>
      <c r="G227" s="199" t="s">
        <v>322</v>
      </c>
      <c r="H227" s="199">
        <v>1107062622</v>
      </c>
      <c r="I227" s="203" t="s">
        <v>327</v>
      </c>
      <c r="J227" s="206"/>
      <c r="K227" s="198" t="str">
        <f t="shared" ca="1" si="0"/>
        <v>123 año, 7 mes</v>
      </c>
      <c r="L227" s="199" t="s">
        <v>524</v>
      </c>
      <c r="M227" s="199"/>
      <c r="N227" s="199"/>
      <c r="O227" s="199"/>
      <c r="P227" s="199"/>
      <c r="Q227" s="199" t="s">
        <v>181</v>
      </c>
      <c r="R227" s="199" t="s">
        <v>1776</v>
      </c>
      <c r="S227" s="199" t="str">
        <f t="shared" si="2"/>
        <v>INF</v>
      </c>
      <c r="T227" s="199"/>
      <c r="U227" s="199" t="s">
        <v>375</v>
      </c>
    </row>
    <row r="228" spans="1:21" ht="15.75" customHeight="1">
      <c r="A228" s="200">
        <v>9</v>
      </c>
      <c r="B228" s="191" t="s">
        <v>1820</v>
      </c>
      <c r="C228" s="201">
        <v>2021</v>
      </c>
      <c r="D228" s="202">
        <v>44509</v>
      </c>
      <c r="E228" s="199" t="s">
        <v>1775</v>
      </c>
      <c r="F228" s="199" t="s">
        <v>395</v>
      </c>
      <c r="G228" s="199" t="s">
        <v>322</v>
      </c>
      <c r="H228" s="199">
        <v>94537475</v>
      </c>
      <c r="I228" s="203" t="s">
        <v>324</v>
      </c>
      <c r="J228" s="206"/>
      <c r="K228" s="198" t="str">
        <f t="shared" ca="1" si="0"/>
        <v>123 año, 7 mes</v>
      </c>
      <c r="L228" s="199" t="s">
        <v>524</v>
      </c>
      <c r="M228" s="199"/>
      <c r="N228" s="199"/>
      <c r="O228" s="199"/>
      <c r="P228" s="199"/>
      <c r="Q228" s="199" t="s">
        <v>181</v>
      </c>
      <c r="R228" s="199" t="s">
        <v>1776</v>
      </c>
      <c r="S228" s="199" t="str">
        <f t="shared" si="2"/>
        <v>INF</v>
      </c>
      <c r="T228" s="199"/>
      <c r="U228" s="199" t="s">
        <v>375</v>
      </c>
    </row>
    <row r="229" spans="1:21" ht="15.75" customHeight="1">
      <c r="A229" s="200">
        <v>9</v>
      </c>
      <c r="B229" s="191" t="s">
        <v>1820</v>
      </c>
      <c r="C229" s="201">
        <v>2021</v>
      </c>
      <c r="D229" s="202">
        <v>44509</v>
      </c>
      <c r="E229" s="199" t="s">
        <v>1775</v>
      </c>
      <c r="F229" s="199" t="s">
        <v>1274</v>
      </c>
      <c r="G229" s="199" t="s">
        <v>328</v>
      </c>
      <c r="H229" s="210">
        <v>1232816211</v>
      </c>
      <c r="I229" s="203" t="s">
        <v>324</v>
      </c>
      <c r="J229" s="204">
        <v>44340</v>
      </c>
      <c r="K229" s="198" t="str">
        <f t="shared" ca="1" si="0"/>
        <v>2 año, 3 mes</v>
      </c>
      <c r="L229" s="199" t="s">
        <v>1275</v>
      </c>
      <c r="M229" s="199"/>
      <c r="N229" s="199"/>
      <c r="O229" s="199"/>
      <c r="P229" s="199"/>
      <c r="Q229" s="199" t="s">
        <v>169</v>
      </c>
      <c r="R229" s="199" t="s">
        <v>1777</v>
      </c>
      <c r="S229" s="199" t="str">
        <f t="shared" si="2"/>
        <v>NIM</v>
      </c>
      <c r="T229" s="199"/>
      <c r="U229" s="199" t="s">
        <v>375</v>
      </c>
    </row>
    <row r="230" spans="1:21" ht="15.75" customHeight="1">
      <c r="A230" s="200">
        <v>10</v>
      </c>
      <c r="B230" s="191" t="s">
        <v>1820</v>
      </c>
      <c r="C230" s="201">
        <v>2021</v>
      </c>
      <c r="D230" s="202">
        <v>44510</v>
      </c>
      <c r="E230" s="199" t="s">
        <v>1775</v>
      </c>
      <c r="F230" s="199" t="s">
        <v>407</v>
      </c>
      <c r="G230" s="199" t="s">
        <v>406</v>
      </c>
      <c r="H230" s="210">
        <v>656127066</v>
      </c>
      <c r="I230" s="203" t="s">
        <v>324</v>
      </c>
      <c r="J230" s="204">
        <v>44387</v>
      </c>
      <c r="K230" s="198" t="str">
        <f t="shared" ca="1" si="0"/>
        <v>2 año, 1 mes</v>
      </c>
      <c r="L230" s="199" t="s">
        <v>408</v>
      </c>
      <c r="M230" s="199"/>
      <c r="N230" s="199"/>
      <c r="O230" s="199"/>
      <c r="P230" s="199"/>
      <c r="Q230" s="199" t="s">
        <v>167</v>
      </c>
      <c r="R230" s="199" t="s">
        <v>1783</v>
      </c>
      <c r="S230" s="199" t="str">
        <f t="shared" si="2"/>
        <v>PRE</v>
      </c>
      <c r="T230" s="199"/>
      <c r="U230" s="199" t="s">
        <v>375</v>
      </c>
    </row>
    <row r="231" spans="1:21" ht="15.75" customHeight="1">
      <c r="A231" s="200">
        <v>10</v>
      </c>
      <c r="B231" s="191" t="s">
        <v>1820</v>
      </c>
      <c r="C231" s="201">
        <v>2021</v>
      </c>
      <c r="D231" s="202">
        <v>44510</v>
      </c>
      <c r="E231" s="199" t="s">
        <v>1775</v>
      </c>
      <c r="F231" s="199" t="s">
        <v>407</v>
      </c>
      <c r="G231" s="199" t="s">
        <v>406</v>
      </c>
      <c r="H231" s="210">
        <v>656127066</v>
      </c>
      <c r="I231" s="203" t="s">
        <v>324</v>
      </c>
      <c r="J231" s="204">
        <v>44387</v>
      </c>
      <c r="K231" s="198" t="str">
        <f t="shared" ca="1" si="0"/>
        <v>2 año, 1 mes</v>
      </c>
      <c r="L231" s="199" t="s">
        <v>408</v>
      </c>
      <c r="M231" s="199"/>
      <c r="N231" s="199"/>
      <c r="O231" s="199"/>
      <c r="P231" s="199"/>
      <c r="Q231" s="199" t="s">
        <v>283</v>
      </c>
      <c r="R231" s="213" t="s">
        <v>1784</v>
      </c>
      <c r="S231" s="199" t="str">
        <f t="shared" si="2"/>
        <v>HEX</v>
      </c>
      <c r="T231" s="213"/>
      <c r="U231" s="199" t="s">
        <v>375</v>
      </c>
    </row>
    <row r="232" spans="1:21" ht="15.75" customHeight="1">
      <c r="A232" s="200">
        <v>10</v>
      </c>
      <c r="B232" s="191" t="s">
        <v>1820</v>
      </c>
      <c r="C232" s="201">
        <v>2021</v>
      </c>
      <c r="D232" s="202">
        <v>44510</v>
      </c>
      <c r="E232" s="199" t="s">
        <v>1775</v>
      </c>
      <c r="F232" s="199" t="s">
        <v>407</v>
      </c>
      <c r="G232" s="199" t="s">
        <v>406</v>
      </c>
      <c r="H232" s="210">
        <v>656127066</v>
      </c>
      <c r="I232" s="203" t="s">
        <v>324</v>
      </c>
      <c r="J232" s="204">
        <v>44387</v>
      </c>
      <c r="K232" s="198" t="str">
        <f t="shared" ca="1" si="0"/>
        <v>2 año, 1 mes</v>
      </c>
      <c r="L232" s="199" t="s">
        <v>408</v>
      </c>
      <c r="M232" s="199"/>
      <c r="N232" s="199"/>
      <c r="O232" s="199"/>
      <c r="P232" s="199"/>
      <c r="Q232" s="199" t="s">
        <v>182</v>
      </c>
      <c r="R232" s="213" t="s">
        <v>1785</v>
      </c>
      <c r="S232" s="199" t="str">
        <f t="shared" si="2"/>
        <v>ROT</v>
      </c>
      <c r="T232" s="213"/>
      <c r="U232" s="199" t="s">
        <v>375</v>
      </c>
    </row>
    <row r="233" spans="1:21" ht="15.75" customHeight="1">
      <c r="A233" s="200">
        <v>10</v>
      </c>
      <c r="B233" s="191" t="s">
        <v>1820</v>
      </c>
      <c r="C233" s="201">
        <v>2021</v>
      </c>
      <c r="D233" s="202">
        <v>44510</v>
      </c>
      <c r="E233" s="199" t="s">
        <v>1775</v>
      </c>
      <c r="F233" s="199" t="s">
        <v>1150</v>
      </c>
      <c r="G233" s="199" t="s">
        <v>328</v>
      </c>
      <c r="H233" s="199">
        <v>1232808224</v>
      </c>
      <c r="I233" s="203" t="s">
        <v>324</v>
      </c>
      <c r="J233" s="206"/>
      <c r="K233" s="198" t="str">
        <f t="shared" ca="1" si="0"/>
        <v>123 año, 7 mes</v>
      </c>
      <c r="L233" s="199" t="s">
        <v>1151</v>
      </c>
      <c r="M233" s="199"/>
      <c r="N233" s="199"/>
      <c r="O233" s="199"/>
      <c r="P233" s="199"/>
      <c r="Q233" s="199" t="s">
        <v>181</v>
      </c>
      <c r="R233" s="199" t="s">
        <v>1776</v>
      </c>
      <c r="S233" s="199" t="str">
        <f t="shared" si="2"/>
        <v>INF</v>
      </c>
      <c r="T233" s="199"/>
      <c r="U233" s="199" t="s">
        <v>375</v>
      </c>
    </row>
    <row r="234" spans="1:21" ht="15.75" customHeight="1">
      <c r="A234" s="200">
        <v>11</v>
      </c>
      <c r="B234" s="191" t="s">
        <v>1820</v>
      </c>
      <c r="C234" s="201">
        <v>2021</v>
      </c>
      <c r="D234" s="202">
        <v>44511</v>
      </c>
      <c r="E234" s="199" t="s">
        <v>1775</v>
      </c>
      <c r="F234" s="199" t="s">
        <v>689</v>
      </c>
      <c r="G234" s="210" t="s">
        <v>328</v>
      </c>
      <c r="H234" s="210">
        <v>1109571948</v>
      </c>
      <c r="I234" s="203" t="s">
        <v>327</v>
      </c>
      <c r="J234" s="206"/>
      <c r="K234" s="198" t="str">
        <f t="shared" ca="1" si="0"/>
        <v>123 año, 7 mes</v>
      </c>
      <c r="L234" s="199" t="s">
        <v>690</v>
      </c>
      <c r="M234" s="199"/>
      <c r="N234" s="199"/>
      <c r="O234" s="199"/>
      <c r="P234" s="199"/>
      <c r="Q234" s="199" t="s">
        <v>169</v>
      </c>
      <c r="R234" s="199" t="s">
        <v>1777</v>
      </c>
      <c r="S234" s="199" t="str">
        <f t="shared" si="2"/>
        <v>NIM</v>
      </c>
      <c r="T234" s="199"/>
      <c r="U234" s="199" t="s">
        <v>375</v>
      </c>
    </row>
    <row r="235" spans="1:21" ht="15.75" customHeight="1">
      <c r="A235" s="200">
        <v>16</v>
      </c>
      <c r="B235" s="191" t="s">
        <v>1820</v>
      </c>
      <c r="C235" s="201">
        <v>2021</v>
      </c>
      <c r="D235" s="202">
        <v>44516</v>
      </c>
      <c r="E235" s="199" t="s">
        <v>1775</v>
      </c>
      <c r="F235" s="199" t="s">
        <v>708</v>
      </c>
      <c r="G235" s="199" t="s">
        <v>328</v>
      </c>
      <c r="H235" s="210">
        <v>1109572726</v>
      </c>
      <c r="I235" s="203" t="s">
        <v>324</v>
      </c>
      <c r="J235" s="205">
        <v>44452</v>
      </c>
      <c r="K235" s="198" t="str">
        <f t="shared" ca="1" si="0"/>
        <v>1 año, 11 mes</v>
      </c>
      <c r="L235" s="199" t="s">
        <v>709</v>
      </c>
      <c r="M235" s="207" t="s">
        <v>1821</v>
      </c>
      <c r="N235" s="207">
        <v>1143842440</v>
      </c>
      <c r="O235" s="207" t="s">
        <v>710</v>
      </c>
      <c r="P235" s="218">
        <v>3043833586</v>
      </c>
      <c r="Q235" s="199" t="s">
        <v>174</v>
      </c>
      <c r="R235" s="199" t="s">
        <v>1784</v>
      </c>
      <c r="S235" s="199" t="str">
        <f t="shared" si="2"/>
        <v>HEX</v>
      </c>
      <c r="T235" s="199"/>
      <c r="U235" s="199" t="s">
        <v>375</v>
      </c>
    </row>
    <row r="236" spans="1:21" ht="15.75" customHeight="1">
      <c r="A236" s="200">
        <v>16</v>
      </c>
      <c r="B236" s="191" t="s">
        <v>1820</v>
      </c>
      <c r="C236" s="201">
        <v>2021</v>
      </c>
      <c r="D236" s="202">
        <v>44516</v>
      </c>
      <c r="E236" s="199" t="s">
        <v>1775</v>
      </c>
      <c r="F236" s="199" t="s">
        <v>708</v>
      </c>
      <c r="G236" s="199" t="s">
        <v>328</v>
      </c>
      <c r="H236" s="210">
        <v>1109572726</v>
      </c>
      <c r="I236" s="203" t="s">
        <v>324</v>
      </c>
      <c r="J236" s="205">
        <v>44452</v>
      </c>
      <c r="K236" s="198" t="str">
        <f t="shared" ca="1" si="0"/>
        <v>1 año, 11 mes</v>
      </c>
      <c r="L236" s="199" t="s">
        <v>709</v>
      </c>
      <c r="M236" s="207" t="s">
        <v>1821</v>
      </c>
      <c r="N236" s="207">
        <v>1143842440</v>
      </c>
      <c r="O236" s="207" t="s">
        <v>710</v>
      </c>
      <c r="P236" s="218">
        <v>3043833586</v>
      </c>
      <c r="Q236" s="199" t="s">
        <v>167</v>
      </c>
      <c r="R236" s="199" t="s">
        <v>1783</v>
      </c>
      <c r="S236" s="199" t="str">
        <f t="shared" si="2"/>
        <v>PRE</v>
      </c>
      <c r="T236" s="199"/>
      <c r="U236" s="199" t="s">
        <v>375</v>
      </c>
    </row>
    <row r="237" spans="1:21" ht="15.75" customHeight="1">
      <c r="A237" s="200">
        <v>16</v>
      </c>
      <c r="B237" s="191" t="s">
        <v>1820</v>
      </c>
      <c r="C237" s="201">
        <v>2021</v>
      </c>
      <c r="D237" s="202">
        <v>44516</v>
      </c>
      <c r="E237" s="199" t="s">
        <v>1775</v>
      </c>
      <c r="F237" s="199" t="s">
        <v>708</v>
      </c>
      <c r="G237" s="199" t="s">
        <v>328</v>
      </c>
      <c r="H237" s="199">
        <v>1109572726</v>
      </c>
      <c r="I237" s="203" t="s">
        <v>324</v>
      </c>
      <c r="J237" s="205">
        <v>44452</v>
      </c>
      <c r="K237" s="198" t="str">
        <f t="shared" ca="1" si="0"/>
        <v>1 año, 11 mes</v>
      </c>
      <c r="L237" s="199" t="s">
        <v>709</v>
      </c>
      <c r="M237" s="207" t="s">
        <v>1821</v>
      </c>
      <c r="N237" s="207">
        <v>1143842440</v>
      </c>
      <c r="O237" s="207" t="s">
        <v>710</v>
      </c>
      <c r="P237" s="218">
        <v>3043833586</v>
      </c>
      <c r="Q237" s="199" t="s">
        <v>182</v>
      </c>
      <c r="R237" s="199" t="s">
        <v>1785</v>
      </c>
      <c r="S237" s="199" t="str">
        <f t="shared" si="2"/>
        <v>ROT</v>
      </c>
      <c r="T237" s="199"/>
      <c r="U237" s="199" t="s">
        <v>375</v>
      </c>
    </row>
    <row r="238" spans="1:21" ht="15.75" customHeight="1">
      <c r="A238" s="200">
        <v>16</v>
      </c>
      <c r="B238" s="191" t="s">
        <v>1820</v>
      </c>
      <c r="C238" s="201">
        <v>2021</v>
      </c>
      <c r="D238" s="202">
        <v>44516</v>
      </c>
      <c r="E238" s="199" t="s">
        <v>1775</v>
      </c>
      <c r="F238" s="199" t="s">
        <v>585</v>
      </c>
      <c r="G238" s="199" t="s">
        <v>328</v>
      </c>
      <c r="H238" s="210">
        <v>1108572384</v>
      </c>
      <c r="I238" s="203" t="s">
        <v>324</v>
      </c>
      <c r="J238" s="204">
        <v>44357</v>
      </c>
      <c r="K238" s="198" t="str">
        <f t="shared" ca="1" si="0"/>
        <v>2 año, 2 mes</v>
      </c>
      <c r="L238" s="199" t="s">
        <v>586</v>
      </c>
      <c r="M238" s="199"/>
      <c r="N238" s="199"/>
      <c r="O238" s="199"/>
      <c r="P238" s="199"/>
      <c r="Q238" s="199" t="s">
        <v>169</v>
      </c>
      <c r="R238" s="199" t="s">
        <v>1777</v>
      </c>
      <c r="S238" s="199" t="str">
        <f t="shared" si="2"/>
        <v>NIM</v>
      </c>
      <c r="T238" s="199"/>
      <c r="U238" s="199" t="s">
        <v>375</v>
      </c>
    </row>
    <row r="239" spans="1:21" ht="15.75" customHeight="1">
      <c r="A239" s="200">
        <v>18</v>
      </c>
      <c r="B239" s="191" t="s">
        <v>1820</v>
      </c>
      <c r="C239" s="201">
        <v>2021</v>
      </c>
      <c r="D239" s="202">
        <v>44518</v>
      </c>
      <c r="E239" s="199" t="s">
        <v>1775</v>
      </c>
      <c r="F239" s="199" t="s">
        <v>1284</v>
      </c>
      <c r="G239" s="199" t="s">
        <v>328</v>
      </c>
      <c r="H239" s="199">
        <v>1232816501</v>
      </c>
      <c r="I239" s="203" t="s">
        <v>324</v>
      </c>
      <c r="J239" s="205">
        <v>44363</v>
      </c>
      <c r="K239" s="198" t="str">
        <f t="shared" ca="1" si="0"/>
        <v>2 año, 2 mes</v>
      </c>
      <c r="L239" s="199" t="s">
        <v>1285</v>
      </c>
      <c r="M239" s="199" t="s">
        <v>1786</v>
      </c>
      <c r="N239" s="199" t="s">
        <v>1286</v>
      </c>
      <c r="O239" s="199" t="s">
        <v>1287</v>
      </c>
      <c r="P239" s="199">
        <v>3003007011</v>
      </c>
      <c r="Q239" s="199" t="s">
        <v>169</v>
      </c>
      <c r="R239" s="199" t="s">
        <v>1777</v>
      </c>
      <c r="S239" s="199" t="str">
        <f t="shared" si="2"/>
        <v>NIM</v>
      </c>
      <c r="T239" s="199"/>
      <c r="U239" s="199" t="s">
        <v>375</v>
      </c>
    </row>
    <row r="240" spans="1:21" ht="15.75" customHeight="1">
      <c r="A240" s="200">
        <v>18</v>
      </c>
      <c r="B240" s="191" t="s">
        <v>1820</v>
      </c>
      <c r="C240" s="201">
        <v>2021</v>
      </c>
      <c r="D240" s="202">
        <v>44518</v>
      </c>
      <c r="E240" s="199" t="s">
        <v>1775</v>
      </c>
      <c r="F240" s="199" t="s">
        <v>612</v>
      </c>
      <c r="G240" s="199" t="s">
        <v>332</v>
      </c>
      <c r="H240" s="210">
        <v>1109548111</v>
      </c>
      <c r="I240" s="203" t="s">
        <v>327</v>
      </c>
      <c r="J240" s="206"/>
      <c r="K240" s="198" t="str">
        <f t="shared" ca="1" si="0"/>
        <v>123 año, 7 mes</v>
      </c>
      <c r="L240" s="199" t="s">
        <v>613</v>
      </c>
      <c r="M240" s="199"/>
      <c r="N240" s="199"/>
      <c r="O240" s="199"/>
      <c r="P240" s="199"/>
      <c r="Q240" s="199" t="s">
        <v>164</v>
      </c>
      <c r="R240" s="199" t="s">
        <v>1809</v>
      </c>
      <c r="S240" s="199" t="str">
        <f t="shared" si="2"/>
        <v>BOO</v>
      </c>
      <c r="T240" s="199"/>
      <c r="U240" s="199" t="s">
        <v>375</v>
      </c>
    </row>
    <row r="241" spans="1:21" ht="15.75" customHeight="1">
      <c r="A241" s="200">
        <v>18</v>
      </c>
      <c r="B241" s="191" t="s">
        <v>1820</v>
      </c>
      <c r="C241" s="201">
        <v>2021</v>
      </c>
      <c r="D241" s="202">
        <v>44518</v>
      </c>
      <c r="E241" s="199" t="s">
        <v>1775</v>
      </c>
      <c r="F241" s="199" t="s">
        <v>612</v>
      </c>
      <c r="G241" s="199" t="s">
        <v>332</v>
      </c>
      <c r="H241" s="210">
        <v>1109548111</v>
      </c>
      <c r="I241" s="203" t="s">
        <v>327</v>
      </c>
      <c r="J241" s="206"/>
      <c r="K241" s="198" t="str">
        <f t="shared" ca="1" si="0"/>
        <v>123 año, 7 mes</v>
      </c>
      <c r="L241" s="199" t="s">
        <v>613</v>
      </c>
      <c r="M241" s="199"/>
      <c r="N241" s="199"/>
      <c r="O241" s="199"/>
      <c r="P241" s="199"/>
      <c r="Q241" s="199" t="s">
        <v>181</v>
      </c>
      <c r="R241" s="199" t="s">
        <v>1776</v>
      </c>
      <c r="S241" s="199" t="str">
        <f t="shared" si="2"/>
        <v>INF</v>
      </c>
      <c r="T241" s="199"/>
      <c r="U241" s="199" t="s">
        <v>375</v>
      </c>
    </row>
    <row r="242" spans="1:21" ht="15.75" customHeight="1">
      <c r="A242" s="200">
        <v>19</v>
      </c>
      <c r="B242" s="191" t="s">
        <v>1820</v>
      </c>
      <c r="C242" s="201">
        <v>2021</v>
      </c>
      <c r="D242" s="202">
        <v>44519</v>
      </c>
      <c r="E242" s="199" t="s">
        <v>1775</v>
      </c>
      <c r="F242" s="199" t="s">
        <v>1281</v>
      </c>
      <c r="G242" s="199" t="s">
        <v>328</v>
      </c>
      <c r="H242" s="210">
        <v>1232816464</v>
      </c>
      <c r="I242" s="203" t="s">
        <v>324</v>
      </c>
      <c r="J242" s="205">
        <v>44362</v>
      </c>
      <c r="K242" s="198" t="str">
        <f t="shared" ca="1" si="0"/>
        <v>2 año, 2 mes</v>
      </c>
      <c r="L242" s="199" t="s">
        <v>1282</v>
      </c>
      <c r="M242" s="207" t="s">
        <v>1782</v>
      </c>
      <c r="N242" s="207">
        <v>1143835116</v>
      </c>
      <c r="O242" s="207" t="s">
        <v>1283</v>
      </c>
      <c r="P242" s="207">
        <v>3046685324</v>
      </c>
      <c r="Q242" s="199" t="s">
        <v>169</v>
      </c>
      <c r="R242" s="199" t="s">
        <v>1777</v>
      </c>
      <c r="S242" s="199" t="str">
        <f t="shared" si="2"/>
        <v>NIM</v>
      </c>
      <c r="T242" s="199"/>
      <c r="U242" s="199" t="s">
        <v>375</v>
      </c>
    </row>
    <row r="243" spans="1:21" ht="15.75" customHeight="1">
      <c r="A243" s="200">
        <v>22</v>
      </c>
      <c r="B243" s="191" t="s">
        <v>1820</v>
      </c>
      <c r="C243" s="201">
        <v>2021</v>
      </c>
      <c r="D243" s="202">
        <v>44522</v>
      </c>
      <c r="E243" s="199" t="s">
        <v>1775</v>
      </c>
      <c r="F243" s="199" t="s">
        <v>1271</v>
      </c>
      <c r="G243" s="199" t="s">
        <v>328</v>
      </c>
      <c r="H243" s="210">
        <v>1232816176</v>
      </c>
      <c r="I243" s="203" t="s">
        <v>327</v>
      </c>
      <c r="J243" s="205">
        <v>44336</v>
      </c>
      <c r="K243" s="198" t="str">
        <f t="shared" ca="1" si="0"/>
        <v>2 año, 3 mes</v>
      </c>
      <c r="L243" s="199" t="s">
        <v>1272</v>
      </c>
      <c r="M243" s="199" t="s">
        <v>1818</v>
      </c>
      <c r="N243" s="199">
        <v>1143957497</v>
      </c>
      <c r="O243" s="199" t="s">
        <v>1273</v>
      </c>
      <c r="P243" s="199">
        <v>3156507007</v>
      </c>
      <c r="Q243" s="199" t="s">
        <v>174</v>
      </c>
      <c r="R243" s="199" t="s">
        <v>1784</v>
      </c>
      <c r="S243" s="199" t="str">
        <f t="shared" si="2"/>
        <v>HEX</v>
      </c>
      <c r="T243" s="199"/>
      <c r="U243" s="199" t="s">
        <v>375</v>
      </c>
    </row>
    <row r="244" spans="1:21" ht="15.75" customHeight="1">
      <c r="A244" s="200">
        <v>22</v>
      </c>
      <c r="B244" s="191" t="s">
        <v>1820</v>
      </c>
      <c r="C244" s="201">
        <v>2021</v>
      </c>
      <c r="D244" s="202">
        <v>44522</v>
      </c>
      <c r="E244" s="199" t="s">
        <v>1775</v>
      </c>
      <c r="F244" s="199" t="s">
        <v>1271</v>
      </c>
      <c r="G244" s="199" t="s">
        <v>328</v>
      </c>
      <c r="H244" s="199">
        <v>1232816176</v>
      </c>
      <c r="I244" s="203" t="s">
        <v>327</v>
      </c>
      <c r="J244" s="205">
        <v>44336</v>
      </c>
      <c r="K244" s="198" t="str">
        <f t="shared" ca="1" si="0"/>
        <v>2 año, 3 mes</v>
      </c>
      <c r="L244" s="199" t="s">
        <v>1272</v>
      </c>
      <c r="M244" s="199" t="s">
        <v>1818</v>
      </c>
      <c r="N244" s="199">
        <v>1143957497</v>
      </c>
      <c r="O244" s="199" t="s">
        <v>1273</v>
      </c>
      <c r="P244" s="199">
        <v>3156507007</v>
      </c>
      <c r="Q244" s="199" t="s">
        <v>181</v>
      </c>
      <c r="R244" s="199" t="s">
        <v>1776</v>
      </c>
      <c r="S244" s="199" t="str">
        <f t="shared" si="2"/>
        <v>INF</v>
      </c>
      <c r="T244" s="199"/>
      <c r="U244" s="199" t="s">
        <v>375</v>
      </c>
    </row>
    <row r="245" spans="1:21" ht="15.75" customHeight="1">
      <c r="A245" s="200">
        <v>23</v>
      </c>
      <c r="B245" s="191" t="s">
        <v>1820</v>
      </c>
      <c r="C245" s="201">
        <v>2021</v>
      </c>
      <c r="D245" s="202">
        <v>44523</v>
      </c>
      <c r="E245" s="199" t="s">
        <v>1775</v>
      </c>
      <c r="F245" s="199" t="s">
        <v>476</v>
      </c>
      <c r="G245" s="199" t="s">
        <v>328</v>
      </c>
      <c r="H245" s="210">
        <v>1087840615</v>
      </c>
      <c r="I245" s="203" t="s">
        <v>327</v>
      </c>
      <c r="J245" s="204">
        <v>44339</v>
      </c>
      <c r="K245" s="198" t="str">
        <f t="shared" ca="1" si="0"/>
        <v>2 año, 3 mes</v>
      </c>
      <c r="L245" s="199" t="s">
        <v>477</v>
      </c>
      <c r="M245" s="199"/>
      <c r="N245" s="199"/>
      <c r="O245" s="199" t="s">
        <v>478</v>
      </c>
      <c r="P245" s="199">
        <v>3147281189</v>
      </c>
      <c r="Q245" s="199" t="s">
        <v>169</v>
      </c>
      <c r="R245" s="199" t="s">
        <v>1777</v>
      </c>
      <c r="S245" s="199" t="str">
        <f t="shared" si="2"/>
        <v>NIM</v>
      </c>
      <c r="T245" s="199"/>
      <c r="U245" s="199" t="s">
        <v>375</v>
      </c>
    </row>
    <row r="246" spans="1:21" ht="15.75" customHeight="1">
      <c r="A246" s="200">
        <v>23</v>
      </c>
      <c r="B246" s="191" t="s">
        <v>1820</v>
      </c>
      <c r="C246" s="201">
        <v>2021</v>
      </c>
      <c r="D246" s="202">
        <v>44523</v>
      </c>
      <c r="E246" s="199" t="s">
        <v>1775</v>
      </c>
      <c r="F246" s="199" t="s">
        <v>354</v>
      </c>
      <c r="G246" s="219" t="s">
        <v>351</v>
      </c>
      <c r="H246" s="210">
        <v>1024631</v>
      </c>
      <c r="I246" s="206" t="s">
        <v>327</v>
      </c>
      <c r="J246" s="204">
        <v>38554</v>
      </c>
      <c r="K246" s="198" t="str">
        <f t="shared" ca="1" si="0"/>
        <v>18 año, 1 mes</v>
      </c>
      <c r="L246" s="199" t="s">
        <v>355</v>
      </c>
      <c r="M246" s="199" t="s">
        <v>1791</v>
      </c>
      <c r="N246" s="199"/>
      <c r="O246" s="208" t="s">
        <v>356</v>
      </c>
      <c r="P246" s="210">
        <v>3152938820</v>
      </c>
      <c r="Q246" s="199" t="s">
        <v>181</v>
      </c>
      <c r="R246" s="199" t="s">
        <v>1776</v>
      </c>
      <c r="S246" s="199" t="str">
        <f t="shared" si="2"/>
        <v>INF</v>
      </c>
      <c r="T246" s="199"/>
      <c r="U246" s="199" t="s">
        <v>375</v>
      </c>
    </row>
    <row r="247" spans="1:21" ht="15.75" customHeight="1">
      <c r="A247" s="200">
        <v>23</v>
      </c>
      <c r="B247" s="191" t="s">
        <v>1820</v>
      </c>
      <c r="C247" s="201">
        <v>2021</v>
      </c>
      <c r="D247" s="202">
        <v>44523</v>
      </c>
      <c r="E247" s="199" t="s">
        <v>1775</v>
      </c>
      <c r="F247" s="199" t="s">
        <v>357</v>
      </c>
      <c r="G247" s="219" t="s">
        <v>351</v>
      </c>
      <c r="H247" s="210">
        <v>1024632</v>
      </c>
      <c r="I247" s="206" t="s">
        <v>324</v>
      </c>
      <c r="J247" s="209">
        <v>40041</v>
      </c>
      <c r="K247" s="198" t="str">
        <f t="shared" ca="1" si="0"/>
        <v>14 año, 0 mes</v>
      </c>
      <c r="L247" s="199" t="s">
        <v>355</v>
      </c>
      <c r="M247" s="199" t="s">
        <v>1791</v>
      </c>
      <c r="N247" s="199"/>
      <c r="O247" s="208" t="s">
        <v>356</v>
      </c>
      <c r="P247" s="210">
        <v>3152938820</v>
      </c>
      <c r="Q247" s="199" t="s">
        <v>181</v>
      </c>
      <c r="R247" s="199" t="s">
        <v>1776</v>
      </c>
      <c r="S247" s="199" t="str">
        <f t="shared" si="2"/>
        <v>INF</v>
      </c>
      <c r="T247" s="199"/>
      <c r="U247" s="199" t="s">
        <v>375</v>
      </c>
    </row>
    <row r="248" spans="1:21" ht="15.75" customHeight="1">
      <c r="A248" s="200">
        <v>23</v>
      </c>
      <c r="B248" s="191" t="s">
        <v>1820</v>
      </c>
      <c r="C248" s="201">
        <v>2021</v>
      </c>
      <c r="D248" s="202">
        <v>44523</v>
      </c>
      <c r="E248" s="199" t="s">
        <v>1775</v>
      </c>
      <c r="F248" s="199" t="s">
        <v>834</v>
      </c>
      <c r="G248" s="199" t="s">
        <v>328</v>
      </c>
      <c r="H248" s="199">
        <v>1109939225</v>
      </c>
      <c r="I248" s="203" t="s">
        <v>327</v>
      </c>
      <c r="J248" s="206"/>
      <c r="K248" s="198" t="str">
        <f t="shared" ca="1" si="0"/>
        <v>123 año, 7 mes</v>
      </c>
      <c r="L248" s="199" t="s">
        <v>835</v>
      </c>
      <c r="M248" s="199"/>
      <c r="N248" s="199"/>
      <c r="O248" s="199"/>
      <c r="P248" s="199"/>
      <c r="Q248" s="199" t="s">
        <v>169</v>
      </c>
      <c r="R248" s="199" t="s">
        <v>1777</v>
      </c>
      <c r="S248" s="199" t="str">
        <f t="shared" si="2"/>
        <v>NIM</v>
      </c>
      <c r="T248" s="199"/>
      <c r="U248" s="199" t="s">
        <v>375</v>
      </c>
    </row>
    <row r="249" spans="1:21" ht="15.75" customHeight="1">
      <c r="A249" s="200">
        <v>23</v>
      </c>
      <c r="B249" s="191" t="s">
        <v>1820</v>
      </c>
      <c r="C249" s="201">
        <v>2021</v>
      </c>
      <c r="D249" s="202">
        <v>44523</v>
      </c>
      <c r="E249" s="199" t="s">
        <v>1775</v>
      </c>
      <c r="F249" s="199" t="s">
        <v>1257</v>
      </c>
      <c r="G249" s="199" t="s">
        <v>328</v>
      </c>
      <c r="H249" s="210">
        <v>1232815382</v>
      </c>
      <c r="I249" s="203" t="s">
        <v>327</v>
      </c>
      <c r="J249" s="206"/>
      <c r="K249" s="198" t="str">
        <f t="shared" ca="1" si="0"/>
        <v>123 año, 7 mes</v>
      </c>
      <c r="L249" s="199" t="s">
        <v>1258</v>
      </c>
      <c r="M249" s="199"/>
      <c r="N249" s="199"/>
      <c r="O249" s="199"/>
      <c r="P249" s="199"/>
      <c r="Q249" s="199" t="s">
        <v>181</v>
      </c>
      <c r="R249" s="199" t="s">
        <v>1776</v>
      </c>
      <c r="S249" s="199" t="str">
        <f t="shared" si="2"/>
        <v>INF</v>
      </c>
      <c r="T249" s="199"/>
      <c r="U249" s="199" t="s">
        <v>375</v>
      </c>
    </row>
    <row r="250" spans="1:21" ht="15.75" customHeight="1">
      <c r="A250" s="200">
        <v>23</v>
      </c>
      <c r="B250" s="191" t="s">
        <v>1820</v>
      </c>
      <c r="C250" s="201">
        <v>2021</v>
      </c>
      <c r="D250" s="202">
        <v>44523</v>
      </c>
      <c r="E250" s="199" t="s">
        <v>1775</v>
      </c>
      <c r="F250" s="199" t="s">
        <v>832</v>
      </c>
      <c r="G250" s="199" t="s">
        <v>328</v>
      </c>
      <c r="H250" s="210">
        <v>1109939128</v>
      </c>
      <c r="I250" s="203" t="s">
        <v>324</v>
      </c>
      <c r="J250" s="206"/>
      <c r="K250" s="198" t="str">
        <f t="shared" ca="1" si="0"/>
        <v>123 año, 7 mes</v>
      </c>
      <c r="L250" s="199" t="s">
        <v>833</v>
      </c>
      <c r="M250" s="199"/>
      <c r="N250" s="199"/>
      <c r="O250" s="199"/>
      <c r="P250" s="199"/>
      <c r="Q250" s="199" t="s">
        <v>169</v>
      </c>
      <c r="R250" s="199" t="s">
        <v>1777</v>
      </c>
      <c r="S250" s="199" t="str">
        <f t="shared" si="2"/>
        <v>NIM</v>
      </c>
      <c r="T250" s="199"/>
      <c r="U250" s="199" t="s">
        <v>375</v>
      </c>
    </row>
    <row r="251" spans="1:21" ht="15.75" customHeight="1">
      <c r="A251" s="200">
        <v>26</v>
      </c>
      <c r="B251" s="191" t="s">
        <v>1820</v>
      </c>
      <c r="C251" s="201">
        <v>2021</v>
      </c>
      <c r="D251" s="202">
        <v>44526</v>
      </c>
      <c r="E251" s="199" t="s">
        <v>1775</v>
      </c>
      <c r="F251" s="199" t="s">
        <v>598</v>
      </c>
      <c r="G251" s="199" t="s">
        <v>328</v>
      </c>
      <c r="H251" s="210">
        <v>1108653697</v>
      </c>
      <c r="I251" s="203" t="s">
        <v>327</v>
      </c>
      <c r="J251" s="206"/>
      <c r="K251" s="198" t="str">
        <f t="shared" ca="1" si="0"/>
        <v>123 año, 7 mes</v>
      </c>
      <c r="L251" s="199" t="s">
        <v>599</v>
      </c>
      <c r="M251" s="199" t="s">
        <v>1822</v>
      </c>
      <c r="N251" s="199"/>
      <c r="O251" s="199"/>
      <c r="P251" s="199"/>
      <c r="Q251" s="199" t="s">
        <v>177</v>
      </c>
      <c r="R251" s="199" t="s">
        <v>1777</v>
      </c>
      <c r="S251" s="199" t="str">
        <f t="shared" si="2"/>
        <v>NIM</v>
      </c>
      <c r="T251" s="199"/>
      <c r="U251" s="199" t="s">
        <v>375</v>
      </c>
    </row>
    <row r="252" spans="1:21" ht="15.75" customHeight="1">
      <c r="A252" s="200">
        <v>27</v>
      </c>
      <c r="B252" s="191" t="s">
        <v>1820</v>
      </c>
      <c r="C252" s="201">
        <v>2021</v>
      </c>
      <c r="D252" s="202">
        <v>44527</v>
      </c>
      <c r="E252" s="199" t="s">
        <v>1775</v>
      </c>
      <c r="F252" s="199" t="s">
        <v>435</v>
      </c>
      <c r="G252" s="199" t="s">
        <v>328</v>
      </c>
      <c r="H252" s="210">
        <v>1016920393</v>
      </c>
      <c r="I252" s="203" t="s">
        <v>327</v>
      </c>
      <c r="J252" s="206"/>
      <c r="K252" s="198" t="str">
        <f t="shared" ca="1" si="0"/>
        <v>123 año, 7 mes</v>
      </c>
      <c r="L252" s="199" t="s">
        <v>436</v>
      </c>
      <c r="M252" s="199"/>
      <c r="N252" s="199"/>
      <c r="O252" s="199"/>
      <c r="P252" s="199"/>
      <c r="Q252" s="199" t="s">
        <v>167</v>
      </c>
      <c r="R252" s="199" t="s">
        <v>1783</v>
      </c>
      <c r="S252" s="199" t="str">
        <f t="shared" si="2"/>
        <v>PRE</v>
      </c>
      <c r="T252" s="199"/>
      <c r="U252" s="199" t="s">
        <v>371</v>
      </c>
    </row>
    <row r="253" spans="1:21" ht="15.75" customHeight="1">
      <c r="A253" s="200">
        <v>29</v>
      </c>
      <c r="B253" s="191" t="s">
        <v>1820</v>
      </c>
      <c r="C253" s="201">
        <v>2021</v>
      </c>
      <c r="D253" s="202">
        <v>44529</v>
      </c>
      <c r="E253" s="199" t="s">
        <v>1775</v>
      </c>
      <c r="F253" s="199" t="s">
        <v>1248</v>
      </c>
      <c r="G253" s="199" t="s">
        <v>328</v>
      </c>
      <c r="H253" s="210">
        <v>1232814788</v>
      </c>
      <c r="I253" s="203" t="s">
        <v>324</v>
      </c>
      <c r="J253" s="205">
        <v>44188</v>
      </c>
      <c r="K253" s="198" t="str">
        <f t="shared" ca="1" si="0"/>
        <v>2 año, 8 mes</v>
      </c>
      <c r="L253" s="207" t="s">
        <v>1249</v>
      </c>
      <c r="M253" s="207" t="s">
        <v>1823</v>
      </c>
      <c r="N253" s="207">
        <v>1130604380</v>
      </c>
      <c r="O253" s="207" t="s">
        <v>1250</v>
      </c>
      <c r="P253" s="207">
        <v>3113677538</v>
      </c>
      <c r="Q253" s="199" t="s">
        <v>181</v>
      </c>
      <c r="R253" s="199" t="s">
        <v>1776</v>
      </c>
      <c r="S253" s="199" t="str">
        <f t="shared" si="2"/>
        <v>INF</v>
      </c>
      <c r="T253" s="199"/>
      <c r="U253" s="199" t="s">
        <v>375</v>
      </c>
    </row>
    <row r="254" spans="1:21" ht="15.75" customHeight="1">
      <c r="A254" s="200">
        <v>29</v>
      </c>
      <c r="B254" s="191" t="s">
        <v>1820</v>
      </c>
      <c r="C254" s="201">
        <v>2021</v>
      </c>
      <c r="D254" s="202">
        <v>44529</v>
      </c>
      <c r="E254" s="199" t="s">
        <v>1775</v>
      </c>
      <c r="F254" s="208" t="s">
        <v>987</v>
      </c>
      <c r="G254" s="199" t="s">
        <v>328</v>
      </c>
      <c r="H254" s="210">
        <v>1126828189</v>
      </c>
      <c r="I254" s="203" t="s">
        <v>324</v>
      </c>
      <c r="J254" s="209">
        <v>44371</v>
      </c>
      <c r="K254" s="198" t="str">
        <f t="shared" ca="1" si="0"/>
        <v>2 año, 2 mes</v>
      </c>
      <c r="L254" s="199" t="s">
        <v>325</v>
      </c>
      <c r="M254" s="199" t="s">
        <v>1791</v>
      </c>
      <c r="N254" s="199"/>
      <c r="O254" s="199"/>
      <c r="P254" s="199"/>
      <c r="Q254" s="199" t="s">
        <v>169</v>
      </c>
      <c r="R254" s="199" t="s">
        <v>1777</v>
      </c>
      <c r="S254" s="199" t="str">
        <f t="shared" si="2"/>
        <v>NIM</v>
      </c>
      <c r="T254" s="199"/>
      <c r="U254" s="199" t="s">
        <v>375</v>
      </c>
    </row>
    <row r="255" spans="1:21" ht="15.75" customHeight="1">
      <c r="A255" s="200">
        <v>30</v>
      </c>
      <c r="B255" s="191" t="s">
        <v>1820</v>
      </c>
      <c r="C255" s="201">
        <v>2021</v>
      </c>
      <c r="D255" s="202">
        <v>44530</v>
      </c>
      <c r="E255" s="199" t="s">
        <v>1775</v>
      </c>
      <c r="F255" s="199" t="s">
        <v>464</v>
      </c>
      <c r="G255" s="199" t="s">
        <v>328</v>
      </c>
      <c r="H255" s="210">
        <v>1036265296</v>
      </c>
      <c r="I255" s="203" t="s">
        <v>324</v>
      </c>
      <c r="J255" s="206"/>
      <c r="K255" s="198" t="str">
        <f t="shared" ca="1" si="0"/>
        <v>123 año, 7 mes</v>
      </c>
      <c r="L255" s="199" t="s">
        <v>465</v>
      </c>
      <c r="M255" s="199"/>
      <c r="N255" s="199"/>
      <c r="O255" s="199"/>
      <c r="P255" s="199"/>
      <c r="Q255" s="199" t="s">
        <v>1817</v>
      </c>
      <c r="R255" s="199" t="s">
        <v>1814</v>
      </c>
      <c r="S255" s="199" t="str">
        <f t="shared" si="2"/>
        <v>PRI</v>
      </c>
      <c r="T255" s="199"/>
      <c r="U255" s="199" t="s">
        <v>371</v>
      </c>
    </row>
    <row r="256" spans="1:21" ht="15.75" customHeight="1">
      <c r="A256" s="200">
        <v>30</v>
      </c>
      <c r="B256" s="191" t="s">
        <v>1820</v>
      </c>
      <c r="C256" s="201">
        <v>2021</v>
      </c>
      <c r="D256" s="202">
        <v>44530</v>
      </c>
      <c r="E256" s="199" t="s">
        <v>1775</v>
      </c>
      <c r="F256" s="199" t="s">
        <v>464</v>
      </c>
      <c r="G256" s="199" t="s">
        <v>328</v>
      </c>
      <c r="H256" s="210">
        <v>1036265296</v>
      </c>
      <c r="I256" s="203" t="s">
        <v>324</v>
      </c>
      <c r="J256" s="206"/>
      <c r="K256" s="198" t="str">
        <f t="shared" ca="1" si="0"/>
        <v>123 año, 7 mes</v>
      </c>
      <c r="L256" s="199" t="s">
        <v>465</v>
      </c>
      <c r="M256" s="199"/>
      <c r="N256" s="199"/>
      <c r="O256" s="199"/>
      <c r="P256" s="199"/>
      <c r="Q256" s="199" t="s">
        <v>172</v>
      </c>
      <c r="R256" s="199" t="s">
        <v>1781</v>
      </c>
      <c r="S256" s="199" t="str">
        <f t="shared" si="2"/>
        <v>VAR</v>
      </c>
      <c r="T256" s="199"/>
      <c r="U256" s="199" t="s">
        <v>371</v>
      </c>
    </row>
    <row r="257" spans="1:21" ht="15.75" customHeight="1">
      <c r="A257" s="200">
        <v>30</v>
      </c>
      <c r="B257" s="191" t="s">
        <v>1820</v>
      </c>
      <c r="C257" s="201">
        <v>2021</v>
      </c>
      <c r="D257" s="202">
        <v>44530</v>
      </c>
      <c r="E257" s="199" t="s">
        <v>1775</v>
      </c>
      <c r="F257" s="199" t="s">
        <v>464</v>
      </c>
      <c r="G257" s="199" t="s">
        <v>328</v>
      </c>
      <c r="H257" s="210">
        <v>1036265296</v>
      </c>
      <c r="I257" s="203" t="s">
        <v>324</v>
      </c>
      <c r="J257" s="206"/>
      <c r="K257" s="198" t="str">
        <f t="shared" ca="1" si="0"/>
        <v>123 año, 7 mes</v>
      </c>
      <c r="L257" s="199" t="s">
        <v>465</v>
      </c>
      <c r="M257" s="199"/>
      <c r="N257" s="199"/>
      <c r="O257" s="199"/>
      <c r="P257" s="199"/>
      <c r="Q257" s="199" t="s">
        <v>1788</v>
      </c>
      <c r="R257" s="199" t="s">
        <v>1789</v>
      </c>
      <c r="S257" s="199" t="str">
        <f t="shared" si="2"/>
        <v>AVA</v>
      </c>
      <c r="T257" s="199"/>
      <c r="U257" s="199" t="s">
        <v>371</v>
      </c>
    </row>
    <row r="258" spans="1:21" ht="15.75" customHeight="1">
      <c r="A258" s="200">
        <v>30</v>
      </c>
      <c r="B258" s="191" t="s">
        <v>1820</v>
      </c>
      <c r="C258" s="201">
        <v>2021</v>
      </c>
      <c r="D258" s="202">
        <v>44530</v>
      </c>
      <c r="E258" s="199" t="s">
        <v>1775</v>
      </c>
      <c r="F258" s="199" t="s">
        <v>464</v>
      </c>
      <c r="G258" s="199" t="s">
        <v>328</v>
      </c>
      <c r="H258" s="210">
        <v>1036265296</v>
      </c>
      <c r="I258" s="203" t="s">
        <v>324</v>
      </c>
      <c r="J258" s="206"/>
      <c r="K258" s="198" t="str">
        <f t="shared" ca="1" si="0"/>
        <v>123 año, 7 mes</v>
      </c>
      <c r="L258" s="199" t="s">
        <v>465</v>
      </c>
      <c r="M258" s="199"/>
      <c r="N258" s="199"/>
      <c r="O258" s="199"/>
      <c r="P258" s="199"/>
      <c r="Q258" s="199" t="s">
        <v>167</v>
      </c>
      <c r="R258" s="199" t="s">
        <v>1783</v>
      </c>
      <c r="S258" s="199" t="str">
        <f t="shared" si="2"/>
        <v>PRE</v>
      </c>
      <c r="T258" s="199"/>
      <c r="U258" s="199" t="s">
        <v>371</v>
      </c>
    </row>
    <row r="259" spans="1:21" ht="15.75" customHeight="1">
      <c r="A259" s="200">
        <v>1</v>
      </c>
      <c r="B259" s="191" t="s">
        <v>1824</v>
      </c>
      <c r="C259" s="201">
        <v>2021</v>
      </c>
      <c r="D259" s="202">
        <v>44531</v>
      </c>
      <c r="E259" s="199" t="s">
        <v>1775</v>
      </c>
      <c r="F259" s="199" t="s">
        <v>639</v>
      </c>
      <c r="G259" s="199" t="s">
        <v>328</v>
      </c>
      <c r="H259" s="210">
        <v>1109569271</v>
      </c>
      <c r="I259" s="203" t="s">
        <v>324</v>
      </c>
      <c r="J259" s="206"/>
      <c r="K259" s="198" t="str">
        <f t="shared" ca="1" si="0"/>
        <v>123 año, 7 mes</v>
      </c>
      <c r="L259" s="199" t="s">
        <v>640</v>
      </c>
      <c r="M259" s="199"/>
      <c r="N259" s="199"/>
      <c r="O259" s="199"/>
      <c r="P259" s="199"/>
      <c r="Q259" s="199" t="s">
        <v>167</v>
      </c>
      <c r="R259" s="199" t="s">
        <v>1783</v>
      </c>
      <c r="S259" s="199" t="str">
        <f t="shared" si="2"/>
        <v>PRE</v>
      </c>
      <c r="T259" s="199"/>
      <c r="U259" s="199" t="s">
        <v>371</v>
      </c>
    </row>
    <row r="260" spans="1:21" ht="15.75" customHeight="1">
      <c r="A260" s="200">
        <v>2</v>
      </c>
      <c r="B260" s="191" t="s">
        <v>1824</v>
      </c>
      <c r="C260" s="201">
        <v>2021</v>
      </c>
      <c r="D260" s="202">
        <v>44532</v>
      </c>
      <c r="E260" s="199" t="s">
        <v>1775</v>
      </c>
      <c r="F260" s="199" t="s">
        <v>1165</v>
      </c>
      <c r="G260" s="199" t="s">
        <v>328</v>
      </c>
      <c r="H260" s="210">
        <v>1232810026</v>
      </c>
      <c r="I260" s="203" t="s">
        <v>324</v>
      </c>
      <c r="J260" s="206"/>
      <c r="K260" s="198" t="str">
        <f t="shared" ca="1" si="0"/>
        <v>123 año, 7 mes</v>
      </c>
      <c r="L260" s="199" t="s">
        <v>1166</v>
      </c>
      <c r="M260" s="199"/>
      <c r="N260" s="199"/>
      <c r="O260" s="199"/>
      <c r="P260" s="199"/>
      <c r="Q260" s="199" t="s">
        <v>177</v>
      </c>
      <c r="R260" s="199" t="s">
        <v>1777</v>
      </c>
      <c r="S260" s="199" t="str">
        <f t="shared" si="2"/>
        <v>NIM</v>
      </c>
      <c r="T260" s="199"/>
      <c r="U260" s="199" t="s">
        <v>375</v>
      </c>
    </row>
    <row r="261" spans="1:21" ht="15.75" customHeight="1">
      <c r="A261" s="200">
        <v>2</v>
      </c>
      <c r="B261" s="191" t="s">
        <v>1824</v>
      </c>
      <c r="C261" s="201">
        <v>2021</v>
      </c>
      <c r="D261" s="202">
        <v>44532</v>
      </c>
      <c r="E261" s="199" t="s">
        <v>1775</v>
      </c>
      <c r="F261" s="199" t="s">
        <v>1165</v>
      </c>
      <c r="G261" s="199" t="s">
        <v>328</v>
      </c>
      <c r="H261" s="210">
        <v>1232810026</v>
      </c>
      <c r="I261" s="203" t="s">
        <v>324</v>
      </c>
      <c r="J261" s="206"/>
      <c r="K261" s="198" t="str">
        <f t="shared" ca="1" si="0"/>
        <v>123 año, 7 mes</v>
      </c>
      <c r="L261" s="199" t="s">
        <v>1166</v>
      </c>
      <c r="M261" s="199"/>
      <c r="N261" s="199"/>
      <c r="O261" s="199"/>
      <c r="P261" s="199"/>
      <c r="Q261" s="199" t="s">
        <v>181</v>
      </c>
      <c r="R261" s="199" t="s">
        <v>1776</v>
      </c>
      <c r="S261" s="199" t="str">
        <f t="shared" si="2"/>
        <v>INF</v>
      </c>
      <c r="T261" s="199"/>
      <c r="U261" s="199" t="s">
        <v>375</v>
      </c>
    </row>
    <row r="262" spans="1:21" ht="15.75" customHeight="1">
      <c r="A262" s="200">
        <v>3</v>
      </c>
      <c r="B262" s="191" t="s">
        <v>1824</v>
      </c>
      <c r="C262" s="201">
        <v>2021</v>
      </c>
      <c r="D262" s="202">
        <v>44533</v>
      </c>
      <c r="E262" s="199" t="s">
        <v>1775</v>
      </c>
      <c r="F262" s="199" t="s">
        <v>472</v>
      </c>
      <c r="G262" s="199" t="s">
        <v>328</v>
      </c>
      <c r="H262" s="199">
        <v>1059251363</v>
      </c>
      <c r="I262" s="203" t="s">
        <v>324</v>
      </c>
      <c r="J262" s="206"/>
      <c r="K262" s="198" t="str">
        <f t="shared" ca="1" si="0"/>
        <v>123 año, 7 mes</v>
      </c>
      <c r="L262" s="199" t="s">
        <v>1810</v>
      </c>
      <c r="M262" s="199"/>
      <c r="N262" s="199"/>
      <c r="O262" s="199"/>
      <c r="P262" s="199"/>
      <c r="Q262" s="199" t="s">
        <v>177</v>
      </c>
      <c r="R262" s="199" t="s">
        <v>1777</v>
      </c>
      <c r="S262" s="199" t="str">
        <f t="shared" si="2"/>
        <v>NIM</v>
      </c>
      <c r="T262" s="199"/>
      <c r="U262" s="199" t="s">
        <v>375</v>
      </c>
    </row>
    <row r="263" spans="1:21" ht="15.75" customHeight="1">
      <c r="A263" s="200">
        <v>3</v>
      </c>
      <c r="B263" s="191" t="s">
        <v>1824</v>
      </c>
      <c r="C263" s="201">
        <v>2021</v>
      </c>
      <c r="D263" s="202">
        <v>44533</v>
      </c>
      <c r="E263" s="199" t="s">
        <v>1775</v>
      </c>
      <c r="F263" s="199" t="s">
        <v>472</v>
      </c>
      <c r="G263" s="199" t="s">
        <v>328</v>
      </c>
      <c r="H263" s="199">
        <v>1059251363</v>
      </c>
      <c r="I263" s="203" t="s">
        <v>324</v>
      </c>
      <c r="J263" s="206"/>
      <c r="K263" s="198" t="str">
        <f t="shared" ca="1" si="0"/>
        <v>123 año, 7 mes</v>
      </c>
      <c r="L263" s="199" t="s">
        <v>1810</v>
      </c>
      <c r="M263" s="199"/>
      <c r="N263" s="199"/>
      <c r="O263" s="199"/>
      <c r="P263" s="199"/>
      <c r="Q263" s="199" t="s">
        <v>181</v>
      </c>
      <c r="R263" s="199" t="s">
        <v>1776</v>
      </c>
      <c r="S263" s="199" t="str">
        <f t="shared" si="2"/>
        <v>INF</v>
      </c>
      <c r="T263" s="199"/>
      <c r="U263" s="199" t="s">
        <v>375</v>
      </c>
    </row>
    <row r="264" spans="1:21" ht="15.75" customHeight="1">
      <c r="A264" s="200">
        <v>3</v>
      </c>
      <c r="B264" s="191" t="s">
        <v>1824</v>
      </c>
      <c r="C264" s="201">
        <v>2021</v>
      </c>
      <c r="D264" s="202">
        <v>44533</v>
      </c>
      <c r="E264" s="199" t="s">
        <v>1775</v>
      </c>
      <c r="F264" s="199" t="s">
        <v>678</v>
      </c>
      <c r="G264" s="199" t="s">
        <v>328</v>
      </c>
      <c r="H264" s="210">
        <v>1109571569</v>
      </c>
      <c r="I264" s="203" t="s">
        <v>324</v>
      </c>
      <c r="J264" s="206"/>
      <c r="K264" s="198" t="str">
        <f t="shared" ca="1" si="0"/>
        <v>123 año, 7 mes</v>
      </c>
      <c r="L264" s="199" t="s">
        <v>679</v>
      </c>
      <c r="M264" s="199"/>
      <c r="N264" s="199"/>
      <c r="O264" s="199"/>
      <c r="P264" s="199"/>
      <c r="Q264" s="199" t="s">
        <v>177</v>
      </c>
      <c r="R264" s="199" t="s">
        <v>1777</v>
      </c>
      <c r="S264" s="199" t="str">
        <f t="shared" si="2"/>
        <v>NIM</v>
      </c>
      <c r="T264" s="199"/>
      <c r="U264" s="199" t="s">
        <v>371</v>
      </c>
    </row>
    <row r="265" spans="1:21" ht="15.75" customHeight="1">
      <c r="A265" s="200">
        <v>3</v>
      </c>
      <c r="B265" s="191" t="s">
        <v>1824</v>
      </c>
      <c r="C265" s="201">
        <v>2021</v>
      </c>
      <c r="D265" s="202">
        <v>44533</v>
      </c>
      <c r="E265" s="199" t="s">
        <v>1775</v>
      </c>
      <c r="F265" s="199" t="s">
        <v>678</v>
      </c>
      <c r="G265" s="199" t="s">
        <v>328</v>
      </c>
      <c r="H265" s="210">
        <v>1109571569</v>
      </c>
      <c r="I265" s="203" t="s">
        <v>324</v>
      </c>
      <c r="J265" s="206"/>
      <c r="K265" s="198" t="str">
        <f t="shared" ca="1" si="0"/>
        <v>123 año, 7 mes</v>
      </c>
      <c r="L265" s="199" t="s">
        <v>679</v>
      </c>
      <c r="M265" s="199"/>
      <c r="N265" s="199"/>
      <c r="O265" s="199"/>
      <c r="P265" s="199"/>
      <c r="Q265" s="199" t="s">
        <v>181</v>
      </c>
      <c r="R265" s="199" t="s">
        <v>1776</v>
      </c>
      <c r="S265" s="199" t="str">
        <f t="shared" si="2"/>
        <v>INF</v>
      </c>
      <c r="T265" s="199"/>
      <c r="U265" s="199" t="s">
        <v>371</v>
      </c>
    </row>
    <row r="266" spans="1:21" ht="15.75" customHeight="1">
      <c r="A266" s="200">
        <v>6</v>
      </c>
      <c r="B266" s="191" t="s">
        <v>1824</v>
      </c>
      <c r="C266" s="201">
        <v>2021</v>
      </c>
      <c r="D266" s="202">
        <v>44536</v>
      </c>
      <c r="E266" s="199" t="s">
        <v>1775</v>
      </c>
      <c r="F266" s="199" t="s">
        <v>667</v>
      </c>
      <c r="G266" s="199" t="s">
        <v>328</v>
      </c>
      <c r="H266" s="199">
        <v>1109571123</v>
      </c>
      <c r="I266" s="203" t="s">
        <v>324</v>
      </c>
      <c r="J266" s="206"/>
      <c r="K266" s="198" t="str">
        <f t="shared" ca="1" si="0"/>
        <v>123 año, 7 mes</v>
      </c>
      <c r="L266" s="199" t="s">
        <v>668</v>
      </c>
      <c r="M266" s="199"/>
      <c r="N266" s="199"/>
      <c r="O266" s="199"/>
      <c r="P266" s="199"/>
      <c r="Q266" s="199" t="s">
        <v>177</v>
      </c>
      <c r="R266" s="199" t="s">
        <v>1777</v>
      </c>
      <c r="S266" s="199" t="str">
        <f t="shared" si="2"/>
        <v>NIM</v>
      </c>
      <c r="T266" s="199"/>
      <c r="U266" s="199" t="s">
        <v>375</v>
      </c>
    </row>
    <row r="267" spans="1:21" ht="15.75" customHeight="1">
      <c r="A267" s="200">
        <v>6</v>
      </c>
      <c r="B267" s="191" t="s">
        <v>1824</v>
      </c>
      <c r="C267" s="201">
        <v>2021</v>
      </c>
      <c r="D267" s="202">
        <v>44536</v>
      </c>
      <c r="E267" s="199" t="s">
        <v>1775</v>
      </c>
      <c r="F267" s="199" t="s">
        <v>705</v>
      </c>
      <c r="G267" s="199" t="s">
        <v>328</v>
      </c>
      <c r="H267" s="199">
        <v>1109572687</v>
      </c>
      <c r="I267" s="203" t="s">
        <v>327</v>
      </c>
      <c r="J267" s="206"/>
      <c r="K267" s="198" t="str">
        <f t="shared" ca="1" si="0"/>
        <v>123 año, 7 mes</v>
      </c>
      <c r="L267" s="199" t="s">
        <v>706</v>
      </c>
      <c r="M267" s="199"/>
      <c r="N267" s="199"/>
      <c r="O267" s="199"/>
      <c r="P267" s="199"/>
      <c r="Q267" s="199" t="s">
        <v>177</v>
      </c>
      <c r="R267" s="199" t="s">
        <v>1777</v>
      </c>
      <c r="S267" s="199" t="str">
        <f t="shared" si="2"/>
        <v>NIM</v>
      </c>
      <c r="T267" s="199"/>
      <c r="U267" s="199" t="s">
        <v>371</v>
      </c>
    </row>
    <row r="268" spans="1:21" ht="15.75" customHeight="1">
      <c r="A268" s="200">
        <v>7</v>
      </c>
      <c r="B268" s="191" t="s">
        <v>1824</v>
      </c>
      <c r="C268" s="201">
        <v>2021</v>
      </c>
      <c r="D268" s="202">
        <v>44537</v>
      </c>
      <c r="E268" s="199" t="s">
        <v>1775</v>
      </c>
      <c r="F268" s="199" t="s">
        <v>1306</v>
      </c>
      <c r="G268" s="199" t="s">
        <v>328</v>
      </c>
      <c r="H268" s="210">
        <v>1232817411</v>
      </c>
      <c r="I268" s="203" t="s">
        <v>324</v>
      </c>
      <c r="J268" s="205">
        <v>44446</v>
      </c>
      <c r="K268" s="198" t="str">
        <f t="shared" ca="1" si="0"/>
        <v>1 año, 11 mes</v>
      </c>
      <c r="L268" s="207" t="s">
        <v>1307</v>
      </c>
      <c r="M268" s="207" t="s">
        <v>1804</v>
      </c>
      <c r="N268" s="207">
        <v>1143850842</v>
      </c>
      <c r="O268" s="207" t="s">
        <v>1308</v>
      </c>
      <c r="P268" s="207">
        <v>3183901226</v>
      </c>
      <c r="Q268" s="199" t="s">
        <v>177</v>
      </c>
      <c r="R268" s="199" t="s">
        <v>1777</v>
      </c>
      <c r="S268" s="199" t="str">
        <f t="shared" si="2"/>
        <v>NIM</v>
      </c>
      <c r="T268" s="199"/>
      <c r="U268" s="199" t="s">
        <v>375</v>
      </c>
    </row>
    <row r="269" spans="1:21" ht="15.75" customHeight="1">
      <c r="A269" s="200">
        <v>7</v>
      </c>
      <c r="B269" s="191" t="s">
        <v>1824</v>
      </c>
      <c r="C269" s="201">
        <v>2021</v>
      </c>
      <c r="D269" s="202">
        <v>44537</v>
      </c>
      <c r="E269" s="199" t="s">
        <v>1775</v>
      </c>
      <c r="F269" s="199" t="s">
        <v>529</v>
      </c>
      <c r="G269" s="199" t="s">
        <v>328</v>
      </c>
      <c r="H269" s="210">
        <v>1107538820</v>
      </c>
      <c r="I269" s="203" t="s">
        <v>324</v>
      </c>
      <c r="J269" s="204">
        <v>44345</v>
      </c>
      <c r="K269" s="198" t="str">
        <f t="shared" ca="1" si="0"/>
        <v>2 año, 2 mes</v>
      </c>
      <c r="L269" s="199" t="s">
        <v>530</v>
      </c>
      <c r="M269" s="199"/>
      <c r="N269" s="199"/>
      <c r="O269" s="199" t="s">
        <v>531</v>
      </c>
      <c r="P269" s="199"/>
      <c r="Q269" s="199" t="s">
        <v>169</v>
      </c>
      <c r="R269" s="199" t="s">
        <v>1777</v>
      </c>
      <c r="S269" s="199" t="str">
        <f t="shared" si="2"/>
        <v>NIM</v>
      </c>
      <c r="T269" s="199"/>
      <c r="U269" s="199" t="s">
        <v>375</v>
      </c>
    </row>
    <row r="270" spans="1:21" ht="15.75" customHeight="1">
      <c r="A270" s="200">
        <v>7</v>
      </c>
      <c r="B270" s="191" t="s">
        <v>1824</v>
      </c>
      <c r="C270" s="201">
        <v>2021</v>
      </c>
      <c r="D270" s="202">
        <v>44537</v>
      </c>
      <c r="E270" s="199" t="s">
        <v>1775</v>
      </c>
      <c r="F270" s="199" t="s">
        <v>685</v>
      </c>
      <c r="G270" s="199" t="s">
        <v>328</v>
      </c>
      <c r="H270" s="216">
        <v>1109571746</v>
      </c>
      <c r="I270" s="203" t="s">
        <v>324</v>
      </c>
      <c r="J270" s="206"/>
      <c r="K270" s="198" t="str">
        <f t="shared" ca="1" si="0"/>
        <v>123 año, 7 mes</v>
      </c>
      <c r="L270" s="199" t="s">
        <v>686</v>
      </c>
      <c r="M270" s="199"/>
      <c r="N270" s="199"/>
      <c r="O270" s="199"/>
      <c r="P270" s="199"/>
      <c r="Q270" s="199" t="s">
        <v>177</v>
      </c>
      <c r="R270" s="199" t="s">
        <v>1777</v>
      </c>
      <c r="S270" s="199" t="str">
        <f t="shared" si="2"/>
        <v>NIM</v>
      </c>
      <c r="T270" s="199"/>
      <c r="U270" s="199" t="s">
        <v>371</v>
      </c>
    </row>
    <row r="271" spans="1:21" ht="15.75" customHeight="1">
      <c r="A271" s="200">
        <v>9</v>
      </c>
      <c r="B271" s="191" t="s">
        <v>1824</v>
      </c>
      <c r="C271" s="201">
        <v>2021</v>
      </c>
      <c r="D271" s="202">
        <v>44539</v>
      </c>
      <c r="E271" s="199" t="s">
        <v>1775</v>
      </c>
      <c r="F271" s="199" t="s">
        <v>1193</v>
      </c>
      <c r="G271" s="199" t="s">
        <v>328</v>
      </c>
      <c r="H271" s="210">
        <v>1232812197</v>
      </c>
      <c r="I271" s="203" t="s">
        <v>327</v>
      </c>
      <c r="J271" s="206"/>
      <c r="K271" s="198" t="str">
        <f t="shared" ca="1" si="0"/>
        <v>123 año, 7 mes</v>
      </c>
      <c r="L271" s="199" t="s">
        <v>1194</v>
      </c>
      <c r="M271" s="199"/>
      <c r="N271" s="199"/>
      <c r="O271" s="199"/>
      <c r="P271" s="199"/>
      <c r="Q271" s="199" t="s">
        <v>284</v>
      </c>
      <c r="R271" s="199" t="s">
        <v>1779</v>
      </c>
      <c r="S271" s="199" t="str">
        <f t="shared" si="2"/>
        <v>PEN</v>
      </c>
      <c r="T271" s="199"/>
      <c r="U271" s="199" t="s">
        <v>371</v>
      </c>
    </row>
    <row r="272" spans="1:21" ht="15.75" customHeight="1">
      <c r="A272" s="200">
        <v>9</v>
      </c>
      <c r="B272" s="191" t="s">
        <v>1824</v>
      </c>
      <c r="C272" s="201">
        <v>2021</v>
      </c>
      <c r="D272" s="202">
        <v>44539</v>
      </c>
      <c r="E272" s="199" t="s">
        <v>1775</v>
      </c>
      <c r="F272" s="199" t="s">
        <v>1193</v>
      </c>
      <c r="G272" s="199" t="s">
        <v>328</v>
      </c>
      <c r="H272" s="210">
        <v>1232812197</v>
      </c>
      <c r="I272" s="203" t="s">
        <v>327</v>
      </c>
      <c r="J272" s="206"/>
      <c r="K272" s="198" t="str">
        <f t="shared" ca="1" si="0"/>
        <v>123 año, 7 mes</v>
      </c>
      <c r="L272" s="199" t="s">
        <v>1194</v>
      </c>
      <c r="M272" s="199"/>
      <c r="N272" s="199"/>
      <c r="O272" s="199"/>
      <c r="P272" s="199"/>
      <c r="Q272" s="199" t="s">
        <v>162</v>
      </c>
      <c r="R272" s="199" t="s">
        <v>1789</v>
      </c>
      <c r="S272" s="199" t="str">
        <f t="shared" si="2"/>
        <v>AVA</v>
      </c>
      <c r="T272" s="199"/>
      <c r="U272" s="199" t="s">
        <v>371</v>
      </c>
    </row>
    <row r="273" spans="1:21" ht="15.75" customHeight="1">
      <c r="A273" s="200">
        <v>9</v>
      </c>
      <c r="B273" s="191" t="s">
        <v>1824</v>
      </c>
      <c r="C273" s="201">
        <v>2021</v>
      </c>
      <c r="D273" s="202">
        <v>44539</v>
      </c>
      <c r="E273" s="199" t="s">
        <v>1775</v>
      </c>
      <c r="F273" s="199" t="s">
        <v>1193</v>
      </c>
      <c r="G273" s="199" t="s">
        <v>328</v>
      </c>
      <c r="H273" s="210">
        <v>1232812197</v>
      </c>
      <c r="I273" s="203" t="s">
        <v>327</v>
      </c>
      <c r="J273" s="206"/>
      <c r="K273" s="198" t="str">
        <f t="shared" ca="1" si="0"/>
        <v>123 año, 7 mes</v>
      </c>
      <c r="L273" s="199" t="s">
        <v>1194</v>
      </c>
      <c r="M273" s="199"/>
      <c r="N273" s="199"/>
      <c r="O273" s="199"/>
      <c r="P273" s="199"/>
      <c r="Q273" s="199" t="s">
        <v>180</v>
      </c>
      <c r="R273" s="199" t="s">
        <v>1780</v>
      </c>
      <c r="S273" s="199" t="str">
        <f t="shared" si="2"/>
        <v>STA</v>
      </c>
      <c r="T273" s="199"/>
      <c r="U273" s="199" t="s">
        <v>371</v>
      </c>
    </row>
    <row r="274" spans="1:21" ht="15.75" customHeight="1">
      <c r="A274" s="200">
        <v>9</v>
      </c>
      <c r="B274" s="191" t="s">
        <v>1824</v>
      </c>
      <c r="C274" s="201">
        <v>2021</v>
      </c>
      <c r="D274" s="202">
        <v>44539</v>
      </c>
      <c r="E274" s="199" t="s">
        <v>1775</v>
      </c>
      <c r="F274" s="199" t="s">
        <v>1193</v>
      </c>
      <c r="G274" s="199" t="s">
        <v>328</v>
      </c>
      <c r="H274" s="199">
        <v>1232812197</v>
      </c>
      <c r="I274" s="203" t="s">
        <v>327</v>
      </c>
      <c r="J274" s="206"/>
      <c r="K274" s="198" t="str">
        <f t="shared" ca="1" si="0"/>
        <v>123 año, 7 mes</v>
      </c>
      <c r="L274" s="199" t="s">
        <v>1194</v>
      </c>
      <c r="M274" s="199"/>
      <c r="N274" s="199"/>
      <c r="O274" s="199"/>
      <c r="P274" s="199"/>
      <c r="Q274" s="199" t="s">
        <v>167</v>
      </c>
      <c r="R274" s="199" t="s">
        <v>1783</v>
      </c>
      <c r="S274" s="199" t="str">
        <f t="shared" si="2"/>
        <v>PRE</v>
      </c>
      <c r="T274" s="199"/>
      <c r="U274" s="199" t="s">
        <v>371</v>
      </c>
    </row>
    <row r="275" spans="1:21" ht="15.75" customHeight="1">
      <c r="A275" s="200">
        <v>9</v>
      </c>
      <c r="B275" s="191" t="s">
        <v>1824</v>
      </c>
      <c r="C275" s="201">
        <v>2021</v>
      </c>
      <c r="D275" s="202">
        <v>44539</v>
      </c>
      <c r="E275" s="199" t="s">
        <v>1775</v>
      </c>
      <c r="F275" s="199" t="s">
        <v>650</v>
      </c>
      <c r="G275" s="199" t="s">
        <v>328</v>
      </c>
      <c r="H275" s="210">
        <v>1109569982</v>
      </c>
      <c r="I275" s="203" t="s">
        <v>327</v>
      </c>
      <c r="J275" s="204">
        <v>44032</v>
      </c>
      <c r="K275" s="198" t="str">
        <f t="shared" ca="1" si="0"/>
        <v>3 año, 1 mes</v>
      </c>
      <c r="L275" s="199" t="s">
        <v>651</v>
      </c>
      <c r="M275" s="199"/>
      <c r="N275" s="199"/>
      <c r="O275" s="199"/>
      <c r="P275" s="199"/>
      <c r="Q275" s="199" t="s">
        <v>177</v>
      </c>
      <c r="R275" s="199" t="s">
        <v>1777</v>
      </c>
      <c r="S275" s="199" t="str">
        <f t="shared" si="2"/>
        <v>NIM</v>
      </c>
      <c r="T275" s="199"/>
      <c r="U275" s="199" t="s">
        <v>375</v>
      </c>
    </row>
    <row r="276" spans="1:21" ht="15.75" customHeight="1">
      <c r="A276" s="200">
        <v>9</v>
      </c>
      <c r="B276" s="191" t="s">
        <v>1824</v>
      </c>
      <c r="C276" s="201">
        <v>2021</v>
      </c>
      <c r="D276" s="202">
        <v>44539</v>
      </c>
      <c r="E276" s="199" t="s">
        <v>1775</v>
      </c>
      <c r="F276" s="199" t="s">
        <v>399</v>
      </c>
      <c r="G276" s="199" t="s">
        <v>328</v>
      </c>
      <c r="H276" s="199">
        <v>168456239</v>
      </c>
      <c r="I276" s="203" t="s">
        <v>324</v>
      </c>
      <c r="J276" s="206"/>
      <c r="K276" s="198" t="str">
        <f t="shared" ca="1" si="0"/>
        <v>123 año, 7 mes</v>
      </c>
      <c r="L276" s="199" t="s">
        <v>400</v>
      </c>
      <c r="M276" s="199"/>
      <c r="N276" s="199"/>
      <c r="O276" s="199"/>
      <c r="P276" s="199"/>
      <c r="Q276" s="199" t="s">
        <v>177</v>
      </c>
      <c r="R276" s="199" t="s">
        <v>1777</v>
      </c>
      <c r="S276" s="199" t="str">
        <f t="shared" si="2"/>
        <v>NIM</v>
      </c>
      <c r="T276" s="199"/>
      <c r="U276" s="199" t="s">
        <v>371</v>
      </c>
    </row>
    <row r="277" spans="1:21" ht="15.75" customHeight="1">
      <c r="A277" s="200">
        <v>11</v>
      </c>
      <c r="B277" s="191" t="s">
        <v>1824</v>
      </c>
      <c r="C277" s="201">
        <v>2021</v>
      </c>
      <c r="D277" s="202">
        <v>44541</v>
      </c>
      <c r="E277" s="199" t="s">
        <v>1775</v>
      </c>
      <c r="F277" s="199" t="s">
        <v>409</v>
      </c>
      <c r="G277" s="199" t="s">
        <v>406</v>
      </c>
      <c r="H277" s="199">
        <v>661342325</v>
      </c>
      <c r="I277" s="203" t="s">
        <v>324</v>
      </c>
      <c r="J277" s="204">
        <v>44267</v>
      </c>
      <c r="K277" s="198" t="str">
        <f t="shared" ca="1" si="0"/>
        <v>2 año, 5 mes</v>
      </c>
      <c r="L277" s="199" t="s">
        <v>410</v>
      </c>
      <c r="M277" s="199"/>
      <c r="N277" s="199"/>
      <c r="O277" s="199"/>
      <c r="P277" s="199"/>
      <c r="Q277" s="199" t="s">
        <v>172</v>
      </c>
      <c r="R277" s="199" t="s">
        <v>1825</v>
      </c>
      <c r="S277" s="199" t="str">
        <f t="shared" si="2"/>
        <v>VAR</v>
      </c>
      <c r="T277" s="199"/>
      <c r="U277" s="199" t="s">
        <v>371</v>
      </c>
    </row>
    <row r="278" spans="1:21" ht="15.75" customHeight="1">
      <c r="A278" s="200">
        <v>11</v>
      </c>
      <c r="B278" s="191" t="s">
        <v>1824</v>
      </c>
      <c r="C278" s="201">
        <v>2021</v>
      </c>
      <c r="D278" s="202">
        <v>44541</v>
      </c>
      <c r="E278" s="199" t="s">
        <v>1775</v>
      </c>
      <c r="F278" s="199" t="s">
        <v>409</v>
      </c>
      <c r="G278" s="199" t="s">
        <v>406</v>
      </c>
      <c r="H278" s="199">
        <v>661342325</v>
      </c>
      <c r="I278" s="203" t="s">
        <v>324</v>
      </c>
      <c r="J278" s="204">
        <v>44267</v>
      </c>
      <c r="K278" s="198" t="str">
        <f t="shared" ca="1" si="0"/>
        <v>2 año, 5 mes</v>
      </c>
      <c r="L278" s="199" t="s">
        <v>410</v>
      </c>
      <c r="M278" s="199"/>
      <c r="N278" s="199"/>
      <c r="O278" s="199"/>
      <c r="P278" s="199"/>
      <c r="Q278" s="199" t="s">
        <v>177</v>
      </c>
      <c r="R278" s="199" t="s">
        <v>1777</v>
      </c>
      <c r="S278" s="199" t="str">
        <f t="shared" si="2"/>
        <v>NIM</v>
      </c>
      <c r="T278" s="199"/>
      <c r="U278" s="199" t="s">
        <v>375</v>
      </c>
    </row>
    <row r="279" spans="1:21" ht="15.75" customHeight="1">
      <c r="A279" s="200">
        <v>11</v>
      </c>
      <c r="B279" s="191" t="s">
        <v>1824</v>
      </c>
      <c r="C279" s="201">
        <v>2021</v>
      </c>
      <c r="D279" s="202">
        <v>44541</v>
      </c>
      <c r="E279" s="199" t="s">
        <v>1775</v>
      </c>
      <c r="F279" s="199" t="s">
        <v>491</v>
      </c>
      <c r="G279" s="199" t="s">
        <v>328</v>
      </c>
      <c r="H279" s="199">
        <v>1104839870</v>
      </c>
      <c r="I279" s="203" t="s">
        <v>324</v>
      </c>
      <c r="J279" s="206"/>
      <c r="K279" s="198" t="str">
        <f t="shared" ca="1" si="0"/>
        <v>123 año, 7 mes</v>
      </c>
      <c r="L279" s="199" t="s">
        <v>492</v>
      </c>
      <c r="M279" s="199"/>
      <c r="N279" s="199"/>
      <c r="O279" s="199"/>
      <c r="P279" s="199"/>
      <c r="Q279" s="199" t="s">
        <v>1817</v>
      </c>
      <c r="R279" s="199" t="s">
        <v>1814</v>
      </c>
      <c r="S279" s="199" t="str">
        <f t="shared" si="2"/>
        <v>PRI</v>
      </c>
      <c r="T279" s="199"/>
      <c r="U279" s="199" t="s">
        <v>371</v>
      </c>
    </row>
    <row r="280" spans="1:21" ht="15.75" customHeight="1">
      <c r="A280" s="200">
        <v>13</v>
      </c>
      <c r="B280" s="191" t="s">
        <v>1824</v>
      </c>
      <c r="C280" s="201">
        <v>2021</v>
      </c>
      <c r="D280" s="202">
        <v>44543</v>
      </c>
      <c r="E280" s="199" t="s">
        <v>1775</v>
      </c>
      <c r="F280" s="199" t="s">
        <v>407</v>
      </c>
      <c r="G280" s="199" t="s">
        <v>406</v>
      </c>
      <c r="H280" s="210">
        <v>656127066</v>
      </c>
      <c r="I280" s="203" t="s">
        <v>324</v>
      </c>
      <c r="J280" s="204">
        <v>44387</v>
      </c>
      <c r="K280" s="198" t="str">
        <f t="shared" ca="1" si="0"/>
        <v>2 año, 1 mes</v>
      </c>
      <c r="L280" s="199" t="s">
        <v>408</v>
      </c>
      <c r="M280" s="199"/>
      <c r="N280" s="199"/>
      <c r="O280" s="199"/>
      <c r="P280" s="199"/>
      <c r="Q280" s="199" t="s">
        <v>177</v>
      </c>
      <c r="R280" s="199" t="s">
        <v>1777</v>
      </c>
      <c r="S280" s="199" t="str">
        <f t="shared" si="2"/>
        <v>NIM</v>
      </c>
      <c r="T280" s="199"/>
      <c r="U280" s="199" t="s">
        <v>375</v>
      </c>
    </row>
    <row r="281" spans="1:21" ht="15.75" customHeight="1">
      <c r="A281" s="200">
        <v>13</v>
      </c>
      <c r="B281" s="191" t="s">
        <v>1824</v>
      </c>
      <c r="C281" s="201">
        <v>2021</v>
      </c>
      <c r="D281" s="202">
        <v>44543</v>
      </c>
      <c r="E281" s="199" t="s">
        <v>1775</v>
      </c>
      <c r="F281" s="199" t="s">
        <v>962</v>
      </c>
      <c r="G281" s="199" t="s">
        <v>332</v>
      </c>
      <c r="H281" s="199">
        <v>1116073786</v>
      </c>
      <c r="I281" s="203" t="s">
        <v>327</v>
      </c>
      <c r="J281" s="206"/>
      <c r="K281" s="198" t="str">
        <f t="shared" ca="1" si="0"/>
        <v>123 año, 7 mes</v>
      </c>
      <c r="L281" s="199" t="s">
        <v>963</v>
      </c>
      <c r="M281" s="199"/>
      <c r="N281" s="199"/>
      <c r="O281" s="199"/>
      <c r="P281" s="199"/>
      <c r="Q281" s="199" t="s">
        <v>172</v>
      </c>
      <c r="R281" s="199" t="s">
        <v>1781</v>
      </c>
      <c r="S281" s="199" t="str">
        <f t="shared" si="2"/>
        <v>VAR</v>
      </c>
      <c r="T281" s="199"/>
      <c r="U281" s="199" t="s">
        <v>371</v>
      </c>
    </row>
    <row r="282" spans="1:21" ht="15.75" customHeight="1">
      <c r="A282" s="200">
        <v>13</v>
      </c>
      <c r="B282" s="191" t="s">
        <v>1824</v>
      </c>
      <c r="C282" s="201">
        <v>2021</v>
      </c>
      <c r="D282" s="202">
        <v>44543</v>
      </c>
      <c r="E282" s="199" t="s">
        <v>1775</v>
      </c>
      <c r="F282" s="199" t="s">
        <v>962</v>
      </c>
      <c r="G282" s="199" t="s">
        <v>332</v>
      </c>
      <c r="H282" s="199">
        <v>1116073786</v>
      </c>
      <c r="I282" s="203" t="s">
        <v>327</v>
      </c>
      <c r="J282" s="206"/>
      <c r="K282" s="198" t="str">
        <f t="shared" ca="1" si="0"/>
        <v>123 año, 7 mes</v>
      </c>
      <c r="L282" s="199" t="s">
        <v>963</v>
      </c>
      <c r="M282" s="199"/>
      <c r="N282" s="199"/>
      <c r="O282" s="199"/>
      <c r="P282" s="199"/>
      <c r="Q282" s="199" t="s">
        <v>177</v>
      </c>
      <c r="R282" s="199" t="s">
        <v>1777</v>
      </c>
      <c r="S282" s="199" t="str">
        <f t="shared" si="2"/>
        <v>NIM</v>
      </c>
      <c r="T282" s="199"/>
      <c r="U282" s="199" t="s">
        <v>371</v>
      </c>
    </row>
    <row r="283" spans="1:21" ht="15.75" customHeight="1">
      <c r="A283" s="200">
        <v>13</v>
      </c>
      <c r="B283" s="191" t="s">
        <v>1824</v>
      </c>
      <c r="C283" s="201">
        <v>2021</v>
      </c>
      <c r="D283" s="202">
        <v>44543</v>
      </c>
      <c r="E283" s="199" t="s">
        <v>1775</v>
      </c>
      <c r="F283" s="199" t="s">
        <v>962</v>
      </c>
      <c r="G283" s="199" t="s">
        <v>332</v>
      </c>
      <c r="H283" s="199">
        <v>1116073786</v>
      </c>
      <c r="I283" s="203" t="s">
        <v>327</v>
      </c>
      <c r="J283" s="206"/>
      <c r="K283" s="198" t="str">
        <f t="shared" ca="1" si="0"/>
        <v>123 año, 7 mes</v>
      </c>
      <c r="L283" s="199" t="s">
        <v>963</v>
      </c>
      <c r="M283" s="199"/>
      <c r="N283" s="199"/>
      <c r="O283" s="199"/>
      <c r="P283" s="199"/>
      <c r="Q283" s="199" t="s">
        <v>181</v>
      </c>
      <c r="R283" s="199" t="s">
        <v>1826</v>
      </c>
      <c r="S283" s="199" t="str">
        <f t="shared" si="2"/>
        <v>FLU</v>
      </c>
      <c r="T283" s="199"/>
      <c r="U283" s="199" t="s">
        <v>371</v>
      </c>
    </row>
    <row r="284" spans="1:21" ht="15.75" customHeight="1">
      <c r="A284" s="200">
        <v>13</v>
      </c>
      <c r="B284" s="191" t="s">
        <v>1824</v>
      </c>
      <c r="C284" s="201">
        <v>2021</v>
      </c>
      <c r="D284" s="202">
        <v>44543</v>
      </c>
      <c r="E284" s="199" t="s">
        <v>1775</v>
      </c>
      <c r="F284" s="199" t="s">
        <v>962</v>
      </c>
      <c r="G284" s="199" t="s">
        <v>332</v>
      </c>
      <c r="H284" s="199">
        <v>1116073786</v>
      </c>
      <c r="I284" s="203" t="s">
        <v>327</v>
      </c>
      <c r="J284" s="206"/>
      <c r="K284" s="198" t="str">
        <f t="shared" ca="1" si="0"/>
        <v>123 año, 7 mes</v>
      </c>
      <c r="L284" s="199" t="s">
        <v>963</v>
      </c>
      <c r="M284" s="199"/>
      <c r="N284" s="199"/>
      <c r="O284" s="199"/>
      <c r="P284" s="199"/>
      <c r="Q284" s="199" t="s">
        <v>168</v>
      </c>
      <c r="R284" s="199" t="s">
        <v>1796</v>
      </c>
      <c r="S284" s="199" t="str">
        <f t="shared" si="2"/>
        <v>GAR</v>
      </c>
      <c r="T284" s="199"/>
      <c r="U284" s="199" t="s">
        <v>371</v>
      </c>
    </row>
    <row r="285" spans="1:21" ht="15.75" customHeight="1">
      <c r="A285" s="200">
        <v>13</v>
      </c>
      <c r="B285" s="191" t="s">
        <v>1824</v>
      </c>
      <c r="C285" s="201">
        <v>2021</v>
      </c>
      <c r="D285" s="202">
        <v>44543</v>
      </c>
      <c r="E285" s="199" t="s">
        <v>1775</v>
      </c>
      <c r="F285" s="199" t="s">
        <v>1295</v>
      </c>
      <c r="G285" s="199" t="s">
        <v>328</v>
      </c>
      <c r="H285" s="199">
        <v>1232816741</v>
      </c>
      <c r="I285" s="203" t="s">
        <v>327</v>
      </c>
      <c r="J285" s="205">
        <v>44385</v>
      </c>
      <c r="K285" s="198" t="str">
        <f t="shared" ca="1" si="0"/>
        <v>2 año, 1 mes</v>
      </c>
      <c r="L285" s="199" t="s">
        <v>1296</v>
      </c>
      <c r="M285" s="207" t="s">
        <v>1815</v>
      </c>
      <c r="N285" s="207">
        <v>1053809192</v>
      </c>
      <c r="O285" s="207" t="s">
        <v>1297</v>
      </c>
      <c r="P285" s="207">
        <v>3227257828</v>
      </c>
      <c r="Q285" s="199" t="s">
        <v>177</v>
      </c>
      <c r="R285" s="199" t="s">
        <v>1777</v>
      </c>
      <c r="S285" s="199" t="str">
        <f t="shared" si="2"/>
        <v>NIM</v>
      </c>
      <c r="T285" s="199"/>
      <c r="U285" s="199" t="s">
        <v>371</v>
      </c>
    </row>
    <row r="286" spans="1:21" ht="15.75" customHeight="1">
      <c r="A286" s="200">
        <v>13</v>
      </c>
      <c r="B286" s="191" t="s">
        <v>1824</v>
      </c>
      <c r="C286" s="201">
        <v>2021</v>
      </c>
      <c r="D286" s="202">
        <v>44543</v>
      </c>
      <c r="E286" s="199" t="s">
        <v>1775</v>
      </c>
      <c r="F286" s="199" t="s">
        <v>910</v>
      </c>
      <c r="G286" s="199" t="s">
        <v>328</v>
      </c>
      <c r="H286" s="199">
        <v>1112068898</v>
      </c>
      <c r="I286" s="203" t="s">
        <v>324</v>
      </c>
      <c r="J286" s="206"/>
      <c r="K286" s="198" t="str">
        <f t="shared" ca="1" si="0"/>
        <v>123 año, 7 mes</v>
      </c>
      <c r="L286" s="199" t="s">
        <v>911</v>
      </c>
      <c r="M286" s="199"/>
      <c r="N286" s="199"/>
      <c r="O286" s="199"/>
      <c r="P286" s="199"/>
      <c r="Q286" s="199" t="s">
        <v>1817</v>
      </c>
      <c r="R286" s="199" t="s">
        <v>1814</v>
      </c>
      <c r="S286" s="199" t="str">
        <f t="shared" si="2"/>
        <v>PRI</v>
      </c>
      <c r="T286" s="199"/>
      <c r="U286" s="199" t="s">
        <v>371</v>
      </c>
    </row>
    <row r="287" spans="1:21" ht="15.75" customHeight="1">
      <c r="A287" s="200">
        <v>13</v>
      </c>
      <c r="B287" s="191" t="s">
        <v>1824</v>
      </c>
      <c r="C287" s="201">
        <v>2021</v>
      </c>
      <c r="D287" s="202">
        <v>44543</v>
      </c>
      <c r="E287" s="199" t="s">
        <v>1775</v>
      </c>
      <c r="F287" s="199" t="s">
        <v>910</v>
      </c>
      <c r="G287" s="199" t="s">
        <v>328</v>
      </c>
      <c r="H287" s="199">
        <v>1112068898</v>
      </c>
      <c r="I287" s="203" t="s">
        <v>324</v>
      </c>
      <c r="J287" s="206"/>
      <c r="K287" s="198" t="str">
        <f t="shared" ca="1" si="0"/>
        <v>123 año, 7 mes</v>
      </c>
      <c r="L287" s="199" t="s">
        <v>911</v>
      </c>
      <c r="M287" s="199"/>
      <c r="N287" s="199"/>
      <c r="O287" s="199"/>
      <c r="P287" s="199"/>
      <c r="Q287" s="199" t="s">
        <v>172</v>
      </c>
      <c r="R287" s="199" t="s">
        <v>1781</v>
      </c>
      <c r="S287" s="199" t="str">
        <f t="shared" si="2"/>
        <v>VAR</v>
      </c>
      <c r="T287" s="199"/>
      <c r="U287" s="199" t="s">
        <v>371</v>
      </c>
    </row>
    <row r="288" spans="1:21" ht="15.75" customHeight="1">
      <c r="A288" s="200">
        <v>13</v>
      </c>
      <c r="B288" s="191" t="s">
        <v>1824</v>
      </c>
      <c r="C288" s="201">
        <v>2021</v>
      </c>
      <c r="D288" s="202">
        <v>44543</v>
      </c>
      <c r="E288" s="199" t="s">
        <v>1775</v>
      </c>
      <c r="F288" s="199" t="s">
        <v>910</v>
      </c>
      <c r="G288" s="199" t="s">
        <v>328</v>
      </c>
      <c r="H288" s="199">
        <v>1112068898</v>
      </c>
      <c r="I288" s="203" t="s">
        <v>324</v>
      </c>
      <c r="J288" s="206"/>
      <c r="K288" s="198" t="str">
        <f t="shared" ca="1" si="0"/>
        <v>123 año, 7 mes</v>
      </c>
      <c r="L288" s="199" t="s">
        <v>911</v>
      </c>
      <c r="M288" s="199"/>
      <c r="N288" s="199"/>
      <c r="O288" s="199"/>
      <c r="P288" s="199"/>
      <c r="Q288" s="199" t="s">
        <v>1827</v>
      </c>
      <c r="R288" s="199" t="s">
        <v>1789</v>
      </c>
      <c r="S288" s="199" t="str">
        <f t="shared" si="2"/>
        <v>AVA</v>
      </c>
      <c r="T288" s="199"/>
      <c r="U288" s="199" t="s">
        <v>371</v>
      </c>
    </row>
    <row r="289" spans="1:21" ht="15.75" customHeight="1">
      <c r="A289" s="200">
        <v>13</v>
      </c>
      <c r="B289" s="191" t="s">
        <v>1824</v>
      </c>
      <c r="C289" s="201">
        <v>2021</v>
      </c>
      <c r="D289" s="202">
        <v>44543</v>
      </c>
      <c r="E289" s="199" t="s">
        <v>1775</v>
      </c>
      <c r="F289" s="199" t="s">
        <v>927</v>
      </c>
      <c r="G289" s="199" t="s">
        <v>328</v>
      </c>
      <c r="H289" s="199">
        <v>1112069636</v>
      </c>
      <c r="I289" s="203" t="s">
        <v>324</v>
      </c>
      <c r="J289" s="206"/>
      <c r="K289" s="198" t="str">
        <f t="shared" ca="1" si="0"/>
        <v>123 año, 7 mes</v>
      </c>
      <c r="L289" s="199" t="s">
        <v>928</v>
      </c>
      <c r="M289" s="199"/>
      <c r="N289" s="199"/>
      <c r="O289" s="199"/>
      <c r="P289" s="199"/>
      <c r="Q289" s="199" t="s">
        <v>177</v>
      </c>
      <c r="R289" s="199" t="s">
        <v>1777</v>
      </c>
      <c r="S289" s="199" t="str">
        <f t="shared" si="2"/>
        <v>NIM</v>
      </c>
      <c r="T289" s="199"/>
      <c r="U289" s="199" t="s">
        <v>375</v>
      </c>
    </row>
    <row r="290" spans="1:21" ht="15.75" customHeight="1">
      <c r="A290" s="200">
        <v>13</v>
      </c>
      <c r="B290" s="191" t="s">
        <v>1824</v>
      </c>
      <c r="C290" s="201">
        <v>2021</v>
      </c>
      <c r="D290" s="202">
        <v>44543</v>
      </c>
      <c r="E290" s="199" t="s">
        <v>1775</v>
      </c>
      <c r="F290" s="199" t="s">
        <v>1215</v>
      </c>
      <c r="G290" s="199" t="s">
        <v>328</v>
      </c>
      <c r="H290" s="210">
        <v>1232813095</v>
      </c>
      <c r="I290" s="203" t="s">
        <v>327</v>
      </c>
      <c r="J290" s="206"/>
      <c r="K290" s="198" t="str">
        <f t="shared" ca="1" si="0"/>
        <v>123 año, 7 mes</v>
      </c>
      <c r="L290" s="199" t="s">
        <v>1216</v>
      </c>
      <c r="M290" s="199"/>
      <c r="N290" s="199"/>
      <c r="O290" s="199"/>
      <c r="P290" s="199"/>
      <c r="Q290" s="199" t="s">
        <v>177</v>
      </c>
      <c r="R290" s="199" t="s">
        <v>1777</v>
      </c>
      <c r="S290" s="199" t="str">
        <f t="shared" si="2"/>
        <v>NIM</v>
      </c>
      <c r="T290" s="199"/>
      <c r="U290" s="199" t="s">
        <v>371</v>
      </c>
    </row>
    <row r="291" spans="1:21" ht="15.75" customHeight="1">
      <c r="A291" s="200">
        <v>14</v>
      </c>
      <c r="B291" s="191" t="s">
        <v>1824</v>
      </c>
      <c r="C291" s="201">
        <v>2021</v>
      </c>
      <c r="D291" s="202">
        <v>44544</v>
      </c>
      <c r="E291" s="199" t="s">
        <v>1775</v>
      </c>
      <c r="F291" s="199" t="s">
        <v>687</v>
      </c>
      <c r="G291" s="199" t="s">
        <v>328</v>
      </c>
      <c r="H291" s="210">
        <v>1109571770</v>
      </c>
      <c r="I291" s="203" t="s">
        <v>327</v>
      </c>
      <c r="J291" s="206"/>
      <c r="K291" s="198" t="str">
        <f t="shared" ca="1" si="0"/>
        <v>123 año, 7 mes</v>
      </c>
      <c r="L291" s="199" t="s">
        <v>688</v>
      </c>
      <c r="M291" s="199"/>
      <c r="N291" s="199"/>
      <c r="O291" s="199"/>
      <c r="P291" s="199"/>
      <c r="Q291" s="199" t="s">
        <v>177</v>
      </c>
      <c r="R291" s="199" t="s">
        <v>1777</v>
      </c>
      <c r="S291" s="199" t="str">
        <f t="shared" si="2"/>
        <v>NIM</v>
      </c>
      <c r="T291" s="199"/>
      <c r="U291" s="199" t="s">
        <v>371</v>
      </c>
    </row>
    <row r="292" spans="1:21" ht="15.75" customHeight="1">
      <c r="A292" s="200">
        <v>14</v>
      </c>
      <c r="B292" s="191" t="s">
        <v>1824</v>
      </c>
      <c r="C292" s="201">
        <v>2021</v>
      </c>
      <c r="D292" s="202">
        <v>44544</v>
      </c>
      <c r="E292" s="199" t="s">
        <v>1775</v>
      </c>
      <c r="F292" s="199" t="s">
        <v>687</v>
      </c>
      <c r="G292" s="199" t="s">
        <v>328</v>
      </c>
      <c r="H292" s="210">
        <v>1109571770</v>
      </c>
      <c r="I292" s="203" t="s">
        <v>327</v>
      </c>
      <c r="J292" s="206"/>
      <c r="K292" s="198" t="str">
        <f t="shared" ca="1" si="0"/>
        <v>123 año, 7 mes</v>
      </c>
      <c r="L292" s="199" t="s">
        <v>688</v>
      </c>
      <c r="M292" s="199"/>
      <c r="N292" s="199"/>
      <c r="O292" s="199"/>
      <c r="P292" s="199"/>
      <c r="Q292" s="199" t="s">
        <v>181</v>
      </c>
      <c r="R292" s="199" t="s">
        <v>1826</v>
      </c>
      <c r="S292" s="199" t="str">
        <f t="shared" si="2"/>
        <v>FLU</v>
      </c>
      <c r="T292" s="199"/>
      <c r="U292" s="199" t="s">
        <v>371</v>
      </c>
    </row>
    <row r="293" spans="1:21" ht="15.75" customHeight="1">
      <c r="A293" s="200">
        <v>14</v>
      </c>
      <c r="B293" s="191" t="s">
        <v>1824</v>
      </c>
      <c r="C293" s="201">
        <v>2021</v>
      </c>
      <c r="D293" s="202">
        <v>44544</v>
      </c>
      <c r="E293" s="199" t="s">
        <v>1775</v>
      </c>
      <c r="F293" s="199" t="s">
        <v>1178</v>
      </c>
      <c r="G293" s="199" t="s">
        <v>328</v>
      </c>
      <c r="H293" s="210">
        <v>1232811016</v>
      </c>
      <c r="I293" s="203" t="s">
        <v>327</v>
      </c>
      <c r="J293" s="206"/>
      <c r="K293" s="198" t="str">
        <f t="shared" ca="1" si="0"/>
        <v>123 año, 7 mes</v>
      </c>
      <c r="L293" s="199" t="s">
        <v>1179</v>
      </c>
      <c r="M293" s="199"/>
      <c r="N293" s="199"/>
      <c r="O293" s="199"/>
      <c r="P293" s="199"/>
      <c r="Q293" s="199" t="s">
        <v>177</v>
      </c>
      <c r="R293" s="199" t="s">
        <v>1777</v>
      </c>
      <c r="S293" s="199" t="str">
        <f t="shared" si="2"/>
        <v>NIM</v>
      </c>
      <c r="T293" s="199"/>
      <c r="U293" s="199" t="s">
        <v>371</v>
      </c>
    </row>
    <row r="294" spans="1:21" ht="15.75" customHeight="1">
      <c r="A294" s="200">
        <v>14</v>
      </c>
      <c r="B294" s="191" t="s">
        <v>1824</v>
      </c>
      <c r="C294" s="201">
        <v>2021</v>
      </c>
      <c r="D294" s="202">
        <v>44544</v>
      </c>
      <c r="E294" s="199" t="s">
        <v>1775</v>
      </c>
      <c r="F294" s="199" t="s">
        <v>1178</v>
      </c>
      <c r="G294" s="199" t="s">
        <v>328</v>
      </c>
      <c r="H294" s="210">
        <v>1232811016</v>
      </c>
      <c r="I294" s="203" t="s">
        <v>327</v>
      </c>
      <c r="J294" s="206"/>
      <c r="K294" s="198" t="str">
        <f t="shared" ca="1" si="0"/>
        <v>123 año, 7 mes</v>
      </c>
      <c r="L294" s="199" t="s">
        <v>1179</v>
      </c>
      <c r="M294" s="199"/>
      <c r="N294" s="199"/>
      <c r="O294" s="199"/>
      <c r="P294" s="199"/>
      <c r="Q294" s="199" t="s">
        <v>1827</v>
      </c>
      <c r="R294" s="199" t="s">
        <v>1789</v>
      </c>
      <c r="S294" s="199" t="str">
        <f t="shared" si="2"/>
        <v>AVA</v>
      </c>
      <c r="T294" s="199"/>
      <c r="U294" s="199" t="s">
        <v>371</v>
      </c>
    </row>
    <row r="295" spans="1:21" ht="15.75" customHeight="1">
      <c r="A295" s="200">
        <v>14</v>
      </c>
      <c r="B295" s="191" t="s">
        <v>1824</v>
      </c>
      <c r="C295" s="201">
        <v>2021</v>
      </c>
      <c r="D295" s="202">
        <v>44544</v>
      </c>
      <c r="E295" s="199" t="s">
        <v>1775</v>
      </c>
      <c r="F295" s="199" t="s">
        <v>1460</v>
      </c>
      <c r="G295" s="199" t="s">
        <v>328</v>
      </c>
      <c r="H295" s="210">
        <v>1241441975</v>
      </c>
      <c r="I295" s="203" t="s">
        <v>324</v>
      </c>
      <c r="J295" s="209">
        <v>44430</v>
      </c>
      <c r="K295" s="198" t="str">
        <f t="shared" ca="1" si="0"/>
        <v>2 año, 0 mes</v>
      </c>
      <c r="L295" s="199" t="s">
        <v>1461</v>
      </c>
      <c r="M295" s="207" t="s">
        <v>1819</v>
      </c>
      <c r="N295" s="207">
        <v>1110478398</v>
      </c>
      <c r="O295" s="207" t="s">
        <v>1462</v>
      </c>
      <c r="P295" s="207">
        <v>3225255535</v>
      </c>
      <c r="Q295" s="199" t="s">
        <v>177</v>
      </c>
      <c r="R295" s="199" t="s">
        <v>1777</v>
      </c>
      <c r="S295" s="199" t="str">
        <f t="shared" si="2"/>
        <v>NIM</v>
      </c>
      <c r="T295" s="199"/>
      <c r="U295" s="199" t="s">
        <v>375</v>
      </c>
    </row>
    <row r="296" spans="1:21" ht="15.75" customHeight="1">
      <c r="A296" s="200">
        <v>16</v>
      </c>
      <c r="B296" s="191" t="s">
        <v>1824</v>
      </c>
      <c r="C296" s="201">
        <v>2021</v>
      </c>
      <c r="D296" s="202">
        <v>44546</v>
      </c>
      <c r="E296" s="199" t="s">
        <v>1775</v>
      </c>
      <c r="F296" s="199" t="s">
        <v>1284</v>
      </c>
      <c r="G296" s="199" t="s">
        <v>328</v>
      </c>
      <c r="H296" s="199">
        <v>1232816501</v>
      </c>
      <c r="I296" s="203" t="s">
        <v>324</v>
      </c>
      <c r="J296" s="205">
        <v>44363</v>
      </c>
      <c r="K296" s="198" t="str">
        <f t="shared" ca="1" si="0"/>
        <v>2 año, 2 mes</v>
      </c>
      <c r="L296" s="199" t="s">
        <v>1285</v>
      </c>
      <c r="M296" s="199" t="s">
        <v>1786</v>
      </c>
      <c r="N296" s="199" t="s">
        <v>1286</v>
      </c>
      <c r="O296" s="199" t="s">
        <v>1287</v>
      </c>
      <c r="P296" s="199">
        <v>3003007011</v>
      </c>
      <c r="Q296" s="199" t="s">
        <v>174</v>
      </c>
      <c r="R296" s="199" t="s">
        <v>1784</v>
      </c>
      <c r="S296" s="199" t="str">
        <f t="shared" si="2"/>
        <v>HEX</v>
      </c>
      <c r="T296" s="199"/>
      <c r="U296" s="199" t="s">
        <v>375</v>
      </c>
    </row>
    <row r="297" spans="1:21" ht="15.75" customHeight="1">
      <c r="A297" s="200">
        <v>16</v>
      </c>
      <c r="B297" s="191" t="s">
        <v>1824</v>
      </c>
      <c r="C297" s="201">
        <v>2021</v>
      </c>
      <c r="D297" s="202">
        <v>44546</v>
      </c>
      <c r="E297" s="199" t="s">
        <v>1775</v>
      </c>
      <c r="F297" s="199" t="s">
        <v>1284</v>
      </c>
      <c r="G297" s="199" t="s">
        <v>328</v>
      </c>
      <c r="H297" s="199">
        <v>1232816501</v>
      </c>
      <c r="I297" s="203" t="s">
        <v>324</v>
      </c>
      <c r="J297" s="205">
        <v>44363</v>
      </c>
      <c r="K297" s="198" t="str">
        <f t="shared" ca="1" si="0"/>
        <v>2 año, 2 mes</v>
      </c>
      <c r="L297" s="199" t="s">
        <v>1285</v>
      </c>
      <c r="M297" s="199" t="s">
        <v>1786</v>
      </c>
      <c r="N297" s="199" t="s">
        <v>1286</v>
      </c>
      <c r="O297" s="199" t="s">
        <v>1287</v>
      </c>
      <c r="P297" s="199">
        <v>3003007011</v>
      </c>
      <c r="Q297" s="199" t="s">
        <v>167</v>
      </c>
      <c r="R297" s="199" t="s">
        <v>1783</v>
      </c>
      <c r="S297" s="199" t="str">
        <f t="shared" si="2"/>
        <v>PRE</v>
      </c>
      <c r="T297" s="199"/>
      <c r="U297" s="199" t="s">
        <v>375</v>
      </c>
    </row>
    <row r="298" spans="1:21" ht="15.75" customHeight="1">
      <c r="A298" s="200">
        <v>16</v>
      </c>
      <c r="B298" s="191" t="s">
        <v>1824</v>
      </c>
      <c r="C298" s="201">
        <v>2021</v>
      </c>
      <c r="D298" s="202">
        <v>44546</v>
      </c>
      <c r="E298" s="199" t="s">
        <v>1775</v>
      </c>
      <c r="F298" s="199" t="s">
        <v>1284</v>
      </c>
      <c r="G298" s="199" t="s">
        <v>328</v>
      </c>
      <c r="H298" s="199">
        <v>1232816501</v>
      </c>
      <c r="I298" s="203" t="s">
        <v>324</v>
      </c>
      <c r="J298" s="205">
        <v>44363</v>
      </c>
      <c r="K298" s="198" t="str">
        <f t="shared" ca="1" si="0"/>
        <v>2 año, 2 mes</v>
      </c>
      <c r="L298" s="199" t="s">
        <v>1285</v>
      </c>
      <c r="M298" s="199" t="s">
        <v>1786</v>
      </c>
      <c r="N298" s="199" t="s">
        <v>1286</v>
      </c>
      <c r="O298" s="199" t="s">
        <v>1287</v>
      </c>
      <c r="P298" s="199">
        <v>3003007011</v>
      </c>
      <c r="Q298" s="199" t="s">
        <v>182</v>
      </c>
      <c r="R298" s="199" t="s">
        <v>1785</v>
      </c>
      <c r="S298" s="199" t="str">
        <f t="shared" si="2"/>
        <v>ROT</v>
      </c>
      <c r="T298" s="199"/>
      <c r="U298" s="199" t="s">
        <v>375</v>
      </c>
    </row>
    <row r="299" spans="1:21" ht="15.75" customHeight="1">
      <c r="A299" s="200">
        <v>16</v>
      </c>
      <c r="B299" s="191" t="s">
        <v>1824</v>
      </c>
      <c r="C299" s="201">
        <v>2021</v>
      </c>
      <c r="D299" s="202">
        <v>44546</v>
      </c>
      <c r="E299" s="199" t="s">
        <v>1775</v>
      </c>
      <c r="F299" s="199" t="s">
        <v>1284</v>
      </c>
      <c r="G299" s="199" t="s">
        <v>328</v>
      </c>
      <c r="H299" s="199">
        <v>1232816501</v>
      </c>
      <c r="I299" s="203" t="s">
        <v>324</v>
      </c>
      <c r="J299" s="205">
        <v>44363</v>
      </c>
      <c r="K299" s="198" t="str">
        <f t="shared" ca="1" si="0"/>
        <v>2 año, 2 mes</v>
      </c>
      <c r="L299" s="199" t="s">
        <v>1285</v>
      </c>
      <c r="M299" s="199" t="s">
        <v>1786</v>
      </c>
      <c r="N299" s="199" t="s">
        <v>1286</v>
      </c>
      <c r="O299" s="199" t="s">
        <v>1287</v>
      </c>
      <c r="P299" s="199">
        <v>3003007011</v>
      </c>
      <c r="Q299" s="199" t="s">
        <v>181</v>
      </c>
      <c r="R299" s="199" t="s">
        <v>1776</v>
      </c>
      <c r="S299" s="199" t="str">
        <f t="shared" si="2"/>
        <v>INF</v>
      </c>
      <c r="T299" s="199"/>
      <c r="U299" s="199" t="s">
        <v>375</v>
      </c>
    </row>
    <row r="300" spans="1:21" ht="15.75" customHeight="1">
      <c r="A300" s="200">
        <v>16</v>
      </c>
      <c r="B300" s="191" t="s">
        <v>1824</v>
      </c>
      <c r="C300" s="201">
        <v>2021</v>
      </c>
      <c r="D300" s="202">
        <v>44546</v>
      </c>
      <c r="E300" s="199" t="s">
        <v>1775</v>
      </c>
      <c r="F300" s="199" t="s">
        <v>397</v>
      </c>
      <c r="G300" s="199" t="s">
        <v>328</v>
      </c>
      <c r="H300" s="199">
        <v>168303542</v>
      </c>
      <c r="I300" s="203" t="s">
        <v>327</v>
      </c>
      <c r="J300" s="206"/>
      <c r="K300" s="198" t="str">
        <f t="shared" ca="1" si="0"/>
        <v>123 año, 7 mes</v>
      </c>
      <c r="L300" s="199" t="s">
        <v>1828</v>
      </c>
      <c r="M300" s="199"/>
      <c r="N300" s="199"/>
      <c r="O300" s="199"/>
      <c r="P300" s="199"/>
      <c r="Q300" s="199" t="s">
        <v>177</v>
      </c>
      <c r="R300" s="199" t="s">
        <v>1777</v>
      </c>
      <c r="S300" s="199" t="str">
        <f t="shared" si="2"/>
        <v>NIM</v>
      </c>
      <c r="T300" s="199"/>
      <c r="U300" s="199" t="s">
        <v>371</v>
      </c>
    </row>
    <row r="301" spans="1:21" ht="15.75" customHeight="1">
      <c r="A301" s="200">
        <v>16</v>
      </c>
      <c r="B301" s="191" t="s">
        <v>1824</v>
      </c>
      <c r="C301" s="201">
        <v>2021</v>
      </c>
      <c r="D301" s="202">
        <v>44546</v>
      </c>
      <c r="E301" s="199" t="s">
        <v>1775</v>
      </c>
      <c r="F301" s="216" t="s">
        <v>708</v>
      </c>
      <c r="G301" s="199" t="s">
        <v>328</v>
      </c>
      <c r="H301" s="216">
        <v>1109572726</v>
      </c>
      <c r="I301" s="203" t="s">
        <v>324</v>
      </c>
      <c r="J301" s="205">
        <v>44452</v>
      </c>
      <c r="K301" s="198" t="str">
        <f t="shared" ca="1" si="0"/>
        <v>1 año, 11 mes</v>
      </c>
      <c r="L301" s="199" t="s">
        <v>709</v>
      </c>
      <c r="M301" s="207" t="s">
        <v>1821</v>
      </c>
      <c r="N301" s="207">
        <v>1143842440</v>
      </c>
      <c r="O301" s="207" t="s">
        <v>710</v>
      </c>
      <c r="P301" s="218">
        <v>3043833586</v>
      </c>
      <c r="Q301" s="212" t="s">
        <v>173</v>
      </c>
      <c r="R301" s="199" t="s">
        <v>1777</v>
      </c>
      <c r="S301" s="199" t="str">
        <f t="shared" si="2"/>
        <v>NIM</v>
      </c>
      <c r="T301" s="199"/>
      <c r="U301" s="199" t="s">
        <v>375</v>
      </c>
    </row>
    <row r="302" spans="1:21" ht="15.75" customHeight="1">
      <c r="A302" s="200">
        <v>17</v>
      </c>
      <c r="B302" s="191" t="s">
        <v>1824</v>
      </c>
      <c r="C302" s="201">
        <v>2021</v>
      </c>
      <c r="D302" s="202">
        <v>44547</v>
      </c>
      <c r="E302" s="199" t="s">
        <v>1775</v>
      </c>
      <c r="F302" s="199" t="s">
        <v>411</v>
      </c>
      <c r="G302" s="219" t="s">
        <v>406</v>
      </c>
      <c r="H302" s="210">
        <v>669376083</v>
      </c>
      <c r="I302" s="220" t="s">
        <v>327</v>
      </c>
      <c r="J302" s="221">
        <v>44722</v>
      </c>
      <c r="K302" s="198" t="str">
        <f t="shared" ca="1" si="0"/>
        <v>1 año, 2 mes</v>
      </c>
      <c r="L302" s="199" t="s">
        <v>412</v>
      </c>
      <c r="M302" s="199"/>
      <c r="N302" s="199"/>
      <c r="O302" s="207" t="s">
        <v>413</v>
      </c>
      <c r="P302" s="207">
        <v>3104644814</v>
      </c>
      <c r="Q302" s="199" t="s">
        <v>283</v>
      </c>
      <c r="R302" s="199" t="s">
        <v>1784</v>
      </c>
      <c r="S302" s="199" t="str">
        <f t="shared" si="2"/>
        <v>HEX</v>
      </c>
      <c r="T302" s="199"/>
      <c r="U302" s="199" t="s">
        <v>371</v>
      </c>
    </row>
    <row r="303" spans="1:21" ht="15.75" customHeight="1">
      <c r="A303" s="200">
        <v>17</v>
      </c>
      <c r="B303" s="191" t="s">
        <v>1824</v>
      </c>
      <c r="C303" s="201">
        <v>2021</v>
      </c>
      <c r="D303" s="202">
        <v>44547</v>
      </c>
      <c r="E303" s="199" t="s">
        <v>1775</v>
      </c>
      <c r="F303" s="199" t="s">
        <v>411</v>
      </c>
      <c r="G303" s="219" t="s">
        <v>406</v>
      </c>
      <c r="H303" s="210">
        <v>669376083</v>
      </c>
      <c r="I303" s="220" t="s">
        <v>327</v>
      </c>
      <c r="J303" s="221">
        <v>44722</v>
      </c>
      <c r="K303" s="198" t="str">
        <f t="shared" ca="1" si="0"/>
        <v>1 año, 2 mes</v>
      </c>
      <c r="L303" s="199" t="s">
        <v>412</v>
      </c>
      <c r="M303" s="199"/>
      <c r="N303" s="199"/>
      <c r="O303" s="207" t="s">
        <v>413</v>
      </c>
      <c r="P303" s="207">
        <v>3104644814</v>
      </c>
      <c r="Q303" s="199" t="s">
        <v>167</v>
      </c>
      <c r="R303" s="199" t="s">
        <v>1783</v>
      </c>
      <c r="S303" s="199" t="str">
        <f t="shared" si="2"/>
        <v>PRE</v>
      </c>
      <c r="T303" s="199"/>
      <c r="U303" s="199" t="s">
        <v>371</v>
      </c>
    </row>
    <row r="304" spans="1:21" ht="15.75" customHeight="1">
      <c r="A304" s="200">
        <v>17</v>
      </c>
      <c r="B304" s="191" t="s">
        <v>1824</v>
      </c>
      <c r="C304" s="201">
        <v>2021</v>
      </c>
      <c r="D304" s="202">
        <v>44547</v>
      </c>
      <c r="E304" s="199" t="s">
        <v>1775</v>
      </c>
      <c r="F304" s="199" t="s">
        <v>411</v>
      </c>
      <c r="G304" s="219" t="s">
        <v>406</v>
      </c>
      <c r="H304" s="210">
        <v>669376083</v>
      </c>
      <c r="I304" s="220" t="s">
        <v>327</v>
      </c>
      <c r="J304" s="221">
        <v>44722</v>
      </c>
      <c r="K304" s="198" t="str">
        <f t="shared" ca="1" si="0"/>
        <v>1 año, 2 mes</v>
      </c>
      <c r="L304" s="199" t="s">
        <v>412</v>
      </c>
      <c r="M304" s="199"/>
      <c r="N304" s="199"/>
      <c r="O304" s="207" t="s">
        <v>413</v>
      </c>
      <c r="P304" s="207">
        <v>3104644814</v>
      </c>
      <c r="Q304" s="199" t="s">
        <v>182</v>
      </c>
      <c r="R304" s="199" t="s">
        <v>1785</v>
      </c>
      <c r="S304" s="199" t="str">
        <f t="shared" si="2"/>
        <v>ROT</v>
      </c>
      <c r="T304" s="199"/>
      <c r="U304" s="199" t="s">
        <v>371</v>
      </c>
    </row>
    <row r="305" spans="1:21" ht="15.75" customHeight="1">
      <c r="A305" s="200">
        <v>18</v>
      </c>
      <c r="B305" s="191" t="s">
        <v>1824</v>
      </c>
      <c r="C305" s="201">
        <v>2021</v>
      </c>
      <c r="D305" s="202">
        <v>44548</v>
      </c>
      <c r="E305" s="199" t="s">
        <v>1775</v>
      </c>
      <c r="F305" s="199" t="s">
        <v>1224</v>
      </c>
      <c r="G305" s="199" t="s">
        <v>328</v>
      </c>
      <c r="H305" s="210">
        <v>1232813564</v>
      </c>
      <c r="I305" s="203" t="s">
        <v>324</v>
      </c>
      <c r="J305" s="206"/>
      <c r="K305" s="198" t="str">
        <f t="shared" ca="1" si="0"/>
        <v>123 año, 7 mes</v>
      </c>
      <c r="L305" s="199" t="s">
        <v>1225</v>
      </c>
      <c r="M305" s="199"/>
      <c r="N305" s="199"/>
      <c r="O305" s="199"/>
      <c r="P305" s="199"/>
      <c r="Q305" s="212" t="s">
        <v>173</v>
      </c>
      <c r="R305" s="199" t="s">
        <v>1777</v>
      </c>
      <c r="S305" s="199" t="str">
        <f t="shared" si="2"/>
        <v>NIM</v>
      </c>
      <c r="T305" s="199"/>
      <c r="U305" s="199" t="s">
        <v>371</v>
      </c>
    </row>
    <row r="306" spans="1:21" ht="15.75" customHeight="1">
      <c r="A306" s="200">
        <v>18</v>
      </c>
      <c r="B306" s="191" t="s">
        <v>1824</v>
      </c>
      <c r="C306" s="201">
        <v>2021</v>
      </c>
      <c r="D306" s="202">
        <v>44548</v>
      </c>
      <c r="E306" s="199" t="s">
        <v>1775</v>
      </c>
      <c r="F306" s="199" t="s">
        <v>1064</v>
      </c>
      <c r="G306" s="199" t="s">
        <v>328</v>
      </c>
      <c r="H306" s="210">
        <v>1150695908</v>
      </c>
      <c r="I306" s="203" t="s">
        <v>327</v>
      </c>
      <c r="J306" s="206"/>
      <c r="K306" s="198" t="str">
        <f t="shared" ca="1" si="0"/>
        <v>123 año, 7 mes</v>
      </c>
      <c r="L306" s="199" t="s">
        <v>1065</v>
      </c>
      <c r="M306" s="199"/>
      <c r="N306" s="199"/>
      <c r="O306" s="199"/>
      <c r="P306" s="199"/>
      <c r="Q306" s="199" t="s">
        <v>1827</v>
      </c>
      <c r="R306" s="199" t="s">
        <v>1789</v>
      </c>
      <c r="S306" s="199" t="str">
        <f t="shared" si="2"/>
        <v>AVA</v>
      </c>
      <c r="T306" s="199"/>
      <c r="U306" s="199" t="s">
        <v>371</v>
      </c>
    </row>
    <row r="307" spans="1:21" ht="15.75" customHeight="1">
      <c r="A307" s="200">
        <v>20</v>
      </c>
      <c r="B307" s="191" t="s">
        <v>1824</v>
      </c>
      <c r="C307" s="201">
        <v>2021</v>
      </c>
      <c r="D307" s="202">
        <v>44550</v>
      </c>
      <c r="E307" s="199" t="s">
        <v>1775</v>
      </c>
      <c r="F307" s="199" t="s">
        <v>1281</v>
      </c>
      <c r="G307" s="199" t="s">
        <v>328</v>
      </c>
      <c r="H307" s="199">
        <v>1232816464</v>
      </c>
      <c r="I307" s="203" t="s">
        <v>324</v>
      </c>
      <c r="J307" s="205">
        <v>44362</v>
      </c>
      <c r="K307" s="198" t="str">
        <f t="shared" ca="1" si="0"/>
        <v>2 año, 2 mes</v>
      </c>
      <c r="L307" s="199" t="s">
        <v>1282</v>
      </c>
      <c r="M307" s="207" t="s">
        <v>1782</v>
      </c>
      <c r="N307" s="207">
        <v>1143835116</v>
      </c>
      <c r="O307" s="207" t="s">
        <v>1283</v>
      </c>
      <c r="P307" s="207">
        <v>3046685324</v>
      </c>
      <c r="Q307" s="199" t="s">
        <v>184</v>
      </c>
      <c r="R307" s="199" t="s">
        <v>1784</v>
      </c>
      <c r="S307" s="199" t="str">
        <f t="shared" si="2"/>
        <v>HEX</v>
      </c>
      <c r="T307" s="199"/>
      <c r="U307" s="199" t="s">
        <v>371</v>
      </c>
    </row>
    <row r="308" spans="1:21" ht="15.75" customHeight="1">
      <c r="A308" s="200">
        <v>20</v>
      </c>
      <c r="B308" s="191" t="s">
        <v>1824</v>
      </c>
      <c r="C308" s="201">
        <v>2021</v>
      </c>
      <c r="D308" s="202">
        <v>44550</v>
      </c>
      <c r="E308" s="199" t="s">
        <v>1775</v>
      </c>
      <c r="F308" s="199" t="s">
        <v>1281</v>
      </c>
      <c r="G308" s="199" t="s">
        <v>328</v>
      </c>
      <c r="H308" s="199">
        <v>1232816464</v>
      </c>
      <c r="I308" s="203" t="s">
        <v>324</v>
      </c>
      <c r="J308" s="205">
        <v>44362</v>
      </c>
      <c r="K308" s="198" t="str">
        <f t="shared" ca="1" si="0"/>
        <v>2 año, 2 mes</v>
      </c>
      <c r="L308" s="199" t="s">
        <v>1282</v>
      </c>
      <c r="M308" s="207" t="s">
        <v>1782</v>
      </c>
      <c r="N308" s="207">
        <v>1143835116</v>
      </c>
      <c r="O308" s="207" t="s">
        <v>1283</v>
      </c>
      <c r="P308" s="207">
        <v>3046685324</v>
      </c>
      <c r="Q308" s="199" t="s">
        <v>167</v>
      </c>
      <c r="R308" s="199" t="s">
        <v>1783</v>
      </c>
      <c r="S308" s="199" t="str">
        <f t="shared" si="2"/>
        <v>PRE</v>
      </c>
      <c r="T308" s="199"/>
      <c r="U308" s="199" t="s">
        <v>371</v>
      </c>
    </row>
    <row r="309" spans="1:21" ht="15.75" customHeight="1">
      <c r="A309" s="200">
        <v>20</v>
      </c>
      <c r="B309" s="191" t="s">
        <v>1824</v>
      </c>
      <c r="C309" s="201">
        <v>2021</v>
      </c>
      <c r="D309" s="202">
        <v>44550</v>
      </c>
      <c r="E309" s="199" t="s">
        <v>1775</v>
      </c>
      <c r="F309" s="199" t="s">
        <v>1281</v>
      </c>
      <c r="G309" s="199" t="s">
        <v>328</v>
      </c>
      <c r="H309" s="199">
        <v>1232816464</v>
      </c>
      <c r="I309" s="203" t="s">
        <v>324</v>
      </c>
      <c r="J309" s="205">
        <v>44362</v>
      </c>
      <c r="K309" s="198" t="str">
        <f t="shared" ca="1" si="0"/>
        <v>2 año, 2 mes</v>
      </c>
      <c r="L309" s="199" t="s">
        <v>1282</v>
      </c>
      <c r="M309" s="207" t="s">
        <v>1782</v>
      </c>
      <c r="N309" s="207">
        <v>1143835116</v>
      </c>
      <c r="O309" s="207" t="s">
        <v>1283</v>
      </c>
      <c r="P309" s="207">
        <v>3046685324</v>
      </c>
      <c r="Q309" s="199" t="s">
        <v>182</v>
      </c>
      <c r="R309" s="199" t="s">
        <v>1785</v>
      </c>
      <c r="S309" s="199" t="str">
        <f t="shared" si="2"/>
        <v>ROT</v>
      </c>
      <c r="T309" s="199"/>
      <c r="U309" s="199" t="s">
        <v>371</v>
      </c>
    </row>
    <row r="310" spans="1:21" ht="15.75" customHeight="1">
      <c r="A310" s="200">
        <v>20</v>
      </c>
      <c r="B310" s="191" t="s">
        <v>1824</v>
      </c>
      <c r="C310" s="201">
        <v>2021</v>
      </c>
      <c r="D310" s="202">
        <v>44550</v>
      </c>
      <c r="E310" s="199" t="s">
        <v>1775</v>
      </c>
      <c r="F310" s="199" t="s">
        <v>1281</v>
      </c>
      <c r="G310" s="199" t="s">
        <v>328</v>
      </c>
      <c r="H310" s="199">
        <v>1232816464</v>
      </c>
      <c r="I310" s="203" t="s">
        <v>324</v>
      </c>
      <c r="J310" s="205">
        <v>44362</v>
      </c>
      <c r="K310" s="198" t="str">
        <f t="shared" ca="1" si="0"/>
        <v>2 año, 2 mes</v>
      </c>
      <c r="L310" s="199" t="s">
        <v>1282</v>
      </c>
      <c r="M310" s="207" t="s">
        <v>1782</v>
      </c>
      <c r="N310" s="207">
        <v>1143835116</v>
      </c>
      <c r="O310" s="207" t="s">
        <v>1283</v>
      </c>
      <c r="P310" s="207">
        <v>3046685324</v>
      </c>
      <c r="Q310" s="199" t="s">
        <v>181</v>
      </c>
      <c r="R310" s="199" t="s">
        <v>1776</v>
      </c>
      <c r="S310" s="199" t="str">
        <f t="shared" si="2"/>
        <v>INF</v>
      </c>
      <c r="T310" s="199"/>
      <c r="U310" s="199" t="s">
        <v>371</v>
      </c>
    </row>
    <row r="311" spans="1:21" ht="15.75" customHeight="1">
      <c r="A311" s="200">
        <v>21</v>
      </c>
      <c r="B311" s="191" t="s">
        <v>1824</v>
      </c>
      <c r="C311" s="201">
        <v>2021</v>
      </c>
      <c r="D311" s="202">
        <v>44551</v>
      </c>
      <c r="E311" s="199" t="s">
        <v>1775</v>
      </c>
      <c r="F311" s="199" t="s">
        <v>572</v>
      </c>
      <c r="G311" s="199" t="s">
        <v>328</v>
      </c>
      <c r="H311" s="210">
        <v>1108260610</v>
      </c>
      <c r="I311" s="203" t="s">
        <v>324</v>
      </c>
      <c r="J311" s="206"/>
      <c r="K311" s="198" t="str">
        <f t="shared" ca="1" si="0"/>
        <v>123 año, 7 mes</v>
      </c>
      <c r="L311" s="199" t="s">
        <v>573</v>
      </c>
      <c r="M311" s="199"/>
      <c r="N311" s="199"/>
      <c r="O311" s="199"/>
      <c r="P311" s="199"/>
      <c r="Q311" s="212" t="s">
        <v>173</v>
      </c>
      <c r="R311" s="199" t="s">
        <v>1777</v>
      </c>
      <c r="S311" s="199" t="str">
        <f t="shared" si="2"/>
        <v>NIM</v>
      </c>
      <c r="T311" s="199"/>
      <c r="U311" s="199" t="s">
        <v>371</v>
      </c>
    </row>
    <row r="312" spans="1:21" ht="15.75" customHeight="1">
      <c r="A312" s="200">
        <v>21</v>
      </c>
      <c r="B312" s="191" t="s">
        <v>1824</v>
      </c>
      <c r="C312" s="201">
        <v>2021</v>
      </c>
      <c r="D312" s="202">
        <v>44551</v>
      </c>
      <c r="E312" s="199" t="s">
        <v>1775</v>
      </c>
      <c r="F312" s="199" t="s">
        <v>1257</v>
      </c>
      <c r="G312" s="199" t="s">
        <v>328</v>
      </c>
      <c r="H312" s="210">
        <v>1232815382</v>
      </c>
      <c r="I312" s="203" t="s">
        <v>327</v>
      </c>
      <c r="J312" s="206"/>
      <c r="K312" s="198" t="str">
        <f t="shared" ca="1" si="0"/>
        <v>123 año, 7 mes</v>
      </c>
      <c r="L312" s="199" t="s">
        <v>1258</v>
      </c>
      <c r="M312" s="199"/>
      <c r="N312" s="199"/>
      <c r="O312" s="199"/>
      <c r="P312" s="199"/>
      <c r="Q312" s="199" t="s">
        <v>181</v>
      </c>
      <c r="R312" s="199" t="s">
        <v>1776</v>
      </c>
      <c r="S312" s="199" t="str">
        <f t="shared" si="2"/>
        <v>INF</v>
      </c>
      <c r="T312" s="199"/>
      <c r="U312" s="199" t="s">
        <v>371</v>
      </c>
    </row>
    <row r="313" spans="1:21" ht="15.75" customHeight="1">
      <c r="A313" s="200">
        <v>22</v>
      </c>
      <c r="B313" s="191" t="s">
        <v>1824</v>
      </c>
      <c r="C313" s="201">
        <v>2021</v>
      </c>
      <c r="D313" s="202">
        <v>44552</v>
      </c>
      <c r="E313" s="199" t="s">
        <v>1775</v>
      </c>
      <c r="F313" s="199" t="s">
        <v>1271</v>
      </c>
      <c r="G313" s="199" t="s">
        <v>328</v>
      </c>
      <c r="H313" s="210">
        <v>1232816176</v>
      </c>
      <c r="I313" s="203" t="s">
        <v>327</v>
      </c>
      <c r="J313" s="205">
        <v>44336</v>
      </c>
      <c r="K313" s="198" t="str">
        <f t="shared" ca="1" si="0"/>
        <v>2 año, 3 mes</v>
      </c>
      <c r="L313" s="199" t="s">
        <v>1272</v>
      </c>
      <c r="M313" s="199" t="s">
        <v>1818</v>
      </c>
      <c r="N313" s="199">
        <v>1143957497</v>
      </c>
      <c r="O313" s="199" t="s">
        <v>1273</v>
      </c>
      <c r="P313" s="199">
        <v>3156507007</v>
      </c>
      <c r="Q313" s="199" t="s">
        <v>181</v>
      </c>
      <c r="R313" s="199" t="s">
        <v>1776</v>
      </c>
      <c r="S313" s="199" t="str">
        <f t="shared" si="2"/>
        <v>INF</v>
      </c>
      <c r="T313" s="199"/>
      <c r="U313" s="199" t="s">
        <v>371</v>
      </c>
    </row>
    <row r="314" spans="1:21" ht="15.75" customHeight="1">
      <c r="A314" s="200">
        <v>24</v>
      </c>
      <c r="B314" s="191" t="s">
        <v>1824</v>
      </c>
      <c r="C314" s="201">
        <v>2021</v>
      </c>
      <c r="D314" s="202">
        <v>44554</v>
      </c>
      <c r="E314" s="199" t="s">
        <v>1775</v>
      </c>
      <c r="F314" s="199" t="s">
        <v>449</v>
      </c>
      <c r="G314" s="199" t="s">
        <v>328</v>
      </c>
      <c r="H314" s="210">
        <v>1023561695</v>
      </c>
      <c r="I314" s="203" t="s">
        <v>327</v>
      </c>
      <c r="J314" s="204">
        <v>44267</v>
      </c>
      <c r="K314" s="198" t="str">
        <f t="shared" ca="1" si="0"/>
        <v>2 año, 5 mes</v>
      </c>
      <c r="L314" s="199" t="s">
        <v>450</v>
      </c>
      <c r="M314" s="199"/>
      <c r="N314" s="199"/>
      <c r="O314" s="199" t="s">
        <v>451</v>
      </c>
      <c r="P314" s="199">
        <v>3006154241</v>
      </c>
      <c r="Q314" s="212" t="s">
        <v>173</v>
      </c>
      <c r="R314" s="199" t="s">
        <v>1777</v>
      </c>
      <c r="S314" s="199" t="str">
        <f t="shared" si="2"/>
        <v>NIM</v>
      </c>
      <c r="T314" s="199"/>
      <c r="U314" s="199" t="s">
        <v>371</v>
      </c>
    </row>
    <row r="315" spans="1:21" ht="15.75" customHeight="1">
      <c r="A315" s="200">
        <v>27</v>
      </c>
      <c r="B315" s="191" t="s">
        <v>1824</v>
      </c>
      <c r="C315" s="201">
        <v>2021</v>
      </c>
      <c r="D315" s="202">
        <v>44557</v>
      </c>
      <c r="E315" s="199" t="s">
        <v>1775</v>
      </c>
      <c r="F315" s="199" t="s">
        <v>1325</v>
      </c>
      <c r="G315" s="199" t="s">
        <v>328</v>
      </c>
      <c r="H315" s="199">
        <v>1232818020</v>
      </c>
      <c r="I315" s="203" t="s">
        <v>324</v>
      </c>
      <c r="J315" s="205">
        <v>44494</v>
      </c>
      <c r="K315" s="198" t="str">
        <f t="shared" ca="1" si="0"/>
        <v>1 año, 9 mes</v>
      </c>
      <c r="L315" s="199" t="s">
        <v>1326</v>
      </c>
      <c r="M315" s="207" t="s">
        <v>1815</v>
      </c>
      <c r="N315" s="207">
        <v>1143976145</v>
      </c>
      <c r="O315" s="207" t="s">
        <v>1327</v>
      </c>
      <c r="P315" s="207">
        <v>3057681127</v>
      </c>
      <c r="Q315" s="199" t="s">
        <v>285</v>
      </c>
      <c r="R315" s="199" t="s">
        <v>1784</v>
      </c>
      <c r="S315" s="199" t="str">
        <f t="shared" si="2"/>
        <v>HEX</v>
      </c>
      <c r="T315" s="199"/>
      <c r="U315" s="199" t="s">
        <v>371</v>
      </c>
    </row>
    <row r="316" spans="1:21" ht="15.75" customHeight="1">
      <c r="A316" s="200">
        <v>27</v>
      </c>
      <c r="B316" s="191" t="s">
        <v>1824</v>
      </c>
      <c r="C316" s="201">
        <v>2021</v>
      </c>
      <c r="D316" s="202">
        <v>44557</v>
      </c>
      <c r="E316" s="199" t="s">
        <v>1775</v>
      </c>
      <c r="F316" s="199" t="s">
        <v>1325</v>
      </c>
      <c r="G316" s="199" t="s">
        <v>328</v>
      </c>
      <c r="H316" s="199">
        <v>1232818020</v>
      </c>
      <c r="I316" s="203" t="s">
        <v>324</v>
      </c>
      <c r="J316" s="205">
        <v>44494</v>
      </c>
      <c r="K316" s="198" t="str">
        <f t="shared" ca="1" si="0"/>
        <v>1 año, 9 mes</v>
      </c>
      <c r="L316" s="199" t="s">
        <v>1326</v>
      </c>
      <c r="M316" s="207" t="s">
        <v>1815</v>
      </c>
      <c r="N316" s="207">
        <v>1143976145</v>
      </c>
      <c r="O316" s="207" t="s">
        <v>1327</v>
      </c>
      <c r="P316" s="207">
        <v>3057681127</v>
      </c>
      <c r="Q316" s="199" t="s">
        <v>167</v>
      </c>
      <c r="R316" s="199" t="s">
        <v>1783</v>
      </c>
      <c r="S316" s="199" t="str">
        <f t="shared" si="2"/>
        <v>PRE</v>
      </c>
      <c r="T316" s="199"/>
      <c r="U316" s="199" t="s">
        <v>371</v>
      </c>
    </row>
    <row r="317" spans="1:21" ht="15.75" customHeight="1">
      <c r="A317" s="200">
        <v>27</v>
      </c>
      <c r="B317" s="191" t="s">
        <v>1824</v>
      </c>
      <c r="C317" s="201">
        <v>2021</v>
      </c>
      <c r="D317" s="202">
        <v>44557</v>
      </c>
      <c r="E317" s="199" t="s">
        <v>1775</v>
      </c>
      <c r="F317" s="199" t="s">
        <v>1325</v>
      </c>
      <c r="G317" s="199" t="s">
        <v>328</v>
      </c>
      <c r="H317" s="199">
        <v>1232818020</v>
      </c>
      <c r="I317" s="203" t="s">
        <v>324</v>
      </c>
      <c r="J317" s="205">
        <v>44494</v>
      </c>
      <c r="K317" s="198" t="str">
        <f t="shared" ca="1" si="0"/>
        <v>1 año, 9 mes</v>
      </c>
      <c r="L317" s="199" t="s">
        <v>1326</v>
      </c>
      <c r="M317" s="207" t="s">
        <v>1815</v>
      </c>
      <c r="N317" s="207">
        <v>1143976145</v>
      </c>
      <c r="O317" s="207" t="s">
        <v>1327</v>
      </c>
      <c r="P317" s="207">
        <v>3057681127</v>
      </c>
      <c r="Q317" s="199" t="s">
        <v>182</v>
      </c>
      <c r="R317" s="199" t="s">
        <v>1785</v>
      </c>
      <c r="S317" s="199" t="str">
        <f t="shared" si="2"/>
        <v>ROT</v>
      </c>
      <c r="T317" s="199"/>
      <c r="U317" s="199" t="s">
        <v>371</v>
      </c>
    </row>
    <row r="318" spans="1:21" ht="15.75" customHeight="1">
      <c r="A318" s="200">
        <v>27</v>
      </c>
      <c r="B318" s="191" t="s">
        <v>1824</v>
      </c>
      <c r="C318" s="201">
        <v>2021</v>
      </c>
      <c r="D318" s="202">
        <v>44557</v>
      </c>
      <c r="E318" s="199" t="s">
        <v>1775</v>
      </c>
      <c r="F318" s="199" t="s">
        <v>511</v>
      </c>
      <c r="G318" s="199" t="s">
        <v>328</v>
      </c>
      <c r="H318" s="199">
        <v>1105936736</v>
      </c>
      <c r="I318" s="203" t="s">
        <v>324</v>
      </c>
      <c r="J318" s="204">
        <v>44465</v>
      </c>
      <c r="K318" s="198" t="str">
        <f t="shared" ca="1" si="0"/>
        <v>1 año, 10 mes</v>
      </c>
      <c r="L318" s="199" t="s">
        <v>512</v>
      </c>
      <c r="M318" s="199"/>
      <c r="N318" s="199"/>
      <c r="O318" s="199"/>
      <c r="P318" s="199"/>
      <c r="Q318" s="212" t="s">
        <v>173</v>
      </c>
      <c r="R318" s="199" t="s">
        <v>1777</v>
      </c>
      <c r="S318" s="199" t="str">
        <f t="shared" si="2"/>
        <v>NIM</v>
      </c>
      <c r="T318" s="199"/>
      <c r="U318" s="199" t="s">
        <v>375</v>
      </c>
    </row>
    <row r="319" spans="1:21" ht="15.75" customHeight="1">
      <c r="A319" s="200">
        <v>28</v>
      </c>
      <c r="B319" s="191" t="s">
        <v>1824</v>
      </c>
      <c r="C319" s="201">
        <v>2021</v>
      </c>
      <c r="D319" s="202">
        <v>44558</v>
      </c>
      <c r="E319" s="199" t="s">
        <v>1775</v>
      </c>
      <c r="F319" s="199" t="s">
        <v>1477</v>
      </c>
      <c r="G319" s="199" t="s">
        <v>322</v>
      </c>
      <c r="H319" s="199">
        <v>1144078582</v>
      </c>
      <c r="I319" s="203" t="s">
        <v>324</v>
      </c>
      <c r="J319" s="204">
        <v>35134</v>
      </c>
      <c r="K319" s="198" t="str">
        <f t="shared" ca="1" si="0"/>
        <v>27 año, 5 mes</v>
      </c>
      <c r="L319" s="199" t="s">
        <v>378</v>
      </c>
      <c r="M319" s="199"/>
      <c r="N319" s="199"/>
      <c r="O319" s="199"/>
      <c r="P319" s="199"/>
      <c r="Q319" s="199" t="s">
        <v>181</v>
      </c>
      <c r="R319" s="199" t="s">
        <v>1776</v>
      </c>
      <c r="S319" s="199" t="str">
        <f t="shared" si="2"/>
        <v>INF</v>
      </c>
      <c r="T319" s="199"/>
      <c r="U319" s="199" t="s">
        <v>371</v>
      </c>
    </row>
    <row r="320" spans="1:21" ht="15.75" customHeight="1">
      <c r="A320" s="200">
        <v>28</v>
      </c>
      <c r="B320" s="191" t="s">
        <v>1824</v>
      </c>
      <c r="C320" s="201">
        <v>2021</v>
      </c>
      <c r="D320" s="202">
        <v>44558</v>
      </c>
      <c r="E320" s="199" t="s">
        <v>1775</v>
      </c>
      <c r="F320" s="199" t="s">
        <v>1248</v>
      </c>
      <c r="G320" s="199" t="s">
        <v>328</v>
      </c>
      <c r="H320" s="210">
        <v>1232814788</v>
      </c>
      <c r="I320" s="203" t="s">
        <v>324</v>
      </c>
      <c r="J320" s="205">
        <v>44188</v>
      </c>
      <c r="K320" s="198" t="str">
        <f t="shared" ca="1" si="0"/>
        <v>2 año, 8 mes</v>
      </c>
      <c r="L320" s="207" t="s">
        <v>1249</v>
      </c>
      <c r="M320" s="207" t="s">
        <v>1823</v>
      </c>
      <c r="N320" s="207">
        <v>1130604380</v>
      </c>
      <c r="O320" s="207" t="s">
        <v>1250</v>
      </c>
      <c r="P320" s="207">
        <v>3113677538</v>
      </c>
      <c r="Q320" s="199" t="s">
        <v>1817</v>
      </c>
      <c r="R320" s="199" t="s">
        <v>1814</v>
      </c>
      <c r="S320" s="199" t="str">
        <f t="shared" si="2"/>
        <v>PRI</v>
      </c>
      <c r="T320" s="199"/>
      <c r="U320" s="199" t="s">
        <v>375</v>
      </c>
    </row>
    <row r="321" spans="1:21" ht="15.75" customHeight="1">
      <c r="A321" s="200">
        <v>28</v>
      </c>
      <c r="B321" s="191" t="s">
        <v>1824</v>
      </c>
      <c r="C321" s="201">
        <v>2021</v>
      </c>
      <c r="D321" s="202">
        <v>44558</v>
      </c>
      <c r="E321" s="199" t="s">
        <v>1775</v>
      </c>
      <c r="F321" s="199" t="s">
        <v>1248</v>
      </c>
      <c r="G321" s="199" t="s">
        <v>328</v>
      </c>
      <c r="H321" s="210">
        <v>1232814788</v>
      </c>
      <c r="I321" s="203" t="s">
        <v>324</v>
      </c>
      <c r="J321" s="205">
        <v>44188</v>
      </c>
      <c r="K321" s="198" t="str">
        <f t="shared" ca="1" si="0"/>
        <v>2 año, 8 mes</v>
      </c>
      <c r="L321" s="207" t="s">
        <v>1249</v>
      </c>
      <c r="M321" s="207" t="s">
        <v>1823</v>
      </c>
      <c r="N321" s="207">
        <v>1130604380</v>
      </c>
      <c r="O321" s="207" t="s">
        <v>1250</v>
      </c>
      <c r="P321" s="207">
        <v>3113677538</v>
      </c>
      <c r="Q321" s="199" t="s">
        <v>172</v>
      </c>
      <c r="R321" s="199" t="s">
        <v>1781</v>
      </c>
      <c r="S321" s="199" t="str">
        <f t="shared" si="2"/>
        <v>VAR</v>
      </c>
      <c r="T321" s="199"/>
      <c r="U321" s="199" t="s">
        <v>375</v>
      </c>
    </row>
    <row r="322" spans="1:21" ht="15.75" customHeight="1">
      <c r="A322" s="200">
        <v>28</v>
      </c>
      <c r="B322" s="191" t="s">
        <v>1824</v>
      </c>
      <c r="C322" s="201">
        <v>2021</v>
      </c>
      <c r="D322" s="202">
        <v>44558</v>
      </c>
      <c r="E322" s="199" t="s">
        <v>1775</v>
      </c>
      <c r="F322" s="199" t="s">
        <v>1248</v>
      </c>
      <c r="G322" s="199" t="s">
        <v>328</v>
      </c>
      <c r="H322" s="210">
        <v>1232814788</v>
      </c>
      <c r="I322" s="203" t="s">
        <v>324</v>
      </c>
      <c r="J322" s="205">
        <v>44188</v>
      </c>
      <c r="K322" s="198" t="str">
        <f t="shared" ca="1" si="0"/>
        <v>2 año, 8 mes</v>
      </c>
      <c r="L322" s="207" t="s">
        <v>1249</v>
      </c>
      <c r="M322" s="207" t="s">
        <v>1823</v>
      </c>
      <c r="N322" s="207">
        <v>1130604380</v>
      </c>
      <c r="O322" s="207" t="s">
        <v>1250</v>
      </c>
      <c r="P322" s="207">
        <v>3113677538</v>
      </c>
      <c r="Q322" s="199" t="s">
        <v>1827</v>
      </c>
      <c r="R322" s="199" t="s">
        <v>1789</v>
      </c>
      <c r="S322" s="199" t="str">
        <f t="shared" si="2"/>
        <v>AVA</v>
      </c>
      <c r="T322" s="199"/>
      <c r="U322" s="199" t="s">
        <v>375</v>
      </c>
    </row>
    <row r="323" spans="1:21" ht="15.75" customHeight="1">
      <c r="A323" s="200">
        <v>28</v>
      </c>
      <c r="B323" s="191" t="s">
        <v>1824</v>
      </c>
      <c r="C323" s="201">
        <v>2021</v>
      </c>
      <c r="D323" s="202">
        <v>44558</v>
      </c>
      <c r="E323" s="199" t="s">
        <v>1775</v>
      </c>
      <c r="F323" s="199" t="s">
        <v>1248</v>
      </c>
      <c r="G323" s="199" t="s">
        <v>328</v>
      </c>
      <c r="H323" s="199">
        <v>1232814788</v>
      </c>
      <c r="I323" s="203" t="s">
        <v>324</v>
      </c>
      <c r="J323" s="205">
        <v>44188</v>
      </c>
      <c r="K323" s="198" t="str">
        <f t="shared" ca="1" si="0"/>
        <v>2 año, 8 mes</v>
      </c>
      <c r="L323" s="207" t="s">
        <v>1249</v>
      </c>
      <c r="M323" s="207" t="s">
        <v>1823</v>
      </c>
      <c r="N323" s="207">
        <v>1130604380</v>
      </c>
      <c r="O323" s="207" t="s">
        <v>1250</v>
      </c>
      <c r="P323" s="207">
        <v>3113677538</v>
      </c>
      <c r="Q323" s="199" t="s">
        <v>181</v>
      </c>
      <c r="R323" s="199" t="s">
        <v>1776</v>
      </c>
      <c r="S323" s="199" t="str">
        <f t="shared" si="2"/>
        <v>INF</v>
      </c>
      <c r="T323" s="199"/>
      <c r="U323" s="199" t="s">
        <v>375</v>
      </c>
    </row>
    <row r="324" spans="1:21" ht="15.75" customHeight="1">
      <c r="A324" s="200">
        <v>28</v>
      </c>
      <c r="B324" s="191" t="s">
        <v>1824</v>
      </c>
      <c r="C324" s="201">
        <v>2021</v>
      </c>
      <c r="D324" s="202">
        <v>44558</v>
      </c>
      <c r="E324" s="199" t="s">
        <v>1775</v>
      </c>
      <c r="F324" s="208" t="s">
        <v>987</v>
      </c>
      <c r="G324" s="199" t="s">
        <v>328</v>
      </c>
      <c r="H324" s="210">
        <v>1126828189</v>
      </c>
      <c r="I324" s="203" t="s">
        <v>324</v>
      </c>
      <c r="J324" s="209">
        <v>44371</v>
      </c>
      <c r="K324" s="198" t="str">
        <f t="shared" ca="1" si="0"/>
        <v>2 año, 2 mes</v>
      </c>
      <c r="L324" s="199" t="s">
        <v>325</v>
      </c>
      <c r="M324" s="199" t="s">
        <v>1791</v>
      </c>
      <c r="N324" s="199"/>
      <c r="O324" s="199"/>
      <c r="P324" s="199"/>
      <c r="Q324" s="199" t="s">
        <v>285</v>
      </c>
      <c r="R324" s="199" t="s">
        <v>1784</v>
      </c>
      <c r="S324" s="199" t="str">
        <f t="shared" si="2"/>
        <v>HEX</v>
      </c>
      <c r="T324" s="199"/>
      <c r="U324" s="199" t="s">
        <v>375</v>
      </c>
    </row>
    <row r="325" spans="1:21" ht="15.75" customHeight="1">
      <c r="A325" s="200">
        <v>28</v>
      </c>
      <c r="B325" s="191" t="s">
        <v>1824</v>
      </c>
      <c r="C325" s="201">
        <v>2021</v>
      </c>
      <c r="D325" s="202">
        <v>44558</v>
      </c>
      <c r="E325" s="199" t="s">
        <v>1775</v>
      </c>
      <c r="F325" s="208" t="s">
        <v>987</v>
      </c>
      <c r="G325" s="199" t="s">
        <v>328</v>
      </c>
      <c r="H325" s="210">
        <v>1126828189</v>
      </c>
      <c r="I325" s="203" t="s">
        <v>324</v>
      </c>
      <c r="J325" s="209">
        <v>44371</v>
      </c>
      <c r="K325" s="198" t="str">
        <f t="shared" ca="1" si="0"/>
        <v>2 año, 2 mes</v>
      </c>
      <c r="L325" s="199" t="s">
        <v>325</v>
      </c>
      <c r="M325" s="199" t="s">
        <v>1791</v>
      </c>
      <c r="N325" s="199"/>
      <c r="O325" s="199"/>
      <c r="P325" s="199"/>
      <c r="Q325" s="199" t="s">
        <v>167</v>
      </c>
      <c r="R325" s="199" t="s">
        <v>1783</v>
      </c>
      <c r="S325" s="199" t="str">
        <f t="shared" si="2"/>
        <v>PRE</v>
      </c>
      <c r="T325" s="199"/>
      <c r="U325" s="199" t="s">
        <v>375</v>
      </c>
    </row>
    <row r="326" spans="1:21" ht="15.75" customHeight="1">
      <c r="A326" s="200">
        <v>28</v>
      </c>
      <c r="B326" s="191" t="s">
        <v>1824</v>
      </c>
      <c r="C326" s="201">
        <v>2021</v>
      </c>
      <c r="D326" s="202">
        <v>44558</v>
      </c>
      <c r="E326" s="199" t="s">
        <v>1775</v>
      </c>
      <c r="F326" s="208" t="s">
        <v>987</v>
      </c>
      <c r="G326" s="199" t="s">
        <v>328</v>
      </c>
      <c r="H326" s="210">
        <v>1126828189</v>
      </c>
      <c r="I326" s="203" t="s">
        <v>324</v>
      </c>
      <c r="J326" s="209">
        <v>44371</v>
      </c>
      <c r="K326" s="198" t="str">
        <f t="shared" ca="1" si="0"/>
        <v>2 año, 2 mes</v>
      </c>
      <c r="L326" s="199" t="s">
        <v>325</v>
      </c>
      <c r="M326" s="199" t="s">
        <v>1791</v>
      </c>
      <c r="N326" s="199"/>
      <c r="O326" s="199"/>
      <c r="P326" s="199"/>
      <c r="Q326" s="199" t="s">
        <v>182</v>
      </c>
      <c r="R326" s="199" t="s">
        <v>1785</v>
      </c>
      <c r="S326" s="199" t="str">
        <f t="shared" si="2"/>
        <v>ROT</v>
      </c>
      <c r="T326" s="199"/>
      <c r="U326" s="199" t="s">
        <v>375</v>
      </c>
    </row>
    <row r="327" spans="1:21" ht="15.75" customHeight="1">
      <c r="A327" s="200">
        <v>28</v>
      </c>
      <c r="B327" s="191" t="s">
        <v>1824</v>
      </c>
      <c r="C327" s="201">
        <v>2021</v>
      </c>
      <c r="D327" s="202">
        <v>44558</v>
      </c>
      <c r="E327" s="199" t="s">
        <v>1775</v>
      </c>
      <c r="F327" s="208" t="s">
        <v>987</v>
      </c>
      <c r="G327" s="199" t="s">
        <v>328</v>
      </c>
      <c r="H327" s="199">
        <v>1126828189</v>
      </c>
      <c r="I327" s="203" t="s">
        <v>324</v>
      </c>
      <c r="J327" s="209">
        <v>44371</v>
      </c>
      <c r="K327" s="198" t="str">
        <f t="shared" ca="1" si="0"/>
        <v>2 año, 2 mes</v>
      </c>
      <c r="L327" s="199" t="s">
        <v>325</v>
      </c>
      <c r="M327" s="199" t="s">
        <v>1791</v>
      </c>
      <c r="N327" s="199"/>
      <c r="O327" s="199"/>
      <c r="P327" s="199"/>
      <c r="Q327" s="199" t="s">
        <v>181</v>
      </c>
      <c r="R327" s="199" t="s">
        <v>1776</v>
      </c>
      <c r="S327" s="199" t="str">
        <f t="shared" si="2"/>
        <v>INF</v>
      </c>
      <c r="T327" s="199"/>
      <c r="U327" s="199" t="s">
        <v>375</v>
      </c>
    </row>
    <row r="328" spans="1:21" ht="15.75" customHeight="1">
      <c r="A328" s="200">
        <v>28</v>
      </c>
      <c r="B328" s="191" t="s">
        <v>1824</v>
      </c>
      <c r="C328" s="201">
        <v>2021</v>
      </c>
      <c r="D328" s="202">
        <v>44558</v>
      </c>
      <c r="E328" s="199" t="s">
        <v>1775</v>
      </c>
      <c r="F328" s="199" t="s">
        <v>377</v>
      </c>
      <c r="G328" s="199" t="s">
        <v>322</v>
      </c>
      <c r="H328" s="199">
        <v>31838338</v>
      </c>
      <c r="I328" s="203" t="s">
        <v>327</v>
      </c>
      <c r="J328" s="204">
        <v>21891</v>
      </c>
      <c r="K328" s="198" t="str">
        <f t="shared" ca="1" si="0"/>
        <v>63 año, 8 mes</v>
      </c>
      <c r="L328" s="199" t="s">
        <v>378</v>
      </c>
      <c r="M328" s="199"/>
      <c r="N328" s="199"/>
      <c r="O328" s="199"/>
      <c r="P328" s="199"/>
      <c r="Q328" s="199" t="s">
        <v>181</v>
      </c>
      <c r="R328" s="199" t="s">
        <v>1776</v>
      </c>
      <c r="S328" s="199" t="str">
        <f t="shared" si="2"/>
        <v>INF</v>
      </c>
      <c r="T328" s="199"/>
      <c r="U328" s="199" t="s">
        <v>371</v>
      </c>
    </row>
    <row r="329" spans="1:21" ht="15.75" customHeight="1">
      <c r="A329" s="200">
        <v>28</v>
      </c>
      <c r="B329" s="191" t="s">
        <v>1824</v>
      </c>
      <c r="C329" s="201">
        <v>2021</v>
      </c>
      <c r="D329" s="202">
        <v>44558</v>
      </c>
      <c r="E329" s="199" t="s">
        <v>1775</v>
      </c>
      <c r="F329" s="199" t="s">
        <v>1046</v>
      </c>
      <c r="G329" s="199" t="s">
        <v>328</v>
      </c>
      <c r="H329" s="199">
        <v>1149942560</v>
      </c>
      <c r="I329" s="203" t="s">
        <v>327</v>
      </c>
      <c r="J329" s="206"/>
      <c r="K329" s="198" t="str">
        <f t="shared" ca="1" si="0"/>
        <v>123 año, 7 mes</v>
      </c>
      <c r="L329" s="199" t="s">
        <v>1047</v>
      </c>
      <c r="M329" s="199"/>
      <c r="N329" s="199"/>
      <c r="O329" s="199"/>
      <c r="P329" s="199"/>
      <c r="Q329" s="212" t="s">
        <v>173</v>
      </c>
      <c r="R329" s="199" t="s">
        <v>1777</v>
      </c>
      <c r="S329" s="199" t="str">
        <f t="shared" si="2"/>
        <v>NIM</v>
      </c>
      <c r="T329" s="199"/>
      <c r="U329" s="199" t="s">
        <v>371</v>
      </c>
    </row>
    <row r="330" spans="1:21" ht="15.75" customHeight="1">
      <c r="A330" s="200">
        <v>28</v>
      </c>
      <c r="B330" s="191" t="s">
        <v>1824</v>
      </c>
      <c r="C330" s="201">
        <v>2021</v>
      </c>
      <c r="D330" s="202">
        <v>44558</v>
      </c>
      <c r="E330" s="199" t="s">
        <v>1775</v>
      </c>
      <c r="F330" s="199" t="s">
        <v>1046</v>
      </c>
      <c r="G330" s="199" t="s">
        <v>328</v>
      </c>
      <c r="H330" s="199">
        <v>1149942560</v>
      </c>
      <c r="I330" s="203" t="s">
        <v>327</v>
      </c>
      <c r="J330" s="206"/>
      <c r="K330" s="198" t="str">
        <f t="shared" ca="1" si="0"/>
        <v>123 año, 7 mes</v>
      </c>
      <c r="L330" s="199" t="s">
        <v>1047</v>
      </c>
      <c r="M330" s="199"/>
      <c r="N330" s="199"/>
      <c r="O330" s="199"/>
      <c r="P330" s="199"/>
      <c r="Q330" s="199" t="s">
        <v>1827</v>
      </c>
      <c r="R330" s="199" t="s">
        <v>1789</v>
      </c>
      <c r="S330" s="199" t="str">
        <f t="shared" si="2"/>
        <v>AVA</v>
      </c>
      <c r="T330" s="199"/>
      <c r="U330" s="199" t="s">
        <v>371</v>
      </c>
    </row>
    <row r="331" spans="1:21" ht="15.75" customHeight="1">
      <c r="A331" s="200">
        <v>28</v>
      </c>
      <c r="B331" s="191" t="s">
        <v>1824</v>
      </c>
      <c r="C331" s="201">
        <v>2021</v>
      </c>
      <c r="D331" s="202">
        <v>44558</v>
      </c>
      <c r="E331" s="199" t="s">
        <v>1775</v>
      </c>
      <c r="F331" s="199" t="s">
        <v>1046</v>
      </c>
      <c r="G331" s="199" t="s">
        <v>328</v>
      </c>
      <c r="H331" s="199">
        <v>1149942560</v>
      </c>
      <c r="I331" s="203" t="s">
        <v>327</v>
      </c>
      <c r="J331" s="206"/>
      <c r="K331" s="198" t="str">
        <f t="shared" ca="1" si="0"/>
        <v>123 año, 7 mes</v>
      </c>
      <c r="L331" s="199" t="s">
        <v>1047</v>
      </c>
      <c r="M331" s="199"/>
      <c r="N331" s="199"/>
      <c r="O331" s="199"/>
      <c r="P331" s="199"/>
      <c r="Q331" s="199" t="s">
        <v>181</v>
      </c>
      <c r="R331" s="199" t="s">
        <v>1776</v>
      </c>
      <c r="S331" s="199" t="str">
        <f t="shared" si="2"/>
        <v>INF</v>
      </c>
      <c r="T331" s="199"/>
      <c r="U331" s="199" t="s">
        <v>371</v>
      </c>
    </row>
    <row r="332" spans="1:21" ht="15.75" customHeight="1">
      <c r="A332" s="200">
        <v>6</v>
      </c>
      <c r="B332" s="191" t="s">
        <v>1829</v>
      </c>
      <c r="C332" s="201">
        <v>2022</v>
      </c>
      <c r="D332" s="202">
        <v>44567</v>
      </c>
      <c r="E332" s="199" t="s">
        <v>1775</v>
      </c>
      <c r="F332" s="199" t="s">
        <v>447</v>
      </c>
      <c r="G332" s="199" t="s">
        <v>328</v>
      </c>
      <c r="H332" s="210">
        <v>1023560713</v>
      </c>
      <c r="I332" s="203" t="s">
        <v>327</v>
      </c>
      <c r="J332" s="206"/>
      <c r="K332" s="198" t="str">
        <f t="shared" ca="1" si="0"/>
        <v>123 año, 7 mes</v>
      </c>
      <c r="L332" s="199" t="s">
        <v>448</v>
      </c>
      <c r="M332" s="199"/>
      <c r="N332" s="199"/>
      <c r="O332" s="199"/>
      <c r="P332" s="199"/>
      <c r="Q332" s="212" t="s">
        <v>173</v>
      </c>
      <c r="R332" s="199" t="s">
        <v>1777</v>
      </c>
      <c r="S332" s="199" t="str">
        <f t="shared" si="2"/>
        <v>NIM</v>
      </c>
      <c r="T332" s="199"/>
      <c r="U332" s="199" t="s">
        <v>371</v>
      </c>
    </row>
    <row r="333" spans="1:21" ht="15.75" customHeight="1">
      <c r="A333" s="200">
        <v>6</v>
      </c>
      <c r="B333" s="191" t="s">
        <v>1829</v>
      </c>
      <c r="C333" s="201">
        <v>2022</v>
      </c>
      <c r="D333" s="202">
        <v>44567</v>
      </c>
      <c r="E333" s="199" t="s">
        <v>1775</v>
      </c>
      <c r="F333" s="199" t="s">
        <v>447</v>
      </c>
      <c r="G333" s="199" t="s">
        <v>328</v>
      </c>
      <c r="H333" s="210">
        <v>1023560713</v>
      </c>
      <c r="I333" s="203" t="s">
        <v>327</v>
      </c>
      <c r="J333" s="206"/>
      <c r="K333" s="198" t="str">
        <f t="shared" ca="1" si="0"/>
        <v>123 año, 7 mes</v>
      </c>
      <c r="L333" s="199" t="s">
        <v>448</v>
      </c>
      <c r="M333" s="199"/>
      <c r="N333" s="199"/>
      <c r="O333" s="199"/>
      <c r="P333" s="199"/>
      <c r="Q333" s="212" t="s">
        <v>173</v>
      </c>
      <c r="R333" s="199" t="s">
        <v>1777</v>
      </c>
      <c r="S333" s="199" t="str">
        <f t="shared" si="2"/>
        <v>NIM</v>
      </c>
      <c r="T333" s="199"/>
      <c r="U333" s="199" t="s">
        <v>371</v>
      </c>
    </row>
    <row r="334" spans="1:21" ht="15.75" customHeight="1">
      <c r="A334" s="200">
        <v>7</v>
      </c>
      <c r="B334" s="191" t="s">
        <v>1829</v>
      </c>
      <c r="C334" s="201">
        <v>2022</v>
      </c>
      <c r="D334" s="202">
        <v>44568</v>
      </c>
      <c r="E334" s="199" t="s">
        <v>1775</v>
      </c>
      <c r="F334" s="199" t="s">
        <v>856</v>
      </c>
      <c r="G334" s="199" t="s">
        <v>328</v>
      </c>
      <c r="H334" s="210">
        <v>1110379018</v>
      </c>
      <c r="I334" s="203" t="s">
        <v>324</v>
      </c>
      <c r="J334" s="206"/>
      <c r="K334" s="198" t="str">
        <f t="shared" ca="1" si="0"/>
        <v>123 año, 7 mes</v>
      </c>
      <c r="L334" s="199" t="s">
        <v>857</v>
      </c>
      <c r="M334" s="199"/>
      <c r="N334" s="199"/>
      <c r="O334" s="199"/>
      <c r="P334" s="199"/>
      <c r="Q334" s="199" t="s">
        <v>188</v>
      </c>
      <c r="R334" s="199" t="s">
        <v>1783</v>
      </c>
      <c r="S334" s="199" t="str">
        <f t="shared" si="2"/>
        <v>PRE</v>
      </c>
      <c r="T334" s="199"/>
      <c r="U334" s="199" t="s">
        <v>375</v>
      </c>
    </row>
    <row r="335" spans="1:21" ht="15.75" customHeight="1">
      <c r="A335" s="200">
        <v>7</v>
      </c>
      <c r="B335" s="191" t="s">
        <v>1829</v>
      </c>
      <c r="C335" s="201">
        <v>2022</v>
      </c>
      <c r="D335" s="202">
        <v>44568</v>
      </c>
      <c r="E335" s="199" t="s">
        <v>1775</v>
      </c>
      <c r="F335" s="199" t="s">
        <v>856</v>
      </c>
      <c r="G335" s="199" t="s">
        <v>328</v>
      </c>
      <c r="H335" s="210">
        <v>1110379018</v>
      </c>
      <c r="I335" s="203" t="s">
        <v>324</v>
      </c>
      <c r="J335" s="206"/>
      <c r="K335" s="198" t="str">
        <f t="shared" ca="1" si="0"/>
        <v>123 año, 7 mes</v>
      </c>
      <c r="L335" s="199" t="s">
        <v>857</v>
      </c>
      <c r="M335" s="199"/>
      <c r="N335" s="199"/>
      <c r="O335" s="199"/>
      <c r="P335" s="199"/>
      <c r="Q335" s="199" t="s">
        <v>188</v>
      </c>
      <c r="R335" s="199" t="s">
        <v>1783</v>
      </c>
      <c r="S335" s="199" t="str">
        <f t="shared" si="2"/>
        <v>PRE</v>
      </c>
      <c r="T335" s="199"/>
      <c r="U335" s="199" t="s">
        <v>375</v>
      </c>
    </row>
    <row r="336" spans="1:21" ht="15.75" customHeight="1">
      <c r="A336" s="200">
        <v>12</v>
      </c>
      <c r="B336" s="191" t="s">
        <v>1829</v>
      </c>
      <c r="C336" s="201">
        <v>2022</v>
      </c>
      <c r="D336" s="202">
        <v>44573</v>
      </c>
      <c r="E336" s="199" t="s">
        <v>1775</v>
      </c>
      <c r="F336" s="199" t="s">
        <v>1293</v>
      </c>
      <c r="G336" s="199" t="s">
        <v>328</v>
      </c>
      <c r="H336" s="199">
        <v>1232816645</v>
      </c>
      <c r="I336" s="203" t="s">
        <v>327</v>
      </c>
      <c r="J336" s="206"/>
      <c r="K336" s="198" t="str">
        <f t="shared" ca="1" si="0"/>
        <v>123 año, 7 mes</v>
      </c>
      <c r="L336" s="199" t="s">
        <v>1294</v>
      </c>
      <c r="M336" s="199"/>
      <c r="N336" s="199"/>
      <c r="O336" s="199"/>
      <c r="P336" s="199"/>
      <c r="Q336" s="199" t="s">
        <v>173</v>
      </c>
      <c r="R336" s="199" t="s">
        <v>1777</v>
      </c>
      <c r="S336" s="199" t="str">
        <f t="shared" si="2"/>
        <v>NIM</v>
      </c>
      <c r="T336" s="199"/>
      <c r="U336" s="199" t="s">
        <v>371</v>
      </c>
    </row>
    <row r="337" spans="1:21" ht="15.75" customHeight="1">
      <c r="A337" s="200">
        <v>13</v>
      </c>
      <c r="B337" s="191" t="s">
        <v>1829</v>
      </c>
      <c r="C337" s="201">
        <v>2022</v>
      </c>
      <c r="D337" s="202">
        <v>44574</v>
      </c>
      <c r="E337" s="199" t="s">
        <v>1775</v>
      </c>
      <c r="F337" s="199" t="s">
        <v>1455</v>
      </c>
      <c r="G337" s="199" t="s">
        <v>328</v>
      </c>
      <c r="H337" s="210">
        <v>1241441105</v>
      </c>
      <c r="I337" s="203" t="s">
        <v>327</v>
      </c>
      <c r="J337" s="206"/>
      <c r="K337" s="198" t="str">
        <f t="shared" ca="1" si="0"/>
        <v>123 año, 7 mes</v>
      </c>
      <c r="L337" s="199" t="s">
        <v>1456</v>
      </c>
      <c r="M337" s="199"/>
      <c r="N337" s="199"/>
      <c r="O337" s="199"/>
      <c r="P337" s="199"/>
      <c r="Q337" s="212" t="s">
        <v>173</v>
      </c>
      <c r="R337" s="199" t="s">
        <v>1777</v>
      </c>
      <c r="S337" s="199" t="str">
        <f t="shared" si="2"/>
        <v>NIM</v>
      </c>
      <c r="T337" s="199"/>
      <c r="U337" s="199" t="s">
        <v>371</v>
      </c>
    </row>
    <row r="338" spans="1:21" ht="15.75" customHeight="1">
      <c r="A338" s="200">
        <v>13</v>
      </c>
      <c r="B338" s="191" t="s">
        <v>1829</v>
      </c>
      <c r="C338" s="201">
        <v>2022</v>
      </c>
      <c r="D338" s="202">
        <v>44574</v>
      </c>
      <c r="E338" s="199" t="s">
        <v>1775</v>
      </c>
      <c r="F338" s="199" t="s">
        <v>603</v>
      </c>
      <c r="G338" s="199" t="s">
        <v>328</v>
      </c>
      <c r="H338" s="210">
        <v>1109122362</v>
      </c>
      <c r="I338" s="203" t="s">
        <v>324</v>
      </c>
      <c r="J338" s="206"/>
      <c r="K338" s="198" t="str">
        <f t="shared" ca="1" si="0"/>
        <v>123 año, 7 mes</v>
      </c>
      <c r="L338" s="199" t="s">
        <v>604</v>
      </c>
      <c r="M338" s="199"/>
      <c r="N338" s="199"/>
      <c r="O338" s="199"/>
      <c r="P338" s="199"/>
      <c r="Q338" s="212" t="s">
        <v>173</v>
      </c>
      <c r="R338" s="199" t="s">
        <v>1777</v>
      </c>
      <c r="S338" s="199" t="str">
        <f t="shared" si="2"/>
        <v>NIM</v>
      </c>
      <c r="T338" s="199"/>
      <c r="U338" s="199" t="s">
        <v>371</v>
      </c>
    </row>
    <row r="339" spans="1:21" ht="15.75" customHeight="1">
      <c r="A339" s="200">
        <v>13</v>
      </c>
      <c r="B339" s="191" t="s">
        <v>1829</v>
      </c>
      <c r="C339" s="201">
        <v>2022</v>
      </c>
      <c r="D339" s="202">
        <v>44574</v>
      </c>
      <c r="E339" s="199" t="s">
        <v>1775</v>
      </c>
      <c r="F339" s="222" t="s">
        <v>1340</v>
      </c>
      <c r="G339" s="199" t="s">
        <v>328</v>
      </c>
      <c r="H339" s="210">
        <v>1232818155</v>
      </c>
      <c r="I339" s="203" t="s">
        <v>324</v>
      </c>
      <c r="J339" s="205">
        <v>44508</v>
      </c>
      <c r="K339" s="198" t="str">
        <f t="shared" ca="1" si="0"/>
        <v>1 año, 9 mes</v>
      </c>
      <c r="L339" s="199" t="s">
        <v>1326</v>
      </c>
      <c r="M339" s="199"/>
      <c r="N339" s="199"/>
      <c r="O339" s="207" t="s">
        <v>1341</v>
      </c>
      <c r="P339" s="207">
        <v>3165388953</v>
      </c>
      <c r="Q339" s="199" t="s">
        <v>184</v>
      </c>
      <c r="R339" s="199" t="s">
        <v>1784</v>
      </c>
      <c r="S339" s="199" t="str">
        <f t="shared" si="2"/>
        <v>HEX</v>
      </c>
      <c r="T339" s="199"/>
      <c r="U339" s="199" t="s">
        <v>371</v>
      </c>
    </row>
    <row r="340" spans="1:21" ht="15.75" customHeight="1">
      <c r="A340" s="200">
        <v>13</v>
      </c>
      <c r="B340" s="191" t="s">
        <v>1829</v>
      </c>
      <c r="C340" s="201">
        <v>2022</v>
      </c>
      <c r="D340" s="202">
        <v>44574</v>
      </c>
      <c r="E340" s="199" t="s">
        <v>1775</v>
      </c>
      <c r="F340" s="222" t="s">
        <v>1340</v>
      </c>
      <c r="G340" s="199" t="s">
        <v>328</v>
      </c>
      <c r="H340" s="210">
        <v>1232818155</v>
      </c>
      <c r="I340" s="203" t="s">
        <v>324</v>
      </c>
      <c r="J340" s="205">
        <v>44508</v>
      </c>
      <c r="K340" s="198" t="str">
        <f t="shared" ca="1" si="0"/>
        <v>1 año, 9 mes</v>
      </c>
      <c r="L340" s="199" t="s">
        <v>1326</v>
      </c>
      <c r="M340" s="199"/>
      <c r="N340" s="199"/>
      <c r="O340" s="207" t="s">
        <v>1341</v>
      </c>
      <c r="P340" s="207">
        <v>3165388953</v>
      </c>
      <c r="Q340" s="199" t="s">
        <v>188</v>
      </c>
      <c r="R340" s="199" t="s">
        <v>1783</v>
      </c>
      <c r="S340" s="199" t="str">
        <f t="shared" si="2"/>
        <v>PRE</v>
      </c>
      <c r="T340" s="199"/>
      <c r="U340" s="199" t="s">
        <v>371</v>
      </c>
    </row>
    <row r="341" spans="1:21" ht="15.75" customHeight="1">
      <c r="A341" s="200">
        <v>13</v>
      </c>
      <c r="B341" s="191" t="s">
        <v>1829</v>
      </c>
      <c r="C341" s="201">
        <v>2022</v>
      </c>
      <c r="D341" s="202">
        <v>44574</v>
      </c>
      <c r="E341" s="199" t="s">
        <v>1775</v>
      </c>
      <c r="F341" s="222" t="s">
        <v>1340</v>
      </c>
      <c r="G341" s="199" t="s">
        <v>328</v>
      </c>
      <c r="H341" s="210">
        <v>1232818155</v>
      </c>
      <c r="I341" s="203" t="s">
        <v>324</v>
      </c>
      <c r="J341" s="205">
        <v>44508</v>
      </c>
      <c r="K341" s="198" t="str">
        <f t="shared" ca="1" si="0"/>
        <v>1 año, 9 mes</v>
      </c>
      <c r="L341" s="199" t="s">
        <v>1326</v>
      </c>
      <c r="M341" s="199"/>
      <c r="N341" s="199"/>
      <c r="O341" s="207" t="s">
        <v>1341</v>
      </c>
      <c r="P341" s="207">
        <v>3165388953</v>
      </c>
      <c r="Q341" s="199" t="s">
        <v>182</v>
      </c>
      <c r="R341" s="199" t="s">
        <v>1785</v>
      </c>
      <c r="S341" s="199" t="str">
        <f t="shared" si="2"/>
        <v>ROT</v>
      </c>
      <c r="T341" s="199"/>
      <c r="U341" s="199" t="s">
        <v>371</v>
      </c>
    </row>
    <row r="342" spans="1:21" ht="15.75" customHeight="1">
      <c r="A342" s="200">
        <v>13</v>
      </c>
      <c r="B342" s="191" t="s">
        <v>1829</v>
      </c>
      <c r="C342" s="201">
        <v>2022</v>
      </c>
      <c r="D342" s="202">
        <v>44574</v>
      </c>
      <c r="E342" s="199" t="s">
        <v>1775</v>
      </c>
      <c r="F342" s="199" t="s">
        <v>842</v>
      </c>
      <c r="G342" s="199" t="s">
        <v>328</v>
      </c>
      <c r="H342" s="210">
        <v>1110306222</v>
      </c>
      <c r="I342" s="203" t="s">
        <v>324</v>
      </c>
      <c r="J342" s="206"/>
      <c r="K342" s="198" t="str">
        <f t="shared" ca="1" si="0"/>
        <v>123 año, 7 mes</v>
      </c>
      <c r="L342" s="199" t="s">
        <v>522</v>
      </c>
      <c r="M342" s="199"/>
      <c r="N342" s="199"/>
      <c r="O342" s="199"/>
      <c r="P342" s="199"/>
      <c r="Q342" s="212" t="s">
        <v>173</v>
      </c>
      <c r="R342" s="199" t="s">
        <v>1777</v>
      </c>
      <c r="S342" s="199" t="str">
        <f t="shared" si="2"/>
        <v>NIM</v>
      </c>
      <c r="T342" s="199"/>
      <c r="U342" s="199" t="s">
        <v>375</v>
      </c>
    </row>
    <row r="343" spans="1:21" ht="15.75" customHeight="1">
      <c r="A343" s="200">
        <v>14</v>
      </c>
      <c r="B343" s="191" t="s">
        <v>1829</v>
      </c>
      <c r="C343" s="201">
        <v>2022</v>
      </c>
      <c r="D343" s="202">
        <v>44575</v>
      </c>
      <c r="E343" s="199" t="s">
        <v>1775</v>
      </c>
      <c r="F343" s="199" t="s">
        <v>407</v>
      </c>
      <c r="G343" s="199" t="s">
        <v>406</v>
      </c>
      <c r="H343" s="210">
        <v>656127066</v>
      </c>
      <c r="I343" s="203" t="s">
        <v>324</v>
      </c>
      <c r="J343" s="204">
        <v>44387</v>
      </c>
      <c r="K343" s="198" t="str">
        <f t="shared" ca="1" si="0"/>
        <v>2 año, 1 mes</v>
      </c>
      <c r="L343" s="199" t="s">
        <v>408</v>
      </c>
      <c r="M343" s="199"/>
      <c r="N343" s="199"/>
      <c r="O343" s="199"/>
      <c r="P343" s="199"/>
      <c r="Q343" s="199" t="s">
        <v>285</v>
      </c>
      <c r="R343" s="199" t="s">
        <v>1784</v>
      </c>
      <c r="S343" s="199" t="str">
        <f t="shared" si="2"/>
        <v>HEX</v>
      </c>
      <c r="T343" s="199"/>
      <c r="U343" s="199" t="s">
        <v>375</v>
      </c>
    </row>
    <row r="344" spans="1:21" ht="15.75" customHeight="1">
      <c r="A344" s="200">
        <v>14</v>
      </c>
      <c r="B344" s="191" t="s">
        <v>1829</v>
      </c>
      <c r="C344" s="201">
        <v>2022</v>
      </c>
      <c r="D344" s="202">
        <v>44575</v>
      </c>
      <c r="E344" s="199" t="s">
        <v>1775</v>
      </c>
      <c r="F344" s="199" t="s">
        <v>407</v>
      </c>
      <c r="G344" s="199" t="s">
        <v>406</v>
      </c>
      <c r="H344" s="210">
        <v>656127066</v>
      </c>
      <c r="I344" s="203" t="s">
        <v>324</v>
      </c>
      <c r="J344" s="204">
        <v>44387</v>
      </c>
      <c r="K344" s="198" t="str">
        <f t="shared" ca="1" si="0"/>
        <v>2 año, 1 mes</v>
      </c>
      <c r="L344" s="199" t="s">
        <v>408</v>
      </c>
      <c r="M344" s="199"/>
      <c r="N344" s="199"/>
      <c r="O344" s="199"/>
      <c r="P344" s="199"/>
      <c r="Q344" s="199" t="s">
        <v>188</v>
      </c>
      <c r="R344" s="199" t="s">
        <v>1783</v>
      </c>
      <c r="S344" s="199" t="str">
        <f t="shared" si="2"/>
        <v>PRE</v>
      </c>
      <c r="T344" s="199"/>
      <c r="U344" s="199" t="s">
        <v>375</v>
      </c>
    </row>
    <row r="345" spans="1:21" ht="15.75" customHeight="1">
      <c r="A345" s="200">
        <v>14</v>
      </c>
      <c r="B345" s="191" t="s">
        <v>1829</v>
      </c>
      <c r="C345" s="201">
        <v>2022</v>
      </c>
      <c r="D345" s="202">
        <v>44575</v>
      </c>
      <c r="E345" s="199" t="s">
        <v>1775</v>
      </c>
      <c r="F345" s="199" t="s">
        <v>407</v>
      </c>
      <c r="G345" s="199" t="s">
        <v>406</v>
      </c>
      <c r="H345" s="210">
        <v>656127066</v>
      </c>
      <c r="I345" s="203" t="s">
        <v>324</v>
      </c>
      <c r="J345" s="204">
        <v>44387</v>
      </c>
      <c r="K345" s="198" t="str">
        <f t="shared" ca="1" si="0"/>
        <v>2 año, 1 mes</v>
      </c>
      <c r="L345" s="199" t="s">
        <v>408</v>
      </c>
      <c r="M345" s="199"/>
      <c r="N345" s="199"/>
      <c r="O345" s="199"/>
      <c r="P345" s="199"/>
      <c r="Q345" s="199" t="s">
        <v>182</v>
      </c>
      <c r="R345" s="199" t="s">
        <v>1785</v>
      </c>
      <c r="S345" s="199" t="str">
        <f t="shared" si="2"/>
        <v>ROT</v>
      </c>
      <c r="T345" s="199"/>
      <c r="U345" s="199" t="s">
        <v>375</v>
      </c>
    </row>
    <row r="346" spans="1:21" ht="15.75" customHeight="1">
      <c r="A346" s="200">
        <v>14</v>
      </c>
      <c r="B346" s="191" t="s">
        <v>1829</v>
      </c>
      <c r="C346" s="201">
        <v>2022</v>
      </c>
      <c r="D346" s="202">
        <v>44575</v>
      </c>
      <c r="E346" s="199" t="s">
        <v>1775</v>
      </c>
      <c r="F346" s="199" t="s">
        <v>676</v>
      </c>
      <c r="G346" s="199" t="s">
        <v>328</v>
      </c>
      <c r="H346" s="210">
        <v>1109571512</v>
      </c>
      <c r="I346" s="203" t="s">
        <v>324</v>
      </c>
      <c r="J346" s="206"/>
      <c r="K346" s="198" t="str">
        <f t="shared" ca="1" si="0"/>
        <v>123 año, 7 mes</v>
      </c>
      <c r="L346" s="199" t="s">
        <v>677</v>
      </c>
      <c r="M346" s="199"/>
      <c r="N346" s="199"/>
      <c r="O346" s="199"/>
      <c r="P346" s="199"/>
      <c r="Q346" s="212" t="s">
        <v>173</v>
      </c>
      <c r="R346" s="199" t="s">
        <v>1777</v>
      </c>
      <c r="S346" s="199" t="str">
        <f t="shared" si="2"/>
        <v>NIM</v>
      </c>
      <c r="T346" s="199"/>
      <c r="U346" s="199" t="s">
        <v>375</v>
      </c>
    </row>
    <row r="347" spans="1:21" ht="15.75" customHeight="1">
      <c r="A347" s="200">
        <v>14</v>
      </c>
      <c r="B347" s="191" t="s">
        <v>1829</v>
      </c>
      <c r="C347" s="201">
        <v>2022</v>
      </c>
      <c r="D347" s="202">
        <v>44575</v>
      </c>
      <c r="E347" s="199" t="s">
        <v>1775</v>
      </c>
      <c r="F347" s="199" t="s">
        <v>1460</v>
      </c>
      <c r="G347" s="199" t="s">
        <v>328</v>
      </c>
      <c r="H347" s="210">
        <v>1241441975</v>
      </c>
      <c r="I347" s="203" t="s">
        <v>324</v>
      </c>
      <c r="J347" s="209">
        <v>44430</v>
      </c>
      <c r="K347" s="198" t="str">
        <f t="shared" ca="1" si="0"/>
        <v>2 año, 0 mes</v>
      </c>
      <c r="L347" s="199" t="s">
        <v>1461</v>
      </c>
      <c r="M347" s="207" t="s">
        <v>1819</v>
      </c>
      <c r="N347" s="207">
        <v>1110478398</v>
      </c>
      <c r="O347" s="207" t="s">
        <v>1462</v>
      </c>
      <c r="P347" s="207">
        <v>3225255535</v>
      </c>
      <c r="Q347" s="199" t="s">
        <v>285</v>
      </c>
      <c r="R347" s="199" t="s">
        <v>1784</v>
      </c>
      <c r="S347" s="199" t="str">
        <f t="shared" si="2"/>
        <v>HEX</v>
      </c>
      <c r="T347" s="199"/>
      <c r="U347" s="199" t="s">
        <v>375</v>
      </c>
    </row>
    <row r="348" spans="1:21" ht="15.75" customHeight="1">
      <c r="A348" s="200">
        <v>14</v>
      </c>
      <c r="B348" s="191" t="s">
        <v>1829</v>
      </c>
      <c r="C348" s="201">
        <v>2022</v>
      </c>
      <c r="D348" s="202">
        <v>44575</v>
      </c>
      <c r="E348" s="199" t="s">
        <v>1775</v>
      </c>
      <c r="F348" s="199" t="s">
        <v>1460</v>
      </c>
      <c r="G348" s="199" t="s">
        <v>328</v>
      </c>
      <c r="H348" s="210">
        <v>1241441975</v>
      </c>
      <c r="I348" s="203" t="s">
        <v>324</v>
      </c>
      <c r="J348" s="209">
        <v>44430</v>
      </c>
      <c r="K348" s="198" t="str">
        <f t="shared" ca="1" si="0"/>
        <v>2 año, 0 mes</v>
      </c>
      <c r="L348" s="199" t="s">
        <v>1461</v>
      </c>
      <c r="M348" s="207" t="s">
        <v>1819</v>
      </c>
      <c r="N348" s="207">
        <v>1110478398</v>
      </c>
      <c r="O348" s="207" t="s">
        <v>1462</v>
      </c>
      <c r="P348" s="207">
        <v>3225255535</v>
      </c>
      <c r="Q348" s="199" t="s">
        <v>188</v>
      </c>
      <c r="R348" s="199" t="s">
        <v>1783</v>
      </c>
      <c r="S348" s="199" t="str">
        <f t="shared" si="2"/>
        <v>PRE</v>
      </c>
      <c r="T348" s="199"/>
      <c r="U348" s="199" t="s">
        <v>375</v>
      </c>
    </row>
    <row r="349" spans="1:21" ht="15.75" customHeight="1">
      <c r="A349" s="200">
        <v>14</v>
      </c>
      <c r="B349" s="191" t="s">
        <v>1829</v>
      </c>
      <c r="C349" s="201">
        <v>2022</v>
      </c>
      <c r="D349" s="202">
        <v>44575</v>
      </c>
      <c r="E349" s="199" t="s">
        <v>1775</v>
      </c>
      <c r="F349" s="199" t="s">
        <v>1460</v>
      </c>
      <c r="G349" s="199" t="s">
        <v>328</v>
      </c>
      <c r="H349" s="199">
        <v>1241441975</v>
      </c>
      <c r="I349" s="203" t="s">
        <v>324</v>
      </c>
      <c r="J349" s="209">
        <v>44430</v>
      </c>
      <c r="K349" s="198" t="str">
        <f t="shared" ca="1" si="0"/>
        <v>2 año, 0 mes</v>
      </c>
      <c r="L349" s="199" t="s">
        <v>1461</v>
      </c>
      <c r="M349" s="207" t="s">
        <v>1819</v>
      </c>
      <c r="N349" s="207">
        <v>1110478398</v>
      </c>
      <c r="O349" s="207" t="s">
        <v>1462</v>
      </c>
      <c r="P349" s="207">
        <v>3225255535</v>
      </c>
      <c r="Q349" s="199" t="s">
        <v>182</v>
      </c>
      <c r="R349" s="199" t="s">
        <v>1785</v>
      </c>
      <c r="S349" s="199" t="str">
        <f t="shared" si="2"/>
        <v>ROT</v>
      </c>
      <c r="T349" s="199"/>
      <c r="U349" s="199" t="s">
        <v>375</v>
      </c>
    </row>
    <row r="350" spans="1:21" ht="15.75" customHeight="1">
      <c r="A350" s="200">
        <v>15</v>
      </c>
      <c r="B350" s="191" t="s">
        <v>1829</v>
      </c>
      <c r="C350" s="201">
        <v>2022</v>
      </c>
      <c r="D350" s="202">
        <v>44576</v>
      </c>
      <c r="E350" s="199" t="s">
        <v>1775</v>
      </c>
      <c r="F350" s="199" t="s">
        <v>906</v>
      </c>
      <c r="G350" s="199" t="s">
        <v>328</v>
      </c>
      <c r="H350" s="216">
        <v>1112068495</v>
      </c>
      <c r="I350" s="203" t="s">
        <v>324</v>
      </c>
      <c r="J350" s="206"/>
      <c r="K350" s="198" t="str">
        <f t="shared" ca="1" si="0"/>
        <v>123 año, 7 mes</v>
      </c>
      <c r="L350" s="199" t="s">
        <v>907</v>
      </c>
      <c r="M350" s="199"/>
      <c r="N350" s="199"/>
      <c r="O350" s="199"/>
      <c r="P350" s="199"/>
      <c r="Q350" s="199" t="s">
        <v>188</v>
      </c>
      <c r="R350" s="199" t="s">
        <v>1783</v>
      </c>
      <c r="S350" s="199" t="str">
        <f t="shared" si="2"/>
        <v>PRE</v>
      </c>
      <c r="T350" s="199"/>
      <c r="U350" s="199" t="s">
        <v>375</v>
      </c>
    </row>
    <row r="351" spans="1:21" ht="15.75" customHeight="1">
      <c r="A351" s="200">
        <v>17</v>
      </c>
      <c r="B351" s="191" t="s">
        <v>1829</v>
      </c>
      <c r="C351" s="201">
        <v>2022</v>
      </c>
      <c r="D351" s="202">
        <v>44578</v>
      </c>
      <c r="E351" s="199" t="s">
        <v>1775</v>
      </c>
      <c r="F351" s="199" t="s">
        <v>1241</v>
      </c>
      <c r="G351" s="199" t="s">
        <v>328</v>
      </c>
      <c r="H351" s="210">
        <v>1232814601</v>
      </c>
      <c r="I351" s="203" t="s">
        <v>327</v>
      </c>
      <c r="J351" s="206"/>
      <c r="K351" s="198" t="str">
        <f t="shared" ca="1" si="0"/>
        <v>123 año, 7 mes</v>
      </c>
      <c r="L351" s="199" t="s">
        <v>1242</v>
      </c>
      <c r="M351" s="199"/>
      <c r="N351" s="199"/>
      <c r="O351" s="199"/>
      <c r="P351" s="199"/>
      <c r="Q351" s="199" t="s">
        <v>1817</v>
      </c>
      <c r="R351" s="199" t="s">
        <v>1814</v>
      </c>
      <c r="S351" s="199" t="str">
        <f t="shared" si="2"/>
        <v>PRI</v>
      </c>
      <c r="T351" s="199"/>
      <c r="U351" s="199" t="s">
        <v>375</v>
      </c>
    </row>
    <row r="352" spans="1:21" ht="15.75" customHeight="1">
      <c r="A352" s="200">
        <v>17</v>
      </c>
      <c r="B352" s="191" t="s">
        <v>1829</v>
      </c>
      <c r="C352" s="201">
        <v>2022</v>
      </c>
      <c r="D352" s="202">
        <v>44578</v>
      </c>
      <c r="E352" s="199" t="s">
        <v>1775</v>
      </c>
      <c r="F352" s="199" t="s">
        <v>1241</v>
      </c>
      <c r="G352" s="199" t="s">
        <v>328</v>
      </c>
      <c r="H352" s="210">
        <v>1232814601</v>
      </c>
      <c r="I352" s="203" t="s">
        <v>327</v>
      </c>
      <c r="J352" s="206"/>
      <c r="K352" s="198" t="str">
        <f t="shared" ca="1" si="0"/>
        <v>123 año, 7 mes</v>
      </c>
      <c r="L352" s="199" t="s">
        <v>1242</v>
      </c>
      <c r="M352" s="199"/>
      <c r="N352" s="199"/>
      <c r="O352" s="199"/>
      <c r="P352" s="199"/>
      <c r="Q352" s="199" t="s">
        <v>186</v>
      </c>
      <c r="R352" s="199" t="s">
        <v>1825</v>
      </c>
      <c r="S352" s="199" t="str">
        <f t="shared" si="2"/>
        <v>VAR</v>
      </c>
      <c r="T352" s="199"/>
      <c r="U352" s="199" t="s">
        <v>375</v>
      </c>
    </row>
    <row r="353" spans="1:21" ht="15.75" customHeight="1">
      <c r="A353" s="200">
        <v>17</v>
      </c>
      <c r="B353" s="191" t="s">
        <v>1829</v>
      </c>
      <c r="C353" s="201">
        <v>2022</v>
      </c>
      <c r="D353" s="202">
        <v>44578</v>
      </c>
      <c r="E353" s="199" t="s">
        <v>1775</v>
      </c>
      <c r="F353" s="199" t="s">
        <v>1241</v>
      </c>
      <c r="G353" s="199" t="s">
        <v>328</v>
      </c>
      <c r="H353" s="210">
        <v>1232814601</v>
      </c>
      <c r="I353" s="203" t="s">
        <v>327</v>
      </c>
      <c r="J353" s="206"/>
      <c r="K353" s="198" t="str">
        <f t="shared" ca="1" si="0"/>
        <v>123 año, 7 mes</v>
      </c>
      <c r="L353" s="199" t="s">
        <v>1242</v>
      </c>
      <c r="M353" s="199"/>
      <c r="N353" s="199"/>
      <c r="O353" s="199"/>
      <c r="P353" s="199"/>
      <c r="Q353" s="199" t="s">
        <v>1827</v>
      </c>
      <c r="R353" s="199" t="s">
        <v>1789</v>
      </c>
      <c r="S353" s="199" t="str">
        <f t="shared" si="2"/>
        <v>AVA</v>
      </c>
      <c r="T353" s="199"/>
      <c r="U353" s="199" t="s">
        <v>375</v>
      </c>
    </row>
    <row r="354" spans="1:21" ht="15.75" customHeight="1">
      <c r="A354" s="200">
        <v>17</v>
      </c>
      <c r="B354" s="191" t="s">
        <v>1829</v>
      </c>
      <c r="C354" s="201">
        <v>2022</v>
      </c>
      <c r="D354" s="202">
        <v>44578</v>
      </c>
      <c r="E354" s="199" t="s">
        <v>1775</v>
      </c>
      <c r="F354" s="199" t="s">
        <v>1241</v>
      </c>
      <c r="G354" s="199" t="s">
        <v>328</v>
      </c>
      <c r="H354" s="210">
        <v>1232814601</v>
      </c>
      <c r="I354" s="203" t="s">
        <v>327</v>
      </c>
      <c r="J354" s="206"/>
      <c r="K354" s="198" t="str">
        <f t="shared" ca="1" si="0"/>
        <v>123 año, 7 mes</v>
      </c>
      <c r="L354" s="199" t="s">
        <v>1242</v>
      </c>
      <c r="M354" s="199"/>
      <c r="N354" s="199"/>
      <c r="O354" s="199"/>
      <c r="P354" s="199"/>
      <c r="Q354" s="199" t="s">
        <v>173</v>
      </c>
      <c r="R354" s="199" t="s">
        <v>1777</v>
      </c>
      <c r="S354" s="199" t="str">
        <f t="shared" si="2"/>
        <v>NIM</v>
      </c>
      <c r="T354" s="199"/>
      <c r="U354" s="199" t="s">
        <v>375</v>
      </c>
    </row>
    <row r="355" spans="1:21" ht="15.75" customHeight="1">
      <c r="A355" s="200">
        <v>18</v>
      </c>
      <c r="B355" s="191" t="s">
        <v>1829</v>
      </c>
      <c r="C355" s="201">
        <v>2022</v>
      </c>
      <c r="D355" s="202">
        <v>44579</v>
      </c>
      <c r="E355" s="199" t="s">
        <v>1775</v>
      </c>
      <c r="F355" s="199" t="s">
        <v>708</v>
      </c>
      <c r="G355" s="199" t="s">
        <v>328</v>
      </c>
      <c r="H355" s="210">
        <v>1109572726</v>
      </c>
      <c r="I355" s="203" t="s">
        <v>324</v>
      </c>
      <c r="J355" s="205">
        <v>44452</v>
      </c>
      <c r="K355" s="198" t="str">
        <f t="shared" ca="1" si="0"/>
        <v>1 año, 11 mes</v>
      </c>
      <c r="L355" s="199" t="s">
        <v>709</v>
      </c>
      <c r="M355" s="207" t="s">
        <v>1821</v>
      </c>
      <c r="N355" s="207">
        <v>1143842440</v>
      </c>
      <c r="O355" s="207" t="s">
        <v>710</v>
      </c>
      <c r="P355" s="218">
        <v>3043833586</v>
      </c>
      <c r="Q355" s="199" t="s">
        <v>285</v>
      </c>
      <c r="R355" s="199" t="s">
        <v>1784</v>
      </c>
      <c r="S355" s="199" t="str">
        <f t="shared" si="2"/>
        <v>HEX</v>
      </c>
      <c r="T355" s="199"/>
      <c r="U355" s="199" t="s">
        <v>375</v>
      </c>
    </row>
    <row r="356" spans="1:21" ht="15.75" customHeight="1">
      <c r="A356" s="200">
        <v>18</v>
      </c>
      <c r="B356" s="191" t="s">
        <v>1829</v>
      </c>
      <c r="C356" s="201">
        <v>2022</v>
      </c>
      <c r="D356" s="202">
        <v>44579</v>
      </c>
      <c r="E356" s="199" t="s">
        <v>1775</v>
      </c>
      <c r="F356" s="199" t="s">
        <v>708</v>
      </c>
      <c r="G356" s="199" t="s">
        <v>328</v>
      </c>
      <c r="H356" s="210">
        <v>1109572726</v>
      </c>
      <c r="I356" s="203" t="s">
        <v>324</v>
      </c>
      <c r="J356" s="205">
        <v>44452</v>
      </c>
      <c r="K356" s="198" t="str">
        <f t="shared" ca="1" si="0"/>
        <v>1 año, 11 mes</v>
      </c>
      <c r="L356" s="199" t="s">
        <v>709</v>
      </c>
      <c r="M356" s="207" t="s">
        <v>1821</v>
      </c>
      <c r="N356" s="207">
        <v>1143842440</v>
      </c>
      <c r="O356" s="207" t="s">
        <v>710</v>
      </c>
      <c r="P356" s="218">
        <v>3043833586</v>
      </c>
      <c r="Q356" s="199" t="s">
        <v>188</v>
      </c>
      <c r="R356" s="199" t="s">
        <v>1783</v>
      </c>
      <c r="S356" s="199" t="str">
        <f t="shared" si="2"/>
        <v>PRE</v>
      </c>
      <c r="T356" s="199"/>
      <c r="U356" s="199" t="s">
        <v>375</v>
      </c>
    </row>
    <row r="357" spans="1:21" ht="15.75" customHeight="1">
      <c r="A357" s="200">
        <v>18</v>
      </c>
      <c r="B357" s="191" t="s">
        <v>1829</v>
      </c>
      <c r="C357" s="201">
        <v>2022</v>
      </c>
      <c r="D357" s="202">
        <v>44579</v>
      </c>
      <c r="E357" s="199" t="s">
        <v>1775</v>
      </c>
      <c r="F357" s="199" t="s">
        <v>708</v>
      </c>
      <c r="G357" s="199" t="s">
        <v>328</v>
      </c>
      <c r="H357" s="210">
        <v>1109572726</v>
      </c>
      <c r="I357" s="203" t="s">
        <v>324</v>
      </c>
      <c r="J357" s="205">
        <v>44452</v>
      </c>
      <c r="K357" s="198" t="str">
        <f t="shared" ca="1" si="0"/>
        <v>1 año, 11 mes</v>
      </c>
      <c r="L357" s="199" t="s">
        <v>709</v>
      </c>
      <c r="M357" s="207" t="s">
        <v>1821</v>
      </c>
      <c r="N357" s="207">
        <v>1143842440</v>
      </c>
      <c r="O357" s="207" t="s">
        <v>710</v>
      </c>
      <c r="P357" s="218">
        <v>3043833586</v>
      </c>
      <c r="Q357" s="199" t="s">
        <v>182</v>
      </c>
      <c r="R357" s="199" t="s">
        <v>1785</v>
      </c>
      <c r="S357" s="199" t="str">
        <f t="shared" si="2"/>
        <v>ROT</v>
      </c>
      <c r="T357" s="199"/>
      <c r="U357" s="199" t="s">
        <v>375</v>
      </c>
    </row>
    <row r="358" spans="1:21" ht="15.75" customHeight="1">
      <c r="A358" s="200">
        <v>18</v>
      </c>
      <c r="B358" s="191" t="s">
        <v>1829</v>
      </c>
      <c r="C358" s="201">
        <v>2022</v>
      </c>
      <c r="D358" s="202">
        <v>44579</v>
      </c>
      <c r="E358" s="199" t="s">
        <v>1775</v>
      </c>
      <c r="F358" s="199" t="s">
        <v>1269</v>
      </c>
      <c r="G358" s="199" t="s">
        <v>328</v>
      </c>
      <c r="H358" s="210">
        <v>1232815983</v>
      </c>
      <c r="I358" s="203" t="s">
        <v>327</v>
      </c>
      <c r="J358" s="206"/>
      <c r="K358" s="198" t="str">
        <f t="shared" ca="1" si="0"/>
        <v>123 año, 7 mes</v>
      </c>
      <c r="L358" s="199" t="s">
        <v>1270</v>
      </c>
      <c r="M358" s="199"/>
      <c r="N358" s="199"/>
      <c r="O358" s="199"/>
      <c r="P358" s="199"/>
      <c r="Q358" s="199" t="s">
        <v>173</v>
      </c>
      <c r="R358" s="199" t="s">
        <v>1777</v>
      </c>
      <c r="S358" s="199" t="str">
        <f t="shared" si="2"/>
        <v>NIM</v>
      </c>
      <c r="T358" s="199"/>
      <c r="U358" s="199" t="s">
        <v>371</v>
      </c>
    </row>
    <row r="359" spans="1:21" ht="15.75" customHeight="1">
      <c r="A359" s="200">
        <v>19</v>
      </c>
      <c r="B359" s="191" t="s">
        <v>1829</v>
      </c>
      <c r="C359" s="201">
        <v>2022</v>
      </c>
      <c r="D359" s="202">
        <v>44580</v>
      </c>
      <c r="E359" s="199" t="s">
        <v>1775</v>
      </c>
      <c r="F359" s="199" t="s">
        <v>411</v>
      </c>
      <c r="G359" s="219" t="s">
        <v>406</v>
      </c>
      <c r="H359" s="210">
        <v>669376083</v>
      </c>
      <c r="I359" s="203" t="s">
        <v>327</v>
      </c>
      <c r="J359" s="221">
        <v>44722</v>
      </c>
      <c r="K359" s="198" t="str">
        <f t="shared" ca="1" si="0"/>
        <v>1 año, 2 mes</v>
      </c>
      <c r="L359" s="199" t="s">
        <v>412</v>
      </c>
      <c r="M359" s="199"/>
      <c r="N359" s="199"/>
      <c r="O359" s="207" t="s">
        <v>413</v>
      </c>
      <c r="P359" s="207">
        <v>3104644814</v>
      </c>
      <c r="Q359" s="199" t="s">
        <v>173</v>
      </c>
      <c r="R359" s="199" t="s">
        <v>1777</v>
      </c>
      <c r="S359" s="199" t="str">
        <f t="shared" si="2"/>
        <v>NIM</v>
      </c>
      <c r="T359" s="199"/>
      <c r="U359" s="199" t="s">
        <v>371</v>
      </c>
    </row>
    <row r="360" spans="1:21" ht="15.75" customHeight="1">
      <c r="A360" s="200">
        <v>20</v>
      </c>
      <c r="B360" s="191" t="s">
        <v>1829</v>
      </c>
      <c r="C360" s="201">
        <v>2022</v>
      </c>
      <c r="D360" s="202">
        <v>44581</v>
      </c>
      <c r="E360" s="199" t="s">
        <v>1775</v>
      </c>
      <c r="F360" s="199" t="s">
        <v>1170</v>
      </c>
      <c r="G360" s="199" t="s">
        <v>328</v>
      </c>
      <c r="H360" s="199">
        <v>1232810472</v>
      </c>
      <c r="I360" s="203" t="s">
        <v>327</v>
      </c>
      <c r="J360" s="206"/>
      <c r="K360" s="198" t="str">
        <f t="shared" ca="1" si="0"/>
        <v>123 año, 7 mes</v>
      </c>
      <c r="L360" s="199" t="s">
        <v>1097</v>
      </c>
      <c r="M360" s="199"/>
      <c r="N360" s="199"/>
      <c r="O360" s="199"/>
      <c r="P360" s="199"/>
      <c r="Q360" s="199" t="s">
        <v>188</v>
      </c>
      <c r="R360" s="199" t="s">
        <v>1783</v>
      </c>
      <c r="S360" s="199" t="str">
        <f t="shared" si="2"/>
        <v>PRE</v>
      </c>
      <c r="T360" s="199"/>
      <c r="U360" s="199" t="s">
        <v>371</v>
      </c>
    </row>
    <row r="361" spans="1:21" ht="15.75" customHeight="1">
      <c r="A361" s="200">
        <v>20</v>
      </c>
      <c r="B361" s="191" t="s">
        <v>1829</v>
      </c>
      <c r="C361" s="201">
        <v>2022</v>
      </c>
      <c r="D361" s="202">
        <v>44581</v>
      </c>
      <c r="E361" s="199" t="s">
        <v>1775</v>
      </c>
      <c r="F361" s="199" t="s">
        <v>1170</v>
      </c>
      <c r="G361" s="199" t="s">
        <v>328</v>
      </c>
      <c r="H361" s="199">
        <v>1232810472</v>
      </c>
      <c r="I361" s="203" t="s">
        <v>327</v>
      </c>
      <c r="J361" s="206"/>
      <c r="K361" s="198" t="str">
        <f t="shared" ca="1" si="0"/>
        <v>123 año, 7 mes</v>
      </c>
      <c r="L361" s="199" t="s">
        <v>1097</v>
      </c>
      <c r="M361" s="199"/>
      <c r="N361" s="199"/>
      <c r="O361" s="199"/>
      <c r="P361" s="199"/>
      <c r="Q361" s="199" t="s">
        <v>1827</v>
      </c>
      <c r="R361" s="199" t="s">
        <v>1789</v>
      </c>
      <c r="S361" s="199" t="str">
        <f t="shared" si="2"/>
        <v>AVA</v>
      </c>
      <c r="T361" s="199"/>
      <c r="U361" s="199" t="s">
        <v>371</v>
      </c>
    </row>
    <row r="362" spans="1:21" ht="15.75" customHeight="1">
      <c r="A362" s="200">
        <v>22</v>
      </c>
      <c r="B362" s="191" t="s">
        <v>1829</v>
      </c>
      <c r="C362" s="201">
        <v>2022</v>
      </c>
      <c r="D362" s="202">
        <v>44583</v>
      </c>
      <c r="E362" s="199" t="s">
        <v>1775</v>
      </c>
      <c r="F362" s="199" t="s">
        <v>1319</v>
      </c>
      <c r="G362" s="199" t="s">
        <v>328</v>
      </c>
      <c r="H362" s="199">
        <v>1232817750</v>
      </c>
      <c r="I362" s="203" t="s">
        <v>324</v>
      </c>
      <c r="J362" s="206"/>
      <c r="K362" s="198" t="str">
        <f t="shared" ca="1" si="0"/>
        <v>123 año, 7 mes</v>
      </c>
      <c r="L362" s="199" t="s">
        <v>1320</v>
      </c>
      <c r="M362" s="199"/>
      <c r="N362" s="199"/>
      <c r="O362" s="199"/>
      <c r="P362" s="199"/>
      <c r="Q362" s="199" t="s">
        <v>173</v>
      </c>
      <c r="R362" s="199" t="s">
        <v>1777</v>
      </c>
      <c r="S362" s="199" t="str">
        <f t="shared" si="2"/>
        <v>NIM</v>
      </c>
      <c r="T362" s="199"/>
      <c r="U362" s="199" t="s">
        <v>371</v>
      </c>
    </row>
    <row r="363" spans="1:21" ht="15.75" customHeight="1">
      <c r="A363" s="200">
        <v>25</v>
      </c>
      <c r="B363" s="191" t="s">
        <v>1829</v>
      </c>
      <c r="C363" s="201">
        <v>2022</v>
      </c>
      <c r="D363" s="202">
        <v>44586</v>
      </c>
      <c r="E363" s="199" t="s">
        <v>1775</v>
      </c>
      <c r="F363" s="199" t="s">
        <v>1325</v>
      </c>
      <c r="G363" s="199" t="s">
        <v>328</v>
      </c>
      <c r="H363" s="199">
        <v>1232818020</v>
      </c>
      <c r="I363" s="203" t="s">
        <v>324</v>
      </c>
      <c r="J363" s="205">
        <v>44494</v>
      </c>
      <c r="K363" s="198" t="str">
        <f t="shared" ca="1" si="0"/>
        <v>1 año, 9 mes</v>
      </c>
      <c r="L363" s="199" t="s">
        <v>1326</v>
      </c>
      <c r="M363" s="207" t="s">
        <v>1815</v>
      </c>
      <c r="N363" s="207">
        <v>1143976145</v>
      </c>
      <c r="O363" s="207" t="s">
        <v>1327</v>
      </c>
      <c r="P363" s="207">
        <v>3057681127</v>
      </c>
      <c r="Q363" s="199" t="s">
        <v>173</v>
      </c>
      <c r="R363" s="199" t="s">
        <v>1777</v>
      </c>
      <c r="S363" s="199" t="str">
        <f t="shared" si="2"/>
        <v>NIM</v>
      </c>
      <c r="T363" s="199"/>
      <c r="U363" s="199" t="s">
        <v>371</v>
      </c>
    </row>
    <row r="364" spans="1:21" ht="15.75" customHeight="1">
      <c r="A364" s="200">
        <v>25</v>
      </c>
      <c r="B364" s="191" t="s">
        <v>1829</v>
      </c>
      <c r="C364" s="201">
        <v>2022</v>
      </c>
      <c r="D364" s="202">
        <v>44586</v>
      </c>
      <c r="E364" s="199" t="s">
        <v>1775</v>
      </c>
      <c r="F364" s="199" t="s">
        <v>647</v>
      </c>
      <c r="G364" s="199" t="s">
        <v>328</v>
      </c>
      <c r="H364" s="210">
        <v>1109569876</v>
      </c>
      <c r="I364" s="203" t="s">
        <v>327</v>
      </c>
      <c r="J364" s="206"/>
      <c r="K364" s="198" t="str">
        <f t="shared" ca="1" si="0"/>
        <v>123 año, 7 mes</v>
      </c>
      <c r="L364" s="199" t="s">
        <v>648</v>
      </c>
      <c r="M364" s="199"/>
      <c r="N364" s="199"/>
      <c r="O364" s="199"/>
      <c r="P364" s="199"/>
      <c r="Q364" s="199" t="s">
        <v>173</v>
      </c>
      <c r="R364" s="199" t="s">
        <v>1777</v>
      </c>
      <c r="S364" s="199" t="str">
        <f t="shared" si="2"/>
        <v>NIM</v>
      </c>
      <c r="T364" s="199"/>
      <c r="U364" s="199" t="s">
        <v>371</v>
      </c>
    </row>
    <row r="365" spans="1:21" ht="15.75" customHeight="1">
      <c r="A365" s="200">
        <v>25</v>
      </c>
      <c r="B365" s="191" t="s">
        <v>1829</v>
      </c>
      <c r="C365" s="201">
        <v>2022</v>
      </c>
      <c r="D365" s="202">
        <v>44586</v>
      </c>
      <c r="E365" s="199" t="s">
        <v>1775</v>
      </c>
      <c r="F365" s="199" t="s">
        <v>647</v>
      </c>
      <c r="G365" s="199" t="s">
        <v>328</v>
      </c>
      <c r="H365" s="210">
        <v>1109569876</v>
      </c>
      <c r="I365" s="203" t="s">
        <v>327</v>
      </c>
      <c r="J365" s="206"/>
      <c r="K365" s="198" t="str">
        <f t="shared" ca="1" si="0"/>
        <v>123 año, 7 mes</v>
      </c>
      <c r="L365" s="199" t="s">
        <v>648</v>
      </c>
      <c r="M365" s="199"/>
      <c r="N365" s="199"/>
      <c r="O365" s="199"/>
      <c r="P365" s="199"/>
      <c r="Q365" s="199" t="s">
        <v>1827</v>
      </c>
      <c r="R365" s="199" t="s">
        <v>1789</v>
      </c>
      <c r="S365" s="199" t="str">
        <f t="shared" si="2"/>
        <v>AVA</v>
      </c>
      <c r="T365" s="199"/>
      <c r="U365" s="199" t="s">
        <v>371</v>
      </c>
    </row>
    <row r="366" spans="1:21" ht="15.75" customHeight="1">
      <c r="A366" s="200">
        <v>9</v>
      </c>
      <c r="B366" s="223" t="s">
        <v>1830</v>
      </c>
      <c r="C366" s="201">
        <v>2022</v>
      </c>
      <c r="D366" s="202">
        <v>44601</v>
      </c>
      <c r="E366" s="199" t="s">
        <v>1775</v>
      </c>
      <c r="F366" s="199" t="s">
        <v>1306</v>
      </c>
      <c r="G366" s="199" t="s">
        <v>328</v>
      </c>
      <c r="H366" s="210">
        <v>1232817411</v>
      </c>
      <c r="I366" s="203" t="s">
        <v>324</v>
      </c>
      <c r="J366" s="205">
        <v>44446</v>
      </c>
      <c r="K366" s="198" t="str">
        <f t="shared" ca="1" si="0"/>
        <v>1 año, 11 mes</v>
      </c>
      <c r="L366" s="207" t="s">
        <v>1307</v>
      </c>
      <c r="M366" s="207" t="s">
        <v>1804</v>
      </c>
      <c r="N366" s="207">
        <v>1143850842</v>
      </c>
      <c r="O366" s="207" t="s">
        <v>1308</v>
      </c>
      <c r="P366" s="207">
        <v>3183901226</v>
      </c>
      <c r="Q366" s="199" t="s">
        <v>184</v>
      </c>
      <c r="R366" s="199" t="s">
        <v>1784</v>
      </c>
      <c r="S366" s="199" t="str">
        <f t="shared" si="2"/>
        <v>HEX</v>
      </c>
      <c r="T366" s="199"/>
      <c r="U366" s="199" t="s">
        <v>375</v>
      </c>
    </row>
    <row r="367" spans="1:21" ht="15.75" customHeight="1">
      <c r="A367" s="200">
        <v>9</v>
      </c>
      <c r="B367" s="223" t="s">
        <v>1830</v>
      </c>
      <c r="C367" s="201">
        <v>2022</v>
      </c>
      <c r="D367" s="202">
        <v>44601</v>
      </c>
      <c r="E367" s="199" t="s">
        <v>1775</v>
      </c>
      <c r="F367" s="199" t="s">
        <v>1306</v>
      </c>
      <c r="G367" s="199" t="s">
        <v>328</v>
      </c>
      <c r="H367" s="210">
        <v>1232817411</v>
      </c>
      <c r="I367" s="203" t="s">
        <v>324</v>
      </c>
      <c r="J367" s="205">
        <v>44446</v>
      </c>
      <c r="K367" s="198" t="str">
        <f t="shared" ca="1" si="0"/>
        <v>1 año, 11 mes</v>
      </c>
      <c r="L367" s="207" t="s">
        <v>1307</v>
      </c>
      <c r="M367" s="207" t="s">
        <v>1804</v>
      </c>
      <c r="N367" s="207">
        <v>1143850842</v>
      </c>
      <c r="O367" s="207" t="s">
        <v>1308</v>
      </c>
      <c r="P367" s="207">
        <v>3183901226</v>
      </c>
      <c r="Q367" s="199" t="s">
        <v>188</v>
      </c>
      <c r="R367" s="199" t="s">
        <v>1783</v>
      </c>
      <c r="S367" s="199" t="str">
        <f t="shared" si="2"/>
        <v>PRE</v>
      </c>
      <c r="T367" s="199"/>
      <c r="U367" s="199" t="s">
        <v>375</v>
      </c>
    </row>
    <row r="368" spans="1:21" ht="15.75" customHeight="1">
      <c r="A368" s="200">
        <v>9</v>
      </c>
      <c r="B368" s="223" t="s">
        <v>1830</v>
      </c>
      <c r="C368" s="201">
        <v>2022</v>
      </c>
      <c r="D368" s="202">
        <v>44601</v>
      </c>
      <c r="E368" s="199" t="s">
        <v>1775</v>
      </c>
      <c r="F368" s="199" t="s">
        <v>1306</v>
      </c>
      <c r="G368" s="199" t="s">
        <v>328</v>
      </c>
      <c r="H368" s="210">
        <v>1232817411</v>
      </c>
      <c r="I368" s="203" t="s">
        <v>324</v>
      </c>
      <c r="J368" s="205">
        <v>44446</v>
      </c>
      <c r="K368" s="198" t="str">
        <f t="shared" ca="1" si="0"/>
        <v>1 año, 11 mes</v>
      </c>
      <c r="L368" s="207" t="s">
        <v>1307</v>
      </c>
      <c r="M368" s="207" t="s">
        <v>1804</v>
      </c>
      <c r="N368" s="207">
        <v>1143850842</v>
      </c>
      <c r="O368" s="207" t="s">
        <v>1308</v>
      </c>
      <c r="P368" s="207">
        <v>3183901226</v>
      </c>
      <c r="Q368" s="199" t="s">
        <v>182</v>
      </c>
      <c r="R368" s="199" t="s">
        <v>1785</v>
      </c>
      <c r="S368" s="199" t="str">
        <f t="shared" si="2"/>
        <v>ROT</v>
      </c>
      <c r="T368" s="199"/>
      <c r="U368" s="199" t="s">
        <v>375</v>
      </c>
    </row>
    <row r="369" spans="1:21" ht="15.75" customHeight="1">
      <c r="A369" s="200">
        <v>11</v>
      </c>
      <c r="B369" s="223" t="s">
        <v>1830</v>
      </c>
      <c r="C369" s="201">
        <v>2022</v>
      </c>
      <c r="D369" s="202">
        <v>44603</v>
      </c>
      <c r="E369" s="199" t="s">
        <v>1775</v>
      </c>
      <c r="F369" s="199" t="s">
        <v>1460</v>
      </c>
      <c r="G369" s="199" t="s">
        <v>328</v>
      </c>
      <c r="H369" s="210">
        <v>1241441975</v>
      </c>
      <c r="I369" s="203" t="s">
        <v>324</v>
      </c>
      <c r="J369" s="209">
        <v>44430</v>
      </c>
      <c r="K369" s="198" t="str">
        <f t="shared" ca="1" si="0"/>
        <v>2 año, 0 mes</v>
      </c>
      <c r="L369" s="199" t="s">
        <v>1461</v>
      </c>
      <c r="M369" s="207" t="s">
        <v>1819</v>
      </c>
      <c r="N369" s="207">
        <v>1110478398</v>
      </c>
      <c r="O369" s="207" t="s">
        <v>1462</v>
      </c>
      <c r="P369" s="207">
        <v>3225255535</v>
      </c>
      <c r="Q369" s="199" t="s">
        <v>173</v>
      </c>
      <c r="R369" s="199" t="s">
        <v>1777</v>
      </c>
      <c r="S369" s="199" t="str">
        <f t="shared" si="2"/>
        <v>NIM</v>
      </c>
      <c r="T369" s="199"/>
      <c r="U369" s="199" t="s">
        <v>375</v>
      </c>
    </row>
    <row r="370" spans="1:21" ht="15.75" customHeight="1">
      <c r="A370" s="200">
        <v>12</v>
      </c>
      <c r="B370" s="223" t="s">
        <v>1830</v>
      </c>
      <c r="C370" s="201">
        <v>2022</v>
      </c>
      <c r="D370" s="202">
        <v>44604</v>
      </c>
      <c r="E370" s="199" t="s">
        <v>1775</v>
      </c>
      <c r="F370" s="199" t="s">
        <v>805</v>
      </c>
      <c r="G370" s="199" t="s">
        <v>332</v>
      </c>
      <c r="H370" s="210">
        <v>1109923378</v>
      </c>
      <c r="I370" s="203" t="s">
        <v>327</v>
      </c>
      <c r="J370" s="206"/>
      <c r="K370" s="198" t="str">
        <f t="shared" ca="1" si="0"/>
        <v>123 año, 7 mes</v>
      </c>
      <c r="L370" s="199" t="s">
        <v>806</v>
      </c>
      <c r="M370" s="199"/>
      <c r="N370" s="199"/>
      <c r="O370" s="199"/>
      <c r="P370" s="199"/>
      <c r="Q370" s="199" t="s">
        <v>173</v>
      </c>
      <c r="R370" s="199" t="s">
        <v>1777</v>
      </c>
      <c r="S370" s="199" t="str">
        <f t="shared" si="2"/>
        <v>NIM</v>
      </c>
      <c r="T370" s="199"/>
      <c r="U370" s="199" t="s">
        <v>371</v>
      </c>
    </row>
    <row r="371" spans="1:21" ht="15.75" customHeight="1">
      <c r="A371" s="200">
        <v>12</v>
      </c>
      <c r="B371" s="223" t="s">
        <v>1830</v>
      </c>
      <c r="C371" s="201">
        <v>2022</v>
      </c>
      <c r="D371" s="202">
        <v>44604</v>
      </c>
      <c r="E371" s="199" t="s">
        <v>1775</v>
      </c>
      <c r="F371" s="199" t="s">
        <v>805</v>
      </c>
      <c r="G371" s="199" t="s">
        <v>332</v>
      </c>
      <c r="H371" s="210">
        <v>1109923378</v>
      </c>
      <c r="I371" s="203" t="s">
        <v>327</v>
      </c>
      <c r="J371" s="206"/>
      <c r="K371" s="198" t="str">
        <f t="shared" ca="1" si="0"/>
        <v>123 año, 7 mes</v>
      </c>
      <c r="L371" s="199" t="s">
        <v>806</v>
      </c>
      <c r="M371" s="199"/>
      <c r="N371" s="199"/>
      <c r="O371" s="199"/>
      <c r="P371" s="199"/>
      <c r="Q371" s="224" t="s">
        <v>164</v>
      </c>
      <c r="R371" s="199" t="s">
        <v>1809</v>
      </c>
      <c r="S371" s="199" t="str">
        <f t="shared" si="2"/>
        <v>BOO</v>
      </c>
      <c r="T371" s="199"/>
      <c r="U371" s="199" t="s">
        <v>371</v>
      </c>
    </row>
    <row r="372" spans="1:21" ht="15.75" customHeight="1">
      <c r="A372" s="200">
        <v>12</v>
      </c>
      <c r="B372" s="223" t="s">
        <v>1830</v>
      </c>
      <c r="C372" s="201">
        <v>2022</v>
      </c>
      <c r="D372" s="202">
        <v>44604</v>
      </c>
      <c r="E372" s="199" t="s">
        <v>1775</v>
      </c>
      <c r="F372" s="199" t="s">
        <v>1160</v>
      </c>
      <c r="G372" s="199" t="s">
        <v>328</v>
      </c>
      <c r="H372" s="210">
        <v>1232809531</v>
      </c>
      <c r="I372" s="203" t="s">
        <v>327</v>
      </c>
      <c r="J372" s="205">
        <v>43700</v>
      </c>
      <c r="K372" s="198" t="str">
        <f t="shared" ca="1" si="0"/>
        <v>4 año, 0 mes</v>
      </c>
      <c r="L372" s="199" t="s">
        <v>1161</v>
      </c>
      <c r="M372" s="199" t="s">
        <v>1831</v>
      </c>
      <c r="N372" s="199">
        <v>1065584293</v>
      </c>
      <c r="O372" s="199" t="s">
        <v>1162</v>
      </c>
      <c r="P372" s="199">
        <v>3176999958</v>
      </c>
      <c r="Q372" s="199" t="s">
        <v>188</v>
      </c>
      <c r="R372" s="199" t="s">
        <v>1783</v>
      </c>
      <c r="S372" s="199" t="str">
        <f t="shared" si="2"/>
        <v>PRE</v>
      </c>
      <c r="T372" s="199"/>
      <c r="U372" s="199" t="s">
        <v>371</v>
      </c>
    </row>
    <row r="373" spans="1:21" ht="15.75" customHeight="1">
      <c r="A373" s="200">
        <v>15</v>
      </c>
      <c r="B373" s="223" t="s">
        <v>1830</v>
      </c>
      <c r="C373" s="201">
        <v>2022</v>
      </c>
      <c r="D373" s="202">
        <v>44607</v>
      </c>
      <c r="E373" s="199" t="s">
        <v>1775</v>
      </c>
      <c r="F373" s="199" t="s">
        <v>908</v>
      </c>
      <c r="G373" s="199" t="s">
        <v>328</v>
      </c>
      <c r="H373" s="199">
        <v>1112068571</v>
      </c>
      <c r="I373" s="203" t="s">
        <v>327</v>
      </c>
      <c r="J373" s="206"/>
      <c r="K373" s="198" t="str">
        <f t="shared" ca="1" si="0"/>
        <v>123 año, 7 mes</v>
      </c>
      <c r="L373" s="199" t="s">
        <v>909</v>
      </c>
      <c r="M373" s="199"/>
      <c r="N373" s="199"/>
      <c r="O373" s="199"/>
      <c r="P373" s="199"/>
      <c r="Q373" s="199" t="s">
        <v>173</v>
      </c>
      <c r="R373" s="199" t="s">
        <v>1777</v>
      </c>
      <c r="S373" s="199" t="str">
        <f t="shared" si="2"/>
        <v>NIM</v>
      </c>
      <c r="T373" s="199"/>
      <c r="U373" s="199" t="s">
        <v>371</v>
      </c>
    </row>
    <row r="374" spans="1:21" ht="15.75" customHeight="1">
      <c r="A374" s="200">
        <v>15</v>
      </c>
      <c r="B374" s="223" t="s">
        <v>1830</v>
      </c>
      <c r="C374" s="201">
        <v>2022</v>
      </c>
      <c r="D374" s="202">
        <v>44607</v>
      </c>
      <c r="E374" s="199" t="s">
        <v>1775</v>
      </c>
      <c r="F374" s="225" t="s">
        <v>1340</v>
      </c>
      <c r="G374" s="199" t="s">
        <v>328</v>
      </c>
      <c r="H374" s="199">
        <v>1232818155</v>
      </c>
      <c r="I374" s="203" t="s">
        <v>324</v>
      </c>
      <c r="J374" s="205">
        <v>44508</v>
      </c>
      <c r="K374" s="198" t="str">
        <f t="shared" ca="1" si="0"/>
        <v>1 año, 9 mes</v>
      </c>
      <c r="L374" s="199" t="s">
        <v>1326</v>
      </c>
      <c r="M374" s="199"/>
      <c r="N374" s="199"/>
      <c r="O374" s="207" t="s">
        <v>1341</v>
      </c>
      <c r="P374" s="207">
        <v>3165388953</v>
      </c>
      <c r="Q374" s="199" t="s">
        <v>173</v>
      </c>
      <c r="R374" s="199" t="s">
        <v>173</v>
      </c>
      <c r="S374" s="199" t="str">
        <f t="shared" si="2"/>
        <v>EX7</v>
      </c>
      <c r="T374" s="199"/>
      <c r="U374" s="199" t="s">
        <v>371</v>
      </c>
    </row>
    <row r="375" spans="1:21" ht="15.75" customHeight="1">
      <c r="A375" s="200">
        <v>16</v>
      </c>
      <c r="B375" s="223" t="s">
        <v>1830</v>
      </c>
      <c r="C375" s="201">
        <v>2022</v>
      </c>
      <c r="D375" s="202">
        <v>44608</v>
      </c>
      <c r="E375" s="199" t="s">
        <v>1775</v>
      </c>
      <c r="F375" s="199" t="s">
        <v>1235</v>
      </c>
      <c r="G375" s="199" t="s">
        <v>328</v>
      </c>
      <c r="H375" s="210">
        <v>1232814352</v>
      </c>
      <c r="I375" s="203" t="s">
        <v>324</v>
      </c>
      <c r="J375" s="206"/>
      <c r="K375" s="198" t="str">
        <f t="shared" ca="1" si="0"/>
        <v>123 año, 7 mes</v>
      </c>
      <c r="L375" s="199" t="s">
        <v>1236</v>
      </c>
      <c r="M375" s="199"/>
      <c r="N375" s="199"/>
      <c r="O375" s="199"/>
      <c r="P375" s="199"/>
      <c r="Q375" s="199" t="s">
        <v>188</v>
      </c>
      <c r="R375" s="199" t="s">
        <v>1783</v>
      </c>
      <c r="S375" s="199" t="str">
        <f t="shared" si="2"/>
        <v>PRE</v>
      </c>
      <c r="T375" s="199"/>
      <c r="U375" s="199" t="s">
        <v>371</v>
      </c>
    </row>
    <row r="376" spans="1:21" ht="15.75" customHeight="1">
      <c r="A376" s="200">
        <v>18</v>
      </c>
      <c r="B376" s="223" t="s">
        <v>1830</v>
      </c>
      <c r="C376" s="201">
        <v>2022</v>
      </c>
      <c r="D376" s="202">
        <v>44610</v>
      </c>
      <c r="E376" s="199" t="s">
        <v>1775</v>
      </c>
      <c r="F376" s="199" t="s">
        <v>411</v>
      </c>
      <c r="G376" s="219" t="s">
        <v>406</v>
      </c>
      <c r="H376" s="210">
        <v>669376083</v>
      </c>
      <c r="I376" s="203" t="s">
        <v>327</v>
      </c>
      <c r="J376" s="221">
        <v>44722</v>
      </c>
      <c r="K376" s="198" t="str">
        <f t="shared" ca="1" si="0"/>
        <v>1 año, 2 mes</v>
      </c>
      <c r="L376" s="199" t="s">
        <v>412</v>
      </c>
      <c r="M376" s="199"/>
      <c r="N376" s="199"/>
      <c r="O376" s="207" t="s">
        <v>413</v>
      </c>
      <c r="P376" s="207">
        <v>3104644814</v>
      </c>
      <c r="Q376" s="199" t="s">
        <v>184</v>
      </c>
      <c r="R376" s="199" t="s">
        <v>1784</v>
      </c>
      <c r="S376" s="199" t="str">
        <f t="shared" si="2"/>
        <v>HEX</v>
      </c>
      <c r="T376" s="199"/>
      <c r="U376" s="199" t="s">
        <v>371</v>
      </c>
    </row>
    <row r="377" spans="1:21" ht="15.75" customHeight="1">
      <c r="A377" s="200">
        <v>18</v>
      </c>
      <c r="B377" s="223" t="s">
        <v>1830</v>
      </c>
      <c r="C377" s="201">
        <v>2022</v>
      </c>
      <c r="D377" s="202">
        <v>44610</v>
      </c>
      <c r="E377" s="199" t="s">
        <v>1775</v>
      </c>
      <c r="F377" s="199" t="s">
        <v>411</v>
      </c>
      <c r="G377" s="219" t="s">
        <v>406</v>
      </c>
      <c r="H377" s="210">
        <v>669376083</v>
      </c>
      <c r="I377" s="203" t="s">
        <v>327</v>
      </c>
      <c r="J377" s="221">
        <v>44722</v>
      </c>
      <c r="K377" s="198" t="str">
        <f t="shared" ca="1" si="0"/>
        <v>1 año, 2 mes</v>
      </c>
      <c r="L377" s="199" t="s">
        <v>412</v>
      </c>
      <c r="M377" s="199"/>
      <c r="N377" s="199"/>
      <c r="O377" s="207" t="s">
        <v>413</v>
      </c>
      <c r="P377" s="207">
        <v>3104644814</v>
      </c>
      <c r="Q377" s="199" t="s">
        <v>188</v>
      </c>
      <c r="R377" s="199" t="s">
        <v>1783</v>
      </c>
      <c r="S377" s="199" t="str">
        <f t="shared" si="2"/>
        <v>PRE</v>
      </c>
      <c r="T377" s="199"/>
      <c r="U377" s="199" t="s">
        <v>371</v>
      </c>
    </row>
    <row r="378" spans="1:21" ht="15.75" customHeight="1">
      <c r="A378" s="200">
        <v>18</v>
      </c>
      <c r="B378" s="223" t="s">
        <v>1830</v>
      </c>
      <c r="C378" s="201">
        <v>2022</v>
      </c>
      <c r="D378" s="202">
        <v>44610</v>
      </c>
      <c r="E378" s="199" t="s">
        <v>1775</v>
      </c>
      <c r="F378" s="199" t="s">
        <v>411</v>
      </c>
      <c r="G378" s="219" t="s">
        <v>406</v>
      </c>
      <c r="H378" s="210">
        <v>669376083</v>
      </c>
      <c r="I378" s="203" t="s">
        <v>327</v>
      </c>
      <c r="J378" s="221">
        <v>44722</v>
      </c>
      <c r="K378" s="198" t="str">
        <f t="shared" ca="1" si="0"/>
        <v>1 año, 2 mes</v>
      </c>
      <c r="L378" s="199" t="s">
        <v>412</v>
      </c>
      <c r="M378" s="199"/>
      <c r="N378" s="199"/>
      <c r="O378" s="207" t="s">
        <v>413</v>
      </c>
      <c r="P378" s="207">
        <v>3104644814</v>
      </c>
      <c r="Q378" s="199" t="s">
        <v>182</v>
      </c>
      <c r="R378" s="199" t="s">
        <v>1785</v>
      </c>
      <c r="S378" s="199" t="str">
        <f t="shared" si="2"/>
        <v>ROT</v>
      </c>
      <c r="T378" s="199"/>
      <c r="U378" s="199" t="s">
        <v>371</v>
      </c>
    </row>
    <row r="379" spans="1:21" ht="15.75" customHeight="1">
      <c r="A379" s="200">
        <v>18</v>
      </c>
      <c r="B379" s="223" t="s">
        <v>1830</v>
      </c>
      <c r="C379" s="201">
        <v>2022</v>
      </c>
      <c r="D379" s="202">
        <v>44610</v>
      </c>
      <c r="E379" s="199" t="s">
        <v>1775</v>
      </c>
      <c r="F379" s="199" t="s">
        <v>1232</v>
      </c>
      <c r="G379" s="199" t="s">
        <v>328</v>
      </c>
      <c r="H379" s="210">
        <v>1232814212</v>
      </c>
      <c r="I379" s="203" t="s">
        <v>324</v>
      </c>
      <c r="J379" s="206"/>
      <c r="K379" s="198" t="str">
        <f t="shared" ca="1" si="0"/>
        <v>123 año, 7 mes</v>
      </c>
      <c r="L379" s="199" t="s">
        <v>776</v>
      </c>
      <c r="M379" s="199"/>
      <c r="N379" s="199"/>
      <c r="O379" s="199"/>
      <c r="P379" s="199"/>
      <c r="Q379" s="199" t="s">
        <v>188</v>
      </c>
      <c r="R379" s="199" t="s">
        <v>1783</v>
      </c>
      <c r="S379" s="199" t="str">
        <f t="shared" si="2"/>
        <v>PRE</v>
      </c>
      <c r="T379" s="199"/>
      <c r="U379" s="199" t="s">
        <v>375</v>
      </c>
    </row>
    <row r="380" spans="1:21" ht="15.75" customHeight="1">
      <c r="A380" s="200">
        <v>19</v>
      </c>
      <c r="B380" s="223" t="s">
        <v>1830</v>
      </c>
      <c r="C380" s="201">
        <v>2022</v>
      </c>
      <c r="D380" s="202">
        <v>44611</v>
      </c>
      <c r="E380" s="199" t="s">
        <v>1775</v>
      </c>
      <c r="F380" s="199" t="s">
        <v>594</v>
      </c>
      <c r="G380" s="199" t="s">
        <v>328</v>
      </c>
      <c r="H380" s="210">
        <v>1108653297</v>
      </c>
      <c r="I380" s="203" t="s">
        <v>324</v>
      </c>
      <c r="J380" s="206"/>
      <c r="K380" s="198" t="str">
        <f t="shared" ca="1" si="0"/>
        <v>123 año, 7 mes</v>
      </c>
      <c r="L380" s="199" t="s">
        <v>595</v>
      </c>
      <c r="M380" s="199"/>
      <c r="N380" s="199"/>
      <c r="O380" s="199"/>
      <c r="P380" s="199"/>
      <c r="Q380" s="199" t="s">
        <v>173</v>
      </c>
      <c r="R380" s="199" t="s">
        <v>1777</v>
      </c>
      <c r="S380" s="199" t="str">
        <f t="shared" si="2"/>
        <v>NIM</v>
      </c>
      <c r="T380" s="199"/>
      <c r="U380" s="199" t="s">
        <v>371</v>
      </c>
    </row>
    <row r="381" spans="1:21" ht="15.75" customHeight="1">
      <c r="A381" s="200">
        <v>19</v>
      </c>
      <c r="B381" s="223" t="s">
        <v>1830</v>
      </c>
      <c r="C381" s="201">
        <v>2022</v>
      </c>
      <c r="D381" s="202">
        <v>44611</v>
      </c>
      <c r="E381" s="199" t="s">
        <v>1775</v>
      </c>
      <c r="F381" s="199" t="s">
        <v>708</v>
      </c>
      <c r="G381" s="199" t="s">
        <v>328</v>
      </c>
      <c r="H381" s="199">
        <v>1109572726</v>
      </c>
      <c r="I381" s="203" t="s">
        <v>324</v>
      </c>
      <c r="J381" s="205">
        <v>44452</v>
      </c>
      <c r="K381" s="198" t="str">
        <f t="shared" ca="1" si="0"/>
        <v>1 año, 11 mes</v>
      </c>
      <c r="L381" s="199" t="s">
        <v>709</v>
      </c>
      <c r="M381" s="207" t="s">
        <v>1821</v>
      </c>
      <c r="N381" s="207">
        <v>1143842440</v>
      </c>
      <c r="O381" s="207" t="s">
        <v>710</v>
      </c>
      <c r="P381" s="218">
        <v>3043833586</v>
      </c>
      <c r="Q381" s="199" t="s">
        <v>173</v>
      </c>
      <c r="R381" s="199" t="s">
        <v>1777</v>
      </c>
      <c r="S381" s="199" t="str">
        <f t="shared" si="2"/>
        <v>NIM</v>
      </c>
      <c r="T381" s="199"/>
      <c r="U381" s="199" t="s">
        <v>375</v>
      </c>
    </row>
    <row r="382" spans="1:21" ht="15.75" customHeight="1">
      <c r="A382" s="200">
        <v>22</v>
      </c>
      <c r="B382" s="223" t="s">
        <v>1830</v>
      </c>
      <c r="C382" s="201">
        <v>2022</v>
      </c>
      <c r="D382" s="202">
        <v>44614</v>
      </c>
      <c r="E382" s="199" t="s">
        <v>1775</v>
      </c>
      <c r="F382" s="199" t="s">
        <v>399</v>
      </c>
      <c r="G382" s="199" t="s">
        <v>328</v>
      </c>
      <c r="H382" s="210">
        <v>1109572692</v>
      </c>
      <c r="I382" s="203" t="s">
        <v>324</v>
      </c>
      <c r="J382" s="206"/>
      <c r="K382" s="198" t="str">
        <f t="shared" ca="1" si="0"/>
        <v>123 año, 7 mes</v>
      </c>
      <c r="L382" s="199" t="s">
        <v>400</v>
      </c>
      <c r="M382" s="199"/>
      <c r="N382" s="199"/>
      <c r="O382" s="199"/>
      <c r="P382" s="199"/>
      <c r="Q382" s="199" t="s">
        <v>173</v>
      </c>
      <c r="R382" s="199" t="s">
        <v>1777</v>
      </c>
      <c r="S382" s="199" t="str">
        <f t="shared" si="2"/>
        <v>NIM</v>
      </c>
      <c r="T382" s="199"/>
      <c r="U382" s="199" t="s">
        <v>371</v>
      </c>
    </row>
    <row r="383" spans="1:21" ht="15.75" customHeight="1">
      <c r="A383" s="200">
        <v>24</v>
      </c>
      <c r="B383" s="223" t="s">
        <v>1830</v>
      </c>
      <c r="C383" s="201">
        <v>2022</v>
      </c>
      <c r="D383" s="202">
        <v>44616</v>
      </c>
      <c r="E383" s="199" t="s">
        <v>1775</v>
      </c>
      <c r="F383" s="199" t="s">
        <v>598</v>
      </c>
      <c r="G383" s="199" t="s">
        <v>328</v>
      </c>
      <c r="H383" s="210">
        <v>1108653697</v>
      </c>
      <c r="I383" s="203" t="s">
        <v>327</v>
      </c>
      <c r="J383" s="206"/>
      <c r="K383" s="198" t="str">
        <f t="shared" ca="1" si="0"/>
        <v>123 año, 7 mes</v>
      </c>
      <c r="L383" s="199" t="s">
        <v>599</v>
      </c>
      <c r="M383" s="199" t="s">
        <v>1822</v>
      </c>
      <c r="N383" s="199"/>
      <c r="O383" s="199"/>
      <c r="P383" s="199"/>
      <c r="Q383" s="199" t="s">
        <v>173</v>
      </c>
      <c r="R383" s="199" t="s">
        <v>1777</v>
      </c>
      <c r="S383" s="199" t="str">
        <f t="shared" si="2"/>
        <v>NIM</v>
      </c>
      <c r="T383" s="199"/>
      <c r="U383" s="199" t="s">
        <v>375</v>
      </c>
    </row>
    <row r="384" spans="1:21" ht="15.75" customHeight="1">
      <c r="A384" s="200">
        <v>25</v>
      </c>
      <c r="B384" s="223" t="s">
        <v>1830</v>
      </c>
      <c r="C384" s="201">
        <v>2022</v>
      </c>
      <c r="D384" s="202">
        <v>44617</v>
      </c>
      <c r="E384" s="199" t="s">
        <v>1775</v>
      </c>
      <c r="F384" s="199" t="s">
        <v>1325</v>
      </c>
      <c r="G384" s="199" t="s">
        <v>328</v>
      </c>
      <c r="H384" s="210">
        <v>1232818020</v>
      </c>
      <c r="I384" s="203" t="s">
        <v>324</v>
      </c>
      <c r="J384" s="205">
        <v>44494</v>
      </c>
      <c r="K384" s="198" t="str">
        <f t="shared" ca="1" si="0"/>
        <v>1 año, 9 mes</v>
      </c>
      <c r="L384" s="199" t="s">
        <v>1326</v>
      </c>
      <c r="M384" s="207" t="s">
        <v>1815</v>
      </c>
      <c r="N384" s="207">
        <v>1143976145</v>
      </c>
      <c r="O384" s="207" t="s">
        <v>1327</v>
      </c>
      <c r="P384" s="207">
        <v>3057681127</v>
      </c>
      <c r="Q384" s="199" t="s">
        <v>184</v>
      </c>
      <c r="R384" s="199" t="s">
        <v>1784</v>
      </c>
      <c r="S384" s="199" t="str">
        <f t="shared" si="2"/>
        <v>HEX</v>
      </c>
      <c r="T384" s="199"/>
      <c r="U384" s="199" t="s">
        <v>371</v>
      </c>
    </row>
    <row r="385" spans="1:21" ht="15.75" customHeight="1">
      <c r="A385" s="200">
        <v>25</v>
      </c>
      <c r="B385" s="223" t="s">
        <v>1830</v>
      </c>
      <c r="C385" s="201">
        <v>2022</v>
      </c>
      <c r="D385" s="202">
        <v>44617</v>
      </c>
      <c r="E385" s="199" t="s">
        <v>1775</v>
      </c>
      <c r="F385" s="199" t="s">
        <v>1325</v>
      </c>
      <c r="G385" s="199" t="s">
        <v>328</v>
      </c>
      <c r="H385" s="210">
        <v>1232818020</v>
      </c>
      <c r="I385" s="203" t="s">
        <v>324</v>
      </c>
      <c r="J385" s="205">
        <v>44494</v>
      </c>
      <c r="K385" s="198" t="str">
        <f t="shared" ca="1" si="0"/>
        <v>1 año, 9 mes</v>
      </c>
      <c r="L385" s="199" t="s">
        <v>1326</v>
      </c>
      <c r="M385" s="207" t="s">
        <v>1815</v>
      </c>
      <c r="N385" s="207">
        <v>1143976145</v>
      </c>
      <c r="O385" s="207" t="s">
        <v>1327</v>
      </c>
      <c r="P385" s="207">
        <v>3057681127</v>
      </c>
      <c r="Q385" s="199" t="s">
        <v>188</v>
      </c>
      <c r="R385" s="199" t="s">
        <v>1783</v>
      </c>
      <c r="S385" s="199" t="str">
        <f t="shared" si="2"/>
        <v>PRE</v>
      </c>
      <c r="T385" s="199"/>
      <c r="U385" s="199" t="s">
        <v>371</v>
      </c>
    </row>
    <row r="386" spans="1:21" ht="15.75" customHeight="1">
      <c r="A386" s="200">
        <v>25</v>
      </c>
      <c r="B386" s="223" t="s">
        <v>1830</v>
      </c>
      <c r="C386" s="201">
        <v>2022</v>
      </c>
      <c r="D386" s="202">
        <v>44617</v>
      </c>
      <c r="E386" s="199" t="s">
        <v>1775</v>
      </c>
      <c r="F386" s="199" t="s">
        <v>1325</v>
      </c>
      <c r="G386" s="199" t="s">
        <v>328</v>
      </c>
      <c r="H386" s="210">
        <v>1232818020</v>
      </c>
      <c r="I386" s="203" t="s">
        <v>324</v>
      </c>
      <c r="J386" s="205">
        <v>44494</v>
      </c>
      <c r="K386" s="198" t="str">
        <f t="shared" ca="1" si="0"/>
        <v>1 año, 9 mes</v>
      </c>
      <c r="L386" s="199" t="s">
        <v>1326</v>
      </c>
      <c r="M386" s="207" t="s">
        <v>1815</v>
      </c>
      <c r="N386" s="207">
        <v>1143976145</v>
      </c>
      <c r="O386" s="207" t="s">
        <v>1327</v>
      </c>
      <c r="P386" s="207">
        <v>3057681127</v>
      </c>
      <c r="Q386" s="199" t="s">
        <v>182</v>
      </c>
      <c r="R386" s="199" t="s">
        <v>1785</v>
      </c>
      <c r="S386" s="199" t="str">
        <f t="shared" si="2"/>
        <v>ROT</v>
      </c>
      <c r="T386" s="199"/>
      <c r="U386" s="199" t="s">
        <v>371</v>
      </c>
    </row>
    <row r="387" spans="1:21" ht="15.75" customHeight="1">
      <c r="A387" s="200">
        <v>25</v>
      </c>
      <c r="B387" s="223" t="s">
        <v>1830</v>
      </c>
      <c r="C387" s="201">
        <v>2022</v>
      </c>
      <c r="D387" s="202">
        <v>44617</v>
      </c>
      <c r="E387" s="199" t="s">
        <v>1775</v>
      </c>
      <c r="F387" s="199" t="s">
        <v>1237</v>
      </c>
      <c r="G387" s="199" t="s">
        <v>328</v>
      </c>
      <c r="H387" s="210">
        <v>1232814464</v>
      </c>
      <c r="I387" s="203" t="s">
        <v>324</v>
      </c>
      <c r="J387" s="206"/>
      <c r="K387" s="198" t="str">
        <f t="shared" ca="1" si="0"/>
        <v>123 año, 7 mes</v>
      </c>
      <c r="L387" s="199" t="s">
        <v>1238</v>
      </c>
      <c r="M387" s="199"/>
      <c r="N387" s="199"/>
      <c r="O387" s="199"/>
      <c r="P387" s="199"/>
      <c r="Q387" s="199" t="s">
        <v>173</v>
      </c>
      <c r="R387" s="199" t="s">
        <v>1777</v>
      </c>
      <c r="S387" s="199" t="str">
        <f t="shared" si="2"/>
        <v>NIM</v>
      </c>
      <c r="T387" s="199"/>
      <c r="U387" s="199" t="s">
        <v>371</v>
      </c>
    </row>
    <row r="388" spans="1:21" ht="15.75" customHeight="1">
      <c r="A388" s="200">
        <v>25</v>
      </c>
      <c r="B388" s="223" t="s">
        <v>1830</v>
      </c>
      <c r="C388" s="201">
        <v>2022</v>
      </c>
      <c r="D388" s="202">
        <v>44617</v>
      </c>
      <c r="E388" s="199" t="s">
        <v>1775</v>
      </c>
      <c r="F388" s="199" t="s">
        <v>516</v>
      </c>
      <c r="G388" s="199" t="s">
        <v>328</v>
      </c>
      <c r="H388" s="210">
        <v>1106524348</v>
      </c>
      <c r="I388" s="203" t="s">
        <v>327</v>
      </c>
      <c r="J388" s="206"/>
      <c r="K388" s="198" t="str">
        <f t="shared" ca="1" si="0"/>
        <v>123 año, 7 mes</v>
      </c>
      <c r="L388" s="199" t="s">
        <v>517</v>
      </c>
      <c r="M388" s="199" t="s">
        <v>1799</v>
      </c>
      <c r="N388" s="199"/>
      <c r="O388" s="199"/>
      <c r="P388" s="199"/>
      <c r="Q388" s="199" t="s">
        <v>188</v>
      </c>
      <c r="R388" s="199" t="s">
        <v>1783</v>
      </c>
      <c r="S388" s="199" t="str">
        <f t="shared" si="2"/>
        <v>PRE</v>
      </c>
      <c r="T388" s="199"/>
      <c r="U388" s="199" t="s">
        <v>371</v>
      </c>
    </row>
    <row r="389" spans="1:21" ht="15.75" customHeight="1">
      <c r="A389" s="200">
        <v>1</v>
      </c>
      <c r="B389" s="223" t="s">
        <v>1832</v>
      </c>
      <c r="C389" s="201">
        <v>2022</v>
      </c>
      <c r="D389" s="202">
        <v>44621</v>
      </c>
      <c r="E389" s="199" t="s">
        <v>1775</v>
      </c>
      <c r="F389" s="199" t="s">
        <v>667</v>
      </c>
      <c r="G389" s="199" t="s">
        <v>328</v>
      </c>
      <c r="H389" s="199">
        <v>1109571123</v>
      </c>
      <c r="I389" s="203" t="s">
        <v>324</v>
      </c>
      <c r="J389" s="206"/>
      <c r="K389" s="198" t="str">
        <f t="shared" ca="1" si="0"/>
        <v>123 año, 7 mes</v>
      </c>
      <c r="L389" s="199" t="s">
        <v>668</v>
      </c>
      <c r="M389" s="199"/>
      <c r="N389" s="199"/>
      <c r="O389" s="199"/>
      <c r="P389" s="199"/>
      <c r="Q389" s="199" t="s">
        <v>173</v>
      </c>
      <c r="R389" s="199" t="s">
        <v>1777</v>
      </c>
      <c r="S389" s="199" t="str">
        <f t="shared" si="2"/>
        <v>NIM</v>
      </c>
      <c r="T389" s="199"/>
      <c r="U389" s="199" t="s">
        <v>375</v>
      </c>
    </row>
    <row r="390" spans="1:21" ht="15.75" customHeight="1">
      <c r="A390" s="200">
        <v>1</v>
      </c>
      <c r="B390" s="223" t="s">
        <v>1832</v>
      </c>
      <c r="C390" s="201">
        <v>2022</v>
      </c>
      <c r="D390" s="202">
        <v>44621</v>
      </c>
      <c r="E390" s="199" t="s">
        <v>1775</v>
      </c>
      <c r="F390" s="199" t="s">
        <v>610</v>
      </c>
      <c r="G390" s="199" t="s">
        <v>328</v>
      </c>
      <c r="H390" s="210">
        <v>1109572648</v>
      </c>
      <c r="I390" s="203" t="s">
        <v>324</v>
      </c>
      <c r="J390" s="205">
        <v>44439</v>
      </c>
      <c r="K390" s="198" t="str">
        <f t="shared" ca="1" si="0"/>
        <v>1 año, 11 mes</v>
      </c>
      <c r="L390" s="199" t="s">
        <v>611</v>
      </c>
      <c r="M390" s="199"/>
      <c r="N390" s="199"/>
      <c r="O390" s="199"/>
      <c r="P390" s="199"/>
      <c r="Q390" s="199" t="s">
        <v>184</v>
      </c>
      <c r="R390" s="199" t="s">
        <v>1784</v>
      </c>
      <c r="S390" s="199" t="str">
        <f t="shared" si="2"/>
        <v>HEX</v>
      </c>
      <c r="T390" s="199"/>
      <c r="U390" s="199" t="s">
        <v>375</v>
      </c>
    </row>
    <row r="391" spans="1:21" ht="15.75" customHeight="1">
      <c r="A391" s="200">
        <v>2</v>
      </c>
      <c r="B391" s="223" t="s">
        <v>1832</v>
      </c>
      <c r="C391" s="201">
        <v>2022</v>
      </c>
      <c r="D391" s="202">
        <v>44622</v>
      </c>
      <c r="E391" s="199" t="s">
        <v>1775</v>
      </c>
      <c r="F391" s="199" t="s">
        <v>1276</v>
      </c>
      <c r="G391" s="199" t="s">
        <v>328</v>
      </c>
      <c r="H391" s="210">
        <v>1232816217</v>
      </c>
      <c r="I391" s="203" t="s">
        <v>327</v>
      </c>
      <c r="J391" s="206"/>
      <c r="K391" s="198" t="str">
        <f t="shared" ca="1" si="0"/>
        <v>123 año, 7 mes</v>
      </c>
      <c r="L391" s="199" t="s">
        <v>1277</v>
      </c>
      <c r="M391" s="199"/>
      <c r="N391" s="199"/>
      <c r="O391" s="199"/>
      <c r="P391" s="199"/>
      <c r="Q391" s="199" t="s">
        <v>173</v>
      </c>
      <c r="R391" s="199" t="s">
        <v>1777</v>
      </c>
      <c r="S391" s="199" t="str">
        <f t="shared" si="2"/>
        <v>NIM</v>
      </c>
      <c r="T391" s="199"/>
      <c r="U391" s="199" t="s">
        <v>371</v>
      </c>
    </row>
    <row r="392" spans="1:21" ht="15.75" customHeight="1">
      <c r="A392" s="200">
        <v>2</v>
      </c>
      <c r="B392" s="223" t="s">
        <v>1832</v>
      </c>
      <c r="C392" s="201">
        <v>2022</v>
      </c>
      <c r="D392" s="202">
        <v>44622</v>
      </c>
      <c r="E392" s="199" t="s">
        <v>1775</v>
      </c>
      <c r="F392" s="199" t="s">
        <v>1291</v>
      </c>
      <c r="G392" s="199" t="s">
        <v>328</v>
      </c>
      <c r="H392" s="210">
        <v>1232816624</v>
      </c>
      <c r="I392" s="203" t="s">
        <v>324</v>
      </c>
      <c r="J392" s="206"/>
      <c r="K392" s="198" t="str">
        <f t="shared" ca="1" si="0"/>
        <v>123 año, 7 mes</v>
      </c>
      <c r="L392" s="199" t="s">
        <v>1292</v>
      </c>
      <c r="M392" s="199"/>
      <c r="N392" s="199"/>
      <c r="O392" s="199"/>
      <c r="P392" s="199"/>
      <c r="Q392" s="199" t="s">
        <v>173</v>
      </c>
      <c r="R392" s="199" t="s">
        <v>1777</v>
      </c>
      <c r="S392" s="199" t="str">
        <f t="shared" si="2"/>
        <v>NIM</v>
      </c>
      <c r="T392" s="199"/>
      <c r="U392" s="199" t="s">
        <v>371</v>
      </c>
    </row>
    <row r="393" spans="1:21" ht="15.75" customHeight="1">
      <c r="A393" s="200">
        <v>3</v>
      </c>
      <c r="B393" s="223" t="s">
        <v>1832</v>
      </c>
      <c r="C393" s="201">
        <v>2022</v>
      </c>
      <c r="D393" s="202">
        <v>44623</v>
      </c>
      <c r="E393" s="199" t="s">
        <v>1775</v>
      </c>
      <c r="F393" s="199" t="s">
        <v>1251</v>
      </c>
      <c r="G393" s="199" t="s">
        <v>328</v>
      </c>
      <c r="H393" s="199">
        <v>1232814937</v>
      </c>
      <c r="I393" s="203" t="s">
        <v>327</v>
      </c>
      <c r="J393" s="206"/>
      <c r="K393" s="198" t="str">
        <f t="shared" ca="1" si="0"/>
        <v>123 año, 7 mes</v>
      </c>
      <c r="L393" s="199" t="s">
        <v>1252</v>
      </c>
      <c r="M393" s="199"/>
      <c r="N393" s="199"/>
      <c r="O393" s="199"/>
      <c r="P393" s="199"/>
      <c r="Q393" s="199" t="s">
        <v>173</v>
      </c>
      <c r="R393" s="199" t="s">
        <v>1777</v>
      </c>
      <c r="S393" s="199" t="str">
        <f t="shared" si="2"/>
        <v>NIM</v>
      </c>
      <c r="T393" s="199"/>
      <c r="U393" s="199" t="s">
        <v>371</v>
      </c>
    </row>
    <row r="394" spans="1:21" ht="15.75" customHeight="1">
      <c r="A394" s="200">
        <v>3</v>
      </c>
      <c r="B394" s="223" t="s">
        <v>1832</v>
      </c>
      <c r="C394" s="201">
        <v>2022</v>
      </c>
      <c r="D394" s="202">
        <v>44623</v>
      </c>
      <c r="E394" s="199" t="s">
        <v>1775</v>
      </c>
      <c r="F394" s="199" t="s">
        <v>496</v>
      </c>
      <c r="G394" s="199" t="s">
        <v>328</v>
      </c>
      <c r="H394" s="210">
        <v>1104842546</v>
      </c>
      <c r="I394" s="203" t="s">
        <v>327</v>
      </c>
      <c r="J394" s="205">
        <v>43169</v>
      </c>
      <c r="K394" s="198" t="str">
        <f t="shared" ca="1" si="0"/>
        <v>5 año, 5 mes</v>
      </c>
      <c r="L394" s="199" t="s">
        <v>497</v>
      </c>
      <c r="M394" s="199" t="s">
        <v>1821</v>
      </c>
      <c r="N394" s="207">
        <v>1107062622</v>
      </c>
      <c r="O394" s="207" t="s">
        <v>498</v>
      </c>
      <c r="P394" s="207">
        <v>3173294127</v>
      </c>
      <c r="Q394" s="199" t="s">
        <v>188</v>
      </c>
      <c r="R394" s="199" t="s">
        <v>1783</v>
      </c>
      <c r="S394" s="199" t="str">
        <f t="shared" si="2"/>
        <v>PRE</v>
      </c>
      <c r="T394" s="199"/>
      <c r="U394" s="199" t="s">
        <v>371</v>
      </c>
    </row>
    <row r="395" spans="1:21" ht="15.75" customHeight="1">
      <c r="A395" s="226">
        <v>3</v>
      </c>
      <c r="B395" s="223" t="s">
        <v>1832</v>
      </c>
      <c r="C395" s="201">
        <v>2022</v>
      </c>
      <c r="D395" s="202">
        <v>44623</v>
      </c>
      <c r="E395" s="199" t="s">
        <v>1775</v>
      </c>
      <c r="F395" s="199" t="s">
        <v>906</v>
      </c>
      <c r="G395" s="199" t="s">
        <v>328</v>
      </c>
      <c r="H395" s="210">
        <v>1112068495</v>
      </c>
      <c r="I395" s="203" t="s">
        <v>324</v>
      </c>
      <c r="J395" s="206"/>
      <c r="K395" s="198" t="str">
        <f t="shared" ca="1" si="0"/>
        <v>123 año, 7 mes</v>
      </c>
      <c r="L395" s="199" t="s">
        <v>907</v>
      </c>
      <c r="M395" s="199"/>
      <c r="N395" s="199"/>
      <c r="O395" s="199"/>
      <c r="P395" s="199"/>
      <c r="Q395" s="212" t="s">
        <v>160</v>
      </c>
      <c r="R395" s="199" t="s">
        <v>1779</v>
      </c>
      <c r="S395" s="199" t="str">
        <f t="shared" si="2"/>
        <v>PEN</v>
      </c>
      <c r="T395" s="199"/>
      <c r="U395" s="199" t="s">
        <v>375</v>
      </c>
    </row>
    <row r="396" spans="1:21" ht="15.75" customHeight="1">
      <c r="A396" s="200">
        <v>3</v>
      </c>
      <c r="B396" s="223" t="s">
        <v>1832</v>
      </c>
      <c r="C396" s="201">
        <v>2022</v>
      </c>
      <c r="D396" s="202">
        <v>44623</v>
      </c>
      <c r="E396" s="199" t="s">
        <v>1775</v>
      </c>
      <c r="F396" s="199" t="s">
        <v>906</v>
      </c>
      <c r="G396" s="199" t="s">
        <v>328</v>
      </c>
      <c r="H396" s="210">
        <v>1112068495</v>
      </c>
      <c r="I396" s="203" t="s">
        <v>324</v>
      </c>
      <c r="J396" s="206"/>
      <c r="K396" s="198" t="str">
        <f t="shared" ca="1" si="0"/>
        <v>123 año, 7 mes</v>
      </c>
      <c r="L396" s="199" t="s">
        <v>907</v>
      </c>
      <c r="M396" s="199"/>
      <c r="N396" s="199"/>
      <c r="O396" s="199"/>
      <c r="P396" s="199"/>
      <c r="Q396" s="199" t="s">
        <v>1827</v>
      </c>
      <c r="R396" s="199" t="s">
        <v>1789</v>
      </c>
      <c r="S396" s="199" t="str">
        <f t="shared" si="2"/>
        <v>AVA</v>
      </c>
      <c r="T396" s="199"/>
      <c r="U396" s="199" t="s">
        <v>375</v>
      </c>
    </row>
    <row r="397" spans="1:21" ht="15.75" customHeight="1">
      <c r="A397" s="200">
        <v>3</v>
      </c>
      <c r="B397" s="223" t="s">
        <v>1832</v>
      </c>
      <c r="C397" s="201">
        <v>2022</v>
      </c>
      <c r="D397" s="202">
        <v>44623</v>
      </c>
      <c r="E397" s="199" t="s">
        <v>1775</v>
      </c>
      <c r="F397" s="199" t="s">
        <v>906</v>
      </c>
      <c r="G397" s="199" t="s">
        <v>328</v>
      </c>
      <c r="H397" s="210">
        <v>1112068495</v>
      </c>
      <c r="I397" s="203" t="s">
        <v>324</v>
      </c>
      <c r="J397" s="206"/>
      <c r="K397" s="198" t="str">
        <f t="shared" ca="1" si="0"/>
        <v>123 año, 7 mes</v>
      </c>
      <c r="L397" s="199" t="s">
        <v>907</v>
      </c>
      <c r="M397" s="199"/>
      <c r="N397" s="199"/>
      <c r="O397" s="199"/>
      <c r="P397" s="199"/>
      <c r="Q397" s="199" t="s">
        <v>286</v>
      </c>
      <c r="R397" s="199" t="s">
        <v>1780</v>
      </c>
      <c r="S397" s="199" t="str">
        <f t="shared" si="2"/>
        <v>STA</v>
      </c>
      <c r="T397" s="199"/>
      <c r="U397" s="199" t="s">
        <v>375</v>
      </c>
    </row>
    <row r="398" spans="1:21" ht="15.75" customHeight="1">
      <c r="A398" s="200">
        <v>5</v>
      </c>
      <c r="B398" s="223" t="s">
        <v>1832</v>
      </c>
      <c r="C398" s="201">
        <v>2022</v>
      </c>
      <c r="D398" s="202">
        <v>44625</v>
      </c>
      <c r="E398" s="199" t="s">
        <v>1775</v>
      </c>
      <c r="F398" s="199" t="s">
        <v>1255</v>
      </c>
      <c r="G398" s="199" t="s">
        <v>328</v>
      </c>
      <c r="H398" s="199">
        <v>1232815271</v>
      </c>
      <c r="I398" s="203" t="s">
        <v>324</v>
      </c>
      <c r="J398" s="206"/>
      <c r="K398" s="198" t="str">
        <f t="shared" ca="1" si="0"/>
        <v>123 año, 7 mes</v>
      </c>
      <c r="L398" s="199" t="s">
        <v>1256</v>
      </c>
      <c r="M398" s="199"/>
      <c r="N398" s="199"/>
      <c r="O398" s="199"/>
      <c r="P398" s="199"/>
      <c r="Q398" s="199" t="s">
        <v>190</v>
      </c>
      <c r="R398" s="199" t="s">
        <v>1787</v>
      </c>
      <c r="S398" s="199" t="str">
        <f t="shared" si="2"/>
        <v>PRO</v>
      </c>
      <c r="T398" s="199"/>
      <c r="U398" s="199" t="s">
        <v>375</v>
      </c>
    </row>
    <row r="399" spans="1:21" ht="15.75" customHeight="1">
      <c r="A399" s="200">
        <v>5</v>
      </c>
      <c r="B399" s="223" t="s">
        <v>1832</v>
      </c>
      <c r="C399" s="201">
        <v>2022</v>
      </c>
      <c r="D399" s="202">
        <v>44625</v>
      </c>
      <c r="E399" s="199" t="s">
        <v>1775</v>
      </c>
      <c r="F399" s="199" t="s">
        <v>1255</v>
      </c>
      <c r="G399" s="199" t="s">
        <v>328</v>
      </c>
      <c r="H399" s="199">
        <v>1232815271</v>
      </c>
      <c r="I399" s="203" t="s">
        <v>324</v>
      </c>
      <c r="J399" s="206"/>
      <c r="K399" s="198" t="str">
        <f t="shared" ca="1" si="0"/>
        <v>123 año, 7 mes</v>
      </c>
      <c r="L399" s="199" t="s">
        <v>1256</v>
      </c>
      <c r="M399" s="199"/>
      <c r="N399" s="199"/>
      <c r="O399" s="199"/>
      <c r="P399" s="199"/>
      <c r="Q399" s="199" t="s">
        <v>183</v>
      </c>
      <c r="R399" s="199" t="s">
        <v>1789</v>
      </c>
      <c r="S399" s="199" t="str">
        <f t="shared" si="2"/>
        <v>AVA</v>
      </c>
      <c r="T399" s="199"/>
      <c r="U399" s="199" t="s">
        <v>375</v>
      </c>
    </row>
    <row r="400" spans="1:21" ht="15.75" customHeight="1">
      <c r="A400" s="200">
        <v>5</v>
      </c>
      <c r="B400" s="223" t="s">
        <v>1832</v>
      </c>
      <c r="C400" s="201">
        <v>2022</v>
      </c>
      <c r="D400" s="202">
        <v>44625</v>
      </c>
      <c r="E400" s="199" t="s">
        <v>1775</v>
      </c>
      <c r="F400" s="199" t="s">
        <v>1353</v>
      </c>
      <c r="G400" s="199" t="s">
        <v>328</v>
      </c>
      <c r="H400" s="199">
        <v>1232818678</v>
      </c>
      <c r="I400" s="203" t="s">
        <v>324</v>
      </c>
      <c r="J400" s="227">
        <v>44557</v>
      </c>
      <c r="K400" s="198" t="str">
        <f t="shared" ca="1" si="0"/>
        <v>1 año, 7 mes</v>
      </c>
      <c r="L400" s="199" t="s">
        <v>1354</v>
      </c>
      <c r="M400" s="199" t="s">
        <v>1833</v>
      </c>
      <c r="N400" s="199"/>
      <c r="O400" s="199"/>
      <c r="P400" s="199"/>
      <c r="Q400" s="199" t="s">
        <v>191</v>
      </c>
      <c r="R400" s="199" t="s">
        <v>1784</v>
      </c>
      <c r="S400" s="199" t="str">
        <f t="shared" si="2"/>
        <v>HEX</v>
      </c>
      <c r="T400" s="199"/>
      <c r="U400" s="199" t="s">
        <v>371</v>
      </c>
    </row>
    <row r="401" spans="1:21" ht="15.75" customHeight="1">
      <c r="A401" s="200">
        <v>5</v>
      </c>
      <c r="B401" s="223" t="s">
        <v>1832</v>
      </c>
      <c r="C401" s="201">
        <v>2022</v>
      </c>
      <c r="D401" s="202">
        <v>44625</v>
      </c>
      <c r="E401" s="199" t="s">
        <v>1775</v>
      </c>
      <c r="F401" s="199" t="s">
        <v>1353</v>
      </c>
      <c r="G401" s="199" t="s">
        <v>328</v>
      </c>
      <c r="H401" s="199">
        <v>1232818678</v>
      </c>
      <c r="I401" s="203" t="s">
        <v>324</v>
      </c>
      <c r="J401" s="227">
        <v>44557</v>
      </c>
      <c r="K401" s="198" t="str">
        <f t="shared" ca="1" si="0"/>
        <v>1 año, 7 mes</v>
      </c>
      <c r="L401" s="199" t="s">
        <v>1354</v>
      </c>
      <c r="M401" s="199" t="s">
        <v>1833</v>
      </c>
      <c r="N401" s="199"/>
      <c r="O401" s="199"/>
      <c r="P401" s="199"/>
      <c r="Q401" s="199" t="s">
        <v>182</v>
      </c>
      <c r="R401" s="199" t="s">
        <v>1785</v>
      </c>
      <c r="S401" s="199" t="str">
        <f t="shared" si="2"/>
        <v>ROT</v>
      </c>
      <c r="T401" s="199"/>
      <c r="U401" s="199" t="s">
        <v>371</v>
      </c>
    </row>
    <row r="402" spans="1:21" ht="15.75" customHeight="1">
      <c r="A402" s="200">
        <v>5</v>
      </c>
      <c r="B402" s="223" t="s">
        <v>1832</v>
      </c>
      <c r="C402" s="201">
        <v>2022</v>
      </c>
      <c r="D402" s="202">
        <v>44625</v>
      </c>
      <c r="E402" s="199" t="s">
        <v>1775</v>
      </c>
      <c r="F402" s="199" t="s">
        <v>1353</v>
      </c>
      <c r="G402" s="199" t="s">
        <v>328</v>
      </c>
      <c r="H402" s="199">
        <v>1232818678</v>
      </c>
      <c r="I402" s="203" t="s">
        <v>324</v>
      </c>
      <c r="J402" s="227">
        <v>44557</v>
      </c>
      <c r="K402" s="198" t="str">
        <f t="shared" ca="1" si="0"/>
        <v>1 año, 7 mes</v>
      </c>
      <c r="L402" s="199" t="s">
        <v>1354</v>
      </c>
      <c r="M402" s="199" t="s">
        <v>1833</v>
      </c>
      <c r="N402" s="199"/>
      <c r="O402" s="199"/>
      <c r="P402" s="199"/>
      <c r="Q402" s="199" t="s">
        <v>188</v>
      </c>
      <c r="R402" s="199" t="s">
        <v>1783</v>
      </c>
      <c r="S402" s="199" t="str">
        <f t="shared" si="2"/>
        <v>PRE</v>
      </c>
      <c r="T402" s="199"/>
      <c r="U402" s="199" t="s">
        <v>371</v>
      </c>
    </row>
    <row r="403" spans="1:21" ht="15.75" customHeight="1">
      <c r="A403" s="200">
        <v>7</v>
      </c>
      <c r="B403" s="223" t="s">
        <v>1832</v>
      </c>
      <c r="C403" s="201">
        <v>2022</v>
      </c>
      <c r="D403" s="202">
        <v>44627</v>
      </c>
      <c r="E403" s="199" t="s">
        <v>1775</v>
      </c>
      <c r="F403" s="199" t="s">
        <v>836</v>
      </c>
      <c r="G403" s="199" t="s">
        <v>332</v>
      </c>
      <c r="H403" s="210">
        <v>1110047320</v>
      </c>
      <c r="I403" s="203" t="s">
        <v>327</v>
      </c>
      <c r="J403" s="206"/>
      <c r="K403" s="198" t="str">
        <f t="shared" ca="1" si="0"/>
        <v>123 año, 7 mes</v>
      </c>
      <c r="L403" s="199" t="s">
        <v>837</v>
      </c>
      <c r="M403" s="199"/>
      <c r="N403" s="199"/>
      <c r="O403" s="199"/>
      <c r="P403" s="199"/>
      <c r="Q403" s="199" t="s">
        <v>186</v>
      </c>
      <c r="R403" s="199" t="s">
        <v>1781</v>
      </c>
      <c r="S403" s="199" t="str">
        <f t="shared" si="2"/>
        <v>VAR</v>
      </c>
      <c r="T403" s="199"/>
      <c r="U403" s="199" t="s">
        <v>371</v>
      </c>
    </row>
    <row r="404" spans="1:21" ht="15.75" customHeight="1">
      <c r="A404" s="200">
        <v>8</v>
      </c>
      <c r="B404" s="223" t="s">
        <v>1832</v>
      </c>
      <c r="C404" s="201">
        <v>2022</v>
      </c>
      <c r="D404" s="202">
        <v>44628</v>
      </c>
      <c r="E404" s="199" t="s">
        <v>1775</v>
      </c>
      <c r="F404" s="222" t="s">
        <v>789</v>
      </c>
      <c r="G404" s="199" t="s">
        <v>332</v>
      </c>
      <c r="H404" s="210">
        <v>1109678885</v>
      </c>
      <c r="I404" s="203" t="s">
        <v>327</v>
      </c>
      <c r="J404" s="206"/>
      <c r="K404" s="198" t="str">
        <f t="shared" ca="1" si="0"/>
        <v>123 año, 7 mes</v>
      </c>
      <c r="L404" s="199" t="s">
        <v>790</v>
      </c>
      <c r="M404" s="199"/>
      <c r="N404" s="199"/>
      <c r="O404" s="199"/>
      <c r="P404" s="199"/>
      <c r="Q404" s="199" t="s">
        <v>186</v>
      </c>
      <c r="R404" s="199" t="s">
        <v>1781</v>
      </c>
      <c r="S404" s="199" t="str">
        <f t="shared" si="2"/>
        <v>VAR</v>
      </c>
      <c r="T404" s="199"/>
      <c r="U404" s="199" t="s">
        <v>371</v>
      </c>
    </row>
    <row r="405" spans="1:21" ht="15.75" customHeight="1">
      <c r="A405" s="200">
        <v>10</v>
      </c>
      <c r="B405" s="223" t="s">
        <v>1832</v>
      </c>
      <c r="C405" s="201">
        <v>2022</v>
      </c>
      <c r="D405" s="202">
        <v>44630</v>
      </c>
      <c r="E405" s="199" t="s">
        <v>1775</v>
      </c>
      <c r="F405" s="199" t="s">
        <v>541</v>
      </c>
      <c r="G405" s="199" t="s">
        <v>332</v>
      </c>
      <c r="H405" s="210">
        <v>1107846670</v>
      </c>
      <c r="I405" s="203" t="s">
        <v>327</v>
      </c>
      <c r="J405" s="206"/>
      <c r="K405" s="198" t="str">
        <f t="shared" ca="1" si="0"/>
        <v>123 año, 7 mes</v>
      </c>
      <c r="L405" s="199" t="s">
        <v>542</v>
      </c>
      <c r="M405" s="199"/>
      <c r="N405" s="199"/>
      <c r="O405" s="199"/>
      <c r="P405" s="199"/>
      <c r="Q405" s="199" t="s">
        <v>186</v>
      </c>
      <c r="R405" s="199" t="s">
        <v>1781</v>
      </c>
      <c r="S405" s="199" t="str">
        <f t="shared" si="2"/>
        <v>VAR</v>
      </c>
      <c r="T405" s="199"/>
      <c r="U405" s="199" t="s">
        <v>371</v>
      </c>
    </row>
    <row r="406" spans="1:21" ht="15.75" customHeight="1">
      <c r="A406" s="200">
        <v>10</v>
      </c>
      <c r="B406" s="223" t="s">
        <v>1832</v>
      </c>
      <c r="C406" s="201">
        <v>2022</v>
      </c>
      <c r="D406" s="202">
        <v>44630</v>
      </c>
      <c r="E406" s="199" t="s">
        <v>1775</v>
      </c>
      <c r="F406" s="199" t="s">
        <v>541</v>
      </c>
      <c r="G406" s="199" t="s">
        <v>332</v>
      </c>
      <c r="H406" s="210">
        <v>1107846670</v>
      </c>
      <c r="I406" s="203" t="s">
        <v>327</v>
      </c>
      <c r="J406" s="206"/>
      <c r="K406" s="198" t="str">
        <f t="shared" ca="1" si="0"/>
        <v>123 año, 7 mes</v>
      </c>
      <c r="L406" s="199" t="s">
        <v>542</v>
      </c>
      <c r="M406" s="199"/>
      <c r="N406" s="199"/>
      <c r="O406" s="199"/>
      <c r="P406" s="199"/>
      <c r="Q406" s="199" t="s">
        <v>164</v>
      </c>
      <c r="R406" s="199" t="s">
        <v>1809</v>
      </c>
      <c r="S406" s="199" t="str">
        <f t="shared" si="2"/>
        <v>BOO</v>
      </c>
      <c r="T406" s="199"/>
      <c r="U406" s="199" t="s">
        <v>371</v>
      </c>
    </row>
    <row r="407" spans="1:21" ht="15.75" customHeight="1">
      <c r="A407" s="200">
        <v>10</v>
      </c>
      <c r="B407" s="223" t="s">
        <v>1832</v>
      </c>
      <c r="C407" s="201">
        <v>2022</v>
      </c>
      <c r="D407" s="202">
        <v>44630</v>
      </c>
      <c r="E407" s="199" t="s">
        <v>1775</v>
      </c>
      <c r="F407" s="199" t="s">
        <v>541</v>
      </c>
      <c r="G407" s="199" t="s">
        <v>332</v>
      </c>
      <c r="H407" s="210">
        <v>1107846670</v>
      </c>
      <c r="I407" s="203" t="s">
        <v>327</v>
      </c>
      <c r="J407" s="206"/>
      <c r="K407" s="198" t="str">
        <f t="shared" ca="1" si="0"/>
        <v>123 año, 7 mes</v>
      </c>
      <c r="L407" s="199" t="s">
        <v>542</v>
      </c>
      <c r="M407" s="199"/>
      <c r="N407" s="199"/>
      <c r="O407" s="199"/>
      <c r="P407" s="199"/>
      <c r="Q407" s="199" t="s">
        <v>173</v>
      </c>
      <c r="R407" s="199" t="s">
        <v>1777</v>
      </c>
      <c r="S407" s="199" t="str">
        <f t="shared" si="2"/>
        <v>NIM</v>
      </c>
      <c r="T407" s="199"/>
      <c r="U407" s="199" t="s">
        <v>371</v>
      </c>
    </row>
    <row r="408" spans="1:21" ht="15.75" customHeight="1">
      <c r="A408" s="200">
        <v>11</v>
      </c>
      <c r="B408" s="223" t="s">
        <v>1832</v>
      </c>
      <c r="C408" s="201">
        <v>2022</v>
      </c>
      <c r="D408" s="202">
        <v>44631</v>
      </c>
      <c r="E408" s="199" t="s">
        <v>1775</v>
      </c>
      <c r="F408" s="199" t="s">
        <v>1306</v>
      </c>
      <c r="G408" s="199" t="s">
        <v>328</v>
      </c>
      <c r="H408" s="210">
        <v>1232817411</v>
      </c>
      <c r="I408" s="203" t="s">
        <v>324</v>
      </c>
      <c r="J408" s="205">
        <v>44446</v>
      </c>
      <c r="K408" s="198" t="str">
        <f t="shared" ca="1" si="0"/>
        <v>1 año, 11 mes</v>
      </c>
      <c r="L408" s="207" t="s">
        <v>1307</v>
      </c>
      <c r="M408" s="207" t="s">
        <v>1804</v>
      </c>
      <c r="N408" s="207">
        <v>1143850842</v>
      </c>
      <c r="O408" s="207" t="s">
        <v>1308</v>
      </c>
      <c r="P408" s="207">
        <v>3183901226</v>
      </c>
      <c r="Q408" s="199" t="s">
        <v>287</v>
      </c>
      <c r="R408" s="199" t="s">
        <v>1784</v>
      </c>
      <c r="S408" s="199" t="str">
        <f t="shared" si="2"/>
        <v>HEX</v>
      </c>
      <c r="T408" s="199"/>
      <c r="U408" s="199" t="s">
        <v>375</v>
      </c>
    </row>
    <row r="409" spans="1:21" ht="15.75" customHeight="1">
      <c r="A409" s="200">
        <v>11</v>
      </c>
      <c r="B409" s="223" t="s">
        <v>1832</v>
      </c>
      <c r="C409" s="201">
        <v>2022</v>
      </c>
      <c r="D409" s="202">
        <v>44631</v>
      </c>
      <c r="E409" s="199" t="s">
        <v>1775</v>
      </c>
      <c r="F409" s="199" t="s">
        <v>1306</v>
      </c>
      <c r="G409" s="199" t="s">
        <v>328</v>
      </c>
      <c r="H409" s="210">
        <v>1232817411</v>
      </c>
      <c r="I409" s="203" t="s">
        <v>324</v>
      </c>
      <c r="J409" s="205">
        <v>44446</v>
      </c>
      <c r="K409" s="198" t="str">
        <f t="shared" ca="1" si="0"/>
        <v>1 año, 11 mes</v>
      </c>
      <c r="L409" s="207" t="s">
        <v>1307</v>
      </c>
      <c r="M409" s="207" t="s">
        <v>1804</v>
      </c>
      <c r="N409" s="207">
        <v>1143850842</v>
      </c>
      <c r="O409" s="207" t="s">
        <v>1308</v>
      </c>
      <c r="P409" s="207">
        <v>3183901226</v>
      </c>
      <c r="Q409" s="199" t="s">
        <v>192</v>
      </c>
      <c r="R409" s="199" t="s">
        <v>1783</v>
      </c>
      <c r="S409" s="199" t="str">
        <f t="shared" si="2"/>
        <v>PRE</v>
      </c>
      <c r="T409" s="199"/>
      <c r="U409" s="199" t="s">
        <v>375</v>
      </c>
    </row>
    <row r="410" spans="1:21" ht="15.75" customHeight="1">
      <c r="A410" s="200">
        <v>11</v>
      </c>
      <c r="B410" s="223" t="s">
        <v>1832</v>
      </c>
      <c r="C410" s="201">
        <v>2022</v>
      </c>
      <c r="D410" s="202">
        <v>44631</v>
      </c>
      <c r="E410" s="199" t="s">
        <v>1775</v>
      </c>
      <c r="F410" s="199" t="s">
        <v>1306</v>
      </c>
      <c r="G410" s="199" t="s">
        <v>328</v>
      </c>
      <c r="H410" s="210">
        <v>1232817411</v>
      </c>
      <c r="I410" s="203" t="s">
        <v>324</v>
      </c>
      <c r="J410" s="205">
        <v>44446</v>
      </c>
      <c r="K410" s="198" t="str">
        <f t="shared" ca="1" si="0"/>
        <v>1 año, 11 mes</v>
      </c>
      <c r="L410" s="207" t="s">
        <v>1307</v>
      </c>
      <c r="M410" s="207" t="s">
        <v>1804</v>
      </c>
      <c r="N410" s="207">
        <v>1143850842</v>
      </c>
      <c r="O410" s="207" t="s">
        <v>1308</v>
      </c>
      <c r="P410" s="207">
        <v>3183901226</v>
      </c>
      <c r="Q410" s="199" t="s">
        <v>182</v>
      </c>
      <c r="R410" s="199" t="s">
        <v>1785</v>
      </c>
      <c r="S410" s="199" t="str">
        <f t="shared" si="2"/>
        <v>ROT</v>
      </c>
      <c r="T410" s="199"/>
      <c r="U410" s="199" t="s">
        <v>375</v>
      </c>
    </row>
    <row r="411" spans="1:21" ht="15.75" customHeight="1">
      <c r="A411" s="200">
        <v>12</v>
      </c>
      <c r="B411" s="223" t="s">
        <v>1832</v>
      </c>
      <c r="C411" s="201">
        <v>2022</v>
      </c>
      <c r="D411" s="202">
        <v>44632</v>
      </c>
      <c r="E411" s="199" t="s">
        <v>1775</v>
      </c>
      <c r="F411" s="199" t="s">
        <v>511</v>
      </c>
      <c r="G411" s="199" t="s">
        <v>328</v>
      </c>
      <c r="H411" s="199">
        <v>1105936736</v>
      </c>
      <c r="I411" s="203" t="s">
        <v>324</v>
      </c>
      <c r="J411" s="204">
        <v>44465</v>
      </c>
      <c r="K411" s="198" t="str">
        <f t="shared" ca="1" si="0"/>
        <v>1 año, 10 mes</v>
      </c>
      <c r="L411" s="199" t="s">
        <v>512</v>
      </c>
      <c r="M411" s="199"/>
      <c r="N411" s="199"/>
      <c r="O411" s="199"/>
      <c r="P411" s="199"/>
      <c r="Q411" s="199" t="s">
        <v>173</v>
      </c>
      <c r="R411" s="199" t="s">
        <v>1777</v>
      </c>
      <c r="S411" s="199" t="str">
        <f t="shared" si="2"/>
        <v>NIM</v>
      </c>
      <c r="T411" s="199"/>
      <c r="U411" s="199" t="s">
        <v>375</v>
      </c>
    </row>
    <row r="412" spans="1:21" ht="15.75" customHeight="1">
      <c r="A412" s="200">
        <v>15</v>
      </c>
      <c r="B412" s="223" t="s">
        <v>1832</v>
      </c>
      <c r="C412" s="201">
        <v>2022</v>
      </c>
      <c r="D412" s="202">
        <v>44635</v>
      </c>
      <c r="E412" s="199" t="s">
        <v>1775</v>
      </c>
      <c r="F412" s="199" t="s">
        <v>1206</v>
      </c>
      <c r="G412" s="199" t="s">
        <v>328</v>
      </c>
      <c r="H412" s="210">
        <v>1232812806</v>
      </c>
      <c r="I412" s="203" t="s">
        <v>324</v>
      </c>
      <c r="J412" s="206"/>
      <c r="K412" s="198" t="str">
        <f t="shared" ca="1" si="0"/>
        <v>123 año, 7 mes</v>
      </c>
      <c r="L412" s="199" t="s">
        <v>1207</v>
      </c>
      <c r="M412" s="199"/>
      <c r="N412" s="199"/>
      <c r="O412" s="199"/>
      <c r="P412" s="199"/>
      <c r="Q412" s="199" t="s">
        <v>1827</v>
      </c>
      <c r="R412" s="199" t="s">
        <v>1789</v>
      </c>
      <c r="S412" s="199" t="str">
        <f t="shared" si="2"/>
        <v>AVA</v>
      </c>
      <c r="T412" s="199"/>
      <c r="U412" s="199" t="s">
        <v>375</v>
      </c>
    </row>
    <row r="413" spans="1:21" ht="15.75" customHeight="1">
      <c r="A413" s="200">
        <v>15</v>
      </c>
      <c r="B413" s="223" t="s">
        <v>1832</v>
      </c>
      <c r="C413" s="201">
        <v>2022</v>
      </c>
      <c r="D413" s="202">
        <v>44635</v>
      </c>
      <c r="E413" s="199" t="s">
        <v>1775</v>
      </c>
      <c r="F413" s="199" t="s">
        <v>397</v>
      </c>
      <c r="G413" s="199" t="s">
        <v>328</v>
      </c>
      <c r="H413" s="210">
        <v>1110380308</v>
      </c>
      <c r="I413" s="203" t="s">
        <v>327</v>
      </c>
      <c r="J413" s="206"/>
      <c r="K413" s="198" t="str">
        <f t="shared" ca="1" si="0"/>
        <v>123 año, 7 mes</v>
      </c>
      <c r="L413" s="199" t="s">
        <v>871</v>
      </c>
      <c r="M413" s="199"/>
      <c r="N413" s="199"/>
      <c r="O413" s="199"/>
      <c r="P413" s="199"/>
      <c r="Q413" s="199" t="s">
        <v>173</v>
      </c>
      <c r="R413" s="199" t="s">
        <v>1777</v>
      </c>
      <c r="S413" s="199" t="str">
        <f t="shared" si="2"/>
        <v>NIM</v>
      </c>
      <c r="T413" s="199"/>
      <c r="U413" s="199" t="s">
        <v>371</v>
      </c>
    </row>
    <row r="414" spans="1:21" ht="15.75" customHeight="1">
      <c r="A414" s="200">
        <v>15</v>
      </c>
      <c r="B414" s="223" t="s">
        <v>1832</v>
      </c>
      <c r="C414" s="201">
        <v>2022</v>
      </c>
      <c r="D414" s="202">
        <v>44635</v>
      </c>
      <c r="E414" s="199" t="s">
        <v>1775</v>
      </c>
      <c r="F414" s="199" t="s">
        <v>708</v>
      </c>
      <c r="G414" s="199" t="s">
        <v>328</v>
      </c>
      <c r="H414" s="210">
        <v>1109572726</v>
      </c>
      <c r="I414" s="203" t="s">
        <v>324</v>
      </c>
      <c r="J414" s="205">
        <v>44452</v>
      </c>
      <c r="K414" s="198" t="str">
        <f t="shared" ca="1" si="0"/>
        <v>1 año, 11 mes</v>
      </c>
      <c r="L414" s="199" t="s">
        <v>709</v>
      </c>
      <c r="M414" s="207" t="s">
        <v>1821</v>
      </c>
      <c r="N414" s="207">
        <v>1143842440</v>
      </c>
      <c r="O414" s="207" t="s">
        <v>710</v>
      </c>
      <c r="P414" s="218">
        <v>3043833586</v>
      </c>
      <c r="Q414" s="199" t="s">
        <v>191</v>
      </c>
      <c r="R414" s="199" t="s">
        <v>1784</v>
      </c>
      <c r="S414" s="199" t="str">
        <f t="shared" si="2"/>
        <v>HEX</v>
      </c>
      <c r="T414" s="199"/>
      <c r="U414" s="199" t="s">
        <v>375</v>
      </c>
    </row>
    <row r="415" spans="1:21" ht="15.75" customHeight="1">
      <c r="A415" s="200">
        <v>15</v>
      </c>
      <c r="B415" s="223" t="s">
        <v>1832</v>
      </c>
      <c r="C415" s="201">
        <v>2022</v>
      </c>
      <c r="D415" s="202">
        <v>44635</v>
      </c>
      <c r="E415" s="199" t="s">
        <v>1775</v>
      </c>
      <c r="F415" s="199" t="s">
        <v>708</v>
      </c>
      <c r="G415" s="199" t="s">
        <v>328</v>
      </c>
      <c r="H415" s="210">
        <v>1109572726</v>
      </c>
      <c r="I415" s="203" t="s">
        <v>324</v>
      </c>
      <c r="J415" s="205">
        <v>44452</v>
      </c>
      <c r="K415" s="198" t="str">
        <f t="shared" ca="1" si="0"/>
        <v>1 año, 11 mes</v>
      </c>
      <c r="L415" s="199" t="s">
        <v>709</v>
      </c>
      <c r="M415" s="207" t="s">
        <v>1821</v>
      </c>
      <c r="N415" s="207">
        <v>1143842440</v>
      </c>
      <c r="O415" s="207" t="s">
        <v>710</v>
      </c>
      <c r="P415" s="218">
        <v>3043833586</v>
      </c>
      <c r="Q415" s="199" t="s">
        <v>192</v>
      </c>
      <c r="R415" s="199" t="s">
        <v>1783</v>
      </c>
      <c r="S415" s="199" t="str">
        <f t="shared" si="2"/>
        <v>PRE</v>
      </c>
      <c r="T415" s="199"/>
      <c r="U415" s="199" t="s">
        <v>375</v>
      </c>
    </row>
    <row r="416" spans="1:21" ht="15.75" customHeight="1">
      <c r="A416" s="200">
        <v>15</v>
      </c>
      <c r="B416" s="223" t="s">
        <v>1832</v>
      </c>
      <c r="C416" s="201">
        <v>2022</v>
      </c>
      <c r="D416" s="202">
        <v>44635</v>
      </c>
      <c r="E416" s="199" t="s">
        <v>1775</v>
      </c>
      <c r="F416" s="199" t="s">
        <v>708</v>
      </c>
      <c r="G416" s="199" t="s">
        <v>328</v>
      </c>
      <c r="H416" s="210">
        <v>1109572726</v>
      </c>
      <c r="I416" s="203" t="s">
        <v>324</v>
      </c>
      <c r="J416" s="205">
        <v>44452</v>
      </c>
      <c r="K416" s="198" t="str">
        <f t="shared" ca="1" si="0"/>
        <v>1 año, 11 mes</v>
      </c>
      <c r="L416" s="199" t="s">
        <v>709</v>
      </c>
      <c r="M416" s="207" t="s">
        <v>1821</v>
      </c>
      <c r="N416" s="207">
        <v>1143842440</v>
      </c>
      <c r="O416" s="207" t="s">
        <v>710</v>
      </c>
      <c r="P416" s="218">
        <v>3043833586</v>
      </c>
      <c r="Q416" s="199" t="s">
        <v>182</v>
      </c>
      <c r="R416" s="199" t="s">
        <v>1785</v>
      </c>
      <c r="S416" s="199" t="str">
        <f t="shared" si="2"/>
        <v>ROT</v>
      </c>
      <c r="T416" s="199"/>
      <c r="U416" s="199" t="s">
        <v>375</v>
      </c>
    </row>
    <row r="417" spans="1:21" ht="15.75" customHeight="1">
      <c r="A417" s="200">
        <v>15</v>
      </c>
      <c r="B417" s="223" t="s">
        <v>1832</v>
      </c>
      <c r="C417" s="201">
        <v>2022</v>
      </c>
      <c r="D417" s="202">
        <v>44635</v>
      </c>
      <c r="E417" s="199" t="s">
        <v>1775</v>
      </c>
      <c r="F417" s="199" t="s">
        <v>725</v>
      </c>
      <c r="G417" s="199" t="s">
        <v>328</v>
      </c>
      <c r="H417" s="210">
        <v>1109572995</v>
      </c>
      <c r="I417" s="203" t="s">
        <v>324</v>
      </c>
      <c r="J417" s="227">
        <v>44482</v>
      </c>
      <c r="K417" s="198" t="str">
        <f t="shared" ca="1" si="0"/>
        <v>1 año, 10 mes</v>
      </c>
      <c r="L417" s="199" t="s">
        <v>726</v>
      </c>
      <c r="M417" s="199"/>
      <c r="N417" s="199"/>
      <c r="O417" s="199"/>
      <c r="P417" s="199"/>
      <c r="Q417" s="199" t="s">
        <v>173</v>
      </c>
      <c r="R417" s="199" t="s">
        <v>1777</v>
      </c>
      <c r="S417" s="199" t="str">
        <f t="shared" si="2"/>
        <v>NIM</v>
      </c>
      <c r="T417" s="199"/>
      <c r="U417" s="199" t="s">
        <v>375</v>
      </c>
    </row>
    <row r="418" spans="1:21" ht="15.75" customHeight="1">
      <c r="A418" s="200">
        <v>17</v>
      </c>
      <c r="B418" s="223" t="s">
        <v>1832</v>
      </c>
      <c r="C418" s="201">
        <v>2022</v>
      </c>
      <c r="D418" s="202">
        <v>44637</v>
      </c>
      <c r="E418" s="199" t="s">
        <v>1775</v>
      </c>
      <c r="F418" s="199" t="s">
        <v>910</v>
      </c>
      <c r="G418" s="199" t="s">
        <v>328</v>
      </c>
      <c r="H418" s="199">
        <v>1112068898</v>
      </c>
      <c r="I418" s="203" t="s">
        <v>324</v>
      </c>
      <c r="J418" s="206"/>
      <c r="K418" s="198" t="str">
        <f t="shared" ca="1" si="0"/>
        <v>123 año, 7 mes</v>
      </c>
      <c r="L418" s="199" t="s">
        <v>911</v>
      </c>
      <c r="M418" s="199"/>
      <c r="N418" s="199"/>
      <c r="O418" s="199"/>
      <c r="P418" s="199"/>
      <c r="Q418" s="199" t="s">
        <v>173</v>
      </c>
      <c r="R418" s="199" t="s">
        <v>1777</v>
      </c>
      <c r="S418" s="199" t="str">
        <f t="shared" si="2"/>
        <v>NIM</v>
      </c>
      <c r="T418" s="199"/>
      <c r="U418" s="199" t="s">
        <v>371</v>
      </c>
    </row>
    <row r="419" spans="1:21" ht="15.75" customHeight="1">
      <c r="A419" s="200">
        <v>17</v>
      </c>
      <c r="B419" s="223" t="s">
        <v>1832</v>
      </c>
      <c r="C419" s="201">
        <v>2022</v>
      </c>
      <c r="D419" s="202">
        <v>44637</v>
      </c>
      <c r="E419" s="199" t="s">
        <v>1775</v>
      </c>
      <c r="F419" s="199" t="s">
        <v>1355</v>
      </c>
      <c r="G419" s="199" t="s">
        <v>328</v>
      </c>
      <c r="H419" s="199">
        <v>1232818701</v>
      </c>
      <c r="I419" s="203" t="s">
        <v>324</v>
      </c>
      <c r="J419" s="205">
        <v>44563</v>
      </c>
      <c r="K419" s="198" t="str">
        <f t="shared" ca="1" si="0"/>
        <v>1 año, 7 mes</v>
      </c>
      <c r="L419" s="199" t="s">
        <v>1356</v>
      </c>
      <c r="M419" s="199" t="s">
        <v>1834</v>
      </c>
      <c r="N419" s="199">
        <v>1143957902</v>
      </c>
      <c r="O419" s="199" t="s">
        <v>1357</v>
      </c>
      <c r="P419" s="199">
        <v>3103566056</v>
      </c>
      <c r="Q419" s="199" t="s">
        <v>287</v>
      </c>
      <c r="R419" s="199" t="s">
        <v>1784</v>
      </c>
      <c r="S419" s="199" t="str">
        <f t="shared" si="2"/>
        <v>HEX</v>
      </c>
      <c r="T419" s="199"/>
      <c r="U419" s="199" t="s">
        <v>375</v>
      </c>
    </row>
    <row r="420" spans="1:21" ht="15.75" customHeight="1">
      <c r="A420" s="200">
        <v>17</v>
      </c>
      <c r="B420" s="223" t="s">
        <v>1832</v>
      </c>
      <c r="C420" s="201">
        <v>2022</v>
      </c>
      <c r="D420" s="202">
        <v>44637</v>
      </c>
      <c r="E420" s="199" t="s">
        <v>1775</v>
      </c>
      <c r="F420" s="199" t="s">
        <v>1355</v>
      </c>
      <c r="G420" s="199" t="s">
        <v>328</v>
      </c>
      <c r="H420" s="199">
        <v>1232818701</v>
      </c>
      <c r="I420" s="203" t="s">
        <v>324</v>
      </c>
      <c r="J420" s="205">
        <v>44563</v>
      </c>
      <c r="K420" s="198" t="str">
        <f t="shared" ca="1" si="0"/>
        <v>1 año, 7 mes</v>
      </c>
      <c r="L420" s="199" t="s">
        <v>1356</v>
      </c>
      <c r="M420" s="199" t="s">
        <v>1834</v>
      </c>
      <c r="N420" s="199">
        <v>1143957902</v>
      </c>
      <c r="O420" s="199" t="s">
        <v>1357</v>
      </c>
      <c r="P420" s="199">
        <v>3103566056</v>
      </c>
      <c r="Q420" s="199" t="s">
        <v>192</v>
      </c>
      <c r="R420" s="199" t="s">
        <v>1783</v>
      </c>
      <c r="S420" s="199" t="str">
        <f t="shared" si="2"/>
        <v>PRE</v>
      </c>
      <c r="T420" s="199"/>
      <c r="U420" s="199" t="s">
        <v>375</v>
      </c>
    </row>
    <row r="421" spans="1:21" ht="15.75" customHeight="1">
      <c r="A421" s="200">
        <v>17</v>
      </c>
      <c r="B421" s="223" t="s">
        <v>1832</v>
      </c>
      <c r="C421" s="201">
        <v>2022</v>
      </c>
      <c r="D421" s="202">
        <v>44637</v>
      </c>
      <c r="E421" s="199" t="s">
        <v>1775</v>
      </c>
      <c r="F421" s="199" t="s">
        <v>1355</v>
      </c>
      <c r="G421" s="199" t="s">
        <v>328</v>
      </c>
      <c r="H421" s="199">
        <v>1232818701</v>
      </c>
      <c r="I421" s="203" t="s">
        <v>324</v>
      </c>
      <c r="J421" s="205">
        <v>44563</v>
      </c>
      <c r="K421" s="198" t="str">
        <f t="shared" ca="1" si="0"/>
        <v>1 año, 7 mes</v>
      </c>
      <c r="L421" s="199" t="s">
        <v>1356</v>
      </c>
      <c r="M421" s="199" t="s">
        <v>1834</v>
      </c>
      <c r="N421" s="199">
        <v>1143957902</v>
      </c>
      <c r="O421" s="199" t="s">
        <v>1357</v>
      </c>
      <c r="P421" s="199">
        <v>3103566056</v>
      </c>
      <c r="Q421" s="199" t="s">
        <v>182</v>
      </c>
      <c r="R421" s="199" t="s">
        <v>1785</v>
      </c>
      <c r="S421" s="199" t="str">
        <f t="shared" si="2"/>
        <v>ROT</v>
      </c>
      <c r="T421" s="199"/>
      <c r="U421" s="199" t="s">
        <v>375</v>
      </c>
    </row>
    <row r="422" spans="1:21" ht="15.75" customHeight="1">
      <c r="A422" s="200">
        <v>18</v>
      </c>
      <c r="B422" s="223" t="s">
        <v>1832</v>
      </c>
      <c r="C422" s="201">
        <v>2022</v>
      </c>
      <c r="D422" s="202">
        <v>44638</v>
      </c>
      <c r="E422" s="199" t="s">
        <v>1775</v>
      </c>
      <c r="F422" s="199" t="s">
        <v>411</v>
      </c>
      <c r="G422" s="219" t="s">
        <v>406</v>
      </c>
      <c r="H422" s="210">
        <v>669376083</v>
      </c>
      <c r="I422" s="203" t="s">
        <v>327</v>
      </c>
      <c r="J422" s="221">
        <v>44722</v>
      </c>
      <c r="K422" s="198" t="str">
        <f t="shared" ca="1" si="0"/>
        <v>1 año, 2 mes</v>
      </c>
      <c r="L422" s="199" t="s">
        <v>412</v>
      </c>
      <c r="M422" s="199"/>
      <c r="N422" s="199"/>
      <c r="O422" s="207" t="s">
        <v>413</v>
      </c>
      <c r="P422" s="207">
        <v>3104644814</v>
      </c>
      <c r="Q422" s="199" t="s">
        <v>173</v>
      </c>
      <c r="R422" s="199" t="s">
        <v>1777</v>
      </c>
      <c r="S422" s="199" t="str">
        <f t="shared" si="2"/>
        <v>NIM</v>
      </c>
      <c r="T422" s="199"/>
      <c r="U422" s="199" t="s">
        <v>371</v>
      </c>
    </row>
    <row r="423" spans="1:21" ht="15.75" customHeight="1">
      <c r="A423" s="200">
        <v>18</v>
      </c>
      <c r="B423" s="223" t="s">
        <v>1832</v>
      </c>
      <c r="C423" s="201">
        <v>2022</v>
      </c>
      <c r="D423" s="202">
        <v>44638</v>
      </c>
      <c r="E423" s="199" t="s">
        <v>1775</v>
      </c>
      <c r="F423" s="199" t="s">
        <v>1248</v>
      </c>
      <c r="G423" s="199" t="s">
        <v>328</v>
      </c>
      <c r="H423" s="210">
        <v>1232814788</v>
      </c>
      <c r="I423" s="203" t="s">
        <v>324</v>
      </c>
      <c r="J423" s="205">
        <v>44188</v>
      </c>
      <c r="K423" s="198" t="str">
        <f t="shared" ca="1" si="0"/>
        <v>2 año, 8 mes</v>
      </c>
      <c r="L423" s="207" t="s">
        <v>1249</v>
      </c>
      <c r="M423" s="207" t="s">
        <v>1823</v>
      </c>
      <c r="N423" s="207">
        <v>1130604380</v>
      </c>
      <c r="O423" s="207" t="s">
        <v>1250</v>
      </c>
      <c r="P423" s="207">
        <v>3113677538</v>
      </c>
      <c r="Q423" s="199" t="s">
        <v>173</v>
      </c>
      <c r="R423" s="199" t="s">
        <v>1777</v>
      </c>
      <c r="S423" s="199" t="str">
        <f t="shared" si="2"/>
        <v>NIM</v>
      </c>
      <c r="T423" s="199"/>
      <c r="U423" s="199" t="s">
        <v>375</v>
      </c>
    </row>
    <row r="424" spans="1:21" ht="15.75" customHeight="1">
      <c r="A424" s="200">
        <v>18</v>
      </c>
      <c r="B424" s="223" t="s">
        <v>1832</v>
      </c>
      <c r="C424" s="201">
        <v>2022</v>
      </c>
      <c r="D424" s="202">
        <v>44638</v>
      </c>
      <c r="E424" s="199" t="s">
        <v>1775</v>
      </c>
      <c r="F424" s="199" t="s">
        <v>1314</v>
      </c>
      <c r="G424" s="199" t="s">
        <v>328</v>
      </c>
      <c r="H424" s="210">
        <v>1232817550</v>
      </c>
      <c r="I424" s="203" t="s">
        <v>327</v>
      </c>
      <c r="J424" s="206"/>
      <c r="K424" s="198" t="str">
        <f t="shared" ca="1" si="0"/>
        <v>123 año, 7 mes</v>
      </c>
      <c r="L424" s="199" t="s">
        <v>1315</v>
      </c>
      <c r="M424" s="199"/>
      <c r="N424" s="199"/>
      <c r="O424" s="199"/>
      <c r="P424" s="199"/>
      <c r="Q424" s="199" t="s">
        <v>173</v>
      </c>
      <c r="R424" s="199" t="s">
        <v>1777</v>
      </c>
      <c r="S424" s="199" t="str">
        <f t="shared" si="2"/>
        <v>NIM</v>
      </c>
      <c r="T424" s="199"/>
      <c r="U424" s="199" t="s">
        <v>375</v>
      </c>
    </row>
    <row r="425" spans="1:21" ht="15.75" customHeight="1">
      <c r="A425" s="200">
        <v>18</v>
      </c>
      <c r="B425" s="223" t="s">
        <v>1832</v>
      </c>
      <c r="C425" s="201">
        <v>2022</v>
      </c>
      <c r="D425" s="202">
        <v>44638</v>
      </c>
      <c r="E425" s="199" t="s">
        <v>1775</v>
      </c>
      <c r="F425" s="199" t="s">
        <v>1125</v>
      </c>
      <c r="G425" s="199" t="s">
        <v>328</v>
      </c>
      <c r="H425" s="210">
        <v>1232803598</v>
      </c>
      <c r="I425" s="203" t="s">
        <v>324</v>
      </c>
      <c r="J425" s="206"/>
      <c r="K425" s="198" t="str">
        <f t="shared" ca="1" si="0"/>
        <v>123 año, 7 mes</v>
      </c>
      <c r="L425" s="199" t="s">
        <v>1126</v>
      </c>
      <c r="M425" s="199"/>
      <c r="N425" s="199"/>
      <c r="O425" s="199"/>
      <c r="P425" s="199"/>
      <c r="Q425" s="199" t="s">
        <v>1827</v>
      </c>
      <c r="R425" s="199" t="s">
        <v>1789</v>
      </c>
      <c r="S425" s="199" t="str">
        <f t="shared" si="2"/>
        <v>AVA</v>
      </c>
      <c r="T425" s="199"/>
      <c r="U425" s="199" t="s">
        <v>371</v>
      </c>
    </row>
    <row r="426" spans="1:21" ht="15.75" customHeight="1">
      <c r="A426" s="200">
        <v>19</v>
      </c>
      <c r="B426" s="223" t="s">
        <v>1832</v>
      </c>
      <c r="C426" s="201">
        <v>2022</v>
      </c>
      <c r="D426" s="202">
        <v>44639</v>
      </c>
      <c r="E426" s="199" t="s">
        <v>1775</v>
      </c>
      <c r="F426" s="199" t="s">
        <v>1006</v>
      </c>
      <c r="G426" s="199" t="s">
        <v>322</v>
      </c>
      <c r="H426" s="199">
        <v>1143841090</v>
      </c>
      <c r="I426" s="203" t="s">
        <v>327</v>
      </c>
      <c r="J426" s="206"/>
      <c r="K426" s="198" t="str">
        <f t="shared" ca="1" si="0"/>
        <v>123 año, 7 mes</v>
      </c>
      <c r="L426" s="199" t="s">
        <v>1007</v>
      </c>
      <c r="M426" s="199"/>
      <c r="N426" s="199"/>
      <c r="O426" s="199"/>
      <c r="P426" s="199"/>
      <c r="Q426" s="199" t="s">
        <v>168</v>
      </c>
      <c r="R426" s="199" t="s">
        <v>1835</v>
      </c>
      <c r="S426" s="199" t="str">
        <f t="shared" si="2"/>
        <v>GAR</v>
      </c>
      <c r="T426" s="199"/>
      <c r="U426" s="199" t="s">
        <v>375</v>
      </c>
    </row>
    <row r="427" spans="1:21" ht="15.75" customHeight="1">
      <c r="A427" s="200">
        <v>19</v>
      </c>
      <c r="B427" s="223" t="s">
        <v>1832</v>
      </c>
      <c r="C427" s="201">
        <v>2022</v>
      </c>
      <c r="D427" s="202">
        <v>44639</v>
      </c>
      <c r="E427" s="199" t="s">
        <v>1775</v>
      </c>
      <c r="F427" s="199" t="s">
        <v>557</v>
      </c>
      <c r="G427" s="199" t="s">
        <v>328</v>
      </c>
      <c r="H427" s="199">
        <v>1107870560</v>
      </c>
      <c r="I427" s="203" t="s">
        <v>324</v>
      </c>
      <c r="J427" s="205">
        <v>44091</v>
      </c>
      <c r="K427" s="198" t="str">
        <f t="shared" ca="1" si="0"/>
        <v>2 año, 11 mes</v>
      </c>
      <c r="L427" s="207" t="s">
        <v>558</v>
      </c>
      <c r="M427" s="207" t="s">
        <v>1806</v>
      </c>
      <c r="N427" s="207">
        <v>1151943663</v>
      </c>
      <c r="O427" s="207" t="s">
        <v>559</v>
      </c>
      <c r="P427" s="207">
        <v>3186601831</v>
      </c>
      <c r="Q427" s="199" t="s">
        <v>278</v>
      </c>
      <c r="R427" s="208" t="s">
        <v>1779</v>
      </c>
      <c r="S427" s="199" t="str">
        <f t="shared" si="2"/>
        <v>PEN</v>
      </c>
      <c r="T427" s="208"/>
      <c r="U427" s="199" t="s">
        <v>375</v>
      </c>
    </row>
    <row r="428" spans="1:21" ht="15.75" customHeight="1">
      <c r="A428" s="200">
        <v>19</v>
      </c>
      <c r="B428" s="223" t="s">
        <v>1832</v>
      </c>
      <c r="C428" s="201">
        <v>2022</v>
      </c>
      <c r="D428" s="202">
        <v>44639</v>
      </c>
      <c r="E428" s="199" t="s">
        <v>1775</v>
      </c>
      <c r="F428" s="199" t="s">
        <v>557</v>
      </c>
      <c r="G428" s="199" t="s">
        <v>328</v>
      </c>
      <c r="H428" s="199">
        <v>1107870560</v>
      </c>
      <c r="I428" s="203" t="s">
        <v>324</v>
      </c>
      <c r="J428" s="205">
        <v>44091</v>
      </c>
      <c r="K428" s="198" t="str">
        <f t="shared" ca="1" si="0"/>
        <v>2 año, 11 mes</v>
      </c>
      <c r="L428" s="207" t="s">
        <v>558</v>
      </c>
      <c r="M428" s="207" t="s">
        <v>1806</v>
      </c>
      <c r="N428" s="207">
        <v>1151943663</v>
      </c>
      <c r="O428" s="207" t="s">
        <v>559</v>
      </c>
      <c r="P428" s="207">
        <v>3186601831</v>
      </c>
      <c r="Q428" s="199" t="s">
        <v>1827</v>
      </c>
      <c r="R428" s="208" t="s">
        <v>1789</v>
      </c>
      <c r="S428" s="199" t="str">
        <f t="shared" si="2"/>
        <v>AVA</v>
      </c>
      <c r="T428" s="208"/>
      <c r="U428" s="199" t="s">
        <v>375</v>
      </c>
    </row>
    <row r="429" spans="1:21" ht="15.75" customHeight="1">
      <c r="A429" s="200">
        <v>19</v>
      </c>
      <c r="B429" s="223" t="s">
        <v>1832</v>
      </c>
      <c r="C429" s="201">
        <v>2022</v>
      </c>
      <c r="D429" s="202">
        <v>44639</v>
      </c>
      <c r="E429" s="199" t="s">
        <v>1775</v>
      </c>
      <c r="F429" s="199" t="s">
        <v>557</v>
      </c>
      <c r="G429" s="199" t="s">
        <v>328</v>
      </c>
      <c r="H429" s="199">
        <v>1107870560</v>
      </c>
      <c r="I429" s="203" t="s">
        <v>324</v>
      </c>
      <c r="J429" s="205">
        <v>44091</v>
      </c>
      <c r="K429" s="198" t="str">
        <f t="shared" ca="1" si="0"/>
        <v>2 año, 11 mes</v>
      </c>
      <c r="L429" s="207" t="s">
        <v>558</v>
      </c>
      <c r="M429" s="207" t="s">
        <v>1806</v>
      </c>
      <c r="N429" s="207">
        <v>1151943663</v>
      </c>
      <c r="O429" s="207" t="s">
        <v>559</v>
      </c>
      <c r="P429" s="207">
        <v>3186601831</v>
      </c>
      <c r="Q429" s="199" t="s">
        <v>288</v>
      </c>
      <c r="R429" s="208" t="s">
        <v>1780</v>
      </c>
      <c r="S429" s="199" t="str">
        <f t="shared" si="2"/>
        <v>STA</v>
      </c>
      <c r="T429" s="208"/>
      <c r="U429" s="199" t="s">
        <v>375</v>
      </c>
    </row>
    <row r="430" spans="1:21" ht="15.75" customHeight="1">
      <c r="A430" s="200">
        <v>19</v>
      </c>
      <c r="B430" s="223" t="s">
        <v>1832</v>
      </c>
      <c r="C430" s="201">
        <v>2022</v>
      </c>
      <c r="D430" s="202">
        <v>44639</v>
      </c>
      <c r="E430" s="199" t="s">
        <v>1775</v>
      </c>
      <c r="F430" s="199" t="s">
        <v>557</v>
      </c>
      <c r="G430" s="199" t="s">
        <v>328</v>
      </c>
      <c r="H430" s="199">
        <v>1107870560</v>
      </c>
      <c r="I430" s="203" t="s">
        <v>324</v>
      </c>
      <c r="J430" s="205">
        <v>44091</v>
      </c>
      <c r="K430" s="198" t="str">
        <f t="shared" ca="1" si="0"/>
        <v>2 año, 11 mes</v>
      </c>
      <c r="L430" s="207" t="s">
        <v>558</v>
      </c>
      <c r="M430" s="207" t="s">
        <v>1806</v>
      </c>
      <c r="N430" s="207">
        <v>1151943663</v>
      </c>
      <c r="O430" s="207" t="s">
        <v>559</v>
      </c>
      <c r="P430" s="207">
        <v>3186601831</v>
      </c>
      <c r="Q430" s="199" t="s">
        <v>192</v>
      </c>
      <c r="R430" s="199" t="s">
        <v>1783</v>
      </c>
      <c r="S430" s="199" t="str">
        <f t="shared" si="2"/>
        <v>PRE</v>
      </c>
      <c r="T430" s="199"/>
      <c r="U430" s="199" t="s">
        <v>375</v>
      </c>
    </row>
    <row r="431" spans="1:21" ht="15.75" customHeight="1">
      <c r="A431" s="200">
        <v>19</v>
      </c>
      <c r="B431" s="223" t="s">
        <v>1832</v>
      </c>
      <c r="C431" s="201">
        <v>2022</v>
      </c>
      <c r="D431" s="202">
        <v>44639</v>
      </c>
      <c r="E431" s="199" t="s">
        <v>1775</v>
      </c>
      <c r="F431" s="222" t="s">
        <v>1340</v>
      </c>
      <c r="G431" s="199" t="s">
        <v>328</v>
      </c>
      <c r="H431" s="210">
        <v>1232818155</v>
      </c>
      <c r="I431" s="203" t="s">
        <v>324</v>
      </c>
      <c r="J431" s="205">
        <v>44508</v>
      </c>
      <c r="K431" s="198" t="str">
        <f t="shared" ca="1" si="0"/>
        <v>1 año, 9 mes</v>
      </c>
      <c r="L431" s="199" t="s">
        <v>1326</v>
      </c>
      <c r="M431" s="199"/>
      <c r="N431" s="199"/>
      <c r="O431" s="207" t="s">
        <v>1341</v>
      </c>
      <c r="P431" s="207">
        <v>3165388953</v>
      </c>
      <c r="Q431" s="199" t="s">
        <v>191</v>
      </c>
      <c r="R431" s="199" t="s">
        <v>1784</v>
      </c>
      <c r="S431" s="199" t="str">
        <f t="shared" si="2"/>
        <v>HEX</v>
      </c>
      <c r="T431" s="199"/>
      <c r="U431" s="199" t="s">
        <v>371</v>
      </c>
    </row>
    <row r="432" spans="1:21" ht="15.75" customHeight="1">
      <c r="A432" s="200">
        <v>19</v>
      </c>
      <c r="B432" s="223" t="s">
        <v>1832</v>
      </c>
      <c r="C432" s="201">
        <v>2022</v>
      </c>
      <c r="D432" s="202">
        <v>44639</v>
      </c>
      <c r="E432" s="199" t="s">
        <v>1775</v>
      </c>
      <c r="F432" s="222" t="s">
        <v>1340</v>
      </c>
      <c r="G432" s="199" t="s">
        <v>328</v>
      </c>
      <c r="H432" s="210">
        <v>1232818155</v>
      </c>
      <c r="I432" s="203" t="s">
        <v>324</v>
      </c>
      <c r="J432" s="205">
        <v>44508</v>
      </c>
      <c r="K432" s="198" t="str">
        <f t="shared" ca="1" si="0"/>
        <v>1 año, 9 mes</v>
      </c>
      <c r="L432" s="199" t="s">
        <v>1326</v>
      </c>
      <c r="M432" s="199"/>
      <c r="N432" s="199"/>
      <c r="O432" s="207" t="s">
        <v>1341</v>
      </c>
      <c r="P432" s="207">
        <v>3165388953</v>
      </c>
      <c r="Q432" s="199" t="s">
        <v>192</v>
      </c>
      <c r="R432" s="199" t="s">
        <v>1783</v>
      </c>
      <c r="S432" s="199" t="str">
        <f t="shared" si="2"/>
        <v>PRE</v>
      </c>
      <c r="T432" s="199"/>
      <c r="U432" s="199" t="s">
        <v>371</v>
      </c>
    </row>
    <row r="433" spans="1:21" ht="15.75" customHeight="1">
      <c r="A433" s="200">
        <v>19</v>
      </c>
      <c r="B433" s="223" t="s">
        <v>1832</v>
      </c>
      <c r="C433" s="201">
        <v>2022</v>
      </c>
      <c r="D433" s="202">
        <v>44639</v>
      </c>
      <c r="E433" s="199" t="s">
        <v>1775</v>
      </c>
      <c r="F433" s="222" t="s">
        <v>1340</v>
      </c>
      <c r="G433" s="199" t="s">
        <v>328</v>
      </c>
      <c r="H433" s="210">
        <v>1232818155</v>
      </c>
      <c r="I433" s="203" t="s">
        <v>324</v>
      </c>
      <c r="J433" s="205">
        <v>44508</v>
      </c>
      <c r="K433" s="198" t="str">
        <f t="shared" ca="1" si="0"/>
        <v>1 año, 9 mes</v>
      </c>
      <c r="L433" s="199" t="s">
        <v>1326</v>
      </c>
      <c r="M433" s="199"/>
      <c r="N433" s="199"/>
      <c r="O433" s="207" t="s">
        <v>1341</v>
      </c>
      <c r="P433" s="207">
        <v>3165388953</v>
      </c>
      <c r="Q433" s="199" t="s">
        <v>194</v>
      </c>
      <c r="R433" s="199" t="s">
        <v>1785</v>
      </c>
      <c r="S433" s="199" t="str">
        <f t="shared" si="2"/>
        <v>ROT</v>
      </c>
      <c r="T433" s="199"/>
      <c r="U433" s="199" t="s">
        <v>371</v>
      </c>
    </row>
    <row r="434" spans="1:21" ht="15.75" customHeight="1">
      <c r="A434" s="200">
        <v>19</v>
      </c>
      <c r="B434" s="223" t="s">
        <v>1832</v>
      </c>
      <c r="C434" s="201">
        <v>2022</v>
      </c>
      <c r="D434" s="202">
        <v>44639</v>
      </c>
      <c r="E434" s="199" t="s">
        <v>1775</v>
      </c>
      <c r="F434" s="199" t="s">
        <v>574</v>
      </c>
      <c r="G434" s="199" t="s">
        <v>328</v>
      </c>
      <c r="H434" s="210">
        <v>1108260655</v>
      </c>
      <c r="I434" s="203" t="s">
        <v>327</v>
      </c>
      <c r="J434" s="206"/>
      <c r="K434" s="198" t="str">
        <f t="shared" ca="1" si="0"/>
        <v>123 año, 7 mes</v>
      </c>
      <c r="L434" s="199" t="s">
        <v>575</v>
      </c>
      <c r="M434" s="199"/>
      <c r="N434" s="199"/>
      <c r="O434" s="199"/>
      <c r="P434" s="199"/>
      <c r="Q434" s="199" t="s">
        <v>278</v>
      </c>
      <c r="R434" s="199" t="s">
        <v>1779</v>
      </c>
      <c r="S434" s="199" t="str">
        <f t="shared" si="2"/>
        <v>PEN</v>
      </c>
      <c r="T434" s="199"/>
      <c r="U434" s="199" t="s">
        <v>375</v>
      </c>
    </row>
    <row r="435" spans="1:21" ht="15.75" customHeight="1">
      <c r="A435" s="200">
        <v>19</v>
      </c>
      <c r="B435" s="223" t="s">
        <v>1832</v>
      </c>
      <c r="C435" s="201">
        <v>2022</v>
      </c>
      <c r="D435" s="202">
        <v>44639</v>
      </c>
      <c r="E435" s="199" t="s">
        <v>1775</v>
      </c>
      <c r="F435" s="199" t="s">
        <v>574</v>
      </c>
      <c r="G435" s="199" t="s">
        <v>328</v>
      </c>
      <c r="H435" s="210">
        <v>1108260655</v>
      </c>
      <c r="I435" s="203" t="s">
        <v>327</v>
      </c>
      <c r="J435" s="206"/>
      <c r="K435" s="198" t="str">
        <f t="shared" ca="1" si="0"/>
        <v>123 año, 7 mes</v>
      </c>
      <c r="L435" s="199" t="s">
        <v>575</v>
      </c>
      <c r="M435" s="199"/>
      <c r="N435" s="199"/>
      <c r="O435" s="199"/>
      <c r="P435" s="199"/>
      <c r="Q435" s="199" t="s">
        <v>288</v>
      </c>
      <c r="R435" s="199" t="s">
        <v>1780</v>
      </c>
      <c r="S435" s="199" t="str">
        <f t="shared" si="2"/>
        <v>STA</v>
      </c>
      <c r="T435" s="199"/>
      <c r="U435" s="199" t="s">
        <v>375</v>
      </c>
    </row>
    <row r="436" spans="1:21" ht="15.75" customHeight="1">
      <c r="A436" s="200">
        <v>23</v>
      </c>
      <c r="B436" s="223" t="s">
        <v>1832</v>
      </c>
      <c r="C436" s="201">
        <v>2022</v>
      </c>
      <c r="D436" s="202">
        <v>44643</v>
      </c>
      <c r="E436" s="199" t="s">
        <v>1775</v>
      </c>
      <c r="F436" s="199" t="s">
        <v>829</v>
      </c>
      <c r="G436" s="199" t="s">
        <v>328</v>
      </c>
      <c r="H436" s="210">
        <v>1109939127</v>
      </c>
      <c r="I436" s="203" t="s">
        <v>327</v>
      </c>
      <c r="J436" s="205">
        <v>44220</v>
      </c>
      <c r="K436" s="198" t="str">
        <f t="shared" ca="1" si="0"/>
        <v>2 año, 7 mes</v>
      </c>
      <c r="L436" s="207" t="s">
        <v>830</v>
      </c>
      <c r="M436" s="207" t="s">
        <v>1782</v>
      </c>
      <c r="N436" s="207">
        <v>1144126804</v>
      </c>
      <c r="O436" s="207" t="s">
        <v>831</v>
      </c>
      <c r="P436" s="207">
        <v>3015905930</v>
      </c>
      <c r="Q436" s="199" t="s">
        <v>173</v>
      </c>
      <c r="R436" s="199" t="s">
        <v>1777</v>
      </c>
      <c r="S436" s="199" t="str">
        <f t="shared" si="2"/>
        <v>NIM</v>
      </c>
      <c r="T436" s="199"/>
      <c r="U436" s="199" t="s">
        <v>371</v>
      </c>
    </row>
    <row r="437" spans="1:21" ht="15.75" customHeight="1">
      <c r="A437" s="200">
        <v>28</v>
      </c>
      <c r="B437" s="223" t="s">
        <v>1832</v>
      </c>
      <c r="C437" s="201">
        <v>2022</v>
      </c>
      <c r="D437" s="202">
        <v>44648</v>
      </c>
      <c r="E437" s="199" t="s">
        <v>1775</v>
      </c>
      <c r="F437" s="199" t="s">
        <v>555</v>
      </c>
      <c r="G437" s="199" t="s">
        <v>328</v>
      </c>
      <c r="H437" s="210">
        <v>1107870444</v>
      </c>
      <c r="I437" s="203" t="s">
        <v>327</v>
      </c>
      <c r="J437" s="206"/>
      <c r="K437" s="198" t="str">
        <f t="shared" ca="1" si="0"/>
        <v>123 año, 7 mes</v>
      </c>
      <c r="L437" s="199" t="s">
        <v>556</v>
      </c>
      <c r="M437" s="199"/>
      <c r="N437" s="199"/>
      <c r="O437" s="199"/>
      <c r="P437" s="199"/>
      <c r="Q437" s="212" t="s">
        <v>197</v>
      </c>
      <c r="R437" s="199" t="s">
        <v>1779</v>
      </c>
      <c r="S437" s="199" t="str">
        <f t="shared" si="2"/>
        <v>PEN</v>
      </c>
      <c r="T437" s="199"/>
      <c r="U437" s="199" t="s">
        <v>375</v>
      </c>
    </row>
    <row r="438" spans="1:21" ht="15.75" customHeight="1">
      <c r="A438" s="200">
        <v>28</v>
      </c>
      <c r="B438" s="223" t="s">
        <v>1832</v>
      </c>
      <c r="C438" s="201">
        <v>2022</v>
      </c>
      <c r="D438" s="202">
        <v>44648</v>
      </c>
      <c r="E438" s="199" t="s">
        <v>1775</v>
      </c>
      <c r="F438" s="199" t="s">
        <v>800</v>
      </c>
      <c r="G438" s="199" t="s">
        <v>328</v>
      </c>
      <c r="H438" s="199">
        <v>1109687610</v>
      </c>
      <c r="I438" s="203" t="s">
        <v>324</v>
      </c>
      <c r="J438" s="205">
        <v>44549</v>
      </c>
      <c r="K438" s="198" t="str">
        <f t="shared" ca="1" si="0"/>
        <v>1 año, 8 mes</v>
      </c>
      <c r="L438" s="207" t="s">
        <v>801</v>
      </c>
      <c r="M438" s="207" t="s">
        <v>1836</v>
      </c>
      <c r="N438" s="207">
        <v>1144158516</v>
      </c>
      <c r="O438" s="207" t="s">
        <v>802</v>
      </c>
      <c r="P438" s="207">
        <v>3117214952</v>
      </c>
      <c r="Q438" s="199" t="s">
        <v>173</v>
      </c>
      <c r="R438" s="199" t="s">
        <v>1777</v>
      </c>
      <c r="S438" s="199" t="str">
        <f t="shared" si="2"/>
        <v>NIM</v>
      </c>
      <c r="T438" s="199"/>
      <c r="U438" s="199" t="s">
        <v>371</v>
      </c>
    </row>
    <row r="439" spans="1:21" ht="15.75" customHeight="1">
      <c r="A439" s="200">
        <v>29</v>
      </c>
      <c r="B439" s="223" t="s">
        <v>1832</v>
      </c>
      <c r="C439" s="201">
        <v>2022</v>
      </c>
      <c r="D439" s="202">
        <v>44649</v>
      </c>
      <c r="E439" s="199" t="s">
        <v>1775</v>
      </c>
      <c r="F439" s="199" t="s">
        <v>1319</v>
      </c>
      <c r="G439" s="199" t="s">
        <v>328</v>
      </c>
      <c r="H439" s="210">
        <v>1232817750</v>
      </c>
      <c r="I439" s="203" t="s">
        <v>324</v>
      </c>
      <c r="J439" s="206"/>
      <c r="K439" s="198" t="str">
        <f t="shared" ca="1" si="0"/>
        <v>123 año, 7 mes</v>
      </c>
      <c r="L439" s="199" t="s">
        <v>1320</v>
      </c>
      <c r="M439" s="199"/>
      <c r="N439" s="199"/>
      <c r="O439" s="199"/>
      <c r="P439" s="199"/>
      <c r="Q439" s="199" t="s">
        <v>173</v>
      </c>
      <c r="R439" s="199" t="s">
        <v>1777</v>
      </c>
      <c r="S439" s="199" t="str">
        <f t="shared" si="2"/>
        <v>NIM</v>
      </c>
      <c r="T439" s="199"/>
      <c r="U439" s="199" t="s">
        <v>371</v>
      </c>
    </row>
    <row r="440" spans="1:21" ht="15.75" customHeight="1">
      <c r="A440" s="200">
        <v>29</v>
      </c>
      <c r="B440" s="223" t="s">
        <v>1832</v>
      </c>
      <c r="C440" s="201">
        <v>2022</v>
      </c>
      <c r="D440" s="202">
        <v>44649</v>
      </c>
      <c r="E440" s="199" t="s">
        <v>1775</v>
      </c>
      <c r="F440" s="199" t="s">
        <v>505</v>
      </c>
      <c r="G440" s="199" t="s">
        <v>332</v>
      </c>
      <c r="H440" s="210">
        <v>1105374657</v>
      </c>
      <c r="I440" s="203" t="s">
        <v>324</v>
      </c>
      <c r="J440" s="206"/>
      <c r="K440" s="198" t="str">
        <f t="shared" ca="1" si="0"/>
        <v>123 año, 7 mes</v>
      </c>
      <c r="L440" s="199" t="s">
        <v>506</v>
      </c>
      <c r="M440" s="199"/>
      <c r="N440" s="199"/>
      <c r="O440" s="199"/>
      <c r="P440" s="199"/>
      <c r="Q440" s="199" t="s">
        <v>185</v>
      </c>
      <c r="R440" s="199" t="s">
        <v>1796</v>
      </c>
      <c r="S440" s="199" t="str">
        <f t="shared" si="2"/>
        <v>GAR</v>
      </c>
      <c r="T440" s="199"/>
      <c r="U440" s="199" t="s">
        <v>371</v>
      </c>
    </row>
    <row r="441" spans="1:21" ht="15.75" customHeight="1">
      <c r="A441" s="200">
        <v>30</v>
      </c>
      <c r="B441" s="223" t="s">
        <v>1832</v>
      </c>
      <c r="C441" s="201">
        <v>2022</v>
      </c>
      <c r="D441" s="202">
        <v>44650</v>
      </c>
      <c r="E441" s="199" t="s">
        <v>1775</v>
      </c>
      <c r="F441" s="199" t="s">
        <v>591</v>
      </c>
      <c r="G441" s="199" t="s">
        <v>328</v>
      </c>
      <c r="H441" s="228">
        <v>1108652138</v>
      </c>
      <c r="I441" s="203" t="s">
        <v>327</v>
      </c>
      <c r="J441" s="206"/>
      <c r="K441" s="198" t="str">
        <f t="shared" ca="1" si="0"/>
        <v>123 año, 7 mes</v>
      </c>
      <c r="L441" s="199" t="s">
        <v>592</v>
      </c>
      <c r="M441" s="199"/>
      <c r="N441" s="199"/>
      <c r="O441" s="199"/>
      <c r="P441" s="199"/>
      <c r="Q441" s="199" t="s">
        <v>192</v>
      </c>
      <c r="R441" s="199" t="s">
        <v>1783</v>
      </c>
      <c r="S441" s="199" t="str">
        <f t="shared" si="2"/>
        <v>PRE</v>
      </c>
      <c r="T441" s="199"/>
      <c r="U441" s="199" t="s">
        <v>371</v>
      </c>
    </row>
    <row r="442" spans="1:21" ht="15.75" customHeight="1">
      <c r="A442" s="200">
        <v>30</v>
      </c>
      <c r="B442" s="223" t="s">
        <v>1832</v>
      </c>
      <c r="C442" s="201">
        <v>2022</v>
      </c>
      <c r="D442" s="202">
        <v>44650</v>
      </c>
      <c r="E442" s="199" t="s">
        <v>1775</v>
      </c>
      <c r="F442" s="199" t="s">
        <v>1325</v>
      </c>
      <c r="G442" s="199" t="s">
        <v>328</v>
      </c>
      <c r="H442" s="210">
        <v>1232818020</v>
      </c>
      <c r="I442" s="203" t="s">
        <v>324</v>
      </c>
      <c r="J442" s="205">
        <v>44494</v>
      </c>
      <c r="K442" s="198" t="str">
        <f t="shared" ca="1" si="0"/>
        <v>1 año, 9 mes</v>
      </c>
      <c r="L442" s="199" t="s">
        <v>1326</v>
      </c>
      <c r="M442" s="207" t="s">
        <v>1815</v>
      </c>
      <c r="N442" s="207">
        <v>1143976145</v>
      </c>
      <c r="O442" s="207" t="s">
        <v>1327</v>
      </c>
      <c r="P442" s="207">
        <v>3057681127</v>
      </c>
      <c r="Q442" s="199" t="s">
        <v>173</v>
      </c>
      <c r="R442" s="199" t="s">
        <v>1777</v>
      </c>
      <c r="S442" s="199" t="str">
        <f t="shared" si="2"/>
        <v>NIM</v>
      </c>
      <c r="T442" s="199"/>
      <c r="U442" s="199" t="s">
        <v>371</v>
      </c>
    </row>
    <row r="443" spans="1:21" ht="15.75" customHeight="1">
      <c r="A443" s="200">
        <v>31</v>
      </c>
      <c r="B443" s="223" t="s">
        <v>1832</v>
      </c>
      <c r="C443" s="201">
        <v>2022</v>
      </c>
      <c r="D443" s="202">
        <v>44651</v>
      </c>
      <c r="E443" s="199" t="s">
        <v>1775</v>
      </c>
      <c r="F443" s="199" t="s">
        <v>1070</v>
      </c>
      <c r="G443" s="199" t="s">
        <v>328</v>
      </c>
      <c r="H443" s="210">
        <v>1150696155</v>
      </c>
      <c r="I443" s="203" t="s">
        <v>324</v>
      </c>
      <c r="J443" s="206"/>
      <c r="K443" s="198" t="str">
        <f t="shared" ca="1" si="0"/>
        <v>123 año, 7 mes</v>
      </c>
      <c r="L443" s="199" t="s">
        <v>1071</v>
      </c>
      <c r="M443" s="199"/>
      <c r="N443" s="199"/>
      <c r="O443" s="199"/>
      <c r="P443" s="199"/>
      <c r="Q443" s="199" t="s">
        <v>192</v>
      </c>
      <c r="R443" s="199" t="s">
        <v>1783</v>
      </c>
      <c r="S443" s="199" t="str">
        <f t="shared" si="2"/>
        <v>PRE</v>
      </c>
      <c r="T443" s="199"/>
      <c r="U443" s="199" t="s">
        <v>371</v>
      </c>
    </row>
    <row r="444" spans="1:21" ht="15.75" customHeight="1">
      <c r="A444" s="200">
        <v>1</v>
      </c>
      <c r="B444" s="223" t="s">
        <v>1837</v>
      </c>
      <c r="C444" s="201">
        <v>2022</v>
      </c>
      <c r="D444" s="202">
        <v>44652</v>
      </c>
      <c r="E444" s="199" t="s">
        <v>1775</v>
      </c>
      <c r="F444" s="199" t="s">
        <v>838</v>
      </c>
      <c r="G444" s="199" t="s">
        <v>332</v>
      </c>
      <c r="H444" s="210">
        <v>1110295861</v>
      </c>
      <c r="I444" s="203" t="s">
        <v>327</v>
      </c>
      <c r="J444" s="206"/>
      <c r="K444" s="198" t="str">
        <f t="shared" ca="1" si="0"/>
        <v>123 año, 7 mes</v>
      </c>
      <c r="L444" s="199" t="s">
        <v>839</v>
      </c>
      <c r="M444" s="199"/>
      <c r="N444" s="199"/>
      <c r="O444" s="199"/>
      <c r="P444" s="199"/>
      <c r="Q444" s="199" t="s">
        <v>193</v>
      </c>
      <c r="R444" s="199" t="s">
        <v>1809</v>
      </c>
      <c r="S444" s="199" t="str">
        <f t="shared" si="2"/>
        <v>BOO</v>
      </c>
      <c r="T444" s="199"/>
      <c r="U444" s="199" t="s">
        <v>371</v>
      </c>
    </row>
    <row r="445" spans="1:21" ht="15.75" customHeight="1">
      <c r="A445" s="200">
        <v>1</v>
      </c>
      <c r="B445" s="223" t="s">
        <v>1837</v>
      </c>
      <c r="C445" s="201">
        <v>2022</v>
      </c>
      <c r="D445" s="202">
        <v>44652</v>
      </c>
      <c r="E445" s="199" t="s">
        <v>1775</v>
      </c>
      <c r="F445" s="199" t="s">
        <v>838</v>
      </c>
      <c r="G445" s="199" t="s">
        <v>332</v>
      </c>
      <c r="H445" s="210">
        <v>1110295861</v>
      </c>
      <c r="I445" s="203" t="s">
        <v>327</v>
      </c>
      <c r="J445" s="206"/>
      <c r="K445" s="198" t="str">
        <f t="shared" ca="1" si="0"/>
        <v>123 año, 7 mes</v>
      </c>
      <c r="L445" s="199" t="s">
        <v>839</v>
      </c>
      <c r="M445" s="199"/>
      <c r="N445" s="199"/>
      <c r="O445" s="199"/>
      <c r="P445" s="199"/>
      <c r="Q445" s="199" t="s">
        <v>173</v>
      </c>
      <c r="R445" s="199" t="s">
        <v>1777</v>
      </c>
      <c r="S445" s="199" t="str">
        <f t="shared" si="2"/>
        <v>NIM</v>
      </c>
      <c r="T445" s="199"/>
      <c r="U445" s="199" t="s">
        <v>371</v>
      </c>
    </row>
    <row r="446" spans="1:21" ht="15.75" customHeight="1">
      <c r="A446" s="200">
        <v>2</v>
      </c>
      <c r="B446" s="223" t="s">
        <v>1837</v>
      </c>
      <c r="C446" s="201">
        <v>2022</v>
      </c>
      <c r="D446" s="202">
        <v>44653</v>
      </c>
      <c r="E446" s="199" t="s">
        <v>1775</v>
      </c>
      <c r="F446" s="199" t="s">
        <v>618</v>
      </c>
      <c r="G446" s="199" t="s">
        <v>332</v>
      </c>
      <c r="H446" s="210">
        <v>1109557522</v>
      </c>
      <c r="I446" s="203" t="s">
        <v>327</v>
      </c>
      <c r="J446" s="206"/>
      <c r="K446" s="198" t="str">
        <f t="shared" ca="1" si="0"/>
        <v>123 año, 7 mes</v>
      </c>
      <c r="L446" s="199" t="s">
        <v>619</v>
      </c>
      <c r="M446" s="199"/>
      <c r="N446" s="199"/>
      <c r="O446" s="199"/>
      <c r="P446" s="199"/>
      <c r="Q446" s="199" t="s">
        <v>187</v>
      </c>
      <c r="R446" s="199" t="s">
        <v>1812</v>
      </c>
      <c r="S446" s="199" t="str">
        <f t="shared" si="2"/>
        <v>TET</v>
      </c>
      <c r="T446" s="199"/>
      <c r="U446" s="199" t="s">
        <v>371</v>
      </c>
    </row>
    <row r="447" spans="1:21" ht="15.75" customHeight="1">
      <c r="A447" s="200">
        <v>2</v>
      </c>
      <c r="B447" s="223" t="s">
        <v>1837</v>
      </c>
      <c r="C447" s="201">
        <v>2022</v>
      </c>
      <c r="D447" s="202">
        <v>44653</v>
      </c>
      <c r="E447" s="199" t="s">
        <v>1775</v>
      </c>
      <c r="F447" s="199" t="s">
        <v>618</v>
      </c>
      <c r="G447" s="199" t="s">
        <v>332</v>
      </c>
      <c r="H447" s="210">
        <v>1109557522</v>
      </c>
      <c r="I447" s="203" t="s">
        <v>327</v>
      </c>
      <c r="J447" s="206"/>
      <c r="K447" s="198" t="str">
        <f t="shared" ca="1" si="0"/>
        <v>123 año, 7 mes</v>
      </c>
      <c r="L447" s="199" t="s">
        <v>619</v>
      </c>
      <c r="M447" s="199"/>
      <c r="N447" s="199"/>
      <c r="O447" s="199"/>
      <c r="P447" s="199"/>
      <c r="Q447" s="199" t="s">
        <v>189</v>
      </c>
      <c r="R447" s="199" t="s">
        <v>1814</v>
      </c>
      <c r="S447" s="199" t="str">
        <f t="shared" si="2"/>
        <v>PRI</v>
      </c>
      <c r="T447" s="199"/>
      <c r="U447" s="199" t="s">
        <v>371</v>
      </c>
    </row>
    <row r="448" spans="1:21" ht="15.75" customHeight="1">
      <c r="A448" s="200">
        <v>2</v>
      </c>
      <c r="B448" s="223" t="s">
        <v>1837</v>
      </c>
      <c r="C448" s="201">
        <v>2022</v>
      </c>
      <c r="D448" s="202">
        <v>44653</v>
      </c>
      <c r="E448" s="199" t="s">
        <v>1775</v>
      </c>
      <c r="F448" s="199" t="s">
        <v>618</v>
      </c>
      <c r="G448" s="199" t="s">
        <v>332</v>
      </c>
      <c r="H448" s="210">
        <v>1109557522</v>
      </c>
      <c r="I448" s="203" t="s">
        <v>327</v>
      </c>
      <c r="J448" s="206"/>
      <c r="K448" s="198" t="str">
        <f t="shared" ca="1" si="0"/>
        <v>123 año, 7 mes</v>
      </c>
      <c r="L448" s="199" t="s">
        <v>619</v>
      </c>
      <c r="M448" s="199"/>
      <c r="N448" s="199"/>
      <c r="O448" s="199"/>
      <c r="P448" s="199"/>
      <c r="Q448" s="199" t="s">
        <v>186</v>
      </c>
      <c r="R448" s="199" t="s">
        <v>1825</v>
      </c>
      <c r="S448" s="199" t="str">
        <f t="shared" si="2"/>
        <v>VAR</v>
      </c>
      <c r="T448" s="199"/>
      <c r="U448" s="199" t="s">
        <v>371</v>
      </c>
    </row>
    <row r="449" spans="1:21" ht="15.75" customHeight="1">
      <c r="A449" s="200">
        <v>2</v>
      </c>
      <c r="B449" s="223" t="s">
        <v>1837</v>
      </c>
      <c r="C449" s="201">
        <v>2022</v>
      </c>
      <c r="D449" s="202">
        <v>44653</v>
      </c>
      <c r="E449" s="199" t="s">
        <v>1775</v>
      </c>
      <c r="F449" s="199" t="s">
        <v>1460</v>
      </c>
      <c r="G449" s="199" t="s">
        <v>328</v>
      </c>
      <c r="H449" s="210">
        <v>1241441975</v>
      </c>
      <c r="I449" s="203" t="s">
        <v>324</v>
      </c>
      <c r="J449" s="209">
        <v>44430</v>
      </c>
      <c r="K449" s="198" t="str">
        <f t="shared" ca="1" si="0"/>
        <v>2 año, 0 mes</v>
      </c>
      <c r="L449" s="199" t="s">
        <v>1461</v>
      </c>
      <c r="M449" s="207" t="s">
        <v>1819</v>
      </c>
      <c r="N449" s="207">
        <v>1110478398</v>
      </c>
      <c r="O449" s="207" t="s">
        <v>1462</v>
      </c>
      <c r="P449" s="207">
        <v>3225255535</v>
      </c>
      <c r="Q449" s="199" t="s">
        <v>289</v>
      </c>
      <c r="R449" s="199" t="s">
        <v>1784</v>
      </c>
      <c r="S449" s="199" t="str">
        <f t="shared" si="2"/>
        <v>HEX</v>
      </c>
      <c r="T449" s="199"/>
      <c r="U449" s="199" t="s">
        <v>375</v>
      </c>
    </row>
    <row r="450" spans="1:21" ht="15.75" customHeight="1">
      <c r="A450" s="200">
        <v>2</v>
      </c>
      <c r="B450" s="223" t="s">
        <v>1837</v>
      </c>
      <c r="C450" s="201">
        <v>2022</v>
      </c>
      <c r="D450" s="202">
        <v>44653</v>
      </c>
      <c r="E450" s="199" t="s">
        <v>1775</v>
      </c>
      <c r="F450" s="199" t="s">
        <v>1460</v>
      </c>
      <c r="G450" s="199" t="s">
        <v>328</v>
      </c>
      <c r="H450" s="210">
        <v>1241441975</v>
      </c>
      <c r="I450" s="203" t="s">
        <v>324</v>
      </c>
      <c r="J450" s="209">
        <v>44430</v>
      </c>
      <c r="K450" s="198" t="str">
        <f t="shared" ca="1" si="0"/>
        <v>2 año, 0 mes</v>
      </c>
      <c r="L450" s="199" t="s">
        <v>1461</v>
      </c>
      <c r="M450" s="207" t="s">
        <v>1819</v>
      </c>
      <c r="N450" s="207">
        <v>1110478398</v>
      </c>
      <c r="O450" s="207" t="s">
        <v>1462</v>
      </c>
      <c r="P450" s="207">
        <v>3225255535</v>
      </c>
      <c r="Q450" s="199" t="s">
        <v>192</v>
      </c>
      <c r="R450" s="199" t="s">
        <v>1783</v>
      </c>
      <c r="S450" s="199" t="str">
        <f t="shared" si="2"/>
        <v>PRE</v>
      </c>
      <c r="T450" s="199"/>
      <c r="U450" s="199" t="s">
        <v>375</v>
      </c>
    </row>
    <row r="451" spans="1:21" ht="15.75" customHeight="1">
      <c r="A451" s="200">
        <v>2</v>
      </c>
      <c r="B451" s="223" t="s">
        <v>1837</v>
      </c>
      <c r="C451" s="201">
        <v>2022</v>
      </c>
      <c r="D451" s="202">
        <v>44653</v>
      </c>
      <c r="E451" s="199" t="s">
        <v>1775</v>
      </c>
      <c r="F451" s="199" t="s">
        <v>1460</v>
      </c>
      <c r="G451" s="199" t="s">
        <v>328</v>
      </c>
      <c r="H451" s="210">
        <v>1241441975</v>
      </c>
      <c r="I451" s="203" t="s">
        <v>324</v>
      </c>
      <c r="J451" s="209">
        <v>44430</v>
      </c>
      <c r="K451" s="198" t="str">
        <f t="shared" ca="1" si="0"/>
        <v>2 año, 0 mes</v>
      </c>
      <c r="L451" s="199" t="s">
        <v>1461</v>
      </c>
      <c r="M451" s="207" t="s">
        <v>1819</v>
      </c>
      <c r="N451" s="207">
        <v>1110478398</v>
      </c>
      <c r="O451" s="207" t="s">
        <v>1462</v>
      </c>
      <c r="P451" s="207">
        <v>3225255535</v>
      </c>
      <c r="Q451" s="199" t="s">
        <v>194</v>
      </c>
      <c r="R451" s="199" t="s">
        <v>1785</v>
      </c>
      <c r="S451" s="199" t="str">
        <f t="shared" si="2"/>
        <v>ROT</v>
      </c>
      <c r="T451" s="199"/>
      <c r="U451" s="199" t="s">
        <v>375</v>
      </c>
    </row>
    <row r="452" spans="1:21" ht="15.75" customHeight="1">
      <c r="A452" s="200">
        <v>4</v>
      </c>
      <c r="B452" s="223" t="s">
        <v>1837</v>
      </c>
      <c r="C452" s="201">
        <v>2022</v>
      </c>
      <c r="D452" s="202">
        <v>44655</v>
      </c>
      <c r="E452" s="199" t="s">
        <v>1775</v>
      </c>
      <c r="F452" s="199" t="s">
        <v>417</v>
      </c>
      <c r="G452" s="199" t="s">
        <v>322</v>
      </c>
      <c r="H452" s="199">
        <v>1005743914</v>
      </c>
      <c r="I452" s="203" t="s">
        <v>327</v>
      </c>
      <c r="J452" s="206"/>
      <c r="K452" s="198" t="str">
        <f t="shared" ca="1" si="0"/>
        <v>123 año, 7 mes</v>
      </c>
      <c r="L452" s="199" t="s">
        <v>418</v>
      </c>
      <c r="M452" s="199"/>
      <c r="N452" s="199"/>
      <c r="O452" s="199"/>
      <c r="P452" s="199"/>
      <c r="Q452" s="199" t="s">
        <v>193</v>
      </c>
      <c r="R452" s="199" t="s">
        <v>1809</v>
      </c>
      <c r="S452" s="199" t="str">
        <f t="shared" si="2"/>
        <v>BOO</v>
      </c>
      <c r="T452" s="199"/>
      <c r="U452" s="199" t="s">
        <v>375</v>
      </c>
    </row>
    <row r="453" spans="1:21" ht="15.75" customHeight="1">
      <c r="A453" s="200">
        <v>5</v>
      </c>
      <c r="B453" s="223" t="s">
        <v>1837</v>
      </c>
      <c r="C453" s="201">
        <v>2022</v>
      </c>
      <c r="D453" s="202">
        <v>44656</v>
      </c>
      <c r="E453" s="199" t="s">
        <v>1775</v>
      </c>
      <c r="F453" s="199" t="s">
        <v>1185</v>
      </c>
      <c r="G453" s="199" t="s">
        <v>328</v>
      </c>
      <c r="H453" s="210">
        <v>1232811586</v>
      </c>
      <c r="I453" s="203" t="s">
        <v>324</v>
      </c>
      <c r="J453" s="206"/>
      <c r="K453" s="198" t="str">
        <f t="shared" ca="1" si="0"/>
        <v>123 año, 7 mes</v>
      </c>
      <c r="L453" s="199" t="s">
        <v>1186</v>
      </c>
      <c r="M453" s="199"/>
      <c r="N453" s="199"/>
      <c r="O453" s="199"/>
      <c r="P453" s="199"/>
      <c r="Q453" s="199" t="s">
        <v>173</v>
      </c>
      <c r="R453" s="199" t="s">
        <v>1777</v>
      </c>
      <c r="S453" s="199" t="str">
        <f t="shared" si="2"/>
        <v>NIM</v>
      </c>
      <c r="T453" s="199"/>
      <c r="U453" s="199" t="s">
        <v>371</v>
      </c>
    </row>
    <row r="454" spans="1:21" ht="15.75" customHeight="1">
      <c r="A454" s="200">
        <v>5</v>
      </c>
      <c r="B454" s="223" t="s">
        <v>1837</v>
      </c>
      <c r="C454" s="201">
        <v>2022</v>
      </c>
      <c r="D454" s="202">
        <v>44656</v>
      </c>
      <c r="E454" s="199" t="s">
        <v>1775</v>
      </c>
      <c r="F454" s="199" t="s">
        <v>491</v>
      </c>
      <c r="G454" s="199" t="s">
        <v>328</v>
      </c>
      <c r="H454" s="210">
        <v>1104839870</v>
      </c>
      <c r="I454" s="203" t="s">
        <v>324</v>
      </c>
      <c r="J454" s="206"/>
      <c r="K454" s="198" t="str">
        <f t="shared" ca="1" si="0"/>
        <v>123 año, 7 mes</v>
      </c>
      <c r="L454" s="199" t="s">
        <v>492</v>
      </c>
      <c r="M454" s="199"/>
      <c r="N454" s="199"/>
      <c r="O454" s="199"/>
      <c r="P454" s="199"/>
      <c r="Q454" s="199" t="s">
        <v>290</v>
      </c>
      <c r="R454" s="199" t="s">
        <v>1812</v>
      </c>
      <c r="S454" s="199" t="str">
        <f t="shared" si="2"/>
        <v>TET</v>
      </c>
      <c r="T454" s="199"/>
      <c r="U454" s="199" t="s">
        <v>375</v>
      </c>
    </row>
    <row r="455" spans="1:21" ht="15.75" customHeight="1">
      <c r="A455" s="200">
        <v>5</v>
      </c>
      <c r="B455" s="223" t="s">
        <v>1837</v>
      </c>
      <c r="C455" s="201">
        <v>2022</v>
      </c>
      <c r="D455" s="202">
        <v>44656</v>
      </c>
      <c r="E455" s="199" t="s">
        <v>1775</v>
      </c>
      <c r="F455" s="199" t="s">
        <v>1353</v>
      </c>
      <c r="G455" s="199" t="s">
        <v>328</v>
      </c>
      <c r="H455" s="199">
        <v>1232818678</v>
      </c>
      <c r="I455" s="203" t="s">
        <v>324</v>
      </c>
      <c r="J455" s="227">
        <v>44557</v>
      </c>
      <c r="K455" s="198" t="str">
        <f t="shared" ca="1" si="0"/>
        <v>1 año, 7 mes</v>
      </c>
      <c r="L455" s="199" t="s">
        <v>1354</v>
      </c>
      <c r="M455" s="199" t="s">
        <v>1833</v>
      </c>
      <c r="N455" s="199"/>
      <c r="O455" s="199"/>
      <c r="P455" s="199"/>
      <c r="Q455" s="199" t="s">
        <v>173</v>
      </c>
      <c r="R455" s="199" t="s">
        <v>1777</v>
      </c>
      <c r="S455" s="199" t="str">
        <f t="shared" si="2"/>
        <v>NIM</v>
      </c>
      <c r="T455" s="199"/>
      <c r="U455" s="199" t="s">
        <v>371</v>
      </c>
    </row>
    <row r="456" spans="1:21" ht="15.75" customHeight="1">
      <c r="A456" s="200">
        <v>8</v>
      </c>
      <c r="B456" s="223" t="s">
        <v>1837</v>
      </c>
      <c r="C456" s="201">
        <v>2022</v>
      </c>
      <c r="D456" s="202">
        <v>44659</v>
      </c>
      <c r="E456" s="199" t="s">
        <v>1775</v>
      </c>
      <c r="F456" s="199" t="s">
        <v>516</v>
      </c>
      <c r="G456" s="199" t="s">
        <v>328</v>
      </c>
      <c r="H456" s="210">
        <v>1106524348</v>
      </c>
      <c r="I456" s="203" t="s">
        <v>327</v>
      </c>
      <c r="J456" s="206"/>
      <c r="K456" s="198" t="str">
        <f t="shared" ca="1" si="0"/>
        <v>123 año, 7 mes</v>
      </c>
      <c r="L456" s="199" t="s">
        <v>517</v>
      </c>
      <c r="M456" s="199" t="s">
        <v>1799</v>
      </c>
      <c r="N456" s="199"/>
      <c r="O456" s="199"/>
      <c r="P456" s="199"/>
      <c r="Q456" s="199" t="s">
        <v>173</v>
      </c>
      <c r="R456" s="199" t="s">
        <v>1777</v>
      </c>
      <c r="S456" s="199" t="str">
        <f t="shared" si="2"/>
        <v>NIM</v>
      </c>
      <c r="T456" s="199"/>
      <c r="U456" s="199" t="s">
        <v>371</v>
      </c>
    </row>
    <row r="457" spans="1:21" ht="15.75" customHeight="1">
      <c r="A457" s="200">
        <v>8</v>
      </c>
      <c r="B457" s="223" t="s">
        <v>1837</v>
      </c>
      <c r="C457" s="201">
        <v>2022</v>
      </c>
      <c r="D457" s="202">
        <v>44659</v>
      </c>
      <c r="E457" s="199" t="s">
        <v>1775</v>
      </c>
      <c r="F457" s="199" t="s">
        <v>516</v>
      </c>
      <c r="G457" s="199" t="s">
        <v>328</v>
      </c>
      <c r="H457" s="210">
        <v>1106524348</v>
      </c>
      <c r="I457" s="203" t="s">
        <v>327</v>
      </c>
      <c r="J457" s="206"/>
      <c r="K457" s="198" t="str">
        <f t="shared" ca="1" si="0"/>
        <v>123 año, 7 mes</v>
      </c>
      <c r="L457" s="199" t="s">
        <v>517</v>
      </c>
      <c r="M457" s="199" t="s">
        <v>1799</v>
      </c>
      <c r="N457" s="199"/>
      <c r="O457" s="199"/>
      <c r="P457" s="199"/>
      <c r="Q457" s="212" t="s">
        <v>291</v>
      </c>
      <c r="R457" s="199" t="s">
        <v>1826</v>
      </c>
      <c r="S457" s="199" t="str">
        <f t="shared" si="2"/>
        <v>FLU</v>
      </c>
      <c r="T457" s="199"/>
      <c r="U457" s="199" t="s">
        <v>371</v>
      </c>
    </row>
    <row r="458" spans="1:21" ht="15.75" customHeight="1">
      <c r="A458" s="200">
        <v>8</v>
      </c>
      <c r="B458" s="223" t="s">
        <v>1837</v>
      </c>
      <c r="C458" s="201">
        <v>2022</v>
      </c>
      <c r="D458" s="202">
        <v>44659</v>
      </c>
      <c r="E458" s="199" t="s">
        <v>1775</v>
      </c>
      <c r="F458" s="199" t="s">
        <v>966</v>
      </c>
      <c r="G458" s="199" t="s">
        <v>328</v>
      </c>
      <c r="H458" s="210">
        <v>1116383887</v>
      </c>
      <c r="I458" s="203" t="s">
        <v>324</v>
      </c>
      <c r="J458" s="206"/>
      <c r="K458" s="198" t="str">
        <f t="shared" ca="1" si="0"/>
        <v>123 año, 7 mes</v>
      </c>
      <c r="L458" s="199" t="s">
        <v>967</v>
      </c>
      <c r="M458" s="199"/>
      <c r="N458" s="199"/>
      <c r="O458" s="199"/>
      <c r="P458" s="199"/>
      <c r="Q458" s="199" t="s">
        <v>173</v>
      </c>
      <c r="R458" s="199" t="s">
        <v>1777</v>
      </c>
      <c r="S458" s="199" t="str">
        <f t="shared" si="2"/>
        <v>NIM</v>
      </c>
      <c r="T458" s="199"/>
      <c r="U458" s="199" t="s">
        <v>371</v>
      </c>
    </row>
    <row r="459" spans="1:21" ht="15.75" customHeight="1">
      <c r="A459" s="200">
        <v>9</v>
      </c>
      <c r="B459" s="223" t="s">
        <v>1837</v>
      </c>
      <c r="C459" s="201">
        <v>2022</v>
      </c>
      <c r="D459" s="202">
        <v>44660</v>
      </c>
      <c r="E459" s="199" t="s">
        <v>1775</v>
      </c>
      <c r="F459" s="199" t="s">
        <v>1255</v>
      </c>
      <c r="G459" s="199" t="s">
        <v>328</v>
      </c>
      <c r="H459" s="199">
        <v>1232815271</v>
      </c>
      <c r="I459" s="203" t="s">
        <v>324</v>
      </c>
      <c r="J459" s="206"/>
      <c r="K459" s="198" t="str">
        <f t="shared" ca="1" si="0"/>
        <v>123 año, 7 mes</v>
      </c>
      <c r="L459" s="199" t="s">
        <v>1256</v>
      </c>
      <c r="M459" s="199"/>
      <c r="N459" s="199"/>
      <c r="O459" s="199"/>
      <c r="P459" s="199"/>
      <c r="Q459" s="199" t="s">
        <v>173</v>
      </c>
      <c r="R459" s="199" t="s">
        <v>1777</v>
      </c>
      <c r="S459" s="199" t="str">
        <f t="shared" si="2"/>
        <v>NIM</v>
      </c>
      <c r="T459" s="199"/>
      <c r="U459" s="199" t="s">
        <v>375</v>
      </c>
    </row>
    <row r="460" spans="1:21" ht="15.75" customHeight="1">
      <c r="A460" s="200">
        <v>9</v>
      </c>
      <c r="B460" s="223" t="s">
        <v>1837</v>
      </c>
      <c r="C460" s="201">
        <v>2022</v>
      </c>
      <c r="D460" s="202">
        <v>44660</v>
      </c>
      <c r="E460" s="199" t="s">
        <v>1775</v>
      </c>
      <c r="F460" s="199" t="s">
        <v>1255</v>
      </c>
      <c r="G460" s="199" t="s">
        <v>328</v>
      </c>
      <c r="H460" s="199">
        <v>1232815271</v>
      </c>
      <c r="I460" s="203" t="s">
        <v>324</v>
      </c>
      <c r="J460" s="206"/>
      <c r="K460" s="198" t="str">
        <f t="shared" ca="1" si="0"/>
        <v>123 año, 7 mes</v>
      </c>
      <c r="L460" s="199" t="s">
        <v>1256</v>
      </c>
      <c r="M460" s="199"/>
      <c r="N460" s="199"/>
      <c r="O460" s="199"/>
      <c r="P460" s="199"/>
      <c r="Q460" s="212" t="s">
        <v>291</v>
      </c>
      <c r="R460" s="199" t="s">
        <v>1826</v>
      </c>
      <c r="S460" s="199" t="str">
        <f t="shared" si="2"/>
        <v>FLU</v>
      </c>
      <c r="T460" s="199"/>
      <c r="U460" s="199" t="s">
        <v>375</v>
      </c>
    </row>
    <row r="461" spans="1:21" ht="15.75" customHeight="1">
      <c r="A461" s="200">
        <v>9</v>
      </c>
      <c r="B461" s="223" t="s">
        <v>1837</v>
      </c>
      <c r="C461" s="201">
        <v>2022</v>
      </c>
      <c r="D461" s="202">
        <v>44660</v>
      </c>
      <c r="E461" s="199" t="s">
        <v>1775</v>
      </c>
      <c r="F461" s="199" t="s">
        <v>1281</v>
      </c>
      <c r="G461" s="199" t="s">
        <v>328</v>
      </c>
      <c r="H461" s="199">
        <v>1232816464</v>
      </c>
      <c r="I461" s="203" t="s">
        <v>324</v>
      </c>
      <c r="J461" s="205">
        <v>44362</v>
      </c>
      <c r="K461" s="198" t="str">
        <f t="shared" ca="1" si="0"/>
        <v>2 año, 2 mes</v>
      </c>
      <c r="L461" s="199" t="s">
        <v>1282</v>
      </c>
      <c r="M461" s="207" t="s">
        <v>1782</v>
      </c>
      <c r="N461" s="207">
        <v>1143835116</v>
      </c>
      <c r="O461" s="207" t="s">
        <v>1283</v>
      </c>
      <c r="P461" s="207">
        <v>3046685324</v>
      </c>
      <c r="Q461" s="212" t="s">
        <v>291</v>
      </c>
      <c r="R461" s="199" t="s">
        <v>1826</v>
      </c>
      <c r="S461" s="199" t="str">
        <f t="shared" si="2"/>
        <v>FLU</v>
      </c>
      <c r="T461" s="199"/>
      <c r="U461" s="199" t="s">
        <v>371</v>
      </c>
    </row>
    <row r="462" spans="1:21" ht="15.75" customHeight="1">
      <c r="A462" s="200">
        <v>11</v>
      </c>
      <c r="B462" s="223" t="s">
        <v>1837</v>
      </c>
      <c r="C462" s="201">
        <v>2022</v>
      </c>
      <c r="D462" s="202">
        <v>44662</v>
      </c>
      <c r="E462" s="199" t="s">
        <v>1775</v>
      </c>
      <c r="F462" s="199" t="s">
        <v>1342</v>
      </c>
      <c r="G462" s="199" t="s">
        <v>328</v>
      </c>
      <c r="H462" s="210">
        <v>1232818228</v>
      </c>
      <c r="I462" s="203" t="s">
        <v>327</v>
      </c>
      <c r="J462" s="205">
        <v>44515</v>
      </c>
      <c r="K462" s="198" t="str">
        <f t="shared" ca="1" si="0"/>
        <v>1 año, 9 mes</v>
      </c>
      <c r="L462" s="199" t="s">
        <v>1343</v>
      </c>
      <c r="M462" s="207" t="s">
        <v>1838</v>
      </c>
      <c r="N462" s="207">
        <v>29314548</v>
      </c>
      <c r="O462" s="207" t="s">
        <v>1344</v>
      </c>
      <c r="P462" s="207">
        <v>3207200262</v>
      </c>
      <c r="Q462" s="199" t="s">
        <v>173</v>
      </c>
      <c r="R462" s="199" t="s">
        <v>1777</v>
      </c>
      <c r="S462" s="199" t="str">
        <f t="shared" si="2"/>
        <v>NIM</v>
      </c>
      <c r="T462" s="199"/>
      <c r="U462" s="199" t="s">
        <v>375</v>
      </c>
    </row>
    <row r="463" spans="1:21" ht="15.75" customHeight="1">
      <c r="A463" s="200">
        <v>12</v>
      </c>
      <c r="B463" s="223" t="s">
        <v>1837</v>
      </c>
      <c r="C463" s="201">
        <v>2022</v>
      </c>
      <c r="D463" s="202">
        <v>44663</v>
      </c>
      <c r="E463" s="199" t="s">
        <v>1775</v>
      </c>
      <c r="F463" s="199" t="s">
        <v>1202</v>
      </c>
      <c r="G463" s="199" t="s">
        <v>328</v>
      </c>
      <c r="H463" s="210">
        <v>1232812550</v>
      </c>
      <c r="I463" s="203" t="s">
        <v>324</v>
      </c>
      <c r="J463" s="206"/>
      <c r="K463" s="198" t="str">
        <f t="shared" ca="1" si="0"/>
        <v>123 año, 7 mes</v>
      </c>
      <c r="L463" s="199" t="s">
        <v>1203</v>
      </c>
      <c r="M463" s="199"/>
      <c r="N463" s="199"/>
      <c r="O463" s="199"/>
      <c r="P463" s="199"/>
      <c r="Q463" s="199" t="s">
        <v>192</v>
      </c>
      <c r="R463" s="199" t="s">
        <v>1783</v>
      </c>
      <c r="S463" s="199" t="str">
        <f t="shared" si="2"/>
        <v>PRE</v>
      </c>
      <c r="T463" s="199"/>
      <c r="U463" s="199" t="s">
        <v>375</v>
      </c>
    </row>
    <row r="464" spans="1:21" ht="15.75" customHeight="1">
      <c r="A464" s="200">
        <v>12</v>
      </c>
      <c r="B464" s="223" t="s">
        <v>1837</v>
      </c>
      <c r="C464" s="201">
        <v>2022</v>
      </c>
      <c r="D464" s="202">
        <v>44663</v>
      </c>
      <c r="E464" s="199" t="s">
        <v>1775</v>
      </c>
      <c r="F464" s="199" t="s">
        <v>1202</v>
      </c>
      <c r="G464" s="199" t="s">
        <v>328</v>
      </c>
      <c r="H464" s="210">
        <v>1232812550</v>
      </c>
      <c r="I464" s="203" t="s">
        <v>324</v>
      </c>
      <c r="J464" s="206"/>
      <c r="K464" s="198" t="str">
        <f t="shared" ca="1" si="0"/>
        <v>123 año, 7 mes</v>
      </c>
      <c r="L464" s="199" t="s">
        <v>1203</v>
      </c>
      <c r="M464" s="199"/>
      <c r="N464" s="199"/>
      <c r="O464" s="199"/>
      <c r="P464" s="199"/>
      <c r="Q464" s="199" t="s">
        <v>1827</v>
      </c>
      <c r="R464" s="199" t="s">
        <v>1789</v>
      </c>
      <c r="S464" s="199" t="str">
        <f t="shared" si="2"/>
        <v>AVA</v>
      </c>
      <c r="T464" s="199"/>
      <c r="U464" s="199" t="s">
        <v>375</v>
      </c>
    </row>
    <row r="465" spans="1:21" ht="15.75" customHeight="1">
      <c r="A465" s="200">
        <v>12</v>
      </c>
      <c r="B465" s="223" t="s">
        <v>1837</v>
      </c>
      <c r="C465" s="201">
        <v>2022</v>
      </c>
      <c r="D465" s="202">
        <v>44663</v>
      </c>
      <c r="E465" s="199" t="s">
        <v>1775</v>
      </c>
      <c r="F465" s="199" t="s">
        <v>1202</v>
      </c>
      <c r="G465" s="199" t="s">
        <v>328</v>
      </c>
      <c r="H465" s="210">
        <v>1232812550</v>
      </c>
      <c r="I465" s="203" t="s">
        <v>324</v>
      </c>
      <c r="J465" s="206"/>
      <c r="K465" s="198" t="str">
        <f t="shared" ca="1" si="0"/>
        <v>123 año, 7 mes</v>
      </c>
      <c r="L465" s="199" t="s">
        <v>1203</v>
      </c>
      <c r="M465" s="199"/>
      <c r="N465" s="199"/>
      <c r="O465" s="199"/>
      <c r="P465" s="199"/>
      <c r="Q465" s="212" t="s">
        <v>291</v>
      </c>
      <c r="R465" s="199" t="s">
        <v>1826</v>
      </c>
      <c r="S465" s="199" t="str">
        <f t="shared" si="2"/>
        <v>FLU</v>
      </c>
      <c r="T465" s="199"/>
      <c r="U465" s="199" t="s">
        <v>375</v>
      </c>
    </row>
    <row r="466" spans="1:21" ht="15.75" customHeight="1">
      <c r="A466" s="200">
        <v>12</v>
      </c>
      <c r="B466" s="223" t="s">
        <v>1837</v>
      </c>
      <c r="C466" s="201">
        <v>2022</v>
      </c>
      <c r="D466" s="202">
        <v>44663</v>
      </c>
      <c r="E466" s="199" t="s">
        <v>1775</v>
      </c>
      <c r="F466" s="199" t="s">
        <v>635</v>
      </c>
      <c r="G466" s="199" t="s">
        <v>328</v>
      </c>
      <c r="H466" s="210">
        <v>1109568244</v>
      </c>
      <c r="I466" s="203" t="s">
        <v>324</v>
      </c>
      <c r="J466" s="206"/>
      <c r="K466" s="198" t="str">
        <f t="shared" ca="1" si="0"/>
        <v>123 año, 7 mes</v>
      </c>
      <c r="L466" s="199" t="s">
        <v>636</v>
      </c>
      <c r="M466" s="199"/>
      <c r="N466" s="199"/>
      <c r="O466" s="199"/>
      <c r="P466" s="199"/>
      <c r="Q466" s="212" t="s">
        <v>291</v>
      </c>
      <c r="R466" s="199" t="s">
        <v>1826</v>
      </c>
      <c r="S466" s="199" t="str">
        <f t="shared" si="2"/>
        <v>FLU</v>
      </c>
      <c r="T466" s="199"/>
      <c r="U466" s="199" t="s">
        <v>371</v>
      </c>
    </row>
    <row r="467" spans="1:21" ht="15.75" customHeight="1">
      <c r="A467" s="200">
        <v>12</v>
      </c>
      <c r="B467" s="223" t="s">
        <v>1837</v>
      </c>
      <c r="C467" s="201">
        <v>2022</v>
      </c>
      <c r="D467" s="202">
        <v>44663</v>
      </c>
      <c r="E467" s="199" t="s">
        <v>1775</v>
      </c>
      <c r="F467" s="210" t="s">
        <v>669</v>
      </c>
      <c r="G467" s="199" t="s">
        <v>328</v>
      </c>
      <c r="H467" s="210">
        <v>1109571201</v>
      </c>
      <c r="I467" s="203" t="s">
        <v>324</v>
      </c>
      <c r="J467" s="206"/>
      <c r="K467" s="198" t="str">
        <f t="shared" ca="1" si="0"/>
        <v>123 año, 7 mes</v>
      </c>
      <c r="L467" s="199" t="s">
        <v>670</v>
      </c>
      <c r="M467" s="199"/>
      <c r="N467" s="199"/>
      <c r="O467" s="199"/>
      <c r="P467" s="199"/>
      <c r="Q467" s="212" t="s">
        <v>291</v>
      </c>
      <c r="R467" s="199" t="s">
        <v>1826</v>
      </c>
      <c r="S467" s="199" t="str">
        <f t="shared" si="2"/>
        <v>FLU</v>
      </c>
      <c r="T467" s="199"/>
      <c r="U467" s="199" t="s">
        <v>375</v>
      </c>
    </row>
    <row r="468" spans="1:21" ht="15.75" customHeight="1">
      <c r="A468" s="200">
        <v>13</v>
      </c>
      <c r="B468" s="223" t="s">
        <v>1837</v>
      </c>
      <c r="C468" s="201">
        <v>2022</v>
      </c>
      <c r="D468" s="202">
        <v>44664</v>
      </c>
      <c r="E468" s="199" t="s">
        <v>1775</v>
      </c>
      <c r="F468" s="199" t="s">
        <v>610</v>
      </c>
      <c r="G468" s="199" t="s">
        <v>328</v>
      </c>
      <c r="H468" s="199">
        <v>1109572648</v>
      </c>
      <c r="I468" s="203" t="s">
        <v>324</v>
      </c>
      <c r="J468" s="205">
        <v>44439</v>
      </c>
      <c r="K468" s="198" t="str">
        <f t="shared" ca="1" si="0"/>
        <v>1 año, 11 mes</v>
      </c>
      <c r="L468" s="199" t="s">
        <v>611</v>
      </c>
      <c r="M468" s="199"/>
      <c r="N468" s="199"/>
      <c r="O468" s="199"/>
      <c r="P468" s="199"/>
      <c r="Q468" s="212" t="s">
        <v>291</v>
      </c>
      <c r="R468" s="199" t="s">
        <v>1826</v>
      </c>
      <c r="S468" s="199" t="str">
        <f t="shared" si="2"/>
        <v>FLU</v>
      </c>
      <c r="T468" s="199"/>
      <c r="U468" s="199" t="s">
        <v>375</v>
      </c>
    </row>
    <row r="469" spans="1:21" ht="15.75" customHeight="1">
      <c r="A469" s="200">
        <v>18</v>
      </c>
      <c r="B469" s="223" t="s">
        <v>1837</v>
      </c>
      <c r="C469" s="201">
        <v>2022</v>
      </c>
      <c r="D469" s="202">
        <v>44669</v>
      </c>
      <c r="E469" s="229" t="s">
        <v>1775</v>
      </c>
      <c r="F469" s="199" t="s">
        <v>1088</v>
      </c>
      <c r="G469" s="199" t="s">
        <v>328</v>
      </c>
      <c r="H469" s="230">
        <v>1218717935</v>
      </c>
      <c r="I469" s="231" t="s">
        <v>324</v>
      </c>
      <c r="J469" s="231"/>
      <c r="K469" s="198" t="str">
        <f t="shared" ca="1" si="0"/>
        <v>123 año, 7 mes</v>
      </c>
      <c r="L469" s="232" t="s">
        <v>1089</v>
      </c>
      <c r="M469" s="232"/>
      <c r="N469" s="232"/>
      <c r="O469" s="232"/>
      <c r="P469" s="232"/>
      <c r="Q469" s="232" t="s">
        <v>190</v>
      </c>
      <c r="R469" s="199" t="s">
        <v>1787</v>
      </c>
      <c r="S469" s="199" t="str">
        <f t="shared" si="2"/>
        <v>PRO</v>
      </c>
      <c r="T469" s="232"/>
      <c r="U469" s="232" t="s">
        <v>375</v>
      </c>
    </row>
    <row r="470" spans="1:21" ht="15.75" customHeight="1">
      <c r="A470" s="200">
        <v>18</v>
      </c>
      <c r="B470" s="223" t="s">
        <v>1837</v>
      </c>
      <c r="C470" s="201">
        <v>2022</v>
      </c>
      <c r="D470" s="202">
        <v>44669</v>
      </c>
      <c r="E470" s="229" t="s">
        <v>1775</v>
      </c>
      <c r="F470" s="199" t="s">
        <v>1088</v>
      </c>
      <c r="G470" s="199" t="s">
        <v>328</v>
      </c>
      <c r="H470" s="230">
        <v>1218717935</v>
      </c>
      <c r="I470" s="231" t="s">
        <v>324</v>
      </c>
      <c r="J470" s="231"/>
      <c r="K470" s="198" t="str">
        <f t="shared" ca="1" si="0"/>
        <v>123 año, 7 mes</v>
      </c>
      <c r="L470" s="232" t="s">
        <v>1089</v>
      </c>
      <c r="M470" s="232"/>
      <c r="N470" s="232"/>
      <c r="O470" s="232"/>
      <c r="P470" s="232"/>
      <c r="Q470" s="232" t="s">
        <v>1827</v>
      </c>
      <c r="R470" s="199" t="s">
        <v>1789</v>
      </c>
      <c r="S470" s="199" t="str">
        <f t="shared" si="2"/>
        <v>AVA</v>
      </c>
      <c r="T470" s="232"/>
      <c r="U470" s="232" t="s">
        <v>375</v>
      </c>
    </row>
    <row r="471" spans="1:21" ht="15.75" customHeight="1">
      <c r="A471" s="200">
        <v>18</v>
      </c>
      <c r="B471" s="223" t="s">
        <v>1837</v>
      </c>
      <c r="C471" s="201">
        <v>2022</v>
      </c>
      <c r="D471" s="202">
        <v>44669</v>
      </c>
      <c r="E471" s="229" t="s">
        <v>1775</v>
      </c>
      <c r="F471" s="199" t="s">
        <v>1088</v>
      </c>
      <c r="G471" s="199" t="s">
        <v>328</v>
      </c>
      <c r="H471" s="230">
        <v>1218717935</v>
      </c>
      <c r="I471" s="231" t="s">
        <v>324</v>
      </c>
      <c r="J471" s="231"/>
      <c r="K471" s="198" t="str">
        <f t="shared" ca="1" si="0"/>
        <v>123 año, 7 mes</v>
      </c>
      <c r="L471" s="232" t="s">
        <v>1089</v>
      </c>
      <c r="M471" s="232"/>
      <c r="N471" s="232"/>
      <c r="O471" s="232"/>
      <c r="P471" s="232"/>
      <c r="Q471" s="233" t="s">
        <v>291</v>
      </c>
      <c r="R471" s="199" t="s">
        <v>1826</v>
      </c>
      <c r="S471" s="199" t="str">
        <f t="shared" si="2"/>
        <v>FLU</v>
      </c>
      <c r="T471" s="232"/>
      <c r="U471" s="232" t="s">
        <v>375</v>
      </c>
    </row>
    <row r="472" spans="1:21" ht="15.75" customHeight="1">
      <c r="A472" s="200">
        <v>18</v>
      </c>
      <c r="B472" s="223" t="s">
        <v>1837</v>
      </c>
      <c r="C472" s="201">
        <v>2022</v>
      </c>
      <c r="D472" s="202">
        <v>44669</v>
      </c>
      <c r="E472" s="199" t="s">
        <v>1775</v>
      </c>
      <c r="F472" s="199" t="s">
        <v>1334</v>
      </c>
      <c r="G472" s="199" t="s">
        <v>328</v>
      </c>
      <c r="H472" s="199">
        <v>1232818096</v>
      </c>
      <c r="I472" s="203" t="s">
        <v>324</v>
      </c>
      <c r="J472" s="206"/>
      <c r="K472" s="198" t="str">
        <f t="shared" ca="1" si="0"/>
        <v>123 año, 7 mes</v>
      </c>
      <c r="L472" s="199" t="s">
        <v>1335</v>
      </c>
      <c r="M472" s="199"/>
      <c r="N472" s="199"/>
      <c r="O472" s="199"/>
      <c r="P472" s="199"/>
      <c r="Q472" s="199" t="s">
        <v>173</v>
      </c>
      <c r="R472" s="199" t="s">
        <v>1777</v>
      </c>
      <c r="S472" s="199" t="str">
        <f t="shared" si="2"/>
        <v>NIM</v>
      </c>
      <c r="T472" s="199"/>
      <c r="U472" s="199" t="s">
        <v>371</v>
      </c>
    </row>
    <row r="473" spans="1:21" ht="15.75" customHeight="1">
      <c r="A473" s="200">
        <v>18</v>
      </c>
      <c r="B473" s="223" t="s">
        <v>1837</v>
      </c>
      <c r="C473" s="201">
        <v>2022</v>
      </c>
      <c r="D473" s="202">
        <v>44669</v>
      </c>
      <c r="E473" s="199" t="s">
        <v>1775</v>
      </c>
      <c r="F473" s="199" t="s">
        <v>429</v>
      </c>
      <c r="G473" s="199" t="s">
        <v>328</v>
      </c>
      <c r="H473" s="210">
        <v>1014891350</v>
      </c>
      <c r="I473" s="203" t="s">
        <v>327</v>
      </c>
      <c r="J473" s="206"/>
      <c r="K473" s="198" t="str">
        <f t="shared" ca="1" si="0"/>
        <v>123 año, 7 mes</v>
      </c>
      <c r="L473" s="199" t="s">
        <v>430</v>
      </c>
      <c r="M473" s="199"/>
      <c r="N473" s="199"/>
      <c r="O473" s="199"/>
      <c r="P473" s="199"/>
      <c r="Q473" s="212" t="s">
        <v>291</v>
      </c>
      <c r="R473" s="199" t="s">
        <v>1826</v>
      </c>
      <c r="S473" s="199" t="str">
        <f t="shared" si="2"/>
        <v>FLU</v>
      </c>
      <c r="T473" s="199"/>
      <c r="U473" s="199" t="s">
        <v>371</v>
      </c>
    </row>
    <row r="474" spans="1:21" ht="15.75" customHeight="1">
      <c r="A474" s="200">
        <v>18</v>
      </c>
      <c r="B474" s="223" t="s">
        <v>1837</v>
      </c>
      <c r="C474" s="201">
        <v>2022</v>
      </c>
      <c r="D474" s="202">
        <v>44669</v>
      </c>
      <c r="E474" s="199" t="s">
        <v>1775</v>
      </c>
      <c r="F474" s="199" t="s">
        <v>476</v>
      </c>
      <c r="G474" s="199" t="s">
        <v>328</v>
      </c>
      <c r="H474" s="199">
        <v>1087840615</v>
      </c>
      <c r="I474" s="203" t="s">
        <v>327</v>
      </c>
      <c r="J474" s="204">
        <v>44339</v>
      </c>
      <c r="K474" s="198" t="str">
        <f t="shared" ca="1" si="0"/>
        <v>2 año, 3 mes</v>
      </c>
      <c r="L474" s="199" t="s">
        <v>477</v>
      </c>
      <c r="M474" s="199"/>
      <c r="N474" s="199"/>
      <c r="O474" s="199" t="s">
        <v>478</v>
      </c>
      <c r="P474" s="199">
        <v>3147281189</v>
      </c>
      <c r="Q474" s="212" t="s">
        <v>291</v>
      </c>
      <c r="R474" s="199" t="s">
        <v>1826</v>
      </c>
      <c r="S474" s="199" t="str">
        <f t="shared" si="2"/>
        <v>FLU</v>
      </c>
      <c r="T474" s="199"/>
      <c r="U474" s="199" t="s">
        <v>375</v>
      </c>
    </row>
    <row r="475" spans="1:21" ht="15.75" customHeight="1">
      <c r="A475" s="200">
        <v>18</v>
      </c>
      <c r="B475" s="223" t="s">
        <v>1837</v>
      </c>
      <c r="C475" s="201">
        <v>2022</v>
      </c>
      <c r="D475" s="202">
        <v>44669</v>
      </c>
      <c r="E475" s="199" t="s">
        <v>1775</v>
      </c>
      <c r="F475" s="199" t="s">
        <v>411</v>
      </c>
      <c r="G475" s="219" t="s">
        <v>406</v>
      </c>
      <c r="H475" s="210">
        <v>669376083</v>
      </c>
      <c r="I475" s="203" t="s">
        <v>327</v>
      </c>
      <c r="J475" s="221">
        <v>44722</v>
      </c>
      <c r="K475" s="198" t="str">
        <f t="shared" ca="1" si="0"/>
        <v>1 año, 2 mes</v>
      </c>
      <c r="L475" s="199" t="s">
        <v>412</v>
      </c>
      <c r="M475" s="199"/>
      <c r="N475" s="199"/>
      <c r="O475" s="207" t="s">
        <v>413</v>
      </c>
      <c r="P475" s="207">
        <v>3104644814</v>
      </c>
      <c r="Q475" s="199" t="s">
        <v>198</v>
      </c>
      <c r="R475" s="199" t="s">
        <v>1784</v>
      </c>
      <c r="S475" s="199" t="str">
        <f t="shared" si="2"/>
        <v>HEX</v>
      </c>
      <c r="T475" s="199"/>
      <c r="U475" s="199" t="s">
        <v>371</v>
      </c>
    </row>
    <row r="476" spans="1:21" ht="15.75" customHeight="1">
      <c r="A476" s="200">
        <v>18</v>
      </c>
      <c r="B476" s="223" t="s">
        <v>1837</v>
      </c>
      <c r="C476" s="201">
        <v>2022</v>
      </c>
      <c r="D476" s="202">
        <v>44669</v>
      </c>
      <c r="E476" s="199" t="s">
        <v>1775</v>
      </c>
      <c r="F476" s="199" t="s">
        <v>411</v>
      </c>
      <c r="G476" s="219" t="s">
        <v>406</v>
      </c>
      <c r="H476" s="210">
        <v>669376083</v>
      </c>
      <c r="I476" s="203" t="s">
        <v>327</v>
      </c>
      <c r="J476" s="221">
        <v>44722</v>
      </c>
      <c r="K476" s="198" t="str">
        <f t="shared" ca="1" si="0"/>
        <v>1 año, 2 mes</v>
      </c>
      <c r="L476" s="199" t="s">
        <v>412</v>
      </c>
      <c r="M476" s="199"/>
      <c r="N476" s="199"/>
      <c r="O476" s="207" t="s">
        <v>413</v>
      </c>
      <c r="P476" s="207">
        <v>3104644814</v>
      </c>
      <c r="Q476" s="199" t="s">
        <v>192</v>
      </c>
      <c r="R476" s="199" t="s">
        <v>1783</v>
      </c>
      <c r="S476" s="199" t="str">
        <f t="shared" si="2"/>
        <v>PRE</v>
      </c>
      <c r="T476" s="199"/>
      <c r="U476" s="199" t="s">
        <v>371</v>
      </c>
    </row>
    <row r="477" spans="1:21" ht="15.75" customHeight="1">
      <c r="A477" s="200">
        <v>18</v>
      </c>
      <c r="B477" s="223" t="s">
        <v>1837</v>
      </c>
      <c r="C477" s="201">
        <v>2022</v>
      </c>
      <c r="D477" s="202">
        <v>44669</v>
      </c>
      <c r="E477" s="199" t="s">
        <v>1775</v>
      </c>
      <c r="F477" s="199" t="s">
        <v>411</v>
      </c>
      <c r="G477" s="219" t="s">
        <v>406</v>
      </c>
      <c r="H477" s="210">
        <v>669376083</v>
      </c>
      <c r="I477" s="203" t="s">
        <v>327</v>
      </c>
      <c r="J477" s="221">
        <v>44722</v>
      </c>
      <c r="K477" s="198" t="str">
        <f t="shared" ca="1" si="0"/>
        <v>1 año, 2 mes</v>
      </c>
      <c r="L477" s="199" t="s">
        <v>412</v>
      </c>
      <c r="M477" s="199"/>
      <c r="N477" s="199"/>
      <c r="O477" s="207" t="s">
        <v>413</v>
      </c>
      <c r="P477" s="207">
        <v>3104644814</v>
      </c>
      <c r="Q477" s="199" t="s">
        <v>194</v>
      </c>
      <c r="R477" s="199" t="s">
        <v>1785</v>
      </c>
      <c r="S477" s="199" t="str">
        <f t="shared" si="2"/>
        <v>ROT</v>
      </c>
      <c r="T477" s="199"/>
      <c r="U477" s="199" t="s">
        <v>371</v>
      </c>
    </row>
    <row r="478" spans="1:21" ht="15.75" customHeight="1">
      <c r="A478" s="200">
        <v>18</v>
      </c>
      <c r="B478" s="223" t="s">
        <v>1837</v>
      </c>
      <c r="C478" s="201">
        <v>2022</v>
      </c>
      <c r="D478" s="202">
        <v>44669</v>
      </c>
      <c r="E478" s="199" t="s">
        <v>1775</v>
      </c>
      <c r="F478" s="199" t="s">
        <v>411</v>
      </c>
      <c r="G478" s="219" t="s">
        <v>406</v>
      </c>
      <c r="H478" s="210">
        <v>669376083</v>
      </c>
      <c r="I478" s="203" t="s">
        <v>327</v>
      </c>
      <c r="J478" s="221">
        <v>44722</v>
      </c>
      <c r="K478" s="198" t="str">
        <f t="shared" ca="1" si="0"/>
        <v>1 año, 2 mes</v>
      </c>
      <c r="L478" s="199" t="s">
        <v>412</v>
      </c>
      <c r="M478" s="199"/>
      <c r="N478" s="199"/>
      <c r="O478" s="207" t="s">
        <v>413</v>
      </c>
      <c r="P478" s="207">
        <v>3104644814</v>
      </c>
      <c r="Q478" s="212" t="s">
        <v>291</v>
      </c>
      <c r="R478" s="199" t="s">
        <v>1826</v>
      </c>
      <c r="S478" s="199" t="str">
        <f t="shared" si="2"/>
        <v>FLU</v>
      </c>
      <c r="T478" s="199"/>
      <c r="U478" s="199" t="s">
        <v>371</v>
      </c>
    </row>
    <row r="479" spans="1:21" ht="15.75" customHeight="1">
      <c r="A479" s="200">
        <v>18</v>
      </c>
      <c r="B479" s="223" t="s">
        <v>1837</v>
      </c>
      <c r="C479" s="201">
        <v>2022</v>
      </c>
      <c r="D479" s="202">
        <v>44669</v>
      </c>
      <c r="E479" s="199" t="s">
        <v>1775</v>
      </c>
      <c r="F479" s="199" t="s">
        <v>910</v>
      </c>
      <c r="G479" s="199" t="s">
        <v>328</v>
      </c>
      <c r="H479" s="199">
        <v>1112068898</v>
      </c>
      <c r="I479" s="203" t="s">
        <v>324</v>
      </c>
      <c r="J479" s="206"/>
      <c r="K479" s="198" t="str">
        <f t="shared" ca="1" si="0"/>
        <v>123 año, 7 mes</v>
      </c>
      <c r="L479" s="199" t="s">
        <v>911</v>
      </c>
      <c r="M479" s="199"/>
      <c r="N479" s="199"/>
      <c r="O479" s="199"/>
      <c r="P479" s="199"/>
      <c r="Q479" s="199" t="s">
        <v>192</v>
      </c>
      <c r="R479" s="199" t="s">
        <v>1783</v>
      </c>
      <c r="S479" s="199" t="str">
        <f t="shared" si="2"/>
        <v>PRE</v>
      </c>
      <c r="T479" s="199"/>
      <c r="U479" s="199" t="s">
        <v>375</v>
      </c>
    </row>
    <row r="480" spans="1:21" ht="15.75" customHeight="1">
      <c r="A480" s="200">
        <v>18</v>
      </c>
      <c r="B480" s="223" t="s">
        <v>1837</v>
      </c>
      <c r="C480" s="201">
        <v>2022</v>
      </c>
      <c r="D480" s="202">
        <v>44669</v>
      </c>
      <c r="E480" s="199" t="s">
        <v>1775</v>
      </c>
      <c r="F480" s="199" t="s">
        <v>910</v>
      </c>
      <c r="G480" s="199" t="s">
        <v>328</v>
      </c>
      <c r="H480" s="199">
        <v>1112068898</v>
      </c>
      <c r="I480" s="203" t="s">
        <v>324</v>
      </c>
      <c r="J480" s="206"/>
      <c r="K480" s="198" t="str">
        <f t="shared" ca="1" si="0"/>
        <v>123 año, 7 mes</v>
      </c>
      <c r="L480" s="199" t="s">
        <v>911</v>
      </c>
      <c r="M480" s="199"/>
      <c r="N480" s="199"/>
      <c r="O480" s="199"/>
      <c r="P480" s="199"/>
      <c r="Q480" s="212" t="s">
        <v>291</v>
      </c>
      <c r="R480" s="199" t="s">
        <v>1826</v>
      </c>
      <c r="S480" s="199" t="str">
        <f t="shared" si="2"/>
        <v>FLU</v>
      </c>
      <c r="T480" s="199"/>
      <c r="U480" s="199" t="s">
        <v>375</v>
      </c>
    </row>
    <row r="481" spans="1:21" ht="15.75" customHeight="1">
      <c r="A481" s="200">
        <v>18</v>
      </c>
      <c r="B481" s="223" t="s">
        <v>1837</v>
      </c>
      <c r="C481" s="201">
        <v>2022</v>
      </c>
      <c r="D481" s="202">
        <v>44669</v>
      </c>
      <c r="E481" s="199" t="s">
        <v>1775</v>
      </c>
      <c r="F481" s="199" t="s">
        <v>820</v>
      </c>
      <c r="G481" s="199" t="s">
        <v>328</v>
      </c>
      <c r="H481" s="210">
        <v>1109935859</v>
      </c>
      <c r="I481" s="203" t="s">
        <v>327</v>
      </c>
      <c r="J481" s="206"/>
      <c r="K481" s="198" t="str">
        <f t="shared" ca="1" si="0"/>
        <v>123 año, 7 mes</v>
      </c>
      <c r="L481" s="199" t="s">
        <v>821</v>
      </c>
      <c r="M481" s="199"/>
      <c r="N481" s="199"/>
      <c r="O481" s="199"/>
      <c r="P481" s="199"/>
      <c r="Q481" s="199" t="s">
        <v>1827</v>
      </c>
      <c r="R481" s="199" t="s">
        <v>1789</v>
      </c>
      <c r="S481" s="199" t="str">
        <f t="shared" si="2"/>
        <v>AVA</v>
      </c>
      <c r="T481" s="199"/>
      <c r="U481" s="199" t="s">
        <v>371</v>
      </c>
    </row>
    <row r="482" spans="1:21" ht="15.75" customHeight="1">
      <c r="A482" s="200">
        <v>18</v>
      </c>
      <c r="B482" s="223" t="s">
        <v>1837</v>
      </c>
      <c r="C482" s="201">
        <v>2022</v>
      </c>
      <c r="D482" s="202">
        <v>44669</v>
      </c>
      <c r="E482" s="199" t="s">
        <v>1775</v>
      </c>
      <c r="F482" s="199" t="s">
        <v>820</v>
      </c>
      <c r="G482" s="199" t="s">
        <v>328</v>
      </c>
      <c r="H482" s="210">
        <v>1109935859</v>
      </c>
      <c r="I482" s="203" t="s">
        <v>327</v>
      </c>
      <c r="J482" s="206"/>
      <c r="K482" s="198" t="str">
        <f t="shared" ca="1" si="0"/>
        <v>123 año, 7 mes</v>
      </c>
      <c r="L482" s="199" t="s">
        <v>821</v>
      </c>
      <c r="M482" s="199"/>
      <c r="N482" s="199"/>
      <c r="O482" s="199"/>
      <c r="P482" s="199"/>
      <c r="Q482" s="212" t="s">
        <v>291</v>
      </c>
      <c r="R482" s="199" t="s">
        <v>1826</v>
      </c>
      <c r="S482" s="199" t="str">
        <f t="shared" si="2"/>
        <v>FLU</v>
      </c>
      <c r="T482" s="199"/>
      <c r="U482" s="199" t="s">
        <v>371</v>
      </c>
    </row>
    <row r="483" spans="1:21" ht="15.75" customHeight="1">
      <c r="A483" s="200">
        <v>18</v>
      </c>
      <c r="B483" s="223" t="s">
        <v>1837</v>
      </c>
      <c r="C483" s="201">
        <v>2022</v>
      </c>
      <c r="D483" s="202">
        <v>44669</v>
      </c>
      <c r="E483" s="199" t="s">
        <v>1775</v>
      </c>
      <c r="F483" s="199" t="s">
        <v>820</v>
      </c>
      <c r="G483" s="199" t="s">
        <v>328</v>
      </c>
      <c r="H483" s="210">
        <v>1109935859</v>
      </c>
      <c r="I483" s="203" t="s">
        <v>327</v>
      </c>
      <c r="J483" s="206"/>
      <c r="K483" s="198" t="str">
        <f t="shared" ca="1" si="0"/>
        <v>123 año, 7 mes</v>
      </c>
      <c r="L483" s="199" t="s">
        <v>821</v>
      </c>
      <c r="M483" s="199"/>
      <c r="N483" s="199"/>
      <c r="O483" s="199"/>
      <c r="P483" s="199"/>
      <c r="Q483" s="199" t="s">
        <v>173</v>
      </c>
      <c r="R483" s="199" t="s">
        <v>1777</v>
      </c>
      <c r="S483" s="199" t="str">
        <f t="shared" si="2"/>
        <v>NIM</v>
      </c>
      <c r="T483" s="199"/>
      <c r="U483" s="199" t="s">
        <v>371</v>
      </c>
    </row>
    <row r="484" spans="1:21" ht="15.75" customHeight="1">
      <c r="A484" s="200">
        <v>18</v>
      </c>
      <c r="B484" s="223" t="s">
        <v>1837</v>
      </c>
      <c r="C484" s="201">
        <v>2022</v>
      </c>
      <c r="D484" s="202">
        <v>44669</v>
      </c>
      <c r="E484" s="199" t="s">
        <v>1775</v>
      </c>
      <c r="F484" s="199" t="s">
        <v>725</v>
      </c>
      <c r="G484" s="199" t="s">
        <v>328</v>
      </c>
      <c r="H484" s="199">
        <v>1109572995</v>
      </c>
      <c r="I484" s="203" t="s">
        <v>324</v>
      </c>
      <c r="J484" s="227">
        <v>44482</v>
      </c>
      <c r="K484" s="198" t="str">
        <f t="shared" ca="1" si="0"/>
        <v>1 año, 10 mes</v>
      </c>
      <c r="L484" s="199" t="s">
        <v>726</v>
      </c>
      <c r="M484" s="199"/>
      <c r="N484" s="199"/>
      <c r="O484" s="199"/>
      <c r="P484" s="199"/>
      <c r="Q484" s="199" t="s">
        <v>198</v>
      </c>
      <c r="R484" s="199" t="s">
        <v>1784</v>
      </c>
      <c r="S484" s="199" t="str">
        <f t="shared" si="2"/>
        <v>HEX</v>
      </c>
      <c r="T484" s="199"/>
      <c r="U484" s="199" t="s">
        <v>375</v>
      </c>
    </row>
    <row r="485" spans="1:21" ht="15.75" customHeight="1">
      <c r="A485" s="200">
        <v>18</v>
      </c>
      <c r="B485" s="223" t="s">
        <v>1837</v>
      </c>
      <c r="C485" s="201">
        <v>2022</v>
      </c>
      <c r="D485" s="202">
        <v>44669</v>
      </c>
      <c r="E485" s="199" t="s">
        <v>1775</v>
      </c>
      <c r="F485" s="199" t="s">
        <v>725</v>
      </c>
      <c r="G485" s="199" t="s">
        <v>328</v>
      </c>
      <c r="H485" s="199">
        <v>1109572995</v>
      </c>
      <c r="I485" s="203" t="s">
        <v>324</v>
      </c>
      <c r="J485" s="227">
        <v>44482</v>
      </c>
      <c r="K485" s="198" t="str">
        <f t="shared" ca="1" si="0"/>
        <v>1 año, 10 mes</v>
      </c>
      <c r="L485" s="199" t="s">
        <v>726</v>
      </c>
      <c r="M485" s="199"/>
      <c r="N485" s="199"/>
      <c r="O485" s="199"/>
      <c r="P485" s="199"/>
      <c r="Q485" s="199" t="s">
        <v>192</v>
      </c>
      <c r="R485" s="199" t="s">
        <v>1783</v>
      </c>
      <c r="S485" s="199" t="str">
        <f t="shared" si="2"/>
        <v>PRE</v>
      </c>
      <c r="T485" s="199"/>
      <c r="U485" s="199" t="s">
        <v>375</v>
      </c>
    </row>
    <row r="486" spans="1:21" ht="15.75" customHeight="1">
      <c r="A486" s="200">
        <v>18</v>
      </c>
      <c r="B486" s="223" t="s">
        <v>1837</v>
      </c>
      <c r="C486" s="201">
        <v>2022</v>
      </c>
      <c r="D486" s="202">
        <v>44669</v>
      </c>
      <c r="E486" s="199" t="s">
        <v>1775</v>
      </c>
      <c r="F486" s="199" t="s">
        <v>725</v>
      </c>
      <c r="G486" s="199" t="s">
        <v>328</v>
      </c>
      <c r="H486" s="199">
        <v>1109572995</v>
      </c>
      <c r="I486" s="203" t="s">
        <v>324</v>
      </c>
      <c r="J486" s="227">
        <v>44482</v>
      </c>
      <c r="K486" s="198" t="str">
        <f t="shared" ca="1" si="0"/>
        <v>1 año, 10 mes</v>
      </c>
      <c r="L486" s="199" t="s">
        <v>726</v>
      </c>
      <c r="M486" s="199"/>
      <c r="N486" s="199"/>
      <c r="O486" s="199"/>
      <c r="P486" s="199"/>
      <c r="Q486" s="199" t="s">
        <v>194</v>
      </c>
      <c r="R486" s="199" t="s">
        <v>1785</v>
      </c>
      <c r="S486" s="199" t="str">
        <f t="shared" si="2"/>
        <v>ROT</v>
      </c>
      <c r="T486" s="199"/>
      <c r="U486" s="199" t="s">
        <v>375</v>
      </c>
    </row>
    <row r="487" spans="1:21" ht="15.75" customHeight="1">
      <c r="A487" s="200">
        <v>18</v>
      </c>
      <c r="B487" s="223" t="s">
        <v>1837</v>
      </c>
      <c r="C487" s="201">
        <v>2022</v>
      </c>
      <c r="D487" s="202">
        <v>44669</v>
      </c>
      <c r="E487" s="199" t="s">
        <v>1775</v>
      </c>
      <c r="F487" s="199" t="s">
        <v>725</v>
      </c>
      <c r="G487" s="199" t="s">
        <v>328</v>
      </c>
      <c r="H487" s="199">
        <v>1109572995</v>
      </c>
      <c r="I487" s="203" t="s">
        <v>324</v>
      </c>
      <c r="J487" s="227">
        <v>44482</v>
      </c>
      <c r="K487" s="198" t="str">
        <f t="shared" ca="1" si="0"/>
        <v>1 año, 10 mes</v>
      </c>
      <c r="L487" s="199" t="s">
        <v>726</v>
      </c>
      <c r="M487" s="199"/>
      <c r="N487" s="199"/>
      <c r="O487" s="199"/>
      <c r="P487" s="199"/>
      <c r="Q487" s="212" t="s">
        <v>291</v>
      </c>
      <c r="R487" s="199" t="s">
        <v>1826</v>
      </c>
      <c r="S487" s="199" t="str">
        <f t="shared" si="2"/>
        <v>FLU</v>
      </c>
      <c r="T487" s="199"/>
      <c r="U487" s="199" t="s">
        <v>375</v>
      </c>
    </row>
    <row r="488" spans="1:21" ht="15.75" customHeight="1">
      <c r="A488" s="200">
        <v>19</v>
      </c>
      <c r="B488" s="223" t="s">
        <v>1837</v>
      </c>
      <c r="C488" s="201">
        <v>2022</v>
      </c>
      <c r="D488" s="202">
        <v>44670</v>
      </c>
      <c r="E488" s="199" t="s">
        <v>1775</v>
      </c>
      <c r="F488" s="199" t="s">
        <v>545</v>
      </c>
      <c r="G488" s="199" t="s">
        <v>332</v>
      </c>
      <c r="H488" s="210">
        <v>1107856710</v>
      </c>
      <c r="I488" s="203" t="s">
        <v>327</v>
      </c>
      <c r="J488" s="206"/>
      <c r="K488" s="198" t="str">
        <f t="shared" ca="1" si="0"/>
        <v>123 año, 7 mes</v>
      </c>
      <c r="L488" s="199"/>
      <c r="M488" s="199"/>
      <c r="N488" s="199"/>
      <c r="O488" s="199"/>
      <c r="P488" s="199"/>
      <c r="Q488" s="199" t="s">
        <v>173</v>
      </c>
      <c r="R488" s="199" t="s">
        <v>1777</v>
      </c>
      <c r="S488" s="199" t="str">
        <f t="shared" si="2"/>
        <v>NIM</v>
      </c>
      <c r="T488" s="199"/>
      <c r="U488" s="199" t="s">
        <v>375</v>
      </c>
    </row>
    <row r="489" spans="1:21" ht="15.75" customHeight="1">
      <c r="A489" s="200">
        <v>19</v>
      </c>
      <c r="B489" s="223" t="s">
        <v>1837</v>
      </c>
      <c r="C489" s="201">
        <v>2022</v>
      </c>
      <c r="D489" s="202">
        <v>44670</v>
      </c>
      <c r="E489" s="199" t="s">
        <v>1775</v>
      </c>
      <c r="F489" s="199" t="s">
        <v>545</v>
      </c>
      <c r="G489" s="199" t="s">
        <v>332</v>
      </c>
      <c r="H489" s="210">
        <v>1107856710</v>
      </c>
      <c r="I489" s="203" t="s">
        <v>327</v>
      </c>
      <c r="J489" s="206"/>
      <c r="K489" s="198" t="str">
        <f t="shared" ca="1" si="0"/>
        <v>123 año, 7 mes</v>
      </c>
      <c r="L489" s="199"/>
      <c r="M489" s="199"/>
      <c r="N489" s="199"/>
      <c r="O489" s="199"/>
      <c r="P489" s="199"/>
      <c r="Q489" s="199" t="s">
        <v>186</v>
      </c>
      <c r="R489" s="199" t="s">
        <v>1781</v>
      </c>
      <c r="S489" s="199" t="str">
        <f t="shared" si="2"/>
        <v>VAR</v>
      </c>
      <c r="T489" s="199"/>
      <c r="U489" s="199" t="s">
        <v>375</v>
      </c>
    </row>
    <row r="490" spans="1:21" ht="15.75" customHeight="1">
      <c r="A490" s="200">
        <v>19</v>
      </c>
      <c r="B490" s="223" t="s">
        <v>1837</v>
      </c>
      <c r="C490" s="201">
        <v>2022</v>
      </c>
      <c r="D490" s="202">
        <v>44670</v>
      </c>
      <c r="E490" s="199" t="s">
        <v>1775</v>
      </c>
      <c r="F490" s="225" t="s">
        <v>1340</v>
      </c>
      <c r="G490" s="199" t="s">
        <v>328</v>
      </c>
      <c r="H490" s="199">
        <v>1232818155</v>
      </c>
      <c r="I490" s="203" t="s">
        <v>324</v>
      </c>
      <c r="J490" s="205">
        <v>44508</v>
      </c>
      <c r="K490" s="198" t="str">
        <f t="shared" ca="1" si="0"/>
        <v>1 año, 9 mes</v>
      </c>
      <c r="L490" s="199" t="s">
        <v>1326</v>
      </c>
      <c r="M490" s="199"/>
      <c r="N490" s="199"/>
      <c r="O490" s="207" t="s">
        <v>1341</v>
      </c>
      <c r="P490" s="207">
        <v>3165388953</v>
      </c>
      <c r="Q490" s="199" t="s">
        <v>173</v>
      </c>
      <c r="R490" s="199" t="s">
        <v>1777</v>
      </c>
      <c r="S490" s="199" t="str">
        <f t="shared" si="2"/>
        <v>NIM</v>
      </c>
      <c r="T490" s="199"/>
      <c r="U490" s="199" t="s">
        <v>371</v>
      </c>
    </row>
    <row r="491" spans="1:21" ht="15.75" customHeight="1">
      <c r="A491" s="200">
        <v>19</v>
      </c>
      <c r="B491" s="223" t="s">
        <v>1837</v>
      </c>
      <c r="C491" s="201">
        <v>2022</v>
      </c>
      <c r="D491" s="202">
        <v>44670</v>
      </c>
      <c r="E491" s="199" t="s">
        <v>1775</v>
      </c>
      <c r="F491" s="199" t="s">
        <v>1360</v>
      </c>
      <c r="G491" s="199" t="s">
        <v>328</v>
      </c>
      <c r="H491" s="210">
        <v>1232818852</v>
      </c>
      <c r="I491" s="203" t="s">
        <v>324</v>
      </c>
      <c r="J491" s="205">
        <v>44576</v>
      </c>
      <c r="K491" s="198" t="str">
        <f t="shared" ca="1" si="0"/>
        <v>1 año, 7 mes</v>
      </c>
      <c r="L491" s="199" t="s">
        <v>1361</v>
      </c>
      <c r="M491" s="199" t="s">
        <v>1795</v>
      </c>
      <c r="N491" s="199">
        <v>1088313152</v>
      </c>
      <c r="O491" s="199" t="s">
        <v>855</v>
      </c>
      <c r="P491" s="199">
        <v>3137052443</v>
      </c>
      <c r="Q491" s="199" t="s">
        <v>173</v>
      </c>
      <c r="R491" s="199" t="s">
        <v>1777</v>
      </c>
      <c r="S491" s="199" t="str">
        <f t="shared" si="2"/>
        <v>NIM</v>
      </c>
      <c r="T491" s="199"/>
      <c r="U491" s="199" t="s">
        <v>375</v>
      </c>
    </row>
    <row r="492" spans="1:21" ht="15.75" customHeight="1">
      <c r="A492" s="200">
        <v>20</v>
      </c>
      <c r="B492" s="223" t="s">
        <v>1837</v>
      </c>
      <c r="C492" s="201">
        <v>2022</v>
      </c>
      <c r="D492" s="202">
        <v>44671</v>
      </c>
      <c r="E492" s="199" t="s">
        <v>1775</v>
      </c>
      <c r="F492" s="199" t="s">
        <v>1241</v>
      </c>
      <c r="G492" s="199" t="s">
        <v>328</v>
      </c>
      <c r="H492" s="199">
        <v>1232814601</v>
      </c>
      <c r="I492" s="203" t="s">
        <v>327</v>
      </c>
      <c r="J492" s="206"/>
      <c r="K492" s="198" t="str">
        <f t="shared" ca="1" si="0"/>
        <v>123 año, 7 mes</v>
      </c>
      <c r="L492" s="199" t="s">
        <v>1242</v>
      </c>
      <c r="M492" s="199"/>
      <c r="N492" s="199"/>
      <c r="O492" s="199"/>
      <c r="P492" s="199"/>
      <c r="Q492" s="199" t="s">
        <v>192</v>
      </c>
      <c r="R492" s="199" t="s">
        <v>1783</v>
      </c>
      <c r="S492" s="199" t="str">
        <f t="shared" si="2"/>
        <v>PRE</v>
      </c>
      <c r="T492" s="199"/>
      <c r="U492" s="199" t="s">
        <v>375</v>
      </c>
    </row>
    <row r="493" spans="1:21" ht="15.75" customHeight="1">
      <c r="A493" s="200">
        <v>20</v>
      </c>
      <c r="B493" s="223" t="s">
        <v>1837</v>
      </c>
      <c r="C493" s="201">
        <v>2022</v>
      </c>
      <c r="D493" s="202">
        <v>44671</v>
      </c>
      <c r="E493" s="199" t="s">
        <v>1775</v>
      </c>
      <c r="F493" s="199" t="s">
        <v>1241</v>
      </c>
      <c r="G493" s="199" t="s">
        <v>328</v>
      </c>
      <c r="H493" s="199">
        <v>1232814601</v>
      </c>
      <c r="I493" s="203" t="s">
        <v>327</v>
      </c>
      <c r="J493" s="206"/>
      <c r="K493" s="198" t="str">
        <f t="shared" ca="1" si="0"/>
        <v>123 año, 7 mes</v>
      </c>
      <c r="L493" s="199" t="s">
        <v>1242</v>
      </c>
      <c r="M493" s="199"/>
      <c r="N493" s="199"/>
      <c r="O493" s="199"/>
      <c r="P493" s="199"/>
      <c r="Q493" s="212" t="s">
        <v>292</v>
      </c>
      <c r="R493" s="199" t="s">
        <v>1776</v>
      </c>
      <c r="S493" s="199" t="str">
        <f t="shared" si="2"/>
        <v>INF</v>
      </c>
      <c r="T493" s="199"/>
      <c r="U493" s="199" t="s">
        <v>375</v>
      </c>
    </row>
    <row r="494" spans="1:21" ht="15.75" customHeight="1">
      <c r="A494" s="200">
        <v>20</v>
      </c>
      <c r="B494" s="223" t="s">
        <v>1837</v>
      </c>
      <c r="C494" s="201">
        <v>2022</v>
      </c>
      <c r="D494" s="202">
        <v>44671</v>
      </c>
      <c r="E494" s="199" t="s">
        <v>1775</v>
      </c>
      <c r="F494" s="199" t="s">
        <v>1284</v>
      </c>
      <c r="G494" s="199" t="s">
        <v>328</v>
      </c>
      <c r="H494" s="199">
        <v>1232816501</v>
      </c>
      <c r="I494" s="203" t="s">
        <v>324</v>
      </c>
      <c r="J494" s="205">
        <v>44363</v>
      </c>
      <c r="K494" s="198" t="str">
        <f t="shared" ca="1" si="0"/>
        <v>2 año, 2 mes</v>
      </c>
      <c r="L494" s="199" t="s">
        <v>1285</v>
      </c>
      <c r="M494" s="199" t="s">
        <v>1786</v>
      </c>
      <c r="N494" s="199" t="s">
        <v>1286</v>
      </c>
      <c r="O494" s="199" t="s">
        <v>1287</v>
      </c>
      <c r="P494" s="199">
        <v>3003007011</v>
      </c>
      <c r="Q494" s="212" t="s">
        <v>291</v>
      </c>
      <c r="R494" s="199" t="s">
        <v>1826</v>
      </c>
      <c r="S494" s="199" t="str">
        <f t="shared" si="2"/>
        <v>FLU</v>
      </c>
      <c r="T494" s="199"/>
      <c r="U494" s="199" t="s">
        <v>375</v>
      </c>
    </row>
    <row r="495" spans="1:21" ht="15.75" customHeight="1">
      <c r="A495" s="200">
        <v>20</v>
      </c>
      <c r="B495" s="223" t="s">
        <v>1837</v>
      </c>
      <c r="C495" s="201">
        <v>2022</v>
      </c>
      <c r="D495" s="202">
        <v>44671</v>
      </c>
      <c r="E495" s="199" t="s">
        <v>1775</v>
      </c>
      <c r="F495" s="199" t="s">
        <v>433</v>
      </c>
      <c r="G495" s="199" t="s">
        <v>328</v>
      </c>
      <c r="H495" s="210">
        <v>1016914535</v>
      </c>
      <c r="I495" s="203" t="s">
        <v>327</v>
      </c>
      <c r="J495" s="206"/>
      <c r="K495" s="198" t="str">
        <f t="shared" ca="1" si="0"/>
        <v>123 año, 7 mes</v>
      </c>
      <c r="L495" s="199" t="s">
        <v>434</v>
      </c>
      <c r="M495" s="199"/>
      <c r="N495" s="199"/>
      <c r="O495" s="199"/>
      <c r="P495" s="199"/>
      <c r="Q495" s="212" t="s">
        <v>292</v>
      </c>
      <c r="R495" s="199" t="s">
        <v>1776</v>
      </c>
      <c r="S495" s="199" t="str">
        <f t="shared" si="2"/>
        <v>INF</v>
      </c>
      <c r="T495" s="199"/>
      <c r="U495" s="199" t="s">
        <v>375</v>
      </c>
    </row>
    <row r="496" spans="1:21" ht="15.75" customHeight="1">
      <c r="A496" s="200">
        <v>20</v>
      </c>
      <c r="B496" s="223" t="s">
        <v>1837</v>
      </c>
      <c r="C496" s="201">
        <v>2022</v>
      </c>
      <c r="D496" s="202">
        <v>44671</v>
      </c>
      <c r="E496" s="199" t="s">
        <v>1775</v>
      </c>
      <c r="F496" s="199" t="s">
        <v>633</v>
      </c>
      <c r="G496" s="199" t="s">
        <v>328</v>
      </c>
      <c r="H496" s="210">
        <v>1109567748</v>
      </c>
      <c r="I496" s="203" t="s">
        <v>324</v>
      </c>
      <c r="J496" s="206"/>
      <c r="K496" s="198" t="str">
        <f t="shared" ca="1" si="0"/>
        <v>123 año, 7 mes</v>
      </c>
      <c r="L496" s="199" t="s">
        <v>634</v>
      </c>
      <c r="M496" s="199" t="s">
        <v>1799</v>
      </c>
      <c r="N496" s="199"/>
      <c r="O496" s="199"/>
      <c r="P496" s="199"/>
      <c r="Q496" s="212" t="s">
        <v>291</v>
      </c>
      <c r="R496" s="199" t="s">
        <v>1826</v>
      </c>
      <c r="S496" s="199" t="str">
        <f t="shared" si="2"/>
        <v>FLU</v>
      </c>
      <c r="T496" s="199"/>
      <c r="U496" s="199" t="s">
        <v>371</v>
      </c>
    </row>
    <row r="497" spans="1:21" ht="15.75" customHeight="1">
      <c r="A497" s="200">
        <v>20</v>
      </c>
      <c r="B497" s="223" t="s">
        <v>1837</v>
      </c>
      <c r="C497" s="201">
        <v>2022</v>
      </c>
      <c r="D497" s="202">
        <v>44671</v>
      </c>
      <c r="E497" s="199" t="s">
        <v>1775</v>
      </c>
      <c r="F497" s="199" t="s">
        <v>1262</v>
      </c>
      <c r="G497" s="199" t="s">
        <v>328</v>
      </c>
      <c r="H497" s="210">
        <v>1232815584</v>
      </c>
      <c r="I497" s="203" t="s">
        <v>324</v>
      </c>
      <c r="J497" s="206"/>
      <c r="K497" s="198" t="str">
        <f t="shared" ca="1" si="0"/>
        <v>123 año, 7 mes</v>
      </c>
      <c r="L497" s="199" t="s">
        <v>1263</v>
      </c>
      <c r="M497" s="199"/>
      <c r="N497" s="199"/>
      <c r="O497" s="199"/>
      <c r="P497" s="199"/>
      <c r="Q497" s="199" t="s">
        <v>173</v>
      </c>
      <c r="R497" s="199" t="s">
        <v>1777</v>
      </c>
      <c r="S497" s="199" t="str">
        <f t="shared" si="2"/>
        <v>NIM</v>
      </c>
      <c r="T497" s="199"/>
      <c r="U497" s="199" t="s">
        <v>371</v>
      </c>
    </row>
    <row r="498" spans="1:21" ht="15.75" customHeight="1">
      <c r="A498" s="200">
        <v>20</v>
      </c>
      <c r="B498" s="223" t="s">
        <v>1837</v>
      </c>
      <c r="C498" s="201">
        <v>2022</v>
      </c>
      <c r="D498" s="202">
        <v>44671</v>
      </c>
      <c r="E498" s="199" t="s">
        <v>1775</v>
      </c>
      <c r="F498" s="199" t="s">
        <v>1323</v>
      </c>
      <c r="G498" s="199" t="s">
        <v>328</v>
      </c>
      <c r="H498" s="210">
        <v>1232817944</v>
      </c>
      <c r="I498" s="203" t="s">
        <v>327</v>
      </c>
      <c r="J498" s="206"/>
      <c r="K498" s="198" t="str">
        <f t="shared" ca="1" si="0"/>
        <v>123 año, 7 mes</v>
      </c>
      <c r="L498" s="199" t="s">
        <v>1324</v>
      </c>
      <c r="M498" s="199"/>
      <c r="N498" s="199"/>
      <c r="O498" s="199"/>
      <c r="P498" s="199"/>
      <c r="Q498" s="199" t="s">
        <v>293</v>
      </c>
      <c r="R498" s="199" t="s">
        <v>1784</v>
      </c>
      <c r="S498" s="199" t="str">
        <f t="shared" si="2"/>
        <v>HEX</v>
      </c>
      <c r="T498" s="199"/>
      <c r="U498" s="199" t="s">
        <v>371</v>
      </c>
    </row>
    <row r="499" spans="1:21" ht="15.75" customHeight="1">
      <c r="A499" s="200">
        <v>20</v>
      </c>
      <c r="B499" s="223" t="s">
        <v>1837</v>
      </c>
      <c r="C499" s="201">
        <v>2022</v>
      </c>
      <c r="D499" s="202">
        <v>44671</v>
      </c>
      <c r="E499" s="199" t="s">
        <v>1775</v>
      </c>
      <c r="F499" s="199" t="s">
        <v>1323</v>
      </c>
      <c r="G499" s="199" t="s">
        <v>328</v>
      </c>
      <c r="H499" s="210">
        <v>1232817944</v>
      </c>
      <c r="I499" s="203" t="s">
        <v>327</v>
      </c>
      <c r="J499" s="206"/>
      <c r="K499" s="198" t="str">
        <f t="shared" ca="1" si="0"/>
        <v>123 año, 7 mes</v>
      </c>
      <c r="L499" s="199" t="s">
        <v>1324</v>
      </c>
      <c r="M499" s="199"/>
      <c r="N499" s="199"/>
      <c r="O499" s="199"/>
      <c r="P499" s="199"/>
      <c r="Q499" s="212" t="s">
        <v>291</v>
      </c>
      <c r="R499" s="199" t="s">
        <v>1826</v>
      </c>
      <c r="S499" s="199" t="str">
        <f t="shared" si="2"/>
        <v>FLU</v>
      </c>
      <c r="T499" s="199"/>
      <c r="U499" s="199" t="s">
        <v>371</v>
      </c>
    </row>
    <row r="500" spans="1:21" ht="15.75" customHeight="1">
      <c r="A500" s="200">
        <v>20</v>
      </c>
      <c r="B500" s="223" t="s">
        <v>1837</v>
      </c>
      <c r="C500" s="201">
        <v>2022</v>
      </c>
      <c r="D500" s="202">
        <v>44671</v>
      </c>
      <c r="E500" s="199" t="s">
        <v>1775</v>
      </c>
      <c r="F500" s="199" t="s">
        <v>1099</v>
      </c>
      <c r="G500" s="199" t="s">
        <v>328</v>
      </c>
      <c r="H500" s="210">
        <v>1232791732</v>
      </c>
      <c r="I500" s="203" t="s">
        <v>327</v>
      </c>
      <c r="J500" s="206"/>
      <c r="K500" s="198" t="str">
        <f t="shared" ca="1" si="0"/>
        <v>123 año, 7 mes</v>
      </c>
      <c r="L500" s="199" t="s">
        <v>1100</v>
      </c>
      <c r="M500" s="199"/>
      <c r="N500" s="199"/>
      <c r="O500" s="199"/>
      <c r="P500" s="199"/>
      <c r="Q500" s="199" t="s">
        <v>173</v>
      </c>
      <c r="R500" s="199" t="s">
        <v>1777</v>
      </c>
      <c r="S500" s="199" t="str">
        <f t="shared" si="2"/>
        <v>NIM</v>
      </c>
      <c r="T500" s="199"/>
      <c r="U500" s="199" t="s">
        <v>371</v>
      </c>
    </row>
    <row r="501" spans="1:21" ht="15.75" customHeight="1">
      <c r="A501" s="200">
        <v>20</v>
      </c>
      <c r="B501" s="223" t="s">
        <v>1837</v>
      </c>
      <c r="C501" s="201">
        <v>2022</v>
      </c>
      <c r="D501" s="202">
        <v>44671</v>
      </c>
      <c r="E501" s="199" t="s">
        <v>1775</v>
      </c>
      <c r="F501" s="199" t="s">
        <v>1099</v>
      </c>
      <c r="G501" s="199" t="s">
        <v>328</v>
      </c>
      <c r="H501" s="210">
        <v>1232791732</v>
      </c>
      <c r="I501" s="203" t="s">
        <v>327</v>
      </c>
      <c r="J501" s="206"/>
      <c r="K501" s="198" t="str">
        <f t="shared" ca="1" si="0"/>
        <v>123 año, 7 mes</v>
      </c>
      <c r="L501" s="199" t="s">
        <v>1100</v>
      </c>
      <c r="M501" s="199"/>
      <c r="N501" s="199"/>
      <c r="O501" s="199"/>
      <c r="P501" s="199"/>
      <c r="Q501" s="212" t="s">
        <v>291</v>
      </c>
      <c r="R501" s="199" t="s">
        <v>1826</v>
      </c>
      <c r="S501" s="199" t="str">
        <f t="shared" si="2"/>
        <v>FLU</v>
      </c>
      <c r="T501" s="199"/>
      <c r="U501" s="199" t="s">
        <v>371</v>
      </c>
    </row>
    <row r="502" spans="1:21" ht="15.75" customHeight="1">
      <c r="A502" s="200">
        <v>20</v>
      </c>
      <c r="B502" s="223" t="s">
        <v>1837</v>
      </c>
      <c r="C502" s="201">
        <v>2022</v>
      </c>
      <c r="D502" s="202">
        <v>44671</v>
      </c>
      <c r="E502" s="199" t="s">
        <v>1775</v>
      </c>
      <c r="F502" s="199" t="s">
        <v>1355</v>
      </c>
      <c r="G502" s="199" t="s">
        <v>328</v>
      </c>
      <c r="H502" s="199">
        <v>1232818701</v>
      </c>
      <c r="I502" s="203" t="s">
        <v>324</v>
      </c>
      <c r="J502" s="205">
        <v>44563</v>
      </c>
      <c r="K502" s="198" t="str">
        <f t="shared" ca="1" si="0"/>
        <v>1 año, 7 mes</v>
      </c>
      <c r="L502" s="199" t="s">
        <v>1356</v>
      </c>
      <c r="M502" s="199" t="s">
        <v>1834</v>
      </c>
      <c r="N502" s="199">
        <v>1143957902</v>
      </c>
      <c r="O502" s="199" t="s">
        <v>1357</v>
      </c>
      <c r="P502" s="199">
        <v>3103566056</v>
      </c>
      <c r="Q502" s="199" t="s">
        <v>173</v>
      </c>
      <c r="R502" s="199" t="s">
        <v>1777</v>
      </c>
      <c r="S502" s="199" t="str">
        <f t="shared" si="2"/>
        <v>NIM</v>
      </c>
      <c r="T502" s="199"/>
      <c r="U502" s="199" t="s">
        <v>375</v>
      </c>
    </row>
    <row r="503" spans="1:21" ht="15.75" customHeight="1">
      <c r="A503" s="200">
        <v>20</v>
      </c>
      <c r="B503" s="223" t="s">
        <v>1837</v>
      </c>
      <c r="C503" s="201">
        <v>2022</v>
      </c>
      <c r="D503" s="202">
        <v>44671</v>
      </c>
      <c r="E503" s="199" t="s">
        <v>1775</v>
      </c>
      <c r="F503" s="199" t="s">
        <v>576</v>
      </c>
      <c r="G503" s="199" t="s">
        <v>328</v>
      </c>
      <c r="H503" s="210">
        <v>1108340527</v>
      </c>
      <c r="I503" s="203" t="s">
        <v>327</v>
      </c>
      <c r="J503" s="206"/>
      <c r="K503" s="198" t="str">
        <f t="shared" ca="1" si="0"/>
        <v>123 año, 7 mes</v>
      </c>
      <c r="L503" s="199" t="s">
        <v>577</v>
      </c>
      <c r="M503" s="199"/>
      <c r="N503" s="199"/>
      <c r="O503" s="199"/>
      <c r="P503" s="199"/>
      <c r="Q503" s="212" t="s">
        <v>292</v>
      </c>
      <c r="R503" s="199" t="s">
        <v>1776</v>
      </c>
      <c r="S503" s="199" t="str">
        <f t="shared" si="2"/>
        <v>INF</v>
      </c>
      <c r="T503" s="199"/>
      <c r="U503" s="199" t="s">
        <v>371</v>
      </c>
    </row>
    <row r="504" spans="1:21" ht="15.75" customHeight="1">
      <c r="A504" s="200">
        <v>21</v>
      </c>
      <c r="B504" s="223" t="s">
        <v>1837</v>
      </c>
      <c r="C504" s="201">
        <v>2022</v>
      </c>
      <c r="D504" s="202">
        <v>44672</v>
      </c>
      <c r="E504" s="199" t="s">
        <v>1775</v>
      </c>
      <c r="F504" s="199" t="s">
        <v>474</v>
      </c>
      <c r="G504" s="199" t="s">
        <v>332</v>
      </c>
      <c r="H504" s="210">
        <v>1062968418</v>
      </c>
      <c r="I504" s="203" t="s">
        <v>324</v>
      </c>
      <c r="J504" s="204">
        <v>40045</v>
      </c>
      <c r="K504" s="198" t="str">
        <f t="shared" ca="1" si="0"/>
        <v>14 año, 0 mes</v>
      </c>
      <c r="L504" s="199" t="s">
        <v>475</v>
      </c>
      <c r="M504" s="199"/>
      <c r="N504" s="199"/>
      <c r="O504" s="199"/>
      <c r="P504" s="199"/>
      <c r="Q504" s="212" t="s">
        <v>292</v>
      </c>
      <c r="R504" s="199" t="s">
        <v>1776</v>
      </c>
      <c r="S504" s="199" t="str">
        <f t="shared" si="2"/>
        <v>INF</v>
      </c>
      <c r="T504" s="199"/>
      <c r="U504" s="199" t="s">
        <v>371</v>
      </c>
    </row>
    <row r="505" spans="1:21" ht="15.75" customHeight="1">
      <c r="A505" s="200">
        <v>21</v>
      </c>
      <c r="B505" s="223" t="s">
        <v>1837</v>
      </c>
      <c r="C505" s="201">
        <v>2022</v>
      </c>
      <c r="D505" s="202">
        <v>44672</v>
      </c>
      <c r="E505" s="199" t="s">
        <v>1775</v>
      </c>
      <c r="F505" s="199" t="s">
        <v>1245</v>
      </c>
      <c r="G505" s="199" t="s">
        <v>328</v>
      </c>
      <c r="H505" s="210">
        <v>1232814755</v>
      </c>
      <c r="I505" s="203" t="s">
        <v>327</v>
      </c>
      <c r="J505" s="227">
        <v>44183</v>
      </c>
      <c r="K505" s="198" t="str">
        <f t="shared" ca="1" si="0"/>
        <v>2 año, 8 mes</v>
      </c>
      <c r="L505" s="199" t="s">
        <v>1246</v>
      </c>
      <c r="M505" s="199"/>
      <c r="N505" s="199"/>
      <c r="O505" s="199"/>
      <c r="P505" s="199"/>
      <c r="Q505" s="199" t="s">
        <v>173</v>
      </c>
      <c r="R505" s="199" t="s">
        <v>1777</v>
      </c>
      <c r="S505" s="199" t="str">
        <f t="shared" si="2"/>
        <v>NIM</v>
      </c>
      <c r="T505" s="199"/>
      <c r="U505" s="199" t="s">
        <v>371</v>
      </c>
    </row>
    <row r="506" spans="1:21" ht="15.75" customHeight="1">
      <c r="A506" s="200">
        <v>21</v>
      </c>
      <c r="B506" s="223" t="s">
        <v>1837</v>
      </c>
      <c r="C506" s="201">
        <v>2022</v>
      </c>
      <c r="D506" s="202">
        <v>44672</v>
      </c>
      <c r="E506" s="199" t="s">
        <v>1775</v>
      </c>
      <c r="F506" s="199" t="s">
        <v>449</v>
      </c>
      <c r="G506" s="199" t="s">
        <v>328</v>
      </c>
      <c r="H506" s="199">
        <v>1023561695</v>
      </c>
      <c r="I506" s="203" t="s">
        <v>327</v>
      </c>
      <c r="J506" s="204">
        <v>44267</v>
      </c>
      <c r="K506" s="198" t="str">
        <f t="shared" ca="1" si="0"/>
        <v>2 año, 5 mes</v>
      </c>
      <c r="L506" s="199" t="s">
        <v>450</v>
      </c>
      <c r="M506" s="199"/>
      <c r="N506" s="199"/>
      <c r="O506" s="199" t="s">
        <v>451</v>
      </c>
      <c r="P506" s="199">
        <v>3006154241</v>
      </c>
      <c r="Q506" s="212" t="s">
        <v>292</v>
      </c>
      <c r="R506" s="199" t="s">
        <v>1776</v>
      </c>
      <c r="S506" s="199" t="str">
        <f t="shared" si="2"/>
        <v>INF</v>
      </c>
      <c r="T506" s="199"/>
      <c r="U506" s="199" t="s">
        <v>371</v>
      </c>
    </row>
    <row r="507" spans="1:21" ht="15.75" customHeight="1">
      <c r="A507" s="200">
        <v>25</v>
      </c>
      <c r="B507" s="223" t="s">
        <v>1837</v>
      </c>
      <c r="C507" s="201">
        <v>2022</v>
      </c>
      <c r="D507" s="202">
        <v>44676</v>
      </c>
      <c r="E507" s="199" t="s">
        <v>1775</v>
      </c>
      <c r="F507" s="199" t="s">
        <v>1073</v>
      </c>
      <c r="G507" s="199" t="s">
        <v>328</v>
      </c>
      <c r="H507" s="199">
        <v>1150696247</v>
      </c>
      <c r="I507" s="203" t="s">
        <v>324</v>
      </c>
      <c r="J507" s="206"/>
      <c r="K507" s="198" t="str">
        <f t="shared" ca="1" si="0"/>
        <v>123 año, 7 mes</v>
      </c>
      <c r="L507" s="199" t="s">
        <v>1074</v>
      </c>
      <c r="M507" s="199" t="s">
        <v>1839</v>
      </c>
      <c r="N507" s="199"/>
      <c r="O507" s="199"/>
      <c r="P507" s="199"/>
      <c r="Q507" s="212" t="s">
        <v>292</v>
      </c>
      <c r="R507" s="199" t="s">
        <v>1776</v>
      </c>
      <c r="S507" s="199" t="str">
        <f t="shared" si="2"/>
        <v>INF</v>
      </c>
      <c r="T507" s="199"/>
      <c r="U507" s="199" t="s">
        <v>375</v>
      </c>
    </row>
    <row r="508" spans="1:21" ht="15.75" customHeight="1">
      <c r="A508" s="200">
        <v>25</v>
      </c>
      <c r="B508" s="223" t="s">
        <v>1837</v>
      </c>
      <c r="C508" s="201">
        <v>2022</v>
      </c>
      <c r="D508" s="202">
        <v>44676</v>
      </c>
      <c r="E508" s="199" t="s">
        <v>1775</v>
      </c>
      <c r="F508" s="199" t="s">
        <v>927</v>
      </c>
      <c r="G508" s="199" t="s">
        <v>328</v>
      </c>
      <c r="H508" s="199">
        <v>1112069636</v>
      </c>
      <c r="I508" s="203" t="s">
        <v>324</v>
      </c>
      <c r="J508" s="206"/>
      <c r="K508" s="198" t="str">
        <f t="shared" ca="1" si="0"/>
        <v>123 año, 7 mes</v>
      </c>
      <c r="L508" s="199" t="s">
        <v>928</v>
      </c>
      <c r="M508" s="199"/>
      <c r="N508" s="199"/>
      <c r="O508" s="199"/>
      <c r="P508" s="199"/>
      <c r="Q508" s="199" t="s">
        <v>173</v>
      </c>
      <c r="R508" s="199" t="s">
        <v>1777</v>
      </c>
      <c r="S508" s="199" t="str">
        <f t="shared" si="2"/>
        <v>NIM</v>
      </c>
      <c r="T508" s="199"/>
      <c r="U508" s="199" t="s">
        <v>375</v>
      </c>
    </row>
    <row r="509" spans="1:21" ht="15.75" customHeight="1">
      <c r="A509" s="200">
        <v>25</v>
      </c>
      <c r="B509" s="223" t="s">
        <v>1837</v>
      </c>
      <c r="C509" s="201">
        <v>2022</v>
      </c>
      <c r="D509" s="202">
        <v>44676</v>
      </c>
      <c r="E509" s="199" t="s">
        <v>1775</v>
      </c>
      <c r="F509" s="199" t="s">
        <v>927</v>
      </c>
      <c r="G509" s="199" t="s">
        <v>328</v>
      </c>
      <c r="H509" s="199">
        <v>1112069636</v>
      </c>
      <c r="I509" s="203" t="s">
        <v>324</v>
      </c>
      <c r="J509" s="206"/>
      <c r="K509" s="198" t="str">
        <f t="shared" ca="1" si="0"/>
        <v>123 año, 7 mes</v>
      </c>
      <c r="L509" s="199" t="s">
        <v>928</v>
      </c>
      <c r="M509" s="199"/>
      <c r="N509" s="199"/>
      <c r="O509" s="199"/>
      <c r="P509" s="199"/>
      <c r="Q509" s="212" t="s">
        <v>292</v>
      </c>
      <c r="R509" s="199" t="s">
        <v>1776</v>
      </c>
      <c r="S509" s="199" t="str">
        <f t="shared" si="2"/>
        <v>INF</v>
      </c>
      <c r="T509" s="199"/>
      <c r="U509" s="199" t="s">
        <v>375</v>
      </c>
    </row>
    <row r="510" spans="1:21" ht="15.75" customHeight="1">
      <c r="A510" s="200">
        <v>26</v>
      </c>
      <c r="B510" s="223" t="s">
        <v>1837</v>
      </c>
      <c r="C510" s="201">
        <v>2022</v>
      </c>
      <c r="D510" s="202">
        <v>44677</v>
      </c>
      <c r="E510" s="199" t="s">
        <v>1775</v>
      </c>
      <c r="F510" s="199" t="s">
        <v>401</v>
      </c>
      <c r="G510" s="199" t="s">
        <v>328</v>
      </c>
      <c r="H510" s="199">
        <v>169493336</v>
      </c>
      <c r="I510" s="203" t="s">
        <v>324</v>
      </c>
      <c r="J510" s="206"/>
      <c r="K510" s="198" t="str">
        <f t="shared" ca="1" si="0"/>
        <v>123 año, 7 mes</v>
      </c>
      <c r="L510" s="199" t="s">
        <v>1345</v>
      </c>
      <c r="M510" s="199"/>
      <c r="N510" s="199"/>
      <c r="O510" s="199"/>
      <c r="P510" s="199"/>
      <c r="Q510" s="199" t="s">
        <v>173</v>
      </c>
      <c r="R510" s="199" t="s">
        <v>1777</v>
      </c>
      <c r="S510" s="199" t="str">
        <f t="shared" si="2"/>
        <v>NIM</v>
      </c>
      <c r="T510" s="199"/>
      <c r="U510" s="199" t="s">
        <v>371</v>
      </c>
    </row>
    <row r="511" spans="1:21" ht="15.75" customHeight="1">
      <c r="A511" s="200">
        <v>26</v>
      </c>
      <c r="B511" s="223" t="s">
        <v>1837</v>
      </c>
      <c r="C511" s="201">
        <v>2022</v>
      </c>
      <c r="D511" s="202">
        <v>44677</v>
      </c>
      <c r="E511" s="199" t="s">
        <v>1775</v>
      </c>
      <c r="F511" s="199" t="s">
        <v>1347</v>
      </c>
      <c r="G511" s="199" t="s">
        <v>328</v>
      </c>
      <c r="H511" s="228">
        <v>1232818492</v>
      </c>
      <c r="I511" s="203" t="s">
        <v>324</v>
      </c>
      <c r="J511" s="206"/>
      <c r="K511" s="198" t="str">
        <f t="shared" ca="1" si="0"/>
        <v>123 año, 7 mes</v>
      </c>
      <c r="L511" s="199" t="s">
        <v>1348</v>
      </c>
      <c r="M511" s="199"/>
      <c r="N511" s="199"/>
      <c r="O511" s="199"/>
      <c r="P511" s="199"/>
      <c r="Q511" s="199" t="s">
        <v>198</v>
      </c>
      <c r="R511" s="199" t="s">
        <v>1784</v>
      </c>
      <c r="S511" s="199" t="str">
        <f t="shared" si="2"/>
        <v>HEX</v>
      </c>
      <c r="T511" s="199"/>
      <c r="U511" s="199" t="s">
        <v>375</v>
      </c>
    </row>
    <row r="512" spans="1:21" ht="15.75" customHeight="1">
      <c r="A512" s="200">
        <v>26</v>
      </c>
      <c r="B512" s="223" t="s">
        <v>1837</v>
      </c>
      <c r="C512" s="201">
        <v>2022</v>
      </c>
      <c r="D512" s="202">
        <v>44677</v>
      </c>
      <c r="E512" s="199" t="s">
        <v>1775</v>
      </c>
      <c r="F512" s="199" t="s">
        <v>1347</v>
      </c>
      <c r="G512" s="199" t="s">
        <v>328</v>
      </c>
      <c r="H512" s="228">
        <v>1232818492</v>
      </c>
      <c r="I512" s="203" t="s">
        <v>324</v>
      </c>
      <c r="J512" s="206"/>
      <c r="K512" s="198" t="str">
        <f t="shared" ca="1" si="0"/>
        <v>123 año, 7 mes</v>
      </c>
      <c r="L512" s="199" t="s">
        <v>1348</v>
      </c>
      <c r="M512" s="199"/>
      <c r="N512" s="199"/>
      <c r="O512" s="199"/>
      <c r="P512" s="199"/>
      <c r="Q512" s="199" t="s">
        <v>192</v>
      </c>
      <c r="R512" s="199" t="s">
        <v>1783</v>
      </c>
      <c r="S512" s="199" t="str">
        <f t="shared" si="2"/>
        <v>PRE</v>
      </c>
      <c r="T512" s="199"/>
      <c r="U512" s="199" t="s">
        <v>375</v>
      </c>
    </row>
    <row r="513" spans="1:21" ht="15.75" customHeight="1">
      <c r="A513" s="200">
        <v>26</v>
      </c>
      <c r="B513" s="223" t="s">
        <v>1837</v>
      </c>
      <c r="C513" s="201">
        <v>2022</v>
      </c>
      <c r="D513" s="202">
        <v>44677</v>
      </c>
      <c r="E513" s="199" t="s">
        <v>1775</v>
      </c>
      <c r="F513" s="199" t="s">
        <v>1347</v>
      </c>
      <c r="G513" s="199" t="s">
        <v>328</v>
      </c>
      <c r="H513" s="228">
        <v>1232818492</v>
      </c>
      <c r="I513" s="203" t="s">
        <v>324</v>
      </c>
      <c r="J513" s="206"/>
      <c r="K513" s="198" t="str">
        <f t="shared" ca="1" si="0"/>
        <v>123 año, 7 mes</v>
      </c>
      <c r="L513" s="199" t="s">
        <v>1348</v>
      </c>
      <c r="M513" s="199"/>
      <c r="N513" s="199"/>
      <c r="O513" s="199"/>
      <c r="P513" s="199"/>
      <c r="Q513" s="199" t="s">
        <v>194</v>
      </c>
      <c r="R513" s="199" t="s">
        <v>1785</v>
      </c>
      <c r="S513" s="199" t="str">
        <f t="shared" si="2"/>
        <v>ROT</v>
      </c>
      <c r="T513" s="199"/>
      <c r="U513" s="199" t="s">
        <v>375</v>
      </c>
    </row>
    <row r="514" spans="1:21" ht="15.75" customHeight="1">
      <c r="A514" s="200">
        <v>27</v>
      </c>
      <c r="B514" s="223" t="s">
        <v>1837</v>
      </c>
      <c r="C514" s="201">
        <v>2022</v>
      </c>
      <c r="D514" s="202">
        <v>44678</v>
      </c>
      <c r="E514" s="199" t="s">
        <v>1775</v>
      </c>
      <c r="F514" s="199" t="s">
        <v>472</v>
      </c>
      <c r="G514" s="199" t="s">
        <v>328</v>
      </c>
      <c r="H514" s="199">
        <v>1059251363</v>
      </c>
      <c r="I514" s="203" t="s">
        <v>324</v>
      </c>
      <c r="J514" s="206"/>
      <c r="K514" s="198" t="str">
        <f t="shared" ca="1" si="0"/>
        <v>123 año, 7 mes</v>
      </c>
      <c r="L514" s="199" t="s">
        <v>1810</v>
      </c>
      <c r="M514" s="199"/>
      <c r="N514" s="199"/>
      <c r="O514" s="199"/>
      <c r="P514" s="199"/>
      <c r="Q514" s="212" t="s">
        <v>178</v>
      </c>
      <c r="R514" s="199" t="s">
        <v>1814</v>
      </c>
      <c r="S514" s="199" t="str">
        <f t="shared" si="2"/>
        <v>PRI</v>
      </c>
      <c r="T514" s="199"/>
      <c r="U514" s="199" t="s">
        <v>375</v>
      </c>
    </row>
    <row r="515" spans="1:21" ht="15.75" customHeight="1">
      <c r="A515" s="200">
        <v>27</v>
      </c>
      <c r="B515" s="223" t="s">
        <v>1837</v>
      </c>
      <c r="C515" s="201">
        <v>2022</v>
      </c>
      <c r="D515" s="202">
        <v>44678</v>
      </c>
      <c r="E515" s="199" t="s">
        <v>1775</v>
      </c>
      <c r="F515" s="199" t="s">
        <v>472</v>
      </c>
      <c r="G515" s="199" t="s">
        <v>328</v>
      </c>
      <c r="H515" s="199">
        <v>1059251363</v>
      </c>
      <c r="I515" s="203" t="s">
        <v>324</v>
      </c>
      <c r="J515" s="206"/>
      <c r="K515" s="198" t="str">
        <f t="shared" ca="1" si="0"/>
        <v>123 año, 7 mes</v>
      </c>
      <c r="L515" s="199" t="s">
        <v>1810</v>
      </c>
      <c r="M515" s="199"/>
      <c r="N515" s="199"/>
      <c r="O515" s="199"/>
      <c r="P515" s="199"/>
      <c r="Q515" s="199" t="s">
        <v>203</v>
      </c>
      <c r="R515" s="199" t="s">
        <v>1781</v>
      </c>
      <c r="S515" s="199" t="str">
        <f t="shared" si="2"/>
        <v>VAR</v>
      </c>
      <c r="T515" s="199"/>
      <c r="U515" s="199" t="s">
        <v>375</v>
      </c>
    </row>
    <row r="516" spans="1:21" ht="15.75" customHeight="1">
      <c r="A516" s="200">
        <v>27</v>
      </c>
      <c r="B516" s="223" t="s">
        <v>1837</v>
      </c>
      <c r="C516" s="201">
        <v>2022</v>
      </c>
      <c r="D516" s="202">
        <v>44678</v>
      </c>
      <c r="E516" s="199" t="s">
        <v>1775</v>
      </c>
      <c r="F516" s="199" t="s">
        <v>472</v>
      </c>
      <c r="G516" s="199" t="s">
        <v>328</v>
      </c>
      <c r="H516" s="199">
        <v>1059251363</v>
      </c>
      <c r="I516" s="203" t="s">
        <v>324</v>
      </c>
      <c r="J516" s="206"/>
      <c r="K516" s="198" t="str">
        <f t="shared" ca="1" si="0"/>
        <v>123 año, 7 mes</v>
      </c>
      <c r="L516" s="199" t="s">
        <v>1810</v>
      </c>
      <c r="M516" s="199"/>
      <c r="N516" s="199"/>
      <c r="O516" s="199"/>
      <c r="P516" s="199"/>
      <c r="Q516" s="199" t="s">
        <v>1827</v>
      </c>
      <c r="R516" s="199" t="s">
        <v>1789</v>
      </c>
      <c r="S516" s="199" t="str">
        <f t="shared" si="2"/>
        <v>AVA</v>
      </c>
      <c r="T516" s="199"/>
      <c r="U516" s="199" t="s">
        <v>375</v>
      </c>
    </row>
    <row r="517" spans="1:21" ht="15.75" customHeight="1">
      <c r="A517" s="200">
        <v>27</v>
      </c>
      <c r="B517" s="223" t="s">
        <v>1837</v>
      </c>
      <c r="C517" s="201">
        <v>2022</v>
      </c>
      <c r="D517" s="202">
        <v>44678</v>
      </c>
      <c r="E517" s="199" t="s">
        <v>1775</v>
      </c>
      <c r="F517" s="199" t="s">
        <v>472</v>
      </c>
      <c r="G517" s="199" t="s">
        <v>328</v>
      </c>
      <c r="H517" s="199">
        <v>1059251363</v>
      </c>
      <c r="I517" s="203" t="s">
        <v>324</v>
      </c>
      <c r="J517" s="206"/>
      <c r="K517" s="198" t="str">
        <f t="shared" ca="1" si="0"/>
        <v>123 año, 7 mes</v>
      </c>
      <c r="L517" s="199" t="s">
        <v>1810</v>
      </c>
      <c r="M517" s="199"/>
      <c r="N517" s="199"/>
      <c r="O517" s="199"/>
      <c r="P517" s="199"/>
      <c r="Q517" s="199" t="s">
        <v>192</v>
      </c>
      <c r="R517" s="199" t="s">
        <v>1783</v>
      </c>
      <c r="S517" s="199" t="str">
        <f t="shared" si="2"/>
        <v>PRE</v>
      </c>
      <c r="T517" s="199"/>
      <c r="U517" s="199" t="s">
        <v>375</v>
      </c>
    </row>
    <row r="518" spans="1:21" ht="15.75" customHeight="1">
      <c r="A518" s="200">
        <v>27</v>
      </c>
      <c r="B518" s="223" t="s">
        <v>1837</v>
      </c>
      <c r="C518" s="201">
        <v>2022</v>
      </c>
      <c r="D518" s="202">
        <v>44678</v>
      </c>
      <c r="E518" s="199" t="s">
        <v>1775</v>
      </c>
      <c r="F518" s="199" t="s">
        <v>570</v>
      </c>
      <c r="G518" s="199" t="s">
        <v>328</v>
      </c>
      <c r="H518" s="210">
        <v>1108259309</v>
      </c>
      <c r="I518" s="203" t="s">
        <v>327</v>
      </c>
      <c r="J518" s="206"/>
      <c r="K518" s="198" t="str">
        <f t="shared" ca="1" si="0"/>
        <v>123 año, 7 mes</v>
      </c>
      <c r="L518" s="199" t="s">
        <v>571</v>
      </c>
      <c r="M518" s="199"/>
      <c r="N518" s="199"/>
      <c r="O518" s="199"/>
      <c r="P518" s="199"/>
      <c r="Q518" s="212" t="s">
        <v>292</v>
      </c>
      <c r="R518" s="199" t="s">
        <v>1776</v>
      </c>
      <c r="S518" s="199" t="str">
        <f t="shared" si="2"/>
        <v>INF</v>
      </c>
      <c r="T518" s="199"/>
      <c r="U518" s="199" t="s">
        <v>375</v>
      </c>
    </row>
    <row r="519" spans="1:21" ht="15.75" customHeight="1">
      <c r="A519" s="200">
        <v>28</v>
      </c>
      <c r="B519" s="223" t="s">
        <v>1837</v>
      </c>
      <c r="C519" s="201">
        <v>2022</v>
      </c>
      <c r="D519" s="202">
        <v>44679</v>
      </c>
      <c r="E519" s="199" t="s">
        <v>1775</v>
      </c>
      <c r="F519" s="199" t="s">
        <v>708</v>
      </c>
      <c r="G519" s="199" t="s">
        <v>328</v>
      </c>
      <c r="H519" s="199">
        <v>1109572726</v>
      </c>
      <c r="I519" s="203" t="s">
        <v>324</v>
      </c>
      <c r="J519" s="205">
        <v>44452</v>
      </c>
      <c r="K519" s="198" t="str">
        <f t="shared" ca="1" si="0"/>
        <v>1 año, 11 mes</v>
      </c>
      <c r="L519" s="199" t="s">
        <v>709</v>
      </c>
      <c r="M519" s="207" t="s">
        <v>1821</v>
      </c>
      <c r="N519" s="207">
        <v>1143842440</v>
      </c>
      <c r="O519" s="207" t="s">
        <v>710</v>
      </c>
      <c r="P519" s="218">
        <v>3043833586</v>
      </c>
      <c r="Q519" s="212" t="s">
        <v>292</v>
      </c>
      <c r="R519" s="199" t="s">
        <v>1776</v>
      </c>
      <c r="S519" s="199" t="str">
        <f t="shared" si="2"/>
        <v>INF</v>
      </c>
      <c r="T519" s="199"/>
      <c r="U519" s="199" t="s">
        <v>375</v>
      </c>
    </row>
    <row r="520" spans="1:21" ht="15.75" customHeight="1">
      <c r="A520" s="200">
        <v>29</v>
      </c>
      <c r="B520" s="223" t="s">
        <v>1837</v>
      </c>
      <c r="C520" s="201">
        <v>2022</v>
      </c>
      <c r="D520" s="202">
        <v>44680</v>
      </c>
      <c r="E520" s="199" t="s">
        <v>1775</v>
      </c>
      <c r="F520" s="199" t="s">
        <v>1172</v>
      </c>
      <c r="G520" s="199" t="s">
        <v>328</v>
      </c>
      <c r="H520" s="199">
        <v>1232810513</v>
      </c>
      <c r="I520" s="203" t="s">
        <v>327</v>
      </c>
      <c r="J520" s="206"/>
      <c r="K520" s="198" t="str">
        <f t="shared" ca="1" si="0"/>
        <v>123 año, 7 mes</v>
      </c>
      <c r="L520" s="199" t="s">
        <v>1173</v>
      </c>
      <c r="M520" s="199"/>
      <c r="N520" s="199"/>
      <c r="O520" s="199"/>
      <c r="P520" s="199"/>
      <c r="Q520" s="199" t="s">
        <v>294</v>
      </c>
      <c r="R520" s="199" t="s">
        <v>1779</v>
      </c>
      <c r="S520" s="199" t="str">
        <f t="shared" si="2"/>
        <v>PEN</v>
      </c>
      <c r="T520" s="199"/>
      <c r="U520" s="199" t="s">
        <v>371</v>
      </c>
    </row>
    <row r="521" spans="1:21" ht="15.75" customHeight="1">
      <c r="A521" s="200">
        <v>29</v>
      </c>
      <c r="B521" s="223" t="s">
        <v>1837</v>
      </c>
      <c r="C521" s="201">
        <v>2022</v>
      </c>
      <c r="D521" s="202">
        <v>44680</v>
      </c>
      <c r="E521" s="199" t="s">
        <v>1775</v>
      </c>
      <c r="F521" s="199" t="s">
        <v>1172</v>
      </c>
      <c r="G521" s="199" t="s">
        <v>328</v>
      </c>
      <c r="H521" s="199">
        <v>1232810513</v>
      </c>
      <c r="I521" s="203" t="s">
        <v>327</v>
      </c>
      <c r="J521" s="206"/>
      <c r="K521" s="198" t="str">
        <f t="shared" ca="1" si="0"/>
        <v>123 año, 7 mes</v>
      </c>
      <c r="L521" s="199" t="s">
        <v>1173</v>
      </c>
      <c r="M521" s="199"/>
      <c r="N521" s="199"/>
      <c r="O521" s="199"/>
      <c r="P521" s="199"/>
      <c r="Q521" s="199" t="s">
        <v>1827</v>
      </c>
      <c r="R521" s="199" t="s">
        <v>1789</v>
      </c>
      <c r="S521" s="199" t="str">
        <f t="shared" si="2"/>
        <v>AVA</v>
      </c>
      <c r="T521" s="199"/>
      <c r="U521" s="199" t="s">
        <v>371</v>
      </c>
    </row>
    <row r="522" spans="1:21" ht="15.75" customHeight="1">
      <c r="A522" s="200">
        <v>29</v>
      </c>
      <c r="B522" s="223" t="s">
        <v>1837</v>
      </c>
      <c r="C522" s="201">
        <v>2022</v>
      </c>
      <c r="D522" s="202">
        <v>44680</v>
      </c>
      <c r="E522" s="199" t="s">
        <v>1775</v>
      </c>
      <c r="F522" s="199" t="s">
        <v>1172</v>
      </c>
      <c r="G522" s="199" t="s">
        <v>328</v>
      </c>
      <c r="H522" s="199">
        <v>1232810513</v>
      </c>
      <c r="I522" s="203" t="s">
        <v>327</v>
      </c>
      <c r="J522" s="206"/>
      <c r="K522" s="198" t="str">
        <f t="shared" ca="1" si="0"/>
        <v>123 año, 7 mes</v>
      </c>
      <c r="L522" s="199" t="s">
        <v>1173</v>
      </c>
      <c r="M522" s="199"/>
      <c r="N522" s="199"/>
      <c r="O522" s="199"/>
      <c r="P522" s="199"/>
      <c r="Q522" s="199" t="s">
        <v>288</v>
      </c>
      <c r="R522" s="199" t="s">
        <v>1840</v>
      </c>
      <c r="S522" s="199" t="str">
        <f t="shared" si="2"/>
        <v>FA</v>
      </c>
      <c r="T522" s="199"/>
      <c r="U522" s="199" t="s">
        <v>371</v>
      </c>
    </row>
    <row r="523" spans="1:21" ht="15.75" customHeight="1">
      <c r="A523" s="200">
        <v>29</v>
      </c>
      <c r="B523" s="223" t="s">
        <v>1837</v>
      </c>
      <c r="C523" s="201">
        <v>2022</v>
      </c>
      <c r="D523" s="202">
        <v>44680</v>
      </c>
      <c r="E523" s="199" t="s">
        <v>1775</v>
      </c>
      <c r="F523" s="199" t="s">
        <v>1172</v>
      </c>
      <c r="G523" s="199" t="s">
        <v>328</v>
      </c>
      <c r="H523" s="199">
        <v>1232810513</v>
      </c>
      <c r="I523" s="203" t="s">
        <v>327</v>
      </c>
      <c r="J523" s="206"/>
      <c r="K523" s="198" t="str">
        <f t="shared" ca="1" si="0"/>
        <v>123 año, 7 mes</v>
      </c>
      <c r="L523" s="199" t="s">
        <v>1173</v>
      </c>
      <c r="M523" s="199"/>
      <c r="N523" s="199"/>
      <c r="O523" s="199"/>
      <c r="P523" s="199"/>
      <c r="Q523" s="199" t="s">
        <v>292</v>
      </c>
      <c r="R523" s="199" t="s">
        <v>1776</v>
      </c>
      <c r="S523" s="199" t="str">
        <f t="shared" si="2"/>
        <v>INF</v>
      </c>
      <c r="T523" s="199"/>
      <c r="U523" s="199" t="s">
        <v>371</v>
      </c>
    </row>
    <row r="524" spans="1:21" ht="15.75" customHeight="1">
      <c r="A524" s="200">
        <v>30</v>
      </c>
      <c r="B524" s="223" t="s">
        <v>1837</v>
      </c>
      <c r="C524" s="201">
        <v>2022</v>
      </c>
      <c r="D524" s="202">
        <v>44681</v>
      </c>
      <c r="E524" s="199" t="s">
        <v>1775</v>
      </c>
      <c r="F524" s="199" t="s">
        <v>1037</v>
      </c>
      <c r="G524" s="199" t="s">
        <v>332</v>
      </c>
      <c r="H524" s="199">
        <v>1149938390</v>
      </c>
      <c r="I524" s="203" t="s">
        <v>327</v>
      </c>
      <c r="J524" s="206"/>
      <c r="K524" s="198" t="str">
        <f t="shared" ca="1" si="0"/>
        <v>123 año, 7 mes</v>
      </c>
      <c r="L524" s="199" t="s">
        <v>1038</v>
      </c>
      <c r="M524" s="199"/>
      <c r="N524" s="199"/>
      <c r="O524" s="199"/>
      <c r="P524" s="199"/>
      <c r="Q524" s="199" t="s">
        <v>292</v>
      </c>
      <c r="R524" s="199" t="s">
        <v>1776</v>
      </c>
      <c r="S524" s="199" t="str">
        <f t="shared" si="2"/>
        <v>INF</v>
      </c>
      <c r="T524" s="199"/>
      <c r="U524" s="199" t="s">
        <v>371</v>
      </c>
    </row>
    <row r="525" spans="1:21" ht="15.75" customHeight="1">
      <c r="A525" s="200">
        <v>30</v>
      </c>
      <c r="B525" s="223" t="s">
        <v>1837</v>
      </c>
      <c r="C525" s="201">
        <v>2022</v>
      </c>
      <c r="D525" s="202">
        <v>44681</v>
      </c>
      <c r="E525" s="199" t="s">
        <v>1775</v>
      </c>
      <c r="F525" s="199" t="s">
        <v>1471</v>
      </c>
      <c r="G525" s="199" t="s">
        <v>328</v>
      </c>
      <c r="H525" s="199">
        <v>1150693541</v>
      </c>
      <c r="I525" s="203" t="s">
        <v>327</v>
      </c>
      <c r="J525" s="204">
        <v>42517</v>
      </c>
      <c r="K525" s="198" t="str">
        <f t="shared" ca="1" si="0"/>
        <v>7 año, 2 mes</v>
      </c>
      <c r="L525" s="199" t="s">
        <v>369</v>
      </c>
      <c r="M525" s="207" t="s">
        <v>1804</v>
      </c>
      <c r="N525" s="207">
        <v>1130604366</v>
      </c>
      <c r="O525" s="207" t="s">
        <v>276</v>
      </c>
      <c r="P525" s="207">
        <v>3108965050</v>
      </c>
      <c r="Q525" s="212" t="s">
        <v>292</v>
      </c>
      <c r="R525" s="212" t="s">
        <v>292</v>
      </c>
      <c r="S525" s="199" t="str">
        <f t="shared" si="2"/>
        <v>W3A</v>
      </c>
      <c r="T525" s="212"/>
      <c r="U525" s="199" t="s">
        <v>371</v>
      </c>
    </row>
    <row r="526" spans="1:21" ht="15.75" customHeight="1">
      <c r="A526" s="200">
        <v>30</v>
      </c>
      <c r="B526" s="223" t="s">
        <v>1837</v>
      </c>
      <c r="C526" s="201">
        <v>2022</v>
      </c>
      <c r="D526" s="202">
        <v>44681</v>
      </c>
      <c r="E526" s="199" t="s">
        <v>1775</v>
      </c>
      <c r="F526" s="199" t="s">
        <v>1325</v>
      </c>
      <c r="G526" s="199" t="s">
        <v>328</v>
      </c>
      <c r="H526" s="199">
        <v>1232818020</v>
      </c>
      <c r="I526" s="203" t="s">
        <v>324</v>
      </c>
      <c r="J526" s="205">
        <v>44494</v>
      </c>
      <c r="K526" s="198" t="str">
        <f t="shared" ca="1" si="0"/>
        <v>1 año, 9 mes</v>
      </c>
      <c r="L526" s="199" t="s">
        <v>1326</v>
      </c>
      <c r="M526" s="207" t="s">
        <v>1815</v>
      </c>
      <c r="N526" s="207">
        <v>1143976145</v>
      </c>
      <c r="O526" s="207" t="s">
        <v>1327</v>
      </c>
      <c r="P526" s="207">
        <v>3057681127</v>
      </c>
      <c r="Q526" s="199" t="s">
        <v>198</v>
      </c>
      <c r="R526" s="199" t="s">
        <v>1784</v>
      </c>
      <c r="S526" s="199" t="str">
        <f t="shared" si="2"/>
        <v>HEX</v>
      </c>
      <c r="T526" s="199"/>
      <c r="U526" s="199" t="s">
        <v>371</v>
      </c>
    </row>
    <row r="527" spans="1:21" ht="15.75" customHeight="1">
      <c r="A527" s="200">
        <v>30</v>
      </c>
      <c r="B527" s="223" t="s">
        <v>1837</v>
      </c>
      <c r="C527" s="201">
        <v>2022</v>
      </c>
      <c r="D527" s="202">
        <v>44681</v>
      </c>
      <c r="E527" s="199" t="s">
        <v>1775</v>
      </c>
      <c r="F527" s="199" t="s">
        <v>1325</v>
      </c>
      <c r="G527" s="199" t="s">
        <v>328</v>
      </c>
      <c r="H527" s="199">
        <v>1232818020</v>
      </c>
      <c r="I527" s="203" t="s">
        <v>324</v>
      </c>
      <c r="J527" s="205">
        <v>44494</v>
      </c>
      <c r="K527" s="198" t="str">
        <f t="shared" ca="1" si="0"/>
        <v>1 año, 9 mes</v>
      </c>
      <c r="L527" s="199" t="s">
        <v>1326</v>
      </c>
      <c r="M527" s="207" t="s">
        <v>1815</v>
      </c>
      <c r="N527" s="207">
        <v>1143976145</v>
      </c>
      <c r="O527" s="207" t="s">
        <v>1327</v>
      </c>
      <c r="P527" s="207">
        <v>3057681127</v>
      </c>
      <c r="Q527" s="199" t="s">
        <v>192</v>
      </c>
      <c r="R527" s="199" t="s">
        <v>1783</v>
      </c>
      <c r="S527" s="199" t="str">
        <f t="shared" si="2"/>
        <v>PRE</v>
      </c>
      <c r="T527" s="199"/>
      <c r="U527" s="199" t="s">
        <v>371</v>
      </c>
    </row>
    <row r="528" spans="1:21" ht="15.75" customHeight="1">
      <c r="A528" s="200">
        <v>30</v>
      </c>
      <c r="B528" s="223" t="s">
        <v>1837</v>
      </c>
      <c r="C528" s="201">
        <v>2022</v>
      </c>
      <c r="D528" s="202">
        <v>44681</v>
      </c>
      <c r="E528" s="199" t="s">
        <v>1775</v>
      </c>
      <c r="F528" s="199" t="s">
        <v>1325</v>
      </c>
      <c r="G528" s="199" t="s">
        <v>328</v>
      </c>
      <c r="H528" s="199">
        <v>1232818020</v>
      </c>
      <c r="I528" s="203" t="s">
        <v>324</v>
      </c>
      <c r="J528" s="205">
        <v>44494</v>
      </c>
      <c r="K528" s="198" t="str">
        <f t="shared" ca="1" si="0"/>
        <v>1 año, 9 mes</v>
      </c>
      <c r="L528" s="199" t="s">
        <v>1326</v>
      </c>
      <c r="M528" s="207" t="s">
        <v>1815</v>
      </c>
      <c r="N528" s="207">
        <v>1143976145</v>
      </c>
      <c r="O528" s="207" t="s">
        <v>1327</v>
      </c>
      <c r="P528" s="207">
        <v>3057681127</v>
      </c>
      <c r="Q528" s="199" t="s">
        <v>194</v>
      </c>
      <c r="R528" s="199" t="s">
        <v>1785</v>
      </c>
      <c r="S528" s="199" t="str">
        <f t="shared" si="2"/>
        <v>ROT</v>
      </c>
      <c r="T528" s="199"/>
      <c r="U528" s="199" t="s">
        <v>371</v>
      </c>
    </row>
    <row r="529" spans="1:21" ht="15.75" customHeight="1">
      <c r="A529" s="200">
        <v>30</v>
      </c>
      <c r="B529" s="223" t="s">
        <v>1837</v>
      </c>
      <c r="C529" s="201">
        <v>2022</v>
      </c>
      <c r="D529" s="202">
        <v>44681</v>
      </c>
      <c r="E529" s="199" t="s">
        <v>1775</v>
      </c>
      <c r="F529" s="199" t="s">
        <v>1325</v>
      </c>
      <c r="G529" s="199" t="s">
        <v>328</v>
      </c>
      <c r="H529" s="199">
        <v>1232818020</v>
      </c>
      <c r="I529" s="203" t="s">
        <v>324</v>
      </c>
      <c r="J529" s="205">
        <v>44494</v>
      </c>
      <c r="K529" s="198" t="str">
        <f t="shared" ca="1" si="0"/>
        <v>1 año, 9 mes</v>
      </c>
      <c r="L529" s="199" t="s">
        <v>1326</v>
      </c>
      <c r="M529" s="207" t="s">
        <v>1815</v>
      </c>
      <c r="N529" s="207">
        <v>1143976145</v>
      </c>
      <c r="O529" s="207" t="s">
        <v>1327</v>
      </c>
      <c r="P529" s="207">
        <v>3057681127</v>
      </c>
      <c r="Q529" s="212" t="s">
        <v>292</v>
      </c>
      <c r="R529" s="199" t="s">
        <v>1776</v>
      </c>
      <c r="S529" s="199" t="str">
        <f t="shared" si="2"/>
        <v>INF</v>
      </c>
      <c r="T529" s="199"/>
      <c r="U529" s="199" t="s">
        <v>371</v>
      </c>
    </row>
    <row r="530" spans="1:21" ht="15.75" customHeight="1">
      <c r="A530" s="200">
        <v>30</v>
      </c>
      <c r="B530" s="223" t="s">
        <v>1837</v>
      </c>
      <c r="C530" s="201">
        <v>2022</v>
      </c>
      <c r="D530" s="202">
        <v>44681</v>
      </c>
      <c r="E530" s="199" t="s">
        <v>1775</v>
      </c>
      <c r="F530" s="199" t="s">
        <v>368</v>
      </c>
      <c r="G530" s="199" t="s">
        <v>322</v>
      </c>
      <c r="H530" s="199">
        <v>16917512</v>
      </c>
      <c r="I530" s="203" t="s">
        <v>324</v>
      </c>
      <c r="J530" s="206"/>
      <c r="K530" s="198" t="str">
        <f t="shared" ca="1" si="0"/>
        <v>123 año, 7 mes</v>
      </c>
      <c r="L530" s="199" t="s">
        <v>993</v>
      </c>
      <c r="M530" s="199"/>
      <c r="N530" s="199"/>
      <c r="O530" s="199"/>
      <c r="P530" s="199"/>
      <c r="Q530" s="212" t="s">
        <v>292</v>
      </c>
      <c r="R530" s="212" t="s">
        <v>292</v>
      </c>
      <c r="S530" s="199" t="str">
        <f t="shared" si="2"/>
        <v>W3A</v>
      </c>
      <c r="T530" s="212"/>
      <c r="U530" s="199" t="s">
        <v>371</v>
      </c>
    </row>
    <row r="531" spans="1:21" ht="15.75" customHeight="1">
      <c r="A531" s="200">
        <v>30</v>
      </c>
      <c r="B531" s="223" t="s">
        <v>1837</v>
      </c>
      <c r="C531" s="201">
        <v>2022</v>
      </c>
      <c r="D531" s="202">
        <v>44681</v>
      </c>
      <c r="E531" s="199" t="s">
        <v>1775</v>
      </c>
      <c r="F531" s="199" t="s">
        <v>899</v>
      </c>
      <c r="G531" s="199" t="s">
        <v>328</v>
      </c>
      <c r="H531" s="207">
        <v>1112065891</v>
      </c>
      <c r="I531" s="203" t="s">
        <v>324</v>
      </c>
      <c r="J531" s="205">
        <v>43434</v>
      </c>
      <c r="K531" s="198" t="str">
        <f t="shared" ca="1" si="0"/>
        <v>4 año, 8 mes</v>
      </c>
      <c r="L531" s="199" t="s">
        <v>369</v>
      </c>
      <c r="M531" s="207" t="s">
        <v>1804</v>
      </c>
      <c r="N531" s="207">
        <v>1130604366</v>
      </c>
      <c r="O531" s="207" t="s">
        <v>276</v>
      </c>
      <c r="P531" s="207">
        <v>3108965050</v>
      </c>
      <c r="Q531" s="212" t="s">
        <v>292</v>
      </c>
      <c r="R531" s="212" t="s">
        <v>292</v>
      </c>
      <c r="S531" s="199" t="str">
        <f t="shared" si="2"/>
        <v>W3A</v>
      </c>
      <c r="T531" s="212"/>
      <c r="U531" s="199" t="s">
        <v>371</v>
      </c>
    </row>
    <row r="532" spans="1:21" ht="15.75" customHeight="1">
      <c r="A532" s="200">
        <v>30</v>
      </c>
      <c r="B532" s="223" t="s">
        <v>1837</v>
      </c>
      <c r="C532" s="201">
        <v>2022</v>
      </c>
      <c r="D532" s="202">
        <v>44681</v>
      </c>
      <c r="E532" s="199" t="s">
        <v>1775</v>
      </c>
      <c r="F532" s="199" t="s">
        <v>992</v>
      </c>
      <c r="G532" s="199" t="s">
        <v>322</v>
      </c>
      <c r="H532" s="199">
        <v>1130604366</v>
      </c>
      <c r="I532" s="203" t="s">
        <v>327</v>
      </c>
      <c r="J532" s="206"/>
      <c r="K532" s="198" t="str">
        <f t="shared" ca="1" si="0"/>
        <v>123 año, 7 mes</v>
      </c>
      <c r="L532" s="199" t="s">
        <v>993</v>
      </c>
      <c r="M532" s="199"/>
      <c r="N532" s="199"/>
      <c r="O532" s="199"/>
      <c r="P532" s="199"/>
      <c r="Q532" s="212" t="s">
        <v>292</v>
      </c>
      <c r="R532" s="212" t="s">
        <v>292</v>
      </c>
      <c r="S532" s="199" t="str">
        <f t="shared" si="2"/>
        <v>W3A</v>
      </c>
      <c r="T532" s="212"/>
      <c r="U532" s="199" t="s">
        <v>371</v>
      </c>
    </row>
    <row r="533" spans="1:21" ht="15.75" customHeight="1">
      <c r="A533" s="200">
        <v>30</v>
      </c>
      <c r="B533" s="223" t="s">
        <v>1837</v>
      </c>
      <c r="C533" s="201">
        <v>2022</v>
      </c>
      <c r="D533" s="202">
        <v>44681</v>
      </c>
      <c r="E533" s="199" t="s">
        <v>1775</v>
      </c>
      <c r="F533" s="199" t="s">
        <v>1232</v>
      </c>
      <c r="G533" s="199" t="s">
        <v>328</v>
      </c>
      <c r="H533" s="199">
        <v>1232814212</v>
      </c>
      <c r="I533" s="203" t="s">
        <v>324</v>
      </c>
      <c r="J533" s="206"/>
      <c r="K533" s="198" t="str">
        <f t="shared" ca="1" si="0"/>
        <v>123 año, 7 mes</v>
      </c>
      <c r="L533" s="199" t="s">
        <v>776</v>
      </c>
      <c r="M533" s="199"/>
      <c r="N533" s="199"/>
      <c r="O533" s="199"/>
      <c r="P533" s="199"/>
      <c r="Q533" s="199" t="s">
        <v>197</v>
      </c>
      <c r="R533" s="199" t="s">
        <v>1779</v>
      </c>
      <c r="S533" s="199" t="str">
        <f t="shared" si="2"/>
        <v>PEN</v>
      </c>
      <c r="T533" s="199"/>
      <c r="U533" s="199" t="s">
        <v>375</v>
      </c>
    </row>
    <row r="534" spans="1:21" ht="15.75" customHeight="1">
      <c r="A534" s="200">
        <v>30</v>
      </c>
      <c r="B534" s="223" t="s">
        <v>1837</v>
      </c>
      <c r="C534" s="201">
        <v>2022</v>
      </c>
      <c r="D534" s="202">
        <v>44681</v>
      </c>
      <c r="E534" s="199" t="s">
        <v>1775</v>
      </c>
      <c r="F534" s="199" t="s">
        <v>1232</v>
      </c>
      <c r="G534" s="199" t="s">
        <v>328</v>
      </c>
      <c r="H534" s="199">
        <v>1232814212</v>
      </c>
      <c r="I534" s="203" t="s">
        <v>324</v>
      </c>
      <c r="J534" s="206"/>
      <c r="K534" s="198" t="str">
        <f t="shared" ca="1" si="0"/>
        <v>123 año, 7 mes</v>
      </c>
      <c r="L534" s="199" t="s">
        <v>776</v>
      </c>
      <c r="M534" s="199"/>
      <c r="N534" s="199"/>
      <c r="O534" s="199"/>
      <c r="P534" s="199"/>
      <c r="Q534" s="199" t="s">
        <v>183</v>
      </c>
      <c r="R534" s="199" t="s">
        <v>1789</v>
      </c>
      <c r="S534" s="199" t="str">
        <f t="shared" si="2"/>
        <v>AVA</v>
      </c>
      <c r="T534" s="199"/>
      <c r="U534" s="199" t="s">
        <v>375</v>
      </c>
    </row>
    <row r="535" spans="1:21" ht="15.75" customHeight="1">
      <c r="A535" s="200">
        <v>30</v>
      </c>
      <c r="B535" s="223" t="s">
        <v>1837</v>
      </c>
      <c r="C535" s="201">
        <v>2022</v>
      </c>
      <c r="D535" s="202">
        <v>44681</v>
      </c>
      <c r="E535" s="199" t="s">
        <v>1775</v>
      </c>
      <c r="F535" s="199" t="s">
        <v>1232</v>
      </c>
      <c r="G535" s="199" t="s">
        <v>328</v>
      </c>
      <c r="H535" s="199">
        <v>1232814212</v>
      </c>
      <c r="I535" s="203" t="s">
        <v>324</v>
      </c>
      <c r="J535" s="206"/>
      <c r="K535" s="198" t="str">
        <f t="shared" ca="1" si="0"/>
        <v>123 año, 7 mes</v>
      </c>
      <c r="L535" s="199" t="s">
        <v>776</v>
      </c>
      <c r="M535" s="199"/>
      <c r="N535" s="199"/>
      <c r="O535" s="199"/>
      <c r="P535" s="199"/>
      <c r="Q535" s="199" t="s">
        <v>205</v>
      </c>
      <c r="R535" s="199" t="s">
        <v>1780</v>
      </c>
      <c r="S535" s="199" t="str">
        <f t="shared" si="2"/>
        <v>STA</v>
      </c>
      <c r="T535" s="199"/>
      <c r="U535" s="199" t="s">
        <v>375</v>
      </c>
    </row>
    <row r="536" spans="1:21" ht="15.75" customHeight="1">
      <c r="A536" s="200">
        <v>30</v>
      </c>
      <c r="B536" s="223" t="s">
        <v>1837</v>
      </c>
      <c r="C536" s="201">
        <v>2022</v>
      </c>
      <c r="D536" s="202">
        <v>44681</v>
      </c>
      <c r="E536" s="199" t="s">
        <v>1775</v>
      </c>
      <c r="F536" s="199" t="s">
        <v>1232</v>
      </c>
      <c r="G536" s="199" t="s">
        <v>328</v>
      </c>
      <c r="H536" s="199">
        <v>1232814212</v>
      </c>
      <c r="I536" s="203" t="s">
        <v>324</v>
      </c>
      <c r="J536" s="206"/>
      <c r="K536" s="198" t="str">
        <f t="shared" ca="1" si="0"/>
        <v>123 año, 7 mes</v>
      </c>
      <c r="L536" s="199" t="s">
        <v>776</v>
      </c>
      <c r="M536" s="199"/>
      <c r="N536" s="199"/>
      <c r="O536" s="199"/>
      <c r="P536" s="199"/>
      <c r="Q536" s="212" t="s">
        <v>292</v>
      </c>
      <c r="R536" s="212" t="s">
        <v>292</v>
      </c>
      <c r="S536" s="199" t="str">
        <f t="shared" si="2"/>
        <v>W3A</v>
      </c>
      <c r="T536" s="212"/>
      <c r="U536" s="199" t="s">
        <v>375</v>
      </c>
    </row>
    <row r="537" spans="1:21" ht="15.75" customHeight="1">
      <c r="A537" s="200">
        <v>30</v>
      </c>
      <c r="B537" s="223" t="s">
        <v>1837</v>
      </c>
      <c r="C537" s="201">
        <v>2022</v>
      </c>
      <c r="D537" s="202">
        <v>44681</v>
      </c>
      <c r="E537" s="199" t="s">
        <v>1775</v>
      </c>
      <c r="F537" s="199" t="s">
        <v>701</v>
      </c>
      <c r="G537" s="199" t="s">
        <v>328</v>
      </c>
      <c r="H537" s="210">
        <v>1109572346</v>
      </c>
      <c r="I537" s="203" t="s">
        <v>324</v>
      </c>
      <c r="J537" s="234">
        <v>44405</v>
      </c>
      <c r="K537" s="198" t="str">
        <f t="shared" ca="1" si="0"/>
        <v>2 año, 0 mes</v>
      </c>
      <c r="L537" s="199" t="s">
        <v>702</v>
      </c>
      <c r="M537" s="229" t="s">
        <v>1815</v>
      </c>
      <c r="N537" s="229">
        <v>1062278812</v>
      </c>
      <c r="O537" s="229" t="s">
        <v>703</v>
      </c>
      <c r="P537" s="229">
        <v>3005395128</v>
      </c>
      <c r="Q537" s="199" t="s">
        <v>292</v>
      </c>
      <c r="R537" s="199" t="s">
        <v>1776</v>
      </c>
      <c r="S537" s="199" t="str">
        <f t="shared" si="2"/>
        <v>INF</v>
      </c>
      <c r="T537" s="199"/>
      <c r="U537" s="199" t="s">
        <v>371</v>
      </c>
    </row>
    <row r="538" spans="1:21" ht="15.75" customHeight="1">
      <c r="A538" s="200">
        <v>30</v>
      </c>
      <c r="B538" s="223" t="s">
        <v>1837</v>
      </c>
      <c r="C538" s="201">
        <v>2022</v>
      </c>
      <c r="D538" s="202">
        <v>44681</v>
      </c>
      <c r="E538" s="199" t="s">
        <v>1775</v>
      </c>
      <c r="F538" s="199" t="s">
        <v>858</v>
      </c>
      <c r="G538" s="199" t="s">
        <v>328</v>
      </c>
      <c r="H538" s="199">
        <v>1110379097</v>
      </c>
      <c r="I538" s="203" t="s">
        <v>327</v>
      </c>
      <c r="J538" s="206"/>
      <c r="K538" s="198" t="str">
        <f t="shared" ca="1" si="0"/>
        <v>123 año, 7 mes</v>
      </c>
      <c r="L538" s="199" t="s">
        <v>859</v>
      </c>
      <c r="M538" s="199"/>
      <c r="N538" s="199"/>
      <c r="O538" s="199"/>
      <c r="P538" s="199"/>
      <c r="Q538" s="199" t="s">
        <v>192</v>
      </c>
      <c r="R538" s="199" t="s">
        <v>1783</v>
      </c>
      <c r="S538" s="199" t="str">
        <f t="shared" si="2"/>
        <v>PRE</v>
      </c>
      <c r="T538" s="199"/>
      <c r="U538" s="199" t="s">
        <v>371</v>
      </c>
    </row>
    <row r="539" spans="1:21" ht="15.75" customHeight="1">
      <c r="A539" s="200">
        <v>30</v>
      </c>
      <c r="B539" s="223" t="s">
        <v>1837</v>
      </c>
      <c r="C539" s="201">
        <v>2022</v>
      </c>
      <c r="D539" s="202">
        <v>44681</v>
      </c>
      <c r="E539" s="199" t="s">
        <v>1775</v>
      </c>
      <c r="F539" s="199" t="s">
        <v>858</v>
      </c>
      <c r="G539" s="199" t="s">
        <v>328</v>
      </c>
      <c r="H539" s="199">
        <v>1110379097</v>
      </c>
      <c r="I539" s="203" t="s">
        <v>327</v>
      </c>
      <c r="J539" s="206"/>
      <c r="K539" s="198" t="str">
        <f t="shared" ca="1" si="0"/>
        <v>123 año, 7 mes</v>
      </c>
      <c r="L539" s="199" t="s">
        <v>859</v>
      </c>
      <c r="M539" s="199"/>
      <c r="N539" s="199"/>
      <c r="O539" s="199"/>
      <c r="P539" s="199"/>
      <c r="Q539" s="199" t="s">
        <v>183</v>
      </c>
      <c r="R539" s="199" t="s">
        <v>1789</v>
      </c>
      <c r="S539" s="199" t="str">
        <f t="shared" si="2"/>
        <v>AVA</v>
      </c>
      <c r="T539" s="199"/>
      <c r="U539" s="199" t="s">
        <v>371</v>
      </c>
    </row>
    <row r="540" spans="1:21" ht="15.75" customHeight="1">
      <c r="A540" s="200">
        <v>30</v>
      </c>
      <c r="B540" s="223" t="s">
        <v>1837</v>
      </c>
      <c r="C540" s="201">
        <v>2022</v>
      </c>
      <c r="D540" s="202">
        <v>44681</v>
      </c>
      <c r="E540" s="199" t="s">
        <v>1775</v>
      </c>
      <c r="F540" s="199" t="s">
        <v>858</v>
      </c>
      <c r="G540" s="199" t="s">
        <v>328</v>
      </c>
      <c r="H540" s="199">
        <v>1110379097</v>
      </c>
      <c r="I540" s="203" t="s">
        <v>327</v>
      </c>
      <c r="J540" s="206"/>
      <c r="K540" s="198" t="str">
        <f t="shared" ca="1" si="0"/>
        <v>123 año, 7 mes</v>
      </c>
      <c r="L540" s="199" t="s">
        <v>859</v>
      </c>
      <c r="M540" s="199"/>
      <c r="N540" s="199"/>
      <c r="O540" s="199"/>
      <c r="P540" s="199"/>
      <c r="Q540" s="199" t="s">
        <v>292</v>
      </c>
      <c r="R540" s="199" t="s">
        <v>1776</v>
      </c>
      <c r="S540" s="199" t="str">
        <f t="shared" si="2"/>
        <v>INF</v>
      </c>
      <c r="T540" s="199"/>
      <c r="U540" s="199" t="s">
        <v>371</v>
      </c>
    </row>
    <row r="541" spans="1:21" ht="15.75" customHeight="1">
      <c r="A541" s="200">
        <v>2</v>
      </c>
      <c r="B541" s="223" t="s">
        <v>1841</v>
      </c>
      <c r="C541" s="201">
        <v>2022</v>
      </c>
      <c r="D541" s="202">
        <v>44683</v>
      </c>
      <c r="E541" s="199" t="s">
        <v>1775</v>
      </c>
      <c r="F541" s="199" t="s">
        <v>676</v>
      </c>
      <c r="G541" s="199" t="s">
        <v>328</v>
      </c>
      <c r="H541" s="210">
        <v>1109571512</v>
      </c>
      <c r="I541" s="203" t="s">
        <v>324</v>
      </c>
      <c r="J541" s="206"/>
      <c r="K541" s="198" t="str">
        <f t="shared" ca="1" si="0"/>
        <v>123 año, 7 mes</v>
      </c>
      <c r="L541" s="199" t="s">
        <v>677</v>
      </c>
      <c r="M541" s="199"/>
      <c r="N541" s="199"/>
      <c r="O541" s="199"/>
      <c r="P541" s="199"/>
      <c r="Q541" s="199" t="s">
        <v>173</v>
      </c>
      <c r="R541" s="199" t="s">
        <v>1777</v>
      </c>
      <c r="S541" s="199" t="str">
        <f t="shared" si="2"/>
        <v>NIM</v>
      </c>
      <c r="T541" s="199"/>
      <c r="U541" s="199" t="s">
        <v>375</v>
      </c>
    </row>
    <row r="542" spans="1:21" ht="15.75" customHeight="1">
      <c r="A542" s="200">
        <v>2</v>
      </c>
      <c r="B542" s="223" t="s">
        <v>1841</v>
      </c>
      <c r="C542" s="201">
        <v>2022</v>
      </c>
      <c r="D542" s="202">
        <v>44683</v>
      </c>
      <c r="E542" s="199" t="s">
        <v>1775</v>
      </c>
      <c r="F542" s="199" t="s">
        <v>676</v>
      </c>
      <c r="G542" s="199" t="s">
        <v>328</v>
      </c>
      <c r="H542" s="210">
        <v>1109571512</v>
      </c>
      <c r="I542" s="203" t="s">
        <v>324</v>
      </c>
      <c r="J542" s="206"/>
      <c r="K542" s="198" t="str">
        <f t="shared" ca="1" si="0"/>
        <v>123 año, 7 mes</v>
      </c>
      <c r="L542" s="199" t="s">
        <v>677</v>
      </c>
      <c r="M542" s="199"/>
      <c r="N542" s="199"/>
      <c r="O542" s="199"/>
      <c r="P542" s="199"/>
      <c r="Q542" s="199" t="s">
        <v>173</v>
      </c>
      <c r="R542" s="199" t="s">
        <v>1777</v>
      </c>
      <c r="S542" s="199" t="str">
        <f t="shared" si="2"/>
        <v>NIM</v>
      </c>
      <c r="T542" s="199"/>
      <c r="U542" s="199" t="s">
        <v>375</v>
      </c>
    </row>
    <row r="543" spans="1:21" ht="15.75" customHeight="1">
      <c r="A543" s="200">
        <v>2</v>
      </c>
      <c r="B543" s="223" t="s">
        <v>1841</v>
      </c>
      <c r="C543" s="201">
        <v>2022</v>
      </c>
      <c r="D543" s="202">
        <v>44683</v>
      </c>
      <c r="E543" s="199" t="s">
        <v>1775</v>
      </c>
      <c r="F543" s="199" t="s">
        <v>585</v>
      </c>
      <c r="G543" s="199" t="s">
        <v>328</v>
      </c>
      <c r="H543" s="210">
        <v>1108572384</v>
      </c>
      <c r="I543" s="203" t="s">
        <v>324</v>
      </c>
      <c r="J543" s="204">
        <v>44357</v>
      </c>
      <c r="K543" s="198" t="str">
        <f t="shared" ca="1" si="0"/>
        <v>2 año, 2 mes</v>
      </c>
      <c r="L543" s="199" t="s">
        <v>586</v>
      </c>
      <c r="M543" s="199"/>
      <c r="N543" s="199"/>
      <c r="O543" s="199"/>
      <c r="P543" s="199"/>
      <c r="Q543" s="212" t="s">
        <v>201</v>
      </c>
      <c r="R543" s="212" t="s">
        <v>1776</v>
      </c>
      <c r="S543" s="199" t="str">
        <f t="shared" si="2"/>
        <v>INF</v>
      </c>
      <c r="T543" s="212"/>
      <c r="U543" s="199" t="s">
        <v>371</v>
      </c>
    </row>
    <row r="544" spans="1:21" ht="15.75" customHeight="1">
      <c r="A544" s="200">
        <v>2</v>
      </c>
      <c r="B544" s="223" t="s">
        <v>1841</v>
      </c>
      <c r="C544" s="201">
        <v>2022</v>
      </c>
      <c r="D544" s="202">
        <v>44683</v>
      </c>
      <c r="E544" s="199" t="s">
        <v>1775</v>
      </c>
      <c r="F544" s="199" t="s">
        <v>585</v>
      </c>
      <c r="G544" s="199" t="s">
        <v>328</v>
      </c>
      <c r="H544" s="210">
        <v>1108572384</v>
      </c>
      <c r="I544" s="203" t="s">
        <v>324</v>
      </c>
      <c r="J544" s="204">
        <v>44357</v>
      </c>
      <c r="K544" s="198" t="str">
        <f t="shared" ca="1" si="0"/>
        <v>2 año, 2 mes</v>
      </c>
      <c r="L544" s="199" t="s">
        <v>586</v>
      </c>
      <c r="M544" s="199"/>
      <c r="N544" s="199"/>
      <c r="O544" s="199"/>
      <c r="P544" s="199"/>
      <c r="Q544" s="212" t="s">
        <v>201</v>
      </c>
      <c r="R544" s="212" t="s">
        <v>1776</v>
      </c>
      <c r="S544" s="199" t="str">
        <f t="shared" si="2"/>
        <v>INF</v>
      </c>
      <c r="T544" s="212"/>
      <c r="U544" s="199" t="s">
        <v>371</v>
      </c>
    </row>
    <row r="545" spans="1:21" ht="15.75" customHeight="1">
      <c r="A545" s="200">
        <v>2</v>
      </c>
      <c r="B545" s="223" t="s">
        <v>1841</v>
      </c>
      <c r="C545" s="201">
        <v>2022</v>
      </c>
      <c r="D545" s="202">
        <v>44683</v>
      </c>
      <c r="E545" s="199" t="s">
        <v>1775</v>
      </c>
      <c r="F545" s="199" t="s">
        <v>1087</v>
      </c>
      <c r="G545" s="199" t="s">
        <v>322</v>
      </c>
      <c r="H545" s="199">
        <v>1151941659</v>
      </c>
      <c r="I545" s="203" t="s">
        <v>327</v>
      </c>
      <c r="J545" s="206"/>
      <c r="K545" s="198" t="str">
        <f t="shared" ca="1" si="0"/>
        <v>123 año, 7 mes</v>
      </c>
      <c r="L545" s="199" t="s">
        <v>1015</v>
      </c>
      <c r="M545" s="199"/>
      <c r="N545" s="199"/>
      <c r="O545" s="199"/>
      <c r="P545" s="199"/>
      <c r="Q545" s="212" t="s">
        <v>292</v>
      </c>
      <c r="R545" s="212" t="s">
        <v>1776</v>
      </c>
      <c r="S545" s="199" t="str">
        <f t="shared" si="2"/>
        <v>INF</v>
      </c>
      <c r="T545" s="212"/>
      <c r="U545" s="199" t="s">
        <v>371</v>
      </c>
    </row>
    <row r="546" spans="1:21" ht="15.75" customHeight="1">
      <c r="A546" s="200">
        <v>2</v>
      </c>
      <c r="B546" s="223" t="s">
        <v>1841</v>
      </c>
      <c r="C546" s="201">
        <v>2022</v>
      </c>
      <c r="D546" s="202">
        <v>44683</v>
      </c>
      <c r="E546" s="199" t="s">
        <v>1775</v>
      </c>
      <c r="F546" s="199" t="s">
        <v>1087</v>
      </c>
      <c r="G546" s="199" t="s">
        <v>322</v>
      </c>
      <c r="H546" s="199">
        <v>1151941659</v>
      </c>
      <c r="I546" s="203" t="s">
        <v>327</v>
      </c>
      <c r="J546" s="206"/>
      <c r="K546" s="198" t="str">
        <f t="shared" ca="1" si="0"/>
        <v>123 año, 7 mes</v>
      </c>
      <c r="L546" s="199" t="s">
        <v>1015</v>
      </c>
      <c r="M546" s="199"/>
      <c r="N546" s="199"/>
      <c r="O546" s="199"/>
      <c r="P546" s="199"/>
      <c r="Q546" s="212" t="s">
        <v>292</v>
      </c>
      <c r="R546" s="212" t="s">
        <v>1776</v>
      </c>
      <c r="S546" s="199" t="str">
        <f t="shared" si="2"/>
        <v>INF</v>
      </c>
      <c r="T546" s="212"/>
      <c r="U546" s="199" t="s">
        <v>371</v>
      </c>
    </row>
    <row r="547" spans="1:21" ht="15.75" customHeight="1">
      <c r="A547" s="200">
        <v>3</v>
      </c>
      <c r="B547" s="223" t="s">
        <v>1841</v>
      </c>
      <c r="C547" s="201">
        <v>2022</v>
      </c>
      <c r="D547" s="202">
        <v>44684</v>
      </c>
      <c r="E547" s="199" t="s">
        <v>1775</v>
      </c>
      <c r="F547" s="199" t="s">
        <v>1168</v>
      </c>
      <c r="G547" s="199" t="s">
        <v>328</v>
      </c>
      <c r="H547" s="199">
        <v>1232810147</v>
      </c>
      <c r="I547" s="203" t="s">
        <v>327</v>
      </c>
      <c r="J547" s="206"/>
      <c r="K547" s="198" t="str">
        <f t="shared" ca="1" si="0"/>
        <v>123 año, 7 mes</v>
      </c>
      <c r="L547" s="199" t="s">
        <v>1169</v>
      </c>
      <c r="M547" s="199"/>
      <c r="N547" s="199"/>
      <c r="O547" s="199"/>
      <c r="P547" s="199"/>
      <c r="Q547" s="212" t="s">
        <v>292</v>
      </c>
      <c r="R547" s="212" t="s">
        <v>1776</v>
      </c>
      <c r="S547" s="199" t="str">
        <f t="shared" si="2"/>
        <v>INF</v>
      </c>
      <c r="T547" s="212"/>
      <c r="U547" s="199" t="s">
        <v>371</v>
      </c>
    </row>
    <row r="548" spans="1:21" ht="15.75" customHeight="1">
      <c r="A548" s="200">
        <v>3</v>
      </c>
      <c r="B548" s="223" t="s">
        <v>1841</v>
      </c>
      <c r="C548" s="201">
        <v>2022</v>
      </c>
      <c r="D548" s="202">
        <v>44684</v>
      </c>
      <c r="E548" s="199" t="s">
        <v>1775</v>
      </c>
      <c r="F548" s="199" t="s">
        <v>1168</v>
      </c>
      <c r="G548" s="199" t="s">
        <v>328</v>
      </c>
      <c r="H548" s="199">
        <v>1232810147</v>
      </c>
      <c r="I548" s="203" t="s">
        <v>327</v>
      </c>
      <c r="J548" s="206"/>
      <c r="K548" s="198" t="str">
        <f t="shared" ca="1" si="0"/>
        <v>123 año, 7 mes</v>
      </c>
      <c r="L548" s="199" t="s">
        <v>1169</v>
      </c>
      <c r="M548" s="199"/>
      <c r="N548" s="199"/>
      <c r="O548" s="199"/>
      <c r="P548" s="199"/>
      <c r="Q548" s="212" t="s">
        <v>292</v>
      </c>
      <c r="R548" s="212" t="s">
        <v>1776</v>
      </c>
      <c r="S548" s="199" t="str">
        <f t="shared" si="2"/>
        <v>INF</v>
      </c>
      <c r="T548" s="212"/>
      <c r="U548" s="199" t="s">
        <v>371</v>
      </c>
    </row>
    <row r="549" spans="1:21" ht="15.75" customHeight="1">
      <c r="A549" s="200">
        <v>3</v>
      </c>
      <c r="B549" s="223" t="s">
        <v>1841</v>
      </c>
      <c r="C549" s="201">
        <v>2022</v>
      </c>
      <c r="D549" s="202">
        <v>44684</v>
      </c>
      <c r="E549" s="199" t="s">
        <v>1775</v>
      </c>
      <c r="F549" s="199" t="s">
        <v>1000</v>
      </c>
      <c r="G549" s="199" t="s">
        <v>328</v>
      </c>
      <c r="H549" s="210">
        <v>1141376398</v>
      </c>
      <c r="I549" s="203" t="s">
        <v>327</v>
      </c>
      <c r="J549" s="206"/>
      <c r="K549" s="198" t="str">
        <f t="shared" ca="1" si="0"/>
        <v>123 año, 7 mes</v>
      </c>
      <c r="L549" s="199" t="s">
        <v>1001</v>
      </c>
      <c r="M549" s="199"/>
      <c r="N549" s="199"/>
      <c r="O549" s="199"/>
      <c r="P549" s="199"/>
      <c r="Q549" s="199" t="s">
        <v>173</v>
      </c>
      <c r="R549" s="199" t="s">
        <v>1777</v>
      </c>
      <c r="S549" s="199" t="str">
        <f t="shared" si="2"/>
        <v>NIM</v>
      </c>
      <c r="T549" s="199"/>
      <c r="U549" s="199" t="s">
        <v>1583</v>
      </c>
    </row>
    <row r="550" spans="1:21" ht="15.75" customHeight="1">
      <c r="A550" s="200">
        <v>3</v>
      </c>
      <c r="B550" s="223" t="s">
        <v>1841</v>
      </c>
      <c r="C550" s="201">
        <v>2022</v>
      </c>
      <c r="D550" s="202">
        <v>44684</v>
      </c>
      <c r="E550" s="199" t="s">
        <v>1775</v>
      </c>
      <c r="F550" s="199" t="s">
        <v>1000</v>
      </c>
      <c r="G550" s="199" t="s">
        <v>328</v>
      </c>
      <c r="H550" s="210">
        <v>1141376398</v>
      </c>
      <c r="I550" s="203" t="s">
        <v>327</v>
      </c>
      <c r="J550" s="206"/>
      <c r="K550" s="198" t="str">
        <f t="shared" ca="1" si="0"/>
        <v>123 año, 7 mes</v>
      </c>
      <c r="L550" s="199" t="s">
        <v>1001</v>
      </c>
      <c r="M550" s="199"/>
      <c r="N550" s="199"/>
      <c r="O550" s="199"/>
      <c r="P550" s="199"/>
      <c r="Q550" s="199" t="s">
        <v>173</v>
      </c>
      <c r="R550" s="199" t="s">
        <v>1777</v>
      </c>
      <c r="S550" s="199" t="str">
        <f t="shared" si="2"/>
        <v>NIM</v>
      </c>
      <c r="T550" s="199"/>
      <c r="U550" s="199" t="s">
        <v>1583</v>
      </c>
    </row>
    <row r="551" spans="1:21" ht="15.75" customHeight="1">
      <c r="A551" s="200">
        <v>4</v>
      </c>
      <c r="B551" s="223" t="s">
        <v>1841</v>
      </c>
      <c r="C551" s="201">
        <v>2022</v>
      </c>
      <c r="D551" s="202">
        <v>44685</v>
      </c>
      <c r="E551" s="199" t="s">
        <v>1775</v>
      </c>
      <c r="F551" s="199" t="s">
        <v>1077</v>
      </c>
      <c r="G551" s="199" t="s">
        <v>328</v>
      </c>
      <c r="H551" s="210">
        <v>1150696359</v>
      </c>
      <c r="I551" s="203" t="s">
        <v>324</v>
      </c>
      <c r="J551" s="206"/>
      <c r="K551" s="198" t="str">
        <f t="shared" ca="1" si="0"/>
        <v>123 año, 7 mes</v>
      </c>
      <c r="L551" s="199" t="s">
        <v>1078</v>
      </c>
      <c r="M551" s="199"/>
      <c r="N551" s="199"/>
      <c r="O551" s="199"/>
      <c r="P551" s="199"/>
      <c r="Q551" s="199" t="s">
        <v>173</v>
      </c>
      <c r="R551" s="199" t="s">
        <v>1777</v>
      </c>
      <c r="S551" s="199" t="str">
        <f t="shared" si="2"/>
        <v>NIM</v>
      </c>
      <c r="T551" s="199"/>
      <c r="U551" s="199" t="s">
        <v>375</v>
      </c>
    </row>
    <row r="552" spans="1:21" ht="15.75" customHeight="1">
      <c r="A552" s="200">
        <v>4</v>
      </c>
      <c r="B552" s="223" t="s">
        <v>1841</v>
      </c>
      <c r="C552" s="201">
        <v>2022</v>
      </c>
      <c r="D552" s="202">
        <v>44685</v>
      </c>
      <c r="E552" s="199" t="s">
        <v>1775</v>
      </c>
      <c r="F552" s="199" t="s">
        <v>1077</v>
      </c>
      <c r="G552" s="199" t="s">
        <v>328</v>
      </c>
      <c r="H552" s="210">
        <v>1150696359</v>
      </c>
      <c r="I552" s="203" t="s">
        <v>324</v>
      </c>
      <c r="J552" s="206"/>
      <c r="K552" s="198" t="str">
        <f t="shared" ca="1" si="0"/>
        <v>123 año, 7 mes</v>
      </c>
      <c r="L552" s="199" t="s">
        <v>1078</v>
      </c>
      <c r="M552" s="199"/>
      <c r="N552" s="199"/>
      <c r="O552" s="199"/>
      <c r="P552" s="199"/>
      <c r="Q552" s="199" t="s">
        <v>173</v>
      </c>
      <c r="R552" s="199" t="s">
        <v>1777</v>
      </c>
      <c r="S552" s="199" t="str">
        <f t="shared" si="2"/>
        <v>NIM</v>
      </c>
      <c r="T552" s="199"/>
      <c r="U552" s="199" t="s">
        <v>375</v>
      </c>
    </row>
    <row r="553" spans="1:21" ht="15.75" customHeight="1">
      <c r="A553" s="200">
        <v>5</v>
      </c>
      <c r="B553" s="223" t="s">
        <v>1841</v>
      </c>
      <c r="C553" s="201">
        <v>2022</v>
      </c>
      <c r="D553" s="202">
        <v>44686</v>
      </c>
      <c r="E553" s="199" t="s">
        <v>1775</v>
      </c>
      <c r="F553" s="199" t="s">
        <v>744</v>
      </c>
      <c r="G553" s="199" t="s">
        <v>328</v>
      </c>
      <c r="H553" s="199">
        <v>1109573739</v>
      </c>
      <c r="I553" s="203" t="s">
        <v>324</v>
      </c>
      <c r="J553" s="205">
        <v>44596</v>
      </c>
      <c r="K553" s="198" t="str">
        <f t="shared" ca="1" si="0"/>
        <v>1 año, 6 mes</v>
      </c>
      <c r="L553" s="199" t="s">
        <v>745</v>
      </c>
      <c r="M553" s="199" t="s">
        <v>1842</v>
      </c>
      <c r="N553" s="199">
        <v>1144028853</v>
      </c>
      <c r="O553" s="199" t="s">
        <v>746</v>
      </c>
      <c r="P553" s="199">
        <v>3176525687</v>
      </c>
      <c r="Q553" s="199" t="s">
        <v>173</v>
      </c>
      <c r="R553" s="199" t="s">
        <v>1777</v>
      </c>
      <c r="S553" s="199" t="str">
        <f t="shared" si="2"/>
        <v>NIM</v>
      </c>
      <c r="T553" s="199"/>
      <c r="U553" s="199" t="s">
        <v>1583</v>
      </c>
    </row>
    <row r="554" spans="1:21" ht="15.75" customHeight="1">
      <c r="A554" s="200">
        <v>5</v>
      </c>
      <c r="B554" s="223" t="s">
        <v>1841</v>
      </c>
      <c r="C554" s="201">
        <v>2022</v>
      </c>
      <c r="D554" s="202">
        <v>44686</v>
      </c>
      <c r="E554" s="199" t="s">
        <v>1775</v>
      </c>
      <c r="F554" s="199" t="s">
        <v>744</v>
      </c>
      <c r="G554" s="199" t="s">
        <v>328</v>
      </c>
      <c r="H554" s="199">
        <v>1109573739</v>
      </c>
      <c r="I554" s="203" t="s">
        <v>324</v>
      </c>
      <c r="J554" s="205">
        <v>44596</v>
      </c>
      <c r="K554" s="198" t="str">
        <f t="shared" ca="1" si="0"/>
        <v>1 año, 6 mes</v>
      </c>
      <c r="L554" s="199" t="s">
        <v>745</v>
      </c>
      <c r="M554" s="199" t="s">
        <v>1842</v>
      </c>
      <c r="N554" s="199">
        <v>1144028853</v>
      </c>
      <c r="O554" s="199" t="s">
        <v>746</v>
      </c>
      <c r="P554" s="199">
        <v>3176525687</v>
      </c>
      <c r="Q554" s="199" t="s">
        <v>173</v>
      </c>
      <c r="R554" s="199" t="s">
        <v>1777</v>
      </c>
      <c r="S554" s="199" t="str">
        <f t="shared" si="2"/>
        <v>NIM</v>
      </c>
      <c r="T554" s="199"/>
      <c r="U554" s="199" t="s">
        <v>1583</v>
      </c>
    </row>
    <row r="555" spans="1:21" ht="15.75" customHeight="1">
      <c r="A555" s="200">
        <v>5</v>
      </c>
      <c r="B555" s="223" t="s">
        <v>1841</v>
      </c>
      <c r="C555" s="201">
        <v>2022</v>
      </c>
      <c r="D555" s="202">
        <v>44686</v>
      </c>
      <c r="E555" s="199" t="s">
        <v>1775</v>
      </c>
      <c r="F555" s="199" t="s">
        <v>906</v>
      </c>
      <c r="G555" s="199" t="s">
        <v>328</v>
      </c>
      <c r="H555" s="210">
        <v>1112068495</v>
      </c>
      <c r="I555" s="203" t="s">
        <v>324</v>
      </c>
      <c r="J555" s="206"/>
      <c r="K555" s="198" t="str">
        <f t="shared" ca="1" si="0"/>
        <v>123 año, 7 mes</v>
      </c>
      <c r="L555" s="199" t="s">
        <v>907</v>
      </c>
      <c r="M555" s="199"/>
      <c r="N555" s="199"/>
      <c r="O555" s="199"/>
      <c r="P555" s="199"/>
      <c r="Q555" s="212" t="s">
        <v>292</v>
      </c>
      <c r="R555" s="212" t="s">
        <v>1776</v>
      </c>
      <c r="S555" s="199" t="str">
        <f t="shared" si="2"/>
        <v>INF</v>
      </c>
      <c r="T555" s="212"/>
      <c r="U555" s="199" t="s">
        <v>375</v>
      </c>
    </row>
    <row r="556" spans="1:21" ht="15.75" customHeight="1">
      <c r="A556" s="200">
        <v>5</v>
      </c>
      <c r="B556" s="223" t="s">
        <v>1841</v>
      </c>
      <c r="C556" s="201">
        <v>2022</v>
      </c>
      <c r="D556" s="202">
        <v>44686</v>
      </c>
      <c r="E556" s="199" t="s">
        <v>1775</v>
      </c>
      <c r="F556" s="199" t="s">
        <v>906</v>
      </c>
      <c r="G556" s="199" t="s">
        <v>328</v>
      </c>
      <c r="H556" s="210">
        <v>1112068495</v>
      </c>
      <c r="I556" s="203" t="s">
        <v>324</v>
      </c>
      <c r="J556" s="206"/>
      <c r="K556" s="198" t="str">
        <f t="shared" ca="1" si="0"/>
        <v>123 año, 7 mes</v>
      </c>
      <c r="L556" s="199" t="s">
        <v>907</v>
      </c>
      <c r="M556" s="199"/>
      <c r="N556" s="199"/>
      <c r="O556" s="199"/>
      <c r="P556" s="199"/>
      <c r="Q556" s="212" t="s">
        <v>292</v>
      </c>
      <c r="R556" s="212" t="s">
        <v>1776</v>
      </c>
      <c r="S556" s="199" t="str">
        <f t="shared" si="2"/>
        <v>INF</v>
      </c>
      <c r="T556" s="212"/>
      <c r="U556" s="199" t="s">
        <v>375</v>
      </c>
    </row>
    <row r="557" spans="1:21" ht="15.75" customHeight="1">
      <c r="A557" s="200">
        <v>5</v>
      </c>
      <c r="B557" s="223" t="s">
        <v>1841</v>
      </c>
      <c r="C557" s="201">
        <v>2022</v>
      </c>
      <c r="D557" s="202">
        <v>44686</v>
      </c>
      <c r="E557" s="199" t="s">
        <v>1775</v>
      </c>
      <c r="F557" s="199" t="s">
        <v>914</v>
      </c>
      <c r="G557" s="199" t="s">
        <v>328</v>
      </c>
      <c r="H557" s="210">
        <v>1112069023</v>
      </c>
      <c r="I557" s="203" t="s">
        <v>324</v>
      </c>
      <c r="J557" s="206"/>
      <c r="K557" s="198" t="str">
        <f t="shared" ca="1" si="0"/>
        <v>123 año, 7 mes</v>
      </c>
      <c r="L557" s="199" t="s">
        <v>915</v>
      </c>
      <c r="M557" s="199"/>
      <c r="N557" s="199"/>
      <c r="O557" s="199"/>
      <c r="P557" s="199"/>
      <c r="Q557" s="212" t="s">
        <v>292</v>
      </c>
      <c r="R557" s="212" t="s">
        <v>1776</v>
      </c>
      <c r="S557" s="199" t="str">
        <f t="shared" si="2"/>
        <v>INF</v>
      </c>
      <c r="T557" s="212"/>
      <c r="U557" s="199" t="s">
        <v>371</v>
      </c>
    </row>
    <row r="558" spans="1:21" ht="15.75" customHeight="1">
      <c r="A558" s="200">
        <v>5</v>
      </c>
      <c r="B558" s="223" t="s">
        <v>1841</v>
      </c>
      <c r="C558" s="201">
        <v>2022</v>
      </c>
      <c r="D558" s="202">
        <v>44686</v>
      </c>
      <c r="E558" s="199" t="s">
        <v>1775</v>
      </c>
      <c r="F558" s="199" t="s">
        <v>914</v>
      </c>
      <c r="G558" s="199" t="s">
        <v>328</v>
      </c>
      <c r="H558" s="210">
        <v>1112069023</v>
      </c>
      <c r="I558" s="203" t="s">
        <v>324</v>
      </c>
      <c r="J558" s="206"/>
      <c r="K558" s="198" t="str">
        <f t="shared" ca="1" si="0"/>
        <v>123 año, 7 mes</v>
      </c>
      <c r="L558" s="199" t="s">
        <v>915</v>
      </c>
      <c r="M558" s="199"/>
      <c r="N558" s="199"/>
      <c r="O558" s="199"/>
      <c r="P558" s="199"/>
      <c r="Q558" s="199" t="s">
        <v>173</v>
      </c>
      <c r="R558" s="199" t="s">
        <v>1777</v>
      </c>
      <c r="S558" s="199" t="str">
        <f t="shared" si="2"/>
        <v>NIM</v>
      </c>
      <c r="T558" s="199"/>
      <c r="U558" s="199" t="s">
        <v>1583</v>
      </c>
    </row>
    <row r="559" spans="1:21" ht="15.75" customHeight="1">
      <c r="A559" s="200">
        <v>5</v>
      </c>
      <c r="B559" s="223" t="s">
        <v>1841</v>
      </c>
      <c r="C559" s="201">
        <v>2022</v>
      </c>
      <c r="D559" s="202">
        <v>44686</v>
      </c>
      <c r="E559" s="199" t="s">
        <v>1775</v>
      </c>
      <c r="F559" s="199" t="s">
        <v>914</v>
      </c>
      <c r="G559" s="199" t="s">
        <v>328</v>
      </c>
      <c r="H559" s="210">
        <v>1112069023</v>
      </c>
      <c r="I559" s="203" t="s">
        <v>324</v>
      </c>
      <c r="J559" s="206"/>
      <c r="K559" s="198" t="str">
        <f t="shared" ca="1" si="0"/>
        <v>123 año, 7 mes</v>
      </c>
      <c r="L559" s="199" t="s">
        <v>915</v>
      </c>
      <c r="M559" s="199"/>
      <c r="N559" s="199"/>
      <c r="O559" s="199"/>
      <c r="P559" s="199"/>
      <c r="Q559" s="212" t="s">
        <v>292</v>
      </c>
      <c r="R559" s="212" t="s">
        <v>1776</v>
      </c>
      <c r="S559" s="199" t="str">
        <f t="shared" si="2"/>
        <v>INF</v>
      </c>
      <c r="T559" s="212"/>
      <c r="U559" s="199" t="s">
        <v>371</v>
      </c>
    </row>
    <row r="560" spans="1:21" ht="15.75" customHeight="1">
      <c r="A560" s="200">
        <v>5</v>
      </c>
      <c r="B560" s="223" t="s">
        <v>1841</v>
      </c>
      <c r="C560" s="201">
        <v>2022</v>
      </c>
      <c r="D560" s="202">
        <v>44686</v>
      </c>
      <c r="E560" s="199" t="s">
        <v>1775</v>
      </c>
      <c r="F560" s="199" t="s">
        <v>914</v>
      </c>
      <c r="G560" s="199" t="s">
        <v>328</v>
      </c>
      <c r="H560" s="210">
        <v>1112069023</v>
      </c>
      <c r="I560" s="203" t="s">
        <v>324</v>
      </c>
      <c r="J560" s="206"/>
      <c r="K560" s="198" t="str">
        <f t="shared" ca="1" si="0"/>
        <v>123 año, 7 mes</v>
      </c>
      <c r="L560" s="199" t="s">
        <v>915</v>
      </c>
      <c r="M560" s="199"/>
      <c r="N560" s="199"/>
      <c r="O560" s="199"/>
      <c r="P560" s="199"/>
      <c r="Q560" s="199" t="s">
        <v>173</v>
      </c>
      <c r="R560" s="199" t="s">
        <v>1777</v>
      </c>
      <c r="S560" s="199" t="str">
        <f t="shared" si="2"/>
        <v>NIM</v>
      </c>
      <c r="T560" s="199"/>
      <c r="U560" s="199" t="s">
        <v>1583</v>
      </c>
    </row>
    <row r="561" spans="1:21" ht="15.75" customHeight="1">
      <c r="A561" s="200">
        <v>5</v>
      </c>
      <c r="B561" s="223" t="s">
        <v>1841</v>
      </c>
      <c r="C561" s="201">
        <v>2022</v>
      </c>
      <c r="D561" s="202">
        <v>44686</v>
      </c>
      <c r="E561" s="199" t="s">
        <v>1775</v>
      </c>
      <c r="F561" s="199" t="s">
        <v>1367</v>
      </c>
      <c r="G561" s="199" t="s">
        <v>328</v>
      </c>
      <c r="H561" s="199">
        <v>1232819042</v>
      </c>
      <c r="I561" s="203" t="s">
        <v>327</v>
      </c>
      <c r="J561" s="205">
        <v>44595</v>
      </c>
      <c r="K561" s="198" t="str">
        <f t="shared" ca="1" si="0"/>
        <v>1 año, 6 mes</v>
      </c>
      <c r="L561" s="199" t="s">
        <v>1368</v>
      </c>
      <c r="M561" s="199" t="s">
        <v>1843</v>
      </c>
      <c r="N561" s="199">
        <v>1130621472</v>
      </c>
      <c r="O561" s="199" t="s">
        <v>1369</v>
      </c>
      <c r="P561" s="199">
        <v>3146163433</v>
      </c>
      <c r="Q561" s="199" t="s">
        <v>173</v>
      </c>
      <c r="R561" s="199" t="s">
        <v>1777</v>
      </c>
      <c r="S561" s="199" t="str">
        <f t="shared" si="2"/>
        <v>NIM</v>
      </c>
      <c r="T561" s="199"/>
      <c r="U561" s="199" t="s">
        <v>1583</v>
      </c>
    </row>
    <row r="562" spans="1:21" ht="15.75" customHeight="1">
      <c r="A562" s="200">
        <v>5</v>
      </c>
      <c r="B562" s="223" t="s">
        <v>1841</v>
      </c>
      <c r="C562" s="201">
        <v>2022</v>
      </c>
      <c r="D562" s="202">
        <v>44686</v>
      </c>
      <c r="E562" s="199" t="s">
        <v>1775</v>
      </c>
      <c r="F562" s="199" t="s">
        <v>1367</v>
      </c>
      <c r="G562" s="199" t="s">
        <v>328</v>
      </c>
      <c r="H562" s="199">
        <v>1232819042</v>
      </c>
      <c r="I562" s="203" t="s">
        <v>327</v>
      </c>
      <c r="J562" s="205">
        <v>44595</v>
      </c>
      <c r="K562" s="198" t="str">
        <f t="shared" ca="1" si="0"/>
        <v>1 año, 6 mes</v>
      </c>
      <c r="L562" s="199" t="s">
        <v>1368</v>
      </c>
      <c r="M562" s="199" t="s">
        <v>1843</v>
      </c>
      <c r="N562" s="199">
        <v>1130621472</v>
      </c>
      <c r="O562" s="199" t="s">
        <v>1369</v>
      </c>
      <c r="P562" s="199">
        <v>3146163433</v>
      </c>
      <c r="Q562" s="199" t="s">
        <v>173</v>
      </c>
      <c r="R562" s="199" t="s">
        <v>1777</v>
      </c>
      <c r="S562" s="199" t="str">
        <f t="shared" si="2"/>
        <v>NIM</v>
      </c>
      <c r="T562" s="199"/>
      <c r="U562" s="199" t="s">
        <v>1583</v>
      </c>
    </row>
    <row r="563" spans="1:21" ht="15.75" customHeight="1">
      <c r="A563" s="200">
        <v>6</v>
      </c>
      <c r="B563" s="223" t="s">
        <v>1841</v>
      </c>
      <c r="C563" s="201">
        <v>2022</v>
      </c>
      <c r="D563" s="202">
        <v>44687</v>
      </c>
      <c r="E563" s="199" t="s">
        <v>1775</v>
      </c>
      <c r="F563" s="208" t="s">
        <v>1353</v>
      </c>
      <c r="G563" s="199" t="s">
        <v>328</v>
      </c>
      <c r="H563" s="210">
        <v>1232818678</v>
      </c>
      <c r="I563" s="203" t="s">
        <v>324</v>
      </c>
      <c r="J563" s="227">
        <v>44557</v>
      </c>
      <c r="K563" s="198" t="str">
        <f t="shared" ca="1" si="0"/>
        <v>1 año, 7 mes</v>
      </c>
      <c r="L563" s="199" t="s">
        <v>1354</v>
      </c>
      <c r="M563" s="199" t="s">
        <v>1833</v>
      </c>
      <c r="N563" s="199"/>
      <c r="O563" s="199"/>
      <c r="P563" s="199"/>
      <c r="Q563" s="199" t="s">
        <v>198</v>
      </c>
      <c r="R563" s="199" t="s">
        <v>1784</v>
      </c>
      <c r="S563" s="199" t="str">
        <f t="shared" si="2"/>
        <v>HEX</v>
      </c>
      <c r="T563" s="199"/>
      <c r="U563" s="199" t="s">
        <v>1583</v>
      </c>
    </row>
    <row r="564" spans="1:21" ht="15.75" customHeight="1">
      <c r="A564" s="200">
        <v>6</v>
      </c>
      <c r="B564" s="223" t="s">
        <v>1841</v>
      </c>
      <c r="C564" s="201">
        <v>2022</v>
      </c>
      <c r="D564" s="202">
        <v>44687</v>
      </c>
      <c r="E564" s="199" t="s">
        <v>1775</v>
      </c>
      <c r="F564" s="208" t="s">
        <v>1353</v>
      </c>
      <c r="G564" s="199" t="s">
        <v>328</v>
      </c>
      <c r="H564" s="210">
        <v>1232818678</v>
      </c>
      <c r="I564" s="203" t="s">
        <v>324</v>
      </c>
      <c r="J564" s="227">
        <v>44557</v>
      </c>
      <c r="K564" s="198" t="str">
        <f t="shared" ca="1" si="0"/>
        <v>1 año, 7 mes</v>
      </c>
      <c r="L564" s="199" t="s">
        <v>1354</v>
      </c>
      <c r="M564" s="199" t="s">
        <v>1833</v>
      </c>
      <c r="N564" s="199"/>
      <c r="O564" s="199"/>
      <c r="P564" s="199"/>
      <c r="Q564" s="199" t="s">
        <v>192</v>
      </c>
      <c r="R564" s="199" t="s">
        <v>1783</v>
      </c>
      <c r="S564" s="199" t="str">
        <f t="shared" si="2"/>
        <v>PRE</v>
      </c>
      <c r="T564" s="199"/>
      <c r="U564" s="199" t="s">
        <v>1583</v>
      </c>
    </row>
    <row r="565" spans="1:21" ht="15.75" customHeight="1">
      <c r="A565" s="200">
        <v>6</v>
      </c>
      <c r="B565" s="223" t="s">
        <v>1841</v>
      </c>
      <c r="C565" s="201">
        <v>2022</v>
      </c>
      <c r="D565" s="202">
        <v>44687</v>
      </c>
      <c r="E565" s="199" t="s">
        <v>1775</v>
      </c>
      <c r="F565" s="208" t="s">
        <v>1353</v>
      </c>
      <c r="G565" s="199" t="s">
        <v>328</v>
      </c>
      <c r="H565" s="210">
        <v>1232818678</v>
      </c>
      <c r="I565" s="203" t="s">
        <v>324</v>
      </c>
      <c r="J565" s="227">
        <v>44557</v>
      </c>
      <c r="K565" s="198" t="str">
        <f t="shared" ca="1" si="0"/>
        <v>1 año, 7 mes</v>
      </c>
      <c r="L565" s="199" t="s">
        <v>1354</v>
      </c>
      <c r="M565" s="199" t="s">
        <v>1833</v>
      </c>
      <c r="N565" s="199"/>
      <c r="O565" s="199"/>
      <c r="P565" s="199"/>
      <c r="Q565" s="199" t="s">
        <v>194</v>
      </c>
      <c r="R565" s="199" t="s">
        <v>1785</v>
      </c>
      <c r="S565" s="199" t="str">
        <f t="shared" si="2"/>
        <v>ROT</v>
      </c>
      <c r="T565" s="199"/>
      <c r="U565" s="199" t="s">
        <v>1583</v>
      </c>
    </row>
    <row r="566" spans="1:21" ht="15.75" customHeight="1">
      <c r="A566" s="200">
        <v>6</v>
      </c>
      <c r="B566" s="223" t="s">
        <v>1841</v>
      </c>
      <c r="C566" s="201">
        <v>2022</v>
      </c>
      <c r="D566" s="202">
        <v>44687</v>
      </c>
      <c r="E566" s="199" t="s">
        <v>1775</v>
      </c>
      <c r="F566" s="208" t="s">
        <v>1353</v>
      </c>
      <c r="G566" s="199" t="s">
        <v>328</v>
      </c>
      <c r="H566" s="210">
        <v>1232818678</v>
      </c>
      <c r="I566" s="203" t="s">
        <v>324</v>
      </c>
      <c r="J566" s="227">
        <v>44557</v>
      </c>
      <c r="K566" s="198" t="str">
        <f t="shared" ca="1" si="0"/>
        <v>1 año, 7 mes</v>
      </c>
      <c r="L566" s="199" t="s">
        <v>1354</v>
      </c>
      <c r="M566" s="199" t="s">
        <v>1833</v>
      </c>
      <c r="N566" s="199"/>
      <c r="O566" s="199"/>
      <c r="P566" s="199"/>
      <c r="Q566" s="199" t="s">
        <v>198</v>
      </c>
      <c r="R566" s="199" t="s">
        <v>1784</v>
      </c>
      <c r="S566" s="199" t="str">
        <f t="shared" si="2"/>
        <v>HEX</v>
      </c>
      <c r="T566" s="199"/>
      <c r="U566" s="199" t="s">
        <v>1583</v>
      </c>
    </row>
    <row r="567" spans="1:21" ht="15.75" customHeight="1">
      <c r="A567" s="200">
        <v>6</v>
      </c>
      <c r="B567" s="223" t="s">
        <v>1841</v>
      </c>
      <c r="C567" s="201">
        <v>2022</v>
      </c>
      <c r="D567" s="202">
        <v>44687</v>
      </c>
      <c r="E567" s="199" t="s">
        <v>1775</v>
      </c>
      <c r="F567" s="208" t="s">
        <v>1353</v>
      </c>
      <c r="G567" s="199" t="s">
        <v>328</v>
      </c>
      <c r="H567" s="210">
        <v>1232818678</v>
      </c>
      <c r="I567" s="203" t="s">
        <v>324</v>
      </c>
      <c r="J567" s="227">
        <v>44557</v>
      </c>
      <c r="K567" s="198" t="str">
        <f t="shared" ca="1" si="0"/>
        <v>1 año, 7 mes</v>
      </c>
      <c r="L567" s="199" t="s">
        <v>1354</v>
      </c>
      <c r="M567" s="199" t="s">
        <v>1833</v>
      </c>
      <c r="N567" s="199"/>
      <c r="O567" s="199"/>
      <c r="P567" s="199"/>
      <c r="Q567" s="199" t="s">
        <v>192</v>
      </c>
      <c r="R567" s="199" t="s">
        <v>1783</v>
      </c>
      <c r="S567" s="199" t="str">
        <f t="shared" si="2"/>
        <v>PRE</v>
      </c>
      <c r="T567" s="199"/>
      <c r="U567" s="199" t="s">
        <v>1583</v>
      </c>
    </row>
    <row r="568" spans="1:21" ht="15.75" customHeight="1">
      <c r="A568" s="200">
        <v>6</v>
      </c>
      <c r="B568" s="223" t="s">
        <v>1841</v>
      </c>
      <c r="C568" s="201">
        <v>2022</v>
      </c>
      <c r="D568" s="202">
        <v>44687</v>
      </c>
      <c r="E568" s="199" t="s">
        <v>1775</v>
      </c>
      <c r="F568" s="208" t="s">
        <v>1353</v>
      </c>
      <c r="G568" s="199" t="s">
        <v>328</v>
      </c>
      <c r="H568" s="210">
        <v>1232818678</v>
      </c>
      <c r="I568" s="203" t="s">
        <v>324</v>
      </c>
      <c r="J568" s="227">
        <v>44557</v>
      </c>
      <c r="K568" s="198" t="str">
        <f t="shared" ca="1" si="0"/>
        <v>1 año, 7 mes</v>
      </c>
      <c r="L568" s="199" t="s">
        <v>1354</v>
      </c>
      <c r="M568" s="199" t="s">
        <v>1833</v>
      </c>
      <c r="N568" s="199"/>
      <c r="O568" s="199"/>
      <c r="P568" s="199"/>
      <c r="Q568" s="199" t="s">
        <v>194</v>
      </c>
      <c r="R568" s="199" t="s">
        <v>1785</v>
      </c>
      <c r="S568" s="199" t="str">
        <f t="shared" si="2"/>
        <v>ROT</v>
      </c>
      <c r="T568" s="199"/>
      <c r="U568" s="199" t="s">
        <v>1583</v>
      </c>
    </row>
    <row r="569" spans="1:21" ht="15.75" customHeight="1">
      <c r="A569" s="200">
        <v>6</v>
      </c>
      <c r="B569" s="223" t="s">
        <v>1841</v>
      </c>
      <c r="C569" s="201">
        <v>2022</v>
      </c>
      <c r="D569" s="202">
        <v>44687</v>
      </c>
      <c r="E569" s="199" t="s">
        <v>1775</v>
      </c>
      <c r="F569" s="199" t="s">
        <v>747</v>
      </c>
      <c r="G569" s="199" t="s">
        <v>328</v>
      </c>
      <c r="H569" s="199">
        <v>1109573943</v>
      </c>
      <c r="I569" s="203" t="s">
        <v>327</v>
      </c>
      <c r="J569" s="205">
        <v>44622</v>
      </c>
      <c r="K569" s="198" t="str">
        <f t="shared" ca="1" si="0"/>
        <v>1 año, 5 mes</v>
      </c>
      <c r="L569" s="199" t="s">
        <v>748</v>
      </c>
      <c r="M569" s="199"/>
      <c r="N569" s="199"/>
      <c r="O569" s="199"/>
      <c r="P569" s="199"/>
      <c r="Q569" s="199" t="s">
        <v>198</v>
      </c>
      <c r="R569" s="199" t="s">
        <v>1784</v>
      </c>
      <c r="S569" s="199" t="str">
        <f t="shared" si="2"/>
        <v>HEX</v>
      </c>
      <c r="T569" s="199"/>
      <c r="U569" s="199" t="s">
        <v>1583</v>
      </c>
    </row>
    <row r="570" spans="1:21" ht="15.75" customHeight="1">
      <c r="A570" s="200">
        <v>6</v>
      </c>
      <c r="B570" s="223" t="s">
        <v>1841</v>
      </c>
      <c r="C570" s="201">
        <v>2022</v>
      </c>
      <c r="D570" s="202">
        <v>44687</v>
      </c>
      <c r="E570" s="199" t="s">
        <v>1775</v>
      </c>
      <c r="F570" s="199" t="s">
        <v>747</v>
      </c>
      <c r="G570" s="199" t="s">
        <v>328</v>
      </c>
      <c r="H570" s="199">
        <v>1109573943</v>
      </c>
      <c r="I570" s="203" t="s">
        <v>327</v>
      </c>
      <c r="J570" s="205">
        <v>44622</v>
      </c>
      <c r="K570" s="198" t="str">
        <f t="shared" ca="1" si="0"/>
        <v>1 año, 5 mes</v>
      </c>
      <c r="L570" s="199" t="s">
        <v>748</v>
      </c>
      <c r="M570" s="199"/>
      <c r="N570" s="199"/>
      <c r="O570" s="199"/>
      <c r="P570" s="199"/>
      <c r="Q570" s="199" t="s">
        <v>192</v>
      </c>
      <c r="R570" s="199" t="s">
        <v>1783</v>
      </c>
      <c r="S570" s="199" t="str">
        <f t="shared" si="2"/>
        <v>PRE</v>
      </c>
      <c r="T570" s="199"/>
      <c r="U570" s="199" t="s">
        <v>1583</v>
      </c>
    </row>
    <row r="571" spans="1:21" ht="15.75" customHeight="1">
      <c r="A571" s="200">
        <v>6</v>
      </c>
      <c r="B571" s="223" t="s">
        <v>1841</v>
      </c>
      <c r="C571" s="201">
        <v>2022</v>
      </c>
      <c r="D571" s="202">
        <v>44687</v>
      </c>
      <c r="E571" s="199" t="s">
        <v>1775</v>
      </c>
      <c r="F571" s="199" t="s">
        <v>747</v>
      </c>
      <c r="G571" s="199" t="s">
        <v>328</v>
      </c>
      <c r="H571" s="199">
        <v>1109573943</v>
      </c>
      <c r="I571" s="203" t="s">
        <v>327</v>
      </c>
      <c r="J571" s="205">
        <v>44622</v>
      </c>
      <c r="K571" s="198" t="str">
        <f t="shared" ca="1" si="0"/>
        <v>1 año, 5 mes</v>
      </c>
      <c r="L571" s="199" t="s">
        <v>748</v>
      </c>
      <c r="M571" s="199"/>
      <c r="N571" s="199"/>
      <c r="O571" s="199"/>
      <c r="P571" s="199"/>
      <c r="Q571" s="199" t="s">
        <v>194</v>
      </c>
      <c r="R571" s="199" t="s">
        <v>1785</v>
      </c>
      <c r="S571" s="199" t="str">
        <f t="shared" si="2"/>
        <v>ROT</v>
      </c>
      <c r="T571" s="199"/>
      <c r="U571" s="199" t="s">
        <v>1583</v>
      </c>
    </row>
    <row r="572" spans="1:21" ht="15.75" customHeight="1">
      <c r="A572" s="200">
        <v>6</v>
      </c>
      <c r="B572" s="223" t="s">
        <v>1841</v>
      </c>
      <c r="C572" s="201">
        <v>2022</v>
      </c>
      <c r="D572" s="202">
        <v>44687</v>
      </c>
      <c r="E572" s="199" t="s">
        <v>1775</v>
      </c>
      <c r="F572" s="199" t="s">
        <v>747</v>
      </c>
      <c r="G572" s="199" t="s">
        <v>328</v>
      </c>
      <c r="H572" s="199">
        <v>1109573943</v>
      </c>
      <c r="I572" s="203" t="s">
        <v>327</v>
      </c>
      <c r="J572" s="205">
        <v>44622</v>
      </c>
      <c r="K572" s="198" t="str">
        <f t="shared" ca="1" si="0"/>
        <v>1 año, 5 mes</v>
      </c>
      <c r="L572" s="199" t="s">
        <v>748</v>
      </c>
      <c r="M572" s="199"/>
      <c r="N572" s="199"/>
      <c r="O572" s="199"/>
      <c r="P572" s="199"/>
      <c r="Q572" s="199" t="s">
        <v>198</v>
      </c>
      <c r="R572" s="199" t="s">
        <v>1784</v>
      </c>
      <c r="S572" s="199" t="str">
        <f t="shared" si="2"/>
        <v>HEX</v>
      </c>
      <c r="T572" s="199"/>
      <c r="U572" s="199" t="s">
        <v>1583</v>
      </c>
    </row>
    <row r="573" spans="1:21" ht="15.75" customHeight="1">
      <c r="A573" s="200">
        <v>6</v>
      </c>
      <c r="B573" s="223" t="s">
        <v>1841</v>
      </c>
      <c r="C573" s="201">
        <v>2022</v>
      </c>
      <c r="D573" s="202">
        <v>44687</v>
      </c>
      <c r="E573" s="199" t="s">
        <v>1775</v>
      </c>
      <c r="F573" s="199" t="s">
        <v>747</v>
      </c>
      <c r="G573" s="199" t="s">
        <v>328</v>
      </c>
      <c r="H573" s="199">
        <v>1109573943</v>
      </c>
      <c r="I573" s="203" t="s">
        <v>327</v>
      </c>
      <c r="J573" s="205">
        <v>44622</v>
      </c>
      <c r="K573" s="198" t="str">
        <f t="shared" ca="1" si="0"/>
        <v>1 año, 5 mes</v>
      </c>
      <c r="L573" s="199" t="s">
        <v>748</v>
      </c>
      <c r="M573" s="199"/>
      <c r="N573" s="199"/>
      <c r="O573" s="199"/>
      <c r="P573" s="199"/>
      <c r="Q573" s="199" t="s">
        <v>192</v>
      </c>
      <c r="R573" s="199" t="s">
        <v>1783</v>
      </c>
      <c r="S573" s="199" t="str">
        <f t="shared" si="2"/>
        <v>PRE</v>
      </c>
      <c r="T573" s="199"/>
      <c r="U573" s="199" t="s">
        <v>1583</v>
      </c>
    </row>
    <row r="574" spans="1:21" ht="15.75" customHeight="1">
      <c r="A574" s="200">
        <v>6</v>
      </c>
      <c r="B574" s="223" t="s">
        <v>1841</v>
      </c>
      <c r="C574" s="201">
        <v>2022</v>
      </c>
      <c r="D574" s="202">
        <v>44687</v>
      </c>
      <c r="E574" s="199" t="s">
        <v>1775</v>
      </c>
      <c r="F574" s="199" t="s">
        <v>747</v>
      </c>
      <c r="G574" s="199" t="s">
        <v>328</v>
      </c>
      <c r="H574" s="199">
        <v>1109573943</v>
      </c>
      <c r="I574" s="203" t="s">
        <v>327</v>
      </c>
      <c r="J574" s="205">
        <v>44622</v>
      </c>
      <c r="K574" s="198" t="str">
        <f t="shared" ca="1" si="0"/>
        <v>1 año, 5 mes</v>
      </c>
      <c r="L574" s="199" t="s">
        <v>748</v>
      </c>
      <c r="M574" s="199"/>
      <c r="N574" s="199"/>
      <c r="O574" s="199"/>
      <c r="P574" s="199"/>
      <c r="Q574" s="199" t="s">
        <v>194</v>
      </c>
      <c r="R574" s="199" t="s">
        <v>1785</v>
      </c>
      <c r="S574" s="199" t="str">
        <f t="shared" si="2"/>
        <v>ROT</v>
      </c>
      <c r="T574" s="199"/>
      <c r="U574" s="199" t="s">
        <v>1583</v>
      </c>
    </row>
    <row r="575" spans="1:21" ht="15.75" customHeight="1">
      <c r="A575" s="200">
        <v>7</v>
      </c>
      <c r="B575" s="223" t="s">
        <v>1841</v>
      </c>
      <c r="C575" s="201">
        <v>2022</v>
      </c>
      <c r="D575" s="202">
        <v>44688</v>
      </c>
      <c r="E575" s="199" t="s">
        <v>1775</v>
      </c>
      <c r="F575" s="199" t="s">
        <v>441</v>
      </c>
      <c r="G575" s="199" t="s">
        <v>328</v>
      </c>
      <c r="H575" s="210">
        <v>1023555047</v>
      </c>
      <c r="I575" s="203" t="s">
        <v>324</v>
      </c>
      <c r="J575" s="206"/>
      <c r="K575" s="198" t="str">
        <f t="shared" ca="1" si="0"/>
        <v>123 año, 7 mes</v>
      </c>
      <c r="L575" s="199" t="s">
        <v>442</v>
      </c>
      <c r="M575" s="199"/>
      <c r="N575" s="199"/>
      <c r="O575" s="199"/>
      <c r="P575" s="199"/>
      <c r="Q575" s="212" t="s">
        <v>292</v>
      </c>
      <c r="R575" s="212" t="s">
        <v>1776</v>
      </c>
      <c r="S575" s="199" t="str">
        <f t="shared" si="2"/>
        <v>INF</v>
      </c>
      <c r="T575" s="212"/>
      <c r="U575" s="199" t="s">
        <v>371</v>
      </c>
    </row>
    <row r="576" spans="1:21" ht="15.75" customHeight="1">
      <c r="A576" s="200">
        <v>7</v>
      </c>
      <c r="B576" s="223" t="s">
        <v>1841</v>
      </c>
      <c r="C576" s="201">
        <v>2022</v>
      </c>
      <c r="D576" s="202">
        <v>44688</v>
      </c>
      <c r="E576" s="199" t="s">
        <v>1775</v>
      </c>
      <c r="F576" s="199" t="s">
        <v>441</v>
      </c>
      <c r="G576" s="199" t="s">
        <v>328</v>
      </c>
      <c r="H576" s="210">
        <v>1023555047</v>
      </c>
      <c r="I576" s="203" t="s">
        <v>324</v>
      </c>
      <c r="J576" s="206"/>
      <c r="K576" s="198" t="str">
        <f t="shared" ca="1" si="0"/>
        <v>123 año, 7 mes</v>
      </c>
      <c r="L576" s="199" t="s">
        <v>442</v>
      </c>
      <c r="M576" s="199"/>
      <c r="N576" s="199"/>
      <c r="O576" s="199"/>
      <c r="P576" s="199"/>
      <c r="Q576" s="212" t="s">
        <v>292</v>
      </c>
      <c r="R576" s="212" t="s">
        <v>1776</v>
      </c>
      <c r="S576" s="199" t="str">
        <f t="shared" si="2"/>
        <v>INF</v>
      </c>
      <c r="T576" s="212"/>
      <c r="U576" s="199" t="s">
        <v>371</v>
      </c>
    </row>
    <row r="577" spans="1:21" ht="15.75" customHeight="1">
      <c r="A577" s="200">
        <v>9</v>
      </c>
      <c r="B577" s="223" t="s">
        <v>1841</v>
      </c>
      <c r="C577" s="201">
        <v>2022</v>
      </c>
      <c r="D577" s="202">
        <v>44690</v>
      </c>
      <c r="E577" s="199" t="s">
        <v>1775</v>
      </c>
      <c r="F577" s="199" t="s">
        <v>836</v>
      </c>
      <c r="G577" s="199" t="s">
        <v>332</v>
      </c>
      <c r="H577" s="210">
        <v>1110047320</v>
      </c>
      <c r="I577" s="203" t="s">
        <v>327</v>
      </c>
      <c r="J577" s="206"/>
      <c r="K577" s="198" t="str">
        <f t="shared" ca="1" si="0"/>
        <v>123 año, 7 mes</v>
      </c>
      <c r="L577" s="199" t="s">
        <v>837</v>
      </c>
      <c r="M577" s="199"/>
      <c r="N577" s="199"/>
      <c r="O577" s="199"/>
      <c r="P577" s="199"/>
      <c r="Q577" s="199" t="s">
        <v>203</v>
      </c>
      <c r="R577" s="199" t="s">
        <v>1781</v>
      </c>
      <c r="S577" s="199" t="str">
        <f t="shared" si="2"/>
        <v>VAR</v>
      </c>
      <c r="T577" s="199"/>
      <c r="U577" s="199" t="s">
        <v>371</v>
      </c>
    </row>
    <row r="578" spans="1:21" ht="15.75" customHeight="1">
      <c r="A578" s="200">
        <v>9</v>
      </c>
      <c r="B578" s="223" t="s">
        <v>1841</v>
      </c>
      <c r="C578" s="201">
        <v>2022</v>
      </c>
      <c r="D578" s="202">
        <v>44690</v>
      </c>
      <c r="E578" s="199" t="s">
        <v>1775</v>
      </c>
      <c r="F578" s="199" t="s">
        <v>836</v>
      </c>
      <c r="G578" s="199" t="s">
        <v>332</v>
      </c>
      <c r="H578" s="210">
        <v>1110047320</v>
      </c>
      <c r="I578" s="203" t="s">
        <v>327</v>
      </c>
      <c r="J578" s="206"/>
      <c r="K578" s="198" t="str">
        <f t="shared" ca="1" si="0"/>
        <v>123 año, 7 mes</v>
      </c>
      <c r="L578" s="199" t="s">
        <v>837</v>
      </c>
      <c r="M578" s="199"/>
      <c r="N578" s="199"/>
      <c r="O578" s="199"/>
      <c r="P578" s="199"/>
      <c r="Q578" s="199" t="s">
        <v>203</v>
      </c>
      <c r="R578" s="199" t="s">
        <v>1781</v>
      </c>
      <c r="S578" s="199" t="str">
        <f t="shared" si="2"/>
        <v>VAR</v>
      </c>
      <c r="T578" s="199"/>
      <c r="U578" s="199" t="s">
        <v>371</v>
      </c>
    </row>
    <row r="579" spans="1:21" ht="15.75" customHeight="1">
      <c r="A579" s="200">
        <v>9</v>
      </c>
      <c r="B579" s="223" t="s">
        <v>1841</v>
      </c>
      <c r="C579" s="201">
        <v>2022</v>
      </c>
      <c r="D579" s="202">
        <v>44690</v>
      </c>
      <c r="E579" s="199" t="s">
        <v>1775</v>
      </c>
      <c r="F579" s="199" t="s">
        <v>1281</v>
      </c>
      <c r="G579" s="199" t="s">
        <v>328</v>
      </c>
      <c r="H579" s="199">
        <v>1232816464</v>
      </c>
      <c r="I579" s="203" t="s">
        <v>324</v>
      </c>
      <c r="J579" s="205">
        <v>44362</v>
      </c>
      <c r="K579" s="198" t="str">
        <f t="shared" ca="1" si="0"/>
        <v>2 año, 2 mes</v>
      </c>
      <c r="L579" s="199" t="s">
        <v>1282</v>
      </c>
      <c r="M579" s="207" t="s">
        <v>1782</v>
      </c>
      <c r="N579" s="207">
        <v>1143835116</v>
      </c>
      <c r="O579" s="207" t="s">
        <v>1283</v>
      </c>
      <c r="P579" s="207">
        <v>3046685324</v>
      </c>
      <c r="Q579" s="212" t="s">
        <v>201</v>
      </c>
      <c r="R579" s="212" t="s">
        <v>1776</v>
      </c>
      <c r="S579" s="199" t="str">
        <f t="shared" si="2"/>
        <v>INF</v>
      </c>
      <c r="T579" s="212"/>
      <c r="U579" s="199" t="s">
        <v>371</v>
      </c>
    </row>
    <row r="580" spans="1:21" ht="15.75" customHeight="1">
      <c r="A580" s="200">
        <v>9</v>
      </c>
      <c r="B580" s="223" t="s">
        <v>1841</v>
      </c>
      <c r="C580" s="201">
        <v>2022</v>
      </c>
      <c r="D580" s="202">
        <v>44690</v>
      </c>
      <c r="E580" s="199" t="s">
        <v>1775</v>
      </c>
      <c r="F580" s="199" t="s">
        <v>1281</v>
      </c>
      <c r="G580" s="199" t="s">
        <v>328</v>
      </c>
      <c r="H580" s="199">
        <v>1232816464</v>
      </c>
      <c r="I580" s="203" t="s">
        <v>324</v>
      </c>
      <c r="J580" s="205">
        <v>44362</v>
      </c>
      <c r="K580" s="198" t="str">
        <f t="shared" ca="1" si="0"/>
        <v>2 año, 2 mes</v>
      </c>
      <c r="L580" s="199" t="s">
        <v>1282</v>
      </c>
      <c r="M580" s="207" t="s">
        <v>1782</v>
      </c>
      <c r="N580" s="207">
        <v>1143835116</v>
      </c>
      <c r="O580" s="207" t="s">
        <v>1283</v>
      </c>
      <c r="P580" s="207">
        <v>3046685324</v>
      </c>
      <c r="Q580" s="212" t="s">
        <v>201</v>
      </c>
      <c r="R580" s="212" t="s">
        <v>1776</v>
      </c>
      <c r="S580" s="199" t="str">
        <f t="shared" si="2"/>
        <v>INF</v>
      </c>
      <c r="T580" s="212"/>
      <c r="U580" s="199" t="s">
        <v>371</v>
      </c>
    </row>
    <row r="581" spans="1:21" ht="15.75" customHeight="1">
      <c r="A581" s="200">
        <v>10</v>
      </c>
      <c r="B581" s="223" t="s">
        <v>1841</v>
      </c>
      <c r="C581" s="201">
        <v>2022</v>
      </c>
      <c r="D581" s="202">
        <v>44691</v>
      </c>
      <c r="E581" s="199" t="s">
        <v>1775</v>
      </c>
      <c r="F581" s="199" t="s">
        <v>1204</v>
      </c>
      <c r="G581" s="199" t="s">
        <v>328</v>
      </c>
      <c r="H581" s="210">
        <v>1232812604</v>
      </c>
      <c r="I581" s="203" t="s">
        <v>327</v>
      </c>
      <c r="J581" s="206"/>
      <c r="K581" s="198" t="str">
        <f t="shared" ca="1" si="0"/>
        <v>123 año, 7 mes</v>
      </c>
      <c r="L581" s="199" t="s">
        <v>1205</v>
      </c>
      <c r="M581" s="199"/>
      <c r="N581" s="199"/>
      <c r="O581" s="199"/>
      <c r="P581" s="199"/>
      <c r="Q581" s="212" t="s">
        <v>292</v>
      </c>
      <c r="R581" s="212" t="s">
        <v>1776</v>
      </c>
      <c r="S581" s="199" t="str">
        <f t="shared" si="2"/>
        <v>INF</v>
      </c>
      <c r="T581" s="212"/>
      <c r="U581" s="199" t="s">
        <v>371</v>
      </c>
    </row>
    <row r="582" spans="1:21" ht="15.75" customHeight="1">
      <c r="A582" s="200">
        <v>10</v>
      </c>
      <c r="B582" s="223" t="s">
        <v>1841</v>
      </c>
      <c r="C582" s="201">
        <v>2022</v>
      </c>
      <c r="D582" s="202">
        <v>44691</v>
      </c>
      <c r="E582" s="199" t="s">
        <v>1775</v>
      </c>
      <c r="F582" s="199" t="s">
        <v>1204</v>
      </c>
      <c r="G582" s="199" t="s">
        <v>328</v>
      </c>
      <c r="H582" s="210">
        <v>1232812604</v>
      </c>
      <c r="I582" s="203" t="s">
        <v>327</v>
      </c>
      <c r="J582" s="206"/>
      <c r="K582" s="198" t="str">
        <f t="shared" ca="1" si="0"/>
        <v>123 año, 7 mes</v>
      </c>
      <c r="L582" s="199" t="s">
        <v>1205</v>
      </c>
      <c r="M582" s="199"/>
      <c r="N582" s="199"/>
      <c r="O582" s="199"/>
      <c r="P582" s="199"/>
      <c r="Q582" s="212" t="s">
        <v>292</v>
      </c>
      <c r="R582" s="212" t="s">
        <v>1776</v>
      </c>
      <c r="S582" s="199" t="str">
        <f t="shared" si="2"/>
        <v>INF</v>
      </c>
      <c r="T582" s="212"/>
      <c r="U582" s="199" t="s">
        <v>371</v>
      </c>
    </row>
    <row r="583" spans="1:21" ht="15.75" customHeight="1">
      <c r="A583" s="200">
        <v>11</v>
      </c>
      <c r="B583" s="223" t="s">
        <v>1841</v>
      </c>
      <c r="C583" s="201">
        <v>2022</v>
      </c>
      <c r="D583" s="202">
        <v>44692</v>
      </c>
      <c r="E583" s="199" t="s">
        <v>1775</v>
      </c>
      <c r="F583" s="199" t="s">
        <v>1375</v>
      </c>
      <c r="G583" s="199" t="s">
        <v>328</v>
      </c>
      <c r="H583" s="199">
        <v>1232819436</v>
      </c>
      <c r="I583" s="203" t="s">
        <v>327</v>
      </c>
      <c r="J583" s="205">
        <v>44631</v>
      </c>
      <c r="K583" s="198" t="str">
        <f t="shared" ca="1" si="0"/>
        <v>1 año, 5 mes</v>
      </c>
      <c r="L583" s="199" t="s">
        <v>1376</v>
      </c>
      <c r="M583" s="199" t="s">
        <v>1844</v>
      </c>
      <c r="N583" s="199">
        <v>1144067275</v>
      </c>
      <c r="O583" s="199" t="s">
        <v>1377</v>
      </c>
      <c r="P583" s="199">
        <v>3166195143</v>
      </c>
      <c r="Q583" s="199" t="s">
        <v>198</v>
      </c>
      <c r="R583" s="199" t="s">
        <v>1784</v>
      </c>
      <c r="S583" s="199" t="str">
        <f t="shared" si="2"/>
        <v>HEX</v>
      </c>
      <c r="T583" s="199"/>
      <c r="U583" s="199" t="s">
        <v>1583</v>
      </c>
    </row>
    <row r="584" spans="1:21" ht="15.75" customHeight="1">
      <c r="A584" s="200">
        <v>11</v>
      </c>
      <c r="B584" s="223" t="s">
        <v>1841</v>
      </c>
      <c r="C584" s="201">
        <v>2022</v>
      </c>
      <c r="D584" s="202">
        <v>44692</v>
      </c>
      <c r="E584" s="199" t="s">
        <v>1775</v>
      </c>
      <c r="F584" s="199" t="s">
        <v>1375</v>
      </c>
      <c r="G584" s="199" t="s">
        <v>328</v>
      </c>
      <c r="H584" s="199">
        <v>1232819436</v>
      </c>
      <c r="I584" s="203" t="s">
        <v>327</v>
      </c>
      <c r="J584" s="205">
        <v>44631</v>
      </c>
      <c r="K584" s="198" t="str">
        <f t="shared" ca="1" si="0"/>
        <v>1 año, 5 mes</v>
      </c>
      <c r="L584" s="199" t="s">
        <v>1376</v>
      </c>
      <c r="M584" s="199" t="s">
        <v>1844</v>
      </c>
      <c r="N584" s="199">
        <v>1144067275</v>
      </c>
      <c r="O584" s="199" t="s">
        <v>1377</v>
      </c>
      <c r="P584" s="199">
        <v>3166195143</v>
      </c>
      <c r="Q584" s="199" t="s">
        <v>192</v>
      </c>
      <c r="R584" s="199" t="s">
        <v>1783</v>
      </c>
      <c r="S584" s="199" t="str">
        <f t="shared" si="2"/>
        <v>PRE</v>
      </c>
      <c r="T584" s="199"/>
      <c r="U584" s="199" t="s">
        <v>1583</v>
      </c>
    </row>
    <row r="585" spans="1:21" ht="15.75" customHeight="1">
      <c r="A585" s="200">
        <v>11</v>
      </c>
      <c r="B585" s="223" t="s">
        <v>1841</v>
      </c>
      <c r="C585" s="201">
        <v>2022</v>
      </c>
      <c r="D585" s="202">
        <v>44692</v>
      </c>
      <c r="E585" s="199" t="s">
        <v>1775</v>
      </c>
      <c r="F585" s="199" t="s">
        <v>1375</v>
      </c>
      <c r="G585" s="199" t="s">
        <v>328</v>
      </c>
      <c r="H585" s="199">
        <v>1232819436</v>
      </c>
      <c r="I585" s="203" t="s">
        <v>327</v>
      </c>
      <c r="J585" s="205">
        <v>44631</v>
      </c>
      <c r="K585" s="198" t="str">
        <f t="shared" ca="1" si="0"/>
        <v>1 año, 5 mes</v>
      </c>
      <c r="L585" s="199" t="s">
        <v>1376</v>
      </c>
      <c r="M585" s="199" t="s">
        <v>1844</v>
      </c>
      <c r="N585" s="199">
        <v>1144067275</v>
      </c>
      <c r="O585" s="199" t="s">
        <v>1377</v>
      </c>
      <c r="P585" s="199">
        <v>3166195143</v>
      </c>
      <c r="Q585" s="199" t="s">
        <v>194</v>
      </c>
      <c r="R585" s="199" t="s">
        <v>1785</v>
      </c>
      <c r="S585" s="199" t="str">
        <f t="shared" si="2"/>
        <v>ROT</v>
      </c>
      <c r="T585" s="199"/>
      <c r="U585" s="199" t="s">
        <v>1583</v>
      </c>
    </row>
    <row r="586" spans="1:21" ht="15.75" customHeight="1">
      <c r="A586" s="200">
        <v>11</v>
      </c>
      <c r="B586" s="223" t="s">
        <v>1841</v>
      </c>
      <c r="C586" s="201">
        <v>2022</v>
      </c>
      <c r="D586" s="202">
        <v>44692</v>
      </c>
      <c r="E586" s="199" t="s">
        <v>1775</v>
      </c>
      <c r="F586" s="199" t="s">
        <v>1375</v>
      </c>
      <c r="G586" s="199" t="s">
        <v>328</v>
      </c>
      <c r="H586" s="199">
        <v>1232819436</v>
      </c>
      <c r="I586" s="203" t="s">
        <v>327</v>
      </c>
      <c r="J586" s="205">
        <v>44631</v>
      </c>
      <c r="K586" s="198" t="str">
        <f t="shared" ca="1" si="0"/>
        <v>1 año, 5 mes</v>
      </c>
      <c r="L586" s="199" t="s">
        <v>1376</v>
      </c>
      <c r="M586" s="199" t="s">
        <v>1844</v>
      </c>
      <c r="N586" s="199">
        <v>1144067275</v>
      </c>
      <c r="O586" s="199" t="s">
        <v>1377</v>
      </c>
      <c r="P586" s="199">
        <v>3166195143</v>
      </c>
      <c r="Q586" s="199" t="s">
        <v>198</v>
      </c>
      <c r="R586" s="199" t="s">
        <v>1784</v>
      </c>
      <c r="S586" s="199" t="str">
        <f t="shared" si="2"/>
        <v>HEX</v>
      </c>
      <c r="T586" s="199"/>
      <c r="U586" s="199" t="s">
        <v>1583</v>
      </c>
    </row>
    <row r="587" spans="1:21" ht="15.75" customHeight="1">
      <c r="A587" s="200">
        <v>11</v>
      </c>
      <c r="B587" s="223" t="s">
        <v>1841</v>
      </c>
      <c r="C587" s="201">
        <v>2022</v>
      </c>
      <c r="D587" s="202">
        <v>44692</v>
      </c>
      <c r="E587" s="199" t="s">
        <v>1775</v>
      </c>
      <c r="F587" s="199" t="s">
        <v>1375</v>
      </c>
      <c r="G587" s="199" t="s">
        <v>328</v>
      </c>
      <c r="H587" s="199">
        <v>1232819436</v>
      </c>
      <c r="I587" s="203" t="s">
        <v>327</v>
      </c>
      <c r="J587" s="205">
        <v>44631</v>
      </c>
      <c r="K587" s="198" t="str">
        <f t="shared" ca="1" si="0"/>
        <v>1 año, 5 mes</v>
      </c>
      <c r="L587" s="199" t="s">
        <v>1376</v>
      </c>
      <c r="M587" s="199" t="s">
        <v>1844</v>
      </c>
      <c r="N587" s="199">
        <v>1144067275</v>
      </c>
      <c r="O587" s="199" t="s">
        <v>1377</v>
      </c>
      <c r="P587" s="199">
        <v>3166195143</v>
      </c>
      <c r="Q587" s="199" t="s">
        <v>192</v>
      </c>
      <c r="R587" s="199" t="s">
        <v>1783</v>
      </c>
      <c r="S587" s="199" t="str">
        <f t="shared" si="2"/>
        <v>PRE</v>
      </c>
      <c r="T587" s="199"/>
      <c r="U587" s="199" t="s">
        <v>1583</v>
      </c>
    </row>
    <row r="588" spans="1:21" ht="15.75" customHeight="1">
      <c r="A588" s="200">
        <v>11</v>
      </c>
      <c r="B588" s="223" t="s">
        <v>1841</v>
      </c>
      <c r="C588" s="201">
        <v>2022</v>
      </c>
      <c r="D588" s="202">
        <v>44692</v>
      </c>
      <c r="E588" s="199" t="s">
        <v>1775</v>
      </c>
      <c r="F588" s="199" t="s">
        <v>1375</v>
      </c>
      <c r="G588" s="199" t="s">
        <v>328</v>
      </c>
      <c r="H588" s="199">
        <v>1232819436</v>
      </c>
      <c r="I588" s="203" t="s">
        <v>327</v>
      </c>
      <c r="J588" s="205">
        <v>44631</v>
      </c>
      <c r="K588" s="198" t="str">
        <f t="shared" ca="1" si="0"/>
        <v>1 año, 5 mes</v>
      </c>
      <c r="L588" s="199" t="s">
        <v>1376</v>
      </c>
      <c r="M588" s="199" t="s">
        <v>1844</v>
      </c>
      <c r="N588" s="199">
        <v>1144067275</v>
      </c>
      <c r="O588" s="199" t="s">
        <v>1377</v>
      </c>
      <c r="P588" s="199">
        <v>3166195143</v>
      </c>
      <c r="Q588" s="199" t="s">
        <v>194</v>
      </c>
      <c r="R588" s="199" t="s">
        <v>1785</v>
      </c>
      <c r="S588" s="199" t="str">
        <f t="shared" si="2"/>
        <v>ROT</v>
      </c>
      <c r="T588" s="199"/>
      <c r="U588" s="199" t="s">
        <v>1583</v>
      </c>
    </row>
    <row r="589" spans="1:21" ht="15.75" customHeight="1">
      <c r="A589" s="200">
        <v>12</v>
      </c>
      <c r="B589" s="223" t="s">
        <v>1841</v>
      </c>
      <c r="C589" s="201">
        <v>2022</v>
      </c>
      <c r="D589" s="202">
        <v>44693</v>
      </c>
      <c r="E589" s="199" t="s">
        <v>1775</v>
      </c>
      <c r="F589" s="199" t="s">
        <v>1210</v>
      </c>
      <c r="G589" s="199" t="s">
        <v>328</v>
      </c>
      <c r="H589" s="199">
        <v>1232813041</v>
      </c>
      <c r="I589" s="203" t="s">
        <v>324</v>
      </c>
      <c r="J589" s="206"/>
      <c r="K589" s="198" t="str">
        <f t="shared" ca="1" si="0"/>
        <v>123 año, 7 mes</v>
      </c>
      <c r="L589" s="199" t="s">
        <v>1211</v>
      </c>
      <c r="M589" s="199"/>
      <c r="N589" s="199"/>
      <c r="O589" s="199"/>
      <c r="P589" s="199"/>
      <c r="Q589" s="199" t="s">
        <v>192</v>
      </c>
      <c r="R589" s="199" t="s">
        <v>1783</v>
      </c>
      <c r="S589" s="199" t="str">
        <f t="shared" si="2"/>
        <v>PRE</v>
      </c>
      <c r="T589" s="199"/>
      <c r="U589" s="199" t="s">
        <v>375</v>
      </c>
    </row>
    <row r="590" spans="1:21" ht="15.75" customHeight="1">
      <c r="A590" s="200">
        <v>12</v>
      </c>
      <c r="B590" s="223" t="s">
        <v>1841</v>
      </c>
      <c r="C590" s="201">
        <v>2022</v>
      </c>
      <c r="D590" s="202">
        <v>44693</v>
      </c>
      <c r="E590" s="199" t="s">
        <v>1775</v>
      </c>
      <c r="F590" s="199" t="s">
        <v>1210</v>
      </c>
      <c r="G590" s="199" t="s">
        <v>328</v>
      </c>
      <c r="H590" s="199">
        <v>1232813041</v>
      </c>
      <c r="I590" s="203" t="s">
        <v>324</v>
      </c>
      <c r="J590" s="206"/>
      <c r="K590" s="198" t="str">
        <f t="shared" ca="1" si="0"/>
        <v>123 año, 7 mes</v>
      </c>
      <c r="L590" s="199" t="s">
        <v>1211</v>
      </c>
      <c r="M590" s="199"/>
      <c r="N590" s="199"/>
      <c r="O590" s="199"/>
      <c r="P590" s="199"/>
      <c r="Q590" s="212" t="s">
        <v>292</v>
      </c>
      <c r="R590" s="199" t="s">
        <v>1776</v>
      </c>
      <c r="S590" s="199" t="str">
        <f t="shared" si="2"/>
        <v>INF</v>
      </c>
      <c r="T590" s="199"/>
      <c r="U590" s="199" t="s">
        <v>375</v>
      </c>
    </row>
    <row r="591" spans="1:21" ht="15.75" customHeight="1">
      <c r="A591" s="200">
        <v>12</v>
      </c>
      <c r="B591" s="223" t="s">
        <v>1841</v>
      </c>
      <c r="C591" s="201">
        <v>2022</v>
      </c>
      <c r="D591" s="202">
        <v>44693</v>
      </c>
      <c r="E591" s="199" t="s">
        <v>1775</v>
      </c>
      <c r="F591" s="199" t="s">
        <v>1210</v>
      </c>
      <c r="G591" s="199" t="s">
        <v>328</v>
      </c>
      <c r="H591" s="199">
        <v>1232813041</v>
      </c>
      <c r="I591" s="203" t="s">
        <v>324</v>
      </c>
      <c r="J591" s="206"/>
      <c r="K591" s="198" t="str">
        <f t="shared" ca="1" si="0"/>
        <v>123 año, 7 mes</v>
      </c>
      <c r="L591" s="199" t="s">
        <v>1211</v>
      </c>
      <c r="M591" s="199"/>
      <c r="N591" s="199"/>
      <c r="O591" s="199"/>
      <c r="P591" s="199"/>
      <c r="Q591" s="199" t="s">
        <v>183</v>
      </c>
      <c r="R591" s="199" t="s">
        <v>1789</v>
      </c>
      <c r="S591" s="199" t="str">
        <f t="shared" si="2"/>
        <v>AVA</v>
      </c>
      <c r="T591" s="199"/>
      <c r="U591" s="199" t="s">
        <v>375</v>
      </c>
    </row>
    <row r="592" spans="1:21" ht="15.75" customHeight="1">
      <c r="A592" s="200">
        <v>12</v>
      </c>
      <c r="B592" s="223" t="s">
        <v>1841</v>
      </c>
      <c r="C592" s="201">
        <v>2022</v>
      </c>
      <c r="D592" s="202">
        <v>44693</v>
      </c>
      <c r="E592" s="199" t="s">
        <v>1775</v>
      </c>
      <c r="F592" s="199" t="s">
        <v>1210</v>
      </c>
      <c r="G592" s="199" t="s">
        <v>328</v>
      </c>
      <c r="H592" s="199">
        <v>1232813041</v>
      </c>
      <c r="I592" s="203" t="s">
        <v>324</v>
      </c>
      <c r="J592" s="206"/>
      <c r="K592" s="198" t="str">
        <f t="shared" ca="1" si="0"/>
        <v>123 año, 7 mes</v>
      </c>
      <c r="L592" s="199" t="s">
        <v>1211</v>
      </c>
      <c r="M592" s="199"/>
      <c r="N592" s="199"/>
      <c r="O592" s="199"/>
      <c r="P592" s="199"/>
      <c r="Q592" s="199" t="s">
        <v>192</v>
      </c>
      <c r="R592" s="199" t="s">
        <v>1783</v>
      </c>
      <c r="S592" s="199" t="str">
        <f t="shared" si="2"/>
        <v>PRE</v>
      </c>
      <c r="T592" s="199"/>
      <c r="U592" s="199" t="s">
        <v>375</v>
      </c>
    </row>
    <row r="593" spans="1:21" ht="15.75" customHeight="1">
      <c r="A593" s="200">
        <v>12</v>
      </c>
      <c r="B593" s="223" t="s">
        <v>1841</v>
      </c>
      <c r="C593" s="201">
        <v>2022</v>
      </c>
      <c r="D593" s="202">
        <v>44693</v>
      </c>
      <c r="E593" s="199" t="s">
        <v>1775</v>
      </c>
      <c r="F593" s="199" t="s">
        <v>1210</v>
      </c>
      <c r="G593" s="199" t="s">
        <v>328</v>
      </c>
      <c r="H593" s="199">
        <v>1232813041</v>
      </c>
      <c r="I593" s="203" t="s">
        <v>324</v>
      </c>
      <c r="J593" s="206"/>
      <c r="K593" s="198" t="str">
        <f t="shared" ca="1" si="0"/>
        <v>123 año, 7 mes</v>
      </c>
      <c r="L593" s="199" t="s">
        <v>1211</v>
      </c>
      <c r="M593" s="199"/>
      <c r="N593" s="199"/>
      <c r="O593" s="199"/>
      <c r="P593" s="199"/>
      <c r="Q593" s="212" t="s">
        <v>292</v>
      </c>
      <c r="R593" s="199" t="s">
        <v>1776</v>
      </c>
      <c r="S593" s="199" t="str">
        <f t="shared" si="2"/>
        <v>INF</v>
      </c>
      <c r="T593" s="199"/>
      <c r="U593" s="199" t="s">
        <v>375</v>
      </c>
    </row>
    <row r="594" spans="1:21" ht="15.75" customHeight="1">
      <c r="A594" s="200">
        <v>12</v>
      </c>
      <c r="B594" s="223" t="s">
        <v>1841</v>
      </c>
      <c r="C594" s="201">
        <v>2022</v>
      </c>
      <c r="D594" s="202">
        <v>44693</v>
      </c>
      <c r="E594" s="199" t="s">
        <v>1775</v>
      </c>
      <c r="F594" s="199" t="s">
        <v>1210</v>
      </c>
      <c r="G594" s="199" t="s">
        <v>328</v>
      </c>
      <c r="H594" s="199">
        <v>1232813041</v>
      </c>
      <c r="I594" s="203" t="s">
        <v>324</v>
      </c>
      <c r="J594" s="206"/>
      <c r="K594" s="198" t="str">
        <f t="shared" ca="1" si="0"/>
        <v>123 año, 7 mes</v>
      </c>
      <c r="L594" s="199" t="s">
        <v>1211</v>
      </c>
      <c r="M594" s="199"/>
      <c r="N594" s="199"/>
      <c r="O594" s="199"/>
      <c r="P594" s="199"/>
      <c r="Q594" s="199" t="s">
        <v>183</v>
      </c>
      <c r="R594" s="199" t="s">
        <v>1789</v>
      </c>
      <c r="S594" s="199" t="str">
        <f t="shared" si="2"/>
        <v>AVA</v>
      </c>
      <c r="T594" s="199"/>
      <c r="U594" s="199" t="s">
        <v>375</v>
      </c>
    </row>
    <row r="595" spans="1:21" ht="15.75" customHeight="1">
      <c r="A595" s="200">
        <v>12</v>
      </c>
      <c r="B595" s="223" t="s">
        <v>1841</v>
      </c>
      <c r="C595" s="201">
        <v>2022</v>
      </c>
      <c r="D595" s="202">
        <v>44693</v>
      </c>
      <c r="E595" s="199" t="s">
        <v>1775</v>
      </c>
      <c r="F595" s="199" t="s">
        <v>560</v>
      </c>
      <c r="G595" s="199" t="s">
        <v>328</v>
      </c>
      <c r="H595" s="210">
        <v>1107870878</v>
      </c>
      <c r="I595" s="203" t="s">
        <v>327</v>
      </c>
      <c r="J595" s="206"/>
      <c r="K595" s="198" t="str">
        <f t="shared" ca="1" si="0"/>
        <v>123 año, 7 mes</v>
      </c>
      <c r="L595" s="199" t="s">
        <v>561</v>
      </c>
      <c r="M595" s="199"/>
      <c r="N595" s="199"/>
      <c r="O595" s="199"/>
      <c r="P595" s="199"/>
      <c r="Q595" s="199" t="s">
        <v>173</v>
      </c>
      <c r="R595" s="199" t="s">
        <v>1777</v>
      </c>
      <c r="S595" s="199" t="str">
        <f t="shared" si="2"/>
        <v>NIM</v>
      </c>
      <c r="T595" s="199"/>
      <c r="U595" s="199" t="s">
        <v>1583</v>
      </c>
    </row>
    <row r="596" spans="1:21" ht="15.75" customHeight="1">
      <c r="A596" s="200">
        <v>12</v>
      </c>
      <c r="B596" s="223" t="s">
        <v>1841</v>
      </c>
      <c r="C596" s="201">
        <v>2022</v>
      </c>
      <c r="D596" s="202">
        <v>44693</v>
      </c>
      <c r="E596" s="199" t="s">
        <v>1775</v>
      </c>
      <c r="F596" s="199" t="s">
        <v>560</v>
      </c>
      <c r="G596" s="199" t="s">
        <v>328</v>
      </c>
      <c r="H596" s="210">
        <v>1107870878</v>
      </c>
      <c r="I596" s="203" t="s">
        <v>327</v>
      </c>
      <c r="J596" s="206"/>
      <c r="K596" s="198" t="str">
        <f t="shared" ca="1" si="0"/>
        <v>123 año, 7 mes</v>
      </c>
      <c r="L596" s="199" t="s">
        <v>561</v>
      </c>
      <c r="M596" s="199"/>
      <c r="N596" s="199"/>
      <c r="O596" s="199"/>
      <c r="P596" s="199"/>
      <c r="Q596" s="199" t="s">
        <v>173</v>
      </c>
      <c r="R596" s="199" t="s">
        <v>1777</v>
      </c>
      <c r="S596" s="199" t="str">
        <f t="shared" si="2"/>
        <v>NIM</v>
      </c>
      <c r="T596" s="199"/>
      <c r="U596" s="199" t="s">
        <v>1583</v>
      </c>
    </row>
    <row r="597" spans="1:21" ht="15.75" customHeight="1">
      <c r="A597" s="200">
        <v>12</v>
      </c>
      <c r="B597" s="223" t="s">
        <v>1841</v>
      </c>
      <c r="C597" s="201">
        <v>2022</v>
      </c>
      <c r="D597" s="202">
        <v>44693</v>
      </c>
      <c r="E597" s="199" t="s">
        <v>1775</v>
      </c>
      <c r="F597" s="199" t="s">
        <v>886</v>
      </c>
      <c r="G597" s="199" t="s">
        <v>328</v>
      </c>
      <c r="H597" s="210">
        <v>1112053053</v>
      </c>
      <c r="I597" s="203" t="s">
        <v>324</v>
      </c>
      <c r="J597" s="206"/>
      <c r="K597" s="198" t="str">
        <f t="shared" ca="1" si="0"/>
        <v>123 año, 7 mes</v>
      </c>
      <c r="L597" s="199" t="s">
        <v>887</v>
      </c>
      <c r="M597" s="199"/>
      <c r="N597" s="199"/>
      <c r="O597" s="199"/>
      <c r="P597" s="199"/>
      <c r="Q597" s="212" t="s">
        <v>292</v>
      </c>
      <c r="R597" s="199" t="s">
        <v>1776</v>
      </c>
      <c r="S597" s="199" t="str">
        <f t="shared" si="2"/>
        <v>INF</v>
      </c>
      <c r="T597" s="199"/>
      <c r="U597" s="199" t="s">
        <v>1583</v>
      </c>
    </row>
    <row r="598" spans="1:21" ht="15.75" customHeight="1">
      <c r="A598" s="200">
        <v>12</v>
      </c>
      <c r="B598" s="223" t="s">
        <v>1841</v>
      </c>
      <c r="C598" s="201">
        <v>2022</v>
      </c>
      <c r="D598" s="202">
        <v>44693</v>
      </c>
      <c r="E598" s="199" t="s">
        <v>1775</v>
      </c>
      <c r="F598" s="199" t="s">
        <v>886</v>
      </c>
      <c r="G598" s="199" t="s">
        <v>328</v>
      </c>
      <c r="H598" s="210">
        <v>1112053053</v>
      </c>
      <c r="I598" s="203" t="s">
        <v>324</v>
      </c>
      <c r="J598" s="206"/>
      <c r="K598" s="198" t="str">
        <f t="shared" ca="1" si="0"/>
        <v>123 año, 7 mes</v>
      </c>
      <c r="L598" s="199" t="s">
        <v>887</v>
      </c>
      <c r="M598" s="199"/>
      <c r="N598" s="199"/>
      <c r="O598" s="199"/>
      <c r="P598" s="199"/>
      <c r="Q598" s="212" t="s">
        <v>292</v>
      </c>
      <c r="R598" s="199" t="s">
        <v>1776</v>
      </c>
      <c r="S598" s="199" t="str">
        <f t="shared" si="2"/>
        <v>INF</v>
      </c>
      <c r="T598" s="199"/>
      <c r="U598" s="199" t="s">
        <v>1583</v>
      </c>
    </row>
    <row r="599" spans="1:21" ht="15.75" customHeight="1">
      <c r="A599" s="200">
        <v>12</v>
      </c>
      <c r="B599" s="223" t="s">
        <v>1841</v>
      </c>
      <c r="C599" s="201">
        <v>2022</v>
      </c>
      <c r="D599" s="202">
        <v>44693</v>
      </c>
      <c r="E599" s="199" t="s">
        <v>1775</v>
      </c>
      <c r="F599" s="199" t="s">
        <v>481</v>
      </c>
      <c r="G599" s="199" t="s">
        <v>328</v>
      </c>
      <c r="H599" s="210">
        <v>1089392159</v>
      </c>
      <c r="I599" s="203" t="s">
        <v>327</v>
      </c>
      <c r="J599" s="206"/>
      <c r="K599" s="198" t="str">
        <f t="shared" ca="1" si="0"/>
        <v>123 año, 7 mes</v>
      </c>
      <c r="L599" s="199" t="s">
        <v>482</v>
      </c>
      <c r="M599" s="199"/>
      <c r="N599" s="199"/>
      <c r="O599" s="199"/>
      <c r="P599" s="199"/>
      <c r="Q599" s="212" t="s">
        <v>292</v>
      </c>
      <c r="R599" s="212" t="s">
        <v>1776</v>
      </c>
      <c r="S599" s="199" t="str">
        <f t="shared" si="2"/>
        <v>INF</v>
      </c>
      <c r="T599" s="212"/>
      <c r="U599" s="199" t="s">
        <v>371</v>
      </c>
    </row>
    <row r="600" spans="1:21" ht="15.75" customHeight="1">
      <c r="A600" s="200">
        <v>12</v>
      </c>
      <c r="B600" s="223" t="s">
        <v>1841</v>
      </c>
      <c r="C600" s="201">
        <v>2022</v>
      </c>
      <c r="D600" s="202">
        <v>44693</v>
      </c>
      <c r="E600" s="199" t="s">
        <v>1775</v>
      </c>
      <c r="F600" s="199" t="s">
        <v>481</v>
      </c>
      <c r="G600" s="199" t="s">
        <v>328</v>
      </c>
      <c r="H600" s="210">
        <v>1089392159</v>
      </c>
      <c r="I600" s="203" t="s">
        <v>327</v>
      </c>
      <c r="J600" s="206"/>
      <c r="K600" s="198" t="str">
        <f t="shared" ca="1" si="0"/>
        <v>123 año, 7 mes</v>
      </c>
      <c r="L600" s="199" t="s">
        <v>482</v>
      </c>
      <c r="M600" s="199"/>
      <c r="N600" s="199"/>
      <c r="O600" s="199"/>
      <c r="P600" s="199"/>
      <c r="Q600" s="199" t="s">
        <v>183</v>
      </c>
      <c r="R600" s="199" t="s">
        <v>1789</v>
      </c>
      <c r="S600" s="199" t="str">
        <f t="shared" si="2"/>
        <v>AVA</v>
      </c>
      <c r="T600" s="199"/>
      <c r="U600" s="199" t="s">
        <v>371</v>
      </c>
    </row>
    <row r="601" spans="1:21" ht="15.75" customHeight="1">
      <c r="A601" s="200">
        <v>12</v>
      </c>
      <c r="B601" s="223" t="s">
        <v>1841</v>
      </c>
      <c r="C601" s="201">
        <v>2022</v>
      </c>
      <c r="D601" s="202">
        <v>44693</v>
      </c>
      <c r="E601" s="199" t="s">
        <v>1775</v>
      </c>
      <c r="F601" s="199" t="s">
        <v>481</v>
      </c>
      <c r="G601" s="199" t="s">
        <v>328</v>
      </c>
      <c r="H601" s="210">
        <v>1089392159</v>
      </c>
      <c r="I601" s="203" t="s">
        <v>327</v>
      </c>
      <c r="J601" s="206"/>
      <c r="K601" s="198" t="str">
        <f t="shared" ca="1" si="0"/>
        <v>123 año, 7 mes</v>
      </c>
      <c r="L601" s="199" t="s">
        <v>482</v>
      </c>
      <c r="M601" s="199"/>
      <c r="N601" s="199"/>
      <c r="O601" s="199"/>
      <c r="P601" s="199"/>
      <c r="Q601" s="212" t="s">
        <v>292</v>
      </c>
      <c r="R601" s="212" t="s">
        <v>1776</v>
      </c>
      <c r="S601" s="199" t="str">
        <f t="shared" si="2"/>
        <v>INF</v>
      </c>
      <c r="T601" s="212"/>
      <c r="U601" s="199" t="s">
        <v>371</v>
      </c>
    </row>
    <row r="602" spans="1:21" ht="15.75" customHeight="1">
      <c r="A602" s="200">
        <v>12</v>
      </c>
      <c r="B602" s="223" t="s">
        <v>1841</v>
      </c>
      <c r="C602" s="201">
        <v>2022</v>
      </c>
      <c r="D602" s="202">
        <v>44693</v>
      </c>
      <c r="E602" s="199" t="s">
        <v>1775</v>
      </c>
      <c r="F602" s="199" t="s">
        <v>481</v>
      </c>
      <c r="G602" s="199" t="s">
        <v>328</v>
      </c>
      <c r="H602" s="210">
        <v>1089392159</v>
      </c>
      <c r="I602" s="203" t="s">
        <v>327</v>
      </c>
      <c r="J602" s="206"/>
      <c r="K602" s="198" t="str">
        <f t="shared" ca="1" si="0"/>
        <v>123 año, 7 mes</v>
      </c>
      <c r="L602" s="199" t="s">
        <v>482</v>
      </c>
      <c r="M602" s="199"/>
      <c r="N602" s="199"/>
      <c r="O602" s="199"/>
      <c r="P602" s="199"/>
      <c r="Q602" s="199" t="s">
        <v>183</v>
      </c>
      <c r="R602" s="199" t="s">
        <v>1789</v>
      </c>
      <c r="S602" s="199" t="str">
        <f t="shared" si="2"/>
        <v>AVA</v>
      </c>
      <c r="T602" s="199"/>
      <c r="U602" s="199" t="s">
        <v>371</v>
      </c>
    </row>
    <row r="603" spans="1:21" ht="15.75" customHeight="1">
      <c r="A603" s="200">
        <v>13</v>
      </c>
      <c r="B603" s="223" t="s">
        <v>1841</v>
      </c>
      <c r="C603" s="201">
        <v>2022</v>
      </c>
      <c r="D603" s="202">
        <v>44694</v>
      </c>
      <c r="E603" s="199" t="s">
        <v>1775</v>
      </c>
      <c r="F603" s="199" t="s">
        <v>1448</v>
      </c>
      <c r="G603" s="199" t="s">
        <v>328</v>
      </c>
      <c r="H603" s="199">
        <v>1234100191</v>
      </c>
      <c r="I603" s="203" t="s">
        <v>324</v>
      </c>
      <c r="J603" s="206"/>
      <c r="K603" s="198" t="str">
        <f t="shared" ca="1" si="0"/>
        <v>123 año, 7 mes</v>
      </c>
      <c r="L603" s="199" t="s">
        <v>1449</v>
      </c>
      <c r="M603" s="199"/>
      <c r="N603" s="199"/>
      <c r="O603" s="199"/>
      <c r="P603" s="199"/>
      <c r="Q603" s="199" t="s">
        <v>173</v>
      </c>
      <c r="R603" s="199" t="s">
        <v>1777</v>
      </c>
      <c r="S603" s="199" t="str">
        <f t="shared" si="2"/>
        <v>NIM</v>
      </c>
      <c r="T603" s="199"/>
      <c r="U603" s="199" t="s">
        <v>375</v>
      </c>
    </row>
    <row r="604" spans="1:21" ht="15.75" customHeight="1">
      <c r="A604" s="200">
        <v>13</v>
      </c>
      <c r="B604" s="223" t="s">
        <v>1841</v>
      </c>
      <c r="C604" s="201">
        <v>2022</v>
      </c>
      <c r="D604" s="202">
        <v>44694</v>
      </c>
      <c r="E604" s="199" t="s">
        <v>1775</v>
      </c>
      <c r="F604" s="199" t="s">
        <v>1448</v>
      </c>
      <c r="G604" s="199" t="s">
        <v>328</v>
      </c>
      <c r="H604" s="199">
        <v>1234100191</v>
      </c>
      <c r="I604" s="203" t="s">
        <v>324</v>
      </c>
      <c r="J604" s="206"/>
      <c r="K604" s="198" t="str">
        <f t="shared" ca="1" si="0"/>
        <v>123 año, 7 mes</v>
      </c>
      <c r="L604" s="199" t="s">
        <v>1449</v>
      </c>
      <c r="M604" s="199"/>
      <c r="N604" s="199"/>
      <c r="O604" s="199"/>
      <c r="P604" s="199"/>
      <c r="Q604" s="199" t="s">
        <v>173</v>
      </c>
      <c r="R604" s="199" t="s">
        <v>1777</v>
      </c>
      <c r="S604" s="199" t="str">
        <f t="shared" si="2"/>
        <v>NIM</v>
      </c>
      <c r="T604" s="199"/>
      <c r="U604" s="199" t="s">
        <v>375</v>
      </c>
    </row>
    <row r="605" spans="1:21" ht="15.75" customHeight="1">
      <c r="A605" s="200">
        <v>13</v>
      </c>
      <c r="B605" s="223" t="s">
        <v>1841</v>
      </c>
      <c r="C605" s="201">
        <v>2022</v>
      </c>
      <c r="D605" s="202">
        <v>44694</v>
      </c>
      <c r="E605" s="199" t="s">
        <v>1775</v>
      </c>
      <c r="F605" s="199" t="s">
        <v>916</v>
      </c>
      <c r="G605" s="199" t="s">
        <v>328</v>
      </c>
      <c r="H605" s="210">
        <v>1112069103</v>
      </c>
      <c r="I605" s="203" t="s">
        <v>327</v>
      </c>
      <c r="J605" s="206"/>
      <c r="K605" s="198" t="str">
        <f t="shared" ca="1" si="0"/>
        <v>123 año, 7 mes</v>
      </c>
      <c r="L605" s="199" t="s">
        <v>917</v>
      </c>
      <c r="M605" s="199"/>
      <c r="N605" s="199"/>
      <c r="O605" s="199"/>
      <c r="P605" s="199"/>
      <c r="Q605" s="199" t="s">
        <v>173</v>
      </c>
      <c r="R605" s="199" t="s">
        <v>1777</v>
      </c>
      <c r="S605" s="199" t="str">
        <f t="shared" si="2"/>
        <v>NIM</v>
      </c>
      <c r="T605" s="199"/>
      <c r="U605" s="199" t="s">
        <v>1583</v>
      </c>
    </row>
    <row r="606" spans="1:21" ht="15.75" customHeight="1">
      <c r="A606" s="200">
        <v>13</v>
      </c>
      <c r="B606" s="223" t="s">
        <v>1841</v>
      </c>
      <c r="C606" s="201">
        <v>2022</v>
      </c>
      <c r="D606" s="202">
        <v>44694</v>
      </c>
      <c r="E606" s="199" t="s">
        <v>1775</v>
      </c>
      <c r="F606" s="199" t="s">
        <v>916</v>
      </c>
      <c r="G606" s="199" t="s">
        <v>328</v>
      </c>
      <c r="H606" s="210">
        <v>1112069103</v>
      </c>
      <c r="I606" s="203" t="s">
        <v>327</v>
      </c>
      <c r="J606" s="206"/>
      <c r="K606" s="198" t="str">
        <f t="shared" ca="1" si="0"/>
        <v>123 año, 7 mes</v>
      </c>
      <c r="L606" s="199" t="s">
        <v>917</v>
      </c>
      <c r="M606" s="199"/>
      <c r="N606" s="199"/>
      <c r="O606" s="199"/>
      <c r="P606" s="199"/>
      <c r="Q606" s="199" t="s">
        <v>173</v>
      </c>
      <c r="R606" s="199" t="s">
        <v>1777</v>
      </c>
      <c r="S606" s="199" t="str">
        <f t="shared" si="2"/>
        <v>NIM</v>
      </c>
      <c r="T606" s="199"/>
      <c r="U606" s="199" t="s">
        <v>1583</v>
      </c>
    </row>
    <row r="607" spans="1:21" ht="15.75" customHeight="1">
      <c r="A607" s="200">
        <v>13</v>
      </c>
      <c r="B607" s="223" t="s">
        <v>1841</v>
      </c>
      <c r="C607" s="201">
        <v>2022</v>
      </c>
      <c r="D607" s="202">
        <v>44694</v>
      </c>
      <c r="E607" s="199" t="s">
        <v>1775</v>
      </c>
      <c r="F607" s="199" t="s">
        <v>742</v>
      </c>
      <c r="G607" s="199" t="s">
        <v>328</v>
      </c>
      <c r="H607" s="210">
        <v>1109573675</v>
      </c>
      <c r="I607" s="203" t="s">
        <v>324</v>
      </c>
      <c r="J607" s="206"/>
      <c r="K607" s="198" t="str">
        <f t="shared" ca="1" si="0"/>
        <v>123 año, 7 mes</v>
      </c>
      <c r="L607" s="199" t="s">
        <v>743</v>
      </c>
      <c r="M607" s="199"/>
      <c r="N607" s="199"/>
      <c r="O607" s="199"/>
      <c r="P607" s="199"/>
      <c r="Q607" s="199" t="s">
        <v>173</v>
      </c>
      <c r="R607" s="199" t="s">
        <v>1777</v>
      </c>
      <c r="S607" s="199" t="str">
        <f t="shared" si="2"/>
        <v>NIM</v>
      </c>
      <c r="T607" s="199"/>
      <c r="U607" s="199" t="s">
        <v>1583</v>
      </c>
    </row>
    <row r="608" spans="1:21" ht="15.75" customHeight="1">
      <c r="A608" s="200">
        <v>13</v>
      </c>
      <c r="B608" s="223" t="s">
        <v>1841</v>
      </c>
      <c r="C608" s="201">
        <v>2022</v>
      </c>
      <c r="D608" s="202">
        <v>44694</v>
      </c>
      <c r="E608" s="199" t="s">
        <v>1775</v>
      </c>
      <c r="F608" s="199" t="s">
        <v>742</v>
      </c>
      <c r="G608" s="199" t="s">
        <v>328</v>
      </c>
      <c r="H608" s="210">
        <v>1109573675</v>
      </c>
      <c r="I608" s="203" t="s">
        <v>324</v>
      </c>
      <c r="J608" s="206"/>
      <c r="K608" s="198" t="str">
        <f t="shared" ca="1" si="0"/>
        <v>123 año, 7 mes</v>
      </c>
      <c r="L608" s="199" t="s">
        <v>743</v>
      </c>
      <c r="M608" s="199"/>
      <c r="N608" s="199"/>
      <c r="O608" s="199"/>
      <c r="P608" s="199"/>
      <c r="Q608" s="199" t="s">
        <v>173</v>
      </c>
      <c r="R608" s="199" t="s">
        <v>1777</v>
      </c>
      <c r="S608" s="199" t="str">
        <f t="shared" si="2"/>
        <v>NIM</v>
      </c>
      <c r="T608" s="199"/>
      <c r="U608" s="199" t="s">
        <v>1583</v>
      </c>
    </row>
    <row r="609" spans="1:21" ht="15.75" customHeight="1">
      <c r="A609" s="200">
        <v>14</v>
      </c>
      <c r="B609" s="223" t="s">
        <v>1841</v>
      </c>
      <c r="C609" s="201">
        <v>2022</v>
      </c>
      <c r="D609" s="202">
        <v>44695</v>
      </c>
      <c r="E609" s="199" t="s">
        <v>1775</v>
      </c>
      <c r="F609" s="199" t="s">
        <v>840</v>
      </c>
      <c r="G609" s="199" t="s">
        <v>328</v>
      </c>
      <c r="H609" s="210">
        <v>1110304397</v>
      </c>
      <c r="I609" s="203" t="s">
        <v>327</v>
      </c>
      <c r="J609" s="206"/>
      <c r="K609" s="198" t="str">
        <f t="shared" ca="1" si="0"/>
        <v>123 año, 7 mes</v>
      </c>
      <c r="L609" s="199" t="s">
        <v>841</v>
      </c>
      <c r="M609" s="199"/>
      <c r="N609" s="199"/>
      <c r="O609" s="199"/>
      <c r="P609" s="199"/>
      <c r="Q609" s="212" t="s">
        <v>292</v>
      </c>
      <c r="R609" s="199" t="s">
        <v>1776</v>
      </c>
      <c r="S609" s="199" t="str">
        <f t="shared" si="2"/>
        <v>INF</v>
      </c>
      <c r="T609" s="199"/>
      <c r="U609" s="199" t="s">
        <v>1583</v>
      </c>
    </row>
    <row r="610" spans="1:21" ht="15.75" customHeight="1">
      <c r="A610" s="200">
        <v>14</v>
      </c>
      <c r="B610" s="223" t="s">
        <v>1841</v>
      </c>
      <c r="C610" s="201">
        <v>2022</v>
      </c>
      <c r="D610" s="202">
        <v>44695</v>
      </c>
      <c r="E610" s="199" t="s">
        <v>1775</v>
      </c>
      <c r="F610" s="199" t="s">
        <v>840</v>
      </c>
      <c r="G610" s="199" t="s">
        <v>328</v>
      </c>
      <c r="H610" s="210">
        <v>1110304397</v>
      </c>
      <c r="I610" s="203" t="s">
        <v>327</v>
      </c>
      <c r="J610" s="206"/>
      <c r="K610" s="198" t="str">
        <f t="shared" ca="1" si="0"/>
        <v>123 año, 7 mes</v>
      </c>
      <c r="L610" s="199" t="s">
        <v>841</v>
      </c>
      <c r="M610" s="199"/>
      <c r="N610" s="199"/>
      <c r="O610" s="199"/>
      <c r="P610" s="199"/>
      <c r="Q610" s="212" t="s">
        <v>292</v>
      </c>
      <c r="R610" s="199" t="s">
        <v>1776</v>
      </c>
      <c r="S610" s="199" t="str">
        <f t="shared" si="2"/>
        <v>INF</v>
      </c>
      <c r="T610" s="199"/>
      <c r="U610" s="199" t="s">
        <v>1583</v>
      </c>
    </row>
    <row r="611" spans="1:21" ht="15.75" customHeight="1">
      <c r="A611" s="200">
        <v>14</v>
      </c>
      <c r="B611" s="223" t="s">
        <v>1841</v>
      </c>
      <c r="C611" s="201">
        <v>2022</v>
      </c>
      <c r="D611" s="202">
        <v>44695</v>
      </c>
      <c r="E611" s="199" t="s">
        <v>1775</v>
      </c>
      <c r="F611" s="199" t="s">
        <v>951</v>
      </c>
      <c r="G611" s="199" t="s">
        <v>328</v>
      </c>
      <c r="H611" s="210">
        <v>1114249477</v>
      </c>
      <c r="I611" s="203" t="s">
        <v>324</v>
      </c>
      <c r="J611" s="206"/>
      <c r="K611" s="198" t="str">
        <f t="shared" ca="1" si="0"/>
        <v>123 año, 7 mes</v>
      </c>
      <c r="L611" s="199" t="s">
        <v>952</v>
      </c>
      <c r="M611" s="199"/>
      <c r="N611" s="199"/>
      <c r="O611" s="199"/>
      <c r="P611" s="199"/>
      <c r="Q611" s="199" t="s">
        <v>192</v>
      </c>
      <c r="R611" s="199" t="s">
        <v>1783</v>
      </c>
      <c r="S611" s="199" t="str">
        <f t="shared" si="2"/>
        <v>PRE</v>
      </c>
      <c r="T611" s="199"/>
      <c r="U611" s="199" t="s">
        <v>375</v>
      </c>
    </row>
    <row r="612" spans="1:21" ht="15.75" customHeight="1">
      <c r="A612" s="200">
        <v>14</v>
      </c>
      <c r="B612" s="223" t="s">
        <v>1841</v>
      </c>
      <c r="C612" s="201">
        <v>2022</v>
      </c>
      <c r="D612" s="202">
        <v>44695</v>
      </c>
      <c r="E612" s="199" t="s">
        <v>1775</v>
      </c>
      <c r="F612" s="199" t="s">
        <v>951</v>
      </c>
      <c r="G612" s="199" t="s">
        <v>328</v>
      </c>
      <c r="H612" s="210">
        <v>1114249477</v>
      </c>
      <c r="I612" s="203" t="s">
        <v>324</v>
      </c>
      <c r="J612" s="206"/>
      <c r="K612" s="198" t="str">
        <f t="shared" ca="1" si="0"/>
        <v>123 año, 7 mes</v>
      </c>
      <c r="L612" s="199" t="s">
        <v>952</v>
      </c>
      <c r="M612" s="199"/>
      <c r="N612" s="199"/>
      <c r="O612" s="199"/>
      <c r="P612" s="199"/>
      <c r="Q612" s="199" t="s">
        <v>192</v>
      </c>
      <c r="R612" s="199" t="s">
        <v>1783</v>
      </c>
      <c r="S612" s="199" t="str">
        <f t="shared" si="2"/>
        <v>PRE</v>
      </c>
      <c r="T612" s="199"/>
      <c r="U612" s="199" t="s">
        <v>375</v>
      </c>
    </row>
    <row r="613" spans="1:21" ht="15.75" customHeight="1">
      <c r="A613" s="200">
        <v>14</v>
      </c>
      <c r="B613" s="223" t="s">
        <v>1841</v>
      </c>
      <c r="C613" s="201">
        <v>2022</v>
      </c>
      <c r="D613" s="202">
        <v>44695</v>
      </c>
      <c r="E613" s="199" t="s">
        <v>1775</v>
      </c>
      <c r="F613" s="199" t="s">
        <v>1112</v>
      </c>
      <c r="G613" s="199" t="s">
        <v>328</v>
      </c>
      <c r="H613" s="199">
        <v>1232799224</v>
      </c>
      <c r="I613" s="203" t="s">
        <v>324</v>
      </c>
      <c r="J613" s="206"/>
      <c r="K613" s="198" t="str">
        <f t="shared" ca="1" si="0"/>
        <v>123 año, 7 mes</v>
      </c>
      <c r="L613" s="199" t="s">
        <v>1017</v>
      </c>
      <c r="M613" s="199"/>
      <c r="N613" s="199"/>
      <c r="O613" s="199"/>
      <c r="P613" s="199"/>
      <c r="Q613" s="199" t="s">
        <v>187</v>
      </c>
      <c r="R613" s="199" t="s">
        <v>1812</v>
      </c>
      <c r="S613" s="199" t="str">
        <f t="shared" si="2"/>
        <v>TET</v>
      </c>
      <c r="T613" s="199"/>
      <c r="U613" s="199" t="s">
        <v>375</v>
      </c>
    </row>
    <row r="614" spans="1:21" ht="15.75" customHeight="1">
      <c r="A614" s="200">
        <v>14</v>
      </c>
      <c r="B614" s="223" t="s">
        <v>1841</v>
      </c>
      <c r="C614" s="201">
        <v>2022</v>
      </c>
      <c r="D614" s="202">
        <v>44695</v>
      </c>
      <c r="E614" s="199" t="s">
        <v>1775</v>
      </c>
      <c r="F614" s="199" t="s">
        <v>1112</v>
      </c>
      <c r="G614" s="199" t="s">
        <v>328</v>
      </c>
      <c r="H614" s="199">
        <v>1232799224</v>
      </c>
      <c r="I614" s="203" t="s">
        <v>324</v>
      </c>
      <c r="J614" s="206"/>
      <c r="K614" s="198" t="str">
        <f t="shared" ca="1" si="0"/>
        <v>123 año, 7 mes</v>
      </c>
      <c r="L614" s="199" t="s">
        <v>1017</v>
      </c>
      <c r="M614" s="199"/>
      <c r="N614" s="199"/>
      <c r="O614" s="199"/>
      <c r="P614" s="199"/>
      <c r="Q614" s="199" t="s">
        <v>190</v>
      </c>
      <c r="R614" s="199" t="s">
        <v>1787</v>
      </c>
      <c r="S614" s="199" t="str">
        <f t="shared" si="2"/>
        <v>PRO</v>
      </c>
      <c r="T614" s="199"/>
      <c r="U614" s="199" t="s">
        <v>375</v>
      </c>
    </row>
    <row r="615" spans="1:21" ht="15.75" customHeight="1">
      <c r="A615" s="200">
        <v>14</v>
      </c>
      <c r="B615" s="223" t="s">
        <v>1841</v>
      </c>
      <c r="C615" s="201">
        <v>2022</v>
      </c>
      <c r="D615" s="202">
        <v>44695</v>
      </c>
      <c r="E615" s="199" t="s">
        <v>1775</v>
      </c>
      <c r="F615" s="199" t="s">
        <v>1112</v>
      </c>
      <c r="G615" s="199" t="s">
        <v>328</v>
      </c>
      <c r="H615" s="199">
        <v>1232799224</v>
      </c>
      <c r="I615" s="203" t="s">
        <v>324</v>
      </c>
      <c r="J615" s="206"/>
      <c r="K615" s="198" t="str">
        <f t="shared" ca="1" si="0"/>
        <v>123 año, 7 mes</v>
      </c>
      <c r="L615" s="199" t="s">
        <v>1017</v>
      </c>
      <c r="M615" s="199"/>
      <c r="N615" s="199"/>
      <c r="O615" s="199"/>
      <c r="P615" s="199"/>
      <c r="Q615" s="199" t="s">
        <v>187</v>
      </c>
      <c r="R615" s="199" t="s">
        <v>1812</v>
      </c>
      <c r="S615" s="199" t="str">
        <f t="shared" si="2"/>
        <v>TET</v>
      </c>
      <c r="T615" s="199"/>
      <c r="U615" s="199" t="s">
        <v>375</v>
      </c>
    </row>
    <row r="616" spans="1:21" ht="15.75" customHeight="1">
      <c r="A616" s="200">
        <v>14</v>
      </c>
      <c r="B616" s="223" t="s">
        <v>1841</v>
      </c>
      <c r="C616" s="201">
        <v>2022</v>
      </c>
      <c r="D616" s="202">
        <v>44695</v>
      </c>
      <c r="E616" s="199" t="s">
        <v>1775</v>
      </c>
      <c r="F616" s="199" t="s">
        <v>1112</v>
      </c>
      <c r="G616" s="199" t="s">
        <v>328</v>
      </c>
      <c r="H616" s="199">
        <v>1232799224</v>
      </c>
      <c r="I616" s="203" t="s">
        <v>324</v>
      </c>
      <c r="J616" s="206"/>
      <c r="K616" s="198" t="str">
        <f t="shared" ca="1" si="0"/>
        <v>123 año, 7 mes</v>
      </c>
      <c r="L616" s="199" t="s">
        <v>1017</v>
      </c>
      <c r="M616" s="199"/>
      <c r="N616" s="199"/>
      <c r="O616" s="199"/>
      <c r="P616" s="199"/>
      <c r="Q616" s="199" t="s">
        <v>190</v>
      </c>
      <c r="R616" s="199" t="s">
        <v>1787</v>
      </c>
      <c r="S616" s="199" t="str">
        <f t="shared" si="2"/>
        <v>PRO</v>
      </c>
      <c r="T616" s="199"/>
      <c r="U616" s="199" t="s">
        <v>375</v>
      </c>
    </row>
    <row r="617" spans="1:21" ht="15.75" customHeight="1">
      <c r="A617" s="200">
        <v>14</v>
      </c>
      <c r="B617" s="223" t="s">
        <v>1841</v>
      </c>
      <c r="C617" s="201">
        <v>2022</v>
      </c>
      <c r="D617" s="202">
        <v>44695</v>
      </c>
      <c r="E617" s="199" t="s">
        <v>1775</v>
      </c>
      <c r="F617" s="199" t="s">
        <v>1081</v>
      </c>
      <c r="G617" s="199" t="s">
        <v>328</v>
      </c>
      <c r="H617" s="199">
        <v>1150696481</v>
      </c>
      <c r="I617" s="203" t="s">
        <v>324</v>
      </c>
      <c r="J617" s="206"/>
      <c r="K617" s="198" t="str">
        <f t="shared" ca="1" si="0"/>
        <v>123 año, 7 mes</v>
      </c>
      <c r="L617" s="199" t="s">
        <v>1082</v>
      </c>
      <c r="M617" s="199"/>
      <c r="N617" s="199"/>
      <c r="O617" s="199"/>
      <c r="P617" s="199"/>
      <c r="Q617" s="199" t="s">
        <v>173</v>
      </c>
      <c r="R617" s="199" t="s">
        <v>1777</v>
      </c>
      <c r="S617" s="199" t="str">
        <f t="shared" si="2"/>
        <v>NIM</v>
      </c>
      <c r="T617" s="199"/>
      <c r="U617" s="199" t="s">
        <v>1583</v>
      </c>
    </row>
    <row r="618" spans="1:21" ht="15.75" customHeight="1">
      <c r="A618" s="200">
        <v>14</v>
      </c>
      <c r="B618" s="223" t="s">
        <v>1841</v>
      </c>
      <c r="C618" s="201">
        <v>2022</v>
      </c>
      <c r="D618" s="202">
        <v>44695</v>
      </c>
      <c r="E618" s="199" t="s">
        <v>1775</v>
      </c>
      <c r="F618" s="199" t="s">
        <v>1081</v>
      </c>
      <c r="G618" s="199" t="s">
        <v>328</v>
      </c>
      <c r="H618" s="199">
        <v>1150696481</v>
      </c>
      <c r="I618" s="203" t="s">
        <v>324</v>
      </c>
      <c r="J618" s="206"/>
      <c r="K618" s="198" t="str">
        <f t="shared" ca="1" si="0"/>
        <v>123 año, 7 mes</v>
      </c>
      <c r="L618" s="199" t="s">
        <v>1082</v>
      </c>
      <c r="M618" s="199"/>
      <c r="N618" s="199"/>
      <c r="O618" s="199"/>
      <c r="P618" s="199"/>
      <c r="Q618" s="199" t="s">
        <v>173</v>
      </c>
      <c r="R618" s="199" t="s">
        <v>1777</v>
      </c>
      <c r="S618" s="199" t="str">
        <f t="shared" si="2"/>
        <v>NIM</v>
      </c>
      <c r="T618" s="199"/>
      <c r="U618" s="199" t="s">
        <v>1583</v>
      </c>
    </row>
    <row r="619" spans="1:21" ht="15.75" customHeight="1">
      <c r="A619" s="200">
        <v>16</v>
      </c>
      <c r="B619" s="223" t="s">
        <v>1841</v>
      </c>
      <c r="C619" s="201">
        <v>2022</v>
      </c>
      <c r="D619" s="202">
        <v>44697</v>
      </c>
      <c r="E619" s="199" t="s">
        <v>1775</v>
      </c>
      <c r="F619" s="199" t="s">
        <v>846</v>
      </c>
      <c r="G619" s="199" t="s">
        <v>328</v>
      </c>
      <c r="H619" s="210">
        <v>1110377361</v>
      </c>
      <c r="I619" s="203" t="s">
        <v>327</v>
      </c>
      <c r="J619" s="206"/>
      <c r="K619" s="198" t="str">
        <f t="shared" ca="1" si="0"/>
        <v>123 año, 7 mes</v>
      </c>
      <c r="L619" s="199" t="s">
        <v>847</v>
      </c>
      <c r="M619" s="199"/>
      <c r="N619" s="199"/>
      <c r="O619" s="199"/>
      <c r="P619" s="199"/>
      <c r="Q619" s="199" t="s">
        <v>187</v>
      </c>
      <c r="R619" s="199" t="s">
        <v>1812</v>
      </c>
      <c r="S619" s="199" t="str">
        <f t="shared" si="2"/>
        <v>TET</v>
      </c>
      <c r="T619" s="199"/>
      <c r="U619" s="199" t="s">
        <v>375</v>
      </c>
    </row>
    <row r="620" spans="1:21" ht="15.75" customHeight="1">
      <c r="A620" s="200">
        <v>16</v>
      </c>
      <c r="B620" s="223" t="s">
        <v>1841</v>
      </c>
      <c r="C620" s="201">
        <v>2022</v>
      </c>
      <c r="D620" s="202">
        <v>44697</v>
      </c>
      <c r="E620" s="199" t="s">
        <v>1775</v>
      </c>
      <c r="F620" s="199" t="s">
        <v>846</v>
      </c>
      <c r="G620" s="199" t="s">
        <v>328</v>
      </c>
      <c r="H620" s="210">
        <v>1110377361</v>
      </c>
      <c r="I620" s="203" t="s">
        <v>327</v>
      </c>
      <c r="J620" s="206"/>
      <c r="K620" s="198" t="str">
        <f t="shared" ca="1" si="0"/>
        <v>123 año, 7 mes</v>
      </c>
      <c r="L620" s="199" t="s">
        <v>847</v>
      </c>
      <c r="M620" s="199"/>
      <c r="N620" s="199"/>
      <c r="O620" s="199"/>
      <c r="P620" s="199"/>
      <c r="Q620" s="212" t="s">
        <v>190</v>
      </c>
      <c r="R620" s="199" t="s">
        <v>1787</v>
      </c>
      <c r="S620" s="199" t="str">
        <f t="shared" si="2"/>
        <v>PRO</v>
      </c>
      <c r="T620" s="199"/>
      <c r="U620" s="199" t="s">
        <v>375</v>
      </c>
    </row>
    <row r="621" spans="1:21" ht="15.75" customHeight="1">
      <c r="A621" s="200">
        <v>16</v>
      </c>
      <c r="B621" s="223" t="s">
        <v>1841</v>
      </c>
      <c r="C621" s="201">
        <v>2022</v>
      </c>
      <c r="D621" s="202">
        <v>44697</v>
      </c>
      <c r="E621" s="199" t="s">
        <v>1775</v>
      </c>
      <c r="F621" s="199" t="s">
        <v>846</v>
      </c>
      <c r="G621" s="199" t="s">
        <v>328</v>
      </c>
      <c r="H621" s="210">
        <v>1110377361</v>
      </c>
      <c r="I621" s="203" t="s">
        <v>327</v>
      </c>
      <c r="J621" s="206"/>
      <c r="K621" s="198" t="str">
        <f t="shared" ca="1" si="0"/>
        <v>123 año, 7 mes</v>
      </c>
      <c r="L621" s="199" t="s">
        <v>847</v>
      </c>
      <c r="M621" s="199"/>
      <c r="N621" s="199"/>
      <c r="O621" s="199"/>
      <c r="P621" s="199"/>
      <c r="Q621" s="212" t="s">
        <v>292</v>
      </c>
      <c r="R621" s="199" t="s">
        <v>1776</v>
      </c>
      <c r="S621" s="199" t="str">
        <f t="shared" si="2"/>
        <v>INF</v>
      </c>
      <c r="T621" s="199"/>
      <c r="U621" s="199" t="s">
        <v>375</v>
      </c>
    </row>
    <row r="622" spans="1:21" ht="15.75" customHeight="1">
      <c r="A622" s="200">
        <v>16</v>
      </c>
      <c r="B622" s="223" t="s">
        <v>1841</v>
      </c>
      <c r="C622" s="201">
        <v>2022</v>
      </c>
      <c r="D622" s="202">
        <v>44697</v>
      </c>
      <c r="E622" s="199" t="s">
        <v>1775</v>
      </c>
      <c r="F622" s="199" t="s">
        <v>846</v>
      </c>
      <c r="G622" s="199" t="s">
        <v>328</v>
      </c>
      <c r="H622" s="210">
        <v>1110377361</v>
      </c>
      <c r="I622" s="203" t="s">
        <v>327</v>
      </c>
      <c r="J622" s="206"/>
      <c r="K622" s="198" t="str">
        <f t="shared" ca="1" si="0"/>
        <v>123 año, 7 mes</v>
      </c>
      <c r="L622" s="199" t="s">
        <v>847</v>
      </c>
      <c r="M622" s="199"/>
      <c r="N622" s="199"/>
      <c r="O622" s="199"/>
      <c r="P622" s="199"/>
      <c r="Q622" s="199" t="s">
        <v>187</v>
      </c>
      <c r="R622" s="199" t="s">
        <v>1812</v>
      </c>
      <c r="S622" s="199" t="str">
        <f t="shared" si="2"/>
        <v>TET</v>
      </c>
      <c r="T622" s="199"/>
      <c r="U622" s="199" t="s">
        <v>375</v>
      </c>
    </row>
    <row r="623" spans="1:21" ht="15.75" customHeight="1">
      <c r="A623" s="200">
        <v>16</v>
      </c>
      <c r="B623" s="223" t="s">
        <v>1841</v>
      </c>
      <c r="C623" s="201">
        <v>2022</v>
      </c>
      <c r="D623" s="202">
        <v>44697</v>
      </c>
      <c r="E623" s="199" t="s">
        <v>1775</v>
      </c>
      <c r="F623" s="199" t="s">
        <v>846</v>
      </c>
      <c r="G623" s="199" t="s">
        <v>328</v>
      </c>
      <c r="H623" s="210">
        <v>1110377361</v>
      </c>
      <c r="I623" s="203" t="s">
        <v>327</v>
      </c>
      <c r="J623" s="206"/>
      <c r="K623" s="198" t="str">
        <f t="shared" ca="1" si="0"/>
        <v>123 año, 7 mes</v>
      </c>
      <c r="L623" s="199" t="s">
        <v>847</v>
      </c>
      <c r="M623" s="199"/>
      <c r="N623" s="199"/>
      <c r="O623" s="199"/>
      <c r="P623" s="199"/>
      <c r="Q623" s="212" t="s">
        <v>190</v>
      </c>
      <c r="R623" s="199" t="s">
        <v>1787</v>
      </c>
      <c r="S623" s="199" t="str">
        <f t="shared" si="2"/>
        <v>PRO</v>
      </c>
      <c r="T623" s="199"/>
      <c r="U623" s="199" t="s">
        <v>375</v>
      </c>
    </row>
    <row r="624" spans="1:21" ht="15.75" customHeight="1">
      <c r="A624" s="200">
        <v>16</v>
      </c>
      <c r="B624" s="223" t="s">
        <v>1841</v>
      </c>
      <c r="C624" s="201">
        <v>2022</v>
      </c>
      <c r="D624" s="202">
        <v>44697</v>
      </c>
      <c r="E624" s="199" t="s">
        <v>1775</v>
      </c>
      <c r="F624" s="199" t="s">
        <v>846</v>
      </c>
      <c r="G624" s="199" t="s">
        <v>328</v>
      </c>
      <c r="H624" s="210">
        <v>1110377361</v>
      </c>
      <c r="I624" s="203" t="s">
        <v>327</v>
      </c>
      <c r="J624" s="206"/>
      <c r="K624" s="198" t="str">
        <f t="shared" ca="1" si="0"/>
        <v>123 año, 7 mes</v>
      </c>
      <c r="L624" s="199" t="s">
        <v>847</v>
      </c>
      <c r="M624" s="199"/>
      <c r="N624" s="199"/>
      <c r="O624" s="199"/>
      <c r="P624" s="199"/>
      <c r="Q624" s="212" t="s">
        <v>292</v>
      </c>
      <c r="R624" s="199" t="s">
        <v>1776</v>
      </c>
      <c r="S624" s="199" t="str">
        <f t="shared" si="2"/>
        <v>INF</v>
      </c>
      <c r="T624" s="199"/>
      <c r="U624" s="199" t="s">
        <v>375</v>
      </c>
    </row>
    <row r="625" spans="1:21" ht="15.75" customHeight="1">
      <c r="A625" s="200">
        <v>16</v>
      </c>
      <c r="B625" s="223" t="s">
        <v>1841</v>
      </c>
      <c r="C625" s="201">
        <v>2022</v>
      </c>
      <c r="D625" s="202">
        <v>44697</v>
      </c>
      <c r="E625" s="199" t="s">
        <v>1775</v>
      </c>
      <c r="F625" s="199" t="s">
        <v>650</v>
      </c>
      <c r="G625" s="199" t="s">
        <v>328</v>
      </c>
      <c r="H625" s="210">
        <v>1109569982</v>
      </c>
      <c r="I625" s="203" t="s">
        <v>327</v>
      </c>
      <c r="J625" s="204">
        <v>44032</v>
      </c>
      <c r="K625" s="198" t="str">
        <f t="shared" ca="1" si="0"/>
        <v>3 año, 1 mes</v>
      </c>
      <c r="L625" s="199" t="s">
        <v>651</v>
      </c>
      <c r="M625" s="199"/>
      <c r="N625" s="199"/>
      <c r="O625" s="199"/>
      <c r="P625" s="199"/>
      <c r="Q625" s="199" t="s">
        <v>197</v>
      </c>
      <c r="R625" s="199" t="s">
        <v>1779</v>
      </c>
      <c r="S625" s="199" t="str">
        <f t="shared" si="2"/>
        <v>PEN</v>
      </c>
      <c r="T625" s="199"/>
      <c r="U625" s="199" t="s">
        <v>375</v>
      </c>
    </row>
    <row r="626" spans="1:21" ht="15.75" customHeight="1">
      <c r="A626" s="200">
        <v>16</v>
      </c>
      <c r="B626" s="223" t="s">
        <v>1841</v>
      </c>
      <c r="C626" s="201">
        <v>2022</v>
      </c>
      <c r="D626" s="202">
        <v>44697</v>
      </c>
      <c r="E626" s="199" t="s">
        <v>1775</v>
      </c>
      <c r="F626" s="199" t="s">
        <v>650</v>
      </c>
      <c r="G626" s="199" t="s">
        <v>328</v>
      </c>
      <c r="H626" s="210">
        <v>1109569982</v>
      </c>
      <c r="I626" s="203" t="s">
        <v>327</v>
      </c>
      <c r="J626" s="204">
        <v>44032</v>
      </c>
      <c r="K626" s="198" t="str">
        <f t="shared" ca="1" si="0"/>
        <v>3 año, 1 mes</v>
      </c>
      <c r="L626" s="199" t="s">
        <v>651</v>
      </c>
      <c r="M626" s="199"/>
      <c r="N626" s="199"/>
      <c r="O626" s="199"/>
      <c r="P626" s="199"/>
      <c r="Q626" s="199" t="s">
        <v>183</v>
      </c>
      <c r="R626" s="199" t="s">
        <v>1789</v>
      </c>
      <c r="S626" s="199" t="str">
        <f t="shared" si="2"/>
        <v>AVA</v>
      </c>
      <c r="T626" s="199"/>
      <c r="U626" s="199" t="s">
        <v>375</v>
      </c>
    </row>
    <row r="627" spans="1:21" ht="15.75" customHeight="1">
      <c r="A627" s="200">
        <v>16</v>
      </c>
      <c r="B627" s="223" t="s">
        <v>1841</v>
      </c>
      <c r="C627" s="201">
        <v>2022</v>
      </c>
      <c r="D627" s="202">
        <v>44697</v>
      </c>
      <c r="E627" s="199" t="s">
        <v>1775</v>
      </c>
      <c r="F627" s="199" t="s">
        <v>650</v>
      </c>
      <c r="G627" s="199" t="s">
        <v>328</v>
      </c>
      <c r="H627" s="210">
        <v>1109569982</v>
      </c>
      <c r="I627" s="203" t="s">
        <v>327</v>
      </c>
      <c r="J627" s="204">
        <v>44032</v>
      </c>
      <c r="K627" s="198" t="str">
        <f t="shared" ca="1" si="0"/>
        <v>3 año, 1 mes</v>
      </c>
      <c r="L627" s="199" t="s">
        <v>651</v>
      </c>
      <c r="M627" s="199"/>
      <c r="N627" s="199"/>
      <c r="O627" s="199"/>
      <c r="P627" s="199"/>
      <c r="Q627" s="199" t="s">
        <v>205</v>
      </c>
      <c r="R627" s="199" t="s">
        <v>1780</v>
      </c>
      <c r="S627" s="199" t="str">
        <f t="shared" si="2"/>
        <v>STA</v>
      </c>
      <c r="T627" s="199"/>
      <c r="U627" s="199" t="s">
        <v>375</v>
      </c>
    </row>
    <row r="628" spans="1:21" ht="15.75" customHeight="1">
      <c r="A628" s="200">
        <v>16</v>
      </c>
      <c r="B628" s="223" t="s">
        <v>1841</v>
      </c>
      <c r="C628" s="201">
        <v>2022</v>
      </c>
      <c r="D628" s="202">
        <v>44697</v>
      </c>
      <c r="E628" s="199" t="s">
        <v>1775</v>
      </c>
      <c r="F628" s="199" t="s">
        <v>650</v>
      </c>
      <c r="G628" s="199" t="s">
        <v>328</v>
      </c>
      <c r="H628" s="210">
        <v>1109569982</v>
      </c>
      <c r="I628" s="203" t="s">
        <v>327</v>
      </c>
      <c r="J628" s="204">
        <v>44032</v>
      </c>
      <c r="K628" s="198" t="str">
        <f t="shared" ca="1" si="0"/>
        <v>3 año, 1 mes</v>
      </c>
      <c r="L628" s="199" t="s">
        <v>651</v>
      </c>
      <c r="M628" s="199"/>
      <c r="N628" s="199"/>
      <c r="O628" s="199"/>
      <c r="P628" s="199"/>
      <c r="Q628" s="199" t="s">
        <v>197</v>
      </c>
      <c r="R628" s="199" t="s">
        <v>1779</v>
      </c>
      <c r="S628" s="199" t="str">
        <f t="shared" si="2"/>
        <v>PEN</v>
      </c>
      <c r="T628" s="199"/>
      <c r="U628" s="199" t="s">
        <v>375</v>
      </c>
    </row>
    <row r="629" spans="1:21" ht="15.75" customHeight="1">
      <c r="A629" s="200">
        <v>16</v>
      </c>
      <c r="B629" s="223" t="s">
        <v>1841</v>
      </c>
      <c r="C629" s="201">
        <v>2022</v>
      </c>
      <c r="D629" s="202">
        <v>44697</v>
      </c>
      <c r="E629" s="199" t="s">
        <v>1775</v>
      </c>
      <c r="F629" s="199" t="s">
        <v>650</v>
      </c>
      <c r="G629" s="199" t="s">
        <v>328</v>
      </c>
      <c r="H629" s="210">
        <v>1109569982</v>
      </c>
      <c r="I629" s="203" t="s">
        <v>327</v>
      </c>
      <c r="J629" s="204">
        <v>44032</v>
      </c>
      <c r="K629" s="198" t="str">
        <f t="shared" ca="1" si="0"/>
        <v>3 año, 1 mes</v>
      </c>
      <c r="L629" s="199" t="s">
        <v>651</v>
      </c>
      <c r="M629" s="199"/>
      <c r="N629" s="199"/>
      <c r="O629" s="199"/>
      <c r="P629" s="199"/>
      <c r="Q629" s="199" t="s">
        <v>183</v>
      </c>
      <c r="R629" s="199" t="s">
        <v>1789</v>
      </c>
      <c r="S629" s="199" t="str">
        <f t="shared" si="2"/>
        <v>AVA</v>
      </c>
      <c r="T629" s="199"/>
      <c r="U629" s="199" t="s">
        <v>375</v>
      </c>
    </row>
    <row r="630" spans="1:21" ht="15.75" customHeight="1">
      <c r="A630" s="200">
        <v>16</v>
      </c>
      <c r="B630" s="223" t="s">
        <v>1841</v>
      </c>
      <c r="C630" s="201">
        <v>2022</v>
      </c>
      <c r="D630" s="202">
        <v>44697</v>
      </c>
      <c r="E630" s="199" t="s">
        <v>1775</v>
      </c>
      <c r="F630" s="199" t="s">
        <v>650</v>
      </c>
      <c r="G630" s="199" t="s">
        <v>328</v>
      </c>
      <c r="H630" s="210">
        <v>1109569982</v>
      </c>
      <c r="I630" s="203" t="s">
        <v>327</v>
      </c>
      <c r="J630" s="204">
        <v>44032</v>
      </c>
      <c r="K630" s="198" t="str">
        <f t="shared" ca="1" si="0"/>
        <v>3 año, 1 mes</v>
      </c>
      <c r="L630" s="199" t="s">
        <v>651</v>
      </c>
      <c r="M630" s="199"/>
      <c r="N630" s="199"/>
      <c r="O630" s="199"/>
      <c r="P630" s="199"/>
      <c r="Q630" s="199" t="s">
        <v>205</v>
      </c>
      <c r="R630" s="199" t="s">
        <v>1780</v>
      </c>
      <c r="S630" s="199" t="str">
        <f t="shared" si="2"/>
        <v>STA</v>
      </c>
      <c r="T630" s="199"/>
      <c r="U630" s="199" t="s">
        <v>375</v>
      </c>
    </row>
    <row r="631" spans="1:21" ht="15.75" customHeight="1">
      <c r="A631" s="200">
        <v>16</v>
      </c>
      <c r="B631" s="223" t="s">
        <v>1841</v>
      </c>
      <c r="C631" s="201">
        <v>2022</v>
      </c>
      <c r="D631" s="202">
        <v>44697</v>
      </c>
      <c r="E631" s="199" t="s">
        <v>1775</v>
      </c>
      <c r="F631" s="199" t="s">
        <v>1342</v>
      </c>
      <c r="G631" s="199" t="s">
        <v>328</v>
      </c>
      <c r="H631" s="210">
        <v>1232818228</v>
      </c>
      <c r="I631" s="203" t="s">
        <v>327</v>
      </c>
      <c r="J631" s="205">
        <v>44515</v>
      </c>
      <c r="K631" s="198" t="str">
        <f t="shared" ca="1" si="0"/>
        <v>1 año, 9 mes</v>
      </c>
      <c r="L631" s="199" t="s">
        <v>1343</v>
      </c>
      <c r="M631" s="207" t="s">
        <v>1838</v>
      </c>
      <c r="N631" s="207">
        <v>29314548</v>
      </c>
      <c r="O631" s="207" t="s">
        <v>1344</v>
      </c>
      <c r="P631" s="207">
        <v>3207200262</v>
      </c>
      <c r="Q631" s="199" t="s">
        <v>198</v>
      </c>
      <c r="R631" s="199" t="s">
        <v>1784</v>
      </c>
      <c r="S631" s="199" t="str">
        <f t="shared" si="2"/>
        <v>HEX</v>
      </c>
      <c r="T631" s="199"/>
      <c r="U631" s="199" t="s">
        <v>1583</v>
      </c>
    </row>
    <row r="632" spans="1:21" ht="15.75" customHeight="1">
      <c r="A632" s="200">
        <v>16</v>
      </c>
      <c r="B632" s="223" t="s">
        <v>1841</v>
      </c>
      <c r="C632" s="201">
        <v>2022</v>
      </c>
      <c r="D632" s="202">
        <v>44697</v>
      </c>
      <c r="E632" s="199" t="s">
        <v>1775</v>
      </c>
      <c r="F632" s="199" t="s">
        <v>1342</v>
      </c>
      <c r="G632" s="199" t="s">
        <v>328</v>
      </c>
      <c r="H632" s="210">
        <v>1232818228</v>
      </c>
      <c r="I632" s="203" t="s">
        <v>327</v>
      </c>
      <c r="J632" s="205">
        <v>44515</v>
      </c>
      <c r="K632" s="198" t="str">
        <f t="shared" ca="1" si="0"/>
        <v>1 año, 9 mes</v>
      </c>
      <c r="L632" s="199" t="s">
        <v>1343</v>
      </c>
      <c r="M632" s="207" t="s">
        <v>1838</v>
      </c>
      <c r="N632" s="207">
        <v>29314548</v>
      </c>
      <c r="O632" s="207" t="s">
        <v>1344</v>
      </c>
      <c r="P632" s="207">
        <v>3207200262</v>
      </c>
      <c r="Q632" s="212" t="s">
        <v>292</v>
      </c>
      <c r="R632" s="199" t="s">
        <v>1776</v>
      </c>
      <c r="S632" s="199" t="str">
        <f t="shared" si="2"/>
        <v>INF</v>
      </c>
      <c r="T632" s="199"/>
      <c r="U632" s="199" t="s">
        <v>1583</v>
      </c>
    </row>
    <row r="633" spans="1:21" ht="15.75" customHeight="1">
      <c r="A633" s="200">
        <v>16</v>
      </c>
      <c r="B633" s="223" t="s">
        <v>1841</v>
      </c>
      <c r="C633" s="201">
        <v>2022</v>
      </c>
      <c r="D633" s="202">
        <v>44697</v>
      </c>
      <c r="E633" s="199" t="s">
        <v>1775</v>
      </c>
      <c r="F633" s="199" t="s">
        <v>1342</v>
      </c>
      <c r="G633" s="199" t="s">
        <v>328</v>
      </c>
      <c r="H633" s="210">
        <v>1232818228</v>
      </c>
      <c r="I633" s="203" t="s">
        <v>327</v>
      </c>
      <c r="J633" s="205">
        <v>44515</v>
      </c>
      <c r="K633" s="198" t="str">
        <f t="shared" ca="1" si="0"/>
        <v>1 año, 9 mes</v>
      </c>
      <c r="L633" s="199" t="s">
        <v>1343</v>
      </c>
      <c r="M633" s="207" t="s">
        <v>1838</v>
      </c>
      <c r="N633" s="207">
        <v>29314548</v>
      </c>
      <c r="O633" s="207" t="s">
        <v>1344</v>
      </c>
      <c r="P633" s="207">
        <v>3207200262</v>
      </c>
      <c r="Q633" s="199" t="s">
        <v>198</v>
      </c>
      <c r="R633" s="199" t="s">
        <v>1784</v>
      </c>
      <c r="S633" s="199" t="str">
        <f t="shared" si="2"/>
        <v>HEX</v>
      </c>
      <c r="T633" s="199"/>
      <c r="U633" s="199" t="s">
        <v>1583</v>
      </c>
    </row>
    <row r="634" spans="1:21" ht="15.75" customHeight="1">
      <c r="A634" s="200">
        <v>16</v>
      </c>
      <c r="B634" s="223" t="s">
        <v>1841</v>
      </c>
      <c r="C634" s="201">
        <v>2022</v>
      </c>
      <c r="D634" s="202">
        <v>44697</v>
      </c>
      <c r="E634" s="199" t="s">
        <v>1775</v>
      </c>
      <c r="F634" s="199" t="s">
        <v>1342</v>
      </c>
      <c r="G634" s="199" t="s">
        <v>328</v>
      </c>
      <c r="H634" s="210">
        <v>1232818228</v>
      </c>
      <c r="I634" s="203" t="s">
        <v>327</v>
      </c>
      <c r="J634" s="205">
        <v>44515</v>
      </c>
      <c r="K634" s="198" t="str">
        <f t="shared" ca="1" si="0"/>
        <v>1 año, 9 mes</v>
      </c>
      <c r="L634" s="199" t="s">
        <v>1343</v>
      </c>
      <c r="M634" s="207" t="s">
        <v>1838</v>
      </c>
      <c r="N634" s="207">
        <v>29314548</v>
      </c>
      <c r="O634" s="207" t="s">
        <v>1344</v>
      </c>
      <c r="P634" s="207">
        <v>3207200262</v>
      </c>
      <c r="Q634" s="212" t="s">
        <v>292</v>
      </c>
      <c r="R634" s="199" t="s">
        <v>1776</v>
      </c>
      <c r="S634" s="199" t="str">
        <f t="shared" si="2"/>
        <v>INF</v>
      </c>
      <c r="T634" s="199"/>
      <c r="U634" s="199" t="s">
        <v>1583</v>
      </c>
    </row>
    <row r="635" spans="1:21" ht="15.75" customHeight="1">
      <c r="A635" s="200">
        <v>17</v>
      </c>
      <c r="B635" s="223" t="s">
        <v>1841</v>
      </c>
      <c r="C635" s="201">
        <v>2022</v>
      </c>
      <c r="D635" s="202">
        <v>44698</v>
      </c>
      <c r="E635" s="199" t="s">
        <v>1775</v>
      </c>
      <c r="F635" s="199" t="s">
        <v>1200</v>
      </c>
      <c r="G635" s="199" t="s">
        <v>328</v>
      </c>
      <c r="H635" s="210">
        <v>1232812228</v>
      </c>
      <c r="I635" s="203" t="s">
        <v>324</v>
      </c>
      <c r="J635" s="206"/>
      <c r="K635" s="198" t="str">
        <f t="shared" ca="1" si="0"/>
        <v>123 año, 7 mes</v>
      </c>
      <c r="L635" s="199" t="s">
        <v>1201</v>
      </c>
      <c r="M635" s="199"/>
      <c r="N635" s="199"/>
      <c r="O635" s="199"/>
      <c r="P635" s="199"/>
      <c r="Q635" s="199" t="s">
        <v>173</v>
      </c>
      <c r="R635" s="199" t="s">
        <v>1777</v>
      </c>
      <c r="S635" s="199" t="str">
        <f t="shared" si="2"/>
        <v>NIM</v>
      </c>
      <c r="T635" s="199"/>
      <c r="U635" s="199" t="s">
        <v>375</v>
      </c>
    </row>
    <row r="636" spans="1:21" ht="15.75" customHeight="1">
      <c r="A636" s="200">
        <v>17</v>
      </c>
      <c r="B636" s="223" t="s">
        <v>1841</v>
      </c>
      <c r="C636" s="201">
        <v>2022</v>
      </c>
      <c r="D636" s="202">
        <v>44698</v>
      </c>
      <c r="E636" s="199" t="s">
        <v>1775</v>
      </c>
      <c r="F636" s="199" t="s">
        <v>1200</v>
      </c>
      <c r="G636" s="199" t="s">
        <v>328</v>
      </c>
      <c r="H636" s="210">
        <v>1232812228</v>
      </c>
      <c r="I636" s="203" t="s">
        <v>324</v>
      </c>
      <c r="J636" s="206"/>
      <c r="K636" s="198" t="str">
        <f t="shared" ca="1" si="0"/>
        <v>123 año, 7 mes</v>
      </c>
      <c r="L636" s="199" t="s">
        <v>1201</v>
      </c>
      <c r="M636" s="199"/>
      <c r="N636" s="199"/>
      <c r="O636" s="199"/>
      <c r="P636" s="199"/>
      <c r="Q636" s="199" t="s">
        <v>183</v>
      </c>
      <c r="R636" s="199" t="s">
        <v>1789</v>
      </c>
      <c r="S636" s="199" t="str">
        <f t="shared" si="2"/>
        <v>AVA</v>
      </c>
      <c r="T636" s="199"/>
      <c r="U636" s="199" t="s">
        <v>375</v>
      </c>
    </row>
    <row r="637" spans="1:21" ht="15.75" customHeight="1">
      <c r="A637" s="200">
        <v>17</v>
      </c>
      <c r="B637" s="223" t="s">
        <v>1841</v>
      </c>
      <c r="C637" s="201">
        <v>2022</v>
      </c>
      <c r="D637" s="202">
        <v>44698</v>
      </c>
      <c r="E637" s="199" t="s">
        <v>1775</v>
      </c>
      <c r="F637" s="199" t="s">
        <v>1200</v>
      </c>
      <c r="G637" s="199" t="s">
        <v>328</v>
      </c>
      <c r="H637" s="210">
        <v>1232812228</v>
      </c>
      <c r="I637" s="203" t="s">
        <v>324</v>
      </c>
      <c r="J637" s="206"/>
      <c r="K637" s="198" t="str">
        <f t="shared" ca="1" si="0"/>
        <v>123 año, 7 mes</v>
      </c>
      <c r="L637" s="199" t="s">
        <v>1201</v>
      </c>
      <c r="M637" s="199"/>
      <c r="N637" s="199"/>
      <c r="O637" s="199"/>
      <c r="P637" s="199"/>
      <c r="Q637" s="199" t="s">
        <v>173</v>
      </c>
      <c r="R637" s="199" t="s">
        <v>1777</v>
      </c>
      <c r="S637" s="199" t="str">
        <f t="shared" si="2"/>
        <v>NIM</v>
      </c>
      <c r="T637" s="199"/>
      <c r="U637" s="199" t="s">
        <v>375</v>
      </c>
    </row>
    <row r="638" spans="1:21" ht="15.75" customHeight="1">
      <c r="A638" s="200">
        <v>17</v>
      </c>
      <c r="B638" s="223" t="s">
        <v>1841</v>
      </c>
      <c r="C638" s="201">
        <v>2022</v>
      </c>
      <c r="D638" s="202">
        <v>44698</v>
      </c>
      <c r="E638" s="199" t="s">
        <v>1775</v>
      </c>
      <c r="F638" s="199" t="s">
        <v>1200</v>
      </c>
      <c r="G638" s="199" t="s">
        <v>328</v>
      </c>
      <c r="H638" s="210">
        <v>1232812228</v>
      </c>
      <c r="I638" s="203" t="s">
        <v>324</v>
      </c>
      <c r="J638" s="206"/>
      <c r="K638" s="198" t="str">
        <f t="shared" ca="1" si="0"/>
        <v>123 año, 7 mes</v>
      </c>
      <c r="L638" s="199" t="s">
        <v>1201</v>
      </c>
      <c r="M638" s="199"/>
      <c r="N638" s="199"/>
      <c r="O638" s="199"/>
      <c r="P638" s="199"/>
      <c r="Q638" s="199" t="s">
        <v>183</v>
      </c>
      <c r="R638" s="199" t="s">
        <v>1789</v>
      </c>
      <c r="S638" s="199" t="str">
        <f t="shared" si="2"/>
        <v>AVA</v>
      </c>
      <c r="T638" s="199"/>
      <c r="U638" s="199" t="s">
        <v>375</v>
      </c>
    </row>
    <row r="639" spans="1:21" ht="15.75" customHeight="1">
      <c r="A639" s="200">
        <v>17</v>
      </c>
      <c r="B639" s="223" t="s">
        <v>1841</v>
      </c>
      <c r="C639" s="201">
        <v>2022</v>
      </c>
      <c r="D639" s="202">
        <v>44698</v>
      </c>
      <c r="E639" s="199" t="s">
        <v>1775</v>
      </c>
      <c r="F639" s="199" t="s">
        <v>1156</v>
      </c>
      <c r="G639" s="199" t="s">
        <v>328</v>
      </c>
      <c r="H639" s="210">
        <v>1232809400</v>
      </c>
      <c r="I639" s="203" t="s">
        <v>327</v>
      </c>
      <c r="J639" s="206"/>
      <c r="K639" s="198" t="str">
        <f t="shared" ca="1" si="0"/>
        <v>123 año, 7 mes</v>
      </c>
      <c r="L639" s="199" t="s">
        <v>1157</v>
      </c>
      <c r="M639" s="199"/>
      <c r="N639" s="199"/>
      <c r="O639" s="199"/>
      <c r="P639" s="199"/>
      <c r="Q639" s="212" t="s">
        <v>292</v>
      </c>
      <c r="R639" s="199" t="s">
        <v>1776</v>
      </c>
      <c r="S639" s="199" t="str">
        <f t="shared" si="2"/>
        <v>INF</v>
      </c>
      <c r="T639" s="199"/>
      <c r="U639" s="199" t="s">
        <v>375</v>
      </c>
    </row>
    <row r="640" spans="1:21" ht="15.75" customHeight="1">
      <c r="A640" s="200">
        <v>17</v>
      </c>
      <c r="B640" s="223" t="s">
        <v>1841</v>
      </c>
      <c r="C640" s="201">
        <v>2022</v>
      </c>
      <c r="D640" s="202">
        <v>44698</v>
      </c>
      <c r="E640" s="199" t="s">
        <v>1775</v>
      </c>
      <c r="F640" s="199" t="s">
        <v>1156</v>
      </c>
      <c r="G640" s="199" t="s">
        <v>328</v>
      </c>
      <c r="H640" s="210">
        <v>1232809400</v>
      </c>
      <c r="I640" s="203" t="s">
        <v>327</v>
      </c>
      <c r="J640" s="206"/>
      <c r="K640" s="198" t="str">
        <f t="shared" ca="1" si="0"/>
        <v>123 año, 7 mes</v>
      </c>
      <c r="L640" s="199" t="s">
        <v>1157</v>
      </c>
      <c r="M640" s="199"/>
      <c r="N640" s="199"/>
      <c r="O640" s="199"/>
      <c r="P640" s="199"/>
      <c r="Q640" s="212" t="s">
        <v>292</v>
      </c>
      <c r="R640" s="199" t="s">
        <v>1776</v>
      </c>
      <c r="S640" s="199" t="str">
        <f t="shared" si="2"/>
        <v>INF</v>
      </c>
      <c r="T640" s="199"/>
      <c r="U640" s="199" t="s">
        <v>375</v>
      </c>
    </row>
    <row r="641" spans="1:21" ht="15.75" customHeight="1">
      <c r="A641" s="200">
        <v>18</v>
      </c>
      <c r="B641" s="223" t="s">
        <v>1841</v>
      </c>
      <c r="C641" s="201">
        <v>2022</v>
      </c>
      <c r="D641" s="202">
        <v>44699</v>
      </c>
      <c r="E641" s="199" t="s">
        <v>1775</v>
      </c>
      <c r="F641" s="199" t="s">
        <v>1248</v>
      </c>
      <c r="G641" s="199" t="s">
        <v>328</v>
      </c>
      <c r="H641" s="210">
        <v>1232814788</v>
      </c>
      <c r="I641" s="203" t="s">
        <v>324</v>
      </c>
      <c r="J641" s="205">
        <v>44188</v>
      </c>
      <c r="K641" s="198" t="str">
        <f t="shared" ca="1" si="0"/>
        <v>2 año, 8 mes</v>
      </c>
      <c r="L641" s="207" t="s">
        <v>1249</v>
      </c>
      <c r="M641" s="207" t="s">
        <v>1823</v>
      </c>
      <c r="N641" s="207">
        <v>1130604380</v>
      </c>
      <c r="O641" s="207" t="s">
        <v>1250</v>
      </c>
      <c r="P641" s="207">
        <v>3113677538</v>
      </c>
      <c r="Q641" s="199" t="s">
        <v>192</v>
      </c>
      <c r="R641" s="199" t="s">
        <v>1783</v>
      </c>
      <c r="S641" s="199" t="str">
        <f t="shared" si="2"/>
        <v>PRE</v>
      </c>
      <c r="T641" s="199"/>
      <c r="U641" s="199" t="s">
        <v>375</v>
      </c>
    </row>
    <row r="642" spans="1:21" ht="15.75" customHeight="1">
      <c r="A642" s="200">
        <v>18</v>
      </c>
      <c r="B642" s="223" t="s">
        <v>1841</v>
      </c>
      <c r="C642" s="201">
        <v>2022</v>
      </c>
      <c r="D642" s="202">
        <v>44699</v>
      </c>
      <c r="E642" s="199" t="s">
        <v>1775</v>
      </c>
      <c r="F642" s="199" t="s">
        <v>1248</v>
      </c>
      <c r="G642" s="199" t="s">
        <v>328</v>
      </c>
      <c r="H642" s="210">
        <v>1232814788</v>
      </c>
      <c r="I642" s="203" t="s">
        <v>324</v>
      </c>
      <c r="J642" s="205">
        <v>44188</v>
      </c>
      <c r="K642" s="198" t="str">
        <f t="shared" ca="1" si="0"/>
        <v>2 año, 8 mes</v>
      </c>
      <c r="L642" s="207" t="s">
        <v>1249</v>
      </c>
      <c r="M642" s="207" t="s">
        <v>1823</v>
      </c>
      <c r="N642" s="207">
        <v>1130604380</v>
      </c>
      <c r="O642" s="207" t="s">
        <v>1250</v>
      </c>
      <c r="P642" s="207">
        <v>3113677538</v>
      </c>
      <c r="Q642" s="212" t="s">
        <v>292</v>
      </c>
      <c r="R642" s="199" t="s">
        <v>1776</v>
      </c>
      <c r="S642" s="199" t="str">
        <f t="shared" si="2"/>
        <v>INF</v>
      </c>
      <c r="T642" s="199"/>
      <c r="U642" s="199" t="s">
        <v>375</v>
      </c>
    </row>
    <row r="643" spans="1:21" ht="15.75" customHeight="1">
      <c r="A643" s="200">
        <v>18</v>
      </c>
      <c r="B643" s="223" t="s">
        <v>1841</v>
      </c>
      <c r="C643" s="201">
        <v>2022</v>
      </c>
      <c r="D643" s="202">
        <v>44699</v>
      </c>
      <c r="E643" s="199" t="s">
        <v>1775</v>
      </c>
      <c r="F643" s="199" t="s">
        <v>1248</v>
      </c>
      <c r="G643" s="199" t="s">
        <v>328</v>
      </c>
      <c r="H643" s="210">
        <v>1232814788</v>
      </c>
      <c r="I643" s="203" t="s">
        <v>324</v>
      </c>
      <c r="J643" s="205">
        <v>44188</v>
      </c>
      <c r="K643" s="198" t="str">
        <f t="shared" ca="1" si="0"/>
        <v>2 año, 8 mes</v>
      </c>
      <c r="L643" s="207" t="s">
        <v>1249</v>
      </c>
      <c r="M643" s="207" t="s">
        <v>1823</v>
      </c>
      <c r="N643" s="207">
        <v>1130604380</v>
      </c>
      <c r="O643" s="207" t="s">
        <v>1250</v>
      </c>
      <c r="P643" s="207">
        <v>3113677538</v>
      </c>
      <c r="Q643" s="199" t="s">
        <v>192</v>
      </c>
      <c r="R643" s="199" t="s">
        <v>1783</v>
      </c>
      <c r="S643" s="199" t="str">
        <f t="shared" si="2"/>
        <v>PRE</v>
      </c>
      <c r="T643" s="199"/>
      <c r="U643" s="199" t="s">
        <v>375</v>
      </c>
    </row>
    <row r="644" spans="1:21" ht="15.75" customHeight="1">
      <c r="A644" s="200">
        <v>18</v>
      </c>
      <c r="B644" s="223" t="s">
        <v>1841</v>
      </c>
      <c r="C644" s="201">
        <v>2022</v>
      </c>
      <c r="D644" s="202">
        <v>44699</v>
      </c>
      <c r="E644" s="199" t="s">
        <v>1775</v>
      </c>
      <c r="F644" s="199" t="s">
        <v>1248</v>
      </c>
      <c r="G644" s="199" t="s">
        <v>328</v>
      </c>
      <c r="H644" s="210">
        <v>1232814788</v>
      </c>
      <c r="I644" s="203" t="s">
        <v>324</v>
      </c>
      <c r="J644" s="205">
        <v>44188</v>
      </c>
      <c r="K644" s="198" t="str">
        <f t="shared" ca="1" si="0"/>
        <v>2 año, 8 mes</v>
      </c>
      <c r="L644" s="207" t="s">
        <v>1249</v>
      </c>
      <c r="M644" s="207" t="s">
        <v>1823</v>
      </c>
      <c r="N644" s="207">
        <v>1130604380</v>
      </c>
      <c r="O644" s="207" t="s">
        <v>1250</v>
      </c>
      <c r="P644" s="207">
        <v>3113677538</v>
      </c>
      <c r="Q644" s="212" t="s">
        <v>292</v>
      </c>
      <c r="R644" s="199" t="s">
        <v>1776</v>
      </c>
      <c r="S644" s="199" t="str">
        <f t="shared" si="2"/>
        <v>INF</v>
      </c>
      <c r="T644" s="199"/>
      <c r="U644" s="199" t="s">
        <v>375</v>
      </c>
    </row>
    <row r="645" spans="1:21" ht="15.75" customHeight="1">
      <c r="A645" s="200">
        <v>18</v>
      </c>
      <c r="B645" s="223" t="s">
        <v>1841</v>
      </c>
      <c r="C645" s="201">
        <v>2022</v>
      </c>
      <c r="D645" s="202">
        <v>44699</v>
      </c>
      <c r="E645" s="199" t="s">
        <v>1775</v>
      </c>
      <c r="F645" s="199" t="s">
        <v>725</v>
      </c>
      <c r="G645" s="199" t="s">
        <v>328</v>
      </c>
      <c r="H645" s="199">
        <v>1109572995</v>
      </c>
      <c r="I645" s="203" t="s">
        <v>324</v>
      </c>
      <c r="J645" s="227">
        <v>44482</v>
      </c>
      <c r="K645" s="198" t="str">
        <f t="shared" ca="1" si="0"/>
        <v>1 año, 10 mes</v>
      </c>
      <c r="L645" s="199" t="s">
        <v>726</v>
      </c>
      <c r="M645" s="199"/>
      <c r="N645" s="199"/>
      <c r="O645" s="199"/>
      <c r="P645" s="199"/>
      <c r="Q645" s="212" t="s">
        <v>201</v>
      </c>
      <c r="R645" s="212" t="s">
        <v>1776</v>
      </c>
      <c r="S645" s="199" t="str">
        <f t="shared" si="2"/>
        <v>INF</v>
      </c>
      <c r="T645" s="212"/>
      <c r="U645" s="199" t="s">
        <v>1583</v>
      </c>
    </row>
    <row r="646" spans="1:21" ht="15.75" customHeight="1">
      <c r="A646" s="200">
        <v>18</v>
      </c>
      <c r="B646" s="223" t="s">
        <v>1841</v>
      </c>
      <c r="C646" s="201">
        <v>2022</v>
      </c>
      <c r="D646" s="202">
        <v>44699</v>
      </c>
      <c r="E646" s="199" t="s">
        <v>1775</v>
      </c>
      <c r="F646" s="199" t="s">
        <v>725</v>
      </c>
      <c r="G646" s="199" t="s">
        <v>328</v>
      </c>
      <c r="H646" s="199">
        <v>1109572995</v>
      </c>
      <c r="I646" s="203" t="s">
        <v>324</v>
      </c>
      <c r="J646" s="227">
        <v>44482</v>
      </c>
      <c r="K646" s="198" t="str">
        <f t="shared" ca="1" si="0"/>
        <v>1 año, 10 mes</v>
      </c>
      <c r="L646" s="199" t="s">
        <v>726</v>
      </c>
      <c r="M646" s="199"/>
      <c r="N646" s="199"/>
      <c r="O646" s="199"/>
      <c r="P646" s="199"/>
      <c r="Q646" s="199" t="s">
        <v>173</v>
      </c>
      <c r="R646" s="199" t="s">
        <v>1777</v>
      </c>
      <c r="S646" s="199" t="str">
        <f t="shared" si="2"/>
        <v>NIM</v>
      </c>
      <c r="T646" s="199"/>
      <c r="U646" s="199" t="s">
        <v>1583</v>
      </c>
    </row>
    <row r="647" spans="1:21" ht="15.75" customHeight="1">
      <c r="A647" s="200">
        <v>18</v>
      </c>
      <c r="B647" s="223" t="s">
        <v>1841</v>
      </c>
      <c r="C647" s="201">
        <v>2022</v>
      </c>
      <c r="D647" s="202">
        <v>44699</v>
      </c>
      <c r="E647" s="199" t="s">
        <v>1775</v>
      </c>
      <c r="F647" s="199" t="s">
        <v>725</v>
      </c>
      <c r="G647" s="199" t="s">
        <v>328</v>
      </c>
      <c r="H647" s="199">
        <v>1109572995</v>
      </c>
      <c r="I647" s="203" t="s">
        <v>324</v>
      </c>
      <c r="J647" s="227">
        <v>44482</v>
      </c>
      <c r="K647" s="198" t="str">
        <f t="shared" ca="1" si="0"/>
        <v>1 año, 10 mes</v>
      </c>
      <c r="L647" s="199" t="s">
        <v>726</v>
      </c>
      <c r="M647" s="199"/>
      <c r="N647" s="199"/>
      <c r="O647" s="199"/>
      <c r="P647" s="199"/>
      <c r="Q647" s="212" t="s">
        <v>201</v>
      </c>
      <c r="R647" s="212" t="s">
        <v>1776</v>
      </c>
      <c r="S647" s="199" t="str">
        <f t="shared" si="2"/>
        <v>INF</v>
      </c>
      <c r="T647" s="212"/>
      <c r="U647" s="199" t="s">
        <v>1583</v>
      </c>
    </row>
    <row r="648" spans="1:21" ht="15.75" customHeight="1">
      <c r="A648" s="200">
        <v>18</v>
      </c>
      <c r="B648" s="223" t="s">
        <v>1841</v>
      </c>
      <c r="C648" s="201">
        <v>2022</v>
      </c>
      <c r="D648" s="202">
        <v>44699</v>
      </c>
      <c r="E648" s="199" t="s">
        <v>1775</v>
      </c>
      <c r="F648" s="199" t="s">
        <v>725</v>
      </c>
      <c r="G648" s="199" t="s">
        <v>328</v>
      </c>
      <c r="H648" s="199">
        <v>1109572995</v>
      </c>
      <c r="I648" s="203" t="s">
        <v>324</v>
      </c>
      <c r="J648" s="227">
        <v>44482</v>
      </c>
      <c r="K648" s="198" t="str">
        <f t="shared" ca="1" si="0"/>
        <v>1 año, 10 mes</v>
      </c>
      <c r="L648" s="199" t="s">
        <v>726</v>
      </c>
      <c r="M648" s="199"/>
      <c r="N648" s="199"/>
      <c r="O648" s="199"/>
      <c r="P648" s="199"/>
      <c r="Q648" s="199" t="s">
        <v>173</v>
      </c>
      <c r="R648" s="199" t="s">
        <v>1777</v>
      </c>
      <c r="S648" s="199" t="str">
        <f t="shared" si="2"/>
        <v>NIM</v>
      </c>
      <c r="T648" s="199"/>
      <c r="U648" s="199" t="s">
        <v>1583</v>
      </c>
    </row>
    <row r="649" spans="1:21" ht="15.75" customHeight="1">
      <c r="A649" s="200">
        <v>18</v>
      </c>
      <c r="B649" s="223" t="s">
        <v>1841</v>
      </c>
      <c r="C649" s="201">
        <v>2022</v>
      </c>
      <c r="D649" s="202">
        <v>44699</v>
      </c>
      <c r="E649" s="199" t="s">
        <v>1775</v>
      </c>
      <c r="F649" s="199" t="s">
        <v>1360</v>
      </c>
      <c r="G649" s="199" t="s">
        <v>328</v>
      </c>
      <c r="H649" s="210">
        <v>1232818852</v>
      </c>
      <c r="I649" s="203" t="s">
        <v>324</v>
      </c>
      <c r="J649" s="205">
        <v>44576</v>
      </c>
      <c r="K649" s="198" t="str">
        <f t="shared" ca="1" si="0"/>
        <v>1 año, 7 mes</v>
      </c>
      <c r="L649" s="199" t="s">
        <v>1361</v>
      </c>
      <c r="M649" s="199" t="s">
        <v>1795</v>
      </c>
      <c r="N649" s="199">
        <v>1088313152</v>
      </c>
      <c r="O649" s="199" t="s">
        <v>855</v>
      </c>
      <c r="P649" s="199">
        <v>3137052443</v>
      </c>
      <c r="Q649" s="199" t="s">
        <v>204</v>
      </c>
      <c r="R649" s="199" t="s">
        <v>1845</v>
      </c>
      <c r="S649" s="199" t="str">
        <f t="shared" si="2"/>
        <v>INF</v>
      </c>
      <c r="T649" s="199"/>
      <c r="U649" s="199" t="s">
        <v>375</v>
      </c>
    </row>
    <row r="650" spans="1:21" ht="15.75" customHeight="1">
      <c r="A650" s="200">
        <v>18</v>
      </c>
      <c r="B650" s="223" t="s">
        <v>1841</v>
      </c>
      <c r="C650" s="201">
        <v>2022</v>
      </c>
      <c r="D650" s="202">
        <v>44699</v>
      </c>
      <c r="E650" s="199" t="s">
        <v>1775</v>
      </c>
      <c r="F650" s="199" t="s">
        <v>1360</v>
      </c>
      <c r="G650" s="199" t="s">
        <v>328</v>
      </c>
      <c r="H650" s="210">
        <v>1232818852</v>
      </c>
      <c r="I650" s="203" t="s">
        <v>324</v>
      </c>
      <c r="J650" s="205">
        <v>44576</v>
      </c>
      <c r="K650" s="198" t="str">
        <f t="shared" ca="1" si="0"/>
        <v>1 año, 7 mes</v>
      </c>
      <c r="L650" s="199" t="s">
        <v>1361</v>
      </c>
      <c r="M650" s="199" t="s">
        <v>1795</v>
      </c>
      <c r="N650" s="199">
        <v>1088313152</v>
      </c>
      <c r="O650" s="199" t="s">
        <v>855</v>
      </c>
      <c r="P650" s="199">
        <v>3137052443</v>
      </c>
      <c r="Q650" s="199" t="s">
        <v>194</v>
      </c>
      <c r="R650" s="199" t="s">
        <v>1785</v>
      </c>
      <c r="S650" s="199" t="str">
        <f t="shared" si="2"/>
        <v>ROT</v>
      </c>
      <c r="T650" s="199"/>
      <c r="U650" s="199" t="s">
        <v>375</v>
      </c>
    </row>
    <row r="651" spans="1:21" ht="15.75" customHeight="1">
      <c r="A651" s="200">
        <v>18</v>
      </c>
      <c r="B651" s="223" t="s">
        <v>1841</v>
      </c>
      <c r="C651" s="201">
        <v>2022</v>
      </c>
      <c r="D651" s="202">
        <v>44699</v>
      </c>
      <c r="E651" s="199" t="s">
        <v>1775</v>
      </c>
      <c r="F651" s="199" t="s">
        <v>1360</v>
      </c>
      <c r="G651" s="199" t="s">
        <v>328</v>
      </c>
      <c r="H651" s="210">
        <v>1232818852</v>
      </c>
      <c r="I651" s="203" t="s">
        <v>324</v>
      </c>
      <c r="J651" s="205">
        <v>44576</v>
      </c>
      <c r="K651" s="198" t="str">
        <f t="shared" ca="1" si="0"/>
        <v>1 año, 7 mes</v>
      </c>
      <c r="L651" s="199" t="s">
        <v>1361</v>
      </c>
      <c r="M651" s="199" t="s">
        <v>1795</v>
      </c>
      <c r="N651" s="199">
        <v>1088313152</v>
      </c>
      <c r="O651" s="199" t="s">
        <v>855</v>
      </c>
      <c r="P651" s="199">
        <v>3137052443</v>
      </c>
      <c r="Q651" s="199" t="s">
        <v>192</v>
      </c>
      <c r="R651" s="199" t="s">
        <v>1783</v>
      </c>
      <c r="S651" s="199" t="str">
        <f t="shared" si="2"/>
        <v>PRE</v>
      </c>
      <c r="T651" s="199"/>
      <c r="U651" s="199" t="s">
        <v>375</v>
      </c>
    </row>
    <row r="652" spans="1:21" ht="15.75" customHeight="1">
      <c r="A652" s="200">
        <v>18</v>
      </c>
      <c r="B652" s="223" t="s">
        <v>1841</v>
      </c>
      <c r="C652" s="201">
        <v>2022</v>
      </c>
      <c r="D652" s="202">
        <v>44699</v>
      </c>
      <c r="E652" s="199" t="s">
        <v>1775</v>
      </c>
      <c r="F652" s="199" t="s">
        <v>1360</v>
      </c>
      <c r="G652" s="199" t="s">
        <v>328</v>
      </c>
      <c r="H652" s="210">
        <v>1232818852</v>
      </c>
      <c r="I652" s="203" t="s">
        <v>324</v>
      </c>
      <c r="J652" s="205">
        <v>44576</v>
      </c>
      <c r="K652" s="198" t="str">
        <f t="shared" ca="1" si="0"/>
        <v>1 año, 7 mes</v>
      </c>
      <c r="L652" s="199" t="s">
        <v>1361</v>
      </c>
      <c r="M652" s="199" t="s">
        <v>1795</v>
      </c>
      <c r="N652" s="199">
        <v>1088313152</v>
      </c>
      <c r="O652" s="199" t="s">
        <v>855</v>
      </c>
      <c r="P652" s="199">
        <v>3137052443</v>
      </c>
      <c r="Q652" s="199" t="s">
        <v>204</v>
      </c>
      <c r="R652" s="199" t="s">
        <v>1845</v>
      </c>
      <c r="S652" s="199" t="str">
        <f t="shared" si="2"/>
        <v>INF</v>
      </c>
      <c r="T652" s="199"/>
      <c r="U652" s="199" t="s">
        <v>375</v>
      </c>
    </row>
    <row r="653" spans="1:21" ht="15.75" customHeight="1">
      <c r="A653" s="200">
        <v>18</v>
      </c>
      <c r="B653" s="223" t="s">
        <v>1841</v>
      </c>
      <c r="C653" s="201">
        <v>2022</v>
      </c>
      <c r="D653" s="202">
        <v>44699</v>
      </c>
      <c r="E653" s="199" t="s">
        <v>1775</v>
      </c>
      <c r="F653" s="199" t="s">
        <v>1360</v>
      </c>
      <c r="G653" s="199" t="s">
        <v>328</v>
      </c>
      <c r="H653" s="210">
        <v>1232818852</v>
      </c>
      <c r="I653" s="203" t="s">
        <v>324</v>
      </c>
      <c r="J653" s="205">
        <v>44576</v>
      </c>
      <c r="K653" s="198" t="str">
        <f t="shared" ca="1" si="0"/>
        <v>1 año, 7 mes</v>
      </c>
      <c r="L653" s="199" t="s">
        <v>1361</v>
      </c>
      <c r="M653" s="199" t="s">
        <v>1795</v>
      </c>
      <c r="N653" s="199">
        <v>1088313152</v>
      </c>
      <c r="O653" s="199" t="s">
        <v>855</v>
      </c>
      <c r="P653" s="199">
        <v>3137052443</v>
      </c>
      <c r="Q653" s="199" t="s">
        <v>194</v>
      </c>
      <c r="R653" s="199" t="s">
        <v>1785</v>
      </c>
      <c r="S653" s="199" t="str">
        <f t="shared" si="2"/>
        <v>ROT</v>
      </c>
      <c r="T653" s="199"/>
      <c r="U653" s="199" t="s">
        <v>375</v>
      </c>
    </row>
    <row r="654" spans="1:21" ht="15.75" customHeight="1">
      <c r="A654" s="200">
        <v>18</v>
      </c>
      <c r="B654" s="223" t="s">
        <v>1841</v>
      </c>
      <c r="C654" s="201">
        <v>2022</v>
      </c>
      <c r="D654" s="202">
        <v>44699</v>
      </c>
      <c r="E654" s="199" t="s">
        <v>1775</v>
      </c>
      <c r="F654" s="199" t="s">
        <v>1360</v>
      </c>
      <c r="G654" s="199" t="s">
        <v>328</v>
      </c>
      <c r="H654" s="210">
        <v>1232818852</v>
      </c>
      <c r="I654" s="203" t="s">
        <v>324</v>
      </c>
      <c r="J654" s="205">
        <v>44576</v>
      </c>
      <c r="K654" s="198" t="str">
        <f t="shared" ca="1" si="0"/>
        <v>1 año, 7 mes</v>
      </c>
      <c r="L654" s="199" t="s">
        <v>1361</v>
      </c>
      <c r="M654" s="199" t="s">
        <v>1795</v>
      </c>
      <c r="N654" s="199">
        <v>1088313152</v>
      </c>
      <c r="O654" s="199" t="s">
        <v>855</v>
      </c>
      <c r="P654" s="199">
        <v>3137052443</v>
      </c>
      <c r="Q654" s="199" t="s">
        <v>192</v>
      </c>
      <c r="R654" s="199" t="s">
        <v>1783</v>
      </c>
      <c r="S654" s="199" t="str">
        <f t="shared" si="2"/>
        <v>PRE</v>
      </c>
      <c r="T654" s="199"/>
      <c r="U654" s="199" t="s">
        <v>375</v>
      </c>
    </row>
    <row r="655" spans="1:21" ht="15.75" customHeight="1">
      <c r="A655" s="200">
        <v>19</v>
      </c>
      <c r="B655" s="223" t="s">
        <v>1841</v>
      </c>
      <c r="C655" s="201">
        <v>2022</v>
      </c>
      <c r="D655" s="202">
        <v>44700</v>
      </c>
      <c r="E655" s="199" t="s">
        <v>1775</v>
      </c>
      <c r="F655" s="199" t="s">
        <v>1251</v>
      </c>
      <c r="G655" s="199" t="s">
        <v>328</v>
      </c>
      <c r="H655" s="210">
        <v>1232814937</v>
      </c>
      <c r="I655" s="203" t="s">
        <v>327</v>
      </c>
      <c r="J655" s="206"/>
      <c r="K655" s="198" t="str">
        <f t="shared" ca="1" si="0"/>
        <v>123 año, 7 mes</v>
      </c>
      <c r="L655" s="199" t="s">
        <v>1252</v>
      </c>
      <c r="M655" s="199"/>
      <c r="N655" s="199"/>
      <c r="O655" s="199"/>
      <c r="P655" s="199"/>
      <c r="Q655" s="199" t="s">
        <v>192</v>
      </c>
      <c r="R655" s="199" t="s">
        <v>1783</v>
      </c>
      <c r="S655" s="199" t="str">
        <f t="shared" si="2"/>
        <v>PRE</v>
      </c>
      <c r="T655" s="199"/>
      <c r="U655" s="199" t="s">
        <v>1583</v>
      </c>
    </row>
    <row r="656" spans="1:21" ht="15.75" customHeight="1">
      <c r="A656" s="200">
        <v>19</v>
      </c>
      <c r="B656" s="223" t="s">
        <v>1841</v>
      </c>
      <c r="C656" s="201">
        <v>2022</v>
      </c>
      <c r="D656" s="202">
        <v>44700</v>
      </c>
      <c r="E656" s="199" t="s">
        <v>1775</v>
      </c>
      <c r="F656" s="199" t="s">
        <v>1251</v>
      </c>
      <c r="G656" s="199" t="s">
        <v>328</v>
      </c>
      <c r="H656" s="210">
        <v>1232814937</v>
      </c>
      <c r="I656" s="203" t="s">
        <v>327</v>
      </c>
      <c r="J656" s="206"/>
      <c r="K656" s="198" t="str">
        <f t="shared" ca="1" si="0"/>
        <v>123 año, 7 mes</v>
      </c>
      <c r="L656" s="199" t="s">
        <v>1252</v>
      </c>
      <c r="M656" s="199"/>
      <c r="N656" s="199"/>
      <c r="O656" s="199"/>
      <c r="P656" s="199"/>
      <c r="Q656" s="212" t="s">
        <v>292</v>
      </c>
      <c r="R656" s="212" t="s">
        <v>1776</v>
      </c>
      <c r="S656" s="199" t="str">
        <f t="shared" si="2"/>
        <v>INF</v>
      </c>
      <c r="T656" s="212"/>
      <c r="U656" s="199" t="s">
        <v>371</v>
      </c>
    </row>
    <row r="657" spans="1:21" ht="15.75" customHeight="1">
      <c r="A657" s="200">
        <v>19</v>
      </c>
      <c r="B657" s="223" t="s">
        <v>1841</v>
      </c>
      <c r="C657" s="201">
        <v>2022</v>
      </c>
      <c r="D657" s="202">
        <v>44700</v>
      </c>
      <c r="E657" s="199" t="s">
        <v>1775</v>
      </c>
      <c r="F657" s="199" t="s">
        <v>1251</v>
      </c>
      <c r="G657" s="199" t="s">
        <v>328</v>
      </c>
      <c r="H657" s="210">
        <v>1232814937</v>
      </c>
      <c r="I657" s="203" t="s">
        <v>327</v>
      </c>
      <c r="J657" s="206"/>
      <c r="K657" s="198" t="str">
        <f t="shared" ca="1" si="0"/>
        <v>123 año, 7 mes</v>
      </c>
      <c r="L657" s="199" t="s">
        <v>1252</v>
      </c>
      <c r="M657" s="199"/>
      <c r="N657" s="199"/>
      <c r="O657" s="199"/>
      <c r="P657" s="199"/>
      <c r="Q657" s="199" t="s">
        <v>192</v>
      </c>
      <c r="R657" s="199" t="s">
        <v>1783</v>
      </c>
      <c r="S657" s="199" t="str">
        <f t="shared" si="2"/>
        <v>PRE</v>
      </c>
      <c r="T657" s="199"/>
      <c r="U657" s="199" t="s">
        <v>1583</v>
      </c>
    </row>
    <row r="658" spans="1:21" ht="15.75" customHeight="1">
      <c r="A658" s="200">
        <v>19</v>
      </c>
      <c r="B658" s="223" t="s">
        <v>1841</v>
      </c>
      <c r="C658" s="201">
        <v>2022</v>
      </c>
      <c r="D658" s="202">
        <v>44700</v>
      </c>
      <c r="E658" s="199" t="s">
        <v>1775</v>
      </c>
      <c r="F658" s="199" t="s">
        <v>1251</v>
      </c>
      <c r="G658" s="199" t="s">
        <v>328</v>
      </c>
      <c r="H658" s="210">
        <v>1232814937</v>
      </c>
      <c r="I658" s="203" t="s">
        <v>327</v>
      </c>
      <c r="J658" s="206"/>
      <c r="K658" s="198" t="str">
        <f t="shared" ca="1" si="0"/>
        <v>123 año, 7 mes</v>
      </c>
      <c r="L658" s="199" t="s">
        <v>1252</v>
      </c>
      <c r="M658" s="199"/>
      <c r="N658" s="199"/>
      <c r="O658" s="199"/>
      <c r="P658" s="199"/>
      <c r="Q658" s="212" t="s">
        <v>292</v>
      </c>
      <c r="R658" s="212" t="s">
        <v>1776</v>
      </c>
      <c r="S658" s="199" t="str">
        <f t="shared" si="2"/>
        <v>INF</v>
      </c>
      <c r="T658" s="212"/>
      <c r="U658" s="199" t="s">
        <v>371</v>
      </c>
    </row>
    <row r="659" spans="1:21" ht="15.75" customHeight="1">
      <c r="A659" s="200">
        <v>19</v>
      </c>
      <c r="B659" s="223" t="s">
        <v>1841</v>
      </c>
      <c r="C659" s="201">
        <v>2022</v>
      </c>
      <c r="D659" s="202">
        <v>44700</v>
      </c>
      <c r="E659" s="199" t="s">
        <v>1775</v>
      </c>
      <c r="F659" s="225" t="s">
        <v>1340</v>
      </c>
      <c r="G659" s="199" t="s">
        <v>328</v>
      </c>
      <c r="H659" s="199">
        <v>1232818155</v>
      </c>
      <c r="I659" s="203" t="s">
        <v>324</v>
      </c>
      <c r="J659" s="205">
        <v>44508</v>
      </c>
      <c r="K659" s="198" t="str">
        <f t="shared" ca="1" si="0"/>
        <v>1 año, 9 mes</v>
      </c>
      <c r="L659" s="199" t="s">
        <v>1326</v>
      </c>
      <c r="M659" s="199"/>
      <c r="N659" s="199"/>
      <c r="O659" s="207" t="s">
        <v>1341</v>
      </c>
      <c r="P659" s="207">
        <v>3165388953</v>
      </c>
      <c r="Q659" s="199" t="s">
        <v>198</v>
      </c>
      <c r="R659" s="199" t="s">
        <v>1784</v>
      </c>
      <c r="S659" s="199" t="str">
        <f t="shared" si="2"/>
        <v>HEX</v>
      </c>
      <c r="T659" s="199"/>
      <c r="U659" s="199" t="s">
        <v>1583</v>
      </c>
    </row>
    <row r="660" spans="1:21" ht="15.75" customHeight="1">
      <c r="A660" s="200">
        <v>19</v>
      </c>
      <c r="B660" s="223" t="s">
        <v>1841</v>
      </c>
      <c r="C660" s="201">
        <v>2022</v>
      </c>
      <c r="D660" s="202">
        <v>44700</v>
      </c>
      <c r="E660" s="199" t="s">
        <v>1775</v>
      </c>
      <c r="F660" s="225" t="s">
        <v>1340</v>
      </c>
      <c r="G660" s="199" t="s">
        <v>328</v>
      </c>
      <c r="H660" s="199">
        <v>1232818155</v>
      </c>
      <c r="I660" s="203" t="s">
        <v>324</v>
      </c>
      <c r="J660" s="205">
        <v>44508</v>
      </c>
      <c r="K660" s="198" t="str">
        <f t="shared" ca="1" si="0"/>
        <v>1 año, 9 mes</v>
      </c>
      <c r="L660" s="199" t="s">
        <v>1326</v>
      </c>
      <c r="M660" s="199"/>
      <c r="N660" s="199"/>
      <c r="O660" s="207" t="s">
        <v>1341</v>
      </c>
      <c r="P660" s="207">
        <v>3165388953</v>
      </c>
      <c r="Q660" s="199" t="s">
        <v>192</v>
      </c>
      <c r="R660" s="199" t="s">
        <v>1783</v>
      </c>
      <c r="S660" s="199" t="str">
        <f t="shared" si="2"/>
        <v>PRE</v>
      </c>
      <c r="T660" s="199"/>
      <c r="U660" s="199" t="s">
        <v>1583</v>
      </c>
    </row>
    <row r="661" spans="1:21" ht="15.75" customHeight="1">
      <c r="A661" s="200">
        <v>19</v>
      </c>
      <c r="B661" s="223" t="s">
        <v>1841</v>
      </c>
      <c r="C661" s="201">
        <v>2022</v>
      </c>
      <c r="D661" s="202">
        <v>44700</v>
      </c>
      <c r="E661" s="199" t="s">
        <v>1775</v>
      </c>
      <c r="F661" s="225" t="s">
        <v>1340</v>
      </c>
      <c r="G661" s="199" t="s">
        <v>328</v>
      </c>
      <c r="H661" s="199">
        <v>1232818155</v>
      </c>
      <c r="I661" s="203" t="s">
        <v>324</v>
      </c>
      <c r="J661" s="205">
        <v>44508</v>
      </c>
      <c r="K661" s="198" t="str">
        <f t="shared" ca="1" si="0"/>
        <v>1 año, 9 mes</v>
      </c>
      <c r="L661" s="199" t="s">
        <v>1326</v>
      </c>
      <c r="M661" s="199"/>
      <c r="N661" s="199"/>
      <c r="O661" s="207" t="s">
        <v>1341</v>
      </c>
      <c r="P661" s="207">
        <v>3165388953</v>
      </c>
      <c r="Q661" s="199" t="s">
        <v>194</v>
      </c>
      <c r="R661" s="199" t="s">
        <v>1785</v>
      </c>
      <c r="S661" s="199" t="str">
        <f t="shared" si="2"/>
        <v>ROT</v>
      </c>
      <c r="T661" s="199"/>
      <c r="U661" s="199" t="s">
        <v>1583</v>
      </c>
    </row>
    <row r="662" spans="1:21" ht="15.75" customHeight="1">
      <c r="A662" s="200">
        <v>19</v>
      </c>
      <c r="B662" s="223" t="s">
        <v>1841</v>
      </c>
      <c r="C662" s="201">
        <v>2022</v>
      </c>
      <c r="D662" s="202">
        <v>44700</v>
      </c>
      <c r="E662" s="199" t="s">
        <v>1775</v>
      </c>
      <c r="F662" s="225" t="s">
        <v>1340</v>
      </c>
      <c r="G662" s="199" t="s">
        <v>328</v>
      </c>
      <c r="H662" s="199">
        <v>1232818155</v>
      </c>
      <c r="I662" s="203" t="s">
        <v>324</v>
      </c>
      <c r="J662" s="205">
        <v>44508</v>
      </c>
      <c r="K662" s="198" t="str">
        <f t="shared" ca="1" si="0"/>
        <v>1 año, 9 mes</v>
      </c>
      <c r="L662" s="199" t="s">
        <v>1326</v>
      </c>
      <c r="M662" s="199"/>
      <c r="N662" s="199"/>
      <c r="O662" s="207" t="s">
        <v>1341</v>
      </c>
      <c r="P662" s="207">
        <v>3165388953</v>
      </c>
      <c r="Q662" s="212" t="s">
        <v>292</v>
      </c>
      <c r="R662" s="212" t="s">
        <v>1776</v>
      </c>
      <c r="S662" s="199" t="str">
        <f t="shared" si="2"/>
        <v>INF</v>
      </c>
      <c r="T662" s="212"/>
      <c r="U662" s="199" t="s">
        <v>371</v>
      </c>
    </row>
    <row r="663" spans="1:21" ht="15.75" customHeight="1">
      <c r="A663" s="200">
        <v>19</v>
      </c>
      <c r="B663" s="223" t="s">
        <v>1841</v>
      </c>
      <c r="C663" s="201">
        <v>2022</v>
      </c>
      <c r="D663" s="202">
        <v>44700</v>
      </c>
      <c r="E663" s="199" t="s">
        <v>1775</v>
      </c>
      <c r="F663" s="225" t="s">
        <v>1340</v>
      </c>
      <c r="G663" s="199" t="s">
        <v>328</v>
      </c>
      <c r="H663" s="199">
        <v>1232818155</v>
      </c>
      <c r="I663" s="203" t="s">
        <v>324</v>
      </c>
      <c r="J663" s="205">
        <v>44508</v>
      </c>
      <c r="K663" s="198" t="str">
        <f t="shared" ca="1" si="0"/>
        <v>1 año, 9 mes</v>
      </c>
      <c r="L663" s="199" t="s">
        <v>1326</v>
      </c>
      <c r="M663" s="199"/>
      <c r="N663" s="199"/>
      <c r="O663" s="207" t="s">
        <v>1341</v>
      </c>
      <c r="P663" s="207">
        <v>3165388953</v>
      </c>
      <c r="Q663" s="199" t="s">
        <v>198</v>
      </c>
      <c r="R663" s="199" t="s">
        <v>1784</v>
      </c>
      <c r="S663" s="199" t="str">
        <f t="shared" si="2"/>
        <v>HEX</v>
      </c>
      <c r="T663" s="199"/>
      <c r="U663" s="199" t="s">
        <v>1583</v>
      </c>
    </row>
    <row r="664" spans="1:21" ht="15.75" customHeight="1">
      <c r="A664" s="200">
        <v>19</v>
      </c>
      <c r="B664" s="223" t="s">
        <v>1841</v>
      </c>
      <c r="C664" s="201">
        <v>2022</v>
      </c>
      <c r="D664" s="202">
        <v>44700</v>
      </c>
      <c r="E664" s="199" t="s">
        <v>1775</v>
      </c>
      <c r="F664" s="225" t="s">
        <v>1340</v>
      </c>
      <c r="G664" s="199" t="s">
        <v>328</v>
      </c>
      <c r="H664" s="199">
        <v>1232818155</v>
      </c>
      <c r="I664" s="203" t="s">
        <v>324</v>
      </c>
      <c r="J664" s="205">
        <v>44508</v>
      </c>
      <c r="K664" s="198" t="str">
        <f t="shared" ca="1" si="0"/>
        <v>1 año, 9 mes</v>
      </c>
      <c r="L664" s="199" t="s">
        <v>1326</v>
      </c>
      <c r="M664" s="199"/>
      <c r="N664" s="199"/>
      <c r="O664" s="207" t="s">
        <v>1341</v>
      </c>
      <c r="P664" s="207">
        <v>3165388953</v>
      </c>
      <c r="Q664" s="199" t="s">
        <v>192</v>
      </c>
      <c r="R664" s="199" t="s">
        <v>1783</v>
      </c>
      <c r="S664" s="199" t="str">
        <f t="shared" si="2"/>
        <v>PRE</v>
      </c>
      <c r="T664" s="199"/>
      <c r="U664" s="199" t="s">
        <v>1583</v>
      </c>
    </row>
    <row r="665" spans="1:21" ht="15.75" customHeight="1">
      <c r="A665" s="200">
        <v>19</v>
      </c>
      <c r="B665" s="223" t="s">
        <v>1841</v>
      </c>
      <c r="C665" s="201">
        <v>2022</v>
      </c>
      <c r="D665" s="202">
        <v>44700</v>
      </c>
      <c r="E665" s="199" t="s">
        <v>1775</v>
      </c>
      <c r="F665" s="225" t="s">
        <v>1340</v>
      </c>
      <c r="G665" s="199" t="s">
        <v>328</v>
      </c>
      <c r="H665" s="199">
        <v>1232818155</v>
      </c>
      <c r="I665" s="203" t="s">
        <v>324</v>
      </c>
      <c r="J665" s="205">
        <v>44508</v>
      </c>
      <c r="K665" s="198" t="str">
        <f t="shared" ca="1" si="0"/>
        <v>1 año, 9 mes</v>
      </c>
      <c r="L665" s="199" t="s">
        <v>1326</v>
      </c>
      <c r="M665" s="199"/>
      <c r="N665" s="199"/>
      <c r="O665" s="207" t="s">
        <v>1341</v>
      </c>
      <c r="P665" s="207">
        <v>3165388953</v>
      </c>
      <c r="Q665" s="199" t="s">
        <v>194</v>
      </c>
      <c r="R665" s="199" t="s">
        <v>1785</v>
      </c>
      <c r="S665" s="199" t="str">
        <f t="shared" si="2"/>
        <v>ROT</v>
      </c>
      <c r="T665" s="199"/>
      <c r="U665" s="199" t="s">
        <v>1583</v>
      </c>
    </row>
    <row r="666" spans="1:21" ht="15.75" customHeight="1">
      <c r="A666" s="200">
        <v>19</v>
      </c>
      <c r="B666" s="223" t="s">
        <v>1841</v>
      </c>
      <c r="C666" s="201">
        <v>2022</v>
      </c>
      <c r="D666" s="202">
        <v>44700</v>
      </c>
      <c r="E666" s="199" t="s">
        <v>1775</v>
      </c>
      <c r="F666" s="225" t="s">
        <v>1340</v>
      </c>
      <c r="G666" s="199" t="s">
        <v>328</v>
      </c>
      <c r="H666" s="199">
        <v>1232818155</v>
      </c>
      <c r="I666" s="203" t="s">
        <v>324</v>
      </c>
      <c r="J666" s="205">
        <v>44508</v>
      </c>
      <c r="K666" s="198" t="str">
        <f t="shared" ca="1" si="0"/>
        <v>1 año, 9 mes</v>
      </c>
      <c r="L666" s="199" t="s">
        <v>1326</v>
      </c>
      <c r="M666" s="199"/>
      <c r="N666" s="199"/>
      <c r="O666" s="207" t="s">
        <v>1341</v>
      </c>
      <c r="P666" s="207">
        <v>3165388953</v>
      </c>
      <c r="Q666" s="212" t="s">
        <v>292</v>
      </c>
      <c r="R666" s="212" t="s">
        <v>1776</v>
      </c>
      <c r="S666" s="199" t="str">
        <f t="shared" si="2"/>
        <v>INF</v>
      </c>
      <c r="T666" s="212"/>
      <c r="U666" s="199" t="s">
        <v>371</v>
      </c>
    </row>
    <row r="667" spans="1:21" ht="15.75" customHeight="1">
      <c r="A667" s="200">
        <v>19</v>
      </c>
      <c r="B667" s="223" t="s">
        <v>1841</v>
      </c>
      <c r="C667" s="201">
        <v>2022</v>
      </c>
      <c r="D667" s="202">
        <v>44700</v>
      </c>
      <c r="E667" s="199" t="s">
        <v>1775</v>
      </c>
      <c r="F667" s="199" t="s">
        <v>714</v>
      </c>
      <c r="G667" s="199" t="s">
        <v>328</v>
      </c>
      <c r="H667" s="210">
        <v>1109572882</v>
      </c>
      <c r="I667" s="203" t="s">
        <v>327</v>
      </c>
      <c r="J667" s="205">
        <v>44469</v>
      </c>
      <c r="K667" s="198" t="str">
        <f t="shared" ca="1" si="0"/>
        <v>1 año, 10 mes</v>
      </c>
      <c r="L667" s="199" t="s">
        <v>715</v>
      </c>
      <c r="M667" s="199"/>
      <c r="N667" s="199"/>
      <c r="O667" s="207" t="s">
        <v>716</v>
      </c>
      <c r="P667" s="207">
        <v>3206199472</v>
      </c>
      <c r="Q667" s="199" t="s">
        <v>173</v>
      </c>
      <c r="R667" s="199" t="s">
        <v>1777</v>
      </c>
      <c r="S667" s="199" t="str">
        <f t="shared" si="2"/>
        <v>NIM</v>
      </c>
      <c r="T667" s="199"/>
      <c r="U667" s="199" t="s">
        <v>371</v>
      </c>
    </row>
    <row r="668" spans="1:21" ht="15.75" customHeight="1">
      <c r="A668" s="200">
        <v>19</v>
      </c>
      <c r="B668" s="223" t="s">
        <v>1841</v>
      </c>
      <c r="C668" s="201">
        <v>2022</v>
      </c>
      <c r="D668" s="202">
        <v>44700</v>
      </c>
      <c r="E668" s="199" t="s">
        <v>1775</v>
      </c>
      <c r="F668" s="199" t="s">
        <v>714</v>
      </c>
      <c r="G668" s="199" t="s">
        <v>328</v>
      </c>
      <c r="H668" s="210">
        <v>1109572882</v>
      </c>
      <c r="I668" s="203" t="s">
        <v>327</v>
      </c>
      <c r="J668" s="205">
        <v>44469</v>
      </c>
      <c r="K668" s="198" t="str">
        <f t="shared" ca="1" si="0"/>
        <v>1 año, 10 mes</v>
      </c>
      <c r="L668" s="199" t="s">
        <v>715</v>
      </c>
      <c r="M668" s="199"/>
      <c r="N668" s="199"/>
      <c r="O668" s="207" t="s">
        <v>716</v>
      </c>
      <c r="P668" s="207">
        <v>3206199472</v>
      </c>
      <c r="Q668" s="199" t="s">
        <v>173</v>
      </c>
      <c r="R668" s="199" t="s">
        <v>1777</v>
      </c>
      <c r="S668" s="199" t="str">
        <f t="shared" si="2"/>
        <v>NIM</v>
      </c>
      <c r="T668" s="199"/>
      <c r="U668" s="199" t="s">
        <v>371</v>
      </c>
    </row>
    <row r="669" spans="1:21" ht="15.75" customHeight="1">
      <c r="A669" s="200">
        <v>20</v>
      </c>
      <c r="B669" s="223" t="s">
        <v>1841</v>
      </c>
      <c r="C669" s="201">
        <v>2022</v>
      </c>
      <c r="D669" s="202">
        <v>44701</v>
      </c>
      <c r="E669" s="199" t="s">
        <v>1775</v>
      </c>
      <c r="F669" s="199" t="s">
        <v>422</v>
      </c>
      <c r="G669" s="199" t="s">
        <v>332</v>
      </c>
      <c r="H669" s="210">
        <v>1013015788</v>
      </c>
      <c r="I669" s="203" t="s">
        <v>327</v>
      </c>
      <c r="J669" s="206"/>
      <c r="K669" s="198" t="str">
        <f t="shared" ca="1" si="0"/>
        <v>123 año, 7 mes</v>
      </c>
      <c r="L669" s="199" t="s">
        <v>423</v>
      </c>
      <c r="M669" s="199"/>
      <c r="N669" s="199"/>
      <c r="O669" s="199"/>
      <c r="P669" s="199"/>
      <c r="Q669" s="212" t="s">
        <v>292</v>
      </c>
      <c r="R669" s="212" t="s">
        <v>1776</v>
      </c>
      <c r="S669" s="199" t="str">
        <f t="shared" si="2"/>
        <v>INF</v>
      </c>
      <c r="T669" s="212"/>
      <c r="U669" s="199" t="s">
        <v>375</v>
      </c>
    </row>
    <row r="670" spans="1:21" ht="15.75" customHeight="1">
      <c r="A670" s="200">
        <v>20</v>
      </c>
      <c r="B670" s="223" t="s">
        <v>1841</v>
      </c>
      <c r="C670" s="201">
        <v>2022</v>
      </c>
      <c r="D670" s="202">
        <v>44701</v>
      </c>
      <c r="E670" s="199" t="s">
        <v>1775</v>
      </c>
      <c r="F670" s="199" t="s">
        <v>422</v>
      </c>
      <c r="G670" s="199" t="s">
        <v>332</v>
      </c>
      <c r="H670" s="210">
        <v>1013015788</v>
      </c>
      <c r="I670" s="203" t="s">
        <v>327</v>
      </c>
      <c r="J670" s="206"/>
      <c r="K670" s="198" t="str">
        <f t="shared" ca="1" si="0"/>
        <v>123 año, 7 mes</v>
      </c>
      <c r="L670" s="199" t="s">
        <v>423</v>
      </c>
      <c r="M670" s="199"/>
      <c r="N670" s="199"/>
      <c r="O670" s="199"/>
      <c r="P670" s="199"/>
      <c r="Q670" s="212" t="s">
        <v>292</v>
      </c>
      <c r="R670" s="212" t="s">
        <v>1776</v>
      </c>
      <c r="S670" s="199" t="str">
        <f t="shared" si="2"/>
        <v>INF</v>
      </c>
      <c r="T670" s="212"/>
      <c r="U670" s="199" t="s">
        <v>375</v>
      </c>
    </row>
    <row r="671" spans="1:21" ht="15.75" customHeight="1">
      <c r="A671" s="200">
        <v>20</v>
      </c>
      <c r="B671" s="223" t="s">
        <v>1841</v>
      </c>
      <c r="C671" s="201">
        <v>2022</v>
      </c>
      <c r="D671" s="202">
        <v>44701</v>
      </c>
      <c r="E671" s="199" t="s">
        <v>1775</v>
      </c>
      <c r="F671" s="199" t="s">
        <v>962</v>
      </c>
      <c r="G671" s="199" t="s">
        <v>332</v>
      </c>
      <c r="H671" s="210">
        <v>1116073786</v>
      </c>
      <c r="I671" s="203" t="s">
        <v>327</v>
      </c>
      <c r="J671" s="206"/>
      <c r="K671" s="198" t="str">
        <f t="shared" ca="1" si="0"/>
        <v>123 año, 7 mes</v>
      </c>
      <c r="L671" s="199" t="s">
        <v>963</v>
      </c>
      <c r="M671" s="199"/>
      <c r="N671" s="199"/>
      <c r="O671" s="199"/>
      <c r="P671" s="199"/>
      <c r="Q671" s="212" t="s">
        <v>292</v>
      </c>
      <c r="R671" s="212" t="s">
        <v>1776</v>
      </c>
      <c r="S671" s="199" t="str">
        <f t="shared" si="2"/>
        <v>INF</v>
      </c>
      <c r="T671" s="212"/>
      <c r="U671" s="199" t="s">
        <v>375</v>
      </c>
    </row>
    <row r="672" spans="1:21" ht="15.75" customHeight="1">
      <c r="A672" s="200">
        <v>20</v>
      </c>
      <c r="B672" s="223" t="s">
        <v>1841</v>
      </c>
      <c r="C672" s="201">
        <v>2022</v>
      </c>
      <c r="D672" s="202">
        <v>44701</v>
      </c>
      <c r="E672" s="199" t="s">
        <v>1775</v>
      </c>
      <c r="F672" s="199" t="s">
        <v>962</v>
      </c>
      <c r="G672" s="199" t="s">
        <v>332</v>
      </c>
      <c r="H672" s="210">
        <v>1116073786</v>
      </c>
      <c r="I672" s="203" t="s">
        <v>327</v>
      </c>
      <c r="J672" s="206"/>
      <c r="K672" s="198" t="str">
        <f t="shared" ca="1" si="0"/>
        <v>123 año, 7 mes</v>
      </c>
      <c r="L672" s="199" t="s">
        <v>963</v>
      </c>
      <c r="M672" s="199"/>
      <c r="N672" s="199"/>
      <c r="O672" s="199"/>
      <c r="P672" s="199"/>
      <c r="Q672" s="199" t="s">
        <v>199</v>
      </c>
      <c r="R672" s="199" t="s">
        <v>1796</v>
      </c>
      <c r="S672" s="199" t="str">
        <f t="shared" si="2"/>
        <v>GAR</v>
      </c>
      <c r="T672" s="199"/>
      <c r="U672" s="199" t="s">
        <v>375</v>
      </c>
    </row>
    <row r="673" spans="1:21" ht="15.75" customHeight="1">
      <c r="A673" s="200">
        <v>20</v>
      </c>
      <c r="B673" s="223" t="s">
        <v>1841</v>
      </c>
      <c r="C673" s="201">
        <v>2022</v>
      </c>
      <c r="D673" s="202">
        <v>44701</v>
      </c>
      <c r="E673" s="199" t="s">
        <v>1775</v>
      </c>
      <c r="F673" s="199" t="s">
        <v>962</v>
      </c>
      <c r="G673" s="199" t="s">
        <v>332</v>
      </c>
      <c r="H673" s="210">
        <v>1116073786</v>
      </c>
      <c r="I673" s="203" t="s">
        <v>327</v>
      </c>
      <c r="J673" s="206"/>
      <c r="K673" s="198" t="str">
        <f t="shared" ca="1" si="0"/>
        <v>123 año, 7 mes</v>
      </c>
      <c r="L673" s="199" t="s">
        <v>963</v>
      </c>
      <c r="M673" s="199"/>
      <c r="N673" s="199"/>
      <c r="O673" s="199"/>
      <c r="P673" s="199"/>
      <c r="Q673" s="212" t="s">
        <v>292</v>
      </c>
      <c r="R673" s="212" t="s">
        <v>1776</v>
      </c>
      <c r="S673" s="199" t="str">
        <f t="shared" si="2"/>
        <v>INF</v>
      </c>
      <c r="T673" s="212"/>
      <c r="U673" s="199" t="s">
        <v>375</v>
      </c>
    </row>
    <row r="674" spans="1:21" ht="15.75" customHeight="1">
      <c r="A674" s="200">
        <v>20</v>
      </c>
      <c r="B674" s="223" t="s">
        <v>1841</v>
      </c>
      <c r="C674" s="201">
        <v>2022</v>
      </c>
      <c r="D674" s="202">
        <v>44701</v>
      </c>
      <c r="E674" s="199" t="s">
        <v>1775</v>
      </c>
      <c r="F674" s="199" t="s">
        <v>962</v>
      </c>
      <c r="G674" s="199" t="s">
        <v>332</v>
      </c>
      <c r="H674" s="210">
        <v>1116073786</v>
      </c>
      <c r="I674" s="203" t="s">
        <v>327</v>
      </c>
      <c r="J674" s="206"/>
      <c r="K674" s="198" t="str">
        <f t="shared" ca="1" si="0"/>
        <v>123 año, 7 mes</v>
      </c>
      <c r="L674" s="199" t="s">
        <v>963</v>
      </c>
      <c r="M674" s="199"/>
      <c r="N674" s="199"/>
      <c r="O674" s="199"/>
      <c r="P674" s="199"/>
      <c r="Q674" s="199" t="s">
        <v>199</v>
      </c>
      <c r="R674" s="199" t="s">
        <v>1796</v>
      </c>
      <c r="S674" s="199" t="str">
        <f t="shared" si="2"/>
        <v>GAR</v>
      </c>
      <c r="T674" s="199"/>
      <c r="U674" s="199" t="s">
        <v>375</v>
      </c>
    </row>
    <row r="675" spans="1:21" ht="15.75" customHeight="1">
      <c r="A675" s="200">
        <v>23</v>
      </c>
      <c r="B675" s="223" t="s">
        <v>1841</v>
      </c>
      <c r="C675" s="201">
        <v>2022</v>
      </c>
      <c r="D675" s="202">
        <v>44704</v>
      </c>
      <c r="E675" s="199" t="s">
        <v>1775</v>
      </c>
      <c r="F675" s="199" t="s">
        <v>1195</v>
      </c>
      <c r="G675" s="199" t="s">
        <v>328</v>
      </c>
      <c r="H675" s="210">
        <v>1232812221</v>
      </c>
      <c r="I675" s="203" t="s">
        <v>324</v>
      </c>
      <c r="J675" s="209">
        <v>43966</v>
      </c>
      <c r="K675" s="198" t="str">
        <f t="shared" ca="1" si="0"/>
        <v>3 año, 3 mes</v>
      </c>
      <c r="L675" s="199" t="s">
        <v>1196</v>
      </c>
      <c r="M675" s="199"/>
      <c r="N675" s="199"/>
      <c r="O675" s="199"/>
      <c r="P675" s="199"/>
      <c r="Q675" s="199" t="s">
        <v>160</v>
      </c>
      <c r="R675" s="199" t="s">
        <v>1779</v>
      </c>
      <c r="S675" s="199" t="str">
        <f t="shared" si="2"/>
        <v>PEN</v>
      </c>
      <c r="T675" s="199"/>
      <c r="U675" s="199" t="s">
        <v>375</v>
      </c>
    </row>
    <row r="676" spans="1:21" ht="15.75" customHeight="1">
      <c r="A676" s="200">
        <v>23</v>
      </c>
      <c r="B676" s="223" t="s">
        <v>1841</v>
      </c>
      <c r="C676" s="201">
        <v>2022</v>
      </c>
      <c r="D676" s="202">
        <v>44704</v>
      </c>
      <c r="E676" s="199" t="s">
        <v>1775</v>
      </c>
      <c r="F676" s="199" t="s">
        <v>1195</v>
      </c>
      <c r="G676" s="199" t="s">
        <v>328</v>
      </c>
      <c r="H676" s="210">
        <v>1232812221</v>
      </c>
      <c r="I676" s="203" t="s">
        <v>324</v>
      </c>
      <c r="J676" s="209">
        <v>43966</v>
      </c>
      <c r="K676" s="198" t="str">
        <f t="shared" ca="1" si="0"/>
        <v>3 año, 3 mes</v>
      </c>
      <c r="L676" s="199" t="s">
        <v>1196</v>
      </c>
      <c r="M676" s="199"/>
      <c r="N676" s="199"/>
      <c r="O676" s="199"/>
      <c r="P676" s="199"/>
      <c r="Q676" s="199" t="s">
        <v>183</v>
      </c>
      <c r="R676" s="199" t="s">
        <v>1789</v>
      </c>
      <c r="S676" s="199" t="str">
        <f t="shared" si="2"/>
        <v>AVA</v>
      </c>
      <c r="T676" s="199"/>
      <c r="U676" s="199" t="s">
        <v>375</v>
      </c>
    </row>
    <row r="677" spans="1:21" ht="15.75" customHeight="1">
      <c r="A677" s="200">
        <v>23</v>
      </c>
      <c r="B677" s="223" t="s">
        <v>1841</v>
      </c>
      <c r="C677" s="201">
        <v>2022</v>
      </c>
      <c r="D677" s="202">
        <v>44704</v>
      </c>
      <c r="E677" s="199" t="s">
        <v>1775</v>
      </c>
      <c r="F677" s="199" t="s">
        <v>1195</v>
      </c>
      <c r="G677" s="199" t="s">
        <v>328</v>
      </c>
      <c r="H677" s="210">
        <v>1232812221</v>
      </c>
      <c r="I677" s="203" t="s">
        <v>324</v>
      </c>
      <c r="J677" s="209">
        <v>43966</v>
      </c>
      <c r="K677" s="198" t="str">
        <f t="shared" ca="1" si="0"/>
        <v>3 año, 3 mes</v>
      </c>
      <c r="L677" s="199" t="s">
        <v>1196</v>
      </c>
      <c r="M677" s="199"/>
      <c r="N677" s="199"/>
      <c r="O677" s="199"/>
      <c r="P677" s="199"/>
      <c r="Q677" s="199" t="s">
        <v>180</v>
      </c>
      <c r="R677" s="199" t="s">
        <v>1780</v>
      </c>
      <c r="S677" s="199" t="str">
        <f t="shared" si="2"/>
        <v>STA</v>
      </c>
      <c r="T677" s="199"/>
      <c r="U677" s="199" t="s">
        <v>375</v>
      </c>
    </row>
    <row r="678" spans="1:21" ht="15.75" customHeight="1">
      <c r="A678" s="200">
        <v>23</v>
      </c>
      <c r="B678" s="223" t="s">
        <v>1841</v>
      </c>
      <c r="C678" s="201">
        <v>2022</v>
      </c>
      <c r="D678" s="202">
        <v>44704</v>
      </c>
      <c r="E678" s="199" t="s">
        <v>1775</v>
      </c>
      <c r="F678" s="199" t="s">
        <v>1195</v>
      </c>
      <c r="G678" s="199" t="s">
        <v>328</v>
      </c>
      <c r="H678" s="210">
        <v>1232812221</v>
      </c>
      <c r="I678" s="203" t="s">
        <v>324</v>
      </c>
      <c r="J678" s="209">
        <v>43966</v>
      </c>
      <c r="K678" s="198" t="str">
        <f t="shared" ca="1" si="0"/>
        <v>3 año, 3 mes</v>
      </c>
      <c r="L678" s="199" t="s">
        <v>1196</v>
      </c>
      <c r="M678" s="199"/>
      <c r="N678" s="199"/>
      <c r="O678" s="199"/>
      <c r="P678" s="199"/>
      <c r="Q678" s="199" t="s">
        <v>160</v>
      </c>
      <c r="R678" s="199" t="s">
        <v>1779</v>
      </c>
      <c r="S678" s="199" t="str">
        <f t="shared" si="2"/>
        <v>PEN</v>
      </c>
      <c r="T678" s="199"/>
      <c r="U678" s="199" t="s">
        <v>375</v>
      </c>
    </row>
    <row r="679" spans="1:21" ht="15.75" customHeight="1">
      <c r="A679" s="200">
        <v>23</v>
      </c>
      <c r="B679" s="223" t="s">
        <v>1841</v>
      </c>
      <c r="C679" s="201">
        <v>2022</v>
      </c>
      <c r="D679" s="202">
        <v>44704</v>
      </c>
      <c r="E679" s="199" t="s">
        <v>1775</v>
      </c>
      <c r="F679" s="199" t="s">
        <v>1195</v>
      </c>
      <c r="G679" s="199" t="s">
        <v>328</v>
      </c>
      <c r="H679" s="210">
        <v>1232812221</v>
      </c>
      <c r="I679" s="203" t="s">
        <v>324</v>
      </c>
      <c r="J679" s="209">
        <v>43966</v>
      </c>
      <c r="K679" s="198" t="str">
        <f t="shared" ca="1" si="0"/>
        <v>3 año, 3 mes</v>
      </c>
      <c r="L679" s="199" t="s">
        <v>1196</v>
      </c>
      <c r="M679" s="199"/>
      <c r="N679" s="199"/>
      <c r="O679" s="199"/>
      <c r="P679" s="199"/>
      <c r="Q679" s="199" t="s">
        <v>183</v>
      </c>
      <c r="R679" s="199" t="s">
        <v>1789</v>
      </c>
      <c r="S679" s="199" t="str">
        <f t="shared" si="2"/>
        <v>AVA</v>
      </c>
      <c r="T679" s="199"/>
      <c r="U679" s="199" t="s">
        <v>375</v>
      </c>
    </row>
    <row r="680" spans="1:21" ht="15.75" customHeight="1">
      <c r="A680" s="200">
        <v>23</v>
      </c>
      <c r="B680" s="223" t="s">
        <v>1841</v>
      </c>
      <c r="C680" s="201">
        <v>2022</v>
      </c>
      <c r="D680" s="202">
        <v>44704</v>
      </c>
      <c r="E680" s="199" t="s">
        <v>1775</v>
      </c>
      <c r="F680" s="199" t="s">
        <v>1195</v>
      </c>
      <c r="G680" s="199" t="s">
        <v>328</v>
      </c>
      <c r="H680" s="210">
        <v>1232812221</v>
      </c>
      <c r="I680" s="203" t="s">
        <v>324</v>
      </c>
      <c r="J680" s="209">
        <v>43966</v>
      </c>
      <c r="K680" s="198" t="str">
        <f t="shared" ca="1" si="0"/>
        <v>3 año, 3 mes</v>
      </c>
      <c r="L680" s="199" t="s">
        <v>1196</v>
      </c>
      <c r="M680" s="199"/>
      <c r="N680" s="199"/>
      <c r="O680" s="199"/>
      <c r="P680" s="199"/>
      <c r="Q680" s="199" t="s">
        <v>180</v>
      </c>
      <c r="R680" s="199" t="s">
        <v>1780</v>
      </c>
      <c r="S680" s="199" t="str">
        <f t="shared" si="2"/>
        <v>STA</v>
      </c>
      <c r="T680" s="199"/>
      <c r="U680" s="199" t="s">
        <v>375</v>
      </c>
    </row>
    <row r="681" spans="1:21" ht="15.75" customHeight="1">
      <c r="A681" s="200">
        <v>23</v>
      </c>
      <c r="B681" s="223" t="s">
        <v>1841</v>
      </c>
      <c r="C681" s="201">
        <v>2022</v>
      </c>
      <c r="D681" s="202">
        <v>44704</v>
      </c>
      <c r="E681" s="199" t="s">
        <v>1775</v>
      </c>
      <c r="F681" s="208" t="s">
        <v>1271</v>
      </c>
      <c r="G681" s="199" t="s">
        <v>328</v>
      </c>
      <c r="H681" s="228">
        <v>1232816176</v>
      </c>
      <c r="I681" s="203" t="s">
        <v>327</v>
      </c>
      <c r="J681" s="205">
        <v>44336</v>
      </c>
      <c r="K681" s="198" t="str">
        <f t="shared" ca="1" si="0"/>
        <v>2 año, 3 mes</v>
      </c>
      <c r="L681" s="199" t="s">
        <v>1272</v>
      </c>
      <c r="M681" s="199" t="s">
        <v>1818</v>
      </c>
      <c r="N681" s="199">
        <v>1143957497</v>
      </c>
      <c r="O681" s="199" t="s">
        <v>1273</v>
      </c>
      <c r="P681" s="199">
        <v>3156507007</v>
      </c>
      <c r="Q681" s="199" t="s">
        <v>190</v>
      </c>
      <c r="R681" s="199" t="s">
        <v>1787</v>
      </c>
      <c r="S681" s="199" t="str">
        <f t="shared" si="2"/>
        <v>PRO</v>
      </c>
      <c r="T681" s="199"/>
      <c r="U681" s="199" t="s">
        <v>371</v>
      </c>
    </row>
    <row r="682" spans="1:21" ht="15.75" customHeight="1">
      <c r="A682" s="200">
        <v>23</v>
      </c>
      <c r="B682" s="223" t="s">
        <v>1841</v>
      </c>
      <c r="C682" s="201">
        <v>2022</v>
      </c>
      <c r="D682" s="202">
        <v>44704</v>
      </c>
      <c r="E682" s="199" t="s">
        <v>1775</v>
      </c>
      <c r="F682" s="208" t="s">
        <v>1271</v>
      </c>
      <c r="G682" s="199" t="s">
        <v>328</v>
      </c>
      <c r="H682" s="228">
        <v>1232816176</v>
      </c>
      <c r="I682" s="203" t="s">
        <v>327</v>
      </c>
      <c r="J682" s="205">
        <v>44336</v>
      </c>
      <c r="K682" s="198" t="str">
        <f t="shared" ca="1" si="0"/>
        <v>2 año, 3 mes</v>
      </c>
      <c r="L682" s="199" t="s">
        <v>1272</v>
      </c>
      <c r="M682" s="199" t="s">
        <v>1818</v>
      </c>
      <c r="N682" s="199">
        <v>1143957497</v>
      </c>
      <c r="O682" s="199" t="s">
        <v>1273</v>
      </c>
      <c r="P682" s="199">
        <v>3156507007</v>
      </c>
      <c r="Q682" s="199" t="s">
        <v>183</v>
      </c>
      <c r="R682" s="199" t="s">
        <v>1789</v>
      </c>
      <c r="S682" s="199" t="str">
        <f t="shared" si="2"/>
        <v>AVA</v>
      </c>
      <c r="T682" s="199"/>
      <c r="U682" s="199" t="s">
        <v>371</v>
      </c>
    </row>
    <row r="683" spans="1:21" ht="15.75" customHeight="1">
      <c r="A683" s="200">
        <v>23</v>
      </c>
      <c r="B683" s="223" t="s">
        <v>1841</v>
      </c>
      <c r="C683" s="201">
        <v>2022</v>
      </c>
      <c r="D683" s="202">
        <v>44704</v>
      </c>
      <c r="E683" s="199" t="s">
        <v>1775</v>
      </c>
      <c r="F683" s="208" t="s">
        <v>1271</v>
      </c>
      <c r="G683" s="199" t="s">
        <v>328</v>
      </c>
      <c r="H683" s="228">
        <v>1232816176</v>
      </c>
      <c r="I683" s="203" t="s">
        <v>327</v>
      </c>
      <c r="J683" s="205">
        <v>44336</v>
      </c>
      <c r="K683" s="198" t="str">
        <f t="shared" ca="1" si="0"/>
        <v>2 año, 3 mes</v>
      </c>
      <c r="L683" s="199" t="s">
        <v>1272</v>
      </c>
      <c r="M683" s="199" t="s">
        <v>1818</v>
      </c>
      <c r="N683" s="199">
        <v>1143957497</v>
      </c>
      <c r="O683" s="199" t="s">
        <v>1273</v>
      </c>
      <c r="P683" s="199">
        <v>3156507007</v>
      </c>
      <c r="Q683" s="199" t="s">
        <v>192</v>
      </c>
      <c r="R683" s="199" t="s">
        <v>1783</v>
      </c>
      <c r="S683" s="199" t="str">
        <f t="shared" si="2"/>
        <v>PRE</v>
      </c>
      <c r="T683" s="199"/>
      <c r="U683" s="199" t="s">
        <v>371</v>
      </c>
    </row>
    <row r="684" spans="1:21" ht="15.75" customHeight="1">
      <c r="A684" s="200">
        <v>23</v>
      </c>
      <c r="B684" s="223" t="s">
        <v>1841</v>
      </c>
      <c r="C684" s="201">
        <v>2022</v>
      </c>
      <c r="D684" s="202">
        <v>44704</v>
      </c>
      <c r="E684" s="199" t="s">
        <v>1775</v>
      </c>
      <c r="F684" s="208" t="s">
        <v>1271</v>
      </c>
      <c r="G684" s="199" t="s">
        <v>328</v>
      </c>
      <c r="H684" s="228">
        <v>1232816176</v>
      </c>
      <c r="I684" s="203" t="s">
        <v>327</v>
      </c>
      <c r="J684" s="205">
        <v>44336</v>
      </c>
      <c r="K684" s="198" t="str">
        <f t="shared" ca="1" si="0"/>
        <v>2 año, 3 mes</v>
      </c>
      <c r="L684" s="199" t="s">
        <v>1272</v>
      </c>
      <c r="M684" s="199" t="s">
        <v>1818</v>
      </c>
      <c r="N684" s="199">
        <v>1143957497</v>
      </c>
      <c r="O684" s="199" t="s">
        <v>1273</v>
      </c>
      <c r="P684" s="199">
        <v>3156507007</v>
      </c>
      <c r="Q684" s="212" t="s">
        <v>292</v>
      </c>
      <c r="R684" s="199" t="s">
        <v>1776</v>
      </c>
      <c r="S684" s="199" t="str">
        <f t="shared" si="2"/>
        <v>INF</v>
      </c>
      <c r="T684" s="199"/>
      <c r="U684" s="199" t="s">
        <v>371</v>
      </c>
    </row>
    <row r="685" spans="1:21" ht="15.75" customHeight="1">
      <c r="A685" s="200">
        <v>23</v>
      </c>
      <c r="B685" s="223" t="s">
        <v>1841</v>
      </c>
      <c r="C685" s="201">
        <v>2022</v>
      </c>
      <c r="D685" s="202">
        <v>44704</v>
      </c>
      <c r="E685" s="199" t="s">
        <v>1775</v>
      </c>
      <c r="F685" s="208" t="s">
        <v>1271</v>
      </c>
      <c r="G685" s="199" t="s">
        <v>328</v>
      </c>
      <c r="H685" s="228">
        <v>1232816176</v>
      </c>
      <c r="I685" s="203" t="s">
        <v>327</v>
      </c>
      <c r="J685" s="205">
        <v>44336</v>
      </c>
      <c r="K685" s="198" t="str">
        <f t="shared" ca="1" si="0"/>
        <v>2 año, 3 mes</v>
      </c>
      <c r="L685" s="199" t="s">
        <v>1272</v>
      </c>
      <c r="M685" s="199" t="s">
        <v>1818</v>
      </c>
      <c r="N685" s="199">
        <v>1143957497</v>
      </c>
      <c r="O685" s="199" t="s">
        <v>1273</v>
      </c>
      <c r="P685" s="199">
        <v>3156507007</v>
      </c>
      <c r="Q685" s="199" t="s">
        <v>190</v>
      </c>
      <c r="R685" s="199" t="s">
        <v>1787</v>
      </c>
      <c r="S685" s="199" t="str">
        <f t="shared" si="2"/>
        <v>PRO</v>
      </c>
      <c r="T685" s="199"/>
      <c r="U685" s="199" t="s">
        <v>371</v>
      </c>
    </row>
    <row r="686" spans="1:21" ht="15.75" customHeight="1">
      <c r="A686" s="200">
        <v>23</v>
      </c>
      <c r="B686" s="223" t="s">
        <v>1841</v>
      </c>
      <c r="C686" s="201">
        <v>2022</v>
      </c>
      <c r="D686" s="202">
        <v>44704</v>
      </c>
      <c r="E686" s="199" t="s">
        <v>1775</v>
      </c>
      <c r="F686" s="208" t="s">
        <v>1271</v>
      </c>
      <c r="G686" s="199" t="s">
        <v>328</v>
      </c>
      <c r="H686" s="228">
        <v>1232816176</v>
      </c>
      <c r="I686" s="203" t="s">
        <v>327</v>
      </c>
      <c r="J686" s="205">
        <v>44336</v>
      </c>
      <c r="K686" s="198" t="str">
        <f t="shared" ca="1" si="0"/>
        <v>2 año, 3 mes</v>
      </c>
      <c r="L686" s="199" t="s">
        <v>1272</v>
      </c>
      <c r="M686" s="199" t="s">
        <v>1818</v>
      </c>
      <c r="N686" s="199">
        <v>1143957497</v>
      </c>
      <c r="O686" s="199" t="s">
        <v>1273</v>
      </c>
      <c r="P686" s="199">
        <v>3156507007</v>
      </c>
      <c r="Q686" s="199" t="s">
        <v>183</v>
      </c>
      <c r="R686" s="199" t="s">
        <v>1789</v>
      </c>
      <c r="S686" s="199" t="str">
        <f t="shared" si="2"/>
        <v>AVA</v>
      </c>
      <c r="T686" s="199"/>
      <c r="U686" s="199" t="s">
        <v>371</v>
      </c>
    </row>
    <row r="687" spans="1:21" ht="15.75" customHeight="1">
      <c r="A687" s="200">
        <v>23</v>
      </c>
      <c r="B687" s="223" t="s">
        <v>1841</v>
      </c>
      <c r="C687" s="201">
        <v>2022</v>
      </c>
      <c r="D687" s="202">
        <v>44704</v>
      </c>
      <c r="E687" s="199" t="s">
        <v>1775</v>
      </c>
      <c r="F687" s="208" t="s">
        <v>1271</v>
      </c>
      <c r="G687" s="199" t="s">
        <v>328</v>
      </c>
      <c r="H687" s="228">
        <v>1232816176</v>
      </c>
      <c r="I687" s="203" t="s">
        <v>327</v>
      </c>
      <c r="J687" s="205">
        <v>44336</v>
      </c>
      <c r="K687" s="198" t="str">
        <f t="shared" ca="1" si="0"/>
        <v>2 año, 3 mes</v>
      </c>
      <c r="L687" s="199" t="s">
        <v>1272</v>
      </c>
      <c r="M687" s="199" t="s">
        <v>1818</v>
      </c>
      <c r="N687" s="199">
        <v>1143957497</v>
      </c>
      <c r="O687" s="199" t="s">
        <v>1273</v>
      </c>
      <c r="P687" s="199">
        <v>3156507007</v>
      </c>
      <c r="Q687" s="199" t="s">
        <v>192</v>
      </c>
      <c r="R687" s="199" t="s">
        <v>1783</v>
      </c>
      <c r="S687" s="199" t="str">
        <f t="shared" si="2"/>
        <v>PRE</v>
      </c>
      <c r="T687" s="199"/>
      <c r="U687" s="199" t="s">
        <v>371</v>
      </c>
    </row>
    <row r="688" spans="1:21" ht="15.75" customHeight="1">
      <c r="A688" s="200">
        <v>23</v>
      </c>
      <c r="B688" s="223" t="s">
        <v>1841</v>
      </c>
      <c r="C688" s="201">
        <v>2022</v>
      </c>
      <c r="D688" s="202">
        <v>44704</v>
      </c>
      <c r="E688" s="199" t="s">
        <v>1775</v>
      </c>
      <c r="F688" s="208" t="s">
        <v>1271</v>
      </c>
      <c r="G688" s="199" t="s">
        <v>328</v>
      </c>
      <c r="H688" s="228">
        <v>1232816176</v>
      </c>
      <c r="I688" s="203" t="s">
        <v>327</v>
      </c>
      <c r="J688" s="205">
        <v>44336</v>
      </c>
      <c r="K688" s="198" t="str">
        <f t="shared" ca="1" si="0"/>
        <v>2 año, 3 mes</v>
      </c>
      <c r="L688" s="199" t="s">
        <v>1272</v>
      </c>
      <c r="M688" s="199" t="s">
        <v>1818</v>
      </c>
      <c r="N688" s="199">
        <v>1143957497</v>
      </c>
      <c r="O688" s="199" t="s">
        <v>1273</v>
      </c>
      <c r="P688" s="199">
        <v>3156507007</v>
      </c>
      <c r="Q688" s="212" t="s">
        <v>292</v>
      </c>
      <c r="R688" s="199" t="s">
        <v>1776</v>
      </c>
      <c r="S688" s="199" t="str">
        <f t="shared" si="2"/>
        <v>INF</v>
      </c>
      <c r="T688" s="199"/>
      <c r="U688" s="199" t="s">
        <v>371</v>
      </c>
    </row>
    <row r="689" spans="1:21" ht="15.75" customHeight="1">
      <c r="A689" s="200">
        <v>24</v>
      </c>
      <c r="B689" s="223" t="s">
        <v>1841</v>
      </c>
      <c r="C689" s="201">
        <v>2022</v>
      </c>
      <c r="D689" s="202">
        <v>44705</v>
      </c>
      <c r="E689" s="199" t="s">
        <v>1775</v>
      </c>
      <c r="F689" s="199" t="s">
        <v>1323</v>
      </c>
      <c r="G689" s="199" t="s">
        <v>328</v>
      </c>
      <c r="H689" s="210">
        <v>1232817944</v>
      </c>
      <c r="I689" s="203" t="s">
        <v>327</v>
      </c>
      <c r="J689" s="206"/>
      <c r="K689" s="198" t="str">
        <f t="shared" ca="1" si="0"/>
        <v>123 año, 7 mes</v>
      </c>
      <c r="L689" s="199" t="s">
        <v>1324</v>
      </c>
      <c r="M689" s="199"/>
      <c r="N689" s="199"/>
      <c r="O689" s="199"/>
      <c r="P689" s="199"/>
      <c r="Q689" s="199" t="s">
        <v>173</v>
      </c>
      <c r="R689" s="199" t="s">
        <v>1777</v>
      </c>
      <c r="S689" s="199" t="str">
        <f t="shared" si="2"/>
        <v>NIM</v>
      </c>
      <c r="T689" s="199"/>
      <c r="U689" s="199" t="s">
        <v>371</v>
      </c>
    </row>
    <row r="690" spans="1:21" ht="15.75" customHeight="1">
      <c r="A690" s="200">
        <v>24</v>
      </c>
      <c r="B690" s="223" t="s">
        <v>1841</v>
      </c>
      <c r="C690" s="201">
        <v>2022</v>
      </c>
      <c r="D690" s="202">
        <v>44705</v>
      </c>
      <c r="E690" s="199" t="s">
        <v>1775</v>
      </c>
      <c r="F690" s="199" t="s">
        <v>1323</v>
      </c>
      <c r="G690" s="199" t="s">
        <v>328</v>
      </c>
      <c r="H690" s="210">
        <v>1232817944</v>
      </c>
      <c r="I690" s="203" t="s">
        <v>327</v>
      </c>
      <c r="J690" s="206"/>
      <c r="K690" s="198" t="str">
        <f t="shared" ca="1" si="0"/>
        <v>123 año, 7 mes</v>
      </c>
      <c r="L690" s="199" t="s">
        <v>1324</v>
      </c>
      <c r="M690" s="199"/>
      <c r="N690" s="199"/>
      <c r="O690" s="199"/>
      <c r="P690" s="199"/>
      <c r="Q690" s="212" t="s">
        <v>292</v>
      </c>
      <c r="R690" s="199" t="s">
        <v>1776</v>
      </c>
      <c r="S690" s="199" t="str">
        <f t="shared" si="2"/>
        <v>INF</v>
      </c>
      <c r="T690" s="199"/>
      <c r="U690" s="199" t="s">
        <v>371</v>
      </c>
    </row>
    <row r="691" spans="1:21" ht="15.75" customHeight="1">
      <c r="A691" s="200">
        <v>24</v>
      </c>
      <c r="B691" s="223" t="s">
        <v>1841</v>
      </c>
      <c r="C691" s="201">
        <v>2022</v>
      </c>
      <c r="D691" s="202">
        <v>44705</v>
      </c>
      <c r="E691" s="199" t="s">
        <v>1775</v>
      </c>
      <c r="F691" s="199" t="s">
        <v>1323</v>
      </c>
      <c r="G691" s="199" t="s">
        <v>328</v>
      </c>
      <c r="H691" s="210">
        <v>1232817944</v>
      </c>
      <c r="I691" s="203" t="s">
        <v>327</v>
      </c>
      <c r="J691" s="206"/>
      <c r="K691" s="198" t="str">
        <f t="shared" ca="1" si="0"/>
        <v>123 año, 7 mes</v>
      </c>
      <c r="L691" s="199" t="s">
        <v>1324</v>
      </c>
      <c r="M691" s="199"/>
      <c r="N691" s="199"/>
      <c r="O691" s="199"/>
      <c r="P691" s="199"/>
      <c r="Q691" s="199" t="s">
        <v>173</v>
      </c>
      <c r="R691" s="199" t="s">
        <v>1777</v>
      </c>
      <c r="S691" s="199" t="str">
        <f t="shared" si="2"/>
        <v>NIM</v>
      </c>
      <c r="T691" s="199"/>
      <c r="U691" s="199" t="s">
        <v>371</v>
      </c>
    </row>
    <row r="692" spans="1:21" ht="15.75" customHeight="1">
      <c r="A692" s="200">
        <v>24</v>
      </c>
      <c r="B692" s="223" t="s">
        <v>1841</v>
      </c>
      <c r="C692" s="201">
        <v>2022</v>
      </c>
      <c r="D692" s="202">
        <v>44705</v>
      </c>
      <c r="E692" s="199" t="s">
        <v>1775</v>
      </c>
      <c r="F692" s="199" t="s">
        <v>1323</v>
      </c>
      <c r="G692" s="199" t="s">
        <v>328</v>
      </c>
      <c r="H692" s="210">
        <v>1232817944</v>
      </c>
      <c r="I692" s="203" t="s">
        <v>327</v>
      </c>
      <c r="J692" s="206"/>
      <c r="K692" s="198" t="str">
        <f t="shared" ca="1" si="0"/>
        <v>123 año, 7 mes</v>
      </c>
      <c r="L692" s="199" t="s">
        <v>1324</v>
      </c>
      <c r="M692" s="199"/>
      <c r="N692" s="199"/>
      <c r="O692" s="199"/>
      <c r="P692" s="199"/>
      <c r="Q692" s="212" t="s">
        <v>292</v>
      </c>
      <c r="R692" s="199" t="s">
        <v>1776</v>
      </c>
      <c r="S692" s="199" t="str">
        <f t="shared" si="2"/>
        <v>INF</v>
      </c>
      <c r="T692" s="199"/>
      <c r="U692" s="199" t="s">
        <v>371</v>
      </c>
    </row>
    <row r="693" spans="1:21" ht="15.75" customHeight="1">
      <c r="A693" s="200">
        <v>24</v>
      </c>
      <c r="B693" s="223" t="s">
        <v>1841</v>
      </c>
      <c r="C693" s="201">
        <v>2022</v>
      </c>
      <c r="D693" s="202">
        <v>44705</v>
      </c>
      <c r="E693" s="199" t="s">
        <v>1775</v>
      </c>
      <c r="F693" s="199" t="s">
        <v>1314</v>
      </c>
      <c r="G693" s="199" t="s">
        <v>328</v>
      </c>
      <c r="H693" s="210">
        <v>1232817550</v>
      </c>
      <c r="I693" s="203" t="s">
        <v>327</v>
      </c>
      <c r="J693" s="206"/>
      <c r="K693" s="198" t="str">
        <f t="shared" ca="1" si="0"/>
        <v>123 año, 7 mes</v>
      </c>
      <c r="L693" s="199" t="s">
        <v>1315</v>
      </c>
      <c r="M693" s="199"/>
      <c r="N693" s="199"/>
      <c r="O693" s="199"/>
      <c r="P693" s="199"/>
      <c r="Q693" s="212" t="s">
        <v>292</v>
      </c>
      <c r="R693" s="199" t="s">
        <v>1776</v>
      </c>
      <c r="S693" s="199" t="str">
        <f t="shared" si="2"/>
        <v>INF</v>
      </c>
      <c r="T693" s="199"/>
      <c r="U693" s="199" t="s">
        <v>375</v>
      </c>
    </row>
    <row r="694" spans="1:21" ht="15.75" customHeight="1">
      <c r="A694" s="200">
        <v>24</v>
      </c>
      <c r="B694" s="223" t="s">
        <v>1841</v>
      </c>
      <c r="C694" s="201">
        <v>2022</v>
      </c>
      <c r="D694" s="202">
        <v>44705</v>
      </c>
      <c r="E694" s="199" t="s">
        <v>1775</v>
      </c>
      <c r="F694" s="199" t="s">
        <v>1314</v>
      </c>
      <c r="G694" s="199" t="s">
        <v>328</v>
      </c>
      <c r="H694" s="210">
        <v>1232817550</v>
      </c>
      <c r="I694" s="203" t="s">
        <v>327</v>
      </c>
      <c r="J694" s="206"/>
      <c r="K694" s="198" t="str">
        <f t="shared" ca="1" si="0"/>
        <v>123 año, 7 mes</v>
      </c>
      <c r="L694" s="199" t="s">
        <v>1315</v>
      </c>
      <c r="M694" s="199"/>
      <c r="N694" s="199"/>
      <c r="O694" s="199"/>
      <c r="P694" s="199"/>
      <c r="Q694" s="212" t="s">
        <v>292</v>
      </c>
      <c r="R694" s="199" t="s">
        <v>1776</v>
      </c>
      <c r="S694" s="199" t="str">
        <f t="shared" si="2"/>
        <v>INF</v>
      </c>
      <c r="T694" s="199"/>
      <c r="U694" s="199" t="s">
        <v>375</v>
      </c>
    </row>
    <row r="695" spans="1:21" ht="15.75" customHeight="1">
      <c r="A695" s="200">
        <v>25</v>
      </c>
      <c r="B695" s="223" t="s">
        <v>1841</v>
      </c>
      <c r="C695" s="201">
        <v>2022</v>
      </c>
      <c r="D695" s="202">
        <v>44706</v>
      </c>
      <c r="E695" s="199" t="s">
        <v>1775</v>
      </c>
      <c r="F695" s="199" t="s">
        <v>1328</v>
      </c>
      <c r="G695" s="199" t="s">
        <v>328</v>
      </c>
      <c r="H695" s="199">
        <v>1232818025</v>
      </c>
      <c r="I695" s="203" t="s">
        <v>324</v>
      </c>
      <c r="J695" s="205">
        <v>44495</v>
      </c>
      <c r="K695" s="198" t="str">
        <f t="shared" ca="1" si="0"/>
        <v>1 año, 9 mes</v>
      </c>
      <c r="L695" s="207" t="s">
        <v>1329</v>
      </c>
      <c r="M695" s="207" t="s">
        <v>1846</v>
      </c>
      <c r="N695" s="207"/>
      <c r="O695" s="207" t="s">
        <v>1330</v>
      </c>
      <c r="P695" s="207">
        <v>3156568286</v>
      </c>
      <c r="Q695" s="199" t="s">
        <v>194</v>
      </c>
      <c r="R695" s="199" t="s">
        <v>1785</v>
      </c>
      <c r="S695" s="199" t="str">
        <f t="shared" si="2"/>
        <v>ROT</v>
      </c>
      <c r="T695" s="199"/>
      <c r="U695" s="199" t="s">
        <v>375</v>
      </c>
    </row>
    <row r="696" spans="1:21" ht="15.75" customHeight="1">
      <c r="A696" s="200">
        <v>25</v>
      </c>
      <c r="B696" s="223" t="s">
        <v>1841</v>
      </c>
      <c r="C696" s="201">
        <v>2022</v>
      </c>
      <c r="D696" s="202">
        <v>44706</v>
      </c>
      <c r="E696" s="199" t="s">
        <v>1775</v>
      </c>
      <c r="F696" s="199" t="s">
        <v>1328</v>
      </c>
      <c r="G696" s="199" t="s">
        <v>328</v>
      </c>
      <c r="H696" s="199">
        <v>1232818025</v>
      </c>
      <c r="I696" s="203" t="s">
        <v>324</v>
      </c>
      <c r="J696" s="205">
        <v>44495</v>
      </c>
      <c r="K696" s="198" t="str">
        <f t="shared" ca="1" si="0"/>
        <v>1 año, 9 mes</v>
      </c>
      <c r="L696" s="207" t="s">
        <v>1329</v>
      </c>
      <c r="M696" s="207" t="s">
        <v>1846</v>
      </c>
      <c r="N696" s="207"/>
      <c r="O696" s="207" t="s">
        <v>1330</v>
      </c>
      <c r="P696" s="207">
        <v>3156568286</v>
      </c>
      <c r="Q696" s="199" t="s">
        <v>194</v>
      </c>
      <c r="R696" s="199" t="s">
        <v>1785</v>
      </c>
      <c r="S696" s="199" t="str">
        <f t="shared" si="2"/>
        <v>ROT</v>
      </c>
      <c r="T696" s="199"/>
      <c r="U696" s="199" t="s">
        <v>375</v>
      </c>
    </row>
    <row r="697" spans="1:21" ht="15.75" customHeight="1">
      <c r="A697" s="200">
        <v>25</v>
      </c>
      <c r="B697" s="223" t="s">
        <v>1841</v>
      </c>
      <c r="C697" s="201">
        <v>2022</v>
      </c>
      <c r="D697" s="202">
        <v>44706</v>
      </c>
      <c r="E697" s="199" t="s">
        <v>1775</v>
      </c>
      <c r="F697" s="199" t="s">
        <v>1075</v>
      </c>
      <c r="G697" s="199" t="s">
        <v>328</v>
      </c>
      <c r="H697" s="199">
        <v>1150696261</v>
      </c>
      <c r="I697" s="203" t="s">
        <v>324</v>
      </c>
      <c r="J697" s="206"/>
      <c r="K697" s="198" t="str">
        <f t="shared" ca="1" si="0"/>
        <v>123 año, 7 mes</v>
      </c>
      <c r="L697" s="199" t="s">
        <v>1076</v>
      </c>
      <c r="M697" s="199"/>
      <c r="N697" s="199"/>
      <c r="O697" s="199"/>
      <c r="P697" s="199"/>
      <c r="Q697" s="199" t="s">
        <v>173</v>
      </c>
      <c r="R697" s="199" t="s">
        <v>1777</v>
      </c>
      <c r="S697" s="199" t="str">
        <f t="shared" si="2"/>
        <v>NIM</v>
      </c>
      <c r="T697" s="199"/>
      <c r="U697" s="199" t="s">
        <v>371</v>
      </c>
    </row>
    <row r="698" spans="1:21" ht="15.75" customHeight="1">
      <c r="A698" s="200">
        <v>25</v>
      </c>
      <c r="B698" s="223" t="s">
        <v>1841</v>
      </c>
      <c r="C698" s="201">
        <v>2022</v>
      </c>
      <c r="D698" s="202">
        <v>44706</v>
      </c>
      <c r="E698" s="199" t="s">
        <v>1775</v>
      </c>
      <c r="F698" s="199" t="s">
        <v>1075</v>
      </c>
      <c r="G698" s="199" t="s">
        <v>328</v>
      </c>
      <c r="H698" s="199">
        <v>1150696261</v>
      </c>
      <c r="I698" s="203" t="s">
        <v>324</v>
      </c>
      <c r="J698" s="206"/>
      <c r="K698" s="198" t="str">
        <f t="shared" ca="1" si="0"/>
        <v>123 año, 7 mes</v>
      </c>
      <c r="L698" s="199" t="s">
        <v>1076</v>
      </c>
      <c r="M698" s="199"/>
      <c r="N698" s="199"/>
      <c r="O698" s="199"/>
      <c r="P698" s="199"/>
      <c r="Q698" s="212" t="s">
        <v>292</v>
      </c>
      <c r="R698" s="199" t="s">
        <v>1776</v>
      </c>
      <c r="S698" s="199" t="str">
        <f t="shared" si="2"/>
        <v>INF</v>
      </c>
      <c r="T698" s="199"/>
      <c r="U698" s="199" t="s">
        <v>371</v>
      </c>
    </row>
    <row r="699" spans="1:21" ht="15.75" customHeight="1">
      <c r="A699" s="200">
        <v>25</v>
      </c>
      <c r="B699" s="223" t="s">
        <v>1841</v>
      </c>
      <c r="C699" s="201">
        <v>2022</v>
      </c>
      <c r="D699" s="202">
        <v>44706</v>
      </c>
      <c r="E699" s="199" t="s">
        <v>1775</v>
      </c>
      <c r="F699" s="199" t="s">
        <v>1075</v>
      </c>
      <c r="G699" s="199" t="s">
        <v>328</v>
      </c>
      <c r="H699" s="199">
        <v>1150696261</v>
      </c>
      <c r="I699" s="203" t="s">
        <v>324</v>
      </c>
      <c r="J699" s="206"/>
      <c r="K699" s="198" t="str">
        <f t="shared" ca="1" si="0"/>
        <v>123 año, 7 mes</v>
      </c>
      <c r="L699" s="199" t="s">
        <v>1076</v>
      </c>
      <c r="M699" s="199"/>
      <c r="N699" s="199"/>
      <c r="O699" s="199"/>
      <c r="P699" s="199"/>
      <c r="Q699" s="199" t="s">
        <v>173</v>
      </c>
      <c r="R699" s="199" t="s">
        <v>1777</v>
      </c>
      <c r="S699" s="199" t="str">
        <f t="shared" si="2"/>
        <v>NIM</v>
      </c>
      <c r="T699" s="199"/>
      <c r="U699" s="199" t="s">
        <v>371</v>
      </c>
    </row>
    <row r="700" spans="1:21" ht="15.75" customHeight="1">
      <c r="A700" s="200">
        <v>25</v>
      </c>
      <c r="B700" s="223" t="s">
        <v>1841</v>
      </c>
      <c r="C700" s="201">
        <v>2022</v>
      </c>
      <c r="D700" s="202">
        <v>44706</v>
      </c>
      <c r="E700" s="199" t="s">
        <v>1775</v>
      </c>
      <c r="F700" s="199" t="s">
        <v>1075</v>
      </c>
      <c r="G700" s="199" t="s">
        <v>328</v>
      </c>
      <c r="H700" s="199">
        <v>1150696261</v>
      </c>
      <c r="I700" s="203" t="s">
        <v>324</v>
      </c>
      <c r="J700" s="206"/>
      <c r="K700" s="198" t="str">
        <f t="shared" ca="1" si="0"/>
        <v>123 año, 7 mes</v>
      </c>
      <c r="L700" s="199" t="s">
        <v>1076</v>
      </c>
      <c r="M700" s="199"/>
      <c r="N700" s="199"/>
      <c r="O700" s="199"/>
      <c r="P700" s="199"/>
      <c r="Q700" s="212" t="s">
        <v>292</v>
      </c>
      <c r="R700" s="199" t="s">
        <v>1776</v>
      </c>
      <c r="S700" s="199" t="str">
        <f t="shared" si="2"/>
        <v>INF</v>
      </c>
      <c r="T700" s="199"/>
      <c r="U700" s="199" t="s">
        <v>371</v>
      </c>
    </row>
    <row r="701" spans="1:21" ht="15.75" customHeight="1">
      <c r="A701" s="200">
        <v>25</v>
      </c>
      <c r="B701" s="223" t="s">
        <v>1841</v>
      </c>
      <c r="C701" s="201">
        <v>2022</v>
      </c>
      <c r="D701" s="202">
        <v>44706</v>
      </c>
      <c r="E701" s="199" t="s">
        <v>1775</v>
      </c>
      <c r="F701" s="199" t="s">
        <v>927</v>
      </c>
      <c r="G701" s="199" t="s">
        <v>328</v>
      </c>
      <c r="H701" s="199">
        <v>1112069636</v>
      </c>
      <c r="I701" s="203" t="s">
        <v>324</v>
      </c>
      <c r="J701" s="206"/>
      <c r="K701" s="198" t="str">
        <f t="shared" ca="1" si="0"/>
        <v>123 año, 7 mes</v>
      </c>
      <c r="L701" s="199" t="s">
        <v>928</v>
      </c>
      <c r="M701" s="199"/>
      <c r="N701" s="199"/>
      <c r="O701" s="199"/>
      <c r="P701" s="199"/>
      <c r="Q701" s="212" t="s">
        <v>292</v>
      </c>
      <c r="R701" s="199" t="s">
        <v>1776</v>
      </c>
      <c r="S701" s="199" t="str">
        <f t="shared" si="2"/>
        <v>INF</v>
      </c>
      <c r="T701" s="199"/>
      <c r="U701" s="199" t="s">
        <v>371</v>
      </c>
    </row>
    <row r="702" spans="1:21" ht="15.75" customHeight="1">
      <c r="A702" s="200">
        <v>25</v>
      </c>
      <c r="B702" s="223" t="s">
        <v>1841</v>
      </c>
      <c r="C702" s="201">
        <v>2022</v>
      </c>
      <c r="D702" s="202">
        <v>44706</v>
      </c>
      <c r="E702" s="199" t="s">
        <v>1775</v>
      </c>
      <c r="F702" s="199" t="s">
        <v>927</v>
      </c>
      <c r="G702" s="199" t="s">
        <v>328</v>
      </c>
      <c r="H702" s="199">
        <v>1112069636</v>
      </c>
      <c r="I702" s="203" t="s">
        <v>324</v>
      </c>
      <c r="J702" s="206"/>
      <c r="K702" s="198" t="str">
        <f t="shared" ca="1" si="0"/>
        <v>123 año, 7 mes</v>
      </c>
      <c r="L702" s="199" t="s">
        <v>928</v>
      </c>
      <c r="M702" s="199"/>
      <c r="N702" s="199"/>
      <c r="O702" s="199"/>
      <c r="P702" s="199"/>
      <c r="Q702" s="212" t="s">
        <v>292</v>
      </c>
      <c r="R702" s="199" t="s">
        <v>1776</v>
      </c>
      <c r="S702" s="199" t="str">
        <f t="shared" si="2"/>
        <v>INF</v>
      </c>
      <c r="T702" s="199"/>
      <c r="U702" s="199" t="s">
        <v>371</v>
      </c>
    </row>
    <row r="703" spans="1:21" ht="15.75" customHeight="1">
      <c r="A703" s="200">
        <v>26</v>
      </c>
      <c r="B703" s="223" t="s">
        <v>1841</v>
      </c>
      <c r="C703" s="201">
        <v>2022</v>
      </c>
      <c r="D703" s="202">
        <v>44707</v>
      </c>
      <c r="E703" s="199" t="s">
        <v>1775</v>
      </c>
      <c r="F703" s="199" t="s">
        <v>1450</v>
      </c>
      <c r="G703" s="199" t="s">
        <v>328</v>
      </c>
      <c r="H703" s="210">
        <v>1234200888</v>
      </c>
      <c r="I703" s="203" t="s">
        <v>327</v>
      </c>
      <c r="J703" s="206"/>
      <c r="K703" s="198" t="str">
        <f t="shared" ca="1" si="0"/>
        <v>123 año, 7 mes</v>
      </c>
      <c r="L703" s="199" t="s">
        <v>1451</v>
      </c>
      <c r="M703" s="199"/>
      <c r="N703" s="199"/>
      <c r="O703" s="199"/>
      <c r="P703" s="199"/>
      <c r="Q703" s="212" t="s">
        <v>292</v>
      </c>
      <c r="R703" s="199" t="s">
        <v>1776</v>
      </c>
      <c r="S703" s="199" t="str">
        <f t="shared" si="2"/>
        <v>INF</v>
      </c>
      <c r="T703" s="199"/>
      <c r="U703" s="199" t="s">
        <v>375</v>
      </c>
    </row>
    <row r="704" spans="1:21" ht="15.75" customHeight="1">
      <c r="A704" s="200">
        <v>26</v>
      </c>
      <c r="B704" s="223" t="s">
        <v>1841</v>
      </c>
      <c r="C704" s="201">
        <v>2022</v>
      </c>
      <c r="D704" s="202">
        <v>44707</v>
      </c>
      <c r="E704" s="199" t="s">
        <v>1775</v>
      </c>
      <c r="F704" s="199" t="s">
        <v>1450</v>
      </c>
      <c r="G704" s="199" t="s">
        <v>328</v>
      </c>
      <c r="H704" s="210">
        <v>1234200888</v>
      </c>
      <c r="I704" s="203" t="s">
        <v>327</v>
      </c>
      <c r="J704" s="206"/>
      <c r="K704" s="198" t="str">
        <f t="shared" ca="1" si="0"/>
        <v>123 año, 7 mes</v>
      </c>
      <c r="L704" s="199" t="s">
        <v>1451</v>
      </c>
      <c r="M704" s="199"/>
      <c r="N704" s="199"/>
      <c r="O704" s="199"/>
      <c r="P704" s="199"/>
      <c r="Q704" s="212" t="s">
        <v>292</v>
      </c>
      <c r="R704" s="199" t="s">
        <v>1776</v>
      </c>
      <c r="S704" s="199" t="str">
        <f t="shared" si="2"/>
        <v>INF</v>
      </c>
      <c r="T704" s="199"/>
      <c r="U704" s="199" t="s">
        <v>375</v>
      </c>
    </row>
    <row r="705" spans="1:21" ht="15.75" customHeight="1">
      <c r="A705" s="200">
        <v>27</v>
      </c>
      <c r="B705" s="223" t="s">
        <v>1841</v>
      </c>
      <c r="C705" s="201">
        <v>2022</v>
      </c>
      <c r="D705" s="202">
        <v>44708</v>
      </c>
      <c r="E705" s="199" t="s">
        <v>1775</v>
      </c>
      <c r="F705" s="199" t="s">
        <v>658</v>
      </c>
      <c r="G705" s="199" t="s">
        <v>328</v>
      </c>
      <c r="H705" s="199">
        <v>1109570555</v>
      </c>
      <c r="I705" s="203" t="s">
        <v>327</v>
      </c>
      <c r="J705" s="206"/>
      <c r="K705" s="198" t="str">
        <f t="shared" ca="1" si="0"/>
        <v>123 año, 7 mes</v>
      </c>
      <c r="L705" s="199" t="s">
        <v>659</v>
      </c>
      <c r="M705" s="199"/>
      <c r="N705" s="199"/>
      <c r="O705" s="199"/>
      <c r="P705" s="199"/>
      <c r="Q705" s="199" t="s">
        <v>183</v>
      </c>
      <c r="R705" s="199" t="s">
        <v>1789</v>
      </c>
      <c r="S705" s="199" t="str">
        <f t="shared" si="2"/>
        <v>AVA</v>
      </c>
      <c r="T705" s="199"/>
      <c r="U705" s="199" t="s">
        <v>371</v>
      </c>
    </row>
    <row r="706" spans="1:21" ht="15.75" customHeight="1">
      <c r="A706" s="200">
        <v>27</v>
      </c>
      <c r="B706" s="223" t="s">
        <v>1841</v>
      </c>
      <c r="C706" s="201">
        <v>2022</v>
      </c>
      <c r="D706" s="202">
        <v>44708</v>
      </c>
      <c r="E706" s="199" t="s">
        <v>1775</v>
      </c>
      <c r="F706" s="199" t="s">
        <v>658</v>
      </c>
      <c r="G706" s="199" t="s">
        <v>328</v>
      </c>
      <c r="H706" s="199">
        <v>1109570555</v>
      </c>
      <c r="I706" s="203" t="s">
        <v>327</v>
      </c>
      <c r="J706" s="206"/>
      <c r="K706" s="198" t="str">
        <f t="shared" ca="1" si="0"/>
        <v>123 año, 7 mes</v>
      </c>
      <c r="L706" s="199" t="s">
        <v>659</v>
      </c>
      <c r="M706" s="199"/>
      <c r="N706" s="199"/>
      <c r="O706" s="199"/>
      <c r="P706" s="199"/>
      <c r="Q706" s="212" t="s">
        <v>292</v>
      </c>
      <c r="R706" s="199" t="s">
        <v>1776</v>
      </c>
      <c r="S706" s="199" t="str">
        <f t="shared" si="2"/>
        <v>INF</v>
      </c>
      <c r="T706" s="199"/>
      <c r="U706" s="199" t="s">
        <v>371</v>
      </c>
    </row>
    <row r="707" spans="1:21" ht="15.75" customHeight="1">
      <c r="A707" s="200">
        <v>27</v>
      </c>
      <c r="B707" s="223" t="s">
        <v>1841</v>
      </c>
      <c r="C707" s="201">
        <v>2022</v>
      </c>
      <c r="D707" s="202">
        <v>44708</v>
      </c>
      <c r="E707" s="199" t="s">
        <v>1775</v>
      </c>
      <c r="F707" s="199" t="s">
        <v>658</v>
      </c>
      <c r="G707" s="199" t="s">
        <v>328</v>
      </c>
      <c r="H707" s="199">
        <v>1109570555</v>
      </c>
      <c r="I707" s="203" t="s">
        <v>327</v>
      </c>
      <c r="J707" s="206"/>
      <c r="K707" s="198" t="str">
        <f t="shared" ca="1" si="0"/>
        <v>123 año, 7 mes</v>
      </c>
      <c r="L707" s="199" t="s">
        <v>659</v>
      </c>
      <c r="M707" s="199"/>
      <c r="N707" s="199"/>
      <c r="O707" s="199"/>
      <c r="P707" s="199"/>
      <c r="Q707" s="199" t="s">
        <v>183</v>
      </c>
      <c r="R707" s="199" t="s">
        <v>1789</v>
      </c>
      <c r="S707" s="199" t="str">
        <f t="shared" si="2"/>
        <v>AVA</v>
      </c>
      <c r="T707" s="199"/>
      <c r="U707" s="199" t="s">
        <v>371</v>
      </c>
    </row>
    <row r="708" spans="1:21" ht="15.75" customHeight="1">
      <c r="A708" s="200">
        <v>27</v>
      </c>
      <c r="B708" s="223" t="s">
        <v>1841</v>
      </c>
      <c r="C708" s="201">
        <v>2022</v>
      </c>
      <c r="D708" s="202">
        <v>44708</v>
      </c>
      <c r="E708" s="199" t="s">
        <v>1775</v>
      </c>
      <c r="F708" s="199" t="s">
        <v>658</v>
      </c>
      <c r="G708" s="199" t="s">
        <v>328</v>
      </c>
      <c r="H708" s="199">
        <v>1109570555</v>
      </c>
      <c r="I708" s="203" t="s">
        <v>327</v>
      </c>
      <c r="J708" s="206"/>
      <c r="K708" s="198" t="str">
        <f t="shared" ca="1" si="0"/>
        <v>123 año, 7 mes</v>
      </c>
      <c r="L708" s="199" t="s">
        <v>659</v>
      </c>
      <c r="M708" s="199"/>
      <c r="N708" s="199"/>
      <c r="O708" s="199"/>
      <c r="P708" s="199"/>
      <c r="Q708" s="212" t="s">
        <v>292</v>
      </c>
      <c r="R708" s="199" t="s">
        <v>1776</v>
      </c>
      <c r="S708" s="199" t="str">
        <f t="shared" si="2"/>
        <v>INF</v>
      </c>
      <c r="T708" s="199"/>
      <c r="U708" s="199" t="s">
        <v>371</v>
      </c>
    </row>
    <row r="709" spans="1:21" ht="15.75" customHeight="1">
      <c r="A709" s="200">
        <v>27</v>
      </c>
      <c r="B709" s="223" t="s">
        <v>1841</v>
      </c>
      <c r="C709" s="201">
        <v>2022</v>
      </c>
      <c r="D709" s="202">
        <v>44708</v>
      </c>
      <c r="E709" s="199" t="s">
        <v>1775</v>
      </c>
      <c r="F709" s="199" t="s">
        <v>1228</v>
      </c>
      <c r="G709" s="199" t="s">
        <v>328</v>
      </c>
      <c r="H709" s="210">
        <v>1232813887</v>
      </c>
      <c r="I709" s="203" t="s">
        <v>324</v>
      </c>
      <c r="J709" s="206"/>
      <c r="K709" s="198" t="str">
        <f t="shared" ca="1" si="0"/>
        <v>123 año, 7 mes</v>
      </c>
      <c r="L709" s="199" t="s">
        <v>1229</v>
      </c>
      <c r="M709" s="199"/>
      <c r="N709" s="199"/>
      <c r="O709" s="199"/>
      <c r="P709" s="199"/>
      <c r="Q709" s="199" t="s">
        <v>192</v>
      </c>
      <c r="R709" s="199" t="s">
        <v>1783</v>
      </c>
      <c r="S709" s="199" t="str">
        <f t="shared" si="2"/>
        <v>PRE</v>
      </c>
      <c r="T709" s="199"/>
      <c r="U709" s="199" t="s">
        <v>371</v>
      </c>
    </row>
    <row r="710" spans="1:21" ht="15.75" customHeight="1">
      <c r="A710" s="200">
        <v>27</v>
      </c>
      <c r="B710" s="223" t="s">
        <v>1841</v>
      </c>
      <c r="C710" s="201">
        <v>2022</v>
      </c>
      <c r="D710" s="202">
        <v>44708</v>
      </c>
      <c r="E710" s="199" t="s">
        <v>1775</v>
      </c>
      <c r="F710" s="199" t="s">
        <v>1228</v>
      </c>
      <c r="G710" s="199" t="s">
        <v>328</v>
      </c>
      <c r="H710" s="210">
        <v>1232813887</v>
      </c>
      <c r="I710" s="203" t="s">
        <v>324</v>
      </c>
      <c r="J710" s="206"/>
      <c r="K710" s="198" t="str">
        <f t="shared" ca="1" si="0"/>
        <v>123 año, 7 mes</v>
      </c>
      <c r="L710" s="199" t="s">
        <v>1229</v>
      </c>
      <c r="M710" s="199"/>
      <c r="N710" s="199"/>
      <c r="O710" s="199"/>
      <c r="P710" s="199"/>
      <c r="Q710" s="212" t="s">
        <v>292</v>
      </c>
      <c r="R710" s="199" t="s">
        <v>1776</v>
      </c>
      <c r="S710" s="199" t="str">
        <f t="shared" si="2"/>
        <v>INF</v>
      </c>
      <c r="T710" s="199"/>
      <c r="U710" s="199" t="s">
        <v>371</v>
      </c>
    </row>
    <row r="711" spans="1:21" ht="15.75" customHeight="1">
      <c r="A711" s="200">
        <v>27</v>
      </c>
      <c r="B711" s="223" t="s">
        <v>1841</v>
      </c>
      <c r="C711" s="201">
        <v>2022</v>
      </c>
      <c r="D711" s="202">
        <v>44708</v>
      </c>
      <c r="E711" s="199" t="s">
        <v>1775</v>
      </c>
      <c r="F711" s="199" t="s">
        <v>1228</v>
      </c>
      <c r="G711" s="199" t="s">
        <v>328</v>
      </c>
      <c r="H711" s="210">
        <v>1232813887</v>
      </c>
      <c r="I711" s="203" t="s">
        <v>324</v>
      </c>
      <c r="J711" s="206"/>
      <c r="K711" s="198" t="str">
        <f t="shared" ca="1" si="0"/>
        <v>123 año, 7 mes</v>
      </c>
      <c r="L711" s="199" t="s">
        <v>1229</v>
      </c>
      <c r="M711" s="199"/>
      <c r="N711" s="199"/>
      <c r="O711" s="199"/>
      <c r="P711" s="199"/>
      <c r="Q711" s="199" t="s">
        <v>192</v>
      </c>
      <c r="R711" s="199" t="s">
        <v>1783</v>
      </c>
      <c r="S711" s="199" t="str">
        <f t="shared" si="2"/>
        <v>PRE</v>
      </c>
      <c r="T711" s="199"/>
      <c r="U711" s="199" t="s">
        <v>371</v>
      </c>
    </row>
    <row r="712" spans="1:21" ht="15.75" customHeight="1">
      <c r="A712" s="200">
        <v>27</v>
      </c>
      <c r="B712" s="223" t="s">
        <v>1841</v>
      </c>
      <c r="C712" s="201">
        <v>2022</v>
      </c>
      <c r="D712" s="202">
        <v>44708</v>
      </c>
      <c r="E712" s="199" t="s">
        <v>1775</v>
      </c>
      <c r="F712" s="199" t="s">
        <v>1228</v>
      </c>
      <c r="G712" s="199" t="s">
        <v>328</v>
      </c>
      <c r="H712" s="210">
        <v>1232813887</v>
      </c>
      <c r="I712" s="203" t="s">
        <v>324</v>
      </c>
      <c r="J712" s="206"/>
      <c r="K712" s="198" t="str">
        <f t="shared" ca="1" si="0"/>
        <v>123 año, 7 mes</v>
      </c>
      <c r="L712" s="199" t="s">
        <v>1229</v>
      </c>
      <c r="M712" s="199"/>
      <c r="N712" s="199"/>
      <c r="O712" s="199"/>
      <c r="P712" s="199"/>
      <c r="Q712" s="212" t="s">
        <v>292</v>
      </c>
      <c r="R712" s="199" t="s">
        <v>1776</v>
      </c>
      <c r="S712" s="199" t="str">
        <f t="shared" si="2"/>
        <v>INF</v>
      </c>
      <c r="T712" s="199"/>
      <c r="U712" s="199" t="s">
        <v>371</v>
      </c>
    </row>
    <row r="713" spans="1:21" ht="15.75" customHeight="1">
      <c r="A713" s="200">
        <v>27</v>
      </c>
      <c r="B713" s="223" t="s">
        <v>1841</v>
      </c>
      <c r="C713" s="201">
        <v>2022</v>
      </c>
      <c r="D713" s="202">
        <v>44708</v>
      </c>
      <c r="E713" s="199" t="s">
        <v>1775</v>
      </c>
      <c r="F713" s="199" t="s">
        <v>645</v>
      </c>
      <c r="G713" s="199" t="s">
        <v>328</v>
      </c>
      <c r="H713" s="210">
        <v>1109569738</v>
      </c>
      <c r="I713" s="203" t="s">
        <v>327</v>
      </c>
      <c r="J713" s="206"/>
      <c r="K713" s="198" t="str">
        <f t="shared" ca="1" si="0"/>
        <v>123 año, 7 mes</v>
      </c>
      <c r="L713" s="199" t="s">
        <v>646</v>
      </c>
      <c r="M713" s="199"/>
      <c r="N713" s="199"/>
      <c r="O713" s="199"/>
      <c r="P713" s="199"/>
      <c r="Q713" s="199" t="s">
        <v>192</v>
      </c>
      <c r="R713" s="199" t="s">
        <v>1783</v>
      </c>
      <c r="S713" s="199" t="str">
        <f t="shared" si="2"/>
        <v>PRE</v>
      </c>
      <c r="T713" s="199"/>
      <c r="U713" s="199" t="s">
        <v>371</v>
      </c>
    </row>
    <row r="714" spans="1:21" ht="15.75" customHeight="1">
      <c r="A714" s="200">
        <v>27</v>
      </c>
      <c r="B714" s="223" t="s">
        <v>1841</v>
      </c>
      <c r="C714" s="201">
        <v>2022</v>
      </c>
      <c r="D714" s="202">
        <v>44708</v>
      </c>
      <c r="E714" s="199" t="s">
        <v>1775</v>
      </c>
      <c r="F714" s="199" t="s">
        <v>645</v>
      </c>
      <c r="G714" s="199" t="s">
        <v>328</v>
      </c>
      <c r="H714" s="210">
        <v>1109569738</v>
      </c>
      <c r="I714" s="203" t="s">
        <v>327</v>
      </c>
      <c r="J714" s="206"/>
      <c r="K714" s="198" t="str">
        <f t="shared" ca="1" si="0"/>
        <v>123 año, 7 mes</v>
      </c>
      <c r="L714" s="199" t="s">
        <v>646</v>
      </c>
      <c r="M714" s="199"/>
      <c r="N714" s="199"/>
      <c r="O714" s="199"/>
      <c r="P714" s="199"/>
      <c r="Q714" s="212" t="s">
        <v>292</v>
      </c>
      <c r="R714" s="199" t="s">
        <v>1776</v>
      </c>
      <c r="S714" s="199" t="str">
        <f t="shared" si="2"/>
        <v>INF</v>
      </c>
      <c r="T714" s="199"/>
      <c r="U714" s="199" t="s">
        <v>371</v>
      </c>
    </row>
    <row r="715" spans="1:21" ht="15.75" customHeight="1">
      <c r="A715" s="200">
        <v>27</v>
      </c>
      <c r="B715" s="223" t="s">
        <v>1841</v>
      </c>
      <c r="C715" s="201">
        <v>2022</v>
      </c>
      <c r="D715" s="202">
        <v>44708</v>
      </c>
      <c r="E715" s="199" t="s">
        <v>1775</v>
      </c>
      <c r="F715" s="199" t="s">
        <v>645</v>
      </c>
      <c r="G715" s="199" t="s">
        <v>328</v>
      </c>
      <c r="H715" s="210">
        <v>1109569738</v>
      </c>
      <c r="I715" s="203" t="s">
        <v>327</v>
      </c>
      <c r="J715" s="206"/>
      <c r="K715" s="198" t="str">
        <f t="shared" ca="1" si="0"/>
        <v>123 año, 7 mes</v>
      </c>
      <c r="L715" s="199" t="s">
        <v>646</v>
      </c>
      <c r="M715" s="199"/>
      <c r="N715" s="199"/>
      <c r="O715" s="199"/>
      <c r="P715" s="199"/>
      <c r="Q715" s="199" t="s">
        <v>192</v>
      </c>
      <c r="R715" s="199" t="s">
        <v>1783</v>
      </c>
      <c r="S715" s="199" t="str">
        <f t="shared" si="2"/>
        <v>PRE</v>
      </c>
      <c r="T715" s="199"/>
      <c r="U715" s="199" t="s">
        <v>371</v>
      </c>
    </row>
    <row r="716" spans="1:21" ht="15.75" customHeight="1">
      <c r="A716" s="200">
        <v>27</v>
      </c>
      <c r="B716" s="223" t="s">
        <v>1841</v>
      </c>
      <c r="C716" s="201">
        <v>2022</v>
      </c>
      <c r="D716" s="202">
        <v>44708</v>
      </c>
      <c r="E716" s="199" t="s">
        <v>1775</v>
      </c>
      <c r="F716" s="199" t="s">
        <v>645</v>
      </c>
      <c r="G716" s="199" t="s">
        <v>328</v>
      </c>
      <c r="H716" s="210">
        <v>1109569738</v>
      </c>
      <c r="I716" s="203" t="s">
        <v>327</v>
      </c>
      <c r="J716" s="206"/>
      <c r="K716" s="198" t="str">
        <f t="shared" ca="1" si="0"/>
        <v>123 año, 7 mes</v>
      </c>
      <c r="L716" s="199" t="s">
        <v>646</v>
      </c>
      <c r="M716" s="199"/>
      <c r="N716" s="199"/>
      <c r="O716" s="199"/>
      <c r="P716" s="199"/>
      <c r="Q716" s="212" t="s">
        <v>292</v>
      </c>
      <c r="R716" s="199" t="s">
        <v>1776</v>
      </c>
      <c r="S716" s="199" t="str">
        <f t="shared" si="2"/>
        <v>INF</v>
      </c>
      <c r="T716" s="199"/>
      <c r="U716" s="199" t="s">
        <v>371</v>
      </c>
    </row>
    <row r="717" spans="1:21" ht="15.75" customHeight="1">
      <c r="A717" s="200">
        <v>28</v>
      </c>
      <c r="B717" s="223" t="s">
        <v>1841</v>
      </c>
      <c r="C717" s="201">
        <v>2022</v>
      </c>
      <c r="D717" s="202">
        <v>44709</v>
      </c>
      <c r="E717" s="199" t="s">
        <v>1775</v>
      </c>
      <c r="F717" s="199" t="s">
        <v>557</v>
      </c>
      <c r="G717" s="199" t="s">
        <v>328</v>
      </c>
      <c r="H717" s="210">
        <v>1107870560</v>
      </c>
      <c r="I717" s="203" t="s">
        <v>324</v>
      </c>
      <c r="J717" s="205">
        <v>44091</v>
      </c>
      <c r="K717" s="198" t="str">
        <f t="shared" ca="1" si="0"/>
        <v>2 año, 11 mes</v>
      </c>
      <c r="L717" s="207" t="s">
        <v>558</v>
      </c>
      <c r="M717" s="207" t="s">
        <v>1806</v>
      </c>
      <c r="N717" s="207">
        <v>1151943663</v>
      </c>
      <c r="O717" s="207" t="s">
        <v>559</v>
      </c>
      <c r="P717" s="207">
        <v>3186601831</v>
      </c>
      <c r="Q717" s="212" t="s">
        <v>292</v>
      </c>
      <c r="R717" s="199" t="s">
        <v>1776</v>
      </c>
      <c r="S717" s="199" t="str">
        <f t="shared" si="2"/>
        <v>INF</v>
      </c>
      <c r="T717" s="199"/>
      <c r="U717" s="199" t="s">
        <v>371</v>
      </c>
    </row>
    <row r="718" spans="1:21" ht="15.75" customHeight="1">
      <c r="A718" s="200">
        <v>28</v>
      </c>
      <c r="B718" s="223" t="s">
        <v>1841</v>
      </c>
      <c r="C718" s="201">
        <v>2022</v>
      </c>
      <c r="D718" s="202">
        <v>44709</v>
      </c>
      <c r="E718" s="199" t="s">
        <v>1775</v>
      </c>
      <c r="F718" s="199" t="s">
        <v>557</v>
      </c>
      <c r="G718" s="199" t="s">
        <v>328</v>
      </c>
      <c r="H718" s="210">
        <v>1107870560</v>
      </c>
      <c r="I718" s="203" t="s">
        <v>324</v>
      </c>
      <c r="J718" s="205">
        <v>44091</v>
      </c>
      <c r="K718" s="198" t="str">
        <f t="shared" ca="1" si="0"/>
        <v>2 año, 11 mes</v>
      </c>
      <c r="L718" s="207" t="s">
        <v>558</v>
      </c>
      <c r="M718" s="207" t="s">
        <v>1806</v>
      </c>
      <c r="N718" s="207">
        <v>1151943663</v>
      </c>
      <c r="O718" s="207" t="s">
        <v>559</v>
      </c>
      <c r="P718" s="235">
        <v>3186601831</v>
      </c>
      <c r="Q718" s="212" t="s">
        <v>292</v>
      </c>
      <c r="R718" s="199" t="s">
        <v>1776</v>
      </c>
      <c r="S718" s="199" t="str">
        <f t="shared" si="2"/>
        <v>INF</v>
      </c>
      <c r="T718" s="199"/>
      <c r="U718" s="199" t="s">
        <v>371</v>
      </c>
    </row>
    <row r="719" spans="1:21" ht="15.75" customHeight="1">
      <c r="A719" s="200">
        <v>28</v>
      </c>
      <c r="B719" s="223" t="s">
        <v>1841</v>
      </c>
      <c r="C719" s="201">
        <v>2022</v>
      </c>
      <c r="D719" s="202">
        <v>44709</v>
      </c>
      <c r="E719" s="199" t="s">
        <v>1775</v>
      </c>
      <c r="F719" s="199" t="s">
        <v>1062</v>
      </c>
      <c r="G719" s="199" t="s">
        <v>328</v>
      </c>
      <c r="H719" s="210">
        <v>1150695611</v>
      </c>
      <c r="I719" s="203" t="s">
        <v>324</v>
      </c>
      <c r="J719" s="206"/>
      <c r="K719" s="198" t="str">
        <f t="shared" ca="1" si="0"/>
        <v>123 año, 7 mes</v>
      </c>
      <c r="L719" s="199" t="s">
        <v>1063</v>
      </c>
      <c r="M719" s="199"/>
      <c r="N719" s="199"/>
      <c r="O719" s="199"/>
      <c r="P719" s="199"/>
      <c r="Q719" s="212" t="s">
        <v>292</v>
      </c>
      <c r="R719" s="199" t="s">
        <v>1776</v>
      </c>
      <c r="S719" s="199" t="str">
        <f t="shared" si="2"/>
        <v>INF</v>
      </c>
      <c r="T719" s="199"/>
      <c r="U719" s="199" t="s">
        <v>371</v>
      </c>
    </row>
    <row r="720" spans="1:21" ht="15.75" customHeight="1">
      <c r="A720" s="200">
        <v>28</v>
      </c>
      <c r="B720" s="223" t="s">
        <v>1841</v>
      </c>
      <c r="C720" s="201">
        <v>2022</v>
      </c>
      <c r="D720" s="202">
        <v>44709</v>
      </c>
      <c r="E720" s="199" t="s">
        <v>1775</v>
      </c>
      <c r="F720" s="199" t="s">
        <v>1062</v>
      </c>
      <c r="G720" s="199" t="s">
        <v>328</v>
      </c>
      <c r="H720" s="210">
        <v>1150695611</v>
      </c>
      <c r="I720" s="203" t="s">
        <v>324</v>
      </c>
      <c r="J720" s="206"/>
      <c r="K720" s="198" t="str">
        <f t="shared" ca="1" si="0"/>
        <v>123 año, 7 mes</v>
      </c>
      <c r="L720" s="199" t="s">
        <v>1063</v>
      </c>
      <c r="M720" s="199"/>
      <c r="N720" s="199"/>
      <c r="O720" s="199"/>
      <c r="P720" s="199"/>
      <c r="Q720" s="212" t="s">
        <v>292</v>
      </c>
      <c r="R720" s="199" t="s">
        <v>1776</v>
      </c>
      <c r="S720" s="199" t="str">
        <f t="shared" si="2"/>
        <v>INF</v>
      </c>
      <c r="T720" s="199"/>
      <c r="U720" s="199" t="s">
        <v>371</v>
      </c>
    </row>
    <row r="721" spans="1:21" ht="15.75" customHeight="1">
      <c r="A721" s="200">
        <v>31</v>
      </c>
      <c r="B721" s="223" t="s">
        <v>1841</v>
      </c>
      <c r="C721" s="201">
        <v>2022</v>
      </c>
      <c r="D721" s="202">
        <v>44712</v>
      </c>
      <c r="E721" s="199" t="s">
        <v>1775</v>
      </c>
      <c r="F721" s="199" t="s">
        <v>541</v>
      </c>
      <c r="G721" s="199" t="s">
        <v>332</v>
      </c>
      <c r="H721" s="210">
        <v>1107846670</v>
      </c>
      <c r="I721" s="203" t="s">
        <v>327</v>
      </c>
      <c r="J721" s="206"/>
      <c r="K721" s="198" t="str">
        <f t="shared" ca="1" si="0"/>
        <v>123 año, 7 mes</v>
      </c>
      <c r="L721" s="199" t="s">
        <v>542</v>
      </c>
      <c r="M721" s="199"/>
      <c r="N721" s="199"/>
      <c r="O721" s="199"/>
      <c r="P721" s="199"/>
      <c r="Q721" s="199" t="s">
        <v>186</v>
      </c>
      <c r="R721" s="199" t="s">
        <v>1781</v>
      </c>
      <c r="S721" s="199" t="str">
        <f t="shared" si="2"/>
        <v>VAR</v>
      </c>
      <c r="T721" s="199"/>
      <c r="U721" s="199" t="s">
        <v>371</v>
      </c>
    </row>
    <row r="722" spans="1:21" ht="15.75" customHeight="1">
      <c r="A722" s="200">
        <v>31</v>
      </c>
      <c r="B722" s="223" t="s">
        <v>1841</v>
      </c>
      <c r="C722" s="201">
        <v>2022</v>
      </c>
      <c r="D722" s="202">
        <v>44712</v>
      </c>
      <c r="E722" s="199" t="s">
        <v>1775</v>
      </c>
      <c r="F722" s="199" t="s">
        <v>541</v>
      </c>
      <c r="G722" s="199" t="s">
        <v>332</v>
      </c>
      <c r="H722" s="210">
        <v>1107846670</v>
      </c>
      <c r="I722" s="203" t="s">
        <v>327</v>
      </c>
      <c r="J722" s="206"/>
      <c r="K722" s="198" t="str">
        <f t="shared" ca="1" si="0"/>
        <v>123 año, 7 mes</v>
      </c>
      <c r="L722" s="199" t="s">
        <v>542</v>
      </c>
      <c r="M722" s="199"/>
      <c r="N722" s="199"/>
      <c r="O722" s="199"/>
      <c r="P722" s="199"/>
      <c r="Q722" s="199" t="s">
        <v>186</v>
      </c>
      <c r="R722" s="199" t="s">
        <v>1781</v>
      </c>
      <c r="S722" s="199" t="str">
        <f t="shared" si="2"/>
        <v>VAR</v>
      </c>
      <c r="T722" s="199"/>
      <c r="U722" s="199" t="s">
        <v>371</v>
      </c>
    </row>
    <row r="723" spans="1:21" ht="15.75" customHeight="1">
      <c r="A723" s="200">
        <v>31</v>
      </c>
      <c r="B723" s="223" t="s">
        <v>1841</v>
      </c>
      <c r="C723" s="201">
        <v>2022</v>
      </c>
      <c r="D723" s="202">
        <v>44712</v>
      </c>
      <c r="E723" s="199" t="s">
        <v>1775</v>
      </c>
      <c r="F723" s="199" t="s">
        <v>1325</v>
      </c>
      <c r="G723" s="199" t="s">
        <v>328</v>
      </c>
      <c r="H723" s="210">
        <v>1232818020</v>
      </c>
      <c r="I723" s="203" t="s">
        <v>324</v>
      </c>
      <c r="J723" s="205">
        <v>44494</v>
      </c>
      <c r="K723" s="198" t="str">
        <f t="shared" ca="1" si="0"/>
        <v>1 año, 9 mes</v>
      </c>
      <c r="L723" s="199" t="s">
        <v>1326</v>
      </c>
      <c r="M723" s="207" t="s">
        <v>1815</v>
      </c>
      <c r="N723" s="207">
        <v>1143976145</v>
      </c>
      <c r="O723" s="207" t="s">
        <v>1327</v>
      </c>
      <c r="P723" s="207">
        <v>3057681127</v>
      </c>
      <c r="Q723" s="212" t="s">
        <v>292</v>
      </c>
      <c r="R723" s="199" t="s">
        <v>1776</v>
      </c>
      <c r="S723" s="199" t="str">
        <f t="shared" si="2"/>
        <v>INF</v>
      </c>
      <c r="T723" s="199"/>
      <c r="U723" s="199" t="s">
        <v>371</v>
      </c>
    </row>
    <row r="724" spans="1:21" ht="15.75" customHeight="1">
      <c r="A724" s="200">
        <v>31</v>
      </c>
      <c r="B724" s="223" t="s">
        <v>1841</v>
      </c>
      <c r="C724" s="201">
        <v>2022</v>
      </c>
      <c r="D724" s="202">
        <v>44712</v>
      </c>
      <c r="E724" s="199" t="s">
        <v>1775</v>
      </c>
      <c r="F724" s="199" t="s">
        <v>1325</v>
      </c>
      <c r="G724" s="199" t="s">
        <v>328</v>
      </c>
      <c r="H724" s="210">
        <v>1232818020</v>
      </c>
      <c r="I724" s="203" t="s">
        <v>324</v>
      </c>
      <c r="J724" s="205">
        <v>44494</v>
      </c>
      <c r="K724" s="198" t="str">
        <f t="shared" ca="1" si="0"/>
        <v>1 año, 9 mes</v>
      </c>
      <c r="L724" s="199" t="s">
        <v>1326</v>
      </c>
      <c r="M724" s="207" t="s">
        <v>1815</v>
      </c>
      <c r="N724" s="207">
        <v>1143976145</v>
      </c>
      <c r="O724" s="207" t="s">
        <v>1327</v>
      </c>
      <c r="P724" s="207">
        <v>3057681127</v>
      </c>
      <c r="Q724" s="212" t="s">
        <v>292</v>
      </c>
      <c r="R724" s="199" t="s">
        <v>1776</v>
      </c>
      <c r="S724" s="199" t="str">
        <f t="shared" si="2"/>
        <v>INF</v>
      </c>
      <c r="T724" s="199"/>
      <c r="U724" s="199" t="s">
        <v>371</v>
      </c>
    </row>
    <row r="725" spans="1:21" ht="15.75" customHeight="1">
      <c r="A725" s="200">
        <v>31</v>
      </c>
      <c r="B725" s="223" t="s">
        <v>1841</v>
      </c>
      <c r="C725" s="201">
        <v>2022</v>
      </c>
      <c r="D725" s="202">
        <v>44712</v>
      </c>
      <c r="E725" s="199" t="s">
        <v>1775</v>
      </c>
      <c r="F725" s="199" t="s">
        <v>1355</v>
      </c>
      <c r="G725" s="199" t="s">
        <v>328</v>
      </c>
      <c r="H725" s="199">
        <v>1232818701</v>
      </c>
      <c r="I725" s="203" t="s">
        <v>324</v>
      </c>
      <c r="J725" s="205">
        <v>44563</v>
      </c>
      <c r="K725" s="198" t="str">
        <f t="shared" ca="1" si="0"/>
        <v>1 año, 7 mes</v>
      </c>
      <c r="L725" s="199" t="s">
        <v>1356</v>
      </c>
      <c r="M725" s="199" t="s">
        <v>1834</v>
      </c>
      <c r="N725" s="199">
        <v>1143957902</v>
      </c>
      <c r="O725" s="199" t="s">
        <v>1357</v>
      </c>
      <c r="P725" s="199">
        <v>3103566056</v>
      </c>
      <c r="Q725" s="199" t="s">
        <v>198</v>
      </c>
      <c r="R725" s="199" t="s">
        <v>1784</v>
      </c>
      <c r="S725" s="199" t="str">
        <f t="shared" si="2"/>
        <v>HEX</v>
      </c>
      <c r="T725" s="199"/>
      <c r="U725" s="199" t="s">
        <v>375</v>
      </c>
    </row>
    <row r="726" spans="1:21" ht="15.75" customHeight="1">
      <c r="A726" s="200">
        <v>31</v>
      </c>
      <c r="B726" s="223" t="s">
        <v>1841</v>
      </c>
      <c r="C726" s="201">
        <v>2022</v>
      </c>
      <c r="D726" s="202">
        <v>44712</v>
      </c>
      <c r="E726" s="199" t="s">
        <v>1775</v>
      </c>
      <c r="F726" s="199" t="s">
        <v>1355</v>
      </c>
      <c r="G726" s="199" t="s">
        <v>328</v>
      </c>
      <c r="H726" s="199">
        <v>1232818701</v>
      </c>
      <c r="I726" s="203" t="s">
        <v>324</v>
      </c>
      <c r="J726" s="205">
        <v>44563</v>
      </c>
      <c r="K726" s="198" t="str">
        <f t="shared" ca="1" si="0"/>
        <v>1 año, 7 mes</v>
      </c>
      <c r="L726" s="199" t="s">
        <v>1356</v>
      </c>
      <c r="M726" s="199" t="s">
        <v>1834</v>
      </c>
      <c r="N726" s="199">
        <v>1143957902</v>
      </c>
      <c r="O726" s="199" t="s">
        <v>1357</v>
      </c>
      <c r="P726" s="199">
        <v>3103566056</v>
      </c>
      <c r="Q726" s="199" t="s">
        <v>192</v>
      </c>
      <c r="R726" s="199" t="s">
        <v>1783</v>
      </c>
      <c r="S726" s="199" t="str">
        <f t="shared" si="2"/>
        <v>PRE</v>
      </c>
      <c r="T726" s="199"/>
      <c r="U726" s="199" t="s">
        <v>375</v>
      </c>
    </row>
    <row r="727" spans="1:21" ht="15.75" customHeight="1">
      <c r="A727" s="200">
        <v>31</v>
      </c>
      <c r="B727" s="223" t="s">
        <v>1841</v>
      </c>
      <c r="C727" s="201">
        <v>2022</v>
      </c>
      <c r="D727" s="202">
        <v>44712</v>
      </c>
      <c r="E727" s="199" t="s">
        <v>1775</v>
      </c>
      <c r="F727" s="199" t="s">
        <v>1355</v>
      </c>
      <c r="G727" s="199" t="s">
        <v>328</v>
      </c>
      <c r="H727" s="199">
        <v>1232818701</v>
      </c>
      <c r="I727" s="203" t="s">
        <v>324</v>
      </c>
      <c r="J727" s="205">
        <v>44563</v>
      </c>
      <c r="K727" s="198" t="str">
        <f t="shared" ca="1" si="0"/>
        <v>1 año, 7 mes</v>
      </c>
      <c r="L727" s="199" t="s">
        <v>1356</v>
      </c>
      <c r="M727" s="199" t="s">
        <v>1834</v>
      </c>
      <c r="N727" s="199">
        <v>1143957902</v>
      </c>
      <c r="O727" s="199" t="s">
        <v>1357</v>
      </c>
      <c r="P727" s="199">
        <v>3103566056</v>
      </c>
      <c r="Q727" s="199" t="s">
        <v>194</v>
      </c>
      <c r="R727" s="199" t="s">
        <v>1785</v>
      </c>
      <c r="S727" s="199" t="str">
        <f t="shared" si="2"/>
        <v>ROT</v>
      </c>
      <c r="T727" s="199"/>
      <c r="U727" s="199" t="s">
        <v>375</v>
      </c>
    </row>
    <row r="728" spans="1:21" ht="15.75" customHeight="1">
      <c r="A728" s="200">
        <v>31</v>
      </c>
      <c r="B728" s="223" t="s">
        <v>1841</v>
      </c>
      <c r="C728" s="201">
        <v>2022</v>
      </c>
      <c r="D728" s="202">
        <v>44712</v>
      </c>
      <c r="E728" s="199" t="s">
        <v>1775</v>
      </c>
      <c r="F728" s="199" t="s">
        <v>1355</v>
      </c>
      <c r="G728" s="199" t="s">
        <v>328</v>
      </c>
      <c r="H728" s="199">
        <v>1232818701</v>
      </c>
      <c r="I728" s="203" t="s">
        <v>324</v>
      </c>
      <c r="J728" s="205">
        <v>44563</v>
      </c>
      <c r="K728" s="198" t="str">
        <f t="shared" ca="1" si="0"/>
        <v>1 año, 7 mes</v>
      </c>
      <c r="L728" s="199" t="s">
        <v>1356</v>
      </c>
      <c r="M728" s="199" t="s">
        <v>1834</v>
      </c>
      <c r="N728" s="199">
        <v>1143957902</v>
      </c>
      <c r="O728" s="199" t="s">
        <v>1357</v>
      </c>
      <c r="P728" s="199">
        <v>3103566056</v>
      </c>
      <c r="Q728" s="199" t="s">
        <v>198</v>
      </c>
      <c r="R728" s="199" t="s">
        <v>1784</v>
      </c>
      <c r="S728" s="199" t="str">
        <f t="shared" si="2"/>
        <v>HEX</v>
      </c>
      <c r="T728" s="199"/>
      <c r="U728" s="199" t="s">
        <v>375</v>
      </c>
    </row>
    <row r="729" spans="1:21" ht="15.75" customHeight="1">
      <c r="A729" s="200">
        <v>31</v>
      </c>
      <c r="B729" s="223" t="s">
        <v>1841</v>
      </c>
      <c r="C729" s="201">
        <v>2022</v>
      </c>
      <c r="D729" s="202">
        <v>44712</v>
      </c>
      <c r="E729" s="199" t="s">
        <v>1775</v>
      </c>
      <c r="F729" s="199" t="s">
        <v>1355</v>
      </c>
      <c r="G729" s="199" t="s">
        <v>328</v>
      </c>
      <c r="H729" s="199">
        <v>1232818701</v>
      </c>
      <c r="I729" s="203" t="s">
        <v>324</v>
      </c>
      <c r="J729" s="205">
        <v>44563</v>
      </c>
      <c r="K729" s="198" t="str">
        <f t="shared" ca="1" si="0"/>
        <v>1 año, 7 mes</v>
      </c>
      <c r="L729" s="199" t="s">
        <v>1356</v>
      </c>
      <c r="M729" s="199" t="s">
        <v>1834</v>
      </c>
      <c r="N729" s="199">
        <v>1143957902</v>
      </c>
      <c r="O729" s="199" t="s">
        <v>1357</v>
      </c>
      <c r="P729" s="199">
        <v>3103566056</v>
      </c>
      <c r="Q729" s="199" t="s">
        <v>192</v>
      </c>
      <c r="R729" s="199" t="s">
        <v>1783</v>
      </c>
      <c r="S729" s="199" t="str">
        <f t="shared" si="2"/>
        <v>PRE</v>
      </c>
      <c r="T729" s="199"/>
      <c r="U729" s="199" t="s">
        <v>375</v>
      </c>
    </row>
    <row r="730" spans="1:21" ht="15.75" customHeight="1">
      <c r="A730" s="200">
        <v>31</v>
      </c>
      <c r="B730" s="223" t="s">
        <v>1841</v>
      </c>
      <c r="C730" s="201">
        <v>2022</v>
      </c>
      <c r="D730" s="202">
        <v>44712</v>
      </c>
      <c r="E730" s="199" t="s">
        <v>1775</v>
      </c>
      <c r="F730" s="199" t="s">
        <v>1355</v>
      </c>
      <c r="G730" s="199" t="s">
        <v>328</v>
      </c>
      <c r="H730" s="199">
        <v>1232818701</v>
      </c>
      <c r="I730" s="203" t="s">
        <v>324</v>
      </c>
      <c r="J730" s="205">
        <v>44563</v>
      </c>
      <c r="K730" s="198" t="str">
        <f t="shared" ca="1" si="0"/>
        <v>1 año, 7 mes</v>
      </c>
      <c r="L730" s="199" t="s">
        <v>1356</v>
      </c>
      <c r="M730" s="199" t="s">
        <v>1834</v>
      </c>
      <c r="N730" s="199">
        <v>1143957902</v>
      </c>
      <c r="O730" s="199" t="s">
        <v>1357</v>
      </c>
      <c r="P730" s="199">
        <v>3103566056</v>
      </c>
      <c r="Q730" s="199" t="s">
        <v>194</v>
      </c>
      <c r="R730" s="199" t="s">
        <v>1785</v>
      </c>
      <c r="S730" s="199" t="str">
        <f t="shared" si="2"/>
        <v>ROT</v>
      </c>
      <c r="T730" s="199"/>
      <c r="U730" s="199" t="s">
        <v>375</v>
      </c>
    </row>
    <row r="731" spans="1:21" ht="15.75" customHeight="1">
      <c r="A731" s="200">
        <v>31</v>
      </c>
      <c r="B731" s="223" t="s">
        <v>1841</v>
      </c>
      <c r="C731" s="201">
        <v>2022</v>
      </c>
      <c r="D731" s="202">
        <v>44712</v>
      </c>
      <c r="E731" s="199" t="s">
        <v>1775</v>
      </c>
      <c r="F731" s="199" t="s">
        <v>1347</v>
      </c>
      <c r="G731" s="199" t="s">
        <v>328</v>
      </c>
      <c r="H731" s="210">
        <v>1232818492</v>
      </c>
      <c r="I731" s="203" t="s">
        <v>324</v>
      </c>
      <c r="J731" s="206"/>
      <c r="K731" s="198" t="str">
        <f t="shared" ca="1" si="0"/>
        <v>123 año, 7 mes</v>
      </c>
      <c r="L731" s="199" t="s">
        <v>1348</v>
      </c>
      <c r="M731" s="199"/>
      <c r="N731" s="199"/>
      <c r="O731" s="199"/>
      <c r="P731" s="199"/>
      <c r="Q731" s="199" t="s">
        <v>173</v>
      </c>
      <c r="R731" s="199" t="s">
        <v>1777</v>
      </c>
      <c r="S731" s="199" t="str">
        <f t="shared" si="2"/>
        <v>NIM</v>
      </c>
      <c r="T731" s="199"/>
      <c r="U731" s="199" t="s">
        <v>375</v>
      </c>
    </row>
    <row r="732" spans="1:21" ht="15.75" customHeight="1">
      <c r="A732" s="200">
        <v>31</v>
      </c>
      <c r="B732" s="223" t="s">
        <v>1841</v>
      </c>
      <c r="C732" s="201">
        <v>2022</v>
      </c>
      <c r="D732" s="202">
        <v>44712</v>
      </c>
      <c r="E732" s="199" t="s">
        <v>1775</v>
      </c>
      <c r="F732" s="199" t="s">
        <v>1347</v>
      </c>
      <c r="G732" s="199" t="s">
        <v>328</v>
      </c>
      <c r="H732" s="210">
        <v>1232818492</v>
      </c>
      <c r="I732" s="203" t="s">
        <v>324</v>
      </c>
      <c r="J732" s="206"/>
      <c r="K732" s="198" t="str">
        <f t="shared" ca="1" si="0"/>
        <v>123 año, 7 mes</v>
      </c>
      <c r="L732" s="199" t="s">
        <v>1348</v>
      </c>
      <c r="M732" s="199"/>
      <c r="N732" s="199"/>
      <c r="O732" s="199"/>
      <c r="P732" s="199"/>
      <c r="Q732" s="199" t="s">
        <v>173</v>
      </c>
      <c r="R732" s="199" t="s">
        <v>1777</v>
      </c>
      <c r="S732" s="199" t="str">
        <f t="shared" si="2"/>
        <v>NIM</v>
      </c>
      <c r="T732" s="199"/>
      <c r="U732" s="199" t="s">
        <v>375</v>
      </c>
    </row>
    <row r="733" spans="1:21" ht="15.75" customHeight="1">
      <c r="A733" s="200">
        <v>31</v>
      </c>
      <c r="B733" s="223" t="s">
        <v>1841</v>
      </c>
      <c r="C733" s="201">
        <v>2022</v>
      </c>
      <c r="D733" s="202">
        <v>44712</v>
      </c>
      <c r="E733" s="199" t="s">
        <v>1775</v>
      </c>
      <c r="F733" s="199" t="s">
        <v>685</v>
      </c>
      <c r="G733" s="199" t="s">
        <v>328</v>
      </c>
      <c r="H733" s="210">
        <v>1109571746</v>
      </c>
      <c r="I733" s="203" t="s">
        <v>324</v>
      </c>
      <c r="J733" s="206"/>
      <c r="K733" s="198" t="str">
        <f t="shared" ca="1" si="0"/>
        <v>123 año, 7 mes</v>
      </c>
      <c r="L733" s="199" t="s">
        <v>686</v>
      </c>
      <c r="M733" s="199"/>
      <c r="N733" s="199"/>
      <c r="O733" s="199"/>
      <c r="P733" s="199"/>
      <c r="Q733" s="199" t="s">
        <v>173</v>
      </c>
      <c r="R733" s="199" t="s">
        <v>1777</v>
      </c>
      <c r="S733" s="199" t="str">
        <f t="shared" si="2"/>
        <v>NIM</v>
      </c>
      <c r="T733" s="199"/>
      <c r="U733" s="199" t="s">
        <v>371</v>
      </c>
    </row>
    <row r="734" spans="1:21" ht="15.75" customHeight="1">
      <c r="A734" s="200">
        <v>31</v>
      </c>
      <c r="B734" s="223" t="s">
        <v>1841</v>
      </c>
      <c r="C734" s="201">
        <v>2022</v>
      </c>
      <c r="D734" s="202">
        <v>44712</v>
      </c>
      <c r="E734" s="199" t="s">
        <v>1775</v>
      </c>
      <c r="F734" s="199" t="s">
        <v>685</v>
      </c>
      <c r="G734" s="199" t="s">
        <v>328</v>
      </c>
      <c r="H734" s="210">
        <v>1109571746</v>
      </c>
      <c r="I734" s="203" t="s">
        <v>324</v>
      </c>
      <c r="J734" s="206"/>
      <c r="K734" s="198" t="str">
        <f t="shared" ca="1" si="0"/>
        <v>123 año, 7 mes</v>
      </c>
      <c r="L734" s="199" t="s">
        <v>686</v>
      </c>
      <c r="M734" s="199"/>
      <c r="N734" s="199"/>
      <c r="O734" s="199"/>
      <c r="P734" s="199"/>
      <c r="Q734" s="199" t="s">
        <v>173</v>
      </c>
      <c r="R734" s="199" t="s">
        <v>1777</v>
      </c>
      <c r="S734" s="199" t="str">
        <f t="shared" si="2"/>
        <v>NIM</v>
      </c>
      <c r="T734" s="199"/>
      <c r="U734" s="199" t="s">
        <v>371</v>
      </c>
    </row>
    <row r="735" spans="1:21" ht="15.75" customHeight="1">
      <c r="A735" s="200">
        <v>31</v>
      </c>
      <c r="B735" s="223" t="s">
        <v>1841</v>
      </c>
      <c r="C735" s="201">
        <v>2022</v>
      </c>
      <c r="D735" s="202">
        <v>44712</v>
      </c>
      <c r="E735" s="199" t="s">
        <v>1775</v>
      </c>
      <c r="F735" s="199" t="s">
        <v>1113</v>
      </c>
      <c r="G735" s="199" t="s">
        <v>328</v>
      </c>
      <c r="H735" s="216">
        <v>1232800723</v>
      </c>
      <c r="I735" s="203" t="s">
        <v>327</v>
      </c>
      <c r="J735" s="206"/>
      <c r="K735" s="198" t="str">
        <f t="shared" ca="1" si="0"/>
        <v>123 año, 7 mes</v>
      </c>
      <c r="L735" s="199" t="s">
        <v>1114</v>
      </c>
      <c r="M735" s="199"/>
      <c r="N735" s="199"/>
      <c r="O735" s="199"/>
      <c r="P735" s="199"/>
      <c r="Q735" s="199" t="s">
        <v>190</v>
      </c>
      <c r="R735" s="199" t="s">
        <v>1787</v>
      </c>
      <c r="S735" s="199" t="str">
        <f t="shared" si="2"/>
        <v>PRO</v>
      </c>
      <c r="T735" s="199"/>
      <c r="U735" s="199" t="s">
        <v>375</v>
      </c>
    </row>
    <row r="736" spans="1:21" ht="15.75" customHeight="1">
      <c r="A736" s="200">
        <v>31</v>
      </c>
      <c r="B736" s="223" t="s">
        <v>1841</v>
      </c>
      <c r="C736" s="201">
        <v>2022</v>
      </c>
      <c r="D736" s="202">
        <v>44712</v>
      </c>
      <c r="E736" s="199" t="s">
        <v>1775</v>
      </c>
      <c r="F736" s="199" t="s">
        <v>1113</v>
      </c>
      <c r="G736" s="199" t="s">
        <v>328</v>
      </c>
      <c r="H736" s="216">
        <v>1232800723</v>
      </c>
      <c r="I736" s="203" t="s">
        <v>327</v>
      </c>
      <c r="J736" s="206"/>
      <c r="K736" s="198" t="str">
        <f t="shared" ca="1" si="0"/>
        <v>123 año, 7 mes</v>
      </c>
      <c r="L736" s="199" t="s">
        <v>1114</v>
      </c>
      <c r="M736" s="199"/>
      <c r="N736" s="199"/>
      <c r="O736" s="199"/>
      <c r="P736" s="199"/>
      <c r="Q736" s="199" t="s">
        <v>187</v>
      </c>
      <c r="R736" s="199" t="s">
        <v>1812</v>
      </c>
      <c r="S736" s="199" t="str">
        <f t="shared" si="2"/>
        <v>TET</v>
      </c>
      <c r="T736" s="199"/>
      <c r="U736" s="199" t="s">
        <v>375</v>
      </c>
    </row>
    <row r="737" spans="1:21" ht="15.75" customHeight="1">
      <c r="A737" s="200">
        <v>31</v>
      </c>
      <c r="B737" s="223" t="s">
        <v>1841</v>
      </c>
      <c r="C737" s="201">
        <v>2022</v>
      </c>
      <c r="D737" s="202">
        <v>44712</v>
      </c>
      <c r="E737" s="199" t="s">
        <v>1775</v>
      </c>
      <c r="F737" s="199" t="s">
        <v>1113</v>
      </c>
      <c r="G737" s="199" t="s">
        <v>328</v>
      </c>
      <c r="H737" s="216">
        <v>1232800723</v>
      </c>
      <c r="I737" s="203" t="s">
        <v>327</v>
      </c>
      <c r="J737" s="206"/>
      <c r="K737" s="198" t="str">
        <f t="shared" ca="1" si="0"/>
        <v>123 año, 7 mes</v>
      </c>
      <c r="L737" s="199" t="s">
        <v>1114</v>
      </c>
      <c r="M737" s="199"/>
      <c r="N737" s="199"/>
      <c r="O737" s="199"/>
      <c r="P737" s="199"/>
      <c r="Q737" s="199" t="s">
        <v>190</v>
      </c>
      <c r="R737" s="199" t="s">
        <v>1787</v>
      </c>
      <c r="S737" s="199" t="str">
        <f t="shared" si="2"/>
        <v>PRO</v>
      </c>
      <c r="T737" s="199"/>
      <c r="U737" s="199" t="s">
        <v>375</v>
      </c>
    </row>
    <row r="738" spans="1:21" ht="15.75" customHeight="1">
      <c r="A738" s="200">
        <v>31</v>
      </c>
      <c r="B738" s="223" t="s">
        <v>1841</v>
      </c>
      <c r="C738" s="201">
        <v>2022</v>
      </c>
      <c r="D738" s="202">
        <v>44712</v>
      </c>
      <c r="E738" s="199" t="s">
        <v>1775</v>
      </c>
      <c r="F738" s="199" t="s">
        <v>1113</v>
      </c>
      <c r="G738" s="199" t="s">
        <v>328</v>
      </c>
      <c r="H738" s="216">
        <v>1232800723</v>
      </c>
      <c r="I738" s="203" t="s">
        <v>327</v>
      </c>
      <c r="J738" s="206"/>
      <c r="K738" s="198" t="str">
        <f t="shared" ca="1" si="0"/>
        <v>123 año, 7 mes</v>
      </c>
      <c r="L738" s="199" t="s">
        <v>1114</v>
      </c>
      <c r="M738" s="199"/>
      <c r="N738" s="199"/>
      <c r="O738" s="199"/>
      <c r="P738" s="199"/>
      <c r="Q738" s="199" t="s">
        <v>187</v>
      </c>
      <c r="R738" s="199" t="s">
        <v>1812</v>
      </c>
      <c r="S738" s="199" t="str">
        <f t="shared" si="2"/>
        <v>TET</v>
      </c>
      <c r="T738" s="199"/>
      <c r="U738" s="199" t="s">
        <v>375</v>
      </c>
    </row>
    <row r="739" spans="1:21" ht="15.75" customHeight="1">
      <c r="A739" s="200">
        <v>26</v>
      </c>
      <c r="B739" s="223" t="s">
        <v>1847</v>
      </c>
      <c r="C739" s="201">
        <v>2022</v>
      </c>
      <c r="D739" s="202">
        <v>44738</v>
      </c>
      <c r="E739" s="199" t="s">
        <v>1775</v>
      </c>
      <c r="F739" s="199" t="s">
        <v>699</v>
      </c>
      <c r="G739" s="199" t="s">
        <v>328</v>
      </c>
      <c r="H739" s="210">
        <v>1109572310</v>
      </c>
      <c r="I739" s="203" t="s">
        <v>327</v>
      </c>
      <c r="J739" s="206"/>
      <c r="K739" s="198" t="str">
        <f t="shared" ca="1" si="0"/>
        <v>123 año, 7 mes</v>
      </c>
      <c r="L739" s="199" t="s">
        <v>700</v>
      </c>
      <c r="M739" s="199"/>
      <c r="N739" s="199"/>
      <c r="O739" s="199"/>
      <c r="P739" s="199"/>
      <c r="Q739" s="199" t="s">
        <v>173</v>
      </c>
      <c r="R739" s="199" t="s">
        <v>1777</v>
      </c>
      <c r="S739" s="199" t="str">
        <f t="shared" si="2"/>
        <v>NIM</v>
      </c>
      <c r="T739" s="199"/>
      <c r="U739" s="199" t="s">
        <v>375</v>
      </c>
    </row>
    <row r="740" spans="1:21" ht="15.75" customHeight="1">
      <c r="A740" s="200">
        <v>26</v>
      </c>
      <c r="B740" s="223" t="s">
        <v>1847</v>
      </c>
      <c r="C740" s="201">
        <v>2022</v>
      </c>
      <c r="D740" s="202">
        <v>44738</v>
      </c>
      <c r="E740" s="199" t="s">
        <v>1775</v>
      </c>
      <c r="F740" s="199" t="s">
        <v>470</v>
      </c>
      <c r="G740" s="199" t="s">
        <v>328</v>
      </c>
      <c r="H740" s="210">
        <v>1056143700</v>
      </c>
      <c r="I740" s="203" t="s">
        <v>324</v>
      </c>
      <c r="J740" s="206"/>
      <c r="K740" s="198" t="str">
        <f t="shared" ca="1" si="0"/>
        <v>123 año, 7 mes</v>
      </c>
      <c r="L740" s="199" t="s">
        <v>1848</v>
      </c>
      <c r="M740" s="199"/>
      <c r="N740" s="199"/>
      <c r="O740" s="199"/>
      <c r="P740" s="199"/>
      <c r="Q740" s="199" t="s">
        <v>1827</v>
      </c>
      <c r="R740" s="199" t="s">
        <v>1789</v>
      </c>
      <c r="S740" s="199" t="str">
        <f t="shared" si="2"/>
        <v>AVA</v>
      </c>
      <c r="T740" s="199"/>
      <c r="U740" s="199" t="s">
        <v>375</v>
      </c>
    </row>
    <row r="741" spans="1:21" ht="15.75" customHeight="1">
      <c r="A741" s="200">
        <v>26</v>
      </c>
      <c r="B741" s="223" t="s">
        <v>1847</v>
      </c>
      <c r="C741" s="201">
        <v>2022</v>
      </c>
      <c r="D741" s="202">
        <v>44738</v>
      </c>
      <c r="E741" s="199" t="s">
        <v>1775</v>
      </c>
      <c r="F741" s="199" t="s">
        <v>1259</v>
      </c>
      <c r="G741" s="199" t="s">
        <v>328</v>
      </c>
      <c r="H741" s="199">
        <v>1232815418</v>
      </c>
      <c r="I741" s="203" t="s">
        <v>324</v>
      </c>
      <c r="J741" s="205">
        <v>44264</v>
      </c>
      <c r="K741" s="198" t="str">
        <f t="shared" ca="1" si="0"/>
        <v>2 año, 5 mes</v>
      </c>
      <c r="L741" s="199" t="s">
        <v>1260</v>
      </c>
      <c r="M741" s="207" t="s">
        <v>1849</v>
      </c>
      <c r="N741" s="207">
        <v>1020726788</v>
      </c>
      <c r="O741" s="207" t="s">
        <v>1261</v>
      </c>
      <c r="P741" s="207">
        <v>3195122685</v>
      </c>
      <c r="Q741" s="236" t="s">
        <v>189</v>
      </c>
      <c r="R741" s="199" t="s">
        <v>1814</v>
      </c>
      <c r="S741" s="199" t="str">
        <f t="shared" si="2"/>
        <v>PRI</v>
      </c>
      <c r="T741" s="199"/>
      <c r="U741" s="199" t="s">
        <v>375</v>
      </c>
    </row>
    <row r="742" spans="1:21" ht="15.75" customHeight="1">
      <c r="A742" s="200">
        <v>26</v>
      </c>
      <c r="B742" s="223" t="s">
        <v>1847</v>
      </c>
      <c r="C742" s="201">
        <v>2022</v>
      </c>
      <c r="D742" s="202">
        <v>44738</v>
      </c>
      <c r="E742" s="199" t="s">
        <v>1775</v>
      </c>
      <c r="F742" s="199" t="s">
        <v>1259</v>
      </c>
      <c r="G742" s="199" t="s">
        <v>328</v>
      </c>
      <c r="H742" s="199">
        <v>1232815418</v>
      </c>
      <c r="I742" s="203" t="s">
        <v>324</v>
      </c>
      <c r="J742" s="205">
        <v>44264</v>
      </c>
      <c r="K742" s="198" t="str">
        <f t="shared" ca="1" si="0"/>
        <v>2 año, 5 mes</v>
      </c>
      <c r="L742" s="199" t="s">
        <v>1260</v>
      </c>
      <c r="M742" s="207" t="s">
        <v>1849</v>
      </c>
      <c r="N742" s="207">
        <v>1020726788</v>
      </c>
      <c r="O742" s="207" t="s">
        <v>1261</v>
      </c>
      <c r="P742" s="207">
        <v>3195122685</v>
      </c>
      <c r="Q742" s="199" t="s">
        <v>186</v>
      </c>
      <c r="R742" s="199" t="s">
        <v>1781</v>
      </c>
      <c r="S742" s="199" t="str">
        <f t="shared" si="2"/>
        <v>VAR</v>
      </c>
      <c r="T742" s="199"/>
      <c r="U742" s="199" t="s">
        <v>375</v>
      </c>
    </row>
    <row r="743" spans="1:21" ht="15.75" customHeight="1">
      <c r="A743" s="200">
        <v>26</v>
      </c>
      <c r="B743" s="223" t="s">
        <v>1847</v>
      </c>
      <c r="C743" s="201">
        <v>2022</v>
      </c>
      <c r="D743" s="202">
        <v>44738</v>
      </c>
      <c r="E743" s="199" t="s">
        <v>1775</v>
      </c>
      <c r="F743" s="199" t="s">
        <v>1259</v>
      </c>
      <c r="G743" s="199" t="s">
        <v>328</v>
      </c>
      <c r="H743" s="199">
        <v>1232815418</v>
      </c>
      <c r="I743" s="203" t="s">
        <v>324</v>
      </c>
      <c r="J743" s="205">
        <v>44264</v>
      </c>
      <c r="K743" s="198" t="str">
        <f t="shared" ca="1" si="0"/>
        <v>2 año, 5 mes</v>
      </c>
      <c r="L743" s="199" t="s">
        <v>1260</v>
      </c>
      <c r="M743" s="207" t="s">
        <v>1849</v>
      </c>
      <c r="N743" s="207">
        <v>1020726788</v>
      </c>
      <c r="O743" s="207" t="s">
        <v>1261</v>
      </c>
      <c r="P743" s="207">
        <v>3195122685</v>
      </c>
      <c r="Q743" s="199" t="s">
        <v>1827</v>
      </c>
      <c r="R743" s="199" t="s">
        <v>1789</v>
      </c>
      <c r="S743" s="199" t="str">
        <f t="shared" si="2"/>
        <v>AVA</v>
      </c>
      <c r="T743" s="199"/>
      <c r="U743" s="199" t="s">
        <v>375</v>
      </c>
    </row>
    <row r="744" spans="1:21" ht="15.75" customHeight="1">
      <c r="A744" s="200">
        <v>26</v>
      </c>
      <c r="B744" s="223" t="s">
        <v>1847</v>
      </c>
      <c r="C744" s="201">
        <v>2022</v>
      </c>
      <c r="D744" s="202">
        <v>44738</v>
      </c>
      <c r="E744" s="199" t="s">
        <v>1775</v>
      </c>
      <c r="F744" s="199" t="s">
        <v>1066</v>
      </c>
      <c r="G744" s="199" t="s">
        <v>328</v>
      </c>
      <c r="H744" s="199">
        <v>1150696079</v>
      </c>
      <c r="I744" s="203" t="s">
        <v>327</v>
      </c>
      <c r="J744" s="206"/>
      <c r="K744" s="198" t="str">
        <f t="shared" ca="1" si="0"/>
        <v>123 año, 7 mes</v>
      </c>
      <c r="L744" s="199" t="s">
        <v>1067</v>
      </c>
      <c r="M744" s="199"/>
      <c r="N744" s="199"/>
      <c r="O744" s="199"/>
      <c r="P744" s="199"/>
      <c r="Q744" s="199" t="s">
        <v>173</v>
      </c>
      <c r="R744" s="199" t="s">
        <v>1777</v>
      </c>
      <c r="S744" s="199" t="str">
        <f t="shared" si="2"/>
        <v>NIM</v>
      </c>
      <c r="T744" s="199"/>
      <c r="U744" s="199" t="s">
        <v>371</v>
      </c>
    </row>
    <row r="745" spans="1:21" ht="15.75" customHeight="1">
      <c r="A745" s="200">
        <v>5</v>
      </c>
      <c r="B745" s="223" t="s">
        <v>1850</v>
      </c>
      <c r="C745" s="201">
        <v>2022</v>
      </c>
      <c r="D745" s="202">
        <v>44747</v>
      </c>
      <c r="E745" s="199" t="s">
        <v>1775</v>
      </c>
      <c r="F745" s="199" t="s">
        <v>676</v>
      </c>
      <c r="G745" s="199" t="s">
        <v>328</v>
      </c>
      <c r="H745" s="210">
        <v>1109571512</v>
      </c>
      <c r="I745" s="203" t="s">
        <v>324</v>
      </c>
      <c r="J745" s="206"/>
      <c r="K745" s="198" t="str">
        <f t="shared" ca="1" si="0"/>
        <v>123 año, 7 mes</v>
      </c>
      <c r="L745" s="199" t="s">
        <v>677</v>
      </c>
      <c r="M745" s="199"/>
      <c r="N745" s="199"/>
      <c r="O745" s="199"/>
      <c r="P745" s="199"/>
      <c r="Q745" s="199" t="s">
        <v>192</v>
      </c>
      <c r="R745" s="199" t="s">
        <v>1783</v>
      </c>
      <c r="S745" s="199" t="str">
        <f t="shared" si="2"/>
        <v>PRE</v>
      </c>
      <c r="T745" s="199"/>
      <c r="U745" s="199" t="s">
        <v>375</v>
      </c>
    </row>
    <row r="746" spans="1:21" ht="15.75" customHeight="1">
      <c r="A746" s="200">
        <v>5</v>
      </c>
      <c r="B746" s="223" t="s">
        <v>1850</v>
      </c>
      <c r="C746" s="201">
        <v>2022</v>
      </c>
      <c r="D746" s="202">
        <v>44747</v>
      </c>
      <c r="E746" s="199" t="s">
        <v>1775</v>
      </c>
      <c r="F746" s="199" t="s">
        <v>676</v>
      </c>
      <c r="G746" s="199" t="s">
        <v>328</v>
      </c>
      <c r="H746" s="210">
        <v>1109571512</v>
      </c>
      <c r="I746" s="203" t="s">
        <v>324</v>
      </c>
      <c r="J746" s="206"/>
      <c r="K746" s="198" t="str">
        <f t="shared" ca="1" si="0"/>
        <v>123 año, 7 mes</v>
      </c>
      <c r="L746" s="199" t="s">
        <v>677</v>
      </c>
      <c r="M746" s="199"/>
      <c r="N746" s="199"/>
      <c r="O746" s="199"/>
      <c r="P746" s="199"/>
      <c r="Q746" s="212" t="s">
        <v>292</v>
      </c>
      <c r="R746" s="199" t="s">
        <v>1776</v>
      </c>
      <c r="S746" s="199" t="str">
        <f t="shared" si="2"/>
        <v>INF</v>
      </c>
      <c r="T746" s="199"/>
      <c r="U746" s="199" t="s">
        <v>375</v>
      </c>
    </row>
    <row r="747" spans="1:21" ht="15.75" customHeight="1">
      <c r="A747" s="200">
        <v>5</v>
      </c>
      <c r="B747" s="223" t="s">
        <v>1850</v>
      </c>
      <c r="C747" s="201">
        <v>2022</v>
      </c>
      <c r="D747" s="202">
        <v>44747</v>
      </c>
      <c r="E747" s="199" t="s">
        <v>1775</v>
      </c>
      <c r="F747" s="199" t="s">
        <v>1274</v>
      </c>
      <c r="G747" s="199" t="s">
        <v>328</v>
      </c>
      <c r="H747" s="216">
        <v>1232816211</v>
      </c>
      <c r="I747" s="203" t="s">
        <v>324</v>
      </c>
      <c r="J747" s="204">
        <v>44340</v>
      </c>
      <c r="K747" s="198" t="str">
        <f t="shared" ca="1" si="0"/>
        <v>2 año, 3 mes</v>
      </c>
      <c r="L747" s="199" t="s">
        <v>1275</v>
      </c>
      <c r="M747" s="199"/>
      <c r="N747" s="199"/>
      <c r="O747" s="199"/>
      <c r="P747" s="199"/>
      <c r="Q747" s="199" t="s">
        <v>173</v>
      </c>
      <c r="R747" s="199" t="s">
        <v>1777</v>
      </c>
      <c r="S747" s="199" t="str">
        <f t="shared" si="2"/>
        <v>NIM</v>
      </c>
      <c r="T747" s="199"/>
      <c r="U747" s="199" t="s">
        <v>371</v>
      </c>
    </row>
    <row r="748" spans="1:21" ht="15.75" customHeight="1">
      <c r="A748" s="200">
        <v>5</v>
      </c>
      <c r="B748" s="223" t="s">
        <v>1850</v>
      </c>
      <c r="C748" s="201">
        <v>2022</v>
      </c>
      <c r="D748" s="202">
        <v>44747</v>
      </c>
      <c r="E748" s="199" t="s">
        <v>1775</v>
      </c>
      <c r="F748" s="199" t="s">
        <v>1189</v>
      </c>
      <c r="G748" s="199" t="s">
        <v>328</v>
      </c>
      <c r="H748" s="199">
        <v>1232812098</v>
      </c>
      <c r="I748" s="203" t="s">
        <v>327</v>
      </c>
      <c r="J748" s="206"/>
      <c r="K748" s="198" t="str">
        <f t="shared" ca="1" si="0"/>
        <v>123 año, 7 mes</v>
      </c>
      <c r="L748" s="199" t="s">
        <v>1190</v>
      </c>
      <c r="M748" s="199"/>
      <c r="N748" s="199"/>
      <c r="O748" s="199"/>
      <c r="P748" s="199"/>
      <c r="Q748" s="199" t="s">
        <v>173</v>
      </c>
      <c r="R748" s="199" t="s">
        <v>1777</v>
      </c>
      <c r="S748" s="199" t="str">
        <f t="shared" si="2"/>
        <v>NIM</v>
      </c>
      <c r="T748" s="199"/>
      <c r="U748" s="199" t="s">
        <v>371</v>
      </c>
    </row>
    <row r="749" spans="1:21" ht="15.75" customHeight="1">
      <c r="A749" s="200">
        <v>6</v>
      </c>
      <c r="B749" s="223" t="s">
        <v>1850</v>
      </c>
      <c r="C749" s="201">
        <v>2022</v>
      </c>
      <c r="D749" s="202">
        <v>44748</v>
      </c>
      <c r="E749" s="199" t="s">
        <v>1775</v>
      </c>
      <c r="F749" s="199" t="s">
        <v>744</v>
      </c>
      <c r="G749" s="199" t="s">
        <v>328</v>
      </c>
      <c r="H749" s="210">
        <v>1109573739</v>
      </c>
      <c r="I749" s="203" t="s">
        <v>324</v>
      </c>
      <c r="J749" s="205">
        <v>44596</v>
      </c>
      <c r="K749" s="198" t="str">
        <f t="shared" ca="1" si="0"/>
        <v>1 año, 6 mes</v>
      </c>
      <c r="L749" s="199" t="s">
        <v>745</v>
      </c>
      <c r="M749" s="199" t="s">
        <v>1842</v>
      </c>
      <c r="N749" s="199">
        <v>1144028853</v>
      </c>
      <c r="O749" s="199" t="s">
        <v>746</v>
      </c>
      <c r="P749" s="199">
        <v>3176525687</v>
      </c>
      <c r="Q749" s="199" t="s">
        <v>173</v>
      </c>
      <c r="R749" s="199" t="s">
        <v>1777</v>
      </c>
      <c r="S749" s="199" t="str">
        <f t="shared" si="2"/>
        <v>NIM</v>
      </c>
      <c r="T749" s="199"/>
      <c r="U749" s="199" t="s">
        <v>371</v>
      </c>
    </row>
    <row r="750" spans="1:21" ht="15.75" customHeight="1">
      <c r="A750" s="200">
        <v>6</v>
      </c>
      <c r="B750" s="223" t="s">
        <v>1850</v>
      </c>
      <c r="C750" s="201">
        <v>2022</v>
      </c>
      <c r="D750" s="202">
        <v>44748</v>
      </c>
      <c r="E750" s="199" t="s">
        <v>1775</v>
      </c>
      <c r="F750" s="199" t="s">
        <v>763</v>
      </c>
      <c r="G750" s="199" t="s">
        <v>328</v>
      </c>
      <c r="H750" s="210">
        <v>1109574514</v>
      </c>
      <c r="I750" s="203" t="s">
        <v>324</v>
      </c>
      <c r="J750" s="205">
        <v>44684</v>
      </c>
      <c r="K750" s="198" t="str">
        <f t="shared" ca="1" si="0"/>
        <v>1 año, 3 mes</v>
      </c>
      <c r="L750" s="199" t="s">
        <v>764</v>
      </c>
      <c r="M750" s="199" t="s">
        <v>1815</v>
      </c>
      <c r="N750" s="199"/>
      <c r="O750" s="199"/>
      <c r="P750" s="199"/>
      <c r="Q750" s="199" t="s">
        <v>198</v>
      </c>
      <c r="R750" s="199" t="s">
        <v>1784</v>
      </c>
      <c r="S750" s="199" t="str">
        <f t="shared" si="2"/>
        <v>HEX</v>
      </c>
      <c r="T750" s="199"/>
      <c r="U750" s="199" t="s">
        <v>375</v>
      </c>
    </row>
    <row r="751" spans="1:21" ht="15.75" customHeight="1">
      <c r="A751" s="200">
        <v>6</v>
      </c>
      <c r="B751" s="223" t="s">
        <v>1850</v>
      </c>
      <c r="C751" s="201">
        <v>2022</v>
      </c>
      <c r="D751" s="202">
        <v>44748</v>
      </c>
      <c r="E751" s="199" t="s">
        <v>1775</v>
      </c>
      <c r="F751" s="199" t="s">
        <v>763</v>
      </c>
      <c r="G751" s="199" t="s">
        <v>328</v>
      </c>
      <c r="H751" s="210">
        <v>1109574514</v>
      </c>
      <c r="I751" s="203" t="s">
        <v>324</v>
      </c>
      <c r="J751" s="205">
        <v>44684</v>
      </c>
      <c r="K751" s="198" t="str">
        <f t="shared" ca="1" si="0"/>
        <v>1 año, 3 mes</v>
      </c>
      <c r="L751" s="199" t="s">
        <v>764</v>
      </c>
      <c r="M751" s="199" t="s">
        <v>1815</v>
      </c>
      <c r="N751" s="199"/>
      <c r="O751" s="199"/>
      <c r="P751" s="199"/>
      <c r="Q751" s="199" t="s">
        <v>192</v>
      </c>
      <c r="R751" s="199" t="s">
        <v>1783</v>
      </c>
      <c r="S751" s="199" t="str">
        <f t="shared" si="2"/>
        <v>PRE</v>
      </c>
      <c r="T751" s="199"/>
      <c r="U751" s="199" t="s">
        <v>375</v>
      </c>
    </row>
    <row r="752" spans="1:21" ht="15.75" customHeight="1">
      <c r="A752" s="200">
        <v>6</v>
      </c>
      <c r="B752" s="223" t="s">
        <v>1850</v>
      </c>
      <c r="C752" s="201">
        <v>2022</v>
      </c>
      <c r="D752" s="202">
        <v>44748</v>
      </c>
      <c r="E752" s="199" t="s">
        <v>1775</v>
      </c>
      <c r="F752" s="199" t="s">
        <v>763</v>
      </c>
      <c r="G752" s="199" t="s">
        <v>328</v>
      </c>
      <c r="H752" s="210">
        <v>1109574514</v>
      </c>
      <c r="I752" s="203" t="s">
        <v>324</v>
      </c>
      <c r="J752" s="205">
        <v>44684</v>
      </c>
      <c r="K752" s="198" t="str">
        <f t="shared" ca="1" si="0"/>
        <v>1 año, 3 mes</v>
      </c>
      <c r="L752" s="199" t="s">
        <v>764</v>
      </c>
      <c r="M752" s="199" t="s">
        <v>1815</v>
      </c>
      <c r="N752" s="199"/>
      <c r="O752" s="199"/>
      <c r="P752" s="199"/>
      <c r="Q752" s="199" t="s">
        <v>194</v>
      </c>
      <c r="R752" s="199" t="s">
        <v>1785</v>
      </c>
      <c r="S752" s="199" t="str">
        <f t="shared" si="2"/>
        <v>ROT</v>
      </c>
      <c r="T752" s="199"/>
      <c r="U752" s="199" t="s">
        <v>375</v>
      </c>
    </row>
    <row r="753" spans="1:21" ht="15.75" customHeight="1">
      <c r="A753" s="200">
        <v>6</v>
      </c>
      <c r="B753" s="223" t="s">
        <v>1850</v>
      </c>
      <c r="C753" s="201">
        <v>2022</v>
      </c>
      <c r="D753" s="202">
        <v>44748</v>
      </c>
      <c r="E753" s="199" t="s">
        <v>1775</v>
      </c>
      <c r="F753" s="199" t="s">
        <v>747</v>
      </c>
      <c r="G753" s="199" t="s">
        <v>328</v>
      </c>
      <c r="H753" s="210">
        <v>1109573943</v>
      </c>
      <c r="I753" s="203" t="s">
        <v>327</v>
      </c>
      <c r="J753" s="205">
        <v>44622</v>
      </c>
      <c r="K753" s="198" t="str">
        <f t="shared" ca="1" si="0"/>
        <v>1 año, 5 mes</v>
      </c>
      <c r="L753" s="199" t="s">
        <v>748</v>
      </c>
      <c r="M753" s="199"/>
      <c r="N753" s="199"/>
      <c r="O753" s="199"/>
      <c r="P753" s="199"/>
      <c r="Q753" s="199" t="s">
        <v>198</v>
      </c>
      <c r="R753" s="199" t="s">
        <v>1784</v>
      </c>
      <c r="S753" s="199" t="str">
        <f t="shared" si="2"/>
        <v>HEX</v>
      </c>
      <c r="T753" s="199"/>
      <c r="U753" s="199" t="s">
        <v>371</v>
      </c>
    </row>
    <row r="754" spans="1:21" ht="15.75" customHeight="1">
      <c r="A754" s="200">
        <v>6</v>
      </c>
      <c r="B754" s="223" t="s">
        <v>1850</v>
      </c>
      <c r="C754" s="201">
        <v>2022</v>
      </c>
      <c r="D754" s="202">
        <v>44748</v>
      </c>
      <c r="E754" s="199" t="s">
        <v>1775</v>
      </c>
      <c r="F754" s="199" t="s">
        <v>747</v>
      </c>
      <c r="G754" s="199" t="s">
        <v>328</v>
      </c>
      <c r="H754" s="210">
        <v>1109573943</v>
      </c>
      <c r="I754" s="203" t="s">
        <v>327</v>
      </c>
      <c r="J754" s="205">
        <v>44622</v>
      </c>
      <c r="K754" s="198" t="str">
        <f t="shared" ca="1" si="0"/>
        <v>1 año, 5 mes</v>
      </c>
      <c r="L754" s="199" t="s">
        <v>748</v>
      </c>
      <c r="M754" s="199"/>
      <c r="N754" s="199"/>
      <c r="O754" s="199"/>
      <c r="P754" s="199"/>
      <c r="Q754" s="199" t="s">
        <v>192</v>
      </c>
      <c r="R754" s="199" t="s">
        <v>1783</v>
      </c>
      <c r="S754" s="199" t="str">
        <f t="shared" si="2"/>
        <v>PRE</v>
      </c>
      <c r="T754" s="199"/>
      <c r="U754" s="199" t="s">
        <v>371</v>
      </c>
    </row>
    <row r="755" spans="1:21" ht="15.75" customHeight="1">
      <c r="A755" s="200">
        <v>6</v>
      </c>
      <c r="B755" s="223" t="s">
        <v>1850</v>
      </c>
      <c r="C755" s="201">
        <v>2022</v>
      </c>
      <c r="D755" s="202">
        <v>44748</v>
      </c>
      <c r="E755" s="199" t="s">
        <v>1775</v>
      </c>
      <c r="F755" s="199" t="s">
        <v>747</v>
      </c>
      <c r="G755" s="199" t="s">
        <v>328</v>
      </c>
      <c r="H755" s="210">
        <v>1109573943</v>
      </c>
      <c r="I755" s="203" t="s">
        <v>327</v>
      </c>
      <c r="J755" s="205">
        <v>44622</v>
      </c>
      <c r="K755" s="198" t="str">
        <f t="shared" ca="1" si="0"/>
        <v>1 año, 5 mes</v>
      </c>
      <c r="L755" s="199" t="s">
        <v>748</v>
      </c>
      <c r="M755" s="199"/>
      <c r="N755" s="199"/>
      <c r="O755" s="199"/>
      <c r="P755" s="199"/>
      <c r="Q755" s="199" t="s">
        <v>194</v>
      </c>
      <c r="R755" s="199" t="s">
        <v>1785</v>
      </c>
      <c r="S755" s="199" t="str">
        <f t="shared" si="2"/>
        <v>ROT</v>
      </c>
      <c r="T755" s="199"/>
      <c r="U755" s="199" t="s">
        <v>371</v>
      </c>
    </row>
    <row r="756" spans="1:21" ht="15.75" customHeight="1">
      <c r="A756" s="200">
        <v>7</v>
      </c>
      <c r="B756" s="223" t="s">
        <v>1850</v>
      </c>
      <c r="C756" s="201">
        <v>2022</v>
      </c>
      <c r="D756" s="202">
        <v>44749</v>
      </c>
      <c r="E756" s="199" t="s">
        <v>1775</v>
      </c>
      <c r="F756" s="199" t="s">
        <v>1024</v>
      </c>
      <c r="G756" s="199" t="s">
        <v>328</v>
      </c>
      <c r="H756" s="210">
        <v>1144112057</v>
      </c>
      <c r="I756" s="203" t="s">
        <v>327</v>
      </c>
      <c r="J756" s="206"/>
      <c r="K756" s="198" t="str">
        <f t="shared" ca="1" si="0"/>
        <v>123 año, 7 mes</v>
      </c>
      <c r="L756" s="199" t="s">
        <v>1025</v>
      </c>
      <c r="M756" s="199"/>
      <c r="N756" s="199"/>
      <c r="O756" s="199"/>
      <c r="P756" s="199"/>
      <c r="Q756" s="199" t="s">
        <v>173</v>
      </c>
      <c r="R756" s="199" t="s">
        <v>1777</v>
      </c>
      <c r="S756" s="199" t="str">
        <f t="shared" si="2"/>
        <v>NIM</v>
      </c>
      <c r="T756" s="199"/>
      <c r="U756" s="199" t="s">
        <v>371</v>
      </c>
    </row>
    <row r="757" spans="1:21" ht="15.75" customHeight="1">
      <c r="A757" s="200">
        <v>7</v>
      </c>
      <c r="B757" s="223" t="s">
        <v>1850</v>
      </c>
      <c r="C757" s="201">
        <v>2022</v>
      </c>
      <c r="D757" s="202">
        <v>44749</v>
      </c>
      <c r="E757" s="199" t="s">
        <v>1775</v>
      </c>
      <c r="F757" s="208" t="s">
        <v>987</v>
      </c>
      <c r="G757" s="199" t="s">
        <v>328</v>
      </c>
      <c r="H757" s="199">
        <v>1126828189</v>
      </c>
      <c r="I757" s="203" t="s">
        <v>324</v>
      </c>
      <c r="J757" s="209">
        <v>44371</v>
      </c>
      <c r="K757" s="198" t="str">
        <f t="shared" ca="1" si="0"/>
        <v>2 año, 2 mes</v>
      </c>
      <c r="L757" s="199" t="s">
        <v>325</v>
      </c>
      <c r="M757" s="199" t="s">
        <v>1791</v>
      </c>
      <c r="N757" s="199"/>
      <c r="O757" s="199"/>
      <c r="P757" s="199"/>
      <c r="Q757" s="199" t="s">
        <v>190</v>
      </c>
      <c r="R757" s="199" t="s">
        <v>1787</v>
      </c>
      <c r="S757" s="199" t="str">
        <f t="shared" si="2"/>
        <v>PRO</v>
      </c>
      <c r="T757" s="199"/>
      <c r="U757" s="199" t="s">
        <v>375</v>
      </c>
    </row>
    <row r="758" spans="1:21" ht="15.75" customHeight="1">
      <c r="A758" s="200">
        <v>7</v>
      </c>
      <c r="B758" s="223" t="s">
        <v>1850</v>
      </c>
      <c r="C758" s="201">
        <v>2022</v>
      </c>
      <c r="D758" s="202">
        <v>44749</v>
      </c>
      <c r="E758" s="199" t="s">
        <v>1775</v>
      </c>
      <c r="F758" s="208" t="s">
        <v>987</v>
      </c>
      <c r="G758" s="199" t="s">
        <v>328</v>
      </c>
      <c r="H758" s="199">
        <v>1126828189</v>
      </c>
      <c r="I758" s="203" t="s">
        <v>324</v>
      </c>
      <c r="J758" s="209">
        <v>44371</v>
      </c>
      <c r="K758" s="198" t="str">
        <f t="shared" ca="1" si="0"/>
        <v>2 año, 2 mes</v>
      </c>
      <c r="L758" s="199" t="s">
        <v>325</v>
      </c>
      <c r="M758" s="199" t="s">
        <v>1791</v>
      </c>
      <c r="N758" s="199"/>
      <c r="O758" s="199"/>
      <c r="P758" s="199"/>
      <c r="Q758" s="199" t="s">
        <v>208</v>
      </c>
      <c r="R758" s="199" t="s">
        <v>1789</v>
      </c>
      <c r="S758" s="199" t="str">
        <f t="shared" si="2"/>
        <v>AVA</v>
      </c>
      <c r="T758" s="199"/>
      <c r="U758" s="199" t="s">
        <v>375</v>
      </c>
    </row>
    <row r="759" spans="1:21" ht="15.75" customHeight="1">
      <c r="A759" s="200">
        <v>7</v>
      </c>
      <c r="B759" s="223" t="s">
        <v>1850</v>
      </c>
      <c r="C759" s="201">
        <v>2022</v>
      </c>
      <c r="D759" s="202">
        <v>44749</v>
      </c>
      <c r="E759" s="199" t="s">
        <v>1775</v>
      </c>
      <c r="F759" s="208" t="s">
        <v>987</v>
      </c>
      <c r="G759" s="199" t="s">
        <v>328</v>
      </c>
      <c r="H759" s="199">
        <v>1126828189</v>
      </c>
      <c r="I759" s="203" t="s">
        <v>324</v>
      </c>
      <c r="J759" s="209">
        <v>44371</v>
      </c>
      <c r="K759" s="198" t="str">
        <f t="shared" ca="1" si="0"/>
        <v>2 año, 2 mes</v>
      </c>
      <c r="L759" s="199" t="s">
        <v>325</v>
      </c>
      <c r="M759" s="199" t="s">
        <v>1791</v>
      </c>
      <c r="N759" s="199"/>
      <c r="O759" s="199"/>
      <c r="P759" s="199"/>
      <c r="Q759" s="212" t="s">
        <v>292</v>
      </c>
      <c r="R759" s="199" t="s">
        <v>1776</v>
      </c>
      <c r="S759" s="199" t="str">
        <f t="shared" si="2"/>
        <v>INF</v>
      </c>
      <c r="T759" s="199"/>
      <c r="U759" s="199" t="s">
        <v>375</v>
      </c>
    </row>
    <row r="760" spans="1:21" ht="15.75" customHeight="1">
      <c r="A760" s="200">
        <v>7</v>
      </c>
      <c r="B760" s="223" t="s">
        <v>1850</v>
      </c>
      <c r="C760" s="201">
        <v>2022</v>
      </c>
      <c r="D760" s="202">
        <v>44749</v>
      </c>
      <c r="E760" s="199" t="s">
        <v>1775</v>
      </c>
      <c r="F760" s="199" t="s">
        <v>1000</v>
      </c>
      <c r="G760" s="199" t="s">
        <v>328</v>
      </c>
      <c r="H760" s="210">
        <v>1141376398</v>
      </c>
      <c r="I760" s="203" t="s">
        <v>327</v>
      </c>
      <c r="J760" s="206"/>
      <c r="K760" s="198" t="str">
        <f t="shared" ca="1" si="0"/>
        <v>123 año, 7 mes</v>
      </c>
      <c r="L760" s="199" t="s">
        <v>1001</v>
      </c>
      <c r="M760" s="199"/>
      <c r="N760" s="199"/>
      <c r="O760" s="199"/>
      <c r="P760" s="199"/>
      <c r="Q760" s="212" t="s">
        <v>292</v>
      </c>
      <c r="R760" s="199" t="s">
        <v>1776</v>
      </c>
      <c r="S760" s="199" t="str">
        <f t="shared" si="2"/>
        <v>INF</v>
      </c>
      <c r="T760" s="199"/>
      <c r="U760" s="199" t="s">
        <v>371</v>
      </c>
    </row>
    <row r="761" spans="1:21" ht="15.75" customHeight="1">
      <c r="A761" s="200">
        <v>7</v>
      </c>
      <c r="B761" s="223" t="s">
        <v>1850</v>
      </c>
      <c r="C761" s="201">
        <v>2022</v>
      </c>
      <c r="D761" s="202">
        <v>44749</v>
      </c>
      <c r="E761" s="199" t="s">
        <v>1775</v>
      </c>
      <c r="F761" s="199" t="s">
        <v>1367</v>
      </c>
      <c r="G761" s="199" t="s">
        <v>328</v>
      </c>
      <c r="H761" s="210">
        <v>1232819042</v>
      </c>
      <c r="I761" s="203" t="s">
        <v>327</v>
      </c>
      <c r="J761" s="205">
        <v>44595</v>
      </c>
      <c r="K761" s="198" t="str">
        <f t="shared" ca="1" si="0"/>
        <v>1 año, 6 mes</v>
      </c>
      <c r="L761" s="199" t="s">
        <v>1368</v>
      </c>
      <c r="M761" s="199" t="s">
        <v>1843</v>
      </c>
      <c r="N761" s="199">
        <v>1130621472</v>
      </c>
      <c r="O761" s="199" t="s">
        <v>1369</v>
      </c>
      <c r="P761" s="199">
        <v>3146163433</v>
      </c>
      <c r="Q761" s="199" t="s">
        <v>173</v>
      </c>
      <c r="R761" s="199" t="s">
        <v>1777</v>
      </c>
      <c r="S761" s="199" t="str">
        <f t="shared" si="2"/>
        <v>NIM</v>
      </c>
      <c r="T761" s="199"/>
      <c r="U761" s="199" t="s">
        <v>371</v>
      </c>
    </row>
    <row r="762" spans="1:21" ht="15.75" customHeight="1">
      <c r="A762" s="200">
        <v>7</v>
      </c>
      <c r="B762" s="223" t="s">
        <v>1850</v>
      </c>
      <c r="C762" s="201">
        <v>2022</v>
      </c>
      <c r="D762" s="202">
        <v>44749</v>
      </c>
      <c r="E762" s="199" t="s">
        <v>1775</v>
      </c>
      <c r="F762" s="199" t="s">
        <v>466</v>
      </c>
      <c r="G762" s="199" t="s">
        <v>328</v>
      </c>
      <c r="H762" s="210">
        <v>1043337288</v>
      </c>
      <c r="I762" s="203" t="s">
        <v>324</v>
      </c>
      <c r="J762" s="206"/>
      <c r="K762" s="198" t="str">
        <f t="shared" ca="1" si="0"/>
        <v>123 año, 7 mes</v>
      </c>
      <c r="L762" s="199" t="s">
        <v>467</v>
      </c>
      <c r="M762" s="199"/>
      <c r="N762" s="199"/>
      <c r="O762" s="199"/>
      <c r="P762" s="199"/>
      <c r="Q762" s="212" t="s">
        <v>292</v>
      </c>
      <c r="R762" s="199" t="s">
        <v>1776</v>
      </c>
      <c r="S762" s="199" t="str">
        <f t="shared" si="2"/>
        <v>INF</v>
      </c>
      <c r="T762" s="199"/>
      <c r="U762" s="199" t="s">
        <v>371</v>
      </c>
    </row>
    <row r="763" spans="1:21" ht="15.75" customHeight="1">
      <c r="A763" s="200">
        <v>8</v>
      </c>
      <c r="B763" s="223" t="s">
        <v>1850</v>
      </c>
      <c r="C763" s="201">
        <v>2022</v>
      </c>
      <c r="D763" s="202">
        <v>44750</v>
      </c>
      <c r="E763" s="199" t="s">
        <v>1775</v>
      </c>
      <c r="F763" s="199" t="s">
        <v>1174</v>
      </c>
      <c r="G763" s="199" t="s">
        <v>328</v>
      </c>
      <c r="H763" s="210">
        <v>1232810850</v>
      </c>
      <c r="I763" s="203" t="s">
        <v>327</v>
      </c>
      <c r="J763" s="206"/>
      <c r="K763" s="198" t="str">
        <f t="shared" ca="1" si="0"/>
        <v>123 año, 7 mes</v>
      </c>
      <c r="L763" s="199" t="s">
        <v>1175</v>
      </c>
      <c r="M763" s="199"/>
      <c r="N763" s="199"/>
      <c r="O763" s="199"/>
      <c r="P763" s="199"/>
      <c r="Q763" s="212" t="s">
        <v>292</v>
      </c>
      <c r="R763" s="199" t="s">
        <v>1776</v>
      </c>
      <c r="S763" s="199" t="str">
        <f t="shared" si="2"/>
        <v>INF</v>
      </c>
      <c r="T763" s="199"/>
      <c r="U763" s="199" t="s">
        <v>371</v>
      </c>
    </row>
    <row r="764" spans="1:21" ht="15.75" customHeight="1">
      <c r="A764" s="200">
        <v>8</v>
      </c>
      <c r="B764" s="223" t="s">
        <v>1850</v>
      </c>
      <c r="C764" s="201">
        <v>2022</v>
      </c>
      <c r="D764" s="202">
        <v>44750</v>
      </c>
      <c r="E764" s="199" t="s">
        <v>1775</v>
      </c>
      <c r="F764" s="199" t="s">
        <v>914</v>
      </c>
      <c r="G764" s="199" t="s">
        <v>328</v>
      </c>
      <c r="H764" s="210">
        <v>1112069023</v>
      </c>
      <c r="I764" s="203" t="s">
        <v>324</v>
      </c>
      <c r="J764" s="206"/>
      <c r="K764" s="198" t="str">
        <f t="shared" ca="1" si="0"/>
        <v>123 año, 7 mes</v>
      </c>
      <c r="L764" s="199" t="s">
        <v>915</v>
      </c>
      <c r="M764" s="199"/>
      <c r="N764" s="199"/>
      <c r="O764" s="199"/>
      <c r="P764" s="199"/>
      <c r="Q764" s="199" t="s">
        <v>209</v>
      </c>
      <c r="R764" s="199" t="s">
        <v>1779</v>
      </c>
      <c r="S764" s="199" t="str">
        <f t="shared" si="2"/>
        <v>PEN</v>
      </c>
      <c r="T764" s="199"/>
      <c r="U764" s="199" t="s">
        <v>375</v>
      </c>
    </row>
    <row r="765" spans="1:21" ht="15.75" customHeight="1">
      <c r="A765" s="200">
        <v>8</v>
      </c>
      <c r="B765" s="223" t="s">
        <v>1850</v>
      </c>
      <c r="C765" s="201">
        <v>2022</v>
      </c>
      <c r="D765" s="202">
        <v>44750</v>
      </c>
      <c r="E765" s="199" t="s">
        <v>1775</v>
      </c>
      <c r="F765" s="199" t="s">
        <v>647</v>
      </c>
      <c r="G765" s="199" t="s">
        <v>328</v>
      </c>
      <c r="H765" s="210">
        <v>1109569876</v>
      </c>
      <c r="I765" s="203" t="s">
        <v>327</v>
      </c>
      <c r="J765" s="206"/>
      <c r="K765" s="198" t="str">
        <f t="shared" ca="1" si="0"/>
        <v>123 año, 7 mes</v>
      </c>
      <c r="L765" s="199" t="s">
        <v>648</v>
      </c>
      <c r="M765" s="199"/>
      <c r="N765" s="199"/>
      <c r="O765" s="199"/>
      <c r="P765" s="199"/>
      <c r="Q765" s="212" t="s">
        <v>295</v>
      </c>
      <c r="R765" s="199" t="s">
        <v>1776</v>
      </c>
      <c r="S765" s="199" t="str">
        <f t="shared" si="2"/>
        <v>INF</v>
      </c>
      <c r="T765" s="199"/>
      <c r="U765" s="199" t="s">
        <v>371</v>
      </c>
    </row>
    <row r="766" spans="1:21" ht="15.75" customHeight="1">
      <c r="A766" s="200">
        <v>9</v>
      </c>
      <c r="B766" s="223" t="s">
        <v>1850</v>
      </c>
      <c r="C766" s="201">
        <v>2022</v>
      </c>
      <c r="D766" s="202">
        <v>44751</v>
      </c>
      <c r="E766" s="199" t="s">
        <v>1775</v>
      </c>
      <c r="F766" s="199" t="s">
        <v>479</v>
      </c>
      <c r="G766" s="199" t="s">
        <v>322</v>
      </c>
      <c r="H766" s="199">
        <v>1088972038</v>
      </c>
      <c r="I766" s="203" t="s">
        <v>327</v>
      </c>
      <c r="J766" s="206"/>
      <c r="K766" s="198" t="str">
        <f t="shared" ca="1" si="0"/>
        <v>123 año, 7 mes</v>
      </c>
      <c r="L766" s="199" t="s">
        <v>480</v>
      </c>
      <c r="M766" s="199"/>
      <c r="N766" s="199"/>
      <c r="O766" s="199"/>
      <c r="P766" s="199"/>
      <c r="Q766" s="212" t="s">
        <v>295</v>
      </c>
      <c r="R766" s="199" t="s">
        <v>1776</v>
      </c>
      <c r="S766" s="199" t="str">
        <f t="shared" si="2"/>
        <v>INF</v>
      </c>
      <c r="T766" s="199"/>
      <c r="U766" s="199" t="s">
        <v>371</v>
      </c>
    </row>
    <row r="767" spans="1:21" ht="15.75" customHeight="1">
      <c r="A767" s="200">
        <v>9</v>
      </c>
      <c r="B767" s="223" t="s">
        <v>1850</v>
      </c>
      <c r="C767" s="201">
        <v>2022</v>
      </c>
      <c r="D767" s="202">
        <v>44751</v>
      </c>
      <c r="E767" s="199" t="s">
        <v>1775</v>
      </c>
      <c r="F767" s="199" t="s">
        <v>1362</v>
      </c>
      <c r="G767" s="199" t="s">
        <v>328</v>
      </c>
      <c r="H767" s="210">
        <v>1232818955</v>
      </c>
      <c r="I767" s="203" t="s">
        <v>324</v>
      </c>
      <c r="J767" s="205">
        <v>44583</v>
      </c>
      <c r="K767" s="198" t="str">
        <f t="shared" ca="1" si="0"/>
        <v>1 año, 7 mes</v>
      </c>
      <c r="L767" s="199" t="s">
        <v>1363</v>
      </c>
      <c r="M767" s="207" t="s">
        <v>1851</v>
      </c>
      <c r="N767" s="207">
        <v>1144152552</v>
      </c>
      <c r="O767" s="207" t="s">
        <v>1364</v>
      </c>
      <c r="P767" s="207">
        <v>3185092025</v>
      </c>
      <c r="Q767" s="199" t="s">
        <v>173</v>
      </c>
      <c r="R767" s="199" t="s">
        <v>1777</v>
      </c>
      <c r="S767" s="199" t="str">
        <f t="shared" si="2"/>
        <v>NIM</v>
      </c>
      <c r="T767" s="199"/>
      <c r="U767" s="199" t="s">
        <v>375</v>
      </c>
    </row>
    <row r="768" spans="1:21" ht="15.75" customHeight="1">
      <c r="A768" s="200">
        <v>9</v>
      </c>
      <c r="B768" s="223" t="s">
        <v>1850</v>
      </c>
      <c r="C768" s="201">
        <v>2022</v>
      </c>
      <c r="D768" s="202">
        <v>44751</v>
      </c>
      <c r="E768" s="199" t="s">
        <v>1775</v>
      </c>
      <c r="F768" s="199" t="s">
        <v>722</v>
      </c>
      <c r="G768" s="199" t="s">
        <v>328</v>
      </c>
      <c r="H768" s="199">
        <v>1109572960</v>
      </c>
      <c r="I768" s="203" t="s">
        <v>324</v>
      </c>
      <c r="J768" s="205">
        <v>44479</v>
      </c>
      <c r="K768" s="198" t="str">
        <f t="shared" ca="1" si="0"/>
        <v>1 año, 10 mes</v>
      </c>
      <c r="L768" s="207" t="s">
        <v>723</v>
      </c>
      <c r="M768" s="207" t="s">
        <v>1852</v>
      </c>
      <c r="N768" s="207">
        <v>1088972038</v>
      </c>
      <c r="O768" s="207" t="s">
        <v>724</v>
      </c>
      <c r="P768" s="207">
        <v>3113264783</v>
      </c>
      <c r="Q768" s="212" t="s">
        <v>295</v>
      </c>
      <c r="R768" s="199" t="s">
        <v>1776</v>
      </c>
      <c r="S768" s="199" t="str">
        <f t="shared" si="2"/>
        <v>INF</v>
      </c>
      <c r="T768" s="199"/>
      <c r="U768" s="199" t="s">
        <v>371</v>
      </c>
    </row>
    <row r="769" spans="1:21" ht="15.75" customHeight="1">
      <c r="A769" s="200">
        <v>9</v>
      </c>
      <c r="B769" s="223" t="s">
        <v>1850</v>
      </c>
      <c r="C769" s="201">
        <v>2022</v>
      </c>
      <c r="D769" s="202">
        <v>44751</v>
      </c>
      <c r="E769" s="199" t="s">
        <v>1775</v>
      </c>
      <c r="F769" s="199" t="s">
        <v>705</v>
      </c>
      <c r="G769" s="199" t="s">
        <v>328</v>
      </c>
      <c r="H769" s="199">
        <v>1109572687</v>
      </c>
      <c r="I769" s="203" t="s">
        <v>327</v>
      </c>
      <c r="J769" s="206"/>
      <c r="K769" s="198" t="str">
        <f t="shared" ca="1" si="0"/>
        <v>123 año, 7 mes</v>
      </c>
      <c r="L769" s="199" t="s">
        <v>706</v>
      </c>
      <c r="M769" s="199"/>
      <c r="N769" s="199"/>
      <c r="O769" s="199"/>
      <c r="P769" s="199"/>
      <c r="Q769" s="199" t="s">
        <v>173</v>
      </c>
      <c r="R769" s="199" t="s">
        <v>1777</v>
      </c>
      <c r="S769" s="199" t="str">
        <f t="shared" si="2"/>
        <v>NIM</v>
      </c>
      <c r="T769" s="199"/>
      <c r="U769" s="199" t="s">
        <v>371</v>
      </c>
    </row>
    <row r="770" spans="1:21" ht="15.75" customHeight="1">
      <c r="A770" s="200">
        <v>9</v>
      </c>
      <c r="B770" s="223" t="s">
        <v>1850</v>
      </c>
      <c r="C770" s="201">
        <v>2022</v>
      </c>
      <c r="D770" s="202">
        <v>44751</v>
      </c>
      <c r="E770" s="199" t="s">
        <v>1775</v>
      </c>
      <c r="F770" s="199" t="s">
        <v>392</v>
      </c>
      <c r="G770" s="199" t="s">
        <v>322</v>
      </c>
      <c r="H770" s="199">
        <v>87249505</v>
      </c>
      <c r="I770" s="203" t="s">
        <v>324</v>
      </c>
      <c r="J770" s="206"/>
      <c r="K770" s="198" t="str">
        <f t="shared" ca="1" si="0"/>
        <v>123 año, 7 mes</v>
      </c>
      <c r="L770" s="199" t="s">
        <v>480</v>
      </c>
      <c r="M770" s="199"/>
      <c r="N770" s="199"/>
      <c r="O770" s="199"/>
      <c r="P770" s="199"/>
      <c r="Q770" s="212" t="s">
        <v>295</v>
      </c>
      <c r="R770" s="199" t="s">
        <v>1776</v>
      </c>
      <c r="S770" s="199" t="str">
        <f t="shared" si="2"/>
        <v>INF</v>
      </c>
      <c r="T770" s="199"/>
      <c r="U770" s="199" t="s">
        <v>371</v>
      </c>
    </row>
    <row r="771" spans="1:21" ht="15.75" customHeight="1">
      <c r="A771" s="200">
        <v>11</v>
      </c>
      <c r="B771" s="223" t="s">
        <v>1850</v>
      </c>
      <c r="C771" s="201">
        <v>2022</v>
      </c>
      <c r="D771" s="202">
        <v>44753</v>
      </c>
      <c r="E771" s="199" t="s">
        <v>1775</v>
      </c>
      <c r="F771" s="199" t="s">
        <v>374</v>
      </c>
      <c r="G771" s="199" t="s">
        <v>322</v>
      </c>
      <c r="H771" s="199">
        <v>29739209</v>
      </c>
      <c r="I771" s="203" t="s">
        <v>327</v>
      </c>
      <c r="J771" s="206"/>
      <c r="K771" s="198" t="str">
        <f t="shared" ca="1" si="0"/>
        <v>123 año, 7 mes</v>
      </c>
      <c r="L771" s="199" t="s">
        <v>1853</v>
      </c>
      <c r="M771" s="199"/>
      <c r="N771" s="199"/>
      <c r="O771" s="199"/>
      <c r="P771" s="199"/>
      <c r="Q771" s="212" t="s">
        <v>295</v>
      </c>
      <c r="R771" s="199" t="s">
        <v>1776</v>
      </c>
      <c r="S771" s="199" t="str">
        <f t="shared" si="2"/>
        <v>INF</v>
      </c>
      <c r="T771" s="199"/>
      <c r="U771" s="199" t="s">
        <v>375</v>
      </c>
    </row>
    <row r="772" spans="1:21" ht="15.75" customHeight="1">
      <c r="A772" s="200">
        <v>11</v>
      </c>
      <c r="B772" s="223" t="s">
        <v>1850</v>
      </c>
      <c r="C772" s="201">
        <v>2022</v>
      </c>
      <c r="D772" s="202">
        <v>44753</v>
      </c>
      <c r="E772" s="199" t="s">
        <v>1775</v>
      </c>
      <c r="F772" s="199" t="s">
        <v>736</v>
      </c>
      <c r="G772" s="199" t="s">
        <v>328</v>
      </c>
      <c r="H772" s="210">
        <v>1109573393</v>
      </c>
      <c r="I772" s="203" t="s">
        <v>324</v>
      </c>
      <c r="J772" s="205">
        <v>44539</v>
      </c>
      <c r="K772" s="198" t="str">
        <f t="shared" ca="1" si="0"/>
        <v>1 año, 8 mes</v>
      </c>
      <c r="L772" s="199" t="s">
        <v>737</v>
      </c>
      <c r="M772" s="199" t="s">
        <v>1854</v>
      </c>
      <c r="N772" s="199">
        <v>1143875235</v>
      </c>
      <c r="O772" s="199" t="s">
        <v>738</v>
      </c>
      <c r="P772" s="199">
        <v>3186238643</v>
      </c>
      <c r="Q772" s="212" t="s">
        <v>295</v>
      </c>
      <c r="R772" s="199" t="s">
        <v>1776</v>
      </c>
      <c r="S772" s="199" t="str">
        <f t="shared" si="2"/>
        <v>INF</v>
      </c>
      <c r="T772" s="199"/>
      <c r="U772" s="199" t="s">
        <v>375</v>
      </c>
    </row>
    <row r="773" spans="1:21" ht="15.75" customHeight="1">
      <c r="A773" s="200">
        <v>11</v>
      </c>
      <c r="B773" s="223" t="s">
        <v>1850</v>
      </c>
      <c r="C773" s="201">
        <v>2022</v>
      </c>
      <c r="D773" s="202">
        <v>44753</v>
      </c>
      <c r="E773" s="199" t="s">
        <v>1775</v>
      </c>
      <c r="F773" s="199" t="s">
        <v>717</v>
      </c>
      <c r="G773" s="199" t="s">
        <v>328</v>
      </c>
      <c r="H773" s="210">
        <v>1109572895</v>
      </c>
      <c r="I773" s="203" t="s">
        <v>327</v>
      </c>
      <c r="J773" s="205">
        <v>44470</v>
      </c>
      <c r="K773" s="198" t="str">
        <f t="shared" ca="1" si="0"/>
        <v>1 año, 10 mes</v>
      </c>
      <c r="L773" s="199" t="s">
        <v>718</v>
      </c>
      <c r="M773" s="199" t="s">
        <v>1855</v>
      </c>
      <c r="N773" s="199">
        <v>53123732</v>
      </c>
      <c r="O773" s="199" t="s">
        <v>719</v>
      </c>
      <c r="P773" s="199">
        <v>3175183779</v>
      </c>
      <c r="Q773" s="199" t="s">
        <v>173</v>
      </c>
      <c r="R773" s="199" t="s">
        <v>1777</v>
      </c>
      <c r="S773" s="199" t="str">
        <f t="shared" si="2"/>
        <v>NIM</v>
      </c>
      <c r="T773" s="199"/>
      <c r="U773" s="199" t="s">
        <v>371</v>
      </c>
    </row>
    <row r="774" spans="1:21" ht="15.75" customHeight="1">
      <c r="A774" s="200">
        <v>11</v>
      </c>
      <c r="B774" s="223" t="s">
        <v>1850</v>
      </c>
      <c r="C774" s="201">
        <v>2022</v>
      </c>
      <c r="D774" s="202">
        <v>44753</v>
      </c>
      <c r="E774" s="199" t="s">
        <v>1775</v>
      </c>
      <c r="F774" s="199" t="s">
        <v>1264</v>
      </c>
      <c r="G774" s="199" t="s">
        <v>328</v>
      </c>
      <c r="H774" s="210">
        <v>1232815700</v>
      </c>
      <c r="I774" s="203" t="s">
        <v>324</v>
      </c>
      <c r="J774" s="206"/>
      <c r="K774" s="198" t="str">
        <f t="shared" ca="1" si="0"/>
        <v>123 año, 7 mes</v>
      </c>
      <c r="L774" s="199" t="s">
        <v>1265</v>
      </c>
      <c r="M774" s="199"/>
      <c r="N774" s="199"/>
      <c r="O774" s="199"/>
      <c r="P774" s="199"/>
      <c r="Q774" s="199" t="s">
        <v>192</v>
      </c>
      <c r="R774" s="199" t="s">
        <v>1783</v>
      </c>
      <c r="S774" s="199" t="str">
        <f t="shared" si="2"/>
        <v>PRE</v>
      </c>
      <c r="T774" s="199"/>
      <c r="U774" s="199" t="s">
        <v>375</v>
      </c>
    </row>
    <row r="775" spans="1:21" ht="15.75" customHeight="1">
      <c r="A775" s="200">
        <v>11</v>
      </c>
      <c r="B775" s="223" t="s">
        <v>1850</v>
      </c>
      <c r="C775" s="201">
        <v>2022</v>
      </c>
      <c r="D775" s="202">
        <v>44753</v>
      </c>
      <c r="E775" s="199" t="s">
        <v>1775</v>
      </c>
      <c r="F775" s="199" t="s">
        <v>1008</v>
      </c>
      <c r="G775" s="199" t="s">
        <v>322</v>
      </c>
      <c r="H775" s="199">
        <v>1143875235</v>
      </c>
      <c r="I775" s="203" t="s">
        <v>327</v>
      </c>
      <c r="J775" s="206"/>
      <c r="K775" s="198" t="str">
        <f t="shared" ca="1" si="0"/>
        <v>123 año, 7 mes</v>
      </c>
      <c r="L775" s="199" t="s">
        <v>1009</v>
      </c>
      <c r="M775" s="199"/>
      <c r="N775" s="199"/>
      <c r="O775" s="199"/>
      <c r="P775" s="199"/>
      <c r="Q775" s="212" t="s">
        <v>295</v>
      </c>
      <c r="R775" s="199" t="s">
        <v>1776</v>
      </c>
      <c r="S775" s="199" t="str">
        <f t="shared" si="2"/>
        <v>INF</v>
      </c>
      <c r="T775" s="199"/>
      <c r="U775" s="199" t="s">
        <v>375</v>
      </c>
    </row>
    <row r="776" spans="1:21" ht="15.75" customHeight="1">
      <c r="A776" s="200">
        <v>11</v>
      </c>
      <c r="B776" s="223" t="s">
        <v>1850</v>
      </c>
      <c r="C776" s="201">
        <v>2022</v>
      </c>
      <c r="D776" s="202">
        <v>44753</v>
      </c>
      <c r="E776" s="199" t="s">
        <v>1775</v>
      </c>
      <c r="F776" s="199" t="s">
        <v>366</v>
      </c>
      <c r="G776" s="199" t="s">
        <v>322</v>
      </c>
      <c r="H776" s="199">
        <v>16608707</v>
      </c>
      <c r="I776" s="203" t="s">
        <v>324</v>
      </c>
      <c r="J776" s="206"/>
      <c r="K776" s="198" t="str">
        <f t="shared" ca="1" si="0"/>
        <v>123 año, 7 mes</v>
      </c>
      <c r="L776" s="199" t="s">
        <v>1853</v>
      </c>
      <c r="M776" s="199"/>
      <c r="N776" s="199"/>
      <c r="O776" s="199"/>
      <c r="P776" s="199"/>
      <c r="Q776" s="212" t="s">
        <v>295</v>
      </c>
      <c r="R776" s="199" t="s">
        <v>1776</v>
      </c>
      <c r="S776" s="199" t="str">
        <f t="shared" si="2"/>
        <v>INF</v>
      </c>
      <c r="T776" s="199"/>
      <c r="U776" s="199" t="s">
        <v>375</v>
      </c>
    </row>
    <row r="777" spans="1:21" ht="15.75" customHeight="1">
      <c r="A777" s="200">
        <v>11</v>
      </c>
      <c r="B777" s="223" t="s">
        <v>1850</v>
      </c>
      <c r="C777" s="201">
        <v>2022</v>
      </c>
      <c r="D777" s="202">
        <v>44753</v>
      </c>
      <c r="E777" s="199" t="s">
        <v>1775</v>
      </c>
      <c r="F777" s="199" t="s">
        <v>798</v>
      </c>
      <c r="G777" s="199" t="s">
        <v>328</v>
      </c>
      <c r="H777" s="210">
        <v>1109686860</v>
      </c>
      <c r="I777" s="203" t="s">
        <v>324</v>
      </c>
      <c r="J777" s="206"/>
      <c r="K777" s="198" t="str">
        <f t="shared" ca="1" si="0"/>
        <v>123 año, 7 mes</v>
      </c>
      <c r="L777" s="199" t="s">
        <v>799</v>
      </c>
      <c r="M777" s="199"/>
      <c r="N777" s="199"/>
      <c r="O777" s="199"/>
      <c r="P777" s="199"/>
      <c r="Q777" s="199" t="s">
        <v>192</v>
      </c>
      <c r="R777" s="199" t="s">
        <v>1783</v>
      </c>
      <c r="S777" s="199" t="str">
        <f t="shared" si="2"/>
        <v>PRE</v>
      </c>
      <c r="T777" s="199"/>
      <c r="U777" s="199" t="s">
        <v>375</v>
      </c>
    </row>
    <row r="778" spans="1:21" ht="15.75" customHeight="1">
      <c r="A778" s="200">
        <v>11</v>
      </c>
      <c r="B778" s="223" t="s">
        <v>1850</v>
      </c>
      <c r="C778" s="201">
        <v>2022</v>
      </c>
      <c r="D778" s="202">
        <v>44753</v>
      </c>
      <c r="E778" s="199" t="s">
        <v>1775</v>
      </c>
      <c r="F778" s="199" t="s">
        <v>798</v>
      </c>
      <c r="G778" s="199" t="s">
        <v>328</v>
      </c>
      <c r="H778" s="210">
        <v>1109686860</v>
      </c>
      <c r="I778" s="203" t="s">
        <v>324</v>
      </c>
      <c r="J778" s="206"/>
      <c r="K778" s="198" t="str">
        <f t="shared" ca="1" si="0"/>
        <v>123 año, 7 mes</v>
      </c>
      <c r="L778" s="199" t="s">
        <v>799</v>
      </c>
      <c r="M778" s="199"/>
      <c r="N778" s="199"/>
      <c r="O778" s="199"/>
      <c r="P778" s="199"/>
      <c r="Q778" s="212" t="s">
        <v>295</v>
      </c>
      <c r="R778" s="199" t="s">
        <v>1776</v>
      </c>
      <c r="S778" s="199" t="str">
        <f t="shared" si="2"/>
        <v>INF</v>
      </c>
      <c r="T778" s="199"/>
      <c r="U778" s="199" t="s">
        <v>375</v>
      </c>
    </row>
    <row r="779" spans="1:21" ht="15.75" customHeight="1">
      <c r="A779" s="200">
        <v>11</v>
      </c>
      <c r="B779" s="223" t="s">
        <v>1850</v>
      </c>
      <c r="C779" s="201">
        <v>2022</v>
      </c>
      <c r="D779" s="202">
        <v>44753</v>
      </c>
      <c r="E779" s="199" t="s">
        <v>1775</v>
      </c>
      <c r="F779" s="199" t="s">
        <v>1018</v>
      </c>
      <c r="G779" s="199" t="s">
        <v>322</v>
      </c>
      <c r="H779" s="199">
        <v>1144060320</v>
      </c>
      <c r="I779" s="203" t="s">
        <v>324</v>
      </c>
      <c r="J779" s="206"/>
      <c r="K779" s="198" t="str">
        <f t="shared" ca="1" si="0"/>
        <v>123 año, 7 mes</v>
      </c>
      <c r="L779" s="199" t="s">
        <v>1009</v>
      </c>
      <c r="M779" s="199"/>
      <c r="N779" s="199"/>
      <c r="O779" s="199"/>
      <c r="P779" s="199"/>
      <c r="Q779" s="212" t="s">
        <v>295</v>
      </c>
      <c r="R779" s="199" t="s">
        <v>1776</v>
      </c>
      <c r="S779" s="199" t="str">
        <f t="shared" si="2"/>
        <v>INF</v>
      </c>
      <c r="T779" s="199"/>
      <c r="U779" s="199" t="s">
        <v>375</v>
      </c>
    </row>
    <row r="780" spans="1:21" ht="15.75" customHeight="1">
      <c r="A780" s="200">
        <v>11</v>
      </c>
      <c r="B780" s="223" t="s">
        <v>1850</v>
      </c>
      <c r="C780" s="201">
        <v>2022</v>
      </c>
      <c r="D780" s="202">
        <v>44753</v>
      </c>
      <c r="E780" s="199" t="s">
        <v>1775</v>
      </c>
      <c r="F780" s="199" t="s">
        <v>1016</v>
      </c>
      <c r="G780" s="199" t="s">
        <v>322</v>
      </c>
      <c r="H780" s="199">
        <v>1144052565</v>
      </c>
      <c r="I780" s="203" t="s">
        <v>327</v>
      </c>
      <c r="J780" s="206"/>
      <c r="K780" s="198" t="str">
        <f t="shared" ca="1" si="0"/>
        <v>123 año, 7 mes</v>
      </c>
      <c r="L780" s="199" t="s">
        <v>1017</v>
      </c>
      <c r="M780" s="199"/>
      <c r="N780" s="199"/>
      <c r="O780" s="199"/>
      <c r="P780" s="199"/>
      <c r="Q780" s="212" t="s">
        <v>295</v>
      </c>
      <c r="R780" s="199" t="s">
        <v>1776</v>
      </c>
      <c r="S780" s="199" t="str">
        <f t="shared" si="2"/>
        <v>INF</v>
      </c>
      <c r="T780" s="199"/>
      <c r="U780" s="199" t="s">
        <v>371</v>
      </c>
    </row>
    <row r="781" spans="1:21" ht="15.75" customHeight="1">
      <c r="A781" s="200">
        <v>11</v>
      </c>
      <c r="B781" s="223" t="s">
        <v>1850</v>
      </c>
      <c r="C781" s="201">
        <v>2022</v>
      </c>
      <c r="D781" s="202">
        <v>44753</v>
      </c>
      <c r="E781" s="199" t="s">
        <v>1775</v>
      </c>
      <c r="F781" s="199" t="s">
        <v>377</v>
      </c>
      <c r="G781" s="199" t="s">
        <v>322</v>
      </c>
      <c r="H781" s="199">
        <v>31838338</v>
      </c>
      <c r="I781" s="203" t="s">
        <v>327</v>
      </c>
      <c r="J781" s="204">
        <v>21891</v>
      </c>
      <c r="K781" s="198" t="str">
        <f t="shared" ca="1" si="0"/>
        <v>63 año, 8 mes</v>
      </c>
      <c r="L781" s="199" t="s">
        <v>378</v>
      </c>
      <c r="M781" s="199"/>
      <c r="N781" s="199"/>
      <c r="O781" s="199"/>
      <c r="P781" s="199"/>
      <c r="Q781" s="212" t="s">
        <v>295</v>
      </c>
      <c r="R781" s="199" t="s">
        <v>1776</v>
      </c>
      <c r="S781" s="199" t="str">
        <f t="shared" si="2"/>
        <v>INF</v>
      </c>
      <c r="T781" s="199"/>
      <c r="U781" s="199" t="s">
        <v>371</v>
      </c>
    </row>
    <row r="782" spans="1:21" ht="15.75" customHeight="1">
      <c r="A782" s="200">
        <v>11</v>
      </c>
      <c r="B782" s="223" t="s">
        <v>1850</v>
      </c>
      <c r="C782" s="201">
        <v>2022</v>
      </c>
      <c r="D782" s="202">
        <v>44753</v>
      </c>
      <c r="E782" s="199" t="s">
        <v>1775</v>
      </c>
      <c r="F782" s="199" t="s">
        <v>1375</v>
      </c>
      <c r="G782" s="199" t="s">
        <v>328</v>
      </c>
      <c r="H782" s="199">
        <v>1232819436</v>
      </c>
      <c r="I782" s="203" t="s">
        <v>327</v>
      </c>
      <c r="J782" s="205">
        <v>44631</v>
      </c>
      <c r="K782" s="198" t="str">
        <f t="shared" ca="1" si="0"/>
        <v>1 año, 5 mes</v>
      </c>
      <c r="L782" s="199" t="s">
        <v>1376</v>
      </c>
      <c r="M782" s="199" t="s">
        <v>1844</v>
      </c>
      <c r="N782" s="199">
        <v>1144067275</v>
      </c>
      <c r="O782" s="199" t="s">
        <v>1377</v>
      </c>
      <c r="P782" s="199">
        <v>3166195143</v>
      </c>
      <c r="Q782" s="199" t="s">
        <v>198</v>
      </c>
      <c r="R782" s="199" t="s">
        <v>1784</v>
      </c>
      <c r="S782" s="199" t="str">
        <f t="shared" si="2"/>
        <v>HEX</v>
      </c>
      <c r="T782" s="199"/>
      <c r="U782" s="199" t="s">
        <v>375</v>
      </c>
    </row>
    <row r="783" spans="1:21" ht="15.75" customHeight="1">
      <c r="A783" s="200">
        <v>11</v>
      </c>
      <c r="B783" s="223" t="s">
        <v>1850</v>
      </c>
      <c r="C783" s="201">
        <v>2022</v>
      </c>
      <c r="D783" s="202">
        <v>44753</v>
      </c>
      <c r="E783" s="199" t="s">
        <v>1775</v>
      </c>
      <c r="F783" s="199" t="s">
        <v>1375</v>
      </c>
      <c r="G783" s="199" t="s">
        <v>328</v>
      </c>
      <c r="H783" s="199">
        <v>1232819436</v>
      </c>
      <c r="I783" s="203" t="s">
        <v>327</v>
      </c>
      <c r="J783" s="205">
        <v>44631</v>
      </c>
      <c r="K783" s="198" t="str">
        <f t="shared" ca="1" si="0"/>
        <v>1 año, 5 mes</v>
      </c>
      <c r="L783" s="199" t="s">
        <v>1376</v>
      </c>
      <c r="M783" s="199" t="s">
        <v>1844</v>
      </c>
      <c r="N783" s="199">
        <v>1144067275</v>
      </c>
      <c r="O783" s="199" t="s">
        <v>1377</v>
      </c>
      <c r="P783" s="199">
        <v>3166195143</v>
      </c>
      <c r="Q783" s="199" t="s">
        <v>192</v>
      </c>
      <c r="R783" s="199" t="s">
        <v>1783</v>
      </c>
      <c r="S783" s="199" t="str">
        <f t="shared" si="2"/>
        <v>PRE</v>
      </c>
      <c r="T783" s="199"/>
      <c r="U783" s="199" t="s">
        <v>375</v>
      </c>
    </row>
    <row r="784" spans="1:21" ht="15.75" customHeight="1">
      <c r="A784" s="200">
        <v>11</v>
      </c>
      <c r="B784" s="223" t="s">
        <v>1850</v>
      </c>
      <c r="C784" s="201">
        <v>2022</v>
      </c>
      <c r="D784" s="202">
        <v>44753</v>
      </c>
      <c r="E784" s="199" t="s">
        <v>1775</v>
      </c>
      <c r="F784" s="199" t="s">
        <v>1375</v>
      </c>
      <c r="G784" s="199" t="s">
        <v>328</v>
      </c>
      <c r="H784" s="199">
        <v>1232819436</v>
      </c>
      <c r="I784" s="203" t="s">
        <v>327</v>
      </c>
      <c r="J784" s="205">
        <v>44631</v>
      </c>
      <c r="K784" s="198" t="str">
        <f t="shared" ca="1" si="0"/>
        <v>1 año, 5 mes</v>
      </c>
      <c r="L784" s="199" t="s">
        <v>1376</v>
      </c>
      <c r="M784" s="199" t="s">
        <v>1844</v>
      </c>
      <c r="N784" s="199">
        <v>1144067275</v>
      </c>
      <c r="O784" s="199" t="s">
        <v>1377</v>
      </c>
      <c r="P784" s="199">
        <v>3166195143</v>
      </c>
      <c r="Q784" s="199" t="s">
        <v>194</v>
      </c>
      <c r="R784" s="199" t="s">
        <v>1785</v>
      </c>
      <c r="S784" s="199" t="str">
        <f t="shared" si="2"/>
        <v>ROT</v>
      </c>
      <c r="T784" s="199"/>
      <c r="U784" s="199" t="s">
        <v>375</v>
      </c>
    </row>
    <row r="785" spans="1:21" ht="15.75" customHeight="1">
      <c r="A785" s="200">
        <v>11</v>
      </c>
      <c r="B785" s="223" t="s">
        <v>1850</v>
      </c>
      <c r="C785" s="201">
        <v>2022</v>
      </c>
      <c r="D785" s="202">
        <v>44753</v>
      </c>
      <c r="E785" s="199" t="s">
        <v>1775</v>
      </c>
      <c r="F785" s="199" t="s">
        <v>379</v>
      </c>
      <c r="G785" s="199" t="s">
        <v>322</v>
      </c>
      <c r="H785" s="199">
        <v>31899112</v>
      </c>
      <c r="I785" s="203" t="s">
        <v>327</v>
      </c>
      <c r="J785" s="206"/>
      <c r="K785" s="198" t="str">
        <f t="shared" ca="1" si="0"/>
        <v>123 año, 7 mes</v>
      </c>
      <c r="L785" s="199" t="s">
        <v>1017</v>
      </c>
      <c r="M785" s="199"/>
      <c r="N785" s="199"/>
      <c r="O785" s="199"/>
      <c r="P785" s="199"/>
      <c r="Q785" s="212" t="s">
        <v>295</v>
      </c>
      <c r="R785" s="199" t="s">
        <v>1776</v>
      </c>
      <c r="S785" s="199" t="str">
        <f t="shared" si="2"/>
        <v>INF</v>
      </c>
      <c r="T785" s="199"/>
      <c r="U785" s="199" t="s">
        <v>371</v>
      </c>
    </row>
    <row r="786" spans="1:21" ht="15.75" customHeight="1">
      <c r="A786" s="200">
        <v>12</v>
      </c>
      <c r="B786" s="223" t="s">
        <v>1850</v>
      </c>
      <c r="C786" s="201">
        <v>2022</v>
      </c>
      <c r="D786" s="202">
        <v>44754</v>
      </c>
      <c r="E786" s="199" t="s">
        <v>1775</v>
      </c>
      <c r="F786" s="199" t="s">
        <v>1120</v>
      </c>
      <c r="G786" s="199" t="s">
        <v>328</v>
      </c>
      <c r="H786" s="216">
        <v>1232802071</v>
      </c>
      <c r="I786" s="203" t="s">
        <v>327</v>
      </c>
      <c r="J786" s="206"/>
      <c r="K786" s="198" t="str">
        <f t="shared" ca="1" si="0"/>
        <v>123 año, 7 mes</v>
      </c>
      <c r="L786" s="199" t="s">
        <v>1121</v>
      </c>
      <c r="M786" s="199" t="s">
        <v>1799</v>
      </c>
      <c r="N786" s="199"/>
      <c r="O786" s="199"/>
      <c r="P786" s="199"/>
      <c r="Q786" s="199" t="s">
        <v>201</v>
      </c>
      <c r="R786" s="199" t="s">
        <v>1776</v>
      </c>
      <c r="S786" s="199" t="str">
        <f t="shared" si="2"/>
        <v>INF</v>
      </c>
      <c r="T786" s="199"/>
      <c r="U786" s="199" t="s">
        <v>375</v>
      </c>
    </row>
    <row r="787" spans="1:21" ht="15.75" customHeight="1">
      <c r="A787" s="200">
        <v>12</v>
      </c>
      <c r="B787" s="223" t="s">
        <v>1850</v>
      </c>
      <c r="C787" s="201">
        <v>2022</v>
      </c>
      <c r="D787" s="202">
        <v>44754</v>
      </c>
      <c r="E787" s="199" t="s">
        <v>1775</v>
      </c>
      <c r="F787" s="199" t="s">
        <v>516</v>
      </c>
      <c r="G787" s="199" t="s">
        <v>328</v>
      </c>
      <c r="H787" s="210">
        <v>1106524348</v>
      </c>
      <c r="I787" s="203" t="s">
        <v>327</v>
      </c>
      <c r="J787" s="206"/>
      <c r="K787" s="198" t="str">
        <f t="shared" ca="1" si="0"/>
        <v>123 año, 7 mes</v>
      </c>
      <c r="L787" s="199" t="s">
        <v>517</v>
      </c>
      <c r="M787" s="199" t="s">
        <v>1799</v>
      </c>
      <c r="N787" s="199"/>
      <c r="O787" s="199"/>
      <c r="P787" s="199"/>
      <c r="Q787" s="212" t="s">
        <v>295</v>
      </c>
      <c r="R787" s="199" t="s">
        <v>1776</v>
      </c>
      <c r="S787" s="199" t="str">
        <f t="shared" si="2"/>
        <v>INF</v>
      </c>
      <c r="T787" s="199"/>
      <c r="U787" s="199" t="s">
        <v>371</v>
      </c>
    </row>
    <row r="788" spans="1:21" ht="15.75" customHeight="1">
      <c r="A788" s="200">
        <v>12</v>
      </c>
      <c r="B788" s="223" t="s">
        <v>1850</v>
      </c>
      <c r="C788" s="201">
        <v>2022</v>
      </c>
      <c r="D788" s="202">
        <v>44754</v>
      </c>
      <c r="E788" s="199" t="s">
        <v>1775</v>
      </c>
      <c r="F788" s="199" t="s">
        <v>553</v>
      </c>
      <c r="G788" s="199" t="s">
        <v>328</v>
      </c>
      <c r="H788" s="210">
        <v>1107870227</v>
      </c>
      <c r="I788" s="203" t="s">
        <v>324</v>
      </c>
      <c r="J788" s="206"/>
      <c r="K788" s="198" t="str">
        <f t="shared" ca="1" si="0"/>
        <v>123 año, 7 mes</v>
      </c>
      <c r="L788" s="199" t="s">
        <v>554</v>
      </c>
      <c r="M788" s="199"/>
      <c r="N788" s="199"/>
      <c r="O788" s="199"/>
      <c r="P788" s="199"/>
      <c r="Q788" s="212" t="s">
        <v>295</v>
      </c>
      <c r="R788" s="199" t="s">
        <v>1776</v>
      </c>
      <c r="S788" s="199" t="str">
        <f t="shared" si="2"/>
        <v>INF</v>
      </c>
      <c r="T788" s="199"/>
      <c r="U788" s="199" t="s">
        <v>371</v>
      </c>
    </row>
    <row r="789" spans="1:21" ht="15.75" customHeight="1">
      <c r="A789" s="200">
        <v>12</v>
      </c>
      <c r="B789" s="223" t="s">
        <v>1850</v>
      </c>
      <c r="C789" s="201">
        <v>2022</v>
      </c>
      <c r="D789" s="202">
        <v>44754</v>
      </c>
      <c r="E789" s="199" t="s">
        <v>1775</v>
      </c>
      <c r="F789" s="199" t="s">
        <v>687</v>
      </c>
      <c r="G789" s="199" t="s">
        <v>328</v>
      </c>
      <c r="H789" s="210">
        <v>1109571770</v>
      </c>
      <c r="I789" s="203" t="s">
        <v>327</v>
      </c>
      <c r="J789" s="206"/>
      <c r="K789" s="198" t="str">
        <f t="shared" ca="1" si="0"/>
        <v>123 año, 7 mes</v>
      </c>
      <c r="L789" s="199" t="s">
        <v>688</v>
      </c>
      <c r="M789" s="199"/>
      <c r="N789" s="199"/>
      <c r="O789" s="199"/>
      <c r="P789" s="199"/>
      <c r="Q789" s="199" t="s">
        <v>173</v>
      </c>
      <c r="R789" s="199" t="s">
        <v>1777</v>
      </c>
      <c r="S789" s="199" t="str">
        <f t="shared" si="2"/>
        <v>NIM</v>
      </c>
      <c r="T789" s="199"/>
      <c r="U789" s="199" t="s">
        <v>371</v>
      </c>
    </row>
    <row r="790" spans="1:21" ht="15.75" customHeight="1">
      <c r="A790" s="200">
        <v>12</v>
      </c>
      <c r="B790" s="223" t="s">
        <v>1850</v>
      </c>
      <c r="C790" s="201">
        <v>2022</v>
      </c>
      <c r="D790" s="202">
        <v>44754</v>
      </c>
      <c r="E790" s="199" t="s">
        <v>1775</v>
      </c>
      <c r="F790" s="199" t="s">
        <v>957</v>
      </c>
      <c r="G790" s="199" t="s">
        <v>328</v>
      </c>
      <c r="H790" s="210">
        <v>1114904676</v>
      </c>
      <c r="I790" s="203" t="s">
        <v>324</v>
      </c>
      <c r="J790" s="205">
        <v>44309</v>
      </c>
      <c r="K790" s="198" t="str">
        <f t="shared" ca="1" si="0"/>
        <v>2 año, 4 mes</v>
      </c>
      <c r="L790" s="199" t="s">
        <v>958</v>
      </c>
      <c r="M790" s="199" t="s">
        <v>1778</v>
      </c>
      <c r="N790" s="199"/>
      <c r="O790" s="199"/>
      <c r="P790" s="199"/>
      <c r="Q790" s="199" t="s">
        <v>173</v>
      </c>
      <c r="R790" s="199" t="s">
        <v>1777</v>
      </c>
      <c r="S790" s="199" t="str">
        <f t="shared" si="2"/>
        <v>NIM</v>
      </c>
      <c r="T790" s="199"/>
      <c r="U790" s="199" t="s">
        <v>375</v>
      </c>
    </row>
    <row r="791" spans="1:21" ht="15.75" customHeight="1">
      <c r="A791" s="200">
        <v>12</v>
      </c>
      <c r="B791" s="223" t="s">
        <v>1850</v>
      </c>
      <c r="C791" s="201">
        <v>2022</v>
      </c>
      <c r="D791" s="202">
        <v>44754</v>
      </c>
      <c r="E791" s="199" t="s">
        <v>1775</v>
      </c>
      <c r="F791" s="199" t="s">
        <v>957</v>
      </c>
      <c r="G791" s="199" t="s">
        <v>328</v>
      </c>
      <c r="H791" s="210">
        <v>1114904676</v>
      </c>
      <c r="I791" s="203" t="s">
        <v>324</v>
      </c>
      <c r="J791" s="205">
        <v>44309</v>
      </c>
      <c r="K791" s="198" t="str">
        <f t="shared" ca="1" si="0"/>
        <v>2 año, 4 mes</v>
      </c>
      <c r="L791" s="199" t="s">
        <v>958</v>
      </c>
      <c r="M791" s="199" t="s">
        <v>1778</v>
      </c>
      <c r="N791" s="199"/>
      <c r="O791" s="199"/>
      <c r="P791" s="199"/>
      <c r="Q791" s="212" t="s">
        <v>295</v>
      </c>
      <c r="R791" s="199" t="s">
        <v>1776</v>
      </c>
      <c r="S791" s="199" t="str">
        <f t="shared" si="2"/>
        <v>INF</v>
      </c>
      <c r="T791" s="199"/>
      <c r="U791" s="199" t="s">
        <v>375</v>
      </c>
    </row>
    <row r="792" spans="1:21" ht="15.75" customHeight="1">
      <c r="A792" s="200">
        <v>13</v>
      </c>
      <c r="B792" s="223" t="s">
        <v>1850</v>
      </c>
      <c r="C792" s="201">
        <v>2022</v>
      </c>
      <c r="D792" s="202">
        <v>44755</v>
      </c>
      <c r="E792" s="199" t="s">
        <v>1775</v>
      </c>
      <c r="F792" s="199" t="s">
        <v>996</v>
      </c>
      <c r="G792" s="199" t="s">
        <v>322</v>
      </c>
      <c r="H792" s="199">
        <v>1130622882</v>
      </c>
      <c r="I792" s="203" t="s">
        <v>327</v>
      </c>
      <c r="J792" s="206"/>
      <c r="K792" s="198" t="str">
        <f t="shared" ca="1" si="0"/>
        <v>123 año, 7 mes</v>
      </c>
      <c r="L792" s="199" t="s">
        <v>997</v>
      </c>
      <c r="M792" s="199"/>
      <c r="N792" s="199"/>
      <c r="O792" s="199"/>
      <c r="P792" s="199"/>
      <c r="Q792" s="212" t="s">
        <v>295</v>
      </c>
      <c r="R792" s="199" t="s">
        <v>1776</v>
      </c>
      <c r="S792" s="199" t="str">
        <f t="shared" si="2"/>
        <v>INF</v>
      </c>
      <c r="T792" s="199"/>
      <c r="U792" s="199" t="s">
        <v>371</v>
      </c>
    </row>
    <row r="793" spans="1:21" ht="15.75" customHeight="1">
      <c r="A793" s="200">
        <v>13</v>
      </c>
      <c r="B793" s="223" t="s">
        <v>1850</v>
      </c>
      <c r="C793" s="201">
        <v>2022</v>
      </c>
      <c r="D793" s="202">
        <v>44755</v>
      </c>
      <c r="E793" s="199" t="s">
        <v>1775</v>
      </c>
      <c r="F793" s="199" t="s">
        <v>998</v>
      </c>
      <c r="G793" s="199" t="s">
        <v>322</v>
      </c>
      <c r="H793" s="199">
        <v>1130627537</v>
      </c>
      <c r="I793" s="203" t="s">
        <v>324</v>
      </c>
      <c r="J793" s="206"/>
      <c r="K793" s="198" t="str">
        <f t="shared" ca="1" si="0"/>
        <v>123 año, 7 mes</v>
      </c>
      <c r="L793" s="199" t="s">
        <v>997</v>
      </c>
      <c r="M793" s="199"/>
      <c r="N793" s="199"/>
      <c r="O793" s="199"/>
      <c r="P793" s="199"/>
      <c r="Q793" s="212" t="s">
        <v>295</v>
      </c>
      <c r="R793" s="199" t="s">
        <v>1776</v>
      </c>
      <c r="S793" s="199" t="str">
        <f t="shared" si="2"/>
        <v>INF</v>
      </c>
      <c r="T793" s="199"/>
      <c r="U793" s="199" t="s">
        <v>371</v>
      </c>
    </row>
    <row r="794" spans="1:21" ht="15.75" customHeight="1">
      <c r="A794" s="200">
        <v>13</v>
      </c>
      <c r="B794" s="223" t="s">
        <v>1850</v>
      </c>
      <c r="C794" s="201">
        <v>2022</v>
      </c>
      <c r="D794" s="202">
        <v>44755</v>
      </c>
      <c r="E794" s="199" t="s">
        <v>1775</v>
      </c>
      <c r="F794" s="199" t="s">
        <v>769</v>
      </c>
      <c r="G794" s="199" t="s">
        <v>328</v>
      </c>
      <c r="H794" s="210">
        <v>1109574608</v>
      </c>
      <c r="I794" s="203" t="s">
        <v>327</v>
      </c>
      <c r="J794" s="206"/>
      <c r="K794" s="198" t="str">
        <f t="shared" ca="1" si="0"/>
        <v>123 año, 7 mes</v>
      </c>
      <c r="L794" s="199" t="s">
        <v>770</v>
      </c>
      <c r="M794" s="199"/>
      <c r="N794" s="199"/>
      <c r="O794" s="199"/>
      <c r="P794" s="199"/>
      <c r="Q794" s="199" t="s">
        <v>198</v>
      </c>
      <c r="R794" s="199" t="s">
        <v>1784</v>
      </c>
      <c r="S794" s="199" t="str">
        <f t="shared" si="2"/>
        <v>HEX</v>
      </c>
      <c r="T794" s="199"/>
      <c r="U794" s="199" t="s">
        <v>375</v>
      </c>
    </row>
    <row r="795" spans="1:21" ht="15.75" customHeight="1">
      <c r="A795" s="200">
        <v>13</v>
      </c>
      <c r="B795" s="223" t="s">
        <v>1850</v>
      </c>
      <c r="C795" s="201">
        <v>2022</v>
      </c>
      <c r="D795" s="202">
        <v>44755</v>
      </c>
      <c r="E795" s="199" t="s">
        <v>1775</v>
      </c>
      <c r="F795" s="199" t="s">
        <v>769</v>
      </c>
      <c r="G795" s="199" t="s">
        <v>328</v>
      </c>
      <c r="H795" s="210">
        <v>1109574608</v>
      </c>
      <c r="I795" s="203" t="s">
        <v>327</v>
      </c>
      <c r="J795" s="206"/>
      <c r="K795" s="198" t="str">
        <f t="shared" ca="1" si="0"/>
        <v>123 año, 7 mes</v>
      </c>
      <c r="L795" s="199" t="s">
        <v>770</v>
      </c>
      <c r="M795" s="199"/>
      <c r="N795" s="199"/>
      <c r="O795" s="199"/>
      <c r="P795" s="199"/>
      <c r="Q795" s="199" t="s">
        <v>192</v>
      </c>
      <c r="R795" s="199" t="s">
        <v>1783</v>
      </c>
      <c r="S795" s="199" t="str">
        <f t="shared" si="2"/>
        <v>PRE</v>
      </c>
      <c r="T795" s="199"/>
      <c r="U795" s="199" t="s">
        <v>375</v>
      </c>
    </row>
    <row r="796" spans="1:21" ht="15.75" customHeight="1">
      <c r="A796" s="200">
        <v>13</v>
      </c>
      <c r="B796" s="223" t="s">
        <v>1850</v>
      </c>
      <c r="C796" s="201">
        <v>2022</v>
      </c>
      <c r="D796" s="202">
        <v>44755</v>
      </c>
      <c r="E796" s="199" t="s">
        <v>1775</v>
      </c>
      <c r="F796" s="199" t="s">
        <v>769</v>
      </c>
      <c r="G796" s="199" t="s">
        <v>328</v>
      </c>
      <c r="H796" s="210">
        <v>1109574608</v>
      </c>
      <c r="I796" s="203" t="s">
        <v>327</v>
      </c>
      <c r="J796" s="206"/>
      <c r="K796" s="198" t="str">
        <f t="shared" ca="1" si="0"/>
        <v>123 año, 7 mes</v>
      </c>
      <c r="L796" s="199" t="s">
        <v>770</v>
      </c>
      <c r="M796" s="199"/>
      <c r="N796" s="199"/>
      <c r="O796" s="199"/>
      <c r="P796" s="199"/>
      <c r="Q796" s="199" t="s">
        <v>194</v>
      </c>
      <c r="R796" s="199" t="s">
        <v>1785</v>
      </c>
      <c r="S796" s="199" t="str">
        <f t="shared" si="2"/>
        <v>ROT</v>
      </c>
      <c r="T796" s="199"/>
      <c r="U796" s="199" t="s">
        <v>375</v>
      </c>
    </row>
    <row r="797" spans="1:21" ht="15.75" customHeight="1">
      <c r="A797" s="200">
        <v>13</v>
      </c>
      <c r="B797" s="223" t="s">
        <v>1850</v>
      </c>
      <c r="C797" s="201">
        <v>2022</v>
      </c>
      <c r="D797" s="202">
        <v>44755</v>
      </c>
      <c r="E797" s="199" t="s">
        <v>1775</v>
      </c>
      <c r="F797" s="199" t="s">
        <v>1380</v>
      </c>
      <c r="G797" s="199" t="s">
        <v>328</v>
      </c>
      <c r="H797" s="210">
        <v>1232819675</v>
      </c>
      <c r="I797" s="203" t="s">
        <v>327</v>
      </c>
      <c r="J797" s="206"/>
      <c r="K797" s="198" t="str">
        <f t="shared" ca="1" si="0"/>
        <v>123 año, 7 mes</v>
      </c>
      <c r="L797" s="199" t="s">
        <v>1381</v>
      </c>
      <c r="M797" s="199"/>
      <c r="N797" s="199"/>
      <c r="O797" s="199"/>
      <c r="P797" s="199"/>
      <c r="Q797" s="199" t="s">
        <v>173</v>
      </c>
      <c r="R797" s="199" t="s">
        <v>1777</v>
      </c>
      <c r="S797" s="199" t="str">
        <f t="shared" si="2"/>
        <v>NIM</v>
      </c>
      <c r="T797" s="199"/>
      <c r="U797" s="199" t="s">
        <v>371</v>
      </c>
    </row>
    <row r="798" spans="1:21" ht="15.75" customHeight="1">
      <c r="A798" s="200">
        <v>14</v>
      </c>
      <c r="B798" s="223" t="s">
        <v>1850</v>
      </c>
      <c r="C798" s="201">
        <v>2022</v>
      </c>
      <c r="D798" s="202">
        <v>44756</v>
      </c>
      <c r="E798" s="199" t="s">
        <v>1775</v>
      </c>
      <c r="F798" s="199" t="s">
        <v>1470</v>
      </c>
      <c r="G798" s="199" t="s">
        <v>322</v>
      </c>
      <c r="H798" s="199">
        <v>31284737</v>
      </c>
      <c r="I798" s="203" t="s">
        <v>327</v>
      </c>
      <c r="J798" s="206"/>
      <c r="K798" s="198" t="str">
        <f t="shared" ca="1" si="0"/>
        <v>123 año, 7 mes</v>
      </c>
      <c r="L798" s="199" t="s">
        <v>1433</v>
      </c>
      <c r="M798" s="199" t="s">
        <v>1856</v>
      </c>
      <c r="N798" s="199">
        <v>31284737</v>
      </c>
      <c r="O798" s="199" t="s">
        <v>1470</v>
      </c>
      <c r="P798" s="199">
        <v>3128942172</v>
      </c>
      <c r="Q798" s="212" t="s">
        <v>295</v>
      </c>
      <c r="R798" s="199" t="s">
        <v>1776</v>
      </c>
      <c r="S798" s="199" t="str">
        <f t="shared" si="2"/>
        <v>INF</v>
      </c>
      <c r="T798" s="199"/>
      <c r="U798" s="199" t="s">
        <v>371</v>
      </c>
    </row>
    <row r="799" spans="1:21" ht="15.75" customHeight="1">
      <c r="A799" s="200">
        <v>14</v>
      </c>
      <c r="B799" s="223" t="s">
        <v>1850</v>
      </c>
      <c r="C799" s="201">
        <v>2022</v>
      </c>
      <c r="D799" s="202">
        <v>44756</v>
      </c>
      <c r="E799" s="199" t="s">
        <v>1775</v>
      </c>
      <c r="F799" s="199" t="s">
        <v>1243</v>
      </c>
      <c r="G799" s="199" t="s">
        <v>328</v>
      </c>
      <c r="H799" s="210">
        <v>1232814743</v>
      </c>
      <c r="I799" s="203" t="s">
        <v>324</v>
      </c>
      <c r="J799" s="206"/>
      <c r="K799" s="198" t="str">
        <f t="shared" ca="1" si="0"/>
        <v>123 año, 7 mes</v>
      </c>
      <c r="L799" s="199" t="s">
        <v>1244</v>
      </c>
      <c r="M799" s="199"/>
      <c r="N799" s="199"/>
      <c r="O799" s="199"/>
      <c r="P799" s="199"/>
      <c r="Q799" s="199" t="s">
        <v>209</v>
      </c>
      <c r="R799" s="199" t="s">
        <v>1779</v>
      </c>
      <c r="S799" s="199" t="str">
        <f t="shared" si="2"/>
        <v>PEN</v>
      </c>
      <c r="T799" s="199"/>
      <c r="U799" s="199" t="s">
        <v>371</v>
      </c>
    </row>
    <row r="800" spans="1:21" ht="15.75" customHeight="1">
      <c r="A800" s="200">
        <v>14</v>
      </c>
      <c r="B800" s="223" t="s">
        <v>1850</v>
      </c>
      <c r="C800" s="201">
        <v>2022</v>
      </c>
      <c r="D800" s="202">
        <v>44756</v>
      </c>
      <c r="E800" s="199" t="s">
        <v>1775</v>
      </c>
      <c r="F800" s="199" t="s">
        <v>1243</v>
      </c>
      <c r="G800" s="199" t="s">
        <v>328</v>
      </c>
      <c r="H800" s="210">
        <v>1232814743</v>
      </c>
      <c r="I800" s="203" t="s">
        <v>324</v>
      </c>
      <c r="J800" s="206"/>
      <c r="K800" s="198" t="str">
        <f t="shared" ca="1" si="0"/>
        <v>123 año, 7 mes</v>
      </c>
      <c r="L800" s="199" t="s">
        <v>1244</v>
      </c>
      <c r="M800" s="199"/>
      <c r="N800" s="199"/>
      <c r="O800" s="199"/>
      <c r="P800" s="199"/>
      <c r="Q800" s="199" t="s">
        <v>208</v>
      </c>
      <c r="R800" s="199" t="s">
        <v>1789</v>
      </c>
      <c r="S800" s="199" t="str">
        <f t="shared" si="2"/>
        <v>AVA</v>
      </c>
      <c r="T800" s="199"/>
      <c r="U800" s="199" t="s">
        <v>371</v>
      </c>
    </row>
    <row r="801" spans="1:21" ht="15.75" customHeight="1">
      <c r="A801" s="200">
        <v>14</v>
      </c>
      <c r="B801" s="223" t="s">
        <v>1850</v>
      </c>
      <c r="C801" s="201">
        <v>2022</v>
      </c>
      <c r="D801" s="202">
        <v>44756</v>
      </c>
      <c r="E801" s="199" t="s">
        <v>1775</v>
      </c>
      <c r="F801" s="199" t="s">
        <v>1243</v>
      </c>
      <c r="G801" s="199" t="s">
        <v>328</v>
      </c>
      <c r="H801" s="210">
        <v>1232814743</v>
      </c>
      <c r="I801" s="203" t="s">
        <v>324</v>
      </c>
      <c r="J801" s="206"/>
      <c r="K801" s="198" t="str">
        <f t="shared" ca="1" si="0"/>
        <v>123 año, 7 mes</v>
      </c>
      <c r="L801" s="199" t="s">
        <v>1244</v>
      </c>
      <c r="M801" s="199"/>
      <c r="N801" s="199"/>
      <c r="O801" s="199"/>
      <c r="P801" s="199"/>
      <c r="Q801" s="199" t="s">
        <v>205</v>
      </c>
      <c r="R801" s="199" t="s">
        <v>1857</v>
      </c>
      <c r="S801" s="199" t="str">
        <f t="shared" si="2"/>
        <v>STA</v>
      </c>
      <c r="T801" s="199"/>
      <c r="U801" s="199" t="s">
        <v>371</v>
      </c>
    </row>
    <row r="802" spans="1:21" ht="15.75" customHeight="1">
      <c r="A802" s="200">
        <v>14</v>
      </c>
      <c r="B802" s="223" t="s">
        <v>1850</v>
      </c>
      <c r="C802" s="201">
        <v>2022</v>
      </c>
      <c r="D802" s="202">
        <v>44756</v>
      </c>
      <c r="E802" s="199" t="s">
        <v>1775</v>
      </c>
      <c r="F802" s="199" t="s">
        <v>1243</v>
      </c>
      <c r="G802" s="199" t="s">
        <v>328</v>
      </c>
      <c r="H802" s="210">
        <v>1232814743</v>
      </c>
      <c r="I802" s="203" t="s">
        <v>324</v>
      </c>
      <c r="J802" s="206"/>
      <c r="K802" s="198" t="str">
        <f t="shared" ca="1" si="0"/>
        <v>123 año, 7 mes</v>
      </c>
      <c r="L802" s="199" t="s">
        <v>1244</v>
      </c>
      <c r="M802" s="199"/>
      <c r="N802" s="199"/>
      <c r="O802" s="199"/>
      <c r="P802" s="199"/>
      <c r="Q802" s="212" t="s">
        <v>295</v>
      </c>
      <c r="R802" s="199" t="s">
        <v>1776</v>
      </c>
      <c r="S802" s="199" t="str">
        <f t="shared" si="2"/>
        <v>INF</v>
      </c>
      <c r="T802" s="199"/>
      <c r="U802" s="199" t="s">
        <v>371</v>
      </c>
    </row>
    <row r="803" spans="1:21" ht="15.75" customHeight="1">
      <c r="A803" s="200">
        <v>14</v>
      </c>
      <c r="B803" s="223" t="s">
        <v>1850</v>
      </c>
      <c r="C803" s="201">
        <v>2022</v>
      </c>
      <c r="D803" s="202">
        <v>44756</v>
      </c>
      <c r="E803" s="199" t="s">
        <v>1775</v>
      </c>
      <c r="F803" s="199" t="s">
        <v>1081</v>
      </c>
      <c r="G803" s="199" t="s">
        <v>328</v>
      </c>
      <c r="H803" s="199">
        <v>1150696481</v>
      </c>
      <c r="I803" s="203" t="s">
        <v>324</v>
      </c>
      <c r="J803" s="206"/>
      <c r="K803" s="198" t="str">
        <f t="shared" ca="1" si="0"/>
        <v>123 año, 7 mes</v>
      </c>
      <c r="L803" s="199" t="s">
        <v>1082</v>
      </c>
      <c r="M803" s="199"/>
      <c r="N803" s="199"/>
      <c r="O803" s="199"/>
      <c r="P803" s="199"/>
      <c r="Q803" s="199" t="s">
        <v>173</v>
      </c>
      <c r="R803" s="199" t="s">
        <v>1777</v>
      </c>
      <c r="S803" s="199" t="str">
        <f t="shared" si="2"/>
        <v>NIM</v>
      </c>
      <c r="T803" s="199"/>
      <c r="U803" s="199" t="s">
        <v>371</v>
      </c>
    </row>
    <row r="804" spans="1:21" ht="15.75" customHeight="1">
      <c r="A804" s="200">
        <v>15</v>
      </c>
      <c r="B804" s="223" t="s">
        <v>1850</v>
      </c>
      <c r="C804" s="201">
        <v>2022</v>
      </c>
      <c r="D804" s="202">
        <v>44757</v>
      </c>
      <c r="E804" s="199" t="s">
        <v>1775</v>
      </c>
      <c r="F804" s="199" t="s">
        <v>893</v>
      </c>
      <c r="G804" s="199" t="s">
        <v>328</v>
      </c>
      <c r="H804" s="210">
        <v>1112061487</v>
      </c>
      <c r="I804" s="203" t="s">
        <v>324</v>
      </c>
      <c r="J804" s="206"/>
      <c r="K804" s="198" t="str">
        <f t="shared" ca="1" si="0"/>
        <v>123 año, 7 mes</v>
      </c>
      <c r="L804" s="199" t="s">
        <v>894</v>
      </c>
      <c r="M804" s="199"/>
      <c r="N804" s="199"/>
      <c r="O804" s="199"/>
      <c r="P804" s="199"/>
      <c r="Q804" s="212" t="s">
        <v>295</v>
      </c>
      <c r="R804" s="199" t="s">
        <v>1776</v>
      </c>
      <c r="S804" s="199" t="str">
        <f t="shared" si="2"/>
        <v>INF</v>
      </c>
      <c r="T804" s="199"/>
      <c r="U804" s="199" t="s">
        <v>375</v>
      </c>
    </row>
    <row r="805" spans="1:21" ht="15.75" customHeight="1">
      <c r="A805" s="200">
        <v>15</v>
      </c>
      <c r="B805" s="223" t="s">
        <v>1850</v>
      </c>
      <c r="C805" s="201">
        <v>2022</v>
      </c>
      <c r="D805" s="202">
        <v>44757</v>
      </c>
      <c r="E805" s="199" t="s">
        <v>1775</v>
      </c>
      <c r="F805" s="199" t="s">
        <v>888</v>
      </c>
      <c r="G805" s="199" t="s">
        <v>332</v>
      </c>
      <c r="H805" s="210">
        <v>1112059526</v>
      </c>
      <c r="I805" s="203" t="s">
        <v>327</v>
      </c>
      <c r="J805" s="206"/>
      <c r="K805" s="198" t="str">
        <f t="shared" ca="1" si="0"/>
        <v>123 año, 7 mes</v>
      </c>
      <c r="L805" s="199" t="s">
        <v>889</v>
      </c>
      <c r="M805" s="199"/>
      <c r="N805" s="199"/>
      <c r="O805" s="199"/>
      <c r="P805" s="199"/>
      <c r="Q805" s="212" t="s">
        <v>295</v>
      </c>
      <c r="R805" s="199" t="s">
        <v>1776</v>
      </c>
      <c r="S805" s="199" t="str">
        <f t="shared" si="2"/>
        <v>INF</v>
      </c>
      <c r="T805" s="199"/>
      <c r="U805" s="199" t="s">
        <v>375</v>
      </c>
    </row>
    <row r="806" spans="1:21" ht="15.75" customHeight="1">
      <c r="A806" s="200">
        <v>15</v>
      </c>
      <c r="B806" s="223" t="s">
        <v>1850</v>
      </c>
      <c r="C806" s="201">
        <v>2022</v>
      </c>
      <c r="D806" s="202">
        <v>44757</v>
      </c>
      <c r="E806" s="199" t="s">
        <v>1775</v>
      </c>
      <c r="F806" s="199" t="s">
        <v>1392</v>
      </c>
      <c r="G806" s="199" t="s">
        <v>328</v>
      </c>
      <c r="H806" s="210">
        <v>1232820037</v>
      </c>
      <c r="I806" s="203" t="s">
        <v>327</v>
      </c>
      <c r="J806" s="206"/>
      <c r="K806" s="198" t="str">
        <f t="shared" ca="1" si="0"/>
        <v>123 año, 7 mes</v>
      </c>
      <c r="L806" s="199" t="s">
        <v>1393</v>
      </c>
      <c r="M806" s="199"/>
      <c r="N806" s="199"/>
      <c r="O806" s="199"/>
      <c r="P806" s="199"/>
      <c r="Q806" s="199" t="s">
        <v>212</v>
      </c>
      <c r="R806" s="199" t="s">
        <v>1784</v>
      </c>
      <c r="S806" s="199" t="str">
        <f t="shared" si="2"/>
        <v>HEX</v>
      </c>
      <c r="T806" s="199"/>
      <c r="U806" s="199" t="s">
        <v>375</v>
      </c>
    </row>
    <row r="807" spans="1:21" ht="15.75" customHeight="1">
      <c r="A807" s="200">
        <v>15</v>
      </c>
      <c r="B807" s="223" t="s">
        <v>1850</v>
      </c>
      <c r="C807" s="201">
        <v>2022</v>
      </c>
      <c r="D807" s="202">
        <v>44757</v>
      </c>
      <c r="E807" s="199" t="s">
        <v>1775</v>
      </c>
      <c r="F807" s="199" t="s">
        <v>1392</v>
      </c>
      <c r="G807" s="199" t="s">
        <v>328</v>
      </c>
      <c r="H807" s="210">
        <v>1232820037</v>
      </c>
      <c r="I807" s="203" t="s">
        <v>327</v>
      </c>
      <c r="J807" s="206"/>
      <c r="K807" s="198" t="str">
        <f t="shared" ca="1" si="0"/>
        <v>123 año, 7 mes</v>
      </c>
      <c r="L807" s="199" t="s">
        <v>1393</v>
      </c>
      <c r="M807" s="199"/>
      <c r="N807" s="199"/>
      <c r="O807" s="199"/>
      <c r="P807" s="199"/>
      <c r="Q807" s="199" t="s">
        <v>192</v>
      </c>
      <c r="R807" s="199" t="s">
        <v>1783</v>
      </c>
      <c r="S807" s="199" t="str">
        <f t="shared" si="2"/>
        <v>PRE</v>
      </c>
      <c r="T807" s="199"/>
      <c r="U807" s="199" t="s">
        <v>375</v>
      </c>
    </row>
    <row r="808" spans="1:21" ht="15.75" customHeight="1">
      <c r="A808" s="200">
        <v>15</v>
      </c>
      <c r="B808" s="223" t="s">
        <v>1850</v>
      </c>
      <c r="C808" s="201">
        <v>2022</v>
      </c>
      <c r="D808" s="202">
        <v>44757</v>
      </c>
      <c r="E808" s="199" t="s">
        <v>1775</v>
      </c>
      <c r="F808" s="199" t="s">
        <v>1392</v>
      </c>
      <c r="G808" s="199" t="s">
        <v>328</v>
      </c>
      <c r="H808" s="210">
        <v>1232820037</v>
      </c>
      <c r="I808" s="203" t="s">
        <v>327</v>
      </c>
      <c r="J808" s="206"/>
      <c r="K808" s="198" t="str">
        <f t="shared" ca="1" si="0"/>
        <v>123 año, 7 mes</v>
      </c>
      <c r="L808" s="199" t="s">
        <v>1393</v>
      </c>
      <c r="M808" s="199"/>
      <c r="N808" s="199"/>
      <c r="O808" s="199"/>
      <c r="P808" s="199"/>
      <c r="Q808" s="199" t="s">
        <v>194</v>
      </c>
      <c r="R808" s="199" t="s">
        <v>1785</v>
      </c>
      <c r="S808" s="199" t="str">
        <f t="shared" si="2"/>
        <v>ROT</v>
      </c>
      <c r="T808" s="199"/>
      <c r="U808" s="199" t="s">
        <v>375</v>
      </c>
    </row>
    <row r="809" spans="1:21" ht="15.75" customHeight="1">
      <c r="A809" s="200">
        <v>16</v>
      </c>
      <c r="B809" s="223" t="s">
        <v>1850</v>
      </c>
      <c r="C809" s="201">
        <v>2022</v>
      </c>
      <c r="D809" s="202">
        <v>44758</v>
      </c>
      <c r="E809" s="199" t="s">
        <v>1775</v>
      </c>
      <c r="F809" s="199" t="s">
        <v>391</v>
      </c>
      <c r="G809" s="199" t="s">
        <v>322</v>
      </c>
      <c r="H809" s="199">
        <v>67026661</v>
      </c>
      <c r="I809" s="203" t="s">
        <v>327</v>
      </c>
      <c r="J809" s="206"/>
      <c r="K809" s="198" t="str">
        <f t="shared" ca="1" si="0"/>
        <v>123 año, 7 mes</v>
      </c>
      <c r="L809" s="199" t="s">
        <v>373</v>
      </c>
      <c r="M809" s="199"/>
      <c r="N809" s="199"/>
      <c r="O809" s="199"/>
      <c r="P809" s="199"/>
      <c r="Q809" s="199" t="s">
        <v>201</v>
      </c>
      <c r="R809" s="199" t="s">
        <v>1776</v>
      </c>
      <c r="S809" s="199" t="str">
        <f t="shared" si="2"/>
        <v>INF</v>
      </c>
      <c r="T809" s="199"/>
      <c r="U809" s="199" t="s">
        <v>371</v>
      </c>
    </row>
    <row r="810" spans="1:21" ht="15.75" customHeight="1">
      <c r="A810" s="200">
        <v>16</v>
      </c>
      <c r="B810" s="223" t="s">
        <v>1850</v>
      </c>
      <c r="C810" s="201">
        <v>2022</v>
      </c>
      <c r="D810" s="202">
        <v>44758</v>
      </c>
      <c r="E810" s="199" t="s">
        <v>1775</v>
      </c>
      <c r="F810" s="199" t="s">
        <v>372</v>
      </c>
      <c r="G810" s="199" t="s">
        <v>322</v>
      </c>
      <c r="H810" s="199">
        <v>16941509</v>
      </c>
      <c r="I810" s="203" t="s">
        <v>324</v>
      </c>
      <c r="J810" s="206"/>
      <c r="K810" s="198" t="str">
        <f t="shared" ca="1" si="0"/>
        <v>123 año, 7 mes</v>
      </c>
      <c r="L810" s="199" t="s">
        <v>373</v>
      </c>
      <c r="M810" s="199"/>
      <c r="N810" s="199"/>
      <c r="O810" s="199"/>
      <c r="P810" s="199"/>
      <c r="Q810" s="212" t="s">
        <v>296</v>
      </c>
      <c r="R810" s="199" t="s">
        <v>1780</v>
      </c>
      <c r="S810" s="199" t="str">
        <f t="shared" si="2"/>
        <v>STA</v>
      </c>
      <c r="T810" s="199"/>
      <c r="U810" s="199" t="s">
        <v>371</v>
      </c>
    </row>
    <row r="811" spans="1:21" ht="15.75" customHeight="1">
      <c r="A811" s="200">
        <v>16</v>
      </c>
      <c r="B811" s="223" t="s">
        <v>1850</v>
      </c>
      <c r="C811" s="201">
        <v>2022</v>
      </c>
      <c r="D811" s="202">
        <v>44758</v>
      </c>
      <c r="E811" s="199" t="s">
        <v>1775</v>
      </c>
      <c r="F811" s="199" t="s">
        <v>1095</v>
      </c>
      <c r="G811" s="199" t="s">
        <v>328</v>
      </c>
      <c r="H811" s="199">
        <v>1232790409</v>
      </c>
      <c r="I811" s="203" t="s">
        <v>327</v>
      </c>
      <c r="J811" s="206"/>
      <c r="K811" s="198" t="str">
        <f t="shared" ca="1" si="0"/>
        <v>123 año, 7 mes</v>
      </c>
      <c r="L811" s="199" t="s">
        <v>373</v>
      </c>
      <c r="M811" s="199"/>
      <c r="N811" s="199"/>
      <c r="O811" s="199"/>
      <c r="P811" s="199"/>
      <c r="Q811" s="199" t="s">
        <v>201</v>
      </c>
      <c r="R811" s="199" t="s">
        <v>1776</v>
      </c>
      <c r="S811" s="199" t="str">
        <f t="shared" si="2"/>
        <v>INF</v>
      </c>
      <c r="T811" s="199"/>
      <c r="U811" s="199" t="s">
        <v>371</v>
      </c>
    </row>
    <row r="812" spans="1:21" ht="15.75" customHeight="1">
      <c r="A812" s="200">
        <v>16</v>
      </c>
      <c r="B812" s="223" t="s">
        <v>1850</v>
      </c>
      <c r="C812" s="201">
        <v>2022</v>
      </c>
      <c r="D812" s="202">
        <v>44758</v>
      </c>
      <c r="E812" s="199" t="s">
        <v>1775</v>
      </c>
      <c r="F812" s="208" t="s">
        <v>1353</v>
      </c>
      <c r="G812" s="199" t="s">
        <v>328</v>
      </c>
      <c r="H812" s="210">
        <v>1232818678</v>
      </c>
      <c r="I812" s="203" t="s">
        <v>324</v>
      </c>
      <c r="J812" s="227">
        <v>44557</v>
      </c>
      <c r="K812" s="198" t="str">
        <f t="shared" ca="1" si="0"/>
        <v>1 año, 7 mes</v>
      </c>
      <c r="L812" s="199" t="s">
        <v>1354</v>
      </c>
      <c r="M812" s="199" t="s">
        <v>1833</v>
      </c>
      <c r="N812" s="199"/>
      <c r="O812" s="199"/>
      <c r="P812" s="199"/>
      <c r="Q812" s="199" t="s">
        <v>198</v>
      </c>
      <c r="R812" s="199" t="s">
        <v>1784</v>
      </c>
      <c r="S812" s="199" t="str">
        <f t="shared" si="2"/>
        <v>HEX</v>
      </c>
      <c r="T812" s="199"/>
      <c r="U812" s="199" t="s">
        <v>371</v>
      </c>
    </row>
    <row r="813" spans="1:21" ht="15.75" customHeight="1">
      <c r="A813" s="200">
        <v>16</v>
      </c>
      <c r="B813" s="223" t="s">
        <v>1850</v>
      </c>
      <c r="C813" s="201">
        <v>2022</v>
      </c>
      <c r="D813" s="202">
        <v>44758</v>
      </c>
      <c r="E813" s="199" t="s">
        <v>1775</v>
      </c>
      <c r="F813" s="208" t="s">
        <v>1353</v>
      </c>
      <c r="G813" s="199" t="s">
        <v>328</v>
      </c>
      <c r="H813" s="210">
        <v>1232818678</v>
      </c>
      <c r="I813" s="203" t="s">
        <v>324</v>
      </c>
      <c r="J813" s="227">
        <v>44557</v>
      </c>
      <c r="K813" s="198" t="str">
        <f t="shared" ca="1" si="0"/>
        <v>1 año, 7 mes</v>
      </c>
      <c r="L813" s="199" t="s">
        <v>1354</v>
      </c>
      <c r="M813" s="199" t="s">
        <v>1833</v>
      </c>
      <c r="N813" s="199"/>
      <c r="O813" s="199"/>
      <c r="P813" s="199"/>
      <c r="Q813" s="199" t="s">
        <v>192</v>
      </c>
      <c r="R813" s="199" t="s">
        <v>1783</v>
      </c>
      <c r="S813" s="199" t="str">
        <f t="shared" si="2"/>
        <v>PRE</v>
      </c>
      <c r="T813" s="199"/>
      <c r="U813" s="199" t="s">
        <v>371</v>
      </c>
    </row>
    <row r="814" spans="1:21" ht="15.75" customHeight="1">
      <c r="A814" s="200">
        <v>16</v>
      </c>
      <c r="B814" s="223" t="s">
        <v>1850</v>
      </c>
      <c r="C814" s="201">
        <v>2022</v>
      </c>
      <c r="D814" s="202">
        <v>44758</v>
      </c>
      <c r="E814" s="199" t="s">
        <v>1775</v>
      </c>
      <c r="F814" s="208" t="s">
        <v>1353</v>
      </c>
      <c r="G814" s="199" t="s">
        <v>328</v>
      </c>
      <c r="H814" s="210">
        <v>1232818678</v>
      </c>
      <c r="I814" s="203" t="s">
        <v>324</v>
      </c>
      <c r="J814" s="227">
        <v>44557</v>
      </c>
      <c r="K814" s="198" t="str">
        <f t="shared" ca="1" si="0"/>
        <v>1 año, 7 mes</v>
      </c>
      <c r="L814" s="199" t="s">
        <v>1354</v>
      </c>
      <c r="M814" s="199" t="s">
        <v>1833</v>
      </c>
      <c r="N814" s="199"/>
      <c r="O814" s="199"/>
      <c r="P814" s="199"/>
      <c r="Q814" s="199" t="s">
        <v>194</v>
      </c>
      <c r="R814" s="199" t="s">
        <v>1785</v>
      </c>
      <c r="S814" s="199" t="str">
        <f t="shared" si="2"/>
        <v>ROT</v>
      </c>
      <c r="T814" s="199"/>
      <c r="U814" s="199" t="s">
        <v>371</v>
      </c>
    </row>
    <row r="815" spans="1:21" ht="15.75" customHeight="1">
      <c r="A815" s="200">
        <v>16</v>
      </c>
      <c r="B815" s="223" t="s">
        <v>1850</v>
      </c>
      <c r="C815" s="201">
        <v>2022</v>
      </c>
      <c r="D815" s="202">
        <v>44758</v>
      </c>
      <c r="E815" s="199" t="s">
        <v>1775</v>
      </c>
      <c r="F815" s="208" t="s">
        <v>1353</v>
      </c>
      <c r="G815" s="199" t="s">
        <v>328</v>
      </c>
      <c r="H815" s="210">
        <v>1232818678</v>
      </c>
      <c r="I815" s="203" t="s">
        <v>324</v>
      </c>
      <c r="J815" s="227">
        <v>44557</v>
      </c>
      <c r="K815" s="198" t="str">
        <f t="shared" ca="1" si="0"/>
        <v>1 año, 7 mes</v>
      </c>
      <c r="L815" s="199" t="s">
        <v>1354</v>
      </c>
      <c r="M815" s="199" t="s">
        <v>1833</v>
      </c>
      <c r="N815" s="199"/>
      <c r="O815" s="199"/>
      <c r="P815" s="199"/>
      <c r="Q815" s="212" t="s">
        <v>295</v>
      </c>
      <c r="R815" s="199" t="s">
        <v>1776</v>
      </c>
      <c r="S815" s="199" t="str">
        <f t="shared" si="2"/>
        <v>INF</v>
      </c>
      <c r="T815" s="199"/>
      <c r="U815" s="199" t="s">
        <v>371</v>
      </c>
    </row>
    <row r="816" spans="1:21" ht="15.75" customHeight="1">
      <c r="A816" s="200">
        <v>16</v>
      </c>
      <c r="B816" s="223" t="s">
        <v>1850</v>
      </c>
      <c r="C816" s="201">
        <v>2022</v>
      </c>
      <c r="D816" s="202">
        <v>44758</v>
      </c>
      <c r="E816" s="199" t="s">
        <v>1775</v>
      </c>
      <c r="F816" s="199" t="s">
        <v>1281</v>
      </c>
      <c r="G816" s="199" t="s">
        <v>328</v>
      </c>
      <c r="H816" s="199">
        <v>1232816464</v>
      </c>
      <c r="I816" s="203" t="s">
        <v>324</v>
      </c>
      <c r="J816" s="205">
        <v>44362</v>
      </c>
      <c r="K816" s="198" t="str">
        <f t="shared" ca="1" si="0"/>
        <v>2 año, 2 mes</v>
      </c>
      <c r="L816" s="199" t="s">
        <v>1282</v>
      </c>
      <c r="M816" s="207" t="s">
        <v>1782</v>
      </c>
      <c r="N816" s="207">
        <v>1143835116</v>
      </c>
      <c r="O816" s="207" t="s">
        <v>1283</v>
      </c>
      <c r="P816" s="207">
        <v>3046685324</v>
      </c>
      <c r="Q816" s="199" t="s">
        <v>173</v>
      </c>
      <c r="R816" s="199" t="s">
        <v>1777</v>
      </c>
      <c r="S816" s="199" t="str">
        <f t="shared" si="2"/>
        <v>NIM</v>
      </c>
      <c r="T816" s="199"/>
      <c r="U816" s="199" t="s">
        <v>371</v>
      </c>
    </row>
    <row r="817" spans="1:21" ht="15.75" customHeight="1">
      <c r="A817" s="200">
        <v>16</v>
      </c>
      <c r="B817" s="223" t="s">
        <v>1850</v>
      </c>
      <c r="C817" s="201">
        <v>2022</v>
      </c>
      <c r="D817" s="202">
        <v>44758</v>
      </c>
      <c r="E817" s="199" t="s">
        <v>1775</v>
      </c>
      <c r="F817" s="199" t="s">
        <v>385</v>
      </c>
      <c r="G817" s="199" t="s">
        <v>322</v>
      </c>
      <c r="H817" s="199">
        <v>38604645</v>
      </c>
      <c r="I817" s="203" t="s">
        <v>327</v>
      </c>
      <c r="J817" s="237"/>
      <c r="K817" s="198" t="str">
        <f t="shared" ca="1" si="0"/>
        <v>123 año, 7 mes</v>
      </c>
      <c r="L817" s="199" t="s">
        <v>425</v>
      </c>
      <c r="M817" s="238"/>
      <c r="N817" s="238"/>
      <c r="O817" s="238"/>
      <c r="P817" s="238"/>
      <c r="Q817" s="212" t="s">
        <v>295</v>
      </c>
      <c r="R817" s="199" t="s">
        <v>1776</v>
      </c>
      <c r="S817" s="199" t="str">
        <f t="shared" si="2"/>
        <v>INF</v>
      </c>
      <c r="T817" s="199"/>
      <c r="U817" s="199" t="s">
        <v>375</v>
      </c>
    </row>
    <row r="818" spans="1:21" ht="15.75" customHeight="1">
      <c r="A818" s="200">
        <v>16</v>
      </c>
      <c r="B818" s="223" t="s">
        <v>1850</v>
      </c>
      <c r="C818" s="201">
        <v>2022</v>
      </c>
      <c r="D818" s="202">
        <v>44758</v>
      </c>
      <c r="E818" s="199" t="s">
        <v>1775</v>
      </c>
      <c r="F818" s="199" t="s">
        <v>424</v>
      </c>
      <c r="G818" s="199" t="s">
        <v>332</v>
      </c>
      <c r="H818" s="210">
        <v>1013019283</v>
      </c>
      <c r="I818" s="203" t="s">
        <v>327</v>
      </c>
      <c r="J818" s="237"/>
      <c r="K818" s="198" t="str">
        <f t="shared" ca="1" si="0"/>
        <v>123 año, 7 mes</v>
      </c>
      <c r="L818" s="199" t="s">
        <v>425</v>
      </c>
      <c r="M818" s="238"/>
      <c r="N818" s="238"/>
      <c r="O818" s="238"/>
      <c r="P818" s="238"/>
      <c r="Q818" s="212" t="s">
        <v>295</v>
      </c>
      <c r="R818" s="199" t="s">
        <v>1776</v>
      </c>
      <c r="S818" s="199" t="str">
        <f t="shared" si="2"/>
        <v>INF</v>
      </c>
      <c r="T818" s="199"/>
      <c r="U818" s="199" t="s">
        <v>375</v>
      </c>
    </row>
    <row r="819" spans="1:21" ht="15.75" customHeight="1">
      <c r="A819" s="200">
        <v>16</v>
      </c>
      <c r="B819" s="223" t="s">
        <v>1850</v>
      </c>
      <c r="C819" s="201">
        <v>2022</v>
      </c>
      <c r="D819" s="202">
        <v>44758</v>
      </c>
      <c r="E819" s="199" t="s">
        <v>1775</v>
      </c>
      <c r="F819" s="199" t="s">
        <v>1127</v>
      </c>
      <c r="G819" s="199" t="s">
        <v>328</v>
      </c>
      <c r="H819" s="210">
        <v>1232804749</v>
      </c>
      <c r="I819" s="203" t="s">
        <v>327</v>
      </c>
      <c r="J819" s="237"/>
      <c r="K819" s="198" t="str">
        <f t="shared" ca="1" si="0"/>
        <v>123 año, 7 mes</v>
      </c>
      <c r="L819" s="199" t="s">
        <v>1128</v>
      </c>
      <c r="M819" s="238"/>
      <c r="N819" s="238"/>
      <c r="O819" s="238"/>
      <c r="P819" s="238"/>
      <c r="Q819" s="212" t="s">
        <v>295</v>
      </c>
      <c r="R819" s="199" t="s">
        <v>1776</v>
      </c>
      <c r="S819" s="199" t="str">
        <f t="shared" si="2"/>
        <v>INF</v>
      </c>
      <c r="T819" s="199"/>
      <c r="U819" s="199" t="s">
        <v>375</v>
      </c>
    </row>
    <row r="820" spans="1:21" ht="15.75" customHeight="1">
      <c r="A820" s="200">
        <v>18</v>
      </c>
      <c r="B820" s="223" t="s">
        <v>1850</v>
      </c>
      <c r="C820" s="201">
        <v>2022</v>
      </c>
      <c r="D820" s="202">
        <v>44760</v>
      </c>
      <c r="E820" s="199" t="s">
        <v>1775</v>
      </c>
      <c r="F820" s="199" t="s">
        <v>1208</v>
      </c>
      <c r="G820" s="199" t="s">
        <v>328</v>
      </c>
      <c r="H820" s="210">
        <v>1232812838</v>
      </c>
      <c r="I820" s="203" t="s">
        <v>324</v>
      </c>
      <c r="J820" s="206"/>
      <c r="K820" s="198" t="str">
        <f t="shared" ca="1" si="0"/>
        <v>123 año, 7 mes</v>
      </c>
      <c r="L820" s="199" t="s">
        <v>1209</v>
      </c>
      <c r="M820" s="199"/>
      <c r="N820" s="199"/>
      <c r="O820" s="199"/>
      <c r="P820" s="199"/>
      <c r="Q820" s="199" t="s">
        <v>192</v>
      </c>
      <c r="R820" s="199" t="s">
        <v>1783</v>
      </c>
      <c r="S820" s="199" t="str">
        <f t="shared" si="2"/>
        <v>PRE</v>
      </c>
      <c r="T820" s="199"/>
      <c r="U820" s="199" t="s">
        <v>371</v>
      </c>
    </row>
    <row r="821" spans="1:21" ht="15.75" customHeight="1">
      <c r="A821" s="200">
        <v>18</v>
      </c>
      <c r="B821" s="223" t="s">
        <v>1850</v>
      </c>
      <c r="C821" s="201">
        <v>2022</v>
      </c>
      <c r="D821" s="202">
        <v>44760</v>
      </c>
      <c r="E821" s="199" t="s">
        <v>1775</v>
      </c>
      <c r="F821" s="199" t="s">
        <v>585</v>
      </c>
      <c r="G821" s="199" t="s">
        <v>328</v>
      </c>
      <c r="H821" s="199">
        <v>1108572384</v>
      </c>
      <c r="I821" s="203" t="s">
        <v>324</v>
      </c>
      <c r="J821" s="204">
        <v>44357</v>
      </c>
      <c r="K821" s="198" t="str">
        <f t="shared" ca="1" si="0"/>
        <v>2 año, 2 mes</v>
      </c>
      <c r="L821" s="199" t="s">
        <v>586</v>
      </c>
      <c r="M821" s="199"/>
      <c r="N821" s="199"/>
      <c r="O821" s="199"/>
      <c r="P821" s="199"/>
      <c r="Q821" s="199" t="s">
        <v>173</v>
      </c>
      <c r="R821" s="199" t="s">
        <v>1777</v>
      </c>
      <c r="S821" s="199" t="str">
        <f t="shared" si="2"/>
        <v>NIM</v>
      </c>
      <c r="T821" s="199"/>
      <c r="U821" s="199" t="s">
        <v>371</v>
      </c>
    </row>
    <row r="822" spans="1:21" ht="15.75" customHeight="1">
      <c r="A822" s="200">
        <v>18</v>
      </c>
      <c r="B822" s="223" t="s">
        <v>1850</v>
      </c>
      <c r="C822" s="201">
        <v>2022</v>
      </c>
      <c r="D822" s="202">
        <v>44760</v>
      </c>
      <c r="E822" s="199" t="s">
        <v>1775</v>
      </c>
      <c r="F822" s="199" t="s">
        <v>1271</v>
      </c>
      <c r="G822" s="199" t="s">
        <v>328</v>
      </c>
      <c r="H822" s="210">
        <v>1232816176</v>
      </c>
      <c r="I822" s="203" t="s">
        <v>327</v>
      </c>
      <c r="J822" s="205">
        <v>44336</v>
      </c>
      <c r="K822" s="198" t="str">
        <f t="shared" ca="1" si="0"/>
        <v>2 año, 3 mes</v>
      </c>
      <c r="L822" s="199" t="s">
        <v>1272</v>
      </c>
      <c r="M822" s="199" t="s">
        <v>1818</v>
      </c>
      <c r="N822" s="199">
        <v>1143957497</v>
      </c>
      <c r="O822" s="199" t="s">
        <v>1273</v>
      </c>
      <c r="P822" s="199">
        <v>3156507007</v>
      </c>
      <c r="Q822" s="199" t="s">
        <v>173</v>
      </c>
      <c r="R822" s="199" t="s">
        <v>1777</v>
      </c>
      <c r="S822" s="199" t="str">
        <f t="shared" si="2"/>
        <v>NIM</v>
      </c>
      <c r="T822" s="199"/>
      <c r="U822" s="199" t="s">
        <v>371</v>
      </c>
    </row>
    <row r="823" spans="1:21" ht="15.75" customHeight="1">
      <c r="A823" s="200">
        <v>19</v>
      </c>
      <c r="B823" s="223" t="s">
        <v>1850</v>
      </c>
      <c r="C823" s="201">
        <v>2022</v>
      </c>
      <c r="D823" s="202">
        <v>44761</v>
      </c>
      <c r="E823" s="199" t="s">
        <v>1775</v>
      </c>
      <c r="F823" s="199" t="s">
        <v>760</v>
      </c>
      <c r="G823" s="199" t="s">
        <v>328</v>
      </c>
      <c r="H823" s="210">
        <v>1109574387</v>
      </c>
      <c r="I823" s="203" t="s">
        <v>327</v>
      </c>
      <c r="J823" s="206"/>
      <c r="K823" s="198" t="str">
        <f t="shared" ca="1" si="0"/>
        <v>123 año, 7 mes</v>
      </c>
      <c r="L823" s="199" t="s">
        <v>761</v>
      </c>
      <c r="M823" s="199"/>
      <c r="N823" s="199"/>
      <c r="O823" s="199"/>
      <c r="P823" s="199"/>
      <c r="Q823" s="199" t="s">
        <v>173</v>
      </c>
      <c r="R823" s="199" t="s">
        <v>1777</v>
      </c>
      <c r="S823" s="199" t="str">
        <f t="shared" si="2"/>
        <v>NIM</v>
      </c>
      <c r="T823" s="199"/>
      <c r="U823" s="199" t="s">
        <v>371</v>
      </c>
    </row>
    <row r="824" spans="1:21" ht="15.75" customHeight="1">
      <c r="A824" s="200">
        <v>21</v>
      </c>
      <c r="B824" s="223" t="s">
        <v>1850</v>
      </c>
      <c r="C824" s="201">
        <v>2022</v>
      </c>
      <c r="D824" s="202">
        <v>44763</v>
      </c>
      <c r="E824" s="199" t="s">
        <v>1775</v>
      </c>
      <c r="F824" s="210" t="s">
        <v>1251</v>
      </c>
      <c r="G824" s="199" t="s">
        <v>328</v>
      </c>
      <c r="H824" s="210">
        <v>1232814937</v>
      </c>
      <c r="I824" s="203" t="s">
        <v>327</v>
      </c>
      <c r="J824" s="206"/>
      <c r="K824" s="198" t="str">
        <f t="shared" ca="1" si="0"/>
        <v>123 año, 7 mes</v>
      </c>
      <c r="L824" s="199" t="s">
        <v>1252</v>
      </c>
      <c r="M824" s="199"/>
      <c r="N824" s="199"/>
      <c r="O824" s="199"/>
      <c r="P824" s="199"/>
      <c r="Q824" s="199" t="s">
        <v>197</v>
      </c>
      <c r="R824" s="199" t="s">
        <v>1779</v>
      </c>
      <c r="S824" s="199" t="str">
        <f t="shared" si="2"/>
        <v>PEN</v>
      </c>
      <c r="T824" s="199"/>
      <c r="U824" s="199" t="s">
        <v>371</v>
      </c>
    </row>
    <row r="825" spans="1:21" ht="15.75" customHeight="1">
      <c r="A825" s="200">
        <v>21</v>
      </c>
      <c r="B825" s="223" t="s">
        <v>1850</v>
      </c>
      <c r="C825" s="201">
        <v>2022</v>
      </c>
      <c r="D825" s="202">
        <v>44763</v>
      </c>
      <c r="E825" s="199" t="s">
        <v>1775</v>
      </c>
      <c r="F825" s="210" t="s">
        <v>1251</v>
      </c>
      <c r="G825" s="199" t="s">
        <v>328</v>
      </c>
      <c r="H825" s="210">
        <v>1232814937</v>
      </c>
      <c r="I825" s="203" t="s">
        <v>327</v>
      </c>
      <c r="J825" s="206"/>
      <c r="K825" s="198" t="str">
        <f t="shared" ca="1" si="0"/>
        <v>123 año, 7 mes</v>
      </c>
      <c r="L825" s="199" t="s">
        <v>1252</v>
      </c>
      <c r="M825" s="199"/>
      <c r="N825" s="199"/>
      <c r="O825" s="199"/>
      <c r="P825" s="199"/>
      <c r="Q825" s="199" t="s">
        <v>208</v>
      </c>
      <c r="R825" s="199" t="s">
        <v>1789</v>
      </c>
      <c r="S825" s="199" t="str">
        <f t="shared" si="2"/>
        <v>AVA</v>
      </c>
      <c r="T825" s="199"/>
      <c r="U825" s="199" t="s">
        <v>371</v>
      </c>
    </row>
    <row r="826" spans="1:21" ht="15.75" customHeight="1">
      <c r="A826" s="200">
        <v>21</v>
      </c>
      <c r="B826" s="223" t="s">
        <v>1850</v>
      </c>
      <c r="C826" s="201">
        <v>2022</v>
      </c>
      <c r="D826" s="202">
        <v>44763</v>
      </c>
      <c r="E826" s="199" t="s">
        <v>1775</v>
      </c>
      <c r="F826" s="210" t="s">
        <v>1251</v>
      </c>
      <c r="G826" s="199" t="s">
        <v>328</v>
      </c>
      <c r="H826" s="210">
        <v>1232814937</v>
      </c>
      <c r="I826" s="203" t="s">
        <v>327</v>
      </c>
      <c r="J826" s="206"/>
      <c r="K826" s="198" t="str">
        <f t="shared" ca="1" si="0"/>
        <v>123 año, 7 mes</v>
      </c>
      <c r="L826" s="199" t="s">
        <v>1252</v>
      </c>
      <c r="M826" s="199"/>
      <c r="N826" s="199"/>
      <c r="O826" s="199"/>
      <c r="P826" s="199"/>
      <c r="Q826" s="199" t="s">
        <v>213</v>
      </c>
      <c r="R826" s="199" t="s">
        <v>1780</v>
      </c>
      <c r="S826" s="199" t="str">
        <f t="shared" si="2"/>
        <v>STA</v>
      </c>
      <c r="T826" s="199"/>
      <c r="U826" s="199" t="s">
        <v>371</v>
      </c>
    </row>
    <row r="827" spans="1:21" ht="15.75" customHeight="1">
      <c r="A827" s="200">
        <v>21</v>
      </c>
      <c r="B827" s="223" t="s">
        <v>1850</v>
      </c>
      <c r="C827" s="201">
        <v>2022</v>
      </c>
      <c r="D827" s="202">
        <v>44763</v>
      </c>
      <c r="E827" s="199" t="s">
        <v>1775</v>
      </c>
      <c r="F827" s="199" t="s">
        <v>457</v>
      </c>
      <c r="G827" s="199" t="s">
        <v>332</v>
      </c>
      <c r="H827" s="210">
        <v>1034298741</v>
      </c>
      <c r="I827" s="203" t="s">
        <v>324</v>
      </c>
      <c r="J827" s="206"/>
      <c r="K827" s="198" t="str">
        <f t="shared" ca="1" si="0"/>
        <v>123 año, 7 mes</v>
      </c>
      <c r="L827" s="199" t="s">
        <v>458</v>
      </c>
      <c r="M827" s="199"/>
      <c r="N827" s="199"/>
      <c r="O827" s="199"/>
      <c r="P827" s="199"/>
      <c r="Q827" s="212" t="s">
        <v>199</v>
      </c>
      <c r="R827" s="199" t="s">
        <v>1796</v>
      </c>
      <c r="S827" s="199" t="str">
        <f t="shared" si="2"/>
        <v>GAR</v>
      </c>
      <c r="T827" s="199"/>
      <c r="U827" s="199" t="s">
        <v>375</v>
      </c>
    </row>
    <row r="828" spans="1:21" ht="15.75" customHeight="1">
      <c r="A828" s="200">
        <v>21</v>
      </c>
      <c r="B828" s="223" t="s">
        <v>1850</v>
      </c>
      <c r="C828" s="201">
        <v>2022</v>
      </c>
      <c r="D828" s="202">
        <v>44763</v>
      </c>
      <c r="E828" s="199" t="s">
        <v>1775</v>
      </c>
      <c r="F828" s="199" t="s">
        <v>457</v>
      </c>
      <c r="G828" s="199" t="s">
        <v>332</v>
      </c>
      <c r="H828" s="210">
        <v>1034298741</v>
      </c>
      <c r="I828" s="203" t="s">
        <v>324</v>
      </c>
      <c r="J828" s="206"/>
      <c r="K828" s="198" t="str">
        <f t="shared" ca="1" si="0"/>
        <v>123 año, 7 mes</v>
      </c>
      <c r="L828" s="199" t="s">
        <v>458</v>
      </c>
      <c r="M828" s="199"/>
      <c r="N828" s="199"/>
      <c r="O828" s="199"/>
      <c r="P828" s="199"/>
      <c r="Q828" s="212" t="s">
        <v>295</v>
      </c>
      <c r="R828" s="199" t="s">
        <v>1776</v>
      </c>
      <c r="S828" s="199" t="str">
        <f t="shared" si="2"/>
        <v>INF</v>
      </c>
      <c r="T828" s="199"/>
      <c r="U828" s="199" t="s">
        <v>375</v>
      </c>
    </row>
    <row r="829" spans="1:21" ht="15.75" customHeight="1">
      <c r="A829" s="200">
        <v>21</v>
      </c>
      <c r="B829" s="223" t="s">
        <v>1850</v>
      </c>
      <c r="C829" s="201">
        <v>2022</v>
      </c>
      <c r="D829" s="202">
        <v>44763</v>
      </c>
      <c r="E829" s="199" t="s">
        <v>1775</v>
      </c>
      <c r="F829" s="199" t="s">
        <v>360</v>
      </c>
      <c r="G829" s="199" t="s">
        <v>322</v>
      </c>
      <c r="H829" s="199">
        <v>10493655</v>
      </c>
      <c r="I829" s="203" t="s">
        <v>324</v>
      </c>
      <c r="J829" s="206"/>
      <c r="K829" s="198" t="str">
        <f t="shared" ca="1" si="0"/>
        <v>123 año, 7 mes</v>
      </c>
      <c r="L829" s="199" t="s">
        <v>1858</v>
      </c>
      <c r="M829" s="199"/>
      <c r="N829" s="199"/>
      <c r="O829" s="199"/>
      <c r="P829" s="199"/>
      <c r="Q829" s="199" t="s">
        <v>200</v>
      </c>
      <c r="R829" s="199" t="s">
        <v>1809</v>
      </c>
      <c r="S829" s="199" t="str">
        <f t="shared" si="2"/>
        <v>BOO</v>
      </c>
      <c r="T829" s="199"/>
      <c r="U829" s="199" t="s">
        <v>375</v>
      </c>
    </row>
    <row r="830" spans="1:21" ht="15.75" customHeight="1">
      <c r="A830" s="200">
        <v>22</v>
      </c>
      <c r="B830" s="223" t="s">
        <v>1850</v>
      </c>
      <c r="C830" s="201">
        <v>2022</v>
      </c>
      <c r="D830" s="202">
        <v>44764</v>
      </c>
      <c r="E830" s="199" t="s">
        <v>1775</v>
      </c>
      <c r="F830" s="199" t="s">
        <v>667</v>
      </c>
      <c r="G830" s="199" t="s">
        <v>328</v>
      </c>
      <c r="H830" s="199">
        <v>1109571123</v>
      </c>
      <c r="I830" s="203" t="s">
        <v>324</v>
      </c>
      <c r="J830" s="206"/>
      <c r="K830" s="198" t="str">
        <f t="shared" ca="1" si="0"/>
        <v>123 año, 7 mes</v>
      </c>
      <c r="L830" s="199" t="s">
        <v>668</v>
      </c>
      <c r="M830" s="199"/>
      <c r="N830" s="199"/>
      <c r="O830" s="199"/>
      <c r="P830" s="199"/>
      <c r="Q830" s="199" t="s">
        <v>197</v>
      </c>
      <c r="R830" s="199" t="s">
        <v>1779</v>
      </c>
      <c r="S830" s="199" t="str">
        <f t="shared" si="2"/>
        <v>PEN</v>
      </c>
      <c r="T830" s="199"/>
      <c r="U830" s="199" t="s">
        <v>375</v>
      </c>
    </row>
    <row r="831" spans="1:21" ht="15.75" customHeight="1">
      <c r="A831" s="200">
        <v>22</v>
      </c>
      <c r="B831" s="223" t="s">
        <v>1850</v>
      </c>
      <c r="C831" s="201">
        <v>2022</v>
      </c>
      <c r="D831" s="202">
        <v>44764</v>
      </c>
      <c r="E831" s="199" t="s">
        <v>1775</v>
      </c>
      <c r="F831" s="199" t="s">
        <v>667</v>
      </c>
      <c r="G831" s="199" t="s">
        <v>328</v>
      </c>
      <c r="H831" s="199">
        <v>1109571123</v>
      </c>
      <c r="I831" s="203" t="s">
        <v>324</v>
      </c>
      <c r="J831" s="206"/>
      <c r="K831" s="198" t="str">
        <f t="shared" ca="1" si="0"/>
        <v>123 año, 7 mes</v>
      </c>
      <c r="L831" s="199" t="s">
        <v>668</v>
      </c>
      <c r="M831" s="199"/>
      <c r="N831" s="199"/>
      <c r="O831" s="199"/>
      <c r="P831" s="199"/>
      <c r="Q831" s="199" t="s">
        <v>208</v>
      </c>
      <c r="R831" s="199" t="s">
        <v>1789</v>
      </c>
      <c r="S831" s="199" t="str">
        <f t="shared" si="2"/>
        <v>AVA</v>
      </c>
      <c r="T831" s="199"/>
      <c r="U831" s="199" t="s">
        <v>375</v>
      </c>
    </row>
    <row r="832" spans="1:21" ht="15.75" customHeight="1">
      <c r="A832" s="200">
        <v>22</v>
      </c>
      <c r="B832" s="223" t="s">
        <v>1850</v>
      </c>
      <c r="C832" s="201">
        <v>2022</v>
      </c>
      <c r="D832" s="202">
        <v>44764</v>
      </c>
      <c r="E832" s="199" t="s">
        <v>1775</v>
      </c>
      <c r="F832" s="199" t="s">
        <v>667</v>
      </c>
      <c r="G832" s="199" t="s">
        <v>328</v>
      </c>
      <c r="H832" s="199">
        <v>1109571123</v>
      </c>
      <c r="I832" s="203" t="s">
        <v>324</v>
      </c>
      <c r="J832" s="206"/>
      <c r="K832" s="198" t="str">
        <f t="shared" ca="1" si="0"/>
        <v>123 año, 7 mes</v>
      </c>
      <c r="L832" s="199" t="s">
        <v>668</v>
      </c>
      <c r="M832" s="199"/>
      <c r="N832" s="199"/>
      <c r="O832" s="199"/>
      <c r="P832" s="199"/>
      <c r="Q832" s="199" t="s">
        <v>213</v>
      </c>
      <c r="R832" s="199" t="s">
        <v>1780</v>
      </c>
      <c r="S832" s="199" t="str">
        <f t="shared" si="2"/>
        <v>STA</v>
      </c>
      <c r="T832" s="199"/>
      <c r="U832" s="199" t="s">
        <v>375</v>
      </c>
    </row>
    <row r="833" spans="1:21" ht="15.75" customHeight="1">
      <c r="A833" s="200">
        <v>22</v>
      </c>
      <c r="B833" s="223" t="s">
        <v>1850</v>
      </c>
      <c r="C833" s="201">
        <v>2022</v>
      </c>
      <c r="D833" s="202">
        <v>44764</v>
      </c>
      <c r="E833" s="199" t="s">
        <v>1775</v>
      </c>
      <c r="F833" s="199" t="s">
        <v>667</v>
      </c>
      <c r="G833" s="199" t="s">
        <v>328</v>
      </c>
      <c r="H833" s="199">
        <v>1109571123</v>
      </c>
      <c r="I833" s="203" t="s">
        <v>324</v>
      </c>
      <c r="J833" s="206"/>
      <c r="K833" s="198" t="str">
        <f t="shared" ca="1" si="0"/>
        <v>123 año, 7 mes</v>
      </c>
      <c r="L833" s="199" t="s">
        <v>668</v>
      </c>
      <c r="M833" s="199"/>
      <c r="N833" s="199"/>
      <c r="O833" s="199"/>
      <c r="P833" s="199"/>
      <c r="Q833" s="199" t="s">
        <v>295</v>
      </c>
      <c r="R833" s="199" t="s">
        <v>1776</v>
      </c>
      <c r="S833" s="199" t="str">
        <f t="shared" si="2"/>
        <v>INF</v>
      </c>
      <c r="T833" s="199"/>
      <c r="U833" s="199" t="s">
        <v>375</v>
      </c>
    </row>
    <row r="834" spans="1:21" ht="15.75" customHeight="1">
      <c r="A834" s="200">
        <v>22</v>
      </c>
      <c r="B834" s="223" t="s">
        <v>1850</v>
      </c>
      <c r="C834" s="201">
        <v>2022</v>
      </c>
      <c r="D834" s="202">
        <v>44764</v>
      </c>
      <c r="E834" s="199" t="s">
        <v>1775</v>
      </c>
      <c r="F834" s="199" t="s">
        <v>1350</v>
      </c>
      <c r="G834" s="199" t="s">
        <v>328</v>
      </c>
      <c r="H834" s="199">
        <v>1232818619</v>
      </c>
      <c r="I834" s="203" t="s">
        <v>324</v>
      </c>
      <c r="J834" s="205">
        <v>44551</v>
      </c>
      <c r="K834" s="198" t="str">
        <f t="shared" ca="1" si="0"/>
        <v>1 año, 8 mes</v>
      </c>
      <c r="L834" s="199" t="s">
        <v>1351</v>
      </c>
      <c r="M834" s="207" t="s">
        <v>1859</v>
      </c>
      <c r="N834" s="207">
        <v>1143827709</v>
      </c>
      <c r="O834" s="207" t="s">
        <v>1352</v>
      </c>
      <c r="P834" s="207">
        <v>3153400281</v>
      </c>
      <c r="Q834" s="199" t="s">
        <v>173</v>
      </c>
      <c r="R834" s="199" t="s">
        <v>1777</v>
      </c>
      <c r="S834" s="199" t="str">
        <f t="shared" si="2"/>
        <v>NIM</v>
      </c>
      <c r="T834" s="199"/>
      <c r="U834" s="199" t="s">
        <v>371</v>
      </c>
    </row>
    <row r="835" spans="1:21" ht="15.75" customHeight="1">
      <c r="A835" s="200">
        <v>22</v>
      </c>
      <c r="B835" s="223" t="s">
        <v>1850</v>
      </c>
      <c r="C835" s="201">
        <v>2022</v>
      </c>
      <c r="D835" s="202">
        <v>44764</v>
      </c>
      <c r="E835" s="199" t="s">
        <v>1775</v>
      </c>
      <c r="F835" s="199" t="s">
        <v>803</v>
      </c>
      <c r="G835" s="199" t="s">
        <v>332</v>
      </c>
      <c r="H835" s="210">
        <v>1109922885</v>
      </c>
      <c r="I835" s="203" t="s">
        <v>327</v>
      </c>
      <c r="J835" s="206"/>
      <c r="K835" s="198" t="str">
        <f t="shared" ca="1" si="0"/>
        <v>123 año, 7 mes</v>
      </c>
      <c r="L835" s="199" t="s">
        <v>804</v>
      </c>
      <c r="M835" s="199"/>
      <c r="N835" s="199"/>
      <c r="O835" s="199"/>
      <c r="P835" s="199"/>
      <c r="Q835" s="199" t="s">
        <v>200</v>
      </c>
      <c r="R835" s="199" t="s">
        <v>1809</v>
      </c>
      <c r="S835" s="199" t="str">
        <f t="shared" si="2"/>
        <v>BOO</v>
      </c>
      <c r="T835" s="199"/>
      <c r="U835" s="199" t="s">
        <v>371</v>
      </c>
    </row>
    <row r="836" spans="1:21" ht="15.75" customHeight="1">
      <c r="A836" s="200">
        <v>22</v>
      </c>
      <c r="B836" s="223" t="s">
        <v>1850</v>
      </c>
      <c r="C836" s="201">
        <v>2022</v>
      </c>
      <c r="D836" s="202">
        <v>44764</v>
      </c>
      <c r="E836" s="199" t="s">
        <v>1775</v>
      </c>
      <c r="F836" s="199" t="s">
        <v>803</v>
      </c>
      <c r="G836" s="199" t="s">
        <v>332</v>
      </c>
      <c r="H836" s="210">
        <v>1109922885</v>
      </c>
      <c r="I836" s="203" t="s">
        <v>327</v>
      </c>
      <c r="J836" s="206"/>
      <c r="K836" s="198" t="str">
        <f t="shared" ca="1" si="0"/>
        <v>123 año, 7 mes</v>
      </c>
      <c r="L836" s="199" t="s">
        <v>804</v>
      </c>
      <c r="M836" s="199"/>
      <c r="N836" s="199"/>
      <c r="O836" s="199"/>
      <c r="P836" s="199"/>
      <c r="Q836" s="199" t="s">
        <v>173</v>
      </c>
      <c r="R836" s="199" t="s">
        <v>1777</v>
      </c>
      <c r="S836" s="199" t="str">
        <f t="shared" si="2"/>
        <v>NIM</v>
      </c>
      <c r="T836" s="199"/>
      <c r="U836" s="199" t="s">
        <v>371</v>
      </c>
    </row>
    <row r="837" spans="1:21" ht="15.75" customHeight="1">
      <c r="A837" s="200">
        <v>22</v>
      </c>
      <c r="B837" s="223" t="s">
        <v>1850</v>
      </c>
      <c r="C837" s="201">
        <v>2022</v>
      </c>
      <c r="D837" s="202">
        <v>44764</v>
      </c>
      <c r="E837" s="199" t="s">
        <v>1775</v>
      </c>
      <c r="F837" s="199" t="s">
        <v>803</v>
      </c>
      <c r="G837" s="199" t="s">
        <v>332</v>
      </c>
      <c r="H837" s="210">
        <v>1109922885</v>
      </c>
      <c r="I837" s="203" t="s">
        <v>327</v>
      </c>
      <c r="J837" s="206"/>
      <c r="K837" s="198" t="str">
        <f t="shared" ca="1" si="0"/>
        <v>123 año, 7 mes</v>
      </c>
      <c r="L837" s="199" t="s">
        <v>804</v>
      </c>
      <c r="M837" s="199"/>
      <c r="N837" s="199"/>
      <c r="O837" s="199"/>
      <c r="P837" s="199"/>
      <c r="Q837" s="199" t="s">
        <v>295</v>
      </c>
      <c r="R837" s="199" t="s">
        <v>1776</v>
      </c>
      <c r="S837" s="199" t="str">
        <f t="shared" si="2"/>
        <v>INF</v>
      </c>
      <c r="T837" s="199"/>
      <c r="U837" s="199" t="s">
        <v>371</v>
      </c>
    </row>
    <row r="838" spans="1:21" ht="15.75" customHeight="1">
      <c r="A838" s="200">
        <v>22</v>
      </c>
      <c r="B838" s="223" t="s">
        <v>1850</v>
      </c>
      <c r="C838" s="201">
        <v>2022</v>
      </c>
      <c r="D838" s="202">
        <v>44764</v>
      </c>
      <c r="E838" s="199" t="s">
        <v>1775</v>
      </c>
      <c r="F838" s="199" t="s">
        <v>1474</v>
      </c>
      <c r="G838" s="199" t="s">
        <v>328</v>
      </c>
      <c r="H838" s="210">
        <v>1109574221</v>
      </c>
      <c r="I838" s="203" t="s">
        <v>327</v>
      </c>
      <c r="J838" s="204">
        <v>44652</v>
      </c>
      <c r="K838" s="198" t="str">
        <f t="shared" ca="1" si="0"/>
        <v>1 año, 4 mes</v>
      </c>
      <c r="L838" s="199"/>
      <c r="M838" s="199"/>
      <c r="N838" s="199"/>
      <c r="O838" s="199"/>
      <c r="P838" s="199"/>
      <c r="Q838" s="199" t="s">
        <v>173</v>
      </c>
      <c r="R838" s="199" t="s">
        <v>1777</v>
      </c>
      <c r="S838" s="199" t="str">
        <f t="shared" si="2"/>
        <v>NIM</v>
      </c>
      <c r="T838" s="199"/>
      <c r="U838" s="199" t="s">
        <v>375</v>
      </c>
    </row>
    <row r="839" spans="1:21" ht="15.75" customHeight="1">
      <c r="A839" s="200">
        <v>22</v>
      </c>
      <c r="B839" s="223" t="s">
        <v>1850</v>
      </c>
      <c r="C839" s="201">
        <v>2022</v>
      </c>
      <c r="D839" s="202">
        <v>44764</v>
      </c>
      <c r="E839" s="199" t="s">
        <v>1775</v>
      </c>
      <c r="F839" s="199" t="s">
        <v>639</v>
      </c>
      <c r="G839" s="199" t="s">
        <v>328</v>
      </c>
      <c r="H839" s="210">
        <v>1109569271</v>
      </c>
      <c r="I839" s="203" t="s">
        <v>324</v>
      </c>
      <c r="J839" s="206"/>
      <c r="K839" s="198" t="str">
        <f t="shared" ca="1" si="0"/>
        <v>123 año, 7 mes</v>
      </c>
      <c r="L839" s="199" t="s">
        <v>640</v>
      </c>
      <c r="M839" s="199"/>
      <c r="N839" s="199"/>
      <c r="O839" s="199"/>
      <c r="P839" s="199"/>
      <c r="Q839" s="199" t="s">
        <v>295</v>
      </c>
      <c r="R839" s="199" t="s">
        <v>1776</v>
      </c>
      <c r="S839" s="199" t="str">
        <f t="shared" si="2"/>
        <v>INF</v>
      </c>
      <c r="T839" s="199"/>
      <c r="U839" s="199" t="s">
        <v>371</v>
      </c>
    </row>
    <row r="840" spans="1:21" ht="15.75" customHeight="1">
      <c r="A840" s="200">
        <v>22</v>
      </c>
      <c r="B840" s="223" t="s">
        <v>1850</v>
      </c>
      <c r="C840" s="201">
        <v>2022</v>
      </c>
      <c r="D840" s="202">
        <v>44764</v>
      </c>
      <c r="E840" s="199" t="s">
        <v>1775</v>
      </c>
      <c r="F840" s="199" t="s">
        <v>820</v>
      </c>
      <c r="G840" s="199" t="s">
        <v>328</v>
      </c>
      <c r="H840" s="210">
        <v>1109935859</v>
      </c>
      <c r="I840" s="203" t="s">
        <v>327</v>
      </c>
      <c r="J840" s="206"/>
      <c r="K840" s="198" t="str">
        <f t="shared" ca="1" si="0"/>
        <v>123 año, 7 mes</v>
      </c>
      <c r="L840" s="199" t="s">
        <v>821</v>
      </c>
      <c r="M840" s="199"/>
      <c r="N840" s="199"/>
      <c r="O840" s="199"/>
      <c r="P840" s="199"/>
      <c r="Q840" s="199" t="s">
        <v>207</v>
      </c>
      <c r="R840" s="199" t="s">
        <v>1812</v>
      </c>
      <c r="S840" s="199" t="str">
        <f t="shared" si="2"/>
        <v>TET</v>
      </c>
      <c r="T840" s="199"/>
      <c r="U840" s="199" t="s">
        <v>371</v>
      </c>
    </row>
    <row r="841" spans="1:21" ht="15.75" customHeight="1">
      <c r="A841" s="200">
        <v>22</v>
      </c>
      <c r="B841" s="223" t="s">
        <v>1850</v>
      </c>
      <c r="C841" s="201">
        <v>2022</v>
      </c>
      <c r="D841" s="202">
        <v>44764</v>
      </c>
      <c r="E841" s="199" t="s">
        <v>1775</v>
      </c>
      <c r="F841" s="199" t="s">
        <v>820</v>
      </c>
      <c r="G841" s="199" t="s">
        <v>328</v>
      </c>
      <c r="H841" s="210">
        <v>1109935859</v>
      </c>
      <c r="I841" s="203" t="s">
        <v>327</v>
      </c>
      <c r="J841" s="206"/>
      <c r="K841" s="198" t="str">
        <f t="shared" ca="1" si="0"/>
        <v>123 año, 7 mes</v>
      </c>
      <c r="L841" s="199" t="s">
        <v>821</v>
      </c>
      <c r="M841" s="199"/>
      <c r="N841" s="199"/>
      <c r="O841" s="199"/>
      <c r="P841" s="199"/>
      <c r="Q841" s="199" t="s">
        <v>190</v>
      </c>
      <c r="R841" s="199" t="s">
        <v>1787</v>
      </c>
      <c r="S841" s="199" t="str">
        <f t="shared" si="2"/>
        <v>PRO</v>
      </c>
      <c r="T841" s="199"/>
      <c r="U841" s="199" t="s">
        <v>371</v>
      </c>
    </row>
    <row r="842" spans="1:21" ht="15.75" customHeight="1">
      <c r="A842" s="200">
        <v>22</v>
      </c>
      <c r="B842" s="223" t="s">
        <v>1850</v>
      </c>
      <c r="C842" s="201">
        <v>2022</v>
      </c>
      <c r="D842" s="202">
        <v>44764</v>
      </c>
      <c r="E842" s="199" t="s">
        <v>1775</v>
      </c>
      <c r="F842" s="199" t="s">
        <v>1030</v>
      </c>
      <c r="G842" s="199" t="s">
        <v>322</v>
      </c>
      <c r="H842" s="199">
        <v>1144149709</v>
      </c>
      <c r="I842" s="203" t="s">
        <v>327</v>
      </c>
      <c r="J842" s="206"/>
      <c r="K842" s="198" t="str">
        <f t="shared" ca="1" si="0"/>
        <v>123 año, 7 mes</v>
      </c>
      <c r="L842" s="199" t="s">
        <v>640</v>
      </c>
      <c r="M842" s="199"/>
      <c r="N842" s="199"/>
      <c r="O842" s="199"/>
      <c r="P842" s="199"/>
      <c r="Q842" s="199" t="s">
        <v>295</v>
      </c>
      <c r="R842" s="199" t="s">
        <v>1776</v>
      </c>
      <c r="S842" s="199" t="str">
        <f t="shared" si="2"/>
        <v>INF</v>
      </c>
      <c r="T842" s="199"/>
      <c r="U842" s="199" t="s">
        <v>371</v>
      </c>
    </row>
    <row r="843" spans="1:21" ht="15.75" customHeight="1">
      <c r="A843" s="200">
        <v>23</v>
      </c>
      <c r="B843" s="223" t="s">
        <v>1850</v>
      </c>
      <c r="C843" s="201">
        <v>2022</v>
      </c>
      <c r="D843" s="202">
        <v>44765</v>
      </c>
      <c r="E843" s="199" t="s">
        <v>1775</v>
      </c>
      <c r="F843" s="199" t="s">
        <v>1383</v>
      </c>
      <c r="G843" s="199" t="s">
        <v>328</v>
      </c>
      <c r="H843" s="199">
        <v>1232819707</v>
      </c>
      <c r="I843" s="203" t="s">
        <v>327</v>
      </c>
      <c r="J843" s="206"/>
      <c r="K843" s="198" t="str">
        <f t="shared" ca="1" si="0"/>
        <v>123 año, 7 mes</v>
      </c>
      <c r="L843" s="199" t="s">
        <v>1384</v>
      </c>
      <c r="M843" s="199"/>
      <c r="N843" s="199"/>
      <c r="O843" s="199"/>
      <c r="P843" s="199"/>
      <c r="Q843" s="199" t="s">
        <v>173</v>
      </c>
      <c r="R843" s="199" t="s">
        <v>1777</v>
      </c>
      <c r="S843" s="199" t="str">
        <f t="shared" si="2"/>
        <v>NIM</v>
      </c>
      <c r="T843" s="199"/>
      <c r="U843" s="199" t="s">
        <v>371</v>
      </c>
    </row>
    <row r="844" spans="1:21" ht="15.75" customHeight="1">
      <c r="A844" s="200">
        <v>23</v>
      </c>
      <c r="B844" s="223" t="s">
        <v>1850</v>
      </c>
      <c r="C844" s="201">
        <v>2022</v>
      </c>
      <c r="D844" s="202">
        <v>44765</v>
      </c>
      <c r="E844" s="199" t="s">
        <v>1775</v>
      </c>
      <c r="F844" s="199" t="s">
        <v>681</v>
      </c>
      <c r="G844" s="199" t="s">
        <v>328</v>
      </c>
      <c r="H844" s="210">
        <v>1109571633</v>
      </c>
      <c r="I844" s="203" t="s">
        <v>324</v>
      </c>
      <c r="J844" s="206"/>
      <c r="K844" s="198" t="str">
        <f t="shared" ca="1" si="0"/>
        <v>123 año, 7 mes</v>
      </c>
      <c r="L844" s="199" t="s">
        <v>682</v>
      </c>
      <c r="M844" s="199"/>
      <c r="N844" s="199"/>
      <c r="O844" s="199"/>
      <c r="P844" s="199"/>
      <c r="Q844" s="199" t="s">
        <v>295</v>
      </c>
      <c r="R844" s="199" t="s">
        <v>1776</v>
      </c>
      <c r="S844" s="199" t="str">
        <f t="shared" si="2"/>
        <v>INF</v>
      </c>
      <c r="T844" s="199"/>
      <c r="U844" s="199" t="s">
        <v>371</v>
      </c>
    </row>
    <row r="845" spans="1:21" ht="15.75" customHeight="1">
      <c r="A845" s="200">
        <v>23</v>
      </c>
      <c r="B845" s="223" t="s">
        <v>1850</v>
      </c>
      <c r="C845" s="201">
        <v>2022</v>
      </c>
      <c r="D845" s="202">
        <v>44765</v>
      </c>
      <c r="E845" s="199" t="s">
        <v>1775</v>
      </c>
      <c r="F845" s="199" t="s">
        <v>449</v>
      </c>
      <c r="G845" s="199" t="s">
        <v>328</v>
      </c>
      <c r="H845" s="199">
        <v>1023561695</v>
      </c>
      <c r="I845" s="203" t="s">
        <v>327</v>
      </c>
      <c r="J845" s="204">
        <v>44267</v>
      </c>
      <c r="K845" s="198" t="str">
        <f t="shared" ca="1" si="0"/>
        <v>2 año, 5 mes</v>
      </c>
      <c r="L845" s="199" t="s">
        <v>450</v>
      </c>
      <c r="M845" s="199"/>
      <c r="N845" s="199"/>
      <c r="O845" s="199" t="s">
        <v>451</v>
      </c>
      <c r="P845" s="199">
        <v>3006154241</v>
      </c>
      <c r="Q845" s="199" t="s">
        <v>192</v>
      </c>
      <c r="R845" s="199" t="s">
        <v>1783</v>
      </c>
      <c r="S845" s="199" t="str">
        <f t="shared" si="2"/>
        <v>PRE</v>
      </c>
      <c r="T845" s="199"/>
      <c r="U845" s="199" t="s">
        <v>371</v>
      </c>
    </row>
    <row r="846" spans="1:21" ht="15.75" customHeight="1">
      <c r="A846" s="200">
        <v>23</v>
      </c>
      <c r="B846" s="223" t="s">
        <v>1850</v>
      </c>
      <c r="C846" s="201">
        <v>2022</v>
      </c>
      <c r="D846" s="202">
        <v>44765</v>
      </c>
      <c r="E846" s="199" t="s">
        <v>1775</v>
      </c>
      <c r="F846" s="199" t="s">
        <v>953</v>
      </c>
      <c r="G846" s="199" t="s">
        <v>328</v>
      </c>
      <c r="H846" s="210">
        <v>1114249857</v>
      </c>
      <c r="I846" s="203" t="s">
        <v>324</v>
      </c>
      <c r="J846" s="206"/>
      <c r="K846" s="198" t="str">
        <f t="shared" ca="1" si="0"/>
        <v>123 año, 7 mes</v>
      </c>
      <c r="L846" s="199" t="s">
        <v>954</v>
      </c>
      <c r="M846" s="199"/>
      <c r="N846" s="199"/>
      <c r="O846" s="199"/>
      <c r="P846" s="199"/>
      <c r="Q846" s="199" t="s">
        <v>173</v>
      </c>
      <c r="R846" s="199" t="s">
        <v>1777</v>
      </c>
      <c r="S846" s="199" t="str">
        <f t="shared" si="2"/>
        <v>NIM</v>
      </c>
      <c r="T846" s="199"/>
      <c r="U846" s="199" t="s">
        <v>375</v>
      </c>
    </row>
    <row r="847" spans="1:21" ht="15.75" customHeight="1">
      <c r="A847" s="200">
        <v>23</v>
      </c>
      <c r="B847" s="223" t="s">
        <v>1850</v>
      </c>
      <c r="C847" s="201">
        <v>2022</v>
      </c>
      <c r="D847" s="202">
        <v>44765</v>
      </c>
      <c r="E847" s="199" t="s">
        <v>1775</v>
      </c>
      <c r="F847" s="199" t="s">
        <v>1178</v>
      </c>
      <c r="G847" s="199" t="s">
        <v>328</v>
      </c>
      <c r="H847" s="210">
        <v>1232811016</v>
      </c>
      <c r="I847" s="203" t="s">
        <v>327</v>
      </c>
      <c r="J847" s="206"/>
      <c r="K847" s="198" t="str">
        <f t="shared" ca="1" si="0"/>
        <v>123 año, 7 mes</v>
      </c>
      <c r="L847" s="199" t="s">
        <v>1179</v>
      </c>
      <c r="M847" s="199"/>
      <c r="N847" s="199"/>
      <c r="O847" s="199"/>
      <c r="P847" s="199"/>
      <c r="Q847" s="199" t="s">
        <v>192</v>
      </c>
      <c r="R847" s="199" t="s">
        <v>1783</v>
      </c>
      <c r="S847" s="199" t="str">
        <f t="shared" si="2"/>
        <v>PRE</v>
      </c>
      <c r="T847" s="199"/>
      <c r="U847" s="199" t="s">
        <v>371</v>
      </c>
    </row>
    <row r="848" spans="1:21" ht="15.75" customHeight="1">
      <c r="A848" s="200">
        <v>25</v>
      </c>
      <c r="B848" s="223" t="s">
        <v>1850</v>
      </c>
      <c r="C848" s="201">
        <v>2022</v>
      </c>
      <c r="D848" s="202">
        <v>44767</v>
      </c>
      <c r="E848" s="199" t="s">
        <v>1775</v>
      </c>
      <c r="F848" s="199" t="s">
        <v>622</v>
      </c>
      <c r="G848" s="199" t="s">
        <v>328</v>
      </c>
      <c r="H848" s="199">
        <v>1109564046</v>
      </c>
      <c r="I848" s="203" t="s">
        <v>327</v>
      </c>
      <c r="J848" s="206"/>
      <c r="K848" s="198" t="str">
        <f t="shared" ca="1" si="0"/>
        <v>123 año, 7 mes</v>
      </c>
      <c r="L848" s="199" t="s">
        <v>623</v>
      </c>
      <c r="M848" s="199"/>
      <c r="N848" s="199"/>
      <c r="O848" s="199"/>
      <c r="P848" s="199"/>
      <c r="Q848" s="199" t="s">
        <v>295</v>
      </c>
      <c r="R848" s="199" t="s">
        <v>1776</v>
      </c>
      <c r="S848" s="199" t="str">
        <f t="shared" si="2"/>
        <v>INF</v>
      </c>
      <c r="T848" s="199"/>
      <c r="U848" s="199" t="s">
        <v>371</v>
      </c>
    </row>
    <row r="849" spans="1:21" ht="15.75" customHeight="1">
      <c r="A849" s="200">
        <v>25</v>
      </c>
      <c r="B849" s="223" t="s">
        <v>1850</v>
      </c>
      <c r="C849" s="201">
        <v>2022</v>
      </c>
      <c r="D849" s="202">
        <v>44767</v>
      </c>
      <c r="E849" s="199" t="s">
        <v>1775</v>
      </c>
      <c r="F849" s="199" t="s">
        <v>1060</v>
      </c>
      <c r="G849" s="199" t="s">
        <v>328</v>
      </c>
      <c r="H849" s="210">
        <v>1150694506</v>
      </c>
      <c r="I849" s="203" t="s">
        <v>327</v>
      </c>
      <c r="J849" s="206"/>
      <c r="K849" s="198" t="str">
        <f t="shared" ca="1" si="0"/>
        <v>123 año, 7 mes</v>
      </c>
      <c r="L849" s="199" t="s">
        <v>540</v>
      </c>
      <c r="M849" s="199"/>
      <c r="N849" s="199"/>
      <c r="O849" s="199"/>
      <c r="P849" s="199"/>
      <c r="Q849" s="199" t="s">
        <v>295</v>
      </c>
      <c r="R849" s="199" t="s">
        <v>1776</v>
      </c>
      <c r="S849" s="199" t="str">
        <f t="shared" si="2"/>
        <v>INF</v>
      </c>
      <c r="T849" s="199"/>
      <c r="U849" s="199" t="s">
        <v>371</v>
      </c>
    </row>
    <row r="850" spans="1:21" ht="15.75" customHeight="1">
      <c r="A850" s="200">
        <v>26</v>
      </c>
      <c r="B850" s="223" t="s">
        <v>1850</v>
      </c>
      <c r="C850" s="201">
        <v>2022</v>
      </c>
      <c r="D850" s="202">
        <v>44768</v>
      </c>
      <c r="E850" s="199" t="s">
        <v>1775</v>
      </c>
      <c r="F850" s="199" t="s">
        <v>407</v>
      </c>
      <c r="G850" s="199" t="s">
        <v>406</v>
      </c>
      <c r="H850" s="210">
        <v>656127066</v>
      </c>
      <c r="I850" s="203" t="s">
        <v>324</v>
      </c>
      <c r="J850" s="204">
        <v>44387</v>
      </c>
      <c r="K850" s="198" t="str">
        <f t="shared" ca="1" si="0"/>
        <v>2 año, 1 mes</v>
      </c>
      <c r="L850" s="199" t="s">
        <v>408</v>
      </c>
      <c r="M850" s="199"/>
      <c r="N850" s="199"/>
      <c r="O850" s="199"/>
      <c r="P850" s="199"/>
      <c r="Q850" s="199" t="s">
        <v>190</v>
      </c>
      <c r="R850" s="199" t="s">
        <v>1860</v>
      </c>
      <c r="S850" s="199" t="str">
        <f t="shared" si="2"/>
        <v>PRO</v>
      </c>
      <c r="T850" s="199"/>
      <c r="U850" s="199" t="s">
        <v>375</v>
      </c>
    </row>
    <row r="851" spans="1:21" ht="15.75" customHeight="1">
      <c r="A851" s="200">
        <v>26</v>
      </c>
      <c r="B851" s="223" t="s">
        <v>1850</v>
      </c>
      <c r="C851" s="201">
        <v>2022</v>
      </c>
      <c r="D851" s="202">
        <v>44768</v>
      </c>
      <c r="E851" s="199" t="s">
        <v>1775</v>
      </c>
      <c r="F851" s="199" t="s">
        <v>407</v>
      </c>
      <c r="G851" s="199" t="s">
        <v>406</v>
      </c>
      <c r="H851" s="210">
        <v>656127066</v>
      </c>
      <c r="I851" s="203" t="s">
        <v>324</v>
      </c>
      <c r="J851" s="204">
        <v>44387</v>
      </c>
      <c r="K851" s="198" t="str">
        <f t="shared" ca="1" si="0"/>
        <v>2 año, 1 mes</v>
      </c>
      <c r="L851" s="199" t="s">
        <v>408</v>
      </c>
      <c r="M851" s="199"/>
      <c r="N851" s="199"/>
      <c r="O851" s="199"/>
      <c r="P851" s="199"/>
      <c r="Q851" s="199" t="s">
        <v>208</v>
      </c>
      <c r="R851" s="199" t="s">
        <v>1789</v>
      </c>
      <c r="S851" s="199" t="str">
        <f t="shared" si="2"/>
        <v>AVA</v>
      </c>
      <c r="T851" s="199"/>
      <c r="U851" s="199" t="s">
        <v>375</v>
      </c>
    </row>
    <row r="852" spans="1:21" ht="15.75" customHeight="1">
      <c r="A852" s="200">
        <v>26</v>
      </c>
      <c r="B852" s="223" t="s">
        <v>1850</v>
      </c>
      <c r="C852" s="201">
        <v>2022</v>
      </c>
      <c r="D852" s="202">
        <v>44768</v>
      </c>
      <c r="E852" s="199" t="s">
        <v>1775</v>
      </c>
      <c r="F852" s="199" t="s">
        <v>407</v>
      </c>
      <c r="G852" s="199" t="s">
        <v>406</v>
      </c>
      <c r="H852" s="210">
        <v>656127066</v>
      </c>
      <c r="I852" s="203" t="s">
        <v>324</v>
      </c>
      <c r="J852" s="204">
        <v>44387</v>
      </c>
      <c r="K852" s="198" t="str">
        <f t="shared" ca="1" si="0"/>
        <v>2 año, 1 mes</v>
      </c>
      <c r="L852" s="199" t="s">
        <v>408</v>
      </c>
      <c r="M852" s="199"/>
      <c r="N852" s="199"/>
      <c r="O852" s="199"/>
      <c r="P852" s="199"/>
      <c r="Q852" s="199" t="s">
        <v>295</v>
      </c>
      <c r="R852" s="199" t="s">
        <v>1776</v>
      </c>
      <c r="S852" s="199" t="str">
        <f t="shared" si="2"/>
        <v>INF</v>
      </c>
      <c r="T852" s="199"/>
      <c r="U852" s="199" t="s">
        <v>375</v>
      </c>
    </row>
    <row r="853" spans="1:21" ht="15.75" customHeight="1">
      <c r="A853" s="200">
        <v>26</v>
      </c>
      <c r="B853" s="223" t="s">
        <v>1850</v>
      </c>
      <c r="C853" s="201">
        <v>2022</v>
      </c>
      <c r="D853" s="202">
        <v>44768</v>
      </c>
      <c r="E853" s="199" t="s">
        <v>1775</v>
      </c>
      <c r="F853" s="199" t="s">
        <v>1385</v>
      </c>
      <c r="G853" s="199" t="s">
        <v>328</v>
      </c>
      <c r="H853" s="210">
        <v>1232819771</v>
      </c>
      <c r="I853" s="203" t="s">
        <v>324</v>
      </c>
      <c r="J853" s="206"/>
      <c r="K853" s="198" t="str">
        <f t="shared" ca="1" si="0"/>
        <v>123 año, 7 mes</v>
      </c>
      <c r="L853" s="199" t="s">
        <v>1386</v>
      </c>
      <c r="M853" s="199"/>
      <c r="N853" s="199"/>
      <c r="O853" s="199"/>
      <c r="P853" s="199"/>
      <c r="Q853" s="199" t="s">
        <v>173</v>
      </c>
      <c r="R853" s="199" t="s">
        <v>1777</v>
      </c>
      <c r="S853" s="199" t="str">
        <f t="shared" si="2"/>
        <v>NIM</v>
      </c>
      <c r="T853" s="199"/>
      <c r="U853" s="199" t="s">
        <v>375</v>
      </c>
    </row>
    <row r="854" spans="1:21" ht="15.75" customHeight="1">
      <c r="A854" s="200">
        <v>28</v>
      </c>
      <c r="B854" s="223" t="s">
        <v>1850</v>
      </c>
      <c r="C854" s="201">
        <v>2022</v>
      </c>
      <c r="D854" s="202">
        <v>44770</v>
      </c>
      <c r="E854" s="199" t="s">
        <v>1775</v>
      </c>
      <c r="F854" s="199" t="s">
        <v>866</v>
      </c>
      <c r="G854" s="199" t="s">
        <v>328</v>
      </c>
      <c r="H854" s="210">
        <v>1110379948</v>
      </c>
      <c r="I854" s="203" t="s">
        <v>324</v>
      </c>
      <c r="J854" s="206"/>
      <c r="K854" s="198" t="str">
        <f t="shared" ca="1" si="0"/>
        <v>123 año, 7 mes</v>
      </c>
      <c r="L854" s="199" t="s">
        <v>867</v>
      </c>
      <c r="M854" s="199"/>
      <c r="N854" s="199"/>
      <c r="O854" s="199"/>
      <c r="P854" s="199"/>
      <c r="Q854" s="199" t="s">
        <v>192</v>
      </c>
      <c r="R854" s="199" t="s">
        <v>1783</v>
      </c>
      <c r="S854" s="199" t="str">
        <f t="shared" si="2"/>
        <v>PRE</v>
      </c>
      <c r="T854" s="199"/>
      <c r="U854" s="199" t="s">
        <v>375</v>
      </c>
    </row>
    <row r="855" spans="1:21" ht="15.75" customHeight="1">
      <c r="A855" s="200">
        <v>28</v>
      </c>
      <c r="B855" s="223" t="s">
        <v>1850</v>
      </c>
      <c r="C855" s="201">
        <v>2022</v>
      </c>
      <c r="D855" s="202">
        <v>44770</v>
      </c>
      <c r="E855" s="199" t="s">
        <v>1775</v>
      </c>
      <c r="F855" s="199" t="s">
        <v>866</v>
      </c>
      <c r="G855" s="199" t="s">
        <v>328</v>
      </c>
      <c r="H855" s="210">
        <v>1110379948</v>
      </c>
      <c r="I855" s="203" t="s">
        <v>324</v>
      </c>
      <c r="J855" s="206"/>
      <c r="K855" s="198" t="str">
        <f t="shared" ca="1" si="0"/>
        <v>123 año, 7 mes</v>
      </c>
      <c r="L855" s="199" t="s">
        <v>867</v>
      </c>
      <c r="M855" s="199"/>
      <c r="N855" s="199"/>
      <c r="O855" s="199"/>
      <c r="P855" s="199"/>
      <c r="Q855" s="199" t="s">
        <v>295</v>
      </c>
      <c r="R855" s="199" t="s">
        <v>1861</v>
      </c>
      <c r="S855" s="199" t="str">
        <f t="shared" si="2"/>
        <v>INL</v>
      </c>
      <c r="T855" s="199"/>
      <c r="U855" s="199" t="s">
        <v>375</v>
      </c>
    </row>
    <row r="856" spans="1:21" ht="15.75" customHeight="1">
      <c r="A856" s="200">
        <v>28</v>
      </c>
      <c r="B856" s="223" t="s">
        <v>1850</v>
      </c>
      <c r="C856" s="201">
        <v>2022</v>
      </c>
      <c r="D856" s="202">
        <v>44770</v>
      </c>
      <c r="E856" s="199" t="s">
        <v>1775</v>
      </c>
      <c r="F856" s="199" t="s">
        <v>866</v>
      </c>
      <c r="G856" s="199" t="s">
        <v>328</v>
      </c>
      <c r="H856" s="210">
        <v>1110379948</v>
      </c>
      <c r="I856" s="203" t="s">
        <v>324</v>
      </c>
      <c r="J856" s="206"/>
      <c r="K856" s="198" t="str">
        <f t="shared" ca="1" si="0"/>
        <v>123 año, 7 mes</v>
      </c>
      <c r="L856" s="199" t="s">
        <v>867</v>
      </c>
      <c r="M856" s="199"/>
      <c r="N856" s="199"/>
      <c r="O856" s="199"/>
      <c r="P856" s="199"/>
      <c r="Q856" s="212" t="s">
        <v>213</v>
      </c>
      <c r="R856" s="199" t="s">
        <v>1857</v>
      </c>
      <c r="S856" s="199" t="str">
        <f t="shared" si="2"/>
        <v>STA</v>
      </c>
      <c r="T856" s="199"/>
      <c r="U856" s="199" t="s">
        <v>375</v>
      </c>
    </row>
    <row r="857" spans="1:21" ht="15.75" customHeight="1">
      <c r="A857" s="200">
        <v>28</v>
      </c>
      <c r="B857" s="223" t="s">
        <v>1850</v>
      </c>
      <c r="C857" s="201">
        <v>2022</v>
      </c>
      <c r="D857" s="202">
        <v>44770</v>
      </c>
      <c r="E857" s="199" t="s">
        <v>1775</v>
      </c>
      <c r="F857" s="199" t="s">
        <v>873</v>
      </c>
      <c r="G857" s="199" t="s">
        <v>328</v>
      </c>
      <c r="H857" s="210">
        <v>1111487969</v>
      </c>
      <c r="I857" s="203" t="s">
        <v>324</v>
      </c>
      <c r="J857" s="206"/>
      <c r="K857" s="198" t="str">
        <f t="shared" ca="1" si="0"/>
        <v>123 año, 7 mes</v>
      </c>
      <c r="L857" s="199" t="s">
        <v>874</v>
      </c>
      <c r="M857" s="199"/>
      <c r="N857" s="199"/>
      <c r="O857" s="199"/>
      <c r="P857" s="199"/>
      <c r="Q857" s="199" t="s">
        <v>192</v>
      </c>
      <c r="R857" s="199" t="s">
        <v>1783</v>
      </c>
      <c r="S857" s="199" t="str">
        <f t="shared" si="2"/>
        <v>PRE</v>
      </c>
      <c r="T857" s="199"/>
      <c r="U857" s="199" t="s">
        <v>375</v>
      </c>
    </row>
    <row r="858" spans="1:21" ht="15.75" customHeight="1">
      <c r="A858" s="200">
        <v>29</v>
      </c>
      <c r="B858" s="223" t="s">
        <v>1850</v>
      </c>
      <c r="C858" s="201">
        <v>2022</v>
      </c>
      <c r="D858" s="202">
        <v>44771</v>
      </c>
      <c r="E858" s="199" t="s">
        <v>1775</v>
      </c>
      <c r="F858" s="199" t="s">
        <v>1347</v>
      </c>
      <c r="G858" s="199" t="s">
        <v>328</v>
      </c>
      <c r="H858" s="210">
        <v>1232818492</v>
      </c>
      <c r="I858" s="203" t="s">
        <v>324</v>
      </c>
      <c r="J858" s="206"/>
      <c r="K858" s="198" t="str">
        <f t="shared" ca="1" si="0"/>
        <v>123 año, 7 mes</v>
      </c>
      <c r="L858" s="199" t="s">
        <v>1348</v>
      </c>
      <c r="M858" s="199"/>
      <c r="N858" s="199"/>
      <c r="O858" s="199"/>
      <c r="P858" s="199"/>
      <c r="Q858" s="199" t="s">
        <v>212</v>
      </c>
      <c r="R858" s="199" t="s">
        <v>1784</v>
      </c>
      <c r="S858" s="199" t="str">
        <f t="shared" si="2"/>
        <v>HEX</v>
      </c>
      <c r="T858" s="199"/>
      <c r="U858" s="199" t="s">
        <v>375</v>
      </c>
    </row>
    <row r="859" spans="1:21" ht="15.75" customHeight="1">
      <c r="A859" s="200">
        <v>29</v>
      </c>
      <c r="B859" s="223" t="s">
        <v>1850</v>
      </c>
      <c r="C859" s="201">
        <v>2022</v>
      </c>
      <c r="D859" s="202">
        <v>44771</v>
      </c>
      <c r="E859" s="199" t="s">
        <v>1775</v>
      </c>
      <c r="F859" s="199" t="s">
        <v>1347</v>
      </c>
      <c r="G859" s="199" t="s">
        <v>328</v>
      </c>
      <c r="H859" s="210">
        <v>1232818492</v>
      </c>
      <c r="I859" s="203" t="s">
        <v>324</v>
      </c>
      <c r="J859" s="206"/>
      <c r="K859" s="198" t="str">
        <f t="shared" ca="1" si="0"/>
        <v>123 año, 7 mes</v>
      </c>
      <c r="L859" s="199" t="s">
        <v>1348</v>
      </c>
      <c r="M859" s="199"/>
      <c r="N859" s="199"/>
      <c r="O859" s="199"/>
      <c r="P859" s="199"/>
      <c r="Q859" s="199" t="s">
        <v>192</v>
      </c>
      <c r="R859" s="199" t="s">
        <v>1783</v>
      </c>
      <c r="S859" s="199" t="str">
        <f t="shared" si="2"/>
        <v>PRE</v>
      </c>
      <c r="T859" s="199"/>
      <c r="U859" s="199" t="s">
        <v>375</v>
      </c>
    </row>
    <row r="860" spans="1:21" ht="15.75" customHeight="1">
      <c r="A860" s="200">
        <v>29</v>
      </c>
      <c r="B860" s="223" t="s">
        <v>1850</v>
      </c>
      <c r="C860" s="201">
        <v>2022</v>
      </c>
      <c r="D860" s="202">
        <v>44771</v>
      </c>
      <c r="E860" s="199" t="s">
        <v>1775</v>
      </c>
      <c r="F860" s="199" t="s">
        <v>1347</v>
      </c>
      <c r="G860" s="199" t="s">
        <v>328</v>
      </c>
      <c r="H860" s="210">
        <v>1232818492</v>
      </c>
      <c r="I860" s="203" t="s">
        <v>324</v>
      </c>
      <c r="J860" s="206"/>
      <c r="K860" s="198" t="str">
        <f t="shared" ca="1" si="0"/>
        <v>123 año, 7 mes</v>
      </c>
      <c r="L860" s="199" t="s">
        <v>1348</v>
      </c>
      <c r="M860" s="199"/>
      <c r="N860" s="199"/>
      <c r="O860" s="199"/>
      <c r="P860" s="199"/>
      <c r="Q860" s="199" t="s">
        <v>214</v>
      </c>
      <c r="R860" s="199" t="s">
        <v>1785</v>
      </c>
      <c r="S860" s="199" t="str">
        <f t="shared" si="2"/>
        <v>ROT</v>
      </c>
      <c r="T860" s="199"/>
      <c r="U860" s="199" t="s">
        <v>375</v>
      </c>
    </row>
    <row r="861" spans="1:21" ht="15.75" customHeight="1">
      <c r="A861" s="200">
        <v>29</v>
      </c>
      <c r="B861" s="223" t="s">
        <v>1850</v>
      </c>
      <c r="C861" s="201">
        <v>2022</v>
      </c>
      <c r="D861" s="202">
        <v>44771</v>
      </c>
      <c r="E861" s="199" t="s">
        <v>1775</v>
      </c>
      <c r="F861" s="199" t="s">
        <v>1347</v>
      </c>
      <c r="G861" s="199" t="s">
        <v>328</v>
      </c>
      <c r="H861" s="210">
        <v>1232818492</v>
      </c>
      <c r="I861" s="203" t="s">
        <v>324</v>
      </c>
      <c r="J861" s="206"/>
      <c r="K861" s="198" t="str">
        <f t="shared" ca="1" si="0"/>
        <v>123 año, 7 mes</v>
      </c>
      <c r="L861" s="199" t="s">
        <v>1348</v>
      </c>
      <c r="M861" s="199"/>
      <c r="N861" s="199"/>
      <c r="O861" s="199"/>
      <c r="P861" s="199"/>
      <c r="Q861" s="199" t="s">
        <v>295</v>
      </c>
      <c r="R861" s="199" t="s">
        <v>1776</v>
      </c>
      <c r="S861" s="199" t="str">
        <f t="shared" si="2"/>
        <v>INF</v>
      </c>
      <c r="T861" s="199"/>
      <c r="U861" s="199" t="s">
        <v>375</v>
      </c>
    </row>
    <row r="862" spans="1:21" ht="15.75" customHeight="1">
      <c r="A862" s="200">
        <v>30</v>
      </c>
      <c r="B862" s="223" t="s">
        <v>1850</v>
      </c>
      <c r="C862" s="201">
        <v>2022</v>
      </c>
      <c r="D862" s="202">
        <v>44772</v>
      </c>
      <c r="E862" s="199" t="s">
        <v>1775</v>
      </c>
      <c r="F862" s="199" t="s">
        <v>1370</v>
      </c>
      <c r="G862" s="199" t="s">
        <v>328</v>
      </c>
      <c r="H862" s="199">
        <v>1232819260</v>
      </c>
      <c r="I862" s="203" t="s">
        <v>324</v>
      </c>
      <c r="J862" s="206"/>
      <c r="K862" s="198" t="str">
        <f t="shared" ca="1" si="0"/>
        <v>123 año, 7 mes</v>
      </c>
      <c r="L862" s="199" t="s">
        <v>1371</v>
      </c>
      <c r="M862" s="199"/>
      <c r="N862" s="199"/>
      <c r="O862" s="199"/>
      <c r="P862" s="199"/>
      <c r="Q862" s="199" t="s">
        <v>173</v>
      </c>
      <c r="R862" s="199" t="s">
        <v>1777</v>
      </c>
      <c r="S862" s="199" t="str">
        <f t="shared" si="2"/>
        <v>NIM</v>
      </c>
      <c r="T862" s="199"/>
      <c r="U862" s="199" t="s">
        <v>375</v>
      </c>
    </row>
    <row r="863" spans="1:21" ht="15.75" customHeight="1">
      <c r="A863" s="200">
        <v>30</v>
      </c>
      <c r="B863" s="223" t="s">
        <v>1850</v>
      </c>
      <c r="C863" s="201">
        <v>2022</v>
      </c>
      <c r="D863" s="202">
        <v>44772</v>
      </c>
      <c r="E863" s="199" t="s">
        <v>1775</v>
      </c>
      <c r="F863" s="199" t="s">
        <v>902</v>
      </c>
      <c r="G863" s="199" t="s">
        <v>328</v>
      </c>
      <c r="H863" s="199">
        <v>1112067383</v>
      </c>
      <c r="I863" s="203" t="s">
        <v>327</v>
      </c>
      <c r="J863" s="206"/>
      <c r="K863" s="198" t="str">
        <f t="shared" ca="1" si="0"/>
        <v>123 año, 7 mes</v>
      </c>
      <c r="L863" s="199" t="s">
        <v>903</v>
      </c>
      <c r="M863" s="199"/>
      <c r="N863" s="199"/>
      <c r="O863" s="199"/>
      <c r="P863" s="199"/>
      <c r="Q863" s="199" t="s">
        <v>295</v>
      </c>
      <c r="R863" s="199" t="s">
        <v>1776</v>
      </c>
      <c r="S863" s="199" t="str">
        <f t="shared" si="2"/>
        <v>INF</v>
      </c>
      <c r="T863" s="199"/>
      <c r="U863" s="199" t="s">
        <v>375</v>
      </c>
    </row>
    <row r="864" spans="1:21" ht="15.75" customHeight="1">
      <c r="A864" s="200">
        <v>30</v>
      </c>
      <c r="B864" s="223" t="s">
        <v>1850</v>
      </c>
      <c r="C864" s="201">
        <v>2022</v>
      </c>
      <c r="D864" s="202">
        <v>44772</v>
      </c>
      <c r="E864" s="199" t="s">
        <v>1775</v>
      </c>
      <c r="F864" s="199" t="s">
        <v>616</v>
      </c>
      <c r="G864" s="199" t="s">
        <v>332</v>
      </c>
      <c r="H864" s="210">
        <v>1109556381</v>
      </c>
      <c r="I864" s="203" t="s">
        <v>324</v>
      </c>
      <c r="J864" s="206"/>
      <c r="K864" s="198" t="str">
        <f t="shared" ca="1" si="0"/>
        <v>123 año, 7 mes</v>
      </c>
      <c r="L864" s="199" t="s">
        <v>617</v>
      </c>
      <c r="M864" s="199"/>
      <c r="N864" s="199"/>
      <c r="O864" s="199"/>
      <c r="P864" s="199"/>
      <c r="Q864" s="199" t="s">
        <v>295</v>
      </c>
      <c r="R864" s="199" t="s">
        <v>1776</v>
      </c>
      <c r="S864" s="199" t="str">
        <f t="shared" si="2"/>
        <v>INF</v>
      </c>
      <c r="T864" s="199"/>
      <c r="U864" s="199" t="s">
        <v>375</v>
      </c>
    </row>
    <row r="865" spans="1:21" ht="15.75" customHeight="1">
      <c r="A865" s="200">
        <v>1</v>
      </c>
      <c r="B865" s="223" t="s">
        <v>1774</v>
      </c>
      <c r="C865" s="201">
        <v>2022</v>
      </c>
      <c r="D865" s="202">
        <v>44774</v>
      </c>
      <c r="E865" s="199" t="s">
        <v>1775</v>
      </c>
      <c r="F865" s="199" t="s">
        <v>483</v>
      </c>
      <c r="G865" s="199" t="s">
        <v>328</v>
      </c>
      <c r="H865" s="210">
        <v>1093609780</v>
      </c>
      <c r="I865" s="203" t="s">
        <v>327</v>
      </c>
      <c r="J865" s="206"/>
      <c r="K865" s="198" t="str">
        <f t="shared" ca="1" si="0"/>
        <v>123 año, 7 mes</v>
      </c>
      <c r="L865" s="199" t="s">
        <v>484</v>
      </c>
      <c r="M865" s="199"/>
      <c r="N865" s="199"/>
      <c r="O865" s="199"/>
      <c r="P865" s="199"/>
      <c r="Q865" s="199" t="s">
        <v>216</v>
      </c>
      <c r="R865" s="199" t="s">
        <v>1783</v>
      </c>
      <c r="S865" s="199" t="str">
        <f t="shared" si="2"/>
        <v>PRE</v>
      </c>
      <c r="T865" s="199"/>
      <c r="U865" s="199" t="s">
        <v>375</v>
      </c>
    </row>
    <row r="866" spans="1:21" ht="15.75" customHeight="1">
      <c r="A866" s="200">
        <v>1</v>
      </c>
      <c r="B866" s="223" t="s">
        <v>1774</v>
      </c>
      <c r="C866" s="201">
        <v>2022</v>
      </c>
      <c r="D866" s="202">
        <v>44774</v>
      </c>
      <c r="E866" s="199" t="s">
        <v>1775</v>
      </c>
      <c r="F866" s="199" t="s">
        <v>483</v>
      </c>
      <c r="G866" s="199" t="s">
        <v>328</v>
      </c>
      <c r="H866" s="210">
        <v>1093609780</v>
      </c>
      <c r="I866" s="203" t="s">
        <v>327</v>
      </c>
      <c r="J866" s="206"/>
      <c r="K866" s="198" t="str">
        <f t="shared" ca="1" si="0"/>
        <v>123 año, 7 mes</v>
      </c>
      <c r="L866" s="199" t="s">
        <v>484</v>
      </c>
      <c r="M866" s="199"/>
      <c r="N866" s="199"/>
      <c r="O866" s="199"/>
      <c r="P866" s="199"/>
      <c r="Q866" s="199" t="s">
        <v>295</v>
      </c>
      <c r="R866" s="199" t="s">
        <v>1776</v>
      </c>
      <c r="S866" s="199" t="str">
        <f t="shared" si="2"/>
        <v>INF</v>
      </c>
      <c r="T866" s="199"/>
      <c r="U866" s="199" t="s">
        <v>375</v>
      </c>
    </row>
    <row r="867" spans="1:21" ht="15.75" customHeight="1">
      <c r="A867" s="200">
        <v>1</v>
      </c>
      <c r="B867" s="223" t="s">
        <v>1774</v>
      </c>
      <c r="C867" s="201">
        <v>2022</v>
      </c>
      <c r="D867" s="202">
        <v>44774</v>
      </c>
      <c r="E867" s="199" t="s">
        <v>1775</v>
      </c>
      <c r="F867" s="199" t="s">
        <v>1355</v>
      </c>
      <c r="G867" s="199" t="s">
        <v>328</v>
      </c>
      <c r="H867" s="199">
        <v>1232818701</v>
      </c>
      <c r="I867" s="203" t="s">
        <v>324</v>
      </c>
      <c r="J867" s="205">
        <v>44563</v>
      </c>
      <c r="K867" s="198" t="str">
        <f t="shared" ca="1" si="0"/>
        <v>1 año, 7 mes</v>
      </c>
      <c r="L867" s="199" t="s">
        <v>1356</v>
      </c>
      <c r="M867" s="199" t="s">
        <v>1834</v>
      </c>
      <c r="N867" s="199">
        <v>1143957902</v>
      </c>
      <c r="O867" s="199" t="s">
        <v>1357</v>
      </c>
      <c r="P867" s="199">
        <v>3103566056</v>
      </c>
      <c r="Q867" s="199" t="s">
        <v>212</v>
      </c>
      <c r="R867" s="199" t="s">
        <v>1784</v>
      </c>
      <c r="S867" s="199" t="str">
        <f t="shared" si="2"/>
        <v>HEX</v>
      </c>
      <c r="T867" s="199"/>
      <c r="U867" s="199" t="s">
        <v>375</v>
      </c>
    </row>
    <row r="868" spans="1:21" ht="15.75" customHeight="1">
      <c r="A868" s="200">
        <v>1</v>
      </c>
      <c r="B868" s="223" t="s">
        <v>1774</v>
      </c>
      <c r="C868" s="201">
        <v>2022</v>
      </c>
      <c r="D868" s="202">
        <v>44774</v>
      </c>
      <c r="E868" s="199" t="s">
        <v>1775</v>
      </c>
      <c r="F868" s="199" t="s">
        <v>1355</v>
      </c>
      <c r="G868" s="199" t="s">
        <v>328</v>
      </c>
      <c r="H868" s="199">
        <v>1232818701</v>
      </c>
      <c r="I868" s="203" t="s">
        <v>324</v>
      </c>
      <c r="J868" s="205">
        <v>44563</v>
      </c>
      <c r="K868" s="198" t="str">
        <f t="shared" ca="1" si="0"/>
        <v>1 año, 7 mes</v>
      </c>
      <c r="L868" s="199" t="s">
        <v>1356</v>
      </c>
      <c r="M868" s="199" t="s">
        <v>1834</v>
      </c>
      <c r="N868" s="199">
        <v>1143957902</v>
      </c>
      <c r="O868" s="199" t="s">
        <v>1357</v>
      </c>
      <c r="P868" s="199">
        <v>3103566056</v>
      </c>
      <c r="Q868" s="199" t="s">
        <v>216</v>
      </c>
      <c r="R868" s="199" t="s">
        <v>1783</v>
      </c>
      <c r="S868" s="199" t="str">
        <f t="shared" si="2"/>
        <v>PRE</v>
      </c>
      <c r="T868" s="199"/>
      <c r="U868" s="199" t="s">
        <v>375</v>
      </c>
    </row>
    <row r="869" spans="1:21" ht="15.75" customHeight="1">
      <c r="A869" s="200">
        <v>1</v>
      </c>
      <c r="B869" s="223" t="s">
        <v>1774</v>
      </c>
      <c r="C869" s="201">
        <v>2022</v>
      </c>
      <c r="D869" s="202">
        <v>44774</v>
      </c>
      <c r="E869" s="199" t="s">
        <v>1775</v>
      </c>
      <c r="F869" s="199" t="s">
        <v>1355</v>
      </c>
      <c r="G869" s="199" t="s">
        <v>328</v>
      </c>
      <c r="H869" s="199">
        <v>1232818701</v>
      </c>
      <c r="I869" s="203" t="s">
        <v>324</v>
      </c>
      <c r="J869" s="205">
        <v>44563</v>
      </c>
      <c r="K869" s="198" t="str">
        <f t="shared" ca="1" si="0"/>
        <v>1 año, 7 mes</v>
      </c>
      <c r="L869" s="199" t="s">
        <v>1356</v>
      </c>
      <c r="M869" s="199" t="s">
        <v>1834</v>
      </c>
      <c r="N869" s="199">
        <v>1143957902</v>
      </c>
      <c r="O869" s="199" t="s">
        <v>1357</v>
      </c>
      <c r="P869" s="199">
        <v>3103566056</v>
      </c>
      <c r="Q869" s="199" t="s">
        <v>214</v>
      </c>
      <c r="R869" s="199" t="s">
        <v>1785</v>
      </c>
      <c r="S869" s="199" t="str">
        <f t="shared" si="2"/>
        <v>ROT</v>
      </c>
      <c r="T869" s="199"/>
      <c r="U869" s="199" t="s">
        <v>375</v>
      </c>
    </row>
    <row r="870" spans="1:21" ht="15.75" customHeight="1">
      <c r="A870" s="200">
        <v>1</v>
      </c>
      <c r="B870" s="223" t="s">
        <v>1774</v>
      </c>
      <c r="C870" s="201">
        <v>2022</v>
      </c>
      <c r="D870" s="202">
        <v>44774</v>
      </c>
      <c r="E870" s="199" t="s">
        <v>1775</v>
      </c>
      <c r="F870" s="199" t="s">
        <v>1355</v>
      </c>
      <c r="G870" s="199" t="s">
        <v>328</v>
      </c>
      <c r="H870" s="199">
        <v>1232818701</v>
      </c>
      <c r="I870" s="203" t="s">
        <v>324</v>
      </c>
      <c r="J870" s="205">
        <v>44563</v>
      </c>
      <c r="K870" s="198" t="str">
        <f t="shared" ca="1" si="0"/>
        <v>1 año, 7 mes</v>
      </c>
      <c r="L870" s="199" t="s">
        <v>1356</v>
      </c>
      <c r="M870" s="199" t="s">
        <v>1834</v>
      </c>
      <c r="N870" s="199">
        <v>1143957902</v>
      </c>
      <c r="O870" s="199" t="s">
        <v>1357</v>
      </c>
      <c r="P870" s="199">
        <v>3103566056</v>
      </c>
      <c r="Q870" s="199" t="s">
        <v>295</v>
      </c>
      <c r="R870" s="199" t="s">
        <v>1776</v>
      </c>
      <c r="S870" s="199" t="str">
        <f t="shared" si="2"/>
        <v>INF</v>
      </c>
      <c r="T870" s="199"/>
      <c r="U870" s="199" t="s">
        <v>375</v>
      </c>
    </row>
    <row r="871" spans="1:21" ht="15.75" customHeight="1">
      <c r="A871" s="200">
        <v>1</v>
      </c>
      <c r="B871" s="223" t="s">
        <v>1774</v>
      </c>
      <c r="C871" s="201">
        <v>2022</v>
      </c>
      <c r="D871" s="202">
        <v>44774</v>
      </c>
      <c r="E871" s="199" t="s">
        <v>1775</v>
      </c>
      <c r="F871" s="199" t="s">
        <v>1314</v>
      </c>
      <c r="G871" s="199" t="s">
        <v>328</v>
      </c>
      <c r="H871" s="210">
        <v>1232817550</v>
      </c>
      <c r="I871" s="203" t="s">
        <v>327</v>
      </c>
      <c r="J871" s="206"/>
      <c r="K871" s="198" t="str">
        <f t="shared" ca="1" si="0"/>
        <v>123 año, 7 mes</v>
      </c>
      <c r="L871" s="199" t="s">
        <v>1315</v>
      </c>
      <c r="M871" s="199"/>
      <c r="N871" s="199"/>
      <c r="O871" s="199"/>
      <c r="P871" s="199"/>
      <c r="Q871" s="199" t="s">
        <v>295</v>
      </c>
      <c r="R871" s="199" t="s">
        <v>1776</v>
      </c>
      <c r="S871" s="199" t="str">
        <f t="shared" si="2"/>
        <v>INF</v>
      </c>
      <c r="T871" s="199"/>
      <c r="U871" s="199" t="s">
        <v>375</v>
      </c>
    </row>
    <row r="872" spans="1:21" ht="15.75" customHeight="1">
      <c r="A872" s="200">
        <v>2</v>
      </c>
      <c r="B872" s="223" t="s">
        <v>1774</v>
      </c>
      <c r="C872" s="201">
        <v>2022</v>
      </c>
      <c r="D872" s="202">
        <v>44775</v>
      </c>
      <c r="E872" s="199" t="s">
        <v>1775</v>
      </c>
      <c r="F872" s="199" t="s">
        <v>875</v>
      </c>
      <c r="G872" s="199" t="s">
        <v>328</v>
      </c>
      <c r="H872" s="210">
        <v>1111488758</v>
      </c>
      <c r="I872" s="203" t="s">
        <v>327</v>
      </c>
      <c r="J872" s="206"/>
      <c r="K872" s="198" t="str">
        <f t="shared" ca="1" si="0"/>
        <v>123 año, 7 mes</v>
      </c>
      <c r="L872" s="199" t="s">
        <v>876</v>
      </c>
      <c r="M872" s="199"/>
      <c r="N872" s="199"/>
      <c r="O872" s="199"/>
      <c r="P872" s="199"/>
      <c r="Q872" s="199" t="s">
        <v>173</v>
      </c>
      <c r="R872" s="199" t="s">
        <v>1777</v>
      </c>
      <c r="S872" s="199" t="str">
        <f t="shared" si="2"/>
        <v>NIM</v>
      </c>
      <c r="T872" s="199"/>
      <c r="U872" s="199" t="s">
        <v>375</v>
      </c>
    </row>
    <row r="873" spans="1:21" ht="15.75" customHeight="1">
      <c r="A873" s="200">
        <v>2</v>
      </c>
      <c r="B873" s="223" t="s">
        <v>1774</v>
      </c>
      <c r="C873" s="201">
        <v>2022</v>
      </c>
      <c r="D873" s="202">
        <v>44775</v>
      </c>
      <c r="E873" s="199" t="s">
        <v>1775</v>
      </c>
      <c r="F873" s="199" t="s">
        <v>1012</v>
      </c>
      <c r="G873" s="199" t="s">
        <v>328</v>
      </c>
      <c r="H873" s="210">
        <v>1143999200</v>
      </c>
      <c r="I873" s="203" t="s">
        <v>324</v>
      </c>
      <c r="J873" s="206"/>
      <c r="K873" s="198" t="str">
        <f t="shared" ca="1" si="0"/>
        <v>123 año, 7 mes</v>
      </c>
      <c r="L873" s="199" t="s">
        <v>1013</v>
      </c>
      <c r="M873" s="199"/>
      <c r="N873" s="199"/>
      <c r="O873" s="199"/>
      <c r="P873" s="199"/>
      <c r="Q873" s="199" t="s">
        <v>295</v>
      </c>
      <c r="R873" s="199" t="s">
        <v>1776</v>
      </c>
      <c r="S873" s="199" t="str">
        <f t="shared" si="2"/>
        <v>INF</v>
      </c>
      <c r="T873" s="199"/>
      <c r="U873" s="199" t="s">
        <v>371</v>
      </c>
    </row>
    <row r="874" spans="1:21" ht="15.75" customHeight="1">
      <c r="A874" s="200">
        <v>2</v>
      </c>
      <c r="B874" s="223" t="s">
        <v>1774</v>
      </c>
      <c r="C874" s="201">
        <v>2022</v>
      </c>
      <c r="D874" s="202">
        <v>44775</v>
      </c>
      <c r="E874" s="199" t="s">
        <v>1775</v>
      </c>
      <c r="F874" s="199" t="s">
        <v>931</v>
      </c>
      <c r="G874" s="199" t="s">
        <v>328</v>
      </c>
      <c r="H874" s="210">
        <v>1112070175</v>
      </c>
      <c r="I874" s="203" t="s">
        <v>324</v>
      </c>
      <c r="J874" s="205">
        <v>44627</v>
      </c>
      <c r="K874" s="198" t="str">
        <f t="shared" ca="1" si="0"/>
        <v>1 año, 5 mes</v>
      </c>
      <c r="L874" s="207" t="s">
        <v>932</v>
      </c>
      <c r="M874" s="207" t="s">
        <v>1862</v>
      </c>
      <c r="N874" s="207">
        <v>1130616878</v>
      </c>
      <c r="O874" s="207" t="s">
        <v>933</v>
      </c>
      <c r="P874" s="207">
        <v>3154606746</v>
      </c>
      <c r="Q874" s="199" t="s">
        <v>173</v>
      </c>
      <c r="R874" s="199" t="s">
        <v>1777</v>
      </c>
      <c r="S874" s="199" t="str">
        <f t="shared" si="2"/>
        <v>NIM</v>
      </c>
      <c r="T874" s="199"/>
      <c r="U874" s="199" t="s">
        <v>375</v>
      </c>
    </row>
    <row r="875" spans="1:21" ht="15.75" customHeight="1">
      <c r="A875" s="200">
        <v>3</v>
      </c>
      <c r="B875" s="223" t="s">
        <v>1774</v>
      </c>
      <c r="C875" s="201">
        <v>2022</v>
      </c>
      <c r="D875" s="202">
        <v>44776</v>
      </c>
      <c r="E875" s="199" t="s">
        <v>1775</v>
      </c>
      <c r="F875" s="199" t="s">
        <v>1109</v>
      </c>
      <c r="G875" s="199" t="s">
        <v>328</v>
      </c>
      <c r="H875" s="210">
        <v>1232798250</v>
      </c>
      <c r="I875" s="203" t="s">
        <v>327</v>
      </c>
      <c r="J875" s="206"/>
      <c r="K875" s="198" t="str">
        <f t="shared" ca="1" si="0"/>
        <v>123 año, 7 mes</v>
      </c>
      <c r="L875" s="199" t="s">
        <v>1110</v>
      </c>
      <c r="M875" s="199"/>
      <c r="N875" s="199"/>
      <c r="O875" s="199"/>
      <c r="P875" s="199"/>
      <c r="Q875" s="199" t="s">
        <v>295</v>
      </c>
      <c r="R875" s="199" t="s">
        <v>1776</v>
      </c>
      <c r="S875" s="199" t="str">
        <f t="shared" si="2"/>
        <v>INF</v>
      </c>
      <c r="T875" s="199"/>
      <c r="U875" s="199" t="s">
        <v>371</v>
      </c>
    </row>
    <row r="876" spans="1:21" ht="15.75" customHeight="1">
      <c r="A876" s="200">
        <v>3</v>
      </c>
      <c r="B876" s="223" t="s">
        <v>1774</v>
      </c>
      <c r="C876" s="201">
        <v>2022</v>
      </c>
      <c r="D876" s="202">
        <v>44776</v>
      </c>
      <c r="E876" s="199" t="s">
        <v>1775</v>
      </c>
      <c r="F876" s="208" t="s">
        <v>987</v>
      </c>
      <c r="G876" s="199" t="s">
        <v>328</v>
      </c>
      <c r="H876" s="210">
        <v>1126828189</v>
      </c>
      <c r="I876" s="203" t="s">
        <v>324</v>
      </c>
      <c r="J876" s="209">
        <v>44371</v>
      </c>
      <c r="K876" s="198" t="str">
        <f t="shared" ca="1" si="0"/>
        <v>2 año, 2 mes</v>
      </c>
      <c r="L876" s="199" t="s">
        <v>325</v>
      </c>
      <c r="M876" s="199" t="s">
        <v>1791</v>
      </c>
      <c r="N876" s="199"/>
      <c r="O876" s="199"/>
      <c r="P876" s="199"/>
      <c r="Q876" s="199" t="s">
        <v>173</v>
      </c>
      <c r="R876" s="199" t="s">
        <v>1777</v>
      </c>
      <c r="S876" s="199" t="str">
        <f t="shared" si="2"/>
        <v>NIM</v>
      </c>
      <c r="T876" s="199"/>
      <c r="U876" s="199" t="s">
        <v>375</v>
      </c>
    </row>
    <row r="877" spans="1:21" ht="15.75" customHeight="1">
      <c r="A877" s="200">
        <v>3</v>
      </c>
      <c r="B877" s="223" t="s">
        <v>1774</v>
      </c>
      <c r="C877" s="201">
        <v>2022</v>
      </c>
      <c r="D877" s="202">
        <v>44776</v>
      </c>
      <c r="E877" s="199" t="s">
        <v>1775</v>
      </c>
      <c r="F877" s="208" t="s">
        <v>987</v>
      </c>
      <c r="G877" s="199" t="s">
        <v>328</v>
      </c>
      <c r="H877" s="210">
        <v>1126828189</v>
      </c>
      <c r="I877" s="203" t="s">
        <v>324</v>
      </c>
      <c r="J877" s="209">
        <v>44371</v>
      </c>
      <c r="K877" s="198" t="str">
        <f t="shared" ca="1" si="0"/>
        <v>2 año, 2 mes</v>
      </c>
      <c r="L877" s="199" t="s">
        <v>325</v>
      </c>
      <c r="M877" s="199" t="s">
        <v>1791</v>
      </c>
      <c r="N877" s="199"/>
      <c r="O877" s="199"/>
      <c r="P877" s="199"/>
      <c r="Q877" s="199" t="s">
        <v>295</v>
      </c>
      <c r="R877" s="199" t="s">
        <v>1776</v>
      </c>
      <c r="S877" s="199" t="str">
        <f t="shared" si="2"/>
        <v>INF</v>
      </c>
      <c r="T877" s="199"/>
      <c r="U877" s="199" t="s">
        <v>375</v>
      </c>
    </row>
    <row r="878" spans="1:21" ht="15.75" customHeight="1">
      <c r="A878" s="200">
        <v>3</v>
      </c>
      <c r="B878" s="223" t="s">
        <v>1774</v>
      </c>
      <c r="C878" s="201">
        <v>2022</v>
      </c>
      <c r="D878" s="202">
        <v>44776</v>
      </c>
      <c r="E878" s="199" t="s">
        <v>1775</v>
      </c>
      <c r="F878" s="199" t="s">
        <v>1040</v>
      </c>
      <c r="G878" s="199" t="s">
        <v>328</v>
      </c>
      <c r="H878" s="210">
        <v>1149941160</v>
      </c>
      <c r="I878" s="203" t="s">
        <v>327</v>
      </c>
      <c r="J878" s="227">
        <v>43036</v>
      </c>
      <c r="K878" s="198" t="str">
        <f t="shared" ca="1" si="0"/>
        <v>5 año, 9 mes</v>
      </c>
      <c r="L878" s="199" t="s">
        <v>1041</v>
      </c>
      <c r="M878" s="199"/>
      <c r="N878" s="199"/>
      <c r="O878" s="207" t="s">
        <v>1042</v>
      </c>
      <c r="P878" s="207">
        <v>3165321914</v>
      </c>
      <c r="Q878" s="199" t="s">
        <v>173</v>
      </c>
      <c r="R878" s="199" t="s">
        <v>1777</v>
      </c>
      <c r="S878" s="199" t="str">
        <f t="shared" si="2"/>
        <v>NIM</v>
      </c>
      <c r="T878" s="199"/>
      <c r="U878" s="199" t="s">
        <v>375</v>
      </c>
    </row>
    <row r="879" spans="1:21" ht="15.75" customHeight="1">
      <c r="A879" s="200">
        <v>4</v>
      </c>
      <c r="B879" s="223" t="s">
        <v>1774</v>
      </c>
      <c r="C879" s="201">
        <v>2022</v>
      </c>
      <c r="D879" s="202">
        <v>44777</v>
      </c>
      <c r="E879" s="199" t="s">
        <v>1775</v>
      </c>
      <c r="F879" s="199" t="s">
        <v>444</v>
      </c>
      <c r="G879" s="199" t="s">
        <v>328</v>
      </c>
      <c r="H879" s="210">
        <v>1023557960</v>
      </c>
      <c r="I879" s="203" t="s">
        <v>324</v>
      </c>
      <c r="J879" s="206"/>
      <c r="K879" s="198" t="str">
        <f t="shared" ca="1" si="0"/>
        <v>123 año, 7 mes</v>
      </c>
      <c r="L879" s="199" t="s">
        <v>445</v>
      </c>
      <c r="M879" s="199"/>
      <c r="N879" s="199"/>
      <c r="O879" s="199"/>
      <c r="P879" s="199"/>
      <c r="Q879" s="199" t="s">
        <v>295</v>
      </c>
      <c r="R879" s="199" t="s">
        <v>1776</v>
      </c>
      <c r="S879" s="199" t="str">
        <f t="shared" si="2"/>
        <v>INF</v>
      </c>
      <c r="T879" s="199"/>
      <c r="U879" s="199" t="s">
        <v>371</v>
      </c>
    </row>
    <row r="880" spans="1:21" ht="15.75" customHeight="1">
      <c r="A880" s="200">
        <v>5</v>
      </c>
      <c r="B880" s="223" t="s">
        <v>1774</v>
      </c>
      <c r="C880" s="201">
        <v>2022</v>
      </c>
      <c r="D880" s="202">
        <v>44778</v>
      </c>
      <c r="E880" s="199" t="s">
        <v>1775</v>
      </c>
      <c r="F880" s="199" t="s">
        <v>1306</v>
      </c>
      <c r="G880" s="199" t="s">
        <v>328</v>
      </c>
      <c r="H880" s="210">
        <v>1232817411</v>
      </c>
      <c r="I880" s="203" t="s">
        <v>324</v>
      </c>
      <c r="J880" s="205">
        <v>44446</v>
      </c>
      <c r="K880" s="198" t="str">
        <f t="shared" ca="1" si="0"/>
        <v>1 año, 11 mes</v>
      </c>
      <c r="L880" s="207" t="s">
        <v>1307</v>
      </c>
      <c r="M880" s="207" t="s">
        <v>1804</v>
      </c>
      <c r="N880" s="207">
        <v>1143850842</v>
      </c>
      <c r="O880" s="207" t="s">
        <v>1308</v>
      </c>
      <c r="P880" s="207">
        <v>3183901226</v>
      </c>
      <c r="Q880" s="199" t="s">
        <v>295</v>
      </c>
      <c r="R880" s="199" t="s">
        <v>1776</v>
      </c>
      <c r="S880" s="199" t="str">
        <f t="shared" si="2"/>
        <v>INF</v>
      </c>
      <c r="T880" s="199"/>
      <c r="U880" s="199" t="s">
        <v>375</v>
      </c>
    </row>
    <row r="881" spans="1:21" ht="15.75" customHeight="1">
      <c r="A881" s="200">
        <v>5</v>
      </c>
      <c r="B881" s="223" t="s">
        <v>1774</v>
      </c>
      <c r="C881" s="201">
        <v>2022</v>
      </c>
      <c r="D881" s="202">
        <v>44778</v>
      </c>
      <c r="E881" s="199" t="s">
        <v>1775</v>
      </c>
      <c r="F881" s="199" t="s">
        <v>752</v>
      </c>
      <c r="G881" s="199" t="s">
        <v>328</v>
      </c>
      <c r="H881" s="199">
        <v>1109573995</v>
      </c>
      <c r="I881" s="203" t="s">
        <v>324</v>
      </c>
      <c r="J881" s="206"/>
      <c r="K881" s="198" t="str">
        <f t="shared" ca="1" si="0"/>
        <v>123 año, 7 mes</v>
      </c>
      <c r="L881" s="199" t="s">
        <v>753</v>
      </c>
      <c r="M881" s="199"/>
      <c r="N881" s="199"/>
      <c r="O881" s="199"/>
      <c r="P881" s="199"/>
      <c r="Q881" s="199" t="s">
        <v>173</v>
      </c>
      <c r="R881" s="199" t="s">
        <v>1777</v>
      </c>
      <c r="S881" s="199" t="str">
        <f t="shared" si="2"/>
        <v>NIM</v>
      </c>
      <c r="T881" s="199"/>
      <c r="U881" s="199" t="s">
        <v>375</v>
      </c>
    </row>
    <row r="882" spans="1:21" ht="15.75" customHeight="1">
      <c r="A882" s="200">
        <v>5</v>
      </c>
      <c r="B882" s="223" t="s">
        <v>1774</v>
      </c>
      <c r="C882" s="201">
        <v>2022</v>
      </c>
      <c r="D882" s="202">
        <v>44778</v>
      </c>
      <c r="E882" s="199" t="s">
        <v>1775</v>
      </c>
      <c r="F882" s="199" t="s">
        <v>472</v>
      </c>
      <c r="G882" s="199" t="s">
        <v>328</v>
      </c>
      <c r="H882" s="210">
        <v>1059251363</v>
      </c>
      <c r="I882" s="203" t="s">
        <v>324</v>
      </c>
      <c r="J882" s="206"/>
      <c r="K882" s="198" t="str">
        <f t="shared" ca="1" si="0"/>
        <v>123 año, 7 mes</v>
      </c>
      <c r="L882" s="199" t="s">
        <v>1810</v>
      </c>
      <c r="M882" s="199"/>
      <c r="N882" s="199"/>
      <c r="O882" s="199"/>
      <c r="P882" s="199"/>
      <c r="Q882" s="199" t="s">
        <v>216</v>
      </c>
      <c r="R882" s="199" t="s">
        <v>1783</v>
      </c>
      <c r="S882" s="199" t="str">
        <f t="shared" si="2"/>
        <v>PRE</v>
      </c>
      <c r="T882" s="199"/>
      <c r="U882" s="199" t="s">
        <v>375</v>
      </c>
    </row>
    <row r="883" spans="1:21" ht="15.75" customHeight="1">
      <c r="A883" s="200">
        <v>6</v>
      </c>
      <c r="B883" s="223" t="s">
        <v>1774</v>
      </c>
      <c r="C883" s="201">
        <v>2022</v>
      </c>
      <c r="D883" s="202">
        <v>44779</v>
      </c>
      <c r="E883" s="199" t="s">
        <v>1775</v>
      </c>
      <c r="F883" s="199" t="s">
        <v>856</v>
      </c>
      <c r="G883" s="199" t="s">
        <v>328</v>
      </c>
      <c r="H883" s="199">
        <v>1110379018</v>
      </c>
      <c r="I883" s="203" t="s">
        <v>324</v>
      </c>
      <c r="J883" s="206"/>
      <c r="K883" s="198" t="str">
        <f t="shared" ca="1" si="0"/>
        <v>123 año, 7 mes</v>
      </c>
      <c r="L883" s="199" t="s">
        <v>857</v>
      </c>
      <c r="M883" s="199"/>
      <c r="N883" s="199"/>
      <c r="O883" s="199"/>
      <c r="P883" s="199"/>
      <c r="Q883" s="199" t="s">
        <v>208</v>
      </c>
      <c r="R883" s="199" t="s">
        <v>1789</v>
      </c>
      <c r="S883" s="199" t="str">
        <f t="shared" si="2"/>
        <v>AVA</v>
      </c>
      <c r="T883" s="199"/>
      <c r="U883" s="199" t="s">
        <v>375</v>
      </c>
    </row>
    <row r="884" spans="1:21" ht="15.75" customHeight="1">
      <c r="A884" s="200">
        <v>6</v>
      </c>
      <c r="B884" s="223" t="s">
        <v>1774</v>
      </c>
      <c r="C884" s="201">
        <v>2022</v>
      </c>
      <c r="D884" s="202">
        <v>44779</v>
      </c>
      <c r="E884" s="199" t="s">
        <v>1775</v>
      </c>
      <c r="F884" s="199" t="s">
        <v>856</v>
      </c>
      <c r="G884" s="199" t="s">
        <v>328</v>
      </c>
      <c r="H884" s="199">
        <v>1110379018</v>
      </c>
      <c r="I884" s="203" t="s">
        <v>324</v>
      </c>
      <c r="J884" s="206"/>
      <c r="K884" s="198" t="str">
        <f t="shared" ca="1" si="0"/>
        <v>123 año, 7 mes</v>
      </c>
      <c r="L884" s="199" t="s">
        <v>857</v>
      </c>
      <c r="M884" s="199"/>
      <c r="N884" s="199"/>
      <c r="O884" s="199"/>
      <c r="P884" s="199"/>
      <c r="Q884" s="199" t="s">
        <v>295</v>
      </c>
      <c r="R884" s="199" t="s">
        <v>1776</v>
      </c>
      <c r="S884" s="199" t="str">
        <f t="shared" si="2"/>
        <v>INF</v>
      </c>
      <c r="T884" s="199"/>
      <c r="U884" s="199" t="s">
        <v>375</v>
      </c>
    </row>
    <row r="885" spans="1:21" ht="15.75" customHeight="1">
      <c r="A885" s="200">
        <v>6</v>
      </c>
      <c r="B885" s="223" t="s">
        <v>1774</v>
      </c>
      <c r="C885" s="201">
        <v>2022</v>
      </c>
      <c r="D885" s="202">
        <v>44779</v>
      </c>
      <c r="E885" s="199" t="s">
        <v>1775</v>
      </c>
      <c r="F885" s="199" t="s">
        <v>1460</v>
      </c>
      <c r="G885" s="199" t="s">
        <v>328</v>
      </c>
      <c r="H885" s="199">
        <v>1241441975</v>
      </c>
      <c r="I885" s="203" t="s">
        <v>324</v>
      </c>
      <c r="J885" s="209">
        <v>44430</v>
      </c>
      <c r="K885" s="198" t="str">
        <f t="shared" ca="1" si="0"/>
        <v>2 año, 0 mes</v>
      </c>
      <c r="L885" s="199" t="s">
        <v>1461</v>
      </c>
      <c r="M885" s="207" t="s">
        <v>1819</v>
      </c>
      <c r="N885" s="207">
        <v>1110478398</v>
      </c>
      <c r="O885" s="207" t="s">
        <v>1462</v>
      </c>
      <c r="P885" s="207">
        <v>3225255535</v>
      </c>
      <c r="Q885" s="199" t="s">
        <v>295</v>
      </c>
      <c r="R885" s="199" t="s">
        <v>1776</v>
      </c>
      <c r="S885" s="199" t="str">
        <f t="shared" si="2"/>
        <v>INF</v>
      </c>
      <c r="T885" s="199"/>
      <c r="U885" s="199" t="s">
        <v>375</v>
      </c>
    </row>
    <row r="886" spans="1:21" ht="15.75" customHeight="1">
      <c r="A886" s="200">
        <v>9</v>
      </c>
      <c r="B886" s="223" t="s">
        <v>1774</v>
      </c>
      <c r="C886" s="201">
        <v>2022</v>
      </c>
      <c r="D886" s="202">
        <v>44782</v>
      </c>
      <c r="E886" s="199" t="s">
        <v>1775</v>
      </c>
      <c r="F886" s="199" t="s">
        <v>910</v>
      </c>
      <c r="G886" s="199" t="s">
        <v>328</v>
      </c>
      <c r="H886" s="210">
        <v>1112068898</v>
      </c>
      <c r="I886" s="203" t="s">
        <v>324</v>
      </c>
      <c r="J886" s="206"/>
      <c r="K886" s="198" t="str">
        <f t="shared" ca="1" si="0"/>
        <v>123 año, 7 mes</v>
      </c>
      <c r="L886" s="199" t="s">
        <v>911</v>
      </c>
      <c r="M886" s="199"/>
      <c r="N886" s="199"/>
      <c r="O886" s="199"/>
      <c r="P886" s="199"/>
      <c r="Q886" s="199" t="s">
        <v>209</v>
      </c>
      <c r="R886" s="199" t="s">
        <v>1779</v>
      </c>
      <c r="S886" s="199" t="str">
        <f t="shared" si="2"/>
        <v>PEN</v>
      </c>
      <c r="T886" s="199"/>
      <c r="U886" s="199" t="s">
        <v>375</v>
      </c>
    </row>
    <row r="887" spans="1:21" ht="15.75" customHeight="1">
      <c r="A887" s="200">
        <v>9</v>
      </c>
      <c r="B887" s="223" t="s">
        <v>1774</v>
      </c>
      <c r="C887" s="201">
        <v>2022</v>
      </c>
      <c r="D887" s="202">
        <v>44782</v>
      </c>
      <c r="E887" s="199" t="s">
        <v>1775</v>
      </c>
      <c r="F887" s="199" t="s">
        <v>910</v>
      </c>
      <c r="G887" s="199" t="s">
        <v>328</v>
      </c>
      <c r="H887" s="210">
        <v>1112068898</v>
      </c>
      <c r="I887" s="203" t="s">
        <v>324</v>
      </c>
      <c r="J887" s="206"/>
      <c r="K887" s="198" t="str">
        <f t="shared" ca="1" si="0"/>
        <v>123 año, 7 mes</v>
      </c>
      <c r="L887" s="199" t="s">
        <v>911</v>
      </c>
      <c r="M887" s="199"/>
      <c r="N887" s="199"/>
      <c r="O887" s="199"/>
      <c r="P887" s="199"/>
      <c r="Q887" s="199" t="s">
        <v>208</v>
      </c>
      <c r="R887" s="199" t="s">
        <v>1789</v>
      </c>
      <c r="S887" s="199" t="str">
        <f t="shared" si="2"/>
        <v>AVA</v>
      </c>
      <c r="T887" s="199"/>
      <c r="U887" s="199" t="s">
        <v>375</v>
      </c>
    </row>
    <row r="888" spans="1:21" ht="15.75" customHeight="1">
      <c r="A888" s="200">
        <v>9</v>
      </c>
      <c r="B888" s="223" t="s">
        <v>1774</v>
      </c>
      <c r="C888" s="201">
        <v>2022</v>
      </c>
      <c r="D888" s="202">
        <v>44782</v>
      </c>
      <c r="E888" s="199" t="s">
        <v>1775</v>
      </c>
      <c r="F888" s="199" t="s">
        <v>910</v>
      </c>
      <c r="G888" s="199" t="s">
        <v>328</v>
      </c>
      <c r="H888" s="210">
        <v>1112068898</v>
      </c>
      <c r="I888" s="203" t="s">
        <v>324</v>
      </c>
      <c r="J888" s="206"/>
      <c r="K888" s="198" t="str">
        <f t="shared" ca="1" si="0"/>
        <v>123 año, 7 mes</v>
      </c>
      <c r="L888" s="199" t="s">
        <v>911</v>
      </c>
      <c r="M888" s="199"/>
      <c r="N888" s="199"/>
      <c r="O888" s="199"/>
      <c r="P888" s="199"/>
      <c r="Q888" s="199" t="s">
        <v>213</v>
      </c>
      <c r="R888" s="199" t="s">
        <v>1780</v>
      </c>
      <c r="S888" s="199" t="str">
        <f t="shared" si="2"/>
        <v>STA</v>
      </c>
      <c r="T888" s="199"/>
      <c r="U888" s="199" t="s">
        <v>375</v>
      </c>
    </row>
    <row r="889" spans="1:21" ht="15.75" customHeight="1">
      <c r="A889" s="200">
        <v>10</v>
      </c>
      <c r="B889" s="223" t="s">
        <v>1774</v>
      </c>
      <c r="C889" s="201">
        <v>2022</v>
      </c>
      <c r="D889" s="202">
        <v>44783</v>
      </c>
      <c r="E889" s="199" t="s">
        <v>1775</v>
      </c>
      <c r="F889" s="199" t="s">
        <v>1019</v>
      </c>
      <c r="G889" s="199" t="s">
        <v>332</v>
      </c>
      <c r="H889" s="210">
        <v>1144110567</v>
      </c>
      <c r="I889" s="203" t="s">
        <v>327</v>
      </c>
      <c r="J889" s="206"/>
      <c r="K889" s="198" t="str">
        <f t="shared" ca="1" si="0"/>
        <v>123 año, 7 mes</v>
      </c>
      <c r="L889" s="199" t="s">
        <v>1020</v>
      </c>
      <c r="M889" s="199"/>
      <c r="N889" s="199"/>
      <c r="O889" s="199"/>
      <c r="P889" s="199"/>
      <c r="Q889" s="199" t="s">
        <v>295</v>
      </c>
      <c r="R889" s="199" t="s">
        <v>1776</v>
      </c>
      <c r="S889" s="199" t="str">
        <f t="shared" si="2"/>
        <v>INF</v>
      </c>
      <c r="T889" s="199"/>
      <c r="U889" s="199" t="s">
        <v>371</v>
      </c>
    </row>
    <row r="890" spans="1:21" ht="15.75" customHeight="1">
      <c r="A890" s="200">
        <v>10</v>
      </c>
      <c r="B890" s="223" t="s">
        <v>1774</v>
      </c>
      <c r="C890" s="201">
        <v>2022</v>
      </c>
      <c r="D890" s="202">
        <v>44783</v>
      </c>
      <c r="E890" s="199" t="s">
        <v>1775</v>
      </c>
      <c r="F890" s="199" t="s">
        <v>1019</v>
      </c>
      <c r="G890" s="199" t="s">
        <v>332</v>
      </c>
      <c r="H890" s="210">
        <v>1144110567</v>
      </c>
      <c r="I890" s="203" t="s">
        <v>327</v>
      </c>
      <c r="J890" s="206"/>
      <c r="K890" s="198" t="str">
        <f t="shared" ca="1" si="0"/>
        <v>123 año, 7 mes</v>
      </c>
      <c r="L890" s="199" t="s">
        <v>1020</v>
      </c>
      <c r="M890" s="199"/>
      <c r="N890" s="199"/>
      <c r="O890" s="199"/>
      <c r="P890" s="199"/>
      <c r="Q890" s="199" t="s">
        <v>203</v>
      </c>
      <c r="R890" s="199" t="s">
        <v>1825</v>
      </c>
      <c r="S890" s="199" t="str">
        <f t="shared" si="2"/>
        <v>VAR</v>
      </c>
      <c r="T890" s="199"/>
      <c r="U890" s="199" t="s">
        <v>371</v>
      </c>
    </row>
    <row r="891" spans="1:21" ht="15.75" customHeight="1">
      <c r="A891" s="200">
        <v>10</v>
      </c>
      <c r="B891" s="223" t="s">
        <v>1774</v>
      </c>
      <c r="C891" s="201">
        <v>2022</v>
      </c>
      <c r="D891" s="202">
        <v>44783</v>
      </c>
      <c r="E891" s="199" t="s">
        <v>1775</v>
      </c>
      <c r="F891" s="199" t="s">
        <v>1358</v>
      </c>
      <c r="G891" s="199" t="s">
        <v>328</v>
      </c>
      <c r="H891" s="210">
        <v>1232818708</v>
      </c>
      <c r="I891" s="203" t="s">
        <v>327</v>
      </c>
      <c r="J891" s="206"/>
      <c r="K891" s="198" t="str">
        <f t="shared" ca="1" si="0"/>
        <v>123 año, 7 mes</v>
      </c>
      <c r="L891" s="199" t="s">
        <v>1359</v>
      </c>
      <c r="M891" s="199"/>
      <c r="N891" s="199"/>
      <c r="O891" s="199"/>
      <c r="P891" s="199"/>
      <c r="Q891" s="199" t="s">
        <v>173</v>
      </c>
      <c r="R891" s="199" t="s">
        <v>1777</v>
      </c>
      <c r="S891" s="199" t="str">
        <f t="shared" si="2"/>
        <v>NIM</v>
      </c>
      <c r="T891" s="199"/>
      <c r="U891" s="199" t="s">
        <v>375</v>
      </c>
    </row>
    <row r="892" spans="1:21" ht="15.75" customHeight="1">
      <c r="A892" s="200">
        <v>11</v>
      </c>
      <c r="B892" s="223" t="s">
        <v>1774</v>
      </c>
      <c r="C892" s="201">
        <v>2022</v>
      </c>
      <c r="D892" s="202">
        <v>44784</v>
      </c>
      <c r="E892" s="199" t="s">
        <v>1775</v>
      </c>
      <c r="F892" s="199" t="s">
        <v>660</v>
      </c>
      <c r="G892" s="199" t="s">
        <v>328</v>
      </c>
      <c r="H892" s="199">
        <v>1109570767</v>
      </c>
      <c r="I892" s="203" t="s">
        <v>324</v>
      </c>
      <c r="J892" s="206"/>
      <c r="K892" s="198" t="str">
        <f t="shared" ca="1" si="0"/>
        <v>123 año, 7 mes</v>
      </c>
      <c r="L892" s="199" t="s">
        <v>661</v>
      </c>
      <c r="M892" s="199"/>
      <c r="N892" s="199"/>
      <c r="O892" s="199"/>
      <c r="P892" s="199"/>
      <c r="Q892" s="199" t="s">
        <v>295</v>
      </c>
      <c r="R892" s="199" t="s">
        <v>1776</v>
      </c>
      <c r="S892" s="199" t="str">
        <f t="shared" si="2"/>
        <v>INF</v>
      </c>
      <c r="T892" s="199"/>
      <c r="U892" s="199" t="s">
        <v>371</v>
      </c>
    </row>
    <row r="893" spans="1:21" ht="15.75" customHeight="1">
      <c r="A893" s="200">
        <v>11</v>
      </c>
      <c r="B893" s="223" t="s">
        <v>1774</v>
      </c>
      <c r="C893" s="201">
        <v>2022</v>
      </c>
      <c r="D893" s="202">
        <v>44784</v>
      </c>
      <c r="E893" s="199" t="s">
        <v>1775</v>
      </c>
      <c r="F893" s="199" t="s">
        <v>660</v>
      </c>
      <c r="G893" s="199" t="s">
        <v>328</v>
      </c>
      <c r="H893" s="199">
        <v>1109570767</v>
      </c>
      <c r="I893" s="203" t="s">
        <v>324</v>
      </c>
      <c r="J893" s="206"/>
      <c r="K893" s="198" t="str">
        <f t="shared" ca="1" si="0"/>
        <v>123 año, 7 mes</v>
      </c>
      <c r="L893" s="199" t="s">
        <v>661</v>
      </c>
      <c r="M893" s="199"/>
      <c r="N893" s="199"/>
      <c r="O893" s="199"/>
      <c r="P893" s="199"/>
      <c r="Q893" s="199" t="s">
        <v>173</v>
      </c>
      <c r="R893" s="199" t="s">
        <v>1777</v>
      </c>
      <c r="S893" s="199" t="str">
        <f t="shared" si="2"/>
        <v>NIM</v>
      </c>
      <c r="T893" s="199"/>
      <c r="U893" s="199" t="s">
        <v>371</v>
      </c>
    </row>
    <row r="894" spans="1:21" ht="15.75" customHeight="1">
      <c r="A894" s="200">
        <v>11</v>
      </c>
      <c r="B894" s="223" t="s">
        <v>1774</v>
      </c>
      <c r="C894" s="201">
        <v>2022</v>
      </c>
      <c r="D894" s="202">
        <v>44784</v>
      </c>
      <c r="E894" s="199" t="s">
        <v>1775</v>
      </c>
      <c r="F894" s="199" t="s">
        <v>603</v>
      </c>
      <c r="G894" s="199" t="s">
        <v>328</v>
      </c>
      <c r="H894" s="210">
        <v>1109122362</v>
      </c>
      <c r="I894" s="203" t="s">
        <v>324</v>
      </c>
      <c r="J894" s="206"/>
      <c r="K894" s="198" t="str">
        <f t="shared" ca="1" si="0"/>
        <v>123 año, 7 mes</v>
      </c>
      <c r="L894" s="199" t="s">
        <v>604</v>
      </c>
      <c r="M894" s="199"/>
      <c r="N894" s="199"/>
      <c r="O894" s="199"/>
      <c r="P894" s="199"/>
      <c r="Q894" s="199" t="s">
        <v>295</v>
      </c>
      <c r="R894" s="199" t="s">
        <v>1776</v>
      </c>
      <c r="S894" s="199" t="str">
        <f t="shared" si="2"/>
        <v>INF</v>
      </c>
      <c r="T894" s="199"/>
      <c r="U894" s="199" t="s">
        <v>371</v>
      </c>
    </row>
    <row r="895" spans="1:21" ht="15.75" customHeight="1">
      <c r="A895" s="200">
        <v>11</v>
      </c>
      <c r="B895" s="223" t="s">
        <v>1774</v>
      </c>
      <c r="C895" s="201">
        <v>2022</v>
      </c>
      <c r="D895" s="202">
        <v>44784</v>
      </c>
      <c r="E895" s="199" t="s">
        <v>1775</v>
      </c>
      <c r="F895" s="199" t="s">
        <v>662</v>
      </c>
      <c r="G895" s="199" t="s">
        <v>328</v>
      </c>
      <c r="H895" s="210">
        <v>1109570932</v>
      </c>
      <c r="I895" s="203" t="s">
        <v>324</v>
      </c>
      <c r="J895" s="206"/>
      <c r="K895" s="198" t="str">
        <f t="shared" ca="1" si="0"/>
        <v>123 año, 7 mes</v>
      </c>
      <c r="L895" s="199" t="s">
        <v>663</v>
      </c>
      <c r="M895" s="199"/>
      <c r="N895" s="199"/>
      <c r="O895" s="199"/>
      <c r="P895" s="199"/>
      <c r="Q895" s="199" t="s">
        <v>216</v>
      </c>
      <c r="R895" s="199" t="s">
        <v>1783</v>
      </c>
      <c r="S895" s="199" t="str">
        <f t="shared" si="2"/>
        <v>PRE</v>
      </c>
      <c r="T895" s="199"/>
      <c r="U895" s="199" t="s">
        <v>371</v>
      </c>
    </row>
    <row r="896" spans="1:21" ht="15.75" customHeight="1">
      <c r="A896" s="200">
        <v>11</v>
      </c>
      <c r="B896" s="223" t="s">
        <v>1774</v>
      </c>
      <c r="C896" s="201">
        <v>2022</v>
      </c>
      <c r="D896" s="202">
        <v>44784</v>
      </c>
      <c r="E896" s="199" t="s">
        <v>1775</v>
      </c>
      <c r="F896" s="199" t="s">
        <v>1073</v>
      </c>
      <c r="G896" s="199" t="s">
        <v>328</v>
      </c>
      <c r="H896" s="210">
        <v>1150696247</v>
      </c>
      <c r="I896" s="203" t="s">
        <v>324</v>
      </c>
      <c r="J896" s="206"/>
      <c r="K896" s="198" t="str">
        <f t="shared" ca="1" si="0"/>
        <v>123 año, 7 mes</v>
      </c>
      <c r="L896" s="199" t="s">
        <v>1074</v>
      </c>
      <c r="M896" s="199" t="s">
        <v>1839</v>
      </c>
      <c r="N896" s="199"/>
      <c r="O896" s="199"/>
      <c r="P896" s="199"/>
      <c r="Q896" s="199" t="s">
        <v>216</v>
      </c>
      <c r="R896" s="199" t="s">
        <v>1783</v>
      </c>
      <c r="S896" s="199" t="str">
        <f t="shared" si="2"/>
        <v>PRE</v>
      </c>
      <c r="T896" s="199"/>
      <c r="U896" s="199" t="s">
        <v>375</v>
      </c>
    </row>
    <row r="897" spans="1:21" ht="15.75" customHeight="1">
      <c r="A897" s="200">
        <v>11</v>
      </c>
      <c r="B897" s="223" t="s">
        <v>1774</v>
      </c>
      <c r="C897" s="201">
        <v>2022</v>
      </c>
      <c r="D897" s="202">
        <v>44784</v>
      </c>
      <c r="E897" s="199" t="s">
        <v>1775</v>
      </c>
      <c r="F897" s="199" t="s">
        <v>1278</v>
      </c>
      <c r="G897" s="199" t="s">
        <v>328</v>
      </c>
      <c r="H897" s="210">
        <v>1232816304</v>
      </c>
      <c r="I897" s="203" t="s">
        <v>327</v>
      </c>
      <c r="J897" s="205">
        <v>44347</v>
      </c>
      <c r="K897" s="198" t="str">
        <f t="shared" ca="1" si="0"/>
        <v>2 año, 2 mes</v>
      </c>
      <c r="L897" s="199" t="s">
        <v>1279</v>
      </c>
      <c r="M897" s="207" t="s">
        <v>1863</v>
      </c>
      <c r="N897" s="207">
        <v>1020740669</v>
      </c>
      <c r="O897" s="207" t="s">
        <v>1280</v>
      </c>
      <c r="P897" s="207">
        <v>3167557588</v>
      </c>
      <c r="Q897" s="199" t="s">
        <v>173</v>
      </c>
      <c r="R897" s="199" t="s">
        <v>1777</v>
      </c>
      <c r="S897" s="199" t="str">
        <f t="shared" si="2"/>
        <v>NIM</v>
      </c>
      <c r="T897" s="199"/>
      <c r="U897" s="199" t="s">
        <v>371</v>
      </c>
    </row>
    <row r="898" spans="1:21" ht="15.75" customHeight="1">
      <c r="A898" s="200">
        <v>11</v>
      </c>
      <c r="B898" s="223" t="s">
        <v>1774</v>
      </c>
      <c r="C898" s="201">
        <v>2022</v>
      </c>
      <c r="D898" s="202">
        <v>44784</v>
      </c>
      <c r="E898" s="199" t="s">
        <v>1775</v>
      </c>
      <c r="F898" s="199" t="s">
        <v>1309</v>
      </c>
      <c r="G898" s="199" t="s">
        <v>328</v>
      </c>
      <c r="H898" s="210">
        <v>1232817421</v>
      </c>
      <c r="I898" s="203" t="s">
        <v>327</v>
      </c>
      <c r="J898" s="206"/>
      <c r="K898" s="198" t="str">
        <f t="shared" ca="1" si="0"/>
        <v>123 año, 7 mes</v>
      </c>
      <c r="L898" s="199" t="s">
        <v>1310</v>
      </c>
      <c r="M898" s="199"/>
      <c r="N898" s="199"/>
      <c r="O898" s="199"/>
      <c r="P898" s="199"/>
      <c r="Q898" s="199" t="s">
        <v>295</v>
      </c>
      <c r="R898" s="199" t="s">
        <v>1776</v>
      </c>
      <c r="S898" s="199" t="str">
        <f t="shared" si="2"/>
        <v>INF</v>
      </c>
      <c r="T898" s="199"/>
      <c r="U898" s="199" t="s">
        <v>371</v>
      </c>
    </row>
    <row r="899" spans="1:21" ht="15.75" customHeight="1">
      <c r="A899" s="200">
        <v>12</v>
      </c>
      <c r="B899" s="223" t="s">
        <v>1774</v>
      </c>
      <c r="C899" s="201">
        <v>2022</v>
      </c>
      <c r="D899" s="202">
        <v>44785</v>
      </c>
      <c r="E899" s="199" t="s">
        <v>1775</v>
      </c>
      <c r="F899" s="199" t="s">
        <v>717</v>
      </c>
      <c r="G899" s="199" t="s">
        <v>328</v>
      </c>
      <c r="H899" s="199">
        <v>1109572895</v>
      </c>
      <c r="I899" s="203" t="s">
        <v>327</v>
      </c>
      <c r="J899" s="205">
        <v>44470</v>
      </c>
      <c r="K899" s="198" t="str">
        <f t="shared" ca="1" si="0"/>
        <v>1 año, 10 mes</v>
      </c>
      <c r="L899" s="199" t="s">
        <v>718</v>
      </c>
      <c r="M899" s="199" t="s">
        <v>1855</v>
      </c>
      <c r="N899" s="199">
        <v>53123732</v>
      </c>
      <c r="O899" s="199" t="s">
        <v>719</v>
      </c>
      <c r="P899" s="199">
        <v>3175183779</v>
      </c>
      <c r="Q899" s="199" t="s">
        <v>295</v>
      </c>
      <c r="R899" s="199" t="s">
        <v>1776</v>
      </c>
      <c r="S899" s="199" t="str">
        <f t="shared" si="2"/>
        <v>INF</v>
      </c>
      <c r="T899" s="199"/>
      <c r="U899" s="199" t="s">
        <v>371</v>
      </c>
    </row>
    <row r="900" spans="1:21" ht="15.75" customHeight="1">
      <c r="A900" s="200">
        <v>12</v>
      </c>
      <c r="B900" s="223" t="s">
        <v>1774</v>
      </c>
      <c r="C900" s="201">
        <v>2022</v>
      </c>
      <c r="D900" s="202">
        <v>44785</v>
      </c>
      <c r="E900" s="199" t="s">
        <v>1775</v>
      </c>
      <c r="F900" s="199" t="s">
        <v>1362</v>
      </c>
      <c r="G900" s="199" t="s">
        <v>328</v>
      </c>
      <c r="H900" s="210">
        <v>1232818955</v>
      </c>
      <c r="I900" s="203" t="s">
        <v>324</v>
      </c>
      <c r="J900" s="205">
        <v>44583</v>
      </c>
      <c r="K900" s="198" t="str">
        <f t="shared" ca="1" si="0"/>
        <v>1 año, 7 mes</v>
      </c>
      <c r="L900" s="199" t="s">
        <v>1363</v>
      </c>
      <c r="M900" s="207" t="s">
        <v>1851</v>
      </c>
      <c r="N900" s="207">
        <v>1144152552</v>
      </c>
      <c r="O900" s="207" t="s">
        <v>1364</v>
      </c>
      <c r="P900" s="207">
        <v>3185092025</v>
      </c>
      <c r="Q900" s="199" t="s">
        <v>212</v>
      </c>
      <c r="R900" s="199" t="s">
        <v>1784</v>
      </c>
      <c r="S900" s="199" t="str">
        <f t="shared" si="2"/>
        <v>HEX</v>
      </c>
      <c r="T900" s="199"/>
      <c r="U900" s="199" t="s">
        <v>375</v>
      </c>
    </row>
    <row r="901" spans="1:21" ht="15.75" customHeight="1">
      <c r="A901" s="200">
        <v>12</v>
      </c>
      <c r="B901" s="223" t="s">
        <v>1774</v>
      </c>
      <c r="C901" s="201">
        <v>2022</v>
      </c>
      <c r="D901" s="202">
        <v>44785</v>
      </c>
      <c r="E901" s="199" t="s">
        <v>1775</v>
      </c>
      <c r="F901" s="199" t="s">
        <v>1362</v>
      </c>
      <c r="G901" s="199" t="s">
        <v>328</v>
      </c>
      <c r="H901" s="210">
        <v>1232818955</v>
      </c>
      <c r="I901" s="203" t="s">
        <v>324</v>
      </c>
      <c r="J901" s="205">
        <v>44583</v>
      </c>
      <c r="K901" s="198" t="str">
        <f t="shared" ca="1" si="0"/>
        <v>1 año, 7 mes</v>
      </c>
      <c r="L901" s="199" t="s">
        <v>1363</v>
      </c>
      <c r="M901" s="207" t="s">
        <v>1851</v>
      </c>
      <c r="N901" s="207">
        <v>1144152552</v>
      </c>
      <c r="O901" s="207" t="s">
        <v>1364</v>
      </c>
      <c r="P901" s="207">
        <v>3185092025</v>
      </c>
      <c r="Q901" s="199" t="s">
        <v>216</v>
      </c>
      <c r="R901" s="199" t="s">
        <v>1783</v>
      </c>
      <c r="S901" s="199" t="str">
        <f t="shared" si="2"/>
        <v>PRE</v>
      </c>
      <c r="T901" s="199"/>
      <c r="U901" s="199" t="s">
        <v>375</v>
      </c>
    </row>
    <row r="902" spans="1:21" ht="15.75" customHeight="1">
      <c r="A902" s="200">
        <v>12</v>
      </c>
      <c r="B902" s="223" t="s">
        <v>1774</v>
      </c>
      <c r="C902" s="201">
        <v>2022</v>
      </c>
      <c r="D902" s="202">
        <v>44785</v>
      </c>
      <c r="E902" s="199" t="s">
        <v>1775</v>
      </c>
      <c r="F902" s="199" t="s">
        <v>1362</v>
      </c>
      <c r="G902" s="199" t="s">
        <v>328</v>
      </c>
      <c r="H902" s="210">
        <v>1232818955</v>
      </c>
      <c r="I902" s="203" t="s">
        <v>324</v>
      </c>
      <c r="J902" s="205">
        <v>44583</v>
      </c>
      <c r="K902" s="198" t="str">
        <f t="shared" ca="1" si="0"/>
        <v>1 año, 7 mes</v>
      </c>
      <c r="L902" s="199" t="s">
        <v>1363</v>
      </c>
      <c r="M902" s="207" t="s">
        <v>1851</v>
      </c>
      <c r="N902" s="207">
        <v>1144152552</v>
      </c>
      <c r="O902" s="207" t="s">
        <v>1364</v>
      </c>
      <c r="P902" s="207">
        <v>3185092025</v>
      </c>
      <c r="Q902" s="199" t="s">
        <v>214</v>
      </c>
      <c r="R902" s="199" t="s">
        <v>1785</v>
      </c>
      <c r="S902" s="199" t="str">
        <f t="shared" si="2"/>
        <v>ROT</v>
      </c>
      <c r="T902" s="199"/>
      <c r="U902" s="199" t="s">
        <v>375</v>
      </c>
    </row>
    <row r="903" spans="1:21" ht="15.75" customHeight="1">
      <c r="A903" s="200">
        <v>12</v>
      </c>
      <c r="B903" s="223" t="s">
        <v>1774</v>
      </c>
      <c r="C903" s="201">
        <v>2022</v>
      </c>
      <c r="D903" s="202">
        <v>44785</v>
      </c>
      <c r="E903" s="199" t="s">
        <v>1775</v>
      </c>
      <c r="F903" s="199" t="s">
        <v>1362</v>
      </c>
      <c r="G903" s="199" t="s">
        <v>328</v>
      </c>
      <c r="H903" s="210">
        <v>1232818955</v>
      </c>
      <c r="I903" s="203" t="s">
        <v>324</v>
      </c>
      <c r="J903" s="205">
        <v>44583</v>
      </c>
      <c r="K903" s="198" t="str">
        <f t="shared" ca="1" si="0"/>
        <v>1 año, 7 mes</v>
      </c>
      <c r="L903" s="199" t="s">
        <v>1363</v>
      </c>
      <c r="M903" s="207" t="s">
        <v>1851</v>
      </c>
      <c r="N903" s="207">
        <v>1144152552</v>
      </c>
      <c r="O903" s="207" t="s">
        <v>1364</v>
      </c>
      <c r="P903" s="207">
        <v>3185092025</v>
      </c>
      <c r="Q903" s="199" t="s">
        <v>295</v>
      </c>
      <c r="R903" s="199" t="s">
        <v>1776</v>
      </c>
      <c r="S903" s="199" t="str">
        <f t="shared" si="2"/>
        <v>INF</v>
      </c>
      <c r="T903" s="199"/>
      <c r="U903" s="199" t="s">
        <v>375</v>
      </c>
    </row>
    <row r="904" spans="1:21" ht="15.75" customHeight="1">
      <c r="A904" s="200">
        <v>12</v>
      </c>
      <c r="B904" s="223" t="s">
        <v>1774</v>
      </c>
      <c r="C904" s="201">
        <v>2022</v>
      </c>
      <c r="D904" s="202">
        <v>44785</v>
      </c>
      <c r="E904" s="199" t="s">
        <v>1775</v>
      </c>
      <c r="F904" s="199" t="s">
        <v>411</v>
      </c>
      <c r="G904" s="219" t="s">
        <v>406</v>
      </c>
      <c r="H904" s="199">
        <v>669376083</v>
      </c>
      <c r="I904" s="203" t="s">
        <v>327</v>
      </c>
      <c r="J904" s="221">
        <v>44722</v>
      </c>
      <c r="K904" s="198" t="str">
        <f t="shared" ca="1" si="0"/>
        <v>1 año, 2 mes</v>
      </c>
      <c r="L904" s="199" t="s">
        <v>412</v>
      </c>
      <c r="M904" s="199"/>
      <c r="N904" s="199"/>
      <c r="O904" s="207" t="s">
        <v>413</v>
      </c>
      <c r="P904" s="207">
        <v>3104644814</v>
      </c>
      <c r="Q904" s="199" t="s">
        <v>218</v>
      </c>
      <c r="R904" s="199" t="s">
        <v>1776</v>
      </c>
      <c r="S904" s="199" t="str">
        <f t="shared" si="2"/>
        <v>INF</v>
      </c>
      <c r="T904" s="199"/>
      <c r="U904" s="199" t="s">
        <v>371</v>
      </c>
    </row>
    <row r="905" spans="1:21" ht="15.75" customHeight="1">
      <c r="A905" s="200">
        <v>12</v>
      </c>
      <c r="B905" s="223" t="s">
        <v>1774</v>
      </c>
      <c r="C905" s="201">
        <v>2022</v>
      </c>
      <c r="D905" s="202">
        <v>44785</v>
      </c>
      <c r="E905" s="199" t="s">
        <v>1775</v>
      </c>
      <c r="F905" s="199" t="s">
        <v>1311</v>
      </c>
      <c r="G905" s="199" t="s">
        <v>328</v>
      </c>
      <c r="H905" s="210">
        <v>1232817460</v>
      </c>
      <c r="I905" s="203" t="s">
        <v>324</v>
      </c>
      <c r="J905" s="206"/>
      <c r="K905" s="198" t="str">
        <f t="shared" ca="1" si="0"/>
        <v>123 año, 7 mes</v>
      </c>
      <c r="L905" s="199" t="s">
        <v>1312</v>
      </c>
      <c r="M905" s="199"/>
      <c r="N905" s="199"/>
      <c r="O905" s="199"/>
      <c r="P905" s="199"/>
      <c r="Q905" s="199" t="s">
        <v>295</v>
      </c>
      <c r="R905" s="199" t="s">
        <v>1776</v>
      </c>
      <c r="S905" s="199" t="str">
        <f t="shared" si="2"/>
        <v>INF</v>
      </c>
      <c r="T905" s="199"/>
      <c r="U905" s="199" t="s">
        <v>375</v>
      </c>
    </row>
    <row r="906" spans="1:21" ht="15.75" customHeight="1">
      <c r="A906" s="200">
        <v>12</v>
      </c>
      <c r="B906" s="223" t="s">
        <v>1774</v>
      </c>
      <c r="C906" s="201">
        <v>2022</v>
      </c>
      <c r="D906" s="202">
        <v>44785</v>
      </c>
      <c r="E906" s="199" t="s">
        <v>1775</v>
      </c>
      <c r="F906" s="199" t="s">
        <v>1375</v>
      </c>
      <c r="G906" s="199" t="s">
        <v>328</v>
      </c>
      <c r="H906" s="210">
        <v>1232819436</v>
      </c>
      <c r="I906" s="203" t="s">
        <v>327</v>
      </c>
      <c r="J906" s="205">
        <v>44631</v>
      </c>
      <c r="K906" s="198" t="str">
        <f t="shared" ca="1" si="0"/>
        <v>1 año, 5 mes</v>
      </c>
      <c r="L906" s="199" t="s">
        <v>1376</v>
      </c>
      <c r="M906" s="199" t="s">
        <v>1844</v>
      </c>
      <c r="N906" s="199">
        <v>1144067275</v>
      </c>
      <c r="O906" s="199" t="s">
        <v>1377</v>
      </c>
      <c r="P906" s="199">
        <v>3166195143</v>
      </c>
      <c r="Q906" s="199" t="s">
        <v>173</v>
      </c>
      <c r="R906" s="199" t="s">
        <v>1777</v>
      </c>
      <c r="S906" s="199" t="str">
        <f t="shared" si="2"/>
        <v>NIM</v>
      </c>
      <c r="T906" s="199"/>
      <c r="U906" s="199" t="s">
        <v>371</v>
      </c>
    </row>
    <row r="907" spans="1:21" ht="15.75" customHeight="1">
      <c r="A907" s="200">
        <v>12</v>
      </c>
      <c r="B907" s="223" t="s">
        <v>1774</v>
      </c>
      <c r="C907" s="201">
        <v>2022</v>
      </c>
      <c r="D907" s="202">
        <v>44785</v>
      </c>
      <c r="E907" s="199" t="s">
        <v>1775</v>
      </c>
      <c r="F907" s="210" t="s">
        <v>669</v>
      </c>
      <c r="G907" s="199" t="s">
        <v>328</v>
      </c>
      <c r="H907" s="210">
        <v>1109571201</v>
      </c>
      <c r="I907" s="203" t="s">
        <v>324</v>
      </c>
      <c r="J907" s="206"/>
      <c r="K907" s="198" t="str">
        <f t="shared" ca="1" si="0"/>
        <v>123 año, 7 mes</v>
      </c>
      <c r="L907" s="199" t="s">
        <v>670</v>
      </c>
      <c r="M907" s="199"/>
      <c r="N907" s="199"/>
      <c r="O907" s="199"/>
      <c r="P907" s="199"/>
      <c r="Q907" s="199" t="s">
        <v>209</v>
      </c>
      <c r="R907" s="199" t="s">
        <v>1779</v>
      </c>
      <c r="S907" s="199" t="str">
        <f t="shared" si="2"/>
        <v>PEN</v>
      </c>
      <c r="T907" s="199"/>
      <c r="U907" s="199" t="s">
        <v>375</v>
      </c>
    </row>
    <row r="908" spans="1:21" ht="15.75" customHeight="1">
      <c r="A908" s="200">
        <v>12</v>
      </c>
      <c r="B908" s="223" t="s">
        <v>1774</v>
      </c>
      <c r="C908" s="201">
        <v>2022</v>
      </c>
      <c r="D908" s="202">
        <v>44785</v>
      </c>
      <c r="E908" s="199" t="s">
        <v>1775</v>
      </c>
      <c r="F908" s="210" t="s">
        <v>669</v>
      </c>
      <c r="G908" s="199" t="s">
        <v>328</v>
      </c>
      <c r="H908" s="210">
        <v>1109571201</v>
      </c>
      <c r="I908" s="203" t="s">
        <v>324</v>
      </c>
      <c r="J908" s="206"/>
      <c r="K908" s="198" t="str">
        <f t="shared" ca="1" si="0"/>
        <v>123 año, 7 mes</v>
      </c>
      <c r="L908" s="199" t="s">
        <v>670</v>
      </c>
      <c r="M908" s="199"/>
      <c r="N908" s="199"/>
      <c r="O908" s="199"/>
      <c r="P908" s="199"/>
      <c r="Q908" s="199" t="s">
        <v>205</v>
      </c>
      <c r="R908" s="199" t="s">
        <v>1780</v>
      </c>
      <c r="S908" s="199" t="str">
        <f t="shared" si="2"/>
        <v>STA</v>
      </c>
      <c r="T908" s="199"/>
      <c r="U908" s="199" t="s">
        <v>375</v>
      </c>
    </row>
    <row r="909" spans="1:21" ht="15.75" customHeight="1">
      <c r="A909" s="200">
        <v>12</v>
      </c>
      <c r="B909" s="223" t="s">
        <v>1774</v>
      </c>
      <c r="C909" s="201">
        <v>2022</v>
      </c>
      <c r="D909" s="202">
        <v>44785</v>
      </c>
      <c r="E909" s="199" t="s">
        <v>1775</v>
      </c>
      <c r="F909" s="210" t="s">
        <v>669</v>
      </c>
      <c r="G909" s="199" t="s">
        <v>328</v>
      </c>
      <c r="H909" s="210">
        <v>1109571201</v>
      </c>
      <c r="I909" s="203" t="s">
        <v>324</v>
      </c>
      <c r="J909" s="206"/>
      <c r="K909" s="198" t="str">
        <f t="shared" ca="1" si="0"/>
        <v>123 año, 7 mes</v>
      </c>
      <c r="L909" s="199" t="s">
        <v>670</v>
      </c>
      <c r="M909" s="199"/>
      <c r="N909" s="199"/>
      <c r="O909" s="199"/>
      <c r="P909" s="199"/>
      <c r="Q909" s="199" t="s">
        <v>208</v>
      </c>
      <c r="R909" s="199" t="s">
        <v>1789</v>
      </c>
      <c r="S909" s="199" t="str">
        <f t="shared" si="2"/>
        <v>AVA</v>
      </c>
      <c r="T909" s="199"/>
      <c r="U909" s="199" t="s">
        <v>375</v>
      </c>
    </row>
    <row r="910" spans="1:21" ht="15.75" customHeight="1">
      <c r="A910" s="200">
        <v>13</v>
      </c>
      <c r="B910" s="223" t="s">
        <v>1774</v>
      </c>
      <c r="C910" s="201">
        <v>2022</v>
      </c>
      <c r="D910" s="202">
        <v>44786</v>
      </c>
      <c r="E910" s="199" t="s">
        <v>1775</v>
      </c>
      <c r="F910" s="199" t="s">
        <v>1255</v>
      </c>
      <c r="G910" s="199" t="s">
        <v>328</v>
      </c>
      <c r="H910" s="210">
        <v>1232815271</v>
      </c>
      <c r="I910" s="203" t="s">
        <v>324</v>
      </c>
      <c r="J910" s="206"/>
      <c r="K910" s="198" t="str">
        <f t="shared" ca="1" si="0"/>
        <v>123 año, 7 mes</v>
      </c>
      <c r="L910" s="199" t="s">
        <v>1256</v>
      </c>
      <c r="M910" s="199"/>
      <c r="N910" s="199"/>
      <c r="O910" s="199"/>
      <c r="P910" s="199"/>
      <c r="Q910" s="199" t="s">
        <v>209</v>
      </c>
      <c r="R910" s="199" t="s">
        <v>1779</v>
      </c>
      <c r="S910" s="199" t="str">
        <f t="shared" si="2"/>
        <v>PEN</v>
      </c>
      <c r="T910" s="199"/>
      <c r="U910" s="199" t="s">
        <v>375</v>
      </c>
    </row>
    <row r="911" spans="1:21" ht="15.75" customHeight="1">
      <c r="A911" s="200">
        <v>13</v>
      </c>
      <c r="B911" s="223" t="s">
        <v>1774</v>
      </c>
      <c r="C911" s="201">
        <v>2022</v>
      </c>
      <c r="D911" s="202">
        <v>44786</v>
      </c>
      <c r="E911" s="199" t="s">
        <v>1775</v>
      </c>
      <c r="F911" s="199" t="s">
        <v>1255</v>
      </c>
      <c r="G911" s="199" t="s">
        <v>328</v>
      </c>
      <c r="H911" s="210">
        <v>1232815271</v>
      </c>
      <c r="I911" s="203" t="s">
        <v>324</v>
      </c>
      <c r="J911" s="206"/>
      <c r="K911" s="198" t="str">
        <f t="shared" ca="1" si="0"/>
        <v>123 año, 7 mes</v>
      </c>
      <c r="L911" s="199" t="s">
        <v>1256</v>
      </c>
      <c r="M911" s="199"/>
      <c r="N911" s="199"/>
      <c r="O911" s="199"/>
      <c r="P911" s="199"/>
      <c r="Q911" s="199" t="s">
        <v>183</v>
      </c>
      <c r="R911" s="199" t="s">
        <v>1789</v>
      </c>
      <c r="S911" s="199" t="str">
        <f t="shared" si="2"/>
        <v>AVA</v>
      </c>
      <c r="T911" s="199"/>
      <c r="U911" s="199" t="s">
        <v>375</v>
      </c>
    </row>
    <row r="912" spans="1:21" ht="15.75" customHeight="1">
      <c r="A912" s="200">
        <v>13</v>
      </c>
      <c r="B912" s="223" t="s">
        <v>1774</v>
      </c>
      <c r="C912" s="201">
        <v>2022</v>
      </c>
      <c r="D912" s="202">
        <v>44786</v>
      </c>
      <c r="E912" s="199" t="s">
        <v>1775</v>
      </c>
      <c r="F912" s="199" t="s">
        <v>881</v>
      </c>
      <c r="G912" s="199" t="s">
        <v>332</v>
      </c>
      <c r="H912" s="210">
        <v>1111688094</v>
      </c>
      <c r="I912" s="203" t="s">
        <v>327</v>
      </c>
      <c r="J912" s="206"/>
      <c r="K912" s="198" t="str">
        <f t="shared" ca="1" si="0"/>
        <v>123 año, 7 mes</v>
      </c>
      <c r="L912" s="199" t="s">
        <v>882</v>
      </c>
      <c r="M912" s="199"/>
      <c r="N912" s="199"/>
      <c r="O912" s="199"/>
      <c r="P912" s="199"/>
      <c r="Q912" s="199" t="s">
        <v>295</v>
      </c>
      <c r="R912" s="199" t="s">
        <v>1776</v>
      </c>
      <c r="S912" s="199" t="str">
        <f t="shared" si="2"/>
        <v>INF</v>
      </c>
      <c r="T912" s="199"/>
      <c r="U912" s="199" t="s">
        <v>371</v>
      </c>
    </row>
    <row r="913" spans="1:21" ht="15.75" customHeight="1">
      <c r="A913" s="200">
        <v>13</v>
      </c>
      <c r="B913" s="223" t="s">
        <v>1774</v>
      </c>
      <c r="C913" s="201">
        <v>2022</v>
      </c>
      <c r="D913" s="202">
        <v>44786</v>
      </c>
      <c r="E913" s="199" t="s">
        <v>1775</v>
      </c>
      <c r="F913" s="199" t="s">
        <v>763</v>
      </c>
      <c r="G913" s="199" t="s">
        <v>328</v>
      </c>
      <c r="H913" s="210">
        <v>1109574514</v>
      </c>
      <c r="I913" s="203" t="s">
        <v>324</v>
      </c>
      <c r="J913" s="205">
        <v>44684</v>
      </c>
      <c r="K913" s="198" t="str">
        <f t="shared" ca="1" si="0"/>
        <v>1 año, 3 mes</v>
      </c>
      <c r="L913" s="199" t="s">
        <v>764</v>
      </c>
      <c r="M913" s="199" t="s">
        <v>1815</v>
      </c>
      <c r="N913" s="199"/>
      <c r="O913" s="199"/>
      <c r="P913" s="199"/>
      <c r="Q913" s="199" t="s">
        <v>173</v>
      </c>
      <c r="R913" s="199" t="s">
        <v>1777</v>
      </c>
      <c r="S913" s="199" t="str">
        <f t="shared" si="2"/>
        <v>NIM</v>
      </c>
      <c r="T913" s="199"/>
      <c r="U913" s="199" t="s">
        <v>375</v>
      </c>
    </row>
    <row r="914" spans="1:21" ht="15.75" customHeight="1">
      <c r="A914" s="200">
        <v>13</v>
      </c>
      <c r="B914" s="223" t="s">
        <v>1774</v>
      </c>
      <c r="C914" s="201">
        <v>2022</v>
      </c>
      <c r="D914" s="202">
        <v>44786</v>
      </c>
      <c r="E914" s="199" t="s">
        <v>1775</v>
      </c>
      <c r="F914" s="199" t="s">
        <v>539</v>
      </c>
      <c r="G914" s="199" t="s">
        <v>332</v>
      </c>
      <c r="H914" s="210">
        <v>1107845881</v>
      </c>
      <c r="I914" s="203" t="s">
        <v>324</v>
      </c>
      <c r="J914" s="206"/>
      <c r="K914" s="198" t="str">
        <f t="shared" ca="1" si="0"/>
        <v>123 año, 7 mes</v>
      </c>
      <c r="L914" s="199" t="s">
        <v>540</v>
      </c>
      <c r="M914" s="199"/>
      <c r="N914" s="199"/>
      <c r="O914" s="199"/>
      <c r="P914" s="199"/>
      <c r="Q914" s="199" t="s">
        <v>295</v>
      </c>
      <c r="R914" s="199" t="s">
        <v>1776</v>
      </c>
      <c r="S914" s="199" t="str">
        <f t="shared" si="2"/>
        <v>INF</v>
      </c>
      <c r="T914" s="199"/>
      <c r="U914" s="199" t="s">
        <v>371</v>
      </c>
    </row>
    <row r="915" spans="1:21" ht="15.75" customHeight="1">
      <c r="A915" s="200">
        <v>13</v>
      </c>
      <c r="B915" s="223" t="s">
        <v>1774</v>
      </c>
      <c r="C915" s="201">
        <v>2022</v>
      </c>
      <c r="D915" s="202">
        <v>44786</v>
      </c>
      <c r="E915" s="199" t="s">
        <v>1775</v>
      </c>
      <c r="F915" s="199" t="s">
        <v>769</v>
      </c>
      <c r="G915" s="199" t="s">
        <v>328</v>
      </c>
      <c r="H915" s="210">
        <v>1109574608</v>
      </c>
      <c r="I915" s="203" t="s">
        <v>327</v>
      </c>
      <c r="J915" s="206"/>
      <c r="K915" s="198" t="str">
        <f t="shared" ca="1" si="0"/>
        <v>123 año, 7 mes</v>
      </c>
      <c r="L915" s="199" t="s">
        <v>770</v>
      </c>
      <c r="M915" s="199"/>
      <c r="N915" s="199"/>
      <c r="O915" s="199"/>
      <c r="P915" s="199"/>
      <c r="Q915" s="199" t="s">
        <v>173</v>
      </c>
      <c r="R915" s="199" t="s">
        <v>1777</v>
      </c>
      <c r="S915" s="199" t="str">
        <f t="shared" si="2"/>
        <v>NIM</v>
      </c>
      <c r="T915" s="199"/>
      <c r="U915" s="199" t="s">
        <v>375</v>
      </c>
    </row>
    <row r="916" spans="1:21" ht="15.75" customHeight="1">
      <c r="A916" s="200">
        <v>16</v>
      </c>
      <c r="B916" s="223" t="s">
        <v>1774</v>
      </c>
      <c r="C916" s="201">
        <v>2022</v>
      </c>
      <c r="D916" s="202">
        <v>44789</v>
      </c>
      <c r="E916" s="199" t="s">
        <v>1775</v>
      </c>
      <c r="F916" s="199" t="s">
        <v>924</v>
      </c>
      <c r="G916" s="199" t="s">
        <v>328</v>
      </c>
      <c r="H916" s="199">
        <v>1112069413</v>
      </c>
      <c r="I916" s="203" t="s">
        <v>327</v>
      </c>
      <c r="J916" s="206"/>
      <c r="K916" s="198" t="str">
        <f t="shared" ca="1" si="0"/>
        <v>123 año, 7 mes</v>
      </c>
      <c r="L916" s="199" t="s">
        <v>925</v>
      </c>
      <c r="M916" s="199" t="s">
        <v>1863</v>
      </c>
      <c r="N916" s="199"/>
      <c r="O916" s="199"/>
      <c r="P916" s="199"/>
      <c r="Q916" s="199" t="s">
        <v>217</v>
      </c>
      <c r="R916" s="199" t="s">
        <v>1787</v>
      </c>
      <c r="S916" s="199" t="str">
        <f t="shared" si="2"/>
        <v>PRO</v>
      </c>
      <c r="T916" s="199"/>
      <c r="U916" s="199" t="s">
        <v>371</v>
      </c>
    </row>
    <row r="917" spans="1:21" ht="15.75" customHeight="1">
      <c r="A917" s="200">
        <v>16</v>
      </c>
      <c r="B917" s="223" t="s">
        <v>1774</v>
      </c>
      <c r="C917" s="201">
        <v>2022</v>
      </c>
      <c r="D917" s="202">
        <v>44789</v>
      </c>
      <c r="E917" s="199" t="s">
        <v>1775</v>
      </c>
      <c r="F917" s="199" t="s">
        <v>924</v>
      </c>
      <c r="G917" s="199" t="s">
        <v>328</v>
      </c>
      <c r="H917" s="199">
        <v>1112069413</v>
      </c>
      <c r="I917" s="203" t="s">
        <v>327</v>
      </c>
      <c r="J917" s="206"/>
      <c r="K917" s="198" t="str">
        <f t="shared" ca="1" si="0"/>
        <v>123 año, 7 mes</v>
      </c>
      <c r="L917" s="199" t="s">
        <v>925</v>
      </c>
      <c r="M917" s="199" t="s">
        <v>1863</v>
      </c>
      <c r="N917" s="199"/>
      <c r="O917" s="199"/>
      <c r="P917" s="199"/>
      <c r="Q917" s="199" t="s">
        <v>208</v>
      </c>
      <c r="R917" s="199" t="s">
        <v>1789</v>
      </c>
      <c r="S917" s="199" t="str">
        <f t="shared" si="2"/>
        <v>AVA</v>
      </c>
      <c r="T917" s="199"/>
      <c r="U917" s="199" t="s">
        <v>371</v>
      </c>
    </row>
    <row r="918" spans="1:21" ht="15.75" customHeight="1">
      <c r="A918" s="200">
        <v>16</v>
      </c>
      <c r="B918" s="223" t="s">
        <v>1774</v>
      </c>
      <c r="C918" s="201">
        <v>2022</v>
      </c>
      <c r="D918" s="202">
        <v>44789</v>
      </c>
      <c r="E918" s="199" t="s">
        <v>1775</v>
      </c>
      <c r="F918" s="199" t="s">
        <v>924</v>
      </c>
      <c r="G918" s="199" t="s">
        <v>328</v>
      </c>
      <c r="H918" s="199">
        <v>1112069413</v>
      </c>
      <c r="I918" s="203" t="s">
        <v>327</v>
      </c>
      <c r="J918" s="206"/>
      <c r="K918" s="198" t="str">
        <f t="shared" ca="1" si="0"/>
        <v>123 año, 7 mes</v>
      </c>
      <c r="L918" s="199" t="s">
        <v>925</v>
      </c>
      <c r="M918" s="199" t="s">
        <v>1863</v>
      </c>
      <c r="N918" s="199"/>
      <c r="O918" s="199"/>
      <c r="P918" s="199"/>
      <c r="Q918" s="199" t="s">
        <v>295</v>
      </c>
      <c r="R918" s="199" t="s">
        <v>1776</v>
      </c>
      <c r="S918" s="199" t="str">
        <f t="shared" si="2"/>
        <v>INF</v>
      </c>
      <c r="T918" s="199"/>
      <c r="U918" s="199" t="s">
        <v>371</v>
      </c>
    </row>
    <row r="919" spans="1:21" ht="15.75" customHeight="1">
      <c r="A919" s="200">
        <v>16</v>
      </c>
      <c r="B919" s="223" t="s">
        <v>1774</v>
      </c>
      <c r="C919" s="201">
        <v>2022</v>
      </c>
      <c r="D919" s="202">
        <v>44789</v>
      </c>
      <c r="E919" s="199" t="s">
        <v>1775</v>
      </c>
      <c r="F919" s="199" t="s">
        <v>924</v>
      </c>
      <c r="G919" s="199" t="s">
        <v>328</v>
      </c>
      <c r="H919" s="199">
        <v>1112069413</v>
      </c>
      <c r="I919" s="203" t="s">
        <v>327</v>
      </c>
      <c r="J919" s="206"/>
      <c r="K919" s="198" t="str">
        <f t="shared" ca="1" si="0"/>
        <v>123 año, 7 mes</v>
      </c>
      <c r="L919" s="199" t="s">
        <v>925</v>
      </c>
      <c r="M919" s="199" t="s">
        <v>1863</v>
      </c>
      <c r="N919" s="199"/>
      <c r="O919" s="199"/>
      <c r="P919" s="199"/>
      <c r="Q919" s="199" t="s">
        <v>216</v>
      </c>
      <c r="R919" s="199" t="s">
        <v>1783</v>
      </c>
      <c r="S919" s="199" t="str">
        <f t="shared" si="2"/>
        <v>PRE</v>
      </c>
      <c r="T919" s="199"/>
      <c r="U919" s="199" t="s">
        <v>371</v>
      </c>
    </row>
    <row r="920" spans="1:21" ht="15.75" customHeight="1">
      <c r="A920" s="200">
        <v>16</v>
      </c>
      <c r="B920" s="223" t="s">
        <v>1774</v>
      </c>
      <c r="C920" s="201">
        <v>2022</v>
      </c>
      <c r="D920" s="202">
        <v>44789</v>
      </c>
      <c r="E920" s="199" t="s">
        <v>1775</v>
      </c>
      <c r="F920" s="199" t="s">
        <v>1392</v>
      </c>
      <c r="G920" s="199" t="s">
        <v>328</v>
      </c>
      <c r="H920" s="210">
        <v>1232820037</v>
      </c>
      <c r="I920" s="203" t="s">
        <v>327</v>
      </c>
      <c r="J920" s="206"/>
      <c r="K920" s="198" t="str">
        <f t="shared" ca="1" si="0"/>
        <v>123 año, 7 mes</v>
      </c>
      <c r="L920" s="199" t="s">
        <v>1393</v>
      </c>
      <c r="M920" s="199"/>
      <c r="N920" s="199"/>
      <c r="O920" s="199"/>
      <c r="P920" s="199"/>
      <c r="Q920" s="199" t="s">
        <v>173</v>
      </c>
      <c r="R920" s="199" t="s">
        <v>1777</v>
      </c>
      <c r="S920" s="199" t="str">
        <f t="shared" si="2"/>
        <v>NIM</v>
      </c>
      <c r="T920" s="199"/>
      <c r="U920" s="199" t="s">
        <v>375</v>
      </c>
    </row>
    <row r="921" spans="1:21" ht="15.75" customHeight="1">
      <c r="A921" s="200">
        <v>16</v>
      </c>
      <c r="B921" s="223" t="s">
        <v>1774</v>
      </c>
      <c r="C921" s="201">
        <v>2022</v>
      </c>
      <c r="D921" s="202">
        <v>44789</v>
      </c>
      <c r="E921" s="199" t="s">
        <v>1775</v>
      </c>
      <c r="F921" s="199" t="s">
        <v>1450</v>
      </c>
      <c r="G921" s="199" t="s">
        <v>328</v>
      </c>
      <c r="H921" s="210">
        <v>1234200888</v>
      </c>
      <c r="I921" s="203" t="s">
        <v>327</v>
      </c>
      <c r="J921" s="206"/>
      <c r="K921" s="198" t="str">
        <f t="shared" ca="1" si="0"/>
        <v>123 año, 7 mes</v>
      </c>
      <c r="L921" s="199" t="s">
        <v>1451</v>
      </c>
      <c r="M921" s="199"/>
      <c r="N921" s="199"/>
      <c r="O921" s="199"/>
      <c r="P921" s="199"/>
      <c r="Q921" s="199" t="s">
        <v>295</v>
      </c>
      <c r="R921" s="199" t="s">
        <v>1776</v>
      </c>
      <c r="S921" s="199" t="str">
        <f t="shared" si="2"/>
        <v>INF</v>
      </c>
      <c r="T921" s="199"/>
      <c r="U921" s="199" t="s">
        <v>371</v>
      </c>
    </row>
    <row r="922" spans="1:21" ht="15.75" customHeight="1">
      <c r="A922" s="200">
        <v>16</v>
      </c>
      <c r="B922" s="223" t="s">
        <v>1774</v>
      </c>
      <c r="C922" s="201">
        <v>2022</v>
      </c>
      <c r="D922" s="202">
        <v>44789</v>
      </c>
      <c r="E922" s="199" t="s">
        <v>1775</v>
      </c>
      <c r="F922" s="199" t="s">
        <v>934</v>
      </c>
      <c r="G922" s="199" t="s">
        <v>328</v>
      </c>
      <c r="H922" s="199">
        <v>1112070601</v>
      </c>
      <c r="I922" s="203" t="s">
        <v>327</v>
      </c>
      <c r="J922" s="205">
        <v>44723</v>
      </c>
      <c r="K922" s="198" t="str">
        <f t="shared" ca="1" si="0"/>
        <v>1 año, 2 mes</v>
      </c>
      <c r="L922" s="207" t="s">
        <v>935</v>
      </c>
      <c r="M922" s="199"/>
      <c r="N922" s="199"/>
      <c r="O922" s="199"/>
      <c r="P922" s="199"/>
      <c r="Q922" s="199" t="s">
        <v>212</v>
      </c>
      <c r="R922" s="199" t="s">
        <v>1784</v>
      </c>
      <c r="S922" s="199" t="str">
        <f t="shared" si="2"/>
        <v>HEX</v>
      </c>
      <c r="T922" s="199"/>
      <c r="U922" s="199" t="s">
        <v>375</v>
      </c>
    </row>
    <row r="923" spans="1:21" ht="15.75" customHeight="1">
      <c r="A923" s="200">
        <v>16</v>
      </c>
      <c r="B923" s="223" t="s">
        <v>1774</v>
      </c>
      <c r="C923" s="201">
        <v>2022</v>
      </c>
      <c r="D923" s="202">
        <v>44789</v>
      </c>
      <c r="E923" s="199" t="s">
        <v>1775</v>
      </c>
      <c r="F923" s="199" t="s">
        <v>934</v>
      </c>
      <c r="G923" s="199" t="s">
        <v>328</v>
      </c>
      <c r="H923" s="199">
        <v>1112070601</v>
      </c>
      <c r="I923" s="203" t="s">
        <v>327</v>
      </c>
      <c r="J923" s="205">
        <v>44723</v>
      </c>
      <c r="K923" s="198" t="str">
        <f t="shared" ca="1" si="0"/>
        <v>1 año, 2 mes</v>
      </c>
      <c r="L923" s="207" t="s">
        <v>935</v>
      </c>
      <c r="M923" s="199"/>
      <c r="N923" s="199"/>
      <c r="O923" s="199"/>
      <c r="P923" s="199"/>
      <c r="Q923" s="199" t="s">
        <v>216</v>
      </c>
      <c r="R923" s="199" t="s">
        <v>1783</v>
      </c>
      <c r="S923" s="199" t="str">
        <f t="shared" si="2"/>
        <v>PRE</v>
      </c>
      <c r="T923" s="199"/>
      <c r="U923" s="199" t="s">
        <v>375</v>
      </c>
    </row>
    <row r="924" spans="1:21" ht="15.75" customHeight="1">
      <c r="A924" s="200">
        <v>16</v>
      </c>
      <c r="B924" s="223" t="s">
        <v>1774</v>
      </c>
      <c r="C924" s="201">
        <v>2022</v>
      </c>
      <c r="D924" s="202">
        <v>44789</v>
      </c>
      <c r="E924" s="199" t="s">
        <v>1775</v>
      </c>
      <c r="F924" s="199" t="s">
        <v>934</v>
      </c>
      <c r="G924" s="199" t="s">
        <v>328</v>
      </c>
      <c r="H924" s="199">
        <v>1112070601</v>
      </c>
      <c r="I924" s="203" t="s">
        <v>327</v>
      </c>
      <c r="J924" s="205">
        <v>44723</v>
      </c>
      <c r="K924" s="198" t="str">
        <f t="shared" ca="1" si="0"/>
        <v>1 año, 2 mes</v>
      </c>
      <c r="L924" s="207" t="s">
        <v>935</v>
      </c>
      <c r="M924" s="199"/>
      <c r="N924" s="199"/>
      <c r="O924" s="199"/>
      <c r="P924" s="199"/>
      <c r="Q924" s="199" t="s">
        <v>214</v>
      </c>
      <c r="R924" s="199" t="s">
        <v>1785</v>
      </c>
      <c r="S924" s="199" t="str">
        <f t="shared" si="2"/>
        <v>ROT</v>
      </c>
      <c r="T924" s="199"/>
      <c r="U924" s="199" t="s">
        <v>375</v>
      </c>
    </row>
    <row r="925" spans="1:21" ht="15.75" customHeight="1">
      <c r="A925" s="200">
        <v>17</v>
      </c>
      <c r="B925" s="223" t="s">
        <v>1774</v>
      </c>
      <c r="C925" s="201">
        <v>2022</v>
      </c>
      <c r="D925" s="202">
        <v>44790</v>
      </c>
      <c r="E925" s="199" t="s">
        <v>1775</v>
      </c>
      <c r="F925" s="199" t="s">
        <v>1284</v>
      </c>
      <c r="G925" s="199" t="s">
        <v>328</v>
      </c>
      <c r="H925" s="199">
        <v>1232816501</v>
      </c>
      <c r="I925" s="203" t="s">
        <v>324</v>
      </c>
      <c r="J925" s="205">
        <v>44363</v>
      </c>
      <c r="K925" s="198" t="str">
        <f t="shared" ca="1" si="0"/>
        <v>2 año, 2 mes</v>
      </c>
      <c r="L925" s="199" t="s">
        <v>1285</v>
      </c>
      <c r="M925" s="199" t="s">
        <v>1786</v>
      </c>
      <c r="N925" s="199" t="s">
        <v>1286</v>
      </c>
      <c r="O925" s="199" t="s">
        <v>1287</v>
      </c>
      <c r="P925" s="199">
        <v>3003007011</v>
      </c>
      <c r="Q925" s="199" t="s">
        <v>173</v>
      </c>
      <c r="R925" s="199" t="s">
        <v>1777</v>
      </c>
      <c r="S925" s="199" t="str">
        <f t="shared" si="2"/>
        <v>NIM</v>
      </c>
      <c r="T925" s="199"/>
      <c r="U925" s="199" t="s">
        <v>375</v>
      </c>
    </row>
    <row r="926" spans="1:21" ht="15.75" customHeight="1">
      <c r="A926" s="200">
        <v>17</v>
      </c>
      <c r="B926" s="223" t="s">
        <v>1774</v>
      </c>
      <c r="C926" s="201">
        <v>2022</v>
      </c>
      <c r="D926" s="202">
        <v>44790</v>
      </c>
      <c r="E926" s="199" t="s">
        <v>1775</v>
      </c>
      <c r="F926" s="199" t="s">
        <v>1226</v>
      </c>
      <c r="G926" s="199" t="s">
        <v>328</v>
      </c>
      <c r="H926" s="210">
        <v>1232813834</v>
      </c>
      <c r="I926" s="203" t="s">
        <v>327</v>
      </c>
      <c r="J926" s="206"/>
      <c r="K926" s="198" t="str">
        <f t="shared" ca="1" si="0"/>
        <v>123 año, 7 mes</v>
      </c>
      <c r="L926" s="199" t="s">
        <v>1227</v>
      </c>
      <c r="M926" s="199"/>
      <c r="N926" s="199"/>
      <c r="O926" s="199"/>
      <c r="P926" s="199"/>
      <c r="Q926" s="199" t="s">
        <v>295</v>
      </c>
      <c r="R926" s="199" t="s">
        <v>1776</v>
      </c>
      <c r="S926" s="199" t="str">
        <f t="shared" si="2"/>
        <v>INF</v>
      </c>
      <c r="T926" s="199"/>
      <c r="U926" s="199" t="s">
        <v>375</v>
      </c>
    </row>
    <row r="927" spans="1:21" ht="15.75" customHeight="1">
      <c r="A927" s="200">
        <v>18</v>
      </c>
      <c r="B927" s="223" t="s">
        <v>1774</v>
      </c>
      <c r="C927" s="201">
        <v>2022</v>
      </c>
      <c r="D927" s="202">
        <v>44791</v>
      </c>
      <c r="E927" s="199" t="s">
        <v>1775</v>
      </c>
      <c r="F927" s="199" t="s">
        <v>691</v>
      </c>
      <c r="G927" s="199" t="s">
        <v>328</v>
      </c>
      <c r="H927" s="210">
        <v>1109571958</v>
      </c>
      <c r="I927" s="203" t="s">
        <v>324</v>
      </c>
      <c r="J927" s="206"/>
      <c r="K927" s="198" t="str">
        <f t="shared" ca="1" si="0"/>
        <v>123 año, 7 mes</v>
      </c>
      <c r="L927" s="199" t="s">
        <v>692</v>
      </c>
      <c r="M927" s="199"/>
      <c r="N927" s="199"/>
      <c r="O927" s="199"/>
      <c r="P927" s="199"/>
      <c r="Q927" s="199" t="s">
        <v>173</v>
      </c>
      <c r="R927" s="199" t="s">
        <v>1777</v>
      </c>
      <c r="S927" s="199" t="str">
        <f t="shared" si="2"/>
        <v>NIM</v>
      </c>
      <c r="T927" s="199"/>
      <c r="U927" s="199" t="s">
        <v>371</v>
      </c>
    </row>
    <row r="928" spans="1:21" ht="15.75" customHeight="1">
      <c r="A928" s="200">
        <v>18</v>
      </c>
      <c r="B928" s="223" t="s">
        <v>1774</v>
      </c>
      <c r="C928" s="201">
        <v>2022</v>
      </c>
      <c r="D928" s="202">
        <v>44791</v>
      </c>
      <c r="E928" s="199" t="s">
        <v>1775</v>
      </c>
      <c r="F928" s="199" t="s">
        <v>685</v>
      </c>
      <c r="G928" s="199" t="s">
        <v>328</v>
      </c>
      <c r="H928" s="199">
        <v>1109571746</v>
      </c>
      <c r="I928" s="203" t="s">
        <v>324</v>
      </c>
      <c r="J928" s="206"/>
      <c r="K928" s="198" t="str">
        <f t="shared" ca="1" si="0"/>
        <v>123 año, 7 mes</v>
      </c>
      <c r="L928" s="199" t="s">
        <v>686</v>
      </c>
      <c r="M928" s="199"/>
      <c r="N928" s="199"/>
      <c r="O928" s="199"/>
      <c r="P928" s="199"/>
      <c r="Q928" s="199" t="s">
        <v>216</v>
      </c>
      <c r="R928" s="199" t="s">
        <v>1783</v>
      </c>
      <c r="S928" s="199" t="str">
        <f t="shared" si="2"/>
        <v>PRE</v>
      </c>
      <c r="T928" s="199"/>
      <c r="U928" s="199" t="s">
        <v>371</v>
      </c>
    </row>
    <row r="929" spans="1:21" ht="15.75" customHeight="1">
      <c r="A929" s="200">
        <v>18</v>
      </c>
      <c r="B929" s="223" t="s">
        <v>1774</v>
      </c>
      <c r="C929" s="201">
        <v>2022</v>
      </c>
      <c r="D929" s="202">
        <v>44791</v>
      </c>
      <c r="E929" s="199" t="s">
        <v>1775</v>
      </c>
      <c r="F929" s="199" t="s">
        <v>1269</v>
      </c>
      <c r="G929" s="199" t="s">
        <v>328</v>
      </c>
      <c r="H929" s="210">
        <v>1232815983</v>
      </c>
      <c r="I929" s="203" t="s">
        <v>327</v>
      </c>
      <c r="J929" s="206"/>
      <c r="K929" s="198" t="str">
        <f t="shared" ca="1" si="0"/>
        <v>123 año, 7 mes</v>
      </c>
      <c r="L929" s="199" t="s">
        <v>1270</v>
      </c>
      <c r="M929" s="199"/>
      <c r="N929" s="199"/>
      <c r="O929" s="199"/>
      <c r="P929" s="199"/>
      <c r="Q929" s="199" t="s">
        <v>216</v>
      </c>
      <c r="R929" s="199" t="s">
        <v>1783</v>
      </c>
      <c r="S929" s="199" t="str">
        <f t="shared" si="2"/>
        <v>PRE</v>
      </c>
      <c r="T929" s="199"/>
      <c r="U929" s="199" t="s">
        <v>371</v>
      </c>
    </row>
    <row r="930" spans="1:21" ht="15.75" customHeight="1">
      <c r="A930" s="200">
        <v>18</v>
      </c>
      <c r="B930" s="223" t="s">
        <v>1774</v>
      </c>
      <c r="C930" s="201">
        <v>2022</v>
      </c>
      <c r="D930" s="202">
        <v>44791</v>
      </c>
      <c r="E930" s="199" t="s">
        <v>1775</v>
      </c>
      <c r="F930" s="199" t="s">
        <v>747</v>
      </c>
      <c r="G930" s="199" t="s">
        <v>328</v>
      </c>
      <c r="H930" s="210">
        <v>1109573943</v>
      </c>
      <c r="I930" s="203" t="s">
        <v>327</v>
      </c>
      <c r="J930" s="205">
        <v>44622</v>
      </c>
      <c r="K930" s="198" t="str">
        <f t="shared" ca="1" si="0"/>
        <v>1 año, 5 mes</v>
      </c>
      <c r="L930" s="199" t="s">
        <v>748</v>
      </c>
      <c r="M930" s="199"/>
      <c r="N930" s="199"/>
      <c r="O930" s="199"/>
      <c r="P930" s="199"/>
      <c r="Q930" s="199" t="s">
        <v>173</v>
      </c>
      <c r="R930" s="199" t="s">
        <v>1777</v>
      </c>
      <c r="S930" s="199" t="str">
        <f t="shared" si="2"/>
        <v>NIM</v>
      </c>
      <c r="T930" s="199"/>
      <c r="U930" s="199" t="s">
        <v>371</v>
      </c>
    </row>
    <row r="931" spans="1:21" ht="15.75" customHeight="1">
      <c r="A931" s="200">
        <v>19</v>
      </c>
      <c r="B931" s="223" t="s">
        <v>1774</v>
      </c>
      <c r="C931" s="201">
        <v>2022</v>
      </c>
      <c r="D931" s="202">
        <v>44792</v>
      </c>
      <c r="E931" s="199" t="s">
        <v>1775</v>
      </c>
      <c r="F931" s="199" t="s">
        <v>1378</v>
      </c>
      <c r="G931" s="199" t="s">
        <v>328</v>
      </c>
      <c r="H931" s="210">
        <v>1232819471</v>
      </c>
      <c r="I931" s="203" t="s">
        <v>327</v>
      </c>
      <c r="J931" s="206"/>
      <c r="K931" s="198" t="str">
        <f t="shared" ca="1" si="0"/>
        <v>123 año, 7 mes</v>
      </c>
      <c r="L931" s="199" t="s">
        <v>1379</v>
      </c>
      <c r="M931" s="199"/>
      <c r="N931" s="199"/>
      <c r="O931" s="199"/>
      <c r="P931" s="199"/>
      <c r="Q931" s="199" t="s">
        <v>173</v>
      </c>
      <c r="R931" s="199" t="s">
        <v>1777</v>
      </c>
      <c r="S931" s="199" t="str">
        <f t="shared" si="2"/>
        <v>NIM</v>
      </c>
      <c r="T931" s="199"/>
      <c r="U931" s="199" t="s">
        <v>371</v>
      </c>
    </row>
    <row r="932" spans="1:21" ht="15.75" customHeight="1">
      <c r="A932" s="200">
        <v>19</v>
      </c>
      <c r="B932" s="223" t="s">
        <v>1774</v>
      </c>
      <c r="C932" s="201">
        <v>2022</v>
      </c>
      <c r="D932" s="202">
        <v>44792</v>
      </c>
      <c r="E932" s="199" t="s">
        <v>1775</v>
      </c>
      <c r="F932" s="199" t="s">
        <v>827</v>
      </c>
      <c r="G932" s="199" t="s">
        <v>328</v>
      </c>
      <c r="H932" s="210">
        <v>1109938122</v>
      </c>
      <c r="I932" s="203" t="s">
        <v>324</v>
      </c>
      <c r="J932" s="206"/>
      <c r="K932" s="198" t="str">
        <f t="shared" ca="1" si="0"/>
        <v>123 año, 7 mes</v>
      </c>
      <c r="L932" s="199" t="s">
        <v>828</v>
      </c>
      <c r="M932" s="199"/>
      <c r="N932" s="199"/>
      <c r="O932" s="199"/>
      <c r="P932" s="199"/>
      <c r="Q932" s="199" t="s">
        <v>295</v>
      </c>
      <c r="R932" s="199" t="s">
        <v>1776</v>
      </c>
      <c r="S932" s="199" t="str">
        <f t="shared" si="2"/>
        <v>INF</v>
      </c>
      <c r="T932" s="199"/>
      <c r="U932" s="199" t="s">
        <v>371</v>
      </c>
    </row>
    <row r="933" spans="1:21" ht="15.75" customHeight="1">
      <c r="A933" s="200">
        <v>19</v>
      </c>
      <c r="B933" s="223" t="s">
        <v>1774</v>
      </c>
      <c r="C933" s="201">
        <v>2022</v>
      </c>
      <c r="D933" s="202">
        <v>44792</v>
      </c>
      <c r="E933" s="199" t="s">
        <v>1775</v>
      </c>
      <c r="F933" s="199" t="s">
        <v>1123</v>
      </c>
      <c r="G933" s="199" t="s">
        <v>328</v>
      </c>
      <c r="H933" s="210">
        <v>1232802417</v>
      </c>
      <c r="I933" s="203" t="s">
        <v>324</v>
      </c>
      <c r="J933" s="206"/>
      <c r="K933" s="198" t="str">
        <f t="shared" ca="1" si="0"/>
        <v>123 año, 7 mes</v>
      </c>
      <c r="L933" s="199" t="s">
        <v>1124</v>
      </c>
      <c r="M933" s="199"/>
      <c r="N933" s="199"/>
      <c r="O933" s="199"/>
      <c r="P933" s="199"/>
      <c r="Q933" s="199" t="s">
        <v>295</v>
      </c>
      <c r="R933" s="199" t="s">
        <v>1776</v>
      </c>
      <c r="S933" s="199" t="str">
        <f t="shared" si="2"/>
        <v>INF</v>
      </c>
      <c r="T933" s="199"/>
      <c r="U933" s="199" t="s">
        <v>375</v>
      </c>
    </row>
    <row r="934" spans="1:21" ht="15.75" customHeight="1">
      <c r="A934" s="200">
        <v>20</v>
      </c>
      <c r="B934" s="223" t="s">
        <v>1774</v>
      </c>
      <c r="C934" s="201">
        <v>2022</v>
      </c>
      <c r="D934" s="202">
        <v>44793</v>
      </c>
      <c r="E934" s="199" t="s">
        <v>1775</v>
      </c>
      <c r="F934" s="199" t="s">
        <v>904</v>
      </c>
      <c r="G934" s="199" t="s">
        <v>328</v>
      </c>
      <c r="H934" s="210">
        <v>1112068242</v>
      </c>
      <c r="I934" s="203" t="s">
        <v>324</v>
      </c>
      <c r="J934" s="206"/>
      <c r="K934" s="198" t="str">
        <f t="shared" ca="1" si="0"/>
        <v>123 año, 7 mes</v>
      </c>
      <c r="L934" s="199" t="s">
        <v>905</v>
      </c>
      <c r="M934" s="199"/>
      <c r="N934" s="199"/>
      <c r="O934" s="199"/>
      <c r="P934" s="199"/>
      <c r="Q934" s="199" t="s">
        <v>295</v>
      </c>
      <c r="R934" s="199" t="s">
        <v>1776</v>
      </c>
      <c r="S934" s="199" t="str">
        <f t="shared" si="2"/>
        <v>INF</v>
      </c>
      <c r="T934" s="199"/>
      <c r="U934" s="199" t="s">
        <v>371</v>
      </c>
    </row>
    <row r="935" spans="1:21" ht="15.75" customHeight="1">
      <c r="A935" s="200">
        <v>20</v>
      </c>
      <c r="B935" s="223" t="s">
        <v>1774</v>
      </c>
      <c r="C935" s="201">
        <v>2022</v>
      </c>
      <c r="D935" s="202">
        <v>44793</v>
      </c>
      <c r="E935" s="199" t="s">
        <v>1775</v>
      </c>
      <c r="F935" s="199" t="s">
        <v>1353</v>
      </c>
      <c r="G935" s="199" t="s">
        <v>328</v>
      </c>
      <c r="H935" s="210">
        <v>1232818678</v>
      </c>
      <c r="I935" s="203" t="s">
        <v>324</v>
      </c>
      <c r="J935" s="227">
        <v>44557</v>
      </c>
      <c r="K935" s="198" t="str">
        <f t="shared" ca="1" si="0"/>
        <v>1 año, 7 mes</v>
      </c>
      <c r="L935" s="199" t="s">
        <v>1354</v>
      </c>
      <c r="M935" s="199" t="s">
        <v>1833</v>
      </c>
      <c r="N935" s="199"/>
      <c r="O935" s="199"/>
      <c r="P935" s="199"/>
      <c r="Q935" s="199" t="s">
        <v>295</v>
      </c>
      <c r="R935" s="199" t="s">
        <v>1776</v>
      </c>
      <c r="S935" s="199" t="str">
        <f t="shared" si="2"/>
        <v>INF</v>
      </c>
      <c r="T935" s="199"/>
      <c r="U935" s="199" t="s">
        <v>371</v>
      </c>
    </row>
    <row r="936" spans="1:21" ht="15.75" customHeight="1">
      <c r="A936" s="200">
        <v>20</v>
      </c>
      <c r="B936" s="223" t="s">
        <v>1774</v>
      </c>
      <c r="C936" s="201">
        <v>2022</v>
      </c>
      <c r="D936" s="202">
        <v>44793</v>
      </c>
      <c r="E936" s="199" t="s">
        <v>1775</v>
      </c>
      <c r="F936" s="199" t="s">
        <v>1046</v>
      </c>
      <c r="G936" s="199" t="s">
        <v>328</v>
      </c>
      <c r="H936" s="210">
        <v>1149942560</v>
      </c>
      <c r="I936" s="203" t="s">
        <v>327</v>
      </c>
      <c r="J936" s="206"/>
      <c r="K936" s="198" t="str">
        <f t="shared" ca="1" si="0"/>
        <v>123 año, 7 mes</v>
      </c>
      <c r="L936" s="199" t="s">
        <v>1047</v>
      </c>
      <c r="M936" s="199"/>
      <c r="N936" s="199"/>
      <c r="O936" s="199"/>
      <c r="P936" s="199"/>
      <c r="Q936" s="199" t="s">
        <v>216</v>
      </c>
      <c r="R936" s="199" t="s">
        <v>1783</v>
      </c>
      <c r="S936" s="199" t="str">
        <f t="shared" si="2"/>
        <v>PRE</v>
      </c>
      <c r="T936" s="199"/>
      <c r="U936" s="199" t="s">
        <v>371</v>
      </c>
    </row>
    <row r="937" spans="1:21" ht="15.75" customHeight="1">
      <c r="A937" s="200">
        <v>22</v>
      </c>
      <c r="B937" s="223" t="s">
        <v>1774</v>
      </c>
      <c r="C937" s="201">
        <v>2022</v>
      </c>
      <c r="D937" s="202">
        <v>44795</v>
      </c>
      <c r="E937" s="199" t="s">
        <v>1775</v>
      </c>
      <c r="F937" s="199" t="s">
        <v>760</v>
      </c>
      <c r="G937" s="199" t="s">
        <v>328</v>
      </c>
      <c r="H937" s="210">
        <v>1109574387</v>
      </c>
      <c r="I937" s="203" t="s">
        <v>327</v>
      </c>
      <c r="J937" s="206"/>
      <c r="K937" s="198" t="str">
        <f t="shared" ca="1" si="0"/>
        <v>123 año, 7 mes</v>
      </c>
      <c r="L937" s="199" t="s">
        <v>761</v>
      </c>
      <c r="M937" s="199"/>
      <c r="N937" s="199"/>
      <c r="O937" s="199"/>
      <c r="P937" s="199"/>
      <c r="Q937" s="199" t="s">
        <v>212</v>
      </c>
      <c r="R937" s="199" t="s">
        <v>1784</v>
      </c>
      <c r="S937" s="199" t="str">
        <f t="shared" si="2"/>
        <v>HEX</v>
      </c>
      <c r="T937" s="199"/>
      <c r="U937" s="199" t="s">
        <v>371</v>
      </c>
    </row>
    <row r="938" spans="1:21" ht="15.75" customHeight="1">
      <c r="A938" s="200">
        <v>22</v>
      </c>
      <c r="B938" s="223" t="s">
        <v>1774</v>
      </c>
      <c r="C938" s="201">
        <v>2022</v>
      </c>
      <c r="D938" s="202">
        <v>44795</v>
      </c>
      <c r="E938" s="199" t="s">
        <v>1775</v>
      </c>
      <c r="F938" s="199" t="s">
        <v>760</v>
      </c>
      <c r="G938" s="199" t="s">
        <v>328</v>
      </c>
      <c r="H938" s="210">
        <v>1109574387</v>
      </c>
      <c r="I938" s="203" t="s">
        <v>327</v>
      </c>
      <c r="J938" s="206"/>
      <c r="K938" s="198" t="str">
        <f t="shared" ca="1" si="0"/>
        <v>123 año, 7 mes</v>
      </c>
      <c r="L938" s="199" t="s">
        <v>761</v>
      </c>
      <c r="M938" s="199"/>
      <c r="N938" s="199"/>
      <c r="O938" s="199"/>
      <c r="P938" s="199"/>
      <c r="Q938" s="199" t="s">
        <v>216</v>
      </c>
      <c r="R938" s="199" t="s">
        <v>1783</v>
      </c>
      <c r="S938" s="199" t="str">
        <f t="shared" si="2"/>
        <v>PRE</v>
      </c>
      <c r="T938" s="199"/>
      <c r="U938" s="199" t="s">
        <v>371</v>
      </c>
    </row>
    <row r="939" spans="1:21" ht="15.75" customHeight="1">
      <c r="A939" s="200">
        <v>22</v>
      </c>
      <c r="B939" s="223" t="s">
        <v>1774</v>
      </c>
      <c r="C939" s="201">
        <v>2022</v>
      </c>
      <c r="D939" s="202">
        <v>44795</v>
      </c>
      <c r="E939" s="199" t="s">
        <v>1775</v>
      </c>
      <c r="F939" s="199" t="s">
        <v>760</v>
      </c>
      <c r="G939" s="199" t="s">
        <v>328</v>
      </c>
      <c r="H939" s="210">
        <v>1109574387</v>
      </c>
      <c r="I939" s="203" t="s">
        <v>327</v>
      </c>
      <c r="J939" s="206"/>
      <c r="K939" s="198" t="str">
        <f t="shared" ca="1" si="0"/>
        <v>123 año, 7 mes</v>
      </c>
      <c r="L939" s="199" t="s">
        <v>761</v>
      </c>
      <c r="M939" s="199"/>
      <c r="N939" s="199"/>
      <c r="O939" s="199"/>
      <c r="P939" s="199"/>
      <c r="Q939" s="199" t="s">
        <v>214</v>
      </c>
      <c r="R939" s="199" t="s">
        <v>1785</v>
      </c>
      <c r="S939" s="199" t="str">
        <f t="shared" si="2"/>
        <v>ROT</v>
      </c>
      <c r="T939" s="199"/>
      <c r="U939" s="199" t="s">
        <v>371</v>
      </c>
    </row>
    <row r="940" spans="1:21" ht="15.75" customHeight="1">
      <c r="A940" s="200">
        <v>22</v>
      </c>
      <c r="B940" s="223" t="s">
        <v>1774</v>
      </c>
      <c r="C940" s="201">
        <v>2022</v>
      </c>
      <c r="D940" s="202">
        <v>44795</v>
      </c>
      <c r="E940" s="199" t="s">
        <v>1775</v>
      </c>
      <c r="F940" s="199" t="s">
        <v>637</v>
      </c>
      <c r="G940" s="199" t="s">
        <v>328</v>
      </c>
      <c r="H940" s="210">
        <v>1109568438</v>
      </c>
      <c r="I940" s="203" t="s">
        <v>324</v>
      </c>
      <c r="J940" s="206"/>
      <c r="K940" s="198" t="str">
        <f t="shared" ca="1" si="0"/>
        <v>123 año, 7 mes</v>
      </c>
      <c r="L940" s="199" t="s">
        <v>638</v>
      </c>
      <c r="M940" s="199"/>
      <c r="N940" s="199"/>
      <c r="O940" s="199"/>
      <c r="P940" s="199"/>
      <c r="Q940" s="199" t="s">
        <v>173</v>
      </c>
      <c r="R940" s="199" t="s">
        <v>1777</v>
      </c>
      <c r="S940" s="199" t="str">
        <f t="shared" si="2"/>
        <v>NIM</v>
      </c>
      <c r="T940" s="199"/>
      <c r="U940" s="199" t="s">
        <v>371</v>
      </c>
    </row>
    <row r="941" spans="1:21" ht="15.75" customHeight="1">
      <c r="A941" s="200">
        <v>22</v>
      </c>
      <c r="B941" s="223" t="s">
        <v>1774</v>
      </c>
      <c r="C941" s="201">
        <v>2022</v>
      </c>
      <c r="D941" s="202">
        <v>44795</v>
      </c>
      <c r="E941" s="199" t="s">
        <v>1775</v>
      </c>
      <c r="F941" s="199" t="s">
        <v>1101</v>
      </c>
      <c r="G941" s="199" t="s">
        <v>328</v>
      </c>
      <c r="H941" s="210">
        <v>1232795552</v>
      </c>
      <c r="I941" s="203" t="s">
        <v>327</v>
      </c>
      <c r="J941" s="206"/>
      <c r="K941" s="198" t="str">
        <f t="shared" ca="1" si="0"/>
        <v>123 año, 7 mes</v>
      </c>
      <c r="L941" s="199" t="s">
        <v>1102</v>
      </c>
      <c r="M941" s="199"/>
      <c r="N941" s="199"/>
      <c r="O941" s="199"/>
      <c r="P941" s="199"/>
      <c r="Q941" s="199" t="s">
        <v>295</v>
      </c>
      <c r="R941" s="199" t="s">
        <v>1776</v>
      </c>
      <c r="S941" s="199" t="str">
        <f t="shared" si="2"/>
        <v>INF</v>
      </c>
      <c r="T941" s="199"/>
      <c r="U941" s="199" t="s">
        <v>371</v>
      </c>
    </row>
    <row r="942" spans="1:21" ht="15.75" customHeight="1">
      <c r="A942" s="200">
        <v>22</v>
      </c>
      <c r="B942" s="223" t="s">
        <v>1774</v>
      </c>
      <c r="C942" s="201">
        <v>2022</v>
      </c>
      <c r="D942" s="202">
        <v>44795</v>
      </c>
      <c r="E942" s="199" t="s">
        <v>1775</v>
      </c>
      <c r="F942" s="199" t="s">
        <v>1400</v>
      </c>
      <c r="G942" s="199" t="s">
        <v>328</v>
      </c>
      <c r="H942" s="210">
        <v>1232820142</v>
      </c>
      <c r="I942" s="203" t="s">
        <v>327</v>
      </c>
      <c r="J942" s="206"/>
      <c r="K942" s="198" t="str">
        <f t="shared" ca="1" si="0"/>
        <v>123 año, 7 mes</v>
      </c>
      <c r="L942" s="199" t="s">
        <v>1151</v>
      </c>
      <c r="M942" s="199"/>
      <c r="N942" s="199"/>
      <c r="O942" s="199"/>
      <c r="P942" s="199"/>
      <c r="Q942" s="199" t="s">
        <v>173</v>
      </c>
      <c r="R942" s="199" t="s">
        <v>1777</v>
      </c>
      <c r="S942" s="199" t="str">
        <f t="shared" si="2"/>
        <v>NIM</v>
      </c>
      <c r="T942" s="199"/>
      <c r="U942" s="199" t="s">
        <v>371</v>
      </c>
    </row>
    <row r="943" spans="1:21" ht="15.75" customHeight="1">
      <c r="A943" s="200">
        <v>23</v>
      </c>
      <c r="B943" s="223" t="s">
        <v>1774</v>
      </c>
      <c r="C943" s="201">
        <v>2022</v>
      </c>
      <c r="D943" s="202">
        <v>44796</v>
      </c>
      <c r="E943" s="199" t="s">
        <v>1775</v>
      </c>
      <c r="F943" s="199" t="s">
        <v>624</v>
      </c>
      <c r="G943" s="199" t="s">
        <v>328</v>
      </c>
      <c r="H943" s="210">
        <v>1109566791</v>
      </c>
      <c r="I943" s="203" t="s">
        <v>327</v>
      </c>
      <c r="J943" s="206"/>
      <c r="K943" s="198" t="str">
        <f t="shared" ca="1" si="0"/>
        <v>123 año, 7 mes</v>
      </c>
      <c r="L943" s="199" t="s">
        <v>625</v>
      </c>
      <c r="M943" s="199"/>
      <c r="N943" s="199"/>
      <c r="O943" s="199"/>
      <c r="P943" s="199"/>
      <c r="Q943" s="199" t="s">
        <v>295</v>
      </c>
      <c r="R943" s="199" t="s">
        <v>1776</v>
      </c>
      <c r="S943" s="199" t="str">
        <f t="shared" si="2"/>
        <v>INF</v>
      </c>
      <c r="T943" s="199"/>
      <c r="U943" s="199" t="s">
        <v>371</v>
      </c>
    </row>
    <row r="944" spans="1:21" ht="15.75" customHeight="1">
      <c r="A944" s="200">
        <v>24</v>
      </c>
      <c r="B944" s="223" t="s">
        <v>1774</v>
      </c>
      <c r="C944" s="201">
        <v>2022</v>
      </c>
      <c r="D944" s="202">
        <v>44797</v>
      </c>
      <c r="E944" s="199" t="s">
        <v>1775</v>
      </c>
      <c r="F944" s="199" t="s">
        <v>588</v>
      </c>
      <c r="G944" s="199" t="s">
        <v>332</v>
      </c>
      <c r="H944" s="199">
        <v>1108644363</v>
      </c>
      <c r="I944" s="203" t="s">
        <v>327</v>
      </c>
      <c r="J944" s="206"/>
      <c r="K944" s="198" t="str">
        <f t="shared" ca="1" si="0"/>
        <v>123 año, 7 mes</v>
      </c>
      <c r="L944" s="199" t="s">
        <v>589</v>
      </c>
      <c r="M944" s="199"/>
      <c r="N944" s="199"/>
      <c r="O944" s="199"/>
      <c r="P944" s="199"/>
      <c r="Q944" s="199" t="s">
        <v>215</v>
      </c>
      <c r="R944" s="199" t="s">
        <v>1796</v>
      </c>
      <c r="S944" s="199" t="str">
        <f t="shared" si="2"/>
        <v>GAR</v>
      </c>
      <c r="T944" s="199"/>
      <c r="U944" s="199" t="s">
        <v>375</v>
      </c>
    </row>
    <row r="945" spans="1:21" ht="15.75" customHeight="1">
      <c r="A945" s="200">
        <v>24</v>
      </c>
      <c r="B945" s="223" t="s">
        <v>1774</v>
      </c>
      <c r="C945" s="201">
        <v>2022</v>
      </c>
      <c r="D945" s="202">
        <v>44797</v>
      </c>
      <c r="E945" s="199" t="s">
        <v>1775</v>
      </c>
      <c r="F945" s="199" t="s">
        <v>588</v>
      </c>
      <c r="G945" s="199" t="s">
        <v>332</v>
      </c>
      <c r="H945" s="199">
        <v>1108644363</v>
      </c>
      <c r="I945" s="203" t="s">
        <v>327</v>
      </c>
      <c r="J945" s="206"/>
      <c r="K945" s="198" t="str">
        <f t="shared" ca="1" si="0"/>
        <v>123 año, 7 mes</v>
      </c>
      <c r="L945" s="199" t="s">
        <v>589</v>
      </c>
      <c r="M945" s="199"/>
      <c r="N945" s="199"/>
      <c r="O945" s="199"/>
      <c r="P945" s="199"/>
      <c r="Q945" s="199" t="s">
        <v>295</v>
      </c>
      <c r="R945" s="199" t="s">
        <v>1776</v>
      </c>
      <c r="S945" s="199" t="str">
        <f t="shared" si="2"/>
        <v>INF</v>
      </c>
      <c r="T945" s="199"/>
      <c r="U945" s="199" t="s">
        <v>375</v>
      </c>
    </row>
    <row r="946" spans="1:21" ht="15.75" customHeight="1">
      <c r="A946" s="200">
        <v>24</v>
      </c>
      <c r="B946" s="223" t="s">
        <v>1774</v>
      </c>
      <c r="C946" s="201">
        <v>2022</v>
      </c>
      <c r="D946" s="202">
        <v>44797</v>
      </c>
      <c r="E946" s="199" t="s">
        <v>1775</v>
      </c>
      <c r="F946" s="199" t="s">
        <v>598</v>
      </c>
      <c r="G946" s="199" t="s">
        <v>328</v>
      </c>
      <c r="H946" s="210">
        <v>1108653697</v>
      </c>
      <c r="I946" s="203" t="s">
        <v>327</v>
      </c>
      <c r="J946" s="206"/>
      <c r="K946" s="198" t="str">
        <f t="shared" ca="1" si="0"/>
        <v>123 año, 7 mes</v>
      </c>
      <c r="L946" s="199" t="s">
        <v>599</v>
      </c>
      <c r="M946" s="199" t="s">
        <v>1822</v>
      </c>
      <c r="N946" s="199"/>
      <c r="O946" s="199"/>
      <c r="P946" s="199"/>
      <c r="Q946" s="199" t="s">
        <v>173</v>
      </c>
      <c r="R946" s="199" t="s">
        <v>1777</v>
      </c>
      <c r="S946" s="199" t="str">
        <f t="shared" si="2"/>
        <v>NIM</v>
      </c>
      <c r="T946" s="199"/>
      <c r="U946" s="199" t="s">
        <v>375</v>
      </c>
    </row>
    <row r="947" spans="1:21" ht="15.75" customHeight="1">
      <c r="A947" s="200">
        <v>24</v>
      </c>
      <c r="B947" s="223" t="s">
        <v>1774</v>
      </c>
      <c r="C947" s="201">
        <v>2022</v>
      </c>
      <c r="D947" s="202">
        <v>44797</v>
      </c>
      <c r="E947" s="199" t="s">
        <v>1775</v>
      </c>
      <c r="F947" s="199" t="s">
        <v>890</v>
      </c>
      <c r="G947" s="199" t="s">
        <v>332</v>
      </c>
      <c r="H947" s="210">
        <v>1112060551</v>
      </c>
      <c r="I947" s="203" t="s">
        <v>324</v>
      </c>
      <c r="J947" s="206"/>
      <c r="K947" s="198" t="str">
        <f t="shared" ca="1" si="0"/>
        <v>123 año, 7 mes</v>
      </c>
      <c r="L947" s="199" t="s">
        <v>891</v>
      </c>
      <c r="M947" s="199"/>
      <c r="N947" s="199"/>
      <c r="O947" s="199"/>
      <c r="P947" s="199"/>
      <c r="Q947" s="199" t="s">
        <v>295</v>
      </c>
      <c r="R947" s="199" t="s">
        <v>1776</v>
      </c>
      <c r="S947" s="199" t="str">
        <f t="shared" si="2"/>
        <v>INF</v>
      </c>
      <c r="T947" s="199"/>
      <c r="U947" s="199" t="s">
        <v>371</v>
      </c>
    </row>
    <row r="948" spans="1:21" ht="15.75" customHeight="1">
      <c r="A948" s="200">
        <v>24</v>
      </c>
      <c r="B948" s="223" t="s">
        <v>1774</v>
      </c>
      <c r="C948" s="201">
        <v>2022</v>
      </c>
      <c r="D948" s="202">
        <v>44797</v>
      </c>
      <c r="E948" s="199" t="s">
        <v>1775</v>
      </c>
      <c r="F948" s="199" t="s">
        <v>568</v>
      </c>
      <c r="G948" s="199" t="s">
        <v>328</v>
      </c>
      <c r="H948" s="210">
        <v>1108259183</v>
      </c>
      <c r="I948" s="203" t="s">
        <v>327</v>
      </c>
      <c r="J948" s="206"/>
      <c r="K948" s="198" t="str">
        <f t="shared" ca="1" si="0"/>
        <v>123 año, 7 mes</v>
      </c>
      <c r="L948" s="199" t="s">
        <v>569</v>
      </c>
      <c r="M948" s="199"/>
      <c r="N948" s="199"/>
      <c r="O948" s="199"/>
      <c r="P948" s="199"/>
      <c r="Q948" s="199" t="s">
        <v>216</v>
      </c>
      <c r="R948" s="199" t="s">
        <v>1783</v>
      </c>
      <c r="S948" s="199" t="str">
        <f t="shared" si="2"/>
        <v>PRE</v>
      </c>
      <c r="T948" s="199"/>
      <c r="U948" s="199" t="s">
        <v>371</v>
      </c>
    </row>
    <row r="949" spans="1:21" ht="15.75" customHeight="1">
      <c r="A949" s="200">
        <v>24</v>
      </c>
      <c r="B949" s="223" t="s">
        <v>1774</v>
      </c>
      <c r="C949" s="201">
        <v>2022</v>
      </c>
      <c r="D949" s="202">
        <v>44797</v>
      </c>
      <c r="E949" s="199" t="s">
        <v>1775</v>
      </c>
      <c r="F949" s="199" t="s">
        <v>568</v>
      </c>
      <c r="G949" s="199" t="s">
        <v>328</v>
      </c>
      <c r="H949" s="210">
        <v>1108259183</v>
      </c>
      <c r="I949" s="203" t="s">
        <v>327</v>
      </c>
      <c r="J949" s="206"/>
      <c r="K949" s="198" t="str">
        <f t="shared" ca="1" si="0"/>
        <v>123 año, 7 mes</v>
      </c>
      <c r="L949" s="199" t="s">
        <v>569</v>
      </c>
      <c r="M949" s="199"/>
      <c r="N949" s="199"/>
      <c r="O949" s="199"/>
      <c r="P949" s="199"/>
      <c r="Q949" s="199" t="s">
        <v>295</v>
      </c>
      <c r="R949" s="199" t="s">
        <v>1776</v>
      </c>
      <c r="S949" s="199" t="str">
        <f t="shared" si="2"/>
        <v>INF</v>
      </c>
      <c r="T949" s="199"/>
      <c r="U949" s="199" t="s">
        <v>371</v>
      </c>
    </row>
    <row r="950" spans="1:21" ht="15.75" customHeight="1">
      <c r="A950" s="200">
        <v>24</v>
      </c>
      <c r="B950" s="223" t="s">
        <v>1774</v>
      </c>
      <c r="C950" s="201">
        <v>2022</v>
      </c>
      <c r="D950" s="202">
        <v>44797</v>
      </c>
      <c r="E950" s="199" t="s">
        <v>1775</v>
      </c>
      <c r="F950" s="199" t="s">
        <v>590</v>
      </c>
      <c r="G950" s="199" t="s">
        <v>332</v>
      </c>
      <c r="H950" s="210">
        <v>1108647083</v>
      </c>
      <c r="I950" s="203" t="s">
        <v>324</v>
      </c>
      <c r="J950" s="206"/>
      <c r="K950" s="198" t="str">
        <f t="shared" ca="1" si="0"/>
        <v>123 año, 7 mes</v>
      </c>
      <c r="L950" s="199" t="s">
        <v>589</v>
      </c>
      <c r="M950" s="199"/>
      <c r="N950" s="199"/>
      <c r="O950" s="199"/>
      <c r="P950" s="199"/>
      <c r="Q950" s="199" t="s">
        <v>203</v>
      </c>
      <c r="R950" s="199" t="s">
        <v>1781</v>
      </c>
      <c r="S950" s="199" t="str">
        <f t="shared" si="2"/>
        <v>VAR</v>
      </c>
      <c r="T950" s="199"/>
      <c r="U950" s="199" t="s">
        <v>375</v>
      </c>
    </row>
    <row r="951" spans="1:21" ht="15.75" customHeight="1">
      <c r="A951" s="200">
        <v>24</v>
      </c>
      <c r="B951" s="223" t="s">
        <v>1774</v>
      </c>
      <c r="C951" s="201">
        <v>2022</v>
      </c>
      <c r="D951" s="202">
        <v>44797</v>
      </c>
      <c r="E951" s="199" t="s">
        <v>1775</v>
      </c>
      <c r="F951" s="199" t="s">
        <v>590</v>
      </c>
      <c r="G951" s="199" t="s">
        <v>332</v>
      </c>
      <c r="H951" s="210">
        <v>1108647083</v>
      </c>
      <c r="I951" s="203" t="s">
        <v>324</v>
      </c>
      <c r="J951" s="206"/>
      <c r="K951" s="198" t="str">
        <f t="shared" ca="1" si="0"/>
        <v>123 año, 7 mes</v>
      </c>
      <c r="L951" s="199" t="s">
        <v>589</v>
      </c>
      <c r="M951" s="199"/>
      <c r="N951" s="199"/>
      <c r="O951" s="199"/>
      <c r="P951" s="199"/>
      <c r="Q951" s="199" t="s">
        <v>173</v>
      </c>
      <c r="R951" s="199" t="s">
        <v>1777</v>
      </c>
      <c r="S951" s="199" t="str">
        <f t="shared" si="2"/>
        <v>NIM</v>
      </c>
      <c r="T951" s="199"/>
      <c r="U951" s="199" t="s">
        <v>375</v>
      </c>
    </row>
    <row r="952" spans="1:21" ht="15.75" customHeight="1">
      <c r="A952" s="200">
        <v>24</v>
      </c>
      <c r="B952" s="223" t="s">
        <v>1774</v>
      </c>
      <c r="C952" s="201">
        <v>2022</v>
      </c>
      <c r="D952" s="202">
        <v>44797</v>
      </c>
      <c r="E952" s="199" t="s">
        <v>1775</v>
      </c>
      <c r="F952" s="199" t="s">
        <v>590</v>
      </c>
      <c r="G952" s="199" t="s">
        <v>332</v>
      </c>
      <c r="H952" s="210">
        <v>1108647083</v>
      </c>
      <c r="I952" s="203" t="s">
        <v>324</v>
      </c>
      <c r="J952" s="206"/>
      <c r="K952" s="198" t="str">
        <f t="shared" ca="1" si="0"/>
        <v>123 año, 7 mes</v>
      </c>
      <c r="L952" s="199" t="s">
        <v>589</v>
      </c>
      <c r="M952" s="199"/>
      <c r="N952" s="199"/>
      <c r="O952" s="199"/>
      <c r="P952" s="199"/>
      <c r="Q952" s="199" t="s">
        <v>295</v>
      </c>
      <c r="R952" s="199" t="s">
        <v>1776</v>
      </c>
      <c r="S952" s="199" t="str">
        <f t="shared" si="2"/>
        <v>INF</v>
      </c>
      <c r="T952" s="199"/>
      <c r="U952" s="199" t="s">
        <v>375</v>
      </c>
    </row>
    <row r="953" spans="1:21" ht="15.75" customHeight="1">
      <c r="A953" s="200">
        <v>24</v>
      </c>
      <c r="B953" s="223" t="s">
        <v>1774</v>
      </c>
      <c r="C953" s="201">
        <v>2022</v>
      </c>
      <c r="D953" s="202">
        <v>44797</v>
      </c>
      <c r="E953" s="199" t="s">
        <v>1775</v>
      </c>
      <c r="F953" s="199" t="s">
        <v>590</v>
      </c>
      <c r="G953" s="199" t="s">
        <v>332</v>
      </c>
      <c r="H953" s="210">
        <v>1108647083</v>
      </c>
      <c r="I953" s="203" t="s">
        <v>324</v>
      </c>
      <c r="J953" s="206"/>
      <c r="K953" s="198" t="str">
        <f t="shared" ca="1" si="0"/>
        <v>123 año, 7 mes</v>
      </c>
      <c r="L953" s="199" t="s">
        <v>589</v>
      </c>
      <c r="M953" s="199"/>
      <c r="N953" s="199"/>
      <c r="O953" s="199"/>
      <c r="P953" s="199"/>
      <c r="Q953" s="199" t="s">
        <v>215</v>
      </c>
      <c r="R953" s="199" t="s">
        <v>1796</v>
      </c>
      <c r="S953" s="199" t="str">
        <f t="shared" si="2"/>
        <v>GAR</v>
      </c>
      <c r="T953" s="199"/>
      <c r="U953" s="199" t="s">
        <v>375</v>
      </c>
    </row>
    <row r="954" spans="1:21" ht="15.75" customHeight="1">
      <c r="A954" s="200">
        <v>26</v>
      </c>
      <c r="B954" s="223" t="s">
        <v>1774</v>
      </c>
      <c r="C954" s="201">
        <v>2022</v>
      </c>
      <c r="D954" s="202">
        <v>44799</v>
      </c>
      <c r="E954" s="199" t="s">
        <v>1775</v>
      </c>
      <c r="F954" s="199" t="s">
        <v>407</v>
      </c>
      <c r="G954" s="199" t="s">
        <v>406</v>
      </c>
      <c r="H954" s="210">
        <v>656127066</v>
      </c>
      <c r="I954" s="203" t="s">
        <v>324</v>
      </c>
      <c r="J954" s="204">
        <v>44387</v>
      </c>
      <c r="K954" s="198" t="str">
        <f t="shared" ca="1" si="0"/>
        <v>2 año, 1 mes</v>
      </c>
      <c r="L954" s="199" t="s">
        <v>408</v>
      </c>
      <c r="M954" s="199"/>
      <c r="N954" s="199"/>
      <c r="O954" s="199"/>
      <c r="P954" s="199"/>
      <c r="Q954" s="199" t="s">
        <v>173</v>
      </c>
      <c r="R954" s="199" t="s">
        <v>1777</v>
      </c>
      <c r="S954" s="199" t="str">
        <f t="shared" si="2"/>
        <v>NIM</v>
      </c>
      <c r="T954" s="199"/>
      <c r="U954" s="199" t="s">
        <v>375</v>
      </c>
    </row>
    <row r="955" spans="1:21" ht="15.75" customHeight="1">
      <c r="A955" s="200">
        <v>26</v>
      </c>
      <c r="B955" s="223" t="s">
        <v>1774</v>
      </c>
      <c r="C955" s="201">
        <v>2022</v>
      </c>
      <c r="D955" s="202">
        <v>44799</v>
      </c>
      <c r="E955" s="199" t="s">
        <v>1775</v>
      </c>
      <c r="F955" s="199" t="s">
        <v>407</v>
      </c>
      <c r="G955" s="199" t="s">
        <v>406</v>
      </c>
      <c r="H955" s="210">
        <v>656127066</v>
      </c>
      <c r="I955" s="203" t="s">
        <v>324</v>
      </c>
      <c r="J955" s="204">
        <v>44387</v>
      </c>
      <c r="K955" s="198" t="str">
        <f t="shared" ca="1" si="0"/>
        <v>2 año, 1 mes</v>
      </c>
      <c r="L955" s="199" t="s">
        <v>408</v>
      </c>
      <c r="M955" s="199"/>
      <c r="N955" s="199"/>
      <c r="O955" s="199"/>
      <c r="P955" s="199"/>
      <c r="Q955" s="199" t="s">
        <v>295</v>
      </c>
      <c r="R955" s="199" t="s">
        <v>1776</v>
      </c>
      <c r="S955" s="199" t="str">
        <f t="shared" si="2"/>
        <v>INF</v>
      </c>
      <c r="T955" s="199"/>
      <c r="U955" s="199" t="s">
        <v>375</v>
      </c>
    </row>
    <row r="956" spans="1:21" ht="15.75" customHeight="1">
      <c r="A956" s="200">
        <v>26</v>
      </c>
      <c r="B956" s="223" t="s">
        <v>1774</v>
      </c>
      <c r="C956" s="201">
        <v>2022</v>
      </c>
      <c r="D956" s="202">
        <v>44799</v>
      </c>
      <c r="E956" s="199" t="s">
        <v>1775</v>
      </c>
      <c r="F956" s="199" t="s">
        <v>437</v>
      </c>
      <c r="G956" s="199" t="s">
        <v>328</v>
      </c>
      <c r="H956" s="199">
        <v>1018757486</v>
      </c>
      <c r="I956" s="203" t="s">
        <v>327</v>
      </c>
      <c r="J956" s="206"/>
      <c r="K956" s="198" t="str">
        <f t="shared" ca="1" si="0"/>
        <v>123 año, 7 mes</v>
      </c>
      <c r="L956" s="199" t="s">
        <v>438</v>
      </c>
      <c r="M956" s="199"/>
      <c r="N956" s="199"/>
      <c r="O956" s="199"/>
      <c r="P956" s="199"/>
      <c r="Q956" s="199" t="s">
        <v>173</v>
      </c>
      <c r="R956" s="199" t="s">
        <v>1777</v>
      </c>
      <c r="S956" s="199" t="str">
        <f t="shared" si="2"/>
        <v>NIM</v>
      </c>
      <c r="T956" s="199"/>
      <c r="U956" s="199" t="s">
        <v>375</v>
      </c>
    </row>
    <row r="957" spans="1:21" ht="15.75" customHeight="1">
      <c r="A957" s="200">
        <v>26</v>
      </c>
      <c r="B957" s="223" t="s">
        <v>1774</v>
      </c>
      <c r="C957" s="201">
        <v>2022</v>
      </c>
      <c r="D957" s="202">
        <v>44799</v>
      </c>
      <c r="E957" s="199" t="s">
        <v>1775</v>
      </c>
      <c r="F957" s="199" t="s">
        <v>1039</v>
      </c>
      <c r="G957" s="199" t="s">
        <v>328</v>
      </c>
      <c r="H957" s="199">
        <v>1149939672</v>
      </c>
      <c r="I957" s="203" t="s">
        <v>324</v>
      </c>
      <c r="J957" s="206"/>
      <c r="K957" s="198" t="str">
        <f t="shared" ca="1" si="0"/>
        <v>123 año, 7 mes</v>
      </c>
      <c r="L957" s="199" t="s">
        <v>519</v>
      </c>
      <c r="M957" s="199"/>
      <c r="N957" s="199"/>
      <c r="O957" s="199"/>
      <c r="P957" s="199"/>
      <c r="Q957" s="199" t="s">
        <v>173</v>
      </c>
      <c r="R957" s="199" t="s">
        <v>1777</v>
      </c>
      <c r="S957" s="199" t="str">
        <f t="shared" si="2"/>
        <v>NIM</v>
      </c>
      <c r="T957" s="199"/>
      <c r="U957" s="199" t="s">
        <v>371</v>
      </c>
    </row>
    <row r="958" spans="1:21" ht="15.75" customHeight="1">
      <c r="A958" s="200">
        <v>27</v>
      </c>
      <c r="B958" s="223" t="s">
        <v>1774</v>
      </c>
      <c r="C958" s="201">
        <v>2022</v>
      </c>
      <c r="D958" s="202">
        <v>44800</v>
      </c>
      <c r="E958" s="199" t="s">
        <v>1775</v>
      </c>
      <c r="F958" s="199" t="s">
        <v>1129</v>
      </c>
      <c r="G958" s="199" t="s">
        <v>328</v>
      </c>
      <c r="H958" s="210">
        <v>1232805109</v>
      </c>
      <c r="I958" s="203" t="s">
        <v>327</v>
      </c>
      <c r="J958" s="209">
        <v>43260</v>
      </c>
      <c r="K958" s="198" t="str">
        <f t="shared" ca="1" si="0"/>
        <v>5 año, 2 mes</v>
      </c>
      <c r="L958" s="199" t="s">
        <v>1130</v>
      </c>
      <c r="M958" s="199"/>
      <c r="N958" s="199"/>
      <c r="O958" s="199"/>
      <c r="P958" s="199"/>
      <c r="Q958" s="199" t="s">
        <v>295</v>
      </c>
      <c r="R958" s="199" t="s">
        <v>1776</v>
      </c>
      <c r="S958" s="199" t="str">
        <f t="shared" si="2"/>
        <v>INF</v>
      </c>
      <c r="T958" s="199"/>
      <c r="U958" s="199" t="s">
        <v>375</v>
      </c>
    </row>
    <row r="959" spans="1:21" ht="15.75" customHeight="1">
      <c r="A959" s="200">
        <v>27</v>
      </c>
      <c r="B959" s="223" t="s">
        <v>1774</v>
      </c>
      <c r="C959" s="201">
        <v>2022</v>
      </c>
      <c r="D959" s="202">
        <v>44800</v>
      </c>
      <c r="E959" s="199" t="s">
        <v>1775</v>
      </c>
      <c r="F959" s="199" t="s">
        <v>1112</v>
      </c>
      <c r="G959" s="199" t="s">
        <v>328</v>
      </c>
      <c r="H959" s="199">
        <v>1232799224</v>
      </c>
      <c r="I959" s="203" t="s">
        <v>324</v>
      </c>
      <c r="J959" s="206"/>
      <c r="K959" s="198" t="str">
        <f t="shared" ca="1" si="0"/>
        <v>123 año, 7 mes</v>
      </c>
      <c r="L959" s="199" t="s">
        <v>1017</v>
      </c>
      <c r="M959" s="199"/>
      <c r="N959" s="199"/>
      <c r="O959" s="199"/>
      <c r="P959" s="199"/>
      <c r="Q959" s="199" t="s">
        <v>173</v>
      </c>
      <c r="R959" s="199" t="s">
        <v>1777</v>
      </c>
      <c r="S959" s="199" t="str">
        <f t="shared" si="2"/>
        <v>NIM</v>
      </c>
      <c r="T959" s="199"/>
      <c r="U959" s="199" t="s">
        <v>375</v>
      </c>
    </row>
    <row r="960" spans="1:21" ht="15.75" customHeight="1">
      <c r="A960" s="200">
        <v>29</v>
      </c>
      <c r="B960" s="223" t="s">
        <v>1774</v>
      </c>
      <c r="C960" s="201">
        <v>2022</v>
      </c>
      <c r="D960" s="202">
        <v>44802</v>
      </c>
      <c r="E960" s="199" t="s">
        <v>1775</v>
      </c>
      <c r="F960" s="199" t="s">
        <v>1464</v>
      </c>
      <c r="G960" s="199" t="s">
        <v>406</v>
      </c>
      <c r="H960" s="222" t="s">
        <v>297</v>
      </c>
      <c r="I960" s="203" t="s">
        <v>324</v>
      </c>
      <c r="J960" s="205">
        <v>44643</v>
      </c>
      <c r="K960" s="198" t="str">
        <f t="shared" ca="1" si="0"/>
        <v>1 año, 5 mes</v>
      </c>
      <c r="L960" s="199" t="s">
        <v>1465</v>
      </c>
      <c r="M960" s="199" t="s">
        <v>1864</v>
      </c>
      <c r="N960" s="199">
        <v>1144171450</v>
      </c>
      <c r="O960" s="199" t="s">
        <v>1466</v>
      </c>
      <c r="P960" s="199">
        <v>3208705916</v>
      </c>
      <c r="Q960" s="199" t="s">
        <v>173</v>
      </c>
      <c r="R960" s="199" t="s">
        <v>1777</v>
      </c>
      <c r="S960" s="199" t="str">
        <f t="shared" si="2"/>
        <v>NIM</v>
      </c>
      <c r="T960" s="199"/>
      <c r="U960" s="199" t="s">
        <v>375</v>
      </c>
    </row>
    <row r="961" spans="1:21" ht="15.75" customHeight="1">
      <c r="A961" s="200">
        <v>29</v>
      </c>
      <c r="B961" s="223" t="s">
        <v>1774</v>
      </c>
      <c r="C961" s="201">
        <v>2022</v>
      </c>
      <c r="D961" s="202">
        <v>44802</v>
      </c>
      <c r="E961" s="199" t="s">
        <v>1775</v>
      </c>
      <c r="F961" s="199" t="s">
        <v>829</v>
      </c>
      <c r="G961" s="199" t="s">
        <v>328</v>
      </c>
      <c r="H961" s="210">
        <v>1109939127</v>
      </c>
      <c r="I961" s="203" t="s">
        <v>327</v>
      </c>
      <c r="J961" s="205">
        <v>44220</v>
      </c>
      <c r="K961" s="198" t="str">
        <f t="shared" ca="1" si="0"/>
        <v>2 año, 7 mes</v>
      </c>
      <c r="L961" s="207" t="s">
        <v>830</v>
      </c>
      <c r="M961" s="207" t="s">
        <v>1782</v>
      </c>
      <c r="N961" s="207">
        <v>1144126804</v>
      </c>
      <c r="O961" s="207" t="s">
        <v>831</v>
      </c>
      <c r="P961" s="207">
        <v>3015905930</v>
      </c>
      <c r="Q961" s="199" t="s">
        <v>209</v>
      </c>
      <c r="R961" s="199" t="s">
        <v>1779</v>
      </c>
      <c r="S961" s="199" t="str">
        <f t="shared" si="2"/>
        <v>PEN</v>
      </c>
      <c r="T961" s="199"/>
      <c r="U961" s="199" t="s">
        <v>371</v>
      </c>
    </row>
    <row r="962" spans="1:21" ht="15.75" customHeight="1">
      <c r="A962" s="200">
        <v>29</v>
      </c>
      <c r="B962" s="223" t="s">
        <v>1774</v>
      </c>
      <c r="C962" s="201">
        <v>2022</v>
      </c>
      <c r="D962" s="202">
        <v>44802</v>
      </c>
      <c r="E962" s="199" t="s">
        <v>1775</v>
      </c>
      <c r="F962" s="199" t="s">
        <v>829</v>
      </c>
      <c r="G962" s="199" t="s">
        <v>328</v>
      </c>
      <c r="H962" s="210">
        <v>1109939127</v>
      </c>
      <c r="I962" s="203" t="s">
        <v>327</v>
      </c>
      <c r="J962" s="205">
        <v>44220</v>
      </c>
      <c r="K962" s="198" t="str">
        <f t="shared" ca="1" si="0"/>
        <v>2 año, 7 mes</v>
      </c>
      <c r="L962" s="207" t="s">
        <v>830</v>
      </c>
      <c r="M962" s="207" t="s">
        <v>1782</v>
      </c>
      <c r="N962" s="207">
        <v>1144126804</v>
      </c>
      <c r="O962" s="207" t="s">
        <v>831</v>
      </c>
      <c r="P962" s="207">
        <v>3015905930</v>
      </c>
      <c r="Q962" s="199" t="s">
        <v>298</v>
      </c>
      <c r="R962" s="199" t="s">
        <v>1865</v>
      </c>
      <c r="S962" s="199" t="str">
        <f t="shared" si="2"/>
        <v>HAV</v>
      </c>
      <c r="T962" s="199"/>
      <c r="U962" s="199" t="s">
        <v>371</v>
      </c>
    </row>
    <row r="963" spans="1:21" ht="15.75" customHeight="1">
      <c r="A963" s="200">
        <v>29</v>
      </c>
      <c r="B963" s="223" t="s">
        <v>1774</v>
      </c>
      <c r="C963" s="201">
        <v>2022</v>
      </c>
      <c r="D963" s="202">
        <v>44802</v>
      </c>
      <c r="E963" s="199" t="s">
        <v>1775</v>
      </c>
      <c r="F963" s="199" t="s">
        <v>1401</v>
      </c>
      <c r="G963" s="199" t="s">
        <v>328</v>
      </c>
      <c r="H963" s="199">
        <v>1232820367</v>
      </c>
      <c r="I963" s="203" t="s">
        <v>324</v>
      </c>
      <c r="J963" s="206"/>
      <c r="K963" s="198" t="str">
        <f t="shared" ca="1" si="0"/>
        <v>123 año, 7 mes</v>
      </c>
      <c r="L963" s="199" t="s">
        <v>1402</v>
      </c>
      <c r="M963" s="199"/>
      <c r="N963" s="199"/>
      <c r="O963" s="199"/>
      <c r="P963" s="199"/>
      <c r="Q963" s="199" t="s">
        <v>212</v>
      </c>
      <c r="R963" s="199" t="s">
        <v>1784</v>
      </c>
      <c r="S963" s="199" t="str">
        <f t="shared" si="2"/>
        <v>HEX</v>
      </c>
      <c r="T963" s="199"/>
      <c r="U963" s="199" t="s">
        <v>371</v>
      </c>
    </row>
    <row r="964" spans="1:21" ht="15.75" customHeight="1">
      <c r="A964" s="200">
        <v>29</v>
      </c>
      <c r="B964" s="223" t="s">
        <v>1774</v>
      </c>
      <c r="C964" s="201">
        <v>2022</v>
      </c>
      <c r="D964" s="202">
        <v>44802</v>
      </c>
      <c r="E964" s="199" t="s">
        <v>1775</v>
      </c>
      <c r="F964" s="199" t="s">
        <v>1401</v>
      </c>
      <c r="G964" s="199" t="s">
        <v>328</v>
      </c>
      <c r="H964" s="199">
        <v>1232820367</v>
      </c>
      <c r="I964" s="203" t="s">
        <v>324</v>
      </c>
      <c r="J964" s="206"/>
      <c r="K964" s="198" t="str">
        <f t="shared" ca="1" si="0"/>
        <v>123 año, 7 mes</v>
      </c>
      <c r="L964" s="199" t="s">
        <v>1402</v>
      </c>
      <c r="M964" s="199"/>
      <c r="N964" s="199"/>
      <c r="O964" s="199"/>
      <c r="P964" s="199"/>
      <c r="Q964" s="199" t="s">
        <v>216</v>
      </c>
      <c r="R964" s="199" t="s">
        <v>1783</v>
      </c>
      <c r="S964" s="199" t="str">
        <f t="shared" si="2"/>
        <v>PRE</v>
      </c>
      <c r="T964" s="199"/>
      <c r="U964" s="199" t="s">
        <v>371</v>
      </c>
    </row>
    <row r="965" spans="1:21" ht="15.75" customHeight="1">
      <c r="A965" s="200">
        <v>29</v>
      </c>
      <c r="B965" s="223" t="s">
        <v>1774</v>
      </c>
      <c r="C965" s="201">
        <v>2022</v>
      </c>
      <c r="D965" s="202">
        <v>44802</v>
      </c>
      <c r="E965" s="199" t="s">
        <v>1775</v>
      </c>
      <c r="F965" s="199" t="s">
        <v>1401</v>
      </c>
      <c r="G965" s="199" t="s">
        <v>328</v>
      </c>
      <c r="H965" s="199">
        <v>1232820367</v>
      </c>
      <c r="I965" s="203" t="s">
        <v>324</v>
      </c>
      <c r="J965" s="206"/>
      <c r="K965" s="198" t="str">
        <f t="shared" ca="1" si="0"/>
        <v>123 año, 7 mes</v>
      </c>
      <c r="L965" s="199" t="s">
        <v>1402</v>
      </c>
      <c r="M965" s="199"/>
      <c r="N965" s="199"/>
      <c r="O965" s="199"/>
      <c r="P965" s="199"/>
      <c r="Q965" s="199" t="s">
        <v>214</v>
      </c>
      <c r="R965" s="199" t="s">
        <v>1785</v>
      </c>
      <c r="S965" s="199" t="str">
        <f t="shared" si="2"/>
        <v>ROT</v>
      </c>
      <c r="T965" s="199"/>
      <c r="U965" s="199" t="s">
        <v>371</v>
      </c>
    </row>
    <row r="966" spans="1:21" ht="15.75" customHeight="1">
      <c r="A966" s="200">
        <v>1</v>
      </c>
      <c r="B966" s="223" t="s">
        <v>1797</v>
      </c>
      <c r="C966" s="201">
        <v>2022</v>
      </c>
      <c r="D966" s="202">
        <v>44805</v>
      </c>
      <c r="E966" s="199" t="s">
        <v>1775</v>
      </c>
      <c r="F966" s="199" t="s">
        <v>551</v>
      </c>
      <c r="G966" s="199" t="s">
        <v>332</v>
      </c>
      <c r="H966" s="210">
        <v>1107867393</v>
      </c>
      <c r="I966" s="203" t="s">
        <v>327</v>
      </c>
      <c r="J966" s="206"/>
      <c r="K966" s="198" t="str">
        <f t="shared" ca="1" si="0"/>
        <v>123 año, 7 mes</v>
      </c>
      <c r="L966" s="199" t="s">
        <v>552</v>
      </c>
      <c r="M966" s="199"/>
      <c r="N966" s="199"/>
      <c r="O966" s="199"/>
      <c r="P966" s="199"/>
      <c r="Q966" s="199" t="s">
        <v>295</v>
      </c>
      <c r="R966" s="199" t="s">
        <v>1776</v>
      </c>
      <c r="S966" s="199" t="str">
        <f t="shared" si="2"/>
        <v>INF</v>
      </c>
      <c r="T966" s="199"/>
      <c r="U966" s="199" t="s">
        <v>371</v>
      </c>
    </row>
    <row r="967" spans="1:21" ht="15.75" customHeight="1">
      <c r="A967" s="200">
        <v>1</v>
      </c>
      <c r="B967" s="223" t="s">
        <v>1797</v>
      </c>
      <c r="C967" s="201">
        <v>2022</v>
      </c>
      <c r="D967" s="202">
        <v>44805</v>
      </c>
      <c r="E967" s="199" t="s">
        <v>1775</v>
      </c>
      <c r="F967" s="199" t="s">
        <v>1395</v>
      </c>
      <c r="G967" s="199" t="s">
        <v>328</v>
      </c>
      <c r="H967" s="210">
        <v>1232820051</v>
      </c>
      <c r="I967" s="203" t="s">
        <v>324</v>
      </c>
      <c r="J967" s="206"/>
      <c r="K967" s="198" t="str">
        <f t="shared" ca="1" si="0"/>
        <v>123 año, 7 mes</v>
      </c>
      <c r="L967" s="199" t="s">
        <v>1396</v>
      </c>
      <c r="M967" s="199"/>
      <c r="N967" s="199"/>
      <c r="O967" s="199"/>
      <c r="P967" s="199"/>
      <c r="Q967" s="199" t="s">
        <v>173</v>
      </c>
      <c r="R967" s="199" t="s">
        <v>1777</v>
      </c>
      <c r="S967" s="199" t="str">
        <f t="shared" si="2"/>
        <v>NIM</v>
      </c>
      <c r="T967" s="199"/>
      <c r="U967" s="199" t="s">
        <v>375</v>
      </c>
    </row>
    <row r="968" spans="1:21" ht="15.75" customHeight="1">
      <c r="A968" s="200">
        <v>2</v>
      </c>
      <c r="B968" s="223" t="s">
        <v>1797</v>
      </c>
      <c r="C968" s="201">
        <v>2022</v>
      </c>
      <c r="D968" s="202">
        <v>44806</v>
      </c>
      <c r="E968" s="199" t="s">
        <v>1775</v>
      </c>
      <c r="F968" s="199" t="s">
        <v>1395</v>
      </c>
      <c r="G968" s="199" t="s">
        <v>328</v>
      </c>
      <c r="H968" s="210">
        <v>1232820051</v>
      </c>
      <c r="I968" s="203" t="s">
        <v>324</v>
      </c>
      <c r="J968" s="206"/>
      <c r="K968" s="198" t="str">
        <f t="shared" ca="1" si="0"/>
        <v>123 año, 7 mes</v>
      </c>
      <c r="L968" s="199" t="s">
        <v>1396</v>
      </c>
      <c r="M968" s="199"/>
      <c r="N968" s="199"/>
      <c r="O968" s="199"/>
      <c r="P968" s="199"/>
      <c r="Q968" s="199" t="s">
        <v>173</v>
      </c>
      <c r="R968" s="199" t="s">
        <v>1777</v>
      </c>
      <c r="S968" s="199" t="str">
        <f t="shared" si="2"/>
        <v>NIM</v>
      </c>
      <c r="T968" s="199"/>
      <c r="U968" s="199" t="s">
        <v>375</v>
      </c>
    </row>
    <row r="969" spans="1:21" ht="15.75" customHeight="1">
      <c r="A969" s="200">
        <v>2</v>
      </c>
      <c r="B969" s="223" t="s">
        <v>1797</v>
      </c>
      <c r="C969" s="201">
        <v>2022</v>
      </c>
      <c r="D969" s="202">
        <v>44806</v>
      </c>
      <c r="E969" s="199" t="s">
        <v>1775</v>
      </c>
      <c r="F969" s="199" t="s">
        <v>1077</v>
      </c>
      <c r="G969" s="199" t="s">
        <v>328</v>
      </c>
      <c r="H969" s="210">
        <v>1150696359</v>
      </c>
      <c r="I969" s="203" t="s">
        <v>324</v>
      </c>
      <c r="J969" s="206"/>
      <c r="K969" s="198" t="str">
        <f t="shared" ca="1" si="0"/>
        <v>123 año, 7 mes</v>
      </c>
      <c r="L969" s="199" t="s">
        <v>1078</v>
      </c>
      <c r="M969" s="199"/>
      <c r="N969" s="199"/>
      <c r="O969" s="199"/>
      <c r="P969" s="199"/>
      <c r="Q969" s="199" t="s">
        <v>217</v>
      </c>
      <c r="R969" s="199" t="s">
        <v>1787</v>
      </c>
      <c r="S969" s="199" t="str">
        <f t="shared" si="2"/>
        <v>PRO</v>
      </c>
      <c r="T969" s="199"/>
      <c r="U969" s="199" t="s">
        <v>375</v>
      </c>
    </row>
    <row r="970" spans="1:21" ht="15.75" customHeight="1">
      <c r="A970" s="200">
        <v>2</v>
      </c>
      <c r="B970" s="223" t="s">
        <v>1797</v>
      </c>
      <c r="C970" s="201">
        <v>2022</v>
      </c>
      <c r="D970" s="202">
        <v>44806</v>
      </c>
      <c r="E970" s="199" t="s">
        <v>1775</v>
      </c>
      <c r="F970" s="199" t="s">
        <v>1077</v>
      </c>
      <c r="G970" s="199" t="s">
        <v>328</v>
      </c>
      <c r="H970" s="210">
        <v>1150696359</v>
      </c>
      <c r="I970" s="203" t="s">
        <v>324</v>
      </c>
      <c r="J970" s="206"/>
      <c r="K970" s="198" t="str">
        <f t="shared" ca="1" si="0"/>
        <v>123 año, 7 mes</v>
      </c>
      <c r="L970" s="199" t="s">
        <v>1078</v>
      </c>
      <c r="M970" s="199"/>
      <c r="N970" s="199"/>
      <c r="O970" s="199"/>
      <c r="P970" s="199"/>
      <c r="Q970" s="199" t="s">
        <v>298</v>
      </c>
      <c r="R970" s="199" t="s">
        <v>1865</v>
      </c>
      <c r="S970" s="199" t="str">
        <f t="shared" si="2"/>
        <v>HAV</v>
      </c>
      <c r="T970" s="199"/>
      <c r="U970" s="199" t="s">
        <v>375</v>
      </c>
    </row>
    <row r="971" spans="1:21" ht="15.75" customHeight="1">
      <c r="A971" s="200">
        <v>2</v>
      </c>
      <c r="B971" s="223" t="s">
        <v>1797</v>
      </c>
      <c r="C971" s="201">
        <v>2022</v>
      </c>
      <c r="D971" s="202">
        <v>44806</v>
      </c>
      <c r="E971" s="199" t="s">
        <v>1775</v>
      </c>
      <c r="F971" s="199" t="s">
        <v>1077</v>
      </c>
      <c r="G971" s="199" t="s">
        <v>328</v>
      </c>
      <c r="H971" s="210">
        <v>1150696359</v>
      </c>
      <c r="I971" s="203" t="s">
        <v>324</v>
      </c>
      <c r="J971" s="206"/>
      <c r="K971" s="198" t="str">
        <f t="shared" ca="1" si="0"/>
        <v>123 año, 7 mes</v>
      </c>
      <c r="L971" s="199" t="s">
        <v>1078</v>
      </c>
      <c r="M971" s="199"/>
      <c r="N971" s="199"/>
      <c r="O971" s="199"/>
      <c r="P971" s="199"/>
      <c r="Q971" s="199" t="s">
        <v>173</v>
      </c>
      <c r="R971" s="199" t="s">
        <v>1777</v>
      </c>
      <c r="S971" s="199" t="str">
        <f t="shared" si="2"/>
        <v>NIM</v>
      </c>
      <c r="T971" s="199"/>
      <c r="U971" s="199" t="s">
        <v>375</v>
      </c>
    </row>
    <row r="972" spans="1:21" ht="15.75" customHeight="1">
      <c r="A972" s="200">
        <v>2</v>
      </c>
      <c r="B972" s="223" t="s">
        <v>1797</v>
      </c>
      <c r="C972" s="201">
        <v>2022</v>
      </c>
      <c r="D972" s="202">
        <v>44806</v>
      </c>
      <c r="E972" s="199" t="s">
        <v>1775</v>
      </c>
      <c r="F972" s="199" t="s">
        <v>850</v>
      </c>
      <c r="G972" s="199" t="s">
        <v>328</v>
      </c>
      <c r="H972" s="210">
        <v>1110378804</v>
      </c>
      <c r="I972" s="203" t="s">
        <v>327</v>
      </c>
      <c r="J972" s="206"/>
      <c r="K972" s="198" t="str">
        <f t="shared" ca="1" si="0"/>
        <v>123 año, 7 mes</v>
      </c>
      <c r="L972" s="199" t="s">
        <v>851</v>
      </c>
      <c r="M972" s="199"/>
      <c r="N972" s="199"/>
      <c r="O972" s="199"/>
      <c r="P972" s="199"/>
      <c r="Q972" s="199" t="s">
        <v>295</v>
      </c>
      <c r="R972" s="199" t="s">
        <v>1776</v>
      </c>
      <c r="S972" s="199" t="str">
        <f t="shared" si="2"/>
        <v>INF</v>
      </c>
      <c r="T972" s="199"/>
      <c r="U972" s="199" t="s">
        <v>375</v>
      </c>
    </row>
    <row r="973" spans="1:21" ht="15.75" customHeight="1">
      <c r="A973" s="200">
        <v>2</v>
      </c>
      <c r="B973" s="223" t="s">
        <v>1797</v>
      </c>
      <c r="C973" s="201">
        <v>2022</v>
      </c>
      <c r="D973" s="202">
        <v>44806</v>
      </c>
      <c r="E973" s="199" t="s">
        <v>1775</v>
      </c>
      <c r="F973" s="199" t="s">
        <v>1373</v>
      </c>
      <c r="G973" s="199" t="s">
        <v>328</v>
      </c>
      <c r="H973" s="199">
        <v>1232819262</v>
      </c>
      <c r="I973" s="203" t="s">
        <v>327</v>
      </c>
      <c r="J973" s="206"/>
      <c r="K973" s="198" t="str">
        <f t="shared" ca="1" si="0"/>
        <v>123 año, 7 mes</v>
      </c>
      <c r="L973" s="199" t="s">
        <v>1374</v>
      </c>
      <c r="M973" s="199"/>
      <c r="N973" s="199"/>
      <c r="O973" s="199"/>
      <c r="P973" s="199"/>
      <c r="Q973" s="199" t="s">
        <v>173</v>
      </c>
      <c r="R973" s="199" t="s">
        <v>1777</v>
      </c>
      <c r="S973" s="199" t="str">
        <f t="shared" si="2"/>
        <v>NIM</v>
      </c>
      <c r="T973" s="199"/>
      <c r="U973" s="199" t="s">
        <v>375</v>
      </c>
    </row>
    <row r="974" spans="1:21" ht="15.75" customHeight="1">
      <c r="A974" s="200">
        <v>3</v>
      </c>
      <c r="B974" s="223" t="s">
        <v>1797</v>
      </c>
      <c r="C974" s="201">
        <v>2022</v>
      </c>
      <c r="D974" s="202">
        <v>44807</v>
      </c>
      <c r="E974" s="199" t="s">
        <v>1775</v>
      </c>
      <c r="F974" s="199" t="s">
        <v>918</v>
      </c>
      <c r="G974" s="199" t="s">
        <v>328</v>
      </c>
      <c r="H974" s="210">
        <v>1112069120</v>
      </c>
      <c r="I974" s="203" t="s">
        <v>327</v>
      </c>
      <c r="J974" s="205">
        <v>44274</v>
      </c>
      <c r="K974" s="198" t="str">
        <f t="shared" ca="1" si="0"/>
        <v>2 año, 5 mes</v>
      </c>
      <c r="L974" s="199" t="s">
        <v>919</v>
      </c>
      <c r="M974" s="199" t="s">
        <v>1866</v>
      </c>
      <c r="N974" s="199">
        <v>31578177</v>
      </c>
      <c r="O974" s="199" t="s">
        <v>920</v>
      </c>
      <c r="P974" s="199">
        <v>3162463729</v>
      </c>
      <c r="Q974" s="199" t="s">
        <v>209</v>
      </c>
      <c r="R974" s="199" t="s">
        <v>1779</v>
      </c>
      <c r="S974" s="199" t="str">
        <f t="shared" si="2"/>
        <v>PEN</v>
      </c>
      <c r="T974" s="199"/>
      <c r="U974" s="199" t="s">
        <v>375</v>
      </c>
    </row>
    <row r="975" spans="1:21" ht="15.75" customHeight="1">
      <c r="A975" s="200">
        <v>3</v>
      </c>
      <c r="B975" s="223" t="s">
        <v>1797</v>
      </c>
      <c r="C975" s="201">
        <v>2022</v>
      </c>
      <c r="D975" s="202">
        <v>44807</v>
      </c>
      <c r="E975" s="199" t="s">
        <v>1775</v>
      </c>
      <c r="F975" s="199" t="s">
        <v>918</v>
      </c>
      <c r="G975" s="199" t="s">
        <v>328</v>
      </c>
      <c r="H975" s="210">
        <v>1112069120</v>
      </c>
      <c r="I975" s="203" t="s">
        <v>327</v>
      </c>
      <c r="J975" s="205">
        <v>44274</v>
      </c>
      <c r="K975" s="198" t="str">
        <f t="shared" ca="1" si="0"/>
        <v>2 año, 5 mes</v>
      </c>
      <c r="L975" s="199" t="s">
        <v>919</v>
      </c>
      <c r="M975" s="199" t="s">
        <v>1866</v>
      </c>
      <c r="N975" s="199">
        <v>31578177</v>
      </c>
      <c r="O975" s="199" t="s">
        <v>920</v>
      </c>
      <c r="P975" s="199">
        <v>3162463729</v>
      </c>
      <c r="Q975" s="199" t="s">
        <v>298</v>
      </c>
      <c r="R975" s="199" t="s">
        <v>1865</v>
      </c>
      <c r="S975" s="199" t="str">
        <f t="shared" si="2"/>
        <v>HAV</v>
      </c>
      <c r="T975" s="199"/>
      <c r="U975" s="199" t="s">
        <v>375</v>
      </c>
    </row>
    <row r="976" spans="1:21" ht="15.75" customHeight="1">
      <c r="A976" s="200">
        <v>3</v>
      </c>
      <c r="B976" s="223" t="s">
        <v>1797</v>
      </c>
      <c r="C976" s="201">
        <v>2022</v>
      </c>
      <c r="D976" s="202">
        <v>44807</v>
      </c>
      <c r="E976" s="199" t="s">
        <v>1775</v>
      </c>
      <c r="F976" s="199" t="s">
        <v>918</v>
      </c>
      <c r="G976" s="199" t="s">
        <v>328</v>
      </c>
      <c r="H976" s="210">
        <v>1112069120</v>
      </c>
      <c r="I976" s="203" t="s">
        <v>327</v>
      </c>
      <c r="J976" s="205">
        <v>44274</v>
      </c>
      <c r="K976" s="198" t="str">
        <f t="shared" ca="1" si="0"/>
        <v>2 año, 5 mes</v>
      </c>
      <c r="L976" s="199" t="s">
        <v>919</v>
      </c>
      <c r="M976" s="199" t="s">
        <v>1866</v>
      </c>
      <c r="N976" s="199">
        <v>31578177</v>
      </c>
      <c r="O976" s="199" t="s">
        <v>920</v>
      </c>
      <c r="P976" s="199">
        <v>3162463729</v>
      </c>
      <c r="Q976" s="199" t="s">
        <v>295</v>
      </c>
      <c r="R976" s="199" t="s">
        <v>1776</v>
      </c>
      <c r="S976" s="199" t="str">
        <f t="shared" si="2"/>
        <v>INF</v>
      </c>
      <c r="T976" s="199"/>
      <c r="U976" s="199" t="s">
        <v>375</v>
      </c>
    </row>
    <row r="977" spans="1:21" ht="15.75" customHeight="1">
      <c r="A977" s="200">
        <v>3</v>
      </c>
      <c r="B977" s="223" t="s">
        <v>1797</v>
      </c>
      <c r="C977" s="201">
        <v>2022</v>
      </c>
      <c r="D977" s="202">
        <v>44807</v>
      </c>
      <c r="E977" s="199" t="s">
        <v>1775</v>
      </c>
      <c r="F977" s="199" t="s">
        <v>1068</v>
      </c>
      <c r="G977" s="199" t="s">
        <v>328</v>
      </c>
      <c r="H977" s="210">
        <v>1150696120</v>
      </c>
      <c r="I977" s="203" t="s">
        <v>324</v>
      </c>
      <c r="J977" s="206"/>
      <c r="K977" s="198" t="str">
        <f t="shared" ca="1" si="0"/>
        <v>123 año, 7 mes</v>
      </c>
      <c r="L977" s="199" t="s">
        <v>1069</v>
      </c>
      <c r="M977" s="199"/>
      <c r="N977" s="199"/>
      <c r="O977" s="199"/>
      <c r="P977" s="199"/>
      <c r="Q977" s="199" t="s">
        <v>173</v>
      </c>
      <c r="R977" s="199" t="s">
        <v>1777</v>
      </c>
      <c r="S977" s="199" t="str">
        <f t="shared" si="2"/>
        <v>NIM</v>
      </c>
      <c r="T977" s="199"/>
      <c r="U977" s="199" t="s">
        <v>1583</v>
      </c>
    </row>
    <row r="978" spans="1:21" ht="15.75" customHeight="1">
      <c r="A978" s="200">
        <v>3</v>
      </c>
      <c r="B978" s="223" t="s">
        <v>1797</v>
      </c>
      <c r="C978" s="201">
        <v>2022</v>
      </c>
      <c r="D978" s="202">
        <v>44807</v>
      </c>
      <c r="E978" s="199" t="s">
        <v>1775</v>
      </c>
      <c r="F978" s="199" t="s">
        <v>822</v>
      </c>
      <c r="G978" s="199" t="s">
        <v>328</v>
      </c>
      <c r="H978" s="199">
        <v>1109937580</v>
      </c>
      <c r="I978" s="203" t="s">
        <v>324</v>
      </c>
      <c r="J978" s="206"/>
      <c r="K978" s="198" t="str">
        <f t="shared" ca="1" si="0"/>
        <v>123 año, 7 mes</v>
      </c>
      <c r="L978" s="199" t="s">
        <v>823</v>
      </c>
      <c r="M978" s="199"/>
      <c r="N978" s="199"/>
      <c r="O978" s="199"/>
      <c r="P978" s="199"/>
      <c r="Q978" s="199" t="s">
        <v>216</v>
      </c>
      <c r="R978" s="199" t="s">
        <v>1783</v>
      </c>
      <c r="S978" s="199" t="str">
        <f t="shared" si="2"/>
        <v>PRE</v>
      </c>
      <c r="T978" s="199"/>
      <c r="U978" s="199" t="s">
        <v>1583</v>
      </c>
    </row>
    <row r="979" spans="1:21" ht="15.75" customHeight="1">
      <c r="A979" s="200">
        <v>3</v>
      </c>
      <c r="B979" s="223" t="s">
        <v>1797</v>
      </c>
      <c r="C979" s="201">
        <v>2022</v>
      </c>
      <c r="D979" s="202">
        <v>44807</v>
      </c>
      <c r="E979" s="199" t="s">
        <v>1775</v>
      </c>
      <c r="F979" s="199" t="s">
        <v>1178</v>
      </c>
      <c r="G979" s="199" t="s">
        <v>328</v>
      </c>
      <c r="H979" s="210">
        <v>1232811016</v>
      </c>
      <c r="I979" s="203" t="s">
        <v>327</v>
      </c>
      <c r="J979" s="206"/>
      <c r="K979" s="198" t="str">
        <f t="shared" ca="1" si="0"/>
        <v>123 año, 7 mes</v>
      </c>
      <c r="L979" s="199" t="s">
        <v>1179</v>
      </c>
      <c r="M979" s="199"/>
      <c r="N979" s="199"/>
      <c r="O979" s="199"/>
      <c r="P979" s="199"/>
      <c r="Q979" s="199" t="s">
        <v>295</v>
      </c>
      <c r="R979" s="199" t="s">
        <v>1776</v>
      </c>
      <c r="S979" s="199" t="str">
        <f t="shared" si="2"/>
        <v>INF</v>
      </c>
      <c r="T979" s="199"/>
      <c r="U979" s="199" t="s">
        <v>1583</v>
      </c>
    </row>
    <row r="980" spans="1:21" ht="15.75" customHeight="1">
      <c r="A980" s="200">
        <v>5</v>
      </c>
      <c r="B980" s="223" t="s">
        <v>1797</v>
      </c>
      <c r="C980" s="201">
        <v>2022</v>
      </c>
      <c r="D980" s="202">
        <v>44809</v>
      </c>
      <c r="E980" s="199" t="s">
        <v>1775</v>
      </c>
      <c r="F980" s="199" t="s">
        <v>1355</v>
      </c>
      <c r="G980" s="199" t="s">
        <v>328</v>
      </c>
      <c r="H980" s="199">
        <v>1232818701</v>
      </c>
      <c r="I980" s="203" t="s">
        <v>324</v>
      </c>
      <c r="J980" s="205">
        <v>44563</v>
      </c>
      <c r="K980" s="198" t="str">
        <f t="shared" ca="1" si="0"/>
        <v>1 año, 7 mes</v>
      </c>
      <c r="L980" s="199" t="s">
        <v>1356</v>
      </c>
      <c r="M980" s="199" t="s">
        <v>1834</v>
      </c>
      <c r="N980" s="199">
        <v>1143957902</v>
      </c>
      <c r="O980" s="199" t="s">
        <v>1357</v>
      </c>
      <c r="P980" s="199">
        <v>3103566056</v>
      </c>
      <c r="Q980" s="199" t="s">
        <v>295</v>
      </c>
      <c r="R980" s="199" t="s">
        <v>1776</v>
      </c>
      <c r="S980" s="199" t="str">
        <f t="shared" si="2"/>
        <v>INF</v>
      </c>
      <c r="T980" s="199"/>
      <c r="U980" s="199" t="s">
        <v>375</v>
      </c>
    </row>
    <row r="981" spans="1:21" ht="15.75" customHeight="1">
      <c r="A981" s="200">
        <v>5</v>
      </c>
      <c r="B981" s="223" t="s">
        <v>1797</v>
      </c>
      <c r="C981" s="201">
        <v>2022</v>
      </c>
      <c r="D981" s="202">
        <v>44809</v>
      </c>
      <c r="E981" s="199" t="s">
        <v>1775</v>
      </c>
      <c r="F981" s="199" t="s">
        <v>1355</v>
      </c>
      <c r="G981" s="199" t="s">
        <v>328</v>
      </c>
      <c r="H981" s="199">
        <v>1232818701</v>
      </c>
      <c r="I981" s="203" t="s">
        <v>324</v>
      </c>
      <c r="J981" s="205">
        <v>44563</v>
      </c>
      <c r="K981" s="198" t="str">
        <f t="shared" ca="1" si="0"/>
        <v>1 año, 7 mes</v>
      </c>
      <c r="L981" s="199" t="s">
        <v>1356</v>
      </c>
      <c r="M981" s="199" t="s">
        <v>1834</v>
      </c>
      <c r="N981" s="199">
        <v>1143957902</v>
      </c>
      <c r="O981" s="199" t="s">
        <v>1357</v>
      </c>
      <c r="P981" s="199">
        <v>3103566056</v>
      </c>
      <c r="Q981" s="199" t="s">
        <v>173</v>
      </c>
      <c r="R981" s="199" t="s">
        <v>1777</v>
      </c>
      <c r="S981" s="199" t="str">
        <f t="shared" si="2"/>
        <v>NIM</v>
      </c>
      <c r="T981" s="199"/>
      <c r="U981" s="199" t="s">
        <v>375</v>
      </c>
    </row>
    <row r="982" spans="1:21" ht="15.75" customHeight="1">
      <c r="A982" s="200">
        <v>6</v>
      </c>
      <c r="B982" s="223" t="s">
        <v>1797</v>
      </c>
      <c r="C982" s="201">
        <v>2022</v>
      </c>
      <c r="D982" s="202">
        <v>44810</v>
      </c>
      <c r="E982" s="199" t="s">
        <v>1775</v>
      </c>
      <c r="F982" s="199" t="s">
        <v>971</v>
      </c>
      <c r="G982" s="199" t="s">
        <v>328</v>
      </c>
      <c r="H982" s="210">
        <v>1116384222</v>
      </c>
      <c r="I982" s="203" t="s">
        <v>324</v>
      </c>
      <c r="J982" s="206"/>
      <c r="K982" s="198" t="str">
        <f t="shared" ca="1" si="0"/>
        <v>123 año, 7 mes</v>
      </c>
      <c r="L982" s="199" t="s">
        <v>972</v>
      </c>
      <c r="M982" s="199"/>
      <c r="N982" s="199"/>
      <c r="O982" s="199"/>
      <c r="P982" s="199"/>
      <c r="Q982" s="199" t="s">
        <v>221</v>
      </c>
      <c r="R982" s="199" t="s">
        <v>1777</v>
      </c>
      <c r="S982" s="199" t="str">
        <f t="shared" si="2"/>
        <v>NIM</v>
      </c>
      <c r="T982" s="199"/>
      <c r="U982" s="199" t="s">
        <v>1583</v>
      </c>
    </row>
    <row r="983" spans="1:21" ht="15.75" customHeight="1">
      <c r="A983" s="200">
        <v>8</v>
      </c>
      <c r="B983" s="223" t="s">
        <v>1797</v>
      </c>
      <c r="C983" s="201">
        <v>2022</v>
      </c>
      <c r="D983" s="202">
        <v>44812</v>
      </c>
      <c r="E983" s="199" t="s">
        <v>1775</v>
      </c>
      <c r="F983" s="199" t="s">
        <v>944</v>
      </c>
      <c r="G983" s="199" t="s">
        <v>328</v>
      </c>
      <c r="H983" s="210">
        <v>1113071900</v>
      </c>
      <c r="I983" s="203" t="s">
        <v>324</v>
      </c>
      <c r="J983" s="205">
        <v>44399</v>
      </c>
      <c r="K983" s="198" t="str">
        <f t="shared" ca="1" si="0"/>
        <v>2 año, 1 mes</v>
      </c>
      <c r="L983" s="207" t="s">
        <v>945</v>
      </c>
      <c r="M983" s="207" t="s">
        <v>1867</v>
      </c>
      <c r="N983" s="207">
        <v>1144036056</v>
      </c>
      <c r="O983" s="207" t="s">
        <v>946</v>
      </c>
      <c r="P983" s="218">
        <v>3127673766</v>
      </c>
      <c r="Q983" s="199" t="s">
        <v>221</v>
      </c>
      <c r="R983" s="199" t="s">
        <v>1777</v>
      </c>
      <c r="S983" s="199" t="str">
        <f t="shared" si="2"/>
        <v>NIM</v>
      </c>
      <c r="T983" s="199"/>
      <c r="U983" s="199" t="s">
        <v>375</v>
      </c>
    </row>
    <row r="984" spans="1:21" ht="15.75" customHeight="1">
      <c r="A984" s="200">
        <v>8</v>
      </c>
      <c r="B984" s="223" t="s">
        <v>1797</v>
      </c>
      <c r="C984" s="201">
        <v>2022</v>
      </c>
      <c r="D984" s="202">
        <v>44812</v>
      </c>
      <c r="E984" s="199" t="s">
        <v>1775</v>
      </c>
      <c r="F984" s="199" t="s">
        <v>397</v>
      </c>
      <c r="G984" s="199" t="s">
        <v>328</v>
      </c>
      <c r="H984" s="210">
        <v>1110380308</v>
      </c>
      <c r="I984" s="203" t="s">
        <v>327</v>
      </c>
      <c r="J984" s="206"/>
      <c r="K984" s="198" t="str">
        <f t="shared" ca="1" si="0"/>
        <v>123 año, 7 mes</v>
      </c>
      <c r="L984" s="199" t="s">
        <v>871</v>
      </c>
      <c r="M984" s="199"/>
      <c r="N984" s="199"/>
      <c r="O984" s="199"/>
      <c r="P984" s="199"/>
      <c r="Q984" s="199" t="s">
        <v>221</v>
      </c>
      <c r="R984" s="199" t="s">
        <v>1777</v>
      </c>
      <c r="S984" s="199" t="str">
        <f t="shared" si="2"/>
        <v>NIM</v>
      </c>
      <c r="T984" s="199"/>
      <c r="U984" s="199" t="s">
        <v>1583</v>
      </c>
    </row>
    <row r="985" spans="1:21" ht="15.75" customHeight="1">
      <c r="A985" s="200">
        <v>8</v>
      </c>
      <c r="B985" s="223" t="s">
        <v>1797</v>
      </c>
      <c r="C985" s="201">
        <v>2022</v>
      </c>
      <c r="D985" s="202">
        <v>44812</v>
      </c>
      <c r="E985" s="199" t="s">
        <v>1775</v>
      </c>
      <c r="F985" s="199" t="s">
        <v>537</v>
      </c>
      <c r="G985" s="199" t="s">
        <v>328</v>
      </c>
      <c r="H985" s="199">
        <v>1107540621</v>
      </c>
      <c r="I985" s="203" t="s">
        <v>324</v>
      </c>
      <c r="J985" s="206"/>
      <c r="K985" s="198" t="str">
        <f t="shared" ca="1" si="0"/>
        <v>123 año, 7 mes</v>
      </c>
      <c r="L985" s="199" t="s">
        <v>538</v>
      </c>
      <c r="M985" s="199"/>
      <c r="N985" s="199"/>
      <c r="O985" s="199"/>
      <c r="P985" s="199"/>
      <c r="Q985" s="199" t="s">
        <v>216</v>
      </c>
      <c r="R985" s="199" t="s">
        <v>1783</v>
      </c>
      <c r="S985" s="199" t="str">
        <f t="shared" si="2"/>
        <v>PRE</v>
      </c>
      <c r="T985" s="199"/>
      <c r="U985" s="199" t="s">
        <v>375</v>
      </c>
    </row>
    <row r="986" spans="1:21" ht="15.75" customHeight="1">
      <c r="A986" s="200">
        <v>9</v>
      </c>
      <c r="B986" s="223" t="s">
        <v>1797</v>
      </c>
      <c r="C986" s="201">
        <v>2022</v>
      </c>
      <c r="D986" s="202">
        <v>44813</v>
      </c>
      <c r="E986" s="199" t="s">
        <v>1775</v>
      </c>
      <c r="F986" s="199" t="s">
        <v>1276</v>
      </c>
      <c r="G986" s="199" t="s">
        <v>328</v>
      </c>
      <c r="H986" s="210">
        <v>1232816217</v>
      </c>
      <c r="I986" s="203" t="s">
        <v>327</v>
      </c>
      <c r="J986" s="206"/>
      <c r="K986" s="198" t="str">
        <f t="shared" ca="1" si="0"/>
        <v>123 año, 7 mes</v>
      </c>
      <c r="L986" s="199" t="s">
        <v>1277</v>
      </c>
      <c r="M986" s="199"/>
      <c r="N986" s="199"/>
      <c r="O986" s="199"/>
      <c r="P986" s="199"/>
      <c r="Q986" s="199" t="s">
        <v>221</v>
      </c>
      <c r="R986" s="199" t="s">
        <v>1777</v>
      </c>
      <c r="S986" s="199" t="str">
        <f t="shared" si="2"/>
        <v>NIM</v>
      </c>
      <c r="T986" s="199"/>
      <c r="U986" s="199" t="s">
        <v>1583</v>
      </c>
    </row>
    <row r="987" spans="1:21" ht="15.75" customHeight="1">
      <c r="A987" s="200">
        <v>9</v>
      </c>
      <c r="B987" s="223" t="s">
        <v>1797</v>
      </c>
      <c r="C987" s="201">
        <v>2022</v>
      </c>
      <c r="D987" s="202">
        <v>44813</v>
      </c>
      <c r="E987" s="199" t="s">
        <v>1775</v>
      </c>
      <c r="F987" s="199" t="s">
        <v>1000</v>
      </c>
      <c r="G987" s="199" t="s">
        <v>328</v>
      </c>
      <c r="H987" s="210">
        <v>1141376398</v>
      </c>
      <c r="I987" s="203" t="s">
        <v>327</v>
      </c>
      <c r="J987" s="206"/>
      <c r="K987" s="198" t="str">
        <f t="shared" ca="1" si="0"/>
        <v>123 año, 7 mes</v>
      </c>
      <c r="L987" s="199" t="s">
        <v>1001</v>
      </c>
      <c r="M987" s="199"/>
      <c r="N987" s="199"/>
      <c r="O987" s="199"/>
      <c r="P987" s="199"/>
      <c r="Q987" s="199" t="s">
        <v>221</v>
      </c>
      <c r="R987" s="199" t="s">
        <v>1777</v>
      </c>
      <c r="S987" s="199" t="str">
        <f t="shared" si="2"/>
        <v>NIM</v>
      </c>
      <c r="T987" s="199"/>
      <c r="U987" s="199" t="s">
        <v>1583</v>
      </c>
    </row>
    <row r="988" spans="1:21" ht="15.75" customHeight="1">
      <c r="A988" s="200">
        <v>9</v>
      </c>
      <c r="B988" s="223" t="s">
        <v>1797</v>
      </c>
      <c r="C988" s="201">
        <v>2022</v>
      </c>
      <c r="D988" s="202">
        <v>44813</v>
      </c>
      <c r="E988" s="199" t="s">
        <v>1775</v>
      </c>
      <c r="F988" s="199" t="s">
        <v>766</v>
      </c>
      <c r="G988" s="199" t="s">
        <v>328</v>
      </c>
      <c r="H988" s="199">
        <v>1109574531</v>
      </c>
      <c r="I988" s="203" t="s">
        <v>324</v>
      </c>
      <c r="J988" s="206"/>
      <c r="K988" s="198" t="str">
        <f t="shared" ca="1" si="0"/>
        <v>123 año, 7 mes</v>
      </c>
      <c r="L988" s="199" t="s">
        <v>767</v>
      </c>
      <c r="M988" s="199" t="s">
        <v>1868</v>
      </c>
      <c r="N988" s="199"/>
      <c r="O988" s="199"/>
      <c r="P988" s="199"/>
      <c r="Q988" s="199" t="s">
        <v>299</v>
      </c>
      <c r="R988" s="199" t="s">
        <v>1784</v>
      </c>
      <c r="S988" s="199" t="str">
        <f t="shared" si="2"/>
        <v>HEX</v>
      </c>
      <c r="T988" s="199"/>
      <c r="U988" s="199" t="s">
        <v>375</v>
      </c>
    </row>
    <row r="989" spans="1:21" ht="15.75" customHeight="1">
      <c r="A989" s="200">
        <v>9</v>
      </c>
      <c r="B989" s="223" t="s">
        <v>1797</v>
      </c>
      <c r="C989" s="201">
        <v>2022</v>
      </c>
      <c r="D989" s="202">
        <v>44813</v>
      </c>
      <c r="E989" s="199" t="s">
        <v>1775</v>
      </c>
      <c r="F989" s="199" t="s">
        <v>766</v>
      </c>
      <c r="G989" s="199" t="s">
        <v>328</v>
      </c>
      <c r="H989" s="199">
        <v>1109574531</v>
      </c>
      <c r="I989" s="203" t="s">
        <v>324</v>
      </c>
      <c r="J989" s="206"/>
      <c r="K989" s="198" t="str">
        <f t="shared" ca="1" si="0"/>
        <v>123 año, 7 mes</v>
      </c>
      <c r="L989" s="199" t="s">
        <v>767</v>
      </c>
      <c r="M989" s="199" t="s">
        <v>1868</v>
      </c>
      <c r="N989" s="199"/>
      <c r="O989" s="199"/>
      <c r="P989" s="199"/>
      <c r="Q989" s="199" t="s">
        <v>216</v>
      </c>
      <c r="R989" s="199" t="s">
        <v>1783</v>
      </c>
      <c r="S989" s="199" t="str">
        <f t="shared" si="2"/>
        <v>PRE</v>
      </c>
      <c r="T989" s="199"/>
      <c r="U989" s="199" t="s">
        <v>375</v>
      </c>
    </row>
    <row r="990" spans="1:21" ht="15.75" customHeight="1">
      <c r="A990" s="200">
        <v>9</v>
      </c>
      <c r="B990" s="223" t="s">
        <v>1797</v>
      </c>
      <c r="C990" s="201">
        <v>2022</v>
      </c>
      <c r="D990" s="202">
        <v>44813</v>
      </c>
      <c r="E990" s="199" t="s">
        <v>1775</v>
      </c>
      <c r="F990" s="199" t="s">
        <v>1148</v>
      </c>
      <c r="G990" s="199" t="s">
        <v>328</v>
      </c>
      <c r="H990" s="210">
        <v>1232807097</v>
      </c>
      <c r="I990" s="203" t="s">
        <v>327</v>
      </c>
      <c r="J990" s="206"/>
      <c r="K990" s="198" t="str">
        <f t="shared" ca="1" si="0"/>
        <v>123 año, 7 mes</v>
      </c>
      <c r="L990" s="199" t="s">
        <v>1149</v>
      </c>
      <c r="M990" s="199"/>
      <c r="N990" s="199"/>
      <c r="O990" s="199"/>
      <c r="P990" s="199"/>
      <c r="Q990" s="199" t="s">
        <v>295</v>
      </c>
      <c r="R990" s="199" t="s">
        <v>1776</v>
      </c>
      <c r="S990" s="199" t="str">
        <f t="shared" si="2"/>
        <v>INF</v>
      </c>
      <c r="T990" s="199"/>
      <c r="U990" s="199" t="s">
        <v>375</v>
      </c>
    </row>
    <row r="991" spans="1:21" ht="15.75" customHeight="1">
      <c r="A991" s="200">
        <v>12</v>
      </c>
      <c r="B991" s="223" t="s">
        <v>1797</v>
      </c>
      <c r="C991" s="201">
        <v>2022</v>
      </c>
      <c r="D991" s="202">
        <v>44816</v>
      </c>
      <c r="E991" s="199" t="s">
        <v>1775</v>
      </c>
      <c r="F991" s="199" t="s">
        <v>405</v>
      </c>
      <c r="G991" s="199" t="s">
        <v>328</v>
      </c>
      <c r="H991" s="199">
        <v>171982427</v>
      </c>
      <c r="I991" s="203" t="s">
        <v>324</v>
      </c>
      <c r="J991" s="206"/>
      <c r="K991" s="198" t="str">
        <f t="shared" ca="1" si="0"/>
        <v>123 año, 7 mes</v>
      </c>
      <c r="L991" s="199" t="s">
        <v>1017</v>
      </c>
      <c r="M991" s="199"/>
      <c r="N991" s="199"/>
      <c r="O991" s="199"/>
      <c r="P991" s="199"/>
      <c r="Q991" s="199" t="s">
        <v>221</v>
      </c>
      <c r="R991" s="199" t="s">
        <v>1777</v>
      </c>
      <c r="S991" s="199" t="str">
        <f t="shared" si="2"/>
        <v>NIM</v>
      </c>
      <c r="T991" s="199"/>
      <c r="U991" s="199" t="s">
        <v>375</v>
      </c>
    </row>
    <row r="992" spans="1:21" ht="15.75" customHeight="1">
      <c r="A992" s="200">
        <v>12</v>
      </c>
      <c r="B992" s="223" t="s">
        <v>1797</v>
      </c>
      <c r="C992" s="201">
        <v>2022</v>
      </c>
      <c r="D992" s="202">
        <v>44816</v>
      </c>
      <c r="E992" s="199" t="s">
        <v>1775</v>
      </c>
      <c r="F992" s="199" t="s">
        <v>1375</v>
      </c>
      <c r="G992" s="199" t="s">
        <v>328</v>
      </c>
      <c r="H992" s="216">
        <v>1232819436</v>
      </c>
      <c r="I992" s="203" t="s">
        <v>327</v>
      </c>
      <c r="J992" s="205">
        <v>44631</v>
      </c>
      <c r="K992" s="198" t="str">
        <f t="shared" ca="1" si="0"/>
        <v>1 año, 5 mes</v>
      </c>
      <c r="L992" s="199" t="s">
        <v>1376</v>
      </c>
      <c r="M992" s="199" t="s">
        <v>1844</v>
      </c>
      <c r="N992" s="199">
        <v>1144067275</v>
      </c>
      <c r="O992" s="199" t="s">
        <v>1377</v>
      </c>
      <c r="P992" s="199">
        <v>3166195143</v>
      </c>
      <c r="Q992" s="199" t="s">
        <v>212</v>
      </c>
      <c r="R992" s="199" t="s">
        <v>1784</v>
      </c>
      <c r="S992" s="199" t="str">
        <f t="shared" si="2"/>
        <v>HEX</v>
      </c>
      <c r="T992" s="199"/>
      <c r="U992" s="199" t="s">
        <v>1583</v>
      </c>
    </row>
    <row r="993" spans="1:21" ht="15.75" customHeight="1">
      <c r="A993" s="200">
        <v>12</v>
      </c>
      <c r="B993" s="223" t="s">
        <v>1797</v>
      </c>
      <c r="C993" s="201">
        <v>2022</v>
      </c>
      <c r="D993" s="202">
        <v>44816</v>
      </c>
      <c r="E993" s="199" t="s">
        <v>1775</v>
      </c>
      <c r="F993" s="199" t="s">
        <v>1375</v>
      </c>
      <c r="G993" s="199" t="s">
        <v>328</v>
      </c>
      <c r="H993" s="216">
        <v>1232819436</v>
      </c>
      <c r="I993" s="203" t="s">
        <v>327</v>
      </c>
      <c r="J993" s="205">
        <v>44631</v>
      </c>
      <c r="K993" s="198" t="str">
        <f t="shared" ca="1" si="0"/>
        <v>1 año, 5 mes</v>
      </c>
      <c r="L993" s="199" t="s">
        <v>1376</v>
      </c>
      <c r="M993" s="199" t="s">
        <v>1844</v>
      </c>
      <c r="N993" s="199">
        <v>1144067275</v>
      </c>
      <c r="O993" s="199" t="s">
        <v>1377</v>
      </c>
      <c r="P993" s="199">
        <v>3166195143</v>
      </c>
      <c r="Q993" s="199" t="s">
        <v>216</v>
      </c>
      <c r="R993" s="199" t="s">
        <v>1783</v>
      </c>
      <c r="S993" s="199" t="str">
        <f t="shared" si="2"/>
        <v>PRE</v>
      </c>
      <c r="T993" s="199"/>
      <c r="U993" s="199" t="s">
        <v>1583</v>
      </c>
    </row>
    <row r="994" spans="1:21" ht="15.75" customHeight="1">
      <c r="A994" s="200">
        <v>12</v>
      </c>
      <c r="B994" s="223" t="s">
        <v>1797</v>
      </c>
      <c r="C994" s="201">
        <v>2022</v>
      </c>
      <c r="D994" s="202">
        <v>44816</v>
      </c>
      <c r="E994" s="199" t="s">
        <v>1775</v>
      </c>
      <c r="F994" s="199" t="s">
        <v>1375</v>
      </c>
      <c r="G994" s="199" t="s">
        <v>328</v>
      </c>
      <c r="H994" s="216">
        <v>1232819436</v>
      </c>
      <c r="I994" s="203" t="s">
        <v>327</v>
      </c>
      <c r="J994" s="205">
        <v>44631</v>
      </c>
      <c r="K994" s="198" t="str">
        <f t="shared" ca="1" si="0"/>
        <v>1 año, 5 mes</v>
      </c>
      <c r="L994" s="199" t="s">
        <v>1376</v>
      </c>
      <c r="M994" s="199" t="s">
        <v>1844</v>
      </c>
      <c r="N994" s="199">
        <v>1144067275</v>
      </c>
      <c r="O994" s="199" t="s">
        <v>1377</v>
      </c>
      <c r="P994" s="199">
        <v>3166195143</v>
      </c>
      <c r="Q994" s="199" t="s">
        <v>214</v>
      </c>
      <c r="R994" s="199" t="s">
        <v>1785</v>
      </c>
      <c r="S994" s="199" t="str">
        <f t="shared" si="2"/>
        <v>ROT</v>
      </c>
      <c r="T994" s="199"/>
      <c r="U994" s="199" t="s">
        <v>1583</v>
      </c>
    </row>
    <row r="995" spans="1:21" ht="15.75" customHeight="1">
      <c r="A995" s="200">
        <v>12</v>
      </c>
      <c r="B995" s="223" t="s">
        <v>1797</v>
      </c>
      <c r="C995" s="201">
        <v>2022</v>
      </c>
      <c r="D995" s="202">
        <v>44816</v>
      </c>
      <c r="E995" s="199" t="s">
        <v>1775</v>
      </c>
      <c r="F995" s="199" t="s">
        <v>1375</v>
      </c>
      <c r="G995" s="199" t="s">
        <v>328</v>
      </c>
      <c r="H995" s="216">
        <v>1232819436</v>
      </c>
      <c r="I995" s="203" t="s">
        <v>327</v>
      </c>
      <c r="J995" s="205">
        <v>44631</v>
      </c>
      <c r="K995" s="198" t="str">
        <f t="shared" ca="1" si="0"/>
        <v>1 año, 5 mes</v>
      </c>
      <c r="L995" s="199" t="s">
        <v>1376</v>
      </c>
      <c r="M995" s="199" t="s">
        <v>1844</v>
      </c>
      <c r="N995" s="199">
        <v>1144067275</v>
      </c>
      <c r="O995" s="199" t="s">
        <v>1377</v>
      </c>
      <c r="P995" s="199">
        <v>3166195143</v>
      </c>
      <c r="Q995" s="199" t="s">
        <v>295</v>
      </c>
      <c r="R995" s="199" t="s">
        <v>1776</v>
      </c>
      <c r="S995" s="199" t="str">
        <f t="shared" si="2"/>
        <v>INF</v>
      </c>
      <c r="T995" s="199"/>
      <c r="U995" s="199" t="s">
        <v>1583</v>
      </c>
    </row>
    <row r="996" spans="1:21" ht="15.75" customHeight="1">
      <c r="A996" s="200">
        <v>13</v>
      </c>
      <c r="B996" s="223" t="s">
        <v>1797</v>
      </c>
      <c r="C996" s="201">
        <v>2022</v>
      </c>
      <c r="D996" s="202">
        <v>44817</v>
      </c>
      <c r="E996" s="199" t="s">
        <v>1775</v>
      </c>
      <c r="F996" s="199" t="s">
        <v>900</v>
      </c>
      <c r="G996" s="199" t="s">
        <v>328</v>
      </c>
      <c r="H996" s="210">
        <v>1112065947</v>
      </c>
      <c r="I996" s="203" t="s">
        <v>324</v>
      </c>
      <c r="J996" s="206"/>
      <c r="K996" s="198" t="str">
        <f t="shared" ca="1" si="0"/>
        <v>123 año, 7 mes</v>
      </c>
      <c r="L996" s="199" t="s">
        <v>901</v>
      </c>
      <c r="M996" s="199"/>
      <c r="N996" s="199"/>
      <c r="O996" s="199"/>
      <c r="P996" s="199"/>
      <c r="Q996" s="199" t="s">
        <v>295</v>
      </c>
      <c r="R996" s="199" t="s">
        <v>1776</v>
      </c>
      <c r="S996" s="199" t="str">
        <f t="shared" si="2"/>
        <v>INF</v>
      </c>
      <c r="T996" s="199"/>
      <c r="U996" s="199" t="s">
        <v>1583</v>
      </c>
    </row>
    <row r="997" spans="1:21" ht="15.75" customHeight="1">
      <c r="A997" s="200">
        <v>13</v>
      </c>
      <c r="B997" s="223" t="s">
        <v>1797</v>
      </c>
      <c r="C997" s="201">
        <v>2022</v>
      </c>
      <c r="D997" s="202">
        <v>44817</v>
      </c>
      <c r="E997" s="199" t="s">
        <v>1775</v>
      </c>
      <c r="F997" s="199" t="s">
        <v>1056</v>
      </c>
      <c r="G997" s="199" t="s">
        <v>328</v>
      </c>
      <c r="H997" s="210">
        <v>1150693575</v>
      </c>
      <c r="I997" s="203" t="s">
        <v>324</v>
      </c>
      <c r="J997" s="206"/>
      <c r="K997" s="198" t="str">
        <f t="shared" ca="1" si="0"/>
        <v>123 año, 7 mes</v>
      </c>
      <c r="L997" s="199" t="s">
        <v>1057</v>
      </c>
      <c r="M997" s="199"/>
      <c r="N997" s="199"/>
      <c r="O997" s="199"/>
      <c r="P997" s="199"/>
      <c r="Q997" s="199" t="s">
        <v>295</v>
      </c>
      <c r="R997" s="199" t="s">
        <v>1776</v>
      </c>
      <c r="S997" s="199" t="str">
        <f t="shared" si="2"/>
        <v>INF</v>
      </c>
      <c r="T997" s="199"/>
      <c r="U997" s="199" t="s">
        <v>1583</v>
      </c>
    </row>
    <row r="998" spans="1:21" ht="15.75" customHeight="1">
      <c r="A998" s="200">
        <v>14</v>
      </c>
      <c r="B998" s="223" t="s">
        <v>1797</v>
      </c>
      <c r="C998" s="201">
        <v>2022</v>
      </c>
      <c r="D998" s="202">
        <v>44818</v>
      </c>
      <c r="E998" s="199" t="s">
        <v>1775</v>
      </c>
      <c r="F998" s="199" t="s">
        <v>717</v>
      </c>
      <c r="G998" s="199" t="s">
        <v>328</v>
      </c>
      <c r="H998" s="199">
        <v>1109572895</v>
      </c>
      <c r="I998" s="203" t="s">
        <v>327</v>
      </c>
      <c r="J998" s="205">
        <v>44470</v>
      </c>
      <c r="K998" s="198" t="str">
        <f t="shared" ca="1" si="0"/>
        <v>1 año, 10 mes</v>
      </c>
      <c r="L998" s="199" t="s">
        <v>718</v>
      </c>
      <c r="M998" s="199" t="s">
        <v>1855</v>
      </c>
      <c r="N998" s="199">
        <v>53123732</v>
      </c>
      <c r="O998" s="199" t="s">
        <v>719</v>
      </c>
      <c r="P998" s="199">
        <v>3175183779</v>
      </c>
      <c r="Q998" s="199" t="s">
        <v>295</v>
      </c>
      <c r="R998" s="199" t="s">
        <v>1776</v>
      </c>
      <c r="S998" s="199" t="str">
        <f t="shared" si="2"/>
        <v>INF</v>
      </c>
      <c r="T998" s="199"/>
      <c r="U998" s="199" t="s">
        <v>1583</v>
      </c>
    </row>
    <row r="999" spans="1:21" ht="15.75" customHeight="1">
      <c r="A999" s="200">
        <v>14</v>
      </c>
      <c r="B999" s="223" t="s">
        <v>1797</v>
      </c>
      <c r="C999" s="201">
        <v>2022</v>
      </c>
      <c r="D999" s="202">
        <v>44818</v>
      </c>
      <c r="E999" s="199" t="s">
        <v>1775</v>
      </c>
      <c r="F999" s="199" t="s">
        <v>769</v>
      </c>
      <c r="G999" s="199" t="s">
        <v>328</v>
      </c>
      <c r="H999" s="199">
        <v>1109574608</v>
      </c>
      <c r="I999" s="203" t="s">
        <v>327</v>
      </c>
      <c r="J999" s="206"/>
      <c r="K999" s="198" t="str">
        <f t="shared" ca="1" si="0"/>
        <v>123 año, 7 mes</v>
      </c>
      <c r="L999" s="199" t="s">
        <v>770</v>
      </c>
      <c r="M999" s="199"/>
      <c r="N999" s="199"/>
      <c r="O999" s="199"/>
      <c r="P999" s="199"/>
      <c r="Q999" s="199" t="s">
        <v>212</v>
      </c>
      <c r="R999" s="199" t="s">
        <v>1784</v>
      </c>
      <c r="S999" s="199" t="str">
        <f t="shared" si="2"/>
        <v>HEX</v>
      </c>
      <c r="T999" s="199"/>
      <c r="U999" s="199" t="s">
        <v>375</v>
      </c>
    </row>
    <row r="1000" spans="1:21" ht="15.75" customHeight="1">
      <c r="A1000" s="200">
        <v>14</v>
      </c>
      <c r="B1000" s="223" t="s">
        <v>1797</v>
      </c>
      <c r="C1000" s="201">
        <v>2022</v>
      </c>
      <c r="D1000" s="202">
        <v>44818</v>
      </c>
      <c r="E1000" s="199" t="s">
        <v>1775</v>
      </c>
      <c r="F1000" s="199" t="s">
        <v>769</v>
      </c>
      <c r="G1000" s="199" t="s">
        <v>328</v>
      </c>
      <c r="H1000" s="199">
        <v>1109574608</v>
      </c>
      <c r="I1000" s="203" t="s">
        <v>327</v>
      </c>
      <c r="J1000" s="206"/>
      <c r="K1000" s="198" t="str">
        <f t="shared" ca="1" si="0"/>
        <v>123 año, 7 mes</v>
      </c>
      <c r="L1000" s="199" t="s">
        <v>770</v>
      </c>
      <c r="M1000" s="199"/>
      <c r="N1000" s="199"/>
      <c r="O1000" s="199"/>
      <c r="P1000" s="199"/>
      <c r="Q1000" s="199" t="s">
        <v>192</v>
      </c>
      <c r="R1000" s="199" t="s">
        <v>1783</v>
      </c>
      <c r="S1000" s="199" t="str">
        <f t="shared" si="2"/>
        <v>PRE</v>
      </c>
      <c r="T1000" s="199"/>
      <c r="U1000" s="199" t="s">
        <v>375</v>
      </c>
    </row>
    <row r="1001" spans="1:21" ht="15.75" customHeight="1">
      <c r="A1001" s="200">
        <v>14</v>
      </c>
      <c r="B1001" s="223" t="s">
        <v>1797</v>
      </c>
      <c r="C1001" s="201">
        <v>2022</v>
      </c>
      <c r="D1001" s="202">
        <v>44818</v>
      </c>
      <c r="E1001" s="199" t="s">
        <v>1775</v>
      </c>
      <c r="F1001" s="199" t="s">
        <v>769</v>
      </c>
      <c r="G1001" s="199" t="s">
        <v>328</v>
      </c>
      <c r="H1001" s="199">
        <v>1109574608</v>
      </c>
      <c r="I1001" s="203" t="s">
        <v>327</v>
      </c>
      <c r="J1001" s="206"/>
      <c r="K1001" s="198" t="str">
        <f t="shared" ca="1" si="0"/>
        <v>123 año, 7 mes</v>
      </c>
      <c r="L1001" s="199" t="s">
        <v>770</v>
      </c>
      <c r="M1001" s="199"/>
      <c r="N1001" s="199"/>
      <c r="O1001" s="199"/>
      <c r="P1001" s="199"/>
      <c r="Q1001" s="199" t="s">
        <v>214</v>
      </c>
      <c r="R1001" s="199" t="s">
        <v>1785</v>
      </c>
      <c r="S1001" s="199" t="str">
        <f t="shared" si="2"/>
        <v>ROT</v>
      </c>
      <c r="T1001" s="199"/>
      <c r="U1001" s="199" t="s">
        <v>375</v>
      </c>
    </row>
    <row r="1002" spans="1:21" ht="15.75" customHeight="1">
      <c r="A1002" s="200">
        <v>15</v>
      </c>
      <c r="B1002" s="223" t="s">
        <v>1797</v>
      </c>
      <c r="C1002" s="201">
        <v>2022</v>
      </c>
      <c r="D1002" s="202">
        <v>44819</v>
      </c>
      <c r="E1002" s="199" t="s">
        <v>1775</v>
      </c>
      <c r="F1002" s="199" t="s">
        <v>610</v>
      </c>
      <c r="G1002" s="199" t="s">
        <v>328</v>
      </c>
      <c r="H1002" s="199">
        <v>1109572648</v>
      </c>
      <c r="I1002" s="203" t="s">
        <v>324</v>
      </c>
      <c r="J1002" s="205">
        <v>44439</v>
      </c>
      <c r="K1002" s="198" t="str">
        <f t="shared" ca="1" si="0"/>
        <v>1 año, 11 mes</v>
      </c>
      <c r="L1002" s="199" t="s">
        <v>611</v>
      </c>
      <c r="M1002" s="199"/>
      <c r="N1002" s="199"/>
      <c r="O1002" s="199"/>
      <c r="P1002" s="199"/>
      <c r="Q1002" s="199" t="s">
        <v>220</v>
      </c>
      <c r="R1002" s="199" t="s">
        <v>1787</v>
      </c>
      <c r="S1002" s="199" t="str">
        <f t="shared" si="2"/>
        <v>PRO</v>
      </c>
      <c r="T1002" s="199"/>
      <c r="U1002" s="199" t="s">
        <v>375</v>
      </c>
    </row>
    <row r="1003" spans="1:21" ht="15.75" customHeight="1">
      <c r="A1003" s="200">
        <v>15</v>
      </c>
      <c r="B1003" s="223" t="s">
        <v>1797</v>
      </c>
      <c r="C1003" s="201">
        <v>2022</v>
      </c>
      <c r="D1003" s="202">
        <v>44819</v>
      </c>
      <c r="E1003" s="199" t="s">
        <v>1775</v>
      </c>
      <c r="F1003" s="199" t="s">
        <v>610</v>
      </c>
      <c r="G1003" s="199" t="s">
        <v>328</v>
      </c>
      <c r="H1003" s="199">
        <v>1109572648</v>
      </c>
      <c r="I1003" s="203" t="s">
        <v>324</v>
      </c>
      <c r="J1003" s="205">
        <v>44439</v>
      </c>
      <c r="K1003" s="198" t="str">
        <f t="shared" ca="1" si="0"/>
        <v>1 año, 11 mes</v>
      </c>
      <c r="L1003" s="199" t="s">
        <v>611</v>
      </c>
      <c r="M1003" s="199"/>
      <c r="N1003" s="199"/>
      <c r="O1003" s="199"/>
      <c r="P1003" s="199"/>
      <c r="Q1003" s="199" t="s">
        <v>298</v>
      </c>
      <c r="R1003" s="199" t="s">
        <v>1865</v>
      </c>
      <c r="S1003" s="199" t="str">
        <f t="shared" si="2"/>
        <v>HAV</v>
      </c>
      <c r="T1003" s="199"/>
      <c r="U1003" s="199" t="s">
        <v>375</v>
      </c>
    </row>
    <row r="1004" spans="1:21" ht="15.75" customHeight="1">
      <c r="A1004" s="200">
        <v>15</v>
      </c>
      <c r="B1004" s="223" t="s">
        <v>1797</v>
      </c>
      <c r="C1004" s="201">
        <v>2022</v>
      </c>
      <c r="D1004" s="202">
        <v>44819</v>
      </c>
      <c r="E1004" s="199" t="s">
        <v>1775</v>
      </c>
      <c r="F1004" s="199" t="s">
        <v>1301</v>
      </c>
      <c r="G1004" s="199" t="s">
        <v>328</v>
      </c>
      <c r="H1004" s="210">
        <v>1232817091</v>
      </c>
      <c r="I1004" s="203" t="s">
        <v>327</v>
      </c>
      <c r="J1004" s="206"/>
      <c r="K1004" s="198" t="str">
        <f t="shared" ca="1" si="0"/>
        <v>123 año, 7 mes</v>
      </c>
      <c r="L1004" s="199" t="s">
        <v>432</v>
      </c>
      <c r="M1004" s="199"/>
      <c r="N1004" s="199"/>
      <c r="O1004" s="199"/>
      <c r="P1004" s="199"/>
      <c r="Q1004" s="199" t="s">
        <v>295</v>
      </c>
      <c r="R1004" s="199" t="s">
        <v>1776</v>
      </c>
      <c r="S1004" s="199" t="str">
        <f t="shared" si="2"/>
        <v>INF</v>
      </c>
      <c r="T1004" s="199"/>
      <c r="U1004" s="199" t="s">
        <v>1583</v>
      </c>
    </row>
    <row r="1005" spans="1:21" ht="15.75" customHeight="1">
      <c r="A1005" s="200">
        <v>15</v>
      </c>
      <c r="B1005" s="223" t="s">
        <v>1797</v>
      </c>
      <c r="C1005" s="201">
        <v>2022</v>
      </c>
      <c r="D1005" s="202">
        <v>44819</v>
      </c>
      <c r="E1005" s="199" t="s">
        <v>1775</v>
      </c>
      <c r="F1005" s="199" t="s">
        <v>1311</v>
      </c>
      <c r="G1005" s="199" t="s">
        <v>328</v>
      </c>
      <c r="H1005" s="199">
        <v>1232817460</v>
      </c>
      <c r="I1005" s="203" t="s">
        <v>324</v>
      </c>
      <c r="J1005" s="206"/>
      <c r="K1005" s="198" t="str">
        <f t="shared" ca="1" si="0"/>
        <v>123 año, 7 mes</v>
      </c>
      <c r="L1005" s="199" t="s">
        <v>1312</v>
      </c>
      <c r="M1005" s="199"/>
      <c r="N1005" s="199"/>
      <c r="O1005" s="199"/>
      <c r="P1005" s="199"/>
      <c r="Q1005" s="199" t="s">
        <v>220</v>
      </c>
      <c r="R1005" s="199" t="s">
        <v>1787</v>
      </c>
      <c r="S1005" s="199" t="str">
        <f t="shared" si="2"/>
        <v>PRO</v>
      </c>
      <c r="T1005" s="199"/>
      <c r="U1005" s="199" t="s">
        <v>375</v>
      </c>
    </row>
    <row r="1006" spans="1:21" ht="15.75" customHeight="1">
      <c r="A1006" s="200">
        <v>15</v>
      </c>
      <c r="B1006" s="223" t="s">
        <v>1797</v>
      </c>
      <c r="C1006" s="201">
        <v>2022</v>
      </c>
      <c r="D1006" s="202">
        <v>44819</v>
      </c>
      <c r="E1006" s="199" t="s">
        <v>1775</v>
      </c>
      <c r="F1006" s="199" t="s">
        <v>1311</v>
      </c>
      <c r="G1006" s="199" t="s">
        <v>328</v>
      </c>
      <c r="H1006" s="199">
        <v>1232817460</v>
      </c>
      <c r="I1006" s="203" t="s">
        <v>324</v>
      </c>
      <c r="J1006" s="206"/>
      <c r="K1006" s="198" t="str">
        <f t="shared" ca="1" si="0"/>
        <v>123 año, 7 mes</v>
      </c>
      <c r="L1006" s="199" t="s">
        <v>1312</v>
      </c>
      <c r="M1006" s="199"/>
      <c r="N1006" s="199"/>
      <c r="O1006" s="199"/>
      <c r="P1006" s="199"/>
      <c r="Q1006" s="199" t="s">
        <v>208</v>
      </c>
      <c r="R1006" s="199" t="s">
        <v>1789</v>
      </c>
      <c r="S1006" s="199" t="str">
        <f t="shared" si="2"/>
        <v>AVA</v>
      </c>
      <c r="T1006" s="199"/>
      <c r="U1006" s="199" t="s">
        <v>375</v>
      </c>
    </row>
    <row r="1007" spans="1:21" ht="15.75" customHeight="1">
      <c r="A1007" s="200">
        <v>15</v>
      </c>
      <c r="B1007" s="223" t="s">
        <v>1797</v>
      </c>
      <c r="C1007" s="201">
        <v>2022</v>
      </c>
      <c r="D1007" s="202">
        <v>44819</v>
      </c>
      <c r="E1007" s="199" t="s">
        <v>1775</v>
      </c>
      <c r="F1007" s="199" t="s">
        <v>1311</v>
      </c>
      <c r="G1007" s="199" t="s">
        <v>328</v>
      </c>
      <c r="H1007" s="199">
        <v>1232817460</v>
      </c>
      <c r="I1007" s="203" t="s">
        <v>324</v>
      </c>
      <c r="J1007" s="206"/>
      <c r="K1007" s="198" t="str">
        <f t="shared" ca="1" si="0"/>
        <v>123 año, 7 mes</v>
      </c>
      <c r="L1007" s="199" t="s">
        <v>1312</v>
      </c>
      <c r="M1007" s="199"/>
      <c r="N1007" s="199"/>
      <c r="O1007" s="199"/>
      <c r="P1007" s="199"/>
      <c r="Q1007" s="199" t="s">
        <v>216</v>
      </c>
      <c r="R1007" s="199" t="s">
        <v>1783</v>
      </c>
      <c r="S1007" s="199" t="str">
        <f t="shared" si="2"/>
        <v>PRE</v>
      </c>
      <c r="T1007" s="199"/>
      <c r="U1007" s="199" t="s">
        <v>375</v>
      </c>
    </row>
    <row r="1008" spans="1:21" ht="15.75" customHeight="1">
      <c r="A1008" s="200">
        <v>16</v>
      </c>
      <c r="B1008" s="223" t="s">
        <v>1797</v>
      </c>
      <c r="C1008" s="201">
        <v>2022</v>
      </c>
      <c r="D1008" s="202">
        <v>44820</v>
      </c>
      <c r="E1008" s="199" t="s">
        <v>1775</v>
      </c>
      <c r="F1008" s="199" t="s">
        <v>1362</v>
      </c>
      <c r="G1008" s="199" t="s">
        <v>328</v>
      </c>
      <c r="H1008" s="210">
        <v>1232818955</v>
      </c>
      <c r="I1008" s="203" t="s">
        <v>324</v>
      </c>
      <c r="J1008" s="205">
        <v>44583</v>
      </c>
      <c r="K1008" s="198" t="str">
        <f t="shared" ca="1" si="0"/>
        <v>1 año, 7 mes</v>
      </c>
      <c r="L1008" s="199" t="s">
        <v>1363</v>
      </c>
      <c r="M1008" s="207" t="s">
        <v>1851</v>
      </c>
      <c r="N1008" s="207">
        <v>1144152552</v>
      </c>
      <c r="O1008" s="207" t="s">
        <v>1364</v>
      </c>
      <c r="P1008" s="207">
        <v>3185092025</v>
      </c>
      <c r="Q1008" s="199" t="s">
        <v>295</v>
      </c>
      <c r="R1008" s="199" t="s">
        <v>1776</v>
      </c>
      <c r="S1008" s="199" t="str">
        <f t="shared" si="2"/>
        <v>INF</v>
      </c>
      <c r="T1008" s="199"/>
      <c r="U1008" s="199" t="s">
        <v>375</v>
      </c>
    </row>
    <row r="1009" spans="1:21" ht="15.75" customHeight="1">
      <c r="A1009" s="200">
        <v>16</v>
      </c>
      <c r="B1009" s="223" t="s">
        <v>1797</v>
      </c>
      <c r="C1009" s="201">
        <v>2022</v>
      </c>
      <c r="D1009" s="202">
        <v>44820</v>
      </c>
      <c r="E1009" s="199" t="s">
        <v>1775</v>
      </c>
      <c r="F1009" s="199" t="s">
        <v>1403</v>
      </c>
      <c r="G1009" s="199" t="s">
        <v>328</v>
      </c>
      <c r="H1009" s="199">
        <v>1232820423</v>
      </c>
      <c r="I1009" s="203" t="s">
        <v>324</v>
      </c>
      <c r="J1009" s="205">
        <v>44728</v>
      </c>
      <c r="K1009" s="198" t="str">
        <f t="shared" ca="1" si="0"/>
        <v>1 año, 2 mes</v>
      </c>
      <c r="L1009" s="199" t="s">
        <v>1404</v>
      </c>
      <c r="M1009" s="199" t="s">
        <v>1869</v>
      </c>
      <c r="N1009" s="199"/>
      <c r="O1009" s="199"/>
      <c r="P1009" s="199"/>
      <c r="Q1009" s="199" t="s">
        <v>221</v>
      </c>
      <c r="R1009" s="199" t="s">
        <v>1777</v>
      </c>
      <c r="S1009" s="199" t="str">
        <f t="shared" si="2"/>
        <v>NIM</v>
      </c>
      <c r="T1009" s="199"/>
      <c r="U1009" s="199" t="s">
        <v>375</v>
      </c>
    </row>
    <row r="1010" spans="1:21" ht="15.75" customHeight="1">
      <c r="A1010" s="200">
        <v>16</v>
      </c>
      <c r="B1010" s="223" t="s">
        <v>1797</v>
      </c>
      <c r="C1010" s="201">
        <v>2022</v>
      </c>
      <c r="D1010" s="202">
        <v>44820</v>
      </c>
      <c r="E1010" s="199" t="s">
        <v>1775</v>
      </c>
      <c r="F1010" s="199" t="s">
        <v>1248</v>
      </c>
      <c r="G1010" s="199" t="s">
        <v>328</v>
      </c>
      <c r="H1010" s="210">
        <v>1232814788</v>
      </c>
      <c r="I1010" s="203" t="s">
        <v>324</v>
      </c>
      <c r="J1010" s="205">
        <v>44188</v>
      </c>
      <c r="K1010" s="198" t="str">
        <f t="shared" ca="1" si="0"/>
        <v>2 año, 8 mes</v>
      </c>
      <c r="L1010" s="207" t="s">
        <v>1249</v>
      </c>
      <c r="M1010" s="207" t="s">
        <v>1823</v>
      </c>
      <c r="N1010" s="207">
        <v>1130604380</v>
      </c>
      <c r="O1010" s="207" t="s">
        <v>1250</v>
      </c>
      <c r="P1010" s="207">
        <v>3113677538</v>
      </c>
      <c r="Q1010" s="199" t="s">
        <v>300</v>
      </c>
      <c r="R1010" s="199" t="s">
        <v>1779</v>
      </c>
      <c r="S1010" s="199" t="str">
        <f t="shared" si="2"/>
        <v>PEN</v>
      </c>
      <c r="T1010" s="199"/>
      <c r="U1010" s="199" t="s">
        <v>375</v>
      </c>
    </row>
    <row r="1011" spans="1:21" ht="15.75" customHeight="1">
      <c r="A1011" s="200">
        <v>16</v>
      </c>
      <c r="B1011" s="223" t="s">
        <v>1797</v>
      </c>
      <c r="C1011" s="201">
        <v>2022</v>
      </c>
      <c r="D1011" s="202">
        <v>44820</v>
      </c>
      <c r="E1011" s="199" t="s">
        <v>1775</v>
      </c>
      <c r="F1011" s="199" t="s">
        <v>1248</v>
      </c>
      <c r="G1011" s="199" t="s">
        <v>328</v>
      </c>
      <c r="H1011" s="210">
        <v>1232814788</v>
      </c>
      <c r="I1011" s="203" t="s">
        <v>324</v>
      </c>
      <c r="J1011" s="205">
        <v>44188</v>
      </c>
      <c r="K1011" s="198" t="str">
        <f t="shared" ca="1" si="0"/>
        <v>2 año, 8 mes</v>
      </c>
      <c r="L1011" s="207" t="s">
        <v>1249</v>
      </c>
      <c r="M1011" s="207" t="s">
        <v>1823</v>
      </c>
      <c r="N1011" s="207">
        <v>1130604380</v>
      </c>
      <c r="O1011" s="207" t="s">
        <v>1250</v>
      </c>
      <c r="P1011" s="207">
        <v>3113677538</v>
      </c>
      <c r="Q1011" s="199" t="s">
        <v>208</v>
      </c>
      <c r="R1011" s="199" t="s">
        <v>1789</v>
      </c>
      <c r="S1011" s="199" t="str">
        <f t="shared" si="2"/>
        <v>AVA</v>
      </c>
      <c r="T1011" s="199"/>
      <c r="U1011" s="199" t="s">
        <v>375</v>
      </c>
    </row>
    <row r="1012" spans="1:21" ht="15.75" customHeight="1">
      <c r="A1012" s="200">
        <v>16</v>
      </c>
      <c r="B1012" s="223" t="s">
        <v>1797</v>
      </c>
      <c r="C1012" s="201">
        <v>2022</v>
      </c>
      <c r="D1012" s="202">
        <v>44820</v>
      </c>
      <c r="E1012" s="199" t="s">
        <v>1775</v>
      </c>
      <c r="F1012" s="199" t="s">
        <v>1248</v>
      </c>
      <c r="G1012" s="199" t="s">
        <v>328</v>
      </c>
      <c r="H1012" s="210">
        <v>1232814788</v>
      </c>
      <c r="I1012" s="203" t="s">
        <v>324</v>
      </c>
      <c r="J1012" s="205">
        <v>44188</v>
      </c>
      <c r="K1012" s="198" t="str">
        <f t="shared" ca="1" si="0"/>
        <v>2 año, 8 mes</v>
      </c>
      <c r="L1012" s="207" t="s">
        <v>1249</v>
      </c>
      <c r="M1012" s="207" t="s">
        <v>1823</v>
      </c>
      <c r="N1012" s="207">
        <v>1130604380</v>
      </c>
      <c r="O1012" s="207" t="s">
        <v>1250</v>
      </c>
      <c r="P1012" s="207">
        <v>3113677538</v>
      </c>
      <c r="Q1012" s="199" t="s">
        <v>295</v>
      </c>
      <c r="R1012" s="199" t="s">
        <v>1776</v>
      </c>
      <c r="S1012" s="199" t="str">
        <f t="shared" si="2"/>
        <v>INF</v>
      </c>
      <c r="T1012" s="199"/>
      <c r="U1012" s="199" t="s">
        <v>375</v>
      </c>
    </row>
    <row r="1013" spans="1:21" ht="15.75" customHeight="1">
      <c r="A1013" s="200">
        <v>16</v>
      </c>
      <c r="B1013" s="223" t="s">
        <v>1797</v>
      </c>
      <c r="C1013" s="201">
        <v>2022</v>
      </c>
      <c r="D1013" s="202">
        <v>44820</v>
      </c>
      <c r="E1013" s="199" t="s">
        <v>1775</v>
      </c>
      <c r="F1013" s="199" t="s">
        <v>1392</v>
      </c>
      <c r="G1013" s="199" t="s">
        <v>328</v>
      </c>
      <c r="H1013" s="210">
        <v>1232820037</v>
      </c>
      <c r="I1013" s="203" t="s">
        <v>327</v>
      </c>
      <c r="J1013" s="206"/>
      <c r="K1013" s="198" t="str">
        <f t="shared" ca="1" si="0"/>
        <v>123 año, 7 mes</v>
      </c>
      <c r="L1013" s="199" t="s">
        <v>1393</v>
      </c>
      <c r="M1013" s="199"/>
      <c r="N1013" s="199"/>
      <c r="O1013" s="199"/>
      <c r="P1013" s="199"/>
      <c r="Q1013" s="199" t="s">
        <v>212</v>
      </c>
      <c r="R1013" s="199" t="s">
        <v>1784</v>
      </c>
      <c r="S1013" s="199" t="str">
        <f t="shared" si="2"/>
        <v>HEX</v>
      </c>
      <c r="T1013" s="199"/>
      <c r="U1013" s="199" t="s">
        <v>375</v>
      </c>
    </row>
    <row r="1014" spans="1:21" ht="15.75" customHeight="1">
      <c r="A1014" s="200">
        <v>16</v>
      </c>
      <c r="B1014" s="223" t="s">
        <v>1797</v>
      </c>
      <c r="C1014" s="201">
        <v>2022</v>
      </c>
      <c r="D1014" s="202">
        <v>44820</v>
      </c>
      <c r="E1014" s="199" t="s">
        <v>1775</v>
      </c>
      <c r="F1014" s="199" t="s">
        <v>1392</v>
      </c>
      <c r="G1014" s="199" t="s">
        <v>328</v>
      </c>
      <c r="H1014" s="210">
        <v>1232820037</v>
      </c>
      <c r="I1014" s="203" t="s">
        <v>327</v>
      </c>
      <c r="J1014" s="206"/>
      <c r="K1014" s="198" t="str">
        <f t="shared" ca="1" si="0"/>
        <v>123 año, 7 mes</v>
      </c>
      <c r="L1014" s="199" t="s">
        <v>1393</v>
      </c>
      <c r="M1014" s="199"/>
      <c r="N1014" s="199"/>
      <c r="O1014" s="199"/>
      <c r="P1014" s="199"/>
      <c r="Q1014" s="199" t="s">
        <v>216</v>
      </c>
      <c r="R1014" s="199" t="s">
        <v>1783</v>
      </c>
      <c r="S1014" s="199" t="str">
        <f t="shared" si="2"/>
        <v>PRE</v>
      </c>
      <c r="T1014" s="199"/>
      <c r="U1014" s="199" t="s">
        <v>375</v>
      </c>
    </row>
    <row r="1015" spans="1:21" ht="15.75" customHeight="1">
      <c r="A1015" s="200">
        <v>16</v>
      </c>
      <c r="B1015" s="223" t="s">
        <v>1797</v>
      </c>
      <c r="C1015" s="201">
        <v>2022</v>
      </c>
      <c r="D1015" s="202">
        <v>44820</v>
      </c>
      <c r="E1015" s="199" t="s">
        <v>1775</v>
      </c>
      <c r="F1015" s="199" t="s">
        <v>1392</v>
      </c>
      <c r="G1015" s="199" t="s">
        <v>328</v>
      </c>
      <c r="H1015" s="210">
        <v>1232820037</v>
      </c>
      <c r="I1015" s="203" t="s">
        <v>327</v>
      </c>
      <c r="J1015" s="206"/>
      <c r="K1015" s="198" t="str">
        <f t="shared" ca="1" si="0"/>
        <v>123 año, 7 mes</v>
      </c>
      <c r="L1015" s="199" t="s">
        <v>1393</v>
      </c>
      <c r="M1015" s="199"/>
      <c r="N1015" s="199"/>
      <c r="O1015" s="199"/>
      <c r="P1015" s="199"/>
      <c r="Q1015" s="199" t="s">
        <v>214</v>
      </c>
      <c r="R1015" s="199" t="s">
        <v>1785</v>
      </c>
      <c r="S1015" s="199" t="str">
        <f t="shared" si="2"/>
        <v>ROT</v>
      </c>
      <c r="T1015" s="199"/>
      <c r="U1015" s="199" t="s">
        <v>375</v>
      </c>
    </row>
    <row r="1016" spans="1:21" ht="15.75" customHeight="1">
      <c r="A1016" s="200">
        <v>16</v>
      </c>
      <c r="B1016" s="223" t="s">
        <v>1797</v>
      </c>
      <c r="C1016" s="201">
        <v>2022</v>
      </c>
      <c r="D1016" s="202">
        <v>44820</v>
      </c>
      <c r="E1016" s="199" t="s">
        <v>1775</v>
      </c>
      <c r="F1016" s="199" t="s">
        <v>934</v>
      </c>
      <c r="G1016" s="199" t="s">
        <v>328</v>
      </c>
      <c r="H1016" s="210">
        <v>1112070601</v>
      </c>
      <c r="I1016" s="203" t="s">
        <v>327</v>
      </c>
      <c r="J1016" s="205">
        <v>44723</v>
      </c>
      <c r="K1016" s="198" t="str">
        <f t="shared" ca="1" si="0"/>
        <v>1 año, 2 mes</v>
      </c>
      <c r="L1016" s="207" t="s">
        <v>935</v>
      </c>
      <c r="M1016" s="199"/>
      <c r="N1016" s="199"/>
      <c r="O1016" s="199"/>
      <c r="P1016" s="199"/>
      <c r="Q1016" s="199" t="s">
        <v>221</v>
      </c>
      <c r="R1016" s="199" t="s">
        <v>1777</v>
      </c>
      <c r="S1016" s="199" t="str">
        <f t="shared" si="2"/>
        <v>NIM</v>
      </c>
      <c r="T1016" s="199"/>
      <c r="U1016" s="199" t="s">
        <v>375</v>
      </c>
    </row>
    <row r="1017" spans="1:21" ht="15.75" customHeight="1">
      <c r="A1017" s="200">
        <v>17</v>
      </c>
      <c r="B1017" s="223" t="s">
        <v>1797</v>
      </c>
      <c r="C1017" s="201">
        <v>2022</v>
      </c>
      <c r="D1017" s="202">
        <v>44821</v>
      </c>
      <c r="E1017" s="199" t="s">
        <v>1775</v>
      </c>
      <c r="F1017" s="199" t="s">
        <v>866</v>
      </c>
      <c r="G1017" s="199" t="s">
        <v>328</v>
      </c>
      <c r="H1017" s="199">
        <v>1110379948</v>
      </c>
      <c r="I1017" s="203" t="s">
        <v>324</v>
      </c>
      <c r="J1017" s="206"/>
      <c r="K1017" s="198" t="str">
        <f t="shared" ca="1" si="0"/>
        <v>123 año, 7 mes</v>
      </c>
      <c r="L1017" s="199" t="s">
        <v>867</v>
      </c>
      <c r="M1017" s="199"/>
      <c r="N1017" s="199"/>
      <c r="O1017" s="199"/>
      <c r="P1017" s="199"/>
      <c r="Q1017" s="199" t="s">
        <v>208</v>
      </c>
      <c r="R1017" s="199" t="s">
        <v>1789</v>
      </c>
      <c r="S1017" s="199" t="str">
        <f t="shared" si="2"/>
        <v>AVA</v>
      </c>
      <c r="T1017" s="199"/>
      <c r="U1017" s="199" t="s">
        <v>375</v>
      </c>
    </row>
    <row r="1018" spans="1:21" ht="15.75" customHeight="1">
      <c r="A1018" s="200">
        <v>17</v>
      </c>
      <c r="B1018" s="223" t="s">
        <v>1797</v>
      </c>
      <c r="C1018" s="201">
        <v>2022</v>
      </c>
      <c r="D1018" s="202">
        <v>44821</v>
      </c>
      <c r="E1018" s="199" t="s">
        <v>1775</v>
      </c>
      <c r="F1018" s="199" t="s">
        <v>866</v>
      </c>
      <c r="G1018" s="199" t="s">
        <v>328</v>
      </c>
      <c r="H1018" s="199">
        <v>1110379948</v>
      </c>
      <c r="I1018" s="203" t="s">
        <v>324</v>
      </c>
      <c r="J1018" s="206"/>
      <c r="K1018" s="198" t="str">
        <f t="shared" ca="1" si="0"/>
        <v>123 año, 7 mes</v>
      </c>
      <c r="L1018" s="199" t="s">
        <v>867</v>
      </c>
      <c r="M1018" s="199"/>
      <c r="N1018" s="199"/>
      <c r="O1018" s="199"/>
      <c r="P1018" s="199"/>
      <c r="Q1018" s="199" t="s">
        <v>221</v>
      </c>
      <c r="R1018" s="199" t="s">
        <v>1777</v>
      </c>
      <c r="S1018" s="199" t="str">
        <f t="shared" si="2"/>
        <v>NIM</v>
      </c>
      <c r="T1018" s="199"/>
      <c r="U1018" s="199" t="s">
        <v>375</v>
      </c>
    </row>
    <row r="1019" spans="1:21" ht="15.75" customHeight="1">
      <c r="A1019" s="200">
        <v>17</v>
      </c>
      <c r="B1019" s="223" t="s">
        <v>1797</v>
      </c>
      <c r="C1019" s="201">
        <v>2022</v>
      </c>
      <c r="D1019" s="202">
        <v>44821</v>
      </c>
      <c r="E1019" s="199" t="s">
        <v>1775</v>
      </c>
      <c r="F1019" s="199" t="s">
        <v>708</v>
      </c>
      <c r="G1019" s="199" t="s">
        <v>328</v>
      </c>
      <c r="H1019" s="199">
        <v>1109572726</v>
      </c>
      <c r="I1019" s="203" t="s">
        <v>324</v>
      </c>
      <c r="J1019" s="205">
        <v>44452</v>
      </c>
      <c r="K1019" s="198" t="str">
        <f t="shared" ca="1" si="0"/>
        <v>1 año, 11 mes</v>
      </c>
      <c r="L1019" s="199" t="s">
        <v>709</v>
      </c>
      <c r="M1019" s="207" t="s">
        <v>1821</v>
      </c>
      <c r="N1019" s="207">
        <v>1143842440</v>
      </c>
      <c r="O1019" s="207" t="s">
        <v>710</v>
      </c>
      <c r="P1019" s="218">
        <v>3043833586</v>
      </c>
      <c r="Q1019" s="199" t="s">
        <v>220</v>
      </c>
      <c r="R1019" s="199" t="s">
        <v>1787</v>
      </c>
      <c r="S1019" s="199" t="str">
        <f t="shared" si="2"/>
        <v>PRO</v>
      </c>
      <c r="T1019" s="199"/>
      <c r="U1019" s="199" t="s">
        <v>375</v>
      </c>
    </row>
    <row r="1020" spans="1:21" ht="15.75" customHeight="1">
      <c r="A1020" s="200">
        <v>17</v>
      </c>
      <c r="B1020" s="223" t="s">
        <v>1797</v>
      </c>
      <c r="C1020" s="201">
        <v>2022</v>
      </c>
      <c r="D1020" s="202">
        <v>44821</v>
      </c>
      <c r="E1020" s="199" t="s">
        <v>1775</v>
      </c>
      <c r="F1020" s="199" t="s">
        <v>708</v>
      </c>
      <c r="G1020" s="199" t="s">
        <v>328</v>
      </c>
      <c r="H1020" s="199">
        <v>1109572726</v>
      </c>
      <c r="I1020" s="203" t="s">
        <v>324</v>
      </c>
      <c r="J1020" s="205">
        <v>44452</v>
      </c>
      <c r="K1020" s="198" t="str">
        <f t="shared" ca="1" si="0"/>
        <v>1 año, 11 mes</v>
      </c>
      <c r="L1020" s="199" t="s">
        <v>709</v>
      </c>
      <c r="M1020" s="207" t="s">
        <v>1821</v>
      </c>
      <c r="N1020" s="207">
        <v>1143842440</v>
      </c>
      <c r="O1020" s="207" t="s">
        <v>710</v>
      </c>
      <c r="P1020" s="218">
        <v>3043833586</v>
      </c>
      <c r="Q1020" s="199" t="s">
        <v>208</v>
      </c>
      <c r="R1020" s="199" t="s">
        <v>1789</v>
      </c>
      <c r="S1020" s="199" t="str">
        <f t="shared" si="2"/>
        <v>AVA</v>
      </c>
      <c r="T1020" s="199"/>
      <c r="U1020" s="199" t="s">
        <v>375</v>
      </c>
    </row>
    <row r="1021" spans="1:21" ht="15.75" customHeight="1">
      <c r="A1021" s="200">
        <v>17</v>
      </c>
      <c r="B1021" s="223" t="s">
        <v>1797</v>
      </c>
      <c r="C1021" s="201">
        <v>2022</v>
      </c>
      <c r="D1021" s="202">
        <v>44821</v>
      </c>
      <c r="E1021" s="199" t="s">
        <v>1775</v>
      </c>
      <c r="F1021" s="199" t="s">
        <v>1414</v>
      </c>
      <c r="G1021" s="199" t="s">
        <v>328</v>
      </c>
      <c r="H1021" s="199">
        <v>1232820727</v>
      </c>
      <c r="I1021" s="203" t="s">
        <v>324</v>
      </c>
      <c r="J1021" s="205">
        <v>44755</v>
      </c>
      <c r="K1021" s="198" t="str">
        <f t="shared" ca="1" si="0"/>
        <v>1 año, 1 mes</v>
      </c>
      <c r="L1021" s="199" t="s">
        <v>1415</v>
      </c>
      <c r="M1021" s="199"/>
      <c r="N1021" s="199"/>
      <c r="O1021" s="199"/>
      <c r="P1021" s="199"/>
      <c r="Q1021" s="199" t="s">
        <v>212</v>
      </c>
      <c r="R1021" s="199" t="s">
        <v>1784</v>
      </c>
      <c r="S1021" s="199" t="str">
        <f t="shared" si="2"/>
        <v>HEX</v>
      </c>
      <c r="T1021" s="199"/>
      <c r="U1021" s="199" t="s">
        <v>371</v>
      </c>
    </row>
    <row r="1022" spans="1:21" ht="15.75" customHeight="1">
      <c r="A1022" s="200">
        <v>17</v>
      </c>
      <c r="B1022" s="223" t="s">
        <v>1797</v>
      </c>
      <c r="C1022" s="201">
        <v>2022</v>
      </c>
      <c r="D1022" s="202">
        <v>44821</v>
      </c>
      <c r="E1022" s="199" t="s">
        <v>1775</v>
      </c>
      <c r="F1022" s="199" t="s">
        <v>1414</v>
      </c>
      <c r="G1022" s="199" t="s">
        <v>328</v>
      </c>
      <c r="H1022" s="199">
        <v>1232820727</v>
      </c>
      <c r="I1022" s="203" t="s">
        <v>324</v>
      </c>
      <c r="J1022" s="205">
        <v>44755</v>
      </c>
      <c r="K1022" s="198" t="str">
        <f t="shared" ca="1" si="0"/>
        <v>1 año, 1 mes</v>
      </c>
      <c r="L1022" s="199" t="s">
        <v>1415</v>
      </c>
      <c r="M1022" s="199"/>
      <c r="N1022" s="199"/>
      <c r="O1022" s="199"/>
      <c r="P1022" s="199"/>
      <c r="Q1022" s="199" t="s">
        <v>216</v>
      </c>
      <c r="R1022" s="199" t="s">
        <v>1783</v>
      </c>
      <c r="S1022" s="199" t="str">
        <f t="shared" si="2"/>
        <v>PRE</v>
      </c>
      <c r="T1022" s="199"/>
      <c r="U1022" s="199" t="s">
        <v>371</v>
      </c>
    </row>
    <row r="1023" spans="1:21" ht="15.75" customHeight="1">
      <c r="A1023" s="200">
        <v>17</v>
      </c>
      <c r="B1023" s="223" t="s">
        <v>1797</v>
      </c>
      <c r="C1023" s="201">
        <v>2022</v>
      </c>
      <c r="D1023" s="202">
        <v>44821</v>
      </c>
      <c r="E1023" s="199" t="s">
        <v>1775</v>
      </c>
      <c r="F1023" s="199" t="s">
        <v>1414</v>
      </c>
      <c r="G1023" s="199" t="s">
        <v>328</v>
      </c>
      <c r="H1023" s="199">
        <v>1232820727</v>
      </c>
      <c r="I1023" s="203" t="s">
        <v>324</v>
      </c>
      <c r="J1023" s="205">
        <v>44755</v>
      </c>
      <c r="K1023" s="198" t="str">
        <f t="shared" ca="1" si="0"/>
        <v>1 año, 1 mes</v>
      </c>
      <c r="L1023" s="199" t="s">
        <v>1415</v>
      </c>
      <c r="M1023" s="199"/>
      <c r="N1023" s="199"/>
      <c r="O1023" s="199"/>
      <c r="P1023" s="199"/>
      <c r="Q1023" s="199" t="s">
        <v>214</v>
      </c>
      <c r="R1023" s="199" t="s">
        <v>1785</v>
      </c>
      <c r="S1023" s="199" t="str">
        <f t="shared" si="2"/>
        <v>ROT</v>
      </c>
      <c r="T1023" s="199"/>
      <c r="U1023" s="199" t="s">
        <v>371</v>
      </c>
    </row>
    <row r="1024" spans="1:21" ht="15.75" customHeight="1">
      <c r="A1024" s="200">
        <v>19</v>
      </c>
      <c r="B1024" s="223" t="s">
        <v>1797</v>
      </c>
      <c r="C1024" s="201">
        <v>2022</v>
      </c>
      <c r="D1024" s="202">
        <v>44823</v>
      </c>
      <c r="E1024" s="199" t="s">
        <v>1775</v>
      </c>
      <c r="F1024" s="199" t="s">
        <v>1383</v>
      </c>
      <c r="G1024" s="199" t="s">
        <v>328</v>
      </c>
      <c r="H1024" s="210">
        <v>1232819707</v>
      </c>
      <c r="I1024" s="203" t="s">
        <v>327</v>
      </c>
      <c r="J1024" s="206"/>
      <c r="K1024" s="198" t="str">
        <f t="shared" ca="1" si="0"/>
        <v>123 año, 7 mes</v>
      </c>
      <c r="L1024" s="199" t="s">
        <v>1384</v>
      </c>
      <c r="M1024" s="199"/>
      <c r="N1024" s="199"/>
      <c r="O1024" s="199"/>
      <c r="P1024" s="199"/>
      <c r="Q1024" s="199" t="s">
        <v>221</v>
      </c>
      <c r="R1024" s="199" t="s">
        <v>1777</v>
      </c>
      <c r="S1024" s="199" t="str">
        <f t="shared" si="2"/>
        <v>NIM</v>
      </c>
      <c r="T1024" s="199"/>
      <c r="U1024" s="199" t="s">
        <v>371</v>
      </c>
    </row>
    <row r="1025" spans="1:21" ht="15.75" customHeight="1">
      <c r="A1025" s="200">
        <v>20</v>
      </c>
      <c r="B1025" s="223" t="s">
        <v>1797</v>
      </c>
      <c r="C1025" s="201">
        <v>2022</v>
      </c>
      <c r="D1025" s="202">
        <v>44824</v>
      </c>
      <c r="E1025" s="199" t="s">
        <v>1775</v>
      </c>
      <c r="F1025" s="199" t="s">
        <v>924</v>
      </c>
      <c r="G1025" s="199" t="s">
        <v>328</v>
      </c>
      <c r="H1025" s="199">
        <v>1112069413</v>
      </c>
      <c r="I1025" s="203" t="s">
        <v>327</v>
      </c>
      <c r="J1025" s="206"/>
      <c r="K1025" s="198" t="str">
        <f t="shared" ca="1" si="0"/>
        <v>123 año, 7 mes</v>
      </c>
      <c r="L1025" s="199" t="s">
        <v>925</v>
      </c>
      <c r="M1025" s="199" t="s">
        <v>1863</v>
      </c>
      <c r="N1025" s="199"/>
      <c r="O1025" s="199"/>
      <c r="P1025" s="199"/>
      <c r="Q1025" s="199" t="s">
        <v>221</v>
      </c>
      <c r="R1025" s="199" t="s">
        <v>1777</v>
      </c>
      <c r="S1025" s="199" t="str">
        <f t="shared" si="2"/>
        <v>NIM</v>
      </c>
      <c r="T1025" s="199"/>
      <c r="U1025" s="199" t="s">
        <v>371</v>
      </c>
    </row>
    <row r="1026" spans="1:21" ht="15.75" customHeight="1">
      <c r="A1026" s="200">
        <v>20</v>
      </c>
      <c r="B1026" s="223" t="s">
        <v>1797</v>
      </c>
      <c r="C1026" s="201">
        <v>2022</v>
      </c>
      <c r="D1026" s="202">
        <v>44824</v>
      </c>
      <c r="E1026" s="199" t="s">
        <v>1775</v>
      </c>
      <c r="F1026" s="199" t="s">
        <v>924</v>
      </c>
      <c r="G1026" s="199" t="s">
        <v>328</v>
      </c>
      <c r="H1026" s="199">
        <v>1112069413</v>
      </c>
      <c r="I1026" s="203" t="s">
        <v>327</v>
      </c>
      <c r="J1026" s="206"/>
      <c r="K1026" s="198" t="str">
        <f t="shared" ca="1" si="0"/>
        <v>123 año, 7 mes</v>
      </c>
      <c r="L1026" s="199" t="s">
        <v>925</v>
      </c>
      <c r="M1026" s="199" t="s">
        <v>1863</v>
      </c>
      <c r="N1026" s="199"/>
      <c r="O1026" s="199"/>
      <c r="P1026" s="199"/>
      <c r="Q1026" s="199" t="s">
        <v>295</v>
      </c>
      <c r="R1026" s="199" t="s">
        <v>1776</v>
      </c>
      <c r="S1026" s="199" t="str">
        <f t="shared" si="2"/>
        <v>INF</v>
      </c>
      <c r="T1026" s="199"/>
      <c r="U1026" s="199" t="s">
        <v>371</v>
      </c>
    </row>
    <row r="1027" spans="1:21" ht="15.75" customHeight="1">
      <c r="A1027" s="200">
        <v>21</v>
      </c>
      <c r="B1027" s="223" t="s">
        <v>1797</v>
      </c>
      <c r="C1027" s="201">
        <v>2022</v>
      </c>
      <c r="D1027" s="202">
        <v>44825</v>
      </c>
      <c r="E1027" s="199" t="s">
        <v>1775</v>
      </c>
      <c r="F1027" s="199" t="s">
        <v>1331</v>
      </c>
      <c r="G1027" s="199" t="s">
        <v>328</v>
      </c>
      <c r="H1027" s="199">
        <v>1232818064</v>
      </c>
      <c r="I1027" s="203" t="s">
        <v>327</v>
      </c>
      <c r="J1027" s="206"/>
      <c r="K1027" s="198" t="str">
        <f t="shared" ca="1" si="0"/>
        <v>123 año, 7 mes</v>
      </c>
      <c r="L1027" s="199" t="s">
        <v>1332</v>
      </c>
      <c r="M1027" s="199"/>
      <c r="N1027" s="199"/>
      <c r="O1027" s="199"/>
      <c r="P1027" s="199"/>
      <c r="Q1027" s="199" t="s">
        <v>221</v>
      </c>
      <c r="R1027" s="199" t="s">
        <v>1777</v>
      </c>
      <c r="S1027" s="199" t="str">
        <f t="shared" si="2"/>
        <v>NIM</v>
      </c>
      <c r="T1027" s="199"/>
      <c r="U1027" s="199" t="s">
        <v>371</v>
      </c>
    </row>
    <row r="1028" spans="1:21" ht="15.75" customHeight="1">
      <c r="A1028" s="200">
        <v>22</v>
      </c>
      <c r="B1028" s="223" t="s">
        <v>1797</v>
      </c>
      <c r="C1028" s="201">
        <v>2022</v>
      </c>
      <c r="D1028" s="202">
        <v>44826</v>
      </c>
      <c r="E1028" s="199" t="s">
        <v>1775</v>
      </c>
      <c r="F1028" s="199" t="s">
        <v>1010</v>
      </c>
      <c r="G1028" s="199" t="s">
        <v>328</v>
      </c>
      <c r="H1028" s="210">
        <v>1149943996</v>
      </c>
      <c r="I1028" s="203" t="s">
        <v>327</v>
      </c>
      <c r="J1028" s="204">
        <v>44316</v>
      </c>
      <c r="K1028" s="198" t="str">
        <f t="shared" ca="1" si="0"/>
        <v>2 año, 3 mes</v>
      </c>
      <c r="L1028" s="199" t="s">
        <v>1050</v>
      </c>
      <c r="M1028" s="199"/>
      <c r="N1028" s="199"/>
      <c r="O1028" s="199"/>
      <c r="P1028" s="199"/>
      <c r="Q1028" s="199" t="s">
        <v>216</v>
      </c>
      <c r="R1028" s="199" t="s">
        <v>1783</v>
      </c>
      <c r="S1028" s="199" t="str">
        <f t="shared" si="2"/>
        <v>PRE</v>
      </c>
      <c r="T1028" s="199"/>
      <c r="U1028" s="199" t="s">
        <v>371</v>
      </c>
    </row>
    <row r="1029" spans="1:21" ht="15.75" customHeight="1">
      <c r="A1029" s="200">
        <v>23</v>
      </c>
      <c r="B1029" s="223" t="s">
        <v>1797</v>
      </c>
      <c r="C1029" s="201">
        <v>2022</v>
      </c>
      <c r="D1029" s="202">
        <v>44827</v>
      </c>
      <c r="E1029" s="199" t="s">
        <v>1775</v>
      </c>
      <c r="F1029" s="199" t="s">
        <v>1464</v>
      </c>
      <c r="G1029" s="199" t="s">
        <v>406</v>
      </c>
      <c r="H1029" s="210" t="s">
        <v>297</v>
      </c>
      <c r="I1029" s="203" t="s">
        <v>324</v>
      </c>
      <c r="J1029" s="205">
        <v>44643</v>
      </c>
      <c r="K1029" s="198" t="str">
        <f t="shared" ca="1" si="0"/>
        <v>1 año, 5 mes</v>
      </c>
      <c r="L1029" s="199" t="s">
        <v>1465</v>
      </c>
      <c r="M1029" s="199" t="s">
        <v>1864</v>
      </c>
      <c r="N1029" s="199">
        <v>1144171450</v>
      </c>
      <c r="O1029" s="199" t="s">
        <v>1466</v>
      </c>
      <c r="P1029" s="199">
        <v>3208705916</v>
      </c>
      <c r="Q1029" s="199" t="s">
        <v>212</v>
      </c>
      <c r="R1029" s="199" t="s">
        <v>1784</v>
      </c>
      <c r="S1029" s="199" t="str">
        <f t="shared" si="2"/>
        <v>HEX</v>
      </c>
      <c r="T1029" s="199"/>
      <c r="U1029" s="199" t="s">
        <v>375</v>
      </c>
    </row>
    <row r="1030" spans="1:21" ht="15.75" customHeight="1">
      <c r="A1030" s="200">
        <v>23</v>
      </c>
      <c r="B1030" s="223" t="s">
        <v>1797</v>
      </c>
      <c r="C1030" s="201">
        <v>2022</v>
      </c>
      <c r="D1030" s="202">
        <v>44827</v>
      </c>
      <c r="E1030" s="199" t="s">
        <v>1775</v>
      </c>
      <c r="F1030" s="199" t="s">
        <v>1464</v>
      </c>
      <c r="G1030" s="199" t="s">
        <v>406</v>
      </c>
      <c r="H1030" s="210" t="s">
        <v>297</v>
      </c>
      <c r="I1030" s="203" t="s">
        <v>324</v>
      </c>
      <c r="J1030" s="205">
        <v>44643</v>
      </c>
      <c r="K1030" s="198" t="str">
        <f t="shared" ca="1" si="0"/>
        <v>1 año, 5 mes</v>
      </c>
      <c r="L1030" s="199" t="s">
        <v>1465</v>
      </c>
      <c r="M1030" s="199" t="s">
        <v>1864</v>
      </c>
      <c r="N1030" s="199">
        <v>1144171450</v>
      </c>
      <c r="O1030" s="199" t="s">
        <v>1466</v>
      </c>
      <c r="P1030" s="199">
        <v>3208705916</v>
      </c>
      <c r="Q1030" s="199" t="s">
        <v>216</v>
      </c>
      <c r="R1030" s="199" t="s">
        <v>1783</v>
      </c>
      <c r="S1030" s="199" t="str">
        <f t="shared" si="2"/>
        <v>PRE</v>
      </c>
      <c r="T1030" s="199"/>
      <c r="U1030" s="199" t="s">
        <v>375</v>
      </c>
    </row>
    <row r="1031" spans="1:21" ht="15.75" customHeight="1">
      <c r="A1031" s="200">
        <v>23</v>
      </c>
      <c r="B1031" s="223" t="s">
        <v>1797</v>
      </c>
      <c r="C1031" s="201">
        <v>2022</v>
      </c>
      <c r="D1031" s="202">
        <v>44827</v>
      </c>
      <c r="E1031" s="199" t="s">
        <v>1775</v>
      </c>
      <c r="F1031" s="199" t="s">
        <v>1464</v>
      </c>
      <c r="G1031" s="199" t="s">
        <v>406</v>
      </c>
      <c r="H1031" s="210" t="s">
        <v>297</v>
      </c>
      <c r="I1031" s="203" t="s">
        <v>324</v>
      </c>
      <c r="J1031" s="205">
        <v>44643</v>
      </c>
      <c r="K1031" s="198" t="str">
        <f t="shared" ca="1" si="0"/>
        <v>1 año, 5 mes</v>
      </c>
      <c r="L1031" s="199" t="s">
        <v>1465</v>
      </c>
      <c r="M1031" s="199" t="s">
        <v>1864</v>
      </c>
      <c r="N1031" s="199">
        <v>1144171450</v>
      </c>
      <c r="O1031" s="199" t="s">
        <v>1466</v>
      </c>
      <c r="P1031" s="199">
        <v>3208705916</v>
      </c>
      <c r="Q1031" s="199" t="s">
        <v>295</v>
      </c>
      <c r="R1031" s="199" t="s">
        <v>1776</v>
      </c>
      <c r="S1031" s="199" t="str">
        <f t="shared" si="2"/>
        <v>INF</v>
      </c>
      <c r="T1031" s="199"/>
      <c r="U1031" s="199" t="s">
        <v>375</v>
      </c>
    </row>
    <row r="1032" spans="1:21" ht="15.75" customHeight="1">
      <c r="A1032" s="200">
        <v>23</v>
      </c>
      <c r="B1032" s="223" t="s">
        <v>1797</v>
      </c>
      <c r="C1032" s="201">
        <v>2022</v>
      </c>
      <c r="D1032" s="202">
        <v>44827</v>
      </c>
      <c r="E1032" s="199" t="s">
        <v>1775</v>
      </c>
      <c r="F1032" s="199" t="s">
        <v>953</v>
      </c>
      <c r="G1032" s="199" t="s">
        <v>328</v>
      </c>
      <c r="H1032" s="210">
        <v>1114249857</v>
      </c>
      <c r="I1032" s="203" t="s">
        <v>324</v>
      </c>
      <c r="J1032" s="206"/>
      <c r="K1032" s="198" t="str">
        <f t="shared" ca="1" si="0"/>
        <v>123 año, 7 mes</v>
      </c>
      <c r="L1032" s="199" t="s">
        <v>954</v>
      </c>
      <c r="M1032" s="199"/>
      <c r="N1032" s="199"/>
      <c r="O1032" s="199"/>
      <c r="P1032" s="199"/>
      <c r="Q1032" s="199" t="s">
        <v>221</v>
      </c>
      <c r="R1032" s="199" t="s">
        <v>1777</v>
      </c>
      <c r="S1032" s="199" t="str">
        <f t="shared" si="2"/>
        <v>NIM</v>
      </c>
      <c r="T1032" s="199"/>
      <c r="U1032" s="199" t="s">
        <v>375</v>
      </c>
    </row>
    <row r="1033" spans="1:21" ht="15.75" customHeight="1">
      <c r="A1033" s="200">
        <v>23</v>
      </c>
      <c r="B1033" s="223" t="s">
        <v>1797</v>
      </c>
      <c r="C1033" s="201">
        <v>2022</v>
      </c>
      <c r="D1033" s="202">
        <v>44827</v>
      </c>
      <c r="E1033" s="199" t="s">
        <v>1775</v>
      </c>
      <c r="F1033" s="199" t="s">
        <v>775</v>
      </c>
      <c r="G1033" s="199" t="s">
        <v>328</v>
      </c>
      <c r="H1033" s="199">
        <v>1109574992</v>
      </c>
      <c r="I1033" s="203" t="s">
        <v>324</v>
      </c>
      <c r="J1033" s="209">
        <v>44764</v>
      </c>
      <c r="K1033" s="198" t="str">
        <f t="shared" ca="1" si="0"/>
        <v>1 año, 1 mes</v>
      </c>
      <c r="L1033" s="199" t="s">
        <v>776</v>
      </c>
      <c r="M1033" s="207" t="s">
        <v>1815</v>
      </c>
      <c r="N1033" s="207">
        <v>1144102198</v>
      </c>
      <c r="O1033" s="207" t="s">
        <v>777</v>
      </c>
      <c r="P1033" s="207">
        <v>3154331609</v>
      </c>
      <c r="Q1033" s="199" t="s">
        <v>212</v>
      </c>
      <c r="R1033" s="199" t="s">
        <v>1784</v>
      </c>
      <c r="S1033" s="199" t="str">
        <f t="shared" si="2"/>
        <v>HEX</v>
      </c>
      <c r="T1033" s="199"/>
      <c r="U1033" s="199" t="s">
        <v>371</v>
      </c>
    </row>
    <row r="1034" spans="1:21" ht="15.75" customHeight="1">
      <c r="A1034" s="200">
        <v>23</v>
      </c>
      <c r="B1034" s="223" t="s">
        <v>1797</v>
      </c>
      <c r="C1034" s="201">
        <v>2022</v>
      </c>
      <c r="D1034" s="202">
        <v>44827</v>
      </c>
      <c r="E1034" s="199" t="s">
        <v>1775</v>
      </c>
      <c r="F1034" s="199" t="s">
        <v>775</v>
      </c>
      <c r="G1034" s="199" t="s">
        <v>328</v>
      </c>
      <c r="H1034" s="199">
        <v>1109574992</v>
      </c>
      <c r="I1034" s="203" t="s">
        <v>324</v>
      </c>
      <c r="J1034" s="209">
        <v>44764</v>
      </c>
      <c r="K1034" s="198" t="str">
        <f t="shared" ca="1" si="0"/>
        <v>1 año, 1 mes</v>
      </c>
      <c r="L1034" s="199" t="s">
        <v>776</v>
      </c>
      <c r="M1034" s="207" t="s">
        <v>1815</v>
      </c>
      <c r="N1034" s="207">
        <v>1144102198</v>
      </c>
      <c r="O1034" s="207" t="s">
        <v>777</v>
      </c>
      <c r="P1034" s="207">
        <v>3154331609</v>
      </c>
      <c r="Q1034" s="199" t="s">
        <v>216</v>
      </c>
      <c r="R1034" s="199" t="s">
        <v>1783</v>
      </c>
      <c r="S1034" s="199" t="str">
        <f t="shared" si="2"/>
        <v>PRE</v>
      </c>
      <c r="T1034" s="199"/>
      <c r="U1034" s="199" t="s">
        <v>371</v>
      </c>
    </row>
    <row r="1035" spans="1:21" ht="15.75" customHeight="1">
      <c r="A1035" s="200">
        <v>23</v>
      </c>
      <c r="B1035" s="223" t="s">
        <v>1797</v>
      </c>
      <c r="C1035" s="201">
        <v>2022</v>
      </c>
      <c r="D1035" s="202">
        <v>44827</v>
      </c>
      <c r="E1035" s="199" t="s">
        <v>1775</v>
      </c>
      <c r="F1035" s="199" t="s">
        <v>775</v>
      </c>
      <c r="G1035" s="199" t="s">
        <v>328</v>
      </c>
      <c r="H1035" s="199">
        <v>1109574992</v>
      </c>
      <c r="I1035" s="203" t="s">
        <v>324</v>
      </c>
      <c r="J1035" s="209">
        <v>44764</v>
      </c>
      <c r="K1035" s="198" t="str">
        <f t="shared" ca="1" si="0"/>
        <v>1 año, 1 mes</v>
      </c>
      <c r="L1035" s="199" t="s">
        <v>776</v>
      </c>
      <c r="M1035" s="207" t="s">
        <v>1815</v>
      </c>
      <c r="N1035" s="207">
        <v>1144102198</v>
      </c>
      <c r="O1035" s="207" t="s">
        <v>777</v>
      </c>
      <c r="P1035" s="207">
        <v>3154331609</v>
      </c>
      <c r="Q1035" s="199" t="s">
        <v>214</v>
      </c>
      <c r="R1035" s="199" t="s">
        <v>1785</v>
      </c>
      <c r="S1035" s="199" t="str">
        <f t="shared" si="2"/>
        <v>ROT</v>
      </c>
      <c r="T1035" s="199"/>
      <c r="U1035" s="199" t="s">
        <v>371</v>
      </c>
    </row>
    <row r="1036" spans="1:21" ht="15.75" customHeight="1">
      <c r="A1036" s="200">
        <v>23</v>
      </c>
      <c r="B1036" s="223" t="s">
        <v>1797</v>
      </c>
      <c r="C1036" s="201">
        <v>2022</v>
      </c>
      <c r="D1036" s="202">
        <v>44827</v>
      </c>
      <c r="E1036" s="199" t="s">
        <v>1775</v>
      </c>
      <c r="F1036" s="199" t="s">
        <v>352</v>
      </c>
      <c r="G1036" s="199" t="s">
        <v>351</v>
      </c>
      <c r="H1036" s="210">
        <v>995613</v>
      </c>
      <c r="I1036" s="203" t="s">
        <v>327</v>
      </c>
      <c r="J1036" s="239">
        <v>40791</v>
      </c>
      <c r="K1036" s="198" t="str">
        <f t="shared" ca="1" si="0"/>
        <v>11 año, 11 mes</v>
      </c>
      <c r="L1036" s="199" t="s">
        <v>353</v>
      </c>
      <c r="M1036" s="199"/>
      <c r="N1036" s="199"/>
      <c r="O1036" s="199"/>
      <c r="P1036" s="199"/>
      <c r="Q1036" s="199" t="s">
        <v>199</v>
      </c>
      <c r="R1036" s="199" t="s">
        <v>1796</v>
      </c>
      <c r="S1036" s="199" t="str">
        <f t="shared" si="2"/>
        <v>GAR</v>
      </c>
      <c r="T1036" s="199"/>
      <c r="U1036" s="199" t="s">
        <v>375</v>
      </c>
    </row>
    <row r="1037" spans="1:21" ht="15.75" customHeight="1">
      <c r="A1037" s="200">
        <v>23</v>
      </c>
      <c r="B1037" s="223" t="s">
        <v>1797</v>
      </c>
      <c r="C1037" s="201">
        <v>2022</v>
      </c>
      <c r="D1037" s="202">
        <v>44827</v>
      </c>
      <c r="E1037" s="199" t="s">
        <v>1775</v>
      </c>
      <c r="F1037" s="199" t="s">
        <v>352</v>
      </c>
      <c r="G1037" s="199" t="s">
        <v>351</v>
      </c>
      <c r="H1037" s="210">
        <v>995613</v>
      </c>
      <c r="I1037" s="203" t="s">
        <v>327</v>
      </c>
      <c r="J1037" s="239">
        <v>40791</v>
      </c>
      <c r="K1037" s="198" t="str">
        <f t="shared" ca="1" si="0"/>
        <v>11 año, 11 mes</v>
      </c>
      <c r="L1037" s="199" t="s">
        <v>353</v>
      </c>
      <c r="M1037" s="199"/>
      <c r="N1037" s="199"/>
      <c r="O1037" s="199"/>
      <c r="P1037" s="199"/>
      <c r="Q1037" s="199" t="s">
        <v>200</v>
      </c>
      <c r="R1037" s="199" t="s">
        <v>1809</v>
      </c>
      <c r="S1037" s="199" t="str">
        <f t="shared" si="2"/>
        <v>BOO</v>
      </c>
      <c r="T1037" s="199"/>
      <c r="U1037" s="199" t="s">
        <v>375</v>
      </c>
    </row>
    <row r="1038" spans="1:21" ht="15.75" customHeight="1">
      <c r="A1038" s="200">
        <v>23</v>
      </c>
      <c r="B1038" s="223" t="s">
        <v>1797</v>
      </c>
      <c r="C1038" s="201">
        <v>2022</v>
      </c>
      <c r="D1038" s="202">
        <v>44827</v>
      </c>
      <c r="E1038" s="199" t="s">
        <v>1775</v>
      </c>
      <c r="F1038" s="199" t="s">
        <v>352</v>
      </c>
      <c r="G1038" s="199" t="s">
        <v>351</v>
      </c>
      <c r="H1038" s="210">
        <v>995613</v>
      </c>
      <c r="I1038" s="203" t="s">
        <v>327</v>
      </c>
      <c r="J1038" s="239">
        <v>40791</v>
      </c>
      <c r="K1038" s="198" t="str">
        <f t="shared" ca="1" si="0"/>
        <v>11 año, 11 mes</v>
      </c>
      <c r="L1038" s="199" t="s">
        <v>353</v>
      </c>
      <c r="M1038" s="199"/>
      <c r="N1038" s="199"/>
      <c r="O1038" s="199"/>
      <c r="P1038" s="199"/>
      <c r="Q1038" s="199" t="s">
        <v>203</v>
      </c>
      <c r="R1038" s="199" t="s">
        <v>1781</v>
      </c>
      <c r="S1038" s="199" t="str">
        <f t="shared" si="2"/>
        <v>VAR</v>
      </c>
      <c r="T1038" s="199"/>
      <c r="U1038" s="199" t="s">
        <v>375</v>
      </c>
    </row>
    <row r="1039" spans="1:21" ht="15.75" customHeight="1">
      <c r="A1039" s="200">
        <v>23</v>
      </c>
      <c r="B1039" s="223" t="s">
        <v>1797</v>
      </c>
      <c r="C1039" s="201">
        <v>2022</v>
      </c>
      <c r="D1039" s="202">
        <v>44827</v>
      </c>
      <c r="E1039" s="199" t="s">
        <v>1775</v>
      </c>
      <c r="F1039" s="199" t="s">
        <v>352</v>
      </c>
      <c r="G1039" s="199" t="s">
        <v>351</v>
      </c>
      <c r="H1039" s="210">
        <v>995613</v>
      </c>
      <c r="I1039" s="203" t="s">
        <v>327</v>
      </c>
      <c r="J1039" s="239">
        <v>40791</v>
      </c>
      <c r="K1039" s="198" t="str">
        <f t="shared" ca="1" si="0"/>
        <v>11 año, 11 mes</v>
      </c>
      <c r="L1039" s="199" t="s">
        <v>353</v>
      </c>
      <c r="M1039" s="199"/>
      <c r="N1039" s="199"/>
      <c r="O1039" s="199"/>
      <c r="P1039" s="199"/>
      <c r="Q1039" s="199" t="s">
        <v>295</v>
      </c>
      <c r="R1039" s="199" t="s">
        <v>1776</v>
      </c>
      <c r="S1039" s="199" t="str">
        <f t="shared" si="2"/>
        <v>INF</v>
      </c>
      <c r="T1039" s="199"/>
      <c r="U1039" s="199" t="s">
        <v>375</v>
      </c>
    </row>
    <row r="1040" spans="1:21" ht="15.75" customHeight="1">
      <c r="A1040" s="200">
        <v>23</v>
      </c>
      <c r="B1040" s="223" t="s">
        <v>1797</v>
      </c>
      <c r="C1040" s="201">
        <v>2022</v>
      </c>
      <c r="D1040" s="202">
        <v>44827</v>
      </c>
      <c r="E1040" s="199" t="s">
        <v>1775</v>
      </c>
      <c r="F1040" s="199" t="s">
        <v>521</v>
      </c>
      <c r="G1040" s="199" t="s">
        <v>328</v>
      </c>
      <c r="H1040" s="210">
        <v>1106525749</v>
      </c>
      <c r="I1040" s="203" t="s">
        <v>327</v>
      </c>
      <c r="J1040" s="205">
        <v>44699</v>
      </c>
      <c r="K1040" s="198" t="str">
        <f t="shared" ca="1" si="0"/>
        <v>1 año, 3 mes</v>
      </c>
      <c r="L1040" s="199" t="s">
        <v>522</v>
      </c>
      <c r="M1040" s="199" t="s">
        <v>1815</v>
      </c>
      <c r="N1040" s="199"/>
      <c r="O1040" s="199"/>
      <c r="P1040" s="199"/>
      <c r="Q1040" s="199" t="s">
        <v>212</v>
      </c>
      <c r="R1040" s="199" t="s">
        <v>1784</v>
      </c>
      <c r="S1040" s="199" t="str">
        <f t="shared" si="2"/>
        <v>HEX</v>
      </c>
      <c r="T1040" s="199"/>
      <c r="U1040" s="199" t="s">
        <v>375</v>
      </c>
    </row>
    <row r="1041" spans="1:21" ht="15.75" customHeight="1">
      <c r="A1041" s="200">
        <v>23</v>
      </c>
      <c r="B1041" s="223" t="s">
        <v>1797</v>
      </c>
      <c r="C1041" s="201">
        <v>2022</v>
      </c>
      <c r="D1041" s="202">
        <v>44827</v>
      </c>
      <c r="E1041" s="199" t="s">
        <v>1775</v>
      </c>
      <c r="F1041" s="199" t="s">
        <v>521</v>
      </c>
      <c r="G1041" s="199" t="s">
        <v>328</v>
      </c>
      <c r="H1041" s="210">
        <v>1106525749</v>
      </c>
      <c r="I1041" s="203" t="s">
        <v>327</v>
      </c>
      <c r="J1041" s="205">
        <v>44699</v>
      </c>
      <c r="K1041" s="198" t="str">
        <f t="shared" ca="1" si="0"/>
        <v>1 año, 3 mes</v>
      </c>
      <c r="L1041" s="199" t="s">
        <v>522</v>
      </c>
      <c r="M1041" s="199" t="s">
        <v>1815</v>
      </c>
      <c r="N1041" s="199"/>
      <c r="O1041" s="199"/>
      <c r="P1041" s="199"/>
      <c r="Q1041" s="199" t="s">
        <v>216</v>
      </c>
      <c r="R1041" s="199" t="s">
        <v>1783</v>
      </c>
      <c r="S1041" s="199" t="str">
        <f t="shared" si="2"/>
        <v>PRE</v>
      </c>
      <c r="T1041" s="199"/>
      <c r="U1041" s="199" t="s">
        <v>375</v>
      </c>
    </row>
    <row r="1042" spans="1:21" ht="15.75" customHeight="1">
      <c r="A1042" s="200">
        <v>27</v>
      </c>
      <c r="B1042" s="223" t="s">
        <v>1797</v>
      </c>
      <c r="C1042" s="201">
        <v>2022</v>
      </c>
      <c r="D1042" s="202">
        <v>44831</v>
      </c>
      <c r="E1042" s="199" t="s">
        <v>1775</v>
      </c>
      <c r="F1042" s="199" t="s">
        <v>825</v>
      </c>
      <c r="G1042" s="199" t="s">
        <v>328</v>
      </c>
      <c r="H1042" s="199">
        <v>1109937631</v>
      </c>
      <c r="I1042" s="203" t="s">
        <v>327</v>
      </c>
      <c r="J1042" s="206"/>
      <c r="K1042" s="198" t="str">
        <f t="shared" ca="1" si="0"/>
        <v>123 año, 7 mes</v>
      </c>
      <c r="L1042" s="199" t="s">
        <v>826</v>
      </c>
      <c r="M1042" s="199"/>
      <c r="N1042" s="199"/>
      <c r="O1042" s="199"/>
      <c r="P1042" s="199"/>
      <c r="Q1042" s="199" t="s">
        <v>295</v>
      </c>
      <c r="R1042" s="199" t="s">
        <v>1776</v>
      </c>
      <c r="S1042" s="199" t="str">
        <f t="shared" si="2"/>
        <v>INF</v>
      </c>
      <c r="T1042" s="199"/>
      <c r="U1042" s="199" t="s">
        <v>375</v>
      </c>
    </row>
    <row r="1043" spans="1:21" ht="15.75" customHeight="1">
      <c r="A1043" s="200">
        <v>27</v>
      </c>
      <c r="B1043" s="223" t="s">
        <v>1797</v>
      </c>
      <c r="C1043" s="201">
        <v>2022</v>
      </c>
      <c r="D1043" s="202">
        <v>44831</v>
      </c>
      <c r="E1043" s="199" t="s">
        <v>1775</v>
      </c>
      <c r="F1043" s="199" t="s">
        <v>1380</v>
      </c>
      <c r="G1043" s="199" t="s">
        <v>328</v>
      </c>
      <c r="H1043" s="199">
        <v>1232819675</v>
      </c>
      <c r="I1043" s="203" t="s">
        <v>327</v>
      </c>
      <c r="J1043" s="206"/>
      <c r="K1043" s="198" t="str">
        <f t="shared" ca="1" si="0"/>
        <v>123 año, 7 mes</v>
      </c>
      <c r="L1043" s="199" t="s">
        <v>1381</v>
      </c>
      <c r="M1043" s="199"/>
      <c r="N1043" s="199"/>
      <c r="O1043" s="199"/>
      <c r="P1043" s="199"/>
      <c r="Q1043" s="199" t="s">
        <v>221</v>
      </c>
      <c r="R1043" s="199" t="s">
        <v>1777</v>
      </c>
      <c r="S1043" s="199" t="str">
        <f t="shared" si="2"/>
        <v>NIM</v>
      </c>
      <c r="T1043" s="199"/>
      <c r="U1043" s="199" t="s">
        <v>371</v>
      </c>
    </row>
    <row r="1044" spans="1:21" ht="15.75" customHeight="1">
      <c r="A1044" s="200">
        <v>27</v>
      </c>
      <c r="B1044" s="223" t="s">
        <v>1797</v>
      </c>
      <c r="C1044" s="201">
        <v>2022</v>
      </c>
      <c r="D1044" s="202">
        <v>44831</v>
      </c>
      <c r="E1044" s="199" t="s">
        <v>1775</v>
      </c>
      <c r="F1044" s="199" t="s">
        <v>513</v>
      </c>
      <c r="G1044" s="199" t="s">
        <v>332</v>
      </c>
      <c r="H1044" s="210">
        <v>1106520191</v>
      </c>
      <c r="I1044" s="203" t="s">
        <v>324</v>
      </c>
      <c r="J1044" s="205">
        <v>41240</v>
      </c>
      <c r="K1044" s="198" t="str">
        <f t="shared" ca="1" si="0"/>
        <v>10 año, 8 mes</v>
      </c>
      <c r="L1044" s="199" t="s">
        <v>514</v>
      </c>
      <c r="M1044" s="207" t="s">
        <v>1870</v>
      </c>
      <c r="N1044" s="207">
        <v>43643581</v>
      </c>
      <c r="O1044" s="207" t="s">
        <v>515</v>
      </c>
      <c r="P1044" s="207">
        <v>3166204789</v>
      </c>
      <c r="Q1044" s="199" t="s">
        <v>203</v>
      </c>
      <c r="R1044" s="199" t="s">
        <v>1781</v>
      </c>
      <c r="S1044" s="199" t="str">
        <f t="shared" si="2"/>
        <v>VAR</v>
      </c>
      <c r="T1044" s="199"/>
      <c r="U1044" s="199" t="s">
        <v>371</v>
      </c>
    </row>
    <row r="1045" spans="1:21" ht="15.75" customHeight="1">
      <c r="A1045" s="200">
        <v>28</v>
      </c>
      <c r="B1045" s="223" t="s">
        <v>1797</v>
      </c>
      <c r="C1045" s="201">
        <v>2022</v>
      </c>
      <c r="D1045" s="202">
        <v>44832</v>
      </c>
      <c r="E1045" s="199" t="s">
        <v>1775</v>
      </c>
      <c r="F1045" s="199" t="s">
        <v>452</v>
      </c>
      <c r="G1045" s="199" t="s">
        <v>328</v>
      </c>
      <c r="H1045" s="199">
        <v>1027212897</v>
      </c>
      <c r="I1045" s="203" t="s">
        <v>324</v>
      </c>
      <c r="J1045" s="205">
        <v>44445</v>
      </c>
      <c r="K1045" s="198" t="str">
        <f t="shared" ca="1" si="0"/>
        <v>1 año, 11 mes</v>
      </c>
      <c r="L1045" s="199" t="s">
        <v>453</v>
      </c>
      <c r="M1045" s="207" t="s">
        <v>1815</v>
      </c>
      <c r="N1045" s="207">
        <v>1130637538</v>
      </c>
      <c r="O1045" s="207" t="s">
        <v>454</v>
      </c>
      <c r="P1045" s="207">
        <v>3023744606</v>
      </c>
      <c r="Q1045" s="199" t="s">
        <v>220</v>
      </c>
      <c r="R1045" s="199" t="s">
        <v>1787</v>
      </c>
      <c r="S1045" s="199" t="str">
        <f t="shared" si="2"/>
        <v>PRO</v>
      </c>
      <c r="T1045" s="199"/>
      <c r="U1045" s="199" t="s">
        <v>375</v>
      </c>
    </row>
    <row r="1046" spans="1:21" ht="15.75" customHeight="1">
      <c r="A1046" s="200">
        <v>28</v>
      </c>
      <c r="B1046" s="223" t="s">
        <v>1797</v>
      </c>
      <c r="C1046" s="201">
        <v>2022</v>
      </c>
      <c r="D1046" s="202">
        <v>44832</v>
      </c>
      <c r="E1046" s="199" t="s">
        <v>1775</v>
      </c>
      <c r="F1046" s="199" t="s">
        <v>452</v>
      </c>
      <c r="G1046" s="199" t="s">
        <v>328</v>
      </c>
      <c r="H1046" s="199">
        <v>1027212897</v>
      </c>
      <c r="I1046" s="203" t="s">
        <v>324</v>
      </c>
      <c r="J1046" s="205">
        <v>44445</v>
      </c>
      <c r="K1046" s="198" t="str">
        <f t="shared" ca="1" si="0"/>
        <v>1 año, 11 mes</v>
      </c>
      <c r="L1046" s="199" t="s">
        <v>453</v>
      </c>
      <c r="M1046" s="207" t="s">
        <v>1815</v>
      </c>
      <c r="N1046" s="207">
        <v>1130637538</v>
      </c>
      <c r="O1046" s="207" t="s">
        <v>454</v>
      </c>
      <c r="P1046" s="207">
        <v>3023744606</v>
      </c>
      <c r="Q1046" s="199" t="s">
        <v>208</v>
      </c>
      <c r="R1046" s="199" t="s">
        <v>1789</v>
      </c>
      <c r="S1046" s="199" t="str">
        <f t="shared" si="2"/>
        <v>AVA</v>
      </c>
      <c r="T1046" s="199"/>
      <c r="U1046" s="199" t="s">
        <v>375</v>
      </c>
    </row>
    <row r="1047" spans="1:21" ht="15.75" customHeight="1">
      <c r="A1047" s="200">
        <v>28</v>
      </c>
      <c r="B1047" s="223" t="s">
        <v>1797</v>
      </c>
      <c r="C1047" s="201">
        <v>2022</v>
      </c>
      <c r="D1047" s="202">
        <v>44832</v>
      </c>
      <c r="E1047" s="199" t="s">
        <v>1775</v>
      </c>
      <c r="F1047" s="199" t="s">
        <v>1401</v>
      </c>
      <c r="G1047" s="199" t="s">
        <v>328</v>
      </c>
      <c r="H1047" s="199">
        <v>1232820367</v>
      </c>
      <c r="I1047" s="203" t="s">
        <v>324</v>
      </c>
      <c r="J1047" s="206"/>
      <c r="K1047" s="198" t="str">
        <f t="shared" ca="1" si="0"/>
        <v>123 año, 7 mes</v>
      </c>
      <c r="L1047" s="199" t="s">
        <v>1402</v>
      </c>
      <c r="M1047" s="199"/>
      <c r="N1047" s="199"/>
      <c r="O1047" s="199"/>
      <c r="P1047" s="199"/>
      <c r="Q1047" s="199" t="s">
        <v>221</v>
      </c>
      <c r="R1047" s="199" t="s">
        <v>1777</v>
      </c>
      <c r="S1047" s="199" t="str">
        <f t="shared" si="2"/>
        <v>NIM</v>
      </c>
      <c r="T1047" s="199"/>
      <c r="U1047" s="199" t="s">
        <v>371</v>
      </c>
    </row>
    <row r="1048" spans="1:21" ht="15.75" customHeight="1">
      <c r="A1048" s="200">
        <v>28</v>
      </c>
      <c r="B1048" s="223" t="s">
        <v>1797</v>
      </c>
      <c r="C1048" s="201">
        <v>2022</v>
      </c>
      <c r="D1048" s="202">
        <v>44832</v>
      </c>
      <c r="E1048" s="199" t="s">
        <v>1775</v>
      </c>
      <c r="F1048" s="199" t="s">
        <v>747</v>
      </c>
      <c r="G1048" s="199" t="s">
        <v>328</v>
      </c>
      <c r="H1048" s="199">
        <v>1109573943</v>
      </c>
      <c r="I1048" s="203" t="s">
        <v>327</v>
      </c>
      <c r="J1048" s="205">
        <v>44622</v>
      </c>
      <c r="K1048" s="198" t="str">
        <f t="shared" ca="1" si="0"/>
        <v>1 año, 5 mes</v>
      </c>
      <c r="L1048" s="199" t="s">
        <v>748</v>
      </c>
      <c r="M1048" s="199"/>
      <c r="N1048" s="199"/>
      <c r="O1048" s="199"/>
      <c r="P1048" s="199"/>
      <c r="Q1048" s="199" t="s">
        <v>212</v>
      </c>
      <c r="R1048" s="199" t="s">
        <v>1784</v>
      </c>
      <c r="S1048" s="199" t="str">
        <f t="shared" si="2"/>
        <v>HEX</v>
      </c>
      <c r="T1048" s="199"/>
      <c r="U1048" s="199" t="s">
        <v>371</v>
      </c>
    </row>
    <row r="1049" spans="1:21" ht="15.75" customHeight="1">
      <c r="A1049" s="200">
        <v>28</v>
      </c>
      <c r="B1049" s="223" t="s">
        <v>1797</v>
      </c>
      <c r="C1049" s="201">
        <v>2022</v>
      </c>
      <c r="D1049" s="202">
        <v>44832</v>
      </c>
      <c r="E1049" s="199" t="s">
        <v>1775</v>
      </c>
      <c r="F1049" s="199" t="s">
        <v>747</v>
      </c>
      <c r="G1049" s="199" t="s">
        <v>328</v>
      </c>
      <c r="H1049" s="199">
        <v>1109573943</v>
      </c>
      <c r="I1049" s="203" t="s">
        <v>327</v>
      </c>
      <c r="J1049" s="205">
        <v>44622</v>
      </c>
      <c r="K1049" s="198" t="str">
        <f t="shared" ca="1" si="0"/>
        <v>1 año, 5 mes</v>
      </c>
      <c r="L1049" s="199" t="s">
        <v>748</v>
      </c>
      <c r="M1049" s="199"/>
      <c r="N1049" s="199"/>
      <c r="O1049" s="199"/>
      <c r="P1049" s="199"/>
      <c r="Q1049" s="199" t="s">
        <v>216</v>
      </c>
      <c r="R1049" s="199" t="s">
        <v>1783</v>
      </c>
      <c r="S1049" s="199" t="str">
        <f t="shared" si="2"/>
        <v>PRE</v>
      </c>
      <c r="T1049" s="199"/>
      <c r="U1049" s="199" t="s">
        <v>371</v>
      </c>
    </row>
    <row r="1050" spans="1:21" ht="15.75" customHeight="1">
      <c r="A1050" s="200">
        <v>28</v>
      </c>
      <c r="B1050" s="223" t="s">
        <v>1797</v>
      </c>
      <c r="C1050" s="201">
        <v>2022</v>
      </c>
      <c r="D1050" s="202">
        <v>44832</v>
      </c>
      <c r="E1050" s="199" t="s">
        <v>1775</v>
      </c>
      <c r="F1050" s="199" t="s">
        <v>747</v>
      </c>
      <c r="G1050" s="199" t="s">
        <v>328</v>
      </c>
      <c r="H1050" s="199">
        <v>1109573943</v>
      </c>
      <c r="I1050" s="203" t="s">
        <v>327</v>
      </c>
      <c r="J1050" s="205">
        <v>44622</v>
      </c>
      <c r="K1050" s="198" t="str">
        <f t="shared" ca="1" si="0"/>
        <v>1 año, 5 mes</v>
      </c>
      <c r="L1050" s="199" t="s">
        <v>748</v>
      </c>
      <c r="M1050" s="199"/>
      <c r="N1050" s="199"/>
      <c r="O1050" s="199"/>
      <c r="P1050" s="199"/>
      <c r="Q1050" s="199" t="s">
        <v>214</v>
      </c>
      <c r="R1050" s="199" t="s">
        <v>1785</v>
      </c>
      <c r="S1050" s="199" t="str">
        <f t="shared" si="2"/>
        <v>ROT</v>
      </c>
      <c r="T1050" s="199"/>
      <c r="U1050" s="199" t="s">
        <v>371</v>
      </c>
    </row>
    <row r="1051" spans="1:21" ht="15.75" customHeight="1">
      <c r="A1051" s="200">
        <v>28</v>
      </c>
      <c r="B1051" s="223" t="s">
        <v>1797</v>
      </c>
      <c r="C1051" s="201">
        <v>2022</v>
      </c>
      <c r="D1051" s="202">
        <v>44832</v>
      </c>
      <c r="E1051" s="199" t="s">
        <v>1775</v>
      </c>
      <c r="F1051" s="199" t="s">
        <v>747</v>
      </c>
      <c r="G1051" s="199" t="s">
        <v>328</v>
      </c>
      <c r="H1051" s="199">
        <v>1109573943</v>
      </c>
      <c r="I1051" s="203" t="s">
        <v>327</v>
      </c>
      <c r="J1051" s="205">
        <v>44622</v>
      </c>
      <c r="K1051" s="198" t="str">
        <f t="shared" ca="1" si="0"/>
        <v>1 año, 5 mes</v>
      </c>
      <c r="L1051" s="199" t="s">
        <v>748</v>
      </c>
      <c r="M1051" s="199"/>
      <c r="N1051" s="199"/>
      <c r="O1051" s="199"/>
      <c r="P1051" s="199"/>
      <c r="Q1051" s="199" t="s">
        <v>295</v>
      </c>
      <c r="R1051" s="199" t="s">
        <v>1776</v>
      </c>
      <c r="S1051" s="199" t="str">
        <f t="shared" si="2"/>
        <v>INF</v>
      </c>
      <c r="T1051" s="199"/>
      <c r="U1051" s="199" t="s">
        <v>371</v>
      </c>
    </row>
    <row r="1052" spans="1:21" ht="15.75" customHeight="1">
      <c r="A1052" s="200">
        <v>30</v>
      </c>
      <c r="B1052" s="223" t="s">
        <v>1797</v>
      </c>
      <c r="C1052" s="201">
        <v>2022</v>
      </c>
      <c r="D1052" s="202">
        <v>44834</v>
      </c>
      <c r="E1052" s="199" t="s">
        <v>1775</v>
      </c>
      <c r="F1052" s="199" t="s">
        <v>763</v>
      </c>
      <c r="G1052" s="199" t="s">
        <v>328</v>
      </c>
      <c r="H1052" s="210">
        <v>1109574514</v>
      </c>
      <c r="I1052" s="203" t="s">
        <v>324</v>
      </c>
      <c r="J1052" s="205">
        <v>44684</v>
      </c>
      <c r="K1052" s="198" t="str">
        <f t="shared" ca="1" si="0"/>
        <v>1 año, 3 mes</v>
      </c>
      <c r="L1052" s="199" t="s">
        <v>764</v>
      </c>
      <c r="M1052" s="199" t="s">
        <v>1815</v>
      </c>
      <c r="N1052" s="199"/>
      <c r="O1052" s="199"/>
      <c r="P1052" s="199"/>
      <c r="Q1052" s="199" t="s">
        <v>212</v>
      </c>
      <c r="R1052" s="199" t="s">
        <v>1784</v>
      </c>
      <c r="S1052" s="199" t="str">
        <f t="shared" si="2"/>
        <v>HEX</v>
      </c>
      <c r="T1052" s="199"/>
      <c r="U1052" s="199" t="s">
        <v>371</v>
      </c>
    </row>
    <row r="1053" spans="1:21" ht="15.75" customHeight="1">
      <c r="A1053" s="200">
        <v>30</v>
      </c>
      <c r="B1053" s="223" t="s">
        <v>1797</v>
      </c>
      <c r="C1053" s="201">
        <v>2022</v>
      </c>
      <c r="D1053" s="202">
        <v>44834</v>
      </c>
      <c r="E1053" s="199" t="s">
        <v>1775</v>
      </c>
      <c r="F1053" s="199" t="s">
        <v>763</v>
      </c>
      <c r="G1053" s="199" t="s">
        <v>328</v>
      </c>
      <c r="H1053" s="210">
        <v>1109574514</v>
      </c>
      <c r="I1053" s="203" t="s">
        <v>324</v>
      </c>
      <c r="J1053" s="205">
        <v>44684</v>
      </c>
      <c r="K1053" s="198" t="str">
        <f t="shared" ca="1" si="0"/>
        <v>1 año, 3 mes</v>
      </c>
      <c r="L1053" s="199" t="s">
        <v>764</v>
      </c>
      <c r="M1053" s="199" t="s">
        <v>1815</v>
      </c>
      <c r="N1053" s="199"/>
      <c r="O1053" s="199"/>
      <c r="P1053" s="199"/>
      <c r="Q1053" s="199" t="s">
        <v>216</v>
      </c>
      <c r="R1053" s="199" t="s">
        <v>1783</v>
      </c>
      <c r="S1053" s="199" t="str">
        <f t="shared" si="2"/>
        <v>PRE</v>
      </c>
      <c r="T1053" s="199"/>
      <c r="U1053" s="199" t="s">
        <v>371</v>
      </c>
    </row>
    <row r="1054" spans="1:21" ht="15.75" customHeight="1">
      <c r="A1054" s="200">
        <v>30</v>
      </c>
      <c r="B1054" s="223" t="s">
        <v>1797</v>
      </c>
      <c r="C1054" s="201">
        <v>2022</v>
      </c>
      <c r="D1054" s="202">
        <v>44834</v>
      </c>
      <c r="E1054" s="199" t="s">
        <v>1775</v>
      </c>
      <c r="F1054" s="199" t="s">
        <v>763</v>
      </c>
      <c r="G1054" s="199" t="s">
        <v>328</v>
      </c>
      <c r="H1054" s="210">
        <v>1109574514</v>
      </c>
      <c r="I1054" s="203" t="s">
        <v>324</v>
      </c>
      <c r="J1054" s="205">
        <v>44684</v>
      </c>
      <c r="K1054" s="198" t="str">
        <f t="shared" ca="1" si="0"/>
        <v>1 año, 3 mes</v>
      </c>
      <c r="L1054" s="199" t="s">
        <v>764</v>
      </c>
      <c r="M1054" s="199" t="s">
        <v>1815</v>
      </c>
      <c r="N1054" s="199"/>
      <c r="O1054" s="199"/>
      <c r="P1054" s="199"/>
      <c r="Q1054" s="199" t="s">
        <v>214</v>
      </c>
      <c r="R1054" s="199" t="s">
        <v>1785</v>
      </c>
      <c r="S1054" s="199" t="str">
        <f t="shared" si="2"/>
        <v>ROT</v>
      </c>
      <c r="T1054" s="199"/>
      <c r="U1054" s="199" t="s">
        <v>371</v>
      </c>
    </row>
    <row r="1055" spans="1:21" ht="15.75" customHeight="1">
      <c r="A1055" s="200">
        <v>30</v>
      </c>
      <c r="B1055" s="223" t="s">
        <v>1797</v>
      </c>
      <c r="C1055" s="201">
        <v>2022</v>
      </c>
      <c r="D1055" s="202">
        <v>44834</v>
      </c>
      <c r="E1055" s="199" t="s">
        <v>1775</v>
      </c>
      <c r="F1055" s="199" t="s">
        <v>1387</v>
      </c>
      <c r="G1055" s="199" t="s">
        <v>328</v>
      </c>
      <c r="H1055" s="210">
        <v>1232819862</v>
      </c>
      <c r="I1055" s="203" t="s">
        <v>324</v>
      </c>
      <c r="J1055" s="206"/>
      <c r="K1055" s="198" t="str">
        <f t="shared" ca="1" si="0"/>
        <v>123 año, 7 mes</v>
      </c>
      <c r="L1055" s="199" t="s">
        <v>1388</v>
      </c>
      <c r="M1055" s="199"/>
      <c r="N1055" s="199"/>
      <c r="O1055" s="199"/>
      <c r="P1055" s="199"/>
      <c r="Q1055" s="199" t="s">
        <v>221</v>
      </c>
      <c r="R1055" s="199" t="s">
        <v>1777</v>
      </c>
      <c r="S1055" s="199" t="str">
        <f t="shared" si="2"/>
        <v>NIM</v>
      </c>
      <c r="T1055" s="199"/>
      <c r="U1055" s="199" t="s">
        <v>375</v>
      </c>
    </row>
    <row r="1056" spans="1:21" ht="15.75" customHeight="1">
      <c r="A1056" s="200">
        <v>30</v>
      </c>
      <c r="B1056" s="223" t="s">
        <v>1797</v>
      </c>
      <c r="C1056" s="201">
        <v>2022</v>
      </c>
      <c r="D1056" s="202">
        <v>44834</v>
      </c>
      <c r="E1056" s="199" t="s">
        <v>1775</v>
      </c>
      <c r="F1056" s="199" t="s">
        <v>1347</v>
      </c>
      <c r="G1056" s="199" t="s">
        <v>328</v>
      </c>
      <c r="H1056" s="199">
        <v>1232818492</v>
      </c>
      <c r="I1056" s="203" t="s">
        <v>324</v>
      </c>
      <c r="J1056" s="206"/>
      <c r="K1056" s="198" t="str">
        <f t="shared" ca="1" si="0"/>
        <v>123 año, 7 mes</v>
      </c>
      <c r="L1056" s="199" t="s">
        <v>1348</v>
      </c>
      <c r="M1056" s="199"/>
      <c r="N1056" s="199"/>
      <c r="O1056" s="199"/>
      <c r="P1056" s="199"/>
      <c r="Q1056" s="199" t="s">
        <v>295</v>
      </c>
      <c r="R1056" s="199" t="s">
        <v>1776</v>
      </c>
      <c r="S1056" s="199" t="str">
        <f t="shared" si="2"/>
        <v>INF</v>
      </c>
      <c r="T1056" s="199"/>
      <c r="U1056" s="199" t="s">
        <v>375</v>
      </c>
    </row>
    <row r="1057" spans="1:21" ht="15.75" customHeight="1">
      <c r="A1057" s="200">
        <v>30</v>
      </c>
      <c r="B1057" s="223" t="s">
        <v>1797</v>
      </c>
      <c r="C1057" s="201">
        <v>2022</v>
      </c>
      <c r="D1057" s="202">
        <v>44834</v>
      </c>
      <c r="E1057" s="199" t="s">
        <v>1775</v>
      </c>
      <c r="F1057" s="199" t="s">
        <v>1347</v>
      </c>
      <c r="G1057" s="199" t="s">
        <v>328</v>
      </c>
      <c r="H1057" s="199">
        <v>1232818492</v>
      </c>
      <c r="I1057" s="203" t="s">
        <v>324</v>
      </c>
      <c r="J1057" s="206"/>
      <c r="K1057" s="198" t="str">
        <f t="shared" ca="1" si="0"/>
        <v>123 año, 7 mes</v>
      </c>
      <c r="L1057" s="199" t="s">
        <v>1348</v>
      </c>
      <c r="M1057" s="199"/>
      <c r="N1057" s="199"/>
      <c r="O1057" s="199"/>
      <c r="P1057" s="199"/>
      <c r="Q1057" s="199" t="s">
        <v>221</v>
      </c>
      <c r="R1057" s="199" t="s">
        <v>1777</v>
      </c>
      <c r="S1057" s="199" t="str">
        <f t="shared" si="2"/>
        <v>NIM</v>
      </c>
      <c r="T1057" s="199"/>
      <c r="U1057" s="199" t="s">
        <v>375</v>
      </c>
    </row>
    <row r="1058" spans="1:21" ht="15.75" customHeight="1">
      <c r="A1058" s="200">
        <v>30</v>
      </c>
      <c r="B1058" s="223" t="s">
        <v>1797</v>
      </c>
      <c r="C1058" s="201">
        <v>2022</v>
      </c>
      <c r="D1058" s="202">
        <v>44834</v>
      </c>
      <c r="E1058" s="199" t="s">
        <v>1775</v>
      </c>
      <c r="F1058" s="199" t="s">
        <v>671</v>
      </c>
      <c r="G1058" s="199" t="s">
        <v>328</v>
      </c>
      <c r="H1058" s="199">
        <v>1109571469</v>
      </c>
      <c r="I1058" s="203" t="s">
        <v>324</v>
      </c>
      <c r="J1058" s="206"/>
      <c r="K1058" s="198" t="str">
        <f t="shared" ca="1" si="0"/>
        <v>123 año, 7 mes</v>
      </c>
      <c r="L1058" s="199" t="s">
        <v>672</v>
      </c>
      <c r="M1058" s="199"/>
      <c r="N1058" s="199"/>
      <c r="O1058" s="199"/>
      <c r="P1058" s="199"/>
      <c r="Q1058" s="199" t="s">
        <v>209</v>
      </c>
      <c r="R1058" s="199" t="s">
        <v>1779</v>
      </c>
      <c r="S1058" s="199" t="str">
        <f t="shared" si="2"/>
        <v>PEN</v>
      </c>
      <c r="T1058" s="199"/>
      <c r="U1058" s="199" t="s">
        <v>371</v>
      </c>
    </row>
    <row r="1059" spans="1:21" ht="15.75" customHeight="1">
      <c r="A1059" s="200">
        <v>30</v>
      </c>
      <c r="B1059" s="223" t="s">
        <v>1797</v>
      </c>
      <c r="C1059" s="201">
        <v>2022</v>
      </c>
      <c r="D1059" s="202">
        <v>44834</v>
      </c>
      <c r="E1059" s="199" t="s">
        <v>1775</v>
      </c>
      <c r="F1059" s="199" t="s">
        <v>671</v>
      </c>
      <c r="G1059" s="199" t="s">
        <v>328</v>
      </c>
      <c r="H1059" s="199">
        <v>1109571469</v>
      </c>
      <c r="I1059" s="203" t="s">
        <v>324</v>
      </c>
      <c r="J1059" s="206"/>
      <c r="K1059" s="198" t="str">
        <f t="shared" ca="1" si="0"/>
        <v>123 año, 7 mes</v>
      </c>
      <c r="L1059" s="199" t="s">
        <v>672</v>
      </c>
      <c r="M1059" s="199"/>
      <c r="N1059" s="199"/>
      <c r="O1059" s="199"/>
      <c r="P1059" s="199"/>
      <c r="Q1059" s="199" t="s">
        <v>208</v>
      </c>
      <c r="R1059" s="199" t="s">
        <v>1789</v>
      </c>
      <c r="S1059" s="199" t="str">
        <f t="shared" si="2"/>
        <v>AVA</v>
      </c>
      <c r="T1059" s="199"/>
      <c r="U1059" s="199" t="s">
        <v>371</v>
      </c>
    </row>
    <row r="1060" spans="1:21" ht="15.75" customHeight="1">
      <c r="A1060" s="200">
        <v>30</v>
      </c>
      <c r="B1060" s="223" t="s">
        <v>1797</v>
      </c>
      <c r="C1060" s="201">
        <v>2022</v>
      </c>
      <c r="D1060" s="202">
        <v>44834</v>
      </c>
      <c r="E1060" s="199" t="s">
        <v>1775</v>
      </c>
      <c r="F1060" s="199" t="s">
        <v>671</v>
      </c>
      <c r="G1060" s="199" t="s">
        <v>328</v>
      </c>
      <c r="H1060" s="199">
        <v>1109571469</v>
      </c>
      <c r="I1060" s="203" t="s">
        <v>324</v>
      </c>
      <c r="J1060" s="206"/>
      <c r="K1060" s="198" t="str">
        <f t="shared" ca="1" si="0"/>
        <v>123 año, 7 mes</v>
      </c>
      <c r="L1060" s="199" t="s">
        <v>672</v>
      </c>
      <c r="M1060" s="199"/>
      <c r="N1060" s="199"/>
      <c r="O1060" s="199"/>
      <c r="P1060" s="199"/>
      <c r="Q1060" s="199" t="s">
        <v>295</v>
      </c>
      <c r="R1060" s="199" t="s">
        <v>1776</v>
      </c>
      <c r="S1060" s="199" t="str">
        <f t="shared" si="2"/>
        <v>INF</v>
      </c>
      <c r="T1060" s="199"/>
      <c r="U1060" s="199" t="s">
        <v>371</v>
      </c>
    </row>
    <row r="1061" spans="1:21" ht="15.75" customHeight="1">
      <c r="A1061" s="200">
        <v>3</v>
      </c>
      <c r="B1061" s="223" t="s">
        <v>1811</v>
      </c>
      <c r="C1061" s="201">
        <v>2022</v>
      </c>
      <c r="D1061" s="202">
        <v>44837</v>
      </c>
      <c r="E1061" s="199" t="s">
        <v>1775</v>
      </c>
      <c r="F1061" s="199" t="s">
        <v>1328</v>
      </c>
      <c r="G1061" s="199" t="s">
        <v>328</v>
      </c>
      <c r="H1061" s="210">
        <v>1232818025</v>
      </c>
      <c r="I1061" s="203" t="s">
        <v>324</v>
      </c>
      <c r="J1061" s="205">
        <v>44495</v>
      </c>
      <c r="K1061" s="198" t="str">
        <f t="shared" ca="1" si="0"/>
        <v>1 año, 9 mes</v>
      </c>
      <c r="L1061" s="207" t="s">
        <v>1329</v>
      </c>
      <c r="M1061" s="207" t="s">
        <v>1846</v>
      </c>
      <c r="N1061" s="207"/>
      <c r="O1061" s="207" t="s">
        <v>1330</v>
      </c>
      <c r="P1061" s="207">
        <v>3156568286</v>
      </c>
      <c r="Q1061" s="199" t="s">
        <v>295</v>
      </c>
      <c r="R1061" s="199" t="s">
        <v>1776</v>
      </c>
      <c r="S1061" s="199" t="str">
        <f t="shared" si="2"/>
        <v>INF</v>
      </c>
      <c r="T1061" s="199"/>
      <c r="U1061" s="199" t="s">
        <v>375</v>
      </c>
    </row>
    <row r="1062" spans="1:21" ht="15.75" customHeight="1">
      <c r="A1062" s="200">
        <v>4</v>
      </c>
      <c r="B1062" s="223" t="s">
        <v>1811</v>
      </c>
      <c r="C1062" s="201">
        <v>2022</v>
      </c>
      <c r="D1062" s="202">
        <v>44838</v>
      </c>
      <c r="E1062" s="199" t="s">
        <v>1775</v>
      </c>
      <c r="F1062" s="199" t="s">
        <v>507</v>
      </c>
      <c r="G1062" s="199" t="s">
        <v>328</v>
      </c>
      <c r="H1062" s="210">
        <v>1105386638</v>
      </c>
      <c r="I1062" s="203" t="s">
        <v>327</v>
      </c>
      <c r="J1062" s="206"/>
      <c r="K1062" s="198" t="str">
        <f t="shared" ca="1" si="0"/>
        <v>123 año, 7 mes</v>
      </c>
      <c r="L1062" s="199" t="s">
        <v>508</v>
      </c>
      <c r="M1062" s="199"/>
      <c r="N1062" s="199"/>
      <c r="O1062" s="199"/>
      <c r="P1062" s="199"/>
      <c r="Q1062" s="199" t="s">
        <v>186</v>
      </c>
      <c r="R1062" s="199" t="s">
        <v>1781</v>
      </c>
      <c r="S1062" s="199" t="str">
        <f t="shared" si="2"/>
        <v>VAR</v>
      </c>
      <c r="T1062" s="199"/>
      <c r="U1062" s="199" t="s">
        <v>371</v>
      </c>
    </row>
    <row r="1063" spans="1:21" ht="15.75" customHeight="1">
      <c r="A1063" s="200">
        <v>4</v>
      </c>
      <c r="B1063" s="223" t="s">
        <v>1811</v>
      </c>
      <c r="C1063" s="201">
        <v>2022</v>
      </c>
      <c r="D1063" s="202">
        <v>44838</v>
      </c>
      <c r="E1063" s="199" t="s">
        <v>1775</v>
      </c>
      <c r="F1063" s="199" t="s">
        <v>1295</v>
      </c>
      <c r="G1063" s="199" t="s">
        <v>328</v>
      </c>
      <c r="H1063" s="210">
        <v>1232816741</v>
      </c>
      <c r="I1063" s="203" t="s">
        <v>327</v>
      </c>
      <c r="J1063" s="205">
        <v>44385</v>
      </c>
      <c r="K1063" s="198" t="str">
        <f t="shared" ca="1" si="0"/>
        <v>2 año, 1 mes</v>
      </c>
      <c r="L1063" s="199" t="s">
        <v>1296</v>
      </c>
      <c r="M1063" s="207" t="s">
        <v>1815</v>
      </c>
      <c r="N1063" s="207">
        <v>1053809192</v>
      </c>
      <c r="O1063" s="207" t="s">
        <v>1297</v>
      </c>
      <c r="P1063" s="207">
        <v>3227257828</v>
      </c>
      <c r="Q1063" s="199" t="s">
        <v>221</v>
      </c>
      <c r="R1063" s="199" t="s">
        <v>1777</v>
      </c>
      <c r="S1063" s="199" t="str">
        <f t="shared" si="2"/>
        <v>NIM</v>
      </c>
      <c r="T1063" s="199"/>
      <c r="U1063" s="199" t="s">
        <v>371</v>
      </c>
    </row>
    <row r="1064" spans="1:21" ht="15.75" customHeight="1">
      <c r="A1064" s="200">
        <v>4</v>
      </c>
      <c r="B1064" s="223" t="s">
        <v>1811</v>
      </c>
      <c r="C1064" s="201">
        <v>2022</v>
      </c>
      <c r="D1064" s="202">
        <v>44838</v>
      </c>
      <c r="E1064" s="199" t="s">
        <v>1775</v>
      </c>
      <c r="F1064" s="199" t="s">
        <v>673</v>
      </c>
      <c r="G1064" s="199" t="s">
        <v>328</v>
      </c>
      <c r="H1064" s="210">
        <v>1109571509</v>
      </c>
      <c r="I1064" s="203" t="s">
        <v>324</v>
      </c>
      <c r="J1064" s="204">
        <v>44276</v>
      </c>
      <c r="K1064" s="198" t="str">
        <f t="shared" ca="1" si="0"/>
        <v>2 año, 5 mes</v>
      </c>
      <c r="L1064" s="199" t="s">
        <v>674</v>
      </c>
      <c r="M1064" s="199" t="s">
        <v>1793</v>
      </c>
      <c r="N1064" s="199"/>
      <c r="O1064" s="199"/>
      <c r="P1064" s="199"/>
      <c r="Q1064" s="199" t="s">
        <v>209</v>
      </c>
      <c r="R1064" s="199" t="s">
        <v>1779</v>
      </c>
      <c r="S1064" s="199" t="str">
        <f t="shared" si="2"/>
        <v>PEN</v>
      </c>
      <c r="T1064" s="199"/>
      <c r="U1064" s="199" t="s">
        <v>371</v>
      </c>
    </row>
    <row r="1065" spans="1:21" ht="15.75" customHeight="1">
      <c r="A1065" s="200">
        <v>4</v>
      </c>
      <c r="B1065" s="223" t="s">
        <v>1811</v>
      </c>
      <c r="C1065" s="201">
        <v>2022</v>
      </c>
      <c r="D1065" s="202">
        <v>44838</v>
      </c>
      <c r="E1065" s="199" t="s">
        <v>1775</v>
      </c>
      <c r="F1065" s="199" t="s">
        <v>673</v>
      </c>
      <c r="G1065" s="199" t="s">
        <v>328</v>
      </c>
      <c r="H1065" s="210">
        <v>1109571509</v>
      </c>
      <c r="I1065" s="203" t="s">
        <v>324</v>
      </c>
      <c r="J1065" s="204">
        <v>44276</v>
      </c>
      <c r="K1065" s="198" t="str">
        <f t="shared" ca="1" si="0"/>
        <v>2 año, 5 mes</v>
      </c>
      <c r="L1065" s="199" t="s">
        <v>674</v>
      </c>
      <c r="M1065" s="199" t="s">
        <v>1793</v>
      </c>
      <c r="N1065" s="199"/>
      <c r="O1065" s="199"/>
      <c r="P1065" s="199"/>
      <c r="Q1065" s="199" t="s">
        <v>208</v>
      </c>
      <c r="R1065" s="199" t="s">
        <v>1789</v>
      </c>
      <c r="S1065" s="199" t="str">
        <f t="shared" si="2"/>
        <v>AVA</v>
      </c>
      <c r="T1065" s="199"/>
      <c r="U1065" s="199" t="s">
        <v>371</v>
      </c>
    </row>
    <row r="1066" spans="1:21" ht="15.75" customHeight="1">
      <c r="A1066" s="200">
        <v>6</v>
      </c>
      <c r="B1066" s="223" t="s">
        <v>1811</v>
      </c>
      <c r="C1066" s="201">
        <v>2022</v>
      </c>
      <c r="D1066" s="202">
        <v>44840</v>
      </c>
      <c r="E1066" s="199" t="s">
        <v>1775</v>
      </c>
      <c r="F1066" s="199" t="s">
        <v>1460</v>
      </c>
      <c r="G1066" s="199" t="s">
        <v>328</v>
      </c>
      <c r="H1066" s="199">
        <v>1241441975</v>
      </c>
      <c r="I1066" s="203" t="s">
        <v>324</v>
      </c>
      <c r="J1066" s="209">
        <v>44430</v>
      </c>
      <c r="K1066" s="198" t="str">
        <f t="shared" ca="1" si="0"/>
        <v>2 año, 0 mes</v>
      </c>
      <c r="L1066" s="199" t="s">
        <v>1461</v>
      </c>
      <c r="M1066" s="207" t="s">
        <v>1819</v>
      </c>
      <c r="N1066" s="207">
        <v>1110478398</v>
      </c>
      <c r="O1066" s="207" t="s">
        <v>1462</v>
      </c>
      <c r="P1066" s="207">
        <v>3225255535</v>
      </c>
      <c r="Q1066" s="199" t="s">
        <v>220</v>
      </c>
      <c r="R1066" s="199" t="s">
        <v>1787</v>
      </c>
      <c r="S1066" s="199" t="str">
        <f t="shared" si="2"/>
        <v>PRO</v>
      </c>
      <c r="T1066" s="199"/>
      <c r="U1066" s="199" t="s">
        <v>371</v>
      </c>
    </row>
    <row r="1067" spans="1:21" ht="15.75" customHeight="1">
      <c r="A1067" s="200">
        <v>6</v>
      </c>
      <c r="B1067" s="223" t="s">
        <v>1811</v>
      </c>
      <c r="C1067" s="201">
        <v>2022</v>
      </c>
      <c r="D1067" s="202">
        <v>44840</v>
      </c>
      <c r="E1067" s="199" t="s">
        <v>1775</v>
      </c>
      <c r="F1067" s="199" t="s">
        <v>1460</v>
      </c>
      <c r="G1067" s="199" t="s">
        <v>328</v>
      </c>
      <c r="H1067" s="199">
        <v>1241441975</v>
      </c>
      <c r="I1067" s="203" t="s">
        <v>324</v>
      </c>
      <c r="J1067" s="209">
        <v>44430</v>
      </c>
      <c r="K1067" s="198" t="str">
        <f t="shared" ca="1" si="0"/>
        <v>2 año, 0 mes</v>
      </c>
      <c r="L1067" s="199" t="s">
        <v>1461</v>
      </c>
      <c r="M1067" s="207" t="s">
        <v>1819</v>
      </c>
      <c r="N1067" s="207">
        <v>1110478398</v>
      </c>
      <c r="O1067" s="207" t="s">
        <v>1462</v>
      </c>
      <c r="P1067" s="207">
        <v>3225255535</v>
      </c>
      <c r="Q1067" s="199" t="s">
        <v>208</v>
      </c>
      <c r="R1067" s="199" t="s">
        <v>1789</v>
      </c>
      <c r="S1067" s="199" t="str">
        <f t="shared" si="2"/>
        <v>AVA</v>
      </c>
      <c r="T1067" s="199"/>
      <c r="U1067" s="199" t="s">
        <v>371</v>
      </c>
    </row>
    <row r="1068" spans="1:21" ht="15.75" customHeight="1">
      <c r="A1068" s="200">
        <v>7</v>
      </c>
      <c r="B1068" s="223" t="s">
        <v>1811</v>
      </c>
      <c r="C1068" s="201">
        <v>2022</v>
      </c>
      <c r="D1068" s="202">
        <v>44841</v>
      </c>
      <c r="E1068" s="199" t="s">
        <v>1775</v>
      </c>
      <c r="F1068" s="199" t="s">
        <v>439</v>
      </c>
      <c r="G1068" s="199" t="s">
        <v>328</v>
      </c>
      <c r="H1068" s="210">
        <v>1021401770</v>
      </c>
      <c r="I1068" s="203" t="s">
        <v>327</v>
      </c>
      <c r="J1068" s="206"/>
      <c r="K1068" s="198" t="str">
        <f t="shared" ca="1" si="0"/>
        <v>123 año, 7 mes</v>
      </c>
      <c r="L1068" s="199" t="s">
        <v>440</v>
      </c>
      <c r="M1068" s="199" t="s">
        <v>1799</v>
      </c>
      <c r="N1068" s="199"/>
      <c r="O1068" s="199"/>
      <c r="P1068" s="199"/>
      <c r="Q1068" s="199" t="s">
        <v>216</v>
      </c>
      <c r="R1068" s="199" t="s">
        <v>1783</v>
      </c>
      <c r="S1068" s="199" t="str">
        <f t="shared" si="2"/>
        <v>PRE</v>
      </c>
      <c r="T1068" s="199"/>
      <c r="U1068" s="199" t="s">
        <v>375</v>
      </c>
    </row>
    <row r="1069" spans="1:21" ht="15.75" customHeight="1">
      <c r="A1069" s="200">
        <v>7</v>
      </c>
      <c r="B1069" s="223" t="s">
        <v>1811</v>
      </c>
      <c r="C1069" s="201">
        <v>2022</v>
      </c>
      <c r="D1069" s="202">
        <v>44841</v>
      </c>
      <c r="E1069" s="199" t="s">
        <v>1775</v>
      </c>
      <c r="F1069" s="199" t="s">
        <v>439</v>
      </c>
      <c r="G1069" s="199" t="s">
        <v>328</v>
      </c>
      <c r="H1069" s="210">
        <v>1021401770</v>
      </c>
      <c r="I1069" s="203" t="s">
        <v>327</v>
      </c>
      <c r="J1069" s="206"/>
      <c r="K1069" s="198" t="str">
        <f t="shared" ca="1" si="0"/>
        <v>123 año, 7 mes</v>
      </c>
      <c r="L1069" s="199" t="s">
        <v>440</v>
      </c>
      <c r="M1069" s="199" t="s">
        <v>1799</v>
      </c>
      <c r="N1069" s="199"/>
      <c r="O1069" s="199"/>
      <c r="P1069" s="199"/>
      <c r="Q1069" s="199" t="s">
        <v>295</v>
      </c>
      <c r="R1069" s="199" t="s">
        <v>1776</v>
      </c>
      <c r="S1069" s="199" t="str">
        <f t="shared" si="2"/>
        <v>INF</v>
      </c>
      <c r="T1069" s="199"/>
      <c r="U1069" s="199" t="s">
        <v>375</v>
      </c>
    </row>
    <row r="1070" spans="1:21" ht="15.75" customHeight="1">
      <c r="A1070" s="200">
        <v>7</v>
      </c>
      <c r="B1070" s="223" t="s">
        <v>1811</v>
      </c>
      <c r="C1070" s="201">
        <v>2022</v>
      </c>
      <c r="D1070" s="202">
        <v>44841</v>
      </c>
      <c r="E1070" s="199" t="s">
        <v>1775</v>
      </c>
      <c r="F1070" s="199" t="s">
        <v>966</v>
      </c>
      <c r="G1070" s="199" t="s">
        <v>328</v>
      </c>
      <c r="H1070" s="210">
        <v>1116383887</v>
      </c>
      <c r="I1070" s="203" t="s">
        <v>324</v>
      </c>
      <c r="J1070" s="206"/>
      <c r="K1070" s="198" t="str">
        <f t="shared" ca="1" si="0"/>
        <v>123 año, 7 mes</v>
      </c>
      <c r="L1070" s="199" t="s">
        <v>967</v>
      </c>
      <c r="M1070" s="199"/>
      <c r="N1070" s="199"/>
      <c r="O1070" s="199"/>
      <c r="P1070" s="199"/>
      <c r="Q1070" s="199" t="s">
        <v>221</v>
      </c>
      <c r="R1070" s="199" t="s">
        <v>1777</v>
      </c>
      <c r="S1070" s="199" t="str">
        <f t="shared" si="2"/>
        <v>NIM</v>
      </c>
      <c r="T1070" s="199"/>
      <c r="U1070" s="199" t="s">
        <v>371</v>
      </c>
    </row>
    <row r="1071" spans="1:21" ht="15.75" customHeight="1">
      <c r="A1071" s="200">
        <v>8</v>
      </c>
      <c r="B1071" s="223" t="s">
        <v>1811</v>
      </c>
      <c r="C1071" s="201">
        <v>2022</v>
      </c>
      <c r="D1071" s="202">
        <v>44842</v>
      </c>
      <c r="E1071" s="199" t="s">
        <v>1775</v>
      </c>
      <c r="F1071" s="199" t="s">
        <v>1239</v>
      </c>
      <c r="G1071" s="199" t="s">
        <v>328</v>
      </c>
      <c r="H1071" s="199">
        <v>1232814472</v>
      </c>
      <c r="I1071" s="203" t="s">
        <v>327</v>
      </c>
      <c r="J1071" s="206"/>
      <c r="K1071" s="198" t="str">
        <f t="shared" ca="1" si="0"/>
        <v>123 año, 7 mes</v>
      </c>
      <c r="L1071" s="199" t="s">
        <v>1240</v>
      </c>
      <c r="M1071" s="199"/>
      <c r="N1071" s="199"/>
      <c r="O1071" s="199"/>
      <c r="P1071" s="199"/>
      <c r="Q1071" s="199" t="s">
        <v>209</v>
      </c>
      <c r="R1071" s="199" t="s">
        <v>1779</v>
      </c>
      <c r="S1071" s="199" t="str">
        <f t="shared" si="2"/>
        <v>PEN</v>
      </c>
      <c r="T1071" s="199"/>
      <c r="U1071" s="199" t="s">
        <v>375</v>
      </c>
    </row>
    <row r="1072" spans="1:21" ht="15.75" customHeight="1">
      <c r="A1072" s="200">
        <v>8</v>
      </c>
      <c r="B1072" s="223" t="s">
        <v>1811</v>
      </c>
      <c r="C1072" s="201">
        <v>2022</v>
      </c>
      <c r="D1072" s="202">
        <v>44842</v>
      </c>
      <c r="E1072" s="199" t="s">
        <v>1775</v>
      </c>
      <c r="F1072" s="199" t="s">
        <v>1239</v>
      </c>
      <c r="G1072" s="199" t="s">
        <v>328</v>
      </c>
      <c r="H1072" s="199">
        <v>1232814472</v>
      </c>
      <c r="I1072" s="203" t="s">
        <v>327</v>
      </c>
      <c r="J1072" s="206"/>
      <c r="K1072" s="198" t="str">
        <f t="shared" ca="1" si="0"/>
        <v>123 año, 7 mes</v>
      </c>
      <c r="L1072" s="199" t="s">
        <v>1240</v>
      </c>
      <c r="M1072" s="199"/>
      <c r="N1072" s="199"/>
      <c r="O1072" s="199"/>
      <c r="P1072" s="199"/>
      <c r="Q1072" s="199" t="s">
        <v>208</v>
      </c>
      <c r="R1072" s="199" t="s">
        <v>1789</v>
      </c>
      <c r="S1072" s="199" t="str">
        <f t="shared" si="2"/>
        <v>AVA</v>
      </c>
      <c r="T1072" s="199"/>
      <c r="U1072" s="199" t="s">
        <v>375</v>
      </c>
    </row>
    <row r="1073" spans="1:21" ht="15.75" customHeight="1">
      <c r="A1073" s="200">
        <v>8</v>
      </c>
      <c r="B1073" s="223" t="s">
        <v>1811</v>
      </c>
      <c r="C1073" s="201">
        <v>2022</v>
      </c>
      <c r="D1073" s="202">
        <v>44842</v>
      </c>
      <c r="E1073" s="199" t="s">
        <v>1775</v>
      </c>
      <c r="F1073" s="199" t="s">
        <v>1239</v>
      </c>
      <c r="G1073" s="199" t="s">
        <v>328</v>
      </c>
      <c r="H1073" s="199">
        <v>1232814472</v>
      </c>
      <c r="I1073" s="203" t="s">
        <v>327</v>
      </c>
      <c r="J1073" s="206"/>
      <c r="K1073" s="198" t="str">
        <f t="shared" ca="1" si="0"/>
        <v>123 año, 7 mes</v>
      </c>
      <c r="L1073" s="199" t="s">
        <v>1240</v>
      </c>
      <c r="M1073" s="199"/>
      <c r="N1073" s="199"/>
      <c r="O1073" s="199"/>
      <c r="P1073" s="199"/>
      <c r="Q1073" s="199" t="s">
        <v>210</v>
      </c>
      <c r="R1073" s="199" t="s">
        <v>1776</v>
      </c>
      <c r="S1073" s="199" t="str">
        <f t="shared" si="2"/>
        <v>INF</v>
      </c>
      <c r="T1073" s="199"/>
      <c r="U1073" s="199" t="s">
        <v>375</v>
      </c>
    </row>
    <row r="1074" spans="1:21" ht="15.75" customHeight="1">
      <c r="A1074" s="200">
        <v>10</v>
      </c>
      <c r="B1074" s="223" t="s">
        <v>1811</v>
      </c>
      <c r="C1074" s="201">
        <v>2022</v>
      </c>
      <c r="D1074" s="202">
        <v>44844</v>
      </c>
      <c r="E1074" s="199" t="s">
        <v>1775</v>
      </c>
      <c r="F1074" s="199" t="s">
        <v>411</v>
      </c>
      <c r="G1074" s="219" t="s">
        <v>406</v>
      </c>
      <c r="H1074" s="210">
        <v>669376083</v>
      </c>
      <c r="I1074" s="203" t="s">
        <v>327</v>
      </c>
      <c r="J1074" s="221">
        <v>44722</v>
      </c>
      <c r="K1074" s="198" t="str">
        <f t="shared" ca="1" si="0"/>
        <v>1 año, 2 mes</v>
      </c>
      <c r="L1074" s="199" t="s">
        <v>412</v>
      </c>
      <c r="M1074" s="199"/>
      <c r="N1074" s="199"/>
      <c r="O1074" s="207" t="s">
        <v>413</v>
      </c>
      <c r="P1074" s="207">
        <v>3104644814</v>
      </c>
      <c r="Q1074" s="199" t="s">
        <v>220</v>
      </c>
      <c r="R1074" s="199" t="s">
        <v>1787</v>
      </c>
      <c r="S1074" s="199" t="str">
        <f t="shared" si="2"/>
        <v>PRO</v>
      </c>
      <c r="T1074" s="199"/>
      <c r="U1074" s="199" t="s">
        <v>371</v>
      </c>
    </row>
    <row r="1075" spans="1:21" ht="15.75" customHeight="1">
      <c r="A1075" s="200">
        <v>10</v>
      </c>
      <c r="B1075" s="223" t="s">
        <v>1811</v>
      </c>
      <c r="C1075" s="201">
        <v>2022</v>
      </c>
      <c r="D1075" s="202">
        <v>44844</v>
      </c>
      <c r="E1075" s="199" t="s">
        <v>1775</v>
      </c>
      <c r="F1075" s="199" t="s">
        <v>411</v>
      </c>
      <c r="G1075" s="219" t="s">
        <v>406</v>
      </c>
      <c r="H1075" s="210">
        <v>669376083</v>
      </c>
      <c r="I1075" s="203" t="s">
        <v>327</v>
      </c>
      <c r="J1075" s="221">
        <v>44722</v>
      </c>
      <c r="K1075" s="198" t="str">
        <f t="shared" ca="1" si="0"/>
        <v>1 año, 2 mes</v>
      </c>
      <c r="L1075" s="199" t="s">
        <v>412</v>
      </c>
      <c r="M1075" s="199"/>
      <c r="N1075" s="199"/>
      <c r="O1075" s="207" t="s">
        <v>413</v>
      </c>
      <c r="P1075" s="207">
        <v>3104644814</v>
      </c>
      <c r="Q1075" s="199" t="s">
        <v>208</v>
      </c>
      <c r="R1075" s="199" t="s">
        <v>1789</v>
      </c>
      <c r="S1075" s="199" t="str">
        <f t="shared" si="2"/>
        <v>AVA</v>
      </c>
      <c r="T1075" s="199"/>
      <c r="U1075" s="199" t="s">
        <v>371</v>
      </c>
    </row>
    <row r="1076" spans="1:21" ht="15.75" customHeight="1">
      <c r="A1076" s="200">
        <v>10</v>
      </c>
      <c r="B1076" s="223" t="s">
        <v>1811</v>
      </c>
      <c r="C1076" s="201">
        <v>2022</v>
      </c>
      <c r="D1076" s="202">
        <v>44844</v>
      </c>
      <c r="E1076" s="199" t="s">
        <v>1775</v>
      </c>
      <c r="F1076" s="199" t="s">
        <v>687</v>
      </c>
      <c r="G1076" s="199" t="s">
        <v>328</v>
      </c>
      <c r="H1076" s="210">
        <v>1109571770</v>
      </c>
      <c r="I1076" s="203" t="s">
        <v>327</v>
      </c>
      <c r="J1076" s="206"/>
      <c r="K1076" s="198" t="str">
        <f t="shared" ca="1" si="0"/>
        <v>123 año, 7 mes</v>
      </c>
      <c r="L1076" s="199" t="s">
        <v>688</v>
      </c>
      <c r="M1076" s="199"/>
      <c r="N1076" s="199"/>
      <c r="O1076" s="199"/>
      <c r="P1076" s="199"/>
      <c r="Q1076" s="199" t="s">
        <v>216</v>
      </c>
      <c r="R1076" s="199" t="s">
        <v>1783</v>
      </c>
      <c r="S1076" s="199" t="str">
        <f t="shared" si="2"/>
        <v>PRE</v>
      </c>
      <c r="T1076" s="199"/>
      <c r="U1076" s="199" t="s">
        <v>371</v>
      </c>
    </row>
    <row r="1077" spans="1:21" ht="15.75" customHeight="1">
      <c r="A1077" s="200">
        <v>10</v>
      </c>
      <c r="B1077" s="223" t="s">
        <v>1811</v>
      </c>
      <c r="C1077" s="201">
        <v>2022</v>
      </c>
      <c r="D1077" s="202">
        <v>44844</v>
      </c>
      <c r="E1077" s="199" t="s">
        <v>1775</v>
      </c>
      <c r="F1077" s="199" t="s">
        <v>766</v>
      </c>
      <c r="G1077" s="199" t="s">
        <v>328</v>
      </c>
      <c r="H1077" s="199">
        <v>1109574531</v>
      </c>
      <c r="I1077" s="203" t="s">
        <v>324</v>
      </c>
      <c r="J1077" s="206"/>
      <c r="K1077" s="198" t="str">
        <f t="shared" ca="1" si="0"/>
        <v>123 año, 7 mes</v>
      </c>
      <c r="L1077" s="199" t="s">
        <v>767</v>
      </c>
      <c r="M1077" s="199" t="s">
        <v>1868</v>
      </c>
      <c r="N1077" s="199"/>
      <c r="O1077" s="199"/>
      <c r="P1077" s="199"/>
      <c r="Q1077" s="199" t="s">
        <v>221</v>
      </c>
      <c r="R1077" s="199" t="s">
        <v>1777</v>
      </c>
      <c r="S1077" s="199" t="str">
        <f t="shared" si="2"/>
        <v>NIM</v>
      </c>
      <c r="T1077" s="199"/>
      <c r="U1077" s="199" t="s">
        <v>375</v>
      </c>
    </row>
    <row r="1078" spans="1:21" ht="15.75" customHeight="1">
      <c r="A1078" s="200">
        <v>12</v>
      </c>
      <c r="B1078" s="223" t="s">
        <v>1811</v>
      </c>
      <c r="C1078" s="201">
        <v>2022</v>
      </c>
      <c r="D1078" s="202">
        <v>44846</v>
      </c>
      <c r="E1078" s="199" t="s">
        <v>1775</v>
      </c>
      <c r="F1078" s="199" t="s">
        <v>650</v>
      </c>
      <c r="G1078" s="199" t="s">
        <v>328</v>
      </c>
      <c r="H1078" s="210">
        <v>1109569982</v>
      </c>
      <c r="I1078" s="203" t="s">
        <v>327</v>
      </c>
      <c r="J1078" s="204">
        <v>44032</v>
      </c>
      <c r="K1078" s="198" t="str">
        <f t="shared" ca="1" si="0"/>
        <v>3 año, 1 mes</v>
      </c>
      <c r="L1078" s="199" t="s">
        <v>651</v>
      </c>
      <c r="M1078" s="199"/>
      <c r="N1078" s="199"/>
      <c r="O1078" s="199"/>
      <c r="P1078" s="199"/>
      <c r="Q1078" s="199" t="s">
        <v>216</v>
      </c>
      <c r="R1078" s="199" t="s">
        <v>1783</v>
      </c>
      <c r="S1078" s="199" t="str">
        <f t="shared" si="2"/>
        <v>PRE</v>
      </c>
      <c r="T1078" s="199"/>
      <c r="U1078" s="199" t="s">
        <v>375</v>
      </c>
    </row>
    <row r="1079" spans="1:21" ht="15.75" customHeight="1">
      <c r="A1079" s="200">
        <v>12</v>
      </c>
      <c r="B1079" s="223" t="s">
        <v>1811</v>
      </c>
      <c r="C1079" s="201">
        <v>2022</v>
      </c>
      <c r="D1079" s="202">
        <v>44846</v>
      </c>
      <c r="E1079" s="199" t="s">
        <v>1775</v>
      </c>
      <c r="F1079" s="199" t="s">
        <v>650</v>
      </c>
      <c r="G1079" s="199" t="s">
        <v>328</v>
      </c>
      <c r="H1079" s="210">
        <v>1109569982</v>
      </c>
      <c r="I1079" s="203" t="s">
        <v>327</v>
      </c>
      <c r="J1079" s="204">
        <v>44032</v>
      </c>
      <c r="K1079" s="198" t="str">
        <f t="shared" ca="1" si="0"/>
        <v>3 año, 1 mes</v>
      </c>
      <c r="L1079" s="199" t="s">
        <v>651</v>
      </c>
      <c r="M1079" s="199"/>
      <c r="N1079" s="199"/>
      <c r="O1079" s="199"/>
      <c r="P1079" s="199"/>
      <c r="Q1079" s="199" t="s">
        <v>210</v>
      </c>
      <c r="R1079" s="199" t="s">
        <v>1776</v>
      </c>
      <c r="S1079" s="199" t="str">
        <f t="shared" si="2"/>
        <v>INF</v>
      </c>
      <c r="T1079" s="199"/>
      <c r="U1079" s="199" t="s">
        <v>375</v>
      </c>
    </row>
    <row r="1080" spans="1:21" ht="15.75" customHeight="1">
      <c r="A1080" s="200">
        <v>12</v>
      </c>
      <c r="B1080" s="223" t="s">
        <v>1811</v>
      </c>
      <c r="C1080" s="201">
        <v>2022</v>
      </c>
      <c r="D1080" s="202">
        <v>44846</v>
      </c>
      <c r="E1080" s="199" t="s">
        <v>1775</v>
      </c>
      <c r="F1080" s="199" t="s">
        <v>641</v>
      </c>
      <c r="G1080" s="199" t="s">
        <v>328</v>
      </c>
      <c r="H1080" s="210">
        <v>1109569528</v>
      </c>
      <c r="I1080" s="203" t="s">
        <v>324</v>
      </c>
      <c r="J1080" s="206"/>
      <c r="K1080" s="198" t="str">
        <f t="shared" ca="1" si="0"/>
        <v>123 año, 7 mes</v>
      </c>
      <c r="L1080" s="199" t="s">
        <v>642</v>
      </c>
      <c r="M1080" s="199"/>
      <c r="N1080" s="199"/>
      <c r="O1080" s="199"/>
      <c r="P1080" s="199"/>
      <c r="Q1080" s="199" t="s">
        <v>210</v>
      </c>
      <c r="R1080" s="199" t="s">
        <v>1776</v>
      </c>
      <c r="S1080" s="199" t="str">
        <f t="shared" si="2"/>
        <v>INF</v>
      </c>
      <c r="T1080" s="199"/>
      <c r="U1080" s="199" t="s">
        <v>371</v>
      </c>
    </row>
    <row r="1081" spans="1:21" ht="15.75" customHeight="1">
      <c r="A1081" s="200">
        <v>12</v>
      </c>
      <c r="B1081" s="223" t="s">
        <v>1811</v>
      </c>
      <c r="C1081" s="201">
        <v>2022</v>
      </c>
      <c r="D1081" s="202">
        <v>44846</v>
      </c>
      <c r="E1081" s="199" t="s">
        <v>1775</v>
      </c>
      <c r="F1081" s="199" t="s">
        <v>1375</v>
      </c>
      <c r="G1081" s="199" t="s">
        <v>328</v>
      </c>
      <c r="H1081" s="210">
        <v>1232819436</v>
      </c>
      <c r="I1081" s="203" t="s">
        <v>327</v>
      </c>
      <c r="J1081" s="205">
        <v>44631</v>
      </c>
      <c r="K1081" s="198" t="str">
        <f t="shared" ca="1" si="0"/>
        <v>1 año, 5 mes</v>
      </c>
      <c r="L1081" s="199" t="s">
        <v>1376</v>
      </c>
      <c r="M1081" s="199" t="s">
        <v>1844</v>
      </c>
      <c r="N1081" s="199">
        <v>1144067275</v>
      </c>
      <c r="O1081" s="199" t="s">
        <v>1377</v>
      </c>
      <c r="P1081" s="199">
        <v>3166195143</v>
      </c>
      <c r="Q1081" s="199" t="s">
        <v>210</v>
      </c>
      <c r="R1081" s="199" t="s">
        <v>1776</v>
      </c>
      <c r="S1081" s="199" t="str">
        <f t="shared" si="2"/>
        <v>INF</v>
      </c>
      <c r="T1081" s="199"/>
      <c r="U1081" s="199" t="s">
        <v>371</v>
      </c>
    </row>
    <row r="1082" spans="1:21" ht="15.75" customHeight="1">
      <c r="A1082" s="200">
        <v>13</v>
      </c>
      <c r="B1082" s="223" t="s">
        <v>1811</v>
      </c>
      <c r="C1082" s="201">
        <v>2022</v>
      </c>
      <c r="D1082" s="202">
        <v>44847</v>
      </c>
      <c r="E1082" s="199" t="s">
        <v>1775</v>
      </c>
      <c r="F1082" s="199" t="s">
        <v>931</v>
      </c>
      <c r="G1082" s="199" t="s">
        <v>328</v>
      </c>
      <c r="H1082" s="210">
        <v>1112070175</v>
      </c>
      <c r="I1082" s="203" t="s">
        <v>324</v>
      </c>
      <c r="J1082" s="205">
        <v>44627</v>
      </c>
      <c r="K1082" s="198" t="str">
        <f t="shared" ca="1" si="0"/>
        <v>1 año, 5 mes</v>
      </c>
      <c r="L1082" s="207" t="s">
        <v>932</v>
      </c>
      <c r="M1082" s="207" t="s">
        <v>1862</v>
      </c>
      <c r="N1082" s="207">
        <v>1130616878</v>
      </c>
      <c r="O1082" s="207" t="s">
        <v>933</v>
      </c>
      <c r="P1082" s="207">
        <v>3154606746</v>
      </c>
      <c r="Q1082" s="199" t="s">
        <v>173</v>
      </c>
      <c r="R1082" s="199" t="s">
        <v>1777</v>
      </c>
      <c r="S1082" s="199" t="str">
        <f t="shared" si="2"/>
        <v>NIM</v>
      </c>
      <c r="T1082" s="199"/>
      <c r="U1082" s="199" t="s">
        <v>375</v>
      </c>
    </row>
    <row r="1083" spans="1:21" ht="15.75" customHeight="1">
      <c r="A1083" s="200">
        <v>13</v>
      </c>
      <c r="B1083" s="223" t="s">
        <v>1811</v>
      </c>
      <c r="C1083" s="201">
        <v>2022</v>
      </c>
      <c r="D1083" s="202">
        <v>44847</v>
      </c>
      <c r="E1083" s="199" t="s">
        <v>1775</v>
      </c>
      <c r="F1083" s="199" t="s">
        <v>931</v>
      </c>
      <c r="G1083" s="199" t="s">
        <v>328</v>
      </c>
      <c r="H1083" s="210">
        <v>1112070175</v>
      </c>
      <c r="I1083" s="203" t="s">
        <v>324</v>
      </c>
      <c r="J1083" s="205">
        <v>44627</v>
      </c>
      <c r="K1083" s="198" t="str">
        <f t="shared" ca="1" si="0"/>
        <v>1 año, 5 mes</v>
      </c>
      <c r="L1083" s="207" t="s">
        <v>932</v>
      </c>
      <c r="M1083" s="207" t="s">
        <v>1862</v>
      </c>
      <c r="N1083" s="207">
        <v>1130616878</v>
      </c>
      <c r="O1083" s="207" t="s">
        <v>933</v>
      </c>
      <c r="P1083" s="207">
        <v>3154606746</v>
      </c>
      <c r="Q1083" s="199" t="s">
        <v>210</v>
      </c>
      <c r="R1083" s="199" t="s">
        <v>1776</v>
      </c>
      <c r="S1083" s="199" t="str">
        <f t="shared" si="2"/>
        <v>INF</v>
      </c>
      <c r="T1083" s="199"/>
      <c r="U1083" s="199" t="s">
        <v>375</v>
      </c>
    </row>
    <row r="1084" spans="1:21" ht="15.75" customHeight="1">
      <c r="A1084" s="200">
        <v>13</v>
      </c>
      <c r="B1084" s="223" t="s">
        <v>1811</v>
      </c>
      <c r="C1084" s="201">
        <v>2022</v>
      </c>
      <c r="D1084" s="202">
        <v>44847</v>
      </c>
      <c r="E1084" s="199" t="s">
        <v>1775</v>
      </c>
      <c r="F1084" s="199" t="s">
        <v>1073</v>
      </c>
      <c r="G1084" s="199" t="s">
        <v>328</v>
      </c>
      <c r="H1084" s="210">
        <v>1150696247</v>
      </c>
      <c r="I1084" s="203" t="s">
        <v>324</v>
      </c>
      <c r="J1084" s="206"/>
      <c r="K1084" s="198" t="str">
        <f t="shared" ca="1" si="0"/>
        <v>123 año, 7 mes</v>
      </c>
      <c r="L1084" s="199" t="s">
        <v>1074</v>
      </c>
      <c r="M1084" s="199" t="s">
        <v>1839</v>
      </c>
      <c r="N1084" s="199"/>
      <c r="O1084" s="199"/>
      <c r="P1084" s="199"/>
      <c r="Q1084" s="199" t="s">
        <v>209</v>
      </c>
      <c r="R1084" s="199" t="s">
        <v>1779</v>
      </c>
      <c r="S1084" s="199" t="str">
        <f t="shared" si="2"/>
        <v>PEN</v>
      </c>
      <c r="T1084" s="199"/>
      <c r="U1084" s="199" t="s">
        <v>375</v>
      </c>
    </row>
    <row r="1085" spans="1:21" ht="15.75" customHeight="1">
      <c r="A1085" s="200">
        <v>13</v>
      </c>
      <c r="B1085" s="223" t="s">
        <v>1811</v>
      </c>
      <c r="C1085" s="201">
        <v>2022</v>
      </c>
      <c r="D1085" s="202">
        <v>44847</v>
      </c>
      <c r="E1085" s="199" t="s">
        <v>1775</v>
      </c>
      <c r="F1085" s="199" t="s">
        <v>1073</v>
      </c>
      <c r="G1085" s="199" t="s">
        <v>328</v>
      </c>
      <c r="H1085" s="210">
        <v>1150696247</v>
      </c>
      <c r="I1085" s="203" t="s">
        <v>324</v>
      </c>
      <c r="J1085" s="206"/>
      <c r="K1085" s="198" t="str">
        <f t="shared" ca="1" si="0"/>
        <v>123 año, 7 mes</v>
      </c>
      <c r="L1085" s="199" t="s">
        <v>1074</v>
      </c>
      <c r="M1085" s="199" t="s">
        <v>1839</v>
      </c>
      <c r="N1085" s="199"/>
      <c r="O1085" s="199"/>
      <c r="P1085" s="199"/>
      <c r="Q1085" s="199" t="s">
        <v>208</v>
      </c>
      <c r="R1085" s="199" t="s">
        <v>1789</v>
      </c>
      <c r="S1085" s="199" t="str">
        <f t="shared" si="2"/>
        <v>AVA</v>
      </c>
      <c r="T1085" s="199"/>
      <c r="U1085" s="199" t="s">
        <v>375</v>
      </c>
    </row>
    <row r="1086" spans="1:21" ht="15.75" customHeight="1">
      <c r="A1086" s="200">
        <v>14</v>
      </c>
      <c r="B1086" s="223" t="s">
        <v>1811</v>
      </c>
      <c r="C1086" s="201">
        <v>2022</v>
      </c>
      <c r="D1086" s="202">
        <v>44848</v>
      </c>
      <c r="E1086" s="199" t="s">
        <v>1775</v>
      </c>
      <c r="F1086" s="199" t="s">
        <v>744</v>
      </c>
      <c r="G1086" s="199" t="s">
        <v>328</v>
      </c>
      <c r="H1086" s="199">
        <v>1109573739</v>
      </c>
      <c r="I1086" s="203" t="s">
        <v>324</v>
      </c>
      <c r="J1086" s="205">
        <v>44596</v>
      </c>
      <c r="K1086" s="198" t="str">
        <f t="shared" ca="1" si="0"/>
        <v>1 año, 6 mes</v>
      </c>
      <c r="L1086" s="199" t="s">
        <v>745</v>
      </c>
      <c r="M1086" s="199" t="s">
        <v>1842</v>
      </c>
      <c r="N1086" s="199">
        <v>1144028853</v>
      </c>
      <c r="O1086" s="199" t="s">
        <v>746</v>
      </c>
      <c r="P1086" s="199">
        <v>3176525687</v>
      </c>
      <c r="Q1086" s="199" t="s">
        <v>210</v>
      </c>
      <c r="R1086" s="199" t="s">
        <v>1776</v>
      </c>
      <c r="S1086" s="199" t="str">
        <f t="shared" si="2"/>
        <v>INF</v>
      </c>
      <c r="T1086" s="199"/>
      <c r="U1086" s="199" t="s">
        <v>371</v>
      </c>
    </row>
    <row r="1087" spans="1:21" ht="15.75" customHeight="1">
      <c r="A1087" s="200">
        <v>14</v>
      </c>
      <c r="B1087" s="223" t="s">
        <v>1811</v>
      </c>
      <c r="C1087" s="201">
        <v>2022</v>
      </c>
      <c r="D1087" s="202">
        <v>44848</v>
      </c>
      <c r="E1087" s="199" t="s">
        <v>1775</v>
      </c>
      <c r="F1087" s="208" t="s">
        <v>987</v>
      </c>
      <c r="G1087" s="199" t="s">
        <v>328</v>
      </c>
      <c r="H1087" s="210">
        <v>1126828189</v>
      </c>
      <c r="I1087" s="203" t="s">
        <v>324</v>
      </c>
      <c r="J1087" s="209">
        <v>44371</v>
      </c>
      <c r="K1087" s="198" t="str">
        <f t="shared" ca="1" si="0"/>
        <v>2 año, 2 mes</v>
      </c>
      <c r="L1087" s="199" t="s">
        <v>325</v>
      </c>
      <c r="M1087" s="199" t="s">
        <v>1791</v>
      </c>
      <c r="N1087" s="199"/>
      <c r="O1087" s="199"/>
      <c r="P1087" s="199"/>
      <c r="Q1087" s="199" t="s">
        <v>216</v>
      </c>
      <c r="R1087" s="199" t="s">
        <v>1783</v>
      </c>
      <c r="S1087" s="199" t="str">
        <f t="shared" si="2"/>
        <v>PRE</v>
      </c>
      <c r="T1087" s="199"/>
      <c r="U1087" s="199" t="s">
        <v>375</v>
      </c>
    </row>
    <row r="1088" spans="1:21" ht="15.75" customHeight="1">
      <c r="A1088" s="200">
        <v>14</v>
      </c>
      <c r="B1088" s="223" t="s">
        <v>1811</v>
      </c>
      <c r="C1088" s="201">
        <v>2022</v>
      </c>
      <c r="D1088" s="202">
        <v>44848</v>
      </c>
      <c r="E1088" s="199" t="s">
        <v>1775</v>
      </c>
      <c r="F1088" s="210" t="s">
        <v>976</v>
      </c>
      <c r="G1088" s="199" t="s">
        <v>328</v>
      </c>
      <c r="H1088" s="216">
        <v>1123211458</v>
      </c>
      <c r="I1088" s="203" t="s">
        <v>327</v>
      </c>
      <c r="J1088" s="206"/>
      <c r="K1088" s="198" t="str">
        <f t="shared" ca="1" si="0"/>
        <v>123 año, 7 mes</v>
      </c>
      <c r="L1088" s="199" t="s">
        <v>977</v>
      </c>
      <c r="M1088" s="199"/>
      <c r="N1088" s="199"/>
      <c r="O1088" s="199"/>
      <c r="P1088" s="199"/>
      <c r="Q1088" s="199" t="s">
        <v>173</v>
      </c>
      <c r="R1088" s="199" t="s">
        <v>1777</v>
      </c>
      <c r="S1088" s="199" t="str">
        <f t="shared" si="2"/>
        <v>NIM</v>
      </c>
      <c r="T1088" s="199"/>
      <c r="U1088" s="199" t="s">
        <v>375</v>
      </c>
    </row>
    <row r="1089" spans="1:21" ht="15.75" customHeight="1">
      <c r="A1089" s="200">
        <v>14</v>
      </c>
      <c r="B1089" s="223" t="s">
        <v>1811</v>
      </c>
      <c r="C1089" s="201">
        <v>2022</v>
      </c>
      <c r="D1089" s="202">
        <v>44848</v>
      </c>
      <c r="E1089" s="199" t="s">
        <v>1775</v>
      </c>
      <c r="F1089" s="210" t="s">
        <v>976</v>
      </c>
      <c r="G1089" s="199" t="s">
        <v>328</v>
      </c>
      <c r="H1089" s="216">
        <v>1123211458</v>
      </c>
      <c r="I1089" s="203" t="s">
        <v>327</v>
      </c>
      <c r="J1089" s="206"/>
      <c r="K1089" s="198" t="str">
        <f t="shared" ca="1" si="0"/>
        <v>123 año, 7 mes</v>
      </c>
      <c r="L1089" s="199" t="s">
        <v>977</v>
      </c>
      <c r="M1089" s="199"/>
      <c r="N1089" s="199"/>
      <c r="O1089" s="199"/>
      <c r="P1089" s="199"/>
      <c r="Q1089" s="199" t="s">
        <v>208</v>
      </c>
      <c r="R1089" s="199" t="s">
        <v>1789</v>
      </c>
      <c r="S1089" s="199" t="str">
        <f t="shared" si="2"/>
        <v>AVA</v>
      </c>
      <c r="T1089" s="199"/>
      <c r="U1089" s="199" t="s">
        <v>375</v>
      </c>
    </row>
    <row r="1090" spans="1:21" ht="15.75" customHeight="1">
      <c r="A1090" s="200">
        <v>18</v>
      </c>
      <c r="B1090" s="223" t="s">
        <v>1811</v>
      </c>
      <c r="C1090" s="201">
        <v>2022</v>
      </c>
      <c r="D1090" s="202">
        <v>44852</v>
      </c>
      <c r="E1090" s="199" t="s">
        <v>1775</v>
      </c>
      <c r="F1090" s="199" t="s">
        <v>1206</v>
      </c>
      <c r="G1090" s="199" t="s">
        <v>328</v>
      </c>
      <c r="H1090" s="199">
        <v>1232812806</v>
      </c>
      <c r="I1090" s="203" t="s">
        <v>324</v>
      </c>
      <c r="J1090" s="206"/>
      <c r="K1090" s="198" t="str">
        <f t="shared" ca="1" si="0"/>
        <v>123 año, 7 mes</v>
      </c>
      <c r="L1090" s="199" t="s">
        <v>1207</v>
      </c>
      <c r="M1090" s="199"/>
      <c r="N1090" s="199"/>
      <c r="O1090" s="199"/>
      <c r="P1090" s="199"/>
      <c r="Q1090" s="199" t="s">
        <v>210</v>
      </c>
      <c r="R1090" s="199" t="s">
        <v>1776</v>
      </c>
      <c r="S1090" s="199" t="str">
        <f t="shared" si="2"/>
        <v>INF</v>
      </c>
      <c r="T1090" s="199"/>
      <c r="U1090" s="199" t="s">
        <v>375</v>
      </c>
    </row>
    <row r="1091" spans="1:21" ht="15.75" customHeight="1">
      <c r="A1091" s="200">
        <v>18</v>
      </c>
      <c r="B1091" s="223" t="s">
        <v>1811</v>
      </c>
      <c r="C1091" s="201">
        <v>2022</v>
      </c>
      <c r="D1091" s="202">
        <v>44852</v>
      </c>
      <c r="E1091" s="199" t="s">
        <v>1775</v>
      </c>
      <c r="F1091" s="199" t="s">
        <v>1392</v>
      </c>
      <c r="G1091" s="199" t="s">
        <v>328</v>
      </c>
      <c r="H1091" s="210">
        <v>1232820037</v>
      </c>
      <c r="I1091" s="203" t="s">
        <v>327</v>
      </c>
      <c r="J1091" s="206"/>
      <c r="K1091" s="198" t="str">
        <f t="shared" ca="1" si="0"/>
        <v>123 año, 7 mes</v>
      </c>
      <c r="L1091" s="199" t="s">
        <v>1393</v>
      </c>
      <c r="M1091" s="199"/>
      <c r="N1091" s="199"/>
      <c r="O1091" s="199"/>
      <c r="P1091" s="199"/>
      <c r="Q1091" s="199" t="s">
        <v>221</v>
      </c>
      <c r="R1091" s="199" t="s">
        <v>1777</v>
      </c>
      <c r="S1091" s="199" t="str">
        <f t="shared" si="2"/>
        <v>NIM</v>
      </c>
      <c r="T1091" s="199"/>
      <c r="U1091" s="199" t="s">
        <v>375</v>
      </c>
    </row>
    <row r="1092" spans="1:21" ht="15.75" customHeight="1">
      <c r="A1092" s="200">
        <v>18</v>
      </c>
      <c r="B1092" s="223" t="s">
        <v>1811</v>
      </c>
      <c r="C1092" s="201">
        <v>2022</v>
      </c>
      <c r="D1092" s="202">
        <v>44852</v>
      </c>
      <c r="E1092" s="199" t="s">
        <v>1775</v>
      </c>
      <c r="F1092" s="199" t="s">
        <v>769</v>
      </c>
      <c r="G1092" s="199" t="s">
        <v>328</v>
      </c>
      <c r="H1092" s="199">
        <v>1109574608</v>
      </c>
      <c r="I1092" s="203" t="s">
        <v>327</v>
      </c>
      <c r="J1092" s="206"/>
      <c r="K1092" s="198" t="str">
        <f t="shared" ca="1" si="0"/>
        <v>123 año, 7 mes</v>
      </c>
      <c r="L1092" s="199" t="s">
        <v>770</v>
      </c>
      <c r="M1092" s="199"/>
      <c r="N1092" s="199"/>
      <c r="O1092" s="199"/>
      <c r="P1092" s="199"/>
      <c r="Q1092" s="199" t="s">
        <v>221</v>
      </c>
      <c r="R1092" s="199" t="s">
        <v>1777</v>
      </c>
      <c r="S1092" s="199" t="str">
        <f t="shared" si="2"/>
        <v>NIM</v>
      </c>
      <c r="T1092" s="199"/>
      <c r="U1092" s="199" t="s">
        <v>375</v>
      </c>
    </row>
    <row r="1093" spans="1:21" ht="15.75" customHeight="1">
      <c r="A1093" s="200">
        <v>18</v>
      </c>
      <c r="B1093" s="223" t="s">
        <v>1811</v>
      </c>
      <c r="C1093" s="201">
        <v>2022</v>
      </c>
      <c r="D1093" s="202">
        <v>44852</v>
      </c>
      <c r="E1093" s="199" t="s">
        <v>1775</v>
      </c>
      <c r="F1093" s="199" t="s">
        <v>1414</v>
      </c>
      <c r="G1093" s="199" t="s">
        <v>328</v>
      </c>
      <c r="H1093" s="199">
        <v>1232820727</v>
      </c>
      <c r="I1093" s="203" t="s">
        <v>324</v>
      </c>
      <c r="J1093" s="205">
        <v>44755</v>
      </c>
      <c r="K1093" s="198" t="str">
        <f t="shared" ca="1" si="0"/>
        <v>1 año, 1 mes</v>
      </c>
      <c r="L1093" s="199" t="s">
        <v>1415</v>
      </c>
      <c r="M1093" s="199"/>
      <c r="N1093" s="199"/>
      <c r="O1093" s="199"/>
      <c r="P1093" s="199"/>
      <c r="Q1093" s="199" t="s">
        <v>221</v>
      </c>
      <c r="R1093" s="199" t="s">
        <v>1777</v>
      </c>
      <c r="S1093" s="199" t="str">
        <f t="shared" si="2"/>
        <v>NIM</v>
      </c>
      <c r="T1093" s="199"/>
      <c r="U1093" s="199" t="s">
        <v>371</v>
      </c>
    </row>
    <row r="1094" spans="1:21" ht="15.75" customHeight="1">
      <c r="A1094" s="200">
        <v>18</v>
      </c>
      <c r="B1094" s="223" t="s">
        <v>1811</v>
      </c>
      <c r="C1094" s="201">
        <v>2022</v>
      </c>
      <c r="D1094" s="202">
        <v>44852</v>
      </c>
      <c r="E1094" s="199" t="s">
        <v>1775</v>
      </c>
      <c r="F1094" s="199" t="s">
        <v>1217</v>
      </c>
      <c r="G1094" s="199" t="s">
        <v>328</v>
      </c>
      <c r="H1094" s="210">
        <v>1232813111</v>
      </c>
      <c r="I1094" s="203" t="s">
        <v>327</v>
      </c>
      <c r="J1094" s="206"/>
      <c r="K1094" s="198" t="str">
        <f t="shared" ca="1" si="0"/>
        <v>123 año, 7 mes</v>
      </c>
      <c r="L1094" s="199" t="s">
        <v>1218</v>
      </c>
      <c r="M1094" s="199"/>
      <c r="N1094" s="199"/>
      <c r="O1094" s="199"/>
      <c r="P1094" s="199"/>
      <c r="Q1094" s="199" t="s">
        <v>209</v>
      </c>
      <c r="R1094" s="199" t="s">
        <v>1779</v>
      </c>
      <c r="S1094" s="199" t="str">
        <f t="shared" si="2"/>
        <v>PEN</v>
      </c>
      <c r="T1094" s="199"/>
      <c r="U1094" s="199" t="s">
        <v>371</v>
      </c>
    </row>
    <row r="1095" spans="1:21" ht="15.75" customHeight="1">
      <c r="A1095" s="200">
        <v>18</v>
      </c>
      <c r="B1095" s="223" t="s">
        <v>1811</v>
      </c>
      <c r="C1095" s="201">
        <v>2022</v>
      </c>
      <c r="D1095" s="202">
        <v>44852</v>
      </c>
      <c r="E1095" s="199" t="s">
        <v>1775</v>
      </c>
      <c r="F1095" s="199" t="s">
        <v>1217</v>
      </c>
      <c r="G1095" s="199" t="s">
        <v>328</v>
      </c>
      <c r="H1095" s="210">
        <v>1232813111</v>
      </c>
      <c r="I1095" s="203" t="s">
        <v>327</v>
      </c>
      <c r="J1095" s="206"/>
      <c r="K1095" s="198" t="str">
        <f t="shared" ca="1" si="0"/>
        <v>123 año, 7 mes</v>
      </c>
      <c r="L1095" s="199" t="s">
        <v>1218</v>
      </c>
      <c r="M1095" s="199"/>
      <c r="N1095" s="199"/>
      <c r="O1095" s="199"/>
      <c r="P1095" s="199"/>
      <c r="Q1095" s="199" t="s">
        <v>208</v>
      </c>
      <c r="R1095" s="199" t="s">
        <v>1789</v>
      </c>
      <c r="S1095" s="199" t="str">
        <f t="shared" si="2"/>
        <v>AVA</v>
      </c>
      <c r="T1095" s="199"/>
      <c r="U1095" s="199" t="s">
        <v>371</v>
      </c>
    </row>
    <row r="1096" spans="1:21" ht="15.75" customHeight="1">
      <c r="A1096" s="200">
        <v>18</v>
      </c>
      <c r="B1096" s="223" t="s">
        <v>1811</v>
      </c>
      <c r="C1096" s="201">
        <v>2022</v>
      </c>
      <c r="D1096" s="202">
        <v>44852</v>
      </c>
      <c r="E1096" s="199" t="s">
        <v>1775</v>
      </c>
      <c r="F1096" s="199" t="s">
        <v>1217</v>
      </c>
      <c r="G1096" s="199" t="s">
        <v>328</v>
      </c>
      <c r="H1096" s="210">
        <v>1232813111</v>
      </c>
      <c r="I1096" s="203" t="s">
        <v>327</v>
      </c>
      <c r="J1096" s="206"/>
      <c r="K1096" s="198" t="str">
        <f t="shared" ca="1" si="0"/>
        <v>123 año, 7 mes</v>
      </c>
      <c r="L1096" s="199" t="s">
        <v>1218</v>
      </c>
      <c r="M1096" s="199"/>
      <c r="N1096" s="199"/>
      <c r="O1096" s="199"/>
      <c r="P1096" s="199"/>
      <c r="Q1096" s="199" t="s">
        <v>210</v>
      </c>
      <c r="R1096" s="199" t="s">
        <v>1776</v>
      </c>
      <c r="S1096" s="199" t="str">
        <f t="shared" si="2"/>
        <v>INF</v>
      </c>
      <c r="T1096" s="199"/>
      <c r="U1096" s="199" t="s">
        <v>371</v>
      </c>
    </row>
    <row r="1097" spans="1:21" ht="15.75" customHeight="1">
      <c r="A1097" s="200">
        <v>19</v>
      </c>
      <c r="B1097" s="223" t="s">
        <v>1811</v>
      </c>
      <c r="C1097" s="201">
        <v>2022</v>
      </c>
      <c r="D1097" s="202">
        <v>44853</v>
      </c>
      <c r="E1097" s="199" t="s">
        <v>1775</v>
      </c>
      <c r="F1097" s="199" t="s">
        <v>940</v>
      </c>
      <c r="G1097" s="199" t="s">
        <v>328</v>
      </c>
      <c r="H1097" s="210">
        <v>1112070631</v>
      </c>
      <c r="I1097" s="203" t="s">
        <v>327</v>
      </c>
      <c r="J1097" s="206"/>
      <c r="K1097" s="198" t="str">
        <f t="shared" ca="1" si="0"/>
        <v>123 año, 7 mes</v>
      </c>
      <c r="L1097" s="199" t="s">
        <v>941</v>
      </c>
      <c r="M1097" s="199"/>
      <c r="N1097" s="199"/>
      <c r="O1097" s="199"/>
      <c r="P1097" s="199"/>
      <c r="Q1097" s="199" t="s">
        <v>221</v>
      </c>
      <c r="R1097" s="199" t="s">
        <v>1777</v>
      </c>
      <c r="S1097" s="199" t="str">
        <f t="shared" si="2"/>
        <v>NIM</v>
      </c>
      <c r="T1097" s="199"/>
      <c r="U1097" s="199" t="s">
        <v>375</v>
      </c>
    </row>
    <row r="1098" spans="1:21" ht="15.75" customHeight="1">
      <c r="A1098" s="200">
        <v>20</v>
      </c>
      <c r="B1098" s="223" t="s">
        <v>1811</v>
      </c>
      <c r="C1098" s="201">
        <v>2022</v>
      </c>
      <c r="D1098" s="202">
        <v>44854</v>
      </c>
      <c r="E1098" s="199" t="s">
        <v>1775</v>
      </c>
      <c r="F1098" s="199" t="s">
        <v>1301</v>
      </c>
      <c r="G1098" s="199" t="s">
        <v>328</v>
      </c>
      <c r="H1098" s="199">
        <v>1232817091</v>
      </c>
      <c r="I1098" s="203" t="s">
        <v>327</v>
      </c>
      <c r="J1098" s="206"/>
      <c r="K1098" s="198" t="str">
        <f t="shared" ca="1" si="0"/>
        <v>123 año, 7 mes</v>
      </c>
      <c r="L1098" s="199" t="s">
        <v>432</v>
      </c>
      <c r="M1098" s="199"/>
      <c r="N1098" s="199"/>
      <c r="O1098" s="199"/>
      <c r="P1098" s="199"/>
      <c r="Q1098" s="199" t="s">
        <v>210</v>
      </c>
      <c r="R1098" s="199" t="s">
        <v>1776</v>
      </c>
      <c r="S1098" s="199" t="str">
        <f t="shared" si="2"/>
        <v>INF</v>
      </c>
      <c r="T1098" s="199"/>
      <c r="U1098" s="199" t="s">
        <v>371</v>
      </c>
    </row>
    <row r="1099" spans="1:21" ht="15.75" customHeight="1">
      <c r="A1099" s="200">
        <v>20</v>
      </c>
      <c r="B1099" s="223" t="s">
        <v>1811</v>
      </c>
      <c r="C1099" s="201">
        <v>2022</v>
      </c>
      <c r="D1099" s="202">
        <v>44854</v>
      </c>
      <c r="E1099" s="199" t="s">
        <v>1775</v>
      </c>
      <c r="F1099" s="199" t="s">
        <v>1027</v>
      </c>
      <c r="G1099" s="199" t="s">
        <v>328</v>
      </c>
      <c r="H1099" s="210">
        <v>1144112566</v>
      </c>
      <c r="I1099" s="203" t="s">
        <v>327</v>
      </c>
      <c r="J1099" s="206"/>
      <c r="K1099" s="198" t="str">
        <f t="shared" ca="1" si="0"/>
        <v>123 año, 7 mes</v>
      </c>
      <c r="L1099" s="199" t="s">
        <v>1028</v>
      </c>
      <c r="M1099" s="199"/>
      <c r="N1099" s="199"/>
      <c r="O1099" s="199"/>
      <c r="P1099" s="199"/>
      <c r="Q1099" s="199" t="s">
        <v>221</v>
      </c>
      <c r="R1099" s="199" t="s">
        <v>1777</v>
      </c>
      <c r="S1099" s="199" t="str">
        <f t="shared" si="2"/>
        <v>NIM</v>
      </c>
      <c r="T1099" s="199"/>
      <c r="U1099" s="199" t="s">
        <v>371</v>
      </c>
    </row>
    <row r="1100" spans="1:21" ht="15.75" customHeight="1">
      <c r="A1100" s="200">
        <v>20</v>
      </c>
      <c r="B1100" s="223" t="s">
        <v>1811</v>
      </c>
      <c r="C1100" s="201">
        <v>2022</v>
      </c>
      <c r="D1100" s="202">
        <v>44854</v>
      </c>
      <c r="E1100" s="199" t="s">
        <v>1775</v>
      </c>
      <c r="F1100" s="199" t="s">
        <v>934</v>
      </c>
      <c r="G1100" s="199" t="s">
        <v>328</v>
      </c>
      <c r="H1100" s="210">
        <v>1112070601</v>
      </c>
      <c r="I1100" s="203" t="s">
        <v>327</v>
      </c>
      <c r="J1100" s="205">
        <v>44723</v>
      </c>
      <c r="K1100" s="198" t="str">
        <f t="shared" ca="1" si="0"/>
        <v>1 año, 2 mes</v>
      </c>
      <c r="L1100" s="207" t="s">
        <v>935</v>
      </c>
      <c r="M1100" s="199"/>
      <c r="N1100" s="199"/>
      <c r="O1100" s="199"/>
      <c r="P1100" s="199"/>
      <c r="Q1100" s="199" t="s">
        <v>212</v>
      </c>
      <c r="R1100" s="199" t="s">
        <v>1784</v>
      </c>
      <c r="S1100" s="199" t="str">
        <f t="shared" si="2"/>
        <v>HEX</v>
      </c>
      <c r="T1100" s="199"/>
      <c r="U1100" s="199" t="s">
        <v>375</v>
      </c>
    </row>
    <row r="1101" spans="1:21" ht="15.75" customHeight="1">
      <c r="A1101" s="200">
        <v>20</v>
      </c>
      <c r="B1101" s="223" t="s">
        <v>1811</v>
      </c>
      <c r="C1101" s="201">
        <v>2022</v>
      </c>
      <c r="D1101" s="202">
        <v>44854</v>
      </c>
      <c r="E1101" s="199" t="s">
        <v>1775</v>
      </c>
      <c r="F1101" s="199" t="s">
        <v>934</v>
      </c>
      <c r="G1101" s="199" t="s">
        <v>328</v>
      </c>
      <c r="H1101" s="210">
        <v>1112070601</v>
      </c>
      <c r="I1101" s="203" t="s">
        <v>327</v>
      </c>
      <c r="J1101" s="205">
        <v>44723</v>
      </c>
      <c r="K1101" s="198" t="str">
        <f t="shared" ca="1" si="0"/>
        <v>1 año, 2 mes</v>
      </c>
      <c r="L1101" s="207" t="s">
        <v>935</v>
      </c>
      <c r="M1101" s="199"/>
      <c r="N1101" s="199"/>
      <c r="O1101" s="199"/>
      <c r="P1101" s="199"/>
      <c r="Q1101" s="199" t="s">
        <v>223</v>
      </c>
      <c r="R1101" s="199" t="s">
        <v>1783</v>
      </c>
      <c r="S1101" s="199" t="str">
        <f t="shared" si="2"/>
        <v>PRE</v>
      </c>
      <c r="T1101" s="199"/>
      <c r="U1101" s="199" t="s">
        <v>375</v>
      </c>
    </row>
    <row r="1102" spans="1:21" ht="15.75" customHeight="1">
      <c r="A1102" s="200">
        <v>20</v>
      </c>
      <c r="B1102" s="223" t="s">
        <v>1811</v>
      </c>
      <c r="C1102" s="201">
        <v>2022</v>
      </c>
      <c r="D1102" s="202">
        <v>44854</v>
      </c>
      <c r="E1102" s="199" t="s">
        <v>1775</v>
      </c>
      <c r="F1102" s="199" t="s">
        <v>934</v>
      </c>
      <c r="G1102" s="199" t="s">
        <v>328</v>
      </c>
      <c r="H1102" s="210">
        <v>1112070601</v>
      </c>
      <c r="I1102" s="203" t="s">
        <v>327</v>
      </c>
      <c r="J1102" s="205">
        <v>44723</v>
      </c>
      <c r="K1102" s="198" t="str">
        <f t="shared" ca="1" si="0"/>
        <v>1 año, 2 mes</v>
      </c>
      <c r="L1102" s="207" t="s">
        <v>935</v>
      </c>
      <c r="M1102" s="199"/>
      <c r="N1102" s="199"/>
      <c r="O1102" s="199"/>
      <c r="P1102" s="199"/>
      <c r="Q1102" s="199" t="s">
        <v>214</v>
      </c>
      <c r="R1102" s="199" t="s">
        <v>1785</v>
      </c>
      <c r="S1102" s="199" t="str">
        <f t="shared" si="2"/>
        <v>ROT</v>
      </c>
      <c r="T1102" s="199"/>
      <c r="U1102" s="199" t="s">
        <v>375</v>
      </c>
    </row>
    <row r="1103" spans="1:21" ht="15.75" customHeight="1">
      <c r="A1103" s="200">
        <v>21</v>
      </c>
      <c r="B1103" s="223" t="s">
        <v>1811</v>
      </c>
      <c r="C1103" s="201">
        <v>2022</v>
      </c>
      <c r="D1103" s="202">
        <v>44855</v>
      </c>
      <c r="E1103" s="199" t="s">
        <v>1775</v>
      </c>
      <c r="F1103" s="199" t="s">
        <v>1397</v>
      </c>
      <c r="G1103" s="199" t="s">
        <v>328</v>
      </c>
      <c r="H1103" s="210">
        <v>1232820117</v>
      </c>
      <c r="I1103" s="203" t="s">
        <v>327</v>
      </c>
      <c r="J1103" s="206"/>
      <c r="K1103" s="198" t="str">
        <f t="shared" ca="1" si="0"/>
        <v>123 año, 7 mes</v>
      </c>
      <c r="L1103" s="199" t="s">
        <v>1398</v>
      </c>
      <c r="M1103" s="199"/>
      <c r="N1103" s="199"/>
      <c r="O1103" s="199"/>
      <c r="P1103" s="199"/>
      <c r="Q1103" s="199" t="s">
        <v>221</v>
      </c>
      <c r="R1103" s="199" t="s">
        <v>1777</v>
      </c>
      <c r="S1103" s="199" t="str">
        <f t="shared" si="2"/>
        <v>NIM</v>
      </c>
      <c r="T1103" s="199"/>
      <c r="U1103" s="199" t="s">
        <v>375</v>
      </c>
    </row>
    <row r="1104" spans="1:21" ht="15.75" customHeight="1">
      <c r="A1104" s="200">
        <v>21</v>
      </c>
      <c r="B1104" s="223" t="s">
        <v>1811</v>
      </c>
      <c r="C1104" s="201">
        <v>2022</v>
      </c>
      <c r="D1104" s="202">
        <v>44855</v>
      </c>
      <c r="E1104" s="199" t="s">
        <v>1775</v>
      </c>
      <c r="F1104" s="199" t="s">
        <v>1380</v>
      </c>
      <c r="G1104" s="199" t="s">
        <v>328</v>
      </c>
      <c r="H1104" s="210">
        <v>1232819675</v>
      </c>
      <c r="I1104" s="203" t="s">
        <v>327</v>
      </c>
      <c r="J1104" s="206"/>
      <c r="K1104" s="198" t="str">
        <f t="shared" ca="1" si="0"/>
        <v>123 año, 7 mes</v>
      </c>
      <c r="L1104" s="199" t="s">
        <v>1381</v>
      </c>
      <c r="M1104" s="199"/>
      <c r="N1104" s="199"/>
      <c r="O1104" s="199"/>
      <c r="P1104" s="199"/>
      <c r="Q1104" s="199" t="s">
        <v>212</v>
      </c>
      <c r="R1104" s="199" t="s">
        <v>1784</v>
      </c>
      <c r="S1104" s="199" t="str">
        <f t="shared" si="2"/>
        <v>HEX</v>
      </c>
      <c r="T1104" s="199"/>
      <c r="U1104" s="199" t="s">
        <v>371</v>
      </c>
    </row>
    <row r="1105" spans="1:21" ht="15.75" customHeight="1">
      <c r="A1105" s="200">
        <v>21</v>
      </c>
      <c r="B1105" s="223" t="s">
        <v>1811</v>
      </c>
      <c r="C1105" s="201">
        <v>2022</v>
      </c>
      <c r="D1105" s="202">
        <v>44855</v>
      </c>
      <c r="E1105" s="199" t="s">
        <v>1775</v>
      </c>
      <c r="F1105" s="199" t="s">
        <v>1380</v>
      </c>
      <c r="G1105" s="199" t="s">
        <v>328</v>
      </c>
      <c r="H1105" s="210">
        <v>1232819675</v>
      </c>
      <c r="I1105" s="203" t="s">
        <v>327</v>
      </c>
      <c r="J1105" s="206"/>
      <c r="K1105" s="198" t="str">
        <f t="shared" ca="1" si="0"/>
        <v>123 año, 7 mes</v>
      </c>
      <c r="L1105" s="199" t="s">
        <v>1381</v>
      </c>
      <c r="M1105" s="199"/>
      <c r="N1105" s="199"/>
      <c r="O1105" s="199"/>
      <c r="P1105" s="199"/>
      <c r="Q1105" s="199" t="s">
        <v>223</v>
      </c>
      <c r="R1105" s="199" t="s">
        <v>1783</v>
      </c>
      <c r="S1105" s="199" t="str">
        <f t="shared" si="2"/>
        <v>PRE</v>
      </c>
      <c r="T1105" s="199"/>
      <c r="U1105" s="199" t="s">
        <v>371</v>
      </c>
    </row>
    <row r="1106" spans="1:21" ht="15.75" customHeight="1">
      <c r="A1106" s="200">
        <v>21</v>
      </c>
      <c r="B1106" s="223" t="s">
        <v>1811</v>
      </c>
      <c r="C1106" s="201">
        <v>2022</v>
      </c>
      <c r="D1106" s="202">
        <v>44855</v>
      </c>
      <c r="E1106" s="199" t="s">
        <v>1775</v>
      </c>
      <c r="F1106" s="199" t="s">
        <v>1380</v>
      </c>
      <c r="G1106" s="199" t="s">
        <v>328</v>
      </c>
      <c r="H1106" s="210">
        <v>1232819675</v>
      </c>
      <c r="I1106" s="203" t="s">
        <v>327</v>
      </c>
      <c r="J1106" s="206"/>
      <c r="K1106" s="198" t="str">
        <f t="shared" ca="1" si="0"/>
        <v>123 año, 7 mes</v>
      </c>
      <c r="L1106" s="199" t="s">
        <v>1381</v>
      </c>
      <c r="M1106" s="199"/>
      <c r="N1106" s="199"/>
      <c r="O1106" s="199"/>
      <c r="P1106" s="199"/>
      <c r="Q1106" s="199" t="s">
        <v>214</v>
      </c>
      <c r="R1106" s="199" t="s">
        <v>1785</v>
      </c>
      <c r="S1106" s="199" t="str">
        <f t="shared" si="2"/>
        <v>ROT</v>
      </c>
      <c r="T1106" s="199"/>
      <c r="U1106" s="199" t="s">
        <v>371</v>
      </c>
    </row>
    <row r="1107" spans="1:21" ht="15.75" customHeight="1">
      <c r="A1107" s="200">
        <v>21</v>
      </c>
      <c r="B1107" s="223" t="s">
        <v>1811</v>
      </c>
      <c r="C1107" s="201">
        <v>2022</v>
      </c>
      <c r="D1107" s="202">
        <v>44855</v>
      </c>
      <c r="E1107" s="199" t="s">
        <v>1775</v>
      </c>
      <c r="F1107" s="199" t="s">
        <v>1380</v>
      </c>
      <c r="G1107" s="199" t="s">
        <v>328</v>
      </c>
      <c r="H1107" s="210">
        <v>1232819675</v>
      </c>
      <c r="I1107" s="203" t="s">
        <v>327</v>
      </c>
      <c r="J1107" s="206"/>
      <c r="K1107" s="198" t="str">
        <f t="shared" ca="1" si="0"/>
        <v>123 año, 7 mes</v>
      </c>
      <c r="L1107" s="199" t="s">
        <v>1381</v>
      </c>
      <c r="M1107" s="199"/>
      <c r="N1107" s="199"/>
      <c r="O1107" s="199"/>
      <c r="P1107" s="199"/>
      <c r="Q1107" s="199" t="s">
        <v>210</v>
      </c>
      <c r="R1107" s="199" t="s">
        <v>1776</v>
      </c>
      <c r="S1107" s="199" t="str">
        <f t="shared" si="2"/>
        <v>INF</v>
      </c>
      <c r="T1107" s="199"/>
      <c r="U1107" s="199" t="s">
        <v>371</v>
      </c>
    </row>
    <row r="1108" spans="1:21" ht="15.75" customHeight="1">
      <c r="A1108" s="200">
        <v>24</v>
      </c>
      <c r="B1108" s="223" t="s">
        <v>1811</v>
      </c>
      <c r="C1108" s="201">
        <v>2022</v>
      </c>
      <c r="D1108" s="202">
        <v>44858</v>
      </c>
      <c r="E1108" s="199" t="s">
        <v>1775</v>
      </c>
      <c r="F1108" s="199" t="s">
        <v>610</v>
      </c>
      <c r="G1108" s="199" t="s">
        <v>328</v>
      </c>
      <c r="H1108" s="210">
        <v>1109572648</v>
      </c>
      <c r="I1108" s="203" t="s">
        <v>324</v>
      </c>
      <c r="J1108" s="205">
        <v>44439</v>
      </c>
      <c r="K1108" s="198" t="str">
        <f t="shared" ca="1" si="0"/>
        <v>1 año, 11 mes</v>
      </c>
      <c r="L1108" s="199" t="s">
        <v>611</v>
      </c>
      <c r="M1108" s="199"/>
      <c r="N1108" s="199"/>
      <c r="O1108" s="199"/>
      <c r="P1108" s="199"/>
      <c r="Q1108" s="199" t="s">
        <v>223</v>
      </c>
      <c r="R1108" s="199" t="s">
        <v>1783</v>
      </c>
      <c r="S1108" s="199" t="str">
        <f t="shared" si="2"/>
        <v>PRE</v>
      </c>
      <c r="T1108" s="199"/>
      <c r="U1108" s="199" t="s">
        <v>375</v>
      </c>
    </row>
    <row r="1109" spans="1:21" ht="15.75" customHeight="1">
      <c r="A1109" s="200">
        <v>24</v>
      </c>
      <c r="B1109" s="223" t="s">
        <v>1811</v>
      </c>
      <c r="C1109" s="201">
        <v>2022</v>
      </c>
      <c r="D1109" s="202">
        <v>44858</v>
      </c>
      <c r="E1109" s="199" t="s">
        <v>1775</v>
      </c>
      <c r="F1109" s="199" t="s">
        <v>760</v>
      </c>
      <c r="G1109" s="199" t="s">
        <v>328</v>
      </c>
      <c r="H1109" s="210">
        <v>1109574387</v>
      </c>
      <c r="I1109" s="203" t="s">
        <v>327</v>
      </c>
      <c r="J1109" s="206"/>
      <c r="K1109" s="198" t="str">
        <f t="shared" ca="1" si="0"/>
        <v>123 año, 7 mes</v>
      </c>
      <c r="L1109" s="199" t="s">
        <v>761</v>
      </c>
      <c r="M1109" s="199"/>
      <c r="N1109" s="199"/>
      <c r="O1109" s="199"/>
      <c r="P1109" s="199"/>
      <c r="Q1109" s="199" t="s">
        <v>212</v>
      </c>
      <c r="R1109" s="199" t="s">
        <v>1784</v>
      </c>
      <c r="S1109" s="199" t="str">
        <f t="shared" si="2"/>
        <v>HEX</v>
      </c>
      <c r="T1109" s="199"/>
      <c r="U1109" s="199" t="s">
        <v>371</v>
      </c>
    </row>
    <row r="1110" spans="1:21" ht="15.75" customHeight="1">
      <c r="A1110" s="200">
        <v>24</v>
      </c>
      <c r="B1110" s="223" t="s">
        <v>1811</v>
      </c>
      <c r="C1110" s="201">
        <v>2022</v>
      </c>
      <c r="D1110" s="202">
        <v>44858</v>
      </c>
      <c r="E1110" s="199" t="s">
        <v>1775</v>
      </c>
      <c r="F1110" s="199" t="s">
        <v>760</v>
      </c>
      <c r="G1110" s="199" t="s">
        <v>328</v>
      </c>
      <c r="H1110" s="210">
        <v>1109574387</v>
      </c>
      <c r="I1110" s="203" t="s">
        <v>327</v>
      </c>
      <c r="J1110" s="206"/>
      <c r="K1110" s="198" t="str">
        <f t="shared" ca="1" si="0"/>
        <v>123 año, 7 mes</v>
      </c>
      <c r="L1110" s="199" t="s">
        <v>761</v>
      </c>
      <c r="M1110" s="199"/>
      <c r="N1110" s="199"/>
      <c r="O1110" s="199"/>
      <c r="P1110" s="199"/>
      <c r="Q1110" s="199" t="s">
        <v>223</v>
      </c>
      <c r="R1110" s="199" t="s">
        <v>1783</v>
      </c>
      <c r="S1110" s="199" t="str">
        <f t="shared" si="2"/>
        <v>PRE</v>
      </c>
      <c r="T1110" s="199"/>
      <c r="U1110" s="199" t="s">
        <v>371</v>
      </c>
    </row>
    <row r="1111" spans="1:21" ht="15.75" customHeight="1">
      <c r="A1111" s="200">
        <v>24</v>
      </c>
      <c r="B1111" s="223" t="s">
        <v>1811</v>
      </c>
      <c r="C1111" s="201">
        <v>2022</v>
      </c>
      <c r="D1111" s="202">
        <v>44858</v>
      </c>
      <c r="E1111" s="199" t="s">
        <v>1775</v>
      </c>
      <c r="F1111" s="199" t="s">
        <v>760</v>
      </c>
      <c r="G1111" s="199" t="s">
        <v>328</v>
      </c>
      <c r="H1111" s="210">
        <v>1109574387</v>
      </c>
      <c r="I1111" s="203" t="s">
        <v>327</v>
      </c>
      <c r="J1111" s="206"/>
      <c r="K1111" s="198" t="str">
        <f t="shared" ca="1" si="0"/>
        <v>123 año, 7 mes</v>
      </c>
      <c r="L1111" s="199" t="s">
        <v>761</v>
      </c>
      <c r="M1111" s="199"/>
      <c r="N1111" s="199"/>
      <c r="O1111" s="199"/>
      <c r="P1111" s="199"/>
      <c r="Q1111" s="199" t="s">
        <v>214</v>
      </c>
      <c r="R1111" s="199" t="s">
        <v>1785</v>
      </c>
      <c r="S1111" s="199" t="str">
        <f t="shared" si="2"/>
        <v>ROT</v>
      </c>
      <c r="T1111" s="199"/>
      <c r="U1111" s="199" t="s">
        <v>371</v>
      </c>
    </row>
    <row r="1112" spans="1:21" ht="15.75" customHeight="1">
      <c r="A1112" s="200">
        <v>24</v>
      </c>
      <c r="B1112" s="223" t="s">
        <v>1811</v>
      </c>
      <c r="C1112" s="201">
        <v>2022</v>
      </c>
      <c r="D1112" s="202">
        <v>44858</v>
      </c>
      <c r="E1112" s="199" t="s">
        <v>1775</v>
      </c>
      <c r="F1112" s="199" t="s">
        <v>665</v>
      </c>
      <c r="G1112" s="199" t="s">
        <v>328</v>
      </c>
      <c r="H1112" s="210">
        <v>1109570946</v>
      </c>
      <c r="I1112" s="203" t="s">
        <v>324</v>
      </c>
      <c r="J1112" s="206"/>
      <c r="K1112" s="198" t="str">
        <f t="shared" ca="1" si="0"/>
        <v>123 año, 7 mes</v>
      </c>
      <c r="L1112" s="199" t="s">
        <v>666</v>
      </c>
      <c r="M1112" s="199"/>
      <c r="N1112" s="199"/>
      <c r="O1112" s="199"/>
      <c r="P1112" s="199"/>
      <c r="Q1112" s="199" t="s">
        <v>218</v>
      </c>
      <c r="R1112" s="199" t="s">
        <v>1776</v>
      </c>
      <c r="S1112" s="199" t="str">
        <f t="shared" si="2"/>
        <v>INF</v>
      </c>
      <c r="T1112" s="199"/>
      <c r="U1112" s="199" t="s">
        <v>371</v>
      </c>
    </row>
    <row r="1113" spans="1:21" ht="15.75" customHeight="1">
      <c r="A1113" s="200">
        <v>25</v>
      </c>
      <c r="B1113" s="223" t="s">
        <v>1811</v>
      </c>
      <c r="C1113" s="201">
        <v>2022</v>
      </c>
      <c r="D1113" s="202">
        <v>44859</v>
      </c>
      <c r="E1113" s="199" t="s">
        <v>1775</v>
      </c>
      <c r="F1113" s="199" t="s">
        <v>1464</v>
      </c>
      <c r="G1113" s="199" t="s">
        <v>406</v>
      </c>
      <c r="H1113" s="210" t="s">
        <v>297</v>
      </c>
      <c r="I1113" s="203" t="s">
        <v>324</v>
      </c>
      <c r="J1113" s="205">
        <v>44643</v>
      </c>
      <c r="K1113" s="198" t="str">
        <f t="shared" ca="1" si="0"/>
        <v>1 año, 5 mes</v>
      </c>
      <c r="L1113" s="199" t="s">
        <v>1465</v>
      </c>
      <c r="M1113" s="199" t="s">
        <v>1864</v>
      </c>
      <c r="N1113" s="199">
        <v>1144171450</v>
      </c>
      <c r="O1113" s="199" t="s">
        <v>1466</v>
      </c>
      <c r="P1113" s="199">
        <v>3208705916</v>
      </c>
      <c r="Q1113" s="199" t="s">
        <v>210</v>
      </c>
      <c r="R1113" s="199" t="s">
        <v>1776</v>
      </c>
      <c r="S1113" s="199" t="str">
        <f t="shared" si="2"/>
        <v>INF</v>
      </c>
      <c r="T1113" s="199"/>
      <c r="U1113" s="199" t="s">
        <v>375</v>
      </c>
    </row>
    <row r="1114" spans="1:21" ht="15.75" customHeight="1">
      <c r="A1114" s="200">
        <v>25</v>
      </c>
      <c r="B1114" s="223" t="s">
        <v>1811</v>
      </c>
      <c r="C1114" s="201">
        <v>2022</v>
      </c>
      <c r="D1114" s="202">
        <v>44859</v>
      </c>
      <c r="E1114" s="199" t="s">
        <v>1775</v>
      </c>
      <c r="F1114" s="199" t="s">
        <v>1464</v>
      </c>
      <c r="G1114" s="199" t="s">
        <v>406</v>
      </c>
      <c r="H1114" s="210" t="s">
        <v>297</v>
      </c>
      <c r="I1114" s="203" t="s">
        <v>324</v>
      </c>
      <c r="J1114" s="205">
        <v>44643</v>
      </c>
      <c r="K1114" s="198" t="str">
        <f t="shared" ca="1" si="0"/>
        <v>1 año, 5 mes</v>
      </c>
      <c r="L1114" s="199" t="s">
        <v>1465</v>
      </c>
      <c r="M1114" s="199" t="s">
        <v>1864</v>
      </c>
      <c r="N1114" s="199">
        <v>1144171450</v>
      </c>
      <c r="O1114" s="199" t="s">
        <v>1466</v>
      </c>
      <c r="P1114" s="199">
        <v>3208705916</v>
      </c>
      <c r="Q1114" s="199" t="s">
        <v>221</v>
      </c>
      <c r="R1114" s="199" t="s">
        <v>1777</v>
      </c>
      <c r="S1114" s="199" t="str">
        <f t="shared" si="2"/>
        <v>NIM</v>
      </c>
      <c r="T1114" s="199"/>
      <c r="U1114" s="199" t="s">
        <v>375</v>
      </c>
    </row>
    <row r="1115" spans="1:21" ht="15.75" customHeight="1">
      <c r="A1115" s="200">
        <v>25</v>
      </c>
      <c r="B1115" s="223" t="s">
        <v>1811</v>
      </c>
      <c r="C1115" s="201">
        <v>2022</v>
      </c>
      <c r="D1115" s="202">
        <v>44859</v>
      </c>
      <c r="E1115" s="199" t="s">
        <v>1775</v>
      </c>
      <c r="F1115" s="199" t="s">
        <v>908</v>
      </c>
      <c r="G1115" s="199" t="s">
        <v>328</v>
      </c>
      <c r="H1115" s="199">
        <v>1112068571</v>
      </c>
      <c r="I1115" s="203" t="s">
        <v>327</v>
      </c>
      <c r="J1115" s="206"/>
      <c r="K1115" s="198" t="str">
        <f t="shared" ca="1" si="0"/>
        <v>123 año, 7 mes</v>
      </c>
      <c r="L1115" s="199" t="s">
        <v>909</v>
      </c>
      <c r="M1115" s="199"/>
      <c r="N1115" s="199"/>
      <c r="O1115" s="199"/>
      <c r="P1115" s="199"/>
      <c r="Q1115" s="199" t="s">
        <v>223</v>
      </c>
      <c r="R1115" s="199" t="s">
        <v>1783</v>
      </c>
      <c r="S1115" s="199" t="str">
        <f t="shared" si="2"/>
        <v>PRE</v>
      </c>
      <c r="T1115" s="199"/>
      <c r="U1115" s="199" t="s">
        <v>371</v>
      </c>
    </row>
    <row r="1116" spans="1:21" ht="15.75" customHeight="1">
      <c r="A1116" s="200">
        <v>25</v>
      </c>
      <c r="B1116" s="223" t="s">
        <v>1811</v>
      </c>
      <c r="C1116" s="201">
        <v>2022</v>
      </c>
      <c r="D1116" s="202">
        <v>44859</v>
      </c>
      <c r="E1116" s="199" t="s">
        <v>1775</v>
      </c>
      <c r="F1116" s="199" t="s">
        <v>834</v>
      </c>
      <c r="G1116" s="199" t="s">
        <v>328</v>
      </c>
      <c r="H1116" s="210">
        <v>1109939225</v>
      </c>
      <c r="I1116" s="203" t="s">
        <v>327</v>
      </c>
      <c r="J1116" s="206"/>
      <c r="K1116" s="198" t="str">
        <f t="shared" ca="1" si="0"/>
        <v>123 año, 7 mes</v>
      </c>
      <c r="L1116" s="199" t="s">
        <v>835</v>
      </c>
      <c r="M1116" s="199"/>
      <c r="N1116" s="199"/>
      <c r="O1116" s="199"/>
      <c r="P1116" s="199"/>
      <c r="Q1116" s="199" t="s">
        <v>221</v>
      </c>
      <c r="R1116" s="199" t="s">
        <v>1777</v>
      </c>
      <c r="S1116" s="199" t="str">
        <f t="shared" si="2"/>
        <v>NIM</v>
      </c>
      <c r="T1116" s="199"/>
      <c r="U1116" s="199" t="s">
        <v>371</v>
      </c>
    </row>
    <row r="1117" spans="1:21" ht="15.75" customHeight="1">
      <c r="A1117" s="200">
        <v>25</v>
      </c>
      <c r="B1117" s="223" t="s">
        <v>1811</v>
      </c>
      <c r="C1117" s="201">
        <v>2022</v>
      </c>
      <c r="D1117" s="202">
        <v>44859</v>
      </c>
      <c r="E1117" s="199" t="s">
        <v>1775</v>
      </c>
      <c r="F1117" s="199" t="s">
        <v>685</v>
      </c>
      <c r="G1117" s="199" t="s">
        <v>328</v>
      </c>
      <c r="H1117" s="210">
        <v>1109571746</v>
      </c>
      <c r="I1117" s="203" t="s">
        <v>324</v>
      </c>
      <c r="J1117" s="206"/>
      <c r="K1117" s="198" t="str">
        <f t="shared" ca="1" si="0"/>
        <v>123 año, 7 mes</v>
      </c>
      <c r="L1117" s="199" t="s">
        <v>686</v>
      </c>
      <c r="M1117" s="199"/>
      <c r="N1117" s="199"/>
      <c r="O1117" s="199"/>
      <c r="P1117" s="199"/>
      <c r="Q1117" s="199" t="s">
        <v>209</v>
      </c>
      <c r="R1117" s="199" t="s">
        <v>1779</v>
      </c>
      <c r="S1117" s="199" t="str">
        <f t="shared" si="2"/>
        <v>PEN</v>
      </c>
      <c r="T1117" s="199"/>
      <c r="U1117" s="199" t="s">
        <v>371</v>
      </c>
    </row>
    <row r="1118" spans="1:21" ht="15.75" customHeight="1">
      <c r="A1118" s="200">
        <v>25</v>
      </c>
      <c r="B1118" s="223" t="s">
        <v>1811</v>
      </c>
      <c r="C1118" s="201">
        <v>2022</v>
      </c>
      <c r="D1118" s="202">
        <v>44859</v>
      </c>
      <c r="E1118" s="199" t="s">
        <v>1775</v>
      </c>
      <c r="F1118" s="199" t="s">
        <v>685</v>
      </c>
      <c r="G1118" s="199" t="s">
        <v>328</v>
      </c>
      <c r="H1118" s="210">
        <v>1109571746</v>
      </c>
      <c r="I1118" s="203" t="s">
        <v>324</v>
      </c>
      <c r="J1118" s="206"/>
      <c r="K1118" s="198" t="str">
        <f t="shared" ca="1" si="0"/>
        <v>123 año, 7 mes</v>
      </c>
      <c r="L1118" s="199" t="s">
        <v>686</v>
      </c>
      <c r="M1118" s="199"/>
      <c r="N1118" s="199"/>
      <c r="O1118" s="199"/>
      <c r="P1118" s="199"/>
      <c r="Q1118" s="199" t="s">
        <v>208</v>
      </c>
      <c r="R1118" s="199" t="s">
        <v>1789</v>
      </c>
      <c r="S1118" s="199" t="str">
        <f t="shared" si="2"/>
        <v>AVA</v>
      </c>
      <c r="T1118" s="199"/>
      <c r="U1118" s="199" t="s">
        <v>371</v>
      </c>
    </row>
    <row r="1119" spans="1:21" ht="15.75" customHeight="1">
      <c r="A1119" s="200">
        <v>25</v>
      </c>
      <c r="B1119" s="223" t="s">
        <v>1811</v>
      </c>
      <c r="C1119" s="201">
        <v>2022</v>
      </c>
      <c r="D1119" s="202">
        <v>44859</v>
      </c>
      <c r="E1119" s="199" t="s">
        <v>1775</v>
      </c>
      <c r="F1119" s="199" t="s">
        <v>521</v>
      </c>
      <c r="G1119" s="199" t="s">
        <v>328</v>
      </c>
      <c r="H1119" s="210">
        <v>1106525749</v>
      </c>
      <c r="I1119" s="203" t="s">
        <v>327</v>
      </c>
      <c r="J1119" s="240">
        <v>44699</v>
      </c>
      <c r="K1119" s="198" t="str">
        <f t="shared" ca="1" si="0"/>
        <v>1 año, 3 mes</v>
      </c>
      <c r="L1119" s="199" t="s">
        <v>522</v>
      </c>
      <c r="M1119" s="238" t="s">
        <v>1815</v>
      </c>
      <c r="N1119" s="238"/>
      <c r="O1119" s="238"/>
      <c r="P1119" s="238"/>
      <c r="Q1119" s="199" t="s">
        <v>221</v>
      </c>
      <c r="R1119" s="199" t="s">
        <v>1777</v>
      </c>
      <c r="S1119" s="199" t="str">
        <f t="shared" si="2"/>
        <v>NIM</v>
      </c>
      <c r="T1119" s="199"/>
      <c r="U1119" s="199" t="s">
        <v>375</v>
      </c>
    </row>
    <row r="1120" spans="1:21" ht="15.75" customHeight="1">
      <c r="A1120" s="200">
        <v>26</v>
      </c>
      <c r="B1120" s="241" t="s">
        <v>1811</v>
      </c>
      <c r="C1120" s="201">
        <v>2022</v>
      </c>
      <c r="D1120" s="202">
        <v>44860</v>
      </c>
      <c r="E1120" s="199" t="s">
        <v>1775</v>
      </c>
      <c r="F1120" s="199" t="s">
        <v>1083</v>
      </c>
      <c r="G1120" s="199" t="s">
        <v>328</v>
      </c>
      <c r="H1120" s="199">
        <v>1150696650</v>
      </c>
      <c r="I1120" s="203" t="s">
        <v>327</v>
      </c>
      <c r="J1120" s="237"/>
      <c r="K1120" s="198" t="str">
        <f t="shared" ca="1" si="0"/>
        <v>123 año, 7 mes</v>
      </c>
      <c r="L1120" s="199" t="s">
        <v>1084</v>
      </c>
      <c r="M1120" s="238"/>
      <c r="N1120" s="238"/>
      <c r="O1120" s="238"/>
      <c r="P1120" s="238"/>
      <c r="Q1120" s="199" t="s">
        <v>221</v>
      </c>
      <c r="R1120" s="199" t="s">
        <v>1777</v>
      </c>
      <c r="S1120" s="199" t="str">
        <f t="shared" si="2"/>
        <v>NIM</v>
      </c>
      <c r="T1120" s="199"/>
      <c r="U1120" s="199" t="s">
        <v>375</v>
      </c>
    </row>
    <row r="1121" spans="1:21" ht="15.75" customHeight="1">
      <c r="A1121" s="200">
        <v>26</v>
      </c>
      <c r="B1121" s="241" t="s">
        <v>1811</v>
      </c>
      <c r="C1121" s="201">
        <v>2022</v>
      </c>
      <c r="D1121" s="202">
        <v>44860</v>
      </c>
      <c r="E1121" s="199" t="s">
        <v>1775</v>
      </c>
      <c r="F1121" s="199" t="s">
        <v>1432</v>
      </c>
      <c r="G1121" s="199" t="s">
        <v>328</v>
      </c>
      <c r="H1121" s="210">
        <v>1232821558</v>
      </c>
      <c r="I1121" s="203" t="s">
        <v>324</v>
      </c>
      <c r="J1121" s="205">
        <v>44824</v>
      </c>
      <c r="K1121" s="198" t="str">
        <f t="shared" ca="1" si="0"/>
        <v>0 año, 11 mes</v>
      </c>
      <c r="L1121" s="199" t="s">
        <v>380</v>
      </c>
      <c r="M1121" s="207" t="s">
        <v>1844</v>
      </c>
      <c r="N1121" s="207">
        <v>1144081231</v>
      </c>
      <c r="O1121" s="207" t="s">
        <v>1434</v>
      </c>
      <c r="P1121" s="207">
        <v>3183851664</v>
      </c>
      <c r="Q1121" s="199" t="s">
        <v>221</v>
      </c>
      <c r="R1121" s="199" t="s">
        <v>1777</v>
      </c>
      <c r="S1121" s="199" t="str">
        <f t="shared" si="2"/>
        <v>NIM</v>
      </c>
      <c r="T1121" s="199"/>
      <c r="U1121" s="199" t="s">
        <v>375</v>
      </c>
    </row>
    <row r="1122" spans="1:21" ht="15.75" customHeight="1">
      <c r="A1122" s="200">
        <v>26</v>
      </c>
      <c r="B1122" s="223" t="s">
        <v>1811</v>
      </c>
      <c r="C1122" s="201">
        <v>2022</v>
      </c>
      <c r="D1122" s="202">
        <v>44860</v>
      </c>
      <c r="E1122" s="199" t="s">
        <v>1775</v>
      </c>
      <c r="F1122" s="199" t="s">
        <v>455</v>
      </c>
      <c r="G1122" s="199" t="s">
        <v>322</v>
      </c>
      <c r="H1122" s="199">
        <v>1028183382</v>
      </c>
      <c r="I1122" s="203" t="s">
        <v>327</v>
      </c>
      <c r="J1122" s="206"/>
      <c r="K1122" s="198" t="str">
        <f t="shared" ca="1" si="0"/>
        <v>123 año, 7 mes</v>
      </c>
      <c r="L1122" s="199" t="s">
        <v>456</v>
      </c>
      <c r="M1122" s="199"/>
      <c r="N1122" s="199"/>
      <c r="O1122" s="199"/>
      <c r="P1122" s="199"/>
      <c r="Q1122" s="199" t="s">
        <v>301</v>
      </c>
      <c r="R1122" s="199" t="s">
        <v>1809</v>
      </c>
      <c r="S1122" s="199" t="str">
        <f t="shared" si="2"/>
        <v>BOO</v>
      </c>
      <c r="T1122" s="199"/>
      <c r="U1122" s="199" t="s">
        <v>371</v>
      </c>
    </row>
    <row r="1123" spans="1:21" ht="15.75" customHeight="1">
      <c r="A1123" s="200">
        <v>26</v>
      </c>
      <c r="B1123" s="223" t="s">
        <v>1811</v>
      </c>
      <c r="C1123" s="201">
        <v>2022</v>
      </c>
      <c r="D1123" s="202">
        <v>44860</v>
      </c>
      <c r="E1123" s="199" t="s">
        <v>1775</v>
      </c>
      <c r="F1123" s="199" t="s">
        <v>455</v>
      </c>
      <c r="G1123" s="199" t="s">
        <v>322</v>
      </c>
      <c r="H1123" s="199">
        <v>1028183382</v>
      </c>
      <c r="I1123" s="203" t="s">
        <v>327</v>
      </c>
      <c r="J1123" s="206"/>
      <c r="K1123" s="198" t="str">
        <f t="shared" ca="1" si="0"/>
        <v>123 año, 7 mes</v>
      </c>
      <c r="L1123" s="199" t="s">
        <v>456</v>
      </c>
      <c r="M1123" s="199"/>
      <c r="N1123" s="199"/>
      <c r="O1123" s="199"/>
      <c r="P1123" s="199"/>
      <c r="Q1123" s="199" t="s">
        <v>210</v>
      </c>
      <c r="R1123" s="199" t="s">
        <v>1776</v>
      </c>
      <c r="S1123" s="199" t="str">
        <f t="shared" si="2"/>
        <v>INF</v>
      </c>
      <c r="T1123" s="199"/>
      <c r="U1123" s="199" t="s">
        <v>371</v>
      </c>
    </row>
    <row r="1124" spans="1:21" ht="15.75" customHeight="1">
      <c r="A1124" s="200">
        <v>26</v>
      </c>
      <c r="B1124" s="223" t="s">
        <v>1811</v>
      </c>
      <c r="C1124" s="201">
        <v>2022</v>
      </c>
      <c r="D1124" s="202">
        <v>44860</v>
      </c>
      <c r="E1124" s="199" t="s">
        <v>1775</v>
      </c>
      <c r="F1124" s="199" t="s">
        <v>394</v>
      </c>
      <c r="G1124" s="199" t="s">
        <v>322</v>
      </c>
      <c r="H1124" s="199">
        <v>94495906</v>
      </c>
      <c r="I1124" s="203" t="s">
        <v>324</v>
      </c>
      <c r="J1124" s="206"/>
      <c r="K1124" s="198" t="str">
        <f t="shared" ca="1" si="0"/>
        <v>123 año, 7 mes</v>
      </c>
      <c r="L1124" s="199" t="s">
        <v>1141</v>
      </c>
      <c r="M1124" s="199"/>
      <c r="N1124" s="199"/>
      <c r="O1124" s="199"/>
      <c r="P1124" s="199"/>
      <c r="Q1124" s="199" t="s">
        <v>210</v>
      </c>
      <c r="R1124" s="199" t="s">
        <v>1776</v>
      </c>
      <c r="S1124" s="199" t="str">
        <f t="shared" si="2"/>
        <v>INF</v>
      </c>
      <c r="T1124" s="199"/>
      <c r="U1124" s="199" t="s">
        <v>375</v>
      </c>
    </row>
    <row r="1125" spans="1:21" ht="15.75" customHeight="1">
      <c r="A1125" s="200">
        <v>26</v>
      </c>
      <c r="B1125" s="223" t="s">
        <v>1811</v>
      </c>
      <c r="C1125" s="201">
        <v>2022</v>
      </c>
      <c r="D1125" s="202">
        <v>44860</v>
      </c>
      <c r="E1125" s="199" t="s">
        <v>1775</v>
      </c>
      <c r="F1125" s="199" t="s">
        <v>1144</v>
      </c>
      <c r="G1125" s="199" t="s">
        <v>328</v>
      </c>
      <c r="H1125" s="210">
        <v>1232805971</v>
      </c>
      <c r="I1125" s="203" t="s">
        <v>324</v>
      </c>
      <c r="J1125" s="206"/>
      <c r="K1125" s="198" t="str">
        <f t="shared" ca="1" si="0"/>
        <v>123 año, 7 mes</v>
      </c>
      <c r="L1125" s="199" t="s">
        <v>1141</v>
      </c>
      <c r="M1125" s="199"/>
      <c r="N1125" s="199"/>
      <c r="O1125" s="199"/>
      <c r="P1125" s="199"/>
      <c r="Q1125" s="199" t="s">
        <v>210</v>
      </c>
      <c r="R1125" s="199" t="s">
        <v>1776</v>
      </c>
      <c r="S1125" s="199" t="str">
        <f t="shared" si="2"/>
        <v>INF</v>
      </c>
      <c r="T1125" s="199"/>
      <c r="U1125" s="199" t="s">
        <v>375</v>
      </c>
    </row>
    <row r="1126" spans="1:21" ht="15.75" customHeight="1">
      <c r="A1126" s="200">
        <v>26</v>
      </c>
      <c r="B1126" s="223" t="s">
        <v>1811</v>
      </c>
      <c r="C1126" s="201">
        <v>2022</v>
      </c>
      <c r="D1126" s="202">
        <v>44860</v>
      </c>
      <c r="E1126" s="199" t="s">
        <v>1775</v>
      </c>
      <c r="F1126" s="199" t="s">
        <v>725</v>
      </c>
      <c r="G1126" s="199" t="s">
        <v>328</v>
      </c>
      <c r="H1126" s="210">
        <v>1109572995</v>
      </c>
      <c r="I1126" s="203" t="s">
        <v>324</v>
      </c>
      <c r="J1126" s="227">
        <v>44482</v>
      </c>
      <c r="K1126" s="198" t="str">
        <f t="shared" ca="1" si="0"/>
        <v>1 año, 10 mes</v>
      </c>
      <c r="L1126" s="199" t="s">
        <v>726</v>
      </c>
      <c r="M1126" s="199"/>
      <c r="N1126" s="199"/>
      <c r="O1126" s="199"/>
      <c r="P1126" s="199"/>
      <c r="Q1126" s="199" t="s">
        <v>220</v>
      </c>
      <c r="R1126" s="199" t="s">
        <v>1787</v>
      </c>
      <c r="S1126" s="199" t="str">
        <f t="shared" si="2"/>
        <v>PRO</v>
      </c>
      <c r="T1126" s="199"/>
      <c r="U1126" s="199" t="s">
        <v>375</v>
      </c>
    </row>
    <row r="1127" spans="1:21" ht="15.75" customHeight="1">
      <c r="A1127" s="200">
        <v>26</v>
      </c>
      <c r="B1127" s="223" t="s">
        <v>1811</v>
      </c>
      <c r="C1127" s="201">
        <v>2022</v>
      </c>
      <c r="D1127" s="202">
        <v>44860</v>
      </c>
      <c r="E1127" s="199" t="s">
        <v>1775</v>
      </c>
      <c r="F1127" s="199" t="s">
        <v>725</v>
      </c>
      <c r="G1127" s="199" t="s">
        <v>328</v>
      </c>
      <c r="H1127" s="210">
        <v>1109572995</v>
      </c>
      <c r="I1127" s="203" t="s">
        <v>324</v>
      </c>
      <c r="J1127" s="227">
        <v>44482</v>
      </c>
      <c r="K1127" s="198" t="str">
        <f t="shared" ca="1" si="0"/>
        <v>1 año, 10 mes</v>
      </c>
      <c r="L1127" s="199" t="s">
        <v>726</v>
      </c>
      <c r="M1127" s="199"/>
      <c r="N1127" s="199"/>
      <c r="O1127" s="199"/>
      <c r="P1127" s="199"/>
      <c r="Q1127" s="199" t="s">
        <v>208</v>
      </c>
      <c r="R1127" s="199" t="s">
        <v>1789</v>
      </c>
      <c r="S1127" s="199" t="str">
        <f t="shared" si="2"/>
        <v>AVA</v>
      </c>
      <c r="T1127" s="199"/>
      <c r="U1127" s="199" t="s">
        <v>375</v>
      </c>
    </row>
    <row r="1128" spans="1:21" ht="15.75" customHeight="1">
      <c r="A1128" s="200">
        <v>26</v>
      </c>
      <c r="B1128" s="223" t="s">
        <v>1811</v>
      </c>
      <c r="C1128" s="201">
        <v>2022</v>
      </c>
      <c r="D1128" s="202">
        <v>44860</v>
      </c>
      <c r="E1128" s="199" t="s">
        <v>1775</v>
      </c>
      <c r="F1128" s="199" t="s">
        <v>1140</v>
      </c>
      <c r="G1128" s="199" t="s">
        <v>328</v>
      </c>
      <c r="H1128" s="210">
        <v>1232805970</v>
      </c>
      <c r="I1128" s="203" t="s">
        <v>327</v>
      </c>
      <c r="J1128" s="206"/>
      <c r="K1128" s="198" t="str">
        <f t="shared" ca="1" si="0"/>
        <v>123 año, 7 mes</v>
      </c>
      <c r="L1128" s="199" t="s">
        <v>1141</v>
      </c>
      <c r="M1128" s="199"/>
      <c r="N1128" s="199"/>
      <c r="O1128" s="199"/>
      <c r="P1128" s="199"/>
      <c r="Q1128" s="199" t="s">
        <v>210</v>
      </c>
      <c r="R1128" s="199" t="s">
        <v>1776</v>
      </c>
      <c r="S1128" s="199" t="str">
        <f t="shared" si="2"/>
        <v>INF</v>
      </c>
      <c r="T1128" s="199"/>
      <c r="U1128" s="199" t="s">
        <v>375</v>
      </c>
    </row>
    <row r="1129" spans="1:21" ht="15.75" customHeight="1">
      <c r="A1129" s="200">
        <v>26</v>
      </c>
      <c r="B1129" s="223" t="s">
        <v>1811</v>
      </c>
      <c r="C1129" s="201">
        <v>2022</v>
      </c>
      <c r="D1129" s="202">
        <v>44860</v>
      </c>
      <c r="E1129" s="199" t="s">
        <v>1775</v>
      </c>
      <c r="F1129" s="199" t="s">
        <v>381</v>
      </c>
      <c r="G1129" s="199" t="s">
        <v>322</v>
      </c>
      <c r="H1129" s="199">
        <v>38566967</v>
      </c>
      <c r="I1129" s="203" t="s">
        <v>327</v>
      </c>
      <c r="J1129" s="206"/>
      <c r="K1129" s="198" t="str">
        <f t="shared" ca="1" si="0"/>
        <v>123 año, 7 mes</v>
      </c>
      <c r="L1129" s="199" t="s">
        <v>1141</v>
      </c>
      <c r="M1129" s="199"/>
      <c r="N1129" s="199"/>
      <c r="O1129" s="199"/>
      <c r="P1129" s="199"/>
      <c r="Q1129" s="199" t="s">
        <v>210</v>
      </c>
      <c r="R1129" s="199" t="s">
        <v>1776</v>
      </c>
      <c r="S1129" s="199" t="str">
        <f t="shared" si="2"/>
        <v>INF</v>
      </c>
      <c r="T1129" s="199"/>
      <c r="U1129" s="199" t="s">
        <v>375</v>
      </c>
    </row>
    <row r="1130" spans="1:21" ht="15.75" customHeight="1">
      <c r="A1130" s="200">
        <v>26</v>
      </c>
      <c r="B1130" s="241" t="s">
        <v>1811</v>
      </c>
      <c r="C1130" s="201">
        <v>2022</v>
      </c>
      <c r="D1130" s="202">
        <v>44860</v>
      </c>
      <c r="E1130" s="199" t="s">
        <v>1775</v>
      </c>
      <c r="F1130" s="199" t="s">
        <v>758</v>
      </c>
      <c r="G1130" s="199" t="s">
        <v>328</v>
      </c>
      <c r="H1130" s="210">
        <v>1109574360</v>
      </c>
      <c r="I1130" s="203" t="s">
        <v>327</v>
      </c>
      <c r="J1130" s="206"/>
      <c r="K1130" s="198" t="str">
        <f t="shared" ca="1" si="0"/>
        <v>123 año, 7 mes</v>
      </c>
      <c r="L1130" s="199" t="s">
        <v>759</v>
      </c>
      <c r="M1130" s="199"/>
      <c r="N1130" s="199"/>
      <c r="O1130" s="199"/>
      <c r="P1130" s="199"/>
      <c r="Q1130" s="199" t="s">
        <v>231</v>
      </c>
      <c r="R1130" s="199" t="s">
        <v>1871</v>
      </c>
      <c r="S1130" s="199" t="str">
        <f t="shared" si="2"/>
        <v>INF</v>
      </c>
      <c r="T1130" s="199"/>
      <c r="U1130" s="199" t="s">
        <v>375</v>
      </c>
    </row>
    <row r="1131" spans="1:21" ht="15.75" customHeight="1">
      <c r="A1131" s="200">
        <v>26</v>
      </c>
      <c r="B1131" s="241" t="s">
        <v>1811</v>
      </c>
      <c r="C1131" s="201">
        <v>2022</v>
      </c>
      <c r="D1131" s="202">
        <v>44860</v>
      </c>
      <c r="E1131" s="199" t="s">
        <v>1775</v>
      </c>
      <c r="F1131" s="199" t="s">
        <v>758</v>
      </c>
      <c r="G1131" s="199" t="s">
        <v>328</v>
      </c>
      <c r="H1131" s="210">
        <v>1109574360</v>
      </c>
      <c r="I1131" s="203" t="s">
        <v>327</v>
      </c>
      <c r="J1131" s="206"/>
      <c r="K1131" s="198" t="str">
        <f t="shared" ca="1" si="0"/>
        <v>123 año, 7 mes</v>
      </c>
      <c r="L1131" s="199" t="s">
        <v>759</v>
      </c>
      <c r="M1131" s="199"/>
      <c r="N1131" s="199"/>
      <c r="O1131" s="199"/>
      <c r="P1131" s="199"/>
      <c r="Q1131" s="199" t="s">
        <v>221</v>
      </c>
      <c r="R1131" s="199" t="s">
        <v>1777</v>
      </c>
      <c r="S1131" s="199" t="str">
        <f t="shared" si="2"/>
        <v>NIM</v>
      </c>
      <c r="T1131" s="199"/>
      <c r="U1131" s="199" t="s">
        <v>375</v>
      </c>
    </row>
    <row r="1132" spans="1:21" ht="15.75" customHeight="1">
      <c r="A1132" s="200">
        <v>26</v>
      </c>
      <c r="B1132" s="241" t="s">
        <v>1811</v>
      </c>
      <c r="C1132" s="201">
        <v>2022</v>
      </c>
      <c r="D1132" s="202">
        <v>44860</v>
      </c>
      <c r="E1132" s="199" t="s">
        <v>1775</v>
      </c>
      <c r="F1132" s="199" t="s">
        <v>937</v>
      </c>
      <c r="G1132" s="199" t="s">
        <v>328</v>
      </c>
      <c r="H1132" s="199">
        <v>1112070614</v>
      </c>
      <c r="I1132" s="203" t="s">
        <v>327</v>
      </c>
      <c r="J1132" s="204">
        <v>44733</v>
      </c>
      <c r="K1132" s="198" t="str">
        <f t="shared" ca="1" si="0"/>
        <v>1 año, 2 mes</v>
      </c>
      <c r="L1132" s="199" t="s">
        <v>938</v>
      </c>
      <c r="M1132" s="199"/>
      <c r="N1132" s="199"/>
      <c r="O1132" s="199" t="s">
        <v>939</v>
      </c>
      <c r="P1132" s="199">
        <v>3127531460</v>
      </c>
      <c r="Q1132" s="199" t="s">
        <v>212</v>
      </c>
      <c r="R1132" s="199" t="s">
        <v>1784</v>
      </c>
      <c r="S1132" s="199" t="str">
        <f t="shared" si="2"/>
        <v>HEX</v>
      </c>
      <c r="T1132" s="199"/>
      <c r="U1132" s="199" t="s">
        <v>375</v>
      </c>
    </row>
    <row r="1133" spans="1:21" ht="15.75" customHeight="1">
      <c r="A1133" s="200">
        <v>26</v>
      </c>
      <c r="B1133" s="241" t="s">
        <v>1811</v>
      </c>
      <c r="C1133" s="201">
        <v>2022</v>
      </c>
      <c r="D1133" s="202">
        <v>44860</v>
      </c>
      <c r="E1133" s="199" t="s">
        <v>1775</v>
      </c>
      <c r="F1133" s="199" t="s">
        <v>937</v>
      </c>
      <c r="G1133" s="199" t="s">
        <v>328</v>
      </c>
      <c r="H1133" s="199">
        <v>1112070614</v>
      </c>
      <c r="I1133" s="203" t="s">
        <v>327</v>
      </c>
      <c r="J1133" s="204">
        <v>44733</v>
      </c>
      <c r="K1133" s="198" t="str">
        <f t="shared" ca="1" si="0"/>
        <v>1 año, 2 mes</v>
      </c>
      <c r="L1133" s="199" t="s">
        <v>938</v>
      </c>
      <c r="M1133" s="199"/>
      <c r="N1133" s="199"/>
      <c r="O1133" s="199" t="s">
        <v>939</v>
      </c>
      <c r="P1133" s="199">
        <v>3127531460</v>
      </c>
      <c r="Q1133" s="199" t="s">
        <v>223</v>
      </c>
      <c r="R1133" s="199" t="s">
        <v>1783</v>
      </c>
      <c r="S1133" s="199" t="str">
        <f t="shared" si="2"/>
        <v>PRE</v>
      </c>
      <c r="T1133" s="199"/>
      <c r="U1133" s="199" t="s">
        <v>375</v>
      </c>
    </row>
    <row r="1134" spans="1:21" ht="15.75" customHeight="1">
      <c r="A1134" s="200">
        <v>26</v>
      </c>
      <c r="B1134" s="241" t="s">
        <v>1811</v>
      </c>
      <c r="C1134" s="201">
        <v>2022</v>
      </c>
      <c r="D1134" s="202">
        <v>44860</v>
      </c>
      <c r="E1134" s="199" t="s">
        <v>1775</v>
      </c>
      <c r="F1134" s="199" t="s">
        <v>937</v>
      </c>
      <c r="G1134" s="199" t="s">
        <v>328</v>
      </c>
      <c r="H1134" s="199">
        <v>1112070614</v>
      </c>
      <c r="I1134" s="203" t="s">
        <v>327</v>
      </c>
      <c r="J1134" s="204">
        <v>44733</v>
      </c>
      <c r="K1134" s="198" t="str">
        <f t="shared" ca="1" si="0"/>
        <v>1 año, 2 mes</v>
      </c>
      <c r="L1134" s="199" t="s">
        <v>938</v>
      </c>
      <c r="M1134" s="199"/>
      <c r="N1134" s="199"/>
      <c r="O1134" s="199" t="s">
        <v>939</v>
      </c>
      <c r="P1134" s="199">
        <v>3127531460</v>
      </c>
      <c r="Q1134" s="199" t="s">
        <v>226</v>
      </c>
      <c r="R1134" s="199" t="s">
        <v>1785</v>
      </c>
      <c r="S1134" s="199" t="str">
        <f t="shared" si="2"/>
        <v>ROT</v>
      </c>
      <c r="T1134" s="199"/>
      <c r="U1134" s="199" t="s">
        <v>375</v>
      </c>
    </row>
    <row r="1135" spans="1:21" ht="15.75" customHeight="1">
      <c r="A1135" s="200">
        <v>26</v>
      </c>
      <c r="B1135" s="241" t="s">
        <v>1811</v>
      </c>
      <c r="C1135" s="201">
        <v>2022</v>
      </c>
      <c r="D1135" s="202">
        <v>44860</v>
      </c>
      <c r="E1135" s="199" t="s">
        <v>1775</v>
      </c>
      <c r="F1135" s="199" t="s">
        <v>937</v>
      </c>
      <c r="G1135" s="199" t="s">
        <v>328</v>
      </c>
      <c r="H1135" s="199">
        <v>1112070614</v>
      </c>
      <c r="I1135" s="203" t="s">
        <v>327</v>
      </c>
      <c r="J1135" s="204">
        <v>44733</v>
      </c>
      <c r="K1135" s="198" t="str">
        <f t="shared" ca="1" si="0"/>
        <v>1 año, 2 mes</v>
      </c>
      <c r="L1135" s="199" t="s">
        <v>938</v>
      </c>
      <c r="M1135" s="199"/>
      <c r="N1135" s="199"/>
      <c r="O1135" s="199" t="s">
        <v>939</v>
      </c>
      <c r="P1135" s="199">
        <v>3127531460</v>
      </c>
      <c r="Q1135" s="199" t="s">
        <v>231</v>
      </c>
      <c r="R1135" s="199" t="s">
        <v>1871</v>
      </c>
      <c r="S1135" s="199" t="str">
        <f t="shared" si="2"/>
        <v>INF</v>
      </c>
      <c r="T1135" s="199"/>
      <c r="U1135" s="199" t="s">
        <v>375</v>
      </c>
    </row>
    <row r="1136" spans="1:21" ht="15.75" customHeight="1">
      <c r="A1136" s="200">
        <v>27</v>
      </c>
      <c r="B1136" s="223" t="s">
        <v>1811</v>
      </c>
      <c r="C1136" s="201">
        <v>2022</v>
      </c>
      <c r="D1136" s="202">
        <v>44861</v>
      </c>
      <c r="E1136" s="199" t="s">
        <v>1775</v>
      </c>
      <c r="F1136" s="199" t="s">
        <v>403</v>
      </c>
      <c r="G1136" s="199" t="s">
        <v>328</v>
      </c>
      <c r="H1136" s="210">
        <v>171976463</v>
      </c>
      <c r="I1136" s="203" t="s">
        <v>327</v>
      </c>
      <c r="J1136" s="206"/>
      <c r="K1136" s="198" t="str">
        <f t="shared" ca="1" si="0"/>
        <v>123 año, 7 mes</v>
      </c>
      <c r="L1136" s="199" t="s">
        <v>1872</v>
      </c>
      <c r="M1136" s="199"/>
      <c r="N1136" s="199"/>
      <c r="O1136" s="199"/>
      <c r="P1136" s="199"/>
      <c r="Q1136" s="199" t="s">
        <v>221</v>
      </c>
      <c r="R1136" s="199" t="s">
        <v>1777</v>
      </c>
      <c r="S1136" s="199" t="str">
        <f t="shared" si="2"/>
        <v>NIM</v>
      </c>
      <c r="T1136" s="199"/>
      <c r="U1136" s="199" t="s">
        <v>375</v>
      </c>
    </row>
    <row r="1137" spans="1:21" ht="15.75" customHeight="1">
      <c r="A1137" s="200">
        <v>28</v>
      </c>
      <c r="B1137" s="223" t="s">
        <v>1811</v>
      </c>
      <c r="C1137" s="201">
        <v>2022</v>
      </c>
      <c r="D1137" s="202">
        <v>44862</v>
      </c>
      <c r="E1137" s="199" t="s">
        <v>1775</v>
      </c>
      <c r="F1137" s="199" t="s">
        <v>1423</v>
      </c>
      <c r="G1137" s="199" t="s">
        <v>328</v>
      </c>
      <c r="H1137" s="199">
        <v>1232821323</v>
      </c>
      <c r="I1137" s="203" t="s">
        <v>324</v>
      </c>
      <c r="J1137" s="205">
        <v>44803</v>
      </c>
      <c r="K1137" s="198" t="str">
        <f t="shared" ca="1" si="0"/>
        <v>0 año, 11 mes</v>
      </c>
      <c r="L1137" s="207" t="s">
        <v>1424</v>
      </c>
      <c r="M1137" s="207" t="s">
        <v>1873</v>
      </c>
      <c r="N1137" s="207">
        <v>1114339441</v>
      </c>
      <c r="O1137" s="207" t="s">
        <v>1425</v>
      </c>
      <c r="P1137" s="207">
        <v>3128716625</v>
      </c>
      <c r="Q1137" s="199" t="s">
        <v>212</v>
      </c>
      <c r="R1137" s="199" t="s">
        <v>1784</v>
      </c>
      <c r="S1137" s="199" t="str">
        <f t="shared" si="2"/>
        <v>HEX</v>
      </c>
      <c r="T1137" s="199"/>
      <c r="U1137" s="199" t="s">
        <v>371</v>
      </c>
    </row>
    <row r="1138" spans="1:21" ht="15.75" customHeight="1">
      <c r="A1138" s="200">
        <v>28</v>
      </c>
      <c r="B1138" s="223" t="s">
        <v>1811</v>
      </c>
      <c r="C1138" s="201">
        <v>2022</v>
      </c>
      <c r="D1138" s="202">
        <v>44862</v>
      </c>
      <c r="E1138" s="199" t="s">
        <v>1775</v>
      </c>
      <c r="F1138" s="199" t="s">
        <v>1423</v>
      </c>
      <c r="G1138" s="199" t="s">
        <v>328</v>
      </c>
      <c r="H1138" s="199">
        <v>1232821323</v>
      </c>
      <c r="I1138" s="203" t="s">
        <v>324</v>
      </c>
      <c r="J1138" s="205">
        <v>44803</v>
      </c>
      <c r="K1138" s="198" t="str">
        <f t="shared" ca="1" si="0"/>
        <v>0 año, 11 mes</v>
      </c>
      <c r="L1138" s="207" t="s">
        <v>1424</v>
      </c>
      <c r="M1138" s="207" t="s">
        <v>1873</v>
      </c>
      <c r="N1138" s="207">
        <v>1114339441</v>
      </c>
      <c r="O1138" s="207" t="s">
        <v>1425</v>
      </c>
      <c r="P1138" s="207">
        <v>3128716625</v>
      </c>
      <c r="Q1138" s="199" t="s">
        <v>223</v>
      </c>
      <c r="R1138" s="199" t="s">
        <v>1783</v>
      </c>
      <c r="S1138" s="199" t="str">
        <f t="shared" si="2"/>
        <v>PRE</v>
      </c>
      <c r="T1138" s="199"/>
      <c r="U1138" s="199" t="s">
        <v>371</v>
      </c>
    </row>
    <row r="1139" spans="1:21" ht="15.75" customHeight="1">
      <c r="A1139" s="200">
        <v>28</v>
      </c>
      <c r="B1139" s="223" t="s">
        <v>1811</v>
      </c>
      <c r="C1139" s="201">
        <v>2022</v>
      </c>
      <c r="D1139" s="202">
        <v>44862</v>
      </c>
      <c r="E1139" s="199" t="s">
        <v>1775</v>
      </c>
      <c r="F1139" s="199" t="s">
        <v>1423</v>
      </c>
      <c r="G1139" s="199" t="s">
        <v>328</v>
      </c>
      <c r="H1139" s="199">
        <v>1232821323</v>
      </c>
      <c r="I1139" s="203" t="s">
        <v>324</v>
      </c>
      <c r="J1139" s="205">
        <v>44803</v>
      </c>
      <c r="K1139" s="198" t="str">
        <f t="shared" ca="1" si="0"/>
        <v>0 año, 11 mes</v>
      </c>
      <c r="L1139" s="207" t="s">
        <v>1424</v>
      </c>
      <c r="M1139" s="207" t="s">
        <v>1873</v>
      </c>
      <c r="N1139" s="207">
        <v>1114339441</v>
      </c>
      <c r="O1139" s="207" t="s">
        <v>1425</v>
      </c>
      <c r="P1139" s="207">
        <v>3128716625</v>
      </c>
      <c r="Q1139" s="199" t="s">
        <v>214</v>
      </c>
      <c r="R1139" s="199" t="s">
        <v>1785</v>
      </c>
      <c r="S1139" s="199" t="str">
        <f t="shared" si="2"/>
        <v>ROT</v>
      </c>
      <c r="T1139" s="199"/>
      <c r="U1139" s="199" t="s">
        <v>371</v>
      </c>
    </row>
    <row r="1140" spans="1:21" ht="15.75" customHeight="1">
      <c r="A1140" s="200">
        <v>28</v>
      </c>
      <c r="B1140" s="223" t="s">
        <v>1811</v>
      </c>
      <c r="C1140" s="201">
        <v>2022</v>
      </c>
      <c r="D1140" s="202">
        <v>44862</v>
      </c>
      <c r="E1140" s="199" t="s">
        <v>1775</v>
      </c>
      <c r="F1140" s="199" t="s">
        <v>1325</v>
      </c>
      <c r="G1140" s="199" t="s">
        <v>328</v>
      </c>
      <c r="H1140" s="199">
        <v>1232818020</v>
      </c>
      <c r="I1140" s="203" t="s">
        <v>324</v>
      </c>
      <c r="J1140" s="205">
        <v>44494</v>
      </c>
      <c r="K1140" s="198" t="str">
        <f t="shared" ca="1" si="0"/>
        <v>1 año, 9 mes</v>
      </c>
      <c r="L1140" s="199" t="s">
        <v>1326</v>
      </c>
      <c r="M1140" s="207" t="s">
        <v>1815</v>
      </c>
      <c r="N1140" s="207">
        <v>1143976145</v>
      </c>
      <c r="O1140" s="207" t="s">
        <v>1327</v>
      </c>
      <c r="P1140" s="207">
        <v>3057681127</v>
      </c>
      <c r="Q1140" s="199" t="s">
        <v>190</v>
      </c>
      <c r="R1140" s="199" t="s">
        <v>1787</v>
      </c>
      <c r="S1140" s="199" t="str">
        <f t="shared" si="2"/>
        <v>PRO</v>
      </c>
      <c r="T1140" s="199"/>
      <c r="U1140" s="199" t="s">
        <v>371</v>
      </c>
    </row>
    <row r="1141" spans="1:21" ht="15.75" customHeight="1">
      <c r="A1141" s="200">
        <v>28</v>
      </c>
      <c r="B1141" s="223" t="s">
        <v>1811</v>
      </c>
      <c r="C1141" s="201">
        <v>2022</v>
      </c>
      <c r="D1141" s="202">
        <v>44862</v>
      </c>
      <c r="E1141" s="199" t="s">
        <v>1775</v>
      </c>
      <c r="F1141" s="199" t="s">
        <v>1325</v>
      </c>
      <c r="G1141" s="199" t="s">
        <v>328</v>
      </c>
      <c r="H1141" s="199">
        <v>1232818020</v>
      </c>
      <c r="I1141" s="203" t="s">
        <v>324</v>
      </c>
      <c r="J1141" s="205">
        <v>44494</v>
      </c>
      <c r="K1141" s="198" t="str">
        <f t="shared" ca="1" si="0"/>
        <v>1 año, 9 mes</v>
      </c>
      <c r="L1141" s="199" t="s">
        <v>1326</v>
      </c>
      <c r="M1141" s="207" t="s">
        <v>1815</v>
      </c>
      <c r="N1141" s="207">
        <v>1143976145</v>
      </c>
      <c r="O1141" s="207" t="s">
        <v>1327</v>
      </c>
      <c r="P1141" s="207">
        <v>3057681127</v>
      </c>
      <c r="Q1141" s="199" t="s">
        <v>208</v>
      </c>
      <c r="R1141" s="199" t="s">
        <v>1789</v>
      </c>
      <c r="S1141" s="199" t="str">
        <f t="shared" si="2"/>
        <v>AVA</v>
      </c>
      <c r="T1141" s="199"/>
      <c r="U1141" s="199" t="s">
        <v>371</v>
      </c>
    </row>
    <row r="1142" spans="1:21" ht="15.75" customHeight="1">
      <c r="A1142" s="200">
        <v>28</v>
      </c>
      <c r="B1142" s="223" t="s">
        <v>1811</v>
      </c>
      <c r="C1142" s="201">
        <v>2022</v>
      </c>
      <c r="D1142" s="202">
        <v>44862</v>
      </c>
      <c r="E1142" s="199" t="s">
        <v>1775</v>
      </c>
      <c r="F1142" s="199" t="s">
        <v>722</v>
      </c>
      <c r="G1142" s="199" t="s">
        <v>328</v>
      </c>
      <c r="H1142" s="210">
        <v>1109572960</v>
      </c>
      <c r="I1142" s="203" t="s">
        <v>324</v>
      </c>
      <c r="J1142" s="205">
        <v>44479</v>
      </c>
      <c r="K1142" s="198" t="str">
        <f t="shared" ca="1" si="0"/>
        <v>1 año, 10 mes</v>
      </c>
      <c r="L1142" s="207" t="s">
        <v>723</v>
      </c>
      <c r="M1142" s="207" t="s">
        <v>1852</v>
      </c>
      <c r="N1142" s="207">
        <v>1088972038</v>
      </c>
      <c r="O1142" s="207" t="s">
        <v>724</v>
      </c>
      <c r="P1142" s="207">
        <v>3113264783</v>
      </c>
      <c r="Q1142" s="199" t="s">
        <v>220</v>
      </c>
      <c r="R1142" s="199" t="s">
        <v>1787</v>
      </c>
      <c r="S1142" s="199" t="str">
        <f t="shared" si="2"/>
        <v>PRO</v>
      </c>
      <c r="T1142" s="199"/>
      <c r="U1142" s="199" t="s">
        <v>371</v>
      </c>
    </row>
    <row r="1143" spans="1:21" ht="15.75" customHeight="1">
      <c r="A1143" s="200">
        <v>28</v>
      </c>
      <c r="B1143" s="223" t="s">
        <v>1811</v>
      </c>
      <c r="C1143" s="201">
        <v>2022</v>
      </c>
      <c r="D1143" s="202">
        <v>44862</v>
      </c>
      <c r="E1143" s="199" t="s">
        <v>1775</v>
      </c>
      <c r="F1143" s="199" t="s">
        <v>722</v>
      </c>
      <c r="G1143" s="199" t="s">
        <v>328</v>
      </c>
      <c r="H1143" s="210">
        <v>1109572960</v>
      </c>
      <c r="I1143" s="203" t="s">
        <v>324</v>
      </c>
      <c r="J1143" s="205">
        <v>44479</v>
      </c>
      <c r="K1143" s="198" t="str">
        <f t="shared" ca="1" si="0"/>
        <v>1 año, 10 mes</v>
      </c>
      <c r="L1143" s="207" t="s">
        <v>723</v>
      </c>
      <c r="M1143" s="207" t="s">
        <v>1852</v>
      </c>
      <c r="N1143" s="207">
        <v>1088972038</v>
      </c>
      <c r="O1143" s="207" t="s">
        <v>724</v>
      </c>
      <c r="P1143" s="207">
        <v>3113264783</v>
      </c>
      <c r="Q1143" s="199" t="s">
        <v>208</v>
      </c>
      <c r="R1143" s="199" t="s">
        <v>1802</v>
      </c>
      <c r="S1143" s="199" t="str">
        <f t="shared" si="2"/>
        <v>AVA</v>
      </c>
      <c r="T1143" s="199"/>
      <c r="U1143" s="199" t="s">
        <v>371</v>
      </c>
    </row>
    <row r="1144" spans="1:21" ht="15.75" customHeight="1">
      <c r="A1144" s="200">
        <v>28</v>
      </c>
      <c r="B1144" s="223" t="s">
        <v>1811</v>
      </c>
      <c r="C1144" s="201">
        <v>2022</v>
      </c>
      <c r="D1144" s="202">
        <v>44862</v>
      </c>
      <c r="E1144" s="199" t="s">
        <v>1775</v>
      </c>
      <c r="F1144" s="199" t="s">
        <v>722</v>
      </c>
      <c r="G1144" s="199" t="s">
        <v>328</v>
      </c>
      <c r="H1144" s="210">
        <v>1109572960</v>
      </c>
      <c r="I1144" s="203" t="s">
        <v>324</v>
      </c>
      <c r="J1144" s="205">
        <v>44479</v>
      </c>
      <c r="K1144" s="198" t="str">
        <f t="shared" ca="1" si="0"/>
        <v>1 año, 10 mes</v>
      </c>
      <c r="L1144" s="207" t="s">
        <v>723</v>
      </c>
      <c r="M1144" s="207" t="s">
        <v>1852</v>
      </c>
      <c r="N1144" s="207">
        <v>1088972038</v>
      </c>
      <c r="O1144" s="207" t="s">
        <v>724</v>
      </c>
      <c r="P1144" s="207">
        <v>3113264783</v>
      </c>
      <c r="Q1144" s="199" t="s">
        <v>223</v>
      </c>
      <c r="R1144" s="199" t="s">
        <v>1783</v>
      </c>
      <c r="S1144" s="199" t="str">
        <f t="shared" si="2"/>
        <v>PRE</v>
      </c>
      <c r="T1144" s="199"/>
      <c r="U1144" s="199" t="s">
        <v>371</v>
      </c>
    </row>
    <row r="1145" spans="1:21" ht="15.75" customHeight="1">
      <c r="A1145" s="200">
        <v>28</v>
      </c>
      <c r="B1145" s="223" t="s">
        <v>1811</v>
      </c>
      <c r="C1145" s="201">
        <v>2022</v>
      </c>
      <c r="D1145" s="202">
        <v>44862</v>
      </c>
      <c r="E1145" s="199" t="s">
        <v>1775</v>
      </c>
      <c r="F1145" s="199" t="s">
        <v>1400</v>
      </c>
      <c r="G1145" s="199" t="s">
        <v>328</v>
      </c>
      <c r="H1145" s="210">
        <v>1232820142</v>
      </c>
      <c r="I1145" s="203" t="s">
        <v>327</v>
      </c>
      <c r="J1145" s="206"/>
      <c r="K1145" s="198" t="str">
        <f t="shared" ca="1" si="0"/>
        <v>123 año, 7 mes</v>
      </c>
      <c r="L1145" s="199" t="s">
        <v>1151</v>
      </c>
      <c r="M1145" s="199"/>
      <c r="N1145" s="199"/>
      <c r="O1145" s="199"/>
      <c r="P1145" s="199"/>
      <c r="Q1145" s="199" t="s">
        <v>221</v>
      </c>
      <c r="R1145" s="199" t="s">
        <v>1777</v>
      </c>
      <c r="S1145" s="199" t="str">
        <f t="shared" si="2"/>
        <v>NIM</v>
      </c>
      <c r="T1145" s="199"/>
      <c r="U1145" s="199" t="s">
        <v>371</v>
      </c>
    </row>
    <row r="1146" spans="1:21" ht="15.75" customHeight="1">
      <c r="A1146" s="200">
        <v>29</v>
      </c>
      <c r="B1146" s="223" t="s">
        <v>1811</v>
      </c>
      <c r="C1146" s="201">
        <v>2022</v>
      </c>
      <c r="D1146" s="202">
        <v>44863</v>
      </c>
      <c r="E1146" s="199" t="s">
        <v>1775</v>
      </c>
      <c r="F1146" s="199" t="s">
        <v>1135</v>
      </c>
      <c r="G1146" s="199" t="s">
        <v>328</v>
      </c>
      <c r="H1146" s="199">
        <v>1232805607</v>
      </c>
      <c r="I1146" s="203" t="s">
        <v>327</v>
      </c>
      <c r="J1146" s="205">
        <v>43307</v>
      </c>
      <c r="K1146" s="198" t="str">
        <f t="shared" ca="1" si="0"/>
        <v>5 año, 0 mes</v>
      </c>
      <c r="L1146" s="199" t="s">
        <v>1136</v>
      </c>
      <c r="M1146" s="207" t="s">
        <v>1873</v>
      </c>
      <c r="N1146" s="207">
        <v>38558855</v>
      </c>
      <c r="O1146" s="207" t="s">
        <v>1137</v>
      </c>
      <c r="P1146" s="207">
        <v>3147708289</v>
      </c>
      <c r="Q1146" s="199" t="s">
        <v>210</v>
      </c>
      <c r="R1146" s="199" t="s">
        <v>1776</v>
      </c>
      <c r="S1146" s="199" t="str">
        <f t="shared" si="2"/>
        <v>INF</v>
      </c>
      <c r="T1146" s="199"/>
      <c r="U1146" s="199" t="s">
        <v>371</v>
      </c>
    </row>
    <row r="1147" spans="1:21" ht="15.75" customHeight="1">
      <c r="A1147" s="200">
        <v>29</v>
      </c>
      <c r="B1147" s="223" t="s">
        <v>1811</v>
      </c>
      <c r="C1147" s="201">
        <v>2022</v>
      </c>
      <c r="D1147" s="202">
        <v>44863</v>
      </c>
      <c r="E1147" s="199" t="s">
        <v>1775</v>
      </c>
      <c r="F1147" s="199" t="s">
        <v>969</v>
      </c>
      <c r="G1147" s="199" t="s">
        <v>328</v>
      </c>
      <c r="H1147" s="210">
        <v>1116383900</v>
      </c>
      <c r="I1147" s="203" t="s">
        <v>324</v>
      </c>
      <c r="J1147" s="206"/>
      <c r="K1147" s="198" t="str">
        <f t="shared" ca="1" si="0"/>
        <v>123 año, 7 mes</v>
      </c>
      <c r="L1147" s="199" t="s">
        <v>970</v>
      </c>
      <c r="M1147" s="199"/>
      <c r="N1147" s="199"/>
      <c r="O1147" s="199"/>
      <c r="P1147" s="199"/>
      <c r="Q1147" s="199" t="s">
        <v>221</v>
      </c>
      <c r="R1147" s="199" t="s">
        <v>1777</v>
      </c>
      <c r="S1147" s="199" t="str">
        <f t="shared" si="2"/>
        <v>NIM</v>
      </c>
      <c r="T1147" s="199"/>
      <c r="U1147" s="199" t="s">
        <v>371</v>
      </c>
    </row>
    <row r="1148" spans="1:21" ht="15.75" customHeight="1">
      <c r="A1148" s="200">
        <v>29</v>
      </c>
      <c r="B1148" s="223" t="s">
        <v>1811</v>
      </c>
      <c r="C1148" s="201">
        <v>2022</v>
      </c>
      <c r="D1148" s="202">
        <v>44863</v>
      </c>
      <c r="E1148" s="199" t="s">
        <v>1775</v>
      </c>
      <c r="F1148" s="199" t="s">
        <v>1259</v>
      </c>
      <c r="G1148" s="199" t="s">
        <v>328</v>
      </c>
      <c r="H1148" s="210">
        <v>1232815418</v>
      </c>
      <c r="I1148" s="203" t="s">
        <v>324</v>
      </c>
      <c r="J1148" s="205">
        <v>44264</v>
      </c>
      <c r="K1148" s="198" t="str">
        <f t="shared" ca="1" si="0"/>
        <v>2 año, 5 mes</v>
      </c>
      <c r="L1148" s="199" t="s">
        <v>1260</v>
      </c>
      <c r="M1148" s="207" t="s">
        <v>1849</v>
      </c>
      <c r="N1148" s="207">
        <v>1020726788</v>
      </c>
      <c r="O1148" s="207" t="s">
        <v>1261</v>
      </c>
      <c r="P1148" s="207">
        <v>3195122685</v>
      </c>
      <c r="Q1148" s="199" t="s">
        <v>209</v>
      </c>
      <c r="R1148" s="199" t="s">
        <v>1779</v>
      </c>
      <c r="S1148" s="199" t="str">
        <f t="shared" si="2"/>
        <v>PEN</v>
      </c>
      <c r="T1148" s="199"/>
      <c r="U1148" s="199" t="s">
        <v>375</v>
      </c>
    </row>
    <row r="1149" spans="1:21" ht="15.75" customHeight="1">
      <c r="A1149" s="200">
        <v>29</v>
      </c>
      <c r="B1149" s="223" t="s">
        <v>1811</v>
      </c>
      <c r="C1149" s="201">
        <v>2022</v>
      </c>
      <c r="D1149" s="202">
        <v>44863</v>
      </c>
      <c r="E1149" s="199" t="s">
        <v>1775</v>
      </c>
      <c r="F1149" s="199" t="s">
        <v>1259</v>
      </c>
      <c r="G1149" s="199" t="s">
        <v>328</v>
      </c>
      <c r="H1149" s="210">
        <v>1232815418</v>
      </c>
      <c r="I1149" s="203" t="s">
        <v>324</v>
      </c>
      <c r="J1149" s="205">
        <v>44264</v>
      </c>
      <c r="K1149" s="198" t="str">
        <f t="shared" ca="1" si="0"/>
        <v>2 año, 5 mes</v>
      </c>
      <c r="L1149" s="199" t="s">
        <v>1260</v>
      </c>
      <c r="M1149" s="207" t="s">
        <v>1849</v>
      </c>
      <c r="N1149" s="207">
        <v>1020726788</v>
      </c>
      <c r="O1149" s="207" t="s">
        <v>1261</v>
      </c>
      <c r="P1149" s="207">
        <v>3195122685</v>
      </c>
      <c r="Q1149" s="199" t="s">
        <v>224</v>
      </c>
      <c r="R1149" s="199" t="s">
        <v>1780</v>
      </c>
      <c r="S1149" s="199" t="str">
        <f t="shared" si="2"/>
        <v>STA</v>
      </c>
      <c r="T1149" s="199"/>
      <c r="U1149" s="199" t="s">
        <v>375</v>
      </c>
    </row>
    <row r="1150" spans="1:21" ht="15.75" customHeight="1">
      <c r="A1150" s="200">
        <v>29</v>
      </c>
      <c r="B1150" s="223" t="s">
        <v>1811</v>
      </c>
      <c r="C1150" s="201">
        <v>2022</v>
      </c>
      <c r="D1150" s="202">
        <v>44863</v>
      </c>
      <c r="E1150" s="199" t="s">
        <v>1775</v>
      </c>
      <c r="F1150" s="199" t="s">
        <v>1259</v>
      </c>
      <c r="G1150" s="199" t="s">
        <v>328</v>
      </c>
      <c r="H1150" s="210">
        <v>1232815418</v>
      </c>
      <c r="I1150" s="203" t="s">
        <v>324</v>
      </c>
      <c r="J1150" s="205">
        <v>44264</v>
      </c>
      <c r="K1150" s="198" t="str">
        <f t="shared" ca="1" si="0"/>
        <v>2 año, 5 mes</v>
      </c>
      <c r="L1150" s="199" t="s">
        <v>1260</v>
      </c>
      <c r="M1150" s="207" t="s">
        <v>1849</v>
      </c>
      <c r="N1150" s="207">
        <v>1020726788</v>
      </c>
      <c r="O1150" s="207" t="s">
        <v>1261</v>
      </c>
      <c r="P1150" s="207">
        <v>3195122685</v>
      </c>
      <c r="Q1150" s="199" t="s">
        <v>210</v>
      </c>
      <c r="R1150" s="199" t="s">
        <v>1776</v>
      </c>
      <c r="S1150" s="199" t="str">
        <f t="shared" si="2"/>
        <v>INF</v>
      </c>
      <c r="T1150" s="199"/>
      <c r="U1150" s="199" t="s">
        <v>375</v>
      </c>
    </row>
    <row r="1151" spans="1:21" ht="15.75" customHeight="1">
      <c r="A1151" s="200">
        <v>29</v>
      </c>
      <c r="B1151" s="223" t="s">
        <v>1811</v>
      </c>
      <c r="C1151" s="201">
        <v>2022</v>
      </c>
      <c r="D1151" s="202">
        <v>44863</v>
      </c>
      <c r="E1151" s="199" t="s">
        <v>1775</v>
      </c>
      <c r="F1151" s="199" t="s">
        <v>763</v>
      </c>
      <c r="G1151" s="199" t="s">
        <v>328</v>
      </c>
      <c r="H1151" s="210">
        <v>1109574514</v>
      </c>
      <c r="I1151" s="203" t="s">
        <v>324</v>
      </c>
      <c r="J1151" s="205">
        <v>44684</v>
      </c>
      <c r="K1151" s="198" t="str">
        <f t="shared" ca="1" si="0"/>
        <v>1 año, 3 mes</v>
      </c>
      <c r="L1151" s="199" t="s">
        <v>764</v>
      </c>
      <c r="M1151" s="199" t="s">
        <v>1815</v>
      </c>
      <c r="N1151" s="199"/>
      <c r="O1151" s="199"/>
      <c r="P1151" s="199"/>
      <c r="Q1151" s="199" t="s">
        <v>221</v>
      </c>
      <c r="R1151" s="199" t="s">
        <v>1777</v>
      </c>
      <c r="S1151" s="199" t="str">
        <f t="shared" si="2"/>
        <v>NIM</v>
      </c>
      <c r="T1151" s="199"/>
      <c r="U1151" s="199" t="s">
        <v>371</v>
      </c>
    </row>
    <row r="1152" spans="1:21" ht="15.75" customHeight="1">
      <c r="A1152" s="200">
        <v>29</v>
      </c>
      <c r="B1152" s="223" t="s">
        <v>1811</v>
      </c>
      <c r="C1152" s="201">
        <v>2022</v>
      </c>
      <c r="D1152" s="202">
        <v>44863</v>
      </c>
      <c r="E1152" s="199" t="s">
        <v>1775</v>
      </c>
      <c r="F1152" s="199" t="s">
        <v>1321</v>
      </c>
      <c r="G1152" s="199" t="s">
        <v>328</v>
      </c>
      <c r="H1152" s="199">
        <v>1232817922</v>
      </c>
      <c r="I1152" s="203" t="s">
        <v>324</v>
      </c>
      <c r="J1152" s="205">
        <v>44485</v>
      </c>
      <c r="K1152" s="198" t="str">
        <f t="shared" ca="1" si="0"/>
        <v>1 año, 10 mes</v>
      </c>
      <c r="L1152" s="199" t="s">
        <v>1322</v>
      </c>
      <c r="M1152" s="207" t="s">
        <v>1873</v>
      </c>
      <c r="N1152" s="207">
        <v>38558855</v>
      </c>
      <c r="O1152" s="207" t="s">
        <v>1137</v>
      </c>
      <c r="P1152" s="207">
        <v>3147708289</v>
      </c>
      <c r="Q1152" s="199" t="s">
        <v>220</v>
      </c>
      <c r="R1152" s="199" t="s">
        <v>1787</v>
      </c>
      <c r="S1152" s="199" t="str">
        <f t="shared" si="2"/>
        <v>PRO</v>
      </c>
      <c r="T1152" s="199"/>
      <c r="U1152" s="199" t="s">
        <v>371</v>
      </c>
    </row>
    <row r="1153" spans="1:21" ht="15.75" customHeight="1">
      <c r="A1153" s="200">
        <v>29</v>
      </c>
      <c r="B1153" s="223" t="s">
        <v>1811</v>
      </c>
      <c r="C1153" s="201">
        <v>2022</v>
      </c>
      <c r="D1153" s="202">
        <v>44863</v>
      </c>
      <c r="E1153" s="199" t="s">
        <v>1775</v>
      </c>
      <c r="F1153" s="199" t="s">
        <v>1321</v>
      </c>
      <c r="G1153" s="199" t="s">
        <v>328</v>
      </c>
      <c r="H1153" s="199">
        <v>1232817922</v>
      </c>
      <c r="I1153" s="203" t="s">
        <v>324</v>
      </c>
      <c r="J1153" s="205">
        <v>44485</v>
      </c>
      <c r="K1153" s="198" t="str">
        <f t="shared" ca="1" si="0"/>
        <v>1 año, 10 mes</v>
      </c>
      <c r="L1153" s="199" t="s">
        <v>1322</v>
      </c>
      <c r="M1153" s="207" t="s">
        <v>1873</v>
      </c>
      <c r="N1153" s="207">
        <v>38558855</v>
      </c>
      <c r="O1153" s="207" t="s">
        <v>1137</v>
      </c>
      <c r="P1153" s="207">
        <v>3147708289</v>
      </c>
      <c r="Q1153" s="199" t="s">
        <v>210</v>
      </c>
      <c r="R1153" s="199" t="s">
        <v>1776</v>
      </c>
      <c r="S1153" s="199" t="str">
        <f t="shared" si="2"/>
        <v>INF</v>
      </c>
      <c r="T1153" s="199"/>
      <c r="U1153" s="199" t="s">
        <v>371</v>
      </c>
    </row>
    <row r="1154" spans="1:21" ht="15.75" customHeight="1">
      <c r="A1154" s="200">
        <v>29</v>
      </c>
      <c r="B1154" s="223" t="s">
        <v>1811</v>
      </c>
      <c r="C1154" s="201">
        <v>2022</v>
      </c>
      <c r="D1154" s="202">
        <v>44863</v>
      </c>
      <c r="E1154" s="199" t="s">
        <v>1775</v>
      </c>
      <c r="F1154" s="199" t="s">
        <v>1309</v>
      </c>
      <c r="G1154" s="199" t="s">
        <v>328</v>
      </c>
      <c r="H1154" s="199">
        <v>1232817421</v>
      </c>
      <c r="I1154" s="203" t="s">
        <v>327</v>
      </c>
      <c r="J1154" s="206"/>
      <c r="K1154" s="198" t="str">
        <f t="shared" ca="1" si="0"/>
        <v>123 año, 7 mes</v>
      </c>
      <c r="L1154" s="199" t="s">
        <v>1310</v>
      </c>
      <c r="M1154" s="199"/>
      <c r="N1154" s="199"/>
      <c r="O1154" s="199"/>
      <c r="P1154" s="199"/>
      <c r="Q1154" s="199" t="s">
        <v>210</v>
      </c>
      <c r="R1154" s="199" t="s">
        <v>1776</v>
      </c>
      <c r="S1154" s="199" t="str">
        <f t="shared" si="2"/>
        <v>INF</v>
      </c>
      <c r="T1154" s="199"/>
      <c r="U1154" s="199" t="s">
        <v>371</v>
      </c>
    </row>
    <row r="1155" spans="1:21" ht="15.75" customHeight="1">
      <c r="A1155" s="200">
        <v>31</v>
      </c>
      <c r="B1155" s="223" t="s">
        <v>1811</v>
      </c>
      <c r="C1155" s="201">
        <v>2022</v>
      </c>
      <c r="D1155" s="202">
        <v>44865</v>
      </c>
      <c r="E1155" s="199" t="s">
        <v>1775</v>
      </c>
      <c r="F1155" s="199" t="s">
        <v>1387</v>
      </c>
      <c r="G1155" s="199" t="s">
        <v>328</v>
      </c>
      <c r="H1155" s="210">
        <v>1232819862</v>
      </c>
      <c r="I1155" s="203" t="s">
        <v>324</v>
      </c>
      <c r="J1155" s="206"/>
      <c r="K1155" s="198" t="str">
        <f t="shared" ca="1" si="0"/>
        <v>123 año, 7 mes</v>
      </c>
      <c r="L1155" s="199" t="s">
        <v>1388</v>
      </c>
      <c r="M1155" s="199"/>
      <c r="N1155" s="199"/>
      <c r="O1155" s="199"/>
      <c r="P1155" s="199"/>
      <c r="Q1155" s="199" t="s">
        <v>212</v>
      </c>
      <c r="R1155" s="199" t="s">
        <v>1784</v>
      </c>
      <c r="S1155" s="199" t="str">
        <f t="shared" si="2"/>
        <v>HEX</v>
      </c>
      <c r="T1155" s="199"/>
      <c r="U1155" s="199" t="s">
        <v>375</v>
      </c>
    </row>
    <row r="1156" spans="1:21" ht="15.75" customHeight="1">
      <c r="A1156" s="200">
        <v>31</v>
      </c>
      <c r="B1156" s="223" t="s">
        <v>1811</v>
      </c>
      <c r="C1156" s="201">
        <v>2022</v>
      </c>
      <c r="D1156" s="202">
        <v>44865</v>
      </c>
      <c r="E1156" s="199" t="s">
        <v>1775</v>
      </c>
      <c r="F1156" s="199" t="s">
        <v>1387</v>
      </c>
      <c r="G1156" s="199" t="s">
        <v>328</v>
      </c>
      <c r="H1156" s="210">
        <v>1232819862</v>
      </c>
      <c r="I1156" s="203" t="s">
        <v>324</v>
      </c>
      <c r="J1156" s="206"/>
      <c r="K1156" s="198" t="str">
        <f t="shared" ca="1" si="0"/>
        <v>123 año, 7 mes</v>
      </c>
      <c r="L1156" s="199" t="s">
        <v>1388</v>
      </c>
      <c r="M1156" s="199"/>
      <c r="N1156" s="199"/>
      <c r="O1156" s="199"/>
      <c r="P1156" s="199"/>
      <c r="Q1156" s="199" t="s">
        <v>210</v>
      </c>
      <c r="R1156" s="199" t="s">
        <v>1776</v>
      </c>
      <c r="S1156" s="199" t="str">
        <f t="shared" si="2"/>
        <v>INF</v>
      </c>
      <c r="T1156" s="199"/>
      <c r="U1156" s="199" t="s">
        <v>375</v>
      </c>
    </row>
    <row r="1157" spans="1:21" ht="15.75" customHeight="1">
      <c r="A1157" s="200">
        <v>31</v>
      </c>
      <c r="B1157" s="223" t="s">
        <v>1811</v>
      </c>
      <c r="C1157" s="201">
        <v>2022</v>
      </c>
      <c r="D1157" s="202">
        <v>44865</v>
      </c>
      <c r="E1157" s="199" t="s">
        <v>1775</v>
      </c>
      <c r="F1157" s="199" t="s">
        <v>452</v>
      </c>
      <c r="G1157" s="199" t="s">
        <v>328</v>
      </c>
      <c r="H1157" s="210">
        <v>1027212897</v>
      </c>
      <c r="I1157" s="203" t="s">
        <v>324</v>
      </c>
      <c r="J1157" s="205">
        <v>44445</v>
      </c>
      <c r="K1157" s="198" t="str">
        <f t="shared" ca="1" si="0"/>
        <v>1 año, 11 mes</v>
      </c>
      <c r="L1157" s="199" t="s">
        <v>453</v>
      </c>
      <c r="M1157" s="207" t="s">
        <v>1815</v>
      </c>
      <c r="N1157" s="207">
        <v>1130637538</v>
      </c>
      <c r="O1157" s="207" t="s">
        <v>454</v>
      </c>
      <c r="P1157" s="207">
        <v>3023744606</v>
      </c>
      <c r="Q1157" s="199" t="s">
        <v>221</v>
      </c>
      <c r="R1157" s="199" t="s">
        <v>1777</v>
      </c>
      <c r="S1157" s="199" t="str">
        <f t="shared" si="2"/>
        <v>NIM</v>
      </c>
      <c r="T1157" s="199"/>
      <c r="U1157" s="199" t="s">
        <v>375</v>
      </c>
    </row>
    <row r="1158" spans="1:21" ht="15.75" customHeight="1">
      <c r="A1158" s="200">
        <v>31</v>
      </c>
      <c r="B1158" s="223" t="s">
        <v>1811</v>
      </c>
      <c r="C1158" s="201">
        <v>2022</v>
      </c>
      <c r="D1158" s="202">
        <v>44865</v>
      </c>
      <c r="E1158" s="199" t="s">
        <v>1775</v>
      </c>
      <c r="F1158" s="199" t="s">
        <v>747</v>
      </c>
      <c r="G1158" s="199" t="s">
        <v>328</v>
      </c>
      <c r="H1158" s="210">
        <v>1109573943</v>
      </c>
      <c r="I1158" s="203" t="s">
        <v>327</v>
      </c>
      <c r="J1158" s="205">
        <v>44622</v>
      </c>
      <c r="K1158" s="198" t="str">
        <f t="shared" ca="1" si="0"/>
        <v>1 año, 5 mes</v>
      </c>
      <c r="L1158" s="199" t="s">
        <v>748</v>
      </c>
      <c r="M1158" s="199"/>
      <c r="N1158" s="199"/>
      <c r="O1158" s="199"/>
      <c r="P1158" s="199"/>
      <c r="Q1158" s="199" t="s">
        <v>210</v>
      </c>
      <c r="R1158" s="199" t="s">
        <v>1776</v>
      </c>
      <c r="S1158" s="199" t="str">
        <f t="shared" si="2"/>
        <v>INF</v>
      </c>
      <c r="T1158" s="199"/>
      <c r="U1158" s="199" t="s">
        <v>371</v>
      </c>
    </row>
    <row r="1159" spans="1:21" ht="15.75" customHeight="1">
      <c r="A1159" s="200">
        <v>1</v>
      </c>
      <c r="B1159" s="223" t="s">
        <v>1820</v>
      </c>
      <c r="C1159" s="201">
        <v>2022</v>
      </c>
      <c r="D1159" s="202">
        <v>44866</v>
      </c>
      <c r="E1159" s="199" t="s">
        <v>1775</v>
      </c>
      <c r="F1159" s="199" t="s">
        <v>1106</v>
      </c>
      <c r="G1159" s="199" t="s">
        <v>328</v>
      </c>
      <c r="H1159" s="210">
        <v>1232796925</v>
      </c>
      <c r="I1159" s="203" t="s">
        <v>324</v>
      </c>
      <c r="J1159" s="206"/>
      <c r="K1159" s="198" t="str">
        <f t="shared" ca="1" si="0"/>
        <v>123 año, 7 mes</v>
      </c>
      <c r="L1159" s="199" t="s">
        <v>1107</v>
      </c>
      <c r="M1159" s="199"/>
      <c r="N1159" s="199"/>
      <c r="O1159" s="199"/>
      <c r="P1159" s="199"/>
      <c r="Q1159" s="199" t="s">
        <v>210</v>
      </c>
      <c r="R1159" s="199" t="s">
        <v>1776</v>
      </c>
      <c r="S1159" s="199" t="str">
        <f t="shared" si="2"/>
        <v>INF</v>
      </c>
      <c r="T1159" s="199"/>
      <c r="U1159" s="199" t="s">
        <v>371</v>
      </c>
    </row>
    <row r="1160" spans="1:21" ht="15.75" customHeight="1">
      <c r="A1160" s="200">
        <v>1</v>
      </c>
      <c r="B1160" s="223" t="s">
        <v>1820</v>
      </c>
      <c r="C1160" s="201">
        <v>2022</v>
      </c>
      <c r="D1160" s="202">
        <v>44866</v>
      </c>
      <c r="E1160" s="199" t="s">
        <v>1775</v>
      </c>
      <c r="F1160" s="199" t="s">
        <v>1316</v>
      </c>
      <c r="G1160" s="199" t="s">
        <v>328</v>
      </c>
      <c r="H1160" s="210">
        <v>1232817729</v>
      </c>
      <c r="I1160" s="203" t="s">
        <v>324</v>
      </c>
      <c r="J1160" s="205">
        <v>44466</v>
      </c>
      <c r="K1160" s="198" t="str">
        <f t="shared" ca="1" si="0"/>
        <v>1 año, 10 mes</v>
      </c>
      <c r="L1160" s="199" t="s">
        <v>1317</v>
      </c>
      <c r="M1160" s="207" t="s">
        <v>1782</v>
      </c>
      <c r="N1160" s="207">
        <v>1151944939</v>
      </c>
      <c r="O1160" s="207" t="s">
        <v>1318</v>
      </c>
      <c r="P1160" s="207">
        <v>3118890041</v>
      </c>
      <c r="Q1160" s="199" t="s">
        <v>208</v>
      </c>
      <c r="R1160" s="199" t="s">
        <v>1789</v>
      </c>
      <c r="S1160" s="199" t="str">
        <f t="shared" si="2"/>
        <v>AVA</v>
      </c>
      <c r="T1160" s="199"/>
      <c r="U1160" s="199" t="s">
        <v>375</v>
      </c>
    </row>
    <row r="1161" spans="1:21" ht="15.75" customHeight="1">
      <c r="A1161" s="200">
        <v>1</v>
      </c>
      <c r="B1161" s="223" t="s">
        <v>1820</v>
      </c>
      <c r="C1161" s="201">
        <v>2022</v>
      </c>
      <c r="D1161" s="202">
        <v>44866</v>
      </c>
      <c r="E1161" s="199" t="s">
        <v>1775</v>
      </c>
      <c r="F1161" s="199" t="s">
        <v>1316</v>
      </c>
      <c r="G1161" s="199" t="s">
        <v>328</v>
      </c>
      <c r="H1161" s="210">
        <v>1232817729</v>
      </c>
      <c r="I1161" s="203" t="s">
        <v>324</v>
      </c>
      <c r="J1161" s="205">
        <v>44466</v>
      </c>
      <c r="K1161" s="198" t="str">
        <f t="shared" ca="1" si="0"/>
        <v>1 año, 10 mes</v>
      </c>
      <c r="L1161" s="199" t="s">
        <v>1317</v>
      </c>
      <c r="M1161" s="207" t="s">
        <v>1782</v>
      </c>
      <c r="N1161" s="207">
        <v>1151944939</v>
      </c>
      <c r="O1161" s="207" t="s">
        <v>1318</v>
      </c>
      <c r="P1161" s="207">
        <v>3118890041</v>
      </c>
      <c r="Q1161" s="199" t="s">
        <v>223</v>
      </c>
      <c r="R1161" s="199" t="s">
        <v>1783</v>
      </c>
      <c r="S1161" s="199" t="str">
        <f t="shared" si="2"/>
        <v>PRE</v>
      </c>
      <c r="T1161" s="199"/>
      <c r="U1161" s="199" t="s">
        <v>375</v>
      </c>
    </row>
    <row r="1162" spans="1:21" ht="15.75" customHeight="1">
      <c r="A1162" s="200">
        <v>1</v>
      </c>
      <c r="B1162" s="223" t="s">
        <v>1820</v>
      </c>
      <c r="C1162" s="201">
        <v>2022</v>
      </c>
      <c r="D1162" s="202">
        <v>44866</v>
      </c>
      <c r="E1162" s="199" t="s">
        <v>1775</v>
      </c>
      <c r="F1162" s="199" t="s">
        <v>1316</v>
      </c>
      <c r="G1162" s="199" t="s">
        <v>328</v>
      </c>
      <c r="H1162" s="210">
        <v>1232817729</v>
      </c>
      <c r="I1162" s="203" t="s">
        <v>324</v>
      </c>
      <c r="J1162" s="205">
        <v>44466</v>
      </c>
      <c r="K1162" s="198" t="str">
        <f t="shared" ca="1" si="0"/>
        <v>1 año, 10 mes</v>
      </c>
      <c r="L1162" s="199" t="s">
        <v>1317</v>
      </c>
      <c r="M1162" s="207" t="s">
        <v>1782</v>
      </c>
      <c r="N1162" s="207">
        <v>1151944939</v>
      </c>
      <c r="O1162" s="207" t="s">
        <v>1318</v>
      </c>
      <c r="P1162" s="207">
        <v>3118890041</v>
      </c>
      <c r="Q1162" s="199" t="s">
        <v>225</v>
      </c>
      <c r="R1162" s="199" t="s">
        <v>1787</v>
      </c>
      <c r="S1162" s="199" t="str">
        <f t="shared" si="2"/>
        <v>PRO</v>
      </c>
      <c r="T1162" s="199"/>
      <c r="U1162" s="199" t="s">
        <v>375</v>
      </c>
    </row>
    <row r="1163" spans="1:21" ht="15.75" customHeight="1">
      <c r="A1163" s="200">
        <v>2</v>
      </c>
      <c r="B1163" s="223" t="s">
        <v>1820</v>
      </c>
      <c r="C1163" s="201">
        <v>2022</v>
      </c>
      <c r="D1163" s="202">
        <v>44867</v>
      </c>
      <c r="E1163" s="199" t="s">
        <v>1775</v>
      </c>
      <c r="F1163" s="199" t="s">
        <v>1284</v>
      </c>
      <c r="G1163" s="199" t="s">
        <v>328</v>
      </c>
      <c r="H1163" s="199">
        <v>1232816501</v>
      </c>
      <c r="I1163" s="203" t="s">
        <v>324</v>
      </c>
      <c r="J1163" s="205">
        <v>44363</v>
      </c>
      <c r="K1163" s="198" t="str">
        <f t="shared" ca="1" si="0"/>
        <v>2 año, 2 mes</v>
      </c>
      <c r="L1163" s="199" t="s">
        <v>1285</v>
      </c>
      <c r="M1163" s="199" t="s">
        <v>1786</v>
      </c>
      <c r="N1163" s="199" t="s">
        <v>1286</v>
      </c>
      <c r="O1163" s="199" t="s">
        <v>1287</v>
      </c>
      <c r="P1163" s="199">
        <v>3003007011</v>
      </c>
      <c r="Q1163" s="199" t="s">
        <v>223</v>
      </c>
      <c r="R1163" s="199" t="s">
        <v>1783</v>
      </c>
      <c r="S1163" s="199" t="str">
        <f t="shared" si="2"/>
        <v>PRE</v>
      </c>
      <c r="T1163" s="199"/>
      <c r="U1163" s="199" t="s">
        <v>375</v>
      </c>
    </row>
    <row r="1164" spans="1:21" ht="15.75" customHeight="1">
      <c r="A1164" s="200">
        <v>3</v>
      </c>
      <c r="B1164" s="223" t="s">
        <v>1820</v>
      </c>
      <c r="C1164" s="201">
        <v>2022</v>
      </c>
      <c r="D1164" s="202">
        <v>44868</v>
      </c>
      <c r="E1164" s="199" t="s">
        <v>1775</v>
      </c>
      <c r="F1164" s="199" t="s">
        <v>775</v>
      </c>
      <c r="G1164" s="199" t="s">
        <v>328</v>
      </c>
      <c r="H1164" s="210">
        <v>1109574992</v>
      </c>
      <c r="I1164" s="203" t="s">
        <v>324</v>
      </c>
      <c r="J1164" s="209">
        <v>44764</v>
      </c>
      <c r="K1164" s="198" t="str">
        <f t="shared" ca="1" si="0"/>
        <v>1 año, 1 mes</v>
      </c>
      <c r="L1164" s="199" t="s">
        <v>776</v>
      </c>
      <c r="M1164" s="207" t="s">
        <v>1815</v>
      </c>
      <c r="N1164" s="207">
        <v>1144102198</v>
      </c>
      <c r="O1164" s="207" t="s">
        <v>777</v>
      </c>
      <c r="P1164" s="207">
        <v>3154331609</v>
      </c>
      <c r="Q1164" s="199" t="s">
        <v>221</v>
      </c>
      <c r="R1164" s="199" t="s">
        <v>1777</v>
      </c>
      <c r="S1164" s="199" t="str">
        <f t="shared" si="2"/>
        <v>NIM</v>
      </c>
      <c r="T1164" s="199"/>
      <c r="U1164" s="199" t="s">
        <v>371</v>
      </c>
    </row>
    <row r="1165" spans="1:21" ht="15.75" customHeight="1">
      <c r="A1165" s="200">
        <v>4</v>
      </c>
      <c r="B1165" s="223" t="s">
        <v>1820</v>
      </c>
      <c r="C1165" s="201">
        <v>2022</v>
      </c>
      <c r="D1165" s="202">
        <v>44869</v>
      </c>
      <c r="E1165" s="199" t="s">
        <v>1775</v>
      </c>
      <c r="F1165" s="199" t="s">
        <v>472</v>
      </c>
      <c r="G1165" s="199" t="s">
        <v>328</v>
      </c>
      <c r="H1165" s="210">
        <v>1059251363</v>
      </c>
      <c r="I1165" s="203" t="s">
        <v>324</v>
      </c>
      <c r="J1165" s="206"/>
      <c r="K1165" s="198" t="str">
        <f t="shared" ca="1" si="0"/>
        <v>123 año, 7 mes</v>
      </c>
      <c r="L1165" s="199" t="s">
        <v>1810</v>
      </c>
      <c r="M1165" s="199"/>
      <c r="N1165" s="199"/>
      <c r="O1165" s="199"/>
      <c r="P1165" s="199"/>
      <c r="Q1165" s="199" t="s">
        <v>209</v>
      </c>
      <c r="R1165" s="199" t="s">
        <v>1779</v>
      </c>
      <c r="S1165" s="199" t="str">
        <f t="shared" si="2"/>
        <v>PEN</v>
      </c>
      <c r="T1165" s="199"/>
      <c r="U1165" s="199" t="s">
        <v>375</v>
      </c>
    </row>
    <row r="1166" spans="1:21" ht="15.75" customHeight="1">
      <c r="A1166" s="200">
        <v>4</v>
      </c>
      <c r="B1166" s="223" t="s">
        <v>1820</v>
      </c>
      <c r="C1166" s="201">
        <v>2022</v>
      </c>
      <c r="D1166" s="202">
        <v>44869</v>
      </c>
      <c r="E1166" s="199" t="s">
        <v>1775</v>
      </c>
      <c r="F1166" s="199" t="s">
        <v>472</v>
      </c>
      <c r="G1166" s="199" t="s">
        <v>328</v>
      </c>
      <c r="H1166" s="210">
        <v>1059251363</v>
      </c>
      <c r="I1166" s="203" t="s">
        <v>324</v>
      </c>
      <c r="J1166" s="206"/>
      <c r="K1166" s="198" t="str">
        <f t="shared" ca="1" si="0"/>
        <v>123 año, 7 mes</v>
      </c>
      <c r="L1166" s="199" t="s">
        <v>1810</v>
      </c>
      <c r="M1166" s="199"/>
      <c r="N1166" s="199"/>
      <c r="O1166" s="199"/>
      <c r="P1166" s="199"/>
      <c r="Q1166" s="199" t="s">
        <v>208</v>
      </c>
      <c r="R1166" s="199" t="s">
        <v>1789</v>
      </c>
      <c r="S1166" s="199" t="str">
        <f t="shared" si="2"/>
        <v>AVA</v>
      </c>
      <c r="T1166" s="199"/>
      <c r="U1166" s="199" t="s">
        <v>375</v>
      </c>
    </row>
    <row r="1167" spans="1:21" ht="15.75" customHeight="1">
      <c r="A1167" s="200">
        <v>4</v>
      </c>
      <c r="B1167" s="223" t="s">
        <v>1820</v>
      </c>
      <c r="C1167" s="201">
        <v>2022</v>
      </c>
      <c r="D1167" s="202">
        <v>44869</v>
      </c>
      <c r="E1167" s="199" t="s">
        <v>1775</v>
      </c>
      <c r="F1167" s="199" t="s">
        <v>472</v>
      </c>
      <c r="G1167" s="199" t="s">
        <v>328</v>
      </c>
      <c r="H1167" s="210">
        <v>1059251363</v>
      </c>
      <c r="I1167" s="203" t="s">
        <v>324</v>
      </c>
      <c r="J1167" s="206"/>
      <c r="K1167" s="198" t="str">
        <f t="shared" ca="1" si="0"/>
        <v>123 año, 7 mes</v>
      </c>
      <c r="L1167" s="199" t="s">
        <v>1810</v>
      </c>
      <c r="M1167" s="199"/>
      <c r="N1167" s="199"/>
      <c r="O1167" s="199"/>
      <c r="P1167" s="199"/>
      <c r="Q1167" s="199" t="s">
        <v>224</v>
      </c>
      <c r="R1167" s="199" t="s">
        <v>1780</v>
      </c>
      <c r="S1167" s="199" t="str">
        <f t="shared" si="2"/>
        <v>STA</v>
      </c>
      <c r="T1167" s="199"/>
      <c r="U1167" s="199" t="s">
        <v>375</v>
      </c>
    </row>
    <row r="1168" spans="1:21" ht="15.75" customHeight="1">
      <c r="A1168" s="200">
        <v>8</v>
      </c>
      <c r="B1168" s="223" t="s">
        <v>1820</v>
      </c>
      <c r="C1168" s="201">
        <v>2022</v>
      </c>
      <c r="D1168" s="202">
        <v>44873</v>
      </c>
      <c r="E1168" s="199" t="s">
        <v>1775</v>
      </c>
      <c r="F1168" s="199" t="s">
        <v>543</v>
      </c>
      <c r="G1168" s="199" t="s">
        <v>332</v>
      </c>
      <c r="H1168" s="210">
        <v>1107852036</v>
      </c>
      <c r="I1168" s="203" t="s">
        <v>327</v>
      </c>
      <c r="J1168" s="206"/>
      <c r="K1168" s="198" t="str">
        <f t="shared" ca="1" si="0"/>
        <v>123 año, 7 mes</v>
      </c>
      <c r="L1168" s="199" t="s">
        <v>1874</v>
      </c>
      <c r="M1168" s="199"/>
      <c r="N1168" s="199"/>
      <c r="O1168" s="199"/>
      <c r="P1168" s="199"/>
      <c r="Q1168" s="199" t="s">
        <v>210</v>
      </c>
      <c r="R1168" s="199" t="s">
        <v>1776</v>
      </c>
      <c r="S1168" s="199" t="str">
        <f t="shared" si="2"/>
        <v>INF</v>
      </c>
      <c r="T1168" s="199"/>
      <c r="U1168" s="199" t="s">
        <v>371</v>
      </c>
    </row>
    <row r="1169" spans="1:21" ht="15.75" customHeight="1">
      <c r="A1169" s="200">
        <v>9</v>
      </c>
      <c r="B1169" s="223" t="s">
        <v>1820</v>
      </c>
      <c r="C1169" s="201">
        <v>2022</v>
      </c>
      <c r="D1169" s="202">
        <v>44874</v>
      </c>
      <c r="E1169" s="199" t="s">
        <v>1775</v>
      </c>
      <c r="F1169" s="199" t="s">
        <v>904</v>
      </c>
      <c r="G1169" s="199" t="s">
        <v>328</v>
      </c>
      <c r="H1169" s="210">
        <v>1112068242</v>
      </c>
      <c r="I1169" s="203" t="s">
        <v>324</v>
      </c>
      <c r="J1169" s="206"/>
      <c r="K1169" s="198" t="str">
        <f t="shared" ca="1" si="0"/>
        <v>123 año, 7 mes</v>
      </c>
      <c r="L1169" s="199" t="s">
        <v>905</v>
      </c>
      <c r="M1169" s="199"/>
      <c r="N1169" s="199"/>
      <c r="O1169" s="199"/>
      <c r="P1169" s="199"/>
      <c r="Q1169" s="199" t="s">
        <v>223</v>
      </c>
      <c r="R1169" s="199" t="s">
        <v>1783</v>
      </c>
      <c r="S1169" s="199" t="str">
        <f t="shared" si="2"/>
        <v>PRE</v>
      </c>
      <c r="T1169" s="199"/>
      <c r="U1169" s="199" t="s">
        <v>371</v>
      </c>
    </row>
    <row r="1170" spans="1:21" ht="15.75" customHeight="1">
      <c r="A1170" s="200">
        <v>10</v>
      </c>
      <c r="B1170" s="223" t="s">
        <v>1820</v>
      </c>
      <c r="C1170" s="201">
        <v>2022</v>
      </c>
      <c r="D1170" s="202">
        <v>44875</v>
      </c>
      <c r="E1170" s="199" t="s">
        <v>1775</v>
      </c>
      <c r="F1170" s="199" t="s">
        <v>766</v>
      </c>
      <c r="G1170" s="199" t="s">
        <v>328</v>
      </c>
      <c r="H1170" s="210">
        <v>1109574531</v>
      </c>
      <c r="I1170" s="203" t="s">
        <v>324</v>
      </c>
      <c r="J1170" s="206"/>
      <c r="K1170" s="198" t="str">
        <f t="shared" ca="1" si="0"/>
        <v>123 año, 7 mes</v>
      </c>
      <c r="L1170" s="199" t="s">
        <v>767</v>
      </c>
      <c r="M1170" s="199" t="s">
        <v>1868</v>
      </c>
      <c r="N1170" s="199"/>
      <c r="O1170" s="199"/>
      <c r="P1170" s="199"/>
      <c r="Q1170" s="199" t="s">
        <v>212</v>
      </c>
      <c r="R1170" s="199" t="s">
        <v>1784</v>
      </c>
      <c r="S1170" s="199" t="str">
        <f t="shared" si="2"/>
        <v>HEX</v>
      </c>
      <c r="T1170" s="199"/>
      <c r="U1170" s="199" t="s">
        <v>375</v>
      </c>
    </row>
    <row r="1171" spans="1:21" ht="15.75" customHeight="1">
      <c r="A1171" s="200">
        <v>10</v>
      </c>
      <c r="B1171" s="223" t="s">
        <v>1820</v>
      </c>
      <c r="C1171" s="201">
        <v>2022</v>
      </c>
      <c r="D1171" s="202">
        <v>44875</v>
      </c>
      <c r="E1171" s="199" t="s">
        <v>1775</v>
      </c>
      <c r="F1171" s="199" t="s">
        <v>766</v>
      </c>
      <c r="G1171" s="199" t="s">
        <v>328</v>
      </c>
      <c r="H1171" s="210">
        <v>1109574531</v>
      </c>
      <c r="I1171" s="203" t="s">
        <v>324</v>
      </c>
      <c r="J1171" s="206"/>
      <c r="K1171" s="198" t="str">
        <f t="shared" ca="1" si="0"/>
        <v>123 año, 7 mes</v>
      </c>
      <c r="L1171" s="199" t="s">
        <v>767</v>
      </c>
      <c r="M1171" s="199" t="s">
        <v>1868</v>
      </c>
      <c r="N1171" s="199"/>
      <c r="O1171" s="199"/>
      <c r="P1171" s="199"/>
      <c r="Q1171" s="199" t="s">
        <v>223</v>
      </c>
      <c r="R1171" s="199" t="s">
        <v>1875</v>
      </c>
      <c r="S1171" s="199" t="str">
        <f t="shared" si="2"/>
        <v>PRE</v>
      </c>
      <c r="T1171" s="199"/>
      <c r="U1171" s="199" t="s">
        <v>375</v>
      </c>
    </row>
    <row r="1172" spans="1:21" ht="15.75" customHeight="1">
      <c r="A1172" s="200">
        <v>10</v>
      </c>
      <c r="B1172" s="223" t="s">
        <v>1820</v>
      </c>
      <c r="C1172" s="201">
        <v>2022</v>
      </c>
      <c r="D1172" s="202">
        <v>44875</v>
      </c>
      <c r="E1172" s="199" t="s">
        <v>1775</v>
      </c>
      <c r="F1172" s="199" t="s">
        <v>766</v>
      </c>
      <c r="G1172" s="199" t="s">
        <v>328</v>
      </c>
      <c r="H1172" s="210">
        <v>1109574531</v>
      </c>
      <c r="I1172" s="203" t="s">
        <v>324</v>
      </c>
      <c r="J1172" s="206"/>
      <c r="K1172" s="198" t="str">
        <f t="shared" ca="1" si="0"/>
        <v>123 año, 7 mes</v>
      </c>
      <c r="L1172" s="199" t="s">
        <v>767</v>
      </c>
      <c r="M1172" s="199" t="s">
        <v>1868</v>
      </c>
      <c r="N1172" s="199"/>
      <c r="O1172" s="199"/>
      <c r="P1172" s="199"/>
      <c r="Q1172" s="199" t="s">
        <v>226</v>
      </c>
      <c r="R1172" s="199" t="s">
        <v>1785</v>
      </c>
      <c r="S1172" s="199" t="str">
        <f t="shared" si="2"/>
        <v>ROT</v>
      </c>
      <c r="T1172" s="199"/>
      <c r="U1172" s="199" t="s">
        <v>375</v>
      </c>
    </row>
    <row r="1173" spans="1:21" ht="15.75" customHeight="1">
      <c r="A1173" s="200">
        <v>10</v>
      </c>
      <c r="B1173" s="223" t="s">
        <v>1820</v>
      </c>
      <c r="C1173" s="201">
        <v>2022</v>
      </c>
      <c r="D1173" s="202">
        <v>44875</v>
      </c>
      <c r="E1173" s="199" t="s">
        <v>1775</v>
      </c>
      <c r="F1173" s="199" t="s">
        <v>766</v>
      </c>
      <c r="G1173" s="199" t="s">
        <v>328</v>
      </c>
      <c r="H1173" s="210">
        <v>1109574531</v>
      </c>
      <c r="I1173" s="203" t="s">
        <v>324</v>
      </c>
      <c r="J1173" s="206"/>
      <c r="K1173" s="198" t="str">
        <f t="shared" ca="1" si="0"/>
        <v>123 año, 7 mes</v>
      </c>
      <c r="L1173" s="199" t="s">
        <v>767</v>
      </c>
      <c r="M1173" s="199" t="s">
        <v>1868</v>
      </c>
      <c r="N1173" s="199"/>
      <c r="O1173" s="199"/>
      <c r="P1173" s="199"/>
      <c r="Q1173" s="199" t="s">
        <v>210</v>
      </c>
      <c r="R1173" s="199" t="s">
        <v>1776</v>
      </c>
      <c r="S1173" s="199" t="str">
        <f t="shared" si="2"/>
        <v>INF</v>
      </c>
      <c r="T1173" s="199"/>
      <c r="U1173" s="199" t="s">
        <v>375</v>
      </c>
    </row>
    <row r="1174" spans="1:21" ht="15.75" customHeight="1">
      <c r="A1174" s="200">
        <v>10</v>
      </c>
      <c r="B1174" s="223" t="s">
        <v>1820</v>
      </c>
      <c r="C1174" s="201">
        <v>2022</v>
      </c>
      <c r="D1174" s="202">
        <v>44875</v>
      </c>
      <c r="E1174" s="199" t="s">
        <v>1775</v>
      </c>
      <c r="F1174" s="199" t="s">
        <v>585</v>
      </c>
      <c r="G1174" s="199" t="s">
        <v>328</v>
      </c>
      <c r="H1174" s="210">
        <v>1108572384</v>
      </c>
      <c r="I1174" s="203" t="s">
        <v>324</v>
      </c>
      <c r="J1174" s="204">
        <v>44357</v>
      </c>
      <c r="K1174" s="198" t="str">
        <f t="shared" ca="1" si="0"/>
        <v>2 año, 2 mes</v>
      </c>
      <c r="L1174" s="199" t="s">
        <v>586</v>
      </c>
      <c r="M1174" s="199"/>
      <c r="N1174" s="199"/>
      <c r="O1174" s="199"/>
      <c r="P1174" s="199"/>
      <c r="Q1174" s="199" t="s">
        <v>223</v>
      </c>
      <c r="R1174" s="199" t="s">
        <v>1783</v>
      </c>
      <c r="S1174" s="199" t="str">
        <f t="shared" si="2"/>
        <v>PRE</v>
      </c>
      <c r="T1174" s="199"/>
      <c r="U1174" s="199" t="s">
        <v>371</v>
      </c>
    </row>
    <row r="1175" spans="1:21" ht="15.75" customHeight="1">
      <c r="A1175" s="200">
        <v>10</v>
      </c>
      <c r="B1175" s="223" t="s">
        <v>1820</v>
      </c>
      <c r="C1175" s="201">
        <v>2022</v>
      </c>
      <c r="D1175" s="202">
        <v>44875</v>
      </c>
      <c r="E1175" s="199" t="s">
        <v>1775</v>
      </c>
      <c r="F1175" s="199" t="s">
        <v>1060</v>
      </c>
      <c r="G1175" s="199" t="s">
        <v>328</v>
      </c>
      <c r="H1175" s="210">
        <v>1150694506</v>
      </c>
      <c r="I1175" s="203" t="s">
        <v>327</v>
      </c>
      <c r="J1175" s="206"/>
      <c r="K1175" s="198" t="str">
        <f t="shared" ca="1" si="0"/>
        <v>123 año, 7 mes</v>
      </c>
      <c r="L1175" s="199" t="s">
        <v>540</v>
      </c>
      <c r="M1175" s="199"/>
      <c r="N1175" s="199"/>
      <c r="O1175" s="199"/>
      <c r="P1175" s="199"/>
      <c r="Q1175" s="199" t="s">
        <v>221</v>
      </c>
      <c r="R1175" s="199" t="s">
        <v>1777</v>
      </c>
      <c r="S1175" s="199" t="str">
        <f t="shared" si="2"/>
        <v>NIM</v>
      </c>
      <c r="T1175" s="199"/>
      <c r="U1175" s="199" t="s">
        <v>371</v>
      </c>
    </row>
    <row r="1176" spans="1:21" ht="15.75" customHeight="1">
      <c r="A1176" s="200">
        <v>11</v>
      </c>
      <c r="B1176" s="223" t="s">
        <v>1820</v>
      </c>
      <c r="C1176" s="201">
        <v>2022</v>
      </c>
      <c r="D1176" s="202">
        <v>44876</v>
      </c>
      <c r="E1176" s="199" t="s">
        <v>1775</v>
      </c>
      <c r="F1176" s="199" t="s">
        <v>988</v>
      </c>
      <c r="G1176" s="199" t="s">
        <v>322</v>
      </c>
      <c r="H1176" s="199">
        <v>1130591559</v>
      </c>
      <c r="I1176" s="203" t="s">
        <v>327</v>
      </c>
      <c r="J1176" s="206"/>
      <c r="K1176" s="198" t="str">
        <f t="shared" ca="1" si="0"/>
        <v>123 año, 7 mes</v>
      </c>
      <c r="L1176" s="199" t="s">
        <v>989</v>
      </c>
      <c r="M1176" s="199"/>
      <c r="N1176" s="199"/>
      <c r="O1176" s="199"/>
      <c r="P1176" s="199"/>
      <c r="Q1176" s="199" t="s">
        <v>215</v>
      </c>
      <c r="R1176" s="199" t="s">
        <v>1796</v>
      </c>
      <c r="S1176" s="199" t="str">
        <f t="shared" si="2"/>
        <v>GAR</v>
      </c>
      <c r="T1176" s="199"/>
      <c r="U1176" s="199" t="s">
        <v>371</v>
      </c>
    </row>
    <row r="1177" spans="1:21" ht="15.75" customHeight="1">
      <c r="A1177" s="200">
        <v>11</v>
      </c>
      <c r="B1177" s="223" t="s">
        <v>1820</v>
      </c>
      <c r="C1177" s="201">
        <v>2022</v>
      </c>
      <c r="D1177" s="202">
        <v>44876</v>
      </c>
      <c r="E1177" s="199" t="s">
        <v>1775</v>
      </c>
      <c r="F1177" s="199" t="s">
        <v>1051</v>
      </c>
      <c r="G1177" s="199" t="s">
        <v>332</v>
      </c>
      <c r="H1177" s="199">
        <v>1150685910</v>
      </c>
      <c r="I1177" s="203" t="s">
        <v>327</v>
      </c>
      <c r="J1177" s="206"/>
      <c r="K1177" s="198" t="str">
        <f t="shared" ca="1" si="0"/>
        <v>123 año, 7 mes</v>
      </c>
      <c r="L1177" s="199" t="s">
        <v>1052</v>
      </c>
      <c r="M1177" s="199"/>
      <c r="N1177" s="199"/>
      <c r="O1177" s="199"/>
      <c r="P1177" s="199"/>
      <c r="Q1177" s="199" t="s">
        <v>215</v>
      </c>
      <c r="R1177" s="199" t="s">
        <v>1796</v>
      </c>
      <c r="S1177" s="199" t="str">
        <f t="shared" si="2"/>
        <v>GAR</v>
      </c>
      <c r="T1177" s="199"/>
      <c r="U1177" s="199" t="s">
        <v>375</v>
      </c>
    </row>
    <row r="1178" spans="1:21" ht="15.75" customHeight="1">
      <c r="A1178" s="200">
        <v>11</v>
      </c>
      <c r="B1178" s="223" t="s">
        <v>1820</v>
      </c>
      <c r="C1178" s="201">
        <v>2022</v>
      </c>
      <c r="D1178" s="202">
        <v>44876</v>
      </c>
      <c r="E1178" s="199" t="s">
        <v>1775</v>
      </c>
      <c r="F1178" s="199" t="s">
        <v>1266</v>
      </c>
      <c r="G1178" s="199" t="s">
        <v>328</v>
      </c>
      <c r="H1178" s="199">
        <v>1232815746</v>
      </c>
      <c r="I1178" s="203" t="s">
        <v>327</v>
      </c>
      <c r="J1178" s="205">
        <v>44294</v>
      </c>
      <c r="K1178" s="198" t="str">
        <f t="shared" ca="1" si="0"/>
        <v>2 año, 4 mes</v>
      </c>
      <c r="L1178" s="199" t="s">
        <v>1267</v>
      </c>
      <c r="M1178" s="207" t="s">
        <v>1869</v>
      </c>
      <c r="N1178" s="207">
        <v>1151940420</v>
      </c>
      <c r="O1178" s="207" t="s">
        <v>1268</v>
      </c>
      <c r="P1178" s="207">
        <v>3154482467</v>
      </c>
      <c r="Q1178" s="199" t="s">
        <v>209</v>
      </c>
      <c r="R1178" s="199" t="s">
        <v>1779</v>
      </c>
      <c r="S1178" s="199" t="str">
        <f t="shared" si="2"/>
        <v>PEN</v>
      </c>
      <c r="T1178" s="199"/>
      <c r="U1178" s="199" t="s">
        <v>375</v>
      </c>
    </row>
    <row r="1179" spans="1:21" ht="15.75" customHeight="1">
      <c r="A1179" s="200">
        <v>11</v>
      </c>
      <c r="B1179" s="223" t="s">
        <v>1820</v>
      </c>
      <c r="C1179" s="201">
        <v>2022</v>
      </c>
      <c r="D1179" s="202">
        <v>44876</v>
      </c>
      <c r="E1179" s="199" t="s">
        <v>1775</v>
      </c>
      <c r="F1179" s="199" t="s">
        <v>1266</v>
      </c>
      <c r="G1179" s="199" t="s">
        <v>328</v>
      </c>
      <c r="H1179" s="199">
        <v>1232815746</v>
      </c>
      <c r="I1179" s="203" t="s">
        <v>327</v>
      </c>
      <c r="J1179" s="205">
        <v>44294</v>
      </c>
      <c r="K1179" s="198" t="str">
        <f t="shared" ca="1" si="0"/>
        <v>2 año, 4 mes</v>
      </c>
      <c r="L1179" s="199" t="s">
        <v>1267</v>
      </c>
      <c r="M1179" s="207" t="s">
        <v>1869</v>
      </c>
      <c r="N1179" s="207">
        <v>1151940420</v>
      </c>
      <c r="O1179" s="207" t="s">
        <v>1268</v>
      </c>
      <c r="P1179" s="207">
        <v>3154482467</v>
      </c>
      <c r="Q1179" s="199" t="s">
        <v>208</v>
      </c>
      <c r="R1179" s="199" t="s">
        <v>1789</v>
      </c>
      <c r="S1179" s="199" t="str">
        <f t="shared" si="2"/>
        <v>AVA</v>
      </c>
      <c r="T1179" s="199"/>
      <c r="U1179" s="199" t="s">
        <v>375</v>
      </c>
    </row>
    <row r="1180" spans="1:21" ht="15.75" customHeight="1">
      <c r="A1180" s="200">
        <v>11</v>
      </c>
      <c r="B1180" s="223" t="s">
        <v>1820</v>
      </c>
      <c r="C1180" s="201">
        <v>2022</v>
      </c>
      <c r="D1180" s="202">
        <v>44876</v>
      </c>
      <c r="E1180" s="199" t="s">
        <v>1775</v>
      </c>
      <c r="F1180" s="199" t="s">
        <v>1266</v>
      </c>
      <c r="G1180" s="199" t="s">
        <v>328</v>
      </c>
      <c r="H1180" s="199">
        <v>1232815746</v>
      </c>
      <c r="I1180" s="203" t="s">
        <v>327</v>
      </c>
      <c r="J1180" s="205">
        <v>44294</v>
      </c>
      <c r="K1180" s="198" t="str">
        <f t="shared" ca="1" si="0"/>
        <v>2 año, 4 mes</v>
      </c>
      <c r="L1180" s="199" t="s">
        <v>1267</v>
      </c>
      <c r="M1180" s="207" t="s">
        <v>1869</v>
      </c>
      <c r="N1180" s="207">
        <v>1151940420</v>
      </c>
      <c r="O1180" s="207" t="s">
        <v>1268</v>
      </c>
      <c r="P1180" s="207">
        <v>3154482467</v>
      </c>
      <c r="Q1180" s="199" t="s">
        <v>224</v>
      </c>
      <c r="R1180" s="199" t="s">
        <v>1780</v>
      </c>
      <c r="S1180" s="199" t="str">
        <f t="shared" si="2"/>
        <v>STA</v>
      </c>
      <c r="T1180" s="199"/>
      <c r="U1180" s="199" t="s">
        <v>375</v>
      </c>
    </row>
    <row r="1181" spans="1:21" ht="15.75" customHeight="1">
      <c r="A1181" s="200">
        <v>11</v>
      </c>
      <c r="B1181" s="223" t="s">
        <v>1820</v>
      </c>
      <c r="C1181" s="201">
        <v>2022</v>
      </c>
      <c r="D1181" s="202">
        <v>44876</v>
      </c>
      <c r="E1181" s="199" t="s">
        <v>1775</v>
      </c>
      <c r="F1181" s="199" t="s">
        <v>1197</v>
      </c>
      <c r="G1181" s="199" t="s">
        <v>328</v>
      </c>
      <c r="H1181" s="210">
        <v>1232812227</v>
      </c>
      <c r="I1181" s="203" t="s">
        <v>327</v>
      </c>
      <c r="J1181" s="206"/>
      <c r="K1181" s="198" t="str">
        <f t="shared" ca="1" si="0"/>
        <v>123 año, 7 mes</v>
      </c>
      <c r="L1181" s="199" t="s">
        <v>1198</v>
      </c>
      <c r="M1181" s="199"/>
      <c r="N1181" s="199"/>
      <c r="O1181" s="199"/>
      <c r="P1181" s="199"/>
      <c r="Q1181" s="199" t="s">
        <v>210</v>
      </c>
      <c r="R1181" s="199" t="s">
        <v>1776</v>
      </c>
      <c r="S1181" s="199" t="str">
        <f t="shared" si="2"/>
        <v>INF</v>
      </c>
      <c r="T1181" s="199"/>
      <c r="U1181" s="199" t="s">
        <v>375</v>
      </c>
    </row>
    <row r="1182" spans="1:21" ht="15.75" customHeight="1">
      <c r="A1182" s="200">
        <v>11</v>
      </c>
      <c r="B1182" s="223" t="s">
        <v>1820</v>
      </c>
      <c r="C1182" s="201">
        <v>2022</v>
      </c>
      <c r="D1182" s="202">
        <v>44876</v>
      </c>
      <c r="E1182" s="199" t="s">
        <v>1775</v>
      </c>
      <c r="F1182" s="199" t="s">
        <v>1337</v>
      </c>
      <c r="G1182" s="199" t="s">
        <v>328</v>
      </c>
      <c r="H1182" s="210">
        <v>1232818130</v>
      </c>
      <c r="I1182" s="203" t="s">
        <v>327</v>
      </c>
      <c r="J1182" s="205">
        <v>44506</v>
      </c>
      <c r="K1182" s="198" t="str">
        <f t="shared" ca="1" si="0"/>
        <v>1 año, 9 mes</v>
      </c>
      <c r="L1182" s="199" t="s">
        <v>1338</v>
      </c>
      <c r="M1182" s="207" t="s">
        <v>1838</v>
      </c>
      <c r="N1182" s="207">
        <v>1130607975</v>
      </c>
      <c r="O1182" s="207" t="s">
        <v>1339</v>
      </c>
      <c r="P1182" s="218">
        <v>3176434543</v>
      </c>
      <c r="Q1182" s="199" t="s">
        <v>225</v>
      </c>
      <c r="R1182" s="199" t="s">
        <v>1860</v>
      </c>
      <c r="S1182" s="199" t="str">
        <f t="shared" si="2"/>
        <v>PRO</v>
      </c>
      <c r="T1182" s="199"/>
      <c r="U1182" s="199" t="s">
        <v>375</v>
      </c>
    </row>
    <row r="1183" spans="1:21" ht="15.75" customHeight="1">
      <c r="A1183" s="200">
        <v>11</v>
      </c>
      <c r="B1183" s="223" t="s">
        <v>1820</v>
      </c>
      <c r="C1183" s="201">
        <v>2022</v>
      </c>
      <c r="D1183" s="202">
        <v>44876</v>
      </c>
      <c r="E1183" s="199" t="s">
        <v>1775</v>
      </c>
      <c r="F1183" s="199" t="s">
        <v>1337</v>
      </c>
      <c r="G1183" s="199" t="s">
        <v>328</v>
      </c>
      <c r="H1183" s="210">
        <v>1232818130</v>
      </c>
      <c r="I1183" s="203" t="s">
        <v>327</v>
      </c>
      <c r="J1183" s="205">
        <v>44506</v>
      </c>
      <c r="K1183" s="198" t="str">
        <f t="shared" ca="1" si="0"/>
        <v>1 año, 9 mes</v>
      </c>
      <c r="L1183" s="199" t="s">
        <v>1338</v>
      </c>
      <c r="M1183" s="207" t="s">
        <v>1838</v>
      </c>
      <c r="N1183" s="207">
        <v>1130607975</v>
      </c>
      <c r="O1183" s="207" t="s">
        <v>1339</v>
      </c>
      <c r="P1183" s="218">
        <v>3176434543</v>
      </c>
      <c r="Q1183" s="199" t="s">
        <v>208</v>
      </c>
      <c r="R1183" s="199" t="s">
        <v>1789</v>
      </c>
      <c r="S1183" s="199" t="str">
        <f t="shared" si="2"/>
        <v>AVA</v>
      </c>
      <c r="T1183" s="199"/>
      <c r="U1183" s="199" t="s">
        <v>375</v>
      </c>
    </row>
    <row r="1184" spans="1:21" ht="15.75" customHeight="1">
      <c r="A1184" s="200">
        <v>12</v>
      </c>
      <c r="B1184" s="223" t="s">
        <v>1820</v>
      </c>
      <c r="C1184" s="201">
        <v>2022</v>
      </c>
      <c r="D1184" s="202">
        <v>44877</v>
      </c>
      <c r="E1184" s="199" t="s">
        <v>1775</v>
      </c>
      <c r="F1184" s="199" t="s">
        <v>1129</v>
      </c>
      <c r="G1184" s="199" t="s">
        <v>328</v>
      </c>
      <c r="H1184" s="210">
        <v>1232805109</v>
      </c>
      <c r="I1184" s="203" t="s">
        <v>327</v>
      </c>
      <c r="J1184" s="209">
        <v>43260</v>
      </c>
      <c r="K1184" s="198" t="str">
        <f t="shared" ca="1" si="0"/>
        <v>5 año, 2 mes</v>
      </c>
      <c r="L1184" s="199" t="s">
        <v>1130</v>
      </c>
      <c r="M1184" s="199"/>
      <c r="N1184" s="199"/>
      <c r="O1184" s="199"/>
      <c r="P1184" s="199"/>
      <c r="Q1184" s="199" t="s">
        <v>224</v>
      </c>
      <c r="R1184" s="199" t="s">
        <v>1780</v>
      </c>
      <c r="S1184" s="199" t="str">
        <f t="shared" si="2"/>
        <v>STA</v>
      </c>
      <c r="T1184" s="199"/>
      <c r="U1184" s="199" t="s">
        <v>375</v>
      </c>
    </row>
    <row r="1185" spans="1:21" ht="15.75" customHeight="1">
      <c r="A1185" s="200">
        <v>12</v>
      </c>
      <c r="B1185" s="223" t="s">
        <v>1820</v>
      </c>
      <c r="C1185" s="201">
        <v>2022</v>
      </c>
      <c r="D1185" s="202">
        <v>44877</v>
      </c>
      <c r="E1185" s="199" t="s">
        <v>1775</v>
      </c>
      <c r="F1185" s="199" t="s">
        <v>1426</v>
      </c>
      <c r="G1185" s="199" t="s">
        <v>328</v>
      </c>
      <c r="H1185" s="210">
        <v>1232821376</v>
      </c>
      <c r="I1185" s="203" t="s">
        <v>324</v>
      </c>
      <c r="J1185" s="205">
        <v>44811</v>
      </c>
      <c r="K1185" s="198" t="str">
        <f t="shared" ca="1" si="0"/>
        <v>0 año, 11 mes</v>
      </c>
      <c r="L1185" s="199" t="s">
        <v>1427</v>
      </c>
      <c r="M1185" s="199" t="s">
        <v>1876</v>
      </c>
      <c r="N1185" s="199">
        <v>1130644657</v>
      </c>
      <c r="O1185" s="199" t="s">
        <v>1428</v>
      </c>
      <c r="P1185" s="199">
        <v>3105369041</v>
      </c>
      <c r="Q1185" s="199" t="s">
        <v>212</v>
      </c>
      <c r="R1185" s="199" t="s">
        <v>1784</v>
      </c>
      <c r="S1185" s="199" t="str">
        <f t="shared" si="2"/>
        <v>HEX</v>
      </c>
      <c r="T1185" s="199"/>
      <c r="U1185" s="199" t="s">
        <v>371</v>
      </c>
    </row>
    <row r="1186" spans="1:21" ht="15.75" customHeight="1">
      <c r="A1186" s="200">
        <v>12</v>
      </c>
      <c r="B1186" s="223" t="s">
        <v>1820</v>
      </c>
      <c r="C1186" s="201">
        <v>2022</v>
      </c>
      <c r="D1186" s="202">
        <v>44877</v>
      </c>
      <c r="E1186" s="199" t="s">
        <v>1775</v>
      </c>
      <c r="F1186" s="199" t="s">
        <v>1426</v>
      </c>
      <c r="G1186" s="199" t="s">
        <v>328</v>
      </c>
      <c r="H1186" s="210">
        <v>1232821376</v>
      </c>
      <c r="I1186" s="203" t="s">
        <v>324</v>
      </c>
      <c r="J1186" s="205">
        <v>44811</v>
      </c>
      <c r="K1186" s="198" t="str">
        <f t="shared" ca="1" si="0"/>
        <v>0 año, 11 mes</v>
      </c>
      <c r="L1186" s="199" t="s">
        <v>1427</v>
      </c>
      <c r="M1186" s="199" t="s">
        <v>1876</v>
      </c>
      <c r="N1186" s="199">
        <v>1130644657</v>
      </c>
      <c r="O1186" s="199" t="s">
        <v>1428</v>
      </c>
      <c r="P1186" s="199">
        <v>3105369041</v>
      </c>
      <c r="Q1186" s="199" t="s">
        <v>223</v>
      </c>
      <c r="R1186" s="199" t="s">
        <v>1875</v>
      </c>
      <c r="S1186" s="199" t="str">
        <f t="shared" si="2"/>
        <v>PRE</v>
      </c>
      <c r="T1186" s="199"/>
      <c r="U1186" s="199" t="s">
        <v>371</v>
      </c>
    </row>
    <row r="1187" spans="1:21" ht="15.75" customHeight="1">
      <c r="A1187" s="200">
        <v>12</v>
      </c>
      <c r="B1187" s="223" t="s">
        <v>1820</v>
      </c>
      <c r="C1187" s="201">
        <v>2022</v>
      </c>
      <c r="D1187" s="202">
        <v>44877</v>
      </c>
      <c r="E1187" s="199" t="s">
        <v>1775</v>
      </c>
      <c r="F1187" s="199" t="s">
        <v>1426</v>
      </c>
      <c r="G1187" s="199" t="s">
        <v>328</v>
      </c>
      <c r="H1187" s="210">
        <v>1232821376</v>
      </c>
      <c r="I1187" s="203" t="s">
        <v>324</v>
      </c>
      <c r="J1187" s="205">
        <v>44811</v>
      </c>
      <c r="K1187" s="198" t="str">
        <f t="shared" ca="1" si="0"/>
        <v>0 año, 11 mes</v>
      </c>
      <c r="L1187" s="199" t="s">
        <v>1427</v>
      </c>
      <c r="M1187" s="199" t="s">
        <v>1876</v>
      </c>
      <c r="N1187" s="199">
        <v>1130644657</v>
      </c>
      <c r="O1187" s="199" t="s">
        <v>1428</v>
      </c>
      <c r="P1187" s="199">
        <v>3105369041</v>
      </c>
      <c r="Q1187" s="199" t="s">
        <v>226</v>
      </c>
      <c r="R1187" s="199" t="s">
        <v>1785</v>
      </c>
      <c r="S1187" s="199" t="str">
        <f t="shared" si="2"/>
        <v>ROT</v>
      </c>
      <c r="T1187" s="199"/>
      <c r="U1187" s="199" t="s">
        <v>371</v>
      </c>
    </row>
    <row r="1188" spans="1:21" ht="15.75" customHeight="1">
      <c r="A1188" s="200">
        <v>15</v>
      </c>
      <c r="B1188" s="223" t="s">
        <v>1820</v>
      </c>
      <c r="C1188" s="201">
        <v>2022</v>
      </c>
      <c r="D1188" s="202">
        <v>44880</v>
      </c>
      <c r="E1188" s="199" t="s">
        <v>1775</v>
      </c>
      <c r="F1188" s="199" t="s">
        <v>744</v>
      </c>
      <c r="G1188" s="199" t="s">
        <v>328</v>
      </c>
      <c r="H1188" s="199">
        <v>1109573739</v>
      </c>
      <c r="I1188" s="203" t="s">
        <v>324</v>
      </c>
      <c r="J1188" s="205">
        <v>44596</v>
      </c>
      <c r="K1188" s="198" t="str">
        <f t="shared" ca="1" si="0"/>
        <v>1 año, 6 mes</v>
      </c>
      <c r="L1188" s="199" t="s">
        <v>745</v>
      </c>
      <c r="M1188" s="199" t="s">
        <v>1842</v>
      </c>
      <c r="N1188" s="199">
        <v>1144028853</v>
      </c>
      <c r="O1188" s="199" t="s">
        <v>746</v>
      </c>
      <c r="P1188" s="199">
        <v>3176525687</v>
      </c>
      <c r="Q1188" s="199" t="s">
        <v>210</v>
      </c>
      <c r="R1188" s="199" t="s">
        <v>1776</v>
      </c>
      <c r="S1188" s="199" t="str">
        <f t="shared" si="2"/>
        <v>INF</v>
      </c>
      <c r="T1188" s="199"/>
      <c r="U1188" s="199" t="s">
        <v>371</v>
      </c>
    </row>
    <row r="1189" spans="1:21" ht="15.75" customHeight="1">
      <c r="A1189" s="200">
        <v>16</v>
      </c>
      <c r="B1189" s="223" t="s">
        <v>1820</v>
      </c>
      <c r="C1189" s="201">
        <v>2022</v>
      </c>
      <c r="D1189" s="202">
        <v>44881</v>
      </c>
      <c r="E1189" s="199" t="s">
        <v>1775</v>
      </c>
      <c r="F1189" s="199" t="s">
        <v>405</v>
      </c>
      <c r="G1189" s="199" t="s">
        <v>328</v>
      </c>
      <c r="H1189" s="210">
        <v>1232820368</v>
      </c>
      <c r="I1189" s="203" t="s">
        <v>324</v>
      </c>
      <c r="J1189" s="206"/>
      <c r="K1189" s="198" t="str">
        <f t="shared" ca="1" si="0"/>
        <v>123 año, 7 mes</v>
      </c>
      <c r="L1189" s="199" t="s">
        <v>1017</v>
      </c>
      <c r="M1189" s="199"/>
      <c r="N1189" s="199"/>
      <c r="O1189" s="199"/>
      <c r="P1189" s="199"/>
      <c r="Q1189" s="199" t="s">
        <v>221</v>
      </c>
      <c r="R1189" s="199" t="s">
        <v>1777</v>
      </c>
      <c r="S1189" s="199" t="str">
        <f t="shared" si="2"/>
        <v>NIM</v>
      </c>
      <c r="T1189" s="199"/>
      <c r="U1189" s="199" t="s">
        <v>375</v>
      </c>
    </row>
    <row r="1190" spans="1:21" ht="15.75" customHeight="1">
      <c r="A1190" s="200">
        <v>21</v>
      </c>
      <c r="B1190" s="223" t="s">
        <v>1820</v>
      </c>
      <c r="C1190" s="201">
        <v>2022</v>
      </c>
      <c r="D1190" s="202">
        <v>44886</v>
      </c>
      <c r="E1190" s="199" t="s">
        <v>1775</v>
      </c>
      <c r="F1190" s="199" t="s">
        <v>1403</v>
      </c>
      <c r="G1190" s="199" t="s">
        <v>328</v>
      </c>
      <c r="H1190" s="210">
        <v>1232820423</v>
      </c>
      <c r="I1190" s="203" t="s">
        <v>324</v>
      </c>
      <c r="J1190" s="205">
        <v>44728</v>
      </c>
      <c r="K1190" s="198" t="str">
        <f t="shared" ca="1" si="0"/>
        <v>1 año, 2 mes</v>
      </c>
      <c r="L1190" s="199" t="s">
        <v>1404</v>
      </c>
      <c r="M1190" s="199" t="s">
        <v>1869</v>
      </c>
      <c r="N1190" s="199"/>
      <c r="O1190" s="199"/>
      <c r="P1190" s="199"/>
      <c r="Q1190" s="199" t="s">
        <v>221</v>
      </c>
      <c r="R1190" s="199" t="s">
        <v>1777</v>
      </c>
      <c r="S1190" s="199" t="str">
        <f t="shared" si="2"/>
        <v>NIM</v>
      </c>
      <c r="T1190" s="199"/>
      <c r="U1190" s="199" t="s">
        <v>375</v>
      </c>
    </row>
    <row r="1191" spans="1:21" ht="15.75" customHeight="1">
      <c r="A1191" s="200">
        <v>21</v>
      </c>
      <c r="B1191" s="223" t="s">
        <v>1820</v>
      </c>
      <c r="C1191" s="201">
        <v>2022</v>
      </c>
      <c r="D1191" s="202">
        <v>44886</v>
      </c>
      <c r="E1191" s="199" t="s">
        <v>1775</v>
      </c>
      <c r="F1191" s="199" t="s">
        <v>934</v>
      </c>
      <c r="G1191" s="199" t="s">
        <v>328</v>
      </c>
      <c r="H1191" s="210">
        <v>1112070601</v>
      </c>
      <c r="I1191" s="203" t="s">
        <v>327</v>
      </c>
      <c r="J1191" s="205">
        <v>44723</v>
      </c>
      <c r="K1191" s="198" t="str">
        <f t="shared" ca="1" si="0"/>
        <v>1 año, 2 mes</v>
      </c>
      <c r="L1191" s="207" t="s">
        <v>935</v>
      </c>
      <c r="M1191" s="199"/>
      <c r="N1191" s="199"/>
      <c r="O1191" s="199"/>
      <c r="P1191" s="199"/>
      <c r="Q1191" s="199" t="s">
        <v>221</v>
      </c>
      <c r="R1191" s="199" t="s">
        <v>1777</v>
      </c>
      <c r="S1191" s="199" t="str">
        <f t="shared" si="2"/>
        <v>NIM</v>
      </c>
      <c r="T1191" s="199"/>
      <c r="U1191" s="199" t="s">
        <v>375</v>
      </c>
    </row>
    <row r="1192" spans="1:21" ht="15.75" customHeight="1">
      <c r="A1192" s="200">
        <v>21</v>
      </c>
      <c r="B1192" s="223" t="s">
        <v>1820</v>
      </c>
      <c r="C1192" s="201">
        <v>2022</v>
      </c>
      <c r="D1192" s="202">
        <v>44886</v>
      </c>
      <c r="E1192" s="199" t="s">
        <v>1775</v>
      </c>
      <c r="F1192" s="199" t="s">
        <v>1409</v>
      </c>
      <c r="G1192" s="199" t="s">
        <v>328</v>
      </c>
      <c r="H1192" s="199">
        <v>1232820479</v>
      </c>
      <c r="I1192" s="203" t="s">
        <v>327</v>
      </c>
      <c r="J1192" s="205">
        <v>44730</v>
      </c>
      <c r="K1192" s="198" t="str">
        <f t="shared" ca="1" si="0"/>
        <v>1 año, 2 mes</v>
      </c>
      <c r="L1192" s="199" t="s">
        <v>1410</v>
      </c>
      <c r="M1192" s="199"/>
      <c r="N1192" s="199"/>
      <c r="O1192" s="199"/>
      <c r="P1192" s="199"/>
      <c r="Q1192" s="199" t="s">
        <v>221</v>
      </c>
      <c r="R1192" s="199" t="s">
        <v>1777</v>
      </c>
      <c r="S1192" s="199" t="str">
        <f t="shared" si="2"/>
        <v>NIM</v>
      </c>
      <c r="T1192" s="199"/>
      <c r="U1192" s="199" t="s">
        <v>375</v>
      </c>
    </row>
    <row r="1193" spans="1:21" ht="15.75" customHeight="1">
      <c r="A1193" s="200">
        <v>21</v>
      </c>
      <c r="B1193" s="223" t="s">
        <v>1820</v>
      </c>
      <c r="C1193" s="201">
        <v>2022</v>
      </c>
      <c r="D1193" s="202">
        <v>44886</v>
      </c>
      <c r="E1193" s="199" t="s">
        <v>1775</v>
      </c>
      <c r="F1193" s="199" t="s">
        <v>1417</v>
      </c>
      <c r="G1193" s="199" t="s">
        <v>328</v>
      </c>
      <c r="H1193" s="199">
        <v>1232820741</v>
      </c>
      <c r="I1193" s="203" t="s">
        <v>327</v>
      </c>
      <c r="J1193" s="205">
        <v>44757</v>
      </c>
      <c r="K1193" s="198" t="str">
        <f t="shared" ca="1" si="0"/>
        <v>1 año, 1 mes</v>
      </c>
      <c r="L1193" s="199" t="s">
        <v>1418</v>
      </c>
      <c r="M1193" s="199"/>
      <c r="N1193" s="199"/>
      <c r="O1193" s="207" t="s">
        <v>1419</v>
      </c>
      <c r="P1193" s="207">
        <v>3125179591</v>
      </c>
      <c r="Q1193" s="199" t="s">
        <v>212</v>
      </c>
      <c r="R1193" s="199" t="s">
        <v>1784</v>
      </c>
      <c r="S1193" s="199" t="str">
        <f t="shared" si="2"/>
        <v>HEX</v>
      </c>
      <c r="T1193" s="199"/>
      <c r="U1193" s="199" t="s">
        <v>375</v>
      </c>
    </row>
    <row r="1194" spans="1:21" ht="15.75" customHeight="1">
      <c r="A1194" s="200">
        <v>21</v>
      </c>
      <c r="B1194" s="223" t="s">
        <v>1820</v>
      </c>
      <c r="C1194" s="201">
        <v>2022</v>
      </c>
      <c r="D1194" s="202">
        <v>44886</v>
      </c>
      <c r="E1194" s="199" t="s">
        <v>1775</v>
      </c>
      <c r="F1194" s="199" t="s">
        <v>1417</v>
      </c>
      <c r="G1194" s="199" t="s">
        <v>328</v>
      </c>
      <c r="H1194" s="199">
        <v>1232820741</v>
      </c>
      <c r="I1194" s="203" t="s">
        <v>327</v>
      </c>
      <c r="J1194" s="205">
        <v>44757</v>
      </c>
      <c r="K1194" s="198" t="str">
        <f t="shared" ca="1" si="0"/>
        <v>1 año, 1 mes</v>
      </c>
      <c r="L1194" s="199" t="s">
        <v>1418</v>
      </c>
      <c r="M1194" s="199"/>
      <c r="N1194" s="199"/>
      <c r="O1194" s="207" t="s">
        <v>1419</v>
      </c>
      <c r="P1194" s="207">
        <v>3125179591</v>
      </c>
      <c r="Q1194" s="199" t="s">
        <v>223</v>
      </c>
      <c r="R1194" s="199" t="s">
        <v>1783</v>
      </c>
      <c r="S1194" s="199" t="str">
        <f t="shared" si="2"/>
        <v>PRE</v>
      </c>
      <c r="T1194" s="199"/>
      <c r="U1194" s="199" t="s">
        <v>375</v>
      </c>
    </row>
    <row r="1195" spans="1:21" ht="15.75" customHeight="1">
      <c r="A1195" s="200">
        <v>21</v>
      </c>
      <c r="B1195" s="223" t="s">
        <v>1820</v>
      </c>
      <c r="C1195" s="201">
        <v>2022</v>
      </c>
      <c r="D1195" s="202">
        <v>44886</v>
      </c>
      <c r="E1195" s="199" t="s">
        <v>1775</v>
      </c>
      <c r="F1195" s="199" t="s">
        <v>1417</v>
      </c>
      <c r="G1195" s="199" t="s">
        <v>328</v>
      </c>
      <c r="H1195" s="199">
        <v>1232820741</v>
      </c>
      <c r="I1195" s="203" t="s">
        <v>327</v>
      </c>
      <c r="J1195" s="205">
        <v>44757</v>
      </c>
      <c r="K1195" s="198" t="str">
        <f t="shared" ca="1" si="0"/>
        <v>1 año, 1 mes</v>
      </c>
      <c r="L1195" s="199" t="s">
        <v>1418</v>
      </c>
      <c r="M1195" s="199"/>
      <c r="N1195" s="199"/>
      <c r="O1195" s="207" t="s">
        <v>1419</v>
      </c>
      <c r="P1195" s="207">
        <v>3125179591</v>
      </c>
      <c r="Q1195" s="199" t="s">
        <v>226</v>
      </c>
      <c r="R1195" s="199" t="s">
        <v>1785</v>
      </c>
      <c r="S1195" s="199" t="str">
        <f t="shared" si="2"/>
        <v>ROT</v>
      </c>
      <c r="T1195" s="199"/>
      <c r="U1195" s="199" t="s">
        <v>375</v>
      </c>
    </row>
    <row r="1196" spans="1:21" ht="15.75" customHeight="1">
      <c r="A1196" s="200">
        <v>22</v>
      </c>
      <c r="B1196" s="223" t="s">
        <v>1820</v>
      </c>
      <c r="C1196" s="201">
        <v>2022</v>
      </c>
      <c r="D1196" s="202">
        <v>44887</v>
      </c>
      <c r="E1196" s="199" t="s">
        <v>1775</v>
      </c>
      <c r="F1196" s="199" t="s">
        <v>924</v>
      </c>
      <c r="G1196" s="199" t="s">
        <v>328</v>
      </c>
      <c r="H1196" s="199">
        <v>1112069413</v>
      </c>
      <c r="I1196" s="203" t="s">
        <v>327</v>
      </c>
      <c r="J1196" s="206"/>
      <c r="K1196" s="198" t="str">
        <f t="shared" ca="1" si="0"/>
        <v>123 año, 7 mes</v>
      </c>
      <c r="L1196" s="199" t="s">
        <v>925</v>
      </c>
      <c r="M1196" s="199" t="s">
        <v>1863</v>
      </c>
      <c r="N1196" s="199"/>
      <c r="O1196" s="199"/>
      <c r="P1196" s="199"/>
      <c r="Q1196" s="199" t="s">
        <v>223</v>
      </c>
      <c r="R1196" s="199" t="s">
        <v>1783</v>
      </c>
      <c r="S1196" s="199" t="str">
        <f t="shared" si="2"/>
        <v>PRE</v>
      </c>
      <c r="T1196" s="199"/>
      <c r="U1196" s="199" t="s">
        <v>371</v>
      </c>
    </row>
    <row r="1197" spans="1:21" ht="15.75" customHeight="1">
      <c r="A1197" s="200">
        <v>22</v>
      </c>
      <c r="B1197" s="223" t="s">
        <v>1820</v>
      </c>
      <c r="C1197" s="201">
        <v>2022</v>
      </c>
      <c r="D1197" s="202">
        <v>44887</v>
      </c>
      <c r="E1197" s="199" t="s">
        <v>1775</v>
      </c>
      <c r="F1197" s="199" t="s">
        <v>1392</v>
      </c>
      <c r="G1197" s="199" t="s">
        <v>328</v>
      </c>
      <c r="H1197" s="210">
        <v>1232820037</v>
      </c>
      <c r="I1197" s="203" t="s">
        <v>327</v>
      </c>
      <c r="J1197" s="206"/>
      <c r="K1197" s="198" t="str">
        <f t="shared" ca="1" si="0"/>
        <v>123 año, 7 mes</v>
      </c>
      <c r="L1197" s="199" t="s">
        <v>1393</v>
      </c>
      <c r="M1197" s="199"/>
      <c r="N1197" s="199"/>
      <c r="O1197" s="199"/>
      <c r="P1197" s="199"/>
      <c r="Q1197" s="199" t="s">
        <v>212</v>
      </c>
      <c r="R1197" s="199" t="s">
        <v>1784</v>
      </c>
      <c r="S1197" s="199" t="str">
        <f t="shared" si="2"/>
        <v>HEX</v>
      </c>
      <c r="T1197" s="199"/>
      <c r="U1197" s="199" t="s">
        <v>375</v>
      </c>
    </row>
    <row r="1198" spans="1:21" ht="15.75" customHeight="1">
      <c r="A1198" s="200">
        <v>22</v>
      </c>
      <c r="B1198" s="223" t="s">
        <v>1820</v>
      </c>
      <c r="C1198" s="201">
        <v>2022</v>
      </c>
      <c r="D1198" s="202">
        <v>44887</v>
      </c>
      <c r="E1198" s="199" t="s">
        <v>1775</v>
      </c>
      <c r="F1198" s="199" t="s">
        <v>1392</v>
      </c>
      <c r="G1198" s="199" t="s">
        <v>328</v>
      </c>
      <c r="H1198" s="210">
        <v>1232820037</v>
      </c>
      <c r="I1198" s="203" t="s">
        <v>327</v>
      </c>
      <c r="J1198" s="206"/>
      <c r="K1198" s="198" t="str">
        <f t="shared" ca="1" si="0"/>
        <v>123 año, 7 mes</v>
      </c>
      <c r="L1198" s="199" t="s">
        <v>1393</v>
      </c>
      <c r="M1198" s="199"/>
      <c r="N1198" s="199"/>
      <c r="O1198" s="199"/>
      <c r="P1198" s="199"/>
      <c r="Q1198" s="199" t="s">
        <v>223</v>
      </c>
      <c r="R1198" s="199" t="s">
        <v>1783</v>
      </c>
      <c r="S1198" s="199" t="str">
        <f t="shared" si="2"/>
        <v>PRE</v>
      </c>
      <c r="T1198" s="199"/>
      <c r="U1198" s="199" t="s">
        <v>375</v>
      </c>
    </row>
    <row r="1199" spans="1:21" ht="15.75" customHeight="1">
      <c r="A1199" s="200">
        <v>22</v>
      </c>
      <c r="B1199" s="223" t="s">
        <v>1820</v>
      </c>
      <c r="C1199" s="201">
        <v>2022</v>
      </c>
      <c r="D1199" s="202">
        <v>44887</v>
      </c>
      <c r="E1199" s="199" t="s">
        <v>1775</v>
      </c>
      <c r="F1199" s="199" t="s">
        <v>1392</v>
      </c>
      <c r="G1199" s="199" t="s">
        <v>328</v>
      </c>
      <c r="H1199" s="210">
        <v>1232820037</v>
      </c>
      <c r="I1199" s="203" t="s">
        <v>327</v>
      </c>
      <c r="J1199" s="206"/>
      <c r="K1199" s="198" t="str">
        <f t="shared" ca="1" si="0"/>
        <v>123 año, 7 mes</v>
      </c>
      <c r="L1199" s="199" t="s">
        <v>1393</v>
      </c>
      <c r="M1199" s="199"/>
      <c r="N1199" s="199"/>
      <c r="O1199" s="199"/>
      <c r="P1199" s="199"/>
      <c r="Q1199" s="199" t="s">
        <v>226</v>
      </c>
      <c r="R1199" s="199" t="s">
        <v>1785</v>
      </c>
      <c r="S1199" s="199" t="str">
        <f t="shared" si="2"/>
        <v>ROT</v>
      </c>
      <c r="T1199" s="199"/>
      <c r="U1199" s="199" t="s">
        <v>375</v>
      </c>
    </row>
    <row r="1200" spans="1:21" ht="15.75" customHeight="1">
      <c r="A1200" s="200">
        <v>22</v>
      </c>
      <c r="B1200" s="223" t="s">
        <v>1820</v>
      </c>
      <c r="C1200" s="201">
        <v>2022</v>
      </c>
      <c r="D1200" s="202">
        <v>44887</v>
      </c>
      <c r="E1200" s="199" t="s">
        <v>1775</v>
      </c>
      <c r="F1200" s="199" t="s">
        <v>1392</v>
      </c>
      <c r="G1200" s="199" t="s">
        <v>328</v>
      </c>
      <c r="H1200" s="210">
        <v>1232820037</v>
      </c>
      <c r="I1200" s="203" t="s">
        <v>327</v>
      </c>
      <c r="J1200" s="206"/>
      <c r="K1200" s="198" t="str">
        <f t="shared" ca="1" si="0"/>
        <v>123 año, 7 mes</v>
      </c>
      <c r="L1200" s="199" t="s">
        <v>1393</v>
      </c>
      <c r="M1200" s="199"/>
      <c r="N1200" s="199"/>
      <c r="O1200" s="199"/>
      <c r="P1200" s="199"/>
      <c r="Q1200" s="199" t="s">
        <v>210</v>
      </c>
      <c r="R1200" s="199" t="s">
        <v>1776</v>
      </c>
      <c r="S1200" s="199" t="str">
        <f t="shared" si="2"/>
        <v>INF</v>
      </c>
      <c r="T1200" s="199"/>
      <c r="U1200" s="199" t="s">
        <v>375</v>
      </c>
    </row>
    <row r="1201" spans="1:21" ht="15.75" customHeight="1">
      <c r="A1201" s="200">
        <v>22</v>
      </c>
      <c r="B1201" s="223" t="s">
        <v>1820</v>
      </c>
      <c r="C1201" s="201">
        <v>2022</v>
      </c>
      <c r="D1201" s="202">
        <v>44887</v>
      </c>
      <c r="E1201" s="199" t="s">
        <v>1775</v>
      </c>
      <c r="F1201" s="199" t="s">
        <v>1414</v>
      </c>
      <c r="G1201" s="199" t="s">
        <v>328</v>
      </c>
      <c r="H1201" s="199">
        <v>1232820727</v>
      </c>
      <c r="I1201" s="203" t="s">
        <v>324</v>
      </c>
      <c r="J1201" s="205">
        <v>44755</v>
      </c>
      <c r="K1201" s="198" t="str">
        <f t="shared" ca="1" si="0"/>
        <v>1 año, 1 mes</v>
      </c>
      <c r="L1201" s="199" t="s">
        <v>1415</v>
      </c>
      <c r="M1201" s="199"/>
      <c r="N1201" s="199"/>
      <c r="O1201" s="199"/>
      <c r="P1201" s="199"/>
      <c r="Q1201" s="199" t="s">
        <v>212</v>
      </c>
      <c r="R1201" s="199" t="s">
        <v>1784</v>
      </c>
      <c r="S1201" s="199" t="str">
        <f t="shared" si="2"/>
        <v>HEX</v>
      </c>
      <c r="T1201" s="199"/>
      <c r="U1201" s="199" t="s">
        <v>371</v>
      </c>
    </row>
    <row r="1202" spans="1:21" ht="15.75" customHeight="1">
      <c r="A1202" s="200">
        <v>22</v>
      </c>
      <c r="B1202" s="223" t="s">
        <v>1820</v>
      </c>
      <c r="C1202" s="201">
        <v>2022</v>
      </c>
      <c r="D1202" s="202">
        <v>44887</v>
      </c>
      <c r="E1202" s="199" t="s">
        <v>1775</v>
      </c>
      <c r="F1202" s="199" t="s">
        <v>1414</v>
      </c>
      <c r="G1202" s="199" t="s">
        <v>328</v>
      </c>
      <c r="H1202" s="199">
        <v>1232820727</v>
      </c>
      <c r="I1202" s="203" t="s">
        <v>324</v>
      </c>
      <c r="J1202" s="205">
        <v>44755</v>
      </c>
      <c r="K1202" s="198" t="str">
        <f t="shared" ca="1" si="0"/>
        <v>1 año, 1 mes</v>
      </c>
      <c r="L1202" s="199" t="s">
        <v>1415</v>
      </c>
      <c r="M1202" s="199"/>
      <c r="N1202" s="199"/>
      <c r="O1202" s="199"/>
      <c r="P1202" s="199"/>
      <c r="Q1202" s="199" t="s">
        <v>223</v>
      </c>
      <c r="R1202" s="199" t="s">
        <v>1783</v>
      </c>
      <c r="S1202" s="199" t="str">
        <f t="shared" si="2"/>
        <v>PRE</v>
      </c>
      <c r="T1202" s="199"/>
      <c r="U1202" s="199" t="s">
        <v>371</v>
      </c>
    </row>
    <row r="1203" spans="1:21" ht="15.75" customHeight="1">
      <c r="A1203" s="200">
        <v>22</v>
      </c>
      <c r="B1203" s="223" t="s">
        <v>1820</v>
      </c>
      <c r="C1203" s="201">
        <v>2022</v>
      </c>
      <c r="D1203" s="202">
        <v>44887</v>
      </c>
      <c r="E1203" s="199" t="s">
        <v>1775</v>
      </c>
      <c r="F1203" s="199" t="s">
        <v>1414</v>
      </c>
      <c r="G1203" s="199" t="s">
        <v>328</v>
      </c>
      <c r="H1203" s="199">
        <v>1232820727</v>
      </c>
      <c r="I1203" s="203" t="s">
        <v>324</v>
      </c>
      <c r="J1203" s="205">
        <v>44755</v>
      </c>
      <c r="K1203" s="198" t="str">
        <f t="shared" ca="1" si="0"/>
        <v>1 año, 1 mes</v>
      </c>
      <c r="L1203" s="199" t="s">
        <v>1415</v>
      </c>
      <c r="M1203" s="199"/>
      <c r="N1203" s="199"/>
      <c r="O1203" s="199"/>
      <c r="P1203" s="199"/>
      <c r="Q1203" s="199" t="s">
        <v>226</v>
      </c>
      <c r="R1203" s="199" t="s">
        <v>1785</v>
      </c>
      <c r="S1203" s="199" t="str">
        <f t="shared" si="2"/>
        <v>ROT</v>
      </c>
      <c r="T1203" s="199"/>
      <c r="U1203" s="199" t="s">
        <v>371</v>
      </c>
    </row>
    <row r="1204" spans="1:21" ht="15.75" customHeight="1">
      <c r="A1204" s="200">
        <v>23</v>
      </c>
      <c r="B1204" s="223" t="s">
        <v>1820</v>
      </c>
      <c r="C1204" s="201">
        <v>2022</v>
      </c>
      <c r="D1204" s="202">
        <v>44888</v>
      </c>
      <c r="E1204" s="199" t="s">
        <v>1775</v>
      </c>
      <c r="F1204" s="199" t="s">
        <v>1259</v>
      </c>
      <c r="G1204" s="199" t="s">
        <v>328</v>
      </c>
      <c r="H1204" s="199">
        <v>1232815418</v>
      </c>
      <c r="I1204" s="203" t="s">
        <v>324</v>
      </c>
      <c r="J1204" s="205">
        <v>44264</v>
      </c>
      <c r="K1204" s="198" t="str">
        <f t="shared" ca="1" si="0"/>
        <v>2 año, 5 mes</v>
      </c>
      <c r="L1204" s="199" t="s">
        <v>1260</v>
      </c>
      <c r="M1204" s="207" t="s">
        <v>1849</v>
      </c>
      <c r="N1204" s="207">
        <v>1020726788</v>
      </c>
      <c r="O1204" s="207" t="s">
        <v>1261</v>
      </c>
      <c r="P1204" s="207">
        <v>3195122685</v>
      </c>
      <c r="Q1204" s="199" t="s">
        <v>210</v>
      </c>
      <c r="R1204" s="199" t="s">
        <v>1776</v>
      </c>
      <c r="S1204" s="199" t="str">
        <f t="shared" si="2"/>
        <v>INF</v>
      </c>
      <c r="T1204" s="199"/>
      <c r="U1204" s="199" t="s">
        <v>375</v>
      </c>
    </row>
    <row r="1205" spans="1:21" ht="15.75" customHeight="1">
      <c r="A1205" s="200">
        <v>23</v>
      </c>
      <c r="B1205" s="223" t="s">
        <v>1820</v>
      </c>
      <c r="C1205" s="201">
        <v>2022</v>
      </c>
      <c r="D1205" s="202">
        <v>44888</v>
      </c>
      <c r="E1205" s="199" t="s">
        <v>1775</v>
      </c>
      <c r="F1205" s="199" t="s">
        <v>1259</v>
      </c>
      <c r="G1205" s="199" t="s">
        <v>328</v>
      </c>
      <c r="H1205" s="199">
        <v>1232815418</v>
      </c>
      <c r="I1205" s="203" t="s">
        <v>324</v>
      </c>
      <c r="J1205" s="205">
        <v>44264</v>
      </c>
      <c r="K1205" s="198" t="str">
        <f t="shared" ca="1" si="0"/>
        <v>2 año, 5 mes</v>
      </c>
      <c r="L1205" s="199" t="s">
        <v>1260</v>
      </c>
      <c r="M1205" s="207" t="s">
        <v>1849</v>
      </c>
      <c r="N1205" s="207">
        <v>1020726788</v>
      </c>
      <c r="O1205" s="207" t="s">
        <v>1261</v>
      </c>
      <c r="P1205" s="207">
        <v>3195122685</v>
      </c>
      <c r="Q1205" s="199" t="s">
        <v>223</v>
      </c>
      <c r="R1205" s="199" t="s">
        <v>1783</v>
      </c>
      <c r="S1205" s="199" t="str">
        <f t="shared" si="2"/>
        <v>PRE</v>
      </c>
      <c r="T1205" s="199"/>
      <c r="U1205" s="199" t="s">
        <v>375</v>
      </c>
    </row>
    <row r="1206" spans="1:21" ht="15.75" customHeight="1">
      <c r="A1206" s="200">
        <v>23</v>
      </c>
      <c r="B1206" s="223" t="s">
        <v>1820</v>
      </c>
      <c r="C1206" s="201">
        <v>2022</v>
      </c>
      <c r="D1206" s="202">
        <v>44888</v>
      </c>
      <c r="E1206" s="199" t="s">
        <v>1775</v>
      </c>
      <c r="F1206" s="199" t="s">
        <v>750</v>
      </c>
      <c r="G1206" s="199" t="s">
        <v>328</v>
      </c>
      <c r="H1206" s="199">
        <v>1109573989</v>
      </c>
      <c r="I1206" s="203" t="s">
        <v>324</v>
      </c>
      <c r="J1206" s="206"/>
      <c r="K1206" s="198" t="str">
        <f t="shared" ca="1" si="0"/>
        <v>123 año, 7 mes</v>
      </c>
      <c r="L1206" s="199" t="s">
        <v>751</v>
      </c>
      <c r="M1206" s="199"/>
      <c r="N1206" s="199"/>
      <c r="O1206" s="199"/>
      <c r="P1206" s="199"/>
      <c r="Q1206" s="199" t="s">
        <v>212</v>
      </c>
      <c r="R1206" s="199" t="s">
        <v>1784</v>
      </c>
      <c r="S1206" s="199" t="str">
        <f t="shared" si="2"/>
        <v>HEX</v>
      </c>
      <c r="T1206" s="199"/>
      <c r="U1206" s="199" t="s">
        <v>375</v>
      </c>
    </row>
    <row r="1207" spans="1:21" ht="15.75" customHeight="1">
      <c r="A1207" s="200">
        <v>23</v>
      </c>
      <c r="B1207" s="223" t="s">
        <v>1820</v>
      </c>
      <c r="C1207" s="201">
        <v>2022</v>
      </c>
      <c r="D1207" s="202">
        <v>44888</v>
      </c>
      <c r="E1207" s="199" t="s">
        <v>1775</v>
      </c>
      <c r="F1207" s="199" t="s">
        <v>750</v>
      </c>
      <c r="G1207" s="199" t="s">
        <v>328</v>
      </c>
      <c r="H1207" s="199">
        <v>1109573989</v>
      </c>
      <c r="I1207" s="203" t="s">
        <v>324</v>
      </c>
      <c r="J1207" s="206"/>
      <c r="K1207" s="198" t="str">
        <f t="shared" ca="1" si="0"/>
        <v>123 año, 7 mes</v>
      </c>
      <c r="L1207" s="199" t="s">
        <v>751</v>
      </c>
      <c r="M1207" s="199"/>
      <c r="N1207" s="199"/>
      <c r="O1207" s="199"/>
      <c r="P1207" s="199"/>
      <c r="Q1207" s="199" t="s">
        <v>223</v>
      </c>
      <c r="R1207" s="199" t="s">
        <v>1783</v>
      </c>
      <c r="S1207" s="199" t="str">
        <f t="shared" si="2"/>
        <v>PRE</v>
      </c>
      <c r="T1207" s="199"/>
      <c r="U1207" s="199" t="s">
        <v>375</v>
      </c>
    </row>
    <row r="1208" spans="1:21" ht="15.75" customHeight="1">
      <c r="A1208" s="200">
        <v>23</v>
      </c>
      <c r="B1208" s="223" t="s">
        <v>1820</v>
      </c>
      <c r="C1208" s="201">
        <v>2022</v>
      </c>
      <c r="D1208" s="202">
        <v>44888</v>
      </c>
      <c r="E1208" s="199" t="s">
        <v>1775</v>
      </c>
      <c r="F1208" s="199" t="s">
        <v>750</v>
      </c>
      <c r="G1208" s="199" t="s">
        <v>328</v>
      </c>
      <c r="H1208" s="199">
        <v>1109573989</v>
      </c>
      <c r="I1208" s="203" t="s">
        <v>324</v>
      </c>
      <c r="J1208" s="206"/>
      <c r="K1208" s="198" t="str">
        <f t="shared" ca="1" si="0"/>
        <v>123 año, 7 mes</v>
      </c>
      <c r="L1208" s="199" t="s">
        <v>751</v>
      </c>
      <c r="M1208" s="199"/>
      <c r="N1208" s="199"/>
      <c r="O1208" s="199"/>
      <c r="P1208" s="199"/>
      <c r="Q1208" s="199" t="s">
        <v>210</v>
      </c>
      <c r="R1208" s="199" t="s">
        <v>1776</v>
      </c>
      <c r="S1208" s="199" t="str">
        <f t="shared" si="2"/>
        <v>INF</v>
      </c>
      <c r="T1208" s="199"/>
      <c r="U1208" s="199" t="s">
        <v>375</v>
      </c>
    </row>
    <row r="1209" spans="1:21" ht="15.75" customHeight="1">
      <c r="A1209" s="200">
        <v>23</v>
      </c>
      <c r="B1209" s="223" t="s">
        <v>1820</v>
      </c>
      <c r="C1209" s="201">
        <v>2022</v>
      </c>
      <c r="D1209" s="202">
        <v>44888</v>
      </c>
      <c r="E1209" s="199" t="s">
        <v>1775</v>
      </c>
      <c r="F1209" s="199" t="s">
        <v>521</v>
      </c>
      <c r="G1209" s="199" t="s">
        <v>328</v>
      </c>
      <c r="H1209" s="210">
        <v>1106525749</v>
      </c>
      <c r="I1209" s="203" t="s">
        <v>327</v>
      </c>
      <c r="J1209" s="205">
        <v>44699</v>
      </c>
      <c r="K1209" s="198" t="str">
        <f t="shared" ca="1" si="0"/>
        <v>1 año, 3 mes</v>
      </c>
      <c r="L1209" s="199" t="s">
        <v>522</v>
      </c>
      <c r="M1209" s="199" t="s">
        <v>1815</v>
      </c>
      <c r="N1209" s="199"/>
      <c r="O1209" s="199"/>
      <c r="P1209" s="199"/>
      <c r="Q1209" s="199" t="s">
        <v>212</v>
      </c>
      <c r="R1209" s="199" t="s">
        <v>1784</v>
      </c>
      <c r="S1209" s="199" t="str">
        <f t="shared" si="2"/>
        <v>HEX</v>
      </c>
      <c r="T1209" s="199"/>
      <c r="U1209" s="199" t="s">
        <v>375</v>
      </c>
    </row>
    <row r="1210" spans="1:21" ht="15.75" customHeight="1">
      <c r="A1210" s="200">
        <v>23</v>
      </c>
      <c r="B1210" s="223" t="s">
        <v>1820</v>
      </c>
      <c r="C1210" s="201">
        <v>2022</v>
      </c>
      <c r="D1210" s="202">
        <v>44888</v>
      </c>
      <c r="E1210" s="199" t="s">
        <v>1775</v>
      </c>
      <c r="F1210" s="199" t="s">
        <v>521</v>
      </c>
      <c r="G1210" s="199" t="s">
        <v>328</v>
      </c>
      <c r="H1210" s="210">
        <v>1106525749</v>
      </c>
      <c r="I1210" s="203" t="s">
        <v>327</v>
      </c>
      <c r="J1210" s="205">
        <v>44699</v>
      </c>
      <c r="K1210" s="198" t="str">
        <f t="shared" ca="1" si="0"/>
        <v>1 año, 3 mes</v>
      </c>
      <c r="L1210" s="199" t="s">
        <v>522</v>
      </c>
      <c r="M1210" s="199" t="s">
        <v>1815</v>
      </c>
      <c r="N1210" s="199"/>
      <c r="O1210" s="199"/>
      <c r="P1210" s="199"/>
      <c r="Q1210" s="199" t="s">
        <v>223</v>
      </c>
      <c r="R1210" s="199" t="s">
        <v>1783</v>
      </c>
      <c r="S1210" s="199" t="str">
        <f t="shared" si="2"/>
        <v>PRE</v>
      </c>
      <c r="T1210" s="199"/>
      <c r="U1210" s="199" t="s">
        <v>375</v>
      </c>
    </row>
    <row r="1211" spans="1:21" ht="15.75" customHeight="1">
      <c r="A1211" s="200">
        <v>23</v>
      </c>
      <c r="B1211" s="223" t="s">
        <v>1820</v>
      </c>
      <c r="C1211" s="201">
        <v>2022</v>
      </c>
      <c r="D1211" s="202">
        <v>44888</v>
      </c>
      <c r="E1211" s="199" t="s">
        <v>1775</v>
      </c>
      <c r="F1211" s="199" t="s">
        <v>521</v>
      </c>
      <c r="G1211" s="199" t="s">
        <v>328</v>
      </c>
      <c r="H1211" s="210">
        <v>1106525749</v>
      </c>
      <c r="I1211" s="203" t="s">
        <v>327</v>
      </c>
      <c r="J1211" s="205">
        <v>44699</v>
      </c>
      <c r="K1211" s="198" t="str">
        <f t="shared" ca="1" si="0"/>
        <v>1 año, 3 mes</v>
      </c>
      <c r="L1211" s="199" t="s">
        <v>522</v>
      </c>
      <c r="M1211" s="199" t="s">
        <v>1815</v>
      </c>
      <c r="N1211" s="199"/>
      <c r="O1211" s="199"/>
      <c r="P1211" s="199"/>
      <c r="Q1211" s="199" t="s">
        <v>210</v>
      </c>
      <c r="R1211" s="199" t="s">
        <v>1776</v>
      </c>
      <c r="S1211" s="199" t="str">
        <f t="shared" si="2"/>
        <v>INF</v>
      </c>
      <c r="T1211" s="199"/>
      <c r="U1211" s="199" t="s">
        <v>375</v>
      </c>
    </row>
    <row r="1212" spans="1:21" ht="15.75" customHeight="1">
      <c r="A1212" s="200">
        <v>24</v>
      </c>
      <c r="B1212" s="223" t="s">
        <v>1820</v>
      </c>
      <c r="C1212" s="201">
        <v>2022</v>
      </c>
      <c r="D1212" s="202">
        <v>44889</v>
      </c>
      <c r="E1212" s="199" t="s">
        <v>1775</v>
      </c>
      <c r="F1212" s="199" t="s">
        <v>1276</v>
      </c>
      <c r="G1212" s="199" t="s">
        <v>328</v>
      </c>
      <c r="H1212" s="210">
        <v>1232816217</v>
      </c>
      <c r="I1212" s="203" t="s">
        <v>327</v>
      </c>
      <c r="J1212" s="206"/>
      <c r="K1212" s="198" t="str">
        <f t="shared" ca="1" si="0"/>
        <v>123 año, 7 mes</v>
      </c>
      <c r="L1212" s="199" t="s">
        <v>1277</v>
      </c>
      <c r="M1212" s="199"/>
      <c r="N1212" s="199"/>
      <c r="O1212" s="199"/>
      <c r="P1212" s="199"/>
      <c r="Q1212" s="199" t="s">
        <v>221</v>
      </c>
      <c r="R1212" s="199" t="s">
        <v>1777</v>
      </c>
      <c r="S1212" s="199" t="str">
        <f t="shared" si="2"/>
        <v>NIM</v>
      </c>
      <c r="T1212" s="199"/>
      <c r="U1212" s="199" t="s">
        <v>371</v>
      </c>
    </row>
    <row r="1213" spans="1:21" ht="15.75" customHeight="1">
      <c r="A1213" s="200">
        <v>24</v>
      </c>
      <c r="B1213" s="223" t="s">
        <v>1820</v>
      </c>
      <c r="C1213" s="201">
        <v>2022</v>
      </c>
      <c r="D1213" s="202">
        <v>44889</v>
      </c>
      <c r="E1213" s="199" t="s">
        <v>1775</v>
      </c>
      <c r="F1213" s="199" t="s">
        <v>1397</v>
      </c>
      <c r="G1213" s="199" t="s">
        <v>328</v>
      </c>
      <c r="H1213" s="199">
        <v>1232820117</v>
      </c>
      <c r="I1213" s="203" t="s">
        <v>327</v>
      </c>
      <c r="J1213" s="206"/>
      <c r="K1213" s="198" t="str">
        <f t="shared" ca="1" si="0"/>
        <v>123 año, 7 mes</v>
      </c>
      <c r="L1213" s="199" t="s">
        <v>1398</v>
      </c>
      <c r="M1213" s="199"/>
      <c r="N1213" s="199"/>
      <c r="O1213" s="199"/>
      <c r="P1213" s="199"/>
      <c r="Q1213" s="199" t="s">
        <v>210</v>
      </c>
      <c r="R1213" s="199" t="s">
        <v>1776</v>
      </c>
      <c r="S1213" s="199" t="str">
        <f t="shared" si="2"/>
        <v>INF</v>
      </c>
      <c r="T1213" s="199"/>
      <c r="U1213" s="199" t="s">
        <v>375</v>
      </c>
    </row>
    <row r="1214" spans="1:21" ht="15.75" customHeight="1">
      <c r="A1214" s="200">
        <v>24</v>
      </c>
      <c r="B1214" s="223" t="s">
        <v>1820</v>
      </c>
      <c r="C1214" s="201">
        <v>2022</v>
      </c>
      <c r="D1214" s="202">
        <v>44889</v>
      </c>
      <c r="E1214" s="199" t="s">
        <v>1775</v>
      </c>
      <c r="F1214" s="199" t="s">
        <v>397</v>
      </c>
      <c r="G1214" s="199" t="s">
        <v>328</v>
      </c>
      <c r="H1214" s="210">
        <v>1110380308</v>
      </c>
      <c r="I1214" s="203" t="s">
        <v>327</v>
      </c>
      <c r="J1214" s="206"/>
      <c r="K1214" s="198" t="str">
        <f t="shared" ca="1" si="0"/>
        <v>123 año, 7 mes</v>
      </c>
      <c r="L1214" s="199" t="s">
        <v>871</v>
      </c>
      <c r="M1214" s="199"/>
      <c r="N1214" s="199"/>
      <c r="O1214" s="199"/>
      <c r="P1214" s="199"/>
      <c r="Q1214" s="199" t="s">
        <v>223</v>
      </c>
      <c r="R1214" s="199" t="s">
        <v>1783</v>
      </c>
      <c r="S1214" s="199" t="str">
        <f t="shared" si="2"/>
        <v>PRE</v>
      </c>
      <c r="T1214" s="199"/>
      <c r="U1214" s="199" t="s">
        <v>371</v>
      </c>
    </row>
    <row r="1215" spans="1:21" ht="15.75" customHeight="1">
      <c r="A1215" s="200">
        <v>24</v>
      </c>
      <c r="B1215" s="223" t="s">
        <v>1820</v>
      </c>
      <c r="C1215" s="201">
        <v>2022</v>
      </c>
      <c r="D1215" s="202">
        <v>44889</v>
      </c>
      <c r="E1215" s="199" t="s">
        <v>1775</v>
      </c>
      <c r="F1215" s="199" t="s">
        <v>399</v>
      </c>
      <c r="G1215" s="199" t="s">
        <v>328</v>
      </c>
      <c r="H1215" s="210">
        <v>1109572692</v>
      </c>
      <c r="I1215" s="203" t="s">
        <v>324</v>
      </c>
      <c r="J1215" s="206"/>
      <c r="K1215" s="198" t="str">
        <f t="shared" ca="1" si="0"/>
        <v>123 año, 7 mes</v>
      </c>
      <c r="L1215" s="199" t="s">
        <v>400</v>
      </c>
      <c r="M1215" s="199"/>
      <c r="N1215" s="199"/>
      <c r="O1215" s="199"/>
      <c r="P1215" s="199"/>
      <c r="Q1215" s="199" t="s">
        <v>221</v>
      </c>
      <c r="R1215" s="199" t="s">
        <v>1777</v>
      </c>
      <c r="S1215" s="199" t="str">
        <f t="shared" si="2"/>
        <v>NIM</v>
      </c>
      <c r="T1215" s="199"/>
      <c r="U1215" s="199" t="s">
        <v>371</v>
      </c>
    </row>
    <row r="1216" spans="1:21" ht="15.75" customHeight="1">
      <c r="A1216" s="200">
        <v>24</v>
      </c>
      <c r="B1216" s="223" t="s">
        <v>1820</v>
      </c>
      <c r="C1216" s="201">
        <v>2022</v>
      </c>
      <c r="D1216" s="202">
        <v>44889</v>
      </c>
      <c r="E1216" s="199" t="s">
        <v>1775</v>
      </c>
      <c r="F1216" s="199" t="s">
        <v>758</v>
      </c>
      <c r="G1216" s="199" t="s">
        <v>328</v>
      </c>
      <c r="H1216" s="199">
        <v>1109574360</v>
      </c>
      <c r="I1216" s="203" t="s">
        <v>327</v>
      </c>
      <c r="J1216" s="206"/>
      <c r="K1216" s="198" t="str">
        <f t="shared" ca="1" si="0"/>
        <v>123 año, 7 mes</v>
      </c>
      <c r="L1216" s="199" t="s">
        <v>759</v>
      </c>
      <c r="M1216" s="199"/>
      <c r="N1216" s="199"/>
      <c r="O1216" s="199"/>
      <c r="P1216" s="199"/>
      <c r="Q1216" s="199" t="s">
        <v>210</v>
      </c>
      <c r="R1216" s="199" t="s">
        <v>1776</v>
      </c>
      <c r="S1216" s="199" t="str">
        <f t="shared" si="2"/>
        <v>INF</v>
      </c>
      <c r="T1216" s="199"/>
      <c r="U1216" s="199" t="s">
        <v>375</v>
      </c>
    </row>
    <row r="1217" spans="1:21" ht="15.75" customHeight="1">
      <c r="A1217" s="200">
        <v>28</v>
      </c>
      <c r="B1217" s="223" t="s">
        <v>1820</v>
      </c>
      <c r="C1217" s="201">
        <v>2022</v>
      </c>
      <c r="D1217" s="202">
        <v>44893</v>
      </c>
      <c r="E1217" s="199" t="s">
        <v>1775</v>
      </c>
      <c r="F1217" s="199" t="s">
        <v>1423</v>
      </c>
      <c r="G1217" s="199" t="s">
        <v>328</v>
      </c>
      <c r="H1217" s="199">
        <v>1232821323</v>
      </c>
      <c r="I1217" s="203" t="s">
        <v>324</v>
      </c>
      <c r="J1217" s="205">
        <v>44803</v>
      </c>
      <c r="K1217" s="198" t="str">
        <f t="shared" ca="1" si="0"/>
        <v>0 año, 11 mes</v>
      </c>
      <c r="L1217" s="207" t="s">
        <v>1424</v>
      </c>
      <c r="M1217" s="207" t="s">
        <v>1873</v>
      </c>
      <c r="N1217" s="207">
        <v>1114339441</v>
      </c>
      <c r="O1217" s="207" t="s">
        <v>1425</v>
      </c>
      <c r="P1217" s="207">
        <v>3128716625</v>
      </c>
      <c r="Q1217" s="199" t="s">
        <v>221</v>
      </c>
      <c r="R1217" s="199" t="s">
        <v>1777</v>
      </c>
      <c r="S1217" s="199" t="str">
        <f t="shared" si="2"/>
        <v>NIM</v>
      </c>
      <c r="T1217" s="199"/>
      <c r="U1217" s="199" t="s">
        <v>371</v>
      </c>
    </row>
    <row r="1218" spans="1:21" ht="15.75" customHeight="1">
      <c r="A1218" s="200">
        <v>28</v>
      </c>
      <c r="B1218" s="223" t="s">
        <v>1820</v>
      </c>
      <c r="C1218" s="201">
        <v>2022</v>
      </c>
      <c r="D1218" s="202">
        <v>44893</v>
      </c>
      <c r="E1218" s="199" t="s">
        <v>1775</v>
      </c>
      <c r="F1218" s="199" t="s">
        <v>527</v>
      </c>
      <c r="G1218" s="199" t="s">
        <v>328</v>
      </c>
      <c r="H1218" s="210">
        <v>1107534708</v>
      </c>
      <c r="I1218" s="203" t="s">
        <v>327</v>
      </c>
      <c r="J1218" s="206"/>
      <c r="K1218" s="198" t="str">
        <f t="shared" ca="1" si="0"/>
        <v>123 año, 7 mes</v>
      </c>
      <c r="L1218" s="199" t="s">
        <v>528</v>
      </c>
      <c r="M1218" s="199" t="s">
        <v>1792</v>
      </c>
      <c r="N1218" s="199"/>
      <c r="O1218" s="199"/>
      <c r="P1218" s="199"/>
      <c r="Q1218" s="199" t="s">
        <v>210</v>
      </c>
      <c r="R1218" s="199" t="s">
        <v>1776</v>
      </c>
      <c r="S1218" s="199" t="str">
        <f t="shared" si="2"/>
        <v>INF</v>
      </c>
      <c r="T1218" s="199"/>
      <c r="U1218" s="199" t="s">
        <v>375</v>
      </c>
    </row>
    <row r="1219" spans="1:21" ht="15.75" customHeight="1">
      <c r="A1219" s="200">
        <v>28</v>
      </c>
      <c r="B1219" s="223" t="s">
        <v>1820</v>
      </c>
      <c r="C1219" s="201">
        <v>2022</v>
      </c>
      <c r="D1219" s="202">
        <v>44893</v>
      </c>
      <c r="E1219" s="199" t="s">
        <v>1775</v>
      </c>
      <c r="F1219" s="199" t="s">
        <v>1328</v>
      </c>
      <c r="G1219" s="199" t="s">
        <v>328</v>
      </c>
      <c r="H1219" s="199">
        <v>1232818025</v>
      </c>
      <c r="I1219" s="203" t="s">
        <v>324</v>
      </c>
      <c r="J1219" s="205">
        <v>44495</v>
      </c>
      <c r="K1219" s="198" t="str">
        <f t="shared" ca="1" si="0"/>
        <v>1 año, 9 mes</v>
      </c>
      <c r="L1219" s="207" t="s">
        <v>1329</v>
      </c>
      <c r="M1219" s="207" t="s">
        <v>1846</v>
      </c>
      <c r="N1219" s="207"/>
      <c r="O1219" s="207" t="s">
        <v>1330</v>
      </c>
      <c r="P1219" s="207">
        <v>3156568286</v>
      </c>
      <c r="Q1219" s="199" t="s">
        <v>225</v>
      </c>
      <c r="R1219" s="199" t="s">
        <v>1787</v>
      </c>
      <c r="S1219" s="199" t="str">
        <f t="shared" si="2"/>
        <v>PRO</v>
      </c>
      <c r="T1219" s="199"/>
      <c r="U1219" s="199" t="s">
        <v>375</v>
      </c>
    </row>
    <row r="1220" spans="1:21" ht="15.75" customHeight="1">
      <c r="A1220" s="200">
        <v>28</v>
      </c>
      <c r="B1220" s="223" t="s">
        <v>1820</v>
      </c>
      <c r="C1220" s="201">
        <v>2022</v>
      </c>
      <c r="D1220" s="202">
        <v>44893</v>
      </c>
      <c r="E1220" s="199" t="s">
        <v>1775</v>
      </c>
      <c r="F1220" s="199" t="s">
        <v>1328</v>
      </c>
      <c r="G1220" s="199" t="s">
        <v>328</v>
      </c>
      <c r="H1220" s="199">
        <v>1232818025</v>
      </c>
      <c r="I1220" s="203" t="s">
        <v>324</v>
      </c>
      <c r="J1220" s="205">
        <v>44495</v>
      </c>
      <c r="K1220" s="198" t="str">
        <f t="shared" ca="1" si="0"/>
        <v>1 año, 9 mes</v>
      </c>
      <c r="L1220" s="207" t="s">
        <v>1329</v>
      </c>
      <c r="M1220" s="207" t="s">
        <v>1846</v>
      </c>
      <c r="N1220" s="207"/>
      <c r="O1220" s="207" t="s">
        <v>1330</v>
      </c>
      <c r="P1220" s="207">
        <v>3156568286</v>
      </c>
      <c r="Q1220" s="199" t="s">
        <v>227</v>
      </c>
      <c r="R1220" s="199" t="s">
        <v>1789</v>
      </c>
      <c r="S1220" s="199" t="str">
        <f t="shared" si="2"/>
        <v>AVA</v>
      </c>
      <c r="T1220" s="199"/>
      <c r="U1220" s="199" t="s">
        <v>375</v>
      </c>
    </row>
    <row r="1221" spans="1:21" ht="15.75" customHeight="1">
      <c r="A1221" s="200">
        <v>28</v>
      </c>
      <c r="B1221" s="223" t="s">
        <v>1820</v>
      </c>
      <c r="C1221" s="201">
        <v>2022</v>
      </c>
      <c r="D1221" s="202">
        <v>44893</v>
      </c>
      <c r="E1221" s="199" t="s">
        <v>1775</v>
      </c>
      <c r="F1221" s="199" t="s">
        <v>1328</v>
      </c>
      <c r="G1221" s="199" t="s">
        <v>328</v>
      </c>
      <c r="H1221" s="199">
        <v>1232818025</v>
      </c>
      <c r="I1221" s="203" t="s">
        <v>324</v>
      </c>
      <c r="J1221" s="205">
        <v>44495</v>
      </c>
      <c r="K1221" s="198" t="str">
        <f t="shared" ca="1" si="0"/>
        <v>1 año, 9 mes</v>
      </c>
      <c r="L1221" s="207" t="s">
        <v>1329</v>
      </c>
      <c r="M1221" s="207" t="s">
        <v>1846</v>
      </c>
      <c r="N1221" s="207"/>
      <c r="O1221" s="207" t="s">
        <v>1330</v>
      </c>
      <c r="P1221" s="207">
        <v>3156568286</v>
      </c>
      <c r="Q1221" s="199" t="s">
        <v>210</v>
      </c>
      <c r="R1221" s="199" t="s">
        <v>1776</v>
      </c>
      <c r="S1221" s="199" t="str">
        <f t="shared" si="2"/>
        <v>INF</v>
      </c>
      <c r="T1221" s="199"/>
      <c r="U1221" s="199" t="s">
        <v>375</v>
      </c>
    </row>
    <row r="1222" spans="1:21" ht="15.75" customHeight="1">
      <c r="A1222" s="200">
        <v>28</v>
      </c>
      <c r="B1222" s="223" t="s">
        <v>1820</v>
      </c>
      <c r="C1222" s="201">
        <v>2022</v>
      </c>
      <c r="D1222" s="202">
        <v>44893</v>
      </c>
      <c r="E1222" s="199" t="s">
        <v>1775</v>
      </c>
      <c r="F1222" s="199" t="s">
        <v>714</v>
      </c>
      <c r="G1222" s="199" t="s">
        <v>328</v>
      </c>
      <c r="H1222" s="210">
        <v>1109572882</v>
      </c>
      <c r="I1222" s="203" t="s">
        <v>327</v>
      </c>
      <c r="J1222" s="205">
        <v>44469</v>
      </c>
      <c r="K1222" s="198" t="str">
        <f t="shared" ca="1" si="0"/>
        <v>1 año, 10 mes</v>
      </c>
      <c r="L1222" s="199" t="s">
        <v>715</v>
      </c>
      <c r="M1222" s="199"/>
      <c r="N1222" s="199"/>
      <c r="O1222" s="207" t="s">
        <v>716</v>
      </c>
      <c r="P1222" s="207">
        <v>3206199472</v>
      </c>
      <c r="Q1222" s="199" t="s">
        <v>221</v>
      </c>
      <c r="R1222" s="199" t="s">
        <v>1777</v>
      </c>
      <c r="S1222" s="199" t="str">
        <f t="shared" si="2"/>
        <v>NIM</v>
      </c>
      <c r="T1222" s="199"/>
      <c r="U1222" s="199" t="s">
        <v>371</v>
      </c>
    </row>
    <row r="1223" spans="1:21" ht="15.75" customHeight="1">
      <c r="A1223" s="200">
        <v>28</v>
      </c>
      <c r="B1223" s="223" t="s">
        <v>1820</v>
      </c>
      <c r="C1223" s="201">
        <v>2022</v>
      </c>
      <c r="D1223" s="202">
        <v>44893</v>
      </c>
      <c r="E1223" s="199" t="s">
        <v>1775</v>
      </c>
      <c r="F1223" s="199" t="s">
        <v>714</v>
      </c>
      <c r="G1223" s="199" t="s">
        <v>328</v>
      </c>
      <c r="H1223" s="210">
        <v>1109572882</v>
      </c>
      <c r="I1223" s="203" t="s">
        <v>327</v>
      </c>
      <c r="J1223" s="205">
        <v>44469</v>
      </c>
      <c r="K1223" s="198" t="str">
        <f t="shared" ca="1" si="0"/>
        <v>1 año, 10 mes</v>
      </c>
      <c r="L1223" s="199" t="s">
        <v>715</v>
      </c>
      <c r="M1223" s="199"/>
      <c r="N1223" s="199"/>
      <c r="O1223" s="207" t="s">
        <v>716</v>
      </c>
      <c r="P1223" s="207">
        <v>3206199472</v>
      </c>
      <c r="Q1223" s="199" t="s">
        <v>210</v>
      </c>
      <c r="R1223" s="199" t="s">
        <v>1776</v>
      </c>
      <c r="S1223" s="199" t="str">
        <f t="shared" si="2"/>
        <v>INF</v>
      </c>
      <c r="T1223" s="199"/>
      <c r="U1223" s="199" t="s">
        <v>371</v>
      </c>
    </row>
    <row r="1224" spans="1:21" ht="15.75" customHeight="1">
      <c r="A1224" s="200">
        <v>28</v>
      </c>
      <c r="B1224" s="223" t="s">
        <v>1820</v>
      </c>
      <c r="C1224" s="201">
        <v>2022</v>
      </c>
      <c r="D1224" s="202">
        <v>44893</v>
      </c>
      <c r="E1224" s="199" t="s">
        <v>1775</v>
      </c>
      <c r="F1224" s="199" t="s">
        <v>1342</v>
      </c>
      <c r="G1224" s="199" t="s">
        <v>328</v>
      </c>
      <c r="H1224" s="199">
        <v>1232818228</v>
      </c>
      <c r="I1224" s="203" t="s">
        <v>327</v>
      </c>
      <c r="J1224" s="205">
        <v>44515</v>
      </c>
      <c r="K1224" s="198" t="str">
        <f t="shared" ca="1" si="0"/>
        <v>1 año, 9 mes</v>
      </c>
      <c r="L1224" s="199" t="s">
        <v>1343</v>
      </c>
      <c r="M1224" s="207" t="s">
        <v>1838</v>
      </c>
      <c r="N1224" s="207">
        <v>29314548</v>
      </c>
      <c r="O1224" s="207" t="s">
        <v>1344</v>
      </c>
      <c r="P1224" s="207">
        <v>3207200262</v>
      </c>
      <c r="Q1224" s="199" t="s">
        <v>217</v>
      </c>
      <c r="R1224" s="199" t="s">
        <v>1787</v>
      </c>
      <c r="S1224" s="199" t="str">
        <f t="shared" si="2"/>
        <v>PRO</v>
      </c>
      <c r="T1224" s="199"/>
      <c r="U1224" s="199" t="s">
        <v>371</v>
      </c>
    </row>
    <row r="1225" spans="1:21" ht="15.75" customHeight="1">
      <c r="A1225" s="200">
        <v>28</v>
      </c>
      <c r="B1225" s="223" t="s">
        <v>1820</v>
      </c>
      <c r="C1225" s="201">
        <v>2022</v>
      </c>
      <c r="D1225" s="202">
        <v>44893</v>
      </c>
      <c r="E1225" s="199" t="s">
        <v>1775</v>
      </c>
      <c r="F1225" s="199" t="s">
        <v>1342</v>
      </c>
      <c r="G1225" s="199" t="s">
        <v>328</v>
      </c>
      <c r="H1225" s="199">
        <v>1232818228</v>
      </c>
      <c r="I1225" s="203" t="s">
        <v>327</v>
      </c>
      <c r="J1225" s="205">
        <v>44515</v>
      </c>
      <c r="K1225" s="198" t="str">
        <f t="shared" ca="1" si="0"/>
        <v>1 año, 9 mes</v>
      </c>
      <c r="L1225" s="199" t="s">
        <v>1343</v>
      </c>
      <c r="M1225" s="207" t="s">
        <v>1838</v>
      </c>
      <c r="N1225" s="207">
        <v>29314548</v>
      </c>
      <c r="O1225" s="207" t="s">
        <v>1344</v>
      </c>
      <c r="P1225" s="207">
        <v>3207200262</v>
      </c>
      <c r="Q1225" s="199" t="s">
        <v>227</v>
      </c>
      <c r="R1225" s="199" t="s">
        <v>1789</v>
      </c>
      <c r="S1225" s="199" t="str">
        <f t="shared" si="2"/>
        <v>AVA</v>
      </c>
      <c r="T1225" s="199"/>
      <c r="U1225" s="199" t="s">
        <v>371</v>
      </c>
    </row>
    <row r="1226" spans="1:21" ht="15.75" customHeight="1">
      <c r="A1226" s="200">
        <v>29</v>
      </c>
      <c r="B1226" s="223" t="s">
        <v>1820</v>
      </c>
      <c r="C1226" s="201">
        <v>2022</v>
      </c>
      <c r="D1226" s="202">
        <v>44894</v>
      </c>
      <c r="E1226" s="199" t="s">
        <v>1775</v>
      </c>
      <c r="F1226" s="199" t="s">
        <v>918</v>
      </c>
      <c r="G1226" s="199" t="s">
        <v>328</v>
      </c>
      <c r="H1226" s="199">
        <v>1112069120</v>
      </c>
      <c r="I1226" s="203" t="s">
        <v>327</v>
      </c>
      <c r="J1226" s="205">
        <v>44274</v>
      </c>
      <c r="K1226" s="198" t="str">
        <f t="shared" ca="1" si="0"/>
        <v>2 año, 5 mes</v>
      </c>
      <c r="L1226" s="199" t="s">
        <v>919</v>
      </c>
      <c r="M1226" s="199" t="s">
        <v>1866</v>
      </c>
      <c r="N1226" s="199">
        <v>31578177</v>
      </c>
      <c r="O1226" s="199" t="s">
        <v>920</v>
      </c>
      <c r="P1226" s="199">
        <v>3162463729</v>
      </c>
      <c r="Q1226" s="199" t="s">
        <v>224</v>
      </c>
      <c r="R1226" s="199" t="s">
        <v>1780</v>
      </c>
      <c r="S1226" s="199" t="str">
        <f t="shared" si="2"/>
        <v>STA</v>
      </c>
      <c r="T1226" s="199"/>
      <c r="U1226" s="199" t="s">
        <v>375</v>
      </c>
    </row>
    <row r="1227" spans="1:21" ht="15.75" customHeight="1">
      <c r="A1227" s="200">
        <v>29</v>
      </c>
      <c r="B1227" s="223" t="s">
        <v>1820</v>
      </c>
      <c r="C1227" s="201">
        <v>2022</v>
      </c>
      <c r="D1227" s="202">
        <v>44894</v>
      </c>
      <c r="E1227" s="199" t="s">
        <v>1775</v>
      </c>
      <c r="F1227" s="199" t="s">
        <v>918</v>
      </c>
      <c r="G1227" s="199" t="s">
        <v>328</v>
      </c>
      <c r="H1227" s="199">
        <v>1112069120</v>
      </c>
      <c r="I1227" s="203" t="s">
        <v>327</v>
      </c>
      <c r="J1227" s="205">
        <v>44274</v>
      </c>
      <c r="K1227" s="198" t="str">
        <f t="shared" ca="1" si="0"/>
        <v>2 año, 5 mes</v>
      </c>
      <c r="L1227" s="199" t="s">
        <v>919</v>
      </c>
      <c r="M1227" s="199" t="s">
        <v>1866</v>
      </c>
      <c r="N1227" s="199">
        <v>31578177</v>
      </c>
      <c r="O1227" s="199" t="s">
        <v>920</v>
      </c>
      <c r="P1227" s="199">
        <v>3162463729</v>
      </c>
      <c r="Q1227" s="199" t="s">
        <v>210</v>
      </c>
      <c r="R1227" s="199" t="s">
        <v>1776</v>
      </c>
      <c r="S1227" s="199" t="str">
        <f t="shared" si="2"/>
        <v>INF</v>
      </c>
      <c r="T1227" s="199"/>
      <c r="U1227" s="199" t="s">
        <v>375</v>
      </c>
    </row>
    <row r="1228" spans="1:21" ht="15.75" customHeight="1">
      <c r="A1228" s="200">
        <v>29</v>
      </c>
      <c r="B1228" s="223" t="s">
        <v>1820</v>
      </c>
      <c r="C1228" s="201">
        <v>2022</v>
      </c>
      <c r="D1228" s="202">
        <v>44894</v>
      </c>
      <c r="E1228" s="199" t="s">
        <v>1775</v>
      </c>
      <c r="F1228" s="199" t="s">
        <v>918</v>
      </c>
      <c r="G1228" s="199" t="s">
        <v>328</v>
      </c>
      <c r="H1228" s="199">
        <v>1112069120</v>
      </c>
      <c r="I1228" s="203" t="s">
        <v>327</v>
      </c>
      <c r="J1228" s="205">
        <v>44274</v>
      </c>
      <c r="K1228" s="198" t="str">
        <f t="shared" ca="1" si="0"/>
        <v>2 año, 5 mes</v>
      </c>
      <c r="L1228" s="199" t="s">
        <v>919</v>
      </c>
      <c r="M1228" s="199" t="s">
        <v>1866</v>
      </c>
      <c r="N1228" s="199">
        <v>31578177</v>
      </c>
      <c r="O1228" s="199" t="s">
        <v>920</v>
      </c>
      <c r="P1228" s="199">
        <v>3162463729</v>
      </c>
      <c r="Q1228" s="199" t="s">
        <v>221</v>
      </c>
      <c r="R1228" s="199" t="s">
        <v>1777</v>
      </c>
      <c r="S1228" s="199" t="str">
        <f t="shared" si="2"/>
        <v>NIM</v>
      </c>
      <c r="T1228" s="199"/>
      <c r="U1228" s="199" t="s">
        <v>375</v>
      </c>
    </row>
    <row r="1229" spans="1:21" ht="15.75" customHeight="1">
      <c r="A1229" s="200">
        <v>29</v>
      </c>
      <c r="B1229" s="223" t="s">
        <v>1820</v>
      </c>
      <c r="C1229" s="201">
        <v>2022</v>
      </c>
      <c r="D1229" s="202">
        <v>44894</v>
      </c>
      <c r="E1229" s="199" t="s">
        <v>1775</v>
      </c>
      <c r="F1229" s="199" t="s">
        <v>717</v>
      </c>
      <c r="G1229" s="199" t="s">
        <v>328</v>
      </c>
      <c r="H1229" s="199">
        <v>1109572895</v>
      </c>
      <c r="I1229" s="203" t="s">
        <v>327</v>
      </c>
      <c r="J1229" s="205">
        <v>44470</v>
      </c>
      <c r="K1229" s="198" t="str">
        <f t="shared" ca="1" si="0"/>
        <v>1 año, 10 mes</v>
      </c>
      <c r="L1229" s="199" t="s">
        <v>718</v>
      </c>
      <c r="M1229" s="199" t="s">
        <v>1855</v>
      </c>
      <c r="N1229" s="199">
        <v>53123732</v>
      </c>
      <c r="O1229" s="199" t="s">
        <v>719</v>
      </c>
      <c r="P1229" s="199">
        <v>3175183779</v>
      </c>
      <c r="Q1229" s="199" t="s">
        <v>225</v>
      </c>
      <c r="R1229" s="199" t="s">
        <v>1787</v>
      </c>
      <c r="S1229" s="199" t="str">
        <f t="shared" si="2"/>
        <v>PRO</v>
      </c>
      <c r="T1229" s="199"/>
      <c r="U1229" s="199" t="s">
        <v>371</v>
      </c>
    </row>
    <row r="1230" spans="1:21" ht="15.75" customHeight="1">
      <c r="A1230" s="200">
        <v>29</v>
      </c>
      <c r="B1230" s="223" t="s">
        <v>1820</v>
      </c>
      <c r="C1230" s="201">
        <v>2022</v>
      </c>
      <c r="D1230" s="202">
        <v>44894</v>
      </c>
      <c r="E1230" s="199" t="s">
        <v>1775</v>
      </c>
      <c r="F1230" s="199" t="s">
        <v>717</v>
      </c>
      <c r="G1230" s="199" t="s">
        <v>328</v>
      </c>
      <c r="H1230" s="199">
        <v>1109572895</v>
      </c>
      <c r="I1230" s="203" t="s">
        <v>327</v>
      </c>
      <c r="J1230" s="205">
        <v>44470</v>
      </c>
      <c r="K1230" s="198" t="str">
        <f t="shared" ca="1" si="0"/>
        <v>1 año, 10 mes</v>
      </c>
      <c r="L1230" s="199" t="s">
        <v>718</v>
      </c>
      <c r="M1230" s="199" t="s">
        <v>1855</v>
      </c>
      <c r="N1230" s="199">
        <v>53123732</v>
      </c>
      <c r="O1230" s="199" t="s">
        <v>719</v>
      </c>
      <c r="P1230" s="199">
        <v>3175183779</v>
      </c>
      <c r="Q1230" s="199" t="s">
        <v>1877</v>
      </c>
      <c r="R1230" s="199" t="s">
        <v>1789</v>
      </c>
      <c r="S1230" s="199" t="str">
        <f t="shared" si="2"/>
        <v>AVA</v>
      </c>
      <c r="T1230" s="199"/>
      <c r="U1230" s="199" t="s">
        <v>371</v>
      </c>
    </row>
    <row r="1231" spans="1:21" ht="15.75" customHeight="1">
      <c r="A1231" s="200">
        <v>29</v>
      </c>
      <c r="B1231" s="223" t="s">
        <v>1820</v>
      </c>
      <c r="C1231" s="201">
        <v>2022</v>
      </c>
      <c r="D1231" s="202">
        <v>44894</v>
      </c>
      <c r="E1231" s="199" t="s">
        <v>1775</v>
      </c>
      <c r="F1231" s="199" t="s">
        <v>1370</v>
      </c>
      <c r="G1231" s="199" t="s">
        <v>328</v>
      </c>
      <c r="H1231" s="210">
        <v>1232819260</v>
      </c>
      <c r="I1231" s="203" t="s">
        <v>324</v>
      </c>
      <c r="J1231" s="206"/>
      <c r="K1231" s="198" t="str">
        <f t="shared" ca="1" si="0"/>
        <v>123 año, 7 mes</v>
      </c>
      <c r="L1231" s="199" t="s">
        <v>1371</v>
      </c>
      <c r="M1231" s="199"/>
      <c r="N1231" s="199"/>
      <c r="O1231" s="199"/>
      <c r="P1231" s="199"/>
      <c r="Q1231" s="199" t="s">
        <v>221</v>
      </c>
      <c r="R1231" s="199" t="s">
        <v>1777</v>
      </c>
      <c r="S1231" s="199" t="str">
        <f t="shared" si="2"/>
        <v>NIM</v>
      </c>
      <c r="T1231" s="199"/>
      <c r="U1231" s="199" t="s">
        <v>375</v>
      </c>
    </row>
    <row r="1232" spans="1:21" ht="15.75" customHeight="1">
      <c r="A1232" s="200">
        <v>29</v>
      </c>
      <c r="B1232" s="223" t="s">
        <v>1820</v>
      </c>
      <c r="C1232" s="201">
        <v>2022</v>
      </c>
      <c r="D1232" s="202">
        <v>44894</v>
      </c>
      <c r="E1232" s="199" t="s">
        <v>1775</v>
      </c>
      <c r="F1232" s="199" t="s">
        <v>1271</v>
      </c>
      <c r="G1232" s="199" t="s">
        <v>328</v>
      </c>
      <c r="H1232" s="210">
        <v>1232816176</v>
      </c>
      <c r="I1232" s="203" t="s">
        <v>327</v>
      </c>
      <c r="J1232" s="205">
        <v>44336</v>
      </c>
      <c r="K1232" s="198" t="str">
        <f t="shared" ca="1" si="0"/>
        <v>2 año, 3 mes</v>
      </c>
      <c r="L1232" s="199" t="s">
        <v>1272</v>
      </c>
      <c r="M1232" s="199" t="s">
        <v>1818</v>
      </c>
      <c r="N1232" s="199">
        <v>1143957497</v>
      </c>
      <c r="O1232" s="199" t="s">
        <v>1273</v>
      </c>
      <c r="P1232" s="242">
        <v>3156507007</v>
      </c>
      <c r="Q1232" s="199" t="s">
        <v>209</v>
      </c>
      <c r="R1232" s="199" t="s">
        <v>1779</v>
      </c>
      <c r="S1232" s="199" t="str">
        <f t="shared" si="2"/>
        <v>PEN</v>
      </c>
      <c r="T1232" s="199"/>
      <c r="U1232" s="199" t="s">
        <v>371</v>
      </c>
    </row>
    <row r="1233" spans="1:21" ht="15.75" customHeight="1">
      <c r="A1233" s="200">
        <v>29</v>
      </c>
      <c r="B1233" s="223" t="s">
        <v>1820</v>
      </c>
      <c r="C1233" s="201">
        <v>2022</v>
      </c>
      <c r="D1233" s="202">
        <v>44894</v>
      </c>
      <c r="E1233" s="199" t="s">
        <v>1775</v>
      </c>
      <c r="F1233" s="199" t="s">
        <v>1271</v>
      </c>
      <c r="G1233" s="199" t="s">
        <v>328</v>
      </c>
      <c r="H1233" s="210">
        <v>1232816176</v>
      </c>
      <c r="I1233" s="203" t="s">
        <v>327</v>
      </c>
      <c r="J1233" s="205">
        <v>44336</v>
      </c>
      <c r="K1233" s="198" t="str">
        <f t="shared" ca="1" si="0"/>
        <v>2 año, 3 mes</v>
      </c>
      <c r="L1233" s="199" t="s">
        <v>1272</v>
      </c>
      <c r="M1233" s="199" t="s">
        <v>1818</v>
      </c>
      <c r="N1233" s="199">
        <v>1143957497</v>
      </c>
      <c r="O1233" s="199" t="s">
        <v>1273</v>
      </c>
      <c r="P1233" s="242">
        <v>3156507007</v>
      </c>
      <c r="Q1233" s="199" t="s">
        <v>227</v>
      </c>
      <c r="R1233" s="199" t="s">
        <v>1789</v>
      </c>
      <c r="S1233" s="199" t="str">
        <f t="shared" si="2"/>
        <v>AVA</v>
      </c>
      <c r="T1233" s="199"/>
      <c r="U1233" s="199" t="s">
        <v>371</v>
      </c>
    </row>
    <row r="1234" spans="1:21" ht="15.75" customHeight="1">
      <c r="A1234" s="200">
        <v>29</v>
      </c>
      <c r="B1234" s="223" t="s">
        <v>1820</v>
      </c>
      <c r="C1234" s="201">
        <v>2022</v>
      </c>
      <c r="D1234" s="202">
        <v>44894</v>
      </c>
      <c r="E1234" s="199" t="s">
        <v>1775</v>
      </c>
      <c r="F1234" s="199" t="s">
        <v>1271</v>
      </c>
      <c r="G1234" s="199" t="s">
        <v>328</v>
      </c>
      <c r="H1234" s="210">
        <v>1232816176</v>
      </c>
      <c r="I1234" s="203" t="s">
        <v>327</v>
      </c>
      <c r="J1234" s="205">
        <v>44336</v>
      </c>
      <c r="K1234" s="198" t="str">
        <f t="shared" ca="1" si="0"/>
        <v>2 año, 3 mes</v>
      </c>
      <c r="L1234" s="199" t="s">
        <v>1272</v>
      </c>
      <c r="M1234" s="199" t="s">
        <v>1818</v>
      </c>
      <c r="N1234" s="199">
        <v>1143957497</v>
      </c>
      <c r="O1234" s="199" t="s">
        <v>1273</v>
      </c>
      <c r="P1234" s="242">
        <v>3156507007</v>
      </c>
      <c r="Q1234" s="199" t="s">
        <v>224</v>
      </c>
      <c r="R1234" s="199" t="s">
        <v>1780</v>
      </c>
      <c r="S1234" s="199" t="str">
        <f t="shared" si="2"/>
        <v>STA</v>
      </c>
      <c r="T1234" s="199"/>
      <c r="U1234" s="199" t="s">
        <v>371</v>
      </c>
    </row>
    <row r="1235" spans="1:21" ht="15.75" customHeight="1">
      <c r="A1235" s="200">
        <v>30</v>
      </c>
      <c r="B1235" s="223" t="s">
        <v>1820</v>
      </c>
      <c r="C1235" s="201">
        <v>2022</v>
      </c>
      <c r="D1235" s="202">
        <v>44895</v>
      </c>
      <c r="E1235" s="199" t="s">
        <v>1775</v>
      </c>
      <c r="F1235" s="199" t="s">
        <v>708</v>
      </c>
      <c r="G1235" s="199" t="s">
        <v>328</v>
      </c>
      <c r="H1235" s="199">
        <v>1109572726</v>
      </c>
      <c r="I1235" s="203" t="s">
        <v>324</v>
      </c>
      <c r="J1235" s="205">
        <v>44452</v>
      </c>
      <c r="K1235" s="198" t="str">
        <f t="shared" ca="1" si="0"/>
        <v>1 año, 11 mes</v>
      </c>
      <c r="L1235" s="199" t="s">
        <v>709</v>
      </c>
      <c r="M1235" s="207" t="s">
        <v>1821</v>
      </c>
      <c r="N1235" s="207">
        <v>1143842440</v>
      </c>
      <c r="O1235" s="207" t="s">
        <v>710</v>
      </c>
      <c r="P1235" s="218">
        <v>3043833586</v>
      </c>
      <c r="Q1235" s="199" t="s">
        <v>221</v>
      </c>
      <c r="R1235" s="199" t="s">
        <v>1777</v>
      </c>
      <c r="S1235" s="199" t="str">
        <f t="shared" si="2"/>
        <v>NIM</v>
      </c>
      <c r="T1235" s="199"/>
      <c r="U1235" s="199" t="s">
        <v>375</v>
      </c>
    </row>
    <row r="1236" spans="1:21" ht="15.75" customHeight="1">
      <c r="A1236" s="200">
        <v>2</v>
      </c>
      <c r="B1236" s="223" t="s">
        <v>1824</v>
      </c>
      <c r="C1236" s="201">
        <v>2022</v>
      </c>
      <c r="D1236" s="202">
        <v>44897</v>
      </c>
      <c r="E1236" s="199" t="s">
        <v>1775</v>
      </c>
      <c r="F1236" s="199" t="s">
        <v>705</v>
      </c>
      <c r="G1236" s="199" t="s">
        <v>328</v>
      </c>
      <c r="H1236" s="210">
        <v>1109572687</v>
      </c>
      <c r="I1236" s="203" t="s">
        <v>327</v>
      </c>
      <c r="J1236" s="206"/>
      <c r="K1236" s="198" t="str">
        <f t="shared" ca="1" si="0"/>
        <v>123 año, 7 mes</v>
      </c>
      <c r="L1236" s="199" t="s">
        <v>706</v>
      </c>
      <c r="M1236" s="199"/>
      <c r="N1236" s="199"/>
      <c r="O1236" s="199"/>
      <c r="P1236" s="199"/>
      <c r="Q1236" s="199" t="s">
        <v>221</v>
      </c>
      <c r="R1236" s="199" t="s">
        <v>1777</v>
      </c>
      <c r="S1236" s="199" t="str">
        <f t="shared" si="2"/>
        <v>NIM</v>
      </c>
      <c r="T1236" s="199"/>
      <c r="U1236" s="199" t="s">
        <v>371</v>
      </c>
    </row>
    <row r="1237" spans="1:21" ht="15.75" customHeight="1">
      <c r="A1237" s="200">
        <v>3</v>
      </c>
      <c r="B1237" s="223" t="s">
        <v>1824</v>
      </c>
      <c r="C1237" s="201">
        <v>2022</v>
      </c>
      <c r="D1237" s="202">
        <v>44898</v>
      </c>
      <c r="E1237" s="199" t="s">
        <v>1775</v>
      </c>
      <c r="F1237" s="199" t="s">
        <v>769</v>
      </c>
      <c r="G1237" s="199" t="s">
        <v>328</v>
      </c>
      <c r="H1237" s="199">
        <v>1109574608</v>
      </c>
      <c r="I1237" s="203" t="s">
        <v>327</v>
      </c>
      <c r="J1237" s="206"/>
      <c r="K1237" s="198" t="str">
        <f t="shared" ca="1" si="0"/>
        <v>123 año, 7 mes</v>
      </c>
      <c r="L1237" s="199" t="s">
        <v>770</v>
      </c>
      <c r="M1237" s="199"/>
      <c r="N1237" s="199"/>
      <c r="O1237" s="199"/>
      <c r="P1237" s="199"/>
      <c r="Q1237" s="199" t="s">
        <v>212</v>
      </c>
      <c r="R1237" s="199" t="s">
        <v>1784</v>
      </c>
      <c r="S1237" s="199" t="str">
        <f t="shared" si="2"/>
        <v>HEX</v>
      </c>
      <c r="T1237" s="199"/>
      <c r="U1237" s="199" t="s">
        <v>375</v>
      </c>
    </row>
    <row r="1238" spans="1:21" ht="15.75" customHeight="1">
      <c r="A1238" s="200">
        <v>3</v>
      </c>
      <c r="B1238" s="223" t="s">
        <v>1824</v>
      </c>
      <c r="C1238" s="201">
        <v>2022</v>
      </c>
      <c r="D1238" s="202">
        <v>44898</v>
      </c>
      <c r="E1238" s="199" t="s">
        <v>1775</v>
      </c>
      <c r="F1238" s="199" t="s">
        <v>769</v>
      </c>
      <c r="G1238" s="199" t="s">
        <v>328</v>
      </c>
      <c r="H1238" s="199">
        <v>1109574608</v>
      </c>
      <c r="I1238" s="203" t="s">
        <v>327</v>
      </c>
      <c r="J1238" s="237"/>
      <c r="K1238" s="198" t="str">
        <f t="shared" ca="1" si="0"/>
        <v>123 año, 7 mes</v>
      </c>
      <c r="L1238" s="199" t="s">
        <v>770</v>
      </c>
      <c r="M1238" s="238"/>
      <c r="N1238" s="238"/>
      <c r="O1238" s="238"/>
      <c r="P1238" s="238"/>
      <c r="Q1238" s="199" t="s">
        <v>223</v>
      </c>
      <c r="R1238" s="199" t="s">
        <v>1783</v>
      </c>
      <c r="S1238" s="199" t="str">
        <f t="shared" si="2"/>
        <v>PRE</v>
      </c>
      <c r="T1238" s="199"/>
      <c r="U1238" s="199" t="s">
        <v>375</v>
      </c>
    </row>
    <row r="1239" spans="1:21" ht="15.75" customHeight="1">
      <c r="A1239" s="200">
        <v>3</v>
      </c>
      <c r="B1239" s="223" t="s">
        <v>1824</v>
      </c>
      <c r="C1239" s="201">
        <v>2022</v>
      </c>
      <c r="D1239" s="202">
        <v>44898</v>
      </c>
      <c r="E1239" s="199" t="s">
        <v>1775</v>
      </c>
      <c r="F1239" s="199" t="s">
        <v>769</v>
      </c>
      <c r="G1239" s="199" t="s">
        <v>328</v>
      </c>
      <c r="H1239" s="199">
        <v>1109574608</v>
      </c>
      <c r="I1239" s="203" t="s">
        <v>327</v>
      </c>
      <c r="J1239" s="237"/>
      <c r="K1239" s="198" t="str">
        <f t="shared" ca="1" si="0"/>
        <v>123 año, 7 mes</v>
      </c>
      <c r="L1239" s="199" t="s">
        <v>770</v>
      </c>
      <c r="M1239" s="238"/>
      <c r="N1239" s="238"/>
      <c r="O1239" s="238"/>
      <c r="P1239" s="238"/>
      <c r="Q1239" s="199" t="s">
        <v>226</v>
      </c>
      <c r="R1239" s="199" t="s">
        <v>1785</v>
      </c>
      <c r="S1239" s="199" t="str">
        <f t="shared" si="2"/>
        <v>ROT</v>
      </c>
      <c r="T1239" s="199"/>
      <c r="U1239" s="199" t="s">
        <v>375</v>
      </c>
    </row>
    <row r="1240" spans="1:21" ht="15.75" customHeight="1">
      <c r="A1240" s="200">
        <v>3</v>
      </c>
      <c r="B1240" s="223" t="s">
        <v>1824</v>
      </c>
      <c r="C1240" s="201">
        <v>2022</v>
      </c>
      <c r="D1240" s="202">
        <v>44898</v>
      </c>
      <c r="E1240" s="199" t="s">
        <v>1775</v>
      </c>
      <c r="F1240" s="199" t="s">
        <v>769</v>
      </c>
      <c r="G1240" s="199" t="s">
        <v>328</v>
      </c>
      <c r="H1240" s="199">
        <v>1109574608</v>
      </c>
      <c r="I1240" s="203" t="s">
        <v>327</v>
      </c>
      <c r="J1240" s="237"/>
      <c r="K1240" s="198" t="str">
        <f t="shared" ca="1" si="0"/>
        <v>123 año, 7 mes</v>
      </c>
      <c r="L1240" s="199" t="s">
        <v>770</v>
      </c>
      <c r="M1240" s="238"/>
      <c r="N1240" s="238"/>
      <c r="O1240" s="238"/>
      <c r="P1240" s="238"/>
      <c r="Q1240" s="199" t="s">
        <v>210</v>
      </c>
      <c r="R1240" s="199" t="s">
        <v>1776</v>
      </c>
      <c r="S1240" s="199" t="str">
        <f t="shared" si="2"/>
        <v>INF</v>
      </c>
      <c r="T1240" s="199"/>
      <c r="U1240" s="199" t="s">
        <v>375</v>
      </c>
    </row>
    <row r="1241" spans="1:21" ht="15.75" customHeight="1">
      <c r="A1241" s="200">
        <v>3</v>
      </c>
      <c r="B1241" s="223" t="s">
        <v>1824</v>
      </c>
      <c r="C1241" s="201">
        <v>2022</v>
      </c>
      <c r="D1241" s="202">
        <v>44898</v>
      </c>
      <c r="E1241" s="199" t="s">
        <v>1775</v>
      </c>
      <c r="F1241" s="199" t="s">
        <v>1311</v>
      </c>
      <c r="G1241" s="199" t="s">
        <v>328</v>
      </c>
      <c r="H1241" s="199">
        <v>1232817460</v>
      </c>
      <c r="I1241" s="203" t="s">
        <v>324</v>
      </c>
      <c r="J1241" s="206"/>
      <c r="K1241" s="198" t="str">
        <f t="shared" ca="1" si="0"/>
        <v>123 año, 7 mes</v>
      </c>
      <c r="L1241" s="199" t="s">
        <v>1312</v>
      </c>
      <c r="M1241" s="199"/>
      <c r="N1241" s="199"/>
      <c r="O1241" s="199"/>
      <c r="P1241" s="199"/>
      <c r="Q1241" s="199" t="s">
        <v>221</v>
      </c>
      <c r="R1241" s="199" t="s">
        <v>1777</v>
      </c>
      <c r="S1241" s="199" t="str">
        <f t="shared" si="2"/>
        <v>NIM</v>
      </c>
      <c r="T1241" s="199"/>
      <c r="U1241" s="199" t="s">
        <v>375</v>
      </c>
    </row>
    <row r="1242" spans="1:21" ht="15.75" customHeight="1">
      <c r="A1242" s="200">
        <v>5</v>
      </c>
      <c r="B1242" s="223" t="s">
        <v>1824</v>
      </c>
      <c r="C1242" s="201">
        <v>2022</v>
      </c>
      <c r="D1242" s="202">
        <v>44900</v>
      </c>
      <c r="E1242" s="199" t="s">
        <v>1775</v>
      </c>
      <c r="F1242" s="199" t="s">
        <v>720</v>
      </c>
      <c r="G1242" s="199" t="s">
        <v>328</v>
      </c>
      <c r="H1242" s="210">
        <v>1109572936</v>
      </c>
      <c r="I1242" s="203" t="s">
        <v>327</v>
      </c>
      <c r="J1242" s="206"/>
      <c r="K1242" s="198" t="str">
        <f t="shared" ca="1" si="0"/>
        <v>123 año, 7 mes</v>
      </c>
      <c r="L1242" s="199" t="s">
        <v>721</v>
      </c>
      <c r="M1242" s="199"/>
      <c r="N1242" s="199"/>
      <c r="O1242" s="199"/>
      <c r="P1242" s="199"/>
      <c r="Q1242" s="199" t="s">
        <v>221</v>
      </c>
      <c r="R1242" s="199" t="s">
        <v>1777</v>
      </c>
      <c r="S1242" s="199" t="str">
        <f t="shared" si="2"/>
        <v>NIM</v>
      </c>
      <c r="T1242" s="199"/>
      <c r="U1242" s="199" t="s">
        <v>375</v>
      </c>
    </row>
    <row r="1243" spans="1:21" ht="15.75" customHeight="1">
      <c r="A1243" s="200">
        <v>5</v>
      </c>
      <c r="B1243" s="223" t="s">
        <v>1824</v>
      </c>
      <c r="C1243" s="201">
        <v>2022</v>
      </c>
      <c r="D1243" s="202">
        <v>44900</v>
      </c>
      <c r="E1243" s="199" t="s">
        <v>1775</v>
      </c>
      <c r="F1243" s="199" t="s">
        <v>763</v>
      </c>
      <c r="G1243" s="199" t="s">
        <v>328</v>
      </c>
      <c r="H1243" s="210">
        <v>1109574514</v>
      </c>
      <c r="I1243" s="203" t="s">
        <v>324</v>
      </c>
      <c r="J1243" s="205">
        <v>44684</v>
      </c>
      <c r="K1243" s="198" t="str">
        <f t="shared" ca="1" si="0"/>
        <v>1 año, 3 mes</v>
      </c>
      <c r="L1243" s="199" t="s">
        <v>764</v>
      </c>
      <c r="M1243" s="199" t="s">
        <v>1815</v>
      </c>
      <c r="N1243" s="199"/>
      <c r="O1243" s="199"/>
      <c r="P1243" s="199"/>
      <c r="Q1243" s="199" t="s">
        <v>212</v>
      </c>
      <c r="R1243" s="199" t="s">
        <v>1784</v>
      </c>
      <c r="S1243" s="199" t="str">
        <f t="shared" si="2"/>
        <v>HEX</v>
      </c>
      <c r="T1243" s="199"/>
      <c r="U1243" s="199" t="s">
        <v>371</v>
      </c>
    </row>
    <row r="1244" spans="1:21" ht="15.75" customHeight="1">
      <c r="A1244" s="200">
        <v>5</v>
      </c>
      <c r="B1244" s="223" t="s">
        <v>1824</v>
      </c>
      <c r="C1244" s="201">
        <v>2022</v>
      </c>
      <c r="D1244" s="202">
        <v>44900</v>
      </c>
      <c r="E1244" s="199" t="s">
        <v>1775</v>
      </c>
      <c r="F1244" s="199" t="s">
        <v>763</v>
      </c>
      <c r="G1244" s="199" t="s">
        <v>328</v>
      </c>
      <c r="H1244" s="210">
        <v>1109574514</v>
      </c>
      <c r="I1244" s="203" t="s">
        <v>324</v>
      </c>
      <c r="J1244" s="205">
        <v>44684</v>
      </c>
      <c r="K1244" s="198" t="str">
        <f t="shared" ca="1" si="0"/>
        <v>1 año, 3 mes</v>
      </c>
      <c r="L1244" s="199" t="s">
        <v>764</v>
      </c>
      <c r="M1244" s="199" t="s">
        <v>1815</v>
      </c>
      <c r="N1244" s="199"/>
      <c r="O1244" s="199"/>
      <c r="P1244" s="199"/>
      <c r="Q1244" s="199" t="s">
        <v>223</v>
      </c>
      <c r="R1244" s="199" t="s">
        <v>1783</v>
      </c>
      <c r="S1244" s="199" t="str">
        <f t="shared" si="2"/>
        <v>PRE</v>
      </c>
      <c r="T1244" s="199"/>
      <c r="U1244" s="199" t="s">
        <v>371</v>
      </c>
    </row>
    <row r="1245" spans="1:21" ht="15.75" customHeight="1">
      <c r="A1245" s="200">
        <v>5</v>
      </c>
      <c r="B1245" s="223" t="s">
        <v>1824</v>
      </c>
      <c r="C1245" s="201">
        <v>2022</v>
      </c>
      <c r="D1245" s="202">
        <v>44900</v>
      </c>
      <c r="E1245" s="199" t="s">
        <v>1775</v>
      </c>
      <c r="F1245" s="199" t="s">
        <v>763</v>
      </c>
      <c r="G1245" s="199" t="s">
        <v>328</v>
      </c>
      <c r="H1245" s="210">
        <v>1109574514</v>
      </c>
      <c r="I1245" s="203" t="s">
        <v>324</v>
      </c>
      <c r="J1245" s="205">
        <v>44684</v>
      </c>
      <c r="K1245" s="198" t="str">
        <f t="shared" ca="1" si="0"/>
        <v>1 año, 3 mes</v>
      </c>
      <c r="L1245" s="199" t="s">
        <v>764</v>
      </c>
      <c r="M1245" s="199" t="s">
        <v>1815</v>
      </c>
      <c r="N1245" s="199"/>
      <c r="O1245" s="199"/>
      <c r="P1245" s="199"/>
      <c r="Q1245" s="199" t="s">
        <v>226</v>
      </c>
      <c r="R1245" s="199" t="s">
        <v>1785</v>
      </c>
      <c r="S1245" s="199" t="str">
        <f t="shared" si="2"/>
        <v>ROT</v>
      </c>
      <c r="T1245" s="199"/>
      <c r="U1245" s="199" t="s">
        <v>371</v>
      </c>
    </row>
    <row r="1246" spans="1:21" ht="15.75" customHeight="1">
      <c r="A1246" s="200">
        <v>5</v>
      </c>
      <c r="B1246" s="223" t="s">
        <v>1824</v>
      </c>
      <c r="C1246" s="201">
        <v>2022</v>
      </c>
      <c r="D1246" s="202">
        <v>44900</v>
      </c>
      <c r="E1246" s="199" t="s">
        <v>1775</v>
      </c>
      <c r="F1246" s="199" t="s">
        <v>763</v>
      </c>
      <c r="G1246" s="199" t="s">
        <v>328</v>
      </c>
      <c r="H1246" s="210">
        <v>1109574514</v>
      </c>
      <c r="I1246" s="203" t="s">
        <v>324</v>
      </c>
      <c r="J1246" s="205">
        <v>44684</v>
      </c>
      <c r="K1246" s="198" t="str">
        <f t="shared" ca="1" si="0"/>
        <v>1 año, 3 mes</v>
      </c>
      <c r="L1246" s="199" t="s">
        <v>764</v>
      </c>
      <c r="M1246" s="199" t="s">
        <v>1815</v>
      </c>
      <c r="N1246" s="199"/>
      <c r="O1246" s="199"/>
      <c r="P1246" s="199"/>
      <c r="Q1246" s="199" t="s">
        <v>210</v>
      </c>
      <c r="R1246" s="199" t="s">
        <v>1776</v>
      </c>
      <c r="S1246" s="199" t="str">
        <f t="shared" si="2"/>
        <v>INF</v>
      </c>
      <c r="T1246" s="199"/>
      <c r="U1246" s="199" t="s">
        <v>371</v>
      </c>
    </row>
    <row r="1247" spans="1:21" ht="15.75" customHeight="1">
      <c r="A1247" s="200">
        <v>6</v>
      </c>
      <c r="B1247" s="223" t="s">
        <v>1824</v>
      </c>
      <c r="C1247" s="201">
        <v>2022</v>
      </c>
      <c r="D1247" s="202">
        <v>44901</v>
      </c>
      <c r="E1247" s="199" t="s">
        <v>1775</v>
      </c>
      <c r="F1247" s="199" t="s">
        <v>711</v>
      </c>
      <c r="G1247" s="199" t="s">
        <v>328</v>
      </c>
      <c r="H1247" s="210">
        <v>1109572809</v>
      </c>
      <c r="I1247" s="203" t="s">
        <v>324</v>
      </c>
      <c r="J1247" s="205">
        <v>44461</v>
      </c>
      <c r="K1247" s="198" t="str">
        <f t="shared" ca="1" si="0"/>
        <v>1 año, 11 mes</v>
      </c>
      <c r="L1247" s="199" t="s">
        <v>712</v>
      </c>
      <c r="M1247" s="207" t="s">
        <v>1878</v>
      </c>
      <c r="N1247" s="207"/>
      <c r="O1247" s="207" t="s">
        <v>713</v>
      </c>
      <c r="P1247" s="207">
        <v>3117851261</v>
      </c>
      <c r="Q1247" s="199" t="s">
        <v>221</v>
      </c>
      <c r="R1247" s="199" t="s">
        <v>1777</v>
      </c>
      <c r="S1247" s="199" t="str">
        <f t="shared" si="2"/>
        <v>NIM</v>
      </c>
      <c r="T1247" s="199"/>
      <c r="U1247" s="199" t="s">
        <v>375</v>
      </c>
    </row>
    <row r="1248" spans="1:21" ht="15.75" customHeight="1">
      <c r="A1248" s="200">
        <v>6</v>
      </c>
      <c r="B1248" s="223" t="s">
        <v>1824</v>
      </c>
      <c r="C1248" s="201">
        <v>2022</v>
      </c>
      <c r="D1248" s="202">
        <v>44901</v>
      </c>
      <c r="E1248" s="199" t="s">
        <v>1775</v>
      </c>
      <c r="F1248" s="199" t="s">
        <v>775</v>
      </c>
      <c r="G1248" s="199" t="s">
        <v>328</v>
      </c>
      <c r="H1248" s="210">
        <v>1109574992</v>
      </c>
      <c r="I1248" s="203" t="s">
        <v>324</v>
      </c>
      <c r="J1248" s="209">
        <v>44764</v>
      </c>
      <c r="K1248" s="198" t="str">
        <f t="shared" ca="1" si="0"/>
        <v>1 año, 1 mes</v>
      </c>
      <c r="L1248" s="199" t="s">
        <v>776</v>
      </c>
      <c r="M1248" s="207" t="s">
        <v>1815</v>
      </c>
      <c r="N1248" s="207">
        <v>1144102198</v>
      </c>
      <c r="O1248" s="207" t="s">
        <v>777</v>
      </c>
      <c r="P1248" s="207">
        <v>3154331609</v>
      </c>
      <c r="Q1248" s="199" t="s">
        <v>212</v>
      </c>
      <c r="R1248" s="199" t="s">
        <v>1784</v>
      </c>
      <c r="S1248" s="199" t="str">
        <f t="shared" si="2"/>
        <v>HEX</v>
      </c>
      <c r="T1248" s="199"/>
      <c r="U1248" s="199" t="s">
        <v>371</v>
      </c>
    </row>
    <row r="1249" spans="1:21" ht="15.75" customHeight="1">
      <c r="A1249" s="200">
        <v>6</v>
      </c>
      <c r="B1249" s="223" t="s">
        <v>1824</v>
      </c>
      <c r="C1249" s="201">
        <v>2022</v>
      </c>
      <c r="D1249" s="202">
        <v>44901</v>
      </c>
      <c r="E1249" s="199" t="s">
        <v>1775</v>
      </c>
      <c r="F1249" s="199" t="s">
        <v>775</v>
      </c>
      <c r="G1249" s="199" t="s">
        <v>328</v>
      </c>
      <c r="H1249" s="210">
        <v>1109574992</v>
      </c>
      <c r="I1249" s="203" t="s">
        <v>324</v>
      </c>
      <c r="J1249" s="209">
        <v>44764</v>
      </c>
      <c r="K1249" s="198" t="str">
        <f t="shared" ca="1" si="0"/>
        <v>1 año, 1 mes</v>
      </c>
      <c r="L1249" s="199" t="s">
        <v>776</v>
      </c>
      <c r="M1249" s="207" t="s">
        <v>1815</v>
      </c>
      <c r="N1249" s="207">
        <v>1144102198</v>
      </c>
      <c r="O1249" s="207" t="s">
        <v>777</v>
      </c>
      <c r="P1249" s="207">
        <v>3154331609</v>
      </c>
      <c r="Q1249" s="199" t="s">
        <v>223</v>
      </c>
      <c r="R1249" s="199" t="s">
        <v>1783</v>
      </c>
      <c r="S1249" s="199" t="str">
        <f t="shared" si="2"/>
        <v>PRE</v>
      </c>
      <c r="T1249" s="199"/>
      <c r="U1249" s="199" t="s">
        <v>371</v>
      </c>
    </row>
    <row r="1250" spans="1:21" ht="15.75" customHeight="1">
      <c r="A1250" s="200">
        <v>6</v>
      </c>
      <c r="B1250" s="223" t="s">
        <v>1824</v>
      </c>
      <c r="C1250" s="201">
        <v>2022</v>
      </c>
      <c r="D1250" s="202">
        <v>44901</v>
      </c>
      <c r="E1250" s="199" t="s">
        <v>1775</v>
      </c>
      <c r="F1250" s="199" t="s">
        <v>775</v>
      </c>
      <c r="G1250" s="199" t="s">
        <v>328</v>
      </c>
      <c r="H1250" s="210">
        <v>1109574992</v>
      </c>
      <c r="I1250" s="203" t="s">
        <v>324</v>
      </c>
      <c r="J1250" s="209">
        <v>44764</v>
      </c>
      <c r="K1250" s="198" t="str">
        <f t="shared" ca="1" si="0"/>
        <v>1 año, 1 mes</v>
      </c>
      <c r="L1250" s="199" t="s">
        <v>776</v>
      </c>
      <c r="M1250" s="207" t="s">
        <v>1815</v>
      </c>
      <c r="N1250" s="207">
        <v>1144102198</v>
      </c>
      <c r="O1250" s="207" t="s">
        <v>777</v>
      </c>
      <c r="P1250" s="207">
        <v>3154331609</v>
      </c>
      <c r="Q1250" s="199" t="s">
        <v>226</v>
      </c>
      <c r="R1250" s="199" t="s">
        <v>1785</v>
      </c>
      <c r="S1250" s="199" t="str">
        <f t="shared" si="2"/>
        <v>ROT</v>
      </c>
      <c r="T1250" s="199"/>
      <c r="U1250" s="199" t="s">
        <v>371</v>
      </c>
    </row>
    <row r="1251" spans="1:21" ht="15.75" customHeight="1">
      <c r="A1251" s="200">
        <v>7</v>
      </c>
      <c r="B1251" s="223" t="s">
        <v>1824</v>
      </c>
      <c r="C1251" s="201">
        <v>2022</v>
      </c>
      <c r="D1251" s="202">
        <v>44902</v>
      </c>
      <c r="E1251" s="199" t="s">
        <v>1775</v>
      </c>
      <c r="F1251" s="199" t="s">
        <v>959</v>
      </c>
      <c r="G1251" s="199" t="s">
        <v>328</v>
      </c>
      <c r="H1251" s="199">
        <v>1114961912</v>
      </c>
      <c r="I1251" s="203" t="s">
        <v>324</v>
      </c>
      <c r="J1251" s="206"/>
      <c r="K1251" s="198" t="str">
        <f t="shared" ca="1" si="0"/>
        <v>123 año, 7 mes</v>
      </c>
      <c r="L1251" s="199" t="s">
        <v>960</v>
      </c>
      <c r="M1251" s="199"/>
      <c r="N1251" s="199"/>
      <c r="O1251" s="199"/>
      <c r="P1251" s="199"/>
      <c r="Q1251" s="199" t="s">
        <v>221</v>
      </c>
      <c r="R1251" s="199" t="s">
        <v>1777</v>
      </c>
      <c r="S1251" s="199" t="str">
        <f t="shared" si="2"/>
        <v>NIM</v>
      </c>
      <c r="T1251" s="199"/>
      <c r="U1251" s="199" t="s">
        <v>375</v>
      </c>
    </row>
    <row r="1252" spans="1:21" ht="15.75" customHeight="1">
      <c r="A1252" s="200">
        <v>7</v>
      </c>
      <c r="B1252" s="223" t="s">
        <v>1824</v>
      </c>
      <c r="C1252" s="201">
        <v>2022</v>
      </c>
      <c r="D1252" s="202">
        <v>44902</v>
      </c>
      <c r="E1252" s="199" t="s">
        <v>1775</v>
      </c>
      <c r="F1252" s="199" t="s">
        <v>959</v>
      </c>
      <c r="G1252" s="199" t="s">
        <v>328</v>
      </c>
      <c r="H1252" s="199">
        <v>1114961912</v>
      </c>
      <c r="I1252" s="203" t="s">
        <v>324</v>
      </c>
      <c r="J1252" s="206"/>
      <c r="K1252" s="198" t="str">
        <f t="shared" ca="1" si="0"/>
        <v>123 año, 7 mes</v>
      </c>
      <c r="L1252" s="199" t="s">
        <v>960</v>
      </c>
      <c r="M1252" s="199"/>
      <c r="N1252" s="199"/>
      <c r="O1252" s="199"/>
      <c r="P1252" s="199"/>
      <c r="Q1252" s="199" t="s">
        <v>210</v>
      </c>
      <c r="R1252" s="199" t="s">
        <v>1776</v>
      </c>
      <c r="S1252" s="199" t="str">
        <f t="shared" si="2"/>
        <v>INF</v>
      </c>
      <c r="T1252" s="199"/>
      <c r="U1252" s="199" t="s">
        <v>375</v>
      </c>
    </row>
    <row r="1253" spans="1:21" ht="15.75" customHeight="1">
      <c r="A1253" s="200">
        <v>7</v>
      </c>
      <c r="B1253" s="223" t="s">
        <v>1824</v>
      </c>
      <c r="C1253" s="201">
        <v>2022</v>
      </c>
      <c r="D1253" s="202">
        <v>44902</v>
      </c>
      <c r="E1253" s="199" t="s">
        <v>1775</v>
      </c>
      <c r="F1253" s="199" t="s">
        <v>1073</v>
      </c>
      <c r="G1253" s="199" t="s">
        <v>328</v>
      </c>
      <c r="H1253" s="210">
        <v>1150696247</v>
      </c>
      <c r="I1253" s="203" t="s">
        <v>324</v>
      </c>
      <c r="J1253" s="206"/>
      <c r="K1253" s="198" t="str">
        <f t="shared" ca="1" si="0"/>
        <v>123 año, 7 mes</v>
      </c>
      <c r="L1253" s="199" t="s">
        <v>1074</v>
      </c>
      <c r="M1253" s="199" t="s">
        <v>1839</v>
      </c>
      <c r="N1253" s="199"/>
      <c r="O1253" s="199"/>
      <c r="P1253" s="199"/>
      <c r="Q1253" s="199" t="s">
        <v>224</v>
      </c>
      <c r="R1253" s="199" t="s">
        <v>1780</v>
      </c>
      <c r="S1253" s="199" t="str">
        <f t="shared" si="2"/>
        <v>STA</v>
      </c>
      <c r="T1253" s="199"/>
      <c r="U1253" s="199" t="s">
        <v>375</v>
      </c>
    </row>
    <row r="1254" spans="1:21" ht="15.75" customHeight="1">
      <c r="A1254" s="200">
        <v>9</v>
      </c>
      <c r="B1254" s="223" t="s">
        <v>1824</v>
      </c>
      <c r="C1254" s="201">
        <v>2022</v>
      </c>
      <c r="D1254" s="202">
        <v>44904</v>
      </c>
      <c r="E1254" s="199" t="s">
        <v>1775</v>
      </c>
      <c r="F1254" s="199" t="s">
        <v>1325</v>
      </c>
      <c r="G1254" s="199" t="s">
        <v>328</v>
      </c>
      <c r="H1254" s="210">
        <v>1232818020</v>
      </c>
      <c r="I1254" s="203" t="s">
        <v>324</v>
      </c>
      <c r="J1254" s="205">
        <v>44494</v>
      </c>
      <c r="K1254" s="198" t="str">
        <f t="shared" ca="1" si="0"/>
        <v>1 año, 9 mes</v>
      </c>
      <c r="L1254" s="199" t="s">
        <v>1326</v>
      </c>
      <c r="M1254" s="207" t="s">
        <v>1815</v>
      </c>
      <c r="N1254" s="207">
        <v>1143976145</v>
      </c>
      <c r="O1254" s="207" t="s">
        <v>1327</v>
      </c>
      <c r="P1254" s="207">
        <v>3057681127</v>
      </c>
      <c r="Q1254" s="199" t="s">
        <v>221</v>
      </c>
      <c r="R1254" s="199" t="s">
        <v>1777</v>
      </c>
      <c r="S1254" s="199" t="str">
        <f t="shared" si="2"/>
        <v>NIM</v>
      </c>
      <c r="T1254" s="199"/>
      <c r="U1254" s="199" t="s">
        <v>371</v>
      </c>
    </row>
    <row r="1255" spans="1:21" ht="15.75" customHeight="1">
      <c r="A1255" s="200">
        <v>9</v>
      </c>
      <c r="B1255" s="223" t="s">
        <v>1824</v>
      </c>
      <c r="C1255" s="201">
        <v>2022</v>
      </c>
      <c r="D1255" s="202">
        <v>44904</v>
      </c>
      <c r="E1255" s="199" t="s">
        <v>1775</v>
      </c>
      <c r="F1255" s="199" t="s">
        <v>1319</v>
      </c>
      <c r="G1255" s="199" t="s">
        <v>328</v>
      </c>
      <c r="H1255" s="210">
        <v>1232817750</v>
      </c>
      <c r="I1255" s="203" t="s">
        <v>324</v>
      </c>
      <c r="J1255" s="206"/>
      <c r="K1255" s="198" t="str">
        <f t="shared" ca="1" si="0"/>
        <v>123 año, 7 mes</v>
      </c>
      <c r="L1255" s="199" t="s">
        <v>1320</v>
      </c>
      <c r="M1255" s="199"/>
      <c r="N1255" s="199"/>
      <c r="O1255" s="199"/>
      <c r="P1255" s="199"/>
      <c r="Q1255" s="199" t="s">
        <v>221</v>
      </c>
      <c r="R1255" s="199" t="s">
        <v>1777</v>
      </c>
      <c r="S1255" s="199" t="str">
        <f t="shared" si="2"/>
        <v>NIM</v>
      </c>
      <c r="T1255" s="199"/>
      <c r="U1255" s="199" t="s">
        <v>371</v>
      </c>
    </row>
    <row r="1256" spans="1:21" ht="15.75" customHeight="1">
      <c r="A1256" s="200">
        <v>9</v>
      </c>
      <c r="B1256" s="223" t="s">
        <v>1824</v>
      </c>
      <c r="C1256" s="201">
        <v>2022</v>
      </c>
      <c r="D1256" s="202">
        <v>44904</v>
      </c>
      <c r="E1256" s="199" t="s">
        <v>1775</v>
      </c>
      <c r="F1256" s="210" t="s">
        <v>791</v>
      </c>
      <c r="G1256" s="199" t="s">
        <v>328</v>
      </c>
      <c r="H1256" s="210">
        <v>1109679987</v>
      </c>
      <c r="I1256" s="203" t="s">
        <v>327</v>
      </c>
      <c r="J1256" s="206"/>
      <c r="K1256" s="198" t="str">
        <f t="shared" ca="1" si="0"/>
        <v>123 año, 7 mes</v>
      </c>
      <c r="L1256" s="199" t="s">
        <v>792</v>
      </c>
      <c r="M1256" s="199"/>
      <c r="N1256" s="199"/>
      <c r="O1256" s="199"/>
      <c r="P1256" s="199"/>
      <c r="Q1256" s="199" t="s">
        <v>210</v>
      </c>
      <c r="R1256" s="199" t="s">
        <v>1776</v>
      </c>
      <c r="S1256" s="199" t="str">
        <f t="shared" si="2"/>
        <v>INF</v>
      </c>
      <c r="T1256" s="199"/>
      <c r="U1256" s="199" t="s">
        <v>375</v>
      </c>
    </row>
    <row r="1257" spans="1:21" ht="15.75" customHeight="1">
      <c r="A1257" s="200">
        <v>10</v>
      </c>
      <c r="B1257" s="223" t="s">
        <v>1824</v>
      </c>
      <c r="C1257" s="201">
        <v>2022</v>
      </c>
      <c r="D1257" s="202">
        <v>44905</v>
      </c>
      <c r="E1257" s="199" t="s">
        <v>1775</v>
      </c>
      <c r="F1257" s="199" t="s">
        <v>971</v>
      </c>
      <c r="G1257" s="199" t="s">
        <v>328</v>
      </c>
      <c r="H1257" s="199">
        <v>1116384222</v>
      </c>
      <c r="I1257" s="203" t="s">
        <v>324</v>
      </c>
      <c r="J1257" s="206"/>
      <c r="K1257" s="198" t="str">
        <f t="shared" ca="1" si="0"/>
        <v>123 año, 7 mes</v>
      </c>
      <c r="L1257" s="199" t="s">
        <v>972</v>
      </c>
      <c r="M1257" s="199"/>
      <c r="N1257" s="199"/>
      <c r="O1257" s="199"/>
      <c r="P1257" s="199"/>
      <c r="Q1257" s="199" t="s">
        <v>221</v>
      </c>
      <c r="R1257" s="199" t="s">
        <v>1777</v>
      </c>
      <c r="S1257" s="199" t="str">
        <f t="shared" si="2"/>
        <v>NIM</v>
      </c>
      <c r="T1257" s="199"/>
      <c r="U1257" s="199" t="s">
        <v>371</v>
      </c>
    </row>
    <row r="1258" spans="1:21" ht="15.75" customHeight="1">
      <c r="A1258" s="200">
        <v>10</v>
      </c>
      <c r="B1258" s="223" t="s">
        <v>1824</v>
      </c>
      <c r="C1258" s="201">
        <v>2022</v>
      </c>
      <c r="D1258" s="202">
        <v>44905</v>
      </c>
      <c r="E1258" s="199" t="s">
        <v>1775</v>
      </c>
      <c r="F1258" s="199" t="s">
        <v>766</v>
      </c>
      <c r="G1258" s="199" t="s">
        <v>328</v>
      </c>
      <c r="H1258" s="199">
        <v>1109574531</v>
      </c>
      <c r="I1258" s="203" t="s">
        <v>324</v>
      </c>
      <c r="J1258" s="206"/>
      <c r="K1258" s="198" t="str">
        <f t="shared" ca="1" si="0"/>
        <v>123 año, 7 mes</v>
      </c>
      <c r="L1258" s="199" t="s">
        <v>767</v>
      </c>
      <c r="M1258" s="199" t="s">
        <v>1868</v>
      </c>
      <c r="N1258" s="199"/>
      <c r="O1258" s="199"/>
      <c r="P1258" s="199"/>
      <c r="Q1258" s="199" t="s">
        <v>221</v>
      </c>
      <c r="R1258" s="199" t="s">
        <v>1777</v>
      </c>
      <c r="S1258" s="199" t="str">
        <f t="shared" si="2"/>
        <v>NIM</v>
      </c>
      <c r="T1258" s="199"/>
      <c r="U1258" s="199" t="s">
        <v>375</v>
      </c>
    </row>
    <row r="1259" spans="1:21" ht="15.75" customHeight="1">
      <c r="A1259" s="200">
        <v>10</v>
      </c>
      <c r="B1259" s="223" t="s">
        <v>1824</v>
      </c>
      <c r="C1259" s="201">
        <v>2022</v>
      </c>
      <c r="D1259" s="202">
        <v>44905</v>
      </c>
      <c r="E1259" s="199" t="s">
        <v>1775</v>
      </c>
      <c r="F1259" s="199" t="s">
        <v>766</v>
      </c>
      <c r="G1259" s="199" t="s">
        <v>328</v>
      </c>
      <c r="H1259" s="199">
        <v>1109574531</v>
      </c>
      <c r="I1259" s="203" t="s">
        <v>324</v>
      </c>
      <c r="J1259" s="206"/>
      <c r="K1259" s="198" t="str">
        <f t="shared" ca="1" si="0"/>
        <v>123 año, 7 mes</v>
      </c>
      <c r="L1259" s="199" t="s">
        <v>767</v>
      </c>
      <c r="M1259" s="199" t="s">
        <v>1868</v>
      </c>
      <c r="N1259" s="199"/>
      <c r="O1259" s="199"/>
      <c r="P1259" s="199"/>
      <c r="Q1259" s="199" t="s">
        <v>210</v>
      </c>
      <c r="R1259" s="199" t="s">
        <v>1776</v>
      </c>
      <c r="S1259" s="199" t="str">
        <f t="shared" si="2"/>
        <v>INF</v>
      </c>
      <c r="T1259" s="199"/>
      <c r="U1259" s="199" t="s">
        <v>375</v>
      </c>
    </row>
    <row r="1260" spans="1:21" ht="15.75" customHeight="1">
      <c r="A1260" s="200">
        <v>10</v>
      </c>
      <c r="B1260" s="223" t="s">
        <v>1824</v>
      </c>
      <c r="C1260" s="201">
        <v>2022</v>
      </c>
      <c r="D1260" s="202">
        <v>44905</v>
      </c>
      <c r="E1260" s="199" t="s">
        <v>1775</v>
      </c>
      <c r="F1260" s="199" t="s">
        <v>966</v>
      </c>
      <c r="G1260" s="199" t="s">
        <v>328</v>
      </c>
      <c r="H1260" s="210">
        <v>1116383887</v>
      </c>
      <c r="I1260" s="203" t="s">
        <v>324</v>
      </c>
      <c r="J1260" s="206"/>
      <c r="K1260" s="198" t="str">
        <f t="shared" ca="1" si="0"/>
        <v>123 año, 7 mes</v>
      </c>
      <c r="L1260" s="199" t="s">
        <v>967</v>
      </c>
      <c r="M1260" s="199"/>
      <c r="N1260" s="199"/>
      <c r="O1260" s="199"/>
      <c r="P1260" s="199"/>
      <c r="Q1260" s="199" t="s">
        <v>223</v>
      </c>
      <c r="R1260" s="199" t="s">
        <v>1783</v>
      </c>
      <c r="S1260" s="199" t="str">
        <f t="shared" si="2"/>
        <v>PRE</v>
      </c>
      <c r="T1260" s="199"/>
      <c r="U1260" s="199" t="s">
        <v>371</v>
      </c>
    </row>
    <row r="1261" spans="1:21" ht="15.75" customHeight="1">
      <c r="A1261" s="200">
        <v>10</v>
      </c>
      <c r="B1261" s="223" t="s">
        <v>1824</v>
      </c>
      <c r="C1261" s="201">
        <v>2022</v>
      </c>
      <c r="D1261" s="202">
        <v>44905</v>
      </c>
      <c r="E1261" s="199" t="s">
        <v>1775</v>
      </c>
      <c r="F1261" s="199" t="s">
        <v>1064</v>
      </c>
      <c r="G1261" s="199" t="s">
        <v>328</v>
      </c>
      <c r="H1261" s="210">
        <v>1150695908</v>
      </c>
      <c r="I1261" s="203" t="s">
        <v>327</v>
      </c>
      <c r="J1261" s="206"/>
      <c r="K1261" s="198" t="str">
        <f t="shared" ca="1" si="0"/>
        <v>123 año, 7 mes</v>
      </c>
      <c r="L1261" s="199" t="s">
        <v>1065</v>
      </c>
      <c r="M1261" s="199"/>
      <c r="N1261" s="199"/>
      <c r="O1261" s="199"/>
      <c r="P1261" s="199"/>
      <c r="Q1261" s="199" t="s">
        <v>210</v>
      </c>
      <c r="R1261" s="199" t="s">
        <v>1776</v>
      </c>
      <c r="S1261" s="199" t="str">
        <f t="shared" si="2"/>
        <v>INF</v>
      </c>
      <c r="T1261" s="199"/>
      <c r="U1261" s="199" t="s">
        <v>375</v>
      </c>
    </row>
    <row r="1262" spans="1:21" ht="15.75" customHeight="1">
      <c r="A1262" s="200">
        <v>12</v>
      </c>
      <c r="B1262" s="223" t="s">
        <v>1824</v>
      </c>
      <c r="C1262" s="201">
        <v>2022</v>
      </c>
      <c r="D1262" s="202">
        <v>44907</v>
      </c>
      <c r="E1262" s="199" t="s">
        <v>1775</v>
      </c>
      <c r="F1262" s="199" t="s">
        <v>1365</v>
      </c>
      <c r="G1262" s="199" t="s">
        <v>328</v>
      </c>
      <c r="H1262" s="210">
        <v>1232818978</v>
      </c>
      <c r="I1262" s="203" t="s">
        <v>324</v>
      </c>
      <c r="J1262" s="206"/>
      <c r="K1262" s="198" t="str">
        <f t="shared" ca="1" si="0"/>
        <v>123 año, 7 mes</v>
      </c>
      <c r="L1262" s="199" t="s">
        <v>1366</v>
      </c>
      <c r="M1262" s="199"/>
      <c r="N1262" s="199"/>
      <c r="O1262" s="199"/>
      <c r="P1262" s="199"/>
      <c r="Q1262" s="199" t="s">
        <v>221</v>
      </c>
      <c r="R1262" s="199" t="s">
        <v>1777</v>
      </c>
      <c r="S1262" s="199" t="str">
        <f t="shared" si="2"/>
        <v>NIM</v>
      </c>
      <c r="T1262" s="199"/>
      <c r="U1262" s="199" t="s">
        <v>375</v>
      </c>
    </row>
    <row r="1263" spans="1:21" ht="15.75" customHeight="1">
      <c r="A1263" s="200">
        <v>12</v>
      </c>
      <c r="B1263" s="223" t="s">
        <v>1824</v>
      </c>
      <c r="C1263" s="201">
        <v>2022</v>
      </c>
      <c r="D1263" s="202">
        <v>44907</v>
      </c>
      <c r="E1263" s="199" t="s">
        <v>1775</v>
      </c>
      <c r="F1263" s="199" t="s">
        <v>431</v>
      </c>
      <c r="G1263" s="199" t="s">
        <v>328</v>
      </c>
      <c r="H1263" s="210">
        <v>1014899600</v>
      </c>
      <c r="I1263" s="203" t="s">
        <v>327</v>
      </c>
      <c r="J1263" s="204">
        <v>43423</v>
      </c>
      <c r="K1263" s="198" t="str">
        <f t="shared" ca="1" si="0"/>
        <v>4 año, 9 mes</v>
      </c>
      <c r="L1263" s="199" t="s">
        <v>432</v>
      </c>
      <c r="M1263" s="199"/>
      <c r="N1263" s="199"/>
      <c r="O1263" s="199"/>
      <c r="P1263" s="199"/>
      <c r="Q1263" s="199" t="s">
        <v>210</v>
      </c>
      <c r="R1263" s="199" t="s">
        <v>1776</v>
      </c>
      <c r="S1263" s="199" t="str">
        <f t="shared" si="2"/>
        <v>INF</v>
      </c>
      <c r="T1263" s="199"/>
      <c r="U1263" s="199" t="s">
        <v>371</v>
      </c>
    </row>
    <row r="1264" spans="1:21" ht="15.75" customHeight="1">
      <c r="A1264" s="200">
        <v>12</v>
      </c>
      <c r="B1264" s="223" t="s">
        <v>1824</v>
      </c>
      <c r="C1264" s="201">
        <v>2022</v>
      </c>
      <c r="D1264" s="202">
        <v>44907</v>
      </c>
      <c r="E1264" s="199" t="s">
        <v>1775</v>
      </c>
      <c r="F1264" s="199" t="s">
        <v>1305</v>
      </c>
      <c r="G1264" s="199" t="s">
        <v>328</v>
      </c>
      <c r="H1264" s="210">
        <v>1232817365</v>
      </c>
      <c r="I1264" s="203" t="s">
        <v>327</v>
      </c>
      <c r="J1264" s="206"/>
      <c r="K1264" s="198" t="str">
        <f t="shared" ca="1" si="0"/>
        <v>123 año, 7 mes</v>
      </c>
      <c r="L1264" s="199" t="s">
        <v>1104</v>
      </c>
      <c r="M1264" s="199"/>
      <c r="N1264" s="199"/>
      <c r="O1264" s="199"/>
      <c r="P1264" s="199"/>
      <c r="Q1264" s="199" t="s">
        <v>225</v>
      </c>
      <c r="R1264" s="199" t="s">
        <v>1787</v>
      </c>
      <c r="S1264" s="199" t="str">
        <f t="shared" si="2"/>
        <v>PRO</v>
      </c>
      <c r="T1264" s="199"/>
      <c r="U1264" s="199" t="s">
        <v>375</v>
      </c>
    </row>
    <row r="1265" spans="1:21" ht="15.75" customHeight="1">
      <c r="A1265" s="200">
        <v>12</v>
      </c>
      <c r="B1265" s="223" t="s">
        <v>1824</v>
      </c>
      <c r="C1265" s="201">
        <v>2022</v>
      </c>
      <c r="D1265" s="202">
        <v>44907</v>
      </c>
      <c r="E1265" s="199" t="s">
        <v>1775</v>
      </c>
      <c r="F1265" s="199" t="s">
        <v>1305</v>
      </c>
      <c r="G1265" s="199" t="s">
        <v>328</v>
      </c>
      <c r="H1265" s="210">
        <v>1232817365</v>
      </c>
      <c r="I1265" s="203" t="s">
        <v>327</v>
      </c>
      <c r="J1265" s="206"/>
      <c r="K1265" s="198" t="str">
        <f t="shared" ca="1" si="0"/>
        <v>123 año, 7 mes</v>
      </c>
      <c r="L1265" s="199" t="s">
        <v>1104</v>
      </c>
      <c r="M1265" s="199"/>
      <c r="N1265" s="199"/>
      <c r="O1265" s="199"/>
      <c r="P1265" s="199"/>
      <c r="Q1265" s="199" t="s">
        <v>1879</v>
      </c>
      <c r="R1265" s="199" t="s">
        <v>1789</v>
      </c>
      <c r="S1265" s="199" t="str">
        <f t="shared" si="2"/>
        <v>AVA</v>
      </c>
      <c r="T1265" s="199"/>
      <c r="U1265" s="199" t="s">
        <v>375</v>
      </c>
    </row>
    <row r="1266" spans="1:21" ht="15.75" customHeight="1">
      <c r="A1266" s="200">
        <v>12</v>
      </c>
      <c r="B1266" s="223" t="s">
        <v>1824</v>
      </c>
      <c r="C1266" s="201">
        <v>2022</v>
      </c>
      <c r="D1266" s="202">
        <v>44907</v>
      </c>
      <c r="E1266" s="199" t="s">
        <v>1775</v>
      </c>
      <c r="F1266" s="199" t="s">
        <v>1305</v>
      </c>
      <c r="G1266" s="199" t="s">
        <v>328</v>
      </c>
      <c r="H1266" s="210">
        <v>1232817365</v>
      </c>
      <c r="I1266" s="203" t="s">
        <v>327</v>
      </c>
      <c r="J1266" s="206"/>
      <c r="K1266" s="198" t="str">
        <f t="shared" ca="1" si="0"/>
        <v>123 año, 7 mes</v>
      </c>
      <c r="L1266" s="199" t="s">
        <v>1104</v>
      </c>
      <c r="M1266" s="199"/>
      <c r="N1266" s="199"/>
      <c r="O1266" s="199"/>
      <c r="P1266" s="199"/>
      <c r="Q1266" s="199" t="s">
        <v>210</v>
      </c>
      <c r="R1266" s="199" t="s">
        <v>1776</v>
      </c>
      <c r="S1266" s="199" t="str">
        <f t="shared" si="2"/>
        <v>INF</v>
      </c>
      <c r="T1266" s="199"/>
      <c r="U1266" s="199" t="s">
        <v>375</v>
      </c>
    </row>
    <row r="1267" spans="1:21" ht="15.75" customHeight="1">
      <c r="A1267" s="200">
        <v>12</v>
      </c>
      <c r="B1267" s="223" t="s">
        <v>1824</v>
      </c>
      <c r="C1267" s="201">
        <v>2022</v>
      </c>
      <c r="D1267" s="202">
        <v>44907</v>
      </c>
      <c r="E1267" s="199" t="s">
        <v>1775</v>
      </c>
      <c r="F1267" s="199" t="s">
        <v>1380</v>
      </c>
      <c r="G1267" s="199" t="s">
        <v>328</v>
      </c>
      <c r="H1267" s="210">
        <v>1232819675</v>
      </c>
      <c r="I1267" s="203" t="s">
        <v>327</v>
      </c>
      <c r="J1267" s="206"/>
      <c r="K1267" s="198" t="str">
        <f t="shared" ca="1" si="0"/>
        <v>123 año, 7 mes</v>
      </c>
      <c r="L1267" s="199" t="s">
        <v>1381</v>
      </c>
      <c r="M1267" s="199"/>
      <c r="N1267" s="199"/>
      <c r="O1267" s="199"/>
      <c r="P1267" s="199"/>
      <c r="Q1267" s="199" t="s">
        <v>210</v>
      </c>
      <c r="R1267" s="199" t="s">
        <v>1776</v>
      </c>
      <c r="S1267" s="199" t="str">
        <f t="shared" si="2"/>
        <v>INF</v>
      </c>
      <c r="T1267" s="199"/>
      <c r="U1267" s="199" t="s">
        <v>375</v>
      </c>
    </row>
    <row r="1268" spans="1:21" ht="15.75" customHeight="1">
      <c r="A1268" s="200">
        <v>12</v>
      </c>
      <c r="B1268" s="223" t="s">
        <v>1824</v>
      </c>
      <c r="C1268" s="201">
        <v>2022</v>
      </c>
      <c r="D1268" s="202">
        <v>44907</v>
      </c>
      <c r="E1268" s="199" t="s">
        <v>1775</v>
      </c>
      <c r="F1268" s="199" t="s">
        <v>1347</v>
      </c>
      <c r="G1268" s="199" t="s">
        <v>328</v>
      </c>
      <c r="H1268" s="210">
        <v>1232818492</v>
      </c>
      <c r="I1268" s="203" t="s">
        <v>324</v>
      </c>
      <c r="J1268" s="206"/>
      <c r="K1268" s="198" t="str">
        <f t="shared" ca="1" si="0"/>
        <v>123 año, 7 mes</v>
      </c>
      <c r="L1268" s="199" t="s">
        <v>1348</v>
      </c>
      <c r="M1268" s="199"/>
      <c r="N1268" s="199"/>
      <c r="O1268" s="199"/>
      <c r="P1268" s="199"/>
      <c r="Q1268" s="199" t="s">
        <v>225</v>
      </c>
      <c r="R1268" s="199" t="s">
        <v>1787</v>
      </c>
      <c r="S1268" s="199" t="str">
        <f t="shared" si="2"/>
        <v>PRO</v>
      </c>
      <c r="T1268" s="199"/>
      <c r="U1268" s="199" t="s">
        <v>375</v>
      </c>
    </row>
    <row r="1269" spans="1:21" ht="15.75" customHeight="1">
      <c r="A1269" s="200">
        <v>12</v>
      </c>
      <c r="B1269" s="223" t="s">
        <v>1824</v>
      </c>
      <c r="C1269" s="201">
        <v>2022</v>
      </c>
      <c r="D1269" s="202">
        <v>44907</v>
      </c>
      <c r="E1269" s="199" t="s">
        <v>1775</v>
      </c>
      <c r="F1269" s="199" t="s">
        <v>1347</v>
      </c>
      <c r="G1269" s="199" t="s">
        <v>328</v>
      </c>
      <c r="H1269" s="210">
        <v>1232818492</v>
      </c>
      <c r="I1269" s="203" t="s">
        <v>324</v>
      </c>
      <c r="J1269" s="206"/>
      <c r="K1269" s="198" t="str">
        <f t="shared" ca="1" si="0"/>
        <v>123 año, 7 mes</v>
      </c>
      <c r="L1269" s="199" t="s">
        <v>1348</v>
      </c>
      <c r="M1269" s="199"/>
      <c r="N1269" s="199"/>
      <c r="O1269" s="199"/>
      <c r="P1269" s="199"/>
      <c r="Q1269" s="199" t="s">
        <v>1879</v>
      </c>
      <c r="R1269" s="199" t="s">
        <v>1789</v>
      </c>
      <c r="S1269" s="199" t="str">
        <f t="shared" si="2"/>
        <v>AVA</v>
      </c>
      <c r="T1269" s="199"/>
      <c r="U1269" s="199" t="s">
        <v>375</v>
      </c>
    </row>
    <row r="1270" spans="1:21" ht="15.75" customHeight="1">
      <c r="A1270" s="200">
        <v>12</v>
      </c>
      <c r="B1270" s="223" t="s">
        <v>1824</v>
      </c>
      <c r="C1270" s="201">
        <v>2022</v>
      </c>
      <c r="D1270" s="202">
        <v>44907</v>
      </c>
      <c r="E1270" s="199" t="s">
        <v>1775</v>
      </c>
      <c r="F1270" s="199" t="s">
        <v>1103</v>
      </c>
      <c r="G1270" s="199" t="s">
        <v>328</v>
      </c>
      <c r="H1270" s="210">
        <v>1232796651</v>
      </c>
      <c r="I1270" s="203" t="s">
        <v>327</v>
      </c>
      <c r="J1270" s="206"/>
      <c r="K1270" s="198" t="str">
        <f t="shared" ca="1" si="0"/>
        <v>123 año, 7 mes</v>
      </c>
      <c r="L1270" s="199" t="s">
        <v>1104</v>
      </c>
      <c r="M1270" s="199"/>
      <c r="N1270" s="199"/>
      <c r="O1270" s="199"/>
      <c r="P1270" s="199"/>
      <c r="Q1270" s="199" t="s">
        <v>225</v>
      </c>
      <c r="R1270" s="199" t="s">
        <v>1787</v>
      </c>
      <c r="S1270" s="199" t="str">
        <f t="shared" si="2"/>
        <v>PRO</v>
      </c>
      <c r="T1270" s="199"/>
      <c r="U1270" s="199" t="s">
        <v>375</v>
      </c>
    </row>
    <row r="1271" spans="1:21" ht="15.75" customHeight="1">
      <c r="A1271" s="200">
        <v>12</v>
      </c>
      <c r="B1271" s="223" t="s">
        <v>1824</v>
      </c>
      <c r="C1271" s="201">
        <v>2022</v>
      </c>
      <c r="D1271" s="202">
        <v>44907</v>
      </c>
      <c r="E1271" s="199" t="s">
        <v>1775</v>
      </c>
      <c r="F1271" s="199" t="s">
        <v>1103</v>
      </c>
      <c r="G1271" s="199" t="s">
        <v>328</v>
      </c>
      <c r="H1271" s="210">
        <v>1232796651</v>
      </c>
      <c r="I1271" s="203" t="s">
        <v>327</v>
      </c>
      <c r="J1271" s="206"/>
      <c r="K1271" s="198" t="str">
        <f t="shared" ca="1" si="0"/>
        <v>123 año, 7 mes</v>
      </c>
      <c r="L1271" s="199" t="s">
        <v>1104</v>
      </c>
      <c r="M1271" s="199"/>
      <c r="N1271" s="199"/>
      <c r="O1271" s="199"/>
      <c r="P1271" s="199"/>
      <c r="Q1271" s="199" t="s">
        <v>290</v>
      </c>
      <c r="R1271" s="199" t="s">
        <v>1880</v>
      </c>
      <c r="S1271" s="199" t="str">
        <f t="shared" si="2"/>
        <v>TER</v>
      </c>
      <c r="T1271" s="199"/>
      <c r="U1271" s="199" t="s">
        <v>375</v>
      </c>
    </row>
    <row r="1272" spans="1:21" ht="15.75" customHeight="1">
      <c r="A1272" s="200">
        <v>12</v>
      </c>
      <c r="B1272" s="223" t="s">
        <v>1824</v>
      </c>
      <c r="C1272" s="201">
        <v>2022</v>
      </c>
      <c r="D1272" s="202">
        <v>44907</v>
      </c>
      <c r="E1272" s="199" t="s">
        <v>1775</v>
      </c>
      <c r="F1272" s="199" t="s">
        <v>1103</v>
      </c>
      <c r="G1272" s="199" t="s">
        <v>328</v>
      </c>
      <c r="H1272" s="210">
        <v>1232796651</v>
      </c>
      <c r="I1272" s="203" t="s">
        <v>327</v>
      </c>
      <c r="J1272" s="206"/>
      <c r="K1272" s="198" t="str">
        <f t="shared" ca="1" si="0"/>
        <v>123 año, 7 mes</v>
      </c>
      <c r="L1272" s="199" t="s">
        <v>1104</v>
      </c>
      <c r="M1272" s="199"/>
      <c r="N1272" s="199"/>
      <c r="O1272" s="199"/>
      <c r="P1272" s="199"/>
      <c r="Q1272" s="199" t="s">
        <v>210</v>
      </c>
      <c r="R1272" s="199" t="s">
        <v>1776</v>
      </c>
      <c r="S1272" s="199" t="str">
        <f t="shared" si="2"/>
        <v>INF</v>
      </c>
      <c r="T1272" s="199"/>
      <c r="U1272" s="199" t="s">
        <v>375</v>
      </c>
    </row>
    <row r="1273" spans="1:21" ht="15.75" customHeight="1">
      <c r="A1273" s="200">
        <v>13</v>
      </c>
      <c r="B1273" s="223" t="s">
        <v>1824</v>
      </c>
      <c r="C1273" s="201">
        <v>2022</v>
      </c>
      <c r="D1273" s="202">
        <v>44908</v>
      </c>
      <c r="E1273" s="199" t="s">
        <v>1775</v>
      </c>
      <c r="F1273" s="199" t="s">
        <v>643</v>
      </c>
      <c r="G1273" s="199" t="s">
        <v>328</v>
      </c>
      <c r="H1273" s="210">
        <v>1109569620</v>
      </c>
      <c r="I1273" s="203" t="s">
        <v>324</v>
      </c>
      <c r="J1273" s="206"/>
      <c r="K1273" s="198" t="str">
        <f t="shared" ca="1" si="0"/>
        <v>123 año, 7 mes</v>
      </c>
      <c r="L1273" s="199" t="s">
        <v>644</v>
      </c>
      <c r="M1273" s="199"/>
      <c r="N1273" s="199"/>
      <c r="O1273" s="199"/>
      <c r="P1273" s="199"/>
      <c r="Q1273" s="199" t="s">
        <v>224</v>
      </c>
      <c r="R1273" s="199" t="s">
        <v>1780</v>
      </c>
      <c r="S1273" s="199" t="str">
        <f t="shared" si="2"/>
        <v>STA</v>
      </c>
      <c r="T1273" s="199"/>
      <c r="U1273" s="199" t="s">
        <v>371</v>
      </c>
    </row>
    <row r="1274" spans="1:21" ht="15.75" customHeight="1">
      <c r="A1274" s="200">
        <v>13</v>
      </c>
      <c r="B1274" s="223" t="s">
        <v>1824</v>
      </c>
      <c r="C1274" s="201">
        <v>2022</v>
      </c>
      <c r="D1274" s="202">
        <v>44908</v>
      </c>
      <c r="E1274" s="199" t="s">
        <v>1775</v>
      </c>
      <c r="F1274" s="199" t="s">
        <v>643</v>
      </c>
      <c r="G1274" s="199" t="s">
        <v>328</v>
      </c>
      <c r="H1274" s="210">
        <v>1109569620</v>
      </c>
      <c r="I1274" s="203" t="s">
        <v>324</v>
      </c>
      <c r="J1274" s="206"/>
      <c r="K1274" s="198" t="str">
        <f t="shared" ca="1" si="0"/>
        <v>123 año, 7 mes</v>
      </c>
      <c r="L1274" s="199" t="s">
        <v>644</v>
      </c>
      <c r="M1274" s="199"/>
      <c r="N1274" s="199"/>
      <c r="O1274" s="199"/>
      <c r="P1274" s="199"/>
      <c r="Q1274" s="199" t="s">
        <v>209</v>
      </c>
      <c r="R1274" s="199" t="s">
        <v>1779</v>
      </c>
      <c r="S1274" s="199" t="str">
        <f t="shared" si="2"/>
        <v>PEN</v>
      </c>
      <c r="T1274" s="199"/>
      <c r="U1274" s="199" t="s">
        <v>371</v>
      </c>
    </row>
    <row r="1275" spans="1:21" ht="15.75" customHeight="1">
      <c r="A1275" s="200">
        <v>13</v>
      </c>
      <c r="B1275" s="223" t="s">
        <v>1824</v>
      </c>
      <c r="C1275" s="201">
        <v>2022</v>
      </c>
      <c r="D1275" s="202">
        <v>44908</v>
      </c>
      <c r="E1275" s="199" t="s">
        <v>1775</v>
      </c>
      <c r="F1275" s="199" t="s">
        <v>643</v>
      </c>
      <c r="G1275" s="199" t="s">
        <v>328</v>
      </c>
      <c r="H1275" s="210">
        <v>1109569620</v>
      </c>
      <c r="I1275" s="203" t="s">
        <v>324</v>
      </c>
      <c r="J1275" s="206"/>
      <c r="K1275" s="198" t="str">
        <f t="shared" ca="1" si="0"/>
        <v>123 año, 7 mes</v>
      </c>
      <c r="L1275" s="199" t="s">
        <v>644</v>
      </c>
      <c r="M1275" s="199"/>
      <c r="N1275" s="199"/>
      <c r="O1275" s="199"/>
      <c r="P1275" s="199"/>
      <c r="Q1275" s="199" t="s">
        <v>210</v>
      </c>
      <c r="R1275" s="199" t="s">
        <v>1776</v>
      </c>
      <c r="S1275" s="199" t="str">
        <f t="shared" si="2"/>
        <v>INF</v>
      </c>
      <c r="T1275" s="199"/>
      <c r="U1275" s="199" t="s">
        <v>371</v>
      </c>
    </row>
    <row r="1276" spans="1:21" ht="15.75" customHeight="1">
      <c r="A1276" s="200">
        <v>13</v>
      </c>
      <c r="B1276" s="223" t="s">
        <v>1824</v>
      </c>
      <c r="C1276" s="201">
        <v>2022</v>
      </c>
      <c r="D1276" s="202">
        <v>44908</v>
      </c>
      <c r="E1276" s="199" t="s">
        <v>1775</v>
      </c>
      <c r="F1276" s="199" t="s">
        <v>1035</v>
      </c>
      <c r="G1276" s="199" t="s">
        <v>328</v>
      </c>
      <c r="H1276" s="210">
        <v>1149937490</v>
      </c>
      <c r="I1276" s="203" t="s">
        <v>324</v>
      </c>
      <c r="J1276" s="206"/>
      <c r="K1276" s="198" t="str">
        <f t="shared" ca="1" si="0"/>
        <v>123 año, 7 mes</v>
      </c>
      <c r="L1276" s="199" t="s">
        <v>1036</v>
      </c>
      <c r="M1276" s="199"/>
      <c r="N1276" s="199"/>
      <c r="O1276" s="199"/>
      <c r="P1276" s="199"/>
      <c r="Q1276" s="199" t="s">
        <v>221</v>
      </c>
      <c r="R1276" s="199" t="s">
        <v>1777</v>
      </c>
      <c r="S1276" s="199" t="str">
        <f t="shared" si="2"/>
        <v>NIM</v>
      </c>
      <c r="T1276" s="199"/>
      <c r="U1276" s="199" t="s">
        <v>375</v>
      </c>
    </row>
    <row r="1277" spans="1:21" ht="15.75" customHeight="1">
      <c r="A1277" s="200">
        <v>13</v>
      </c>
      <c r="B1277" s="223" t="s">
        <v>1824</v>
      </c>
      <c r="C1277" s="201">
        <v>2022</v>
      </c>
      <c r="D1277" s="202">
        <v>44908</v>
      </c>
      <c r="E1277" s="199" t="s">
        <v>1775</v>
      </c>
      <c r="F1277" s="199" t="s">
        <v>1035</v>
      </c>
      <c r="G1277" s="199" t="s">
        <v>328</v>
      </c>
      <c r="H1277" s="210">
        <v>1149937490</v>
      </c>
      <c r="I1277" s="203" t="s">
        <v>324</v>
      </c>
      <c r="J1277" s="206"/>
      <c r="K1277" s="198" t="str">
        <f t="shared" ca="1" si="0"/>
        <v>123 año, 7 mes</v>
      </c>
      <c r="L1277" s="199" t="s">
        <v>1036</v>
      </c>
      <c r="M1277" s="199"/>
      <c r="N1277" s="199"/>
      <c r="O1277" s="199"/>
      <c r="P1277" s="199"/>
      <c r="Q1277" s="199" t="s">
        <v>228</v>
      </c>
      <c r="R1277" s="199" t="s">
        <v>1796</v>
      </c>
      <c r="S1277" s="199" t="str">
        <f t="shared" si="2"/>
        <v>GAR</v>
      </c>
      <c r="T1277" s="199"/>
      <c r="U1277" s="199" t="s">
        <v>375</v>
      </c>
    </row>
    <row r="1278" spans="1:21" ht="15.75" customHeight="1">
      <c r="A1278" s="200">
        <v>13</v>
      </c>
      <c r="B1278" s="223" t="s">
        <v>1824</v>
      </c>
      <c r="C1278" s="201">
        <v>2022</v>
      </c>
      <c r="D1278" s="202">
        <v>44908</v>
      </c>
      <c r="E1278" s="199" t="s">
        <v>1775</v>
      </c>
      <c r="F1278" s="199" t="s">
        <v>1035</v>
      </c>
      <c r="G1278" s="199" t="s">
        <v>328</v>
      </c>
      <c r="H1278" s="210">
        <v>1149937490</v>
      </c>
      <c r="I1278" s="203" t="s">
        <v>324</v>
      </c>
      <c r="J1278" s="206"/>
      <c r="K1278" s="198" t="str">
        <f t="shared" ca="1" si="0"/>
        <v>123 año, 7 mes</v>
      </c>
      <c r="L1278" s="199" t="s">
        <v>1036</v>
      </c>
      <c r="M1278" s="199"/>
      <c r="N1278" s="199"/>
      <c r="O1278" s="199"/>
      <c r="P1278" s="199"/>
      <c r="Q1278" s="199" t="s">
        <v>210</v>
      </c>
      <c r="R1278" s="199" t="s">
        <v>1776</v>
      </c>
      <c r="S1278" s="199" t="str">
        <f t="shared" si="2"/>
        <v>INF</v>
      </c>
      <c r="T1278" s="199"/>
      <c r="U1278" s="199" t="s">
        <v>375</v>
      </c>
    </row>
    <row r="1279" spans="1:21" ht="15.75" customHeight="1">
      <c r="A1279" s="200">
        <v>13</v>
      </c>
      <c r="B1279" s="223" t="s">
        <v>1824</v>
      </c>
      <c r="C1279" s="201">
        <v>2022</v>
      </c>
      <c r="D1279" s="202">
        <v>44908</v>
      </c>
      <c r="E1279" s="199" t="s">
        <v>1775</v>
      </c>
      <c r="F1279" s="199" t="s">
        <v>1411</v>
      </c>
      <c r="G1279" s="199" t="s">
        <v>328</v>
      </c>
      <c r="H1279" s="210">
        <v>1232820554</v>
      </c>
      <c r="I1279" s="203" t="s">
        <v>324</v>
      </c>
      <c r="J1279" s="204">
        <v>44741</v>
      </c>
      <c r="K1279" s="198" t="str">
        <f t="shared" ca="1" si="0"/>
        <v>1 año, 1 mes</v>
      </c>
      <c r="L1279" s="199" t="s">
        <v>1412</v>
      </c>
      <c r="M1279" s="199" t="s">
        <v>1869</v>
      </c>
      <c r="N1279" s="207">
        <v>1172058903</v>
      </c>
      <c r="O1279" s="199" t="s">
        <v>1413</v>
      </c>
      <c r="P1279" s="199">
        <v>3186901415</v>
      </c>
      <c r="Q1279" s="199" t="s">
        <v>221</v>
      </c>
      <c r="R1279" s="199" t="s">
        <v>1777</v>
      </c>
      <c r="S1279" s="199" t="str">
        <f t="shared" si="2"/>
        <v>NIM</v>
      </c>
      <c r="T1279" s="199"/>
      <c r="U1279" s="199" t="s">
        <v>371</v>
      </c>
    </row>
    <row r="1280" spans="1:21" ht="15.75" customHeight="1">
      <c r="A1280" s="200">
        <v>14</v>
      </c>
      <c r="B1280" s="223" t="s">
        <v>1824</v>
      </c>
      <c r="C1280" s="201">
        <v>2022</v>
      </c>
      <c r="D1280" s="202">
        <v>44909</v>
      </c>
      <c r="E1280" s="199" t="s">
        <v>1775</v>
      </c>
      <c r="F1280" s="199" t="s">
        <v>736</v>
      </c>
      <c r="G1280" s="199" t="s">
        <v>328</v>
      </c>
      <c r="H1280" s="210">
        <v>1109573393</v>
      </c>
      <c r="I1280" s="203" t="s">
        <v>324</v>
      </c>
      <c r="J1280" s="205">
        <v>44539</v>
      </c>
      <c r="K1280" s="198" t="str">
        <f t="shared" ca="1" si="0"/>
        <v>1 año, 8 mes</v>
      </c>
      <c r="L1280" s="199" t="s">
        <v>737</v>
      </c>
      <c r="M1280" s="199" t="s">
        <v>1854</v>
      </c>
      <c r="N1280" s="199">
        <v>1143875235</v>
      </c>
      <c r="O1280" s="199" t="s">
        <v>738</v>
      </c>
      <c r="P1280" s="199">
        <v>3186238643</v>
      </c>
      <c r="Q1280" s="199" t="s">
        <v>225</v>
      </c>
      <c r="R1280" s="199" t="s">
        <v>1787</v>
      </c>
      <c r="S1280" s="199" t="str">
        <f t="shared" si="2"/>
        <v>PRO</v>
      </c>
      <c r="T1280" s="199"/>
      <c r="U1280" s="199" t="s">
        <v>375</v>
      </c>
    </row>
    <row r="1281" spans="1:21" ht="15.75" customHeight="1">
      <c r="A1281" s="200">
        <v>14</v>
      </c>
      <c r="B1281" s="223" t="s">
        <v>1824</v>
      </c>
      <c r="C1281" s="201">
        <v>2022</v>
      </c>
      <c r="D1281" s="202">
        <v>44909</v>
      </c>
      <c r="E1281" s="199" t="s">
        <v>1775</v>
      </c>
      <c r="F1281" s="199" t="s">
        <v>736</v>
      </c>
      <c r="G1281" s="199" t="s">
        <v>328</v>
      </c>
      <c r="H1281" s="210">
        <v>1109573393</v>
      </c>
      <c r="I1281" s="203" t="s">
        <v>324</v>
      </c>
      <c r="J1281" s="205">
        <v>44539</v>
      </c>
      <c r="K1281" s="198" t="str">
        <f t="shared" ca="1" si="0"/>
        <v>1 año, 8 mes</v>
      </c>
      <c r="L1281" s="199" t="s">
        <v>737</v>
      </c>
      <c r="M1281" s="199" t="s">
        <v>1854</v>
      </c>
      <c r="N1281" s="199">
        <v>1143875235</v>
      </c>
      <c r="O1281" s="199" t="s">
        <v>738</v>
      </c>
      <c r="P1281" s="199">
        <v>3186238643</v>
      </c>
      <c r="Q1281" s="199" t="s">
        <v>1879</v>
      </c>
      <c r="R1281" s="199" t="s">
        <v>1789</v>
      </c>
      <c r="S1281" s="199" t="str">
        <f t="shared" si="2"/>
        <v>AVA</v>
      </c>
      <c r="T1281" s="199"/>
      <c r="U1281" s="199" t="s">
        <v>375</v>
      </c>
    </row>
    <row r="1282" spans="1:21" ht="15.75" customHeight="1">
      <c r="A1282" s="200">
        <v>14</v>
      </c>
      <c r="B1282" s="223" t="s">
        <v>1824</v>
      </c>
      <c r="C1282" s="201">
        <v>2022</v>
      </c>
      <c r="D1282" s="202">
        <v>44909</v>
      </c>
      <c r="E1282" s="199" t="s">
        <v>1775</v>
      </c>
      <c r="F1282" s="199" t="s">
        <v>1429</v>
      </c>
      <c r="G1282" s="199" t="s">
        <v>328</v>
      </c>
      <c r="H1282" s="225">
        <v>1232821441</v>
      </c>
      <c r="I1282" s="203" t="s">
        <v>324</v>
      </c>
      <c r="J1282" s="205">
        <v>44813</v>
      </c>
      <c r="K1282" s="198" t="str">
        <f t="shared" ca="1" si="0"/>
        <v>0 año, 11 mes</v>
      </c>
      <c r="L1282" s="199" t="s">
        <v>1430</v>
      </c>
      <c r="M1282" s="207" t="s">
        <v>1881</v>
      </c>
      <c r="N1282" s="207">
        <v>1022378625</v>
      </c>
      <c r="O1282" s="207" t="s">
        <v>1431</v>
      </c>
      <c r="P1282" s="207">
        <v>3118612164</v>
      </c>
      <c r="Q1282" s="199" t="s">
        <v>221</v>
      </c>
      <c r="R1282" s="199" t="s">
        <v>1777</v>
      </c>
      <c r="S1282" s="199" t="str">
        <f t="shared" si="2"/>
        <v>NIM</v>
      </c>
      <c r="T1282" s="199"/>
      <c r="U1282" s="199" t="s">
        <v>375</v>
      </c>
    </row>
    <row r="1283" spans="1:21" ht="15.75" customHeight="1">
      <c r="A1283" s="200">
        <v>16</v>
      </c>
      <c r="B1283" s="223" t="s">
        <v>1824</v>
      </c>
      <c r="C1283" s="201">
        <v>2022</v>
      </c>
      <c r="D1283" s="202">
        <v>44911</v>
      </c>
      <c r="E1283" s="199" t="s">
        <v>1775</v>
      </c>
      <c r="F1283" s="199" t="s">
        <v>1426</v>
      </c>
      <c r="G1283" s="199" t="s">
        <v>328</v>
      </c>
      <c r="H1283" s="210">
        <v>1232821376</v>
      </c>
      <c r="I1283" s="203" t="s">
        <v>324</v>
      </c>
      <c r="J1283" s="205">
        <v>44811</v>
      </c>
      <c r="K1283" s="198" t="str">
        <f t="shared" ca="1" si="0"/>
        <v>0 año, 11 mes</v>
      </c>
      <c r="L1283" s="199" t="s">
        <v>1427</v>
      </c>
      <c r="M1283" s="199" t="s">
        <v>1876</v>
      </c>
      <c r="N1283" s="199">
        <v>1130644657</v>
      </c>
      <c r="O1283" s="199" t="s">
        <v>1428</v>
      </c>
      <c r="P1283" s="199">
        <v>3105369041</v>
      </c>
      <c r="Q1283" s="199" t="s">
        <v>221</v>
      </c>
      <c r="R1283" s="199" t="s">
        <v>1777</v>
      </c>
      <c r="S1283" s="199" t="str">
        <f t="shared" si="2"/>
        <v>NIM</v>
      </c>
      <c r="T1283" s="199"/>
      <c r="U1283" s="199" t="s">
        <v>371</v>
      </c>
    </row>
    <row r="1284" spans="1:21" ht="15.75" customHeight="1">
      <c r="A1284" s="200">
        <v>16</v>
      </c>
      <c r="B1284" s="223" t="s">
        <v>1824</v>
      </c>
      <c r="C1284" s="201">
        <v>2022</v>
      </c>
      <c r="D1284" s="202">
        <v>44911</v>
      </c>
      <c r="E1284" s="199" t="s">
        <v>1775</v>
      </c>
      <c r="F1284" s="199" t="s">
        <v>1033</v>
      </c>
      <c r="G1284" s="199" t="s">
        <v>328</v>
      </c>
      <c r="H1284" s="199">
        <v>1144216317</v>
      </c>
      <c r="I1284" s="203" t="s">
        <v>324</v>
      </c>
      <c r="J1284" s="206"/>
      <c r="K1284" s="198" t="str">
        <f t="shared" ca="1" si="0"/>
        <v>123 año, 7 mes</v>
      </c>
      <c r="L1284" s="199" t="s">
        <v>1034</v>
      </c>
      <c r="M1284" s="199"/>
      <c r="N1284" s="199"/>
      <c r="O1284" s="199"/>
      <c r="P1284" s="199"/>
      <c r="Q1284" s="199" t="s">
        <v>212</v>
      </c>
      <c r="R1284" s="199" t="s">
        <v>1784</v>
      </c>
      <c r="S1284" s="199" t="str">
        <f t="shared" si="2"/>
        <v>HEX</v>
      </c>
      <c r="T1284" s="199"/>
      <c r="U1284" s="199" t="s">
        <v>375</v>
      </c>
    </row>
    <row r="1285" spans="1:21" ht="15.75" customHeight="1">
      <c r="A1285" s="200">
        <v>16</v>
      </c>
      <c r="B1285" s="223" t="s">
        <v>1824</v>
      </c>
      <c r="C1285" s="201">
        <v>2022</v>
      </c>
      <c r="D1285" s="202">
        <v>44911</v>
      </c>
      <c r="E1285" s="199" t="s">
        <v>1775</v>
      </c>
      <c r="F1285" s="199" t="s">
        <v>1033</v>
      </c>
      <c r="G1285" s="199" t="s">
        <v>328</v>
      </c>
      <c r="H1285" s="199">
        <v>1144216317</v>
      </c>
      <c r="I1285" s="203" t="s">
        <v>324</v>
      </c>
      <c r="J1285" s="206"/>
      <c r="K1285" s="198" t="str">
        <f t="shared" ca="1" si="0"/>
        <v>123 año, 7 mes</v>
      </c>
      <c r="L1285" s="199" t="s">
        <v>1034</v>
      </c>
      <c r="M1285" s="199"/>
      <c r="N1285" s="199"/>
      <c r="O1285" s="199"/>
      <c r="P1285" s="199"/>
      <c r="Q1285" s="199" t="s">
        <v>223</v>
      </c>
      <c r="R1285" s="199" t="s">
        <v>1783</v>
      </c>
      <c r="S1285" s="199" t="str">
        <f t="shared" si="2"/>
        <v>PRE</v>
      </c>
      <c r="T1285" s="199"/>
      <c r="U1285" s="199" t="s">
        <v>375</v>
      </c>
    </row>
    <row r="1286" spans="1:21" ht="15.75" customHeight="1">
      <c r="A1286" s="200">
        <v>16</v>
      </c>
      <c r="B1286" s="223" t="s">
        <v>1824</v>
      </c>
      <c r="C1286" s="201">
        <v>2022</v>
      </c>
      <c r="D1286" s="202">
        <v>44911</v>
      </c>
      <c r="E1286" s="199" t="s">
        <v>1775</v>
      </c>
      <c r="F1286" s="199" t="s">
        <v>1033</v>
      </c>
      <c r="G1286" s="199" t="s">
        <v>328</v>
      </c>
      <c r="H1286" s="199">
        <v>1144216317</v>
      </c>
      <c r="I1286" s="203" t="s">
        <v>324</v>
      </c>
      <c r="J1286" s="206"/>
      <c r="K1286" s="198" t="str">
        <f t="shared" ca="1" si="0"/>
        <v>123 año, 7 mes</v>
      </c>
      <c r="L1286" s="199" t="s">
        <v>1034</v>
      </c>
      <c r="M1286" s="199"/>
      <c r="N1286" s="199"/>
      <c r="O1286" s="199"/>
      <c r="P1286" s="199"/>
      <c r="Q1286" s="199" t="s">
        <v>226</v>
      </c>
      <c r="R1286" s="199" t="s">
        <v>1785</v>
      </c>
      <c r="S1286" s="199" t="str">
        <f t="shared" si="2"/>
        <v>ROT</v>
      </c>
      <c r="T1286" s="199"/>
      <c r="U1286" s="199" t="s">
        <v>375</v>
      </c>
    </row>
    <row r="1287" spans="1:21" ht="15.75" customHeight="1">
      <c r="A1287" s="200">
        <v>16</v>
      </c>
      <c r="B1287" s="223" t="s">
        <v>1824</v>
      </c>
      <c r="C1287" s="201">
        <v>2022</v>
      </c>
      <c r="D1287" s="202">
        <v>44911</v>
      </c>
      <c r="E1287" s="199" t="s">
        <v>1775</v>
      </c>
      <c r="F1287" s="199" t="s">
        <v>1233</v>
      </c>
      <c r="G1287" s="199" t="s">
        <v>328</v>
      </c>
      <c r="H1287" s="210">
        <v>1232814279</v>
      </c>
      <c r="I1287" s="203" t="s">
        <v>327</v>
      </c>
      <c r="J1287" s="206"/>
      <c r="K1287" s="198" t="str">
        <f t="shared" ca="1" si="0"/>
        <v>123 año, 7 mes</v>
      </c>
      <c r="L1287" s="199" t="s">
        <v>1234</v>
      </c>
      <c r="M1287" s="199"/>
      <c r="N1287" s="199"/>
      <c r="O1287" s="199"/>
      <c r="P1287" s="199"/>
      <c r="Q1287" s="199" t="s">
        <v>209</v>
      </c>
      <c r="R1287" s="199" t="s">
        <v>1779</v>
      </c>
      <c r="S1287" s="199" t="str">
        <f t="shared" si="2"/>
        <v>PEN</v>
      </c>
      <c r="T1287" s="199"/>
      <c r="U1287" s="199" t="s">
        <v>375</v>
      </c>
    </row>
    <row r="1288" spans="1:21" ht="15.75" customHeight="1">
      <c r="A1288" s="200">
        <v>16</v>
      </c>
      <c r="B1288" s="223" t="s">
        <v>1824</v>
      </c>
      <c r="C1288" s="201">
        <v>2022</v>
      </c>
      <c r="D1288" s="202">
        <v>44911</v>
      </c>
      <c r="E1288" s="199" t="s">
        <v>1775</v>
      </c>
      <c r="F1288" s="199" t="s">
        <v>1233</v>
      </c>
      <c r="G1288" s="199" t="s">
        <v>328</v>
      </c>
      <c r="H1288" s="210">
        <v>1232814279</v>
      </c>
      <c r="I1288" s="203" t="s">
        <v>327</v>
      </c>
      <c r="J1288" s="206"/>
      <c r="K1288" s="198" t="str">
        <f t="shared" ca="1" si="0"/>
        <v>123 año, 7 mes</v>
      </c>
      <c r="L1288" s="199" t="s">
        <v>1234</v>
      </c>
      <c r="M1288" s="199"/>
      <c r="N1288" s="199"/>
      <c r="O1288" s="199"/>
      <c r="P1288" s="199"/>
      <c r="Q1288" s="199" t="s">
        <v>227</v>
      </c>
      <c r="R1288" s="199" t="s">
        <v>1789</v>
      </c>
      <c r="S1288" s="199" t="str">
        <f t="shared" si="2"/>
        <v>AVA</v>
      </c>
      <c r="T1288" s="199"/>
      <c r="U1288" s="199" t="s">
        <v>375</v>
      </c>
    </row>
    <row r="1289" spans="1:21" ht="15.75" customHeight="1">
      <c r="A1289" s="200">
        <v>16</v>
      </c>
      <c r="B1289" s="223" t="s">
        <v>1824</v>
      </c>
      <c r="C1289" s="201">
        <v>2022</v>
      </c>
      <c r="D1289" s="202">
        <v>44911</v>
      </c>
      <c r="E1289" s="199" t="s">
        <v>1775</v>
      </c>
      <c r="F1289" s="199" t="s">
        <v>1233</v>
      </c>
      <c r="G1289" s="199" t="s">
        <v>328</v>
      </c>
      <c r="H1289" s="210">
        <v>1232814279</v>
      </c>
      <c r="I1289" s="203" t="s">
        <v>327</v>
      </c>
      <c r="J1289" s="206"/>
      <c r="K1289" s="198" t="str">
        <f t="shared" ca="1" si="0"/>
        <v>123 año, 7 mes</v>
      </c>
      <c r="L1289" s="199" t="s">
        <v>1234</v>
      </c>
      <c r="M1289" s="199"/>
      <c r="N1289" s="199"/>
      <c r="O1289" s="199"/>
      <c r="P1289" s="199"/>
      <c r="Q1289" s="199" t="s">
        <v>210</v>
      </c>
      <c r="R1289" s="199" t="s">
        <v>1776</v>
      </c>
      <c r="S1289" s="199" t="str">
        <f t="shared" si="2"/>
        <v>INF</v>
      </c>
      <c r="T1289" s="199"/>
      <c r="U1289" s="199" t="s">
        <v>375</v>
      </c>
    </row>
    <row r="1290" spans="1:21" ht="15.75" customHeight="1">
      <c r="A1290" s="200">
        <v>17</v>
      </c>
      <c r="B1290" s="223" t="s">
        <v>1824</v>
      </c>
      <c r="C1290" s="201">
        <v>2022</v>
      </c>
      <c r="D1290" s="202">
        <v>44912</v>
      </c>
      <c r="E1290" s="199" t="s">
        <v>1775</v>
      </c>
      <c r="F1290" s="199" t="s">
        <v>1180</v>
      </c>
      <c r="G1290" s="199" t="s">
        <v>328</v>
      </c>
      <c r="H1290" s="199">
        <v>1232811070</v>
      </c>
      <c r="I1290" s="203" t="s">
        <v>327</v>
      </c>
      <c r="J1290" s="206"/>
      <c r="K1290" s="198" t="str">
        <f t="shared" ca="1" si="0"/>
        <v>123 año, 7 mes</v>
      </c>
      <c r="L1290" s="199" t="s">
        <v>1181</v>
      </c>
      <c r="M1290" s="199"/>
      <c r="N1290" s="199"/>
      <c r="O1290" s="199"/>
      <c r="P1290" s="199"/>
      <c r="Q1290" s="199" t="s">
        <v>210</v>
      </c>
      <c r="R1290" s="199" t="s">
        <v>1776</v>
      </c>
      <c r="S1290" s="199" t="str">
        <f t="shared" si="2"/>
        <v>INF</v>
      </c>
      <c r="T1290" s="199"/>
      <c r="U1290" s="199" t="s">
        <v>375</v>
      </c>
    </row>
    <row r="1291" spans="1:21" ht="15.75" customHeight="1">
      <c r="A1291" s="200">
        <v>17</v>
      </c>
      <c r="B1291" s="223" t="s">
        <v>1824</v>
      </c>
      <c r="C1291" s="201">
        <v>2022</v>
      </c>
      <c r="D1291" s="202">
        <v>44912</v>
      </c>
      <c r="E1291" s="199" t="s">
        <v>1775</v>
      </c>
      <c r="F1291" s="199" t="s">
        <v>1180</v>
      </c>
      <c r="G1291" s="199" t="s">
        <v>328</v>
      </c>
      <c r="H1291" s="199">
        <v>1232811070</v>
      </c>
      <c r="I1291" s="203" t="s">
        <v>327</v>
      </c>
      <c r="J1291" s="206"/>
      <c r="K1291" s="198" t="str">
        <f t="shared" ca="1" si="0"/>
        <v>123 año, 7 mes</v>
      </c>
      <c r="L1291" s="199" t="s">
        <v>1181</v>
      </c>
      <c r="M1291" s="199"/>
      <c r="N1291" s="199"/>
      <c r="O1291" s="199"/>
      <c r="P1291" s="199"/>
      <c r="Q1291" s="199" t="s">
        <v>223</v>
      </c>
      <c r="R1291" s="199" t="s">
        <v>1783</v>
      </c>
      <c r="S1291" s="199" t="str">
        <f t="shared" si="2"/>
        <v>PRE</v>
      </c>
      <c r="T1291" s="199"/>
      <c r="U1291" s="199" t="s">
        <v>375</v>
      </c>
    </row>
    <row r="1292" spans="1:21" ht="15.75" customHeight="1">
      <c r="A1292" s="200">
        <v>17</v>
      </c>
      <c r="B1292" s="223" t="s">
        <v>1824</v>
      </c>
      <c r="C1292" s="201">
        <v>2022</v>
      </c>
      <c r="D1292" s="202">
        <v>44912</v>
      </c>
      <c r="E1292" s="199" t="s">
        <v>1775</v>
      </c>
      <c r="F1292" s="199" t="s">
        <v>596</v>
      </c>
      <c r="G1292" s="199" t="s">
        <v>328</v>
      </c>
      <c r="H1292" s="210">
        <v>1108653400</v>
      </c>
      <c r="I1292" s="203" t="s">
        <v>324</v>
      </c>
      <c r="J1292" s="206"/>
      <c r="K1292" s="198" t="str">
        <f t="shared" ca="1" si="0"/>
        <v>123 año, 7 mes</v>
      </c>
      <c r="L1292" s="199" t="s">
        <v>597</v>
      </c>
      <c r="M1292" s="199"/>
      <c r="N1292" s="199"/>
      <c r="O1292" s="199"/>
      <c r="P1292" s="199"/>
      <c r="Q1292" s="199" t="s">
        <v>223</v>
      </c>
      <c r="R1292" s="199" t="s">
        <v>1783</v>
      </c>
      <c r="S1292" s="199" t="str">
        <f t="shared" si="2"/>
        <v>PRE</v>
      </c>
      <c r="T1292" s="199"/>
      <c r="U1292" s="199" t="s">
        <v>375</v>
      </c>
    </row>
    <row r="1293" spans="1:21" ht="15.75" customHeight="1">
      <c r="A1293" s="200">
        <v>17</v>
      </c>
      <c r="B1293" s="223" t="s">
        <v>1824</v>
      </c>
      <c r="C1293" s="201">
        <v>2022</v>
      </c>
      <c r="D1293" s="202">
        <v>44912</v>
      </c>
      <c r="E1293" s="199" t="s">
        <v>1775</v>
      </c>
      <c r="F1293" s="225" t="s">
        <v>1340</v>
      </c>
      <c r="G1293" s="199" t="s">
        <v>328</v>
      </c>
      <c r="H1293" s="199">
        <v>1232818155</v>
      </c>
      <c r="I1293" s="203" t="s">
        <v>324</v>
      </c>
      <c r="J1293" s="205">
        <v>44508</v>
      </c>
      <c r="K1293" s="198" t="str">
        <f t="shared" ca="1" si="0"/>
        <v>1 año, 9 mes</v>
      </c>
      <c r="L1293" s="199" t="s">
        <v>1326</v>
      </c>
      <c r="M1293" s="199"/>
      <c r="N1293" s="199"/>
      <c r="O1293" s="207" t="s">
        <v>1341</v>
      </c>
      <c r="P1293" s="207">
        <v>3165388953</v>
      </c>
      <c r="Q1293" s="199" t="s">
        <v>227</v>
      </c>
      <c r="R1293" s="199" t="s">
        <v>1789</v>
      </c>
      <c r="S1293" s="199" t="str">
        <f t="shared" si="2"/>
        <v>AVA</v>
      </c>
      <c r="T1293" s="199"/>
      <c r="U1293" s="199" t="s">
        <v>371</v>
      </c>
    </row>
    <row r="1294" spans="1:21" ht="15.75" customHeight="1">
      <c r="A1294" s="200">
        <v>17</v>
      </c>
      <c r="B1294" s="223" t="s">
        <v>1824</v>
      </c>
      <c r="C1294" s="201">
        <v>2022</v>
      </c>
      <c r="D1294" s="202">
        <v>44912</v>
      </c>
      <c r="E1294" s="199" t="s">
        <v>1775</v>
      </c>
      <c r="F1294" s="225" t="s">
        <v>1340</v>
      </c>
      <c r="G1294" s="199" t="s">
        <v>328</v>
      </c>
      <c r="H1294" s="199">
        <v>1232818155</v>
      </c>
      <c r="I1294" s="203" t="s">
        <v>324</v>
      </c>
      <c r="J1294" s="205">
        <v>44508</v>
      </c>
      <c r="K1294" s="198" t="str">
        <f t="shared" ca="1" si="0"/>
        <v>1 año, 9 mes</v>
      </c>
      <c r="L1294" s="199" t="s">
        <v>1326</v>
      </c>
      <c r="M1294" s="199"/>
      <c r="N1294" s="199"/>
      <c r="O1294" s="207" t="s">
        <v>1341</v>
      </c>
      <c r="P1294" s="207">
        <v>3165388953</v>
      </c>
      <c r="Q1294" s="199" t="s">
        <v>222</v>
      </c>
      <c r="R1294" s="199" t="s">
        <v>1825</v>
      </c>
      <c r="S1294" s="199" t="str">
        <f t="shared" si="2"/>
        <v>VAR</v>
      </c>
      <c r="T1294" s="199"/>
      <c r="U1294" s="199" t="s">
        <v>371</v>
      </c>
    </row>
    <row r="1295" spans="1:21" ht="15.75" customHeight="1">
      <c r="A1295" s="200">
        <v>17</v>
      </c>
      <c r="B1295" s="223" t="s">
        <v>1824</v>
      </c>
      <c r="C1295" s="201">
        <v>2022</v>
      </c>
      <c r="D1295" s="202">
        <v>44912</v>
      </c>
      <c r="E1295" s="199" t="s">
        <v>1775</v>
      </c>
      <c r="F1295" s="225" t="s">
        <v>1340</v>
      </c>
      <c r="G1295" s="199" t="s">
        <v>328</v>
      </c>
      <c r="H1295" s="199">
        <v>1232818155</v>
      </c>
      <c r="I1295" s="203" t="s">
        <v>324</v>
      </c>
      <c r="J1295" s="205">
        <v>44508</v>
      </c>
      <c r="K1295" s="198" t="str">
        <f t="shared" ca="1" si="0"/>
        <v>1 año, 9 mes</v>
      </c>
      <c r="L1295" s="199" t="s">
        <v>1326</v>
      </c>
      <c r="M1295" s="199"/>
      <c r="N1295" s="199"/>
      <c r="O1295" s="207" t="s">
        <v>1341</v>
      </c>
      <c r="P1295" s="207">
        <v>3165388953</v>
      </c>
      <c r="Q1295" s="199" t="s">
        <v>189</v>
      </c>
      <c r="R1295" s="199" t="s">
        <v>1814</v>
      </c>
      <c r="S1295" s="199" t="str">
        <f t="shared" si="2"/>
        <v>PRI</v>
      </c>
      <c r="T1295" s="199"/>
      <c r="U1295" s="199" t="s">
        <v>371</v>
      </c>
    </row>
    <row r="1296" spans="1:21" ht="15.75" customHeight="1">
      <c r="A1296" s="200">
        <v>17</v>
      </c>
      <c r="B1296" s="223" t="s">
        <v>1824</v>
      </c>
      <c r="C1296" s="201">
        <v>2022</v>
      </c>
      <c r="D1296" s="202">
        <v>44912</v>
      </c>
      <c r="E1296" s="199" t="s">
        <v>1775</v>
      </c>
      <c r="F1296" s="199" t="s">
        <v>1337</v>
      </c>
      <c r="G1296" s="199" t="s">
        <v>328</v>
      </c>
      <c r="H1296" s="199">
        <v>1232818130</v>
      </c>
      <c r="I1296" s="203" t="s">
        <v>327</v>
      </c>
      <c r="J1296" s="205">
        <v>44506</v>
      </c>
      <c r="K1296" s="198" t="str">
        <f t="shared" ca="1" si="0"/>
        <v>1 año, 9 mes</v>
      </c>
      <c r="L1296" s="199" t="s">
        <v>1338</v>
      </c>
      <c r="M1296" s="207" t="s">
        <v>1838</v>
      </c>
      <c r="N1296" s="207">
        <v>1130607975</v>
      </c>
      <c r="O1296" s="207" t="s">
        <v>1339</v>
      </c>
      <c r="P1296" s="218">
        <v>3176434543</v>
      </c>
      <c r="Q1296" s="199" t="s">
        <v>221</v>
      </c>
      <c r="R1296" s="199" t="s">
        <v>1777</v>
      </c>
      <c r="S1296" s="199" t="str">
        <f t="shared" si="2"/>
        <v>NIM</v>
      </c>
      <c r="T1296" s="199"/>
      <c r="U1296" s="199" t="s">
        <v>375</v>
      </c>
    </row>
    <row r="1297" spans="1:21" ht="15.75" customHeight="1">
      <c r="A1297" s="200">
        <v>17</v>
      </c>
      <c r="B1297" s="223" t="s">
        <v>1824</v>
      </c>
      <c r="C1297" s="201">
        <v>2022</v>
      </c>
      <c r="D1297" s="202">
        <v>44912</v>
      </c>
      <c r="E1297" s="199" t="s">
        <v>1775</v>
      </c>
      <c r="F1297" s="199" t="s">
        <v>389</v>
      </c>
      <c r="G1297" s="199" t="s">
        <v>322</v>
      </c>
      <c r="H1297" s="199">
        <v>67024294</v>
      </c>
      <c r="I1297" s="203" t="s">
        <v>327</v>
      </c>
      <c r="J1297" s="206"/>
      <c r="K1297" s="198" t="str">
        <f t="shared" ca="1" si="0"/>
        <v>123 año, 7 mes</v>
      </c>
      <c r="L1297" s="199" t="s">
        <v>1882</v>
      </c>
      <c r="M1297" s="199"/>
      <c r="N1297" s="199"/>
      <c r="O1297" s="199"/>
      <c r="P1297" s="199"/>
      <c r="Q1297" s="199" t="s">
        <v>218</v>
      </c>
      <c r="R1297" s="199" t="s">
        <v>1826</v>
      </c>
      <c r="S1297" s="199" t="str">
        <f t="shared" si="2"/>
        <v>FLU</v>
      </c>
      <c r="T1297" s="199"/>
      <c r="U1297" s="199" t="s">
        <v>371</v>
      </c>
    </row>
    <row r="1298" spans="1:21" ht="15.75" customHeight="1">
      <c r="A1298" s="200">
        <v>17</v>
      </c>
      <c r="B1298" s="223" t="s">
        <v>1824</v>
      </c>
      <c r="C1298" s="201">
        <v>2022</v>
      </c>
      <c r="D1298" s="202">
        <v>44912</v>
      </c>
      <c r="E1298" s="199" t="s">
        <v>1775</v>
      </c>
      <c r="F1298" s="199" t="s">
        <v>673</v>
      </c>
      <c r="G1298" s="199" t="s">
        <v>328</v>
      </c>
      <c r="H1298" s="210">
        <v>1109571509</v>
      </c>
      <c r="I1298" s="203" t="s">
        <v>324</v>
      </c>
      <c r="J1298" s="204">
        <v>44276</v>
      </c>
      <c r="K1298" s="198" t="str">
        <f t="shared" ca="1" si="0"/>
        <v>2 año, 5 mes</v>
      </c>
      <c r="L1298" s="199" t="s">
        <v>674</v>
      </c>
      <c r="M1298" s="199" t="s">
        <v>1793</v>
      </c>
      <c r="N1298" s="199"/>
      <c r="O1298" s="199"/>
      <c r="P1298" s="199"/>
      <c r="Q1298" s="199" t="s">
        <v>223</v>
      </c>
      <c r="R1298" s="199" t="s">
        <v>1783</v>
      </c>
      <c r="S1298" s="199" t="str">
        <f t="shared" si="2"/>
        <v>PRE</v>
      </c>
      <c r="T1298" s="199"/>
      <c r="U1298" s="199" t="s">
        <v>371</v>
      </c>
    </row>
    <row r="1299" spans="1:21" ht="15.75" customHeight="1">
      <c r="A1299" s="200">
        <v>19</v>
      </c>
      <c r="B1299" s="223" t="s">
        <v>1824</v>
      </c>
      <c r="C1299" s="201">
        <v>2022</v>
      </c>
      <c r="D1299" s="202">
        <v>44914</v>
      </c>
      <c r="E1299" s="199" t="s">
        <v>1775</v>
      </c>
      <c r="F1299" s="199" t="s">
        <v>610</v>
      </c>
      <c r="G1299" s="199" t="s">
        <v>328</v>
      </c>
      <c r="H1299" s="199">
        <v>1109372648</v>
      </c>
      <c r="I1299" s="203" t="s">
        <v>324</v>
      </c>
      <c r="J1299" s="205">
        <v>44439</v>
      </c>
      <c r="K1299" s="198" t="str">
        <f t="shared" ca="1" si="0"/>
        <v>1 año, 11 mes</v>
      </c>
      <c r="L1299" s="199" t="s">
        <v>611</v>
      </c>
      <c r="M1299" s="199"/>
      <c r="N1299" s="199"/>
      <c r="O1299" s="199"/>
      <c r="P1299" s="199"/>
      <c r="Q1299" s="199" t="s">
        <v>221</v>
      </c>
      <c r="R1299" s="199" t="s">
        <v>1777</v>
      </c>
      <c r="S1299" s="199" t="str">
        <f t="shared" si="2"/>
        <v>NIM</v>
      </c>
      <c r="T1299" s="199"/>
      <c r="U1299" s="199" t="s">
        <v>375</v>
      </c>
    </row>
    <row r="1300" spans="1:21" ht="15.75" customHeight="1">
      <c r="A1300" s="200">
        <v>19</v>
      </c>
      <c r="B1300" s="223" t="s">
        <v>1824</v>
      </c>
      <c r="C1300" s="201">
        <v>2022</v>
      </c>
      <c r="D1300" s="202">
        <v>44914</v>
      </c>
      <c r="E1300" s="199" t="s">
        <v>1775</v>
      </c>
      <c r="F1300" s="199" t="s">
        <v>507</v>
      </c>
      <c r="G1300" s="199" t="s">
        <v>328</v>
      </c>
      <c r="H1300" s="210">
        <v>1105386638</v>
      </c>
      <c r="I1300" s="203" t="s">
        <v>327</v>
      </c>
      <c r="J1300" s="206"/>
      <c r="K1300" s="198" t="str">
        <f t="shared" ca="1" si="0"/>
        <v>123 año, 7 mes</v>
      </c>
      <c r="L1300" s="199" t="s">
        <v>508</v>
      </c>
      <c r="M1300" s="199"/>
      <c r="N1300" s="199"/>
      <c r="O1300" s="199"/>
      <c r="P1300" s="199"/>
      <c r="Q1300" s="199" t="s">
        <v>222</v>
      </c>
      <c r="R1300" s="199" t="s">
        <v>1781</v>
      </c>
      <c r="S1300" s="199" t="str">
        <f t="shared" si="2"/>
        <v>VAR</v>
      </c>
      <c r="T1300" s="199"/>
      <c r="U1300" s="199" t="s">
        <v>371</v>
      </c>
    </row>
    <row r="1301" spans="1:21" ht="15.75" customHeight="1">
      <c r="A1301" s="200">
        <v>19</v>
      </c>
      <c r="B1301" s="223" t="s">
        <v>1824</v>
      </c>
      <c r="C1301" s="201">
        <v>2022</v>
      </c>
      <c r="D1301" s="202">
        <v>44914</v>
      </c>
      <c r="E1301" s="199" t="s">
        <v>1775</v>
      </c>
      <c r="F1301" s="199" t="s">
        <v>1281</v>
      </c>
      <c r="G1301" s="199" t="s">
        <v>328</v>
      </c>
      <c r="H1301" s="199">
        <v>1232816464</v>
      </c>
      <c r="I1301" s="203" t="s">
        <v>324</v>
      </c>
      <c r="J1301" s="205">
        <v>44362</v>
      </c>
      <c r="K1301" s="198" t="str">
        <f t="shared" ca="1" si="0"/>
        <v>2 año, 2 mes</v>
      </c>
      <c r="L1301" s="199" t="s">
        <v>1282</v>
      </c>
      <c r="M1301" s="207" t="s">
        <v>1782</v>
      </c>
      <c r="N1301" s="207">
        <v>1143835116</v>
      </c>
      <c r="O1301" s="207" t="s">
        <v>1283</v>
      </c>
      <c r="P1301" s="207">
        <v>3046685324</v>
      </c>
      <c r="Q1301" s="199" t="s">
        <v>209</v>
      </c>
      <c r="R1301" s="199" t="s">
        <v>1779</v>
      </c>
      <c r="S1301" s="199" t="str">
        <f t="shared" si="2"/>
        <v>PEN</v>
      </c>
      <c r="T1301" s="199"/>
      <c r="U1301" s="199" t="s">
        <v>371</v>
      </c>
    </row>
    <row r="1302" spans="1:21" ht="15.75" customHeight="1">
      <c r="A1302" s="200">
        <v>19</v>
      </c>
      <c r="B1302" s="223" t="s">
        <v>1824</v>
      </c>
      <c r="C1302" s="201">
        <v>2022</v>
      </c>
      <c r="D1302" s="202">
        <v>44914</v>
      </c>
      <c r="E1302" s="199" t="s">
        <v>1775</v>
      </c>
      <c r="F1302" s="199" t="s">
        <v>1281</v>
      </c>
      <c r="G1302" s="199" t="s">
        <v>328</v>
      </c>
      <c r="H1302" s="199">
        <v>1232816464</v>
      </c>
      <c r="I1302" s="203" t="s">
        <v>324</v>
      </c>
      <c r="J1302" s="205">
        <v>44362</v>
      </c>
      <c r="K1302" s="198" t="str">
        <f t="shared" ca="1" si="0"/>
        <v>2 año, 2 mes</v>
      </c>
      <c r="L1302" s="199" t="s">
        <v>1282</v>
      </c>
      <c r="M1302" s="207" t="s">
        <v>1782</v>
      </c>
      <c r="N1302" s="207">
        <v>1143835116</v>
      </c>
      <c r="O1302" s="207" t="s">
        <v>1283</v>
      </c>
      <c r="P1302" s="207">
        <v>3046685324</v>
      </c>
      <c r="Q1302" s="199" t="s">
        <v>227</v>
      </c>
      <c r="R1302" s="199" t="s">
        <v>1789</v>
      </c>
      <c r="S1302" s="199" t="str">
        <f t="shared" si="2"/>
        <v>AVA</v>
      </c>
      <c r="T1302" s="199"/>
      <c r="U1302" s="199" t="s">
        <v>371</v>
      </c>
    </row>
    <row r="1303" spans="1:21" ht="15.75" customHeight="1">
      <c r="A1303" s="200">
        <v>19</v>
      </c>
      <c r="B1303" s="223" t="s">
        <v>1824</v>
      </c>
      <c r="C1303" s="201">
        <v>2022</v>
      </c>
      <c r="D1303" s="202">
        <v>44914</v>
      </c>
      <c r="E1303" s="199" t="s">
        <v>1775</v>
      </c>
      <c r="F1303" s="199" t="s">
        <v>1281</v>
      </c>
      <c r="G1303" s="199" t="s">
        <v>328</v>
      </c>
      <c r="H1303" s="199">
        <v>1232816464</v>
      </c>
      <c r="I1303" s="203" t="s">
        <v>324</v>
      </c>
      <c r="J1303" s="205">
        <v>44362</v>
      </c>
      <c r="K1303" s="198" t="str">
        <f t="shared" ca="1" si="0"/>
        <v>2 año, 2 mes</v>
      </c>
      <c r="L1303" s="199" t="s">
        <v>1282</v>
      </c>
      <c r="M1303" s="207" t="s">
        <v>1782</v>
      </c>
      <c r="N1303" s="207">
        <v>1143835116</v>
      </c>
      <c r="O1303" s="207" t="s">
        <v>1283</v>
      </c>
      <c r="P1303" s="207">
        <v>3046685324</v>
      </c>
      <c r="Q1303" s="199" t="s">
        <v>224</v>
      </c>
      <c r="R1303" s="199" t="s">
        <v>1857</v>
      </c>
      <c r="S1303" s="199" t="str">
        <f t="shared" si="2"/>
        <v>STA</v>
      </c>
      <c r="T1303" s="199"/>
      <c r="U1303" s="199" t="s">
        <v>371</v>
      </c>
    </row>
    <row r="1304" spans="1:21" ht="15.75" customHeight="1">
      <c r="A1304" s="200">
        <v>19</v>
      </c>
      <c r="B1304" s="223" t="s">
        <v>1824</v>
      </c>
      <c r="C1304" s="201">
        <v>2022</v>
      </c>
      <c r="D1304" s="202">
        <v>44914</v>
      </c>
      <c r="E1304" s="199" t="s">
        <v>1775</v>
      </c>
      <c r="F1304" s="199" t="s">
        <v>927</v>
      </c>
      <c r="G1304" s="199" t="s">
        <v>328</v>
      </c>
      <c r="H1304" s="210">
        <v>1112069636</v>
      </c>
      <c r="I1304" s="203" t="s">
        <v>324</v>
      </c>
      <c r="J1304" s="206"/>
      <c r="K1304" s="198" t="str">
        <f t="shared" ca="1" si="0"/>
        <v>123 año, 7 mes</v>
      </c>
      <c r="L1304" s="199" t="s">
        <v>928</v>
      </c>
      <c r="M1304" s="199"/>
      <c r="N1304" s="199"/>
      <c r="O1304" s="199"/>
      <c r="P1304" s="199"/>
      <c r="Q1304" s="199" t="s">
        <v>221</v>
      </c>
      <c r="R1304" s="199" t="s">
        <v>1777</v>
      </c>
      <c r="S1304" s="199" t="str">
        <f t="shared" si="2"/>
        <v>NIM</v>
      </c>
      <c r="T1304" s="199"/>
      <c r="U1304" s="199" t="s">
        <v>375</v>
      </c>
    </row>
    <row r="1305" spans="1:21" ht="15.75" customHeight="1">
      <c r="A1305" s="200">
        <v>20</v>
      </c>
      <c r="B1305" s="223" t="s">
        <v>1824</v>
      </c>
      <c r="C1305" s="201">
        <v>2022</v>
      </c>
      <c r="D1305" s="202">
        <v>44915</v>
      </c>
      <c r="E1305" s="199" t="s">
        <v>1775</v>
      </c>
      <c r="F1305" s="199" t="s">
        <v>1387</v>
      </c>
      <c r="G1305" s="199" t="s">
        <v>328</v>
      </c>
      <c r="H1305" s="210">
        <v>1232819862</v>
      </c>
      <c r="I1305" s="203" t="s">
        <v>324</v>
      </c>
      <c r="J1305" s="206"/>
      <c r="K1305" s="198" t="str">
        <f t="shared" ca="1" si="0"/>
        <v>123 año, 7 mes</v>
      </c>
      <c r="L1305" s="199" t="s">
        <v>1388</v>
      </c>
      <c r="M1305" s="199"/>
      <c r="N1305" s="199"/>
      <c r="O1305" s="199"/>
      <c r="P1305" s="199"/>
      <c r="Q1305" s="199" t="s">
        <v>210</v>
      </c>
      <c r="R1305" s="199" t="s">
        <v>1776</v>
      </c>
      <c r="S1305" s="199" t="str">
        <f t="shared" si="2"/>
        <v>INF</v>
      </c>
      <c r="T1305" s="199"/>
      <c r="U1305" s="199" t="s">
        <v>371</v>
      </c>
    </row>
    <row r="1306" spans="1:21" ht="15.75" customHeight="1">
      <c r="A1306" s="200">
        <v>21</v>
      </c>
      <c r="B1306" s="223" t="s">
        <v>1824</v>
      </c>
      <c r="C1306" s="201">
        <v>2022</v>
      </c>
      <c r="D1306" s="202">
        <v>44916</v>
      </c>
      <c r="E1306" s="199" t="s">
        <v>1775</v>
      </c>
      <c r="F1306" s="199" t="s">
        <v>376</v>
      </c>
      <c r="G1306" s="199" t="s">
        <v>322</v>
      </c>
      <c r="H1306" s="199">
        <v>31258742</v>
      </c>
      <c r="I1306" s="203" t="s">
        <v>327</v>
      </c>
      <c r="J1306" s="206"/>
      <c r="K1306" s="198" t="str">
        <f t="shared" ca="1" si="0"/>
        <v>123 año, 7 mes</v>
      </c>
      <c r="L1306" s="199" t="s">
        <v>1883</v>
      </c>
      <c r="M1306" s="199"/>
      <c r="N1306" s="199"/>
      <c r="O1306" s="199"/>
      <c r="P1306" s="199"/>
      <c r="Q1306" s="199" t="s">
        <v>210</v>
      </c>
      <c r="R1306" s="199" t="s">
        <v>1776</v>
      </c>
      <c r="S1306" s="199" t="str">
        <f t="shared" si="2"/>
        <v>INF</v>
      </c>
      <c r="T1306" s="199"/>
      <c r="U1306" s="199" t="s">
        <v>371</v>
      </c>
    </row>
    <row r="1307" spans="1:21" ht="15.75" customHeight="1">
      <c r="A1307" s="200">
        <v>21</v>
      </c>
      <c r="B1307" s="223" t="s">
        <v>1824</v>
      </c>
      <c r="C1307" s="201">
        <v>2022</v>
      </c>
      <c r="D1307" s="202">
        <v>44916</v>
      </c>
      <c r="E1307" s="199" t="s">
        <v>1775</v>
      </c>
      <c r="F1307" s="199" t="s">
        <v>929</v>
      </c>
      <c r="G1307" s="199" t="s">
        <v>328</v>
      </c>
      <c r="H1307" s="210">
        <v>1112069732</v>
      </c>
      <c r="I1307" s="203" t="s">
        <v>324</v>
      </c>
      <c r="J1307" s="206"/>
      <c r="K1307" s="198" t="str">
        <f t="shared" ca="1" si="0"/>
        <v>123 año, 7 mes</v>
      </c>
      <c r="L1307" s="199" t="s">
        <v>930</v>
      </c>
      <c r="M1307" s="199"/>
      <c r="N1307" s="199"/>
      <c r="O1307" s="199"/>
      <c r="P1307" s="199"/>
      <c r="Q1307" s="199" t="s">
        <v>221</v>
      </c>
      <c r="R1307" s="199" t="s">
        <v>1777</v>
      </c>
      <c r="S1307" s="199" t="str">
        <f t="shared" si="2"/>
        <v>NIM</v>
      </c>
      <c r="T1307" s="199"/>
      <c r="U1307" s="199" t="s">
        <v>371</v>
      </c>
    </row>
    <row r="1308" spans="1:21" ht="15.75" customHeight="1">
      <c r="A1308" s="200">
        <v>21</v>
      </c>
      <c r="B1308" s="223" t="s">
        <v>1824</v>
      </c>
      <c r="C1308" s="201">
        <v>2022</v>
      </c>
      <c r="D1308" s="202">
        <v>44916</v>
      </c>
      <c r="E1308" s="199" t="s">
        <v>1775</v>
      </c>
      <c r="F1308" s="199" t="s">
        <v>728</v>
      </c>
      <c r="G1308" s="199" t="s">
        <v>328</v>
      </c>
      <c r="H1308" s="210">
        <v>1109573193</v>
      </c>
      <c r="I1308" s="203" t="s">
        <v>324</v>
      </c>
      <c r="J1308" s="206"/>
      <c r="K1308" s="198" t="str">
        <f t="shared" ca="1" si="0"/>
        <v>123 año, 7 mes</v>
      </c>
      <c r="L1308" s="199" t="s">
        <v>729</v>
      </c>
      <c r="M1308" s="199"/>
      <c r="N1308" s="199"/>
      <c r="O1308" s="199"/>
      <c r="P1308" s="199"/>
      <c r="Q1308" s="199" t="s">
        <v>222</v>
      </c>
      <c r="R1308" s="199" t="s">
        <v>1781</v>
      </c>
      <c r="S1308" s="199" t="str">
        <f t="shared" si="2"/>
        <v>VAR</v>
      </c>
      <c r="T1308" s="199"/>
      <c r="U1308" s="199" t="s">
        <v>375</v>
      </c>
    </row>
    <row r="1309" spans="1:21" ht="15.75" customHeight="1">
      <c r="A1309" s="200">
        <v>21</v>
      </c>
      <c r="B1309" s="223" t="s">
        <v>1824</v>
      </c>
      <c r="C1309" s="201">
        <v>2022</v>
      </c>
      <c r="D1309" s="202">
        <v>44916</v>
      </c>
      <c r="E1309" s="199" t="s">
        <v>1775</v>
      </c>
      <c r="F1309" s="199" t="s">
        <v>728</v>
      </c>
      <c r="G1309" s="199" t="s">
        <v>328</v>
      </c>
      <c r="H1309" s="210">
        <v>1109573193</v>
      </c>
      <c r="I1309" s="203" t="s">
        <v>324</v>
      </c>
      <c r="J1309" s="206"/>
      <c r="K1309" s="198" t="str">
        <f t="shared" ca="1" si="0"/>
        <v>123 año, 7 mes</v>
      </c>
      <c r="L1309" s="199" t="s">
        <v>729</v>
      </c>
      <c r="M1309" s="199"/>
      <c r="N1309" s="199"/>
      <c r="O1309" s="199"/>
      <c r="P1309" s="199"/>
      <c r="Q1309" s="199" t="s">
        <v>189</v>
      </c>
      <c r="R1309" s="199" t="s">
        <v>1814</v>
      </c>
      <c r="S1309" s="199" t="str">
        <f t="shared" si="2"/>
        <v>PRI</v>
      </c>
      <c r="T1309" s="199"/>
      <c r="U1309" s="199" t="s">
        <v>375</v>
      </c>
    </row>
    <row r="1310" spans="1:21" ht="15.75" customHeight="1">
      <c r="A1310" s="200">
        <v>21</v>
      </c>
      <c r="B1310" s="223" t="s">
        <v>1824</v>
      </c>
      <c r="C1310" s="201">
        <v>2022</v>
      </c>
      <c r="D1310" s="202">
        <v>44916</v>
      </c>
      <c r="E1310" s="199" t="s">
        <v>1775</v>
      </c>
      <c r="F1310" s="199" t="s">
        <v>728</v>
      </c>
      <c r="G1310" s="199" t="s">
        <v>328</v>
      </c>
      <c r="H1310" s="210">
        <v>1109573193</v>
      </c>
      <c r="I1310" s="203" t="s">
        <v>324</v>
      </c>
      <c r="J1310" s="206"/>
      <c r="K1310" s="198" t="str">
        <f t="shared" ca="1" si="0"/>
        <v>123 año, 7 mes</v>
      </c>
      <c r="L1310" s="199" t="s">
        <v>729</v>
      </c>
      <c r="M1310" s="199"/>
      <c r="N1310" s="199"/>
      <c r="O1310" s="199"/>
      <c r="P1310" s="199"/>
      <c r="Q1310" s="199" t="s">
        <v>227</v>
      </c>
      <c r="R1310" s="199" t="s">
        <v>1789</v>
      </c>
      <c r="S1310" s="199" t="str">
        <f t="shared" si="2"/>
        <v>AVA</v>
      </c>
      <c r="T1310" s="199"/>
      <c r="U1310" s="199" t="s">
        <v>375</v>
      </c>
    </row>
    <row r="1311" spans="1:21" ht="15.75" customHeight="1">
      <c r="A1311" s="200">
        <v>22</v>
      </c>
      <c r="B1311" s="223" t="s">
        <v>1824</v>
      </c>
      <c r="C1311" s="201">
        <v>2022</v>
      </c>
      <c r="D1311" s="202">
        <v>44917</v>
      </c>
      <c r="E1311" s="199" t="s">
        <v>1775</v>
      </c>
      <c r="F1311" s="199" t="s">
        <v>1392</v>
      </c>
      <c r="G1311" s="199" t="s">
        <v>328</v>
      </c>
      <c r="H1311" s="210">
        <v>1232820037</v>
      </c>
      <c r="I1311" s="203" t="s">
        <v>327</v>
      </c>
      <c r="J1311" s="206"/>
      <c r="K1311" s="198" t="str">
        <f t="shared" ca="1" si="0"/>
        <v>123 año, 7 mes</v>
      </c>
      <c r="L1311" s="199" t="s">
        <v>1393</v>
      </c>
      <c r="M1311" s="199"/>
      <c r="N1311" s="199"/>
      <c r="O1311" s="199"/>
      <c r="P1311" s="199"/>
      <c r="Q1311" s="199" t="s">
        <v>210</v>
      </c>
      <c r="R1311" s="199" t="s">
        <v>1776</v>
      </c>
      <c r="S1311" s="199" t="str">
        <f t="shared" si="2"/>
        <v>INF</v>
      </c>
      <c r="T1311" s="199"/>
      <c r="U1311" s="199" t="s">
        <v>375</v>
      </c>
    </row>
    <row r="1312" spans="1:21" ht="15.75" customHeight="1">
      <c r="A1312" s="200">
        <v>22</v>
      </c>
      <c r="B1312" s="223" t="s">
        <v>1824</v>
      </c>
      <c r="C1312" s="201">
        <v>2022</v>
      </c>
      <c r="D1312" s="202">
        <v>44917</v>
      </c>
      <c r="E1312" s="199" t="s">
        <v>1775</v>
      </c>
      <c r="F1312" s="199" t="s">
        <v>934</v>
      </c>
      <c r="G1312" s="199" t="s">
        <v>328</v>
      </c>
      <c r="H1312" s="210">
        <v>1112070601</v>
      </c>
      <c r="I1312" s="203" t="s">
        <v>327</v>
      </c>
      <c r="J1312" s="205">
        <v>44723</v>
      </c>
      <c r="K1312" s="198" t="str">
        <f t="shared" ca="1" si="0"/>
        <v>1 año, 2 mes</v>
      </c>
      <c r="L1312" s="207" t="s">
        <v>935</v>
      </c>
      <c r="M1312" s="199"/>
      <c r="N1312" s="199"/>
      <c r="O1312" s="199"/>
      <c r="P1312" s="199"/>
      <c r="Q1312" s="199" t="s">
        <v>212</v>
      </c>
      <c r="R1312" s="199" t="s">
        <v>1784</v>
      </c>
      <c r="S1312" s="199" t="str">
        <f t="shared" si="2"/>
        <v>HEX</v>
      </c>
      <c r="T1312" s="199"/>
      <c r="U1312" s="199" t="s">
        <v>375</v>
      </c>
    </row>
    <row r="1313" spans="1:21" ht="15.75" customHeight="1">
      <c r="A1313" s="200">
        <v>22</v>
      </c>
      <c r="B1313" s="223" t="s">
        <v>1824</v>
      </c>
      <c r="C1313" s="201">
        <v>2022</v>
      </c>
      <c r="D1313" s="202">
        <v>44917</v>
      </c>
      <c r="E1313" s="199" t="s">
        <v>1775</v>
      </c>
      <c r="F1313" s="199" t="s">
        <v>934</v>
      </c>
      <c r="G1313" s="199" t="s">
        <v>328</v>
      </c>
      <c r="H1313" s="210">
        <v>1112070601</v>
      </c>
      <c r="I1313" s="203" t="s">
        <v>327</v>
      </c>
      <c r="J1313" s="205">
        <v>44723</v>
      </c>
      <c r="K1313" s="198" t="str">
        <f t="shared" ca="1" si="0"/>
        <v>1 año, 2 mes</v>
      </c>
      <c r="L1313" s="207" t="s">
        <v>935</v>
      </c>
      <c r="M1313" s="199"/>
      <c r="N1313" s="199"/>
      <c r="O1313" s="199"/>
      <c r="P1313" s="199"/>
      <c r="Q1313" s="199" t="s">
        <v>223</v>
      </c>
      <c r="R1313" s="199" t="s">
        <v>1783</v>
      </c>
      <c r="S1313" s="199" t="str">
        <f t="shared" si="2"/>
        <v>PRE</v>
      </c>
      <c r="T1313" s="199"/>
      <c r="U1313" s="199" t="s">
        <v>375</v>
      </c>
    </row>
    <row r="1314" spans="1:21" ht="15.75" customHeight="1">
      <c r="A1314" s="200">
        <v>22</v>
      </c>
      <c r="B1314" s="223" t="s">
        <v>1824</v>
      </c>
      <c r="C1314" s="201">
        <v>2022</v>
      </c>
      <c r="D1314" s="202">
        <v>44917</v>
      </c>
      <c r="E1314" s="199" t="s">
        <v>1775</v>
      </c>
      <c r="F1314" s="199" t="s">
        <v>934</v>
      </c>
      <c r="G1314" s="199" t="s">
        <v>328</v>
      </c>
      <c r="H1314" s="210">
        <v>1112070601</v>
      </c>
      <c r="I1314" s="203" t="s">
        <v>327</v>
      </c>
      <c r="J1314" s="205">
        <v>44723</v>
      </c>
      <c r="K1314" s="198" t="str">
        <f t="shared" ca="1" si="0"/>
        <v>1 año, 2 mes</v>
      </c>
      <c r="L1314" s="207" t="s">
        <v>935</v>
      </c>
      <c r="M1314" s="199"/>
      <c r="N1314" s="199"/>
      <c r="O1314" s="199"/>
      <c r="P1314" s="199"/>
      <c r="Q1314" s="199" t="s">
        <v>226</v>
      </c>
      <c r="R1314" s="199" t="s">
        <v>1785</v>
      </c>
      <c r="S1314" s="199" t="str">
        <f t="shared" si="2"/>
        <v>ROT</v>
      </c>
      <c r="T1314" s="199"/>
      <c r="U1314" s="199" t="s">
        <v>375</v>
      </c>
    </row>
    <row r="1315" spans="1:21" ht="15.75" customHeight="1">
      <c r="A1315" s="200">
        <v>22</v>
      </c>
      <c r="B1315" s="223" t="s">
        <v>1824</v>
      </c>
      <c r="C1315" s="201">
        <v>2022</v>
      </c>
      <c r="D1315" s="202">
        <v>44917</v>
      </c>
      <c r="E1315" s="199" t="s">
        <v>1775</v>
      </c>
      <c r="F1315" s="199" t="s">
        <v>934</v>
      </c>
      <c r="G1315" s="199" t="s">
        <v>328</v>
      </c>
      <c r="H1315" s="210">
        <v>1112070601</v>
      </c>
      <c r="I1315" s="203" t="s">
        <v>327</v>
      </c>
      <c r="J1315" s="205">
        <v>44723</v>
      </c>
      <c r="K1315" s="198" t="str">
        <f t="shared" ca="1" si="0"/>
        <v>1 año, 2 mes</v>
      </c>
      <c r="L1315" s="207" t="s">
        <v>935</v>
      </c>
      <c r="M1315" s="199"/>
      <c r="N1315" s="199"/>
      <c r="O1315" s="199"/>
      <c r="P1315" s="199"/>
      <c r="Q1315" s="199" t="s">
        <v>210</v>
      </c>
      <c r="R1315" s="199" t="s">
        <v>1776</v>
      </c>
      <c r="S1315" s="199" t="str">
        <f t="shared" si="2"/>
        <v>INF</v>
      </c>
      <c r="T1315" s="199"/>
      <c r="U1315" s="199" t="s">
        <v>375</v>
      </c>
    </row>
    <row r="1316" spans="1:21" ht="15.75" customHeight="1">
      <c r="A1316" s="200">
        <v>23</v>
      </c>
      <c r="B1316" s="223" t="s">
        <v>1824</v>
      </c>
      <c r="C1316" s="201">
        <v>2022</v>
      </c>
      <c r="D1316" s="202">
        <v>44918</v>
      </c>
      <c r="E1316" s="199" t="s">
        <v>1775</v>
      </c>
      <c r="F1316" s="199" t="s">
        <v>1397</v>
      </c>
      <c r="G1316" s="199" t="s">
        <v>328</v>
      </c>
      <c r="H1316" s="210">
        <v>1232820117</v>
      </c>
      <c r="I1316" s="203" t="s">
        <v>327</v>
      </c>
      <c r="J1316" s="206"/>
      <c r="K1316" s="198" t="str">
        <f t="shared" ca="1" si="0"/>
        <v>123 año, 7 mes</v>
      </c>
      <c r="L1316" s="199" t="s">
        <v>1398</v>
      </c>
      <c r="M1316" s="199"/>
      <c r="N1316" s="199"/>
      <c r="O1316" s="199"/>
      <c r="P1316" s="199"/>
      <c r="Q1316" s="199" t="s">
        <v>223</v>
      </c>
      <c r="R1316" s="199" t="s">
        <v>1783</v>
      </c>
      <c r="S1316" s="199" t="str">
        <f t="shared" si="2"/>
        <v>PRE</v>
      </c>
      <c r="T1316" s="199"/>
      <c r="U1316" s="199" t="s">
        <v>375</v>
      </c>
    </row>
    <row r="1317" spans="1:21" ht="15.75" customHeight="1">
      <c r="A1317" s="200">
        <v>23</v>
      </c>
      <c r="B1317" s="223" t="s">
        <v>1824</v>
      </c>
      <c r="C1317" s="201">
        <v>2022</v>
      </c>
      <c r="D1317" s="202">
        <v>44918</v>
      </c>
      <c r="E1317" s="199" t="s">
        <v>1775</v>
      </c>
      <c r="F1317" s="199" t="s">
        <v>1397</v>
      </c>
      <c r="G1317" s="199" t="s">
        <v>328</v>
      </c>
      <c r="H1317" s="210">
        <v>1232820117</v>
      </c>
      <c r="I1317" s="203" t="s">
        <v>327</v>
      </c>
      <c r="J1317" s="206"/>
      <c r="K1317" s="198" t="str">
        <f t="shared" ca="1" si="0"/>
        <v>123 año, 7 mes</v>
      </c>
      <c r="L1317" s="199" t="s">
        <v>1398</v>
      </c>
      <c r="M1317" s="199"/>
      <c r="N1317" s="199"/>
      <c r="O1317" s="199"/>
      <c r="P1317" s="199"/>
      <c r="Q1317" s="199" t="s">
        <v>210</v>
      </c>
      <c r="R1317" s="199" t="s">
        <v>1776</v>
      </c>
      <c r="S1317" s="199" t="str">
        <f t="shared" si="2"/>
        <v>INF</v>
      </c>
      <c r="T1317" s="199"/>
      <c r="U1317" s="199" t="s">
        <v>375</v>
      </c>
    </row>
    <row r="1318" spans="1:21" ht="15.75" customHeight="1">
      <c r="A1318" s="200">
        <v>23</v>
      </c>
      <c r="B1318" s="223" t="s">
        <v>1824</v>
      </c>
      <c r="C1318" s="201">
        <v>2022</v>
      </c>
      <c r="D1318" s="202">
        <v>44918</v>
      </c>
      <c r="E1318" s="199" t="s">
        <v>1775</v>
      </c>
      <c r="F1318" s="199" t="s">
        <v>733</v>
      </c>
      <c r="G1318" s="199" t="s">
        <v>328</v>
      </c>
      <c r="H1318" s="210">
        <v>1109573378</v>
      </c>
      <c r="I1318" s="203" t="s">
        <v>324</v>
      </c>
      <c r="J1318" s="206"/>
      <c r="K1318" s="198" t="str">
        <f t="shared" ca="1" si="0"/>
        <v>123 año, 7 mes</v>
      </c>
      <c r="L1318" s="199" t="s">
        <v>734</v>
      </c>
      <c r="M1318" s="199"/>
      <c r="N1318" s="199"/>
      <c r="O1318" s="199"/>
      <c r="P1318" s="199"/>
      <c r="Q1318" s="199" t="s">
        <v>225</v>
      </c>
      <c r="R1318" s="199" t="s">
        <v>1787</v>
      </c>
      <c r="S1318" s="199" t="str">
        <f t="shared" si="2"/>
        <v>PRO</v>
      </c>
      <c r="T1318" s="199"/>
      <c r="U1318" s="199" t="s">
        <v>375</v>
      </c>
    </row>
    <row r="1319" spans="1:21" ht="15.75" customHeight="1">
      <c r="A1319" s="200">
        <v>23</v>
      </c>
      <c r="B1319" s="223" t="s">
        <v>1824</v>
      </c>
      <c r="C1319" s="201">
        <v>2022</v>
      </c>
      <c r="D1319" s="202">
        <v>44918</v>
      </c>
      <c r="E1319" s="199" t="s">
        <v>1775</v>
      </c>
      <c r="F1319" s="199" t="s">
        <v>733</v>
      </c>
      <c r="G1319" s="199" t="s">
        <v>328</v>
      </c>
      <c r="H1319" s="210">
        <v>1109573378</v>
      </c>
      <c r="I1319" s="203" t="s">
        <v>324</v>
      </c>
      <c r="J1319" s="206"/>
      <c r="K1319" s="198" t="str">
        <f t="shared" ca="1" si="0"/>
        <v>123 año, 7 mes</v>
      </c>
      <c r="L1319" s="199" t="s">
        <v>734</v>
      </c>
      <c r="M1319" s="199"/>
      <c r="N1319" s="199"/>
      <c r="O1319" s="199"/>
      <c r="P1319" s="199"/>
      <c r="Q1319" s="199" t="s">
        <v>1879</v>
      </c>
      <c r="R1319" s="199" t="s">
        <v>1789</v>
      </c>
      <c r="S1319" s="199" t="str">
        <f t="shared" si="2"/>
        <v>AVA</v>
      </c>
      <c r="T1319" s="199"/>
      <c r="U1319" s="199" t="s">
        <v>375</v>
      </c>
    </row>
    <row r="1320" spans="1:21" ht="15.75" customHeight="1">
      <c r="A1320" s="200">
        <v>23</v>
      </c>
      <c r="B1320" s="223" t="s">
        <v>1824</v>
      </c>
      <c r="C1320" s="201">
        <v>2022</v>
      </c>
      <c r="D1320" s="202">
        <v>44918</v>
      </c>
      <c r="E1320" s="199" t="s">
        <v>1775</v>
      </c>
      <c r="F1320" s="199" t="s">
        <v>733</v>
      </c>
      <c r="G1320" s="199" t="s">
        <v>328</v>
      </c>
      <c r="H1320" s="210">
        <v>1109573378</v>
      </c>
      <c r="I1320" s="203" t="s">
        <v>324</v>
      </c>
      <c r="J1320" s="206"/>
      <c r="K1320" s="198" t="str">
        <f t="shared" ca="1" si="0"/>
        <v>123 año, 7 mes</v>
      </c>
      <c r="L1320" s="199" t="s">
        <v>734</v>
      </c>
      <c r="M1320" s="199"/>
      <c r="N1320" s="199"/>
      <c r="O1320" s="199"/>
      <c r="P1320" s="199"/>
      <c r="Q1320" s="199" t="s">
        <v>231</v>
      </c>
      <c r="R1320" s="199" t="s">
        <v>1871</v>
      </c>
      <c r="S1320" s="199" t="str">
        <f t="shared" si="2"/>
        <v>INF</v>
      </c>
      <c r="T1320" s="199"/>
      <c r="U1320" s="199" t="s">
        <v>375</v>
      </c>
    </row>
    <row r="1321" spans="1:21" ht="15.75" customHeight="1">
      <c r="A1321" s="200">
        <v>23</v>
      </c>
      <c r="B1321" s="223" t="s">
        <v>1824</v>
      </c>
      <c r="C1321" s="201">
        <v>2022</v>
      </c>
      <c r="D1321" s="202">
        <v>44918</v>
      </c>
      <c r="E1321" s="199" t="s">
        <v>1775</v>
      </c>
      <c r="F1321" s="199" t="s">
        <v>1414</v>
      </c>
      <c r="G1321" s="199" t="s">
        <v>328</v>
      </c>
      <c r="H1321" s="210">
        <v>1232820727</v>
      </c>
      <c r="I1321" s="203" t="s">
        <v>324</v>
      </c>
      <c r="J1321" s="205">
        <v>44755</v>
      </c>
      <c r="K1321" s="198" t="str">
        <f t="shared" ca="1" si="0"/>
        <v>1 año, 1 mes</v>
      </c>
      <c r="L1321" s="199" t="s">
        <v>1415</v>
      </c>
      <c r="M1321" s="199"/>
      <c r="N1321" s="199"/>
      <c r="O1321" s="199"/>
      <c r="P1321" s="199"/>
      <c r="Q1321" s="199" t="s">
        <v>221</v>
      </c>
      <c r="R1321" s="199" t="s">
        <v>1777</v>
      </c>
      <c r="S1321" s="199" t="str">
        <f t="shared" si="2"/>
        <v>NIM</v>
      </c>
      <c r="T1321" s="199"/>
      <c r="U1321" s="199" t="s">
        <v>371</v>
      </c>
    </row>
    <row r="1322" spans="1:21" ht="15.75" customHeight="1">
      <c r="A1322" s="200">
        <v>23</v>
      </c>
      <c r="B1322" s="223" t="s">
        <v>1824</v>
      </c>
      <c r="C1322" s="201">
        <v>2022</v>
      </c>
      <c r="D1322" s="202">
        <v>44918</v>
      </c>
      <c r="E1322" s="199" t="s">
        <v>1775</v>
      </c>
      <c r="F1322" s="199" t="s">
        <v>1303</v>
      </c>
      <c r="G1322" s="199" t="s">
        <v>328</v>
      </c>
      <c r="H1322" s="210">
        <v>1232817261</v>
      </c>
      <c r="I1322" s="203" t="s">
        <v>327</v>
      </c>
      <c r="J1322" s="206"/>
      <c r="K1322" s="198" t="str">
        <f t="shared" ca="1" si="0"/>
        <v>123 año, 7 mes</v>
      </c>
      <c r="L1322" s="199" t="s">
        <v>1304</v>
      </c>
      <c r="M1322" s="199"/>
      <c r="N1322" s="199"/>
      <c r="O1322" s="199"/>
      <c r="P1322" s="199"/>
      <c r="Q1322" s="199" t="s">
        <v>223</v>
      </c>
      <c r="R1322" s="199" t="s">
        <v>1783</v>
      </c>
      <c r="S1322" s="199" t="str">
        <f t="shared" si="2"/>
        <v>PRE</v>
      </c>
      <c r="T1322" s="199"/>
      <c r="U1322" s="199" t="s">
        <v>375</v>
      </c>
    </row>
    <row r="1323" spans="1:21" ht="15.75" customHeight="1">
      <c r="A1323" s="200">
        <v>23</v>
      </c>
      <c r="B1323" s="223" t="s">
        <v>1824</v>
      </c>
      <c r="C1323" s="201">
        <v>2022</v>
      </c>
      <c r="D1323" s="202">
        <v>44918</v>
      </c>
      <c r="E1323" s="199" t="s">
        <v>1775</v>
      </c>
      <c r="F1323" s="199" t="s">
        <v>521</v>
      </c>
      <c r="G1323" s="199" t="s">
        <v>328</v>
      </c>
      <c r="H1323" s="210">
        <v>1106525749</v>
      </c>
      <c r="I1323" s="203" t="s">
        <v>327</v>
      </c>
      <c r="J1323" s="205">
        <v>44699</v>
      </c>
      <c r="K1323" s="198" t="str">
        <f t="shared" ca="1" si="0"/>
        <v>1 año, 3 mes</v>
      </c>
      <c r="L1323" s="199" t="s">
        <v>522</v>
      </c>
      <c r="M1323" s="199" t="s">
        <v>1815</v>
      </c>
      <c r="N1323" s="199"/>
      <c r="O1323" s="199"/>
      <c r="P1323" s="199"/>
      <c r="Q1323" s="199" t="s">
        <v>231</v>
      </c>
      <c r="R1323" s="199" t="s">
        <v>1871</v>
      </c>
      <c r="S1323" s="199" t="str">
        <f t="shared" si="2"/>
        <v>INF</v>
      </c>
      <c r="T1323" s="199"/>
      <c r="U1323" s="199" t="s">
        <v>375</v>
      </c>
    </row>
    <row r="1324" spans="1:21" ht="15.75" customHeight="1">
      <c r="A1324" s="200">
        <v>24</v>
      </c>
      <c r="B1324" s="223" t="s">
        <v>1824</v>
      </c>
      <c r="C1324" s="201">
        <v>2022</v>
      </c>
      <c r="D1324" s="202">
        <v>44919</v>
      </c>
      <c r="E1324" s="199" t="s">
        <v>1775</v>
      </c>
      <c r="F1324" s="199" t="s">
        <v>1239</v>
      </c>
      <c r="G1324" s="199" t="s">
        <v>328</v>
      </c>
      <c r="H1324" s="210">
        <v>1232814472</v>
      </c>
      <c r="I1324" s="203" t="s">
        <v>327</v>
      </c>
      <c r="J1324" s="206"/>
      <c r="K1324" s="198" t="str">
        <f t="shared" ca="1" si="0"/>
        <v>123 año, 7 mes</v>
      </c>
      <c r="L1324" s="199" t="s">
        <v>1240</v>
      </c>
      <c r="M1324" s="199"/>
      <c r="N1324" s="199"/>
      <c r="O1324" s="199"/>
      <c r="P1324" s="199"/>
      <c r="Q1324" s="199" t="s">
        <v>223</v>
      </c>
      <c r="R1324" s="199" t="s">
        <v>1783</v>
      </c>
      <c r="S1324" s="199" t="str">
        <f t="shared" si="2"/>
        <v>PRE</v>
      </c>
      <c r="T1324" s="199"/>
      <c r="U1324" s="199" t="s">
        <v>375</v>
      </c>
    </row>
    <row r="1325" spans="1:21" ht="15.75" customHeight="1">
      <c r="A1325" s="200">
        <v>24</v>
      </c>
      <c r="B1325" s="223" t="s">
        <v>1824</v>
      </c>
      <c r="C1325" s="201">
        <v>2022</v>
      </c>
      <c r="D1325" s="202">
        <v>44919</v>
      </c>
      <c r="E1325" s="199" t="s">
        <v>1775</v>
      </c>
      <c r="F1325" s="199" t="s">
        <v>1239</v>
      </c>
      <c r="G1325" s="199" t="s">
        <v>328</v>
      </c>
      <c r="H1325" s="210">
        <v>1232814472</v>
      </c>
      <c r="I1325" s="203" t="s">
        <v>327</v>
      </c>
      <c r="J1325" s="206"/>
      <c r="K1325" s="198" t="str">
        <f t="shared" ca="1" si="0"/>
        <v>123 año, 7 mes</v>
      </c>
      <c r="L1325" s="199" t="s">
        <v>1240</v>
      </c>
      <c r="M1325" s="199"/>
      <c r="N1325" s="199"/>
      <c r="O1325" s="199"/>
      <c r="P1325" s="199"/>
      <c r="Q1325" s="199" t="s">
        <v>302</v>
      </c>
      <c r="R1325" s="199" t="s">
        <v>1780</v>
      </c>
      <c r="S1325" s="199" t="str">
        <f t="shared" si="2"/>
        <v>STA</v>
      </c>
      <c r="T1325" s="199"/>
      <c r="U1325" s="199" t="s">
        <v>375</v>
      </c>
    </row>
    <row r="1326" spans="1:21" ht="15.75" customHeight="1">
      <c r="A1326" s="200">
        <v>24</v>
      </c>
      <c r="B1326" s="223" t="s">
        <v>1824</v>
      </c>
      <c r="C1326" s="201">
        <v>2022</v>
      </c>
      <c r="D1326" s="202">
        <v>44919</v>
      </c>
      <c r="E1326" s="199" t="s">
        <v>1775</v>
      </c>
      <c r="F1326" s="199" t="s">
        <v>383</v>
      </c>
      <c r="G1326" s="199" t="s">
        <v>322</v>
      </c>
      <c r="H1326" s="199">
        <v>38604274</v>
      </c>
      <c r="I1326" s="203" t="s">
        <v>327</v>
      </c>
      <c r="J1326" s="206"/>
      <c r="K1326" s="198" t="str">
        <f t="shared" ca="1" si="0"/>
        <v>123 año, 7 mes</v>
      </c>
      <c r="L1326" s="199" t="s">
        <v>1884</v>
      </c>
      <c r="M1326" s="199"/>
      <c r="N1326" s="199"/>
      <c r="O1326" s="199"/>
      <c r="P1326" s="199"/>
      <c r="Q1326" s="199" t="s">
        <v>302</v>
      </c>
      <c r="R1326" s="199" t="s">
        <v>1780</v>
      </c>
      <c r="S1326" s="199" t="str">
        <f t="shared" si="2"/>
        <v>STA</v>
      </c>
      <c r="T1326" s="199"/>
      <c r="U1326" s="199" t="s">
        <v>375</v>
      </c>
    </row>
    <row r="1327" spans="1:21" ht="15.75" customHeight="1">
      <c r="A1327" s="200">
        <v>27</v>
      </c>
      <c r="B1327" s="199" t="s">
        <v>1824</v>
      </c>
      <c r="C1327" s="201">
        <v>2022</v>
      </c>
      <c r="D1327" s="202">
        <v>44922</v>
      </c>
      <c r="E1327" s="199" t="s">
        <v>1775</v>
      </c>
      <c r="F1327" s="199" t="s">
        <v>1353</v>
      </c>
      <c r="G1327" s="199" t="s">
        <v>328</v>
      </c>
      <c r="H1327" s="199">
        <v>1232818678</v>
      </c>
      <c r="I1327" s="203" t="s">
        <v>324</v>
      </c>
      <c r="J1327" s="227">
        <v>44557</v>
      </c>
      <c r="K1327" s="198" t="str">
        <f t="shared" ca="1" si="0"/>
        <v>1 año, 7 mes</v>
      </c>
      <c r="L1327" s="199" t="s">
        <v>1354</v>
      </c>
      <c r="M1327" s="199" t="s">
        <v>1833</v>
      </c>
      <c r="N1327" s="199"/>
      <c r="O1327" s="199"/>
      <c r="P1327" s="199"/>
      <c r="Q1327" s="199" t="s">
        <v>225</v>
      </c>
      <c r="R1327" s="199" t="s">
        <v>1860</v>
      </c>
      <c r="S1327" s="199" t="str">
        <f t="shared" si="2"/>
        <v>PRO</v>
      </c>
      <c r="T1327" s="199"/>
      <c r="U1327" s="199" t="s">
        <v>371</v>
      </c>
    </row>
    <row r="1328" spans="1:21" ht="15.75" customHeight="1">
      <c r="A1328" s="200">
        <v>27</v>
      </c>
      <c r="B1328" s="199" t="s">
        <v>1824</v>
      </c>
      <c r="C1328" s="201">
        <v>2022</v>
      </c>
      <c r="D1328" s="202">
        <v>44922</v>
      </c>
      <c r="E1328" s="199" t="s">
        <v>1775</v>
      </c>
      <c r="F1328" s="199" t="s">
        <v>1353</v>
      </c>
      <c r="G1328" s="199" t="s">
        <v>328</v>
      </c>
      <c r="H1328" s="199">
        <v>1232818678</v>
      </c>
      <c r="I1328" s="203" t="s">
        <v>324</v>
      </c>
      <c r="J1328" s="227">
        <v>44557</v>
      </c>
      <c r="K1328" s="198" t="str">
        <f t="shared" ca="1" si="0"/>
        <v>1 año, 7 mes</v>
      </c>
      <c r="L1328" s="199" t="s">
        <v>1354</v>
      </c>
      <c r="M1328" s="199" t="s">
        <v>1833</v>
      </c>
      <c r="N1328" s="199"/>
      <c r="O1328" s="199"/>
      <c r="P1328" s="199"/>
      <c r="Q1328" s="199" t="s">
        <v>1879</v>
      </c>
      <c r="R1328" s="199" t="s">
        <v>1789</v>
      </c>
      <c r="S1328" s="199" t="str">
        <f t="shared" si="2"/>
        <v>AVA</v>
      </c>
      <c r="T1328" s="199"/>
      <c r="U1328" s="199" t="s">
        <v>371</v>
      </c>
    </row>
    <row r="1329" spans="1:21" ht="15.75" customHeight="1">
      <c r="A1329" s="200">
        <v>28</v>
      </c>
      <c r="B1329" s="199" t="s">
        <v>1824</v>
      </c>
      <c r="C1329" s="201">
        <v>2022</v>
      </c>
      <c r="D1329" s="202">
        <v>44923</v>
      </c>
      <c r="E1329" s="199" t="s">
        <v>1775</v>
      </c>
      <c r="F1329" s="199" t="s">
        <v>784</v>
      </c>
      <c r="G1329" s="199" t="s">
        <v>328</v>
      </c>
      <c r="H1329" s="199">
        <v>1109575750</v>
      </c>
      <c r="I1329" s="203" t="s">
        <v>327</v>
      </c>
      <c r="J1329" s="227">
        <v>44862</v>
      </c>
      <c r="K1329" s="198" t="str">
        <f t="shared" ca="1" si="0"/>
        <v>0 año, 9 mes</v>
      </c>
      <c r="L1329" s="199" t="s">
        <v>785</v>
      </c>
      <c r="M1329" s="199"/>
      <c r="N1329" s="199"/>
      <c r="O1329" s="199"/>
      <c r="P1329" s="199"/>
      <c r="Q1329" s="199" t="s">
        <v>212</v>
      </c>
      <c r="R1329" s="199" t="s">
        <v>1784</v>
      </c>
      <c r="S1329" s="199" t="str">
        <f t="shared" si="2"/>
        <v>HEX</v>
      </c>
      <c r="T1329" s="199"/>
      <c r="U1329" s="199" t="s">
        <v>371</v>
      </c>
    </row>
    <row r="1330" spans="1:21" ht="15.75" customHeight="1">
      <c r="A1330" s="200">
        <v>28</v>
      </c>
      <c r="B1330" s="199" t="s">
        <v>1824</v>
      </c>
      <c r="C1330" s="201">
        <v>2022</v>
      </c>
      <c r="D1330" s="202">
        <v>44923</v>
      </c>
      <c r="E1330" s="199" t="s">
        <v>1775</v>
      </c>
      <c r="F1330" s="199" t="s">
        <v>784</v>
      </c>
      <c r="G1330" s="199" t="s">
        <v>328</v>
      </c>
      <c r="H1330" s="199">
        <v>1109575750</v>
      </c>
      <c r="I1330" s="203" t="s">
        <v>327</v>
      </c>
      <c r="J1330" s="227">
        <v>44862</v>
      </c>
      <c r="K1330" s="198" t="str">
        <f t="shared" ca="1" si="0"/>
        <v>0 año, 9 mes</v>
      </c>
      <c r="L1330" s="199" t="s">
        <v>785</v>
      </c>
      <c r="M1330" s="199"/>
      <c r="N1330" s="199"/>
      <c r="O1330" s="199"/>
      <c r="P1330" s="199"/>
      <c r="Q1330" s="199" t="s">
        <v>223</v>
      </c>
      <c r="R1330" s="199" t="s">
        <v>1783</v>
      </c>
      <c r="S1330" s="199" t="str">
        <f t="shared" si="2"/>
        <v>PRE</v>
      </c>
      <c r="T1330" s="199"/>
      <c r="U1330" s="199" t="s">
        <v>371</v>
      </c>
    </row>
    <row r="1331" spans="1:21" ht="15.75" customHeight="1">
      <c r="A1331" s="200">
        <v>28</v>
      </c>
      <c r="B1331" s="199" t="s">
        <v>1824</v>
      </c>
      <c r="C1331" s="201">
        <v>2022</v>
      </c>
      <c r="D1331" s="202">
        <v>44923</v>
      </c>
      <c r="E1331" s="199" t="s">
        <v>1775</v>
      </c>
      <c r="F1331" s="199" t="s">
        <v>784</v>
      </c>
      <c r="G1331" s="199" t="s">
        <v>328</v>
      </c>
      <c r="H1331" s="199">
        <v>1109575750</v>
      </c>
      <c r="I1331" s="203" t="s">
        <v>327</v>
      </c>
      <c r="J1331" s="227">
        <v>44862</v>
      </c>
      <c r="K1331" s="198" t="str">
        <f t="shared" ca="1" si="0"/>
        <v>0 año, 9 mes</v>
      </c>
      <c r="L1331" s="199" t="s">
        <v>785</v>
      </c>
      <c r="M1331" s="199"/>
      <c r="N1331" s="199"/>
      <c r="O1331" s="199"/>
      <c r="P1331" s="199"/>
      <c r="Q1331" s="199" t="s">
        <v>226</v>
      </c>
      <c r="R1331" s="199" t="s">
        <v>1785</v>
      </c>
      <c r="S1331" s="199" t="str">
        <f t="shared" si="2"/>
        <v>ROT</v>
      </c>
      <c r="T1331" s="199"/>
      <c r="U1331" s="199" t="s">
        <v>371</v>
      </c>
    </row>
    <row r="1332" spans="1:21" ht="15.75" customHeight="1">
      <c r="A1332" s="200">
        <v>28</v>
      </c>
      <c r="B1332" s="199" t="s">
        <v>1824</v>
      </c>
      <c r="C1332" s="201">
        <v>2022</v>
      </c>
      <c r="D1332" s="202">
        <v>44923</v>
      </c>
      <c r="E1332" s="199" t="s">
        <v>1775</v>
      </c>
      <c r="F1332" s="199" t="s">
        <v>1390</v>
      </c>
      <c r="G1332" s="199" t="s">
        <v>328</v>
      </c>
      <c r="H1332" s="210">
        <v>1232819999</v>
      </c>
      <c r="I1332" s="203" t="s">
        <v>327</v>
      </c>
      <c r="J1332" s="206"/>
      <c r="K1332" s="198" t="str">
        <f t="shared" ca="1" si="0"/>
        <v>123 año, 7 mes</v>
      </c>
      <c r="L1332" s="199" t="s">
        <v>1391</v>
      </c>
      <c r="M1332" s="199"/>
      <c r="N1332" s="199"/>
      <c r="O1332" s="199"/>
      <c r="P1332" s="199"/>
      <c r="Q1332" s="199" t="s">
        <v>221</v>
      </c>
      <c r="R1332" s="199" t="s">
        <v>1777</v>
      </c>
      <c r="S1332" s="199" t="str">
        <f t="shared" si="2"/>
        <v>NIM</v>
      </c>
      <c r="T1332" s="199"/>
      <c r="U1332" s="199" t="s">
        <v>371</v>
      </c>
    </row>
    <row r="1333" spans="1:21" ht="15.75" customHeight="1">
      <c r="A1333" s="200">
        <v>28</v>
      </c>
      <c r="B1333" s="199" t="s">
        <v>1824</v>
      </c>
      <c r="C1333" s="201">
        <v>2022</v>
      </c>
      <c r="D1333" s="202">
        <v>44923</v>
      </c>
      <c r="E1333" s="199" t="s">
        <v>1775</v>
      </c>
      <c r="F1333" s="199" t="s">
        <v>1403</v>
      </c>
      <c r="G1333" s="199" t="s">
        <v>328</v>
      </c>
      <c r="H1333" s="199">
        <v>1232820423</v>
      </c>
      <c r="I1333" s="203" t="s">
        <v>324</v>
      </c>
      <c r="J1333" s="205">
        <v>44728</v>
      </c>
      <c r="K1333" s="198" t="str">
        <f t="shared" ca="1" si="0"/>
        <v>1 año, 2 mes</v>
      </c>
      <c r="L1333" s="199" t="s">
        <v>1404</v>
      </c>
      <c r="M1333" s="199" t="s">
        <v>1869</v>
      </c>
      <c r="N1333" s="199"/>
      <c r="O1333" s="199"/>
      <c r="P1333" s="199"/>
      <c r="Q1333" s="199" t="s">
        <v>212</v>
      </c>
      <c r="R1333" s="199" t="s">
        <v>1784</v>
      </c>
      <c r="S1333" s="199" t="str">
        <f t="shared" si="2"/>
        <v>HEX</v>
      </c>
      <c r="T1333" s="199"/>
      <c r="U1333" s="199" t="s">
        <v>375</v>
      </c>
    </row>
    <row r="1334" spans="1:21" ht="15.75" customHeight="1">
      <c r="A1334" s="200">
        <v>28</v>
      </c>
      <c r="B1334" s="199" t="s">
        <v>1824</v>
      </c>
      <c r="C1334" s="201">
        <v>2022</v>
      </c>
      <c r="D1334" s="202">
        <v>44923</v>
      </c>
      <c r="E1334" s="199" t="s">
        <v>1775</v>
      </c>
      <c r="F1334" s="199" t="s">
        <v>1403</v>
      </c>
      <c r="G1334" s="199" t="s">
        <v>328</v>
      </c>
      <c r="H1334" s="199">
        <v>1232820423</v>
      </c>
      <c r="I1334" s="203" t="s">
        <v>324</v>
      </c>
      <c r="J1334" s="205">
        <v>44728</v>
      </c>
      <c r="K1334" s="198" t="str">
        <f t="shared" ca="1" si="0"/>
        <v>1 año, 2 mes</v>
      </c>
      <c r="L1334" s="199" t="s">
        <v>1404</v>
      </c>
      <c r="M1334" s="199" t="s">
        <v>1869</v>
      </c>
      <c r="N1334" s="199"/>
      <c r="O1334" s="199"/>
      <c r="P1334" s="199"/>
      <c r="Q1334" s="199" t="s">
        <v>223</v>
      </c>
      <c r="R1334" s="199" t="s">
        <v>1783</v>
      </c>
      <c r="S1334" s="199" t="str">
        <f t="shared" si="2"/>
        <v>PRE</v>
      </c>
      <c r="T1334" s="199"/>
      <c r="U1334" s="199" t="s">
        <v>375</v>
      </c>
    </row>
    <row r="1335" spans="1:21" ht="15.75" customHeight="1">
      <c r="A1335" s="200">
        <v>28</v>
      </c>
      <c r="B1335" s="199" t="s">
        <v>1824</v>
      </c>
      <c r="C1335" s="201">
        <v>2022</v>
      </c>
      <c r="D1335" s="202">
        <v>44923</v>
      </c>
      <c r="E1335" s="199" t="s">
        <v>1775</v>
      </c>
      <c r="F1335" s="199" t="s">
        <v>1403</v>
      </c>
      <c r="G1335" s="199" t="s">
        <v>328</v>
      </c>
      <c r="H1335" s="199">
        <v>1232820423</v>
      </c>
      <c r="I1335" s="203" t="s">
        <v>324</v>
      </c>
      <c r="J1335" s="205">
        <v>44728</v>
      </c>
      <c r="K1335" s="198" t="str">
        <f t="shared" ca="1" si="0"/>
        <v>1 año, 2 mes</v>
      </c>
      <c r="L1335" s="199" t="s">
        <v>1404</v>
      </c>
      <c r="M1335" s="199" t="s">
        <v>1869</v>
      </c>
      <c r="N1335" s="199"/>
      <c r="O1335" s="199"/>
      <c r="P1335" s="199"/>
      <c r="Q1335" s="199" t="s">
        <v>231</v>
      </c>
      <c r="R1335" s="199" t="s">
        <v>1871</v>
      </c>
      <c r="S1335" s="199" t="str">
        <f t="shared" si="2"/>
        <v>INF</v>
      </c>
      <c r="T1335" s="199"/>
      <c r="U1335" s="199" t="s">
        <v>375</v>
      </c>
    </row>
    <row r="1336" spans="1:21" ht="15.75" customHeight="1">
      <c r="A1336" s="200">
        <v>29</v>
      </c>
      <c r="B1336" s="199" t="s">
        <v>1824</v>
      </c>
      <c r="C1336" s="201">
        <v>2022</v>
      </c>
      <c r="D1336" s="202">
        <v>44924</v>
      </c>
      <c r="E1336" s="199" t="s">
        <v>1775</v>
      </c>
      <c r="F1336" s="199" t="s">
        <v>994</v>
      </c>
      <c r="G1336" s="199" t="s">
        <v>322</v>
      </c>
      <c r="H1336" s="199">
        <v>1130612590</v>
      </c>
      <c r="I1336" s="203" t="s">
        <v>324</v>
      </c>
      <c r="J1336" s="206"/>
      <c r="K1336" s="198" t="str">
        <f t="shared" ca="1" si="0"/>
        <v>123 año, 7 mes</v>
      </c>
      <c r="L1336" s="199" t="s">
        <v>995</v>
      </c>
      <c r="M1336" s="199"/>
      <c r="N1336" s="199"/>
      <c r="O1336" s="199"/>
      <c r="P1336" s="199"/>
      <c r="Q1336" s="199" t="s">
        <v>231</v>
      </c>
      <c r="R1336" s="199" t="s">
        <v>1871</v>
      </c>
      <c r="S1336" s="199" t="str">
        <f t="shared" si="2"/>
        <v>INF</v>
      </c>
      <c r="T1336" s="199"/>
      <c r="U1336" s="199" t="s">
        <v>375</v>
      </c>
    </row>
    <row r="1337" spans="1:21" ht="15.75" customHeight="1">
      <c r="A1337" s="200">
        <v>29</v>
      </c>
      <c r="B1337" s="199" t="s">
        <v>1824</v>
      </c>
      <c r="C1337" s="201">
        <v>2022</v>
      </c>
      <c r="D1337" s="202">
        <v>44924</v>
      </c>
      <c r="E1337" s="199" t="s">
        <v>1775</v>
      </c>
      <c r="F1337" s="199" t="s">
        <v>1077</v>
      </c>
      <c r="G1337" s="199" t="s">
        <v>328</v>
      </c>
      <c r="H1337" s="210">
        <v>1150696359</v>
      </c>
      <c r="I1337" s="203" t="s">
        <v>324</v>
      </c>
      <c r="J1337" s="206"/>
      <c r="K1337" s="198" t="str">
        <f t="shared" ca="1" si="0"/>
        <v>123 año, 7 mes</v>
      </c>
      <c r="L1337" s="199" t="s">
        <v>1078</v>
      </c>
      <c r="M1337" s="199"/>
      <c r="N1337" s="199"/>
      <c r="O1337" s="199"/>
      <c r="P1337" s="199"/>
      <c r="Q1337" s="199" t="s">
        <v>300</v>
      </c>
      <c r="R1337" s="199" t="s">
        <v>1779</v>
      </c>
      <c r="S1337" s="199" t="str">
        <f t="shared" si="2"/>
        <v>PEN</v>
      </c>
      <c r="T1337" s="199"/>
      <c r="U1337" s="199" t="s">
        <v>375</v>
      </c>
    </row>
    <row r="1338" spans="1:21" ht="15.75" customHeight="1">
      <c r="A1338" s="200">
        <v>29</v>
      </c>
      <c r="B1338" s="199" t="s">
        <v>1824</v>
      </c>
      <c r="C1338" s="201">
        <v>2022</v>
      </c>
      <c r="D1338" s="202">
        <v>44924</v>
      </c>
      <c r="E1338" s="199" t="s">
        <v>1775</v>
      </c>
      <c r="F1338" s="199" t="s">
        <v>1077</v>
      </c>
      <c r="G1338" s="199" t="s">
        <v>328</v>
      </c>
      <c r="H1338" s="210">
        <v>1150696359</v>
      </c>
      <c r="I1338" s="203" t="s">
        <v>324</v>
      </c>
      <c r="J1338" s="206"/>
      <c r="K1338" s="198" t="str">
        <f t="shared" ca="1" si="0"/>
        <v>123 año, 7 mes</v>
      </c>
      <c r="L1338" s="199" t="s">
        <v>1078</v>
      </c>
      <c r="M1338" s="199"/>
      <c r="N1338" s="199"/>
      <c r="O1338" s="199"/>
      <c r="P1338" s="199"/>
      <c r="Q1338" s="199" t="s">
        <v>227</v>
      </c>
      <c r="R1338" s="199" t="s">
        <v>1789</v>
      </c>
      <c r="S1338" s="199" t="str">
        <f t="shared" si="2"/>
        <v>AVA</v>
      </c>
      <c r="T1338" s="199"/>
      <c r="U1338" s="199" t="s">
        <v>375</v>
      </c>
    </row>
    <row r="1339" spans="1:21" ht="15.75" customHeight="1">
      <c r="A1339" s="200">
        <v>29</v>
      </c>
      <c r="B1339" s="199" t="s">
        <v>1824</v>
      </c>
      <c r="C1339" s="201">
        <v>2022</v>
      </c>
      <c r="D1339" s="202">
        <v>44924</v>
      </c>
      <c r="E1339" s="199" t="s">
        <v>1775</v>
      </c>
      <c r="F1339" s="199" t="s">
        <v>1077</v>
      </c>
      <c r="G1339" s="199" t="s">
        <v>328</v>
      </c>
      <c r="H1339" s="210">
        <v>1150696359</v>
      </c>
      <c r="I1339" s="203" t="s">
        <v>324</v>
      </c>
      <c r="J1339" s="206"/>
      <c r="K1339" s="198" t="str">
        <f t="shared" ca="1" si="0"/>
        <v>123 año, 7 mes</v>
      </c>
      <c r="L1339" s="199" t="s">
        <v>1078</v>
      </c>
      <c r="M1339" s="199"/>
      <c r="N1339" s="199"/>
      <c r="O1339" s="199"/>
      <c r="P1339" s="199"/>
      <c r="Q1339" s="199" t="s">
        <v>224</v>
      </c>
      <c r="R1339" s="199" t="s">
        <v>1780</v>
      </c>
      <c r="S1339" s="199" t="str">
        <f t="shared" si="2"/>
        <v>STA</v>
      </c>
      <c r="T1339" s="199"/>
      <c r="U1339" s="199" t="s">
        <v>375</v>
      </c>
    </row>
    <row r="1340" spans="1:21" ht="15.75" customHeight="1">
      <c r="A1340" s="200">
        <v>29</v>
      </c>
      <c r="B1340" s="199" t="s">
        <v>1824</v>
      </c>
      <c r="C1340" s="201">
        <v>2022</v>
      </c>
      <c r="D1340" s="202">
        <v>44924</v>
      </c>
      <c r="E1340" s="199" t="s">
        <v>1775</v>
      </c>
      <c r="F1340" s="199" t="s">
        <v>1138</v>
      </c>
      <c r="G1340" s="199" t="s">
        <v>328</v>
      </c>
      <c r="H1340" s="210">
        <v>1232805723</v>
      </c>
      <c r="I1340" s="203" t="s">
        <v>327</v>
      </c>
      <c r="J1340" s="205">
        <v>43318</v>
      </c>
      <c r="K1340" s="198" t="str">
        <f t="shared" ca="1" si="0"/>
        <v>5 año, 0 mes</v>
      </c>
      <c r="L1340" s="199" t="s">
        <v>1139</v>
      </c>
      <c r="M1340" s="207" t="s">
        <v>1856</v>
      </c>
      <c r="N1340" s="207">
        <v>1130612590</v>
      </c>
      <c r="O1340" s="207" t="s">
        <v>994</v>
      </c>
      <c r="P1340" s="207">
        <v>3165313244</v>
      </c>
      <c r="Q1340" s="199" t="s">
        <v>231</v>
      </c>
      <c r="R1340" s="199" t="s">
        <v>1871</v>
      </c>
      <c r="S1340" s="199" t="str">
        <f t="shared" si="2"/>
        <v>INF</v>
      </c>
      <c r="T1340" s="199"/>
      <c r="U1340" s="199" t="s">
        <v>375</v>
      </c>
    </row>
    <row r="1341" spans="1:21" ht="15.75" customHeight="1">
      <c r="A1341" s="200">
        <v>29</v>
      </c>
      <c r="B1341" s="199" t="s">
        <v>1824</v>
      </c>
      <c r="C1341" s="201">
        <v>2022</v>
      </c>
      <c r="D1341" s="202">
        <v>44924</v>
      </c>
      <c r="E1341" s="199" t="s">
        <v>1775</v>
      </c>
      <c r="F1341" s="199" t="s">
        <v>362</v>
      </c>
      <c r="G1341" s="199" t="s">
        <v>322</v>
      </c>
      <c r="H1341" s="199">
        <v>10525103</v>
      </c>
      <c r="I1341" s="203" t="s">
        <v>324</v>
      </c>
      <c r="J1341" s="206"/>
      <c r="K1341" s="198" t="str">
        <f t="shared" ca="1" si="0"/>
        <v>123 año, 7 mes</v>
      </c>
      <c r="L1341" s="199" t="s">
        <v>1883</v>
      </c>
      <c r="M1341" s="199"/>
      <c r="N1341" s="199"/>
      <c r="O1341" s="199"/>
      <c r="P1341" s="199"/>
      <c r="Q1341" s="199" t="s">
        <v>231</v>
      </c>
      <c r="R1341" s="199" t="s">
        <v>1871</v>
      </c>
      <c r="S1341" s="199" t="str">
        <f t="shared" si="2"/>
        <v>INF</v>
      </c>
      <c r="T1341" s="199"/>
      <c r="U1341" s="199" t="s">
        <v>375</v>
      </c>
    </row>
    <row r="1342" spans="1:21" ht="15.75" customHeight="1">
      <c r="A1342" s="200">
        <v>30</v>
      </c>
      <c r="B1342" s="199" t="s">
        <v>1824</v>
      </c>
      <c r="C1342" s="201">
        <v>2022</v>
      </c>
      <c r="D1342" s="202">
        <v>44925</v>
      </c>
      <c r="E1342" s="199" t="s">
        <v>1775</v>
      </c>
      <c r="F1342" s="199" t="s">
        <v>487</v>
      </c>
      <c r="G1342" s="199" t="s">
        <v>332</v>
      </c>
      <c r="H1342" s="210">
        <v>1104827031</v>
      </c>
      <c r="I1342" s="203" t="s">
        <v>327</v>
      </c>
      <c r="J1342" s="206"/>
      <c r="K1342" s="198" t="str">
        <f t="shared" ca="1" si="0"/>
        <v>123 año, 7 mes</v>
      </c>
      <c r="L1342" s="199" t="s">
        <v>488</v>
      </c>
      <c r="M1342" s="199"/>
      <c r="N1342" s="199"/>
      <c r="O1342" s="199"/>
      <c r="P1342" s="199"/>
      <c r="Q1342" s="199" t="s">
        <v>200</v>
      </c>
      <c r="R1342" s="199" t="s">
        <v>1809</v>
      </c>
      <c r="S1342" s="199" t="str">
        <f t="shared" si="2"/>
        <v>BOO</v>
      </c>
      <c r="T1342" s="199"/>
      <c r="U1342" s="199" t="s">
        <v>375</v>
      </c>
    </row>
    <row r="1343" spans="1:21" ht="15.75" customHeight="1">
      <c r="A1343" s="200">
        <v>30</v>
      </c>
      <c r="B1343" s="199" t="s">
        <v>1824</v>
      </c>
      <c r="C1343" s="201">
        <v>2022</v>
      </c>
      <c r="D1343" s="202">
        <v>44925</v>
      </c>
      <c r="E1343" s="199" t="s">
        <v>1775</v>
      </c>
      <c r="F1343" s="199" t="s">
        <v>487</v>
      </c>
      <c r="G1343" s="199" t="s">
        <v>332</v>
      </c>
      <c r="H1343" s="210">
        <v>1104827031</v>
      </c>
      <c r="I1343" s="203" t="s">
        <v>327</v>
      </c>
      <c r="J1343" s="206"/>
      <c r="K1343" s="198" t="str">
        <f t="shared" ca="1" si="0"/>
        <v>123 año, 7 mes</v>
      </c>
      <c r="L1343" s="199" t="s">
        <v>488</v>
      </c>
      <c r="M1343" s="199"/>
      <c r="N1343" s="199"/>
      <c r="O1343" s="199"/>
      <c r="P1343" s="199"/>
      <c r="Q1343" s="199" t="s">
        <v>231</v>
      </c>
      <c r="R1343" s="199" t="s">
        <v>1871</v>
      </c>
      <c r="S1343" s="199" t="str">
        <f t="shared" si="2"/>
        <v>INF</v>
      </c>
      <c r="T1343" s="199"/>
      <c r="U1343" s="199" t="s">
        <v>375</v>
      </c>
    </row>
    <row r="1344" spans="1:21" ht="15.75" customHeight="1">
      <c r="A1344" s="226">
        <v>11</v>
      </c>
      <c r="B1344" s="207" t="s">
        <v>1829</v>
      </c>
      <c r="C1344" s="243">
        <v>2023</v>
      </c>
      <c r="D1344" s="244">
        <v>44937</v>
      </c>
      <c r="E1344" s="207" t="s">
        <v>1775</v>
      </c>
      <c r="F1344" s="199" t="s">
        <v>1284</v>
      </c>
      <c r="G1344" s="207" t="s">
        <v>328</v>
      </c>
      <c r="H1344" s="199">
        <v>1232816501</v>
      </c>
      <c r="I1344" s="245" t="s">
        <v>324</v>
      </c>
      <c r="J1344" s="205">
        <v>44363</v>
      </c>
      <c r="K1344" s="198" t="str">
        <f t="shared" ca="1" si="0"/>
        <v>2 año, 2 mes</v>
      </c>
      <c r="L1344" s="207" t="s">
        <v>1285</v>
      </c>
      <c r="M1344" s="199" t="s">
        <v>1786</v>
      </c>
      <c r="N1344" s="199" t="s">
        <v>1286</v>
      </c>
      <c r="O1344" s="199" t="s">
        <v>1287</v>
      </c>
      <c r="P1344" s="199">
        <v>3003007011</v>
      </c>
      <c r="Q1344" s="207" t="s">
        <v>209</v>
      </c>
      <c r="R1344" s="207" t="s">
        <v>1779</v>
      </c>
      <c r="S1344" s="199" t="str">
        <f t="shared" si="2"/>
        <v>PEN</v>
      </c>
      <c r="T1344" s="207"/>
      <c r="U1344" s="207" t="s">
        <v>375</v>
      </c>
    </row>
    <row r="1345" spans="1:21" ht="15.75" customHeight="1">
      <c r="A1345" s="226">
        <v>11</v>
      </c>
      <c r="B1345" s="207" t="s">
        <v>1829</v>
      </c>
      <c r="C1345" s="243">
        <v>2023</v>
      </c>
      <c r="D1345" s="244">
        <v>44937</v>
      </c>
      <c r="E1345" s="207" t="s">
        <v>1775</v>
      </c>
      <c r="F1345" s="199" t="s">
        <v>1284</v>
      </c>
      <c r="G1345" s="207" t="s">
        <v>328</v>
      </c>
      <c r="H1345" s="199">
        <v>1232816501</v>
      </c>
      <c r="I1345" s="245" t="s">
        <v>324</v>
      </c>
      <c r="J1345" s="205">
        <v>44363</v>
      </c>
      <c r="K1345" s="198" t="str">
        <f t="shared" ca="1" si="0"/>
        <v>2 año, 2 mes</v>
      </c>
      <c r="L1345" s="207" t="s">
        <v>1285</v>
      </c>
      <c r="M1345" s="199" t="s">
        <v>1786</v>
      </c>
      <c r="N1345" s="199" t="s">
        <v>1286</v>
      </c>
      <c r="O1345" s="199" t="s">
        <v>1287</v>
      </c>
      <c r="P1345" s="199">
        <v>3003007011</v>
      </c>
      <c r="Q1345" s="207" t="s">
        <v>229</v>
      </c>
      <c r="R1345" s="207" t="s">
        <v>1780</v>
      </c>
      <c r="S1345" s="199" t="str">
        <f t="shared" si="2"/>
        <v>STA</v>
      </c>
      <c r="T1345" s="207"/>
      <c r="U1345" s="207" t="s">
        <v>375</v>
      </c>
    </row>
    <row r="1346" spans="1:21" ht="15.75" customHeight="1">
      <c r="A1346" s="226">
        <v>11</v>
      </c>
      <c r="B1346" s="207" t="s">
        <v>1829</v>
      </c>
      <c r="C1346" s="243">
        <v>2023</v>
      </c>
      <c r="D1346" s="244">
        <v>44937</v>
      </c>
      <c r="E1346" s="207" t="s">
        <v>1775</v>
      </c>
      <c r="F1346" s="199" t="s">
        <v>1284</v>
      </c>
      <c r="G1346" s="207" t="s">
        <v>328</v>
      </c>
      <c r="H1346" s="199">
        <v>1232816501</v>
      </c>
      <c r="I1346" s="245" t="s">
        <v>324</v>
      </c>
      <c r="J1346" s="205">
        <v>44363</v>
      </c>
      <c r="K1346" s="198" t="str">
        <f t="shared" ca="1" si="0"/>
        <v>2 año, 2 mes</v>
      </c>
      <c r="L1346" s="207" t="s">
        <v>1285</v>
      </c>
      <c r="M1346" s="199" t="s">
        <v>1786</v>
      </c>
      <c r="N1346" s="199" t="s">
        <v>1286</v>
      </c>
      <c r="O1346" s="199" t="s">
        <v>1287</v>
      </c>
      <c r="P1346" s="199">
        <v>3003007011</v>
      </c>
      <c r="Q1346" s="207" t="s">
        <v>227</v>
      </c>
      <c r="R1346" s="207" t="s">
        <v>1885</v>
      </c>
      <c r="S1346" s="199" t="str">
        <f t="shared" si="2"/>
        <v>AVA</v>
      </c>
      <c r="T1346" s="207"/>
      <c r="U1346" s="207" t="s">
        <v>375</v>
      </c>
    </row>
    <row r="1347" spans="1:21" ht="15.75" customHeight="1">
      <c r="A1347" s="246">
        <v>12</v>
      </c>
      <c r="B1347" s="208" t="s">
        <v>1829</v>
      </c>
      <c r="C1347" s="247">
        <v>2023</v>
      </c>
      <c r="D1347" s="244">
        <v>44938</v>
      </c>
      <c r="E1347" s="208" t="s">
        <v>1775</v>
      </c>
      <c r="F1347" s="208" t="s">
        <v>775</v>
      </c>
      <c r="G1347" s="208" t="s">
        <v>328</v>
      </c>
      <c r="H1347" s="208">
        <v>1109574992</v>
      </c>
      <c r="I1347" s="248" t="s">
        <v>324</v>
      </c>
      <c r="J1347" s="209">
        <v>44764</v>
      </c>
      <c r="K1347" s="198" t="str">
        <f t="shared" ca="1" si="0"/>
        <v>1 año, 1 mes</v>
      </c>
      <c r="L1347" s="208" t="s">
        <v>776</v>
      </c>
      <c r="M1347" s="207" t="s">
        <v>1815</v>
      </c>
      <c r="N1347" s="207">
        <v>1144102198</v>
      </c>
      <c r="O1347" s="207" t="s">
        <v>777</v>
      </c>
      <c r="P1347" s="207">
        <v>3154331609</v>
      </c>
      <c r="Q1347" s="208" t="s">
        <v>221</v>
      </c>
      <c r="R1347" s="208" t="s">
        <v>1777</v>
      </c>
      <c r="S1347" s="199" t="str">
        <f t="shared" si="2"/>
        <v>NIM</v>
      </c>
      <c r="T1347" s="208"/>
      <c r="U1347" s="199" t="s">
        <v>371</v>
      </c>
    </row>
    <row r="1348" spans="1:21" ht="15.75" customHeight="1">
      <c r="A1348" s="246">
        <v>13</v>
      </c>
      <c r="B1348" s="207" t="s">
        <v>1829</v>
      </c>
      <c r="C1348" s="247">
        <v>2023</v>
      </c>
      <c r="D1348" s="244">
        <v>44939</v>
      </c>
      <c r="E1348" s="208" t="s">
        <v>1775</v>
      </c>
      <c r="F1348" s="199" t="s">
        <v>1195</v>
      </c>
      <c r="G1348" s="208" t="s">
        <v>328</v>
      </c>
      <c r="H1348" s="208">
        <v>1232812221</v>
      </c>
      <c r="I1348" s="249" t="s">
        <v>324</v>
      </c>
      <c r="J1348" s="209">
        <v>43966</v>
      </c>
      <c r="K1348" s="198" t="str">
        <f t="shared" ca="1" si="0"/>
        <v>3 año, 3 mes</v>
      </c>
      <c r="L1348" s="199" t="s">
        <v>1196</v>
      </c>
      <c r="M1348" s="208"/>
      <c r="N1348" s="208"/>
      <c r="O1348" s="208"/>
      <c r="P1348" s="208"/>
      <c r="Q1348" s="208" t="s">
        <v>221</v>
      </c>
      <c r="R1348" s="208" t="s">
        <v>1777</v>
      </c>
      <c r="S1348" s="199" t="str">
        <f t="shared" si="2"/>
        <v>NIM</v>
      </c>
      <c r="T1348" s="208"/>
      <c r="U1348" s="208" t="s">
        <v>375</v>
      </c>
    </row>
    <row r="1349" spans="1:21" ht="15.75" customHeight="1">
      <c r="A1349" s="246">
        <v>13</v>
      </c>
      <c r="B1349" s="207" t="s">
        <v>1829</v>
      </c>
      <c r="C1349" s="247">
        <v>2023</v>
      </c>
      <c r="D1349" s="244">
        <v>44939</v>
      </c>
      <c r="E1349" s="208" t="s">
        <v>1886</v>
      </c>
      <c r="F1349" s="208" t="s">
        <v>1887</v>
      </c>
      <c r="G1349" s="208" t="s">
        <v>328</v>
      </c>
      <c r="H1349" s="208">
        <v>1109573349</v>
      </c>
      <c r="I1349" s="249" t="s">
        <v>327</v>
      </c>
      <c r="J1349" s="209">
        <v>44535</v>
      </c>
      <c r="K1349" s="198" t="str">
        <f t="shared" ca="1" si="0"/>
        <v>1 año, 8 mes</v>
      </c>
      <c r="L1349" s="208" t="s">
        <v>731</v>
      </c>
      <c r="M1349" s="208"/>
      <c r="N1349" s="208"/>
      <c r="O1349" s="208"/>
      <c r="P1349" s="208"/>
      <c r="Q1349" s="208" t="s">
        <v>230</v>
      </c>
      <c r="R1349" s="208" t="s">
        <v>1781</v>
      </c>
      <c r="S1349" s="199" t="str">
        <f t="shared" si="2"/>
        <v>VAR</v>
      </c>
      <c r="T1349" s="208"/>
      <c r="U1349" s="208" t="s">
        <v>375</v>
      </c>
    </row>
    <row r="1350" spans="1:21" ht="15.75" customHeight="1">
      <c r="A1350" s="226">
        <v>14</v>
      </c>
      <c r="B1350" s="207" t="s">
        <v>1829</v>
      </c>
      <c r="C1350" s="243">
        <v>2023</v>
      </c>
      <c r="D1350" s="244">
        <v>44940</v>
      </c>
      <c r="E1350" s="199" t="s">
        <v>1775</v>
      </c>
      <c r="F1350" s="199" t="s">
        <v>918</v>
      </c>
      <c r="G1350" s="207" t="s">
        <v>328</v>
      </c>
      <c r="H1350" s="207">
        <v>1112069120</v>
      </c>
      <c r="I1350" s="250" t="s">
        <v>327</v>
      </c>
      <c r="J1350" s="205">
        <v>44274</v>
      </c>
      <c r="K1350" s="198" t="str">
        <f t="shared" ca="1" si="0"/>
        <v>2 año, 5 mes</v>
      </c>
      <c r="L1350" s="199" t="s">
        <v>919</v>
      </c>
      <c r="M1350" s="199" t="s">
        <v>1866</v>
      </c>
      <c r="N1350" s="199">
        <v>31578177</v>
      </c>
      <c r="O1350" s="199" t="s">
        <v>920</v>
      </c>
      <c r="P1350" s="199">
        <v>3162463729</v>
      </c>
      <c r="Q1350" s="207" t="s">
        <v>223</v>
      </c>
      <c r="R1350" s="207" t="s">
        <v>1888</v>
      </c>
      <c r="S1350" s="199" t="str">
        <f t="shared" si="2"/>
        <v>PRE</v>
      </c>
      <c r="T1350" s="207"/>
      <c r="U1350" s="207" t="s">
        <v>375</v>
      </c>
    </row>
    <row r="1351" spans="1:21" ht="15.75" customHeight="1">
      <c r="A1351" s="246">
        <v>14</v>
      </c>
      <c r="B1351" s="207" t="s">
        <v>1829</v>
      </c>
      <c r="C1351" s="247">
        <v>2023</v>
      </c>
      <c r="D1351" s="251">
        <v>44940</v>
      </c>
      <c r="E1351" s="208" t="s">
        <v>1775</v>
      </c>
      <c r="F1351" s="208" t="s">
        <v>1129</v>
      </c>
      <c r="G1351" s="208" t="s">
        <v>328</v>
      </c>
      <c r="H1351" s="208">
        <v>1232805109</v>
      </c>
      <c r="I1351" s="249" t="s">
        <v>327</v>
      </c>
      <c r="J1351" s="209">
        <v>43260</v>
      </c>
      <c r="K1351" s="198" t="str">
        <f t="shared" ca="1" si="0"/>
        <v>5 año, 2 mes</v>
      </c>
      <c r="L1351" s="208" t="s">
        <v>1130</v>
      </c>
      <c r="M1351" s="208"/>
      <c r="N1351" s="208"/>
      <c r="O1351" s="208"/>
      <c r="P1351" s="208"/>
      <c r="Q1351" s="208" t="s">
        <v>223</v>
      </c>
      <c r="R1351" s="208" t="s">
        <v>1783</v>
      </c>
      <c r="S1351" s="199" t="str">
        <f t="shared" si="2"/>
        <v>PRE</v>
      </c>
      <c r="T1351" s="208"/>
      <c r="U1351" s="208" t="s">
        <v>375</v>
      </c>
    </row>
    <row r="1352" spans="1:21" ht="15.75" customHeight="1">
      <c r="A1352" s="246">
        <v>14</v>
      </c>
      <c r="B1352" s="207" t="s">
        <v>1829</v>
      </c>
      <c r="C1352" s="247">
        <v>2023</v>
      </c>
      <c r="D1352" s="251">
        <v>44940</v>
      </c>
      <c r="E1352" s="208" t="s">
        <v>1886</v>
      </c>
      <c r="F1352" s="207" t="s">
        <v>868</v>
      </c>
      <c r="G1352" s="208" t="s">
        <v>328</v>
      </c>
      <c r="H1352" s="208">
        <v>1110380069</v>
      </c>
      <c r="I1352" s="248" t="s">
        <v>327</v>
      </c>
      <c r="J1352" s="205">
        <v>44236</v>
      </c>
      <c r="K1352" s="198" t="str">
        <f t="shared" ca="1" si="0"/>
        <v>2 año, 6 mes</v>
      </c>
      <c r="L1352" s="208" t="s">
        <v>869</v>
      </c>
      <c r="M1352" s="207" t="s">
        <v>1795</v>
      </c>
      <c r="N1352" s="207">
        <v>1144066927</v>
      </c>
      <c r="O1352" s="207" t="s">
        <v>870</v>
      </c>
      <c r="P1352" s="207">
        <v>3216495617</v>
      </c>
      <c r="Q1352" s="208" t="s">
        <v>302</v>
      </c>
      <c r="R1352" s="208" t="s">
        <v>1780</v>
      </c>
      <c r="S1352" s="199" t="str">
        <f t="shared" si="2"/>
        <v>STA</v>
      </c>
      <c r="T1352" s="208"/>
      <c r="U1352" s="208" t="s">
        <v>375</v>
      </c>
    </row>
    <row r="1353" spans="1:21" ht="15.75" customHeight="1">
      <c r="A1353" s="246">
        <v>14</v>
      </c>
      <c r="B1353" s="207" t="s">
        <v>1829</v>
      </c>
      <c r="C1353" s="247">
        <v>2023</v>
      </c>
      <c r="D1353" s="251">
        <v>44940</v>
      </c>
      <c r="E1353" s="208" t="s">
        <v>1886</v>
      </c>
      <c r="F1353" s="208" t="s">
        <v>1321</v>
      </c>
      <c r="G1353" s="208" t="s">
        <v>328</v>
      </c>
      <c r="H1353" s="208">
        <v>1232817922</v>
      </c>
      <c r="I1353" s="248" t="s">
        <v>324</v>
      </c>
      <c r="J1353" s="205">
        <v>44485</v>
      </c>
      <c r="K1353" s="198" t="str">
        <f t="shared" ca="1" si="0"/>
        <v>1 año, 10 mes</v>
      </c>
      <c r="L1353" s="208" t="s">
        <v>1322</v>
      </c>
      <c r="M1353" s="207" t="s">
        <v>1873</v>
      </c>
      <c r="N1353" s="207">
        <v>38558855</v>
      </c>
      <c r="O1353" s="207" t="s">
        <v>1137</v>
      </c>
      <c r="P1353" s="207">
        <v>3147708289</v>
      </c>
      <c r="Q1353" s="208" t="s">
        <v>221</v>
      </c>
      <c r="R1353" s="208" t="s">
        <v>1777</v>
      </c>
      <c r="S1353" s="199" t="str">
        <f t="shared" si="2"/>
        <v>NIM</v>
      </c>
      <c r="T1353" s="208"/>
      <c r="U1353" s="208" t="s">
        <v>375</v>
      </c>
    </row>
    <row r="1354" spans="1:21" ht="15.75" customHeight="1">
      <c r="A1354" s="246">
        <v>14</v>
      </c>
      <c r="B1354" s="207" t="s">
        <v>1829</v>
      </c>
      <c r="C1354" s="247">
        <v>2023</v>
      </c>
      <c r="D1354" s="251">
        <v>44940</v>
      </c>
      <c r="E1354" s="208" t="s">
        <v>1886</v>
      </c>
      <c r="F1354" s="208" t="s">
        <v>1321</v>
      </c>
      <c r="G1354" s="208" t="s">
        <v>328</v>
      </c>
      <c r="H1354" s="208">
        <v>1232817922</v>
      </c>
      <c r="I1354" s="248" t="s">
        <v>324</v>
      </c>
      <c r="J1354" s="205">
        <v>44485</v>
      </c>
      <c r="K1354" s="198" t="str">
        <f t="shared" ca="1" si="0"/>
        <v>1 año, 10 mes</v>
      </c>
      <c r="L1354" s="208" t="s">
        <v>1322</v>
      </c>
      <c r="M1354" s="207" t="s">
        <v>1873</v>
      </c>
      <c r="N1354" s="207">
        <v>38558855</v>
      </c>
      <c r="O1354" s="207" t="s">
        <v>1137</v>
      </c>
      <c r="P1354" s="207">
        <v>3147708289</v>
      </c>
      <c r="Q1354" s="208" t="s">
        <v>1889</v>
      </c>
      <c r="R1354" s="208" t="s">
        <v>1885</v>
      </c>
      <c r="S1354" s="199" t="str">
        <f t="shared" si="2"/>
        <v>AVA</v>
      </c>
      <c r="T1354" s="208"/>
      <c r="U1354" s="208" t="s">
        <v>375</v>
      </c>
    </row>
    <row r="1355" spans="1:21" ht="15.75" customHeight="1">
      <c r="A1355" s="246">
        <v>14</v>
      </c>
      <c r="B1355" s="207" t="s">
        <v>1829</v>
      </c>
      <c r="C1355" s="247">
        <v>2023</v>
      </c>
      <c r="D1355" s="251">
        <v>44940</v>
      </c>
      <c r="E1355" s="208" t="s">
        <v>1775</v>
      </c>
      <c r="F1355" s="208" t="s">
        <v>987</v>
      </c>
      <c r="G1355" s="208" t="s">
        <v>328</v>
      </c>
      <c r="H1355" s="208">
        <v>1126828189</v>
      </c>
      <c r="I1355" s="249" t="s">
        <v>324</v>
      </c>
      <c r="J1355" s="209">
        <v>44371</v>
      </c>
      <c r="K1355" s="198" t="str">
        <f t="shared" ca="1" si="0"/>
        <v>2 año, 2 mes</v>
      </c>
      <c r="L1355" s="208" t="s">
        <v>325</v>
      </c>
      <c r="M1355" s="208" t="s">
        <v>1791</v>
      </c>
      <c r="N1355" s="208"/>
      <c r="O1355" s="208"/>
      <c r="P1355" s="208"/>
      <c r="Q1355" s="208" t="s">
        <v>304</v>
      </c>
      <c r="R1355" s="208" t="s">
        <v>1779</v>
      </c>
      <c r="S1355" s="199" t="str">
        <f t="shared" si="2"/>
        <v>PEN</v>
      </c>
      <c r="T1355" s="208"/>
      <c r="U1355" s="208" t="s">
        <v>375</v>
      </c>
    </row>
    <row r="1356" spans="1:21" ht="15.75" customHeight="1">
      <c r="A1356" s="246">
        <v>14</v>
      </c>
      <c r="B1356" s="207" t="s">
        <v>1829</v>
      </c>
      <c r="C1356" s="247">
        <v>2023</v>
      </c>
      <c r="D1356" s="251">
        <v>44940</v>
      </c>
      <c r="E1356" s="208" t="s">
        <v>1775</v>
      </c>
      <c r="F1356" s="208" t="s">
        <v>987</v>
      </c>
      <c r="G1356" s="208" t="s">
        <v>328</v>
      </c>
      <c r="H1356" s="208">
        <v>1126828189</v>
      </c>
      <c r="I1356" s="249" t="s">
        <v>324</v>
      </c>
      <c r="J1356" s="209">
        <v>44371</v>
      </c>
      <c r="K1356" s="198" t="str">
        <f t="shared" ca="1" si="0"/>
        <v>2 año, 2 mes</v>
      </c>
      <c r="L1356" s="208" t="s">
        <v>325</v>
      </c>
      <c r="M1356" s="208" t="s">
        <v>1791</v>
      </c>
      <c r="N1356" s="208"/>
      <c r="O1356" s="208"/>
      <c r="P1356" s="208"/>
      <c r="Q1356" s="208" t="s">
        <v>229</v>
      </c>
      <c r="R1356" s="208" t="s">
        <v>1780</v>
      </c>
      <c r="S1356" s="199" t="str">
        <f t="shared" si="2"/>
        <v>STA</v>
      </c>
      <c r="T1356" s="208"/>
      <c r="U1356" s="208" t="s">
        <v>375</v>
      </c>
    </row>
    <row r="1357" spans="1:21" ht="15.75" customHeight="1">
      <c r="A1357" s="246">
        <v>14</v>
      </c>
      <c r="B1357" s="207" t="s">
        <v>1829</v>
      </c>
      <c r="C1357" s="247">
        <v>2023</v>
      </c>
      <c r="D1357" s="251">
        <v>44940</v>
      </c>
      <c r="E1357" s="208" t="s">
        <v>1775</v>
      </c>
      <c r="F1357" s="208" t="s">
        <v>987</v>
      </c>
      <c r="G1357" s="208" t="s">
        <v>328</v>
      </c>
      <c r="H1357" s="208">
        <v>1126828189</v>
      </c>
      <c r="I1357" s="249" t="s">
        <v>324</v>
      </c>
      <c r="J1357" s="209">
        <v>44371</v>
      </c>
      <c r="K1357" s="198" t="str">
        <f t="shared" ca="1" si="0"/>
        <v>2 año, 2 mes</v>
      </c>
      <c r="L1357" s="208" t="s">
        <v>325</v>
      </c>
      <c r="M1357" s="208" t="s">
        <v>1791</v>
      </c>
      <c r="N1357" s="208"/>
      <c r="O1357" s="208"/>
      <c r="P1357" s="208"/>
      <c r="Q1357" s="208" t="s">
        <v>227</v>
      </c>
      <c r="R1357" s="208" t="s">
        <v>1885</v>
      </c>
      <c r="S1357" s="199" t="str">
        <f t="shared" si="2"/>
        <v>AVA</v>
      </c>
      <c r="T1357" s="208"/>
      <c r="U1357" s="208" t="s">
        <v>375</v>
      </c>
    </row>
    <row r="1358" spans="1:21" ht="15.75" customHeight="1">
      <c r="A1358" s="246">
        <v>14</v>
      </c>
      <c r="B1358" s="207" t="s">
        <v>1829</v>
      </c>
      <c r="C1358" s="247">
        <v>2023</v>
      </c>
      <c r="D1358" s="251">
        <v>44940</v>
      </c>
      <c r="E1358" s="208" t="s">
        <v>1886</v>
      </c>
      <c r="F1358" s="199" t="s">
        <v>1460</v>
      </c>
      <c r="G1358" s="208" t="s">
        <v>328</v>
      </c>
      <c r="H1358" s="208">
        <v>1241441975</v>
      </c>
      <c r="I1358" s="249" t="s">
        <v>324</v>
      </c>
      <c r="J1358" s="209">
        <v>44430</v>
      </c>
      <c r="K1358" s="198" t="str">
        <f t="shared" ca="1" si="0"/>
        <v>2 año, 0 mes</v>
      </c>
      <c r="L1358" s="208" t="s">
        <v>1461</v>
      </c>
      <c r="M1358" s="207" t="s">
        <v>1819</v>
      </c>
      <c r="N1358" s="207">
        <v>1110478398</v>
      </c>
      <c r="O1358" s="207" t="s">
        <v>1462</v>
      </c>
      <c r="P1358" s="207">
        <v>3225255535</v>
      </c>
      <c r="Q1358" s="208" t="s">
        <v>223</v>
      </c>
      <c r="R1358" s="208" t="s">
        <v>1888</v>
      </c>
      <c r="S1358" s="199" t="str">
        <f t="shared" si="2"/>
        <v>PRE</v>
      </c>
      <c r="T1358" s="208"/>
      <c r="U1358" s="199" t="s">
        <v>371</v>
      </c>
    </row>
    <row r="1359" spans="1:21" ht="15.75" customHeight="1">
      <c r="A1359" s="226">
        <v>16</v>
      </c>
      <c r="B1359" s="207" t="s">
        <v>1829</v>
      </c>
      <c r="C1359" s="243">
        <v>2023</v>
      </c>
      <c r="D1359" s="244">
        <v>44942</v>
      </c>
      <c r="E1359" s="207" t="s">
        <v>1775</v>
      </c>
      <c r="F1359" s="207" t="s">
        <v>1423</v>
      </c>
      <c r="G1359" s="207" t="s">
        <v>328</v>
      </c>
      <c r="H1359" s="207">
        <v>1232821323</v>
      </c>
      <c r="I1359" s="203" t="s">
        <v>324</v>
      </c>
      <c r="J1359" s="205">
        <v>44803</v>
      </c>
      <c r="K1359" s="198" t="str">
        <f t="shared" ca="1" si="0"/>
        <v>0 año, 11 mes</v>
      </c>
      <c r="L1359" s="207" t="s">
        <v>1424</v>
      </c>
      <c r="M1359" s="207" t="s">
        <v>1873</v>
      </c>
      <c r="N1359" s="207">
        <v>1114339441</v>
      </c>
      <c r="O1359" s="207" t="s">
        <v>1425</v>
      </c>
      <c r="P1359" s="207">
        <v>3128716625</v>
      </c>
      <c r="Q1359" s="207" t="s">
        <v>223</v>
      </c>
      <c r="R1359" s="207" t="s">
        <v>1888</v>
      </c>
      <c r="S1359" s="199" t="str">
        <f t="shared" si="2"/>
        <v>PRE</v>
      </c>
      <c r="T1359" s="207"/>
      <c r="U1359" s="207" t="s">
        <v>375</v>
      </c>
    </row>
    <row r="1360" spans="1:21" ht="15.75" customHeight="1">
      <c r="A1360" s="226">
        <v>16</v>
      </c>
      <c r="B1360" s="207" t="s">
        <v>1829</v>
      </c>
      <c r="C1360" s="243">
        <v>2023</v>
      </c>
      <c r="D1360" s="244">
        <v>44942</v>
      </c>
      <c r="E1360" s="207" t="s">
        <v>1775</v>
      </c>
      <c r="F1360" s="207" t="s">
        <v>1423</v>
      </c>
      <c r="G1360" s="207" t="s">
        <v>328</v>
      </c>
      <c r="H1360" s="207">
        <v>1232821323</v>
      </c>
      <c r="I1360" s="203" t="s">
        <v>324</v>
      </c>
      <c r="J1360" s="205">
        <v>44803</v>
      </c>
      <c r="K1360" s="198" t="str">
        <f t="shared" ca="1" si="0"/>
        <v>0 año, 11 mes</v>
      </c>
      <c r="L1360" s="207" t="s">
        <v>1424</v>
      </c>
      <c r="M1360" s="207" t="s">
        <v>1873</v>
      </c>
      <c r="N1360" s="207">
        <v>1114339441</v>
      </c>
      <c r="O1360" s="207" t="s">
        <v>1425</v>
      </c>
      <c r="P1360" s="207">
        <v>3128716625</v>
      </c>
      <c r="Q1360" s="207" t="s">
        <v>212</v>
      </c>
      <c r="R1360" s="207" t="s">
        <v>1784</v>
      </c>
      <c r="S1360" s="199" t="str">
        <f t="shared" si="2"/>
        <v>HEX</v>
      </c>
      <c r="T1360" s="207"/>
      <c r="U1360" s="207" t="s">
        <v>375</v>
      </c>
    </row>
    <row r="1361" spans="1:21" ht="15.75" customHeight="1">
      <c r="A1361" s="226">
        <v>16</v>
      </c>
      <c r="B1361" s="207" t="s">
        <v>1829</v>
      </c>
      <c r="C1361" s="243">
        <v>2023</v>
      </c>
      <c r="D1361" s="244">
        <v>44942</v>
      </c>
      <c r="E1361" s="207" t="s">
        <v>1775</v>
      </c>
      <c r="F1361" s="207" t="s">
        <v>1423</v>
      </c>
      <c r="G1361" s="207" t="s">
        <v>328</v>
      </c>
      <c r="H1361" s="207">
        <v>1232821323</v>
      </c>
      <c r="I1361" s="203" t="s">
        <v>324</v>
      </c>
      <c r="J1361" s="205">
        <v>44803</v>
      </c>
      <c r="K1361" s="198" t="str">
        <f t="shared" ca="1" si="0"/>
        <v>0 año, 11 mes</v>
      </c>
      <c r="L1361" s="207" t="s">
        <v>1424</v>
      </c>
      <c r="M1361" s="207" t="s">
        <v>1873</v>
      </c>
      <c r="N1361" s="207">
        <v>1114339441</v>
      </c>
      <c r="O1361" s="207" t="s">
        <v>1425</v>
      </c>
      <c r="P1361" s="207">
        <v>3128716625</v>
      </c>
      <c r="Q1361" s="207" t="s">
        <v>226</v>
      </c>
      <c r="R1361" s="207" t="s">
        <v>1785</v>
      </c>
      <c r="S1361" s="199" t="str">
        <f t="shared" si="2"/>
        <v>ROT</v>
      </c>
      <c r="T1361" s="207"/>
      <c r="U1361" s="207" t="s">
        <v>375</v>
      </c>
    </row>
    <row r="1362" spans="1:21" ht="15.75" customHeight="1">
      <c r="A1362" s="226">
        <v>16</v>
      </c>
      <c r="B1362" s="207" t="s">
        <v>1829</v>
      </c>
      <c r="C1362" s="243">
        <v>2023</v>
      </c>
      <c r="D1362" s="244">
        <v>44942</v>
      </c>
      <c r="E1362" s="207" t="s">
        <v>1775</v>
      </c>
      <c r="F1362" s="207" t="s">
        <v>778</v>
      </c>
      <c r="G1362" s="207" t="s">
        <v>328</v>
      </c>
      <c r="H1362" s="207">
        <v>1109575074</v>
      </c>
      <c r="I1362" s="250" t="s">
        <v>327</v>
      </c>
      <c r="J1362" s="205">
        <v>44778</v>
      </c>
      <c r="K1362" s="198" t="str">
        <f t="shared" ca="1" si="0"/>
        <v>1 año, 0 mes</v>
      </c>
      <c r="L1362" s="207" t="s">
        <v>779</v>
      </c>
      <c r="M1362" s="207" t="s">
        <v>1859</v>
      </c>
      <c r="N1362" s="207">
        <v>1143828255</v>
      </c>
      <c r="O1362" s="207" t="s">
        <v>780</v>
      </c>
      <c r="P1362" s="207">
        <v>3185668964</v>
      </c>
      <c r="Q1362" s="207" t="s">
        <v>221</v>
      </c>
      <c r="R1362" s="207" t="s">
        <v>1777</v>
      </c>
      <c r="S1362" s="199" t="str">
        <f t="shared" si="2"/>
        <v>NIM</v>
      </c>
      <c r="T1362" s="207"/>
      <c r="U1362" s="207" t="s">
        <v>371</v>
      </c>
    </row>
    <row r="1363" spans="1:21" ht="15.75" customHeight="1">
      <c r="A1363" s="226">
        <v>16</v>
      </c>
      <c r="B1363" s="207" t="s">
        <v>1829</v>
      </c>
      <c r="C1363" s="243">
        <v>2023</v>
      </c>
      <c r="D1363" s="244">
        <v>44942</v>
      </c>
      <c r="E1363" s="207" t="s">
        <v>1775</v>
      </c>
      <c r="F1363" s="199" t="s">
        <v>1360</v>
      </c>
      <c r="G1363" s="207" t="s">
        <v>328</v>
      </c>
      <c r="H1363" s="207">
        <v>1232818852</v>
      </c>
      <c r="I1363" s="250" t="s">
        <v>324</v>
      </c>
      <c r="J1363" s="205">
        <v>44576</v>
      </c>
      <c r="K1363" s="198" t="str">
        <f t="shared" ca="1" si="0"/>
        <v>1 año, 7 mes</v>
      </c>
      <c r="L1363" s="199" t="s">
        <v>1361</v>
      </c>
      <c r="M1363" s="199" t="s">
        <v>1795</v>
      </c>
      <c r="N1363" s="199">
        <v>1088313152</v>
      </c>
      <c r="O1363" s="199" t="s">
        <v>855</v>
      </c>
      <c r="P1363" s="199">
        <v>3137052443</v>
      </c>
      <c r="Q1363" s="207" t="s">
        <v>225</v>
      </c>
      <c r="R1363" s="207" t="s">
        <v>1787</v>
      </c>
      <c r="S1363" s="199" t="str">
        <f t="shared" si="2"/>
        <v>PRO</v>
      </c>
      <c r="T1363" s="207"/>
      <c r="U1363" s="207" t="s">
        <v>375</v>
      </c>
    </row>
    <row r="1364" spans="1:21" ht="15.75" customHeight="1">
      <c r="A1364" s="226">
        <v>16</v>
      </c>
      <c r="B1364" s="207" t="s">
        <v>1829</v>
      </c>
      <c r="C1364" s="243">
        <v>2023</v>
      </c>
      <c r="D1364" s="244">
        <v>44942</v>
      </c>
      <c r="E1364" s="207" t="s">
        <v>1775</v>
      </c>
      <c r="F1364" s="199" t="s">
        <v>1360</v>
      </c>
      <c r="G1364" s="207" t="s">
        <v>328</v>
      </c>
      <c r="H1364" s="207">
        <v>1232818852</v>
      </c>
      <c r="I1364" s="250" t="s">
        <v>324</v>
      </c>
      <c r="J1364" s="205">
        <v>44576</v>
      </c>
      <c r="K1364" s="198" t="str">
        <f t="shared" ca="1" si="0"/>
        <v>1 año, 7 mes</v>
      </c>
      <c r="L1364" s="199" t="s">
        <v>1361</v>
      </c>
      <c r="M1364" s="199" t="s">
        <v>1795</v>
      </c>
      <c r="N1364" s="199">
        <v>1088313152</v>
      </c>
      <c r="O1364" s="199" t="s">
        <v>855</v>
      </c>
      <c r="P1364" s="199">
        <v>3137052443</v>
      </c>
      <c r="Q1364" s="207" t="s">
        <v>227</v>
      </c>
      <c r="R1364" s="207" t="s">
        <v>1885</v>
      </c>
      <c r="S1364" s="199" t="str">
        <f t="shared" si="2"/>
        <v>AVA</v>
      </c>
      <c r="T1364" s="207"/>
      <c r="U1364" s="207" t="s">
        <v>375</v>
      </c>
    </row>
    <row r="1365" spans="1:21" ht="15.75" customHeight="1">
      <c r="A1365" s="226">
        <v>16</v>
      </c>
      <c r="B1365" s="207" t="s">
        <v>1829</v>
      </c>
      <c r="C1365" s="243">
        <v>2023</v>
      </c>
      <c r="D1365" s="244">
        <v>44942</v>
      </c>
      <c r="E1365" s="207" t="s">
        <v>1775</v>
      </c>
      <c r="F1365" s="199" t="s">
        <v>1439</v>
      </c>
      <c r="G1365" s="207" t="s">
        <v>328</v>
      </c>
      <c r="H1365" s="207">
        <v>1232821678</v>
      </c>
      <c r="I1365" s="250" t="s">
        <v>327</v>
      </c>
      <c r="J1365" s="205">
        <v>44836</v>
      </c>
      <c r="K1365" s="198" t="str">
        <f t="shared" ca="1" si="0"/>
        <v>0 año, 10 mes</v>
      </c>
      <c r="L1365" s="207" t="s">
        <v>1440</v>
      </c>
      <c r="M1365" s="199" t="s">
        <v>1890</v>
      </c>
      <c r="N1365" s="199">
        <v>1144155635</v>
      </c>
      <c r="O1365" s="199" t="s">
        <v>1441</v>
      </c>
      <c r="P1365" s="199">
        <v>3014852600</v>
      </c>
      <c r="Q1365" s="207" t="s">
        <v>221</v>
      </c>
      <c r="R1365" s="207" t="s">
        <v>1777</v>
      </c>
      <c r="S1365" s="199" t="str">
        <f t="shared" si="2"/>
        <v>NIM</v>
      </c>
      <c r="T1365" s="207"/>
      <c r="U1365" s="207" t="s">
        <v>375</v>
      </c>
    </row>
    <row r="1366" spans="1:21" ht="15.75" customHeight="1">
      <c r="A1366" s="226">
        <v>18</v>
      </c>
      <c r="B1366" s="207" t="s">
        <v>1829</v>
      </c>
      <c r="C1366" s="243">
        <v>2023</v>
      </c>
      <c r="D1366" s="244">
        <v>44944</v>
      </c>
      <c r="E1366" s="199" t="s">
        <v>1775</v>
      </c>
      <c r="F1366" s="207" t="s">
        <v>717</v>
      </c>
      <c r="G1366" s="207" t="s">
        <v>328</v>
      </c>
      <c r="H1366" s="225">
        <v>1109572895</v>
      </c>
      <c r="I1366" s="245" t="s">
        <v>327</v>
      </c>
      <c r="J1366" s="205">
        <v>44470</v>
      </c>
      <c r="K1366" s="198" t="str">
        <f t="shared" ca="1" si="0"/>
        <v>1 año, 10 mes</v>
      </c>
      <c r="L1366" s="207" t="s">
        <v>718</v>
      </c>
      <c r="M1366" s="207" t="s">
        <v>1855</v>
      </c>
      <c r="N1366" s="199">
        <v>53123732</v>
      </c>
      <c r="O1366" s="199" t="s">
        <v>719</v>
      </c>
      <c r="P1366" s="199">
        <v>3175183779</v>
      </c>
      <c r="Q1366" s="207" t="s">
        <v>223</v>
      </c>
      <c r="R1366" s="207" t="s">
        <v>1888</v>
      </c>
      <c r="S1366" s="199" t="str">
        <f t="shared" si="2"/>
        <v>PRE</v>
      </c>
      <c r="T1366" s="207"/>
      <c r="U1366" s="207" t="s">
        <v>371</v>
      </c>
    </row>
    <row r="1367" spans="1:21" ht="15.75" customHeight="1">
      <c r="A1367" s="226">
        <v>19</v>
      </c>
      <c r="B1367" s="207" t="s">
        <v>1829</v>
      </c>
      <c r="C1367" s="243">
        <v>2023</v>
      </c>
      <c r="D1367" s="244">
        <v>44945</v>
      </c>
      <c r="E1367" s="207" t="s">
        <v>1775</v>
      </c>
      <c r="F1367" s="207" t="s">
        <v>578</v>
      </c>
      <c r="G1367" s="207" t="s">
        <v>328</v>
      </c>
      <c r="H1367" s="225">
        <v>1108340988</v>
      </c>
      <c r="I1367" s="250" t="s">
        <v>327</v>
      </c>
      <c r="J1367" s="205">
        <v>44456</v>
      </c>
      <c r="K1367" s="198" t="str">
        <f t="shared" ca="1" si="0"/>
        <v>1 año, 11 mes</v>
      </c>
      <c r="L1367" s="207" t="s">
        <v>579</v>
      </c>
      <c r="M1367" s="207"/>
      <c r="N1367" s="207"/>
      <c r="O1367" s="207"/>
      <c r="P1367" s="207"/>
      <c r="Q1367" s="207" t="s">
        <v>221</v>
      </c>
      <c r="R1367" s="207" t="s">
        <v>1777</v>
      </c>
      <c r="S1367" s="199" t="str">
        <f t="shared" si="2"/>
        <v>NIM</v>
      </c>
      <c r="T1367" s="207"/>
      <c r="U1367" s="207" t="s">
        <v>371</v>
      </c>
    </row>
    <row r="1368" spans="1:21" ht="15.75" customHeight="1">
      <c r="A1368" s="226">
        <v>19</v>
      </c>
      <c r="B1368" s="207" t="s">
        <v>1829</v>
      </c>
      <c r="C1368" s="243">
        <v>2023</v>
      </c>
      <c r="D1368" s="244">
        <v>44945</v>
      </c>
      <c r="E1368" s="207" t="s">
        <v>1775</v>
      </c>
      <c r="F1368" s="207" t="s">
        <v>843</v>
      </c>
      <c r="G1368" s="207" t="s">
        <v>328</v>
      </c>
      <c r="H1368" s="225">
        <v>1110306608</v>
      </c>
      <c r="I1368" s="250" t="s">
        <v>327</v>
      </c>
      <c r="J1368" s="205">
        <v>44722</v>
      </c>
      <c r="K1368" s="198" t="str">
        <f t="shared" ca="1" si="0"/>
        <v>1 año, 2 mes</v>
      </c>
      <c r="L1368" s="207" t="s">
        <v>844</v>
      </c>
      <c r="M1368" s="207" t="s">
        <v>1852</v>
      </c>
      <c r="N1368" s="207">
        <v>1144033474</v>
      </c>
      <c r="O1368" s="207" t="s">
        <v>845</v>
      </c>
      <c r="P1368" s="207">
        <v>3003476243</v>
      </c>
      <c r="Q1368" s="207" t="s">
        <v>234</v>
      </c>
      <c r="R1368" s="207" t="s">
        <v>1871</v>
      </c>
      <c r="S1368" s="199" t="str">
        <f t="shared" si="2"/>
        <v>INF</v>
      </c>
      <c r="T1368" s="207"/>
      <c r="U1368" s="207" t="s">
        <v>375</v>
      </c>
    </row>
    <row r="1369" spans="1:21" ht="15.75" customHeight="1">
      <c r="A1369" s="226">
        <v>19</v>
      </c>
      <c r="B1369" s="207" t="s">
        <v>1829</v>
      </c>
      <c r="C1369" s="243">
        <v>2023</v>
      </c>
      <c r="D1369" s="244">
        <v>44945</v>
      </c>
      <c r="E1369" s="207" t="s">
        <v>1775</v>
      </c>
      <c r="F1369" s="207" t="s">
        <v>1355</v>
      </c>
      <c r="G1369" s="207" t="s">
        <v>328</v>
      </c>
      <c r="H1369" s="207">
        <v>1232818701</v>
      </c>
      <c r="I1369" s="245" t="s">
        <v>324</v>
      </c>
      <c r="J1369" s="205">
        <v>44563</v>
      </c>
      <c r="K1369" s="198" t="str">
        <f t="shared" ca="1" si="0"/>
        <v>1 año, 7 mes</v>
      </c>
      <c r="L1369" s="207" t="s">
        <v>1356</v>
      </c>
      <c r="M1369" s="199" t="s">
        <v>1834</v>
      </c>
      <c r="N1369" s="199">
        <v>1143957902</v>
      </c>
      <c r="O1369" s="199" t="s">
        <v>1357</v>
      </c>
      <c r="P1369" s="199">
        <v>3103566056</v>
      </c>
      <c r="Q1369" s="207" t="s">
        <v>225</v>
      </c>
      <c r="R1369" s="207" t="s">
        <v>1787</v>
      </c>
      <c r="S1369" s="199" t="str">
        <f t="shared" si="2"/>
        <v>PRO</v>
      </c>
      <c r="T1369" s="207"/>
      <c r="U1369" s="207" t="s">
        <v>375</v>
      </c>
    </row>
    <row r="1370" spans="1:21" ht="15.75" customHeight="1">
      <c r="A1370" s="226">
        <v>19</v>
      </c>
      <c r="B1370" s="207" t="s">
        <v>1829</v>
      </c>
      <c r="C1370" s="243">
        <v>2023</v>
      </c>
      <c r="D1370" s="244">
        <v>44945</v>
      </c>
      <c r="E1370" s="207" t="s">
        <v>1775</v>
      </c>
      <c r="F1370" s="207" t="s">
        <v>1355</v>
      </c>
      <c r="G1370" s="207" t="s">
        <v>328</v>
      </c>
      <c r="H1370" s="207">
        <v>1232818701</v>
      </c>
      <c r="I1370" s="245" t="s">
        <v>324</v>
      </c>
      <c r="J1370" s="205">
        <v>44563</v>
      </c>
      <c r="K1370" s="198" t="str">
        <f t="shared" ca="1" si="0"/>
        <v>1 año, 7 mes</v>
      </c>
      <c r="L1370" s="207" t="s">
        <v>1356</v>
      </c>
      <c r="M1370" s="199" t="s">
        <v>1834</v>
      </c>
      <c r="N1370" s="199">
        <v>1143957902</v>
      </c>
      <c r="O1370" s="199" t="s">
        <v>1357</v>
      </c>
      <c r="P1370" s="199">
        <v>3103566056</v>
      </c>
      <c r="Q1370" s="207" t="s">
        <v>227</v>
      </c>
      <c r="R1370" s="207" t="s">
        <v>1885</v>
      </c>
      <c r="S1370" s="199" t="str">
        <f t="shared" si="2"/>
        <v>AVA</v>
      </c>
      <c r="T1370" s="207"/>
      <c r="U1370" s="207" t="s">
        <v>375</v>
      </c>
    </row>
    <row r="1371" spans="1:21" ht="15.75" customHeight="1">
      <c r="A1371" s="226">
        <v>20</v>
      </c>
      <c r="B1371" s="207" t="s">
        <v>1829</v>
      </c>
      <c r="C1371" s="243">
        <v>2023</v>
      </c>
      <c r="D1371" s="244">
        <v>44946</v>
      </c>
      <c r="E1371" s="207" t="s">
        <v>1775</v>
      </c>
      <c r="F1371" s="207" t="s">
        <v>535</v>
      </c>
      <c r="G1371" s="207" t="s">
        <v>328</v>
      </c>
      <c r="H1371" s="207">
        <v>1107540239</v>
      </c>
      <c r="I1371" s="250" t="s">
        <v>324</v>
      </c>
      <c r="J1371" s="205">
        <v>44676</v>
      </c>
      <c r="K1371" s="198" t="str">
        <f t="shared" ca="1" si="0"/>
        <v>1 año, 3 mes</v>
      </c>
      <c r="L1371" s="207" t="s">
        <v>536</v>
      </c>
      <c r="M1371" s="207"/>
      <c r="N1371" s="207"/>
      <c r="O1371" s="207"/>
      <c r="P1371" s="207"/>
      <c r="Q1371" s="207" t="s">
        <v>221</v>
      </c>
      <c r="R1371" s="207" t="s">
        <v>1777</v>
      </c>
      <c r="S1371" s="199" t="str">
        <f t="shared" si="2"/>
        <v>NIM</v>
      </c>
      <c r="T1371" s="207"/>
      <c r="U1371" s="207" t="s">
        <v>375</v>
      </c>
    </row>
    <row r="1372" spans="1:21" ht="15.75" customHeight="1">
      <c r="A1372" s="226">
        <v>20</v>
      </c>
      <c r="B1372" s="207" t="s">
        <v>1829</v>
      </c>
      <c r="C1372" s="243">
        <v>2023</v>
      </c>
      <c r="D1372" s="244">
        <v>44946</v>
      </c>
      <c r="E1372" s="207" t="s">
        <v>1775</v>
      </c>
      <c r="F1372" s="207" t="s">
        <v>535</v>
      </c>
      <c r="G1372" s="207" t="s">
        <v>328</v>
      </c>
      <c r="H1372" s="207">
        <v>1107540239</v>
      </c>
      <c r="I1372" s="250" t="s">
        <v>324</v>
      </c>
      <c r="J1372" s="205">
        <v>44676</v>
      </c>
      <c r="K1372" s="198" t="str">
        <f t="shared" ca="1" si="0"/>
        <v>1 año, 3 mes</v>
      </c>
      <c r="L1372" s="207" t="s">
        <v>536</v>
      </c>
      <c r="M1372" s="207"/>
      <c r="N1372" s="207"/>
      <c r="O1372" s="207"/>
      <c r="P1372" s="207"/>
      <c r="Q1372" s="207" t="s">
        <v>234</v>
      </c>
      <c r="R1372" s="207" t="s">
        <v>1871</v>
      </c>
      <c r="S1372" s="199" t="str">
        <f t="shared" si="2"/>
        <v>INF</v>
      </c>
      <c r="T1372" s="207"/>
      <c r="U1372" s="207" t="s">
        <v>375</v>
      </c>
    </row>
    <row r="1373" spans="1:21" ht="15.75" customHeight="1">
      <c r="A1373" s="226">
        <v>21</v>
      </c>
      <c r="B1373" s="207" t="s">
        <v>1829</v>
      </c>
      <c r="C1373" s="243">
        <v>2023</v>
      </c>
      <c r="D1373" s="244">
        <v>44947</v>
      </c>
      <c r="E1373" s="207" t="s">
        <v>1886</v>
      </c>
      <c r="F1373" s="207" t="s">
        <v>860</v>
      </c>
      <c r="G1373" s="207" t="s">
        <v>328</v>
      </c>
      <c r="H1373" s="207">
        <v>1110379244</v>
      </c>
      <c r="I1373" s="250" t="s">
        <v>327</v>
      </c>
      <c r="J1373" s="205">
        <v>43660</v>
      </c>
      <c r="K1373" s="198" t="str">
        <f t="shared" ca="1" si="0"/>
        <v>4 año, 1 mes</v>
      </c>
      <c r="L1373" s="207" t="s">
        <v>861</v>
      </c>
      <c r="M1373" s="207"/>
      <c r="N1373" s="207"/>
      <c r="O1373" s="207"/>
      <c r="P1373" s="207"/>
      <c r="Q1373" s="207" t="s">
        <v>234</v>
      </c>
      <c r="R1373" s="207" t="s">
        <v>1871</v>
      </c>
      <c r="S1373" s="199" t="str">
        <f t="shared" si="2"/>
        <v>INF</v>
      </c>
      <c r="T1373" s="207"/>
      <c r="U1373" s="207" t="s">
        <v>1891</v>
      </c>
    </row>
    <row r="1374" spans="1:21" ht="15.75" customHeight="1">
      <c r="A1374" s="226">
        <v>21</v>
      </c>
      <c r="B1374" s="207" t="s">
        <v>1829</v>
      </c>
      <c r="C1374" s="243">
        <v>2023</v>
      </c>
      <c r="D1374" s="244">
        <v>44947</v>
      </c>
      <c r="E1374" s="207" t="s">
        <v>1886</v>
      </c>
      <c r="F1374" s="207" t="s">
        <v>1061</v>
      </c>
      <c r="G1374" s="207" t="s">
        <v>328</v>
      </c>
      <c r="H1374" s="207">
        <v>1150694786</v>
      </c>
      <c r="I1374" s="250" t="s">
        <v>327</v>
      </c>
      <c r="J1374" s="205">
        <v>43234</v>
      </c>
      <c r="K1374" s="198" t="str">
        <f t="shared" ca="1" si="0"/>
        <v>5 año, 3 mes</v>
      </c>
      <c r="L1374" s="207" t="s">
        <v>861</v>
      </c>
      <c r="M1374" s="207"/>
      <c r="N1374" s="207"/>
      <c r="O1374" s="207"/>
      <c r="P1374" s="207"/>
      <c r="Q1374" s="207" t="s">
        <v>234</v>
      </c>
      <c r="R1374" s="207" t="s">
        <v>1871</v>
      </c>
      <c r="S1374" s="199" t="str">
        <f t="shared" si="2"/>
        <v>INF</v>
      </c>
      <c r="T1374" s="207"/>
      <c r="U1374" s="207" t="s">
        <v>375</v>
      </c>
    </row>
    <row r="1375" spans="1:21" ht="15.75" customHeight="1">
      <c r="A1375" s="226">
        <v>21</v>
      </c>
      <c r="B1375" s="207" t="s">
        <v>1829</v>
      </c>
      <c r="C1375" s="243">
        <v>2023</v>
      </c>
      <c r="D1375" s="244">
        <v>44947</v>
      </c>
      <c r="E1375" s="207" t="s">
        <v>1886</v>
      </c>
      <c r="F1375" s="199" t="s">
        <v>763</v>
      </c>
      <c r="G1375" s="207" t="s">
        <v>328</v>
      </c>
      <c r="H1375" s="207">
        <v>1109574514</v>
      </c>
      <c r="I1375" s="250" t="s">
        <v>324</v>
      </c>
      <c r="J1375" s="205">
        <v>44684</v>
      </c>
      <c r="K1375" s="198" t="str">
        <f t="shared" ca="1" si="0"/>
        <v>1 año, 3 mes</v>
      </c>
      <c r="L1375" s="207" t="s">
        <v>764</v>
      </c>
      <c r="M1375" s="207" t="s">
        <v>1815</v>
      </c>
      <c r="N1375" s="207"/>
      <c r="O1375" s="207"/>
      <c r="P1375" s="207"/>
      <c r="Q1375" s="207" t="s">
        <v>234</v>
      </c>
      <c r="R1375" s="207" t="s">
        <v>1871</v>
      </c>
      <c r="S1375" s="199" t="str">
        <f t="shared" si="2"/>
        <v>INF</v>
      </c>
      <c r="T1375" s="207"/>
      <c r="U1375" s="207" t="s">
        <v>375</v>
      </c>
    </row>
    <row r="1376" spans="1:21" ht="15.75" customHeight="1">
      <c r="A1376" s="226">
        <v>21</v>
      </c>
      <c r="B1376" s="207" t="s">
        <v>1829</v>
      </c>
      <c r="C1376" s="243">
        <v>2023</v>
      </c>
      <c r="D1376" s="244">
        <v>44947</v>
      </c>
      <c r="E1376" s="207" t="s">
        <v>1886</v>
      </c>
      <c r="F1376" s="199" t="s">
        <v>1411</v>
      </c>
      <c r="G1376" s="207" t="s">
        <v>328</v>
      </c>
      <c r="H1376" s="210">
        <v>1232820554</v>
      </c>
      <c r="I1376" s="245" t="s">
        <v>324</v>
      </c>
      <c r="J1376" s="204">
        <v>44741</v>
      </c>
      <c r="K1376" s="198" t="str">
        <f t="shared" ca="1" si="0"/>
        <v>1 año, 1 mes</v>
      </c>
      <c r="L1376" s="207" t="s">
        <v>1412</v>
      </c>
      <c r="M1376" s="207" t="s">
        <v>1869</v>
      </c>
      <c r="N1376" s="207">
        <v>1172058903</v>
      </c>
      <c r="O1376" s="199" t="s">
        <v>1413</v>
      </c>
      <c r="P1376" s="199">
        <v>3186901415</v>
      </c>
      <c r="Q1376" s="207" t="s">
        <v>234</v>
      </c>
      <c r="R1376" s="207" t="s">
        <v>1871</v>
      </c>
      <c r="S1376" s="199" t="str">
        <f t="shared" si="2"/>
        <v>INF</v>
      </c>
      <c r="T1376" s="207"/>
      <c r="U1376" s="207" t="s">
        <v>375</v>
      </c>
    </row>
    <row r="1377" spans="1:21" ht="15.75" customHeight="1">
      <c r="A1377" s="226">
        <v>21</v>
      </c>
      <c r="B1377" s="207" t="s">
        <v>1829</v>
      </c>
      <c r="C1377" s="243">
        <v>2023</v>
      </c>
      <c r="D1377" s="244">
        <v>44947</v>
      </c>
      <c r="E1377" s="207" t="s">
        <v>1886</v>
      </c>
      <c r="F1377" s="199" t="s">
        <v>1411</v>
      </c>
      <c r="G1377" s="207" t="s">
        <v>328</v>
      </c>
      <c r="H1377" s="210">
        <v>1232820554</v>
      </c>
      <c r="I1377" s="245" t="s">
        <v>324</v>
      </c>
      <c r="J1377" s="204">
        <v>44741</v>
      </c>
      <c r="K1377" s="198" t="str">
        <f t="shared" ca="1" si="0"/>
        <v>1 año, 1 mes</v>
      </c>
      <c r="L1377" s="207" t="s">
        <v>1412</v>
      </c>
      <c r="M1377" s="207" t="s">
        <v>1869</v>
      </c>
      <c r="N1377" s="207">
        <v>1172058903</v>
      </c>
      <c r="O1377" s="199" t="s">
        <v>1413</v>
      </c>
      <c r="P1377" s="199">
        <v>3186901415</v>
      </c>
      <c r="Q1377" s="207" t="s">
        <v>232</v>
      </c>
      <c r="R1377" s="207" t="s">
        <v>1784</v>
      </c>
      <c r="S1377" s="199" t="str">
        <f t="shared" si="2"/>
        <v>HEX</v>
      </c>
      <c r="T1377" s="207"/>
      <c r="U1377" s="207" t="s">
        <v>375</v>
      </c>
    </row>
    <row r="1378" spans="1:21" ht="15.75" customHeight="1">
      <c r="A1378" s="226">
        <v>21</v>
      </c>
      <c r="B1378" s="207" t="s">
        <v>1829</v>
      </c>
      <c r="C1378" s="243">
        <v>2023</v>
      </c>
      <c r="D1378" s="244">
        <v>44947</v>
      </c>
      <c r="E1378" s="207" t="s">
        <v>1886</v>
      </c>
      <c r="F1378" s="199" t="s">
        <v>1411</v>
      </c>
      <c r="G1378" s="207" t="s">
        <v>328</v>
      </c>
      <c r="H1378" s="210">
        <v>1232820554</v>
      </c>
      <c r="I1378" s="245" t="s">
        <v>324</v>
      </c>
      <c r="J1378" s="204">
        <v>44741</v>
      </c>
      <c r="K1378" s="198" t="str">
        <f t="shared" ca="1" si="0"/>
        <v>1 año, 1 mes</v>
      </c>
      <c r="L1378" s="207" t="s">
        <v>1412</v>
      </c>
      <c r="M1378" s="207" t="s">
        <v>1869</v>
      </c>
      <c r="N1378" s="207">
        <v>1172058903</v>
      </c>
      <c r="O1378" s="199" t="s">
        <v>1413</v>
      </c>
      <c r="P1378" s="199">
        <v>3186901415</v>
      </c>
      <c r="Q1378" s="207" t="s">
        <v>223</v>
      </c>
      <c r="R1378" s="207" t="s">
        <v>1783</v>
      </c>
      <c r="S1378" s="199" t="str">
        <f t="shared" si="2"/>
        <v>PRE</v>
      </c>
      <c r="T1378" s="207"/>
      <c r="U1378" s="207" t="s">
        <v>375</v>
      </c>
    </row>
    <row r="1379" spans="1:21" ht="15.75" customHeight="1">
      <c r="A1379" s="252">
        <v>23</v>
      </c>
      <c r="B1379" s="207" t="s">
        <v>1829</v>
      </c>
      <c r="C1379" s="243">
        <v>2023</v>
      </c>
      <c r="D1379" s="244">
        <v>44949</v>
      </c>
      <c r="E1379" s="207" t="s">
        <v>1775</v>
      </c>
      <c r="F1379" s="207" t="s">
        <v>1403</v>
      </c>
      <c r="G1379" s="207" t="s">
        <v>328</v>
      </c>
      <c r="H1379" s="225">
        <v>1232820423</v>
      </c>
      <c r="I1379" s="250" t="s">
        <v>324</v>
      </c>
      <c r="J1379" s="205">
        <v>44728</v>
      </c>
      <c r="K1379" s="198" t="str">
        <f t="shared" ca="1" si="0"/>
        <v>1 año, 2 mes</v>
      </c>
      <c r="L1379" s="207" t="s">
        <v>1404</v>
      </c>
      <c r="M1379" s="207" t="s">
        <v>1869</v>
      </c>
      <c r="N1379" s="207"/>
      <c r="O1379" s="207"/>
      <c r="P1379" s="207"/>
      <c r="Q1379" s="207" t="s">
        <v>234</v>
      </c>
      <c r="R1379" s="207" t="s">
        <v>1871</v>
      </c>
      <c r="S1379" s="199" t="str">
        <f t="shared" si="2"/>
        <v>INF</v>
      </c>
      <c r="T1379" s="207"/>
      <c r="U1379" s="207" t="s">
        <v>375</v>
      </c>
    </row>
    <row r="1380" spans="1:21" ht="15.75" customHeight="1">
      <c r="A1380" s="252">
        <v>23</v>
      </c>
      <c r="B1380" s="207" t="s">
        <v>1829</v>
      </c>
      <c r="C1380" s="243">
        <v>2023</v>
      </c>
      <c r="D1380" s="244">
        <v>44949</v>
      </c>
      <c r="E1380" s="207" t="s">
        <v>1775</v>
      </c>
      <c r="F1380" s="225" t="s">
        <v>1435</v>
      </c>
      <c r="G1380" s="207" t="s">
        <v>328</v>
      </c>
      <c r="H1380" s="225">
        <v>1232821613</v>
      </c>
      <c r="I1380" s="250" t="s">
        <v>324</v>
      </c>
      <c r="J1380" s="205">
        <v>44827</v>
      </c>
      <c r="K1380" s="198" t="str">
        <f t="shared" ca="1" si="0"/>
        <v>0 año, 11 mes</v>
      </c>
      <c r="L1380" s="207" t="s">
        <v>1436</v>
      </c>
      <c r="M1380" s="207"/>
      <c r="N1380" s="207"/>
      <c r="O1380" s="207"/>
      <c r="P1380" s="207"/>
      <c r="Q1380" s="207" t="s">
        <v>305</v>
      </c>
      <c r="R1380" s="207" t="s">
        <v>1784</v>
      </c>
      <c r="S1380" s="199" t="str">
        <f t="shared" si="2"/>
        <v>HEX</v>
      </c>
      <c r="T1380" s="207"/>
      <c r="U1380" s="207" t="s">
        <v>375</v>
      </c>
    </row>
    <row r="1381" spans="1:21" ht="15.75" customHeight="1">
      <c r="A1381" s="252">
        <v>23</v>
      </c>
      <c r="B1381" s="207" t="s">
        <v>1829</v>
      </c>
      <c r="C1381" s="243">
        <v>2023</v>
      </c>
      <c r="D1381" s="244">
        <v>44949</v>
      </c>
      <c r="E1381" s="207" t="s">
        <v>1775</v>
      </c>
      <c r="F1381" s="225" t="s">
        <v>1435</v>
      </c>
      <c r="G1381" s="207" t="s">
        <v>328</v>
      </c>
      <c r="H1381" s="225">
        <v>1232821613</v>
      </c>
      <c r="I1381" s="250" t="s">
        <v>324</v>
      </c>
      <c r="J1381" s="205">
        <v>44827</v>
      </c>
      <c r="K1381" s="198" t="str">
        <f t="shared" ca="1" si="0"/>
        <v>0 año, 11 mes</v>
      </c>
      <c r="L1381" s="207" t="s">
        <v>1436</v>
      </c>
      <c r="M1381" s="207"/>
      <c r="N1381" s="207"/>
      <c r="O1381" s="207"/>
      <c r="P1381" s="207"/>
      <c r="Q1381" s="207" t="s">
        <v>223</v>
      </c>
      <c r="R1381" s="207" t="s">
        <v>1783</v>
      </c>
      <c r="S1381" s="199" t="str">
        <f t="shared" si="2"/>
        <v>PRE</v>
      </c>
      <c r="T1381" s="207"/>
      <c r="U1381" s="207" t="s">
        <v>375</v>
      </c>
    </row>
    <row r="1382" spans="1:21" ht="15.75" customHeight="1">
      <c r="A1382" s="252">
        <v>23</v>
      </c>
      <c r="B1382" s="207" t="s">
        <v>1829</v>
      </c>
      <c r="C1382" s="243">
        <v>2023</v>
      </c>
      <c r="D1382" s="244">
        <v>44949</v>
      </c>
      <c r="E1382" s="207" t="s">
        <v>1775</v>
      </c>
      <c r="F1382" s="225" t="s">
        <v>1435</v>
      </c>
      <c r="G1382" s="207" t="s">
        <v>328</v>
      </c>
      <c r="H1382" s="225">
        <v>1232821613</v>
      </c>
      <c r="I1382" s="250" t="s">
        <v>324</v>
      </c>
      <c r="J1382" s="205">
        <v>44827</v>
      </c>
      <c r="K1382" s="198" t="str">
        <f t="shared" ca="1" si="0"/>
        <v>0 año, 11 mes</v>
      </c>
      <c r="L1382" s="207" t="s">
        <v>1436</v>
      </c>
      <c r="M1382" s="207"/>
      <c r="N1382" s="207"/>
      <c r="O1382" s="207"/>
      <c r="P1382" s="207"/>
      <c r="Q1382" s="207" t="s">
        <v>214</v>
      </c>
      <c r="R1382" s="207" t="s">
        <v>1892</v>
      </c>
      <c r="S1382" s="199" t="str">
        <f t="shared" si="2"/>
        <v>ROT</v>
      </c>
      <c r="T1382" s="207"/>
      <c r="U1382" s="207" t="s">
        <v>375</v>
      </c>
    </row>
    <row r="1383" spans="1:21" ht="15.75" customHeight="1">
      <c r="A1383" s="252">
        <v>23</v>
      </c>
      <c r="B1383" s="207" t="s">
        <v>1829</v>
      </c>
      <c r="C1383" s="243">
        <v>2023</v>
      </c>
      <c r="D1383" s="244">
        <v>44949</v>
      </c>
      <c r="E1383" s="207" t="s">
        <v>1775</v>
      </c>
      <c r="F1383" s="225" t="s">
        <v>1435</v>
      </c>
      <c r="G1383" s="207" t="s">
        <v>328</v>
      </c>
      <c r="H1383" s="225">
        <v>1232821613</v>
      </c>
      <c r="I1383" s="250" t="s">
        <v>324</v>
      </c>
      <c r="J1383" s="205">
        <v>44827</v>
      </c>
      <c r="K1383" s="198" t="str">
        <f t="shared" ca="1" si="0"/>
        <v>0 año, 11 mes</v>
      </c>
      <c r="L1383" s="207" t="s">
        <v>1436</v>
      </c>
      <c r="M1383" s="207"/>
      <c r="N1383" s="207"/>
      <c r="O1383" s="207"/>
      <c r="P1383" s="207"/>
      <c r="Q1383" s="207" t="s">
        <v>221</v>
      </c>
      <c r="R1383" s="207" t="s">
        <v>1777</v>
      </c>
      <c r="S1383" s="199" t="str">
        <f t="shared" si="2"/>
        <v>NIM</v>
      </c>
      <c r="T1383" s="207"/>
      <c r="U1383" s="207" t="s">
        <v>375</v>
      </c>
    </row>
    <row r="1384" spans="1:21" ht="15.75" customHeight="1">
      <c r="A1384" s="226">
        <v>23</v>
      </c>
      <c r="B1384" s="207" t="s">
        <v>1829</v>
      </c>
      <c r="C1384" s="243">
        <v>2023</v>
      </c>
      <c r="D1384" s="244">
        <v>44949</v>
      </c>
      <c r="E1384" s="207" t="s">
        <v>1775</v>
      </c>
      <c r="F1384" s="207" t="s">
        <v>1278</v>
      </c>
      <c r="G1384" s="207" t="s">
        <v>328</v>
      </c>
      <c r="H1384" s="207">
        <v>1232816304</v>
      </c>
      <c r="I1384" s="250" t="s">
        <v>327</v>
      </c>
      <c r="J1384" s="205">
        <v>44347</v>
      </c>
      <c r="K1384" s="198" t="str">
        <f t="shared" ca="1" si="0"/>
        <v>2 año, 2 mes</v>
      </c>
      <c r="L1384" s="199" t="s">
        <v>1279</v>
      </c>
      <c r="M1384" s="207" t="s">
        <v>1863</v>
      </c>
      <c r="N1384" s="207">
        <v>1020740669</v>
      </c>
      <c r="O1384" s="207" t="s">
        <v>1280</v>
      </c>
      <c r="P1384" s="207">
        <v>3167557588</v>
      </c>
      <c r="Q1384" s="207" t="s">
        <v>306</v>
      </c>
      <c r="R1384" s="207" t="s">
        <v>1779</v>
      </c>
      <c r="S1384" s="199" t="str">
        <f t="shared" si="2"/>
        <v>PEN</v>
      </c>
      <c r="T1384" s="207"/>
      <c r="U1384" s="207" t="s">
        <v>371</v>
      </c>
    </row>
    <row r="1385" spans="1:21" ht="15.75" customHeight="1">
      <c r="A1385" s="226">
        <v>23</v>
      </c>
      <c r="B1385" s="207" t="s">
        <v>1829</v>
      </c>
      <c r="C1385" s="243">
        <v>2023</v>
      </c>
      <c r="D1385" s="244">
        <v>44949</v>
      </c>
      <c r="E1385" s="207" t="s">
        <v>1775</v>
      </c>
      <c r="F1385" s="207" t="s">
        <v>1278</v>
      </c>
      <c r="G1385" s="207" t="s">
        <v>328</v>
      </c>
      <c r="H1385" s="207">
        <v>1232816304</v>
      </c>
      <c r="I1385" s="250" t="s">
        <v>327</v>
      </c>
      <c r="J1385" s="205">
        <v>44347</v>
      </c>
      <c r="K1385" s="198" t="str">
        <f t="shared" ca="1" si="0"/>
        <v>2 año, 2 mes</v>
      </c>
      <c r="L1385" s="199" t="s">
        <v>1279</v>
      </c>
      <c r="M1385" s="207" t="s">
        <v>1863</v>
      </c>
      <c r="N1385" s="207">
        <v>1020740669</v>
      </c>
      <c r="O1385" s="207" t="s">
        <v>1280</v>
      </c>
      <c r="P1385" s="207">
        <v>3167557588</v>
      </c>
      <c r="Q1385" s="207" t="s">
        <v>1879</v>
      </c>
      <c r="R1385" s="207" t="s">
        <v>1789</v>
      </c>
      <c r="S1385" s="199" t="str">
        <f t="shared" si="2"/>
        <v>AVA</v>
      </c>
      <c r="T1385" s="207"/>
      <c r="U1385" s="207" t="s">
        <v>371</v>
      </c>
    </row>
    <row r="1386" spans="1:21" ht="15.75" customHeight="1">
      <c r="A1386" s="226">
        <v>23</v>
      </c>
      <c r="B1386" s="207" t="s">
        <v>1829</v>
      </c>
      <c r="C1386" s="243">
        <v>2023</v>
      </c>
      <c r="D1386" s="244">
        <v>44949</v>
      </c>
      <c r="E1386" s="207" t="s">
        <v>1775</v>
      </c>
      <c r="F1386" s="207" t="s">
        <v>1278</v>
      </c>
      <c r="G1386" s="207" t="s">
        <v>328</v>
      </c>
      <c r="H1386" s="207">
        <v>1232816304</v>
      </c>
      <c r="I1386" s="250" t="s">
        <v>327</v>
      </c>
      <c r="J1386" s="205">
        <v>44347</v>
      </c>
      <c r="K1386" s="198" t="str">
        <f t="shared" ca="1" si="0"/>
        <v>2 año, 2 mes</v>
      </c>
      <c r="L1386" s="199" t="s">
        <v>1279</v>
      </c>
      <c r="M1386" s="207" t="s">
        <v>1863</v>
      </c>
      <c r="N1386" s="207">
        <v>1020740669</v>
      </c>
      <c r="O1386" s="207" t="s">
        <v>1280</v>
      </c>
      <c r="P1386" s="207">
        <v>3167557588</v>
      </c>
      <c r="Q1386" s="207" t="s">
        <v>302</v>
      </c>
      <c r="R1386" s="207" t="s">
        <v>1780</v>
      </c>
      <c r="S1386" s="199" t="str">
        <f t="shared" si="2"/>
        <v>STA</v>
      </c>
      <c r="T1386" s="207"/>
      <c r="U1386" s="207" t="s">
        <v>371</v>
      </c>
    </row>
    <row r="1387" spans="1:21" ht="15.75" customHeight="1">
      <c r="A1387" s="226">
        <v>24</v>
      </c>
      <c r="B1387" s="207" t="s">
        <v>1829</v>
      </c>
      <c r="C1387" s="243">
        <v>2023</v>
      </c>
      <c r="D1387" s="244">
        <v>44950</v>
      </c>
      <c r="E1387" s="207" t="s">
        <v>1775</v>
      </c>
      <c r="F1387" s="207" t="s">
        <v>1154</v>
      </c>
      <c r="G1387" s="207" t="s">
        <v>328</v>
      </c>
      <c r="H1387" s="225">
        <v>1232809311</v>
      </c>
      <c r="I1387" s="250" t="s">
        <v>327</v>
      </c>
      <c r="J1387" s="205">
        <v>43679</v>
      </c>
      <c r="K1387" s="198" t="str">
        <f t="shared" ca="1" si="0"/>
        <v>4 año, 0 mes</v>
      </c>
      <c r="L1387" s="207" t="s">
        <v>1155</v>
      </c>
      <c r="M1387" s="207"/>
      <c r="N1387" s="207"/>
      <c r="O1387" s="207"/>
      <c r="P1387" s="207"/>
      <c r="Q1387" s="207" t="s">
        <v>223</v>
      </c>
      <c r="R1387" s="207" t="s">
        <v>1783</v>
      </c>
      <c r="S1387" s="199" t="str">
        <f t="shared" si="2"/>
        <v>PRE</v>
      </c>
      <c r="T1387" s="207"/>
      <c r="U1387" s="207" t="s">
        <v>371</v>
      </c>
    </row>
    <row r="1388" spans="1:21" ht="15.75" customHeight="1">
      <c r="A1388" s="226">
        <v>24</v>
      </c>
      <c r="B1388" s="207" t="s">
        <v>1829</v>
      </c>
      <c r="C1388" s="243">
        <v>2023</v>
      </c>
      <c r="D1388" s="244">
        <v>44950</v>
      </c>
      <c r="E1388" s="207" t="s">
        <v>1775</v>
      </c>
      <c r="F1388" s="207" t="s">
        <v>1245</v>
      </c>
      <c r="G1388" s="207" t="s">
        <v>328</v>
      </c>
      <c r="H1388" s="225">
        <v>1232814755</v>
      </c>
      <c r="I1388" s="250" t="s">
        <v>327</v>
      </c>
      <c r="J1388" s="227">
        <v>44183</v>
      </c>
      <c r="K1388" s="198" t="str">
        <f t="shared" ca="1" si="0"/>
        <v>2 año, 8 mes</v>
      </c>
      <c r="L1388" s="207" t="s">
        <v>1246</v>
      </c>
      <c r="M1388" s="207"/>
      <c r="N1388" s="207"/>
      <c r="O1388" s="207"/>
      <c r="P1388" s="207"/>
      <c r="Q1388" s="207" t="s">
        <v>1879</v>
      </c>
      <c r="R1388" s="207" t="s">
        <v>1789</v>
      </c>
      <c r="S1388" s="199" t="str">
        <f t="shared" si="2"/>
        <v>AVA</v>
      </c>
      <c r="T1388" s="207"/>
      <c r="U1388" s="207" t="s">
        <v>371</v>
      </c>
    </row>
    <row r="1389" spans="1:21" ht="15.75" customHeight="1">
      <c r="A1389" s="226">
        <v>24</v>
      </c>
      <c r="B1389" s="207" t="s">
        <v>1829</v>
      </c>
      <c r="C1389" s="243">
        <v>2023</v>
      </c>
      <c r="D1389" s="244">
        <v>44950</v>
      </c>
      <c r="E1389" s="207" t="s">
        <v>1775</v>
      </c>
      <c r="F1389" s="207" t="s">
        <v>1463</v>
      </c>
      <c r="G1389" s="207" t="s">
        <v>406</v>
      </c>
      <c r="H1389" s="225" t="s">
        <v>307</v>
      </c>
      <c r="I1389" s="250" t="s">
        <v>324</v>
      </c>
      <c r="J1389" s="227">
        <v>44525</v>
      </c>
      <c r="K1389" s="198" t="str">
        <f t="shared" ca="1" si="0"/>
        <v>1 año, 8 mes</v>
      </c>
      <c r="L1389" s="207" t="s">
        <v>1086</v>
      </c>
      <c r="M1389" s="207"/>
      <c r="N1389" s="207"/>
      <c r="O1389" s="207"/>
      <c r="P1389" s="207"/>
      <c r="Q1389" s="207" t="s">
        <v>225</v>
      </c>
      <c r="R1389" s="207" t="s">
        <v>1787</v>
      </c>
      <c r="S1389" s="199" t="str">
        <f t="shared" si="2"/>
        <v>PRO</v>
      </c>
      <c r="T1389" s="207"/>
      <c r="U1389" s="207" t="s">
        <v>375</v>
      </c>
    </row>
    <row r="1390" spans="1:21" ht="15.75" customHeight="1">
      <c r="A1390" s="226">
        <v>24</v>
      </c>
      <c r="B1390" s="207" t="s">
        <v>1829</v>
      </c>
      <c r="C1390" s="243">
        <v>2023</v>
      </c>
      <c r="D1390" s="244">
        <v>44950</v>
      </c>
      <c r="E1390" s="207" t="s">
        <v>1775</v>
      </c>
      <c r="F1390" s="207" t="s">
        <v>1463</v>
      </c>
      <c r="G1390" s="207" t="s">
        <v>406</v>
      </c>
      <c r="H1390" s="225" t="s">
        <v>307</v>
      </c>
      <c r="I1390" s="250" t="s">
        <v>324</v>
      </c>
      <c r="J1390" s="227">
        <v>44525</v>
      </c>
      <c r="K1390" s="198" t="str">
        <f t="shared" ca="1" si="0"/>
        <v>1 año, 8 mes</v>
      </c>
      <c r="L1390" s="207" t="s">
        <v>1086</v>
      </c>
      <c r="M1390" s="207"/>
      <c r="N1390" s="207"/>
      <c r="O1390" s="207"/>
      <c r="P1390" s="207"/>
      <c r="Q1390" s="207" t="s">
        <v>227</v>
      </c>
      <c r="R1390" s="207" t="s">
        <v>1789</v>
      </c>
      <c r="S1390" s="199" t="str">
        <f t="shared" si="2"/>
        <v>AVA</v>
      </c>
      <c r="T1390" s="207"/>
      <c r="U1390" s="207" t="s">
        <v>375</v>
      </c>
    </row>
    <row r="1391" spans="1:21" ht="15.75" customHeight="1">
      <c r="A1391" s="226">
        <v>24</v>
      </c>
      <c r="B1391" s="207" t="s">
        <v>1829</v>
      </c>
      <c r="C1391" s="243">
        <v>2023</v>
      </c>
      <c r="D1391" s="244">
        <v>44950</v>
      </c>
      <c r="E1391" s="207" t="s">
        <v>1775</v>
      </c>
      <c r="F1391" s="207" t="s">
        <v>1463</v>
      </c>
      <c r="G1391" s="207" t="s">
        <v>406</v>
      </c>
      <c r="H1391" s="225" t="s">
        <v>307</v>
      </c>
      <c r="I1391" s="250" t="s">
        <v>324</v>
      </c>
      <c r="J1391" s="227">
        <v>44525</v>
      </c>
      <c r="K1391" s="198" t="str">
        <f t="shared" ca="1" si="0"/>
        <v>1 año, 8 mes</v>
      </c>
      <c r="L1391" s="207" t="s">
        <v>1086</v>
      </c>
      <c r="M1391" s="207"/>
      <c r="N1391" s="207"/>
      <c r="O1391" s="207"/>
      <c r="P1391" s="207"/>
      <c r="Q1391" s="207" t="s">
        <v>221</v>
      </c>
      <c r="R1391" s="207" t="s">
        <v>1777</v>
      </c>
      <c r="S1391" s="199" t="str">
        <f t="shared" si="2"/>
        <v>NIM</v>
      </c>
      <c r="T1391" s="207"/>
      <c r="U1391" s="207" t="s">
        <v>375</v>
      </c>
    </row>
    <row r="1392" spans="1:21" ht="15.75" customHeight="1">
      <c r="A1392" s="226">
        <v>24</v>
      </c>
      <c r="B1392" s="207" t="s">
        <v>1829</v>
      </c>
      <c r="C1392" s="243">
        <v>2023</v>
      </c>
      <c r="D1392" s="244">
        <v>44950</v>
      </c>
      <c r="E1392" s="207" t="s">
        <v>1886</v>
      </c>
      <c r="F1392" s="199" t="s">
        <v>521</v>
      </c>
      <c r="G1392" s="207" t="s">
        <v>328</v>
      </c>
      <c r="H1392" s="207">
        <v>1106525749</v>
      </c>
      <c r="I1392" s="250" t="s">
        <v>327</v>
      </c>
      <c r="J1392" s="205">
        <v>44699</v>
      </c>
      <c r="K1392" s="198" t="str">
        <f t="shared" ca="1" si="0"/>
        <v>1 año, 3 mes</v>
      </c>
      <c r="L1392" s="207" t="s">
        <v>522</v>
      </c>
      <c r="M1392" s="207" t="s">
        <v>1815</v>
      </c>
      <c r="N1392" s="207"/>
      <c r="O1392" s="207"/>
      <c r="P1392" s="207"/>
      <c r="Q1392" s="207" t="s">
        <v>221</v>
      </c>
      <c r="R1392" s="207" t="s">
        <v>1777</v>
      </c>
      <c r="S1392" s="199" t="str">
        <f t="shared" si="2"/>
        <v>NIM</v>
      </c>
      <c r="T1392" s="207"/>
      <c r="U1392" s="207" t="s">
        <v>375</v>
      </c>
    </row>
    <row r="1393" spans="1:21" ht="15.75" customHeight="1">
      <c r="A1393" s="226">
        <v>25</v>
      </c>
      <c r="B1393" s="207" t="s">
        <v>1829</v>
      </c>
      <c r="C1393" s="243">
        <v>2023</v>
      </c>
      <c r="D1393" s="244">
        <v>44951</v>
      </c>
      <c r="E1393" s="207" t="s">
        <v>1775</v>
      </c>
      <c r="F1393" s="199" t="s">
        <v>934</v>
      </c>
      <c r="G1393" s="207" t="s">
        <v>328</v>
      </c>
      <c r="H1393" s="225">
        <v>1112070601</v>
      </c>
      <c r="I1393" s="250" t="s">
        <v>327</v>
      </c>
      <c r="J1393" s="205">
        <v>44723</v>
      </c>
      <c r="K1393" s="198" t="str">
        <f t="shared" ca="1" si="0"/>
        <v>1 año, 2 mes</v>
      </c>
      <c r="L1393" s="207" t="s">
        <v>935</v>
      </c>
      <c r="M1393" s="207"/>
      <c r="N1393" s="207"/>
      <c r="O1393" s="207"/>
      <c r="P1393" s="207"/>
      <c r="Q1393" s="207" t="s">
        <v>234</v>
      </c>
      <c r="R1393" s="207" t="s">
        <v>1871</v>
      </c>
      <c r="S1393" s="199" t="str">
        <f t="shared" si="2"/>
        <v>INF</v>
      </c>
      <c r="T1393" s="207"/>
      <c r="U1393" s="207" t="s">
        <v>375</v>
      </c>
    </row>
    <row r="1394" spans="1:21" ht="15.75" customHeight="1">
      <c r="A1394" s="226">
        <v>26</v>
      </c>
      <c r="B1394" s="207" t="s">
        <v>1829</v>
      </c>
      <c r="C1394" s="243">
        <v>2023</v>
      </c>
      <c r="D1394" s="244">
        <v>44952</v>
      </c>
      <c r="E1394" s="207" t="s">
        <v>1775</v>
      </c>
      <c r="F1394" s="207" t="s">
        <v>818</v>
      </c>
      <c r="G1394" s="207" t="s">
        <v>328</v>
      </c>
      <c r="H1394" s="225">
        <v>1109935644</v>
      </c>
      <c r="I1394" s="250" t="s">
        <v>327</v>
      </c>
      <c r="J1394" s="205">
        <v>42820</v>
      </c>
      <c r="K1394" s="198" t="str">
        <f t="shared" ca="1" si="0"/>
        <v>6 año, 4 mes</v>
      </c>
      <c r="L1394" s="207" t="s">
        <v>819</v>
      </c>
      <c r="M1394" s="207"/>
      <c r="N1394" s="207"/>
      <c r="O1394" s="207"/>
      <c r="P1394" s="207"/>
      <c r="Q1394" s="207" t="s">
        <v>221</v>
      </c>
      <c r="R1394" s="207" t="s">
        <v>1777</v>
      </c>
      <c r="S1394" s="199" t="str">
        <f t="shared" si="2"/>
        <v>NIM</v>
      </c>
      <c r="T1394" s="207"/>
      <c r="U1394" s="207" t="s">
        <v>371</v>
      </c>
    </row>
    <row r="1395" spans="1:21" ht="15.75" customHeight="1">
      <c r="A1395" s="226">
        <v>26</v>
      </c>
      <c r="B1395" s="207" t="s">
        <v>1829</v>
      </c>
      <c r="C1395" s="243">
        <v>2023</v>
      </c>
      <c r="D1395" s="244">
        <v>44952</v>
      </c>
      <c r="E1395" s="207" t="s">
        <v>1775</v>
      </c>
      <c r="F1395" s="207" t="s">
        <v>957</v>
      </c>
      <c r="G1395" s="207" t="s">
        <v>328</v>
      </c>
      <c r="H1395" s="225">
        <v>1114904676</v>
      </c>
      <c r="I1395" s="250" t="s">
        <v>324</v>
      </c>
      <c r="J1395" s="205">
        <v>44309</v>
      </c>
      <c r="K1395" s="198" t="str">
        <f t="shared" ca="1" si="0"/>
        <v>2 año, 4 mes</v>
      </c>
      <c r="L1395" s="207" t="s">
        <v>958</v>
      </c>
      <c r="M1395" s="207" t="s">
        <v>1778</v>
      </c>
      <c r="N1395" s="207"/>
      <c r="O1395" s="207"/>
      <c r="P1395" s="207"/>
      <c r="Q1395" s="207" t="s">
        <v>223</v>
      </c>
      <c r="R1395" s="207" t="s">
        <v>1783</v>
      </c>
      <c r="S1395" s="199" t="str">
        <f t="shared" si="2"/>
        <v>PRE</v>
      </c>
      <c r="T1395" s="207"/>
      <c r="U1395" s="207" t="s">
        <v>375</v>
      </c>
    </row>
    <row r="1396" spans="1:21" ht="15.75" customHeight="1">
      <c r="A1396" s="226">
        <v>26</v>
      </c>
      <c r="B1396" s="207" t="s">
        <v>1829</v>
      </c>
      <c r="C1396" s="243">
        <v>2023</v>
      </c>
      <c r="D1396" s="244">
        <v>44952</v>
      </c>
      <c r="E1396" s="207" t="s">
        <v>1775</v>
      </c>
      <c r="F1396" s="199" t="s">
        <v>937</v>
      </c>
      <c r="G1396" s="207" t="s">
        <v>328</v>
      </c>
      <c r="H1396" s="207">
        <v>1112070614</v>
      </c>
      <c r="I1396" s="245" t="s">
        <v>327</v>
      </c>
      <c r="J1396" s="221">
        <v>44733</v>
      </c>
      <c r="K1396" s="198" t="str">
        <f t="shared" ca="1" si="0"/>
        <v>1 año, 2 mes</v>
      </c>
      <c r="L1396" s="207" t="s">
        <v>938</v>
      </c>
      <c r="M1396" s="207"/>
      <c r="N1396" s="207"/>
      <c r="O1396" s="207" t="s">
        <v>939</v>
      </c>
      <c r="P1396" s="207">
        <v>3127531460</v>
      </c>
      <c r="Q1396" s="207" t="s">
        <v>221</v>
      </c>
      <c r="R1396" s="207" t="s">
        <v>1777</v>
      </c>
      <c r="S1396" s="199" t="str">
        <f t="shared" si="2"/>
        <v>NIM</v>
      </c>
      <c r="T1396" s="207"/>
      <c r="U1396" s="207" t="s">
        <v>375</v>
      </c>
    </row>
    <row r="1397" spans="1:21" ht="15.75" customHeight="1">
      <c r="A1397" s="226">
        <v>26</v>
      </c>
      <c r="B1397" s="207" t="s">
        <v>1829</v>
      </c>
      <c r="C1397" s="243">
        <v>2023</v>
      </c>
      <c r="D1397" s="244">
        <v>44952</v>
      </c>
      <c r="E1397" s="207" t="s">
        <v>1775</v>
      </c>
      <c r="F1397" s="199" t="s">
        <v>937</v>
      </c>
      <c r="G1397" s="207" t="s">
        <v>328</v>
      </c>
      <c r="H1397" s="207">
        <v>1112070614</v>
      </c>
      <c r="I1397" s="245" t="s">
        <v>327</v>
      </c>
      <c r="J1397" s="221">
        <v>44733</v>
      </c>
      <c r="K1397" s="198" t="str">
        <f t="shared" ca="1" si="0"/>
        <v>1 año, 2 mes</v>
      </c>
      <c r="L1397" s="207" t="s">
        <v>938</v>
      </c>
      <c r="M1397" s="207"/>
      <c r="N1397" s="207"/>
      <c r="O1397" s="207" t="s">
        <v>939</v>
      </c>
      <c r="P1397" s="207">
        <v>3127531460</v>
      </c>
      <c r="Q1397" s="207" t="s">
        <v>234</v>
      </c>
      <c r="R1397" s="207" t="s">
        <v>1871</v>
      </c>
      <c r="S1397" s="199" t="str">
        <f t="shared" si="2"/>
        <v>INF</v>
      </c>
      <c r="T1397" s="207"/>
      <c r="U1397" s="207" t="s">
        <v>375</v>
      </c>
    </row>
    <row r="1398" spans="1:21" ht="15.75" customHeight="1">
      <c r="A1398" s="226">
        <v>26</v>
      </c>
      <c r="B1398" s="207" t="s">
        <v>1829</v>
      </c>
      <c r="C1398" s="243">
        <v>2023</v>
      </c>
      <c r="D1398" s="244">
        <v>44952</v>
      </c>
      <c r="E1398" s="207" t="s">
        <v>1775</v>
      </c>
      <c r="F1398" s="207" t="s">
        <v>739</v>
      </c>
      <c r="G1398" s="207" t="s">
        <v>328</v>
      </c>
      <c r="H1398" s="207">
        <v>1109573610</v>
      </c>
      <c r="I1398" s="245" t="s">
        <v>324</v>
      </c>
      <c r="J1398" s="221">
        <v>44576</v>
      </c>
      <c r="K1398" s="198" t="str">
        <f t="shared" ca="1" si="0"/>
        <v>1 año, 7 mes</v>
      </c>
      <c r="L1398" s="207" t="s">
        <v>740</v>
      </c>
      <c r="M1398" s="207"/>
      <c r="N1398" s="207"/>
      <c r="O1398" s="207" t="s">
        <v>741</v>
      </c>
      <c r="P1398" s="207">
        <v>3015438637</v>
      </c>
      <c r="Q1398" s="207" t="s">
        <v>225</v>
      </c>
      <c r="R1398" s="207" t="s">
        <v>1787</v>
      </c>
      <c r="S1398" s="199" t="str">
        <f t="shared" si="2"/>
        <v>PRO</v>
      </c>
      <c r="T1398" s="207"/>
      <c r="U1398" s="207" t="s">
        <v>371</v>
      </c>
    </row>
    <row r="1399" spans="1:21" ht="15.75" customHeight="1">
      <c r="A1399" s="226">
        <v>26</v>
      </c>
      <c r="B1399" s="207" t="s">
        <v>1829</v>
      </c>
      <c r="C1399" s="243">
        <v>2023</v>
      </c>
      <c r="D1399" s="244">
        <v>44952</v>
      </c>
      <c r="E1399" s="207" t="s">
        <v>1775</v>
      </c>
      <c r="F1399" s="207" t="s">
        <v>739</v>
      </c>
      <c r="G1399" s="207" t="s">
        <v>328</v>
      </c>
      <c r="H1399" s="207">
        <v>1109573610</v>
      </c>
      <c r="I1399" s="245" t="s">
        <v>324</v>
      </c>
      <c r="J1399" s="221">
        <v>44576</v>
      </c>
      <c r="K1399" s="198" t="str">
        <f t="shared" ca="1" si="0"/>
        <v>1 año, 7 mes</v>
      </c>
      <c r="L1399" s="207" t="s">
        <v>740</v>
      </c>
      <c r="M1399" s="207"/>
      <c r="N1399" s="207"/>
      <c r="O1399" s="207" t="s">
        <v>741</v>
      </c>
      <c r="P1399" s="207">
        <v>3015438637</v>
      </c>
      <c r="Q1399" s="207" t="s">
        <v>227</v>
      </c>
      <c r="R1399" s="207" t="s">
        <v>1789</v>
      </c>
      <c r="S1399" s="199" t="str">
        <f t="shared" si="2"/>
        <v>AVA</v>
      </c>
      <c r="T1399" s="207"/>
      <c r="U1399" s="207" t="s">
        <v>371</v>
      </c>
    </row>
    <row r="1400" spans="1:21" ht="15.75" customHeight="1">
      <c r="A1400" s="226">
        <v>30</v>
      </c>
      <c r="B1400" s="207" t="s">
        <v>1829</v>
      </c>
      <c r="C1400" s="243">
        <v>2023</v>
      </c>
      <c r="D1400" s="244">
        <v>44956</v>
      </c>
      <c r="E1400" s="207" t="s">
        <v>1775</v>
      </c>
      <c r="F1400" s="199" t="s">
        <v>784</v>
      </c>
      <c r="G1400" s="207" t="s">
        <v>328</v>
      </c>
      <c r="H1400" s="207">
        <v>1109575750</v>
      </c>
      <c r="I1400" s="250" t="s">
        <v>327</v>
      </c>
      <c r="J1400" s="227">
        <v>44862</v>
      </c>
      <c r="K1400" s="198" t="str">
        <f t="shared" ca="1" si="0"/>
        <v>0 año, 9 mes</v>
      </c>
      <c r="L1400" s="207" t="s">
        <v>785</v>
      </c>
      <c r="M1400" s="207"/>
      <c r="N1400" s="207"/>
      <c r="O1400" s="207"/>
      <c r="P1400" s="207"/>
      <c r="Q1400" s="207" t="s">
        <v>221</v>
      </c>
      <c r="R1400" s="207" t="s">
        <v>1777</v>
      </c>
      <c r="S1400" s="199" t="str">
        <f t="shared" si="2"/>
        <v>NIM</v>
      </c>
      <c r="T1400" s="207"/>
      <c r="U1400" s="207" t="s">
        <v>371</v>
      </c>
    </row>
    <row r="1401" spans="1:21" ht="15.75" customHeight="1">
      <c r="A1401" s="226">
        <v>30</v>
      </c>
      <c r="B1401" s="207" t="s">
        <v>1829</v>
      </c>
      <c r="C1401" s="243">
        <v>2023</v>
      </c>
      <c r="D1401" s="244">
        <v>44956</v>
      </c>
      <c r="E1401" s="207" t="s">
        <v>1775</v>
      </c>
      <c r="F1401" s="207" t="s">
        <v>1253</v>
      </c>
      <c r="G1401" s="207" t="s">
        <v>328</v>
      </c>
      <c r="H1401" s="225">
        <v>1232815145</v>
      </c>
      <c r="I1401" s="250" t="s">
        <v>324</v>
      </c>
      <c r="J1401" s="221">
        <v>44236</v>
      </c>
      <c r="K1401" s="198" t="str">
        <f t="shared" ca="1" si="0"/>
        <v>2 año, 6 mes</v>
      </c>
      <c r="L1401" s="207" t="s">
        <v>1254</v>
      </c>
      <c r="M1401" s="207"/>
      <c r="N1401" s="207"/>
      <c r="O1401" s="207"/>
      <c r="P1401" s="207"/>
      <c r="Q1401" s="207" t="s">
        <v>223</v>
      </c>
      <c r="R1401" s="207" t="s">
        <v>1888</v>
      </c>
      <c r="S1401" s="199" t="str">
        <f t="shared" si="2"/>
        <v>PRE</v>
      </c>
      <c r="T1401" s="207"/>
      <c r="U1401" s="207" t="s">
        <v>375</v>
      </c>
    </row>
    <row r="1402" spans="1:21" ht="15.75" customHeight="1">
      <c r="A1402" s="226">
        <v>30</v>
      </c>
      <c r="B1402" s="207" t="s">
        <v>1829</v>
      </c>
      <c r="C1402" s="243">
        <v>2023</v>
      </c>
      <c r="D1402" s="244">
        <v>44956</v>
      </c>
      <c r="E1402" s="207" t="s">
        <v>1775</v>
      </c>
      <c r="F1402" s="207" t="s">
        <v>1253</v>
      </c>
      <c r="G1402" s="207" t="s">
        <v>328</v>
      </c>
      <c r="H1402" s="225">
        <v>1232815145</v>
      </c>
      <c r="I1402" s="250" t="s">
        <v>324</v>
      </c>
      <c r="J1402" s="221">
        <v>44236</v>
      </c>
      <c r="K1402" s="198" t="str">
        <f t="shared" ca="1" si="0"/>
        <v>2 año, 6 mes</v>
      </c>
      <c r="L1402" s="207" t="s">
        <v>1254</v>
      </c>
      <c r="M1402" s="207"/>
      <c r="N1402" s="207"/>
      <c r="O1402" s="207"/>
      <c r="P1402" s="207"/>
      <c r="Q1402" s="207" t="s">
        <v>302</v>
      </c>
      <c r="R1402" s="207" t="s">
        <v>1780</v>
      </c>
      <c r="S1402" s="199" t="str">
        <f t="shared" si="2"/>
        <v>STA</v>
      </c>
      <c r="T1402" s="207"/>
      <c r="U1402" s="207" t="s">
        <v>375</v>
      </c>
    </row>
    <row r="1403" spans="1:21" ht="15.75" customHeight="1">
      <c r="A1403" s="226">
        <v>30</v>
      </c>
      <c r="B1403" s="207" t="s">
        <v>1829</v>
      </c>
      <c r="C1403" s="243">
        <v>2023</v>
      </c>
      <c r="D1403" s="244">
        <v>44956</v>
      </c>
      <c r="E1403" s="207" t="s">
        <v>1775</v>
      </c>
      <c r="F1403" s="207" t="s">
        <v>1253</v>
      </c>
      <c r="G1403" s="207" t="s">
        <v>328</v>
      </c>
      <c r="H1403" s="225">
        <v>1232815145</v>
      </c>
      <c r="I1403" s="250" t="s">
        <v>324</v>
      </c>
      <c r="J1403" s="221">
        <v>44236</v>
      </c>
      <c r="K1403" s="198" t="str">
        <f t="shared" ca="1" si="0"/>
        <v>2 año, 6 mes</v>
      </c>
      <c r="L1403" s="207" t="s">
        <v>1254</v>
      </c>
      <c r="M1403" s="207"/>
      <c r="N1403" s="207"/>
      <c r="O1403" s="207"/>
      <c r="P1403" s="207"/>
      <c r="Q1403" s="207" t="s">
        <v>227</v>
      </c>
      <c r="R1403" s="207" t="s">
        <v>1789</v>
      </c>
      <c r="S1403" s="199" t="str">
        <f t="shared" si="2"/>
        <v>AVA</v>
      </c>
      <c r="T1403" s="207"/>
      <c r="U1403" s="207" t="s">
        <v>375</v>
      </c>
    </row>
    <row r="1404" spans="1:21" ht="15.75" customHeight="1">
      <c r="A1404" s="226">
        <v>30</v>
      </c>
      <c r="B1404" s="207" t="s">
        <v>1829</v>
      </c>
      <c r="C1404" s="243">
        <v>2023</v>
      </c>
      <c r="D1404" s="244">
        <v>44956</v>
      </c>
      <c r="E1404" s="207" t="s">
        <v>1775</v>
      </c>
      <c r="F1404" s="207" t="s">
        <v>978</v>
      </c>
      <c r="G1404" s="207" t="s">
        <v>328</v>
      </c>
      <c r="H1404" s="207">
        <v>1125233208</v>
      </c>
      <c r="I1404" s="250" t="s">
        <v>327</v>
      </c>
      <c r="J1404" s="227">
        <v>44525</v>
      </c>
      <c r="K1404" s="198" t="str">
        <f t="shared" ca="1" si="0"/>
        <v>1 año, 8 mes</v>
      </c>
      <c r="L1404" s="207" t="s">
        <v>979</v>
      </c>
      <c r="M1404" s="207"/>
      <c r="N1404" s="207"/>
      <c r="O1404" s="207"/>
      <c r="P1404" s="207"/>
      <c r="Q1404" s="207" t="s">
        <v>223</v>
      </c>
      <c r="R1404" s="207" t="s">
        <v>1888</v>
      </c>
      <c r="S1404" s="199" t="str">
        <f t="shared" si="2"/>
        <v>PRE</v>
      </c>
      <c r="T1404" s="207"/>
      <c r="U1404" s="207" t="s">
        <v>371</v>
      </c>
    </row>
    <row r="1405" spans="1:21" ht="15.75" customHeight="1">
      <c r="A1405" s="226">
        <v>30</v>
      </c>
      <c r="B1405" s="207" t="s">
        <v>1829</v>
      </c>
      <c r="C1405" s="243">
        <v>2023</v>
      </c>
      <c r="D1405" s="244">
        <v>44956</v>
      </c>
      <c r="E1405" s="207" t="s">
        <v>1775</v>
      </c>
      <c r="F1405" s="207" t="s">
        <v>1426</v>
      </c>
      <c r="G1405" s="207" t="s">
        <v>328</v>
      </c>
      <c r="H1405" s="225">
        <v>1232821376</v>
      </c>
      <c r="I1405" s="203" t="s">
        <v>324</v>
      </c>
      <c r="J1405" s="205">
        <v>44811</v>
      </c>
      <c r="K1405" s="198" t="str">
        <f t="shared" ca="1" si="0"/>
        <v>0 año, 11 mes</v>
      </c>
      <c r="L1405" s="207" t="s">
        <v>1427</v>
      </c>
      <c r="M1405" s="199" t="s">
        <v>1876</v>
      </c>
      <c r="N1405" s="199">
        <v>1130644657</v>
      </c>
      <c r="O1405" s="199" t="s">
        <v>1428</v>
      </c>
      <c r="P1405" s="199">
        <v>3105369041</v>
      </c>
      <c r="Q1405" s="207" t="s">
        <v>212</v>
      </c>
      <c r="R1405" s="207" t="s">
        <v>1784</v>
      </c>
      <c r="S1405" s="199" t="str">
        <f t="shared" si="2"/>
        <v>HEX</v>
      </c>
      <c r="T1405" s="207"/>
      <c r="U1405" s="207" t="s">
        <v>371</v>
      </c>
    </row>
    <row r="1406" spans="1:21" ht="15.75" customHeight="1">
      <c r="A1406" s="226">
        <v>30</v>
      </c>
      <c r="B1406" s="207" t="s">
        <v>1829</v>
      </c>
      <c r="C1406" s="243">
        <v>2023</v>
      </c>
      <c r="D1406" s="244">
        <v>44956</v>
      </c>
      <c r="E1406" s="207" t="s">
        <v>1775</v>
      </c>
      <c r="F1406" s="207" t="s">
        <v>1426</v>
      </c>
      <c r="G1406" s="207" t="s">
        <v>328</v>
      </c>
      <c r="H1406" s="225">
        <v>1232821376</v>
      </c>
      <c r="I1406" s="203" t="s">
        <v>324</v>
      </c>
      <c r="J1406" s="205">
        <v>44811</v>
      </c>
      <c r="K1406" s="198" t="str">
        <f t="shared" ca="1" si="0"/>
        <v>0 año, 11 mes</v>
      </c>
      <c r="L1406" s="207" t="s">
        <v>1427</v>
      </c>
      <c r="M1406" s="199" t="s">
        <v>1876</v>
      </c>
      <c r="N1406" s="199">
        <v>1130644657</v>
      </c>
      <c r="O1406" s="199" t="s">
        <v>1428</v>
      </c>
      <c r="P1406" s="199">
        <v>3105369041</v>
      </c>
      <c r="Q1406" s="207" t="s">
        <v>226</v>
      </c>
      <c r="R1406" s="207" t="s">
        <v>1785</v>
      </c>
      <c r="S1406" s="199" t="str">
        <f t="shared" si="2"/>
        <v>ROT</v>
      </c>
      <c r="T1406" s="207"/>
      <c r="U1406" s="207" t="s">
        <v>371</v>
      </c>
    </row>
    <row r="1407" spans="1:21" ht="15.75" customHeight="1">
      <c r="A1407" s="226">
        <v>30</v>
      </c>
      <c r="B1407" s="207" t="s">
        <v>1829</v>
      </c>
      <c r="C1407" s="243">
        <v>2023</v>
      </c>
      <c r="D1407" s="244">
        <v>44956</v>
      </c>
      <c r="E1407" s="207" t="s">
        <v>1775</v>
      </c>
      <c r="F1407" s="207" t="s">
        <v>1426</v>
      </c>
      <c r="G1407" s="207" t="s">
        <v>328</v>
      </c>
      <c r="H1407" s="225">
        <v>1232821376</v>
      </c>
      <c r="I1407" s="203" t="s">
        <v>324</v>
      </c>
      <c r="J1407" s="205">
        <v>44811</v>
      </c>
      <c r="K1407" s="198" t="str">
        <f t="shared" ca="1" si="0"/>
        <v>0 año, 11 mes</v>
      </c>
      <c r="L1407" s="207" t="s">
        <v>1427</v>
      </c>
      <c r="M1407" s="199" t="s">
        <v>1876</v>
      </c>
      <c r="N1407" s="199">
        <v>1130644657</v>
      </c>
      <c r="O1407" s="199" t="s">
        <v>1428</v>
      </c>
      <c r="P1407" s="199">
        <v>3105369041</v>
      </c>
      <c r="Q1407" s="207" t="s">
        <v>223</v>
      </c>
      <c r="R1407" s="207" t="s">
        <v>1888</v>
      </c>
      <c r="S1407" s="199" t="str">
        <f t="shared" si="2"/>
        <v>PRE</v>
      </c>
      <c r="T1407" s="207"/>
      <c r="U1407" s="207" t="s">
        <v>371</v>
      </c>
    </row>
    <row r="1408" spans="1:21" ht="15.75" customHeight="1">
      <c r="A1408" s="226">
        <v>30</v>
      </c>
      <c r="B1408" s="207" t="s">
        <v>1829</v>
      </c>
      <c r="C1408" s="243">
        <v>2023</v>
      </c>
      <c r="D1408" s="244">
        <v>44956</v>
      </c>
      <c r="E1408" s="207" t="s">
        <v>1775</v>
      </c>
      <c r="F1408" s="207" t="s">
        <v>1414</v>
      </c>
      <c r="G1408" s="207" t="s">
        <v>328</v>
      </c>
      <c r="H1408" s="225">
        <v>1232820727</v>
      </c>
      <c r="I1408" s="250" t="s">
        <v>324</v>
      </c>
      <c r="J1408" s="205">
        <v>44755</v>
      </c>
      <c r="K1408" s="198" t="str">
        <f t="shared" ca="1" si="0"/>
        <v>1 año, 1 mes</v>
      </c>
      <c r="L1408" s="207" t="s">
        <v>1415</v>
      </c>
      <c r="M1408" s="207"/>
      <c r="N1408" s="207"/>
      <c r="O1408" s="207"/>
      <c r="P1408" s="207"/>
      <c r="Q1408" s="207" t="s">
        <v>212</v>
      </c>
      <c r="R1408" s="207" t="s">
        <v>1784</v>
      </c>
      <c r="S1408" s="199" t="str">
        <f t="shared" si="2"/>
        <v>HEX</v>
      </c>
      <c r="T1408" s="207"/>
      <c r="U1408" s="207" t="s">
        <v>371</v>
      </c>
    </row>
    <row r="1409" spans="1:21" ht="15.75" customHeight="1">
      <c r="A1409" s="226">
        <v>30</v>
      </c>
      <c r="B1409" s="207" t="s">
        <v>1829</v>
      </c>
      <c r="C1409" s="243">
        <v>2023</v>
      </c>
      <c r="D1409" s="244">
        <v>44956</v>
      </c>
      <c r="E1409" s="207" t="s">
        <v>1775</v>
      </c>
      <c r="F1409" s="207" t="s">
        <v>1414</v>
      </c>
      <c r="G1409" s="207" t="s">
        <v>328</v>
      </c>
      <c r="H1409" s="225">
        <v>1232820727</v>
      </c>
      <c r="I1409" s="250" t="s">
        <v>324</v>
      </c>
      <c r="J1409" s="205">
        <v>44755</v>
      </c>
      <c r="K1409" s="198" t="str">
        <f t="shared" ca="1" si="0"/>
        <v>1 año, 1 mes</v>
      </c>
      <c r="L1409" s="207" t="s">
        <v>1415</v>
      </c>
      <c r="M1409" s="207"/>
      <c r="N1409" s="207"/>
      <c r="O1409" s="207"/>
      <c r="P1409" s="207"/>
      <c r="Q1409" s="207" t="s">
        <v>226</v>
      </c>
      <c r="R1409" s="207" t="s">
        <v>1785</v>
      </c>
      <c r="S1409" s="199" t="str">
        <f t="shared" si="2"/>
        <v>ROT</v>
      </c>
      <c r="T1409" s="207"/>
      <c r="U1409" s="207" t="s">
        <v>371</v>
      </c>
    </row>
    <row r="1410" spans="1:21" ht="15.75" customHeight="1">
      <c r="A1410" s="226">
        <v>30</v>
      </c>
      <c r="B1410" s="207" t="s">
        <v>1829</v>
      </c>
      <c r="C1410" s="243">
        <v>2023</v>
      </c>
      <c r="D1410" s="244">
        <v>44956</v>
      </c>
      <c r="E1410" s="207" t="s">
        <v>1775</v>
      </c>
      <c r="F1410" s="207" t="s">
        <v>1414</v>
      </c>
      <c r="G1410" s="207" t="s">
        <v>328</v>
      </c>
      <c r="H1410" s="225">
        <v>1232820727</v>
      </c>
      <c r="I1410" s="250" t="s">
        <v>324</v>
      </c>
      <c r="J1410" s="205">
        <v>44755</v>
      </c>
      <c r="K1410" s="198" t="str">
        <f t="shared" ca="1" si="0"/>
        <v>1 año, 1 mes</v>
      </c>
      <c r="L1410" s="207" t="s">
        <v>1415</v>
      </c>
      <c r="M1410" s="207"/>
      <c r="N1410" s="207"/>
      <c r="O1410" s="207"/>
      <c r="P1410" s="207"/>
      <c r="Q1410" s="207" t="s">
        <v>223</v>
      </c>
      <c r="R1410" s="207" t="s">
        <v>1888</v>
      </c>
      <c r="S1410" s="199" t="str">
        <f t="shared" si="2"/>
        <v>PRE</v>
      </c>
      <c r="T1410" s="207"/>
      <c r="U1410" s="207" t="s">
        <v>371</v>
      </c>
    </row>
    <row r="1411" spans="1:21" ht="15.75" customHeight="1">
      <c r="A1411" s="226">
        <v>30</v>
      </c>
      <c r="B1411" s="207" t="s">
        <v>1829</v>
      </c>
      <c r="C1411" s="243">
        <v>2023</v>
      </c>
      <c r="D1411" s="244">
        <v>44956</v>
      </c>
      <c r="E1411" s="207" t="s">
        <v>1775</v>
      </c>
      <c r="F1411" s="207" t="s">
        <v>1414</v>
      </c>
      <c r="G1411" s="207" t="s">
        <v>328</v>
      </c>
      <c r="H1411" s="225">
        <v>1232820727</v>
      </c>
      <c r="I1411" s="250" t="s">
        <v>324</v>
      </c>
      <c r="J1411" s="205">
        <v>44755</v>
      </c>
      <c r="K1411" s="198" t="str">
        <f t="shared" ca="1" si="0"/>
        <v>1 año, 1 mes</v>
      </c>
      <c r="L1411" s="207" t="s">
        <v>1415</v>
      </c>
      <c r="M1411" s="207"/>
      <c r="N1411" s="207"/>
      <c r="O1411" s="207"/>
      <c r="P1411" s="207"/>
      <c r="Q1411" s="207" t="s">
        <v>234</v>
      </c>
      <c r="R1411" s="207" t="s">
        <v>1871</v>
      </c>
      <c r="S1411" s="199" t="str">
        <f t="shared" si="2"/>
        <v>INF</v>
      </c>
      <c r="T1411" s="207"/>
      <c r="U1411" s="207" t="s">
        <v>371</v>
      </c>
    </row>
    <row r="1412" spans="1:21" ht="15.75" customHeight="1">
      <c r="A1412" s="226">
        <v>30</v>
      </c>
      <c r="B1412" s="207" t="s">
        <v>1829</v>
      </c>
      <c r="C1412" s="243">
        <v>2023</v>
      </c>
      <c r="D1412" s="244">
        <v>44956</v>
      </c>
      <c r="E1412" s="207" t="s">
        <v>1775</v>
      </c>
      <c r="F1412" s="207" t="s">
        <v>1409</v>
      </c>
      <c r="G1412" s="207" t="s">
        <v>328</v>
      </c>
      <c r="H1412" s="225">
        <v>1232820479</v>
      </c>
      <c r="I1412" s="250" t="s">
        <v>327</v>
      </c>
      <c r="J1412" s="205">
        <v>44730</v>
      </c>
      <c r="K1412" s="198" t="str">
        <f t="shared" ca="1" si="0"/>
        <v>1 año, 2 mes</v>
      </c>
      <c r="L1412" s="207" t="s">
        <v>1410</v>
      </c>
      <c r="M1412" s="207"/>
      <c r="N1412" s="207"/>
      <c r="O1412" s="207"/>
      <c r="P1412" s="207"/>
      <c r="Q1412" s="207" t="s">
        <v>221</v>
      </c>
      <c r="R1412" s="207" t="s">
        <v>1777</v>
      </c>
      <c r="S1412" s="199" t="str">
        <f t="shared" si="2"/>
        <v>NIM</v>
      </c>
      <c r="T1412" s="207"/>
      <c r="U1412" s="207" t="s">
        <v>375</v>
      </c>
    </row>
    <row r="1413" spans="1:21" ht="15.75" customHeight="1">
      <c r="A1413" s="226">
        <v>30</v>
      </c>
      <c r="B1413" s="207" t="s">
        <v>1829</v>
      </c>
      <c r="C1413" s="243">
        <v>2023</v>
      </c>
      <c r="D1413" s="244">
        <v>44956</v>
      </c>
      <c r="E1413" s="207" t="s">
        <v>1775</v>
      </c>
      <c r="F1413" s="207" t="s">
        <v>1409</v>
      </c>
      <c r="G1413" s="207" t="s">
        <v>328</v>
      </c>
      <c r="H1413" s="225">
        <v>1232820479</v>
      </c>
      <c r="I1413" s="250" t="s">
        <v>327</v>
      </c>
      <c r="J1413" s="205">
        <v>44730</v>
      </c>
      <c r="K1413" s="198" t="str">
        <f t="shared" ca="1" si="0"/>
        <v>1 año, 2 mes</v>
      </c>
      <c r="L1413" s="207" t="s">
        <v>1410</v>
      </c>
      <c r="M1413" s="207"/>
      <c r="N1413" s="207"/>
      <c r="O1413" s="207"/>
      <c r="P1413" s="207"/>
      <c r="Q1413" s="207" t="s">
        <v>234</v>
      </c>
      <c r="R1413" s="207" t="s">
        <v>1871</v>
      </c>
      <c r="S1413" s="199" t="str">
        <f t="shared" si="2"/>
        <v>INF</v>
      </c>
      <c r="T1413" s="207"/>
      <c r="U1413" s="207" t="s">
        <v>375</v>
      </c>
    </row>
    <row r="1414" spans="1:21" ht="15.75" customHeight="1">
      <c r="A1414" s="226">
        <v>30</v>
      </c>
      <c r="B1414" s="207" t="s">
        <v>1829</v>
      </c>
      <c r="C1414" s="243">
        <v>2023</v>
      </c>
      <c r="D1414" s="244">
        <v>44956</v>
      </c>
      <c r="E1414" s="207" t="s">
        <v>1775</v>
      </c>
      <c r="F1414" s="207" t="s">
        <v>1092</v>
      </c>
      <c r="G1414" s="207" t="s">
        <v>328</v>
      </c>
      <c r="H1414" s="225">
        <v>1220477251</v>
      </c>
      <c r="I1414" s="250" t="s">
        <v>324</v>
      </c>
      <c r="J1414" s="227">
        <v>44846</v>
      </c>
      <c r="K1414" s="198" t="str">
        <f t="shared" ca="1" si="0"/>
        <v>0 año, 10 mes</v>
      </c>
      <c r="L1414" s="207" t="s">
        <v>1093</v>
      </c>
      <c r="M1414" s="199" t="s">
        <v>1804</v>
      </c>
      <c r="N1414" s="199">
        <v>1144082807</v>
      </c>
      <c r="O1414" s="199" t="s">
        <v>1094</v>
      </c>
      <c r="P1414" s="207">
        <v>3023552565</v>
      </c>
      <c r="Q1414" s="207" t="s">
        <v>221</v>
      </c>
      <c r="R1414" s="207" t="s">
        <v>1777</v>
      </c>
      <c r="S1414" s="199" t="str">
        <f t="shared" si="2"/>
        <v>NIM</v>
      </c>
      <c r="T1414" s="207"/>
      <c r="U1414" s="207" t="s">
        <v>375</v>
      </c>
    </row>
    <row r="1415" spans="1:21" ht="15.75" customHeight="1">
      <c r="A1415" s="226">
        <v>1</v>
      </c>
      <c r="B1415" s="207" t="s">
        <v>1830</v>
      </c>
      <c r="C1415" s="243">
        <v>2023</v>
      </c>
      <c r="D1415" s="244">
        <v>44958</v>
      </c>
      <c r="E1415" s="207" t="s">
        <v>1775</v>
      </c>
      <c r="F1415" s="207" t="s">
        <v>610</v>
      </c>
      <c r="G1415" s="207" t="s">
        <v>328</v>
      </c>
      <c r="H1415" s="207">
        <v>1109572648</v>
      </c>
      <c r="I1415" s="250" t="s">
        <v>324</v>
      </c>
      <c r="J1415" s="205">
        <v>44439</v>
      </c>
      <c r="K1415" s="198" t="str">
        <f t="shared" ca="1" si="0"/>
        <v>1 año, 11 mes</v>
      </c>
      <c r="L1415" s="199" t="s">
        <v>611</v>
      </c>
      <c r="M1415" s="207"/>
      <c r="N1415" s="207"/>
      <c r="O1415" s="207"/>
      <c r="P1415" s="207"/>
      <c r="Q1415" s="207" t="s">
        <v>223</v>
      </c>
      <c r="R1415" s="207" t="s">
        <v>1888</v>
      </c>
      <c r="S1415" s="199" t="str">
        <f t="shared" si="2"/>
        <v>PRE</v>
      </c>
      <c r="T1415" s="207"/>
      <c r="U1415" s="207" t="s">
        <v>375</v>
      </c>
    </row>
    <row r="1416" spans="1:21" ht="15.75" customHeight="1">
      <c r="A1416" s="226">
        <v>1</v>
      </c>
      <c r="B1416" s="207" t="s">
        <v>1830</v>
      </c>
      <c r="C1416" s="243">
        <v>2023</v>
      </c>
      <c r="D1416" s="244">
        <v>44958</v>
      </c>
      <c r="E1416" s="207" t="s">
        <v>1775</v>
      </c>
      <c r="F1416" s="207" t="s">
        <v>1353</v>
      </c>
      <c r="G1416" s="207" t="s">
        <v>328</v>
      </c>
      <c r="H1416" s="225">
        <v>1232818678</v>
      </c>
      <c r="I1416" s="250" t="s">
        <v>324</v>
      </c>
      <c r="J1416" s="227">
        <v>44557</v>
      </c>
      <c r="K1416" s="198" t="str">
        <f t="shared" ca="1" si="0"/>
        <v>1 año, 7 mes</v>
      </c>
      <c r="L1416" s="207" t="s">
        <v>1354</v>
      </c>
      <c r="M1416" s="207" t="s">
        <v>1833</v>
      </c>
      <c r="N1416" s="207"/>
      <c r="O1416" s="207"/>
      <c r="P1416" s="207"/>
      <c r="Q1416" s="207" t="s">
        <v>221</v>
      </c>
      <c r="R1416" s="207" t="s">
        <v>1777</v>
      </c>
      <c r="S1416" s="199" t="str">
        <f t="shared" si="2"/>
        <v>NIM</v>
      </c>
      <c r="T1416" s="207"/>
      <c r="U1416" s="207" t="s">
        <v>371</v>
      </c>
    </row>
    <row r="1417" spans="1:21" ht="15.75" customHeight="1">
      <c r="A1417" s="226">
        <v>2</v>
      </c>
      <c r="B1417" s="207" t="s">
        <v>1830</v>
      </c>
      <c r="C1417" s="243">
        <v>2023</v>
      </c>
      <c r="D1417" s="244">
        <v>44959</v>
      </c>
      <c r="E1417" s="207" t="s">
        <v>1775</v>
      </c>
      <c r="F1417" s="207" t="s">
        <v>988</v>
      </c>
      <c r="G1417" s="207" t="s">
        <v>322</v>
      </c>
      <c r="H1417" s="207">
        <v>1130591559</v>
      </c>
      <c r="I1417" s="245" t="s">
        <v>327</v>
      </c>
      <c r="J1417" s="250"/>
      <c r="K1417" s="198" t="str">
        <f t="shared" ca="1" si="0"/>
        <v>123 año, 7 mes</v>
      </c>
      <c r="L1417" s="207" t="s">
        <v>989</v>
      </c>
      <c r="M1417" s="207"/>
      <c r="N1417" s="207"/>
      <c r="O1417" s="207"/>
      <c r="P1417" s="207"/>
      <c r="Q1417" s="207" t="s">
        <v>228</v>
      </c>
      <c r="R1417" s="207" t="s">
        <v>1796</v>
      </c>
      <c r="S1417" s="199" t="str">
        <f t="shared" si="2"/>
        <v>GAR</v>
      </c>
      <c r="T1417" s="207"/>
      <c r="U1417" s="207" t="s">
        <v>371</v>
      </c>
    </row>
    <row r="1418" spans="1:21" ht="15.75" customHeight="1">
      <c r="A1418" s="226">
        <v>2</v>
      </c>
      <c r="B1418" s="207" t="s">
        <v>1830</v>
      </c>
      <c r="C1418" s="243">
        <v>2023</v>
      </c>
      <c r="D1418" s="244">
        <v>44959</v>
      </c>
      <c r="E1418" s="207" t="s">
        <v>1893</v>
      </c>
      <c r="F1418" s="207" t="s">
        <v>1420</v>
      </c>
      <c r="G1418" s="207" t="s">
        <v>328</v>
      </c>
      <c r="H1418" s="225">
        <v>1232821191</v>
      </c>
      <c r="I1418" s="250" t="s">
        <v>324</v>
      </c>
      <c r="J1418" s="205">
        <v>44794</v>
      </c>
      <c r="K1418" s="198" t="str">
        <f t="shared" ca="1" si="0"/>
        <v>1 año, 0 mes</v>
      </c>
      <c r="L1418" s="207" t="s">
        <v>1421</v>
      </c>
      <c r="M1418" s="199" t="s">
        <v>1894</v>
      </c>
      <c r="N1418" s="199">
        <v>1118289755</v>
      </c>
      <c r="O1418" s="199" t="s">
        <v>1422</v>
      </c>
      <c r="P1418" s="199">
        <v>3177005925</v>
      </c>
      <c r="Q1418" s="207" t="s">
        <v>221</v>
      </c>
      <c r="R1418" s="207" t="s">
        <v>1777</v>
      </c>
      <c r="S1418" s="199" t="str">
        <f t="shared" si="2"/>
        <v>NIM</v>
      </c>
      <c r="T1418" s="207"/>
      <c r="U1418" s="207" t="s">
        <v>371</v>
      </c>
    </row>
    <row r="1419" spans="1:21" ht="15.75" customHeight="1">
      <c r="A1419" s="226">
        <v>2</v>
      </c>
      <c r="B1419" s="207" t="s">
        <v>1830</v>
      </c>
      <c r="C1419" s="243">
        <v>2023</v>
      </c>
      <c r="D1419" s="244">
        <v>44959</v>
      </c>
      <c r="E1419" s="207" t="s">
        <v>1775</v>
      </c>
      <c r="F1419" s="207" t="s">
        <v>695</v>
      </c>
      <c r="G1419" s="207" t="s">
        <v>328</v>
      </c>
      <c r="H1419" s="225">
        <v>1109572059</v>
      </c>
      <c r="I1419" s="250" t="s">
        <v>327</v>
      </c>
      <c r="J1419" s="205">
        <v>44357</v>
      </c>
      <c r="K1419" s="198" t="str">
        <f t="shared" ca="1" si="0"/>
        <v>2 año, 2 mes</v>
      </c>
      <c r="L1419" s="207" t="s">
        <v>696</v>
      </c>
      <c r="M1419" s="207"/>
      <c r="N1419" s="207"/>
      <c r="O1419" s="207"/>
      <c r="P1419" s="207"/>
      <c r="Q1419" s="207" t="s">
        <v>221</v>
      </c>
      <c r="R1419" s="207" t="s">
        <v>1777</v>
      </c>
      <c r="S1419" s="199" t="str">
        <f t="shared" si="2"/>
        <v>NIM</v>
      </c>
      <c r="T1419" s="207"/>
      <c r="U1419" s="207" t="s">
        <v>371</v>
      </c>
    </row>
    <row r="1420" spans="1:21" ht="15.75" customHeight="1">
      <c r="A1420" s="226">
        <v>2</v>
      </c>
      <c r="B1420" s="207" t="s">
        <v>1830</v>
      </c>
      <c r="C1420" s="243">
        <v>2023</v>
      </c>
      <c r="D1420" s="244">
        <v>44959</v>
      </c>
      <c r="E1420" s="207" t="s">
        <v>1775</v>
      </c>
      <c r="F1420" s="207" t="s">
        <v>747</v>
      </c>
      <c r="G1420" s="207" t="s">
        <v>328</v>
      </c>
      <c r="H1420" s="225">
        <v>1109573943</v>
      </c>
      <c r="I1420" s="250" t="s">
        <v>327</v>
      </c>
      <c r="J1420" s="205">
        <v>44622</v>
      </c>
      <c r="K1420" s="198" t="str">
        <f t="shared" ca="1" si="0"/>
        <v>1 año, 5 mes</v>
      </c>
      <c r="L1420" s="207" t="s">
        <v>748</v>
      </c>
      <c r="M1420" s="207"/>
      <c r="N1420" s="207"/>
      <c r="O1420" s="207"/>
      <c r="P1420" s="207"/>
      <c r="Q1420" s="207" t="s">
        <v>234</v>
      </c>
      <c r="R1420" s="207" t="s">
        <v>1871</v>
      </c>
      <c r="S1420" s="199" t="str">
        <f t="shared" si="2"/>
        <v>INF</v>
      </c>
      <c r="T1420" s="207"/>
      <c r="U1420" s="207" t="s">
        <v>371</v>
      </c>
    </row>
    <row r="1421" spans="1:21" ht="15.75" customHeight="1">
      <c r="A1421" s="226">
        <v>3</v>
      </c>
      <c r="B1421" s="207" t="s">
        <v>1830</v>
      </c>
      <c r="C1421" s="243">
        <v>2023</v>
      </c>
      <c r="D1421" s="244">
        <v>44960</v>
      </c>
      <c r="E1421" s="207" t="s">
        <v>1775</v>
      </c>
      <c r="F1421" s="207" t="s">
        <v>1362</v>
      </c>
      <c r="G1421" s="207" t="s">
        <v>328</v>
      </c>
      <c r="H1421" s="225">
        <v>1232818955</v>
      </c>
      <c r="I1421" s="250" t="s">
        <v>324</v>
      </c>
      <c r="J1421" s="205">
        <v>44583</v>
      </c>
      <c r="K1421" s="198" t="str">
        <f t="shared" ca="1" si="0"/>
        <v>1 año, 7 mes</v>
      </c>
      <c r="L1421" s="199" t="s">
        <v>1363</v>
      </c>
      <c r="M1421" s="207" t="s">
        <v>1851</v>
      </c>
      <c r="N1421" s="207">
        <v>1144152552</v>
      </c>
      <c r="O1421" s="207" t="s">
        <v>1364</v>
      </c>
      <c r="P1421" s="207">
        <v>3185092025</v>
      </c>
      <c r="Q1421" s="207" t="s">
        <v>1879</v>
      </c>
      <c r="R1421" s="207" t="s">
        <v>1789</v>
      </c>
      <c r="S1421" s="199" t="str">
        <f t="shared" si="2"/>
        <v>AVA</v>
      </c>
      <c r="T1421" s="207"/>
      <c r="U1421" s="207" t="s">
        <v>375</v>
      </c>
    </row>
    <row r="1422" spans="1:21" ht="15.75" customHeight="1">
      <c r="A1422" s="226">
        <v>3</v>
      </c>
      <c r="B1422" s="207" t="s">
        <v>1830</v>
      </c>
      <c r="C1422" s="243">
        <v>2023</v>
      </c>
      <c r="D1422" s="244">
        <v>44960</v>
      </c>
      <c r="E1422" s="207" t="s">
        <v>1775</v>
      </c>
      <c r="F1422" s="207" t="s">
        <v>1362</v>
      </c>
      <c r="G1422" s="207" t="s">
        <v>328</v>
      </c>
      <c r="H1422" s="225">
        <v>1232818955</v>
      </c>
      <c r="I1422" s="250" t="s">
        <v>324</v>
      </c>
      <c r="J1422" s="205">
        <v>44583</v>
      </c>
      <c r="K1422" s="198" t="str">
        <f t="shared" ca="1" si="0"/>
        <v>1 año, 7 mes</v>
      </c>
      <c r="L1422" s="199" t="s">
        <v>1363</v>
      </c>
      <c r="M1422" s="207" t="s">
        <v>1851</v>
      </c>
      <c r="N1422" s="207">
        <v>1144152552</v>
      </c>
      <c r="O1422" s="207" t="s">
        <v>1364</v>
      </c>
      <c r="P1422" s="207">
        <v>3185092025</v>
      </c>
      <c r="Q1422" s="207" t="s">
        <v>225</v>
      </c>
      <c r="R1422" s="207" t="s">
        <v>1787</v>
      </c>
      <c r="S1422" s="199" t="str">
        <f t="shared" si="2"/>
        <v>PRO</v>
      </c>
      <c r="T1422" s="207"/>
      <c r="U1422" s="207" t="s">
        <v>375</v>
      </c>
    </row>
    <row r="1423" spans="1:21" ht="15.75" customHeight="1">
      <c r="A1423" s="246">
        <v>3</v>
      </c>
      <c r="B1423" s="207" t="s">
        <v>1830</v>
      </c>
      <c r="C1423" s="247">
        <v>2023</v>
      </c>
      <c r="D1423" s="251">
        <v>44960</v>
      </c>
      <c r="E1423" s="208" t="s">
        <v>1775</v>
      </c>
      <c r="F1423" s="208" t="s">
        <v>357</v>
      </c>
      <c r="G1423" s="253" t="s">
        <v>351</v>
      </c>
      <c r="H1423" s="210">
        <v>1024632</v>
      </c>
      <c r="I1423" s="249" t="s">
        <v>324</v>
      </c>
      <c r="J1423" s="209">
        <v>40041</v>
      </c>
      <c r="K1423" s="198" t="str">
        <f t="shared" ca="1" si="0"/>
        <v>14 año, 0 mes</v>
      </c>
      <c r="L1423" s="208" t="s">
        <v>355</v>
      </c>
      <c r="M1423" s="208" t="s">
        <v>1791</v>
      </c>
      <c r="N1423" s="208"/>
      <c r="O1423" s="208" t="s">
        <v>356</v>
      </c>
      <c r="P1423" s="210">
        <v>3152938820</v>
      </c>
      <c r="Q1423" s="208" t="s">
        <v>200</v>
      </c>
      <c r="R1423" s="208" t="s">
        <v>1809</v>
      </c>
      <c r="S1423" s="199" t="str">
        <f t="shared" si="2"/>
        <v>BOO</v>
      </c>
      <c r="T1423" s="208"/>
      <c r="U1423" s="208" t="s">
        <v>375</v>
      </c>
    </row>
    <row r="1424" spans="1:21" ht="15.75" customHeight="1">
      <c r="A1424" s="246">
        <v>3</v>
      </c>
      <c r="B1424" s="207" t="s">
        <v>1830</v>
      </c>
      <c r="C1424" s="247">
        <v>2023</v>
      </c>
      <c r="D1424" s="251">
        <v>44960</v>
      </c>
      <c r="E1424" s="208" t="s">
        <v>1775</v>
      </c>
      <c r="F1424" s="208" t="s">
        <v>357</v>
      </c>
      <c r="G1424" s="253" t="s">
        <v>351</v>
      </c>
      <c r="H1424" s="210">
        <v>1024632</v>
      </c>
      <c r="I1424" s="249" t="s">
        <v>324</v>
      </c>
      <c r="J1424" s="209">
        <v>40041</v>
      </c>
      <c r="K1424" s="198" t="str">
        <f t="shared" ca="1" si="0"/>
        <v>14 año, 0 mes</v>
      </c>
      <c r="L1424" s="208" t="s">
        <v>355</v>
      </c>
      <c r="M1424" s="208" t="s">
        <v>1791</v>
      </c>
      <c r="N1424" s="208"/>
      <c r="O1424" s="208" t="s">
        <v>356</v>
      </c>
      <c r="P1424" s="210">
        <v>3152938820</v>
      </c>
      <c r="Q1424" s="208" t="s">
        <v>309</v>
      </c>
      <c r="R1424" s="208" t="s">
        <v>1796</v>
      </c>
      <c r="S1424" s="199" t="str">
        <f t="shared" si="2"/>
        <v>GAR</v>
      </c>
      <c r="T1424" s="208"/>
      <c r="U1424" s="208" t="s">
        <v>375</v>
      </c>
    </row>
    <row r="1425" spans="1:21" ht="15.75" customHeight="1">
      <c r="A1425" s="226">
        <v>3</v>
      </c>
      <c r="B1425" s="207" t="s">
        <v>1830</v>
      </c>
      <c r="C1425" s="243">
        <v>2023</v>
      </c>
      <c r="D1425" s="244">
        <v>44960</v>
      </c>
      <c r="E1425" s="207" t="s">
        <v>1775</v>
      </c>
      <c r="F1425" s="207" t="s">
        <v>725</v>
      </c>
      <c r="G1425" s="207" t="s">
        <v>328</v>
      </c>
      <c r="H1425" s="225">
        <v>1109572995</v>
      </c>
      <c r="I1425" s="250" t="s">
        <v>324</v>
      </c>
      <c r="J1425" s="227">
        <v>44482</v>
      </c>
      <c r="K1425" s="198" t="str">
        <f t="shared" ca="1" si="0"/>
        <v>1 año, 10 mes</v>
      </c>
      <c r="L1425" s="207" t="s">
        <v>726</v>
      </c>
      <c r="M1425" s="207"/>
      <c r="N1425" s="207"/>
      <c r="O1425" s="207"/>
      <c r="P1425" s="207"/>
      <c r="Q1425" s="207" t="s">
        <v>221</v>
      </c>
      <c r="R1425" s="207" t="s">
        <v>1777</v>
      </c>
      <c r="S1425" s="199" t="str">
        <f t="shared" si="2"/>
        <v>NIM</v>
      </c>
      <c r="T1425" s="207"/>
      <c r="U1425" s="207" t="s">
        <v>375</v>
      </c>
    </row>
    <row r="1426" spans="1:21" ht="15.75" customHeight="1">
      <c r="A1426" s="226">
        <v>3</v>
      </c>
      <c r="B1426" s="207" t="s">
        <v>1830</v>
      </c>
      <c r="C1426" s="243">
        <v>2023</v>
      </c>
      <c r="D1426" s="244">
        <v>44960</v>
      </c>
      <c r="E1426" s="207" t="s">
        <v>1775</v>
      </c>
      <c r="F1426" s="207" t="s">
        <v>714</v>
      </c>
      <c r="G1426" s="207" t="s">
        <v>328</v>
      </c>
      <c r="H1426" s="225">
        <v>1109572882</v>
      </c>
      <c r="I1426" s="250" t="s">
        <v>327</v>
      </c>
      <c r="J1426" s="205">
        <v>44469</v>
      </c>
      <c r="K1426" s="198" t="str">
        <f t="shared" ca="1" si="0"/>
        <v>1 año, 10 mes</v>
      </c>
      <c r="L1426" s="207" t="s">
        <v>715</v>
      </c>
      <c r="M1426" s="207"/>
      <c r="N1426" s="207"/>
      <c r="O1426" s="207" t="s">
        <v>716</v>
      </c>
      <c r="P1426" s="207">
        <v>3206199472</v>
      </c>
      <c r="Q1426" s="207" t="s">
        <v>223</v>
      </c>
      <c r="R1426" s="207" t="s">
        <v>1888</v>
      </c>
      <c r="S1426" s="199" t="str">
        <f t="shared" si="2"/>
        <v>PRE</v>
      </c>
      <c r="T1426" s="207"/>
      <c r="U1426" s="207" t="s">
        <v>371</v>
      </c>
    </row>
    <row r="1427" spans="1:21" ht="15.75" customHeight="1">
      <c r="A1427" s="226">
        <v>3</v>
      </c>
      <c r="B1427" s="207" t="s">
        <v>1830</v>
      </c>
      <c r="C1427" s="243">
        <v>2023</v>
      </c>
      <c r="D1427" s="244">
        <v>44960</v>
      </c>
      <c r="E1427" s="207" t="s">
        <v>1775</v>
      </c>
      <c r="F1427" s="207" t="s">
        <v>714</v>
      </c>
      <c r="G1427" s="207" t="s">
        <v>328</v>
      </c>
      <c r="H1427" s="225">
        <v>1109572882</v>
      </c>
      <c r="I1427" s="250" t="s">
        <v>327</v>
      </c>
      <c r="J1427" s="205">
        <v>44469</v>
      </c>
      <c r="K1427" s="198" t="str">
        <f t="shared" ca="1" si="0"/>
        <v>1 año, 10 mes</v>
      </c>
      <c r="L1427" s="207" t="s">
        <v>715</v>
      </c>
      <c r="M1427" s="207"/>
      <c r="N1427" s="207"/>
      <c r="O1427" s="207" t="s">
        <v>716</v>
      </c>
      <c r="P1427" s="207">
        <v>3206199472</v>
      </c>
      <c r="Q1427" s="207" t="s">
        <v>234</v>
      </c>
      <c r="R1427" s="207" t="s">
        <v>1871</v>
      </c>
      <c r="S1427" s="199" t="str">
        <f t="shared" si="2"/>
        <v>INF</v>
      </c>
      <c r="T1427" s="207"/>
      <c r="U1427" s="207" t="s">
        <v>371</v>
      </c>
    </row>
    <row r="1428" spans="1:21" ht="15.75" customHeight="1">
      <c r="A1428" s="226">
        <v>4</v>
      </c>
      <c r="B1428" s="207" t="s">
        <v>1830</v>
      </c>
      <c r="C1428" s="243">
        <v>2023</v>
      </c>
      <c r="D1428" s="244">
        <v>44961</v>
      </c>
      <c r="E1428" s="207" t="s">
        <v>1893</v>
      </c>
      <c r="F1428" s="207" t="s">
        <v>411</v>
      </c>
      <c r="G1428" s="254" t="s">
        <v>406</v>
      </c>
      <c r="H1428" s="207">
        <v>669376083</v>
      </c>
      <c r="I1428" s="245" t="s">
        <v>327</v>
      </c>
      <c r="J1428" s="221">
        <v>44722</v>
      </c>
      <c r="K1428" s="198" t="str">
        <f t="shared" ca="1" si="0"/>
        <v>1 año, 2 mes</v>
      </c>
      <c r="L1428" s="207" t="s">
        <v>412</v>
      </c>
      <c r="M1428" s="207"/>
      <c r="N1428" s="207"/>
      <c r="O1428" s="207" t="s">
        <v>413</v>
      </c>
      <c r="P1428" s="207">
        <v>3104644814</v>
      </c>
      <c r="Q1428" s="207" t="s">
        <v>223</v>
      </c>
      <c r="R1428" s="207" t="s">
        <v>1888</v>
      </c>
      <c r="S1428" s="199" t="str">
        <f t="shared" si="2"/>
        <v>PRE</v>
      </c>
      <c r="T1428" s="207"/>
      <c r="U1428" s="207" t="s">
        <v>371</v>
      </c>
    </row>
    <row r="1429" spans="1:21" ht="15.75" customHeight="1">
      <c r="A1429" s="226">
        <v>4</v>
      </c>
      <c r="B1429" s="207" t="s">
        <v>1830</v>
      </c>
      <c r="C1429" s="243">
        <v>2023</v>
      </c>
      <c r="D1429" s="244">
        <v>44961</v>
      </c>
      <c r="E1429" s="207" t="s">
        <v>1775</v>
      </c>
      <c r="F1429" s="225" t="s">
        <v>1340</v>
      </c>
      <c r="G1429" s="207" t="s">
        <v>328</v>
      </c>
      <c r="H1429" s="225">
        <v>1232818155</v>
      </c>
      <c r="I1429" s="250" t="s">
        <v>324</v>
      </c>
      <c r="J1429" s="205">
        <v>44508</v>
      </c>
      <c r="K1429" s="198" t="str">
        <f t="shared" ca="1" si="0"/>
        <v>1 año, 9 mes</v>
      </c>
      <c r="L1429" s="207" t="s">
        <v>1326</v>
      </c>
      <c r="M1429" s="207"/>
      <c r="N1429" s="207"/>
      <c r="O1429" s="207" t="s">
        <v>1341</v>
      </c>
      <c r="P1429" s="207">
        <v>3165388953</v>
      </c>
      <c r="Q1429" s="207" t="s">
        <v>221</v>
      </c>
      <c r="R1429" s="207" t="s">
        <v>1777</v>
      </c>
      <c r="S1429" s="199" t="str">
        <f t="shared" si="2"/>
        <v>NIM</v>
      </c>
      <c r="T1429" s="207"/>
      <c r="U1429" s="207" t="s">
        <v>375</v>
      </c>
    </row>
    <row r="1430" spans="1:21" ht="15.75" customHeight="1">
      <c r="A1430" s="226">
        <v>4</v>
      </c>
      <c r="B1430" s="207" t="s">
        <v>1830</v>
      </c>
      <c r="C1430" s="243">
        <v>2023</v>
      </c>
      <c r="D1430" s="244">
        <v>44961</v>
      </c>
      <c r="E1430" s="207" t="s">
        <v>1775</v>
      </c>
      <c r="F1430" s="207" t="s">
        <v>1417</v>
      </c>
      <c r="G1430" s="207" t="s">
        <v>328</v>
      </c>
      <c r="H1430" s="207">
        <v>1232820741</v>
      </c>
      <c r="I1430" s="250" t="s">
        <v>327</v>
      </c>
      <c r="J1430" s="205">
        <v>44757</v>
      </c>
      <c r="K1430" s="198" t="str">
        <f t="shared" ca="1" si="0"/>
        <v>1 año, 1 mes</v>
      </c>
      <c r="L1430" s="207" t="s">
        <v>1418</v>
      </c>
      <c r="M1430" s="207"/>
      <c r="N1430" s="207"/>
      <c r="O1430" s="207" t="s">
        <v>1419</v>
      </c>
      <c r="P1430" s="207">
        <v>3125179591</v>
      </c>
      <c r="Q1430" s="207" t="s">
        <v>212</v>
      </c>
      <c r="R1430" s="207" t="s">
        <v>1784</v>
      </c>
      <c r="S1430" s="199" t="str">
        <f t="shared" si="2"/>
        <v>HEX</v>
      </c>
      <c r="T1430" s="207"/>
      <c r="U1430" s="207" t="s">
        <v>375</v>
      </c>
    </row>
    <row r="1431" spans="1:21" ht="15.75" customHeight="1">
      <c r="A1431" s="226">
        <v>4</v>
      </c>
      <c r="B1431" s="207" t="s">
        <v>1830</v>
      </c>
      <c r="C1431" s="243">
        <v>2023</v>
      </c>
      <c r="D1431" s="244">
        <v>44961</v>
      </c>
      <c r="E1431" s="207" t="s">
        <v>1775</v>
      </c>
      <c r="F1431" s="207" t="s">
        <v>1417</v>
      </c>
      <c r="G1431" s="207" t="s">
        <v>328</v>
      </c>
      <c r="H1431" s="207">
        <v>1232820741</v>
      </c>
      <c r="I1431" s="250" t="s">
        <v>327</v>
      </c>
      <c r="J1431" s="205">
        <v>44757</v>
      </c>
      <c r="K1431" s="198" t="str">
        <f t="shared" ca="1" si="0"/>
        <v>1 año, 1 mes</v>
      </c>
      <c r="L1431" s="207" t="s">
        <v>1418</v>
      </c>
      <c r="M1431" s="207"/>
      <c r="N1431" s="207"/>
      <c r="O1431" s="207" t="s">
        <v>1419</v>
      </c>
      <c r="P1431" s="207">
        <v>3125179591</v>
      </c>
      <c r="Q1431" s="207" t="s">
        <v>226</v>
      </c>
      <c r="R1431" s="207" t="s">
        <v>1785</v>
      </c>
      <c r="S1431" s="199" t="str">
        <f t="shared" si="2"/>
        <v>ROT</v>
      </c>
      <c r="T1431" s="207"/>
      <c r="U1431" s="207" t="s">
        <v>375</v>
      </c>
    </row>
    <row r="1432" spans="1:21" ht="15.75" customHeight="1">
      <c r="A1432" s="226">
        <v>4</v>
      </c>
      <c r="B1432" s="207" t="s">
        <v>1830</v>
      </c>
      <c r="C1432" s="243">
        <v>2023</v>
      </c>
      <c r="D1432" s="244">
        <v>44961</v>
      </c>
      <c r="E1432" s="207" t="s">
        <v>1775</v>
      </c>
      <c r="F1432" s="207" t="s">
        <v>1417</v>
      </c>
      <c r="G1432" s="207" t="s">
        <v>328</v>
      </c>
      <c r="H1432" s="207">
        <v>1232820741</v>
      </c>
      <c r="I1432" s="250" t="s">
        <v>327</v>
      </c>
      <c r="J1432" s="205">
        <v>44757</v>
      </c>
      <c r="K1432" s="198" t="str">
        <f t="shared" ca="1" si="0"/>
        <v>1 año, 1 mes</v>
      </c>
      <c r="L1432" s="207" t="s">
        <v>1418</v>
      </c>
      <c r="M1432" s="207"/>
      <c r="N1432" s="207"/>
      <c r="O1432" s="207" t="s">
        <v>1419</v>
      </c>
      <c r="P1432" s="207">
        <v>3125179591</v>
      </c>
      <c r="Q1432" s="207" t="s">
        <v>223</v>
      </c>
      <c r="R1432" s="207" t="s">
        <v>1888</v>
      </c>
      <c r="S1432" s="199" t="str">
        <f t="shared" si="2"/>
        <v>PRE</v>
      </c>
      <c r="T1432" s="207"/>
      <c r="U1432" s="207" t="s">
        <v>375</v>
      </c>
    </row>
    <row r="1433" spans="1:21" ht="15.75" customHeight="1">
      <c r="A1433" s="226">
        <v>4</v>
      </c>
      <c r="B1433" s="207" t="s">
        <v>1830</v>
      </c>
      <c r="C1433" s="243">
        <v>2023</v>
      </c>
      <c r="D1433" s="244">
        <v>44961</v>
      </c>
      <c r="E1433" s="207" t="s">
        <v>1775</v>
      </c>
      <c r="F1433" s="207" t="s">
        <v>1417</v>
      </c>
      <c r="G1433" s="207" t="s">
        <v>328</v>
      </c>
      <c r="H1433" s="207">
        <v>1232820741</v>
      </c>
      <c r="I1433" s="250" t="s">
        <v>327</v>
      </c>
      <c r="J1433" s="205">
        <v>44757</v>
      </c>
      <c r="K1433" s="198" t="str">
        <f t="shared" ca="1" si="0"/>
        <v>1 año, 1 mes</v>
      </c>
      <c r="L1433" s="207" t="s">
        <v>1418</v>
      </c>
      <c r="M1433" s="207"/>
      <c r="N1433" s="207"/>
      <c r="O1433" s="207" t="s">
        <v>1419</v>
      </c>
      <c r="P1433" s="207">
        <v>3125179591</v>
      </c>
      <c r="Q1433" s="207" t="s">
        <v>231</v>
      </c>
      <c r="R1433" s="207" t="s">
        <v>1871</v>
      </c>
      <c r="S1433" s="199" t="str">
        <f t="shared" si="2"/>
        <v>INF</v>
      </c>
      <c r="T1433" s="207"/>
      <c r="U1433" s="207" t="s">
        <v>375</v>
      </c>
    </row>
    <row r="1434" spans="1:21" ht="15.75" customHeight="1">
      <c r="A1434" s="226">
        <v>9</v>
      </c>
      <c r="B1434" s="207" t="s">
        <v>1830</v>
      </c>
      <c r="C1434" s="243">
        <v>2023</v>
      </c>
      <c r="D1434" s="244">
        <v>44966</v>
      </c>
      <c r="E1434" s="207" t="s">
        <v>1893</v>
      </c>
      <c r="F1434" s="207" t="s">
        <v>655</v>
      </c>
      <c r="G1434" s="207" t="s">
        <v>328</v>
      </c>
      <c r="H1434" s="207">
        <v>1109570335</v>
      </c>
      <c r="I1434" s="245" t="s">
        <v>327</v>
      </c>
      <c r="J1434" s="205">
        <v>44076</v>
      </c>
      <c r="K1434" s="198" t="str">
        <f t="shared" ca="1" si="0"/>
        <v>2 año, 11 mes</v>
      </c>
      <c r="L1434" s="207" t="s">
        <v>656</v>
      </c>
      <c r="M1434" s="207" t="s">
        <v>1815</v>
      </c>
      <c r="N1434" s="207">
        <v>1144083495</v>
      </c>
      <c r="O1434" s="207" t="s">
        <v>657</v>
      </c>
      <c r="P1434" s="207">
        <v>3152437590</v>
      </c>
      <c r="Q1434" s="207" t="s">
        <v>223</v>
      </c>
      <c r="R1434" s="207" t="s">
        <v>1888</v>
      </c>
      <c r="S1434" s="199" t="str">
        <f t="shared" si="2"/>
        <v>PRE</v>
      </c>
      <c r="T1434" s="207"/>
      <c r="U1434" s="207" t="s">
        <v>371</v>
      </c>
    </row>
    <row r="1435" spans="1:21" ht="15.75" customHeight="1">
      <c r="A1435" s="226">
        <v>9</v>
      </c>
      <c r="B1435" s="207" t="s">
        <v>1830</v>
      </c>
      <c r="C1435" s="243">
        <v>2023</v>
      </c>
      <c r="D1435" s="244">
        <v>44966</v>
      </c>
      <c r="E1435" s="207" t="s">
        <v>1893</v>
      </c>
      <c r="F1435" s="207" t="s">
        <v>1040</v>
      </c>
      <c r="G1435" s="207" t="s">
        <v>328</v>
      </c>
      <c r="H1435" s="207">
        <v>1149941160</v>
      </c>
      <c r="I1435" s="250" t="s">
        <v>327</v>
      </c>
      <c r="J1435" s="227">
        <v>43036</v>
      </c>
      <c r="K1435" s="198" t="str">
        <f t="shared" ca="1" si="0"/>
        <v>5 año, 9 mes</v>
      </c>
      <c r="L1435" s="207" t="s">
        <v>1041</v>
      </c>
      <c r="M1435" s="207"/>
      <c r="N1435" s="207"/>
      <c r="O1435" s="207" t="s">
        <v>1042</v>
      </c>
      <c r="P1435" s="207">
        <v>3165321914</v>
      </c>
      <c r="Q1435" s="207" t="s">
        <v>234</v>
      </c>
      <c r="R1435" s="207" t="s">
        <v>1871</v>
      </c>
      <c r="S1435" s="199" t="str">
        <f t="shared" si="2"/>
        <v>INF</v>
      </c>
      <c r="T1435" s="207"/>
      <c r="U1435" s="207" t="s">
        <v>375</v>
      </c>
    </row>
    <row r="1436" spans="1:21" ht="15.75" customHeight="1">
      <c r="A1436" s="226">
        <v>10</v>
      </c>
      <c r="B1436" s="207" t="s">
        <v>1830</v>
      </c>
      <c r="C1436" s="243">
        <v>2023</v>
      </c>
      <c r="D1436" s="244">
        <v>44967</v>
      </c>
      <c r="E1436" s="207" t="s">
        <v>1775</v>
      </c>
      <c r="F1436" s="199" t="s">
        <v>1328</v>
      </c>
      <c r="G1436" s="207" t="s">
        <v>328</v>
      </c>
      <c r="H1436" s="225">
        <v>1232818025</v>
      </c>
      <c r="I1436" s="250" t="s">
        <v>324</v>
      </c>
      <c r="J1436" s="205">
        <v>44495</v>
      </c>
      <c r="K1436" s="198" t="str">
        <f t="shared" ca="1" si="0"/>
        <v>1 año, 9 mes</v>
      </c>
      <c r="L1436" s="207" t="s">
        <v>1329</v>
      </c>
      <c r="M1436" s="207" t="s">
        <v>1846</v>
      </c>
      <c r="N1436" s="207"/>
      <c r="O1436" s="207" t="s">
        <v>1330</v>
      </c>
      <c r="P1436" s="207">
        <v>3156568286</v>
      </c>
      <c r="Q1436" s="207" t="s">
        <v>223</v>
      </c>
      <c r="R1436" s="207" t="s">
        <v>1888</v>
      </c>
      <c r="S1436" s="199" t="str">
        <f t="shared" si="2"/>
        <v>PRE</v>
      </c>
      <c r="T1436" s="207"/>
      <c r="U1436" s="207" t="s">
        <v>375</v>
      </c>
    </row>
    <row r="1437" spans="1:21" ht="15.75" customHeight="1">
      <c r="A1437" s="226">
        <v>10</v>
      </c>
      <c r="B1437" s="207" t="s">
        <v>1830</v>
      </c>
      <c r="C1437" s="243">
        <v>2023</v>
      </c>
      <c r="D1437" s="244">
        <v>44967</v>
      </c>
      <c r="E1437" s="207" t="s">
        <v>1775</v>
      </c>
      <c r="F1437" s="207" t="s">
        <v>532</v>
      </c>
      <c r="G1437" s="207" t="s">
        <v>328</v>
      </c>
      <c r="H1437" s="225">
        <v>1107540132</v>
      </c>
      <c r="I1437" s="250" t="s">
        <v>327</v>
      </c>
      <c r="J1437" s="205">
        <v>44647</v>
      </c>
      <c r="K1437" s="198" t="str">
        <f t="shared" ca="1" si="0"/>
        <v>1 año, 4 mes</v>
      </c>
      <c r="L1437" s="207" t="s">
        <v>533</v>
      </c>
      <c r="M1437" s="207" t="s">
        <v>1895</v>
      </c>
      <c r="N1437" s="207"/>
      <c r="O1437" s="207" t="s">
        <v>534</v>
      </c>
      <c r="P1437" s="207">
        <v>3183971652</v>
      </c>
      <c r="Q1437" s="207" t="s">
        <v>221</v>
      </c>
      <c r="R1437" s="207" t="s">
        <v>1777</v>
      </c>
      <c r="S1437" s="199" t="str">
        <f t="shared" si="2"/>
        <v>NIM</v>
      </c>
      <c r="T1437" s="207"/>
      <c r="U1437" s="207" t="s">
        <v>375</v>
      </c>
    </row>
    <row r="1438" spans="1:21" ht="15.75" customHeight="1">
      <c r="A1438" s="226">
        <v>10</v>
      </c>
      <c r="B1438" s="207" t="s">
        <v>1830</v>
      </c>
      <c r="C1438" s="243">
        <v>2023</v>
      </c>
      <c r="D1438" s="244">
        <v>44967</v>
      </c>
      <c r="E1438" s="207" t="s">
        <v>1775</v>
      </c>
      <c r="F1438" s="207" t="s">
        <v>545</v>
      </c>
      <c r="G1438" s="207" t="s">
        <v>332</v>
      </c>
      <c r="H1438" s="225">
        <v>1107853710</v>
      </c>
      <c r="I1438" s="250" t="s">
        <v>327</v>
      </c>
      <c r="J1438" s="205">
        <v>39977</v>
      </c>
      <c r="K1438" s="198" t="str">
        <f t="shared" ca="1" si="0"/>
        <v>14 año, 2 mes</v>
      </c>
      <c r="L1438" s="207" t="s">
        <v>546</v>
      </c>
      <c r="M1438" s="207" t="s">
        <v>1844</v>
      </c>
      <c r="N1438" s="207"/>
      <c r="O1438" s="207" t="s">
        <v>547</v>
      </c>
      <c r="P1438" s="207">
        <v>3017032402</v>
      </c>
      <c r="Q1438" s="207" t="s">
        <v>228</v>
      </c>
      <c r="R1438" s="207" t="s">
        <v>1796</v>
      </c>
      <c r="S1438" s="199" t="str">
        <f t="shared" si="2"/>
        <v>GAR</v>
      </c>
      <c r="T1438" s="207"/>
      <c r="U1438" s="207" t="s">
        <v>375</v>
      </c>
    </row>
    <row r="1439" spans="1:21" ht="15.75" customHeight="1">
      <c r="A1439" s="226">
        <v>10</v>
      </c>
      <c r="B1439" s="207" t="s">
        <v>1830</v>
      </c>
      <c r="C1439" s="243">
        <v>2023</v>
      </c>
      <c r="D1439" s="244">
        <v>44967</v>
      </c>
      <c r="E1439" s="207" t="s">
        <v>1775</v>
      </c>
      <c r="F1439" s="207" t="s">
        <v>1442</v>
      </c>
      <c r="G1439" s="207" t="s">
        <v>328</v>
      </c>
      <c r="H1439" s="225">
        <v>1232822163</v>
      </c>
      <c r="I1439" s="250" t="s">
        <v>324</v>
      </c>
      <c r="J1439" s="205">
        <v>44875</v>
      </c>
      <c r="K1439" s="198" t="str">
        <f t="shared" ca="1" si="0"/>
        <v>0 año, 9 mes</v>
      </c>
      <c r="L1439" s="207" t="s">
        <v>1443</v>
      </c>
      <c r="M1439" s="207" t="s">
        <v>1896</v>
      </c>
      <c r="N1439" s="207"/>
      <c r="O1439" s="207" t="s">
        <v>1444</v>
      </c>
      <c r="P1439" s="207">
        <v>3153042938</v>
      </c>
      <c r="Q1439" s="207" t="s">
        <v>221</v>
      </c>
      <c r="R1439" s="207" t="s">
        <v>1777</v>
      </c>
      <c r="S1439" s="199" t="str">
        <f t="shared" si="2"/>
        <v>NIM</v>
      </c>
      <c r="T1439" s="207"/>
      <c r="U1439" s="207" t="s">
        <v>375</v>
      </c>
    </row>
    <row r="1440" spans="1:21" ht="15.75" customHeight="1">
      <c r="A1440" s="226">
        <v>10</v>
      </c>
      <c r="B1440" s="207" t="s">
        <v>1830</v>
      </c>
      <c r="C1440" s="243">
        <v>2023</v>
      </c>
      <c r="D1440" s="244">
        <v>44967</v>
      </c>
      <c r="E1440" s="207" t="s">
        <v>1775</v>
      </c>
      <c r="F1440" s="199" t="s">
        <v>711</v>
      </c>
      <c r="G1440" s="207" t="s">
        <v>328</v>
      </c>
      <c r="H1440" s="225">
        <v>1109572809</v>
      </c>
      <c r="I1440" s="250" t="s">
        <v>324</v>
      </c>
      <c r="J1440" s="205">
        <v>44461</v>
      </c>
      <c r="K1440" s="198" t="str">
        <f t="shared" ca="1" si="0"/>
        <v>1 año, 11 mes</v>
      </c>
      <c r="L1440" s="207" t="s">
        <v>712</v>
      </c>
      <c r="M1440" s="207" t="s">
        <v>1878</v>
      </c>
      <c r="N1440" s="207"/>
      <c r="O1440" s="207" t="s">
        <v>713</v>
      </c>
      <c r="P1440" s="207">
        <v>3117851261</v>
      </c>
      <c r="Q1440" s="207" t="s">
        <v>223</v>
      </c>
      <c r="R1440" s="207" t="s">
        <v>1888</v>
      </c>
      <c r="S1440" s="199" t="str">
        <f t="shared" si="2"/>
        <v>PRE</v>
      </c>
      <c r="T1440" s="207"/>
      <c r="U1440" s="207" t="s">
        <v>375</v>
      </c>
    </row>
    <row r="1441" spans="1:21" ht="15.75" customHeight="1">
      <c r="A1441" s="226">
        <v>11</v>
      </c>
      <c r="B1441" s="207" t="s">
        <v>1830</v>
      </c>
      <c r="C1441" s="243">
        <v>2023</v>
      </c>
      <c r="D1441" s="244">
        <v>44968</v>
      </c>
      <c r="E1441" s="207" t="s">
        <v>1775</v>
      </c>
      <c r="F1441" s="207" t="s">
        <v>493</v>
      </c>
      <c r="G1441" s="207" t="s">
        <v>328</v>
      </c>
      <c r="H1441" s="225">
        <v>1104840361</v>
      </c>
      <c r="I1441" s="250" t="s">
        <v>327</v>
      </c>
      <c r="J1441" s="205">
        <v>43146</v>
      </c>
      <c r="K1441" s="198" t="str">
        <f t="shared" ca="1" si="0"/>
        <v>5 año, 6 mes</v>
      </c>
      <c r="L1441" s="207" t="s">
        <v>494</v>
      </c>
      <c r="M1441" s="207" t="s">
        <v>1897</v>
      </c>
      <c r="N1441" s="207"/>
      <c r="O1441" s="207" t="s">
        <v>495</v>
      </c>
      <c r="P1441" s="207">
        <v>3167487360</v>
      </c>
      <c r="Q1441" s="207" t="s">
        <v>221</v>
      </c>
      <c r="R1441" s="207" t="s">
        <v>1777</v>
      </c>
      <c r="S1441" s="199" t="str">
        <f t="shared" si="2"/>
        <v>NIM</v>
      </c>
      <c r="T1441" s="207"/>
      <c r="U1441" s="207" t="s">
        <v>371</v>
      </c>
    </row>
    <row r="1442" spans="1:21" ht="15.75" customHeight="1">
      <c r="A1442" s="226">
        <v>13</v>
      </c>
      <c r="B1442" s="207" t="s">
        <v>1830</v>
      </c>
      <c r="C1442" s="243">
        <v>2023</v>
      </c>
      <c r="D1442" s="244">
        <v>44970</v>
      </c>
      <c r="E1442" s="207" t="s">
        <v>1775</v>
      </c>
      <c r="F1442" s="207" t="s">
        <v>1325</v>
      </c>
      <c r="G1442" s="207" t="s">
        <v>328</v>
      </c>
      <c r="H1442" s="225">
        <v>1232818020</v>
      </c>
      <c r="I1442" s="250" t="s">
        <v>324</v>
      </c>
      <c r="J1442" s="205">
        <v>44494</v>
      </c>
      <c r="K1442" s="198" t="str">
        <f t="shared" ca="1" si="0"/>
        <v>1 año, 9 mes</v>
      </c>
      <c r="L1442" s="207" t="s">
        <v>1326</v>
      </c>
      <c r="M1442" s="207" t="s">
        <v>1815</v>
      </c>
      <c r="N1442" s="207">
        <v>1143976145</v>
      </c>
      <c r="O1442" s="207" t="s">
        <v>1327</v>
      </c>
      <c r="P1442" s="207">
        <v>3057681127</v>
      </c>
      <c r="Q1442" s="207" t="s">
        <v>223</v>
      </c>
      <c r="R1442" s="207" t="s">
        <v>1888</v>
      </c>
      <c r="S1442" s="199" t="str">
        <f t="shared" si="2"/>
        <v>PRE</v>
      </c>
      <c r="T1442" s="207">
        <v>4</v>
      </c>
      <c r="U1442" s="207" t="s">
        <v>371</v>
      </c>
    </row>
    <row r="1443" spans="1:21" ht="15.75" customHeight="1">
      <c r="A1443" s="226">
        <v>13</v>
      </c>
      <c r="B1443" s="207" t="s">
        <v>1830</v>
      </c>
      <c r="C1443" s="243">
        <v>2023</v>
      </c>
      <c r="D1443" s="244">
        <v>44970</v>
      </c>
      <c r="E1443" s="207" t="s">
        <v>1775</v>
      </c>
      <c r="F1443" s="207" t="s">
        <v>1266</v>
      </c>
      <c r="G1443" s="207" t="s">
        <v>328</v>
      </c>
      <c r="H1443" s="225">
        <v>1232815746</v>
      </c>
      <c r="I1443" s="250" t="s">
        <v>327</v>
      </c>
      <c r="J1443" s="205">
        <v>44294</v>
      </c>
      <c r="K1443" s="198" t="str">
        <f t="shared" ca="1" si="0"/>
        <v>2 año, 4 mes</v>
      </c>
      <c r="L1443" s="207" t="s">
        <v>1267</v>
      </c>
      <c r="M1443" s="207" t="s">
        <v>1869</v>
      </c>
      <c r="N1443" s="207">
        <v>1151940420</v>
      </c>
      <c r="O1443" s="207" t="s">
        <v>1268</v>
      </c>
      <c r="P1443" s="207">
        <v>3154482467</v>
      </c>
      <c r="Q1443" s="207" t="s">
        <v>223</v>
      </c>
      <c r="R1443" s="207" t="s">
        <v>1888</v>
      </c>
      <c r="S1443" s="199" t="str">
        <f t="shared" si="2"/>
        <v>PRE</v>
      </c>
      <c r="T1443" s="207">
        <v>4</v>
      </c>
      <c r="U1443" s="207" t="s">
        <v>375</v>
      </c>
    </row>
    <row r="1444" spans="1:21" ht="15.75" customHeight="1">
      <c r="A1444" s="226">
        <v>13</v>
      </c>
      <c r="B1444" s="207" t="s">
        <v>1830</v>
      </c>
      <c r="C1444" s="243">
        <v>2023</v>
      </c>
      <c r="D1444" s="244">
        <v>44970</v>
      </c>
      <c r="E1444" s="207" t="s">
        <v>1775</v>
      </c>
      <c r="F1444" s="207" t="s">
        <v>1266</v>
      </c>
      <c r="G1444" s="207" t="s">
        <v>328</v>
      </c>
      <c r="H1444" s="225">
        <v>1232815746</v>
      </c>
      <c r="I1444" s="250" t="s">
        <v>327</v>
      </c>
      <c r="J1444" s="205">
        <v>44294</v>
      </c>
      <c r="K1444" s="198" t="str">
        <f t="shared" ca="1" si="0"/>
        <v>2 año, 4 mes</v>
      </c>
      <c r="L1444" s="207" t="s">
        <v>1267</v>
      </c>
      <c r="M1444" s="207" t="s">
        <v>1869</v>
      </c>
      <c r="N1444" s="207">
        <v>1151940420</v>
      </c>
      <c r="O1444" s="207" t="s">
        <v>1268</v>
      </c>
      <c r="P1444" s="207">
        <v>3154482467</v>
      </c>
      <c r="Q1444" s="207" t="s">
        <v>1898</v>
      </c>
      <c r="R1444" s="207" t="s">
        <v>1814</v>
      </c>
      <c r="S1444" s="199" t="str">
        <f t="shared" si="2"/>
        <v>PRI</v>
      </c>
      <c r="T1444" s="207">
        <v>1</v>
      </c>
      <c r="U1444" s="207" t="s">
        <v>375</v>
      </c>
    </row>
    <row r="1445" spans="1:21" ht="15.75" customHeight="1">
      <c r="A1445" s="226">
        <v>13</v>
      </c>
      <c r="B1445" s="207" t="s">
        <v>1830</v>
      </c>
      <c r="C1445" s="243">
        <v>2023</v>
      </c>
      <c r="D1445" s="244">
        <v>44970</v>
      </c>
      <c r="E1445" s="207" t="s">
        <v>1775</v>
      </c>
      <c r="F1445" s="207" t="s">
        <v>899</v>
      </c>
      <c r="G1445" s="207" t="s">
        <v>328</v>
      </c>
      <c r="H1445" s="207">
        <v>1112065891</v>
      </c>
      <c r="I1445" s="250" t="s">
        <v>324</v>
      </c>
      <c r="J1445" s="205">
        <v>43434</v>
      </c>
      <c r="K1445" s="198" t="str">
        <f t="shared" ca="1" si="0"/>
        <v>4 año, 8 mes</v>
      </c>
      <c r="L1445" s="207" t="s">
        <v>369</v>
      </c>
      <c r="M1445" s="207" t="s">
        <v>1804</v>
      </c>
      <c r="N1445" s="207">
        <v>1130604366</v>
      </c>
      <c r="O1445" s="207" t="s">
        <v>276</v>
      </c>
      <c r="P1445" s="207">
        <v>3108965050</v>
      </c>
      <c r="Q1445" s="207" t="s">
        <v>1898</v>
      </c>
      <c r="R1445" s="207" t="s">
        <v>1814</v>
      </c>
      <c r="S1445" s="199" t="str">
        <f t="shared" si="2"/>
        <v>PRI</v>
      </c>
      <c r="T1445" s="207"/>
      <c r="U1445" s="207"/>
    </row>
    <row r="1446" spans="1:21" ht="15.75" customHeight="1">
      <c r="A1446" s="226">
        <v>13</v>
      </c>
      <c r="B1446" s="207" t="s">
        <v>1830</v>
      </c>
      <c r="C1446" s="243">
        <v>2023</v>
      </c>
      <c r="D1446" s="244">
        <v>44970</v>
      </c>
      <c r="E1446" s="207" t="s">
        <v>1775</v>
      </c>
      <c r="F1446" s="199" t="s">
        <v>1248</v>
      </c>
      <c r="G1446" s="207" t="s">
        <v>328</v>
      </c>
      <c r="H1446" s="225">
        <v>1232814788</v>
      </c>
      <c r="I1446" s="250" t="s">
        <v>324</v>
      </c>
      <c r="J1446" s="205">
        <v>44188</v>
      </c>
      <c r="K1446" s="198" t="str">
        <f t="shared" ca="1" si="0"/>
        <v>2 año, 8 mes</v>
      </c>
      <c r="L1446" s="207" t="s">
        <v>1249</v>
      </c>
      <c r="M1446" s="207" t="s">
        <v>1823</v>
      </c>
      <c r="N1446" s="207">
        <v>1130604380</v>
      </c>
      <c r="O1446" s="207" t="s">
        <v>1250</v>
      </c>
      <c r="P1446" s="207">
        <v>3113677538</v>
      </c>
      <c r="Q1446" s="207" t="s">
        <v>1898</v>
      </c>
      <c r="R1446" s="207" t="s">
        <v>1814</v>
      </c>
      <c r="S1446" s="199" t="str">
        <f t="shared" si="2"/>
        <v>PRI</v>
      </c>
      <c r="T1446" s="225">
        <v>1</v>
      </c>
      <c r="U1446" s="207" t="s">
        <v>375</v>
      </c>
    </row>
    <row r="1447" spans="1:21" ht="15.75" customHeight="1">
      <c r="A1447" s="226">
        <v>13</v>
      </c>
      <c r="B1447" s="207" t="s">
        <v>1830</v>
      </c>
      <c r="C1447" s="243">
        <v>2023</v>
      </c>
      <c r="D1447" s="244">
        <v>44970</v>
      </c>
      <c r="E1447" s="208" t="s">
        <v>1775</v>
      </c>
      <c r="F1447" s="207" t="s">
        <v>775</v>
      </c>
      <c r="G1447" s="207" t="s">
        <v>328</v>
      </c>
      <c r="H1447" s="225">
        <v>1109574992</v>
      </c>
      <c r="I1447" s="245" t="s">
        <v>324</v>
      </c>
      <c r="J1447" s="205">
        <v>44764</v>
      </c>
      <c r="K1447" s="198" t="str">
        <f t="shared" ca="1" si="0"/>
        <v>1 año, 1 mes</v>
      </c>
      <c r="L1447" s="207" t="s">
        <v>776</v>
      </c>
      <c r="M1447" s="207" t="s">
        <v>1815</v>
      </c>
      <c r="N1447" s="207">
        <v>1144102198</v>
      </c>
      <c r="O1447" s="207" t="s">
        <v>777</v>
      </c>
      <c r="P1447" s="207">
        <v>3154331609</v>
      </c>
      <c r="Q1447" s="207" t="s">
        <v>305</v>
      </c>
      <c r="R1447" s="207" t="s">
        <v>1784</v>
      </c>
      <c r="S1447" s="199" t="str">
        <f t="shared" si="2"/>
        <v>HEX</v>
      </c>
      <c r="T1447" s="207">
        <v>3</v>
      </c>
      <c r="U1447" s="207" t="s">
        <v>371</v>
      </c>
    </row>
    <row r="1448" spans="1:21" ht="15.75" customHeight="1">
      <c r="A1448" s="226">
        <v>13</v>
      </c>
      <c r="B1448" s="207" t="s">
        <v>1830</v>
      </c>
      <c r="C1448" s="243">
        <v>2023</v>
      </c>
      <c r="D1448" s="244">
        <v>44970</v>
      </c>
      <c r="E1448" s="208" t="s">
        <v>1775</v>
      </c>
      <c r="F1448" s="207" t="s">
        <v>775</v>
      </c>
      <c r="G1448" s="207" t="s">
        <v>328</v>
      </c>
      <c r="H1448" s="225">
        <v>1109574992</v>
      </c>
      <c r="I1448" s="245" t="s">
        <v>324</v>
      </c>
      <c r="J1448" s="205">
        <v>44764</v>
      </c>
      <c r="K1448" s="198" t="str">
        <f t="shared" ca="1" si="0"/>
        <v>1 año, 1 mes</v>
      </c>
      <c r="L1448" s="207" t="s">
        <v>776</v>
      </c>
      <c r="M1448" s="207" t="s">
        <v>1815</v>
      </c>
      <c r="N1448" s="207">
        <v>1144102198</v>
      </c>
      <c r="O1448" s="207" t="s">
        <v>777</v>
      </c>
      <c r="P1448" s="207">
        <v>3154331609</v>
      </c>
      <c r="Q1448" s="207" t="s">
        <v>226</v>
      </c>
      <c r="R1448" s="207" t="s">
        <v>1785</v>
      </c>
      <c r="S1448" s="199" t="str">
        <f t="shared" si="2"/>
        <v>ROT</v>
      </c>
      <c r="T1448" s="207">
        <v>3</v>
      </c>
      <c r="U1448" s="207" t="s">
        <v>371</v>
      </c>
    </row>
    <row r="1449" spans="1:21" ht="15.75" customHeight="1">
      <c r="A1449" s="226">
        <v>13</v>
      </c>
      <c r="B1449" s="207" t="s">
        <v>1830</v>
      </c>
      <c r="C1449" s="243">
        <v>2023</v>
      </c>
      <c r="D1449" s="244">
        <v>44970</v>
      </c>
      <c r="E1449" s="208" t="s">
        <v>1775</v>
      </c>
      <c r="F1449" s="207" t="s">
        <v>775</v>
      </c>
      <c r="G1449" s="207" t="s">
        <v>328</v>
      </c>
      <c r="H1449" s="225">
        <v>1109574992</v>
      </c>
      <c r="I1449" s="245" t="s">
        <v>324</v>
      </c>
      <c r="J1449" s="205">
        <v>44764</v>
      </c>
      <c r="K1449" s="198" t="str">
        <f t="shared" ca="1" si="0"/>
        <v>1 año, 1 mes</v>
      </c>
      <c r="L1449" s="207" t="s">
        <v>776</v>
      </c>
      <c r="M1449" s="207" t="s">
        <v>1815</v>
      </c>
      <c r="N1449" s="207">
        <v>1144102198</v>
      </c>
      <c r="O1449" s="207" t="s">
        <v>777</v>
      </c>
      <c r="P1449" s="207">
        <v>3154331609</v>
      </c>
      <c r="Q1449" s="207" t="s">
        <v>223</v>
      </c>
      <c r="R1449" s="207" t="s">
        <v>1888</v>
      </c>
      <c r="S1449" s="199" t="str">
        <f t="shared" si="2"/>
        <v>PRE</v>
      </c>
      <c r="T1449" s="207">
        <v>3</v>
      </c>
      <c r="U1449" s="207" t="s">
        <v>371</v>
      </c>
    </row>
    <row r="1450" spans="1:21" ht="15.75" customHeight="1">
      <c r="A1450" s="226">
        <v>13</v>
      </c>
      <c r="B1450" s="207" t="s">
        <v>1830</v>
      </c>
      <c r="C1450" s="243">
        <v>2023</v>
      </c>
      <c r="D1450" s="244">
        <v>44970</v>
      </c>
      <c r="E1450" s="208" t="s">
        <v>1775</v>
      </c>
      <c r="F1450" s="207" t="s">
        <v>775</v>
      </c>
      <c r="G1450" s="207" t="s">
        <v>328</v>
      </c>
      <c r="H1450" s="225">
        <v>1109574992</v>
      </c>
      <c r="I1450" s="245" t="s">
        <v>324</v>
      </c>
      <c r="J1450" s="205">
        <v>44764</v>
      </c>
      <c r="K1450" s="198" t="str">
        <f t="shared" ca="1" si="0"/>
        <v>1 año, 1 mes</v>
      </c>
      <c r="L1450" s="207" t="s">
        <v>776</v>
      </c>
      <c r="M1450" s="207" t="s">
        <v>1815</v>
      </c>
      <c r="N1450" s="207">
        <v>1144102198</v>
      </c>
      <c r="O1450" s="207" t="s">
        <v>777</v>
      </c>
      <c r="P1450" s="207">
        <v>3154331609</v>
      </c>
      <c r="Q1450" s="207" t="s">
        <v>231</v>
      </c>
      <c r="R1450" s="207" t="s">
        <v>1871</v>
      </c>
      <c r="S1450" s="199" t="str">
        <f t="shared" si="2"/>
        <v>INF</v>
      </c>
      <c r="T1450" s="207">
        <v>1</v>
      </c>
      <c r="U1450" s="207" t="s">
        <v>371</v>
      </c>
    </row>
    <row r="1451" spans="1:21" ht="15.75" customHeight="1">
      <c r="A1451" s="226">
        <v>14</v>
      </c>
      <c r="B1451" s="207" t="s">
        <v>1830</v>
      </c>
      <c r="C1451" s="243">
        <v>2023</v>
      </c>
      <c r="D1451" s="244">
        <v>44971</v>
      </c>
      <c r="E1451" s="207" t="s">
        <v>1775</v>
      </c>
      <c r="F1451" s="207" t="s">
        <v>565</v>
      </c>
      <c r="G1451" s="207" t="s">
        <v>328</v>
      </c>
      <c r="H1451" s="225">
        <v>1108258852</v>
      </c>
      <c r="I1451" s="250" t="s">
        <v>327</v>
      </c>
      <c r="J1451" s="205">
        <v>42903</v>
      </c>
      <c r="K1451" s="198" t="str">
        <f t="shared" ca="1" si="0"/>
        <v>6 año, 2 mes</v>
      </c>
      <c r="L1451" s="207" t="s">
        <v>566</v>
      </c>
      <c r="M1451" s="207" t="s">
        <v>1899</v>
      </c>
      <c r="N1451" s="207">
        <v>1130673672</v>
      </c>
      <c r="O1451" s="207" t="s">
        <v>567</v>
      </c>
      <c r="P1451" s="207">
        <v>3147058115</v>
      </c>
      <c r="Q1451" s="207" t="s">
        <v>290</v>
      </c>
      <c r="R1451" s="207" t="s">
        <v>1812</v>
      </c>
      <c r="S1451" s="199" t="str">
        <f t="shared" si="2"/>
        <v>TET</v>
      </c>
      <c r="T1451" s="207">
        <v>1</v>
      </c>
      <c r="U1451" s="207" t="s">
        <v>371</v>
      </c>
    </row>
    <row r="1452" spans="1:21" ht="15.75" customHeight="1">
      <c r="A1452" s="226">
        <v>14</v>
      </c>
      <c r="B1452" s="207" t="s">
        <v>1830</v>
      </c>
      <c r="C1452" s="243">
        <v>2023</v>
      </c>
      <c r="D1452" s="244">
        <v>44971</v>
      </c>
      <c r="E1452" s="207" t="s">
        <v>1775</v>
      </c>
      <c r="F1452" s="207" t="s">
        <v>565</v>
      </c>
      <c r="G1452" s="207" t="s">
        <v>328</v>
      </c>
      <c r="H1452" s="225">
        <v>1108258852</v>
      </c>
      <c r="I1452" s="250" t="s">
        <v>327</v>
      </c>
      <c r="J1452" s="205">
        <v>42903</v>
      </c>
      <c r="K1452" s="198" t="str">
        <f t="shared" ca="1" si="0"/>
        <v>6 año, 2 mes</v>
      </c>
      <c r="L1452" s="207" t="s">
        <v>566</v>
      </c>
      <c r="M1452" s="207" t="s">
        <v>1899</v>
      </c>
      <c r="N1452" s="207">
        <v>1130673672</v>
      </c>
      <c r="O1452" s="207" t="s">
        <v>567</v>
      </c>
      <c r="P1452" s="207">
        <v>3147058115</v>
      </c>
      <c r="Q1452" s="207" t="s">
        <v>225</v>
      </c>
      <c r="R1452" s="207" t="s">
        <v>1787</v>
      </c>
      <c r="S1452" s="199" t="str">
        <f t="shared" si="2"/>
        <v>PRO</v>
      </c>
      <c r="T1452" s="207">
        <v>1</v>
      </c>
      <c r="U1452" s="207" t="s">
        <v>371</v>
      </c>
    </row>
    <row r="1453" spans="1:21" ht="15.75" customHeight="1">
      <c r="A1453" s="226">
        <v>15</v>
      </c>
      <c r="B1453" s="207" t="s">
        <v>1830</v>
      </c>
      <c r="C1453" s="243">
        <v>2023</v>
      </c>
      <c r="D1453" s="244">
        <v>44972</v>
      </c>
      <c r="E1453" s="207" t="s">
        <v>1775</v>
      </c>
      <c r="F1453" s="207" t="s">
        <v>1423</v>
      </c>
      <c r="G1453" s="207" t="s">
        <v>328</v>
      </c>
      <c r="H1453" s="225">
        <v>1232821323</v>
      </c>
      <c r="I1453" s="203" t="s">
        <v>324</v>
      </c>
      <c r="J1453" s="205">
        <v>44803</v>
      </c>
      <c r="K1453" s="198" t="str">
        <f t="shared" ca="1" si="0"/>
        <v>0 año, 11 mes</v>
      </c>
      <c r="L1453" s="207" t="s">
        <v>1424</v>
      </c>
      <c r="M1453" s="207" t="s">
        <v>1873</v>
      </c>
      <c r="N1453" s="207">
        <v>1114339441</v>
      </c>
      <c r="O1453" s="207" t="s">
        <v>1425</v>
      </c>
      <c r="P1453" s="207">
        <v>3128716625</v>
      </c>
      <c r="Q1453" s="207" t="s">
        <v>221</v>
      </c>
      <c r="R1453" s="207" t="s">
        <v>1777</v>
      </c>
      <c r="S1453" s="199" t="str">
        <f t="shared" si="2"/>
        <v>NIM</v>
      </c>
      <c r="T1453" s="207">
        <v>2</v>
      </c>
      <c r="U1453" s="207" t="s">
        <v>371</v>
      </c>
    </row>
    <row r="1454" spans="1:21" ht="15.75" customHeight="1">
      <c r="A1454" s="226">
        <v>15</v>
      </c>
      <c r="B1454" s="207" t="s">
        <v>1830</v>
      </c>
      <c r="C1454" s="243">
        <v>2023</v>
      </c>
      <c r="D1454" s="244">
        <v>44972</v>
      </c>
      <c r="E1454" s="207" t="s">
        <v>1775</v>
      </c>
      <c r="F1454" s="207" t="s">
        <v>1457</v>
      </c>
      <c r="G1454" s="207" t="s">
        <v>328</v>
      </c>
      <c r="H1454" s="207">
        <v>1241441159</v>
      </c>
      <c r="I1454" s="250" t="s">
        <v>327</v>
      </c>
      <c r="J1454" s="205">
        <v>44149</v>
      </c>
      <c r="K1454" s="198" t="str">
        <f t="shared" ca="1" si="0"/>
        <v>2 año, 9 mes</v>
      </c>
      <c r="L1454" s="207" t="s">
        <v>1458</v>
      </c>
      <c r="M1454" s="207" t="s">
        <v>1900</v>
      </c>
      <c r="N1454" s="207">
        <v>1192794571</v>
      </c>
      <c r="O1454" s="207" t="s">
        <v>1459</v>
      </c>
      <c r="P1454" s="207">
        <v>3145170069</v>
      </c>
      <c r="Q1454" s="207" t="s">
        <v>221</v>
      </c>
      <c r="R1454" s="207" t="s">
        <v>1777</v>
      </c>
      <c r="S1454" s="199" t="str">
        <f t="shared" si="2"/>
        <v>NIM</v>
      </c>
      <c r="T1454" s="207">
        <v>1</v>
      </c>
      <c r="U1454" s="207" t="s">
        <v>375</v>
      </c>
    </row>
    <row r="1455" spans="1:21" ht="15.75" customHeight="1">
      <c r="A1455" s="226">
        <v>15</v>
      </c>
      <c r="B1455" s="207" t="s">
        <v>1830</v>
      </c>
      <c r="C1455" s="243">
        <v>2023</v>
      </c>
      <c r="D1455" s="244">
        <v>44972</v>
      </c>
      <c r="E1455" s="207" t="s">
        <v>1775</v>
      </c>
      <c r="F1455" s="207" t="s">
        <v>1316</v>
      </c>
      <c r="G1455" s="207" t="s">
        <v>328</v>
      </c>
      <c r="H1455" s="225">
        <v>1232817729</v>
      </c>
      <c r="I1455" s="250" t="s">
        <v>324</v>
      </c>
      <c r="J1455" s="205">
        <v>44466</v>
      </c>
      <c r="K1455" s="198" t="str">
        <f t="shared" ca="1" si="0"/>
        <v>1 año, 10 mes</v>
      </c>
      <c r="L1455" s="207" t="s">
        <v>1317</v>
      </c>
      <c r="M1455" s="207" t="s">
        <v>1782</v>
      </c>
      <c r="N1455" s="207">
        <v>1151944939</v>
      </c>
      <c r="O1455" s="207" t="s">
        <v>1318</v>
      </c>
      <c r="P1455" s="207">
        <v>3118890041</v>
      </c>
      <c r="Q1455" s="207" t="s">
        <v>221</v>
      </c>
      <c r="R1455" s="207" t="s">
        <v>1777</v>
      </c>
      <c r="S1455" s="199" t="str">
        <f t="shared" si="2"/>
        <v>NIM</v>
      </c>
      <c r="T1455" s="207">
        <v>1</v>
      </c>
      <c r="U1455" s="207" t="s">
        <v>375</v>
      </c>
    </row>
    <row r="1456" spans="1:21" ht="15.75" customHeight="1">
      <c r="A1456" s="226">
        <v>16</v>
      </c>
      <c r="B1456" s="207" t="s">
        <v>1830</v>
      </c>
      <c r="C1456" s="243">
        <v>2023</v>
      </c>
      <c r="D1456" s="244">
        <v>44973</v>
      </c>
      <c r="E1456" s="207" t="s">
        <v>1775</v>
      </c>
      <c r="F1456" s="207" t="s">
        <v>778</v>
      </c>
      <c r="G1456" s="207" t="s">
        <v>328</v>
      </c>
      <c r="H1456" s="207">
        <v>1109575074</v>
      </c>
      <c r="I1456" s="250" t="s">
        <v>327</v>
      </c>
      <c r="J1456" s="205">
        <v>44778</v>
      </c>
      <c r="K1456" s="198" t="str">
        <f t="shared" ca="1" si="0"/>
        <v>1 año, 0 mes</v>
      </c>
      <c r="L1456" s="207" t="s">
        <v>779</v>
      </c>
      <c r="M1456" s="207" t="s">
        <v>1859</v>
      </c>
      <c r="N1456" s="207">
        <v>1143828255</v>
      </c>
      <c r="O1456" s="207" t="s">
        <v>780</v>
      </c>
      <c r="P1456" s="207">
        <v>3185668964</v>
      </c>
      <c r="Q1456" s="207" t="s">
        <v>212</v>
      </c>
      <c r="R1456" s="207" t="s">
        <v>1784</v>
      </c>
      <c r="S1456" s="199" t="str">
        <f t="shared" si="2"/>
        <v>HEX</v>
      </c>
      <c r="T1456" s="207">
        <v>3</v>
      </c>
      <c r="U1456" s="207" t="s">
        <v>371</v>
      </c>
    </row>
    <row r="1457" spans="1:21" ht="15.75" customHeight="1">
      <c r="A1457" s="226">
        <v>16</v>
      </c>
      <c r="B1457" s="207" t="s">
        <v>1830</v>
      </c>
      <c r="C1457" s="243">
        <v>2023</v>
      </c>
      <c r="D1457" s="244">
        <v>44973</v>
      </c>
      <c r="E1457" s="207" t="s">
        <v>1775</v>
      </c>
      <c r="F1457" s="207" t="s">
        <v>778</v>
      </c>
      <c r="G1457" s="207" t="s">
        <v>328</v>
      </c>
      <c r="H1457" s="207">
        <v>1109575074</v>
      </c>
      <c r="I1457" s="250" t="s">
        <v>327</v>
      </c>
      <c r="J1457" s="205">
        <v>44778</v>
      </c>
      <c r="K1457" s="198" t="str">
        <f t="shared" ca="1" si="0"/>
        <v>1 año, 0 mes</v>
      </c>
      <c r="L1457" s="207" t="s">
        <v>779</v>
      </c>
      <c r="M1457" s="207" t="s">
        <v>1859</v>
      </c>
      <c r="N1457" s="207">
        <v>1143828255</v>
      </c>
      <c r="O1457" s="207" t="s">
        <v>780</v>
      </c>
      <c r="P1457" s="207">
        <v>3185668964</v>
      </c>
      <c r="Q1457" s="207" t="s">
        <v>231</v>
      </c>
      <c r="R1457" s="207" t="s">
        <v>1871</v>
      </c>
      <c r="S1457" s="199" t="str">
        <f t="shared" si="2"/>
        <v>INF</v>
      </c>
      <c r="T1457" s="207">
        <v>2</v>
      </c>
      <c r="U1457" s="207" t="s">
        <v>371</v>
      </c>
    </row>
    <row r="1458" spans="1:21" ht="15.75" customHeight="1">
      <c r="A1458" s="226">
        <v>16</v>
      </c>
      <c r="B1458" s="207" t="s">
        <v>1830</v>
      </c>
      <c r="C1458" s="243">
        <v>2023</v>
      </c>
      <c r="D1458" s="244">
        <v>44973</v>
      </c>
      <c r="E1458" s="207" t="s">
        <v>1775</v>
      </c>
      <c r="F1458" s="207" t="s">
        <v>778</v>
      </c>
      <c r="G1458" s="207" t="s">
        <v>328</v>
      </c>
      <c r="H1458" s="207">
        <v>1109575074</v>
      </c>
      <c r="I1458" s="250" t="s">
        <v>327</v>
      </c>
      <c r="J1458" s="205">
        <v>44778</v>
      </c>
      <c r="K1458" s="198" t="str">
        <f t="shared" ca="1" si="0"/>
        <v>1 año, 0 mes</v>
      </c>
      <c r="L1458" s="207" t="s">
        <v>779</v>
      </c>
      <c r="M1458" s="207" t="s">
        <v>1859</v>
      </c>
      <c r="N1458" s="207">
        <v>1143828255</v>
      </c>
      <c r="O1458" s="207" t="s">
        <v>780</v>
      </c>
      <c r="P1458" s="207">
        <v>3185668964</v>
      </c>
      <c r="Q1458" s="207" t="s">
        <v>223</v>
      </c>
      <c r="R1458" s="207" t="s">
        <v>1888</v>
      </c>
      <c r="S1458" s="199" t="str">
        <f t="shared" si="2"/>
        <v>PRE</v>
      </c>
      <c r="T1458" s="207">
        <v>3</v>
      </c>
      <c r="U1458" s="207" t="s">
        <v>371</v>
      </c>
    </row>
    <row r="1459" spans="1:21" ht="15.75" customHeight="1">
      <c r="A1459" s="226">
        <v>17</v>
      </c>
      <c r="B1459" s="207" t="s">
        <v>1830</v>
      </c>
      <c r="C1459" s="243">
        <v>2023</v>
      </c>
      <c r="D1459" s="244">
        <v>44974</v>
      </c>
      <c r="E1459" s="207" t="s">
        <v>1775</v>
      </c>
      <c r="F1459" s="207" t="s">
        <v>1467</v>
      </c>
      <c r="G1459" s="207" t="s">
        <v>406</v>
      </c>
      <c r="H1459" s="225" t="s">
        <v>310</v>
      </c>
      <c r="I1459" s="250" t="s">
        <v>327</v>
      </c>
      <c r="J1459" s="205">
        <v>44656</v>
      </c>
      <c r="K1459" s="198" t="str">
        <f t="shared" ca="1" si="0"/>
        <v>1 año, 4 mes</v>
      </c>
      <c r="L1459" s="207" t="s">
        <v>1468</v>
      </c>
      <c r="M1459" s="207" t="s">
        <v>1901</v>
      </c>
      <c r="N1459" s="207">
        <v>1144199998</v>
      </c>
      <c r="O1459" s="207" t="s">
        <v>1469</v>
      </c>
      <c r="P1459" s="207">
        <v>3155842151</v>
      </c>
      <c r="Q1459" s="207" t="s">
        <v>212</v>
      </c>
      <c r="R1459" s="207" t="s">
        <v>1784</v>
      </c>
      <c r="S1459" s="199" t="str">
        <f t="shared" si="2"/>
        <v>HEX</v>
      </c>
      <c r="T1459" s="207"/>
      <c r="U1459" s="207" t="s">
        <v>371</v>
      </c>
    </row>
    <row r="1460" spans="1:21" ht="15.75" customHeight="1">
      <c r="A1460" s="226">
        <v>17</v>
      </c>
      <c r="B1460" s="207" t="s">
        <v>1830</v>
      </c>
      <c r="C1460" s="243">
        <v>2023</v>
      </c>
      <c r="D1460" s="244">
        <v>44974</v>
      </c>
      <c r="E1460" s="207" t="s">
        <v>1775</v>
      </c>
      <c r="F1460" s="207" t="s">
        <v>1467</v>
      </c>
      <c r="G1460" s="207" t="s">
        <v>406</v>
      </c>
      <c r="H1460" s="225" t="s">
        <v>310</v>
      </c>
      <c r="I1460" s="250" t="s">
        <v>327</v>
      </c>
      <c r="J1460" s="205">
        <v>44656</v>
      </c>
      <c r="K1460" s="198" t="str">
        <f t="shared" ca="1" si="0"/>
        <v>1 año, 4 mes</v>
      </c>
      <c r="L1460" s="207" t="s">
        <v>1468</v>
      </c>
      <c r="M1460" s="207" t="s">
        <v>1901</v>
      </c>
      <c r="N1460" s="207">
        <v>1144199998</v>
      </c>
      <c r="O1460" s="207" t="s">
        <v>1469</v>
      </c>
      <c r="P1460" s="207">
        <v>3155842151</v>
      </c>
      <c r="Q1460" s="207" t="s">
        <v>223</v>
      </c>
      <c r="R1460" s="207" t="s">
        <v>1783</v>
      </c>
      <c r="S1460" s="199" t="str">
        <f t="shared" si="2"/>
        <v>PRE</v>
      </c>
      <c r="T1460" s="207"/>
      <c r="U1460" s="207" t="s">
        <v>371</v>
      </c>
    </row>
    <row r="1461" spans="1:21" ht="15.75" customHeight="1">
      <c r="A1461" s="226">
        <v>17</v>
      </c>
      <c r="B1461" s="207" t="s">
        <v>1830</v>
      </c>
      <c r="C1461" s="243">
        <v>2023</v>
      </c>
      <c r="D1461" s="244">
        <v>44974</v>
      </c>
      <c r="E1461" s="207" t="s">
        <v>1775</v>
      </c>
      <c r="F1461" s="207" t="s">
        <v>1467</v>
      </c>
      <c r="G1461" s="207" t="s">
        <v>406</v>
      </c>
      <c r="H1461" s="225" t="s">
        <v>310</v>
      </c>
      <c r="I1461" s="250" t="s">
        <v>327</v>
      </c>
      <c r="J1461" s="205">
        <v>44656</v>
      </c>
      <c r="K1461" s="198" t="str">
        <f t="shared" ca="1" si="0"/>
        <v>1 año, 4 mes</v>
      </c>
      <c r="L1461" s="207" t="s">
        <v>1468</v>
      </c>
      <c r="M1461" s="207" t="s">
        <v>1901</v>
      </c>
      <c r="N1461" s="207">
        <v>1144199998</v>
      </c>
      <c r="O1461" s="207" t="s">
        <v>1469</v>
      </c>
      <c r="P1461" s="207">
        <v>3155842151</v>
      </c>
      <c r="Q1461" s="207" t="s">
        <v>231</v>
      </c>
      <c r="R1461" s="207" t="s">
        <v>1871</v>
      </c>
      <c r="S1461" s="199" t="str">
        <f t="shared" si="2"/>
        <v>INF</v>
      </c>
      <c r="T1461" s="207"/>
      <c r="U1461" s="207" t="s">
        <v>371</v>
      </c>
    </row>
    <row r="1462" spans="1:21" ht="15.75" customHeight="1">
      <c r="A1462" s="226">
        <v>17</v>
      </c>
      <c r="B1462" s="207" t="s">
        <v>1830</v>
      </c>
      <c r="C1462" s="243">
        <v>2023</v>
      </c>
      <c r="D1462" s="244">
        <v>44974</v>
      </c>
      <c r="E1462" s="207" t="s">
        <v>1775</v>
      </c>
      <c r="F1462" s="207" t="s">
        <v>1306</v>
      </c>
      <c r="G1462" s="207" t="s">
        <v>328</v>
      </c>
      <c r="H1462" s="225">
        <v>1232817411</v>
      </c>
      <c r="I1462" s="250" t="s">
        <v>324</v>
      </c>
      <c r="J1462" s="205">
        <v>44446</v>
      </c>
      <c r="K1462" s="198" t="str">
        <f t="shared" ca="1" si="0"/>
        <v>1 año, 11 mes</v>
      </c>
      <c r="L1462" s="207" t="s">
        <v>1307</v>
      </c>
      <c r="M1462" s="207" t="s">
        <v>1804</v>
      </c>
      <c r="N1462" s="207">
        <v>1143850842</v>
      </c>
      <c r="O1462" s="207" t="s">
        <v>1308</v>
      </c>
      <c r="P1462" s="207">
        <v>3183901226</v>
      </c>
      <c r="Q1462" s="207" t="s">
        <v>225</v>
      </c>
      <c r="R1462" s="207" t="s">
        <v>1787</v>
      </c>
      <c r="S1462" s="199" t="str">
        <f t="shared" si="2"/>
        <v>PRO</v>
      </c>
      <c r="T1462" s="207"/>
      <c r="U1462" s="207" t="s">
        <v>375</v>
      </c>
    </row>
    <row r="1463" spans="1:21" ht="15.75" customHeight="1">
      <c r="A1463" s="226">
        <v>17</v>
      </c>
      <c r="B1463" s="207" t="s">
        <v>1830</v>
      </c>
      <c r="C1463" s="243">
        <v>2023</v>
      </c>
      <c r="D1463" s="244">
        <v>44974</v>
      </c>
      <c r="E1463" s="207" t="s">
        <v>1775</v>
      </c>
      <c r="F1463" s="207" t="s">
        <v>1306</v>
      </c>
      <c r="G1463" s="207" t="s">
        <v>328</v>
      </c>
      <c r="H1463" s="225">
        <v>1232817411</v>
      </c>
      <c r="I1463" s="250" t="s">
        <v>324</v>
      </c>
      <c r="J1463" s="205">
        <v>44446</v>
      </c>
      <c r="K1463" s="198" t="str">
        <f t="shared" ca="1" si="0"/>
        <v>1 año, 11 mes</v>
      </c>
      <c r="L1463" s="207" t="s">
        <v>1307</v>
      </c>
      <c r="M1463" s="207" t="s">
        <v>1804</v>
      </c>
      <c r="N1463" s="207">
        <v>1143850842</v>
      </c>
      <c r="O1463" s="207" t="s">
        <v>1308</v>
      </c>
      <c r="P1463" s="207">
        <v>3183901226</v>
      </c>
      <c r="Q1463" s="207" t="s">
        <v>1879</v>
      </c>
      <c r="R1463" s="207" t="s">
        <v>1789</v>
      </c>
      <c r="S1463" s="199" t="str">
        <f t="shared" si="2"/>
        <v>AVA</v>
      </c>
      <c r="T1463" s="207"/>
      <c r="U1463" s="207" t="s">
        <v>375</v>
      </c>
    </row>
    <row r="1464" spans="1:21" ht="15.75" customHeight="1">
      <c r="A1464" s="226">
        <v>18</v>
      </c>
      <c r="B1464" s="207" t="s">
        <v>1830</v>
      </c>
      <c r="C1464" s="243">
        <v>2023</v>
      </c>
      <c r="D1464" s="244">
        <v>44975</v>
      </c>
      <c r="E1464" s="207" t="s">
        <v>1893</v>
      </c>
      <c r="F1464" s="207" t="s">
        <v>868</v>
      </c>
      <c r="G1464" s="207" t="s">
        <v>328</v>
      </c>
      <c r="H1464" s="225">
        <v>1110380069</v>
      </c>
      <c r="I1464" s="250" t="s">
        <v>327</v>
      </c>
      <c r="J1464" s="205">
        <v>44236</v>
      </c>
      <c r="K1464" s="198" t="str">
        <f t="shared" ca="1" si="0"/>
        <v>2 año, 6 mes</v>
      </c>
      <c r="L1464" s="207" t="s">
        <v>869</v>
      </c>
      <c r="M1464" s="207" t="s">
        <v>1795</v>
      </c>
      <c r="N1464" s="207">
        <v>1144066927</v>
      </c>
      <c r="O1464" s="207" t="s">
        <v>870</v>
      </c>
      <c r="P1464" s="207">
        <v>3216495617</v>
      </c>
      <c r="Q1464" s="207" t="s">
        <v>236</v>
      </c>
      <c r="R1464" s="207" t="s">
        <v>1779</v>
      </c>
      <c r="S1464" s="199" t="str">
        <f t="shared" si="2"/>
        <v>PEN</v>
      </c>
      <c r="T1464" s="207" t="s">
        <v>1902</v>
      </c>
      <c r="U1464" s="207" t="s">
        <v>375</v>
      </c>
    </row>
    <row r="1465" spans="1:21" ht="15.75" customHeight="1">
      <c r="A1465" s="226">
        <v>18</v>
      </c>
      <c r="B1465" s="207" t="s">
        <v>1830</v>
      </c>
      <c r="C1465" s="243">
        <v>2023</v>
      </c>
      <c r="D1465" s="244">
        <v>44975</v>
      </c>
      <c r="E1465" s="207" t="s">
        <v>1893</v>
      </c>
      <c r="F1465" s="207" t="s">
        <v>868</v>
      </c>
      <c r="G1465" s="207" t="s">
        <v>328</v>
      </c>
      <c r="H1465" s="225">
        <v>1110380069</v>
      </c>
      <c r="I1465" s="250" t="s">
        <v>327</v>
      </c>
      <c r="J1465" s="205">
        <v>44236</v>
      </c>
      <c r="K1465" s="198" t="str">
        <f t="shared" ca="1" si="0"/>
        <v>2 año, 6 mes</v>
      </c>
      <c r="L1465" s="207" t="s">
        <v>869</v>
      </c>
      <c r="M1465" s="207" t="s">
        <v>1795</v>
      </c>
      <c r="N1465" s="207">
        <v>1144066927</v>
      </c>
      <c r="O1465" s="207" t="s">
        <v>870</v>
      </c>
      <c r="P1465" s="207">
        <v>3216495617</v>
      </c>
      <c r="Q1465" s="207" t="s">
        <v>227</v>
      </c>
      <c r="R1465" s="207" t="s">
        <v>1885</v>
      </c>
      <c r="S1465" s="199" t="str">
        <f t="shared" si="2"/>
        <v>AVA</v>
      </c>
      <c r="T1465" s="207">
        <v>2</v>
      </c>
      <c r="U1465" s="207" t="s">
        <v>375</v>
      </c>
    </row>
    <row r="1466" spans="1:21" ht="15.75" customHeight="1">
      <c r="A1466" s="226">
        <v>18</v>
      </c>
      <c r="B1466" s="207" t="s">
        <v>1830</v>
      </c>
      <c r="C1466" s="243">
        <v>2023</v>
      </c>
      <c r="D1466" s="244">
        <v>44975</v>
      </c>
      <c r="E1466" s="207" t="s">
        <v>1893</v>
      </c>
      <c r="F1466" s="207" t="s">
        <v>868</v>
      </c>
      <c r="G1466" s="207" t="s">
        <v>328</v>
      </c>
      <c r="H1466" s="225">
        <v>1110380069</v>
      </c>
      <c r="I1466" s="250" t="s">
        <v>327</v>
      </c>
      <c r="J1466" s="205">
        <v>44236</v>
      </c>
      <c r="K1466" s="198" t="str">
        <f t="shared" ca="1" si="0"/>
        <v>2 año, 6 mes</v>
      </c>
      <c r="L1466" s="207" t="s">
        <v>869</v>
      </c>
      <c r="M1466" s="207" t="s">
        <v>1795</v>
      </c>
      <c r="N1466" s="207">
        <v>1144066927</v>
      </c>
      <c r="O1466" s="207" t="s">
        <v>870</v>
      </c>
      <c r="P1466" s="207">
        <v>3216495617</v>
      </c>
      <c r="Q1466" s="207" t="s">
        <v>239</v>
      </c>
      <c r="R1466" s="207" t="s">
        <v>1814</v>
      </c>
      <c r="S1466" s="199" t="str">
        <f t="shared" si="2"/>
        <v>PRI</v>
      </c>
      <c r="T1466" s="207">
        <v>2</v>
      </c>
      <c r="U1466" s="207" t="s">
        <v>375</v>
      </c>
    </row>
    <row r="1467" spans="1:21" ht="15.75" customHeight="1">
      <c r="A1467" s="226">
        <v>18</v>
      </c>
      <c r="B1467" s="207" t="s">
        <v>1830</v>
      </c>
      <c r="C1467" s="243">
        <v>2023</v>
      </c>
      <c r="D1467" s="244">
        <v>44975</v>
      </c>
      <c r="E1467" s="207" t="s">
        <v>1775</v>
      </c>
      <c r="F1467" s="199" t="s">
        <v>1281</v>
      </c>
      <c r="G1467" s="207" t="s">
        <v>328</v>
      </c>
      <c r="H1467" s="225">
        <v>1232816464</v>
      </c>
      <c r="I1467" s="250" t="s">
        <v>324</v>
      </c>
      <c r="J1467" s="205">
        <v>44362</v>
      </c>
      <c r="K1467" s="198" t="str">
        <f t="shared" ca="1" si="0"/>
        <v>2 año, 2 mes</v>
      </c>
      <c r="L1467" s="207" t="s">
        <v>1282</v>
      </c>
      <c r="M1467" s="207" t="s">
        <v>1782</v>
      </c>
      <c r="N1467" s="207">
        <v>1143835116</v>
      </c>
      <c r="O1467" s="207" t="s">
        <v>1283</v>
      </c>
      <c r="P1467" s="207">
        <v>3046685324</v>
      </c>
      <c r="Q1467" s="207" t="s">
        <v>223</v>
      </c>
      <c r="R1467" s="207" t="s">
        <v>1888</v>
      </c>
      <c r="S1467" s="199" t="str">
        <f t="shared" si="2"/>
        <v>PRE</v>
      </c>
      <c r="T1467" s="207">
        <v>4</v>
      </c>
      <c r="U1467" s="207" t="s">
        <v>371</v>
      </c>
    </row>
    <row r="1468" spans="1:21" ht="15.75" customHeight="1">
      <c r="A1468" s="226">
        <v>20</v>
      </c>
      <c r="B1468" s="207" t="s">
        <v>1830</v>
      </c>
      <c r="C1468" s="243">
        <v>2023</v>
      </c>
      <c r="D1468" s="244">
        <v>44977</v>
      </c>
      <c r="E1468" s="207" t="s">
        <v>1775</v>
      </c>
      <c r="F1468" s="207" t="s">
        <v>1003</v>
      </c>
      <c r="G1468" s="207" t="s">
        <v>328</v>
      </c>
      <c r="H1468" s="225">
        <v>1141528878</v>
      </c>
      <c r="I1468" s="250" t="s">
        <v>327</v>
      </c>
      <c r="J1468" s="205">
        <v>44160</v>
      </c>
      <c r="K1468" s="198" t="str">
        <f t="shared" ca="1" si="0"/>
        <v>2 año, 8 mes</v>
      </c>
      <c r="L1468" s="207" t="s">
        <v>1004</v>
      </c>
      <c r="M1468" s="207" t="s">
        <v>1815</v>
      </c>
      <c r="N1468" s="207">
        <v>1019002425</v>
      </c>
      <c r="O1468" s="207" t="s">
        <v>1005</v>
      </c>
      <c r="P1468" s="207">
        <v>3214447912</v>
      </c>
      <c r="Q1468" s="207" t="s">
        <v>221</v>
      </c>
      <c r="R1468" s="207" t="s">
        <v>1777</v>
      </c>
      <c r="S1468" s="199" t="str">
        <f t="shared" si="2"/>
        <v>NIM</v>
      </c>
      <c r="T1468" s="207">
        <v>2</v>
      </c>
      <c r="U1468" s="207" t="s">
        <v>1143</v>
      </c>
    </row>
    <row r="1469" spans="1:21" ht="15.75" customHeight="1">
      <c r="A1469" s="226">
        <v>20</v>
      </c>
      <c r="B1469" s="207" t="s">
        <v>1830</v>
      </c>
      <c r="C1469" s="243">
        <v>2023</v>
      </c>
      <c r="D1469" s="244">
        <v>44977</v>
      </c>
      <c r="E1469" s="207" t="s">
        <v>1775</v>
      </c>
      <c r="F1469" s="207" t="s">
        <v>781</v>
      </c>
      <c r="G1469" s="207" t="s">
        <v>328</v>
      </c>
      <c r="H1469" s="225">
        <v>1109575360</v>
      </c>
      <c r="I1469" s="250" t="s">
        <v>327</v>
      </c>
      <c r="J1469" s="205">
        <v>44818</v>
      </c>
      <c r="K1469" s="198" t="str">
        <f t="shared" ca="1" si="0"/>
        <v>0 año, 11 mes</v>
      </c>
      <c r="L1469" s="207" t="s">
        <v>782</v>
      </c>
      <c r="M1469" s="207" t="s">
        <v>1903</v>
      </c>
      <c r="N1469" s="207">
        <v>1118288058</v>
      </c>
      <c r="O1469" s="207" t="s">
        <v>783</v>
      </c>
      <c r="P1469" s="207">
        <v>3103914688</v>
      </c>
      <c r="Q1469" s="207" t="s">
        <v>221</v>
      </c>
      <c r="R1469" s="207" t="s">
        <v>1777</v>
      </c>
      <c r="S1469" s="199" t="str">
        <f t="shared" si="2"/>
        <v>NIM</v>
      </c>
      <c r="T1469" s="207">
        <v>1</v>
      </c>
      <c r="U1469" s="207" t="s">
        <v>1143</v>
      </c>
    </row>
    <row r="1470" spans="1:21" ht="15.75" customHeight="1">
      <c r="A1470" s="226">
        <v>21</v>
      </c>
      <c r="B1470" s="207" t="s">
        <v>1830</v>
      </c>
      <c r="C1470" s="243">
        <v>2023</v>
      </c>
      <c r="D1470" s="244">
        <v>44978</v>
      </c>
      <c r="E1470" s="207" t="s">
        <v>1775</v>
      </c>
      <c r="F1470" s="207" t="s">
        <v>1350</v>
      </c>
      <c r="G1470" s="207" t="s">
        <v>328</v>
      </c>
      <c r="H1470" s="225">
        <v>1232818619</v>
      </c>
      <c r="I1470" s="250" t="s">
        <v>324</v>
      </c>
      <c r="J1470" s="205">
        <v>44551</v>
      </c>
      <c r="K1470" s="198" t="str">
        <f t="shared" ca="1" si="0"/>
        <v>1 año, 8 mes</v>
      </c>
      <c r="L1470" s="199" t="s">
        <v>1351</v>
      </c>
      <c r="M1470" s="207" t="s">
        <v>1859</v>
      </c>
      <c r="N1470" s="207">
        <v>1143827709</v>
      </c>
      <c r="O1470" s="207" t="s">
        <v>1352</v>
      </c>
      <c r="P1470" s="207">
        <v>3153400281</v>
      </c>
      <c r="Q1470" s="207" t="s">
        <v>240</v>
      </c>
      <c r="R1470" s="207" t="s">
        <v>1777</v>
      </c>
      <c r="S1470" s="199" t="str">
        <f t="shared" si="2"/>
        <v>NIM</v>
      </c>
      <c r="T1470" s="207">
        <v>2</v>
      </c>
      <c r="U1470" s="207" t="s">
        <v>371</v>
      </c>
    </row>
    <row r="1471" spans="1:21" ht="15.75" customHeight="1">
      <c r="A1471" s="226">
        <v>23</v>
      </c>
      <c r="B1471" s="207" t="s">
        <v>1830</v>
      </c>
      <c r="C1471" s="243">
        <v>2023</v>
      </c>
      <c r="D1471" s="244">
        <v>44980</v>
      </c>
      <c r="E1471" s="207" t="s">
        <v>1775</v>
      </c>
      <c r="F1471" s="207" t="s">
        <v>1135</v>
      </c>
      <c r="G1471" s="207" t="s">
        <v>328</v>
      </c>
      <c r="H1471" s="225">
        <v>1232805607</v>
      </c>
      <c r="I1471" s="250" t="s">
        <v>327</v>
      </c>
      <c r="J1471" s="205">
        <v>43307</v>
      </c>
      <c r="K1471" s="198" t="str">
        <f t="shared" ca="1" si="0"/>
        <v>5 año, 0 mes</v>
      </c>
      <c r="L1471" s="207" t="s">
        <v>1136</v>
      </c>
      <c r="M1471" s="207" t="s">
        <v>1873</v>
      </c>
      <c r="N1471" s="207">
        <v>38558855</v>
      </c>
      <c r="O1471" s="207" t="s">
        <v>1137</v>
      </c>
      <c r="P1471" s="207">
        <v>3147708289</v>
      </c>
      <c r="Q1471" s="207" t="s">
        <v>229</v>
      </c>
      <c r="R1471" s="207" t="s">
        <v>1780</v>
      </c>
      <c r="S1471" s="199" t="str">
        <f t="shared" si="2"/>
        <v>STA</v>
      </c>
      <c r="T1471" s="207" t="s">
        <v>1904</v>
      </c>
      <c r="U1471" s="207" t="s">
        <v>375</v>
      </c>
    </row>
    <row r="1472" spans="1:21" ht="15.75" customHeight="1">
      <c r="A1472" s="226">
        <v>23</v>
      </c>
      <c r="B1472" s="207" t="s">
        <v>1830</v>
      </c>
      <c r="C1472" s="243">
        <v>2023</v>
      </c>
      <c r="D1472" s="244">
        <v>44980</v>
      </c>
      <c r="E1472" s="207" t="s">
        <v>1775</v>
      </c>
      <c r="F1472" s="207" t="s">
        <v>1135</v>
      </c>
      <c r="G1472" s="207" t="s">
        <v>328</v>
      </c>
      <c r="H1472" s="225">
        <v>1232805607</v>
      </c>
      <c r="I1472" s="250" t="s">
        <v>327</v>
      </c>
      <c r="J1472" s="205">
        <v>43307</v>
      </c>
      <c r="K1472" s="198" t="str">
        <f t="shared" ca="1" si="0"/>
        <v>5 año, 0 mes</v>
      </c>
      <c r="L1472" s="207" t="s">
        <v>1136</v>
      </c>
      <c r="M1472" s="207" t="s">
        <v>1873</v>
      </c>
      <c r="N1472" s="207">
        <v>38558855</v>
      </c>
      <c r="O1472" s="207" t="s">
        <v>1137</v>
      </c>
      <c r="P1472" s="207">
        <v>3147708289</v>
      </c>
      <c r="Q1472" s="207" t="s">
        <v>231</v>
      </c>
      <c r="R1472" s="207" t="s">
        <v>1871</v>
      </c>
      <c r="S1472" s="199" t="str">
        <f t="shared" si="2"/>
        <v>INF</v>
      </c>
      <c r="T1472" s="207">
        <v>2</v>
      </c>
      <c r="U1472" s="207" t="s">
        <v>375</v>
      </c>
    </row>
    <row r="1473" spans="1:21" ht="15.75" customHeight="1">
      <c r="A1473" s="226">
        <v>23</v>
      </c>
      <c r="B1473" s="207" t="s">
        <v>1830</v>
      </c>
      <c r="C1473" s="243">
        <v>2023</v>
      </c>
      <c r="D1473" s="244">
        <v>44980</v>
      </c>
      <c r="E1473" s="207" t="s">
        <v>1775</v>
      </c>
      <c r="F1473" s="207" t="s">
        <v>1432</v>
      </c>
      <c r="G1473" s="207" t="s">
        <v>328</v>
      </c>
      <c r="H1473" s="225">
        <v>1232821558</v>
      </c>
      <c r="I1473" s="250" t="s">
        <v>324</v>
      </c>
      <c r="J1473" s="205">
        <v>44824</v>
      </c>
      <c r="K1473" s="198" t="str">
        <f t="shared" ca="1" si="0"/>
        <v>0 año, 11 mes</v>
      </c>
      <c r="L1473" s="207" t="s">
        <v>380</v>
      </c>
      <c r="M1473" s="207" t="s">
        <v>1844</v>
      </c>
      <c r="N1473" s="207">
        <v>1144081231</v>
      </c>
      <c r="O1473" s="207" t="s">
        <v>1434</v>
      </c>
      <c r="P1473" s="207">
        <v>3183851664</v>
      </c>
      <c r="Q1473" s="207" t="s">
        <v>240</v>
      </c>
      <c r="R1473" s="207" t="s">
        <v>1777</v>
      </c>
      <c r="S1473" s="199" t="str">
        <f t="shared" si="2"/>
        <v>NIM</v>
      </c>
      <c r="T1473" s="207">
        <v>2</v>
      </c>
      <c r="U1473" s="207" t="s">
        <v>1143</v>
      </c>
    </row>
    <row r="1474" spans="1:21" ht="15.75" customHeight="1">
      <c r="A1474" s="226">
        <v>23</v>
      </c>
      <c r="B1474" s="207" t="s">
        <v>1830</v>
      </c>
      <c r="C1474" s="243">
        <v>2023</v>
      </c>
      <c r="D1474" s="244">
        <v>44980</v>
      </c>
      <c r="E1474" s="207" t="s">
        <v>1893</v>
      </c>
      <c r="F1474" s="207" t="s">
        <v>843</v>
      </c>
      <c r="G1474" s="207" t="s">
        <v>328</v>
      </c>
      <c r="H1474" s="225">
        <v>1110306608</v>
      </c>
      <c r="I1474" s="250" t="s">
        <v>327</v>
      </c>
      <c r="J1474" s="205">
        <v>44722</v>
      </c>
      <c r="K1474" s="198" t="str">
        <f t="shared" ca="1" si="0"/>
        <v>1 año, 2 mes</v>
      </c>
      <c r="L1474" s="207" t="s">
        <v>844</v>
      </c>
      <c r="M1474" s="207" t="s">
        <v>1852</v>
      </c>
      <c r="N1474" s="207">
        <v>1144033474</v>
      </c>
      <c r="O1474" s="207" t="s">
        <v>845</v>
      </c>
      <c r="P1474" s="207">
        <v>3003476243</v>
      </c>
      <c r="Q1474" s="207" t="s">
        <v>231</v>
      </c>
      <c r="R1474" s="207" t="s">
        <v>1871</v>
      </c>
      <c r="S1474" s="199" t="str">
        <f t="shared" si="2"/>
        <v>INF</v>
      </c>
      <c r="T1474" s="207">
        <v>2</v>
      </c>
      <c r="U1474" s="207" t="s">
        <v>375</v>
      </c>
    </row>
    <row r="1475" spans="1:21" ht="15.75" customHeight="1">
      <c r="A1475" s="226">
        <v>23</v>
      </c>
      <c r="B1475" s="207" t="s">
        <v>1830</v>
      </c>
      <c r="C1475" s="243">
        <v>2023</v>
      </c>
      <c r="D1475" s="244">
        <v>44980</v>
      </c>
      <c r="E1475" s="207" t="s">
        <v>1775</v>
      </c>
      <c r="F1475" s="207" t="s">
        <v>1321</v>
      </c>
      <c r="G1475" s="207" t="s">
        <v>328</v>
      </c>
      <c r="H1475" s="225">
        <v>1232817922</v>
      </c>
      <c r="I1475" s="250" t="s">
        <v>324</v>
      </c>
      <c r="J1475" s="205">
        <v>44485</v>
      </c>
      <c r="K1475" s="198" t="str">
        <f t="shared" ca="1" si="0"/>
        <v>1 año, 10 mes</v>
      </c>
      <c r="L1475" s="207" t="s">
        <v>1322</v>
      </c>
      <c r="M1475" s="207" t="s">
        <v>1873</v>
      </c>
      <c r="N1475" s="207">
        <v>38558855</v>
      </c>
      <c r="O1475" s="207" t="s">
        <v>1137</v>
      </c>
      <c r="P1475" s="207">
        <v>3147708289</v>
      </c>
      <c r="Q1475" s="207" t="s">
        <v>223</v>
      </c>
      <c r="R1475" s="207" t="s">
        <v>1783</v>
      </c>
      <c r="S1475" s="199" t="str">
        <f t="shared" si="2"/>
        <v>PRE</v>
      </c>
      <c r="T1475" s="207">
        <v>4</v>
      </c>
      <c r="U1475" s="207" t="s">
        <v>375</v>
      </c>
    </row>
    <row r="1476" spans="1:21" ht="15.75" customHeight="1">
      <c r="A1476" s="226">
        <v>23</v>
      </c>
      <c r="B1476" s="207" t="s">
        <v>1830</v>
      </c>
      <c r="C1476" s="243">
        <v>2023</v>
      </c>
      <c r="D1476" s="244">
        <v>44980</v>
      </c>
      <c r="E1476" s="207" t="s">
        <v>1775</v>
      </c>
      <c r="F1476" s="199" t="s">
        <v>1342</v>
      </c>
      <c r="G1476" s="207" t="s">
        <v>328</v>
      </c>
      <c r="H1476" s="225">
        <v>1232818228</v>
      </c>
      <c r="I1476" s="250" t="s">
        <v>327</v>
      </c>
      <c r="J1476" s="205">
        <v>44515</v>
      </c>
      <c r="K1476" s="198" t="str">
        <f t="shared" ca="1" si="0"/>
        <v>1 año, 9 mes</v>
      </c>
      <c r="L1476" s="199" t="s">
        <v>1343</v>
      </c>
      <c r="M1476" s="207" t="s">
        <v>1838</v>
      </c>
      <c r="N1476" s="207">
        <v>29314548</v>
      </c>
      <c r="O1476" s="207" t="s">
        <v>1344</v>
      </c>
      <c r="P1476" s="207">
        <v>3207200262</v>
      </c>
      <c r="Q1476" s="207" t="s">
        <v>240</v>
      </c>
      <c r="R1476" s="207" t="s">
        <v>1777</v>
      </c>
      <c r="S1476" s="199" t="str">
        <f t="shared" si="2"/>
        <v>NIM</v>
      </c>
      <c r="T1476" s="207">
        <v>3</v>
      </c>
      <c r="U1476" s="207" t="s">
        <v>371</v>
      </c>
    </row>
    <row r="1477" spans="1:21" ht="15.75" customHeight="1">
      <c r="A1477" s="252">
        <v>25</v>
      </c>
      <c r="B1477" s="207" t="s">
        <v>1830</v>
      </c>
      <c r="C1477" s="207">
        <v>2023</v>
      </c>
      <c r="D1477" s="244">
        <v>44982</v>
      </c>
      <c r="E1477" s="207" t="s">
        <v>1893</v>
      </c>
      <c r="F1477" s="207" t="s">
        <v>722</v>
      </c>
      <c r="G1477" s="207" t="s">
        <v>328</v>
      </c>
      <c r="H1477" s="225">
        <v>1109572960</v>
      </c>
      <c r="I1477" s="207" t="s">
        <v>324</v>
      </c>
      <c r="J1477" s="205">
        <v>44479</v>
      </c>
      <c r="K1477" s="198" t="str">
        <f t="shared" ca="1" si="0"/>
        <v>1 año, 10 mes</v>
      </c>
      <c r="L1477" s="207" t="s">
        <v>723</v>
      </c>
      <c r="M1477" s="207" t="s">
        <v>1852</v>
      </c>
      <c r="N1477" s="207">
        <v>1088972038</v>
      </c>
      <c r="O1477" s="207" t="s">
        <v>724</v>
      </c>
      <c r="P1477" s="207">
        <v>3113264783</v>
      </c>
      <c r="Q1477" s="207" t="s">
        <v>240</v>
      </c>
      <c r="R1477" s="207" t="s">
        <v>1777</v>
      </c>
      <c r="S1477" s="199" t="str">
        <f t="shared" si="2"/>
        <v>NIM</v>
      </c>
      <c r="T1477" s="207">
        <v>2</v>
      </c>
      <c r="U1477" s="207" t="s">
        <v>371</v>
      </c>
    </row>
    <row r="1478" spans="1:21" ht="15.75" customHeight="1">
      <c r="A1478" s="252">
        <v>25</v>
      </c>
      <c r="B1478" s="207" t="s">
        <v>1830</v>
      </c>
      <c r="C1478" s="207">
        <v>2023</v>
      </c>
      <c r="D1478" s="244">
        <v>44982</v>
      </c>
      <c r="E1478" s="207" t="s">
        <v>1775</v>
      </c>
      <c r="F1478" s="207" t="s">
        <v>708</v>
      </c>
      <c r="G1478" s="207" t="s">
        <v>328</v>
      </c>
      <c r="H1478" s="225">
        <v>1109572726</v>
      </c>
      <c r="I1478" s="207" t="s">
        <v>324</v>
      </c>
      <c r="J1478" s="205">
        <v>44452</v>
      </c>
      <c r="K1478" s="198" t="str">
        <f t="shared" ca="1" si="0"/>
        <v>1 año, 11 mes</v>
      </c>
      <c r="L1478" s="207" t="s">
        <v>709</v>
      </c>
      <c r="M1478" s="207" t="s">
        <v>1821</v>
      </c>
      <c r="N1478" s="207">
        <v>1143842440</v>
      </c>
      <c r="O1478" s="207" t="s">
        <v>710</v>
      </c>
      <c r="P1478" s="218">
        <v>3043833586</v>
      </c>
      <c r="Q1478" s="207" t="s">
        <v>223</v>
      </c>
      <c r="R1478" s="207" t="s">
        <v>1888</v>
      </c>
      <c r="S1478" s="199" t="str">
        <f t="shared" si="2"/>
        <v>PRE</v>
      </c>
      <c r="T1478" s="207">
        <v>4</v>
      </c>
      <c r="U1478" s="207" t="s">
        <v>375</v>
      </c>
    </row>
    <row r="1479" spans="1:21" ht="15.75" customHeight="1">
      <c r="A1479" s="252">
        <v>25</v>
      </c>
      <c r="B1479" s="207" t="s">
        <v>1830</v>
      </c>
      <c r="C1479" s="207">
        <v>2023</v>
      </c>
      <c r="D1479" s="244">
        <v>44982</v>
      </c>
      <c r="E1479" s="207" t="s">
        <v>1893</v>
      </c>
      <c r="F1479" s="207" t="s">
        <v>562</v>
      </c>
      <c r="G1479" s="207" t="s">
        <v>328</v>
      </c>
      <c r="H1479" s="225">
        <v>1107871417</v>
      </c>
      <c r="I1479" s="207" t="s">
        <v>327</v>
      </c>
      <c r="J1479" s="205">
        <v>44822</v>
      </c>
      <c r="K1479" s="198" t="str">
        <f t="shared" ca="1" si="0"/>
        <v>0 año, 11 mes</v>
      </c>
      <c r="L1479" s="207" t="s">
        <v>563</v>
      </c>
      <c r="M1479" s="207" t="s">
        <v>1905</v>
      </c>
      <c r="N1479" s="207">
        <v>1006037925</v>
      </c>
      <c r="O1479" s="207" t="s">
        <v>564</v>
      </c>
      <c r="P1479" s="235">
        <v>3145948275</v>
      </c>
      <c r="Q1479" s="207" t="s">
        <v>240</v>
      </c>
      <c r="R1479" s="207" t="s">
        <v>1777</v>
      </c>
      <c r="S1479" s="199" t="str">
        <f t="shared" si="2"/>
        <v>NIM</v>
      </c>
      <c r="T1479" s="207">
        <v>2</v>
      </c>
      <c r="U1479" s="207" t="s">
        <v>375</v>
      </c>
    </row>
    <row r="1480" spans="1:21" ht="15.75" customHeight="1">
      <c r="A1480" s="252">
        <v>27</v>
      </c>
      <c r="B1480" s="207" t="s">
        <v>1830</v>
      </c>
      <c r="C1480" s="207">
        <v>2023</v>
      </c>
      <c r="D1480" s="244">
        <v>44984</v>
      </c>
      <c r="E1480" s="207" t="s">
        <v>1775</v>
      </c>
      <c r="F1480" s="207" t="s">
        <v>1429</v>
      </c>
      <c r="G1480" s="207" t="s">
        <v>328</v>
      </c>
      <c r="H1480" s="225">
        <v>1232821441</v>
      </c>
      <c r="I1480" s="207" t="s">
        <v>324</v>
      </c>
      <c r="J1480" s="205">
        <v>44813</v>
      </c>
      <c r="K1480" s="198" t="str">
        <f t="shared" ca="1" si="0"/>
        <v>0 año, 11 mes</v>
      </c>
      <c r="L1480" s="207" t="s">
        <v>1430</v>
      </c>
      <c r="M1480" s="207" t="s">
        <v>1881</v>
      </c>
      <c r="N1480" s="207">
        <v>1022378625</v>
      </c>
      <c r="O1480" s="207" t="s">
        <v>1431</v>
      </c>
      <c r="P1480" s="207">
        <v>3118612164</v>
      </c>
      <c r="Q1480" s="207" t="s">
        <v>240</v>
      </c>
      <c r="R1480" s="207" t="s">
        <v>1777</v>
      </c>
      <c r="S1480" s="199" t="str">
        <f t="shared" si="2"/>
        <v>NIM</v>
      </c>
      <c r="T1480" s="207">
        <v>2</v>
      </c>
      <c r="U1480" s="207" t="s">
        <v>375</v>
      </c>
    </row>
    <row r="1481" spans="1:21" ht="15.75" customHeight="1">
      <c r="A1481" s="252">
        <v>28</v>
      </c>
      <c r="B1481" s="207" t="s">
        <v>1830</v>
      </c>
      <c r="C1481" s="207">
        <v>2023</v>
      </c>
      <c r="D1481" s="244">
        <v>44985</v>
      </c>
      <c r="E1481" s="207" t="s">
        <v>1775</v>
      </c>
      <c r="F1481" s="207" t="s">
        <v>1138</v>
      </c>
      <c r="G1481" s="207" t="s">
        <v>328</v>
      </c>
      <c r="H1481" s="225">
        <v>1232805723</v>
      </c>
      <c r="I1481" s="207" t="s">
        <v>327</v>
      </c>
      <c r="J1481" s="205">
        <v>43318</v>
      </c>
      <c r="K1481" s="198" t="str">
        <f t="shared" ca="1" si="0"/>
        <v>5 año, 0 mes</v>
      </c>
      <c r="L1481" s="207" t="s">
        <v>1139</v>
      </c>
      <c r="M1481" s="207" t="s">
        <v>1856</v>
      </c>
      <c r="N1481" s="207">
        <v>1130612590</v>
      </c>
      <c r="O1481" s="207" t="s">
        <v>994</v>
      </c>
      <c r="P1481" s="207">
        <v>3165313244</v>
      </c>
      <c r="Q1481" s="207" t="s">
        <v>239</v>
      </c>
      <c r="R1481" s="207" t="s">
        <v>1814</v>
      </c>
      <c r="S1481" s="199" t="str">
        <f t="shared" si="2"/>
        <v>PRI</v>
      </c>
      <c r="T1481" s="207"/>
      <c r="U1481" s="207" t="s">
        <v>371</v>
      </c>
    </row>
    <row r="1482" spans="1:21" ht="15.75" customHeight="1">
      <c r="A1482" s="252">
        <v>28</v>
      </c>
      <c r="B1482" s="207" t="s">
        <v>1830</v>
      </c>
      <c r="C1482" s="207">
        <v>2023</v>
      </c>
      <c r="D1482" s="244">
        <v>44985</v>
      </c>
      <c r="E1482" s="207" t="s">
        <v>1775</v>
      </c>
      <c r="F1482" s="207" t="s">
        <v>426</v>
      </c>
      <c r="G1482" s="207" t="s">
        <v>328</v>
      </c>
      <c r="H1482" s="225">
        <v>1014744463</v>
      </c>
      <c r="I1482" s="207" t="s">
        <v>327</v>
      </c>
      <c r="J1482" s="205">
        <v>42730</v>
      </c>
      <c r="K1482" s="198" t="str">
        <f t="shared" ca="1" si="0"/>
        <v>6 año, 7 mes</v>
      </c>
      <c r="L1482" s="207" t="s">
        <v>427</v>
      </c>
      <c r="M1482" s="207" t="s">
        <v>1906</v>
      </c>
      <c r="N1482" s="207">
        <v>38682765</v>
      </c>
      <c r="O1482" s="207" t="s">
        <v>428</v>
      </c>
      <c r="P1482" s="207">
        <v>3022644565</v>
      </c>
      <c r="Q1482" s="207" t="s">
        <v>207</v>
      </c>
      <c r="R1482" s="207" t="s">
        <v>1812</v>
      </c>
      <c r="S1482" s="199" t="str">
        <f t="shared" si="2"/>
        <v>TET</v>
      </c>
      <c r="T1482" s="207"/>
      <c r="U1482" s="207" t="s">
        <v>375</v>
      </c>
    </row>
    <row r="1483" spans="1:21" ht="15.75" customHeight="1">
      <c r="A1483" s="252">
        <v>28</v>
      </c>
      <c r="B1483" s="207" t="s">
        <v>1830</v>
      </c>
      <c r="C1483" s="207">
        <v>2023</v>
      </c>
      <c r="D1483" s="244">
        <v>44985</v>
      </c>
      <c r="E1483" s="207" t="s">
        <v>1775</v>
      </c>
      <c r="F1483" s="207" t="s">
        <v>426</v>
      </c>
      <c r="G1483" s="207" t="s">
        <v>328</v>
      </c>
      <c r="H1483" s="225">
        <v>1014744463</v>
      </c>
      <c r="I1483" s="207" t="s">
        <v>327</v>
      </c>
      <c r="J1483" s="205">
        <v>42730</v>
      </c>
      <c r="K1483" s="198" t="str">
        <f t="shared" ca="1" si="0"/>
        <v>6 año, 7 mes</v>
      </c>
      <c r="L1483" s="207" t="s">
        <v>427</v>
      </c>
      <c r="M1483" s="207" t="s">
        <v>1906</v>
      </c>
      <c r="N1483" s="207">
        <v>38682765</v>
      </c>
      <c r="O1483" s="207" t="s">
        <v>428</v>
      </c>
      <c r="P1483" s="207">
        <v>3022644565</v>
      </c>
      <c r="Q1483" s="207" t="s">
        <v>225</v>
      </c>
      <c r="R1483" s="207" t="s">
        <v>1787</v>
      </c>
      <c r="S1483" s="199" t="str">
        <f t="shared" si="2"/>
        <v>PRO</v>
      </c>
      <c r="T1483" s="207"/>
      <c r="U1483" s="207" t="s">
        <v>375</v>
      </c>
    </row>
    <row r="1484" spans="1:21" ht="15.75" customHeight="1">
      <c r="A1484" s="252">
        <v>3</v>
      </c>
      <c r="B1484" s="207" t="s">
        <v>1832</v>
      </c>
      <c r="C1484" s="207">
        <v>2023</v>
      </c>
      <c r="D1484" s="244">
        <v>44988</v>
      </c>
      <c r="E1484" s="207" t="s">
        <v>1775</v>
      </c>
      <c r="F1484" s="207" t="s">
        <v>1406</v>
      </c>
      <c r="G1484" s="207" t="s">
        <v>328</v>
      </c>
      <c r="H1484" s="225">
        <v>1232820477</v>
      </c>
      <c r="I1484" s="207" t="s">
        <v>327</v>
      </c>
      <c r="J1484" s="205">
        <v>44731</v>
      </c>
      <c r="K1484" s="198" t="str">
        <f t="shared" ca="1" si="0"/>
        <v>1 año, 2 mes</v>
      </c>
      <c r="L1484" s="207" t="s">
        <v>1407</v>
      </c>
      <c r="M1484" s="207" t="s">
        <v>1786</v>
      </c>
      <c r="N1484" s="207">
        <v>1088292944</v>
      </c>
      <c r="O1484" s="207" t="s">
        <v>1408</v>
      </c>
      <c r="P1484" s="207">
        <v>3126110919</v>
      </c>
      <c r="Q1484" s="207" t="s">
        <v>212</v>
      </c>
      <c r="R1484" s="207" t="s">
        <v>1784</v>
      </c>
      <c r="S1484" s="199" t="str">
        <f t="shared" si="2"/>
        <v>HEX</v>
      </c>
      <c r="T1484" s="207">
        <v>3</v>
      </c>
      <c r="U1484" s="207" t="s">
        <v>371</v>
      </c>
    </row>
    <row r="1485" spans="1:21" ht="15.75" customHeight="1">
      <c r="A1485" s="252">
        <v>3</v>
      </c>
      <c r="B1485" s="207" t="s">
        <v>1832</v>
      </c>
      <c r="C1485" s="207">
        <v>2023</v>
      </c>
      <c r="D1485" s="244">
        <v>44988</v>
      </c>
      <c r="E1485" s="207" t="s">
        <v>1775</v>
      </c>
      <c r="F1485" s="207" t="s">
        <v>459</v>
      </c>
      <c r="G1485" s="207" t="s">
        <v>332</v>
      </c>
      <c r="H1485" s="225">
        <v>1034521163</v>
      </c>
      <c r="I1485" s="207" t="s">
        <v>327</v>
      </c>
      <c r="J1485" s="205">
        <v>40612</v>
      </c>
      <c r="K1485" s="198" t="str">
        <f t="shared" ca="1" si="0"/>
        <v>12 año, 5 mes</v>
      </c>
      <c r="L1485" s="207" t="s">
        <v>460</v>
      </c>
      <c r="M1485" s="207" t="s">
        <v>1907</v>
      </c>
      <c r="N1485" s="207">
        <v>31573885</v>
      </c>
      <c r="O1485" s="207" t="s">
        <v>461</v>
      </c>
      <c r="P1485" s="207">
        <v>3112042198</v>
      </c>
      <c r="Q1485" s="207" t="s">
        <v>230</v>
      </c>
      <c r="R1485" s="207" t="s">
        <v>1781</v>
      </c>
      <c r="S1485" s="199" t="str">
        <f t="shared" si="2"/>
        <v>VAR</v>
      </c>
      <c r="T1485" s="207">
        <v>2</v>
      </c>
      <c r="U1485" s="207" t="s">
        <v>375</v>
      </c>
    </row>
    <row r="1486" spans="1:21" ht="15.75" customHeight="1">
      <c r="A1486" s="252">
        <v>3</v>
      </c>
      <c r="B1486" s="207" t="s">
        <v>1832</v>
      </c>
      <c r="C1486" s="207">
        <v>2023</v>
      </c>
      <c r="D1486" s="244">
        <v>44988</v>
      </c>
      <c r="E1486" s="207" t="s">
        <v>1775</v>
      </c>
      <c r="F1486" s="207" t="s">
        <v>459</v>
      </c>
      <c r="G1486" s="207" t="s">
        <v>332</v>
      </c>
      <c r="H1486" s="225">
        <v>1034521163</v>
      </c>
      <c r="I1486" s="207" t="s">
        <v>327</v>
      </c>
      <c r="J1486" s="205">
        <v>40612</v>
      </c>
      <c r="K1486" s="198" t="str">
        <f t="shared" ca="1" si="0"/>
        <v>12 año, 5 mes</v>
      </c>
      <c r="L1486" s="207" t="s">
        <v>460</v>
      </c>
      <c r="M1486" s="207" t="s">
        <v>1907</v>
      </c>
      <c r="N1486" s="207">
        <v>31573885</v>
      </c>
      <c r="O1486" s="207" t="s">
        <v>461</v>
      </c>
      <c r="P1486" s="207">
        <v>3112042198</v>
      </c>
      <c r="Q1486" s="207" t="s">
        <v>228</v>
      </c>
      <c r="R1486" s="207" t="s">
        <v>1796</v>
      </c>
      <c r="S1486" s="199" t="str">
        <f t="shared" si="2"/>
        <v>GAR</v>
      </c>
      <c r="T1486" s="207">
        <v>1</v>
      </c>
      <c r="U1486" s="207" t="s">
        <v>375</v>
      </c>
    </row>
    <row r="1487" spans="1:21" ht="15.75" customHeight="1">
      <c r="A1487" s="252">
        <v>3</v>
      </c>
      <c r="B1487" s="207" t="s">
        <v>1832</v>
      </c>
      <c r="C1487" s="207">
        <v>2023</v>
      </c>
      <c r="D1487" s="244">
        <v>44988</v>
      </c>
      <c r="E1487" s="207" t="s">
        <v>1775</v>
      </c>
      <c r="F1487" s="207" t="s">
        <v>459</v>
      </c>
      <c r="G1487" s="207" t="s">
        <v>332</v>
      </c>
      <c r="H1487" s="225">
        <v>1034521163</v>
      </c>
      <c r="I1487" s="207" t="s">
        <v>327</v>
      </c>
      <c r="J1487" s="205">
        <v>40612</v>
      </c>
      <c r="K1487" s="198" t="str">
        <f t="shared" ca="1" si="0"/>
        <v>12 año, 5 mes</v>
      </c>
      <c r="L1487" s="207" t="s">
        <v>460</v>
      </c>
      <c r="M1487" s="207" t="s">
        <v>1907</v>
      </c>
      <c r="N1487" s="207">
        <v>31573885</v>
      </c>
      <c r="O1487" s="207" t="s">
        <v>461</v>
      </c>
      <c r="P1487" s="207">
        <v>3112042198</v>
      </c>
      <c r="Q1487" s="207" t="s">
        <v>251</v>
      </c>
      <c r="R1487" s="207" t="s">
        <v>1809</v>
      </c>
      <c r="S1487" s="199" t="str">
        <f t="shared" si="2"/>
        <v>BOO</v>
      </c>
      <c r="T1487" s="207">
        <v>1</v>
      </c>
      <c r="U1487" s="207" t="s">
        <v>375</v>
      </c>
    </row>
    <row r="1488" spans="1:21" ht="15.75" customHeight="1">
      <c r="A1488" s="252">
        <v>3</v>
      </c>
      <c r="B1488" s="207" t="s">
        <v>1832</v>
      </c>
      <c r="C1488" s="207">
        <v>2023</v>
      </c>
      <c r="D1488" s="244">
        <v>44988</v>
      </c>
      <c r="E1488" s="207" t="s">
        <v>1775</v>
      </c>
      <c r="F1488" s="207" t="s">
        <v>463</v>
      </c>
      <c r="G1488" s="207" t="s">
        <v>328</v>
      </c>
      <c r="H1488" s="225">
        <v>1034521613</v>
      </c>
      <c r="I1488" s="207" t="s">
        <v>324</v>
      </c>
      <c r="J1488" s="205">
        <v>42590</v>
      </c>
      <c r="K1488" s="198" t="str">
        <f t="shared" ca="1" si="0"/>
        <v>7 año, 0 mes</v>
      </c>
      <c r="L1488" s="207" t="s">
        <v>460</v>
      </c>
      <c r="M1488" s="207" t="s">
        <v>1907</v>
      </c>
      <c r="N1488" s="207">
        <v>31573885</v>
      </c>
      <c r="O1488" s="207" t="s">
        <v>461</v>
      </c>
      <c r="P1488" s="207">
        <v>3112042198</v>
      </c>
      <c r="Q1488" s="207" t="s">
        <v>230</v>
      </c>
      <c r="R1488" s="207" t="s">
        <v>1781</v>
      </c>
      <c r="S1488" s="199" t="str">
        <f t="shared" si="2"/>
        <v>VAR</v>
      </c>
      <c r="T1488" s="207">
        <v>2</v>
      </c>
      <c r="U1488" s="207" t="s">
        <v>375</v>
      </c>
    </row>
    <row r="1489" spans="1:21" ht="15.75" customHeight="1">
      <c r="A1489" s="252">
        <v>3</v>
      </c>
      <c r="B1489" s="207" t="s">
        <v>1832</v>
      </c>
      <c r="C1489" s="207">
        <v>2023</v>
      </c>
      <c r="D1489" s="244">
        <v>44988</v>
      </c>
      <c r="E1489" s="207" t="s">
        <v>1775</v>
      </c>
      <c r="F1489" s="207" t="s">
        <v>462</v>
      </c>
      <c r="G1489" s="207" t="s">
        <v>332</v>
      </c>
      <c r="H1489" s="225">
        <v>1034521381</v>
      </c>
      <c r="I1489" s="207" t="s">
        <v>324</v>
      </c>
      <c r="J1489" s="205">
        <v>41350</v>
      </c>
      <c r="K1489" s="198" t="str">
        <f t="shared" ca="1" si="0"/>
        <v>10 año, 5 mes</v>
      </c>
      <c r="L1489" s="207" t="s">
        <v>460</v>
      </c>
      <c r="M1489" s="207" t="s">
        <v>1907</v>
      </c>
      <c r="N1489" s="207">
        <v>31573885</v>
      </c>
      <c r="O1489" s="207" t="s">
        <v>461</v>
      </c>
      <c r="P1489" s="207">
        <v>3112042198</v>
      </c>
      <c r="Q1489" s="207" t="s">
        <v>228</v>
      </c>
      <c r="R1489" s="207" t="s">
        <v>1796</v>
      </c>
      <c r="S1489" s="199" t="str">
        <f t="shared" si="2"/>
        <v>GAR</v>
      </c>
      <c r="T1489" s="207">
        <v>1</v>
      </c>
      <c r="U1489" s="207" t="s">
        <v>375</v>
      </c>
    </row>
    <row r="1490" spans="1:21" ht="15.75" customHeight="1">
      <c r="A1490" s="252">
        <v>4</v>
      </c>
      <c r="B1490" s="207" t="s">
        <v>1832</v>
      </c>
      <c r="C1490" s="207">
        <v>2023</v>
      </c>
      <c r="D1490" s="244">
        <v>44989</v>
      </c>
      <c r="E1490" s="207" t="s">
        <v>1775</v>
      </c>
      <c r="F1490" s="207" t="s">
        <v>944</v>
      </c>
      <c r="G1490" s="207" t="s">
        <v>328</v>
      </c>
      <c r="H1490" s="225">
        <v>1113071900</v>
      </c>
      <c r="I1490" s="207" t="s">
        <v>324</v>
      </c>
      <c r="J1490" s="205">
        <v>44399</v>
      </c>
      <c r="K1490" s="198" t="str">
        <f t="shared" ca="1" si="0"/>
        <v>2 año, 1 mes</v>
      </c>
      <c r="L1490" s="207" t="s">
        <v>945</v>
      </c>
      <c r="M1490" s="207" t="s">
        <v>1867</v>
      </c>
      <c r="N1490" s="207">
        <v>1144036056</v>
      </c>
      <c r="O1490" s="207" t="s">
        <v>946</v>
      </c>
      <c r="P1490" s="218">
        <v>3127673766</v>
      </c>
      <c r="Q1490" s="207" t="s">
        <v>223</v>
      </c>
      <c r="R1490" s="207" t="s">
        <v>1888</v>
      </c>
      <c r="S1490" s="199" t="str">
        <f t="shared" si="2"/>
        <v>PRE</v>
      </c>
      <c r="T1490" s="207">
        <v>4</v>
      </c>
      <c r="U1490" s="207" t="s">
        <v>375</v>
      </c>
    </row>
    <row r="1491" spans="1:21" ht="15.75" customHeight="1">
      <c r="A1491" s="252">
        <v>4</v>
      </c>
      <c r="B1491" s="207" t="s">
        <v>1832</v>
      </c>
      <c r="C1491" s="207">
        <v>2023</v>
      </c>
      <c r="D1491" s="244">
        <v>44989</v>
      </c>
      <c r="E1491" s="207" t="s">
        <v>1775</v>
      </c>
      <c r="F1491" s="207" t="s">
        <v>1298</v>
      </c>
      <c r="G1491" s="207" t="s">
        <v>328</v>
      </c>
      <c r="H1491" s="225">
        <v>1232816842</v>
      </c>
      <c r="I1491" s="207" t="s">
        <v>327</v>
      </c>
      <c r="J1491" s="205">
        <v>44393</v>
      </c>
      <c r="K1491" s="198" t="str">
        <f t="shared" ca="1" si="0"/>
        <v>2 año, 1 mes</v>
      </c>
      <c r="L1491" s="207" t="s">
        <v>1299</v>
      </c>
      <c r="M1491" s="207" t="s">
        <v>1908</v>
      </c>
      <c r="N1491" s="207">
        <v>38602971</v>
      </c>
      <c r="O1491" s="207" t="s">
        <v>1300</v>
      </c>
      <c r="P1491" s="207">
        <v>3016057172</v>
      </c>
      <c r="Q1491" s="207" t="s">
        <v>230</v>
      </c>
      <c r="R1491" s="207" t="s">
        <v>1781</v>
      </c>
      <c r="S1491" s="199" t="str">
        <f t="shared" si="2"/>
        <v>VAR</v>
      </c>
      <c r="T1491" s="207">
        <v>1</v>
      </c>
      <c r="U1491" s="207" t="s">
        <v>371</v>
      </c>
    </row>
    <row r="1492" spans="1:21" ht="15.75" customHeight="1">
      <c r="A1492" s="252">
        <v>4</v>
      </c>
      <c r="B1492" s="207" t="s">
        <v>1832</v>
      </c>
      <c r="C1492" s="207">
        <v>2023</v>
      </c>
      <c r="D1492" s="244">
        <v>44989</v>
      </c>
      <c r="E1492" s="207" t="s">
        <v>1775</v>
      </c>
      <c r="F1492" s="207" t="s">
        <v>1298</v>
      </c>
      <c r="G1492" s="207" t="s">
        <v>328</v>
      </c>
      <c r="H1492" s="225">
        <v>1232816842</v>
      </c>
      <c r="I1492" s="207" t="s">
        <v>327</v>
      </c>
      <c r="J1492" s="205">
        <v>44393</v>
      </c>
      <c r="K1492" s="198" t="str">
        <f t="shared" ca="1" si="0"/>
        <v>2 año, 1 mes</v>
      </c>
      <c r="L1492" s="207" t="s">
        <v>1299</v>
      </c>
      <c r="M1492" s="207" t="s">
        <v>1908</v>
      </c>
      <c r="N1492" s="207">
        <v>38602971</v>
      </c>
      <c r="O1492" s="207" t="s">
        <v>1300</v>
      </c>
      <c r="P1492" s="207">
        <v>3016057172</v>
      </c>
      <c r="Q1492" s="207" t="s">
        <v>311</v>
      </c>
      <c r="R1492" s="207" t="s">
        <v>1779</v>
      </c>
      <c r="S1492" s="199" t="str">
        <f t="shared" si="2"/>
        <v>PEN</v>
      </c>
      <c r="T1492" s="207">
        <v>1</v>
      </c>
      <c r="U1492" s="207" t="s">
        <v>371</v>
      </c>
    </row>
    <row r="1493" spans="1:21" ht="15.75" customHeight="1">
      <c r="A1493" s="252">
        <v>4</v>
      </c>
      <c r="B1493" s="207" t="s">
        <v>1832</v>
      </c>
      <c r="C1493" s="207">
        <v>2023</v>
      </c>
      <c r="D1493" s="244">
        <v>44989</v>
      </c>
      <c r="E1493" s="207" t="s">
        <v>1775</v>
      </c>
      <c r="F1493" s="207" t="s">
        <v>1298</v>
      </c>
      <c r="G1493" s="207" t="s">
        <v>328</v>
      </c>
      <c r="H1493" s="225">
        <v>1232816842</v>
      </c>
      <c r="I1493" s="207" t="s">
        <v>327</v>
      </c>
      <c r="J1493" s="205">
        <v>44393</v>
      </c>
      <c r="K1493" s="198" t="str">
        <f t="shared" ca="1" si="0"/>
        <v>2 año, 1 mes</v>
      </c>
      <c r="L1493" s="207" t="s">
        <v>1299</v>
      </c>
      <c r="M1493" s="207" t="s">
        <v>1908</v>
      </c>
      <c r="N1493" s="207">
        <v>38602971</v>
      </c>
      <c r="O1493" s="207" t="s">
        <v>1300</v>
      </c>
      <c r="P1493" s="207">
        <v>3016057172</v>
      </c>
      <c r="Q1493" s="207" t="s">
        <v>302</v>
      </c>
      <c r="R1493" s="207" t="s">
        <v>1780</v>
      </c>
      <c r="S1493" s="199" t="str">
        <f t="shared" si="2"/>
        <v>STA</v>
      </c>
      <c r="T1493" s="207">
        <v>1</v>
      </c>
      <c r="U1493" s="207" t="s">
        <v>371</v>
      </c>
    </row>
    <row r="1494" spans="1:21" ht="15.75" customHeight="1">
      <c r="A1494" s="252">
        <v>4</v>
      </c>
      <c r="B1494" s="207" t="s">
        <v>1832</v>
      </c>
      <c r="C1494" s="207">
        <v>2023</v>
      </c>
      <c r="D1494" s="244">
        <v>44989</v>
      </c>
      <c r="E1494" s="207" t="s">
        <v>1775</v>
      </c>
      <c r="F1494" s="207" t="s">
        <v>1452</v>
      </c>
      <c r="G1494" s="207" t="s">
        <v>328</v>
      </c>
      <c r="H1494" s="225">
        <v>1241414124</v>
      </c>
      <c r="I1494" s="207" t="s">
        <v>324</v>
      </c>
      <c r="J1494" s="205">
        <v>44221</v>
      </c>
      <c r="K1494" s="198" t="str">
        <f t="shared" ca="1" si="0"/>
        <v>2 año, 6 mes</v>
      </c>
      <c r="L1494" s="207" t="s">
        <v>1453</v>
      </c>
      <c r="M1494" s="207" t="s">
        <v>1909</v>
      </c>
      <c r="N1494" s="207">
        <v>1143981529</v>
      </c>
      <c r="O1494" s="207" t="s">
        <v>1454</v>
      </c>
      <c r="P1494" s="207">
        <v>3165556765</v>
      </c>
      <c r="Q1494" s="207" t="s">
        <v>223</v>
      </c>
      <c r="R1494" s="207" t="s">
        <v>1783</v>
      </c>
      <c r="S1494" s="199" t="str">
        <f t="shared" si="2"/>
        <v>PRE</v>
      </c>
      <c r="T1494" s="207">
        <v>1</v>
      </c>
      <c r="U1494" s="207" t="s">
        <v>371</v>
      </c>
    </row>
    <row r="1495" spans="1:21" ht="15.75" customHeight="1">
      <c r="A1495" s="252">
        <v>4</v>
      </c>
      <c r="B1495" s="207" t="s">
        <v>1832</v>
      </c>
      <c r="C1495" s="207">
        <v>2023</v>
      </c>
      <c r="D1495" s="244">
        <v>44989</v>
      </c>
      <c r="E1495" s="207" t="s">
        <v>1775</v>
      </c>
      <c r="F1495" s="207" t="s">
        <v>1452</v>
      </c>
      <c r="G1495" s="207" t="s">
        <v>328</v>
      </c>
      <c r="H1495" s="225">
        <v>1241414124</v>
      </c>
      <c r="I1495" s="207" t="s">
        <v>324</v>
      </c>
      <c r="J1495" s="205">
        <v>44221</v>
      </c>
      <c r="K1495" s="198" t="str">
        <f t="shared" ca="1" si="0"/>
        <v>2 año, 6 mes</v>
      </c>
      <c r="L1495" s="207" t="s">
        <v>1453</v>
      </c>
      <c r="M1495" s="207" t="s">
        <v>1909</v>
      </c>
      <c r="N1495" s="207">
        <v>1143981529</v>
      </c>
      <c r="O1495" s="207" t="s">
        <v>1454</v>
      </c>
      <c r="P1495" s="235">
        <v>3165556765</v>
      </c>
      <c r="Q1495" s="207" t="s">
        <v>1879</v>
      </c>
      <c r="R1495" s="207" t="s">
        <v>1789</v>
      </c>
      <c r="S1495" s="199" t="str">
        <f t="shared" si="2"/>
        <v>AVA</v>
      </c>
      <c r="T1495" s="207">
        <v>2</v>
      </c>
      <c r="U1495" s="207" t="s">
        <v>371</v>
      </c>
    </row>
    <row r="1496" spans="1:21" ht="15.75" customHeight="1">
      <c r="A1496" s="252">
        <v>4</v>
      </c>
      <c r="B1496" s="207" t="s">
        <v>1832</v>
      </c>
      <c r="C1496" s="207">
        <v>2023</v>
      </c>
      <c r="D1496" s="244">
        <v>44989</v>
      </c>
      <c r="E1496" s="207" t="s">
        <v>1775</v>
      </c>
      <c r="F1496" s="207" t="s">
        <v>1452</v>
      </c>
      <c r="G1496" s="207" t="s">
        <v>328</v>
      </c>
      <c r="H1496" s="225">
        <v>1241414124</v>
      </c>
      <c r="I1496" s="207" t="s">
        <v>324</v>
      </c>
      <c r="J1496" s="205">
        <v>44221</v>
      </c>
      <c r="K1496" s="198" t="str">
        <f t="shared" ca="1" si="0"/>
        <v>2 año, 6 mes</v>
      </c>
      <c r="L1496" s="207" t="s">
        <v>1453</v>
      </c>
      <c r="M1496" s="207" t="s">
        <v>1909</v>
      </c>
      <c r="N1496" s="207">
        <v>1143981529</v>
      </c>
      <c r="O1496" s="207" t="s">
        <v>1454</v>
      </c>
      <c r="P1496" s="207">
        <v>3165556765</v>
      </c>
      <c r="Q1496" s="207" t="s">
        <v>239</v>
      </c>
      <c r="R1496" s="207" t="s">
        <v>1814</v>
      </c>
      <c r="S1496" s="199" t="str">
        <f t="shared" si="2"/>
        <v>PRI</v>
      </c>
      <c r="T1496" s="207">
        <v>2</v>
      </c>
      <c r="U1496" s="207" t="s">
        <v>371</v>
      </c>
    </row>
    <row r="1497" spans="1:21" ht="15.75" customHeight="1">
      <c r="A1497" s="252">
        <v>4</v>
      </c>
      <c r="B1497" s="207" t="s">
        <v>1832</v>
      </c>
      <c r="C1497" s="207">
        <v>2023</v>
      </c>
      <c r="D1497" s="244">
        <v>44989</v>
      </c>
      <c r="E1497" s="207" t="s">
        <v>1775</v>
      </c>
      <c r="F1497" s="207" t="s">
        <v>1085</v>
      </c>
      <c r="G1497" s="207" t="s">
        <v>322</v>
      </c>
      <c r="H1497" s="225">
        <v>1151935933</v>
      </c>
      <c r="I1497" s="207" t="s">
        <v>324</v>
      </c>
      <c r="J1497" s="205">
        <v>33095</v>
      </c>
      <c r="K1497" s="198" t="str">
        <f t="shared" ca="1" si="0"/>
        <v>33 año, 0 mes</v>
      </c>
      <c r="L1497" s="207" t="s">
        <v>1086</v>
      </c>
      <c r="M1497" s="207" t="s">
        <v>1910</v>
      </c>
      <c r="N1497" s="207">
        <v>1151935933</v>
      </c>
      <c r="O1497" s="207" t="s">
        <v>1085</v>
      </c>
      <c r="P1497" s="207"/>
      <c r="Q1497" s="207" t="s">
        <v>251</v>
      </c>
      <c r="R1497" s="207" t="s">
        <v>1809</v>
      </c>
      <c r="S1497" s="199" t="str">
        <f t="shared" si="2"/>
        <v>BOO</v>
      </c>
      <c r="T1497" s="207">
        <v>1</v>
      </c>
      <c r="U1497" s="207" t="s">
        <v>375</v>
      </c>
    </row>
    <row r="1498" spans="1:21" ht="15.75" customHeight="1">
      <c r="A1498" s="252">
        <v>4</v>
      </c>
      <c r="B1498" s="207" t="s">
        <v>1832</v>
      </c>
      <c r="C1498" s="207">
        <v>2023</v>
      </c>
      <c r="D1498" s="244">
        <v>44989</v>
      </c>
      <c r="E1498" s="207" t="s">
        <v>1775</v>
      </c>
      <c r="F1498" s="207" t="s">
        <v>1337</v>
      </c>
      <c r="G1498" s="207" t="s">
        <v>328</v>
      </c>
      <c r="H1498" s="225">
        <v>1232818130</v>
      </c>
      <c r="I1498" s="207" t="s">
        <v>327</v>
      </c>
      <c r="J1498" s="205">
        <v>44506</v>
      </c>
      <c r="K1498" s="198" t="str">
        <f t="shared" ca="1" si="0"/>
        <v>1 año, 9 mes</v>
      </c>
      <c r="L1498" s="207" t="s">
        <v>1338</v>
      </c>
      <c r="M1498" s="207" t="s">
        <v>1838</v>
      </c>
      <c r="N1498" s="207">
        <v>1130607975</v>
      </c>
      <c r="O1498" s="207" t="s">
        <v>1339</v>
      </c>
      <c r="P1498" s="218">
        <v>3176434543</v>
      </c>
      <c r="Q1498" s="207" t="s">
        <v>223</v>
      </c>
      <c r="R1498" s="207" t="s">
        <v>1888</v>
      </c>
      <c r="S1498" s="199" t="str">
        <f t="shared" si="2"/>
        <v>PRE</v>
      </c>
      <c r="T1498" s="207">
        <v>4</v>
      </c>
      <c r="U1498" s="207" t="s">
        <v>375</v>
      </c>
    </row>
    <row r="1499" spans="1:21" ht="15.75" customHeight="1">
      <c r="A1499" s="252">
        <v>4</v>
      </c>
      <c r="B1499" s="207" t="s">
        <v>1832</v>
      </c>
      <c r="C1499" s="207">
        <v>2023</v>
      </c>
      <c r="D1499" s="244">
        <v>44989</v>
      </c>
      <c r="E1499" s="207" t="s">
        <v>1775</v>
      </c>
      <c r="F1499" s="199" t="s">
        <v>513</v>
      </c>
      <c r="G1499" s="207" t="s">
        <v>332</v>
      </c>
      <c r="H1499" s="225">
        <v>1106520191</v>
      </c>
      <c r="I1499" s="207" t="s">
        <v>324</v>
      </c>
      <c r="J1499" s="205">
        <v>41240</v>
      </c>
      <c r="K1499" s="198" t="str">
        <f t="shared" ca="1" si="0"/>
        <v>10 año, 8 mes</v>
      </c>
      <c r="L1499" s="207" t="s">
        <v>514</v>
      </c>
      <c r="M1499" s="207" t="s">
        <v>1870</v>
      </c>
      <c r="N1499" s="207">
        <v>43643581</v>
      </c>
      <c r="O1499" s="207" t="s">
        <v>515</v>
      </c>
      <c r="P1499" s="207">
        <v>3166204789</v>
      </c>
      <c r="Q1499" s="207" t="s">
        <v>230</v>
      </c>
      <c r="R1499" s="207" t="s">
        <v>1781</v>
      </c>
      <c r="S1499" s="199" t="str">
        <f t="shared" si="2"/>
        <v>VAR</v>
      </c>
      <c r="T1499" s="207">
        <v>2</v>
      </c>
      <c r="U1499" s="207" t="s">
        <v>375</v>
      </c>
    </row>
    <row r="1500" spans="1:21" ht="15.75" customHeight="1">
      <c r="A1500" s="252">
        <v>4</v>
      </c>
      <c r="B1500" s="207" t="s">
        <v>1832</v>
      </c>
      <c r="C1500" s="207">
        <v>2023</v>
      </c>
      <c r="D1500" s="244">
        <v>44989</v>
      </c>
      <c r="E1500" s="207" t="s">
        <v>1775</v>
      </c>
      <c r="F1500" s="207" t="s">
        <v>1460</v>
      </c>
      <c r="G1500" s="207" t="s">
        <v>328</v>
      </c>
      <c r="H1500" s="225">
        <v>1241441975</v>
      </c>
      <c r="I1500" s="207" t="s">
        <v>324</v>
      </c>
      <c r="J1500" s="205">
        <v>44430</v>
      </c>
      <c r="K1500" s="198" t="str">
        <f t="shared" ca="1" si="0"/>
        <v>2 año, 0 mes</v>
      </c>
      <c r="L1500" s="207" t="s">
        <v>1461</v>
      </c>
      <c r="M1500" s="207" t="s">
        <v>1819</v>
      </c>
      <c r="N1500" s="207">
        <v>1110478398</v>
      </c>
      <c r="O1500" s="207" t="s">
        <v>1462</v>
      </c>
      <c r="P1500" s="207">
        <v>3225255535</v>
      </c>
      <c r="Q1500" s="207" t="s">
        <v>311</v>
      </c>
      <c r="R1500" s="207" t="s">
        <v>1779</v>
      </c>
      <c r="S1500" s="199" t="str">
        <f t="shared" si="2"/>
        <v>PEN</v>
      </c>
      <c r="T1500" s="207">
        <v>1</v>
      </c>
      <c r="U1500" s="207" t="s">
        <v>371</v>
      </c>
    </row>
    <row r="1501" spans="1:21" ht="15.75" customHeight="1">
      <c r="A1501" s="252">
        <v>4</v>
      </c>
      <c r="B1501" s="207" t="s">
        <v>1832</v>
      </c>
      <c r="C1501" s="207">
        <v>2023</v>
      </c>
      <c r="D1501" s="244">
        <v>44989</v>
      </c>
      <c r="E1501" s="207" t="s">
        <v>1775</v>
      </c>
      <c r="F1501" s="207" t="s">
        <v>1460</v>
      </c>
      <c r="G1501" s="207" t="s">
        <v>328</v>
      </c>
      <c r="H1501" s="225">
        <v>1241441975</v>
      </c>
      <c r="I1501" s="207" t="s">
        <v>324</v>
      </c>
      <c r="J1501" s="205">
        <v>44430</v>
      </c>
      <c r="K1501" s="198" t="str">
        <f t="shared" ca="1" si="0"/>
        <v>2 año, 0 mes</v>
      </c>
      <c r="L1501" s="207" t="s">
        <v>1461</v>
      </c>
      <c r="M1501" s="207" t="s">
        <v>1819</v>
      </c>
      <c r="N1501" s="207">
        <v>1110478398</v>
      </c>
      <c r="O1501" s="207" t="s">
        <v>1462</v>
      </c>
      <c r="P1501" s="207">
        <v>3225255535</v>
      </c>
      <c r="Q1501" s="207" t="s">
        <v>1879</v>
      </c>
      <c r="R1501" s="207" t="s">
        <v>1789</v>
      </c>
      <c r="S1501" s="199" t="str">
        <f t="shared" si="2"/>
        <v>AVA</v>
      </c>
      <c r="T1501" s="207">
        <v>2</v>
      </c>
      <c r="U1501" s="207" t="s">
        <v>371</v>
      </c>
    </row>
    <row r="1502" spans="1:21" ht="15.75" customHeight="1">
      <c r="A1502" s="252">
        <v>4</v>
      </c>
      <c r="B1502" s="207" t="s">
        <v>1832</v>
      </c>
      <c r="C1502" s="207">
        <v>2023</v>
      </c>
      <c r="D1502" s="244">
        <v>44989</v>
      </c>
      <c r="E1502" s="207" t="s">
        <v>1775</v>
      </c>
      <c r="F1502" s="207" t="s">
        <v>1460</v>
      </c>
      <c r="G1502" s="207" t="s">
        <v>328</v>
      </c>
      <c r="H1502" s="225">
        <v>1241441975</v>
      </c>
      <c r="I1502" s="207" t="s">
        <v>324</v>
      </c>
      <c r="J1502" s="205">
        <v>44430</v>
      </c>
      <c r="K1502" s="198" t="str">
        <f t="shared" ca="1" si="0"/>
        <v>2 año, 0 mes</v>
      </c>
      <c r="L1502" s="207" t="s">
        <v>1461</v>
      </c>
      <c r="M1502" s="207" t="s">
        <v>1819</v>
      </c>
      <c r="N1502" s="207">
        <v>1110478398</v>
      </c>
      <c r="O1502" s="207" t="s">
        <v>1462</v>
      </c>
      <c r="P1502" s="207">
        <v>3225255535</v>
      </c>
      <c r="Q1502" s="207" t="s">
        <v>302</v>
      </c>
      <c r="R1502" s="207" t="s">
        <v>1780</v>
      </c>
      <c r="S1502" s="199" t="str">
        <f t="shared" si="2"/>
        <v>STA</v>
      </c>
      <c r="T1502" s="207">
        <v>1</v>
      </c>
      <c r="U1502" s="207" t="s">
        <v>371</v>
      </c>
    </row>
    <row r="1503" spans="1:21" ht="15.75" customHeight="1">
      <c r="A1503" s="252">
        <v>4</v>
      </c>
      <c r="B1503" s="207" t="s">
        <v>1832</v>
      </c>
      <c r="C1503" s="207">
        <v>2023</v>
      </c>
      <c r="D1503" s="244">
        <v>44989</v>
      </c>
      <c r="E1503" s="207" t="s">
        <v>1775</v>
      </c>
      <c r="F1503" s="199" t="s">
        <v>1460</v>
      </c>
      <c r="G1503" s="199" t="s">
        <v>328</v>
      </c>
      <c r="H1503" s="199">
        <v>1241441975</v>
      </c>
      <c r="I1503" s="206" t="s">
        <v>324</v>
      </c>
      <c r="J1503" s="205">
        <v>44430</v>
      </c>
      <c r="K1503" s="198" t="str">
        <f t="shared" ca="1" si="0"/>
        <v>2 año, 0 mes</v>
      </c>
      <c r="L1503" s="199" t="s">
        <v>1461</v>
      </c>
      <c r="M1503" s="199" t="s">
        <v>1819</v>
      </c>
      <c r="N1503" s="199">
        <v>1110478398</v>
      </c>
      <c r="O1503" s="199" t="s">
        <v>1462</v>
      </c>
      <c r="P1503" s="199">
        <v>3225255535</v>
      </c>
      <c r="Q1503" s="255" t="s">
        <v>240</v>
      </c>
      <c r="R1503" s="255" t="s">
        <v>1777</v>
      </c>
      <c r="S1503" s="199" t="str">
        <f t="shared" si="2"/>
        <v>NIM</v>
      </c>
      <c r="T1503" s="199">
        <v>3</v>
      </c>
      <c r="U1503" s="207" t="s">
        <v>371</v>
      </c>
    </row>
    <row r="1504" spans="1:21" ht="15.75" customHeight="1">
      <c r="A1504" s="252">
        <v>6</v>
      </c>
      <c r="B1504" s="207" t="s">
        <v>1832</v>
      </c>
      <c r="C1504" s="207">
        <v>2023</v>
      </c>
      <c r="D1504" s="244">
        <v>44991</v>
      </c>
      <c r="E1504" s="207" t="s">
        <v>1775</v>
      </c>
      <c r="F1504" s="199" t="s">
        <v>1295</v>
      </c>
      <c r="G1504" s="207" t="s">
        <v>328</v>
      </c>
      <c r="H1504" s="225">
        <v>1232816741</v>
      </c>
      <c r="I1504" s="207" t="s">
        <v>327</v>
      </c>
      <c r="J1504" s="205">
        <v>44385</v>
      </c>
      <c r="K1504" s="198" t="str">
        <f t="shared" ca="1" si="0"/>
        <v>2 año, 1 mes</v>
      </c>
      <c r="L1504" s="207" t="s">
        <v>1296</v>
      </c>
      <c r="M1504" s="207" t="s">
        <v>1815</v>
      </c>
      <c r="N1504" s="207">
        <v>1053809192</v>
      </c>
      <c r="O1504" s="207" t="s">
        <v>1297</v>
      </c>
      <c r="P1504" s="207">
        <v>3227257828</v>
      </c>
      <c r="Q1504" s="207" t="s">
        <v>223</v>
      </c>
      <c r="R1504" s="207" t="s">
        <v>1783</v>
      </c>
      <c r="S1504" s="199" t="str">
        <f t="shared" si="2"/>
        <v>PRE</v>
      </c>
      <c r="T1504" s="207">
        <v>1</v>
      </c>
      <c r="U1504" s="207" t="s">
        <v>1583</v>
      </c>
    </row>
    <row r="1505" spans="1:21" ht="15.75" customHeight="1">
      <c r="A1505" s="252">
        <v>6</v>
      </c>
      <c r="B1505" s="207" t="s">
        <v>1832</v>
      </c>
      <c r="C1505" s="207">
        <v>2023</v>
      </c>
      <c r="D1505" s="244">
        <v>44991</v>
      </c>
      <c r="E1505" s="207" t="s">
        <v>1775</v>
      </c>
      <c r="F1505" s="207" t="s">
        <v>630</v>
      </c>
      <c r="G1505" s="207" t="s">
        <v>328</v>
      </c>
      <c r="H1505" s="225">
        <v>1109567697</v>
      </c>
      <c r="I1505" s="254" t="s">
        <v>327</v>
      </c>
      <c r="J1505" s="205">
        <v>43594</v>
      </c>
      <c r="K1505" s="198" t="str">
        <f t="shared" ca="1" si="0"/>
        <v>4 año, 3 mes</v>
      </c>
      <c r="L1505" s="207" t="s">
        <v>631</v>
      </c>
      <c r="M1505" s="207" t="s">
        <v>1805</v>
      </c>
      <c r="N1505" s="207">
        <v>1151946455</v>
      </c>
      <c r="O1505" s="207" t="s">
        <v>632</v>
      </c>
      <c r="P1505" s="207">
        <v>3113389415</v>
      </c>
      <c r="Q1505" s="207" t="s">
        <v>239</v>
      </c>
      <c r="R1505" s="207" t="s">
        <v>1814</v>
      </c>
      <c r="S1505" s="199" t="str">
        <f t="shared" si="2"/>
        <v>PRI</v>
      </c>
      <c r="T1505" s="207">
        <v>1</v>
      </c>
      <c r="U1505" s="207" t="s">
        <v>375</v>
      </c>
    </row>
    <row r="1506" spans="1:21" ht="15.75" customHeight="1">
      <c r="A1506" s="252">
        <v>6</v>
      </c>
      <c r="B1506" s="207" t="s">
        <v>1832</v>
      </c>
      <c r="C1506" s="207">
        <v>2023</v>
      </c>
      <c r="D1506" s="244">
        <v>44991</v>
      </c>
      <c r="E1506" s="207" t="s">
        <v>1775</v>
      </c>
      <c r="F1506" s="207" t="s">
        <v>1288</v>
      </c>
      <c r="G1506" s="207" t="s">
        <v>328</v>
      </c>
      <c r="H1506" s="225">
        <v>1232816584</v>
      </c>
      <c r="I1506" s="207" t="s">
        <v>327</v>
      </c>
      <c r="J1506" s="205">
        <v>44370</v>
      </c>
      <c r="K1506" s="198" t="str">
        <f t="shared" ca="1" si="0"/>
        <v>2 año, 2 mes</v>
      </c>
      <c r="L1506" s="207" t="s">
        <v>1289</v>
      </c>
      <c r="M1506" s="207" t="s">
        <v>1911</v>
      </c>
      <c r="N1506" s="207">
        <v>1127958882</v>
      </c>
      <c r="O1506" s="207" t="s">
        <v>1290</v>
      </c>
      <c r="P1506" s="207">
        <v>3106584170</v>
      </c>
      <c r="Q1506" s="207" t="s">
        <v>240</v>
      </c>
      <c r="R1506" s="207" t="s">
        <v>1777</v>
      </c>
      <c r="S1506" s="199" t="str">
        <f t="shared" si="2"/>
        <v>NIM</v>
      </c>
      <c r="T1506" s="207">
        <v>3</v>
      </c>
      <c r="U1506" s="207" t="s">
        <v>1583</v>
      </c>
    </row>
    <row r="1507" spans="1:21" ht="15.75" customHeight="1">
      <c r="A1507" s="252">
        <v>7</v>
      </c>
      <c r="B1507" s="207" t="s">
        <v>1832</v>
      </c>
      <c r="C1507" s="207">
        <v>2023</v>
      </c>
      <c r="D1507" s="244">
        <v>44992</v>
      </c>
      <c r="E1507" s="207" t="s">
        <v>1775</v>
      </c>
      <c r="F1507" s="207" t="s">
        <v>401</v>
      </c>
      <c r="G1507" s="207" t="s">
        <v>328</v>
      </c>
      <c r="H1507" s="225">
        <v>1232818317</v>
      </c>
      <c r="I1507" s="207" t="s">
        <v>324</v>
      </c>
      <c r="J1507" s="205">
        <v>44523</v>
      </c>
      <c r="K1507" s="198" t="str">
        <f t="shared" ca="1" si="0"/>
        <v>1 año, 9 mes</v>
      </c>
      <c r="L1507" s="207" t="s">
        <v>1345</v>
      </c>
      <c r="M1507" s="207" t="s">
        <v>1912</v>
      </c>
      <c r="N1507" s="207">
        <v>31581972</v>
      </c>
      <c r="O1507" s="207" t="s">
        <v>1346</v>
      </c>
      <c r="P1507" s="207">
        <v>3158334127</v>
      </c>
      <c r="Q1507" s="207" t="s">
        <v>240</v>
      </c>
      <c r="R1507" s="207" t="s">
        <v>1777</v>
      </c>
      <c r="S1507" s="199" t="str">
        <f t="shared" si="2"/>
        <v>NIM</v>
      </c>
      <c r="T1507" s="207">
        <v>3</v>
      </c>
      <c r="U1507" s="207" t="s">
        <v>371</v>
      </c>
    </row>
    <row r="1508" spans="1:21" ht="15.75" customHeight="1">
      <c r="A1508" s="252">
        <v>8</v>
      </c>
      <c r="B1508" s="207" t="s">
        <v>1832</v>
      </c>
      <c r="C1508" s="207">
        <v>2023</v>
      </c>
      <c r="D1508" s="244">
        <v>44993</v>
      </c>
      <c r="E1508" s="207" t="s">
        <v>1775</v>
      </c>
      <c r="F1508" s="207" t="s">
        <v>1362</v>
      </c>
      <c r="G1508" s="207" t="s">
        <v>328</v>
      </c>
      <c r="H1508" s="225">
        <v>1232818955</v>
      </c>
      <c r="I1508" s="207" t="s">
        <v>324</v>
      </c>
      <c r="J1508" s="205">
        <v>44583</v>
      </c>
      <c r="K1508" s="198" t="str">
        <f t="shared" ca="1" si="0"/>
        <v>1 año, 7 mes</v>
      </c>
      <c r="L1508" s="199" t="s">
        <v>1363</v>
      </c>
      <c r="M1508" s="207" t="s">
        <v>1851</v>
      </c>
      <c r="N1508" s="207">
        <v>1144152552</v>
      </c>
      <c r="O1508" s="207" t="s">
        <v>1364</v>
      </c>
      <c r="P1508" s="207">
        <v>3185092025</v>
      </c>
      <c r="Q1508" s="207" t="s">
        <v>240</v>
      </c>
      <c r="R1508" s="207" t="s">
        <v>1777</v>
      </c>
      <c r="S1508" s="199" t="str">
        <f t="shared" si="2"/>
        <v>NIM</v>
      </c>
      <c r="T1508" s="207">
        <v>3</v>
      </c>
      <c r="U1508" s="207" t="s">
        <v>375</v>
      </c>
    </row>
    <row r="1509" spans="1:21" ht="15.75" customHeight="1">
      <c r="A1509" s="252">
        <v>8</v>
      </c>
      <c r="B1509" s="207" t="s">
        <v>1832</v>
      </c>
      <c r="C1509" s="207">
        <v>2023</v>
      </c>
      <c r="D1509" s="244">
        <v>44993</v>
      </c>
      <c r="E1509" s="207" t="s">
        <v>1775</v>
      </c>
      <c r="F1509" s="207" t="s">
        <v>1445</v>
      </c>
      <c r="G1509" s="207" t="s">
        <v>328</v>
      </c>
      <c r="H1509" s="225">
        <v>1232823063</v>
      </c>
      <c r="I1509" s="207" t="s">
        <v>327</v>
      </c>
      <c r="J1509" s="205">
        <v>44934</v>
      </c>
      <c r="K1509" s="198" t="str">
        <f t="shared" ca="1" si="0"/>
        <v>0 año, 7 mes</v>
      </c>
      <c r="L1509" s="207" t="s">
        <v>1446</v>
      </c>
      <c r="M1509" s="207" t="s">
        <v>1913</v>
      </c>
      <c r="N1509" s="207">
        <v>1130614025</v>
      </c>
      <c r="O1509" s="207" t="s">
        <v>1447</v>
      </c>
      <c r="P1509" s="207">
        <v>3113100912</v>
      </c>
      <c r="Q1509" s="207" t="s">
        <v>237</v>
      </c>
      <c r="R1509" s="207" t="s">
        <v>1784</v>
      </c>
      <c r="S1509" s="199" t="str">
        <f t="shared" si="2"/>
        <v>HEX</v>
      </c>
      <c r="T1509" s="207">
        <v>1</v>
      </c>
      <c r="U1509" s="207" t="s">
        <v>375</v>
      </c>
    </row>
    <row r="1510" spans="1:21" ht="15.75" customHeight="1">
      <c r="A1510" s="252">
        <v>8</v>
      </c>
      <c r="B1510" s="207" t="s">
        <v>1832</v>
      </c>
      <c r="C1510" s="207">
        <v>2023</v>
      </c>
      <c r="D1510" s="244">
        <v>44993</v>
      </c>
      <c r="E1510" s="207" t="s">
        <v>1775</v>
      </c>
      <c r="F1510" s="207" t="s">
        <v>1445</v>
      </c>
      <c r="G1510" s="207" t="s">
        <v>328</v>
      </c>
      <c r="H1510" s="225">
        <v>1232823063</v>
      </c>
      <c r="I1510" s="207" t="s">
        <v>327</v>
      </c>
      <c r="J1510" s="205">
        <v>44934</v>
      </c>
      <c r="K1510" s="198" t="str">
        <f t="shared" ca="1" si="0"/>
        <v>0 año, 7 mes</v>
      </c>
      <c r="L1510" s="207" t="s">
        <v>1446</v>
      </c>
      <c r="M1510" s="207" t="s">
        <v>1913</v>
      </c>
      <c r="N1510" s="207">
        <v>1130614025</v>
      </c>
      <c r="O1510" s="207" t="s">
        <v>1447</v>
      </c>
      <c r="P1510" s="207">
        <v>3113100912</v>
      </c>
      <c r="Q1510" s="207" t="s">
        <v>223</v>
      </c>
      <c r="R1510" s="207" t="s">
        <v>1783</v>
      </c>
      <c r="S1510" s="199" t="str">
        <f t="shared" si="2"/>
        <v>PRE</v>
      </c>
      <c r="T1510" s="207">
        <v>1</v>
      </c>
      <c r="U1510" s="207" t="s">
        <v>375</v>
      </c>
    </row>
    <row r="1511" spans="1:21" ht="15.75" customHeight="1">
      <c r="A1511" s="252">
        <v>8</v>
      </c>
      <c r="B1511" s="207" t="s">
        <v>1832</v>
      </c>
      <c r="C1511" s="207">
        <v>2023</v>
      </c>
      <c r="D1511" s="244">
        <v>44993</v>
      </c>
      <c r="E1511" s="207" t="s">
        <v>1775</v>
      </c>
      <c r="F1511" s="207" t="s">
        <v>1445</v>
      </c>
      <c r="G1511" s="207" t="s">
        <v>328</v>
      </c>
      <c r="H1511" s="225">
        <v>1232823063</v>
      </c>
      <c r="I1511" s="207" t="s">
        <v>327</v>
      </c>
      <c r="J1511" s="205">
        <v>44934</v>
      </c>
      <c r="K1511" s="198" t="str">
        <f t="shared" ca="1" si="0"/>
        <v>0 año, 7 mes</v>
      </c>
      <c r="L1511" s="207" t="s">
        <v>1446</v>
      </c>
      <c r="M1511" s="207" t="s">
        <v>1913</v>
      </c>
      <c r="N1511" s="207">
        <v>1130614025</v>
      </c>
      <c r="O1511" s="207" t="s">
        <v>1447</v>
      </c>
      <c r="P1511" s="207">
        <v>3113100912</v>
      </c>
      <c r="Q1511" s="207" t="s">
        <v>226</v>
      </c>
      <c r="R1511" s="207" t="s">
        <v>1785</v>
      </c>
      <c r="S1511" s="199" t="str">
        <f t="shared" si="2"/>
        <v>ROT</v>
      </c>
      <c r="T1511" s="207">
        <v>1</v>
      </c>
      <c r="U1511" s="207" t="s">
        <v>375</v>
      </c>
    </row>
    <row r="1512" spans="1:21" ht="15.75" customHeight="1">
      <c r="A1512" s="252">
        <v>8</v>
      </c>
      <c r="B1512" s="207" t="s">
        <v>1832</v>
      </c>
      <c r="C1512" s="207">
        <v>2023</v>
      </c>
      <c r="D1512" s="244">
        <v>44993</v>
      </c>
      <c r="E1512" s="207" t="s">
        <v>1775</v>
      </c>
      <c r="F1512" s="207" t="s">
        <v>772</v>
      </c>
      <c r="G1512" s="207" t="s">
        <v>328</v>
      </c>
      <c r="H1512" s="225">
        <v>1109574842</v>
      </c>
      <c r="I1512" s="250" t="s">
        <v>324</v>
      </c>
      <c r="J1512" s="205">
        <v>44731</v>
      </c>
      <c r="K1512" s="198" t="str">
        <f t="shared" ca="1" si="0"/>
        <v>1 año, 2 mes</v>
      </c>
      <c r="L1512" s="207" t="s">
        <v>773</v>
      </c>
      <c r="M1512" s="207" t="s">
        <v>1914</v>
      </c>
      <c r="N1512" s="207">
        <v>24334589</v>
      </c>
      <c r="O1512" s="207" t="s">
        <v>774</v>
      </c>
      <c r="P1512" s="207">
        <v>3117145484</v>
      </c>
      <c r="Q1512" s="207" t="s">
        <v>240</v>
      </c>
      <c r="R1512" s="207" t="s">
        <v>1777</v>
      </c>
      <c r="S1512" s="199" t="str">
        <f t="shared" si="2"/>
        <v>NIM</v>
      </c>
      <c r="T1512" s="207">
        <v>1</v>
      </c>
      <c r="U1512" s="207" t="s">
        <v>371</v>
      </c>
    </row>
    <row r="1513" spans="1:21" ht="15.75" customHeight="1">
      <c r="A1513" s="252">
        <v>9</v>
      </c>
      <c r="B1513" s="207" t="s">
        <v>1832</v>
      </c>
      <c r="C1513" s="207">
        <v>2023</v>
      </c>
      <c r="D1513" s="244">
        <v>44994</v>
      </c>
      <c r="E1513" s="207" t="s">
        <v>1775</v>
      </c>
      <c r="F1513" s="235" t="s">
        <v>1145</v>
      </c>
      <c r="G1513" s="207" t="s">
        <v>328</v>
      </c>
      <c r="H1513" s="225">
        <v>1232806367</v>
      </c>
      <c r="I1513" s="250" t="s">
        <v>327</v>
      </c>
      <c r="J1513" s="205">
        <v>43371</v>
      </c>
      <c r="K1513" s="198" t="str">
        <f t="shared" ca="1" si="0"/>
        <v>4 año, 10 mes</v>
      </c>
      <c r="L1513" s="207" t="s">
        <v>1146</v>
      </c>
      <c r="M1513" s="207" t="s">
        <v>1915</v>
      </c>
      <c r="N1513" s="207">
        <v>1144045838</v>
      </c>
      <c r="O1513" s="207" t="s">
        <v>1147</v>
      </c>
      <c r="P1513" s="207">
        <v>3145894524</v>
      </c>
      <c r="Q1513" s="207" t="s">
        <v>223</v>
      </c>
      <c r="R1513" s="207" t="s">
        <v>1783</v>
      </c>
      <c r="S1513" s="199" t="str">
        <f t="shared" si="2"/>
        <v>PRE</v>
      </c>
      <c r="T1513" s="207">
        <v>1</v>
      </c>
      <c r="U1513" s="207" t="s">
        <v>371</v>
      </c>
    </row>
    <row r="1514" spans="1:21" ht="15.75" customHeight="1">
      <c r="A1514" s="252">
        <v>10</v>
      </c>
      <c r="B1514" s="207" t="s">
        <v>1832</v>
      </c>
      <c r="C1514" s="207">
        <v>2023</v>
      </c>
      <c r="D1514" s="244">
        <v>44995</v>
      </c>
      <c r="E1514" s="199" t="s">
        <v>1775</v>
      </c>
      <c r="F1514" s="256" t="s">
        <v>452</v>
      </c>
      <c r="G1514" s="207" t="s">
        <v>328</v>
      </c>
      <c r="H1514" s="225">
        <v>1027212897</v>
      </c>
      <c r="I1514" s="250" t="s">
        <v>324</v>
      </c>
      <c r="J1514" s="205">
        <v>44445</v>
      </c>
      <c r="K1514" s="198" t="str">
        <f t="shared" ca="1" si="0"/>
        <v>1 año, 11 mes</v>
      </c>
      <c r="L1514" s="199" t="s">
        <v>453</v>
      </c>
      <c r="M1514" s="207" t="s">
        <v>1815</v>
      </c>
      <c r="N1514" s="207">
        <v>1130637538</v>
      </c>
      <c r="O1514" s="207" t="s">
        <v>454</v>
      </c>
      <c r="P1514" s="207">
        <v>3023744606</v>
      </c>
      <c r="Q1514" s="207" t="s">
        <v>223</v>
      </c>
      <c r="R1514" s="207" t="s">
        <v>1783</v>
      </c>
      <c r="S1514" s="199" t="str">
        <f t="shared" si="2"/>
        <v>PRE</v>
      </c>
      <c r="T1514" s="207">
        <v>4</v>
      </c>
      <c r="U1514" s="207" t="s">
        <v>375</v>
      </c>
    </row>
    <row r="1515" spans="1:21" ht="15.75" customHeight="1">
      <c r="A1515" s="252">
        <v>11</v>
      </c>
      <c r="B1515" s="207" t="s">
        <v>1832</v>
      </c>
      <c r="C1515" s="207">
        <v>2023</v>
      </c>
      <c r="D1515" s="244">
        <v>44996</v>
      </c>
      <c r="E1515" s="207" t="s">
        <v>1775</v>
      </c>
      <c r="F1515" s="242" t="s">
        <v>557</v>
      </c>
      <c r="G1515" s="207" t="s">
        <v>328</v>
      </c>
      <c r="H1515" s="225">
        <v>1107870560</v>
      </c>
      <c r="I1515" s="250" t="s">
        <v>324</v>
      </c>
      <c r="J1515" s="205">
        <v>44091</v>
      </c>
      <c r="K1515" s="198" t="str">
        <f t="shared" ca="1" si="0"/>
        <v>2 año, 11 mes</v>
      </c>
      <c r="L1515" s="207" t="s">
        <v>558</v>
      </c>
      <c r="M1515" s="207" t="s">
        <v>1806</v>
      </c>
      <c r="N1515" s="207">
        <v>1151943663</v>
      </c>
      <c r="O1515" s="207" t="s">
        <v>559</v>
      </c>
      <c r="P1515" s="207">
        <v>3186601831</v>
      </c>
      <c r="Q1515" s="207" t="s">
        <v>1916</v>
      </c>
      <c r="R1515" s="207" t="s">
        <v>1814</v>
      </c>
      <c r="S1515" s="199" t="str">
        <f t="shared" si="2"/>
        <v>PRI</v>
      </c>
      <c r="T1515" s="207">
        <v>2</v>
      </c>
      <c r="U1515" s="207" t="s">
        <v>375</v>
      </c>
    </row>
    <row r="1516" spans="1:21" ht="15.75" customHeight="1">
      <c r="A1516" s="252">
        <v>14</v>
      </c>
      <c r="B1516" s="207" t="s">
        <v>1832</v>
      </c>
      <c r="C1516" s="207">
        <v>2023</v>
      </c>
      <c r="D1516" s="244">
        <v>44999</v>
      </c>
      <c r="E1516" s="207" t="s">
        <v>1775</v>
      </c>
      <c r="F1516" s="257" t="s">
        <v>921</v>
      </c>
      <c r="G1516" s="207" t="s">
        <v>328</v>
      </c>
      <c r="H1516" s="225">
        <v>1112069280</v>
      </c>
      <c r="I1516" s="250" t="s">
        <v>324</v>
      </c>
      <c r="J1516" s="205">
        <v>44349</v>
      </c>
      <c r="K1516" s="198" t="str">
        <f t="shared" ca="1" si="0"/>
        <v>2 año, 2 mes</v>
      </c>
      <c r="L1516" s="207" t="s">
        <v>922</v>
      </c>
      <c r="M1516" s="207" t="s">
        <v>1852</v>
      </c>
      <c r="N1516" s="207">
        <v>1144088554</v>
      </c>
      <c r="O1516" s="207" t="s">
        <v>923</v>
      </c>
      <c r="P1516" s="207">
        <v>3115547235</v>
      </c>
      <c r="Q1516" s="207" t="s">
        <v>240</v>
      </c>
      <c r="R1516" s="207" t="s">
        <v>1777</v>
      </c>
      <c r="S1516" s="199" t="str">
        <f t="shared" si="2"/>
        <v>NIM</v>
      </c>
      <c r="T1516" s="207">
        <v>1</v>
      </c>
      <c r="U1516" s="207" t="s">
        <v>371</v>
      </c>
    </row>
    <row r="1517" spans="1:21" ht="15.75" customHeight="1">
      <c r="A1517" s="252">
        <v>14</v>
      </c>
      <c r="B1517" s="207" t="s">
        <v>1832</v>
      </c>
      <c r="C1517" s="207">
        <v>2023</v>
      </c>
      <c r="D1517" s="244">
        <v>44999</v>
      </c>
      <c r="E1517" s="207" t="s">
        <v>1775</v>
      </c>
      <c r="F1517" s="207" t="s">
        <v>1079</v>
      </c>
      <c r="G1517" s="207" t="s">
        <v>328</v>
      </c>
      <c r="H1517" s="225">
        <v>1150696460</v>
      </c>
      <c r="I1517" s="250" t="s">
        <v>327</v>
      </c>
      <c r="J1517" s="205">
        <v>44561</v>
      </c>
      <c r="K1517" s="198" t="str">
        <f t="shared" ca="1" si="0"/>
        <v>1 año, 7 mes</v>
      </c>
      <c r="L1517" s="207" t="s">
        <v>901</v>
      </c>
      <c r="M1517" s="207" t="s">
        <v>1881</v>
      </c>
      <c r="N1517" s="207">
        <v>1144086609</v>
      </c>
      <c r="O1517" s="207" t="s">
        <v>1080</v>
      </c>
      <c r="P1517" s="207">
        <v>3173743894</v>
      </c>
      <c r="Q1517" s="207" t="s">
        <v>240</v>
      </c>
      <c r="R1517" s="207" t="s">
        <v>1777</v>
      </c>
      <c r="S1517" s="199" t="str">
        <f t="shared" si="2"/>
        <v>NIM</v>
      </c>
      <c r="T1517" s="207">
        <v>1</v>
      </c>
      <c r="U1517" s="207" t="s">
        <v>371</v>
      </c>
    </row>
    <row r="1518" spans="1:21" ht="15.75" customHeight="1">
      <c r="A1518" s="252">
        <v>15</v>
      </c>
      <c r="B1518" s="207" t="s">
        <v>1832</v>
      </c>
      <c r="C1518" s="207">
        <v>2023</v>
      </c>
      <c r="D1518" s="244">
        <v>45000</v>
      </c>
      <c r="E1518" s="207" t="s">
        <v>1775</v>
      </c>
      <c r="F1518" s="199" t="s">
        <v>829</v>
      </c>
      <c r="G1518" s="207" t="s">
        <v>328</v>
      </c>
      <c r="H1518" s="225">
        <v>1109939127</v>
      </c>
      <c r="I1518" s="250" t="s">
        <v>327</v>
      </c>
      <c r="J1518" s="205">
        <v>44220</v>
      </c>
      <c r="K1518" s="198" t="str">
        <f t="shared" ca="1" si="0"/>
        <v>2 año, 7 mes</v>
      </c>
      <c r="L1518" s="207" t="s">
        <v>830</v>
      </c>
      <c r="M1518" s="207" t="s">
        <v>1782</v>
      </c>
      <c r="N1518" s="207">
        <v>1144126804</v>
      </c>
      <c r="O1518" s="207" t="s">
        <v>831</v>
      </c>
      <c r="P1518" s="207">
        <v>3015905930</v>
      </c>
      <c r="Q1518" s="207" t="s">
        <v>241</v>
      </c>
      <c r="R1518" s="207" t="s">
        <v>1783</v>
      </c>
      <c r="S1518" s="199" t="str">
        <f t="shared" si="2"/>
        <v>PRE</v>
      </c>
      <c r="T1518" s="207">
        <v>1</v>
      </c>
      <c r="U1518" s="207" t="s">
        <v>371</v>
      </c>
    </row>
    <row r="1519" spans="1:21" ht="15.75" customHeight="1">
      <c r="A1519" s="252">
        <v>15</v>
      </c>
      <c r="B1519" s="207" t="s">
        <v>1832</v>
      </c>
      <c r="C1519" s="207">
        <v>2023</v>
      </c>
      <c r="D1519" s="244">
        <v>45000</v>
      </c>
      <c r="E1519" s="207" t="s">
        <v>1775</v>
      </c>
      <c r="F1519" s="207" t="s">
        <v>1278</v>
      </c>
      <c r="G1519" s="207" t="s">
        <v>328</v>
      </c>
      <c r="H1519" s="225">
        <v>1232816304</v>
      </c>
      <c r="I1519" s="250" t="s">
        <v>327</v>
      </c>
      <c r="J1519" s="205">
        <v>44347</v>
      </c>
      <c r="K1519" s="198" t="str">
        <f t="shared" ca="1" si="0"/>
        <v>2 año, 2 mes</v>
      </c>
      <c r="L1519" s="199" t="s">
        <v>1279</v>
      </c>
      <c r="M1519" s="207" t="s">
        <v>1863</v>
      </c>
      <c r="N1519" s="207">
        <v>1020740669</v>
      </c>
      <c r="O1519" s="207" t="s">
        <v>1280</v>
      </c>
      <c r="P1519" s="207">
        <v>3167557588</v>
      </c>
      <c r="Q1519" s="207" t="s">
        <v>241</v>
      </c>
      <c r="R1519" s="207" t="s">
        <v>1783</v>
      </c>
      <c r="S1519" s="199" t="str">
        <f t="shared" si="2"/>
        <v>PRE</v>
      </c>
      <c r="T1519" s="207">
        <v>4</v>
      </c>
      <c r="U1519" s="207" t="s">
        <v>375</v>
      </c>
    </row>
    <row r="1520" spans="1:21" ht="15.75" customHeight="1">
      <c r="A1520" s="252">
        <v>15</v>
      </c>
      <c r="B1520" s="207" t="s">
        <v>1832</v>
      </c>
      <c r="C1520" s="207">
        <v>2023</v>
      </c>
      <c r="D1520" s="244">
        <v>45000</v>
      </c>
      <c r="E1520" s="207" t="s">
        <v>1775</v>
      </c>
      <c r="F1520" s="207" t="s">
        <v>1278</v>
      </c>
      <c r="G1520" s="207" t="s">
        <v>328</v>
      </c>
      <c r="H1520" s="225">
        <v>1232816304</v>
      </c>
      <c r="I1520" s="250" t="s">
        <v>327</v>
      </c>
      <c r="J1520" s="205">
        <v>44347</v>
      </c>
      <c r="K1520" s="198" t="str">
        <f t="shared" ca="1" si="0"/>
        <v>2 año, 2 mes</v>
      </c>
      <c r="L1520" s="199" t="s">
        <v>1279</v>
      </c>
      <c r="M1520" s="207" t="s">
        <v>1863</v>
      </c>
      <c r="N1520" s="207">
        <v>1020740669</v>
      </c>
      <c r="O1520" s="207" t="s">
        <v>1280</v>
      </c>
      <c r="P1520" s="207">
        <v>3167557588</v>
      </c>
      <c r="Q1520" s="207" t="s">
        <v>239</v>
      </c>
      <c r="R1520" s="207" t="s">
        <v>1814</v>
      </c>
      <c r="S1520" s="199" t="str">
        <f t="shared" si="2"/>
        <v>PRI</v>
      </c>
      <c r="T1520" s="207">
        <v>1</v>
      </c>
      <c r="U1520" s="207" t="s">
        <v>375</v>
      </c>
    </row>
    <row r="1521" spans="1:21" ht="15.75" customHeight="1">
      <c r="A1521" s="252">
        <v>17</v>
      </c>
      <c r="B1521" s="207" t="s">
        <v>1832</v>
      </c>
      <c r="C1521" s="207">
        <v>2023</v>
      </c>
      <c r="D1521" s="244">
        <v>45002</v>
      </c>
      <c r="E1521" s="207" t="s">
        <v>1775</v>
      </c>
      <c r="F1521" s="207" t="s">
        <v>1423</v>
      </c>
      <c r="G1521" s="207" t="s">
        <v>328</v>
      </c>
      <c r="H1521" s="225">
        <v>1232821323</v>
      </c>
      <c r="I1521" s="203" t="s">
        <v>324</v>
      </c>
      <c r="J1521" s="205">
        <v>44803</v>
      </c>
      <c r="K1521" s="198" t="str">
        <f t="shared" ca="1" si="0"/>
        <v>0 año, 11 mes</v>
      </c>
      <c r="L1521" s="207" t="s">
        <v>1424</v>
      </c>
      <c r="M1521" s="207" t="s">
        <v>1873</v>
      </c>
      <c r="N1521" s="207">
        <v>1114339441</v>
      </c>
      <c r="O1521" s="207" t="s">
        <v>1425</v>
      </c>
      <c r="P1521" s="207">
        <v>3128716625</v>
      </c>
      <c r="Q1521" s="207" t="s">
        <v>237</v>
      </c>
      <c r="R1521" s="207" t="s">
        <v>1784</v>
      </c>
      <c r="S1521" s="199" t="str">
        <f t="shared" si="2"/>
        <v>HEX</v>
      </c>
      <c r="T1521" s="207">
        <v>3</v>
      </c>
      <c r="U1521" s="207" t="s">
        <v>371</v>
      </c>
    </row>
    <row r="1522" spans="1:21" ht="15.75" customHeight="1">
      <c r="A1522" s="252">
        <v>17</v>
      </c>
      <c r="B1522" s="207" t="s">
        <v>1832</v>
      </c>
      <c r="C1522" s="207">
        <v>2023</v>
      </c>
      <c r="D1522" s="244">
        <v>45002</v>
      </c>
      <c r="E1522" s="207" t="s">
        <v>1775</v>
      </c>
      <c r="F1522" s="207" t="s">
        <v>1423</v>
      </c>
      <c r="G1522" s="207" t="s">
        <v>328</v>
      </c>
      <c r="H1522" s="225">
        <v>1232821323</v>
      </c>
      <c r="I1522" s="203" t="s">
        <v>324</v>
      </c>
      <c r="J1522" s="205">
        <v>44803</v>
      </c>
      <c r="K1522" s="198" t="str">
        <f t="shared" ca="1" si="0"/>
        <v>0 año, 11 mes</v>
      </c>
      <c r="L1522" s="207" t="s">
        <v>1424</v>
      </c>
      <c r="M1522" s="207" t="s">
        <v>1873</v>
      </c>
      <c r="N1522" s="207">
        <v>1114339441</v>
      </c>
      <c r="O1522" s="207" t="s">
        <v>1425</v>
      </c>
      <c r="P1522" s="207">
        <v>3128716625</v>
      </c>
      <c r="Q1522" s="207" t="s">
        <v>241</v>
      </c>
      <c r="R1522" s="207" t="s">
        <v>1803</v>
      </c>
      <c r="S1522" s="199" t="str">
        <f t="shared" si="2"/>
        <v>PRE</v>
      </c>
      <c r="T1522" s="207">
        <v>3</v>
      </c>
      <c r="U1522" s="207" t="s">
        <v>371</v>
      </c>
    </row>
    <row r="1523" spans="1:21" ht="15.75" customHeight="1">
      <c r="A1523" s="252">
        <v>17</v>
      </c>
      <c r="B1523" s="207" t="s">
        <v>1832</v>
      </c>
      <c r="C1523" s="207">
        <v>2023</v>
      </c>
      <c r="D1523" s="244">
        <v>45002</v>
      </c>
      <c r="E1523" s="207" t="s">
        <v>1775</v>
      </c>
      <c r="F1523" s="207" t="s">
        <v>1423</v>
      </c>
      <c r="G1523" s="207" t="s">
        <v>328</v>
      </c>
      <c r="H1523" s="225">
        <v>1232821323</v>
      </c>
      <c r="I1523" s="203" t="s">
        <v>324</v>
      </c>
      <c r="J1523" s="205">
        <v>44803</v>
      </c>
      <c r="K1523" s="198" t="str">
        <f t="shared" ca="1" si="0"/>
        <v>0 año, 11 mes</v>
      </c>
      <c r="L1523" s="207" t="s">
        <v>1424</v>
      </c>
      <c r="M1523" s="207" t="s">
        <v>1873</v>
      </c>
      <c r="N1523" s="207">
        <v>1114339441</v>
      </c>
      <c r="O1523" s="207" t="s">
        <v>1425</v>
      </c>
      <c r="P1523" s="207">
        <v>3128716625</v>
      </c>
      <c r="Q1523" s="207" t="s">
        <v>238</v>
      </c>
      <c r="R1523" s="207" t="s">
        <v>1785</v>
      </c>
      <c r="S1523" s="199" t="str">
        <f t="shared" si="2"/>
        <v>ROT</v>
      </c>
      <c r="T1523" s="207">
        <v>3</v>
      </c>
      <c r="U1523" s="207" t="s">
        <v>371</v>
      </c>
    </row>
    <row r="1524" spans="1:21" ht="15.75" customHeight="1">
      <c r="A1524" s="252">
        <v>17</v>
      </c>
      <c r="B1524" s="207" t="s">
        <v>1832</v>
      </c>
      <c r="C1524" s="207">
        <v>2023</v>
      </c>
      <c r="D1524" s="244">
        <v>45002</v>
      </c>
      <c r="E1524" s="207" t="s">
        <v>1775</v>
      </c>
      <c r="F1524" s="207" t="s">
        <v>931</v>
      </c>
      <c r="G1524" s="207" t="s">
        <v>328</v>
      </c>
      <c r="H1524" s="225">
        <v>1112070175</v>
      </c>
      <c r="I1524" s="250" t="s">
        <v>324</v>
      </c>
      <c r="J1524" s="205">
        <v>44627</v>
      </c>
      <c r="K1524" s="198" t="str">
        <f t="shared" ca="1" si="0"/>
        <v>1 año, 5 mes</v>
      </c>
      <c r="L1524" s="207" t="s">
        <v>932</v>
      </c>
      <c r="M1524" s="207" t="s">
        <v>1862</v>
      </c>
      <c r="N1524" s="207">
        <v>1130616878</v>
      </c>
      <c r="O1524" s="207" t="s">
        <v>933</v>
      </c>
      <c r="P1524" s="207">
        <v>3154606746</v>
      </c>
      <c r="Q1524" s="207" t="s">
        <v>225</v>
      </c>
      <c r="R1524" s="207" t="s">
        <v>1787</v>
      </c>
      <c r="S1524" s="199" t="str">
        <f t="shared" si="2"/>
        <v>PRO</v>
      </c>
      <c r="T1524" s="207">
        <v>1</v>
      </c>
      <c r="U1524" s="207" t="s">
        <v>1143</v>
      </c>
    </row>
    <row r="1525" spans="1:21" ht="15.75" customHeight="1">
      <c r="A1525" s="252">
        <v>17</v>
      </c>
      <c r="B1525" s="207" t="s">
        <v>1832</v>
      </c>
      <c r="C1525" s="207">
        <v>2023</v>
      </c>
      <c r="D1525" s="244">
        <v>45002</v>
      </c>
      <c r="E1525" s="207" t="s">
        <v>1775</v>
      </c>
      <c r="F1525" s="207" t="s">
        <v>931</v>
      </c>
      <c r="G1525" s="207" t="s">
        <v>328</v>
      </c>
      <c r="H1525" s="225">
        <v>1112070175</v>
      </c>
      <c r="I1525" s="250" t="s">
        <v>324</v>
      </c>
      <c r="J1525" s="205">
        <v>44627</v>
      </c>
      <c r="K1525" s="198" t="str">
        <f t="shared" ca="1" si="0"/>
        <v>1 año, 5 mes</v>
      </c>
      <c r="L1525" s="207" t="s">
        <v>932</v>
      </c>
      <c r="M1525" s="207" t="s">
        <v>1862</v>
      </c>
      <c r="N1525" s="207">
        <v>1130616878</v>
      </c>
      <c r="O1525" s="207" t="s">
        <v>933</v>
      </c>
      <c r="P1525" s="207">
        <v>3154606746</v>
      </c>
      <c r="Q1525" s="207" t="s">
        <v>227</v>
      </c>
      <c r="R1525" s="207" t="s">
        <v>1885</v>
      </c>
      <c r="S1525" s="199" t="str">
        <f t="shared" si="2"/>
        <v>AVA</v>
      </c>
      <c r="T1525" s="207">
        <v>1</v>
      </c>
      <c r="U1525" s="207" t="s">
        <v>375</v>
      </c>
    </row>
    <row r="1526" spans="1:21" ht="15.75" customHeight="1">
      <c r="A1526" s="252">
        <v>18</v>
      </c>
      <c r="B1526" s="207" t="s">
        <v>1832</v>
      </c>
      <c r="C1526" s="207">
        <v>2023</v>
      </c>
      <c r="D1526" s="244">
        <v>45003</v>
      </c>
      <c r="E1526" s="207" t="s">
        <v>1775</v>
      </c>
      <c r="F1526" s="207" t="s">
        <v>496</v>
      </c>
      <c r="G1526" s="207" t="s">
        <v>328</v>
      </c>
      <c r="H1526" s="225">
        <v>1104842546</v>
      </c>
      <c r="I1526" s="245" t="s">
        <v>327</v>
      </c>
      <c r="J1526" s="205">
        <v>43169</v>
      </c>
      <c r="K1526" s="198" t="str">
        <f t="shared" ca="1" si="0"/>
        <v>5 año, 5 mes</v>
      </c>
      <c r="L1526" s="207" t="s">
        <v>497</v>
      </c>
      <c r="M1526" s="207" t="s">
        <v>1821</v>
      </c>
      <c r="N1526" s="207">
        <v>1107062622</v>
      </c>
      <c r="O1526" s="207" t="s">
        <v>498</v>
      </c>
      <c r="P1526" s="207">
        <v>3173294127</v>
      </c>
      <c r="Q1526" s="207" t="s">
        <v>243</v>
      </c>
      <c r="R1526" s="207" t="s">
        <v>1812</v>
      </c>
      <c r="S1526" s="199" t="str">
        <f t="shared" si="2"/>
        <v>TET</v>
      </c>
      <c r="T1526" s="207" t="s">
        <v>1917</v>
      </c>
      <c r="U1526" s="207" t="s">
        <v>375</v>
      </c>
    </row>
    <row r="1527" spans="1:21" ht="15.75" customHeight="1">
      <c r="A1527" s="252">
        <v>18</v>
      </c>
      <c r="B1527" s="207" t="s">
        <v>1832</v>
      </c>
      <c r="C1527" s="207">
        <v>2023</v>
      </c>
      <c r="D1527" s="244">
        <v>45003</v>
      </c>
      <c r="E1527" s="207" t="s">
        <v>1775</v>
      </c>
      <c r="F1527" s="207" t="s">
        <v>496</v>
      </c>
      <c r="G1527" s="207" t="s">
        <v>328</v>
      </c>
      <c r="H1527" s="225">
        <v>1104842546</v>
      </c>
      <c r="I1527" s="245" t="s">
        <v>327</v>
      </c>
      <c r="J1527" s="205">
        <v>43169</v>
      </c>
      <c r="K1527" s="198" t="str">
        <f t="shared" ca="1" si="0"/>
        <v>5 año, 5 mes</v>
      </c>
      <c r="L1527" s="207" t="s">
        <v>497</v>
      </c>
      <c r="M1527" s="207" t="s">
        <v>1821</v>
      </c>
      <c r="N1527" s="207">
        <v>1107062622</v>
      </c>
      <c r="O1527" s="207" t="s">
        <v>498</v>
      </c>
      <c r="P1527" s="207">
        <v>3173294127</v>
      </c>
      <c r="Q1527" s="207" t="s">
        <v>225</v>
      </c>
      <c r="R1527" s="207" t="s">
        <v>1787</v>
      </c>
      <c r="S1527" s="199" t="str">
        <f t="shared" si="2"/>
        <v>PRO</v>
      </c>
      <c r="T1527" s="207" t="s">
        <v>1917</v>
      </c>
      <c r="U1527" s="207" t="s">
        <v>375</v>
      </c>
    </row>
    <row r="1528" spans="1:21" ht="15.75" customHeight="1">
      <c r="A1528" s="252">
        <v>18</v>
      </c>
      <c r="B1528" s="207" t="s">
        <v>1832</v>
      </c>
      <c r="C1528" s="207">
        <v>2023</v>
      </c>
      <c r="D1528" s="244">
        <v>45003</v>
      </c>
      <c r="E1528" s="207" t="s">
        <v>1775</v>
      </c>
      <c r="F1528" s="207" t="s">
        <v>1259</v>
      </c>
      <c r="G1528" s="207" t="s">
        <v>328</v>
      </c>
      <c r="H1528" s="225">
        <v>1232815418</v>
      </c>
      <c r="I1528" s="250" t="s">
        <v>324</v>
      </c>
      <c r="J1528" s="205">
        <v>44264</v>
      </c>
      <c r="K1528" s="198" t="str">
        <f t="shared" ca="1" si="0"/>
        <v>2 año, 5 mes</v>
      </c>
      <c r="L1528" s="207" t="s">
        <v>1260</v>
      </c>
      <c r="M1528" s="207" t="s">
        <v>1849</v>
      </c>
      <c r="N1528" s="207">
        <v>1020726788</v>
      </c>
      <c r="O1528" s="207" t="s">
        <v>1261</v>
      </c>
      <c r="P1528" s="207">
        <v>3195122685</v>
      </c>
      <c r="Q1528" s="207" t="s">
        <v>240</v>
      </c>
      <c r="R1528" s="207" t="s">
        <v>1777</v>
      </c>
      <c r="S1528" s="199" t="str">
        <f t="shared" si="2"/>
        <v>NIM</v>
      </c>
      <c r="T1528" s="207" t="s">
        <v>1904</v>
      </c>
      <c r="U1528" s="207" t="s">
        <v>375</v>
      </c>
    </row>
    <row r="1529" spans="1:21" ht="15.75" customHeight="1">
      <c r="A1529" s="252">
        <v>18</v>
      </c>
      <c r="B1529" s="207" t="s">
        <v>1832</v>
      </c>
      <c r="C1529" s="207">
        <v>2023</v>
      </c>
      <c r="D1529" s="244">
        <v>45003</v>
      </c>
      <c r="E1529" s="207" t="s">
        <v>1775</v>
      </c>
      <c r="F1529" s="207" t="s">
        <v>1259</v>
      </c>
      <c r="G1529" s="207" t="s">
        <v>328</v>
      </c>
      <c r="H1529" s="225">
        <v>1232815418</v>
      </c>
      <c r="I1529" s="250" t="s">
        <v>324</v>
      </c>
      <c r="J1529" s="205">
        <v>44264</v>
      </c>
      <c r="K1529" s="198" t="str">
        <f t="shared" ca="1" si="0"/>
        <v>2 año, 5 mes</v>
      </c>
      <c r="L1529" s="207" t="s">
        <v>1260</v>
      </c>
      <c r="M1529" s="207" t="s">
        <v>1849</v>
      </c>
      <c r="N1529" s="207">
        <v>1020726788</v>
      </c>
      <c r="O1529" s="207" t="s">
        <v>1261</v>
      </c>
      <c r="P1529" s="207">
        <v>3195122685</v>
      </c>
      <c r="Q1529" s="207" t="s">
        <v>227</v>
      </c>
      <c r="R1529" s="207" t="s">
        <v>1789</v>
      </c>
      <c r="S1529" s="199" t="str">
        <f t="shared" si="2"/>
        <v>AVA</v>
      </c>
      <c r="T1529" s="207">
        <v>2</v>
      </c>
      <c r="U1529" s="207" t="s">
        <v>375</v>
      </c>
    </row>
    <row r="1530" spans="1:21" ht="15.75" customHeight="1">
      <c r="A1530" s="252">
        <v>18</v>
      </c>
      <c r="B1530" s="207" t="s">
        <v>1832</v>
      </c>
      <c r="C1530" s="207">
        <v>2023</v>
      </c>
      <c r="D1530" s="244">
        <v>45003</v>
      </c>
      <c r="E1530" s="207" t="s">
        <v>1775</v>
      </c>
      <c r="F1530" s="207" t="s">
        <v>1259</v>
      </c>
      <c r="G1530" s="207" t="s">
        <v>328</v>
      </c>
      <c r="H1530" s="225">
        <v>1232815418</v>
      </c>
      <c r="I1530" s="250" t="s">
        <v>324</v>
      </c>
      <c r="J1530" s="205">
        <v>44264</v>
      </c>
      <c r="K1530" s="198" t="str">
        <f t="shared" ca="1" si="0"/>
        <v>2 año, 5 mes</v>
      </c>
      <c r="L1530" s="207" t="s">
        <v>1260</v>
      </c>
      <c r="M1530" s="207" t="s">
        <v>1849</v>
      </c>
      <c r="N1530" s="207">
        <v>1020726788</v>
      </c>
      <c r="O1530" s="207" t="s">
        <v>1261</v>
      </c>
      <c r="P1530" s="207">
        <v>3195122685</v>
      </c>
      <c r="Q1530" s="207" t="s">
        <v>239</v>
      </c>
      <c r="R1530" s="207" t="s">
        <v>1814</v>
      </c>
      <c r="S1530" s="199" t="str">
        <f t="shared" si="2"/>
        <v>PRI</v>
      </c>
      <c r="T1530" s="207">
        <v>2</v>
      </c>
      <c r="U1530" s="207" t="s">
        <v>375</v>
      </c>
    </row>
    <row r="1531" spans="1:21" ht="15.75" customHeight="1">
      <c r="A1531" s="252">
        <v>21</v>
      </c>
      <c r="B1531" s="207" t="s">
        <v>1832</v>
      </c>
      <c r="C1531" s="207">
        <v>2023</v>
      </c>
      <c r="D1531" s="244">
        <v>45006</v>
      </c>
      <c r="E1531" s="207" t="s">
        <v>1775</v>
      </c>
      <c r="F1531" s="207" t="s">
        <v>655</v>
      </c>
      <c r="G1531" s="207" t="s">
        <v>328</v>
      </c>
      <c r="H1531" s="225">
        <v>1109570335</v>
      </c>
      <c r="I1531" s="250" t="s">
        <v>327</v>
      </c>
      <c r="J1531" s="205">
        <v>44076</v>
      </c>
      <c r="K1531" s="198" t="str">
        <f t="shared" ca="1" si="0"/>
        <v>2 año, 11 mes</v>
      </c>
      <c r="L1531" s="207" t="s">
        <v>656</v>
      </c>
      <c r="M1531" s="207" t="s">
        <v>1815</v>
      </c>
      <c r="N1531" s="207">
        <v>1144083495</v>
      </c>
      <c r="O1531" s="207" t="s">
        <v>657</v>
      </c>
      <c r="P1531" s="207">
        <v>3152437590</v>
      </c>
      <c r="Q1531" s="207" t="s">
        <v>240</v>
      </c>
      <c r="R1531" s="207" t="s">
        <v>1777</v>
      </c>
      <c r="S1531" s="199" t="str">
        <f t="shared" si="2"/>
        <v>NIM</v>
      </c>
      <c r="T1531" s="207">
        <v>1</v>
      </c>
      <c r="U1531" s="207" t="s">
        <v>371</v>
      </c>
    </row>
    <row r="1532" spans="1:21" ht="15.75" customHeight="1">
      <c r="A1532" s="252">
        <v>22</v>
      </c>
      <c r="B1532" s="207" t="s">
        <v>1832</v>
      </c>
      <c r="C1532" s="207">
        <v>2023</v>
      </c>
      <c r="D1532" s="244">
        <v>45007</v>
      </c>
      <c r="E1532" s="207" t="s">
        <v>1775</v>
      </c>
      <c r="F1532" s="207" t="s">
        <v>800</v>
      </c>
      <c r="G1532" s="207" t="s">
        <v>328</v>
      </c>
      <c r="H1532" s="225">
        <v>1109687610</v>
      </c>
      <c r="I1532" s="250" t="s">
        <v>324</v>
      </c>
      <c r="J1532" s="205">
        <v>44549</v>
      </c>
      <c r="K1532" s="198" t="str">
        <f t="shared" ca="1" si="0"/>
        <v>1 año, 8 mes</v>
      </c>
      <c r="L1532" s="207" t="s">
        <v>801</v>
      </c>
      <c r="M1532" s="207" t="s">
        <v>1836</v>
      </c>
      <c r="N1532" s="207">
        <v>1144158516</v>
      </c>
      <c r="O1532" s="207" t="s">
        <v>802</v>
      </c>
      <c r="P1532" s="207">
        <v>3117214952</v>
      </c>
      <c r="Q1532" s="207" t="s">
        <v>240</v>
      </c>
      <c r="R1532" s="207" t="s">
        <v>1777</v>
      </c>
      <c r="S1532" s="199" t="str">
        <f t="shared" si="2"/>
        <v>NIM</v>
      </c>
      <c r="T1532" s="207">
        <v>3</v>
      </c>
      <c r="U1532" s="207" t="s">
        <v>371</v>
      </c>
    </row>
    <row r="1533" spans="1:21" ht="15.75" customHeight="1">
      <c r="A1533" s="258">
        <v>22</v>
      </c>
      <c r="B1533" s="207" t="s">
        <v>1832</v>
      </c>
      <c r="C1533" s="207">
        <v>2023</v>
      </c>
      <c r="D1533" s="244">
        <v>45007</v>
      </c>
      <c r="E1533" s="207" t="s">
        <v>1775</v>
      </c>
      <c r="F1533" s="199" t="s">
        <v>1271</v>
      </c>
      <c r="G1533" s="199" t="s">
        <v>328</v>
      </c>
      <c r="H1533" s="225">
        <v>1232816176</v>
      </c>
      <c r="I1533" s="206" t="s">
        <v>327</v>
      </c>
      <c r="J1533" s="205">
        <v>44336</v>
      </c>
      <c r="K1533" s="198" t="str">
        <f t="shared" ca="1" si="0"/>
        <v>2 año, 3 mes</v>
      </c>
      <c r="L1533" s="199" t="s">
        <v>1272</v>
      </c>
      <c r="M1533" s="199" t="s">
        <v>1818</v>
      </c>
      <c r="N1533" s="199">
        <v>1143957497</v>
      </c>
      <c r="O1533" s="199" t="s">
        <v>1273</v>
      </c>
      <c r="P1533" s="199">
        <v>3156507007</v>
      </c>
      <c r="Q1533" s="207" t="s">
        <v>241</v>
      </c>
      <c r="R1533" s="207" t="s">
        <v>1803</v>
      </c>
      <c r="S1533" s="199" t="str">
        <f t="shared" si="2"/>
        <v>PRE</v>
      </c>
      <c r="T1533" s="199">
        <v>3</v>
      </c>
      <c r="U1533" s="207" t="s">
        <v>371</v>
      </c>
    </row>
    <row r="1534" spans="1:21" ht="15.75" customHeight="1">
      <c r="A1534" s="258">
        <v>24</v>
      </c>
      <c r="B1534" s="207" t="s">
        <v>1832</v>
      </c>
      <c r="C1534" s="207">
        <v>2023</v>
      </c>
      <c r="D1534" s="244">
        <v>45009</v>
      </c>
      <c r="E1534" s="207" t="s">
        <v>1775</v>
      </c>
      <c r="F1534" s="199" t="s">
        <v>1284</v>
      </c>
      <c r="G1534" s="199" t="s">
        <v>328</v>
      </c>
      <c r="H1534" s="199">
        <v>1232816501</v>
      </c>
      <c r="I1534" s="203" t="s">
        <v>324</v>
      </c>
      <c r="J1534" s="205">
        <v>44363</v>
      </c>
      <c r="K1534" s="198" t="str">
        <f t="shared" ca="1" si="0"/>
        <v>2 año, 2 mes</v>
      </c>
      <c r="L1534" s="199" t="s">
        <v>1285</v>
      </c>
      <c r="M1534" s="199" t="s">
        <v>1786</v>
      </c>
      <c r="N1534" s="199" t="s">
        <v>1286</v>
      </c>
      <c r="O1534" s="199" t="s">
        <v>1287</v>
      </c>
      <c r="P1534" s="199">
        <v>3003007011</v>
      </c>
      <c r="Q1534" s="199" t="s">
        <v>239</v>
      </c>
      <c r="R1534" s="199" t="s">
        <v>1814</v>
      </c>
      <c r="S1534" s="199" t="str">
        <f t="shared" si="2"/>
        <v>PRI</v>
      </c>
      <c r="T1534" s="199">
        <v>2</v>
      </c>
      <c r="U1534" s="194" t="s">
        <v>375</v>
      </c>
    </row>
    <row r="1535" spans="1:21" ht="15.75" customHeight="1">
      <c r="A1535" s="258">
        <v>24</v>
      </c>
      <c r="B1535" s="207" t="s">
        <v>1832</v>
      </c>
      <c r="C1535" s="207">
        <v>2023</v>
      </c>
      <c r="D1535" s="244">
        <v>45009</v>
      </c>
      <c r="E1535" s="207" t="s">
        <v>1775</v>
      </c>
      <c r="F1535" s="199" t="s">
        <v>1420</v>
      </c>
      <c r="G1535" s="199" t="s">
        <v>328</v>
      </c>
      <c r="H1535" s="225">
        <v>1232821191</v>
      </c>
      <c r="I1535" s="206" t="s">
        <v>324</v>
      </c>
      <c r="J1535" s="205">
        <v>44794</v>
      </c>
      <c r="K1535" s="198" t="str">
        <f t="shared" ca="1" si="0"/>
        <v>1 año, 0 mes</v>
      </c>
      <c r="L1535" s="207" t="s">
        <v>1421</v>
      </c>
      <c r="M1535" s="199" t="s">
        <v>1894</v>
      </c>
      <c r="N1535" s="199">
        <v>1118289755</v>
      </c>
      <c r="O1535" s="199" t="s">
        <v>1422</v>
      </c>
      <c r="P1535" s="199">
        <v>3177005925</v>
      </c>
      <c r="Q1535" s="207" t="s">
        <v>240</v>
      </c>
      <c r="R1535" s="207" t="s">
        <v>1777</v>
      </c>
      <c r="S1535" s="199" t="str">
        <f t="shared" si="2"/>
        <v>NIM</v>
      </c>
      <c r="T1535" s="199">
        <v>2</v>
      </c>
      <c r="U1535" s="195" t="s">
        <v>371</v>
      </c>
    </row>
    <row r="1536" spans="1:21" ht="15.75" customHeight="1">
      <c r="A1536" s="258">
        <v>24</v>
      </c>
      <c r="B1536" s="207" t="s">
        <v>1832</v>
      </c>
      <c r="C1536" s="207">
        <v>2023</v>
      </c>
      <c r="D1536" s="244">
        <v>45009</v>
      </c>
      <c r="E1536" s="207" t="s">
        <v>1775</v>
      </c>
      <c r="F1536" s="199" t="s">
        <v>1439</v>
      </c>
      <c r="G1536" s="199" t="s">
        <v>328</v>
      </c>
      <c r="H1536" s="225">
        <v>1232821678</v>
      </c>
      <c r="I1536" s="206" t="s">
        <v>327</v>
      </c>
      <c r="J1536" s="205">
        <v>44836</v>
      </c>
      <c r="K1536" s="198" t="str">
        <f t="shared" ca="1" si="0"/>
        <v>0 año, 10 mes</v>
      </c>
      <c r="L1536" s="199" t="s">
        <v>1440</v>
      </c>
      <c r="M1536" s="199" t="s">
        <v>1890</v>
      </c>
      <c r="N1536" s="199">
        <v>1144155635</v>
      </c>
      <c r="O1536" s="199" t="s">
        <v>1441</v>
      </c>
      <c r="P1536" s="199">
        <v>3014852600</v>
      </c>
      <c r="Q1536" s="207" t="s">
        <v>240</v>
      </c>
      <c r="R1536" s="207" t="s">
        <v>1777</v>
      </c>
      <c r="S1536" s="199" t="str">
        <f t="shared" si="2"/>
        <v>NIM</v>
      </c>
      <c r="T1536" s="199">
        <v>2</v>
      </c>
      <c r="U1536" s="194" t="s">
        <v>375</v>
      </c>
    </row>
    <row r="1537" spans="1:21" ht="15.75" customHeight="1">
      <c r="A1537" s="258">
        <v>25</v>
      </c>
      <c r="B1537" s="207" t="s">
        <v>1832</v>
      </c>
      <c r="C1537" s="207">
        <v>2023</v>
      </c>
      <c r="D1537" s="244">
        <v>45010</v>
      </c>
      <c r="E1537" s="199" t="s">
        <v>1775</v>
      </c>
      <c r="F1537" s="199" t="s">
        <v>918</v>
      </c>
      <c r="G1537" s="199" t="s">
        <v>328</v>
      </c>
      <c r="H1537" s="225">
        <v>1112069120</v>
      </c>
      <c r="I1537" s="206" t="s">
        <v>327</v>
      </c>
      <c r="J1537" s="205">
        <v>44274</v>
      </c>
      <c r="K1537" s="198" t="str">
        <f t="shared" ca="1" si="0"/>
        <v>2 año, 5 mes</v>
      </c>
      <c r="L1537" s="199" t="s">
        <v>919</v>
      </c>
      <c r="M1537" s="199" t="s">
        <v>1866</v>
      </c>
      <c r="N1537" s="199">
        <v>31578177</v>
      </c>
      <c r="O1537" s="199" t="s">
        <v>920</v>
      </c>
      <c r="P1537" s="199">
        <v>3162463729</v>
      </c>
      <c r="Q1537" s="199" t="s">
        <v>239</v>
      </c>
      <c r="R1537" s="199" t="s">
        <v>1814</v>
      </c>
      <c r="S1537" s="199" t="str">
        <f t="shared" si="2"/>
        <v>PRI</v>
      </c>
      <c r="T1537" s="199">
        <v>2</v>
      </c>
      <c r="U1537" s="194" t="s">
        <v>375</v>
      </c>
    </row>
    <row r="1538" spans="1:21" ht="15.75" customHeight="1">
      <c r="A1538" s="258">
        <v>25</v>
      </c>
      <c r="B1538" s="207" t="s">
        <v>1832</v>
      </c>
      <c r="C1538" s="207">
        <v>2023</v>
      </c>
      <c r="D1538" s="244">
        <v>45010</v>
      </c>
      <c r="E1538" s="207" t="s">
        <v>1775</v>
      </c>
      <c r="F1538" s="199" t="s">
        <v>1464</v>
      </c>
      <c r="G1538" s="199" t="s">
        <v>406</v>
      </c>
      <c r="H1538" s="225" t="s">
        <v>297</v>
      </c>
      <c r="I1538" s="206" t="s">
        <v>324</v>
      </c>
      <c r="J1538" s="205">
        <v>44643</v>
      </c>
      <c r="K1538" s="198" t="str">
        <f t="shared" ca="1" si="0"/>
        <v>1 año, 5 mes</v>
      </c>
      <c r="L1538" s="199" t="s">
        <v>1465</v>
      </c>
      <c r="M1538" s="199" t="s">
        <v>1864</v>
      </c>
      <c r="N1538" s="199">
        <v>1144171450</v>
      </c>
      <c r="O1538" s="199" t="s">
        <v>1466</v>
      </c>
      <c r="P1538" s="199">
        <v>3208705916</v>
      </c>
      <c r="Q1538" s="207" t="s">
        <v>227</v>
      </c>
      <c r="R1538" s="199" t="s">
        <v>1789</v>
      </c>
      <c r="S1538" s="199" t="str">
        <f t="shared" si="2"/>
        <v>AVA</v>
      </c>
      <c r="T1538" s="199">
        <v>1</v>
      </c>
      <c r="U1538" s="195" t="s">
        <v>371</v>
      </c>
    </row>
    <row r="1539" spans="1:21" ht="15.75" customHeight="1">
      <c r="A1539" s="258">
        <v>25</v>
      </c>
      <c r="B1539" s="207" t="s">
        <v>1832</v>
      </c>
      <c r="C1539" s="207">
        <v>2023</v>
      </c>
      <c r="D1539" s="244">
        <v>45010</v>
      </c>
      <c r="E1539" s="207" t="s">
        <v>1775</v>
      </c>
      <c r="F1539" s="199" t="s">
        <v>1360</v>
      </c>
      <c r="G1539" s="199" t="s">
        <v>328</v>
      </c>
      <c r="H1539" s="210">
        <v>1232818852</v>
      </c>
      <c r="I1539" s="206" t="s">
        <v>324</v>
      </c>
      <c r="J1539" s="205">
        <v>44576</v>
      </c>
      <c r="K1539" s="198" t="str">
        <f t="shared" ca="1" si="0"/>
        <v>1 año, 7 mes</v>
      </c>
      <c r="L1539" s="199" t="s">
        <v>1361</v>
      </c>
      <c r="M1539" s="199" t="s">
        <v>1795</v>
      </c>
      <c r="N1539" s="199">
        <v>1088313152</v>
      </c>
      <c r="O1539" s="199" t="s">
        <v>855</v>
      </c>
      <c r="P1539" s="199">
        <v>3137052443</v>
      </c>
      <c r="Q1539" s="207" t="s">
        <v>240</v>
      </c>
      <c r="R1539" s="207" t="s">
        <v>1777</v>
      </c>
      <c r="S1539" s="199" t="str">
        <f t="shared" si="2"/>
        <v>NIM</v>
      </c>
      <c r="T1539" s="199">
        <v>3</v>
      </c>
      <c r="U1539" s="199" t="s">
        <v>375</v>
      </c>
    </row>
    <row r="1540" spans="1:21" ht="15.75" customHeight="1">
      <c r="A1540" s="258">
        <v>25</v>
      </c>
      <c r="B1540" s="207" t="s">
        <v>1832</v>
      </c>
      <c r="C1540" s="207">
        <v>2023</v>
      </c>
      <c r="D1540" s="244">
        <v>45010</v>
      </c>
      <c r="E1540" s="207" t="s">
        <v>1775</v>
      </c>
      <c r="F1540" s="199" t="s">
        <v>1367</v>
      </c>
      <c r="G1540" s="199" t="s">
        <v>328</v>
      </c>
      <c r="H1540" s="225">
        <v>1232819042</v>
      </c>
      <c r="I1540" s="206" t="s">
        <v>327</v>
      </c>
      <c r="J1540" s="205">
        <v>44595</v>
      </c>
      <c r="K1540" s="198" t="str">
        <f t="shared" ca="1" si="0"/>
        <v>1 año, 6 mes</v>
      </c>
      <c r="L1540" s="199" t="s">
        <v>1368</v>
      </c>
      <c r="M1540" s="199" t="s">
        <v>1843</v>
      </c>
      <c r="N1540" s="199">
        <v>1130621472</v>
      </c>
      <c r="O1540" s="199" t="s">
        <v>1369</v>
      </c>
      <c r="P1540" s="199">
        <v>3146163433</v>
      </c>
      <c r="Q1540" s="207" t="s">
        <v>240</v>
      </c>
      <c r="R1540" s="207" t="s">
        <v>1777</v>
      </c>
      <c r="S1540" s="199" t="str">
        <f t="shared" si="2"/>
        <v>NIM</v>
      </c>
      <c r="T1540" s="199">
        <v>3</v>
      </c>
      <c r="U1540" s="207" t="s">
        <v>371</v>
      </c>
    </row>
    <row r="1541" spans="1:21" ht="15.75" customHeight="1">
      <c r="A1541" s="258">
        <v>25</v>
      </c>
      <c r="B1541" s="207" t="s">
        <v>1832</v>
      </c>
      <c r="C1541" s="207">
        <v>2023</v>
      </c>
      <c r="D1541" s="244">
        <v>45010</v>
      </c>
      <c r="E1541" s="207" t="s">
        <v>1775</v>
      </c>
      <c r="F1541" s="199" t="s">
        <v>853</v>
      </c>
      <c r="G1541" s="199" t="s">
        <v>328</v>
      </c>
      <c r="H1541" s="225">
        <v>1110378846</v>
      </c>
      <c r="I1541" s="206" t="s">
        <v>327</v>
      </c>
      <c r="J1541" s="205">
        <v>43430</v>
      </c>
      <c r="K1541" s="198" t="str">
        <f t="shared" ca="1" si="0"/>
        <v>4 año, 8 mes</v>
      </c>
      <c r="L1541" s="199" t="s">
        <v>854</v>
      </c>
      <c r="M1541" s="199" t="s">
        <v>1795</v>
      </c>
      <c r="N1541" s="199">
        <v>1088313152</v>
      </c>
      <c r="O1541" s="199" t="s">
        <v>855</v>
      </c>
      <c r="P1541" s="199">
        <v>3137052443</v>
      </c>
      <c r="Q1541" s="199" t="s">
        <v>239</v>
      </c>
      <c r="R1541" s="199" t="s">
        <v>1814</v>
      </c>
      <c r="S1541" s="199" t="str">
        <f t="shared" si="2"/>
        <v>PRI</v>
      </c>
      <c r="T1541" s="199">
        <v>2</v>
      </c>
      <c r="U1541" s="194" t="s">
        <v>375</v>
      </c>
    </row>
    <row r="1542" spans="1:21" ht="15.75" customHeight="1">
      <c r="A1542" s="258">
        <v>27</v>
      </c>
      <c r="B1542" s="207" t="s">
        <v>1832</v>
      </c>
      <c r="C1542" s="207">
        <v>2023</v>
      </c>
      <c r="D1542" s="244">
        <v>45012</v>
      </c>
      <c r="E1542" s="207" t="s">
        <v>1775</v>
      </c>
      <c r="F1542" s="199" t="s">
        <v>610</v>
      </c>
      <c r="G1542" s="199" t="s">
        <v>328</v>
      </c>
      <c r="H1542" s="199">
        <v>1109572648</v>
      </c>
      <c r="I1542" s="206" t="s">
        <v>324</v>
      </c>
      <c r="J1542" s="205">
        <v>44439</v>
      </c>
      <c r="K1542" s="198" t="str">
        <f t="shared" ca="1" si="0"/>
        <v>1 año, 11 mes</v>
      </c>
      <c r="L1542" s="199" t="s">
        <v>611</v>
      </c>
      <c r="M1542" s="199"/>
      <c r="N1542" s="199"/>
      <c r="O1542" s="199"/>
      <c r="P1542" s="199"/>
      <c r="Q1542" s="199"/>
      <c r="R1542" s="199" t="s">
        <v>1779</v>
      </c>
      <c r="S1542" s="199" t="str">
        <f t="shared" si="2"/>
        <v>PEN</v>
      </c>
      <c r="T1542" s="199"/>
      <c r="U1542" s="194" t="s">
        <v>375</v>
      </c>
    </row>
    <row r="1543" spans="1:21" ht="15.75" customHeight="1">
      <c r="A1543" s="258">
        <v>27</v>
      </c>
      <c r="B1543" s="207" t="s">
        <v>1832</v>
      </c>
      <c r="C1543" s="207">
        <v>2023</v>
      </c>
      <c r="D1543" s="244">
        <v>45012</v>
      </c>
      <c r="E1543" s="207" t="s">
        <v>1775</v>
      </c>
      <c r="F1543" s="199" t="s">
        <v>610</v>
      </c>
      <c r="G1543" s="199" t="s">
        <v>328</v>
      </c>
      <c r="H1543" s="199">
        <v>1109572648</v>
      </c>
      <c r="I1543" s="206" t="s">
        <v>324</v>
      </c>
      <c r="J1543" s="205">
        <v>44439</v>
      </c>
      <c r="K1543" s="198" t="str">
        <f t="shared" ca="1" si="0"/>
        <v>1 año, 11 mes</v>
      </c>
      <c r="L1543" s="199" t="s">
        <v>611</v>
      </c>
      <c r="M1543" s="199"/>
      <c r="N1543" s="199"/>
      <c r="O1543" s="199"/>
      <c r="P1543" s="199"/>
      <c r="Q1543" s="207"/>
      <c r="R1543" s="199" t="s">
        <v>1780</v>
      </c>
      <c r="S1543" s="199" t="str">
        <f t="shared" si="2"/>
        <v>STA</v>
      </c>
      <c r="T1543" s="199"/>
      <c r="U1543" s="194" t="s">
        <v>375</v>
      </c>
    </row>
    <row r="1544" spans="1:21" ht="15.75" customHeight="1">
      <c r="A1544" s="258">
        <v>27</v>
      </c>
      <c r="B1544" s="207" t="s">
        <v>1832</v>
      </c>
      <c r="C1544" s="207">
        <v>2023</v>
      </c>
      <c r="D1544" s="244">
        <v>45012</v>
      </c>
      <c r="E1544" s="207" t="s">
        <v>1775</v>
      </c>
      <c r="F1544" s="199" t="s">
        <v>610</v>
      </c>
      <c r="G1544" s="199" t="s">
        <v>328</v>
      </c>
      <c r="H1544" s="199">
        <v>1109572648</v>
      </c>
      <c r="I1544" s="206" t="s">
        <v>324</v>
      </c>
      <c r="J1544" s="205">
        <v>44439</v>
      </c>
      <c r="K1544" s="198" t="str">
        <f t="shared" ca="1" si="0"/>
        <v>1 año, 11 mes</v>
      </c>
      <c r="L1544" s="199" t="s">
        <v>611</v>
      </c>
      <c r="M1544" s="199"/>
      <c r="N1544" s="199"/>
      <c r="O1544" s="199"/>
      <c r="P1544" s="199"/>
      <c r="Q1544" s="199"/>
      <c r="R1544" s="199" t="s">
        <v>1885</v>
      </c>
      <c r="S1544" s="199" t="str">
        <f t="shared" si="2"/>
        <v>AVA</v>
      </c>
      <c r="T1544" s="199"/>
      <c r="U1544" s="194" t="s">
        <v>375</v>
      </c>
    </row>
    <row r="1545" spans="1:21" ht="15.75" customHeight="1">
      <c r="A1545" s="258">
        <v>27</v>
      </c>
      <c r="B1545" s="207" t="s">
        <v>1832</v>
      </c>
      <c r="C1545" s="207">
        <v>2023</v>
      </c>
      <c r="D1545" s="244">
        <v>45012</v>
      </c>
      <c r="E1545" s="207" t="s">
        <v>1775</v>
      </c>
      <c r="F1545" s="199" t="s">
        <v>1429</v>
      </c>
      <c r="G1545" s="199" t="s">
        <v>328</v>
      </c>
      <c r="H1545" s="225">
        <v>1232821441</v>
      </c>
      <c r="I1545" s="206" t="s">
        <v>324</v>
      </c>
      <c r="J1545" s="205">
        <v>44813</v>
      </c>
      <c r="K1545" s="198" t="str">
        <f t="shared" ca="1" si="0"/>
        <v>0 año, 11 mes</v>
      </c>
      <c r="L1545" s="199" t="s">
        <v>1430</v>
      </c>
      <c r="M1545" s="199" t="s">
        <v>1881</v>
      </c>
      <c r="N1545" s="199">
        <v>1022378625</v>
      </c>
      <c r="O1545" s="199" t="s">
        <v>1431</v>
      </c>
      <c r="P1545" s="199">
        <v>3118612164</v>
      </c>
      <c r="Q1545" s="199"/>
      <c r="R1545" s="199" t="s">
        <v>1784</v>
      </c>
      <c r="S1545" s="199" t="str">
        <f t="shared" si="2"/>
        <v>HEX</v>
      </c>
      <c r="T1545" s="199">
        <v>3</v>
      </c>
      <c r="U1545" s="194" t="s">
        <v>375</v>
      </c>
    </row>
    <row r="1546" spans="1:21" ht="15.75" customHeight="1">
      <c r="A1546" s="258">
        <v>27</v>
      </c>
      <c r="B1546" s="207" t="s">
        <v>1832</v>
      </c>
      <c r="C1546" s="207">
        <v>2023</v>
      </c>
      <c r="D1546" s="244">
        <v>45012</v>
      </c>
      <c r="E1546" s="207" t="s">
        <v>1775</v>
      </c>
      <c r="F1546" s="199" t="s">
        <v>1429</v>
      </c>
      <c r="G1546" s="238" t="s">
        <v>328</v>
      </c>
      <c r="H1546" s="225">
        <v>1232821441</v>
      </c>
      <c r="I1546" s="237" t="s">
        <v>324</v>
      </c>
      <c r="J1546" s="240">
        <v>44813</v>
      </c>
      <c r="K1546" s="198" t="str">
        <f t="shared" ca="1" si="0"/>
        <v>0 año, 11 mes</v>
      </c>
      <c r="L1546" s="238" t="s">
        <v>1430</v>
      </c>
      <c r="M1546" s="238" t="s">
        <v>1881</v>
      </c>
      <c r="N1546" s="238">
        <v>1022378625</v>
      </c>
      <c r="O1546" s="238" t="s">
        <v>1431</v>
      </c>
      <c r="P1546" s="238">
        <v>3118612164</v>
      </c>
      <c r="Q1546" s="259" t="s">
        <v>241</v>
      </c>
      <c r="R1546" s="238" t="s">
        <v>1783</v>
      </c>
      <c r="S1546" s="199" t="str">
        <f t="shared" si="2"/>
        <v>PRE</v>
      </c>
      <c r="T1546" s="238">
        <v>3</v>
      </c>
      <c r="U1546" s="199" t="s">
        <v>375</v>
      </c>
    </row>
    <row r="1547" spans="1:21" ht="15.75" customHeight="1">
      <c r="A1547" s="258">
        <v>28</v>
      </c>
      <c r="B1547" s="207" t="s">
        <v>1832</v>
      </c>
      <c r="C1547" s="207">
        <v>2023</v>
      </c>
      <c r="D1547" s="244">
        <v>45013</v>
      </c>
      <c r="E1547" s="207" t="s">
        <v>1775</v>
      </c>
      <c r="F1547" s="199" t="s">
        <v>744</v>
      </c>
      <c r="G1547" s="199" t="s">
        <v>328</v>
      </c>
      <c r="H1547" s="199">
        <v>1109573739</v>
      </c>
      <c r="I1547" s="206" t="s">
        <v>324</v>
      </c>
      <c r="J1547" s="205">
        <v>44596</v>
      </c>
      <c r="K1547" s="198" t="str">
        <f t="shared" ca="1" si="0"/>
        <v>1 año, 6 mes</v>
      </c>
      <c r="L1547" s="199" t="s">
        <v>745</v>
      </c>
      <c r="M1547" s="199" t="s">
        <v>1842</v>
      </c>
      <c r="N1547" s="199">
        <v>1144028853</v>
      </c>
      <c r="O1547" s="199" t="s">
        <v>746</v>
      </c>
      <c r="P1547" s="199">
        <v>3176525687</v>
      </c>
      <c r="Q1547" s="260" t="s">
        <v>240</v>
      </c>
      <c r="R1547" s="260" t="s">
        <v>1777</v>
      </c>
      <c r="S1547" s="199" t="str">
        <f t="shared" si="2"/>
        <v>NIM</v>
      </c>
      <c r="T1547" s="199">
        <v>3</v>
      </c>
      <c r="U1547" s="207" t="s">
        <v>371</v>
      </c>
    </row>
    <row r="1548" spans="1:21" ht="15.75" customHeight="1">
      <c r="A1548" s="258">
        <v>28</v>
      </c>
      <c r="B1548" s="207" t="s">
        <v>1832</v>
      </c>
      <c r="C1548" s="207">
        <v>2023</v>
      </c>
      <c r="D1548" s="244">
        <v>45013</v>
      </c>
      <c r="E1548" s="207" t="s">
        <v>1775</v>
      </c>
      <c r="F1548" s="229" t="s">
        <v>600</v>
      </c>
      <c r="G1548" s="229" t="s">
        <v>328</v>
      </c>
      <c r="H1548" s="199">
        <v>1108654335</v>
      </c>
      <c r="I1548" s="229" t="s">
        <v>324</v>
      </c>
      <c r="J1548" s="234">
        <v>44730</v>
      </c>
      <c r="K1548" s="198" t="str">
        <f t="shared" ca="1" si="0"/>
        <v>1 año, 2 mes</v>
      </c>
      <c r="L1548" s="229" t="s">
        <v>601</v>
      </c>
      <c r="M1548" s="229" t="s">
        <v>1918</v>
      </c>
      <c r="N1548" s="229">
        <v>1144170291</v>
      </c>
      <c r="O1548" s="229" t="s">
        <v>602</v>
      </c>
      <c r="P1548" s="229">
        <v>3187082632</v>
      </c>
      <c r="Q1548" s="260" t="s">
        <v>240</v>
      </c>
      <c r="R1548" s="260" t="s">
        <v>1777</v>
      </c>
      <c r="S1548" s="199" t="str">
        <f t="shared" si="2"/>
        <v>NIM</v>
      </c>
      <c r="T1548" s="229">
        <v>1</v>
      </c>
      <c r="U1548" s="207" t="s">
        <v>371</v>
      </c>
    </row>
    <row r="1549" spans="1:21" ht="15.75" customHeight="1">
      <c r="A1549" s="258">
        <v>30</v>
      </c>
      <c r="B1549" s="199" t="s">
        <v>1832</v>
      </c>
      <c r="C1549" s="207">
        <v>2023</v>
      </c>
      <c r="D1549" s="244">
        <v>45015</v>
      </c>
      <c r="E1549" s="199" t="s">
        <v>1775</v>
      </c>
      <c r="F1549" s="199" t="s">
        <v>717</v>
      </c>
      <c r="G1549" s="199" t="s">
        <v>328</v>
      </c>
      <c r="H1549" s="225">
        <v>1109572895</v>
      </c>
      <c r="I1549" s="203" t="s">
        <v>327</v>
      </c>
      <c r="J1549" s="205">
        <v>44470</v>
      </c>
      <c r="K1549" s="198" t="str">
        <f t="shared" ca="1" si="0"/>
        <v>1 año, 10 mes</v>
      </c>
      <c r="L1549" s="199" t="s">
        <v>718</v>
      </c>
      <c r="M1549" s="207" t="s">
        <v>1855</v>
      </c>
      <c r="N1549" s="199">
        <v>53123732</v>
      </c>
      <c r="O1549" s="199" t="s">
        <v>719</v>
      </c>
      <c r="P1549" s="199">
        <v>3175183779</v>
      </c>
      <c r="Q1549" s="255" t="s">
        <v>240</v>
      </c>
      <c r="R1549" s="255" t="s">
        <v>1777</v>
      </c>
      <c r="S1549" s="199" t="str">
        <f t="shared" si="2"/>
        <v>NIM</v>
      </c>
      <c r="T1549" s="199">
        <v>3</v>
      </c>
      <c r="U1549" s="195" t="s">
        <v>371</v>
      </c>
    </row>
    <row r="1550" spans="1:21" ht="15.75" customHeight="1">
      <c r="A1550" s="258">
        <v>30</v>
      </c>
      <c r="B1550" s="199" t="s">
        <v>1832</v>
      </c>
      <c r="C1550" s="207">
        <v>2023</v>
      </c>
      <c r="D1550" s="244">
        <v>45015</v>
      </c>
      <c r="E1550" s="207" t="s">
        <v>1775</v>
      </c>
      <c r="F1550" s="199" t="s">
        <v>1375</v>
      </c>
      <c r="G1550" s="199" t="s">
        <v>328</v>
      </c>
      <c r="H1550" s="199">
        <v>1232819436</v>
      </c>
      <c r="I1550" s="206" t="s">
        <v>327</v>
      </c>
      <c r="J1550" s="205">
        <v>44631</v>
      </c>
      <c r="K1550" s="198" t="str">
        <f t="shared" ca="1" si="0"/>
        <v>1 año, 5 mes</v>
      </c>
      <c r="L1550" s="199" t="s">
        <v>1376</v>
      </c>
      <c r="M1550" s="199" t="s">
        <v>1844</v>
      </c>
      <c r="N1550" s="199">
        <v>1144067275</v>
      </c>
      <c r="O1550" s="199" t="s">
        <v>1377</v>
      </c>
      <c r="P1550" s="199">
        <v>3166195143</v>
      </c>
      <c r="Q1550" s="199" t="s">
        <v>245</v>
      </c>
      <c r="R1550" s="199" t="s">
        <v>1787</v>
      </c>
      <c r="S1550" s="199" t="str">
        <f t="shared" si="2"/>
        <v>PRO</v>
      </c>
      <c r="T1550" s="199">
        <v>1</v>
      </c>
      <c r="U1550" s="194" t="s">
        <v>375</v>
      </c>
    </row>
    <row r="1551" spans="1:21" ht="15.75" customHeight="1">
      <c r="A1551" s="258">
        <v>30</v>
      </c>
      <c r="B1551" s="199" t="s">
        <v>1832</v>
      </c>
      <c r="C1551" s="207">
        <v>2023</v>
      </c>
      <c r="D1551" s="244">
        <v>45015</v>
      </c>
      <c r="E1551" s="199" t="s">
        <v>1775</v>
      </c>
      <c r="F1551" s="199" t="s">
        <v>1375</v>
      </c>
      <c r="G1551" s="199" t="s">
        <v>328</v>
      </c>
      <c r="H1551" s="199">
        <v>1232819436</v>
      </c>
      <c r="I1551" s="203" t="s">
        <v>327</v>
      </c>
      <c r="J1551" s="205">
        <v>44631</v>
      </c>
      <c r="K1551" s="198" t="str">
        <f t="shared" ca="1" si="0"/>
        <v>1 año, 5 mes</v>
      </c>
      <c r="L1551" s="199" t="s">
        <v>1376</v>
      </c>
      <c r="M1551" s="199" t="s">
        <v>1844</v>
      </c>
      <c r="N1551" s="199">
        <v>1144067275</v>
      </c>
      <c r="O1551" s="199" t="s">
        <v>1377</v>
      </c>
      <c r="P1551" s="199">
        <v>3166195143</v>
      </c>
      <c r="Q1551" s="199" t="s">
        <v>227</v>
      </c>
      <c r="R1551" s="199" t="s">
        <v>1789</v>
      </c>
      <c r="S1551" s="199" t="str">
        <f t="shared" si="2"/>
        <v>AVA</v>
      </c>
      <c r="T1551" s="199">
        <v>1</v>
      </c>
      <c r="U1551" s="194" t="s">
        <v>375</v>
      </c>
    </row>
    <row r="1552" spans="1:21" ht="15.75" customHeight="1">
      <c r="A1552" s="258">
        <v>31</v>
      </c>
      <c r="B1552" s="199" t="s">
        <v>1832</v>
      </c>
      <c r="C1552" s="207">
        <v>2023</v>
      </c>
      <c r="D1552" s="244">
        <v>45016</v>
      </c>
      <c r="E1552" s="199" t="s">
        <v>1775</v>
      </c>
      <c r="F1552" s="199" t="s">
        <v>736</v>
      </c>
      <c r="G1552" s="199" t="s">
        <v>328</v>
      </c>
      <c r="H1552" s="261">
        <v>1109573393</v>
      </c>
      <c r="I1552" s="206" t="s">
        <v>324</v>
      </c>
      <c r="J1552" s="205">
        <v>44539</v>
      </c>
      <c r="K1552" s="198" t="str">
        <f t="shared" ca="1" si="0"/>
        <v>1 año, 8 mes</v>
      </c>
      <c r="L1552" s="199" t="s">
        <v>737</v>
      </c>
      <c r="M1552" s="199" t="s">
        <v>1854</v>
      </c>
      <c r="N1552" s="199">
        <v>1143875235</v>
      </c>
      <c r="O1552" s="199" t="s">
        <v>738</v>
      </c>
      <c r="P1552" s="199">
        <v>3186238643</v>
      </c>
      <c r="Q1552" s="255" t="s">
        <v>240</v>
      </c>
      <c r="R1552" s="255" t="s">
        <v>1777</v>
      </c>
      <c r="S1552" s="199" t="str">
        <f t="shared" si="2"/>
        <v>NIM</v>
      </c>
      <c r="T1552" s="199">
        <v>3</v>
      </c>
      <c r="U1552" s="194" t="s">
        <v>375</v>
      </c>
    </row>
    <row r="1553" spans="1:21" ht="15.75" customHeight="1">
      <c r="A1553" s="258">
        <v>31</v>
      </c>
      <c r="B1553" s="199" t="s">
        <v>1832</v>
      </c>
      <c r="C1553" s="207">
        <v>2023</v>
      </c>
      <c r="D1553" s="244">
        <v>45016</v>
      </c>
      <c r="E1553" s="207" t="s">
        <v>1775</v>
      </c>
      <c r="F1553" s="207" t="s">
        <v>1426</v>
      </c>
      <c r="G1553" s="199" t="s">
        <v>328</v>
      </c>
      <c r="H1553" s="262">
        <v>1232821376</v>
      </c>
      <c r="I1553" s="203" t="s">
        <v>324</v>
      </c>
      <c r="J1553" s="205">
        <v>44811</v>
      </c>
      <c r="K1553" s="198" t="str">
        <f t="shared" ca="1" si="0"/>
        <v>0 año, 11 mes</v>
      </c>
      <c r="L1553" s="199" t="s">
        <v>1427</v>
      </c>
      <c r="M1553" s="199" t="s">
        <v>1876</v>
      </c>
      <c r="N1553" s="199">
        <v>1130644657</v>
      </c>
      <c r="O1553" s="199" t="s">
        <v>1428</v>
      </c>
      <c r="P1553" s="199">
        <v>3105369041</v>
      </c>
      <c r="Q1553" s="238" t="s">
        <v>237</v>
      </c>
      <c r="R1553" s="238" t="s">
        <v>1784</v>
      </c>
      <c r="S1553" s="199" t="str">
        <f t="shared" si="2"/>
        <v>HEX</v>
      </c>
      <c r="T1553" s="199">
        <v>3</v>
      </c>
      <c r="U1553" s="195" t="s">
        <v>371</v>
      </c>
    </row>
    <row r="1554" spans="1:21" ht="15.75" customHeight="1">
      <c r="A1554" s="258">
        <v>31</v>
      </c>
      <c r="B1554" s="199" t="s">
        <v>1832</v>
      </c>
      <c r="C1554" s="207">
        <v>2023</v>
      </c>
      <c r="D1554" s="244">
        <v>45016</v>
      </c>
      <c r="E1554" s="199" t="s">
        <v>1775</v>
      </c>
      <c r="F1554" s="199" t="s">
        <v>1426</v>
      </c>
      <c r="G1554" s="199" t="s">
        <v>328</v>
      </c>
      <c r="H1554" s="225">
        <v>1232821376</v>
      </c>
      <c r="I1554" s="203" t="s">
        <v>324</v>
      </c>
      <c r="J1554" s="205">
        <v>44811</v>
      </c>
      <c r="K1554" s="198" t="str">
        <f t="shared" ca="1" si="0"/>
        <v>0 año, 11 mes</v>
      </c>
      <c r="L1554" s="199" t="s">
        <v>1427</v>
      </c>
      <c r="M1554" s="199" t="s">
        <v>1876</v>
      </c>
      <c r="N1554" s="199">
        <v>1130644657</v>
      </c>
      <c r="O1554" s="199" t="s">
        <v>1428</v>
      </c>
      <c r="P1554" s="199">
        <v>3105369041</v>
      </c>
      <c r="Q1554" s="207" t="s">
        <v>241</v>
      </c>
      <c r="R1554" s="199" t="s">
        <v>1783</v>
      </c>
      <c r="S1554" s="199" t="str">
        <f t="shared" si="2"/>
        <v>PRE</v>
      </c>
      <c r="T1554" s="199">
        <v>3</v>
      </c>
      <c r="U1554" s="207" t="s">
        <v>371</v>
      </c>
    </row>
    <row r="1555" spans="1:21" ht="15.75" customHeight="1">
      <c r="A1555" s="258">
        <v>31</v>
      </c>
      <c r="B1555" s="199" t="s">
        <v>1832</v>
      </c>
      <c r="C1555" s="207">
        <v>2023</v>
      </c>
      <c r="D1555" s="244">
        <v>45016</v>
      </c>
      <c r="E1555" s="199" t="s">
        <v>1775</v>
      </c>
      <c r="F1555" s="229" t="s">
        <v>1426</v>
      </c>
      <c r="G1555" s="199" t="s">
        <v>328</v>
      </c>
      <c r="H1555" s="225">
        <v>1232821376</v>
      </c>
      <c r="I1555" s="203" t="s">
        <v>324</v>
      </c>
      <c r="J1555" s="205">
        <v>44811</v>
      </c>
      <c r="K1555" s="198" t="str">
        <f t="shared" ca="1" si="0"/>
        <v>0 año, 11 mes</v>
      </c>
      <c r="L1555" s="199" t="s">
        <v>1427</v>
      </c>
      <c r="M1555" s="199" t="s">
        <v>1876</v>
      </c>
      <c r="N1555" s="199">
        <v>1130644657</v>
      </c>
      <c r="O1555" s="199" t="s">
        <v>1428</v>
      </c>
      <c r="P1555" s="199">
        <v>3105369041</v>
      </c>
      <c r="Q1555" s="207" t="s">
        <v>226</v>
      </c>
      <c r="R1555" s="199" t="s">
        <v>1785</v>
      </c>
      <c r="S1555" s="199" t="str">
        <f t="shared" si="2"/>
        <v>ROT</v>
      </c>
      <c r="T1555" s="199">
        <v>3</v>
      </c>
      <c r="U1555" s="207" t="s">
        <v>371</v>
      </c>
    </row>
    <row r="1556" spans="1:21" ht="15.75" customHeight="1">
      <c r="A1556" s="258">
        <v>31</v>
      </c>
      <c r="B1556" s="199" t="s">
        <v>1832</v>
      </c>
      <c r="C1556" s="207">
        <v>2023</v>
      </c>
      <c r="D1556" s="244">
        <v>45016</v>
      </c>
      <c r="E1556" s="207" t="s">
        <v>1775</v>
      </c>
      <c r="F1556" s="199" t="s">
        <v>1092</v>
      </c>
      <c r="G1556" s="199" t="s">
        <v>328</v>
      </c>
      <c r="H1556" s="225">
        <v>1220477251</v>
      </c>
      <c r="I1556" s="206" t="s">
        <v>324</v>
      </c>
      <c r="J1556" s="205">
        <v>44846</v>
      </c>
      <c r="K1556" s="198" t="str">
        <f t="shared" ca="1" si="0"/>
        <v>0 año, 10 mes</v>
      </c>
      <c r="L1556" s="207" t="s">
        <v>1093</v>
      </c>
      <c r="M1556" s="199" t="s">
        <v>1804</v>
      </c>
      <c r="N1556" s="199">
        <v>1144082807</v>
      </c>
      <c r="O1556" s="199" t="s">
        <v>1094</v>
      </c>
      <c r="P1556" s="207">
        <v>3023552565</v>
      </c>
      <c r="Q1556" s="207" t="s">
        <v>241</v>
      </c>
      <c r="R1556" s="207" t="s">
        <v>1803</v>
      </c>
      <c r="S1556" s="199" t="str">
        <f t="shared" si="2"/>
        <v>PRE</v>
      </c>
      <c r="T1556" s="199">
        <v>2</v>
      </c>
      <c r="U1556" s="199" t="s">
        <v>375</v>
      </c>
    </row>
    <row r="1557" spans="1:21" ht="15.75" customHeight="1">
      <c r="A1557" s="258">
        <v>31</v>
      </c>
      <c r="B1557" s="199" t="s">
        <v>1832</v>
      </c>
      <c r="C1557" s="207">
        <v>2023</v>
      </c>
      <c r="D1557" s="244">
        <v>45016</v>
      </c>
      <c r="E1557" s="199" t="s">
        <v>1775</v>
      </c>
      <c r="F1557" s="199" t="s">
        <v>1092</v>
      </c>
      <c r="G1557" s="238" t="s">
        <v>328</v>
      </c>
      <c r="H1557" s="263">
        <v>1220477251</v>
      </c>
      <c r="I1557" s="237" t="s">
        <v>324</v>
      </c>
      <c r="J1557" s="240">
        <v>44846</v>
      </c>
      <c r="K1557" s="198" t="str">
        <f t="shared" ca="1" si="0"/>
        <v>0 año, 10 mes</v>
      </c>
      <c r="L1557" s="259" t="s">
        <v>1093</v>
      </c>
      <c r="M1557" s="238" t="s">
        <v>1804</v>
      </c>
      <c r="N1557" s="238">
        <v>1144082807</v>
      </c>
      <c r="O1557" s="238" t="s">
        <v>1094</v>
      </c>
      <c r="P1557" s="259">
        <v>3023552565</v>
      </c>
      <c r="Q1557" s="199" t="s">
        <v>237</v>
      </c>
      <c r="R1557" s="199" t="s">
        <v>1784</v>
      </c>
      <c r="S1557" s="199" t="str">
        <f t="shared" si="2"/>
        <v>HEX</v>
      </c>
      <c r="T1557" s="199">
        <v>2</v>
      </c>
      <c r="U1557" s="199" t="s">
        <v>375</v>
      </c>
    </row>
    <row r="1558" spans="1:21" ht="15.75" customHeight="1">
      <c r="A1558" s="258">
        <v>1</v>
      </c>
      <c r="B1558" s="199" t="s">
        <v>1837</v>
      </c>
      <c r="C1558" s="207">
        <v>2023</v>
      </c>
      <c r="D1558" s="244">
        <v>45017</v>
      </c>
      <c r="E1558" s="199" t="s">
        <v>1775</v>
      </c>
      <c r="F1558" s="229" t="s">
        <v>701</v>
      </c>
      <c r="G1558" s="229" t="s">
        <v>328</v>
      </c>
      <c r="H1558" s="261">
        <v>1109572346</v>
      </c>
      <c r="I1558" s="229" t="s">
        <v>324</v>
      </c>
      <c r="J1558" s="234">
        <v>44405</v>
      </c>
      <c r="K1558" s="198" t="str">
        <f t="shared" ca="1" si="0"/>
        <v>2 año, 0 mes</v>
      </c>
      <c r="L1558" s="229" t="s">
        <v>702</v>
      </c>
      <c r="M1558" s="229" t="s">
        <v>1815</v>
      </c>
      <c r="N1558" s="229">
        <v>1062278812</v>
      </c>
      <c r="O1558" s="229" t="s">
        <v>703</v>
      </c>
      <c r="P1558" s="229">
        <v>3005395128</v>
      </c>
      <c r="Q1558" s="238" t="s">
        <v>227</v>
      </c>
      <c r="R1558" s="238" t="s">
        <v>1789</v>
      </c>
      <c r="S1558" s="199" t="str">
        <f t="shared" si="2"/>
        <v>AVA</v>
      </c>
      <c r="T1558" s="199">
        <v>2</v>
      </c>
      <c r="U1558" s="207" t="s">
        <v>371</v>
      </c>
    </row>
    <row r="1559" spans="1:21" ht="15.75" customHeight="1">
      <c r="A1559" s="258">
        <v>1</v>
      </c>
      <c r="B1559" s="199" t="s">
        <v>1837</v>
      </c>
      <c r="C1559" s="199">
        <v>2023</v>
      </c>
      <c r="D1559" s="202">
        <v>45017</v>
      </c>
      <c r="E1559" s="199" t="s">
        <v>1775</v>
      </c>
      <c r="F1559" s="199" t="s">
        <v>1437</v>
      </c>
      <c r="G1559" s="199" t="s">
        <v>328</v>
      </c>
      <c r="H1559" s="199">
        <v>1232821620</v>
      </c>
      <c r="I1559" s="206" t="s">
        <v>327</v>
      </c>
      <c r="J1559" s="205">
        <v>44829</v>
      </c>
      <c r="K1559" s="198" t="str">
        <f t="shared" ca="1" si="0"/>
        <v>0 año, 10 mes</v>
      </c>
      <c r="L1559" s="199" t="s">
        <v>913</v>
      </c>
      <c r="M1559" s="199" t="s">
        <v>1852</v>
      </c>
      <c r="N1559" s="199">
        <v>1130667249</v>
      </c>
      <c r="O1559" s="199" t="s">
        <v>1438</v>
      </c>
      <c r="P1559" s="199">
        <v>3105109195</v>
      </c>
      <c r="Q1559" s="199" t="s">
        <v>237</v>
      </c>
      <c r="R1559" s="199" t="s">
        <v>1784</v>
      </c>
      <c r="S1559" s="199" t="str">
        <f t="shared" si="2"/>
        <v>HEX</v>
      </c>
      <c r="T1559" s="199">
        <v>3</v>
      </c>
      <c r="U1559" s="207" t="s">
        <v>371</v>
      </c>
    </row>
    <row r="1560" spans="1:21" ht="15.75" customHeight="1">
      <c r="A1560" s="258">
        <v>1</v>
      </c>
      <c r="B1560" s="199" t="s">
        <v>1837</v>
      </c>
      <c r="C1560" s="199">
        <v>2023</v>
      </c>
      <c r="D1560" s="202">
        <v>45017</v>
      </c>
      <c r="E1560" s="199" t="s">
        <v>1775</v>
      </c>
      <c r="F1560" s="199" t="s">
        <v>1437</v>
      </c>
      <c r="G1560" s="199" t="s">
        <v>328</v>
      </c>
      <c r="H1560" s="199">
        <v>1232821620</v>
      </c>
      <c r="I1560" s="206" t="s">
        <v>327</v>
      </c>
      <c r="J1560" s="205">
        <v>44829</v>
      </c>
      <c r="K1560" s="198" t="str">
        <f t="shared" ca="1" si="0"/>
        <v>0 año, 10 mes</v>
      </c>
      <c r="L1560" s="199" t="s">
        <v>913</v>
      </c>
      <c r="M1560" s="199" t="s">
        <v>1852</v>
      </c>
      <c r="N1560" s="199">
        <v>1130667249</v>
      </c>
      <c r="O1560" s="199" t="s">
        <v>1438</v>
      </c>
      <c r="P1560" s="199">
        <v>3105109195</v>
      </c>
      <c r="Q1560" s="207" t="s">
        <v>241</v>
      </c>
      <c r="R1560" s="199" t="s">
        <v>1783</v>
      </c>
      <c r="S1560" s="199" t="str">
        <f t="shared" si="2"/>
        <v>PRE</v>
      </c>
      <c r="T1560" s="199">
        <v>3</v>
      </c>
      <c r="U1560" s="207" t="s">
        <v>371</v>
      </c>
    </row>
    <row r="1561" spans="1:21" ht="15.75" customHeight="1">
      <c r="A1561" s="258">
        <v>1</v>
      </c>
      <c r="B1561" s="199" t="s">
        <v>1837</v>
      </c>
      <c r="C1561" s="199">
        <v>2023</v>
      </c>
      <c r="D1561" s="202">
        <v>45017</v>
      </c>
      <c r="E1561" s="199" t="s">
        <v>1775</v>
      </c>
      <c r="F1561" s="199" t="s">
        <v>1437</v>
      </c>
      <c r="G1561" s="199" t="s">
        <v>328</v>
      </c>
      <c r="H1561" s="199">
        <v>1232821620</v>
      </c>
      <c r="I1561" s="206" t="s">
        <v>327</v>
      </c>
      <c r="J1561" s="205">
        <v>44829</v>
      </c>
      <c r="K1561" s="198" t="str">
        <f t="shared" ca="1" si="0"/>
        <v>0 año, 10 mes</v>
      </c>
      <c r="L1561" s="199" t="s">
        <v>913</v>
      </c>
      <c r="M1561" s="199" t="s">
        <v>1852</v>
      </c>
      <c r="N1561" s="199">
        <v>1130667249</v>
      </c>
      <c r="O1561" s="199" t="s">
        <v>1438</v>
      </c>
      <c r="P1561" s="199">
        <v>3105109195</v>
      </c>
      <c r="Q1561" s="207" t="s">
        <v>226</v>
      </c>
      <c r="R1561" s="199" t="s">
        <v>1785</v>
      </c>
      <c r="S1561" s="199" t="str">
        <f t="shared" si="2"/>
        <v>ROT</v>
      </c>
      <c r="T1561" s="199">
        <v>3</v>
      </c>
      <c r="U1561" s="207" t="s">
        <v>371</v>
      </c>
    </row>
    <row r="1562" spans="1:21" ht="15.75" customHeight="1">
      <c r="A1562" s="258">
        <v>1</v>
      </c>
      <c r="B1562" s="199" t="s">
        <v>1837</v>
      </c>
      <c r="C1562" s="199">
        <v>2023</v>
      </c>
      <c r="D1562" s="202">
        <v>45017</v>
      </c>
      <c r="E1562" s="199" t="s">
        <v>1775</v>
      </c>
      <c r="F1562" s="199" t="s">
        <v>1460</v>
      </c>
      <c r="G1562" s="199" t="s">
        <v>328</v>
      </c>
      <c r="H1562" s="199">
        <v>1241441975</v>
      </c>
      <c r="I1562" s="203" t="s">
        <v>324</v>
      </c>
      <c r="J1562" s="205">
        <v>44430</v>
      </c>
      <c r="K1562" s="198" t="str">
        <f t="shared" ca="1" si="0"/>
        <v>2 año, 0 mes</v>
      </c>
      <c r="L1562" s="199" t="s">
        <v>1461</v>
      </c>
      <c r="M1562" s="199" t="s">
        <v>1819</v>
      </c>
      <c r="N1562" s="199">
        <v>1110478398</v>
      </c>
      <c r="O1562" s="199" t="s">
        <v>1462</v>
      </c>
      <c r="P1562" s="199">
        <v>3225255535</v>
      </c>
      <c r="Q1562" s="199" t="s">
        <v>239</v>
      </c>
      <c r="R1562" s="199" t="s">
        <v>1814</v>
      </c>
      <c r="S1562" s="199" t="str">
        <f t="shared" si="2"/>
        <v>PRI</v>
      </c>
      <c r="T1562" s="199">
        <v>1</v>
      </c>
      <c r="U1562" s="207" t="s">
        <v>371</v>
      </c>
    </row>
    <row r="1563" spans="1:21" ht="15.75" customHeight="1">
      <c r="A1563" s="258">
        <v>3</v>
      </c>
      <c r="B1563" s="199" t="s">
        <v>1837</v>
      </c>
      <c r="C1563" s="199">
        <v>2023</v>
      </c>
      <c r="D1563" s="202">
        <v>45019</v>
      </c>
      <c r="E1563" s="199" t="s">
        <v>1775</v>
      </c>
      <c r="F1563" s="199" t="s">
        <v>414</v>
      </c>
      <c r="G1563" s="199" t="s">
        <v>406</v>
      </c>
      <c r="H1563" s="242">
        <v>682255852</v>
      </c>
      <c r="I1563" s="206" t="s">
        <v>324</v>
      </c>
      <c r="J1563" s="205">
        <v>44632</v>
      </c>
      <c r="K1563" s="198" t="str">
        <f t="shared" ca="1" si="0"/>
        <v>1 año, 5 mes</v>
      </c>
      <c r="L1563" s="199" t="s">
        <v>415</v>
      </c>
      <c r="M1563" s="199" t="s">
        <v>1799</v>
      </c>
      <c r="N1563" s="199">
        <v>1130612542</v>
      </c>
      <c r="O1563" s="199" t="s">
        <v>416</v>
      </c>
      <c r="P1563" s="199">
        <v>3152590296</v>
      </c>
      <c r="Q1563" s="199" t="s">
        <v>245</v>
      </c>
      <c r="R1563" s="199" t="s">
        <v>1787</v>
      </c>
      <c r="S1563" s="199" t="str">
        <f t="shared" si="2"/>
        <v>PRO</v>
      </c>
      <c r="T1563" s="199">
        <v>1</v>
      </c>
      <c r="U1563" s="199" t="s">
        <v>375</v>
      </c>
    </row>
    <row r="1564" spans="1:21" ht="15.75" customHeight="1">
      <c r="A1564" s="258">
        <v>3</v>
      </c>
      <c r="B1564" s="199" t="s">
        <v>1837</v>
      </c>
      <c r="C1564" s="199">
        <v>2023</v>
      </c>
      <c r="D1564" s="202">
        <v>45019</v>
      </c>
      <c r="E1564" s="199" t="s">
        <v>1775</v>
      </c>
      <c r="F1564" s="199" t="s">
        <v>414</v>
      </c>
      <c r="G1564" s="199" t="s">
        <v>406</v>
      </c>
      <c r="H1564" s="199">
        <v>682255852</v>
      </c>
      <c r="I1564" s="206" t="s">
        <v>324</v>
      </c>
      <c r="J1564" s="205">
        <v>44632</v>
      </c>
      <c r="K1564" s="198" t="str">
        <f t="shared" ca="1" si="0"/>
        <v>1 año, 5 mes</v>
      </c>
      <c r="L1564" s="199" t="s">
        <v>415</v>
      </c>
      <c r="M1564" s="199" t="s">
        <v>1799</v>
      </c>
      <c r="N1564" s="199">
        <v>1130612542</v>
      </c>
      <c r="O1564" s="199" t="s">
        <v>416</v>
      </c>
      <c r="P1564" s="199">
        <v>3152590296</v>
      </c>
      <c r="Q1564" s="238" t="s">
        <v>227</v>
      </c>
      <c r="R1564" s="238" t="s">
        <v>1789</v>
      </c>
      <c r="S1564" s="199" t="str">
        <f t="shared" si="2"/>
        <v>AVA</v>
      </c>
      <c r="T1564" s="199">
        <v>1</v>
      </c>
      <c r="U1564" s="199" t="s">
        <v>375</v>
      </c>
    </row>
    <row r="1565" spans="1:21" ht="15.75" customHeight="1">
      <c r="A1565" s="258">
        <v>3</v>
      </c>
      <c r="B1565" s="199" t="s">
        <v>1837</v>
      </c>
      <c r="C1565" s="199">
        <v>2023</v>
      </c>
      <c r="D1565" s="202">
        <v>45019</v>
      </c>
      <c r="E1565" s="199" t="s">
        <v>1775</v>
      </c>
      <c r="F1565" s="199" t="s">
        <v>582</v>
      </c>
      <c r="G1565" s="199" t="s">
        <v>328</v>
      </c>
      <c r="H1565" s="225">
        <v>1108572175</v>
      </c>
      <c r="I1565" s="206" t="s">
        <v>324</v>
      </c>
      <c r="J1565" s="205">
        <v>44060</v>
      </c>
      <c r="K1565" s="198" t="str">
        <f t="shared" ca="1" si="0"/>
        <v>3 año, 0 mes</v>
      </c>
      <c r="L1565" s="199" t="s">
        <v>583</v>
      </c>
      <c r="M1565" s="199" t="s">
        <v>1919</v>
      </c>
      <c r="N1565" s="199">
        <v>1143850535</v>
      </c>
      <c r="O1565" s="199" t="s">
        <v>584</v>
      </c>
      <c r="P1565" s="199">
        <v>3104209246</v>
      </c>
      <c r="Q1565" s="255" t="s">
        <v>240</v>
      </c>
      <c r="R1565" s="255" t="s">
        <v>1777</v>
      </c>
      <c r="S1565" s="199" t="str">
        <f t="shared" si="2"/>
        <v>NIM</v>
      </c>
      <c r="T1565" s="199">
        <v>1</v>
      </c>
      <c r="U1565" s="194" t="s">
        <v>371</v>
      </c>
    </row>
    <row r="1566" spans="1:21" ht="15.75" customHeight="1">
      <c r="A1566" s="258">
        <v>3</v>
      </c>
      <c r="B1566" s="199" t="s">
        <v>1837</v>
      </c>
      <c r="C1566" s="199">
        <v>2023</v>
      </c>
      <c r="D1566" s="202">
        <v>45019</v>
      </c>
      <c r="E1566" s="199" t="s">
        <v>1775</v>
      </c>
      <c r="F1566" s="199" t="s">
        <v>1160</v>
      </c>
      <c r="G1566" s="199" t="s">
        <v>328</v>
      </c>
      <c r="H1566" s="264">
        <v>1232809531</v>
      </c>
      <c r="I1566" s="206" t="s">
        <v>327</v>
      </c>
      <c r="J1566" s="205">
        <v>43700</v>
      </c>
      <c r="K1566" s="198" t="str">
        <f t="shared" ca="1" si="0"/>
        <v>4 año, 0 mes</v>
      </c>
      <c r="L1566" s="199" t="s">
        <v>1161</v>
      </c>
      <c r="M1566" s="199" t="s">
        <v>1831</v>
      </c>
      <c r="N1566" s="199">
        <v>1065584293</v>
      </c>
      <c r="O1566" s="199" t="s">
        <v>1162</v>
      </c>
      <c r="P1566" s="199">
        <v>3176999958</v>
      </c>
      <c r="Q1566" s="199" t="s">
        <v>239</v>
      </c>
      <c r="R1566" s="199" t="s">
        <v>1814</v>
      </c>
      <c r="S1566" s="199" t="str">
        <f t="shared" si="2"/>
        <v>PRI</v>
      </c>
      <c r="T1566" s="199">
        <v>1</v>
      </c>
      <c r="U1566" s="195" t="s">
        <v>371</v>
      </c>
    </row>
    <row r="1567" spans="1:21" ht="15.75" customHeight="1">
      <c r="A1567" s="258">
        <v>4</v>
      </c>
      <c r="B1567" s="199" t="s">
        <v>1837</v>
      </c>
      <c r="C1567" s="199">
        <v>2023</v>
      </c>
      <c r="D1567" s="202">
        <v>45020</v>
      </c>
      <c r="E1567" s="199" t="s">
        <v>1775</v>
      </c>
      <c r="F1567" s="199" t="s">
        <v>813</v>
      </c>
      <c r="G1567" s="199" t="s">
        <v>328</v>
      </c>
      <c r="H1567" s="242">
        <v>1109933511</v>
      </c>
      <c r="I1567" s="206" t="s">
        <v>324</v>
      </c>
      <c r="J1567" s="205">
        <v>42396</v>
      </c>
      <c r="K1567" s="198" t="str">
        <f t="shared" ca="1" si="0"/>
        <v>7 año, 6 mes</v>
      </c>
      <c r="L1567" s="199" t="s">
        <v>814</v>
      </c>
      <c r="M1567" s="199" t="s">
        <v>1799</v>
      </c>
      <c r="N1567" s="199">
        <v>1060416717</v>
      </c>
      <c r="O1567" s="199" t="s">
        <v>815</v>
      </c>
      <c r="P1567" s="199">
        <v>3206545937</v>
      </c>
      <c r="Q1567" s="199" t="s">
        <v>245</v>
      </c>
      <c r="R1567" s="199" t="s">
        <v>1787</v>
      </c>
      <c r="S1567" s="199" t="str">
        <f t="shared" si="2"/>
        <v>PRO</v>
      </c>
      <c r="T1567" s="199"/>
      <c r="U1567" s="199" t="s">
        <v>371</v>
      </c>
    </row>
    <row r="1568" spans="1:21" ht="15.75" customHeight="1">
      <c r="A1568" s="258">
        <v>4</v>
      </c>
      <c r="B1568" s="199" t="s">
        <v>1837</v>
      </c>
      <c r="C1568" s="199">
        <v>2023</v>
      </c>
      <c r="D1568" s="202">
        <v>45020</v>
      </c>
      <c r="E1568" s="199" t="s">
        <v>1775</v>
      </c>
      <c r="F1568" s="199" t="s">
        <v>1122</v>
      </c>
      <c r="G1568" s="199" t="s">
        <v>328</v>
      </c>
      <c r="H1568" s="199">
        <v>1232802345</v>
      </c>
      <c r="I1568" s="206" t="s">
        <v>327</v>
      </c>
      <c r="J1568" s="205">
        <v>42998</v>
      </c>
      <c r="K1568" s="198" t="str">
        <f t="shared" ca="1" si="0"/>
        <v>5 año, 11 mes</v>
      </c>
      <c r="L1568" s="199" t="s">
        <v>814</v>
      </c>
      <c r="M1568" s="199" t="s">
        <v>1799</v>
      </c>
      <c r="N1568" s="199">
        <v>1060416717</v>
      </c>
      <c r="O1568" s="199" t="s">
        <v>815</v>
      </c>
      <c r="P1568" s="199">
        <v>3206545937</v>
      </c>
      <c r="Q1568" s="199" t="s">
        <v>245</v>
      </c>
      <c r="R1568" s="199" t="s">
        <v>1787</v>
      </c>
      <c r="S1568" s="199" t="str">
        <f t="shared" si="2"/>
        <v>PRO</v>
      </c>
      <c r="T1568" s="199"/>
      <c r="U1568" s="199" t="s">
        <v>371</v>
      </c>
    </row>
    <row r="1569" spans="1:21" ht="15.75" customHeight="1">
      <c r="A1569" s="258">
        <v>4</v>
      </c>
      <c r="B1569" s="199" t="s">
        <v>1837</v>
      </c>
      <c r="C1569" s="199">
        <v>2023</v>
      </c>
      <c r="D1569" s="202">
        <v>45020</v>
      </c>
      <c r="E1569" s="199" t="s">
        <v>1775</v>
      </c>
      <c r="F1569" s="199" t="s">
        <v>1122</v>
      </c>
      <c r="G1569" s="199" t="s">
        <v>328</v>
      </c>
      <c r="H1569" s="199">
        <v>1232802345</v>
      </c>
      <c r="I1569" s="206" t="s">
        <v>327</v>
      </c>
      <c r="J1569" s="205">
        <v>42998</v>
      </c>
      <c r="K1569" s="198" t="str">
        <f t="shared" ca="1" si="0"/>
        <v>5 año, 11 mes</v>
      </c>
      <c r="L1569" s="199" t="s">
        <v>814</v>
      </c>
      <c r="M1569" s="199" t="s">
        <v>1799</v>
      </c>
      <c r="N1569" s="199">
        <v>1060416717</v>
      </c>
      <c r="O1569" s="199" t="s">
        <v>815</v>
      </c>
      <c r="P1569" s="199">
        <v>3206545937</v>
      </c>
      <c r="Q1569" s="199" t="s">
        <v>248</v>
      </c>
      <c r="R1569" s="199" t="s">
        <v>1812</v>
      </c>
      <c r="S1569" s="199" t="str">
        <f t="shared" si="2"/>
        <v>TET</v>
      </c>
      <c r="T1569" s="199"/>
      <c r="U1569" s="199" t="s">
        <v>371</v>
      </c>
    </row>
    <row r="1570" spans="1:21" ht="15.75" customHeight="1">
      <c r="A1570" s="258">
        <v>4</v>
      </c>
      <c r="B1570" s="199" t="s">
        <v>1837</v>
      </c>
      <c r="C1570" s="199">
        <v>2023</v>
      </c>
      <c r="D1570" s="202">
        <v>45020</v>
      </c>
      <c r="E1570" s="199" t="s">
        <v>1775</v>
      </c>
      <c r="F1570" s="199" t="s">
        <v>1182</v>
      </c>
      <c r="G1570" s="199" t="s">
        <v>328</v>
      </c>
      <c r="H1570" s="264">
        <v>1232811523</v>
      </c>
      <c r="I1570" s="206" t="s">
        <v>327</v>
      </c>
      <c r="J1570" s="205">
        <v>43897</v>
      </c>
      <c r="K1570" s="198" t="str">
        <f t="shared" ca="1" si="0"/>
        <v>3 año, 5 mes</v>
      </c>
      <c r="L1570" s="199" t="s">
        <v>1183</v>
      </c>
      <c r="M1570" s="199" t="s">
        <v>1920</v>
      </c>
      <c r="N1570" s="199">
        <v>29182344</v>
      </c>
      <c r="O1570" s="199" t="s">
        <v>1184</v>
      </c>
      <c r="P1570" s="199">
        <v>3108234660</v>
      </c>
      <c r="Q1570" s="207" t="s">
        <v>241</v>
      </c>
      <c r="R1570" s="199" t="s">
        <v>1783</v>
      </c>
      <c r="S1570" s="199" t="str">
        <f t="shared" si="2"/>
        <v>PRE</v>
      </c>
      <c r="T1570" s="199">
        <v>1</v>
      </c>
      <c r="U1570" s="199" t="s">
        <v>371</v>
      </c>
    </row>
    <row r="1571" spans="1:21" ht="15.75" customHeight="1">
      <c r="A1571" s="258">
        <v>5</v>
      </c>
      <c r="B1571" s="199" t="s">
        <v>1837</v>
      </c>
      <c r="C1571" s="243">
        <v>2023</v>
      </c>
      <c r="D1571" s="244">
        <v>45021</v>
      </c>
      <c r="E1571" s="207" t="s">
        <v>1775</v>
      </c>
      <c r="F1571" s="199" t="s">
        <v>1355</v>
      </c>
      <c r="G1571" s="199" t="s">
        <v>328</v>
      </c>
      <c r="H1571" s="199">
        <v>1232818701</v>
      </c>
      <c r="I1571" s="206" t="s">
        <v>324</v>
      </c>
      <c r="J1571" s="205">
        <v>44563</v>
      </c>
      <c r="K1571" s="198" t="str">
        <f t="shared" ca="1" si="0"/>
        <v>1 año, 7 mes</v>
      </c>
      <c r="L1571" s="199" t="s">
        <v>1356</v>
      </c>
      <c r="M1571" s="199" t="s">
        <v>1834</v>
      </c>
      <c r="N1571" s="199">
        <v>1143957902</v>
      </c>
      <c r="O1571" s="199" t="s">
        <v>1357</v>
      </c>
      <c r="P1571" s="199">
        <v>3103566056</v>
      </c>
      <c r="Q1571" s="255" t="s">
        <v>240</v>
      </c>
      <c r="R1571" s="255" t="s">
        <v>1777</v>
      </c>
      <c r="S1571" s="199" t="str">
        <f t="shared" si="2"/>
        <v>NIM</v>
      </c>
      <c r="T1571" s="199">
        <v>3</v>
      </c>
      <c r="U1571" s="194" t="s">
        <v>375</v>
      </c>
    </row>
    <row r="1572" spans="1:21" ht="15.75" customHeight="1">
      <c r="A1572" s="258">
        <v>5</v>
      </c>
      <c r="B1572" s="199" t="s">
        <v>1837</v>
      </c>
      <c r="C1572" s="199">
        <v>2023</v>
      </c>
      <c r="D1572" s="202">
        <v>45021</v>
      </c>
      <c r="E1572" s="199" t="s">
        <v>1775</v>
      </c>
      <c r="F1572" s="199" t="s">
        <v>1021</v>
      </c>
      <c r="G1572" s="199" t="s">
        <v>328</v>
      </c>
      <c r="H1572" s="264">
        <v>1144111488</v>
      </c>
      <c r="I1572" s="206" t="s">
        <v>327</v>
      </c>
      <c r="J1572" s="205">
        <v>43837</v>
      </c>
      <c r="K1572" s="198" t="str">
        <f t="shared" ca="1" si="0"/>
        <v>3 año, 7 mes</v>
      </c>
      <c r="L1572" s="199" t="s">
        <v>1022</v>
      </c>
      <c r="M1572" s="199" t="s">
        <v>1906</v>
      </c>
      <c r="N1572" s="199">
        <v>1144032246</v>
      </c>
      <c r="O1572" s="199" t="s">
        <v>1023</v>
      </c>
      <c r="P1572" s="264">
        <v>3117456538</v>
      </c>
      <c r="Q1572" s="199" t="s">
        <v>239</v>
      </c>
      <c r="R1572" s="199" t="s">
        <v>1814</v>
      </c>
      <c r="S1572" s="199" t="str">
        <f t="shared" si="2"/>
        <v>PRI</v>
      </c>
      <c r="T1572" s="199"/>
      <c r="U1572" s="194" t="s">
        <v>371</v>
      </c>
    </row>
    <row r="1573" spans="1:21" ht="15.75" customHeight="1">
      <c r="A1573" s="258">
        <v>5</v>
      </c>
      <c r="B1573" s="199" t="s">
        <v>1837</v>
      </c>
      <c r="C1573" s="199">
        <v>2023</v>
      </c>
      <c r="D1573" s="202">
        <v>45021</v>
      </c>
      <c r="E1573" s="199" t="s">
        <v>1775</v>
      </c>
      <c r="F1573" s="199" t="s">
        <v>755</v>
      </c>
      <c r="G1573" s="199" t="s">
        <v>328</v>
      </c>
      <c r="H1573" s="199">
        <v>1109574068</v>
      </c>
      <c r="I1573" s="206" t="s">
        <v>327</v>
      </c>
      <c r="J1573" s="205">
        <v>44634</v>
      </c>
      <c r="K1573" s="198" t="str">
        <f t="shared" ca="1" si="0"/>
        <v>1 año, 5 mes</v>
      </c>
      <c r="L1573" s="199" t="s">
        <v>756</v>
      </c>
      <c r="M1573" s="199" t="s">
        <v>1921</v>
      </c>
      <c r="N1573" s="199">
        <v>1151962087</v>
      </c>
      <c r="O1573" s="199" t="s">
        <v>757</v>
      </c>
      <c r="P1573" s="199">
        <v>3117344033</v>
      </c>
      <c r="Q1573" s="199" t="s">
        <v>239</v>
      </c>
      <c r="R1573" s="199" t="s">
        <v>1814</v>
      </c>
      <c r="S1573" s="199" t="str">
        <f t="shared" si="2"/>
        <v>PRI</v>
      </c>
      <c r="T1573" s="199"/>
      <c r="U1573" s="194" t="s">
        <v>375</v>
      </c>
    </row>
    <row r="1574" spans="1:21" ht="15.75" customHeight="1">
      <c r="A1574" s="258">
        <v>5</v>
      </c>
      <c r="B1574" s="199" t="s">
        <v>1837</v>
      </c>
      <c r="C1574" s="199">
        <v>2023</v>
      </c>
      <c r="D1574" s="202">
        <v>45021</v>
      </c>
      <c r="E1574" s="199" t="s">
        <v>1775</v>
      </c>
      <c r="F1574" s="199" t="s">
        <v>755</v>
      </c>
      <c r="G1574" s="199" t="s">
        <v>328</v>
      </c>
      <c r="H1574" s="242">
        <v>1109574068</v>
      </c>
      <c r="I1574" s="206" t="s">
        <v>327</v>
      </c>
      <c r="J1574" s="205">
        <v>44634</v>
      </c>
      <c r="K1574" s="198" t="str">
        <f t="shared" ca="1" si="0"/>
        <v>1 año, 5 mes</v>
      </c>
      <c r="L1574" s="199" t="s">
        <v>756</v>
      </c>
      <c r="M1574" s="199" t="s">
        <v>1921</v>
      </c>
      <c r="N1574" s="199">
        <v>1151962087</v>
      </c>
      <c r="O1574" s="199" t="s">
        <v>757</v>
      </c>
      <c r="P1574" s="242">
        <v>3117344033</v>
      </c>
      <c r="Q1574" s="199" t="s">
        <v>230</v>
      </c>
      <c r="R1574" s="199" t="s">
        <v>1781</v>
      </c>
      <c r="S1574" s="199" t="str">
        <f t="shared" si="2"/>
        <v>VAR</v>
      </c>
      <c r="T1574" s="199"/>
      <c r="U1574" s="199" t="s">
        <v>375</v>
      </c>
    </row>
    <row r="1575" spans="1:21" ht="15.75" customHeight="1">
      <c r="A1575" s="258">
        <v>5</v>
      </c>
      <c r="B1575" s="199" t="s">
        <v>1837</v>
      </c>
      <c r="C1575" s="199">
        <v>2023</v>
      </c>
      <c r="D1575" s="202">
        <v>45021</v>
      </c>
      <c r="E1575" s="199" t="s">
        <v>1775</v>
      </c>
      <c r="F1575" s="199" t="s">
        <v>755</v>
      </c>
      <c r="G1575" s="199" t="s">
        <v>328</v>
      </c>
      <c r="H1575" s="199">
        <v>1109574068</v>
      </c>
      <c r="I1575" s="206" t="s">
        <v>327</v>
      </c>
      <c r="J1575" s="205">
        <v>44634</v>
      </c>
      <c r="K1575" s="198" t="str">
        <f t="shared" ca="1" si="0"/>
        <v>1 año, 5 mes</v>
      </c>
      <c r="L1575" s="199" t="s">
        <v>756</v>
      </c>
      <c r="M1575" s="199" t="s">
        <v>1921</v>
      </c>
      <c r="N1575" s="199">
        <v>1151962087</v>
      </c>
      <c r="O1575" s="199" t="s">
        <v>757</v>
      </c>
      <c r="P1575" s="199">
        <v>3117344033</v>
      </c>
      <c r="Q1575" s="259" t="s">
        <v>241</v>
      </c>
      <c r="R1575" s="238" t="s">
        <v>1783</v>
      </c>
      <c r="S1575" s="199" t="str">
        <f t="shared" si="2"/>
        <v>PRE</v>
      </c>
      <c r="T1575" s="199"/>
      <c r="U1575" s="194" t="s">
        <v>375</v>
      </c>
    </row>
  </sheetData>
  <autoFilter ref="A1:U1575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4.42578125" defaultRowHeight="15" customHeight="1" outlineLevelCol="1"/>
  <cols>
    <col min="1" max="1" width="11.42578125" customWidth="1"/>
    <col min="2" max="2" width="26.42578125" customWidth="1"/>
    <col min="3" max="3" width="42.5703125" customWidth="1"/>
    <col min="4" max="4" width="15" hidden="1" customWidth="1" outlineLevel="1"/>
    <col min="5" max="5" width="16" hidden="1" customWidth="1" outlineLevel="1"/>
    <col min="6" max="6" width="12.140625" hidden="1" customWidth="1" outlineLevel="1"/>
    <col min="7" max="7" width="14.28515625" hidden="1" customWidth="1" outlineLevel="1"/>
    <col min="8" max="8" width="13.28515625" hidden="1" customWidth="1" outlineLevel="1"/>
    <col min="9" max="9" width="13.28515625" customWidth="1"/>
    <col min="10" max="11" width="14.28515625" customWidth="1"/>
    <col min="12" max="12" width="17.28515625" customWidth="1"/>
    <col min="13" max="13" width="14.28515625" customWidth="1"/>
    <col min="14" max="14" width="19.7109375" customWidth="1"/>
    <col min="15" max="15" width="11.140625" customWidth="1"/>
    <col min="16" max="16" width="12.85546875" customWidth="1"/>
    <col min="17" max="17" width="11.85546875" customWidth="1"/>
    <col min="18" max="18" width="36.5703125" customWidth="1"/>
    <col min="19" max="26" width="10.7109375" customWidth="1"/>
  </cols>
  <sheetData>
    <row r="1" spans="1:26" ht="30">
      <c r="A1" s="36" t="s">
        <v>3</v>
      </c>
      <c r="B1" s="36" t="s">
        <v>4</v>
      </c>
      <c r="C1" s="36" t="s">
        <v>5</v>
      </c>
      <c r="D1" s="36" t="s">
        <v>0</v>
      </c>
      <c r="E1" s="36" t="s">
        <v>1</v>
      </c>
      <c r="F1" s="36" t="s">
        <v>2</v>
      </c>
      <c r="G1" s="36" t="s">
        <v>122</v>
      </c>
      <c r="H1" s="265" t="s">
        <v>1922</v>
      </c>
      <c r="I1" s="265" t="s">
        <v>1923</v>
      </c>
      <c r="J1" s="56" t="s">
        <v>262</v>
      </c>
      <c r="K1" s="37" t="s">
        <v>154</v>
      </c>
      <c r="L1" s="56" t="s">
        <v>155</v>
      </c>
      <c r="M1" s="37" t="s">
        <v>126</v>
      </c>
      <c r="N1" s="37" t="s">
        <v>1924</v>
      </c>
      <c r="O1" s="37" t="s">
        <v>1925</v>
      </c>
      <c r="P1" s="266" t="s">
        <v>1926</v>
      </c>
      <c r="Q1" s="266" t="s">
        <v>1927</v>
      </c>
      <c r="R1" s="37" t="s">
        <v>275</v>
      </c>
      <c r="S1" s="38"/>
      <c r="T1" s="38"/>
      <c r="U1" s="38"/>
      <c r="V1" s="38"/>
      <c r="W1" s="38"/>
      <c r="X1" s="38"/>
      <c r="Y1" s="38"/>
      <c r="Z1" s="38"/>
    </row>
    <row r="2" spans="1:26">
      <c r="A2" s="57" t="s">
        <v>47</v>
      </c>
      <c r="B2" s="58" t="str">
        <f>IF(ISERROR(VLOOKUP(Salidas!$A2,Inventario!$A$2:$M$21,2,FALSE)),"",VLOOKUP(Salidas!$A2,Inventario!$A$2:$M$21,2,FALSE))</f>
        <v>Nimenrix</v>
      </c>
      <c r="C2" s="58" t="str">
        <f>IF(ISERROR(VLOOKUP(Salidas!$A2,Inventario!$A$2:$M$21,3,FALSE)),"",VLOOKUP(Salidas!$A2,Inventario!$A$2:$M$21,3,FALSE))</f>
        <v>Meningococo</v>
      </c>
      <c r="D2" s="59" t="str">
        <f>IF(ISERROR(VLOOKUP(Salidas!$A2,Inventario!$A$2:$M$21,4,FALSE)),"",VLOOKUP(Salidas!$A2,Inventario!$A$2:$M$21,4,FALSE))</f>
        <v>Cobo Medical</v>
      </c>
      <c r="E2" s="59" t="str">
        <f>IF(ISERROR(VLOOKUP(Salidas!$A2,Inventario!$A$2:$M$21,5,FALSE)),"",VLOOKUP(Salidas!$A2,Inventario!$A$2:$M$21,5,FALSE))</f>
        <v>Pfizer</v>
      </c>
      <c r="F2" s="60" t="str">
        <f>IF(ISERROR(VLOOKUP(Salidas!$A2,Inventario!$A$2:$M$21,6,FALSE)),"",VLOOKUP(Salidas!$A2,Inventario!$A$2:$M$21,6,FALSE))</f>
        <v>3904</v>
      </c>
      <c r="G2" s="267">
        <f>IF(ISERROR(VLOOKUP(Salidas!$A2,Inventario!$A$2:$M$21,7,FALSE)),,VLOOKUP(Salidas!$A2,Inventario!$A$2:$M$21,7,FALSE))</f>
        <v>1</v>
      </c>
      <c r="H2" s="268">
        <f>IF(ISERROR(VLOOKUP(Salidas!$A2,Inventario!$A$2:$M$21,8,FALSE)),,VLOOKUP(Salidas!$A2,Inventario!$A$2:$M$21,8,FALSE))</f>
        <v>427</v>
      </c>
      <c r="I2" s="268">
        <f>IF(ISERROR(VLOOKUP(Salidas!$A2,Inventario!$A$2:$M$21,9,FALSE)),,VLOOKUP(Salidas!$A2,Inventario!$A$2:$M$21,9,FALSE))</f>
        <v>427</v>
      </c>
      <c r="J2" s="269">
        <v>44413</v>
      </c>
      <c r="K2" s="62" t="s">
        <v>169</v>
      </c>
      <c r="L2" s="270">
        <f>IF(ISERROR(VLOOKUP(Salidas!$K2,Entradas!$H$1:$I$412,2,FALSE)),"",VLOOKUP(Salidas!$K2,Entradas!$H$1:$I$412,2,FALSE))</f>
        <v>44834</v>
      </c>
      <c r="M2" s="271">
        <v>2</v>
      </c>
      <c r="N2" s="272" t="s">
        <v>1928</v>
      </c>
      <c r="O2" s="268">
        <f>IF(Salidas!$N2="Particular",VLOOKUP(Salidas!$A2,'PPTO Conservador'!$D$1:$L$26,8,0),IF(Salidas!$N2="Complementario",VLOOKUP(Salidas!$A2,'PPTO Conservador'!$D$1:$L$26,9,FALSE),))</f>
        <v>170000</v>
      </c>
      <c r="P2" s="268">
        <f>Salidas!$M2*Salidas!$I2</f>
        <v>854</v>
      </c>
      <c r="Q2" s="268">
        <f>Salidas!$M2*Salidas!$O2</f>
        <v>340000</v>
      </c>
      <c r="R2" s="273"/>
      <c r="S2" s="64"/>
      <c r="T2" s="64"/>
      <c r="U2" s="64"/>
      <c r="V2" s="64"/>
      <c r="W2" s="64"/>
      <c r="X2" s="64"/>
      <c r="Y2" s="64"/>
      <c r="Z2" s="64"/>
    </row>
    <row r="3" spans="1:26">
      <c r="A3" s="57" t="s">
        <v>73</v>
      </c>
      <c r="B3" s="58" t="str">
        <f>IF(ISERROR(VLOOKUP(Salidas!$A3,Inventario!$A$2:$M$21,2,FALSE)),"",VLOOKUP(Salidas!$A3,Inventario!$A$2:$M$21,2,FALSE))</f>
        <v>Pentaxim</v>
      </c>
      <c r="C3" s="58" t="str">
        <f>IF(ISERROR(VLOOKUP(Salidas!$A3,Inventario!$A$2:$M$21,3,FALSE)),"",VLOOKUP(Salidas!$A3,Inventario!$A$2:$M$21,3,FALSE))</f>
        <v>Difteria-Tosferina, tetano, polio, haemophilus</v>
      </c>
      <c r="D3" s="59" t="str">
        <f>IF(ISERROR(VLOOKUP(Salidas!$A3,Inventario!$A$2:$M$21,4,FALSE)),"",VLOOKUP(Salidas!$A3,Inventario!$A$2:$M$21,4,FALSE))</f>
        <v>IPS FARALLONES</v>
      </c>
      <c r="E3" s="59" t="str">
        <f>IF(ISERROR(VLOOKUP(Salidas!$A3,Inventario!$A$2:$M$21,5,FALSE)),"",VLOOKUP(Salidas!$A3,Inventario!$A$2:$M$21,5,FALSE))</f>
        <v>Sanofi</v>
      </c>
      <c r="F3" s="60" t="str">
        <f>IF(ISERROR(VLOOKUP(Salidas!$A3,Inventario!$A$2:$M$21,6,FALSE)),"",VLOOKUP(Salidas!$A3,Inventario!$A$2:$M$21,6,FALSE))</f>
        <v>2800</v>
      </c>
      <c r="G3" s="274">
        <f>IF(ISERROR(VLOOKUP(Salidas!$A3,Inventario!$A$2:$M$21,7,FALSE)),,VLOOKUP(Salidas!$A3,Inventario!$A$2:$M$21,7,FALSE))</f>
        <v>1</v>
      </c>
      <c r="H3" s="275">
        <f>IF(ISERROR(VLOOKUP(Salidas!$A3,Inventario!$A$2:$M$21,8,FALSE)),,VLOOKUP(Salidas!$A3,Inventario!$A$2:$M$21,8,FALSE))</f>
        <v>66</v>
      </c>
      <c r="I3" s="275">
        <f>IF(ISERROR(VLOOKUP(Salidas!$A3,Inventario!$A$2:$M$21,9,FALSE)),,VLOOKUP(Salidas!$A3,Inventario!$A$2:$M$21,9,FALSE))</f>
        <v>66</v>
      </c>
      <c r="J3" s="269">
        <v>44419</v>
      </c>
      <c r="K3" s="62" t="s">
        <v>160</v>
      </c>
      <c r="L3" s="270">
        <f>IF(ISERROR(VLOOKUP(Salidas!$K3,Entradas!$H$1:$I$412,2,FALSE)),"",VLOOKUP(Salidas!$K3,Entradas!$H$1:$I$412,2,FALSE))</f>
        <v>44803</v>
      </c>
      <c r="M3" s="63">
        <v>1</v>
      </c>
      <c r="N3" s="62" t="s">
        <v>375</v>
      </c>
      <c r="O3" s="275">
        <f>IF(Salidas!$N3="Particular",VLOOKUP(Salidas!$A3,'PPTO Conservador'!$D$1:$L$26,8,0),IF(Salidas!$N3="Complementario",VLOOKUP(Salidas!$A3,'PPTO Conservador'!$D$1:$L$26,9,FALSE),))</f>
        <v>170000</v>
      </c>
      <c r="P3" s="275">
        <f>Salidas!$M3*Salidas!$I3</f>
        <v>66</v>
      </c>
      <c r="Q3" s="275">
        <f>Salidas!$M3*Salidas!$O3</f>
        <v>170000</v>
      </c>
      <c r="R3" s="276"/>
      <c r="S3" s="64"/>
      <c r="T3" s="64"/>
      <c r="U3" s="64"/>
      <c r="V3" s="64"/>
      <c r="W3" s="64"/>
      <c r="X3" s="64"/>
      <c r="Y3" s="64"/>
      <c r="Z3" s="64"/>
    </row>
    <row r="4" spans="1:26">
      <c r="A4" s="57" t="s">
        <v>81</v>
      </c>
      <c r="B4" s="58" t="str">
        <f>IF(ISERROR(VLOOKUP(Salidas!$A4,Inventario!$A$2:$M$21,2,FALSE)),"",VLOOKUP(Salidas!$A4,Inventario!$A$2:$M$21,2,FALSE))</f>
        <v>Stamaril</v>
      </c>
      <c r="C4" s="58" t="str">
        <f>IF(ISERROR(VLOOKUP(Salidas!$A4,Inventario!$A$2:$M$21,3,FALSE)),"",VLOOKUP(Salidas!$A4,Inventario!$A$2:$M$21,3,FALSE))</f>
        <v>Fiebre amarilla</v>
      </c>
      <c r="D4" s="59" t="str">
        <f>IF(ISERROR(VLOOKUP(Salidas!$A4,Inventario!$A$2:$M$21,4,FALSE)),"",VLOOKUP(Salidas!$A4,Inventario!$A$2:$M$21,4,FALSE))</f>
        <v>IPS FARALLONES</v>
      </c>
      <c r="E4" s="59" t="str">
        <f>IF(ISERROR(VLOOKUP(Salidas!$A4,Inventario!$A$2:$M$21,5,FALSE)),"",VLOOKUP(Salidas!$A4,Inventario!$A$2:$M$21,5,FALSE))</f>
        <v>Sanofi</v>
      </c>
      <c r="F4" s="60" t="str">
        <f>IF(ISERROR(VLOOKUP(Salidas!$A4,Inventario!$A$2:$M$21,6,FALSE)),"",VLOOKUP(Salidas!$A4,Inventario!$A$2:$M$21,6,FALSE))</f>
        <v>3000</v>
      </c>
      <c r="G4" s="274">
        <f>IF(ISERROR(VLOOKUP(Salidas!$A4,Inventario!$A$2:$M$21,7,FALSE)),,VLOOKUP(Salidas!$A4,Inventario!$A$2:$M$21,7,FALSE))</f>
        <v>1</v>
      </c>
      <c r="H4" s="275">
        <f>IF(ISERROR(VLOOKUP(Salidas!$A4,Inventario!$A$2:$M$21,8,FALSE)),,VLOOKUP(Salidas!$A4,Inventario!$A$2:$M$21,8,FALSE))</f>
        <v>59</v>
      </c>
      <c r="I4" s="275">
        <f>IF(ISERROR(VLOOKUP(Salidas!$A4,Inventario!$A$2:$M$21,9,FALSE)),,VLOOKUP(Salidas!$A4,Inventario!$A$2:$M$21,9,FALSE))</f>
        <v>59</v>
      </c>
      <c r="J4" s="269">
        <v>44419</v>
      </c>
      <c r="K4" s="62" t="s">
        <v>166</v>
      </c>
      <c r="L4" s="270">
        <f>IF(ISERROR(VLOOKUP(Salidas!$K4,Entradas!$H$1:$I$412,2,FALSE)),"",VLOOKUP(Salidas!$K4,Entradas!$H$1:$I$412,2,FALSE))</f>
        <v>44712</v>
      </c>
      <c r="M4" s="63">
        <v>1</v>
      </c>
      <c r="N4" s="62" t="s">
        <v>375</v>
      </c>
      <c r="O4" s="275">
        <f>IF(Salidas!$N4="Particular",VLOOKUP(Salidas!$A4,'PPTO Conservador'!$D$1:$L$26,8,0),IF(Salidas!$N4="Complementario",VLOOKUP(Salidas!$A4,'PPTO Conservador'!$D$1:$L$26,9,FALSE),))</f>
        <v>110000</v>
      </c>
      <c r="P4" s="275">
        <f>Salidas!$M4*Salidas!$I4</f>
        <v>59</v>
      </c>
      <c r="Q4" s="275">
        <f>Salidas!$M4*Salidas!$O4</f>
        <v>110000</v>
      </c>
      <c r="R4" s="276"/>
      <c r="S4" s="64"/>
      <c r="T4" s="64"/>
      <c r="U4" s="64"/>
      <c r="V4" s="64"/>
      <c r="W4" s="64"/>
      <c r="X4" s="64"/>
      <c r="Y4" s="64"/>
      <c r="Z4" s="64"/>
    </row>
    <row r="5" spans="1:26">
      <c r="A5" s="57" t="s">
        <v>89</v>
      </c>
      <c r="B5" s="58" t="str">
        <f>IF(ISERROR(VLOOKUP(Salidas!$A5,Inventario!$A$2:$M$21,2,FALSE)),"",VLOOKUP(Salidas!$A5,Inventario!$A$2:$M$21,2,FALSE))</f>
        <v>Fluquadri</v>
      </c>
      <c r="C5" s="58" t="str">
        <f>IF(ISERROR(VLOOKUP(Salidas!$A5,Inventario!$A$2:$M$21,3,FALSE)),"",VLOOKUP(Salidas!$A5,Inventario!$A$2:$M$21,3,FALSE))</f>
        <v>Influenza</v>
      </c>
      <c r="D5" s="59" t="str">
        <f>IF(ISERROR(VLOOKUP(Salidas!$A5,Inventario!$A$2:$M$21,4,FALSE)),"",VLOOKUP(Salidas!$A5,Inventario!$A$2:$M$21,4,FALSE))</f>
        <v>IPS FARALLONES</v>
      </c>
      <c r="E5" s="59" t="str">
        <f>IF(ISERROR(VLOOKUP(Salidas!$A5,Inventario!$A$2:$M$21,5,FALSE)),"",VLOOKUP(Salidas!$A5,Inventario!$A$2:$M$21,5,FALSE))</f>
        <v>Sanofi</v>
      </c>
      <c r="F5" s="60" t="str">
        <f>IF(ISERROR(VLOOKUP(Salidas!$A5,Inventario!$A$2:$M$21,6,FALSE)),"",VLOOKUP(Salidas!$A5,Inventario!$A$2:$M$21,6,FALSE))</f>
        <v>164992</v>
      </c>
      <c r="G5" s="274">
        <f>IF(ISERROR(VLOOKUP(Salidas!$A5,Inventario!$A$2:$M$21,7,FALSE)),,VLOOKUP(Salidas!$A5,Inventario!$A$2:$M$21,7,FALSE))</f>
        <v>1</v>
      </c>
      <c r="H5" s="275">
        <f>IF(ISERROR(VLOOKUP(Salidas!$A5,Inventario!$A$2:$M$21,8,FALSE)),,VLOOKUP(Salidas!$A5,Inventario!$A$2:$M$21,8,FALSE))</f>
        <v>419</v>
      </c>
      <c r="I5" s="275">
        <f>IF(ISERROR(VLOOKUP(Salidas!$A5,Inventario!$A$2:$M$21,9,FALSE)),,VLOOKUP(Salidas!$A5,Inventario!$A$2:$M$21,9,FALSE))</f>
        <v>419</v>
      </c>
      <c r="J5" s="269">
        <v>44419</v>
      </c>
      <c r="K5" s="62" t="s">
        <v>158</v>
      </c>
      <c r="L5" s="270">
        <f>IF(ISERROR(VLOOKUP(Salidas!$K5,Entradas!$H$1:$I$412,2,FALSE)),"",VLOOKUP(Salidas!$K5,Entradas!$H$1:$I$412,2,FALSE))</f>
        <v>44592</v>
      </c>
      <c r="M5" s="63">
        <v>6</v>
      </c>
      <c r="N5" s="62" t="s">
        <v>1928</v>
      </c>
      <c r="O5" s="275">
        <f>IF(Salidas!$N5="Particular",VLOOKUP(Salidas!$A5,'PPTO Conservador'!$D$1:$L$26,8,0),IF(Salidas!$N5="Complementario",VLOOKUP(Salidas!$A5,'PPTO Conservador'!$D$1:$L$26,9,FALSE),))</f>
        <v>60000</v>
      </c>
      <c r="P5" s="275">
        <f>Salidas!$M5*Salidas!$I5</f>
        <v>2514</v>
      </c>
      <c r="Q5" s="275">
        <f>Salidas!$M5*Salidas!$O5</f>
        <v>360000</v>
      </c>
      <c r="R5" s="276"/>
      <c r="S5" s="64"/>
      <c r="T5" s="64"/>
      <c r="U5" s="64"/>
      <c r="V5" s="64"/>
      <c r="W5" s="64"/>
      <c r="X5" s="64"/>
      <c r="Y5" s="64"/>
      <c r="Z5" s="64"/>
    </row>
    <row r="6" spans="1:26">
      <c r="A6" s="57" t="s">
        <v>89</v>
      </c>
      <c r="B6" s="58" t="str">
        <f>IF(ISERROR(VLOOKUP(Salidas!$A6,Inventario!$A$2:$M$21,2,FALSE)),"",VLOOKUP(Salidas!$A6,Inventario!$A$2:$M$21,2,FALSE))</f>
        <v>Fluquadri</v>
      </c>
      <c r="C6" s="58" t="str">
        <f>IF(ISERROR(VLOOKUP(Salidas!$A6,Inventario!$A$2:$M$21,3,FALSE)),"",VLOOKUP(Salidas!$A6,Inventario!$A$2:$M$21,3,FALSE))</f>
        <v>Influenza</v>
      </c>
      <c r="D6" s="59" t="str">
        <f>IF(ISERROR(VLOOKUP(Salidas!$A6,Inventario!$A$2:$M$21,4,FALSE)),"",VLOOKUP(Salidas!$A6,Inventario!$A$2:$M$21,4,FALSE))</f>
        <v>IPS FARALLONES</v>
      </c>
      <c r="E6" s="59" t="str">
        <f>IF(ISERROR(VLOOKUP(Salidas!$A6,Inventario!$A$2:$M$21,5,FALSE)),"",VLOOKUP(Salidas!$A6,Inventario!$A$2:$M$21,5,FALSE))</f>
        <v>Sanofi</v>
      </c>
      <c r="F6" s="60" t="str">
        <f>IF(ISERROR(VLOOKUP(Salidas!$A6,Inventario!$A$2:$M$21,6,FALSE)),"",VLOOKUP(Salidas!$A6,Inventario!$A$2:$M$21,6,FALSE))</f>
        <v>164992</v>
      </c>
      <c r="G6" s="274">
        <f>IF(ISERROR(VLOOKUP(Salidas!$A6,Inventario!$A$2:$M$21,7,FALSE)),,VLOOKUP(Salidas!$A6,Inventario!$A$2:$M$21,7,FALSE))</f>
        <v>1</v>
      </c>
      <c r="H6" s="275">
        <f>IF(ISERROR(VLOOKUP(Salidas!$A6,Inventario!$A$2:$M$21,8,FALSE)),,VLOOKUP(Salidas!$A6,Inventario!$A$2:$M$21,8,FALSE))</f>
        <v>419</v>
      </c>
      <c r="I6" s="275">
        <f>IF(ISERROR(VLOOKUP(Salidas!$A6,Inventario!$A$2:$M$21,9,FALSE)),,VLOOKUP(Salidas!$A6,Inventario!$A$2:$M$21,9,FALSE))</f>
        <v>419</v>
      </c>
      <c r="J6" s="269">
        <v>44420</v>
      </c>
      <c r="K6" s="62" t="s">
        <v>158</v>
      </c>
      <c r="L6" s="270">
        <f>IF(ISERROR(VLOOKUP(Salidas!$K6,Entradas!$H$1:$I$412,2,FALSE)),"",VLOOKUP(Salidas!$K6,Entradas!$H$1:$I$412,2,FALSE))</f>
        <v>44592</v>
      </c>
      <c r="M6" s="63">
        <v>1</v>
      </c>
      <c r="N6" s="276" t="s">
        <v>1928</v>
      </c>
      <c r="O6" s="275">
        <f>IF(Salidas!$N6="Particular",VLOOKUP(Salidas!$A6,'PPTO Conservador'!$D$1:$L$26,8,0),IF(Salidas!$N6="Complementario",VLOOKUP(Salidas!$A6,'PPTO Conservador'!$D$1:$L$26,9,FALSE),))</f>
        <v>60000</v>
      </c>
      <c r="P6" s="275">
        <f>Salidas!$M6*Salidas!$I6</f>
        <v>419</v>
      </c>
      <c r="Q6" s="275">
        <f>Salidas!$M6*Salidas!$O6</f>
        <v>60000</v>
      </c>
      <c r="R6" s="276"/>
      <c r="S6" s="64"/>
      <c r="T6" s="64"/>
      <c r="U6" s="64"/>
      <c r="V6" s="64"/>
      <c r="W6" s="64"/>
      <c r="X6" s="64"/>
      <c r="Y6" s="64"/>
      <c r="Z6" s="64"/>
    </row>
    <row r="7" spans="1:26" ht="15" customHeight="1">
      <c r="A7" s="57" t="s">
        <v>51</v>
      </c>
      <c r="B7" s="58" t="str">
        <f>IF(ISERROR(VLOOKUP(Salidas!$A7,Inventario!$A$2:$M$21,2,FALSE)),"",VLOOKUP(Salidas!$A7,Inventario!$A$2:$M$21,2,FALSE))</f>
        <v/>
      </c>
      <c r="C7" s="58" t="str">
        <f>IF(ISERROR(VLOOKUP(Salidas!$A7,Inventario!$A$2:$M$21,3,FALSE)),"",VLOOKUP(Salidas!$A7,Inventario!$A$2:$M$21,3,FALSE))</f>
        <v/>
      </c>
      <c r="D7" s="59" t="str">
        <f>IF(ISERROR(VLOOKUP(Salidas!$A7,Inventario!$A$2:$M$21,4,FALSE)),"",VLOOKUP(Salidas!$A7,Inventario!$A$2:$M$21,4,FALSE))</f>
        <v/>
      </c>
      <c r="E7" s="59" t="str">
        <f>IF(ISERROR(VLOOKUP(Salidas!$A7,Inventario!$A$2:$M$21,5,FALSE)),"",VLOOKUP(Salidas!$A7,Inventario!$A$2:$M$21,5,FALSE))</f>
        <v/>
      </c>
      <c r="F7" s="60" t="str">
        <f>IF(ISERROR(VLOOKUP(Salidas!$A7,Inventario!$A$2:$M$21,6,FALSE)),"",VLOOKUP(Salidas!$A7,Inventario!$A$2:$M$21,6,FALSE))</f>
        <v/>
      </c>
      <c r="G7" s="274">
        <f>IF(ISERROR(VLOOKUP(Salidas!$A7,Inventario!$A$2:$M$21,7,FALSE)),,VLOOKUP(Salidas!$A7,Inventario!$A$2:$M$21,7,FALSE))</f>
        <v>0</v>
      </c>
      <c r="H7" s="275">
        <f>IF(ISERROR(VLOOKUP(Salidas!$A7,Inventario!$A$2:$M$21,8,FALSE)),,VLOOKUP(Salidas!$A7,Inventario!$A$2:$M$21,8,FALSE))</f>
        <v>0</v>
      </c>
      <c r="I7" s="275">
        <f>IF(ISERROR(VLOOKUP(Salidas!$A7,Inventario!$A$2:$M$21,9,FALSE)),,VLOOKUP(Salidas!$A7,Inventario!$A$2:$M$21,9,FALSE))</f>
        <v>0</v>
      </c>
      <c r="J7" s="269">
        <v>44421</v>
      </c>
      <c r="K7" s="62" t="s">
        <v>171</v>
      </c>
      <c r="L7" s="270">
        <f>IF(ISERROR(VLOOKUP(Salidas!$K7,Entradas!$H$1:$I$412,2,FALSE)),"",VLOOKUP(Salidas!$K7,Entradas!$H$1:$I$412,2,FALSE))</f>
        <v>44865</v>
      </c>
      <c r="M7" s="63">
        <v>1</v>
      </c>
      <c r="N7" s="276" t="s">
        <v>1928</v>
      </c>
      <c r="O7" s="275">
        <f>IF(Salidas!$N7="Particular",VLOOKUP(Salidas!$A7,'PPTO Conservador'!$D$1:$L$26,8,0),IF(Salidas!$N7="Complementario",VLOOKUP(Salidas!$A7,'PPTO Conservador'!$D$1:$L$26,9,FALSE),))</f>
        <v>225000</v>
      </c>
      <c r="P7" s="275">
        <f>Salidas!$M7*Salidas!$I7</f>
        <v>0</v>
      </c>
      <c r="Q7" s="275">
        <f>Salidas!$M7*Salidas!$O7</f>
        <v>225000</v>
      </c>
      <c r="R7" s="276"/>
      <c r="S7" s="64"/>
      <c r="T7" s="64"/>
      <c r="U7" s="64"/>
      <c r="V7" s="64"/>
      <c r="W7" s="64"/>
      <c r="X7" s="64"/>
      <c r="Y7" s="64"/>
      <c r="Z7" s="64"/>
    </row>
    <row r="8" spans="1:26">
      <c r="A8" s="57" t="s">
        <v>77</v>
      </c>
      <c r="B8" s="58" t="str">
        <f>IF(ISERROR(VLOOKUP(Salidas!$A8,Inventario!$A$2:$M$21,2,FALSE)),"",VLOOKUP(Salidas!$A8,Inventario!$A$2:$M$21,2,FALSE))</f>
        <v>Hexaxim</v>
      </c>
      <c r="C8" s="58" t="str">
        <f>IF(ISERROR(VLOOKUP(Salidas!$A8,Inventario!$A$2:$M$21,3,FALSE)),"",VLOOKUP(Salidas!$A8,Inventario!$A$2:$M$21,3,FALSE))</f>
        <v>DPAT + VPI + HIB + HB</v>
      </c>
      <c r="D8" s="59" t="str">
        <f>IF(ISERROR(VLOOKUP(Salidas!$A8,Inventario!$A$2:$M$21,4,FALSE)),"",VLOOKUP(Salidas!$A8,Inventario!$A$2:$M$21,4,FALSE))</f>
        <v>IPS FARALLONES</v>
      </c>
      <c r="E8" s="59" t="str">
        <f>IF(ISERROR(VLOOKUP(Salidas!$A8,Inventario!$A$2:$M$21,5,FALSE)),"",VLOOKUP(Salidas!$A8,Inventario!$A$2:$M$21,5,FALSE))</f>
        <v>Sanofi</v>
      </c>
      <c r="F8" s="60" t="str">
        <f>IF(ISERROR(VLOOKUP(Salidas!$A8,Inventario!$A$2:$M$21,6,FALSE)),"",VLOOKUP(Salidas!$A8,Inventario!$A$2:$M$21,6,FALSE))</f>
        <v>3800</v>
      </c>
      <c r="G8" s="274">
        <f>IF(ISERROR(VLOOKUP(Salidas!$A8,Inventario!$A$2:$M$21,7,FALSE)),,VLOOKUP(Salidas!$A8,Inventario!$A$2:$M$21,7,FALSE))</f>
        <v>1</v>
      </c>
      <c r="H8" s="275">
        <f>IF(ISERROR(VLOOKUP(Salidas!$A8,Inventario!$A$2:$M$21,8,FALSE)),,VLOOKUP(Salidas!$A8,Inventario!$A$2:$M$21,8,FALSE))</f>
        <v>127</v>
      </c>
      <c r="I8" s="275">
        <f>IF(ISERROR(VLOOKUP(Salidas!$A8,Inventario!$A$2:$M$21,9,FALSE)),,VLOOKUP(Salidas!$A8,Inventario!$A$2:$M$21,9,FALSE))</f>
        <v>127</v>
      </c>
      <c r="J8" s="269">
        <v>44421</v>
      </c>
      <c r="K8" s="62" t="s">
        <v>159</v>
      </c>
      <c r="L8" s="270">
        <f>IF(ISERROR(VLOOKUP(Salidas!$K8,Entradas!$H$1:$I$412,2,FALSE)),"",VLOOKUP(Salidas!$K8,Entradas!$H$1:$I$412,2,FALSE))</f>
        <v>44773</v>
      </c>
      <c r="M8" s="63">
        <v>1</v>
      </c>
      <c r="N8" s="276" t="s">
        <v>1928</v>
      </c>
      <c r="O8" s="275">
        <f>IF(Salidas!$N8="Particular",VLOOKUP(Salidas!$A8,'PPTO Conservador'!$D$1:$L$26,8,0),IF(Salidas!$N8="Complementario",VLOOKUP(Salidas!$A8,'PPTO Conservador'!$D$1:$L$26,9,FALSE),))</f>
        <v>210000</v>
      </c>
      <c r="P8" s="275">
        <f>Salidas!$M8*Salidas!$I8</f>
        <v>127</v>
      </c>
      <c r="Q8" s="275">
        <f>Salidas!$M8*Salidas!$O8</f>
        <v>210000</v>
      </c>
      <c r="R8" s="276"/>
      <c r="S8" s="64"/>
      <c r="T8" s="64"/>
      <c r="U8" s="64"/>
      <c r="V8" s="64"/>
      <c r="W8" s="64"/>
      <c r="X8" s="64"/>
      <c r="Y8" s="64"/>
      <c r="Z8" s="64"/>
    </row>
    <row r="9" spans="1:26">
      <c r="A9" s="57" t="s">
        <v>96</v>
      </c>
      <c r="B9" s="58" t="str">
        <f>IF(ISERROR(VLOOKUP(Salidas!$A9,Inventario!$A$2:$M$21,2,FALSE)),"",VLOOKUP(Salidas!$A9,Inventario!$A$2:$M$21,2,FALSE))</f>
        <v>Rotateq</v>
      </c>
      <c r="C9" s="58" t="str">
        <f>IF(ISERROR(VLOOKUP(Salidas!$A9,Inventario!$A$2:$M$21,3,FALSE)),"",VLOOKUP(Salidas!$A9,Inventario!$A$2:$M$21,3,FALSE))</f>
        <v>Rotavirus Vivo Atenuado</v>
      </c>
      <c r="D9" s="59" t="str">
        <f>IF(ISERROR(VLOOKUP(Salidas!$A9,Inventario!$A$2:$M$21,4,FALSE)),"",VLOOKUP(Salidas!$A9,Inventario!$A$2:$M$21,4,FALSE))</f>
        <v>IPS FARALLONES</v>
      </c>
      <c r="E9" s="59" t="str">
        <f>IF(ISERROR(VLOOKUP(Salidas!$A9,Inventario!$A$2:$M$21,5,FALSE)),"",VLOOKUP(Salidas!$A9,Inventario!$A$2:$M$21,5,FALSE))</f>
        <v>Merck</v>
      </c>
      <c r="F9" s="60" t="str">
        <f>IF(ISERROR(VLOOKUP(Salidas!$A9,Inventario!$A$2:$M$21,6,FALSE)),"",VLOOKUP(Salidas!$A9,Inventario!$A$2:$M$21,6,FALSE))</f>
        <v>1800</v>
      </c>
      <c r="G9" s="274">
        <f>IF(ISERROR(VLOOKUP(Salidas!$A9,Inventario!$A$2:$M$21,7,FALSE)),,VLOOKUP(Salidas!$A9,Inventario!$A$2:$M$21,7,FALSE))</f>
        <v>1</v>
      </c>
      <c r="H9" s="275">
        <f>IF(ISERROR(VLOOKUP(Salidas!$A9,Inventario!$A$2:$M$21,8,FALSE)),,VLOOKUP(Salidas!$A9,Inventario!$A$2:$M$21,8,FALSE))</f>
        <v>109</v>
      </c>
      <c r="I9" s="275">
        <f>IF(ISERROR(VLOOKUP(Salidas!$A9,Inventario!$A$2:$M$21,9,FALSE)),,VLOOKUP(Salidas!$A9,Inventario!$A$2:$M$21,9,FALSE))</f>
        <v>109</v>
      </c>
      <c r="J9" s="269">
        <v>44421</v>
      </c>
      <c r="K9" s="62" t="s">
        <v>157</v>
      </c>
      <c r="L9" s="270">
        <f>IF(ISERROR(VLOOKUP(Salidas!$K9,Entradas!$H$1:$I$412,2,FALSE)),"",VLOOKUP(Salidas!$K9,Entradas!$H$1:$I$412,2,FALSE))</f>
        <v>44805</v>
      </c>
      <c r="M9" s="63">
        <v>1</v>
      </c>
      <c r="N9" s="276" t="s">
        <v>1928</v>
      </c>
      <c r="O9" s="275">
        <f>IF(Salidas!$N9="Particular",VLOOKUP(Salidas!$A9,'PPTO Conservador'!$D$1:$L$26,8,0),IF(Salidas!$N9="Complementario",VLOOKUP(Salidas!$A9,'PPTO Conservador'!$D$1:$L$26,9,FALSE),))</f>
        <v>190000</v>
      </c>
      <c r="P9" s="275">
        <f>Salidas!$M9*Salidas!$I9</f>
        <v>109</v>
      </c>
      <c r="Q9" s="275">
        <f>Salidas!$M9*Salidas!$O9</f>
        <v>190000</v>
      </c>
      <c r="R9" s="276"/>
      <c r="S9" s="64"/>
      <c r="T9" s="64"/>
      <c r="U9" s="64"/>
      <c r="V9" s="64"/>
      <c r="W9" s="64"/>
      <c r="X9" s="64"/>
      <c r="Y9" s="64"/>
      <c r="Z9" s="64"/>
    </row>
    <row r="10" spans="1:26">
      <c r="A10" s="57" t="s">
        <v>118</v>
      </c>
      <c r="B10" s="58" t="str">
        <f>IF(ISERROR(VLOOKUP(Salidas!$A10,Inventario!$A$2:$M$21,2,FALSE)),"",VLOOKUP(Salidas!$A10,Inventario!$A$2:$M$21,2,FALSE))</f>
        <v>Varivax</v>
      </c>
      <c r="C10" s="58" t="str">
        <f>IF(ISERROR(VLOOKUP(Salidas!$A10,Inventario!$A$2:$M$21,3,FALSE)),"",VLOOKUP(Salidas!$A10,Inventario!$A$2:$M$21,3,FALSE))</f>
        <v>Varicela</v>
      </c>
      <c r="D10" s="59" t="str">
        <f>IF(ISERROR(VLOOKUP(Salidas!$A10,Inventario!$A$2:$M$21,4,FALSE)),"",VLOOKUP(Salidas!$A10,Inventario!$A$2:$M$21,4,FALSE))</f>
        <v>IPS FARALLONES</v>
      </c>
      <c r="E10" s="59" t="str">
        <f>IF(ISERROR(VLOOKUP(Salidas!$A10,Inventario!$A$2:$M$21,5,FALSE)),"",VLOOKUP(Salidas!$A10,Inventario!$A$2:$M$21,5,FALSE))</f>
        <v>Merck</v>
      </c>
      <c r="F10" s="60" t="str">
        <f>IF(ISERROR(VLOOKUP(Salidas!$A10,Inventario!$A$2:$M$21,6,FALSE)),"",VLOOKUP(Salidas!$A10,Inventario!$A$2:$M$21,6,FALSE))</f>
        <v>4500</v>
      </c>
      <c r="G10" s="274">
        <f>IF(ISERROR(VLOOKUP(Salidas!$A10,Inventario!$A$2:$M$21,7,FALSE)),,VLOOKUP(Salidas!$A10,Inventario!$A$2:$M$21,7,FALSE))</f>
        <v>1</v>
      </c>
      <c r="H10" s="275">
        <f>IF(ISERROR(VLOOKUP(Salidas!$A10,Inventario!$A$2:$M$21,8,FALSE)),,VLOOKUP(Salidas!$A10,Inventario!$A$2:$M$21,8,FALSE))</f>
        <v>47</v>
      </c>
      <c r="I10" s="275">
        <f>IF(ISERROR(VLOOKUP(Salidas!$A10,Inventario!$A$2:$M$21,9,FALSE)),,VLOOKUP(Salidas!$A10,Inventario!$A$2:$M$21,9,FALSE))</f>
        <v>47</v>
      </c>
      <c r="J10" s="269">
        <v>44421</v>
      </c>
      <c r="K10" s="62" t="s">
        <v>161</v>
      </c>
      <c r="L10" s="270">
        <f>IF(ISERROR(VLOOKUP(Salidas!$K10,Entradas!$H$1:$I$412,2,FALSE)),"",VLOOKUP(Salidas!$K10,Entradas!$H$1:$I$412,2,FALSE))</f>
        <v>44957</v>
      </c>
      <c r="M10" s="63">
        <v>1</v>
      </c>
      <c r="N10" s="276" t="s">
        <v>1928</v>
      </c>
      <c r="O10" s="275">
        <f>IF(Salidas!$N10="Particular",VLOOKUP(Salidas!$A10,'PPTO Conservador'!$D$1:$L$26,8,0),IF(Salidas!$N10="Complementario",VLOOKUP(Salidas!$A10,'PPTO Conservador'!$D$1:$L$26,9,FALSE),))</f>
        <v>150000</v>
      </c>
      <c r="P10" s="275">
        <f>Salidas!$M10*Salidas!$I10</f>
        <v>47</v>
      </c>
      <c r="Q10" s="275">
        <f>Salidas!$M10*Salidas!$O10</f>
        <v>150000</v>
      </c>
      <c r="R10" s="276"/>
      <c r="S10" s="64"/>
      <c r="T10" s="64"/>
      <c r="U10" s="64"/>
      <c r="V10" s="64"/>
      <c r="W10" s="64"/>
      <c r="X10" s="64"/>
      <c r="Y10" s="64"/>
      <c r="Z10" s="64"/>
    </row>
    <row r="11" spans="1:26">
      <c r="A11" s="57" t="s">
        <v>89</v>
      </c>
      <c r="B11" s="58" t="str">
        <f>IF(ISERROR(VLOOKUP(Salidas!$A11,Inventario!$A$2:$M$21,2,FALSE)),"",VLOOKUP(Salidas!$A11,Inventario!$A$2:$M$21,2,FALSE))</f>
        <v>Fluquadri</v>
      </c>
      <c r="C11" s="58" t="str">
        <f>IF(ISERROR(VLOOKUP(Salidas!$A11,Inventario!$A$2:$M$21,3,FALSE)),"",VLOOKUP(Salidas!$A11,Inventario!$A$2:$M$21,3,FALSE))</f>
        <v>Influenza</v>
      </c>
      <c r="D11" s="59" t="str">
        <f>IF(ISERROR(VLOOKUP(Salidas!$A11,Inventario!$A$2:$M$21,4,FALSE)),"",VLOOKUP(Salidas!$A11,Inventario!$A$2:$M$21,4,FALSE))</f>
        <v>IPS FARALLONES</v>
      </c>
      <c r="E11" s="59" t="str">
        <f>IF(ISERROR(VLOOKUP(Salidas!$A11,Inventario!$A$2:$M$21,5,FALSE)),"",VLOOKUP(Salidas!$A11,Inventario!$A$2:$M$21,5,FALSE))</f>
        <v>Sanofi</v>
      </c>
      <c r="F11" s="60" t="str">
        <f>IF(ISERROR(VLOOKUP(Salidas!$A11,Inventario!$A$2:$M$21,6,FALSE)),"",VLOOKUP(Salidas!$A11,Inventario!$A$2:$M$21,6,FALSE))</f>
        <v>164992</v>
      </c>
      <c r="G11" s="274">
        <f>IF(ISERROR(VLOOKUP(Salidas!$A11,Inventario!$A$2:$M$21,7,FALSE)),,VLOOKUP(Salidas!$A11,Inventario!$A$2:$M$21,7,FALSE))</f>
        <v>1</v>
      </c>
      <c r="H11" s="275">
        <f>IF(ISERROR(VLOOKUP(Salidas!$A11,Inventario!$A$2:$M$21,8,FALSE)),,VLOOKUP(Salidas!$A11,Inventario!$A$2:$M$21,8,FALSE))</f>
        <v>419</v>
      </c>
      <c r="I11" s="275">
        <f>IF(ISERROR(VLOOKUP(Salidas!$A11,Inventario!$A$2:$M$21,9,FALSE)),,VLOOKUP(Salidas!$A11,Inventario!$A$2:$M$21,9,FALSE))</f>
        <v>419</v>
      </c>
      <c r="J11" s="269">
        <v>44421</v>
      </c>
      <c r="K11" s="62" t="s">
        <v>158</v>
      </c>
      <c r="L11" s="270">
        <f>IF(ISERROR(VLOOKUP(Salidas!$K11,Entradas!$H$1:$I$412,2,FALSE)),"",VLOOKUP(Salidas!$K11,Entradas!$H$1:$I$412,2,FALSE))</f>
        <v>44592</v>
      </c>
      <c r="M11" s="63">
        <v>1</v>
      </c>
      <c r="N11" s="276" t="s">
        <v>1928</v>
      </c>
      <c r="O11" s="275">
        <f>IF(Salidas!$N11="Particular",VLOOKUP(Salidas!$A11,'PPTO Conservador'!$D$1:$L$26,8,0),IF(Salidas!$N11="Complementario",VLOOKUP(Salidas!$A11,'PPTO Conservador'!$D$1:$L$26,9,FALSE),))</f>
        <v>60000</v>
      </c>
      <c r="P11" s="275">
        <f>Salidas!$M11*Salidas!$I11</f>
        <v>419</v>
      </c>
      <c r="Q11" s="275">
        <f>Salidas!$M11*Salidas!$O11</f>
        <v>60000</v>
      </c>
      <c r="R11" s="276"/>
      <c r="S11" s="64"/>
      <c r="T11" s="64"/>
      <c r="U11" s="64"/>
      <c r="V11" s="64"/>
      <c r="W11" s="64"/>
      <c r="X11" s="64"/>
      <c r="Y11" s="64"/>
      <c r="Z11" s="64"/>
    </row>
    <row r="12" spans="1:26">
      <c r="A12" s="57" t="s">
        <v>89</v>
      </c>
      <c r="B12" s="58" t="str">
        <f>IF(ISERROR(VLOOKUP(Salidas!$A12,Inventario!$A$2:$M$21,2,FALSE)),"",VLOOKUP(Salidas!$A12,Inventario!$A$2:$M$21,2,FALSE))</f>
        <v>Fluquadri</v>
      </c>
      <c r="C12" s="58" t="str">
        <f>IF(ISERROR(VLOOKUP(Salidas!$A12,Inventario!$A$2:$M$21,3,FALSE)),"",VLOOKUP(Salidas!$A12,Inventario!$A$2:$M$21,3,FALSE))</f>
        <v>Influenza</v>
      </c>
      <c r="D12" s="59" t="str">
        <f>IF(ISERROR(VLOOKUP(Salidas!$A12,Inventario!$A$2:$M$21,4,FALSE)),"",VLOOKUP(Salidas!$A12,Inventario!$A$2:$M$21,4,FALSE))</f>
        <v>IPS FARALLONES</v>
      </c>
      <c r="E12" s="59" t="str">
        <f>IF(ISERROR(VLOOKUP(Salidas!$A12,Inventario!$A$2:$M$21,5,FALSE)),"",VLOOKUP(Salidas!$A12,Inventario!$A$2:$M$21,5,FALSE))</f>
        <v>Sanofi</v>
      </c>
      <c r="F12" s="60" t="str">
        <f>IF(ISERROR(VLOOKUP(Salidas!$A12,Inventario!$A$2:$M$21,6,FALSE)),"",VLOOKUP(Salidas!$A12,Inventario!$A$2:$M$21,6,FALSE))</f>
        <v>164992</v>
      </c>
      <c r="G12" s="274">
        <f>IF(ISERROR(VLOOKUP(Salidas!$A12,Inventario!$A$2:$M$21,7,FALSE)),,VLOOKUP(Salidas!$A12,Inventario!$A$2:$M$21,7,FALSE))</f>
        <v>1</v>
      </c>
      <c r="H12" s="275">
        <f>IF(ISERROR(VLOOKUP(Salidas!$A12,Inventario!$A$2:$M$21,8,FALSE)),,VLOOKUP(Salidas!$A12,Inventario!$A$2:$M$21,8,FALSE))</f>
        <v>419</v>
      </c>
      <c r="I12" s="275">
        <f>IF(ISERROR(VLOOKUP(Salidas!$A12,Inventario!$A$2:$M$21,9,FALSE)),,VLOOKUP(Salidas!$A12,Inventario!$A$2:$M$21,9,FALSE))</f>
        <v>419</v>
      </c>
      <c r="J12" s="269">
        <v>44421</v>
      </c>
      <c r="K12" s="62" t="s">
        <v>158</v>
      </c>
      <c r="L12" s="270">
        <f>IF(ISERROR(VLOOKUP(Salidas!$K12,Entradas!$H$1:$I$412,2,FALSE)),"",VLOOKUP(Salidas!$K12,Entradas!$H$1:$I$412,2,FALSE))</f>
        <v>44592</v>
      </c>
      <c r="M12" s="63">
        <v>1</v>
      </c>
      <c r="N12" s="276" t="s">
        <v>375</v>
      </c>
      <c r="O12" s="275">
        <f>IF(Salidas!$N12="Particular",VLOOKUP(Salidas!$A12,'PPTO Conservador'!$D$1:$L$26,8,0),IF(Salidas!$N12="Complementario",VLOOKUP(Salidas!$A12,'PPTO Conservador'!$D$1:$L$26,9,FALSE),))</f>
        <v>70000</v>
      </c>
      <c r="P12" s="275">
        <f>Salidas!$M12*Salidas!$I12</f>
        <v>419</v>
      </c>
      <c r="Q12" s="275">
        <f>Salidas!$M12*Salidas!$O12</f>
        <v>70000</v>
      </c>
      <c r="R12" s="276"/>
      <c r="S12" s="64"/>
      <c r="T12" s="64"/>
      <c r="U12" s="64"/>
      <c r="V12" s="64"/>
      <c r="W12" s="64"/>
      <c r="X12" s="64"/>
      <c r="Y12" s="64"/>
      <c r="Z12" s="64"/>
    </row>
    <row r="13" spans="1:26">
      <c r="A13" s="57" t="s">
        <v>47</v>
      </c>
      <c r="B13" s="58" t="str">
        <f>IF(ISERROR(VLOOKUP(Salidas!$A13,Inventario!$A$2:$M$21,2,FALSE)),"",VLOOKUP(Salidas!$A13,Inventario!$A$2:$M$21,2,FALSE))</f>
        <v>Nimenrix</v>
      </c>
      <c r="C13" s="58" t="str">
        <f>IF(ISERROR(VLOOKUP(Salidas!$A13,Inventario!$A$2:$M$21,3,FALSE)),"",VLOOKUP(Salidas!$A13,Inventario!$A$2:$M$21,3,FALSE))</f>
        <v>Meningococo</v>
      </c>
      <c r="D13" s="59" t="str">
        <f>IF(ISERROR(VLOOKUP(Salidas!$A13,Inventario!$A$2:$M$21,4,FALSE)),"",VLOOKUP(Salidas!$A13,Inventario!$A$2:$M$21,4,FALSE))</f>
        <v>Cobo Medical</v>
      </c>
      <c r="E13" s="59" t="str">
        <f>IF(ISERROR(VLOOKUP(Salidas!$A13,Inventario!$A$2:$M$21,5,FALSE)),"",VLOOKUP(Salidas!$A13,Inventario!$A$2:$M$21,5,FALSE))</f>
        <v>Pfizer</v>
      </c>
      <c r="F13" s="60" t="str">
        <f>IF(ISERROR(VLOOKUP(Salidas!$A13,Inventario!$A$2:$M$21,6,FALSE)),"",VLOOKUP(Salidas!$A13,Inventario!$A$2:$M$21,6,FALSE))</f>
        <v>3904</v>
      </c>
      <c r="G13" s="274">
        <f>IF(ISERROR(VLOOKUP(Salidas!$A13,Inventario!$A$2:$M$21,7,FALSE)),,VLOOKUP(Salidas!$A13,Inventario!$A$2:$M$21,7,FALSE))</f>
        <v>1</v>
      </c>
      <c r="H13" s="275">
        <f>IF(ISERROR(VLOOKUP(Salidas!$A13,Inventario!$A$2:$M$21,8,FALSE)),,VLOOKUP(Salidas!$A13,Inventario!$A$2:$M$21,8,FALSE))</f>
        <v>427</v>
      </c>
      <c r="I13" s="275">
        <f>IF(ISERROR(VLOOKUP(Salidas!$A13,Inventario!$A$2:$M$21,9,FALSE)),,VLOOKUP(Salidas!$A13,Inventario!$A$2:$M$21,9,FALSE))</f>
        <v>427</v>
      </c>
      <c r="J13" s="269">
        <v>44422</v>
      </c>
      <c r="K13" s="62" t="s">
        <v>169</v>
      </c>
      <c r="L13" s="270">
        <f>IF(ISERROR(VLOOKUP(Salidas!$K13,Entradas!$H$1:$I$412,2,FALSE)),"",VLOOKUP(Salidas!$K13,Entradas!$H$1:$I$412,2,FALSE))</f>
        <v>44834</v>
      </c>
      <c r="M13" s="63">
        <v>1</v>
      </c>
      <c r="N13" s="276" t="s">
        <v>1928</v>
      </c>
      <c r="O13" s="275">
        <f>IF(Salidas!$N13="Particular",VLOOKUP(Salidas!$A13,'PPTO Conservador'!$D$1:$L$26,8,0),IF(Salidas!$N13="Complementario",VLOOKUP(Salidas!$A13,'PPTO Conservador'!$D$1:$L$26,9,FALSE),))</f>
        <v>170000</v>
      </c>
      <c r="P13" s="275">
        <f>Salidas!$M13*Salidas!$I13</f>
        <v>427</v>
      </c>
      <c r="Q13" s="275">
        <f>Salidas!$M13*Salidas!$O13</f>
        <v>170000</v>
      </c>
      <c r="R13" s="276"/>
      <c r="S13" s="64"/>
      <c r="T13" s="64"/>
      <c r="U13" s="64"/>
      <c r="V13" s="64"/>
      <c r="W13" s="64"/>
      <c r="X13" s="64"/>
      <c r="Y13" s="64"/>
      <c r="Z13" s="64"/>
    </row>
    <row r="14" spans="1:26">
      <c r="A14" s="57" t="s">
        <v>47</v>
      </c>
      <c r="B14" s="58" t="str">
        <f>IF(ISERROR(VLOOKUP(Salidas!$A14,Inventario!$A$2:$M$21,2,FALSE)),"",VLOOKUP(Salidas!$A14,Inventario!$A$2:$M$21,2,FALSE))</f>
        <v>Nimenrix</v>
      </c>
      <c r="C14" s="58" t="str">
        <f>IF(ISERROR(VLOOKUP(Salidas!$A14,Inventario!$A$2:$M$21,3,FALSE)),"",VLOOKUP(Salidas!$A14,Inventario!$A$2:$M$21,3,FALSE))</f>
        <v>Meningococo</v>
      </c>
      <c r="D14" s="59" t="str">
        <f>IF(ISERROR(VLOOKUP(Salidas!$A14,Inventario!$A$2:$M$21,4,FALSE)),"",VLOOKUP(Salidas!$A14,Inventario!$A$2:$M$21,4,FALSE))</f>
        <v>Cobo Medical</v>
      </c>
      <c r="E14" s="59" t="str">
        <f>IF(ISERROR(VLOOKUP(Salidas!$A14,Inventario!$A$2:$M$21,5,FALSE)),"",VLOOKUP(Salidas!$A14,Inventario!$A$2:$M$21,5,FALSE))</f>
        <v>Pfizer</v>
      </c>
      <c r="F14" s="60" t="str">
        <f>IF(ISERROR(VLOOKUP(Salidas!$A14,Inventario!$A$2:$M$21,6,FALSE)),"",VLOOKUP(Salidas!$A14,Inventario!$A$2:$M$21,6,FALSE))</f>
        <v>3904</v>
      </c>
      <c r="G14" s="274">
        <f>IF(ISERROR(VLOOKUP(Salidas!$A14,Inventario!$A$2:$M$21,7,FALSE)),,VLOOKUP(Salidas!$A14,Inventario!$A$2:$M$21,7,FALSE))</f>
        <v>1</v>
      </c>
      <c r="H14" s="275">
        <f>IF(ISERROR(VLOOKUP(Salidas!$A14,Inventario!$A$2:$M$21,8,FALSE)),,VLOOKUP(Salidas!$A14,Inventario!$A$2:$M$21,8,FALSE))</f>
        <v>427</v>
      </c>
      <c r="I14" s="275">
        <f>IF(ISERROR(VLOOKUP(Salidas!$A14,Inventario!$A$2:$M$21,9,FALSE)),,VLOOKUP(Salidas!$A14,Inventario!$A$2:$M$21,9,FALSE))</f>
        <v>427</v>
      </c>
      <c r="J14" s="269">
        <v>44425</v>
      </c>
      <c r="K14" s="62" t="s">
        <v>169</v>
      </c>
      <c r="L14" s="270">
        <f>IF(ISERROR(VLOOKUP(Salidas!$K14,Entradas!$H$1:$I$412,2,FALSE)),"",VLOOKUP(Salidas!$K14,Entradas!$H$1:$I$412,2,FALSE))</f>
        <v>44834</v>
      </c>
      <c r="M14" s="63">
        <v>1</v>
      </c>
      <c r="N14" s="276" t="s">
        <v>1928</v>
      </c>
      <c r="O14" s="275">
        <f>IF(Salidas!$N14="Particular",VLOOKUP(Salidas!$A14,'PPTO Conservador'!$D$1:$L$26,8,0),IF(Salidas!$N14="Complementario",VLOOKUP(Salidas!$A14,'PPTO Conservador'!$D$1:$L$26,9,FALSE),))</f>
        <v>170000</v>
      </c>
      <c r="P14" s="275">
        <f>Salidas!$M14*Salidas!$I14</f>
        <v>427</v>
      </c>
      <c r="Q14" s="275">
        <f>Salidas!$M14*Salidas!$O14</f>
        <v>170000</v>
      </c>
      <c r="R14" s="276"/>
      <c r="S14" s="64"/>
      <c r="T14" s="64"/>
      <c r="U14" s="64"/>
      <c r="V14" s="64"/>
      <c r="W14" s="64"/>
      <c r="X14" s="64"/>
      <c r="Y14" s="64"/>
      <c r="Z14" s="64"/>
    </row>
    <row r="15" spans="1:26">
      <c r="A15" s="57" t="s">
        <v>89</v>
      </c>
      <c r="B15" s="58" t="str">
        <f>IF(ISERROR(VLOOKUP(Salidas!$A15,Inventario!$A$2:$M$21,2,FALSE)),"",VLOOKUP(Salidas!$A15,Inventario!$A$2:$M$21,2,FALSE))</f>
        <v>Fluquadri</v>
      </c>
      <c r="C15" s="58" t="str">
        <f>IF(ISERROR(VLOOKUP(Salidas!$A15,Inventario!$A$2:$M$21,3,FALSE)),"",VLOOKUP(Salidas!$A15,Inventario!$A$2:$M$21,3,FALSE))</f>
        <v>Influenza</v>
      </c>
      <c r="D15" s="59" t="str">
        <f>IF(ISERROR(VLOOKUP(Salidas!$A15,Inventario!$A$2:$M$21,4,FALSE)),"",VLOOKUP(Salidas!$A15,Inventario!$A$2:$M$21,4,FALSE))</f>
        <v>IPS FARALLONES</v>
      </c>
      <c r="E15" s="59" t="str">
        <f>IF(ISERROR(VLOOKUP(Salidas!$A15,Inventario!$A$2:$M$21,5,FALSE)),"",VLOOKUP(Salidas!$A15,Inventario!$A$2:$M$21,5,FALSE))</f>
        <v>Sanofi</v>
      </c>
      <c r="F15" s="60" t="str">
        <f>IF(ISERROR(VLOOKUP(Salidas!$A15,Inventario!$A$2:$M$21,6,FALSE)),"",VLOOKUP(Salidas!$A15,Inventario!$A$2:$M$21,6,FALSE))</f>
        <v>164992</v>
      </c>
      <c r="G15" s="274">
        <f>IF(ISERROR(VLOOKUP(Salidas!$A15,Inventario!$A$2:$M$21,7,FALSE)),,VLOOKUP(Salidas!$A15,Inventario!$A$2:$M$21,7,FALSE))</f>
        <v>1</v>
      </c>
      <c r="H15" s="275">
        <f>IF(ISERROR(VLOOKUP(Salidas!$A15,Inventario!$A$2:$M$21,8,FALSE)),,VLOOKUP(Salidas!$A15,Inventario!$A$2:$M$21,8,FALSE))</f>
        <v>419</v>
      </c>
      <c r="I15" s="275">
        <f>IF(ISERROR(VLOOKUP(Salidas!$A15,Inventario!$A$2:$M$21,9,FALSE)),,VLOOKUP(Salidas!$A15,Inventario!$A$2:$M$21,9,FALSE))</f>
        <v>419</v>
      </c>
      <c r="J15" s="269">
        <v>44425</v>
      </c>
      <c r="K15" s="62" t="s">
        <v>158</v>
      </c>
      <c r="L15" s="270">
        <f>IF(ISERROR(VLOOKUP(Salidas!$K15,Entradas!$H$1:$I$412,2,FALSE)),"",VLOOKUP(Salidas!$K15,Entradas!$H$1:$I$412,2,FALSE))</f>
        <v>44592</v>
      </c>
      <c r="M15" s="63">
        <v>1</v>
      </c>
      <c r="N15" s="276" t="s">
        <v>1928</v>
      </c>
      <c r="O15" s="275">
        <f>IF(Salidas!$N15="Particular",VLOOKUP(Salidas!$A15,'PPTO Conservador'!$D$1:$L$26,8,0),IF(Salidas!$N15="Complementario",VLOOKUP(Salidas!$A15,'PPTO Conservador'!$D$1:$L$26,9,FALSE),))</f>
        <v>60000</v>
      </c>
      <c r="P15" s="275">
        <f>Salidas!$M15*Salidas!$I15</f>
        <v>419</v>
      </c>
      <c r="Q15" s="275">
        <f>Salidas!$M15*Salidas!$O15</f>
        <v>60000</v>
      </c>
      <c r="R15" s="276"/>
      <c r="S15" s="64"/>
      <c r="T15" s="64"/>
      <c r="U15" s="64"/>
      <c r="V15" s="64"/>
      <c r="W15" s="64"/>
      <c r="X15" s="64"/>
      <c r="Y15" s="64"/>
      <c r="Z15" s="64"/>
    </row>
    <row r="16" spans="1:26">
      <c r="A16" s="57" t="s">
        <v>96</v>
      </c>
      <c r="B16" s="58" t="str">
        <f>IF(ISERROR(VLOOKUP(Salidas!$A16,Inventario!$A$2:$M$21,2,FALSE)),"",VLOOKUP(Salidas!$A16,Inventario!$A$2:$M$21,2,FALSE))</f>
        <v>Rotateq</v>
      </c>
      <c r="C16" s="58" t="str">
        <f>IF(ISERROR(VLOOKUP(Salidas!$A16,Inventario!$A$2:$M$21,3,FALSE)),"",VLOOKUP(Salidas!$A16,Inventario!$A$2:$M$21,3,FALSE))</f>
        <v>Rotavirus Vivo Atenuado</v>
      </c>
      <c r="D16" s="59" t="str">
        <f>IF(ISERROR(VLOOKUP(Salidas!$A16,Inventario!$A$2:$M$21,4,FALSE)),"",VLOOKUP(Salidas!$A16,Inventario!$A$2:$M$21,4,FALSE))</f>
        <v>IPS FARALLONES</v>
      </c>
      <c r="E16" s="59" t="str">
        <f>IF(ISERROR(VLOOKUP(Salidas!$A16,Inventario!$A$2:$M$21,5,FALSE)),"",VLOOKUP(Salidas!$A16,Inventario!$A$2:$M$21,5,FALSE))</f>
        <v>Merck</v>
      </c>
      <c r="F16" s="60" t="str">
        <f>IF(ISERROR(VLOOKUP(Salidas!$A16,Inventario!$A$2:$M$21,6,FALSE)),"",VLOOKUP(Salidas!$A16,Inventario!$A$2:$M$21,6,FALSE))</f>
        <v>1800</v>
      </c>
      <c r="G16" s="274">
        <f>IF(ISERROR(VLOOKUP(Salidas!$A16,Inventario!$A$2:$M$21,7,FALSE)),,VLOOKUP(Salidas!$A16,Inventario!$A$2:$M$21,7,FALSE))</f>
        <v>1</v>
      </c>
      <c r="H16" s="275">
        <f>IF(ISERROR(VLOOKUP(Salidas!$A16,Inventario!$A$2:$M$21,8,FALSE)),,VLOOKUP(Salidas!$A16,Inventario!$A$2:$M$21,8,FALSE))</f>
        <v>109</v>
      </c>
      <c r="I16" s="275">
        <f>IF(ISERROR(VLOOKUP(Salidas!$A16,Inventario!$A$2:$M$21,9,FALSE)),,VLOOKUP(Salidas!$A16,Inventario!$A$2:$M$21,9,FALSE))</f>
        <v>109</v>
      </c>
      <c r="J16" s="269">
        <v>44425</v>
      </c>
      <c r="K16" s="62" t="s">
        <v>157</v>
      </c>
      <c r="L16" s="270">
        <f>IF(ISERROR(VLOOKUP(Salidas!$K16,Entradas!$H$1:$I$412,2,FALSE)),"",VLOOKUP(Salidas!$K16,Entradas!$H$1:$I$412,2,FALSE))</f>
        <v>44805</v>
      </c>
      <c r="M16" s="63">
        <v>1</v>
      </c>
      <c r="N16" s="276" t="s">
        <v>375</v>
      </c>
      <c r="O16" s="275">
        <f>IF(Salidas!$N16="Particular",VLOOKUP(Salidas!$A16,'PPTO Conservador'!$D$1:$L$26,8,0),IF(Salidas!$N16="Complementario",VLOOKUP(Salidas!$A16,'PPTO Conservador'!$D$1:$L$26,9,FALSE),))</f>
        <v>210000</v>
      </c>
      <c r="P16" s="275">
        <f>Salidas!$M16*Salidas!$I16</f>
        <v>109</v>
      </c>
      <c r="Q16" s="275">
        <f>Salidas!$M16*Salidas!$O16</f>
        <v>210000</v>
      </c>
      <c r="R16" s="276"/>
      <c r="S16" s="64"/>
      <c r="T16" s="64"/>
      <c r="U16" s="64"/>
      <c r="V16" s="64"/>
      <c r="W16" s="64"/>
      <c r="X16" s="64"/>
      <c r="Y16" s="64"/>
      <c r="Z16" s="64"/>
    </row>
    <row r="17" spans="1:26">
      <c r="A17" s="57" t="s">
        <v>51</v>
      </c>
      <c r="B17" s="58" t="str">
        <f>IF(ISERROR(VLOOKUP(Salidas!$A17,Inventario!$A$2:$M$21,2,FALSE)),"",VLOOKUP(Salidas!$A17,Inventario!$A$2:$M$21,2,FALSE))</f>
        <v/>
      </c>
      <c r="C17" s="58" t="str">
        <f>IF(ISERROR(VLOOKUP(Salidas!$A17,Inventario!$A$2:$M$21,3,FALSE)),"",VLOOKUP(Salidas!$A17,Inventario!$A$2:$M$21,3,FALSE))</f>
        <v/>
      </c>
      <c r="D17" s="59" t="str">
        <f>IF(ISERROR(VLOOKUP(Salidas!$A17,Inventario!$A$2:$M$21,4,FALSE)),"",VLOOKUP(Salidas!$A17,Inventario!$A$2:$M$21,4,FALSE))</f>
        <v/>
      </c>
      <c r="E17" s="59" t="str">
        <f>IF(ISERROR(VLOOKUP(Salidas!$A17,Inventario!$A$2:$M$21,5,FALSE)),"",VLOOKUP(Salidas!$A17,Inventario!$A$2:$M$21,5,FALSE))</f>
        <v/>
      </c>
      <c r="F17" s="60" t="str">
        <f>IF(ISERROR(VLOOKUP(Salidas!$A17,Inventario!$A$2:$M$21,6,FALSE)),"",VLOOKUP(Salidas!$A17,Inventario!$A$2:$M$21,6,FALSE))</f>
        <v/>
      </c>
      <c r="G17" s="274">
        <f>IF(ISERROR(VLOOKUP(Salidas!$A17,Inventario!$A$2:$M$21,7,FALSE)),,VLOOKUP(Salidas!$A17,Inventario!$A$2:$M$21,7,FALSE))</f>
        <v>0</v>
      </c>
      <c r="H17" s="275">
        <f>IF(ISERROR(VLOOKUP(Salidas!$A17,Inventario!$A$2:$M$21,8,FALSE)),,VLOOKUP(Salidas!$A17,Inventario!$A$2:$M$21,8,FALSE))</f>
        <v>0</v>
      </c>
      <c r="I17" s="275">
        <f>IF(ISERROR(VLOOKUP(Salidas!$A17,Inventario!$A$2:$M$21,9,FALSE)),,VLOOKUP(Salidas!$A17,Inventario!$A$2:$M$21,9,FALSE))</f>
        <v>0</v>
      </c>
      <c r="J17" s="269">
        <v>44425</v>
      </c>
      <c r="K17" s="62" t="s">
        <v>167</v>
      </c>
      <c r="L17" s="270">
        <f>IF(ISERROR(VLOOKUP(Salidas!$K17,Entradas!$H$1:$I$412,2,FALSE)),"",VLOOKUP(Salidas!$K17,Entradas!$H$1:$I$412,2,FALSE))</f>
        <v>44865</v>
      </c>
      <c r="M17" s="63">
        <v>1</v>
      </c>
      <c r="N17" s="276" t="s">
        <v>375</v>
      </c>
      <c r="O17" s="275">
        <f>IF(Salidas!$N17="Particular",VLOOKUP(Salidas!$A17,'PPTO Conservador'!$D$1:$L$26,8,0),IF(Salidas!$N17="Complementario",VLOOKUP(Salidas!$A17,'PPTO Conservador'!$D$1:$L$26,9,FALSE),))</f>
        <v>235000</v>
      </c>
      <c r="P17" s="275">
        <f>Salidas!$M17*Salidas!$I17</f>
        <v>0</v>
      </c>
      <c r="Q17" s="275">
        <f>Salidas!$M17*Salidas!$O17</f>
        <v>235000</v>
      </c>
      <c r="R17" s="276"/>
      <c r="S17" s="64"/>
      <c r="T17" s="64"/>
      <c r="U17" s="64"/>
      <c r="V17" s="64"/>
      <c r="W17" s="64"/>
      <c r="X17" s="64"/>
      <c r="Y17" s="64"/>
      <c r="Z17" s="64"/>
    </row>
    <row r="18" spans="1:26">
      <c r="A18" s="57" t="s">
        <v>77</v>
      </c>
      <c r="B18" s="58" t="str">
        <f>IF(ISERROR(VLOOKUP(Salidas!$A18,Inventario!$A$2:$M$21,2,FALSE)),"",VLOOKUP(Salidas!$A18,Inventario!$A$2:$M$21,2,FALSE))</f>
        <v>Hexaxim</v>
      </c>
      <c r="C18" s="58" t="str">
        <f>IF(ISERROR(VLOOKUP(Salidas!$A18,Inventario!$A$2:$M$21,3,FALSE)),"",VLOOKUP(Salidas!$A18,Inventario!$A$2:$M$21,3,FALSE))</f>
        <v>DPAT + VPI + HIB + HB</v>
      </c>
      <c r="D18" s="59" t="str">
        <f>IF(ISERROR(VLOOKUP(Salidas!$A18,Inventario!$A$2:$M$21,4,FALSE)),"",VLOOKUP(Salidas!$A18,Inventario!$A$2:$M$21,4,FALSE))</f>
        <v>IPS FARALLONES</v>
      </c>
      <c r="E18" s="59" t="str">
        <f>IF(ISERROR(VLOOKUP(Salidas!$A18,Inventario!$A$2:$M$21,5,FALSE)),"",VLOOKUP(Salidas!$A18,Inventario!$A$2:$M$21,5,FALSE))</f>
        <v>Sanofi</v>
      </c>
      <c r="F18" s="60" t="str">
        <f>IF(ISERROR(VLOOKUP(Salidas!$A18,Inventario!$A$2:$M$21,6,FALSE)),"",VLOOKUP(Salidas!$A18,Inventario!$A$2:$M$21,6,FALSE))</f>
        <v>3800</v>
      </c>
      <c r="G18" s="274">
        <f>IF(ISERROR(VLOOKUP(Salidas!$A18,Inventario!$A$2:$M$21,7,FALSE)),,VLOOKUP(Salidas!$A18,Inventario!$A$2:$M$21,7,FALSE))</f>
        <v>1</v>
      </c>
      <c r="H18" s="275">
        <f>IF(ISERROR(VLOOKUP(Salidas!$A18,Inventario!$A$2:$M$21,8,FALSE)),,VLOOKUP(Salidas!$A18,Inventario!$A$2:$M$21,8,FALSE))</f>
        <v>127</v>
      </c>
      <c r="I18" s="275">
        <f>IF(ISERROR(VLOOKUP(Salidas!$A18,Inventario!$A$2:$M$21,9,FALSE)),,VLOOKUP(Salidas!$A18,Inventario!$A$2:$M$21,9,FALSE))</f>
        <v>127</v>
      </c>
      <c r="J18" s="269">
        <v>44425</v>
      </c>
      <c r="K18" s="62" t="s">
        <v>159</v>
      </c>
      <c r="L18" s="270">
        <f>IF(ISERROR(VLOOKUP(Salidas!$K18,Entradas!$H$1:$I$412,2,FALSE)),"",VLOOKUP(Salidas!$K18,Entradas!$H$1:$I$412,2,FALSE))</f>
        <v>44773</v>
      </c>
      <c r="M18" s="63">
        <v>1</v>
      </c>
      <c r="N18" s="276" t="s">
        <v>375</v>
      </c>
      <c r="O18" s="275">
        <f>IF(Salidas!$N18="Particular",VLOOKUP(Salidas!$A18,'PPTO Conservador'!$D$1:$L$26,8,0),IF(Salidas!$N18="Complementario",VLOOKUP(Salidas!$A18,'PPTO Conservador'!$D$1:$L$26,9,FALSE),))</f>
        <v>220000</v>
      </c>
      <c r="P18" s="275">
        <f>Salidas!$M18*Salidas!$I18</f>
        <v>127</v>
      </c>
      <c r="Q18" s="275">
        <f>Salidas!$M18*Salidas!$O18</f>
        <v>220000</v>
      </c>
      <c r="R18" s="276"/>
      <c r="S18" s="64"/>
      <c r="T18" s="64"/>
      <c r="U18" s="64"/>
      <c r="V18" s="64"/>
      <c r="W18" s="64"/>
      <c r="X18" s="64"/>
      <c r="Y18" s="64"/>
      <c r="Z18" s="64"/>
    </row>
    <row r="19" spans="1:26">
      <c r="A19" s="57" t="s">
        <v>58</v>
      </c>
      <c r="B19" s="58" t="str">
        <f>IF(ISERROR(VLOOKUP(Salidas!$A19,Inventario!$A$2:$M$21,2,FALSE)),"",VLOOKUP(Salidas!$A19,Inventario!$A$2:$M$21,2,FALSE))</f>
        <v>Proquad</v>
      </c>
      <c r="C19" s="58" t="str">
        <f>IF(ISERROR(VLOOKUP(Salidas!$A19,Inventario!$A$2:$M$21,3,FALSE)),"",VLOOKUP(Salidas!$A19,Inventario!$A$2:$M$21,3,FALSE))</f>
        <v>Sarampion + Rubeola + parotiditis + varicela</v>
      </c>
      <c r="D19" s="59" t="str">
        <f>IF(ISERROR(VLOOKUP(Salidas!$A19,Inventario!$A$2:$M$21,4,FALSE)),"",VLOOKUP(Salidas!$A19,Inventario!$A$2:$M$21,4,FALSE))</f>
        <v>IPS FARALLONES</v>
      </c>
      <c r="E19" s="59" t="str">
        <f>IF(ISERROR(VLOOKUP(Salidas!$A19,Inventario!$A$2:$M$21,5,FALSE)),"",VLOOKUP(Salidas!$A19,Inventario!$A$2:$M$21,5,FALSE))</f>
        <v>Merck</v>
      </c>
      <c r="F19" s="60" t="str">
        <f>IF(ISERROR(VLOOKUP(Salidas!$A19,Inventario!$A$2:$M$21,6,FALSE)),"",VLOOKUP(Salidas!$A19,Inventario!$A$2:$M$21,6,FALSE))</f>
        <v>4200</v>
      </c>
      <c r="G19" s="274">
        <f>IF(ISERROR(VLOOKUP(Salidas!$A19,Inventario!$A$2:$M$21,7,FALSE)),,VLOOKUP(Salidas!$A19,Inventario!$A$2:$M$21,7,FALSE))</f>
        <v>1</v>
      </c>
      <c r="H19" s="275">
        <f>IF(ISERROR(VLOOKUP(Salidas!$A19,Inventario!$A$2:$M$21,8,FALSE)),,VLOOKUP(Salidas!$A19,Inventario!$A$2:$M$21,8,FALSE))</f>
        <v>76</v>
      </c>
      <c r="I19" s="275">
        <f>IF(ISERROR(VLOOKUP(Salidas!$A19,Inventario!$A$2:$M$21,9,FALSE)),,VLOOKUP(Salidas!$A19,Inventario!$A$2:$M$21,9,FALSE))</f>
        <v>76</v>
      </c>
      <c r="J19" s="269">
        <v>44425</v>
      </c>
      <c r="K19" s="62" t="s">
        <v>170</v>
      </c>
      <c r="L19" s="270">
        <f>IF(ISERROR(VLOOKUP(Salidas!$K19,Entradas!$H$1:$I$412,2,FALSE)),"",VLOOKUP(Salidas!$K19,Entradas!$H$1:$I$412,2,FALSE))</f>
        <v>44650</v>
      </c>
      <c r="M19" s="63">
        <v>1</v>
      </c>
      <c r="N19" s="276" t="s">
        <v>375</v>
      </c>
      <c r="O19" s="275">
        <f>IF(Salidas!$N19="Particular",VLOOKUP(Salidas!$A19,'PPTO Conservador'!$D$1:$L$26,8,0),IF(Salidas!$N19="Complementario",VLOOKUP(Salidas!$A19,'PPTO Conservador'!$D$1:$L$26,9,FALSE),))</f>
        <v>250000</v>
      </c>
      <c r="P19" s="275">
        <f>Salidas!$M19*Salidas!$I19</f>
        <v>76</v>
      </c>
      <c r="Q19" s="275">
        <f>Salidas!$M19*Salidas!$O19</f>
        <v>250000</v>
      </c>
      <c r="R19" s="276"/>
      <c r="S19" s="64"/>
      <c r="T19" s="64"/>
      <c r="U19" s="64"/>
      <c r="V19" s="64"/>
      <c r="W19" s="64"/>
      <c r="X19" s="64"/>
      <c r="Y19" s="64"/>
      <c r="Z19" s="64"/>
    </row>
    <row r="20" spans="1:26">
      <c r="A20" s="57" t="s">
        <v>85</v>
      </c>
      <c r="B20" s="58" t="str">
        <f>IF(ISERROR(VLOOKUP(Salidas!$A20,Inventario!$A$2:$M$21,2,FALSE)),"",VLOOKUP(Salidas!$A20,Inventario!$A$2:$M$21,2,FALSE))</f>
        <v xml:space="preserve">Avaxim 80 </v>
      </c>
      <c r="C20" s="58" t="str">
        <f>IF(ISERROR(VLOOKUP(Salidas!$A20,Inventario!$A$2:$M$21,3,FALSE)),"",VLOOKUP(Salidas!$A20,Inventario!$A$2:$M$21,3,FALSE))</f>
        <v>Hepatitis A niño</v>
      </c>
      <c r="D20" s="59" t="str">
        <f>IF(ISERROR(VLOOKUP(Salidas!$A20,Inventario!$A$2:$M$21,4,FALSE)),"",VLOOKUP(Salidas!$A20,Inventario!$A$2:$M$21,4,FALSE))</f>
        <v>IPS FARALLONES</v>
      </c>
      <c r="E20" s="59" t="str">
        <f>IF(ISERROR(VLOOKUP(Salidas!$A20,Inventario!$A$2:$M$21,5,FALSE)),"",VLOOKUP(Salidas!$A20,Inventario!$A$2:$M$21,5,FALSE))</f>
        <v>Sanofi</v>
      </c>
      <c r="F20" s="60" t="str">
        <f>IF(ISERROR(VLOOKUP(Salidas!$A20,Inventario!$A$2:$M$21,6,FALSE)),"",VLOOKUP(Salidas!$A20,Inventario!$A$2:$M$21,6,FALSE))</f>
        <v>2500</v>
      </c>
      <c r="G20" s="274">
        <f>IF(ISERROR(VLOOKUP(Salidas!$A20,Inventario!$A$2:$M$21,7,FALSE)),,VLOOKUP(Salidas!$A20,Inventario!$A$2:$M$21,7,FALSE))</f>
        <v>1</v>
      </c>
      <c r="H20" s="275">
        <f>IF(ISERROR(VLOOKUP(Salidas!$A20,Inventario!$A$2:$M$21,8,FALSE)),,VLOOKUP(Salidas!$A20,Inventario!$A$2:$M$21,8,FALSE))</f>
        <v>153</v>
      </c>
      <c r="I20" s="275">
        <f>IF(ISERROR(VLOOKUP(Salidas!$A20,Inventario!$A$2:$M$21,9,FALSE)),,VLOOKUP(Salidas!$A20,Inventario!$A$2:$M$21,9,FALSE))</f>
        <v>153</v>
      </c>
      <c r="J20" s="269">
        <v>44425</v>
      </c>
      <c r="K20" s="62" t="s">
        <v>1800</v>
      </c>
      <c r="L20" s="270" t="str">
        <f>IF(ISERROR(VLOOKUP(Salidas!$K20,Entradas!$H$1:$I$412,2,FALSE)),"",VLOOKUP(Salidas!$K20,Entradas!$H$1:$I$412,2,FALSE))</f>
        <v/>
      </c>
      <c r="M20" s="63">
        <v>1</v>
      </c>
      <c r="N20" s="276" t="s">
        <v>375</v>
      </c>
      <c r="O20" s="275">
        <f>IF(Salidas!$N20="Particular",VLOOKUP(Salidas!$A20,'PPTO Conservador'!$D$1:$L$26,8,0),IF(Salidas!$N20="Complementario",VLOOKUP(Salidas!$A20,'PPTO Conservador'!$D$1:$L$26,9,FALSE),))</f>
        <v>150000</v>
      </c>
      <c r="P20" s="275">
        <f>Salidas!$M20*Salidas!$I20</f>
        <v>153</v>
      </c>
      <c r="Q20" s="275">
        <f>Salidas!$M20*Salidas!$O20</f>
        <v>150000</v>
      </c>
      <c r="R20" s="276"/>
      <c r="S20" s="64"/>
      <c r="T20" s="64"/>
      <c r="U20" s="64"/>
      <c r="V20" s="64"/>
      <c r="W20" s="64"/>
      <c r="X20" s="64"/>
      <c r="Y20" s="64"/>
      <c r="Z20" s="64"/>
    </row>
    <row r="21" spans="1:26" ht="15.75" customHeight="1">
      <c r="A21" s="57" t="s">
        <v>89</v>
      </c>
      <c r="B21" s="58" t="str">
        <f>IF(ISERROR(VLOOKUP(Salidas!$A21,Inventario!$A$2:$M$21,2,FALSE)),"",VLOOKUP(Salidas!$A21,Inventario!$A$2:$M$21,2,FALSE))</f>
        <v>Fluquadri</v>
      </c>
      <c r="C21" s="58" t="str">
        <f>IF(ISERROR(VLOOKUP(Salidas!$A21,Inventario!$A$2:$M$21,3,FALSE)),"",VLOOKUP(Salidas!$A21,Inventario!$A$2:$M$21,3,FALSE))</f>
        <v>Influenza</v>
      </c>
      <c r="D21" s="59" t="str">
        <f>IF(ISERROR(VLOOKUP(Salidas!$A21,Inventario!$A$2:$M$21,4,FALSE)),"",VLOOKUP(Salidas!$A21,Inventario!$A$2:$M$21,4,FALSE))</f>
        <v>IPS FARALLONES</v>
      </c>
      <c r="E21" s="59" t="str">
        <f>IF(ISERROR(VLOOKUP(Salidas!$A21,Inventario!$A$2:$M$21,5,FALSE)),"",VLOOKUP(Salidas!$A21,Inventario!$A$2:$M$21,5,FALSE))</f>
        <v>Sanofi</v>
      </c>
      <c r="F21" s="60" t="str">
        <f>IF(ISERROR(VLOOKUP(Salidas!$A21,Inventario!$A$2:$M$21,6,FALSE)),"",VLOOKUP(Salidas!$A21,Inventario!$A$2:$M$21,6,FALSE))</f>
        <v>164992</v>
      </c>
      <c r="G21" s="274">
        <f>IF(ISERROR(VLOOKUP(Salidas!$A21,Inventario!$A$2:$M$21,7,FALSE)),,VLOOKUP(Salidas!$A21,Inventario!$A$2:$M$21,7,FALSE))</f>
        <v>1</v>
      </c>
      <c r="H21" s="275">
        <f>IF(ISERROR(VLOOKUP(Salidas!$A21,Inventario!$A$2:$M$21,8,FALSE)),,VLOOKUP(Salidas!$A21,Inventario!$A$2:$M$21,8,FALSE))</f>
        <v>419</v>
      </c>
      <c r="I21" s="275">
        <f>IF(ISERROR(VLOOKUP(Salidas!$A21,Inventario!$A$2:$M$21,9,FALSE)),,VLOOKUP(Salidas!$A21,Inventario!$A$2:$M$21,9,FALSE))</f>
        <v>419</v>
      </c>
      <c r="J21" s="269">
        <v>44425</v>
      </c>
      <c r="K21" s="62" t="s">
        <v>158</v>
      </c>
      <c r="L21" s="270">
        <f>IF(ISERROR(VLOOKUP(Salidas!$K21,Entradas!$H$1:$I$412,2,FALSE)),"",VLOOKUP(Salidas!$K21,Entradas!$H$1:$I$412,2,FALSE))</f>
        <v>44592</v>
      </c>
      <c r="M21" s="63">
        <v>1</v>
      </c>
      <c r="N21" s="276" t="s">
        <v>375</v>
      </c>
      <c r="O21" s="275">
        <f>IF(Salidas!$N21="Particular",VLOOKUP(Salidas!$A21,'PPTO Conservador'!$D$1:$L$26,8,0),IF(Salidas!$N21="Complementario",VLOOKUP(Salidas!$A21,'PPTO Conservador'!$D$1:$L$26,9,FALSE),))</f>
        <v>70000</v>
      </c>
      <c r="P21" s="275">
        <f>Salidas!$M21*Salidas!$I21</f>
        <v>419</v>
      </c>
      <c r="Q21" s="275">
        <f>Salidas!$M21*Salidas!$O21</f>
        <v>70000</v>
      </c>
      <c r="R21" s="276"/>
      <c r="S21" s="64"/>
      <c r="T21" s="64"/>
      <c r="U21" s="64"/>
      <c r="V21" s="64"/>
      <c r="W21" s="64"/>
      <c r="X21" s="64"/>
      <c r="Y21" s="64"/>
      <c r="Z21" s="64"/>
    </row>
    <row r="22" spans="1:26" ht="15.75" customHeight="1">
      <c r="A22" s="57" t="s">
        <v>47</v>
      </c>
      <c r="B22" s="58" t="str">
        <f>IF(ISERROR(VLOOKUP(Salidas!$A22,Inventario!$A$2:$M$21,2,FALSE)),"",VLOOKUP(Salidas!$A22,Inventario!$A$2:$M$21,2,FALSE))</f>
        <v>Nimenrix</v>
      </c>
      <c r="C22" s="58" t="str">
        <f>IF(ISERROR(VLOOKUP(Salidas!$A22,Inventario!$A$2:$M$21,3,FALSE)),"",VLOOKUP(Salidas!$A22,Inventario!$A$2:$M$21,3,FALSE))</f>
        <v>Meningococo</v>
      </c>
      <c r="D22" s="59" t="str">
        <f>IF(ISERROR(VLOOKUP(Salidas!$A22,Inventario!$A$2:$M$21,4,FALSE)),"",VLOOKUP(Salidas!$A22,Inventario!$A$2:$M$21,4,FALSE))</f>
        <v>Cobo Medical</v>
      </c>
      <c r="E22" s="59" t="str">
        <f>IF(ISERROR(VLOOKUP(Salidas!$A22,Inventario!$A$2:$M$21,5,FALSE)),"",VLOOKUP(Salidas!$A22,Inventario!$A$2:$M$21,5,FALSE))</f>
        <v>Pfizer</v>
      </c>
      <c r="F22" s="60" t="str">
        <f>IF(ISERROR(VLOOKUP(Salidas!$A22,Inventario!$A$2:$M$21,6,FALSE)),"",VLOOKUP(Salidas!$A22,Inventario!$A$2:$M$21,6,FALSE))</f>
        <v>3904</v>
      </c>
      <c r="G22" s="274">
        <f>IF(ISERROR(VLOOKUP(Salidas!$A22,Inventario!$A$2:$M$21,7,FALSE)),,VLOOKUP(Salidas!$A22,Inventario!$A$2:$M$21,7,FALSE))</f>
        <v>1</v>
      </c>
      <c r="H22" s="275">
        <f>IF(ISERROR(VLOOKUP(Salidas!$A22,Inventario!$A$2:$M$21,8,FALSE)),,VLOOKUP(Salidas!$A22,Inventario!$A$2:$M$21,8,FALSE))</f>
        <v>427</v>
      </c>
      <c r="I22" s="275">
        <f>IF(ISERROR(VLOOKUP(Salidas!$A22,Inventario!$A$2:$M$21,9,FALSE)),,VLOOKUP(Salidas!$A22,Inventario!$A$2:$M$21,9,FALSE))</f>
        <v>427</v>
      </c>
      <c r="J22" s="269">
        <v>44425</v>
      </c>
      <c r="K22" s="62" t="s">
        <v>169</v>
      </c>
      <c r="L22" s="270">
        <f>IF(ISERROR(VLOOKUP(Salidas!$K22,Entradas!$H$1:$I$412,2,FALSE)),"",VLOOKUP(Salidas!$K22,Entradas!$H$1:$I$412,2,FALSE))</f>
        <v>44834</v>
      </c>
      <c r="M22" s="63">
        <v>1</v>
      </c>
      <c r="N22" s="276" t="s">
        <v>375</v>
      </c>
      <c r="O22" s="275">
        <f>IF(Salidas!$N22="Particular",VLOOKUP(Salidas!$A22,'PPTO Conservador'!$D$1:$L$26,8,0),IF(Salidas!$N22="Complementario",VLOOKUP(Salidas!$A22,'PPTO Conservador'!$D$1:$L$26,9,FALSE),))</f>
        <v>200000</v>
      </c>
      <c r="P22" s="275">
        <f>Salidas!$M22*Salidas!$I22</f>
        <v>427</v>
      </c>
      <c r="Q22" s="275">
        <f>Salidas!$M22*Salidas!$O22</f>
        <v>200000</v>
      </c>
      <c r="R22" s="276"/>
      <c r="S22" s="64"/>
      <c r="T22" s="64"/>
      <c r="U22" s="64"/>
      <c r="V22" s="64"/>
      <c r="W22" s="64"/>
      <c r="X22" s="64"/>
      <c r="Y22" s="64"/>
      <c r="Z22" s="64"/>
    </row>
    <row r="23" spans="1:26" ht="15.75" customHeight="1">
      <c r="A23" s="57" t="s">
        <v>89</v>
      </c>
      <c r="B23" s="58" t="str">
        <f>IF(ISERROR(VLOOKUP(Salidas!$A23,Inventario!$A$2:$M$21,2,FALSE)),"",VLOOKUP(Salidas!$A23,Inventario!$A$2:$M$21,2,FALSE))</f>
        <v>Fluquadri</v>
      </c>
      <c r="C23" s="58" t="str">
        <f>IF(ISERROR(VLOOKUP(Salidas!$A23,Inventario!$A$2:$M$21,3,FALSE)),"",VLOOKUP(Salidas!$A23,Inventario!$A$2:$M$21,3,FALSE))</f>
        <v>Influenza</v>
      </c>
      <c r="D23" s="59" t="str">
        <f>IF(ISERROR(VLOOKUP(Salidas!$A23,Inventario!$A$2:$M$21,4,FALSE)),"",VLOOKUP(Salidas!$A23,Inventario!$A$2:$M$21,4,FALSE))</f>
        <v>IPS FARALLONES</v>
      </c>
      <c r="E23" s="59" t="str">
        <f>IF(ISERROR(VLOOKUP(Salidas!$A23,Inventario!$A$2:$M$21,5,FALSE)),"",VLOOKUP(Salidas!$A23,Inventario!$A$2:$M$21,5,FALSE))</f>
        <v>Sanofi</v>
      </c>
      <c r="F23" s="60" t="str">
        <f>IF(ISERROR(VLOOKUP(Salidas!$A23,Inventario!$A$2:$M$21,6,FALSE)),"",VLOOKUP(Salidas!$A23,Inventario!$A$2:$M$21,6,FALSE))</f>
        <v>164992</v>
      </c>
      <c r="G23" s="274">
        <f>IF(ISERROR(VLOOKUP(Salidas!$A23,Inventario!$A$2:$M$21,7,FALSE)),,VLOOKUP(Salidas!$A23,Inventario!$A$2:$M$21,7,FALSE))</f>
        <v>1</v>
      </c>
      <c r="H23" s="275">
        <f>IF(ISERROR(VLOOKUP(Salidas!$A23,Inventario!$A$2:$M$21,8,FALSE)),,VLOOKUP(Salidas!$A23,Inventario!$A$2:$M$21,8,FALSE))</f>
        <v>419</v>
      </c>
      <c r="I23" s="275">
        <f>IF(ISERROR(VLOOKUP(Salidas!$A23,Inventario!$A$2:$M$21,9,FALSE)),,VLOOKUP(Salidas!$A23,Inventario!$A$2:$M$21,9,FALSE))</f>
        <v>419</v>
      </c>
      <c r="J23" s="269">
        <v>44426</v>
      </c>
      <c r="K23" s="62" t="s">
        <v>158</v>
      </c>
      <c r="L23" s="270">
        <f>IF(ISERROR(VLOOKUP(Salidas!$K23,Entradas!$H$1:$I$412,2,FALSE)),"",VLOOKUP(Salidas!$K23,Entradas!$H$1:$I$412,2,FALSE))</f>
        <v>44592</v>
      </c>
      <c r="M23" s="63">
        <v>1</v>
      </c>
      <c r="N23" s="276" t="s">
        <v>1928</v>
      </c>
      <c r="O23" s="275">
        <f>IF(Salidas!$N23="Particular",VLOOKUP(Salidas!$A23,'PPTO Conservador'!$D$1:$L$26,8,0),IF(Salidas!$N23="Complementario",VLOOKUP(Salidas!$A23,'PPTO Conservador'!$D$1:$L$26,9,FALSE),))</f>
        <v>60000</v>
      </c>
      <c r="P23" s="275">
        <f>Salidas!$M23*Salidas!$I23</f>
        <v>419</v>
      </c>
      <c r="Q23" s="275">
        <f>Salidas!$M23*Salidas!$O23</f>
        <v>60000</v>
      </c>
      <c r="R23" s="276"/>
      <c r="S23" s="64"/>
      <c r="T23" s="64"/>
      <c r="U23" s="64"/>
      <c r="V23" s="64"/>
      <c r="W23" s="64"/>
      <c r="X23" s="64"/>
      <c r="Y23" s="64"/>
      <c r="Z23" s="64"/>
    </row>
    <row r="24" spans="1:26" ht="15.75" customHeight="1">
      <c r="A24" s="57" t="s">
        <v>89</v>
      </c>
      <c r="B24" s="58" t="str">
        <f>IF(ISERROR(VLOOKUP(Salidas!$A24,Inventario!$A$2:$M$21,2,FALSE)),"",VLOOKUP(Salidas!$A24,Inventario!$A$2:$M$21,2,FALSE))</f>
        <v>Fluquadri</v>
      </c>
      <c r="C24" s="58" t="str">
        <f>IF(ISERROR(VLOOKUP(Salidas!$A24,Inventario!$A$2:$M$21,3,FALSE)),"",VLOOKUP(Salidas!$A24,Inventario!$A$2:$M$21,3,FALSE))</f>
        <v>Influenza</v>
      </c>
      <c r="D24" s="59" t="str">
        <f>IF(ISERROR(VLOOKUP(Salidas!$A24,Inventario!$A$2:$M$21,4,FALSE)),"",VLOOKUP(Salidas!$A24,Inventario!$A$2:$M$21,4,FALSE))</f>
        <v>IPS FARALLONES</v>
      </c>
      <c r="E24" s="59" t="str">
        <f>IF(ISERROR(VLOOKUP(Salidas!$A24,Inventario!$A$2:$M$21,5,FALSE)),"",VLOOKUP(Salidas!$A24,Inventario!$A$2:$M$21,5,FALSE))</f>
        <v>Sanofi</v>
      </c>
      <c r="F24" s="60" t="str">
        <f>IF(ISERROR(VLOOKUP(Salidas!$A24,Inventario!$A$2:$M$21,6,FALSE)),"",VLOOKUP(Salidas!$A24,Inventario!$A$2:$M$21,6,FALSE))</f>
        <v>164992</v>
      </c>
      <c r="G24" s="274">
        <f>IF(ISERROR(VLOOKUP(Salidas!$A24,Inventario!$A$2:$M$21,7,FALSE)),,VLOOKUP(Salidas!$A24,Inventario!$A$2:$M$21,7,FALSE))</f>
        <v>1</v>
      </c>
      <c r="H24" s="275">
        <f>IF(ISERROR(VLOOKUP(Salidas!$A24,Inventario!$A$2:$M$21,8,FALSE)),,VLOOKUP(Salidas!$A24,Inventario!$A$2:$M$21,8,FALSE))</f>
        <v>419</v>
      </c>
      <c r="I24" s="275">
        <f>IF(ISERROR(VLOOKUP(Salidas!$A24,Inventario!$A$2:$M$21,9,FALSE)),,VLOOKUP(Salidas!$A24,Inventario!$A$2:$M$21,9,FALSE))</f>
        <v>419</v>
      </c>
      <c r="J24" s="269">
        <v>44426</v>
      </c>
      <c r="K24" s="62" t="s">
        <v>158</v>
      </c>
      <c r="L24" s="270">
        <f>IF(ISERROR(VLOOKUP(Salidas!$K24,Entradas!$H$1:$I$412,2,FALSE)),"",VLOOKUP(Salidas!$K24,Entradas!$H$1:$I$412,2,FALSE))</f>
        <v>44592</v>
      </c>
      <c r="M24" s="63">
        <v>1</v>
      </c>
      <c r="N24" s="276" t="s">
        <v>1928</v>
      </c>
      <c r="O24" s="275">
        <f>IF(Salidas!$N24="Particular",VLOOKUP(Salidas!$A24,'PPTO Conservador'!$D$1:$L$26,8,0),IF(Salidas!$N24="Complementario",VLOOKUP(Salidas!$A24,'PPTO Conservador'!$D$1:$L$26,9,FALSE),))</f>
        <v>60000</v>
      </c>
      <c r="P24" s="275">
        <f>Salidas!$M24*Salidas!$I24</f>
        <v>419</v>
      </c>
      <c r="Q24" s="275">
        <f>Salidas!$M24*Salidas!$O24</f>
        <v>60000</v>
      </c>
      <c r="R24" s="276"/>
      <c r="S24" s="64"/>
      <c r="T24" s="64"/>
      <c r="U24" s="64"/>
      <c r="V24" s="64"/>
      <c r="W24" s="64"/>
      <c r="X24" s="64"/>
      <c r="Y24" s="64"/>
      <c r="Z24" s="64"/>
    </row>
    <row r="25" spans="1:26" ht="15.75" customHeight="1">
      <c r="A25" s="57" t="s">
        <v>118</v>
      </c>
      <c r="B25" s="58" t="str">
        <f>IF(ISERROR(VLOOKUP(Salidas!$A25,Inventario!$A$2:$M$21,2,FALSE)),"",VLOOKUP(Salidas!$A25,Inventario!$A$2:$M$21,2,FALSE))</f>
        <v>Varivax</v>
      </c>
      <c r="C25" s="58" t="str">
        <f>IF(ISERROR(VLOOKUP(Salidas!$A25,Inventario!$A$2:$M$21,3,FALSE)),"",VLOOKUP(Salidas!$A25,Inventario!$A$2:$M$21,3,FALSE))</f>
        <v>Varicela</v>
      </c>
      <c r="D25" s="59" t="str">
        <f>IF(ISERROR(VLOOKUP(Salidas!$A25,Inventario!$A$2:$M$21,4,FALSE)),"",VLOOKUP(Salidas!$A25,Inventario!$A$2:$M$21,4,FALSE))</f>
        <v>IPS FARALLONES</v>
      </c>
      <c r="E25" s="59" t="str">
        <f>IF(ISERROR(VLOOKUP(Salidas!$A25,Inventario!$A$2:$M$21,5,FALSE)),"",VLOOKUP(Salidas!$A25,Inventario!$A$2:$M$21,5,FALSE))</f>
        <v>Merck</v>
      </c>
      <c r="F25" s="60" t="str">
        <f>IF(ISERROR(VLOOKUP(Salidas!$A25,Inventario!$A$2:$M$21,6,FALSE)),"",VLOOKUP(Salidas!$A25,Inventario!$A$2:$M$21,6,FALSE))</f>
        <v>4500</v>
      </c>
      <c r="G25" s="274">
        <f>IF(ISERROR(VLOOKUP(Salidas!$A25,Inventario!$A$2:$M$21,7,FALSE)),,VLOOKUP(Salidas!$A25,Inventario!$A$2:$M$21,7,FALSE))</f>
        <v>1</v>
      </c>
      <c r="H25" s="275">
        <f>IF(ISERROR(VLOOKUP(Salidas!$A25,Inventario!$A$2:$M$21,8,FALSE)),,VLOOKUP(Salidas!$A25,Inventario!$A$2:$M$21,8,FALSE))</f>
        <v>47</v>
      </c>
      <c r="I25" s="275">
        <f>IF(ISERROR(VLOOKUP(Salidas!$A25,Inventario!$A$2:$M$21,9,FALSE)),,VLOOKUP(Salidas!$A25,Inventario!$A$2:$M$21,9,FALSE))</f>
        <v>47</v>
      </c>
      <c r="J25" s="269">
        <v>44426</v>
      </c>
      <c r="K25" s="62" t="s">
        <v>161</v>
      </c>
      <c r="L25" s="270">
        <f>IF(ISERROR(VLOOKUP(Salidas!$K25,Entradas!$H$1:$I$412,2,FALSE)),"",VLOOKUP(Salidas!$K25,Entradas!$H$1:$I$412,2,FALSE))</f>
        <v>44957</v>
      </c>
      <c r="M25" s="63">
        <v>1</v>
      </c>
      <c r="N25" s="276" t="s">
        <v>1928</v>
      </c>
      <c r="O25" s="275">
        <f>IF(Salidas!$N25="Particular",VLOOKUP(Salidas!$A25,'PPTO Conservador'!$D$1:$L$26,8,0),IF(Salidas!$N25="Complementario",VLOOKUP(Salidas!$A25,'PPTO Conservador'!$D$1:$L$26,9,FALSE),))</f>
        <v>150000</v>
      </c>
      <c r="P25" s="275">
        <f>Salidas!$M25*Salidas!$I25</f>
        <v>47</v>
      </c>
      <c r="Q25" s="275">
        <f>Salidas!$M25*Salidas!$O25</f>
        <v>150000</v>
      </c>
      <c r="R25" s="276"/>
      <c r="S25" s="64"/>
      <c r="T25" s="64"/>
      <c r="U25" s="64"/>
      <c r="V25" s="64"/>
      <c r="W25" s="64"/>
      <c r="X25" s="64"/>
      <c r="Y25" s="64"/>
      <c r="Z25" s="64"/>
    </row>
    <row r="26" spans="1:26" ht="15.75" customHeight="1">
      <c r="A26" s="57" t="s">
        <v>118</v>
      </c>
      <c r="B26" s="58" t="str">
        <f>IF(ISERROR(VLOOKUP(Salidas!$A26,Inventario!$A$2:$M$21,2,FALSE)),"",VLOOKUP(Salidas!$A26,Inventario!$A$2:$M$21,2,FALSE))</f>
        <v>Varivax</v>
      </c>
      <c r="C26" s="58" t="str">
        <f>IF(ISERROR(VLOOKUP(Salidas!$A26,Inventario!$A$2:$M$21,3,FALSE)),"",VLOOKUP(Salidas!$A26,Inventario!$A$2:$M$21,3,FALSE))</f>
        <v>Varicela</v>
      </c>
      <c r="D26" s="59" t="str">
        <f>IF(ISERROR(VLOOKUP(Salidas!$A26,Inventario!$A$2:$M$21,4,FALSE)),"",VLOOKUP(Salidas!$A26,Inventario!$A$2:$M$21,4,FALSE))</f>
        <v>IPS FARALLONES</v>
      </c>
      <c r="E26" s="59" t="str">
        <f>IF(ISERROR(VLOOKUP(Salidas!$A26,Inventario!$A$2:$M$21,5,FALSE)),"",VLOOKUP(Salidas!$A26,Inventario!$A$2:$M$21,5,FALSE))</f>
        <v>Merck</v>
      </c>
      <c r="F26" s="60" t="str">
        <f>IF(ISERROR(VLOOKUP(Salidas!$A26,Inventario!$A$2:$M$21,6,FALSE)),"",VLOOKUP(Salidas!$A26,Inventario!$A$2:$M$21,6,FALSE))</f>
        <v>4500</v>
      </c>
      <c r="G26" s="274">
        <f>IF(ISERROR(VLOOKUP(Salidas!$A26,Inventario!$A$2:$M$21,7,FALSE)),,VLOOKUP(Salidas!$A26,Inventario!$A$2:$M$21,7,FALSE))</f>
        <v>1</v>
      </c>
      <c r="H26" s="275">
        <f>IF(ISERROR(VLOOKUP(Salidas!$A26,Inventario!$A$2:$M$21,8,FALSE)),,VLOOKUP(Salidas!$A26,Inventario!$A$2:$M$21,8,FALSE))</f>
        <v>47</v>
      </c>
      <c r="I26" s="275">
        <f>IF(ISERROR(VLOOKUP(Salidas!$A26,Inventario!$A$2:$M$21,9,FALSE)),,VLOOKUP(Salidas!$A26,Inventario!$A$2:$M$21,9,FALSE))</f>
        <v>47</v>
      </c>
      <c r="J26" s="269">
        <v>44426</v>
      </c>
      <c r="K26" s="62" t="s">
        <v>161</v>
      </c>
      <c r="L26" s="270">
        <f>IF(ISERROR(VLOOKUP(Salidas!$K26,Entradas!$H$1:$I$412,2,FALSE)),"",VLOOKUP(Salidas!$K26,Entradas!$H$1:$I$412,2,FALSE))</f>
        <v>44957</v>
      </c>
      <c r="M26" s="63">
        <v>1</v>
      </c>
      <c r="N26" s="276" t="s">
        <v>1928</v>
      </c>
      <c r="O26" s="275">
        <f>IF(Salidas!$N26="Particular",VLOOKUP(Salidas!$A26,'PPTO Conservador'!$D$1:$L$26,8,0),IF(Salidas!$N26="Complementario",VLOOKUP(Salidas!$A26,'PPTO Conservador'!$D$1:$L$26,9,FALSE),))</f>
        <v>150000</v>
      </c>
      <c r="P26" s="275">
        <f>Salidas!$M26*Salidas!$I26</f>
        <v>47</v>
      </c>
      <c r="Q26" s="275">
        <f>Salidas!$M26*Salidas!$O26</f>
        <v>150000</v>
      </c>
      <c r="R26" s="276"/>
      <c r="S26" s="64"/>
      <c r="T26" s="64"/>
      <c r="U26" s="64"/>
      <c r="V26" s="64"/>
      <c r="W26" s="64"/>
      <c r="X26" s="64"/>
      <c r="Y26" s="64"/>
      <c r="Z26" s="64"/>
    </row>
    <row r="27" spans="1:26" ht="15.75" customHeight="1">
      <c r="A27" s="57" t="s">
        <v>51</v>
      </c>
      <c r="B27" s="58" t="str">
        <f>IF(ISERROR(VLOOKUP(Salidas!$A27,Inventario!$A$2:$M$21,2,FALSE)),"",VLOOKUP(Salidas!$A27,Inventario!$A$2:$M$21,2,FALSE))</f>
        <v/>
      </c>
      <c r="C27" s="58" t="str">
        <f>IF(ISERROR(VLOOKUP(Salidas!$A27,Inventario!$A$2:$M$21,3,FALSE)),"",VLOOKUP(Salidas!$A27,Inventario!$A$2:$M$21,3,FALSE))</f>
        <v/>
      </c>
      <c r="D27" s="59" t="str">
        <f>IF(ISERROR(VLOOKUP(Salidas!$A27,Inventario!$A$2:$M$21,4,FALSE)),"",VLOOKUP(Salidas!$A27,Inventario!$A$2:$M$21,4,FALSE))</f>
        <v/>
      </c>
      <c r="E27" s="59" t="str">
        <f>IF(ISERROR(VLOOKUP(Salidas!$A27,Inventario!$A$2:$M$21,5,FALSE)),"",VLOOKUP(Salidas!$A27,Inventario!$A$2:$M$21,5,FALSE))</f>
        <v/>
      </c>
      <c r="F27" s="60" t="str">
        <f>IF(ISERROR(VLOOKUP(Salidas!$A27,Inventario!$A$2:$M$21,6,FALSE)),"",VLOOKUP(Salidas!$A27,Inventario!$A$2:$M$21,6,FALSE))</f>
        <v/>
      </c>
      <c r="G27" s="274">
        <f>IF(ISERROR(VLOOKUP(Salidas!$A27,Inventario!$A$2:$M$21,7,FALSE)),,VLOOKUP(Salidas!$A27,Inventario!$A$2:$M$21,7,FALSE))</f>
        <v>0</v>
      </c>
      <c r="H27" s="275">
        <f>IF(ISERROR(VLOOKUP(Salidas!$A27,Inventario!$A$2:$M$21,8,FALSE)),,VLOOKUP(Salidas!$A27,Inventario!$A$2:$M$21,8,FALSE))</f>
        <v>0</v>
      </c>
      <c r="I27" s="275">
        <f>IF(ISERROR(VLOOKUP(Salidas!$A27,Inventario!$A$2:$M$21,9,FALSE)),,VLOOKUP(Salidas!$A27,Inventario!$A$2:$M$21,9,FALSE))</f>
        <v>0</v>
      </c>
      <c r="J27" s="269">
        <v>44427</v>
      </c>
      <c r="K27" s="62" t="s">
        <v>167</v>
      </c>
      <c r="L27" s="270">
        <f>IF(ISERROR(VLOOKUP(Salidas!$K27,Entradas!$H$1:$I$412,2,FALSE)),"",VLOOKUP(Salidas!$K27,Entradas!$H$1:$I$412,2,FALSE))</f>
        <v>44865</v>
      </c>
      <c r="M27" s="63">
        <v>1</v>
      </c>
      <c r="N27" s="276" t="s">
        <v>1928</v>
      </c>
      <c r="O27" s="275">
        <f>IF(Salidas!$N27="Particular",VLOOKUP(Salidas!$A27,'PPTO Conservador'!$D$1:$L$26,8,0),IF(Salidas!$N27="Complementario",VLOOKUP(Salidas!$A27,'PPTO Conservador'!$D$1:$L$26,9,FALSE),))</f>
        <v>225000</v>
      </c>
      <c r="P27" s="275">
        <f>Salidas!$M27*Salidas!$I27</f>
        <v>0</v>
      </c>
      <c r="Q27" s="275">
        <f>Salidas!$M27*Salidas!$O27</f>
        <v>225000</v>
      </c>
      <c r="R27" s="276"/>
      <c r="S27" s="64"/>
      <c r="T27" s="64"/>
      <c r="U27" s="64"/>
      <c r="V27" s="64"/>
      <c r="W27" s="64"/>
      <c r="X27" s="64"/>
      <c r="Y27" s="64"/>
      <c r="Z27" s="64"/>
    </row>
    <row r="28" spans="1:26" ht="15.75" customHeight="1">
      <c r="A28" s="57" t="s">
        <v>89</v>
      </c>
      <c r="B28" s="58" t="str">
        <f>IF(ISERROR(VLOOKUP(Salidas!$A28,Inventario!$A$2:$M$21,2,FALSE)),"",VLOOKUP(Salidas!$A28,Inventario!$A$2:$M$21,2,FALSE))</f>
        <v>Fluquadri</v>
      </c>
      <c r="C28" s="58" t="str">
        <f>IF(ISERROR(VLOOKUP(Salidas!$A28,Inventario!$A$2:$M$21,3,FALSE)),"",VLOOKUP(Salidas!$A28,Inventario!$A$2:$M$21,3,FALSE))</f>
        <v>Influenza</v>
      </c>
      <c r="D28" s="59" t="str">
        <f>IF(ISERROR(VLOOKUP(Salidas!$A28,Inventario!$A$2:$M$21,4,FALSE)),"",VLOOKUP(Salidas!$A28,Inventario!$A$2:$M$21,4,FALSE))</f>
        <v>IPS FARALLONES</v>
      </c>
      <c r="E28" s="59" t="str">
        <f>IF(ISERROR(VLOOKUP(Salidas!$A28,Inventario!$A$2:$M$21,5,FALSE)),"",VLOOKUP(Salidas!$A28,Inventario!$A$2:$M$21,5,FALSE))</f>
        <v>Sanofi</v>
      </c>
      <c r="F28" s="60" t="str">
        <f>IF(ISERROR(VLOOKUP(Salidas!$A28,Inventario!$A$2:$M$21,6,FALSE)),"",VLOOKUP(Salidas!$A28,Inventario!$A$2:$M$21,6,FALSE))</f>
        <v>164992</v>
      </c>
      <c r="G28" s="274">
        <f>IF(ISERROR(VLOOKUP(Salidas!$A28,Inventario!$A$2:$M$21,7,FALSE)),,VLOOKUP(Salidas!$A28,Inventario!$A$2:$M$21,7,FALSE))</f>
        <v>1</v>
      </c>
      <c r="H28" s="275">
        <f>IF(ISERROR(VLOOKUP(Salidas!$A28,Inventario!$A$2:$M$21,8,FALSE)),,VLOOKUP(Salidas!$A28,Inventario!$A$2:$M$21,8,FALSE))</f>
        <v>419</v>
      </c>
      <c r="I28" s="275">
        <f>IF(ISERROR(VLOOKUP(Salidas!$A28,Inventario!$A$2:$M$21,9,FALSE)),,VLOOKUP(Salidas!$A28,Inventario!$A$2:$M$21,9,FALSE))</f>
        <v>419</v>
      </c>
      <c r="J28" s="269">
        <v>44427</v>
      </c>
      <c r="K28" s="62" t="s">
        <v>158</v>
      </c>
      <c r="L28" s="270">
        <f>IF(ISERROR(VLOOKUP(Salidas!$K28,Entradas!$H$1:$I$412,2,FALSE)),"",VLOOKUP(Salidas!$K28,Entradas!$H$1:$I$412,2,FALSE))</f>
        <v>44592</v>
      </c>
      <c r="M28" s="63">
        <v>1</v>
      </c>
      <c r="N28" s="276" t="s">
        <v>375</v>
      </c>
      <c r="O28" s="275">
        <f>IF(Salidas!$N28="Particular",VLOOKUP(Salidas!$A28,'PPTO Conservador'!$D$1:$L$26,8,0),IF(Salidas!$N28="Complementario",VLOOKUP(Salidas!$A28,'PPTO Conservador'!$D$1:$L$26,9,FALSE),))</f>
        <v>70000</v>
      </c>
      <c r="P28" s="275">
        <f>Salidas!$M28*Salidas!$I28</f>
        <v>419</v>
      </c>
      <c r="Q28" s="275">
        <f>Salidas!$M28*Salidas!$O28</f>
        <v>70000</v>
      </c>
      <c r="R28" s="276"/>
      <c r="S28" s="64"/>
      <c r="T28" s="64"/>
      <c r="U28" s="64"/>
      <c r="V28" s="64"/>
      <c r="W28" s="64"/>
      <c r="X28" s="64"/>
      <c r="Y28" s="64"/>
      <c r="Z28" s="64"/>
    </row>
    <row r="29" spans="1:26" ht="15.75" customHeight="1">
      <c r="A29" s="57" t="s">
        <v>89</v>
      </c>
      <c r="B29" s="58" t="str">
        <f>IF(ISERROR(VLOOKUP(Salidas!$A29,Inventario!$A$2:$M$21,2,FALSE)),"",VLOOKUP(Salidas!$A29,Inventario!$A$2:$M$21,2,FALSE))</f>
        <v>Fluquadri</v>
      </c>
      <c r="C29" s="58" t="str">
        <f>IF(ISERROR(VLOOKUP(Salidas!$A29,Inventario!$A$2:$M$21,3,FALSE)),"",VLOOKUP(Salidas!$A29,Inventario!$A$2:$M$21,3,FALSE))</f>
        <v>Influenza</v>
      </c>
      <c r="D29" s="59" t="str">
        <f>IF(ISERROR(VLOOKUP(Salidas!$A29,Inventario!$A$2:$M$21,4,FALSE)),"",VLOOKUP(Salidas!$A29,Inventario!$A$2:$M$21,4,FALSE))</f>
        <v>IPS FARALLONES</v>
      </c>
      <c r="E29" s="59" t="str">
        <f>IF(ISERROR(VLOOKUP(Salidas!$A29,Inventario!$A$2:$M$21,5,FALSE)),"",VLOOKUP(Salidas!$A29,Inventario!$A$2:$M$21,5,FALSE))</f>
        <v>Sanofi</v>
      </c>
      <c r="F29" s="60" t="str">
        <f>IF(ISERROR(VLOOKUP(Salidas!$A29,Inventario!$A$2:$M$21,6,FALSE)),"",VLOOKUP(Salidas!$A29,Inventario!$A$2:$M$21,6,FALSE))</f>
        <v>164992</v>
      </c>
      <c r="G29" s="274">
        <f>IF(ISERROR(VLOOKUP(Salidas!$A29,Inventario!$A$2:$M$21,7,FALSE)),,VLOOKUP(Salidas!$A29,Inventario!$A$2:$M$21,7,FALSE))</f>
        <v>1</v>
      </c>
      <c r="H29" s="275">
        <f>IF(ISERROR(VLOOKUP(Salidas!$A29,Inventario!$A$2:$M$21,8,FALSE)),,VLOOKUP(Salidas!$A29,Inventario!$A$2:$M$21,8,FALSE))</f>
        <v>419</v>
      </c>
      <c r="I29" s="275">
        <f>IF(ISERROR(VLOOKUP(Salidas!$A29,Inventario!$A$2:$M$21,9,FALSE)),,VLOOKUP(Salidas!$A29,Inventario!$A$2:$M$21,9,FALSE))</f>
        <v>419</v>
      </c>
      <c r="J29" s="269">
        <v>44428</v>
      </c>
      <c r="K29" s="62" t="s">
        <v>158</v>
      </c>
      <c r="L29" s="270">
        <f>IF(ISERROR(VLOOKUP(Salidas!$K29,Entradas!$H$1:$I$412,2,FALSE)),"",VLOOKUP(Salidas!$K29,Entradas!$H$1:$I$412,2,FALSE))</f>
        <v>44592</v>
      </c>
      <c r="M29" s="63">
        <v>2</v>
      </c>
      <c r="N29" s="276" t="s">
        <v>1928</v>
      </c>
      <c r="O29" s="275">
        <f>IF(Salidas!$N29="Particular",VLOOKUP(Salidas!$A29,'PPTO Conservador'!$D$1:$L$26,8,0),IF(Salidas!$N29="Complementario",VLOOKUP(Salidas!$A29,'PPTO Conservador'!$D$1:$L$26,9,FALSE),))</f>
        <v>60000</v>
      </c>
      <c r="P29" s="275">
        <f>Salidas!$M29*Salidas!$I29</f>
        <v>838</v>
      </c>
      <c r="Q29" s="275">
        <f>Salidas!$M29*Salidas!$O29</f>
        <v>120000</v>
      </c>
      <c r="R29" s="276"/>
      <c r="S29" s="64"/>
      <c r="T29" s="64"/>
      <c r="U29" s="64"/>
      <c r="V29" s="64"/>
      <c r="W29" s="64"/>
      <c r="X29" s="64"/>
      <c r="Y29" s="64"/>
      <c r="Z29" s="64"/>
    </row>
    <row r="30" spans="1:26" ht="15.75" customHeight="1">
      <c r="A30" s="57" t="s">
        <v>89</v>
      </c>
      <c r="B30" s="58" t="str">
        <f>IF(ISERROR(VLOOKUP(Salidas!$A30,Inventario!$A$2:$M$21,2,FALSE)),"",VLOOKUP(Salidas!$A30,Inventario!$A$2:$M$21,2,FALSE))</f>
        <v>Fluquadri</v>
      </c>
      <c r="C30" s="58" t="str">
        <f>IF(ISERROR(VLOOKUP(Salidas!$A30,Inventario!$A$2:$M$21,3,FALSE)),"",VLOOKUP(Salidas!$A30,Inventario!$A$2:$M$21,3,FALSE))</f>
        <v>Influenza</v>
      </c>
      <c r="D30" s="59" t="str">
        <f>IF(ISERROR(VLOOKUP(Salidas!$A30,Inventario!$A$2:$M$21,4,FALSE)),"",VLOOKUP(Salidas!$A30,Inventario!$A$2:$M$21,4,FALSE))</f>
        <v>IPS FARALLONES</v>
      </c>
      <c r="E30" s="59" t="str">
        <f>IF(ISERROR(VLOOKUP(Salidas!$A30,Inventario!$A$2:$M$21,5,FALSE)),"",VLOOKUP(Salidas!$A30,Inventario!$A$2:$M$21,5,FALSE))</f>
        <v>Sanofi</v>
      </c>
      <c r="F30" s="60" t="str">
        <f>IF(ISERROR(VLOOKUP(Salidas!$A30,Inventario!$A$2:$M$21,6,FALSE)),"",VLOOKUP(Salidas!$A30,Inventario!$A$2:$M$21,6,FALSE))</f>
        <v>164992</v>
      </c>
      <c r="G30" s="274">
        <f>IF(ISERROR(VLOOKUP(Salidas!$A30,Inventario!$A$2:$M$21,7,FALSE)),,VLOOKUP(Salidas!$A30,Inventario!$A$2:$M$21,7,FALSE))</f>
        <v>1</v>
      </c>
      <c r="H30" s="275">
        <f>IF(ISERROR(VLOOKUP(Salidas!$A30,Inventario!$A$2:$M$21,8,FALSE)),,VLOOKUP(Salidas!$A30,Inventario!$A$2:$M$21,8,FALSE))</f>
        <v>419</v>
      </c>
      <c r="I30" s="275">
        <f>IF(ISERROR(VLOOKUP(Salidas!$A30,Inventario!$A$2:$M$21,9,FALSE)),,VLOOKUP(Salidas!$A30,Inventario!$A$2:$M$21,9,FALSE))</f>
        <v>419</v>
      </c>
      <c r="J30" s="269">
        <v>44429</v>
      </c>
      <c r="K30" s="62" t="s">
        <v>158</v>
      </c>
      <c r="L30" s="270">
        <f>IF(ISERROR(VLOOKUP(Salidas!$K30,Entradas!$H$1:$I$412,2,FALSE)),"",VLOOKUP(Salidas!$K30,Entradas!$H$1:$I$412,2,FALSE))</f>
        <v>44592</v>
      </c>
      <c r="M30" s="63">
        <v>1</v>
      </c>
      <c r="N30" s="276" t="s">
        <v>1928</v>
      </c>
      <c r="O30" s="275">
        <f>IF(Salidas!$N30="Particular",VLOOKUP(Salidas!$A30,'PPTO Conservador'!$D$1:$L$26,8,0),IF(Salidas!$N30="Complementario",VLOOKUP(Salidas!$A30,'PPTO Conservador'!$D$1:$L$26,9,FALSE),))</f>
        <v>60000</v>
      </c>
      <c r="P30" s="275">
        <f>Salidas!$M30*Salidas!$I30</f>
        <v>419</v>
      </c>
      <c r="Q30" s="275">
        <f>Salidas!$M30*Salidas!$O30</f>
        <v>60000</v>
      </c>
      <c r="R30" s="276"/>
      <c r="S30" s="64"/>
      <c r="T30" s="64"/>
      <c r="U30" s="64"/>
      <c r="V30" s="64"/>
      <c r="W30" s="64"/>
      <c r="X30" s="64"/>
      <c r="Y30" s="64"/>
      <c r="Z30" s="64"/>
    </row>
    <row r="31" spans="1:26" ht="15.75" customHeight="1">
      <c r="A31" s="57" t="s">
        <v>47</v>
      </c>
      <c r="B31" s="58" t="str">
        <f>IF(ISERROR(VLOOKUP(Salidas!$A31,Inventario!$A$2:$M$21,2,FALSE)),"",VLOOKUP(Salidas!$A31,Inventario!$A$2:$M$21,2,FALSE))</f>
        <v>Nimenrix</v>
      </c>
      <c r="C31" s="58" t="str">
        <f>IF(ISERROR(VLOOKUP(Salidas!$A31,Inventario!$A$2:$M$21,3,FALSE)),"",VLOOKUP(Salidas!$A31,Inventario!$A$2:$M$21,3,FALSE))</f>
        <v>Meningococo</v>
      </c>
      <c r="D31" s="59" t="str">
        <f>IF(ISERROR(VLOOKUP(Salidas!$A31,Inventario!$A$2:$M$21,4,FALSE)),"",VLOOKUP(Salidas!$A31,Inventario!$A$2:$M$21,4,FALSE))</f>
        <v>Cobo Medical</v>
      </c>
      <c r="E31" s="59" t="str">
        <f>IF(ISERROR(VLOOKUP(Salidas!$A31,Inventario!$A$2:$M$21,5,FALSE)),"",VLOOKUP(Salidas!$A31,Inventario!$A$2:$M$21,5,FALSE))</f>
        <v>Pfizer</v>
      </c>
      <c r="F31" s="60" t="str">
        <f>IF(ISERROR(VLOOKUP(Salidas!$A31,Inventario!$A$2:$M$21,6,FALSE)),"",VLOOKUP(Salidas!$A31,Inventario!$A$2:$M$21,6,FALSE))</f>
        <v>3904</v>
      </c>
      <c r="G31" s="274">
        <f>IF(ISERROR(VLOOKUP(Salidas!$A31,Inventario!$A$2:$M$21,7,FALSE)),,VLOOKUP(Salidas!$A31,Inventario!$A$2:$M$21,7,FALSE))</f>
        <v>1</v>
      </c>
      <c r="H31" s="275">
        <f>IF(ISERROR(VLOOKUP(Salidas!$A31,Inventario!$A$2:$M$21,8,FALSE)),,VLOOKUP(Salidas!$A31,Inventario!$A$2:$M$21,8,FALSE))</f>
        <v>427</v>
      </c>
      <c r="I31" s="275">
        <f>IF(ISERROR(VLOOKUP(Salidas!$A31,Inventario!$A$2:$M$21,9,FALSE)),,VLOOKUP(Salidas!$A31,Inventario!$A$2:$M$21,9,FALSE))</f>
        <v>427</v>
      </c>
      <c r="J31" s="269">
        <v>44429</v>
      </c>
      <c r="K31" s="62" t="s">
        <v>169</v>
      </c>
      <c r="L31" s="270">
        <f>IF(ISERROR(VLOOKUP(Salidas!$K31,Entradas!$H$1:$I$412,2,FALSE)),"",VLOOKUP(Salidas!$K31,Entradas!$H$1:$I$412,2,FALSE))</f>
        <v>44834</v>
      </c>
      <c r="M31" s="63">
        <v>1</v>
      </c>
      <c r="N31" s="276" t="s">
        <v>1928</v>
      </c>
      <c r="O31" s="275">
        <f>IF(Salidas!$N31="Particular",VLOOKUP(Salidas!$A31,'PPTO Conservador'!$D$1:$L$26,8,0),IF(Salidas!$N31="Complementario",VLOOKUP(Salidas!$A31,'PPTO Conservador'!$D$1:$L$26,9,FALSE),))</f>
        <v>170000</v>
      </c>
      <c r="P31" s="275">
        <f>Salidas!$M31*Salidas!$I31</f>
        <v>427</v>
      </c>
      <c r="Q31" s="275">
        <f>Salidas!$M31*Salidas!$O31</f>
        <v>170000</v>
      </c>
      <c r="R31" s="276"/>
      <c r="S31" s="64"/>
      <c r="T31" s="64"/>
      <c r="U31" s="64"/>
      <c r="V31" s="64"/>
      <c r="W31" s="64"/>
      <c r="X31" s="64"/>
      <c r="Y31" s="64"/>
      <c r="Z31" s="64"/>
    </row>
    <row r="32" spans="1:26" ht="15.75" customHeight="1">
      <c r="A32" s="57" t="s">
        <v>47</v>
      </c>
      <c r="B32" s="58" t="str">
        <f>IF(ISERROR(VLOOKUP(Salidas!$A32,Inventario!$A$2:$M$21,2,FALSE)),"",VLOOKUP(Salidas!$A32,Inventario!$A$2:$M$21,2,FALSE))</f>
        <v>Nimenrix</v>
      </c>
      <c r="C32" s="58" t="str">
        <f>IF(ISERROR(VLOOKUP(Salidas!$A32,Inventario!$A$2:$M$21,3,FALSE)),"",VLOOKUP(Salidas!$A32,Inventario!$A$2:$M$21,3,FALSE))</f>
        <v>Meningococo</v>
      </c>
      <c r="D32" s="59" t="str">
        <f>IF(ISERROR(VLOOKUP(Salidas!$A32,Inventario!$A$2:$M$21,4,FALSE)),"",VLOOKUP(Salidas!$A32,Inventario!$A$2:$M$21,4,FALSE))</f>
        <v>Cobo Medical</v>
      </c>
      <c r="E32" s="59" t="str">
        <f>IF(ISERROR(VLOOKUP(Salidas!$A32,Inventario!$A$2:$M$21,5,FALSE)),"",VLOOKUP(Salidas!$A32,Inventario!$A$2:$M$21,5,FALSE))</f>
        <v>Pfizer</v>
      </c>
      <c r="F32" s="60" t="str">
        <f>IF(ISERROR(VLOOKUP(Salidas!$A32,Inventario!$A$2:$M$21,6,FALSE)),"",VLOOKUP(Salidas!$A32,Inventario!$A$2:$M$21,6,FALSE))</f>
        <v>3904</v>
      </c>
      <c r="G32" s="274">
        <f>IF(ISERROR(VLOOKUP(Salidas!$A32,Inventario!$A$2:$M$21,7,FALSE)),,VLOOKUP(Salidas!$A32,Inventario!$A$2:$M$21,7,FALSE))</f>
        <v>1</v>
      </c>
      <c r="H32" s="275">
        <f>IF(ISERROR(VLOOKUP(Salidas!$A32,Inventario!$A$2:$M$21,8,FALSE)),,VLOOKUP(Salidas!$A32,Inventario!$A$2:$M$21,8,FALSE))</f>
        <v>427</v>
      </c>
      <c r="I32" s="275">
        <f>IF(ISERROR(VLOOKUP(Salidas!$A32,Inventario!$A$2:$M$21,9,FALSE)),,VLOOKUP(Salidas!$A32,Inventario!$A$2:$M$21,9,FALSE))</f>
        <v>427</v>
      </c>
      <c r="J32" s="269">
        <v>44431</v>
      </c>
      <c r="K32" s="62" t="s">
        <v>169</v>
      </c>
      <c r="L32" s="270">
        <f>IF(ISERROR(VLOOKUP(Salidas!$K32,Entradas!$H$1:$I$412,2,FALSE)),"",VLOOKUP(Salidas!$K32,Entradas!$H$1:$I$412,2,FALSE))</f>
        <v>44834</v>
      </c>
      <c r="M32" s="63">
        <v>1</v>
      </c>
      <c r="N32" s="276" t="s">
        <v>1928</v>
      </c>
      <c r="O32" s="275">
        <f>IF(Salidas!$N32="Particular",VLOOKUP(Salidas!$A32,'PPTO Conservador'!$D$1:$L$26,8,0),IF(Salidas!$N32="Complementario",VLOOKUP(Salidas!$A32,'PPTO Conservador'!$D$1:$L$26,9,FALSE),))</f>
        <v>170000</v>
      </c>
      <c r="P32" s="275">
        <f>Salidas!$M32*Salidas!$I32</f>
        <v>427</v>
      </c>
      <c r="Q32" s="275">
        <f>Salidas!$M32*Salidas!$O32</f>
        <v>170000</v>
      </c>
      <c r="R32" s="276"/>
      <c r="S32" s="64"/>
      <c r="T32" s="64"/>
      <c r="U32" s="64"/>
      <c r="V32" s="64"/>
      <c r="W32" s="64"/>
      <c r="X32" s="64"/>
      <c r="Y32" s="64"/>
      <c r="Z32" s="64"/>
    </row>
    <row r="33" spans="1:26" ht="15.75" customHeight="1">
      <c r="A33" s="57" t="s">
        <v>51</v>
      </c>
      <c r="B33" s="58" t="str">
        <f>IF(ISERROR(VLOOKUP(Salidas!$A33,Inventario!$A$2:$M$21,2,FALSE)),"",VLOOKUP(Salidas!$A33,Inventario!$A$2:$M$21,2,FALSE))</f>
        <v/>
      </c>
      <c r="C33" s="58" t="str">
        <f>IF(ISERROR(VLOOKUP(Salidas!$A33,Inventario!$A$2:$M$21,3,FALSE)),"",VLOOKUP(Salidas!$A33,Inventario!$A$2:$M$21,3,FALSE))</f>
        <v/>
      </c>
      <c r="D33" s="59" t="str">
        <f>IF(ISERROR(VLOOKUP(Salidas!$A33,Inventario!$A$2:$M$21,4,FALSE)),"",VLOOKUP(Salidas!$A33,Inventario!$A$2:$M$21,4,FALSE))</f>
        <v/>
      </c>
      <c r="E33" s="59" t="str">
        <f>IF(ISERROR(VLOOKUP(Salidas!$A33,Inventario!$A$2:$M$21,5,FALSE)),"",VLOOKUP(Salidas!$A33,Inventario!$A$2:$M$21,5,FALSE))</f>
        <v/>
      </c>
      <c r="F33" s="60" t="str">
        <f>IF(ISERROR(VLOOKUP(Salidas!$A33,Inventario!$A$2:$M$21,6,FALSE)),"",VLOOKUP(Salidas!$A33,Inventario!$A$2:$M$21,6,FALSE))</f>
        <v/>
      </c>
      <c r="G33" s="274">
        <f>IF(ISERROR(VLOOKUP(Salidas!$A33,Inventario!$A$2:$M$21,7,FALSE)),,VLOOKUP(Salidas!$A33,Inventario!$A$2:$M$21,7,FALSE))</f>
        <v>0</v>
      </c>
      <c r="H33" s="275">
        <f>IF(ISERROR(VLOOKUP(Salidas!$A33,Inventario!$A$2:$M$21,8,FALSE)),,VLOOKUP(Salidas!$A33,Inventario!$A$2:$M$21,8,FALSE))</f>
        <v>0</v>
      </c>
      <c r="I33" s="275">
        <f>IF(ISERROR(VLOOKUP(Salidas!$A33,Inventario!$A$2:$M$21,9,FALSE)),,VLOOKUP(Salidas!$A33,Inventario!$A$2:$M$21,9,FALSE))</f>
        <v>0</v>
      </c>
      <c r="J33" s="269">
        <v>44432</v>
      </c>
      <c r="K33" s="62" t="s">
        <v>167</v>
      </c>
      <c r="L33" s="270">
        <f>IF(ISERROR(VLOOKUP(Salidas!$K33,Entradas!$H$1:$I$412,2,FALSE)),"",VLOOKUP(Salidas!$K33,Entradas!$H$1:$I$412,2,FALSE))</f>
        <v>44865</v>
      </c>
      <c r="M33" s="63">
        <v>1</v>
      </c>
      <c r="N33" s="276" t="s">
        <v>375</v>
      </c>
      <c r="O33" s="275">
        <f>IF(Salidas!$N33="Particular",VLOOKUP(Salidas!$A33,'PPTO Conservador'!$D$1:$L$26,8,0),IF(Salidas!$N33="Complementario",VLOOKUP(Salidas!$A33,'PPTO Conservador'!$D$1:$L$26,9,FALSE),))</f>
        <v>235000</v>
      </c>
      <c r="P33" s="275">
        <f>Salidas!$M33*Salidas!$I33</f>
        <v>0</v>
      </c>
      <c r="Q33" s="275">
        <f>Salidas!$M33*Salidas!$O33</f>
        <v>235000</v>
      </c>
      <c r="R33" s="276"/>
      <c r="S33" s="64"/>
      <c r="T33" s="64"/>
      <c r="U33" s="64"/>
      <c r="V33" s="64"/>
      <c r="W33" s="64"/>
      <c r="X33" s="64"/>
      <c r="Y33" s="64"/>
      <c r="Z33" s="64"/>
    </row>
    <row r="34" spans="1:26" ht="15.75" customHeight="1">
      <c r="A34" s="57" t="s">
        <v>77</v>
      </c>
      <c r="B34" s="58" t="str">
        <f>IF(ISERROR(VLOOKUP(Salidas!$A34,Inventario!$A$2:$M$21,2,FALSE)),"",VLOOKUP(Salidas!$A34,Inventario!$A$2:$M$21,2,FALSE))</f>
        <v>Hexaxim</v>
      </c>
      <c r="C34" s="58" t="str">
        <f>IF(ISERROR(VLOOKUP(Salidas!$A34,Inventario!$A$2:$M$21,3,FALSE)),"",VLOOKUP(Salidas!$A34,Inventario!$A$2:$M$21,3,FALSE))</f>
        <v>DPAT + VPI + HIB + HB</v>
      </c>
      <c r="D34" s="59" t="str">
        <f>IF(ISERROR(VLOOKUP(Salidas!$A34,Inventario!$A$2:$M$21,4,FALSE)),"",VLOOKUP(Salidas!$A34,Inventario!$A$2:$M$21,4,FALSE))</f>
        <v>IPS FARALLONES</v>
      </c>
      <c r="E34" s="59" t="str">
        <f>IF(ISERROR(VLOOKUP(Salidas!$A34,Inventario!$A$2:$M$21,5,FALSE)),"",VLOOKUP(Salidas!$A34,Inventario!$A$2:$M$21,5,FALSE))</f>
        <v>Sanofi</v>
      </c>
      <c r="F34" s="60" t="str">
        <f>IF(ISERROR(VLOOKUP(Salidas!$A34,Inventario!$A$2:$M$21,6,FALSE)),"",VLOOKUP(Salidas!$A34,Inventario!$A$2:$M$21,6,FALSE))</f>
        <v>3800</v>
      </c>
      <c r="G34" s="274">
        <f>IF(ISERROR(VLOOKUP(Salidas!$A34,Inventario!$A$2:$M$21,7,FALSE)),,VLOOKUP(Salidas!$A34,Inventario!$A$2:$M$21,7,FALSE))</f>
        <v>1</v>
      </c>
      <c r="H34" s="275">
        <f>IF(ISERROR(VLOOKUP(Salidas!$A34,Inventario!$A$2:$M$21,8,FALSE)),,VLOOKUP(Salidas!$A34,Inventario!$A$2:$M$21,8,FALSE))</f>
        <v>127</v>
      </c>
      <c r="I34" s="275">
        <f>IF(ISERROR(VLOOKUP(Salidas!$A34,Inventario!$A$2:$M$21,9,FALSE)),,VLOOKUP(Salidas!$A34,Inventario!$A$2:$M$21,9,FALSE))</f>
        <v>127</v>
      </c>
      <c r="J34" s="269">
        <v>44432</v>
      </c>
      <c r="K34" s="62" t="s">
        <v>159</v>
      </c>
      <c r="L34" s="270">
        <f>IF(ISERROR(VLOOKUP(Salidas!$K34,Entradas!$H$1:$I$412,2,FALSE)),"",VLOOKUP(Salidas!$K34,Entradas!$H$1:$I$412,2,FALSE))</f>
        <v>44773</v>
      </c>
      <c r="M34" s="63">
        <v>1</v>
      </c>
      <c r="N34" s="276" t="s">
        <v>375</v>
      </c>
      <c r="O34" s="275">
        <f>IF(Salidas!$N34="Particular",VLOOKUP(Salidas!$A34,'PPTO Conservador'!$D$1:$L$26,8,0),IF(Salidas!$N34="Complementario",VLOOKUP(Salidas!$A34,'PPTO Conservador'!$D$1:$L$26,9,FALSE),))</f>
        <v>220000</v>
      </c>
      <c r="P34" s="275">
        <f>Salidas!$M34*Salidas!$I34</f>
        <v>127</v>
      </c>
      <c r="Q34" s="275">
        <f>Salidas!$M34*Salidas!$O34</f>
        <v>220000</v>
      </c>
      <c r="R34" s="276"/>
      <c r="S34" s="64"/>
      <c r="T34" s="64"/>
      <c r="U34" s="64"/>
      <c r="V34" s="64"/>
      <c r="W34" s="64"/>
      <c r="X34" s="64"/>
      <c r="Y34" s="64"/>
      <c r="Z34" s="64"/>
    </row>
    <row r="35" spans="1:26" ht="15.75" customHeight="1">
      <c r="A35" s="57" t="s">
        <v>96</v>
      </c>
      <c r="B35" s="58" t="str">
        <f>IF(ISERROR(VLOOKUP(Salidas!$A35,Inventario!$A$2:$M$21,2,FALSE)),"",VLOOKUP(Salidas!$A35,Inventario!$A$2:$M$21,2,FALSE))</f>
        <v>Rotateq</v>
      </c>
      <c r="C35" s="58" t="str">
        <f>IF(ISERROR(VLOOKUP(Salidas!$A35,Inventario!$A$2:$M$21,3,FALSE)),"",VLOOKUP(Salidas!$A35,Inventario!$A$2:$M$21,3,FALSE))</f>
        <v>Rotavirus Vivo Atenuado</v>
      </c>
      <c r="D35" s="59" t="str">
        <f>IF(ISERROR(VLOOKUP(Salidas!$A35,Inventario!$A$2:$M$21,4,FALSE)),"",VLOOKUP(Salidas!$A35,Inventario!$A$2:$M$21,4,FALSE))</f>
        <v>IPS FARALLONES</v>
      </c>
      <c r="E35" s="59" t="str">
        <f>IF(ISERROR(VLOOKUP(Salidas!$A35,Inventario!$A$2:$M$21,5,FALSE)),"",VLOOKUP(Salidas!$A35,Inventario!$A$2:$M$21,5,FALSE))</f>
        <v>Merck</v>
      </c>
      <c r="F35" s="60" t="str">
        <f>IF(ISERROR(VLOOKUP(Salidas!$A35,Inventario!$A$2:$M$21,6,FALSE)),"",VLOOKUP(Salidas!$A35,Inventario!$A$2:$M$21,6,FALSE))</f>
        <v>1800</v>
      </c>
      <c r="G35" s="274">
        <f>IF(ISERROR(VLOOKUP(Salidas!$A35,Inventario!$A$2:$M$21,7,FALSE)),,VLOOKUP(Salidas!$A35,Inventario!$A$2:$M$21,7,FALSE))</f>
        <v>1</v>
      </c>
      <c r="H35" s="275">
        <f>IF(ISERROR(VLOOKUP(Salidas!$A35,Inventario!$A$2:$M$21,8,FALSE)),,VLOOKUP(Salidas!$A35,Inventario!$A$2:$M$21,8,FALSE))</f>
        <v>109</v>
      </c>
      <c r="I35" s="275">
        <f>IF(ISERROR(VLOOKUP(Salidas!$A35,Inventario!$A$2:$M$21,9,FALSE)),,VLOOKUP(Salidas!$A35,Inventario!$A$2:$M$21,9,FALSE))</f>
        <v>109</v>
      </c>
      <c r="J35" s="269">
        <v>44432</v>
      </c>
      <c r="K35" s="62" t="s">
        <v>157</v>
      </c>
      <c r="L35" s="270">
        <f>IF(ISERROR(VLOOKUP(Salidas!$K35,Entradas!$H$1:$I$412,2,FALSE)),"",VLOOKUP(Salidas!$K35,Entradas!$H$1:$I$412,2,FALSE))</f>
        <v>44805</v>
      </c>
      <c r="M35" s="63">
        <v>1</v>
      </c>
      <c r="N35" s="276" t="s">
        <v>375</v>
      </c>
      <c r="O35" s="275">
        <f>IF(Salidas!$N35="Particular",VLOOKUP(Salidas!$A35,'PPTO Conservador'!$D$1:$L$26,8,0),IF(Salidas!$N35="Complementario",VLOOKUP(Salidas!$A35,'PPTO Conservador'!$D$1:$L$26,9,FALSE),))</f>
        <v>210000</v>
      </c>
      <c r="P35" s="275">
        <f>Salidas!$M35*Salidas!$I35</f>
        <v>109</v>
      </c>
      <c r="Q35" s="275">
        <f>Salidas!$M35*Salidas!$O35</f>
        <v>210000</v>
      </c>
      <c r="R35" s="276"/>
      <c r="S35" s="64"/>
      <c r="T35" s="64"/>
      <c r="U35" s="64"/>
      <c r="V35" s="64"/>
      <c r="W35" s="64"/>
      <c r="X35" s="64"/>
      <c r="Y35" s="64"/>
      <c r="Z35" s="64"/>
    </row>
    <row r="36" spans="1:26" ht="15.75" customHeight="1">
      <c r="A36" s="57" t="s">
        <v>89</v>
      </c>
      <c r="B36" s="58" t="str">
        <f>IF(ISERROR(VLOOKUP(Salidas!$A36,Inventario!$A$2:$M$21,2,FALSE)),"",VLOOKUP(Salidas!$A36,Inventario!$A$2:$M$21,2,FALSE))</f>
        <v>Fluquadri</v>
      </c>
      <c r="C36" s="58" t="str">
        <f>IF(ISERROR(VLOOKUP(Salidas!$A36,Inventario!$A$2:$M$21,3,FALSE)),"",VLOOKUP(Salidas!$A36,Inventario!$A$2:$M$21,3,FALSE))</f>
        <v>Influenza</v>
      </c>
      <c r="D36" s="59" t="str">
        <f>IF(ISERROR(VLOOKUP(Salidas!$A36,Inventario!$A$2:$M$21,4,FALSE)),"",VLOOKUP(Salidas!$A36,Inventario!$A$2:$M$21,4,FALSE))</f>
        <v>IPS FARALLONES</v>
      </c>
      <c r="E36" s="59" t="str">
        <f>IF(ISERROR(VLOOKUP(Salidas!$A36,Inventario!$A$2:$M$21,5,FALSE)),"",VLOOKUP(Salidas!$A36,Inventario!$A$2:$M$21,5,FALSE))</f>
        <v>Sanofi</v>
      </c>
      <c r="F36" s="60" t="str">
        <f>IF(ISERROR(VLOOKUP(Salidas!$A36,Inventario!$A$2:$M$21,6,FALSE)),"",VLOOKUP(Salidas!$A36,Inventario!$A$2:$M$21,6,FALSE))</f>
        <v>164992</v>
      </c>
      <c r="G36" s="274">
        <f>IF(ISERROR(VLOOKUP(Salidas!$A36,Inventario!$A$2:$M$21,7,FALSE)),,VLOOKUP(Salidas!$A36,Inventario!$A$2:$M$21,7,FALSE))</f>
        <v>1</v>
      </c>
      <c r="H36" s="275">
        <f>IF(ISERROR(VLOOKUP(Salidas!$A36,Inventario!$A$2:$M$21,8,FALSE)),,VLOOKUP(Salidas!$A36,Inventario!$A$2:$M$21,8,FALSE))</f>
        <v>419</v>
      </c>
      <c r="I36" s="275">
        <f>IF(ISERROR(VLOOKUP(Salidas!$A36,Inventario!$A$2:$M$21,9,FALSE)),,VLOOKUP(Salidas!$A36,Inventario!$A$2:$M$21,9,FALSE))</f>
        <v>419</v>
      </c>
      <c r="J36" s="269">
        <v>44432</v>
      </c>
      <c r="K36" s="62" t="s">
        <v>158</v>
      </c>
      <c r="L36" s="270">
        <f>IF(ISERROR(VLOOKUP(Salidas!$K36,Entradas!$H$1:$I$412,2,FALSE)),"",VLOOKUP(Salidas!$K36,Entradas!$H$1:$I$412,2,FALSE))</f>
        <v>44592</v>
      </c>
      <c r="M36" s="63">
        <v>1</v>
      </c>
      <c r="N36" s="276" t="s">
        <v>375</v>
      </c>
      <c r="O36" s="275">
        <f>IF(Salidas!$N36="Particular",VLOOKUP(Salidas!$A36,'PPTO Conservador'!$D$1:$L$26,8,0),IF(Salidas!$N36="Complementario",VLOOKUP(Salidas!$A36,'PPTO Conservador'!$D$1:$L$26,9,FALSE),))</f>
        <v>70000</v>
      </c>
      <c r="P36" s="275">
        <f>Salidas!$M36*Salidas!$I36</f>
        <v>419</v>
      </c>
      <c r="Q36" s="275">
        <f>Salidas!$M36*Salidas!$O36</f>
        <v>70000</v>
      </c>
      <c r="R36" s="276"/>
      <c r="S36" s="64"/>
      <c r="T36" s="64"/>
      <c r="U36" s="64"/>
      <c r="V36" s="64"/>
      <c r="W36" s="64"/>
      <c r="X36" s="64"/>
      <c r="Y36" s="64"/>
      <c r="Z36" s="64"/>
    </row>
    <row r="37" spans="1:26" ht="15.75" customHeight="1">
      <c r="A37" s="57" t="s">
        <v>47</v>
      </c>
      <c r="B37" s="58" t="str">
        <f>IF(ISERROR(VLOOKUP(Salidas!$A37,Inventario!$A$2:$M$21,2,FALSE)),"",VLOOKUP(Salidas!$A37,Inventario!$A$2:$M$21,2,FALSE))</f>
        <v>Nimenrix</v>
      </c>
      <c r="C37" s="58" t="str">
        <f>IF(ISERROR(VLOOKUP(Salidas!$A37,Inventario!$A$2:$M$21,3,FALSE)),"",VLOOKUP(Salidas!$A37,Inventario!$A$2:$M$21,3,FALSE))</f>
        <v>Meningococo</v>
      </c>
      <c r="D37" s="59" t="str">
        <f>IF(ISERROR(VLOOKUP(Salidas!$A37,Inventario!$A$2:$M$21,4,FALSE)),"",VLOOKUP(Salidas!$A37,Inventario!$A$2:$M$21,4,FALSE))</f>
        <v>Cobo Medical</v>
      </c>
      <c r="E37" s="59" t="str">
        <f>IF(ISERROR(VLOOKUP(Salidas!$A37,Inventario!$A$2:$M$21,5,FALSE)),"",VLOOKUP(Salidas!$A37,Inventario!$A$2:$M$21,5,FALSE))</f>
        <v>Pfizer</v>
      </c>
      <c r="F37" s="60" t="str">
        <f>IF(ISERROR(VLOOKUP(Salidas!$A37,Inventario!$A$2:$M$21,6,FALSE)),"",VLOOKUP(Salidas!$A37,Inventario!$A$2:$M$21,6,FALSE))</f>
        <v>3904</v>
      </c>
      <c r="G37" s="274">
        <f>IF(ISERROR(VLOOKUP(Salidas!$A37,Inventario!$A$2:$M$21,7,FALSE)),,VLOOKUP(Salidas!$A37,Inventario!$A$2:$M$21,7,FALSE))</f>
        <v>1</v>
      </c>
      <c r="H37" s="275">
        <f>IF(ISERROR(VLOOKUP(Salidas!$A37,Inventario!$A$2:$M$21,8,FALSE)),,VLOOKUP(Salidas!$A37,Inventario!$A$2:$M$21,8,FALSE))</f>
        <v>427</v>
      </c>
      <c r="I37" s="275">
        <f>IF(ISERROR(VLOOKUP(Salidas!$A37,Inventario!$A$2:$M$21,9,FALSE)),,VLOOKUP(Salidas!$A37,Inventario!$A$2:$M$21,9,FALSE))</f>
        <v>427</v>
      </c>
      <c r="J37" s="269">
        <v>44433</v>
      </c>
      <c r="K37" s="62" t="s">
        <v>169</v>
      </c>
      <c r="L37" s="270">
        <f>IF(ISERROR(VLOOKUP(Salidas!$K37,Entradas!$H$1:$I$412,2,FALSE)),"",VLOOKUP(Salidas!$K37,Entradas!$H$1:$I$412,2,FALSE))</f>
        <v>44834</v>
      </c>
      <c r="M37" s="63">
        <v>1</v>
      </c>
      <c r="N37" s="276" t="s">
        <v>1928</v>
      </c>
      <c r="O37" s="275">
        <f>IF(Salidas!$N37="Particular",VLOOKUP(Salidas!$A37,'PPTO Conservador'!$D$1:$L$26,8,0),IF(Salidas!$N37="Complementario",VLOOKUP(Salidas!$A37,'PPTO Conservador'!$D$1:$L$26,9,FALSE),))</f>
        <v>170000</v>
      </c>
      <c r="P37" s="275">
        <f>Salidas!$M37*Salidas!$I37</f>
        <v>427</v>
      </c>
      <c r="Q37" s="275">
        <f>Salidas!$M37*Salidas!$O37</f>
        <v>170000</v>
      </c>
      <c r="R37" s="276"/>
      <c r="S37" s="64"/>
      <c r="T37" s="64"/>
      <c r="U37" s="64"/>
      <c r="V37" s="64"/>
      <c r="W37" s="64"/>
      <c r="X37" s="64"/>
      <c r="Y37" s="64"/>
      <c r="Z37" s="64"/>
    </row>
    <row r="38" spans="1:26" ht="15.75" customHeight="1">
      <c r="A38" s="57" t="s">
        <v>118</v>
      </c>
      <c r="B38" s="58" t="str">
        <f>IF(ISERROR(VLOOKUP(Salidas!$A38,Inventario!$A$2:$M$21,2,FALSE)),"",VLOOKUP(Salidas!$A38,Inventario!$A$2:$M$21,2,FALSE))</f>
        <v>Varivax</v>
      </c>
      <c r="C38" s="58" t="str">
        <f>IF(ISERROR(VLOOKUP(Salidas!$A38,Inventario!$A$2:$M$21,3,FALSE)),"",VLOOKUP(Salidas!$A38,Inventario!$A$2:$M$21,3,FALSE))</f>
        <v>Varicela</v>
      </c>
      <c r="D38" s="59" t="str">
        <f>IF(ISERROR(VLOOKUP(Salidas!$A38,Inventario!$A$2:$M$21,4,FALSE)),"",VLOOKUP(Salidas!$A38,Inventario!$A$2:$M$21,4,FALSE))</f>
        <v>IPS FARALLONES</v>
      </c>
      <c r="E38" s="59" t="str">
        <f>IF(ISERROR(VLOOKUP(Salidas!$A38,Inventario!$A$2:$M$21,5,FALSE)),"",VLOOKUP(Salidas!$A38,Inventario!$A$2:$M$21,5,FALSE))</f>
        <v>Merck</v>
      </c>
      <c r="F38" s="60" t="str">
        <f>IF(ISERROR(VLOOKUP(Salidas!$A38,Inventario!$A$2:$M$21,6,FALSE)),"",VLOOKUP(Salidas!$A38,Inventario!$A$2:$M$21,6,FALSE))</f>
        <v>4500</v>
      </c>
      <c r="G38" s="274">
        <f>IF(ISERROR(VLOOKUP(Salidas!$A38,Inventario!$A$2:$M$21,7,FALSE)),,VLOOKUP(Salidas!$A38,Inventario!$A$2:$M$21,7,FALSE))</f>
        <v>1</v>
      </c>
      <c r="H38" s="275">
        <f>IF(ISERROR(VLOOKUP(Salidas!$A38,Inventario!$A$2:$M$21,8,FALSE)),,VLOOKUP(Salidas!$A38,Inventario!$A$2:$M$21,8,FALSE))</f>
        <v>47</v>
      </c>
      <c r="I38" s="275">
        <f>IF(ISERROR(VLOOKUP(Salidas!$A38,Inventario!$A$2:$M$21,9,FALSE)),,VLOOKUP(Salidas!$A38,Inventario!$A$2:$M$21,9,FALSE))</f>
        <v>47</v>
      </c>
      <c r="J38" s="269">
        <v>44433</v>
      </c>
      <c r="K38" s="62" t="s">
        <v>172</v>
      </c>
      <c r="L38" s="270">
        <f>IF(ISERROR(VLOOKUP(Salidas!$K38,Entradas!$H$1:$I$412,2,FALSE)),"",VLOOKUP(Salidas!$K38,Entradas!$H$1:$I$412,2,FALSE))</f>
        <v>45046</v>
      </c>
      <c r="M38" s="63">
        <v>1</v>
      </c>
      <c r="N38" s="276" t="s">
        <v>1928</v>
      </c>
      <c r="O38" s="275">
        <f>IF(Salidas!$N38="Particular",VLOOKUP(Salidas!$A38,'PPTO Conservador'!$D$1:$L$26,8,0),IF(Salidas!$N38="Complementario",VLOOKUP(Salidas!$A38,'PPTO Conservador'!$D$1:$L$26,9,FALSE),))</f>
        <v>150000</v>
      </c>
      <c r="P38" s="275">
        <f>Salidas!$M38*Salidas!$I38</f>
        <v>47</v>
      </c>
      <c r="Q38" s="275">
        <f>Salidas!$M38*Salidas!$O38</f>
        <v>150000</v>
      </c>
      <c r="R38" s="276"/>
      <c r="S38" s="64"/>
      <c r="T38" s="64"/>
      <c r="U38" s="64"/>
      <c r="V38" s="64"/>
      <c r="W38" s="64"/>
      <c r="X38" s="64"/>
      <c r="Y38" s="64"/>
      <c r="Z38" s="64"/>
    </row>
    <row r="39" spans="1:26" ht="15.75" customHeight="1">
      <c r="A39" s="57" t="s">
        <v>89</v>
      </c>
      <c r="B39" s="58" t="str">
        <f>IF(ISERROR(VLOOKUP(Salidas!$A39,Inventario!$A$2:$M$21,2,FALSE)),"",VLOOKUP(Salidas!$A39,Inventario!$A$2:$M$21,2,FALSE))</f>
        <v>Fluquadri</v>
      </c>
      <c r="C39" s="58" t="str">
        <f>IF(ISERROR(VLOOKUP(Salidas!$A39,Inventario!$A$2:$M$21,3,FALSE)),"",VLOOKUP(Salidas!$A39,Inventario!$A$2:$M$21,3,FALSE))</f>
        <v>Influenza</v>
      </c>
      <c r="D39" s="59" t="str">
        <f>IF(ISERROR(VLOOKUP(Salidas!$A39,Inventario!$A$2:$M$21,4,FALSE)),"",VLOOKUP(Salidas!$A39,Inventario!$A$2:$M$21,4,FALSE))</f>
        <v>IPS FARALLONES</v>
      </c>
      <c r="E39" s="59" t="str">
        <f>IF(ISERROR(VLOOKUP(Salidas!$A39,Inventario!$A$2:$M$21,5,FALSE)),"",VLOOKUP(Salidas!$A39,Inventario!$A$2:$M$21,5,FALSE))</f>
        <v>Sanofi</v>
      </c>
      <c r="F39" s="60" t="str">
        <f>IF(ISERROR(VLOOKUP(Salidas!$A39,Inventario!$A$2:$M$21,6,FALSE)),"",VLOOKUP(Salidas!$A39,Inventario!$A$2:$M$21,6,FALSE))</f>
        <v>164992</v>
      </c>
      <c r="G39" s="274">
        <f>IF(ISERROR(VLOOKUP(Salidas!$A39,Inventario!$A$2:$M$21,7,FALSE)),,VLOOKUP(Salidas!$A39,Inventario!$A$2:$M$21,7,FALSE))</f>
        <v>1</v>
      </c>
      <c r="H39" s="275">
        <f>IF(ISERROR(VLOOKUP(Salidas!$A39,Inventario!$A$2:$M$21,8,FALSE)),,VLOOKUP(Salidas!$A39,Inventario!$A$2:$M$21,8,FALSE))</f>
        <v>419</v>
      </c>
      <c r="I39" s="275">
        <f>IF(ISERROR(VLOOKUP(Salidas!$A39,Inventario!$A$2:$M$21,9,FALSE)),,VLOOKUP(Salidas!$A39,Inventario!$A$2:$M$21,9,FALSE))</f>
        <v>419</v>
      </c>
      <c r="J39" s="269">
        <v>44433</v>
      </c>
      <c r="K39" s="62" t="s">
        <v>158</v>
      </c>
      <c r="L39" s="270">
        <f>IF(ISERROR(VLOOKUP(Salidas!$K39,Entradas!$H$1:$I$412,2,FALSE)),"",VLOOKUP(Salidas!$K39,Entradas!$H$1:$I$412,2,FALSE))</f>
        <v>44592</v>
      </c>
      <c r="M39" s="63">
        <v>2</v>
      </c>
      <c r="N39" s="276" t="s">
        <v>1928</v>
      </c>
      <c r="O39" s="275">
        <f>IF(Salidas!$N39="Particular",VLOOKUP(Salidas!$A39,'PPTO Conservador'!$D$1:$L$26,8,0),IF(Salidas!$N39="Complementario",VLOOKUP(Salidas!$A39,'PPTO Conservador'!$D$1:$L$26,9,FALSE),))</f>
        <v>60000</v>
      </c>
      <c r="P39" s="275">
        <f>Salidas!$M39*Salidas!$I39</f>
        <v>838</v>
      </c>
      <c r="Q39" s="275">
        <f>Salidas!$M39*Salidas!$O39</f>
        <v>120000</v>
      </c>
      <c r="R39" s="276"/>
      <c r="S39" s="64"/>
      <c r="T39" s="64"/>
      <c r="U39" s="64"/>
      <c r="V39" s="64"/>
      <c r="W39" s="64"/>
      <c r="X39" s="64"/>
      <c r="Y39" s="64"/>
      <c r="Z39" s="64"/>
    </row>
    <row r="40" spans="1:26" ht="15.75" customHeight="1">
      <c r="A40" s="57" t="s">
        <v>51</v>
      </c>
      <c r="B40" s="58" t="str">
        <f>IF(ISERROR(VLOOKUP(Salidas!$A40,Inventario!$A$2:$M$21,2,FALSE)),"",VLOOKUP(Salidas!$A40,Inventario!$A$2:$M$21,2,FALSE))</f>
        <v/>
      </c>
      <c r="C40" s="58" t="str">
        <f>IF(ISERROR(VLOOKUP(Salidas!$A40,Inventario!$A$2:$M$21,3,FALSE)),"",VLOOKUP(Salidas!$A40,Inventario!$A$2:$M$21,3,FALSE))</f>
        <v/>
      </c>
      <c r="D40" s="59" t="str">
        <f>IF(ISERROR(VLOOKUP(Salidas!$A40,Inventario!$A$2:$M$21,4,FALSE)),"",VLOOKUP(Salidas!$A40,Inventario!$A$2:$M$21,4,FALSE))</f>
        <v/>
      </c>
      <c r="E40" s="59" t="str">
        <f>IF(ISERROR(VLOOKUP(Salidas!$A40,Inventario!$A$2:$M$21,5,FALSE)),"",VLOOKUP(Salidas!$A40,Inventario!$A$2:$M$21,5,FALSE))</f>
        <v/>
      </c>
      <c r="F40" s="60" t="str">
        <f>IF(ISERROR(VLOOKUP(Salidas!$A40,Inventario!$A$2:$M$21,6,FALSE)),"",VLOOKUP(Salidas!$A40,Inventario!$A$2:$M$21,6,FALSE))</f>
        <v/>
      </c>
      <c r="G40" s="274">
        <f>IF(ISERROR(VLOOKUP(Salidas!$A40,Inventario!$A$2:$M$21,7,FALSE)),,VLOOKUP(Salidas!$A40,Inventario!$A$2:$M$21,7,FALSE))</f>
        <v>0</v>
      </c>
      <c r="H40" s="275">
        <f>IF(ISERROR(VLOOKUP(Salidas!$A40,Inventario!$A$2:$M$21,8,FALSE)),,VLOOKUP(Salidas!$A40,Inventario!$A$2:$M$21,8,FALSE))</f>
        <v>0</v>
      </c>
      <c r="I40" s="275">
        <f>IF(ISERROR(VLOOKUP(Salidas!$A40,Inventario!$A$2:$M$21,9,FALSE)),,VLOOKUP(Salidas!$A40,Inventario!$A$2:$M$21,9,FALSE))</f>
        <v>0</v>
      </c>
      <c r="J40" s="269">
        <v>44433</v>
      </c>
      <c r="K40" s="62" t="s">
        <v>167</v>
      </c>
      <c r="L40" s="270">
        <f>IF(ISERROR(VLOOKUP(Salidas!$K40,Entradas!$H$1:$I$412,2,FALSE)),"",VLOOKUP(Salidas!$K40,Entradas!$H$1:$I$412,2,FALSE))</f>
        <v>44865</v>
      </c>
      <c r="M40" s="63">
        <v>1</v>
      </c>
      <c r="N40" s="276" t="s">
        <v>375</v>
      </c>
      <c r="O40" s="275">
        <f>IF(Salidas!$N40="Particular",VLOOKUP(Salidas!$A40,'PPTO Conservador'!$D$1:$L$26,8,0),IF(Salidas!$N40="Complementario",VLOOKUP(Salidas!$A40,'PPTO Conservador'!$D$1:$L$26,9,FALSE),))</f>
        <v>235000</v>
      </c>
      <c r="P40" s="275">
        <f>Salidas!$M40*Salidas!$I40</f>
        <v>0</v>
      </c>
      <c r="Q40" s="275">
        <f>Salidas!$M40*Salidas!$O40</f>
        <v>235000</v>
      </c>
      <c r="R40" s="276"/>
      <c r="S40" s="64"/>
      <c r="T40" s="64"/>
      <c r="U40" s="64"/>
      <c r="V40" s="64"/>
      <c r="W40" s="64"/>
      <c r="X40" s="64"/>
      <c r="Y40" s="64"/>
      <c r="Z40" s="64"/>
    </row>
    <row r="41" spans="1:26" ht="15.75" customHeight="1">
      <c r="A41" s="57" t="s">
        <v>89</v>
      </c>
      <c r="B41" s="58" t="str">
        <f>IF(ISERROR(VLOOKUP(Salidas!$A41,Inventario!$A$2:$M$21,2,FALSE)),"",VLOOKUP(Salidas!$A41,Inventario!$A$2:$M$21,2,FALSE))</f>
        <v>Fluquadri</v>
      </c>
      <c r="C41" s="58" t="str">
        <f>IF(ISERROR(VLOOKUP(Salidas!$A41,Inventario!$A$2:$M$21,3,FALSE)),"",VLOOKUP(Salidas!$A41,Inventario!$A$2:$M$21,3,FALSE))</f>
        <v>Influenza</v>
      </c>
      <c r="D41" s="59" t="str">
        <f>IF(ISERROR(VLOOKUP(Salidas!$A41,Inventario!$A$2:$M$21,4,FALSE)),"",VLOOKUP(Salidas!$A41,Inventario!$A$2:$M$21,4,FALSE))</f>
        <v>IPS FARALLONES</v>
      </c>
      <c r="E41" s="59" t="str">
        <f>IF(ISERROR(VLOOKUP(Salidas!$A41,Inventario!$A$2:$M$21,5,FALSE)),"",VLOOKUP(Salidas!$A41,Inventario!$A$2:$M$21,5,FALSE))</f>
        <v>Sanofi</v>
      </c>
      <c r="F41" s="60" t="str">
        <f>IF(ISERROR(VLOOKUP(Salidas!$A41,Inventario!$A$2:$M$21,6,FALSE)),"",VLOOKUP(Salidas!$A41,Inventario!$A$2:$M$21,6,FALSE))</f>
        <v>164992</v>
      </c>
      <c r="G41" s="274">
        <f>IF(ISERROR(VLOOKUP(Salidas!$A41,Inventario!$A$2:$M$21,7,FALSE)),,VLOOKUP(Salidas!$A41,Inventario!$A$2:$M$21,7,FALSE))</f>
        <v>1</v>
      </c>
      <c r="H41" s="275">
        <f>IF(ISERROR(VLOOKUP(Salidas!$A41,Inventario!$A$2:$M$21,8,FALSE)),,VLOOKUP(Salidas!$A41,Inventario!$A$2:$M$21,8,FALSE))</f>
        <v>419</v>
      </c>
      <c r="I41" s="275">
        <f>IF(ISERROR(VLOOKUP(Salidas!$A41,Inventario!$A$2:$M$21,9,FALSE)),,VLOOKUP(Salidas!$A41,Inventario!$A$2:$M$21,9,FALSE))</f>
        <v>419</v>
      </c>
      <c r="J41" s="269">
        <v>44426</v>
      </c>
      <c r="K41" s="62" t="s">
        <v>158</v>
      </c>
      <c r="L41" s="270">
        <f>IF(ISERROR(VLOOKUP(Salidas!$K41,Entradas!$H$1:$I$412,2,FALSE)),"",VLOOKUP(Salidas!$K41,Entradas!$H$1:$I$412,2,FALSE))</f>
        <v>44592</v>
      </c>
      <c r="M41" s="63">
        <v>1</v>
      </c>
      <c r="N41" s="276" t="s">
        <v>1928</v>
      </c>
      <c r="O41" s="275">
        <f>IF(Salidas!$N41="Particular",VLOOKUP(Salidas!$A41,'PPTO Conservador'!$D$1:$L$26,8,0),IF(Salidas!$N41="Complementario",VLOOKUP(Salidas!$A41,'PPTO Conservador'!$D$1:$L$26,9,FALSE),))</f>
        <v>60000</v>
      </c>
      <c r="P41" s="275">
        <f>Salidas!$M41*Salidas!$I41</f>
        <v>419</v>
      </c>
      <c r="Q41" s="275">
        <f>Salidas!$M41*Salidas!$O41</f>
        <v>60000</v>
      </c>
      <c r="R41" s="276"/>
      <c r="S41" s="64"/>
      <c r="T41" s="64"/>
      <c r="U41" s="64"/>
      <c r="V41" s="64"/>
      <c r="W41" s="64"/>
      <c r="X41" s="64"/>
      <c r="Y41" s="64"/>
      <c r="Z41" s="64"/>
    </row>
    <row r="42" spans="1:26" ht="15.75" customHeight="1">
      <c r="A42" s="57" t="s">
        <v>89</v>
      </c>
      <c r="B42" s="58" t="str">
        <f>IF(ISERROR(VLOOKUP(Salidas!$A42,Inventario!$A$2:$M$21,2,FALSE)),"",VLOOKUP(Salidas!$A42,Inventario!$A$2:$M$21,2,FALSE))</f>
        <v>Fluquadri</v>
      </c>
      <c r="C42" s="58" t="str">
        <f>IF(ISERROR(VLOOKUP(Salidas!$A42,Inventario!$A$2:$M$21,3,FALSE)),"",VLOOKUP(Salidas!$A42,Inventario!$A$2:$M$21,3,FALSE))</f>
        <v>Influenza</v>
      </c>
      <c r="D42" s="59" t="str">
        <f>IF(ISERROR(VLOOKUP(Salidas!$A42,Inventario!$A$2:$M$21,4,FALSE)),"",VLOOKUP(Salidas!$A42,Inventario!$A$2:$M$21,4,FALSE))</f>
        <v>IPS FARALLONES</v>
      </c>
      <c r="E42" s="59" t="str">
        <f>IF(ISERROR(VLOOKUP(Salidas!$A42,Inventario!$A$2:$M$21,5,FALSE)),"",VLOOKUP(Salidas!$A42,Inventario!$A$2:$M$21,5,FALSE))</f>
        <v>Sanofi</v>
      </c>
      <c r="F42" s="60" t="str">
        <f>IF(ISERROR(VLOOKUP(Salidas!$A42,Inventario!$A$2:$M$21,6,FALSE)),"",VLOOKUP(Salidas!$A42,Inventario!$A$2:$M$21,6,FALSE))</f>
        <v>164992</v>
      </c>
      <c r="G42" s="274">
        <f>IF(ISERROR(VLOOKUP(Salidas!$A42,Inventario!$A$2:$M$21,7,FALSE)),,VLOOKUP(Salidas!$A42,Inventario!$A$2:$M$21,7,FALSE))</f>
        <v>1</v>
      </c>
      <c r="H42" s="275">
        <f>IF(ISERROR(VLOOKUP(Salidas!$A42,Inventario!$A$2:$M$21,8,FALSE)),,VLOOKUP(Salidas!$A42,Inventario!$A$2:$M$21,8,FALSE))</f>
        <v>419</v>
      </c>
      <c r="I42" s="275">
        <f>IF(ISERROR(VLOOKUP(Salidas!$A42,Inventario!$A$2:$M$21,9,FALSE)),,VLOOKUP(Salidas!$A42,Inventario!$A$2:$M$21,9,FALSE))</f>
        <v>419</v>
      </c>
      <c r="J42" s="269">
        <v>44434</v>
      </c>
      <c r="K42" s="62" t="s">
        <v>158</v>
      </c>
      <c r="L42" s="270">
        <f>IF(ISERROR(VLOOKUP(Salidas!$K42,Entradas!$H$1:$I$412,2,FALSE)),"",VLOOKUP(Salidas!$K42,Entradas!$H$1:$I$412,2,FALSE))</f>
        <v>44592</v>
      </c>
      <c r="M42" s="63">
        <v>1</v>
      </c>
      <c r="N42" s="276" t="s">
        <v>375</v>
      </c>
      <c r="O42" s="275">
        <f>IF(Salidas!$N42="Particular",VLOOKUP(Salidas!$A42,'PPTO Conservador'!$D$1:$L$26,8,0),IF(Salidas!$N42="Complementario",VLOOKUP(Salidas!$A42,'PPTO Conservador'!$D$1:$L$26,9,FALSE),))</f>
        <v>70000</v>
      </c>
      <c r="P42" s="275">
        <f>Salidas!$M42*Salidas!$I42</f>
        <v>419</v>
      </c>
      <c r="Q42" s="275">
        <f>Salidas!$M42*Salidas!$O42</f>
        <v>70000</v>
      </c>
      <c r="R42" s="276"/>
      <c r="S42" s="64"/>
      <c r="T42" s="64"/>
      <c r="U42" s="64"/>
      <c r="V42" s="64"/>
      <c r="W42" s="64"/>
      <c r="X42" s="64"/>
      <c r="Y42" s="64"/>
      <c r="Z42" s="64"/>
    </row>
    <row r="43" spans="1:26" ht="15.75" customHeight="1">
      <c r="A43" s="57" t="s">
        <v>47</v>
      </c>
      <c r="B43" s="58" t="str">
        <f>IF(ISERROR(VLOOKUP(Salidas!$A43,Inventario!$A$2:$M$21,2,FALSE)),"",VLOOKUP(Salidas!$A43,Inventario!$A$2:$M$21,2,FALSE))</f>
        <v>Nimenrix</v>
      </c>
      <c r="C43" s="58" t="str">
        <f>IF(ISERROR(VLOOKUP(Salidas!$A43,Inventario!$A$2:$M$21,3,FALSE)),"",VLOOKUP(Salidas!$A43,Inventario!$A$2:$M$21,3,FALSE))</f>
        <v>Meningococo</v>
      </c>
      <c r="D43" s="59" t="str">
        <f>IF(ISERROR(VLOOKUP(Salidas!$A43,Inventario!$A$2:$M$21,4,FALSE)),"",VLOOKUP(Salidas!$A43,Inventario!$A$2:$M$21,4,FALSE))</f>
        <v>Cobo Medical</v>
      </c>
      <c r="E43" s="59" t="str">
        <f>IF(ISERROR(VLOOKUP(Salidas!$A43,Inventario!$A$2:$M$21,5,FALSE)),"",VLOOKUP(Salidas!$A43,Inventario!$A$2:$M$21,5,FALSE))</f>
        <v>Pfizer</v>
      </c>
      <c r="F43" s="60" t="str">
        <f>IF(ISERROR(VLOOKUP(Salidas!$A43,Inventario!$A$2:$M$21,6,FALSE)),"",VLOOKUP(Salidas!$A43,Inventario!$A$2:$M$21,6,FALSE))</f>
        <v>3904</v>
      </c>
      <c r="G43" s="274">
        <f>IF(ISERROR(VLOOKUP(Salidas!$A43,Inventario!$A$2:$M$21,7,FALSE)),,VLOOKUP(Salidas!$A43,Inventario!$A$2:$M$21,7,FALSE))</f>
        <v>1</v>
      </c>
      <c r="H43" s="275">
        <f>IF(ISERROR(VLOOKUP(Salidas!$A43,Inventario!$A$2:$M$21,8,FALSE)),,VLOOKUP(Salidas!$A43,Inventario!$A$2:$M$21,8,FALSE))</f>
        <v>427</v>
      </c>
      <c r="I43" s="275">
        <f>IF(ISERROR(VLOOKUP(Salidas!$A43,Inventario!$A$2:$M$21,9,FALSE)),,VLOOKUP(Salidas!$A43,Inventario!$A$2:$M$21,9,FALSE))</f>
        <v>427</v>
      </c>
      <c r="J43" s="269">
        <v>44435</v>
      </c>
      <c r="K43" s="62" t="s">
        <v>169</v>
      </c>
      <c r="L43" s="270">
        <f>IF(ISERROR(VLOOKUP(Salidas!$K43,Entradas!$H$1:$I$412,2,FALSE)),"",VLOOKUP(Salidas!$K43,Entradas!$H$1:$I$412,2,FALSE))</f>
        <v>44834</v>
      </c>
      <c r="M43" s="63">
        <v>1</v>
      </c>
      <c r="N43" s="276" t="s">
        <v>1928</v>
      </c>
      <c r="O43" s="275">
        <f>IF(Salidas!$N43="Particular",VLOOKUP(Salidas!$A43,'PPTO Conservador'!$D$1:$L$26,8,0),IF(Salidas!$N43="Complementario",VLOOKUP(Salidas!$A43,'PPTO Conservador'!$D$1:$L$26,9,FALSE),))</f>
        <v>170000</v>
      </c>
      <c r="P43" s="275">
        <f>Salidas!$M43*Salidas!$I43</f>
        <v>427</v>
      </c>
      <c r="Q43" s="275">
        <f>Salidas!$M43*Salidas!$O43</f>
        <v>170000</v>
      </c>
      <c r="R43" s="276"/>
      <c r="S43" s="64"/>
      <c r="T43" s="64"/>
      <c r="U43" s="64"/>
      <c r="V43" s="64"/>
      <c r="W43" s="64"/>
      <c r="X43" s="64"/>
      <c r="Y43" s="64"/>
      <c r="Z43" s="64"/>
    </row>
    <row r="44" spans="1:26" ht="15.75" customHeight="1">
      <c r="A44" s="57" t="s">
        <v>89</v>
      </c>
      <c r="B44" s="58" t="str">
        <f>IF(ISERROR(VLOOKUP(Salidas!$A44,Inventario!$A$2:$M$21,2,FALSE)),"",VLOOKUP(Salidas!$A44,Inventario!$A$2:$M$21,2,FALSE))</f>
        <v>Fluquadri</v>
      </c>
      <c r="C44" s="58" t="str">
        <f>IF(ISERROR(VLOOKUP(Salidas!$A44,Inventario!$A$2:$M$21,3,FALSE)),"",VLOOKUP(Salidas!$A44,Inventario!$A$2:$M$21,3,FALSE))</f>
        <v>Influenza</v>
      </c>
      <c r="D44" s="59" t="str">
        <f>IF(ISERROR(VLOOKUP(Salidas!$A44,Inventario!$A$2:$M$21,4,FALSE)),"",VLOOKUP(Salidas!$A44,Inventario!$A$2:$M$21,4,FALSE))</f>
        <v>IPS FARALLONES</v>
      </c>
      <c r="E44" s="59" t="str">
        <f>IF(ISERROR(VLOOKUP(Salidas!$A44,Inventario!$A$2:$M$21,5,FALSE)),"",VLOOKUP(Salidas!$A44,Inventario!$A$2:$M$21,5,FALSE))</f>
        <v>Sanofi</v>
      </c>
      <c r="F44" s="60" t="str">
        <f>IF(ISERROR(VLOOKUP(Salidas!$A44,Inventario!$A$2:$M$21,6,FALSE)),"",VLOOKUP(Salidas!$A44,Inventario!$A$2:$M$21,6,FALSE))</f>
        <v>164992</v>
      </c>
      <c r="G44" s="274">
        <f>IF(ISERROR(VLOOKUP(Salidas!$A44,Inventario!$A$2:$M$21,7,FALSE)),,VLOOKUP(Salidas!$A44,Inventario!$A$2:$M$21,7,FALSE))</f>
        <v>1</v>
      </c>
      <c r="H44" s="275">
        <f>IF(ISERROR(VLOOKUP(Salidas!$A44,Inventario!$A$2:$M$21,8,FALSE)),,VLOOKUP(Salidas!$A44,Inventario!$A$2:$M$21,8,FALSE))</f>
        <v>419</v>
      </c>
      <c r="I44" s="275">
        <f>IF(ISERROR(VLOOKUP(Salidas!$A44,Inventario!$A$2:$M$21,9,FALSE)),,VLOOKUP(Salidas!$A44,Inventario!$A$2:$M$21,9,FALSE))</f>
        <v>419</v>
      </c>
      <c r="J44" s="269">
        <v>44435</v>
      </c>
      <c r="K44" s="62" t="s">
        <v>158</v>
      </c>
      <c r="L44" s="270">
        <f>IF(ISERROR(VLOOKUP(Salidas!$K44,Entradas!$H$1:$I$412,2,FALSE)),"",VLOOKUP(Salidas!$K44,Entradas!$H$1:$I$412,2,FALSE))</f>
        <v>44592</v>
      </c>
      <c r="M44" s="63">
        <v>1</v>
      </c>
      <c r="N44" s="276" t="s">
        <v>1928</v>
      </c>
      <c r="O44" s="275">
        <f>IF(Salidas!$N44="Particular",VLOOKUP(Salidas!$A44,'PPTO Conservador'!$D$1:$L$26,8,0),IF(Salidas!$N44="Complementario",VLOOKUP(Salidas!$A44,'PPTO Conservador'!$D$1:$L$26,9,FALSE),))</f>
        <v>60000</v>
      </c>
      <c r="P44" s="275">
        <f>Salidas!$M44*Salidas!$I44</f>
        <v>419</v>
      </c>
      <c r="Q44" s="275">
        <f>Salidas!$M44*Salidas!$O44</f>
        <v>60000</v>
      </c>
      <c r="R44" s="276"/>
      <c r="S44" s="64"/>
      <c r="T44" s="64"/>
      <c r="U44" s="64"/>
      <c r="V44" s="64"/>
      <c r="W44" s="64"/>
      <c r="X44" s="64"/>
      <c r="Y44" s="64"/>
      <c r="Z44" s="64"/>
    </row>
    <row r="45" spans="1:26" ht="15.75" customHeight="1">
      <c r="A45" s="57" t="s">
        <v>47</v>
      </c>
      <c r="B45" s="58" t="str">
        <f>IF(ISERROR(VLOOKUP(Salidas!$A45,Inventario!$A$2:$M$21,2,FALSE)),"",VLOOKUP(Salidas!$A45,Inventario!$A$2:$M$21,2,FALSE))</f>
        <v>Nimenrix</v>
      </c>
      <c r="C45" s="58" t="str">
        <f>IF(ISERROR(VLOOKUP(Salidas!$A45,Inventario!$A$2:$M$21,3,FALSE)),"",VLOOKUP(Salidas!$A45,Inventario!$A$2:$M$21,3,FALSE))</f>
        <v>Meningococo</v>
      </c>
      <c r="D45" s="59" t="str">
        <f>IF(ISERROR(VLOOKUP(Salidas!$A45,Inventario!$A$2:$M$21,4,FALSE)),"",VLOOKUP(Salidas!$A45,Inventario!$A$2:$M$21,4,FALSE))</f>
        <v>Cobo Medical</v>
      </c>
      <c r="E45" s="59" t="str">
        <f>IF(ISERROR(VLOOKUP(Salidas!$A45,Inventario!$A$2:$M$21,5,FALSE)),"",VLOOKUP(Salidas!$A45,Inventario!$A$2:$M$21,5,FALSE))</f>
        <v>Pfizer</v>
      </c>
      <c r="F45" s="60" t="str">
        <f>IF(ISERROR(VLOOKUP(Salidas!$A45,Inventario!$A$2:$M$21,6,FALSE)),"",VLOOKUP(Salidas!$A45,Inventario!$A$2:$M$21,6,FALSE))</f>
        <v>3904</v>
      </c>
      <c r="G45" s="274">
        <f>IF(ISERROR(VLOOKUP(Salidas!$A45,Inventario!$A$2:$M$21,7,FALSE)),,VLOOKUP(Salidas!$A45,Inventario!$A$2:$M$21,7,FALSE))</f>
        <v>1</v>
      </c>
      <c r="H45" s="275">
        <f>IF(ISERROR(VLOOKUP(Salidas!$A45,Inventario!$A$2:$M$21,8,FALSE)),,VLOOKUP(Salidas!$A45,Inventario!$A$2:$M$21,8,FALSE))</f>
        <v>427</v>
      </c>
      <c r="I45" s="275">
        <f>IF(ISERROR(VLOOKUP(Salidas!$A45,Inventario!$A$2:$M$21,9,FALSE)),,VLOOKUP(Salidas!$A45,Inventario!$A$2:$M$21,9,FALSE))</f>
        <v>427</v>
      </c>
      <c r="J45" s="269">
        <v>44435</v>
      </c>
      <c r="K45" s="62" t="s">
        <v>169</v>
      </c>
      <c r="L45" s="270">
        <f>IF(ISERROR(VLOOKUP(Salidas!$K45,Entradas!$H$1:$I$412,2,FALSE)),"",VLOOKUP(Salidas!$K45,Entradas!$H$1:$I$412,2,FALSE))</f>
        <v>44834</v>
      </c>
      <c r="M45" s="63">
        <v>1</v>
      </c>
      <c r="N45" s="276" t="s">
        <v>375</v>
      </c>
      <c r="O45" s="275">
        <f>IF(Salidas!$N45="Particular",VLOOKUP(Salidas!$A45,'PPTO Conservador'!$D$1:$L$26,8,0),IF(Salidas!$N45="Complementario",VLOOKUP(Salidas!$A45,'PPTO Conservador'!$D$1:$L$26,9,FALSE),))</f>
        <v>200000</v>
      </c>
      <c r="P45" s="275">
        <f>Salidas!$M45*Salidas!$I45</f>
        <v>427</v>
      </c>
      <c r="Q45" s="275">
        <f>Salidas!$M45*Salidas!$O45</f>
        <v>200000</v>
      </c>
      <c r="R45" s="276"/>
      <c r="S45" s="64"/>
      <c r="T45" s="64"/>
      <c r="U45" s="64"/>
      <c r="V45" s="64"/>
      <c r="W45" s="64"/>
      <c r="X45" s="64"/>
      <c r="Y45" s="64"/>
      <c r="Z45" s="64"/>
    </row>
    <row r="46" spans="1:26" ht="15.75" customHeight="1">
      <c r="A46" s="57" t="s">
        <v>89</v>
      </c>
      <c r="B46" s="58" t="str">
        <f>IF(ISERROR(VLOOKUP(Salidas!$A46,Inventario!$A$2:$M$21,2,FALSE)),"",VLOOKUP(Salidas!$A46,Inventario!$A$2:$M$21,2,FALSE))</f>
        <v>Fluquadri</v>
      </c>
      <c r="C46" s="58" t="str">
        <f>IF(ISERROR(VLOOKUP(Salidas!$A46,Inventario!$A$2:$M$21,3,FALSE)),"",VLOOKUP(Salidas!$A46,Inventario!$A$2:$M$21,3,FALSE))</f>
        <v>Influenza</v>
      </c>
      <c r="D46" s="59" t="str">
        <f>IF(ISERROR(VLOOKUP(Salidas!$A46,Inventario!$A$2:$M$21,4,FALSE)),"",VLOOKUP(Salidas!$A46,Inventario!$A$2:$M$21,4,FALSE))</f>
        <v>IPS FARALLONES</v>
      </c>
      <c r="E46" s="59" t="str">
        <f>IF(ISERROR(VLOOKUP(Salidas!$A46,Inventario!$A$2:$M$21,5,FALSE)),"",VLOOKUP(Salidas!$A46,Inventario!$A$2:$M$21,5,FALSE))</f>
        <v>Sanofi</v>
      </c>
      <c r="F46" s="60" t="str">
        <f>IF(ISERROR(VLOOKUP(Salidas!$A46,Inventario!$A$2:$M$21,6,FALSE)),"",VLOOKUP(Salidas!$A46,Inventario!$A$2:$M$21,6,FALSE))</f>
        <v>164992</v>
      </c>
      <c r="G46" s="274">
        <f>IF(ISERROR(VLOOKUP(Salidas!$A46,Inventario!$A$2:$M$21,7,FALSE)),,VLOOKUP(Salidas!$A46,Inventario!$A$2:$M$21,7,FALSE))</f>
        <v>1</v>
      </c>
      <c r="H46" s="275">
        <f>IF(ISERROR(VLOOKUP(Salidas!$A46,Inventario!$A$2:$M$21,8,FALSE)),,VLOOKUP(Salidas!$A46,Inventario!$A$2:$M$21,8,FALSE))</f>
        <v>419</v>
      </c>
      <c r="I46" s="275">
        <f>IF(ISERROR(VLOOKUP(Salidas!$A46,Inventario!$A$2:$M$21,9,FALSE)),,VLOOKUP(Salidas!$A46,Inventario!$A$2:$M$21,9,FALSE))</f>
        <v>419</v>
      </c>
      <c r="J46" s="269">
        <v>44436</v>
      </c>
      <c r="K46" s="62" t="s">
        <v>158</v>
      </c>
      <c r="L46" s="270">
        <f>IF(ISERROR(VLOOKUP(Salidas!$K46,Entradas!$H$1:$I$412,2,FALSE)),"",VLOOKUP(Salidas!$K46,Entradas!$H$1:$I$412,2,FALSE))</f>
        <v>44592</v>
      </c>
      <c r="M46" s="63">
        <v>1</v>
      </c>
      <c r="N46" s="276" t="s">
        <v>375</v>
      </c>
      <c r="O46" s="275">
        <f>IF(Salidas!$N46="Particular",VLOOKUP(Salidas!$A46,'PPTO Conservador'!$D$1:$L$26,8,0),IF(Salidas!$N46="Complementario",VLOOKUP(Salidas!$A46,'PPTO Conservador'!$D$1:$L$26,9,FALSE),))</f>
        <v>70000</v>
      </c>
      <c r="P46" s="275">
        <f>Salidas!$M46*Salidas!$I46</f>
        <v>419</v>
      </c>
      <c r="Q46" s="275">
        <f>Salidas!$M46*Salidas!$O46</f>
        <v>70000</v>
      </c>
      <c r="R46" s="276"/>
      <c r="S46" s="64"/>
      <c r="T46" s="64"/>
      <c r="U46" s="64"/>
      <c r="V46" s="64"/>
      <c r="W46" s="64"/>
      <c r="X46" s="64"/>
      <c r="Y46" s="64"/>
      <c r="Z46" s="64"/>
    </row>
    <row r="47" spans="1:26" ht="15.75" customHeight="1">
      <c r="A47" s="57" t="s">
        <v>89</v>
      </c>
      <c r="B47" s="58" t="str">
        <f>IF(ISERROR(VLOOKUP(Salidas!$A47,Inventario!$A$2:$M$21,2,FALSE)),"",VLOOKUP(Salidas!$A47,Inventario!$A$2:$M$21,2,FALSE))</f>
        <v>Fluquadri</v>
      </c>
      <c r="C47" s="58" t="str">
        <f>IF(ISERROR(VLOOKUP(Salidas!$A47,Inventario!$A$2:$M$21,3,FALSE)),"",VLOOKUP(Salidas!$A47,Inventario!$A$2:$M$21,3,FALSE))</f>
        <v>Influenza</v>
      </c>
      <c r="D47" s="59" t="str">
        <f>IF(ISERROR(VLOOKUP(Salidas!$A47,Inventario!$A$2:$M$21,4,FALSE)),"",VLOOKUP(Salidas!$A47,Inventario!$A$2:$M$21,4,FALSE))</f>
        <v>IPS FARALLONES</v>
      </c>
      <c r="E47" s="59" t="str">
        <f>IF(ISERROR(VLOOKUP(Salidas!$A47,Inventario!$A$2:$M$21,5,FALSE)),"",VLOOKUP(Salidas!$A47,Inventario!$A$2:$M$21,5,FALSE))</f>
        <v>Sanofi</v>
      </c>
      <c r="F47" s="60" t="str">
        <f>IF(ISERROR(VLOOKUP(Salidas!$A47,Inventario!$A$2:$M$21,6,FALSE)),"",VLOOKUP(Salidas!$A47,Inventario!$A$2:$M$21,6,FALSE))</f>
        <v>164992</v>
      </c>
      <c r="G47" s="274">
        <f>IF(ISERROR(VLOOKUP(Salidas!$A47,Inventario!$A$2:$M$21,7,FALSE)),,VLOOKUP(Salidas!$A47,Inventario!$A$2:$M$21,7,FALSE))</f>
        <v>1</v>
      </c>
      <c r="H47" s="275">
        <f>IF(ISERROR(VLOOKUP(Salidas!$A47,Inventario!$A$2:$M$21,8,FALSE)),,VLOOKUP(Salidas!$A47,Inventario!$A$2:$M$21,8,FALSE))</f>
        <v>419</v>
      </c>
      <c r="I47" s="275">
        <f>IF(ISERROR(VLOOKUP(Salidas!$A47,Inventario!$A$2:$M$21,9,FALSE)),,VLOOKUP(Salidas!$A47,Inventario!$A$2:$M$21,9,FALSE))</f>
        <v>419</v>
      </c>
      <c r="J47" s="269">
        <v>44436</v>
      </c>
      <c r="K47" s="62" t="s">
        <v>158</v>
      </c>
      <c r="L47" s="270">
        <f>IF(ISERROR(VLOOKUP(Salidas!$K47,Entradas!$H$1:$I$412,2,FALSE)),"",VLOOKUP(Salidas!$K47,Entradas!$H$1:$I$412,2,FALSE))</f>
        <v>44592</v>
      </c>
      <c r="M47" s="63">
        <v>1</v>
      </c>
      <c r="N47" s="276" t="s">
        <v>375</v>
      </c>
      <c r="O47" s="275">
        <f>IF(Salidas!$N47="Particular",VLOOKUP(Salidas!$A47,'PPTO Conservador'!$D$1:$L$26,8,0),IF(Salidas!$N47="Complementario",VLOOKUP(Salidas!$A47,'PPTO Conservador'!$D$1:$L$26,9,FALSE),))</f>
        <v>70000</v>
      </c>
      <c r="P47" s="275">
        <f>Salidas!$M47*Salidas!$I47</f>
        <v>419</v>
      </c>
      <c r="Q47" s="275">
        <f>Salidas!$M47*Salidas!$O47</f>
        <v>70000</v>
      </c>
      <c r="R47" s="276"/>
      <c r="S47" s="64"/>
      <c r="T47" s="64"/>
      <c r="U47" s="64"/>
      <c r="V47" s="64"/>
      <c r="W47" s="64"/>
      <c r="X47" s="64"/>
      <c r="Y47" s="64"/>
      <c r="Z47" s="64"/>
    </row>
    <row r="48" spans="1:26" ht="15.75" customHeight="1">
      <c r="A48" s="57" t="s">
        <v>89</v>
      </c>
      <c r="B48" s="58" t="str">
        <f>IF(ISERROR(VLOOKUP(Salidas!$A48,Inventario!$A$2:$M$21,2,FALSE)),"",VLOOKUP(Salidas!$A48,Inventario!$A$2:$M$21,2,FALSE))</f>
        <v>Fluquadri</v>
      </c>
      <c r="C48" s="58" t="str">
        <f>IF(ISERROR(VLOOKUP(Salidas!$A48,Inventario!$A$2:$M$21,3,FALSE)),"",VLOOKUP(Salidas!$A48,Inventario!$A$2:$M$21,3,FALSE))</f>
        <v>Influenza</v>
      </c>
      <c r="D48" s="59" t="str">
        <f>IF(ISERROR(VLOOKUP(Salidas!$A48,Inventario!$A$2:$M$21,4,FALSE)),"",VLOOKUP(Salidas!$A48,Inventario!$A$2:$M$21,4,FALSE))</f>
        <v>IPS FARALLONES</v>
      </c>
      <c r="E48" s="59" t="str">
        <f>IF(ISERROR(VLOOKUP(Salidas!$A48,Inventario!$A$2:$M$21,5,FALSE)),"",VLOOKUP(Salidas!$A48,Inventario!$A$2:$M$21,5,FALSE))</f>
        <v>Sanofi</v>
      </c>
      <c r="F48" s="60" t="str">
        <f>IF(ISERROR(VLOOKUP(Salidas!$A48,Inventario!$A$2:$M$21,6,FALSE)),"",VLOOKUP(Salidas!$A48,Inventario!$A$2:$M$21,6,FALSE))</f>
        <v>164992</v>
      </c>
      <c r="G48" s="274">
        <f>IF(ISERROR(VLOOKUP(Salidas!$A48,Inventario!$A$2:$M$21,7,FALSE)),,VLOOKUP(Salidas!$A48,Inventario!$A$2:$M$21,7,FALSE))</f>
        <v>1</v>
      </c>
      <c r="H48" s="275">
        <f>IF(ISERROR(VLOOKUP(Salidas!$A48,Inventario!$A$2:$M$21,8,FALSE)),,VLOOKUP(Salidas!$A48,Inventario!$A$2:$M$21,8,FALSE))</f>
        <v>419</v>
      </c>
      <c r="I48" s="275">
        <f>IF(ISERROR(VLOOKUP(Salidas!$A48,Inventario!$A$2:$M$21,9,FALSE)),,VLOOKUP(Salidas!$A48,Inventario!$A$2:$M$21,9,FALSE))</f>
        <v>419</v>
      </c>
      <c r="J48" s="269">
        <v>44436</v>
      </c>
      <c r="K48" s="62" t="s">
        <v>158</v>
      </c>
      <c r="L48" s="270">
        <f>IF(ISERROR(VLOOKUP(Salidas!$K48,Entradas!$H$1:$I$412,2,FALSE)),"",VLOOKUP(Salidas!$K48,Entradas!$H$1:$I$412,2,FALSE))</f>
        <v>44592</v>
      </c>
      <c r="M48" s="63">
        <v>1</v>
      </c>
      <c r="N48" s="276" t="s">
        <v>1928</v>
      </c>
      <c r="O48" s="275">
        <f>IF(Salidas!$N48="Particular",VLOOKUP(Salidas!$A48,'PPTO Conservador'!$D$1:$L$26,8,0),IF(Salidas!$N48="Complementario",VLOOKUP(Salidas!$A48,'PPTO Conservador'!$D$1:$L$26,9,FALSE),))</f>
        <v>60000</v>
      </c>
      <c r="P48" s="275">
        <f>Salidas!$M48*Salidas!$I48</f>
        <v>419</v>
      </c>
      <c r="Q48" s="275">
        <f>Salidas!$M48*Salidas!$O48</f>
        <v>60000</v>
      </c>
      <c r="R48" s="276"/>
      <c r="S48" s="64"/>
      <c r="T48" s="64"/>
      <c r="U48" s="64"/>
      <c r="V48" s="64"/>
      <c r="W48" s="64"/>
      <c r="X48" s="64"/>
      <c r="Y48" s="64"/>
      <c r="Z48" s="64"/>
    </row>
    <row r="49" spans="1:26" ht="15.75" customHeight="1">
      <c r="A49" s="57" t="s">
        <v>81</v>
      </c>
      <c r="B49" s="58" t="str">
        <f>IF(ISERROR(VLOOKUP(Salidas!$A49,Inventario!$A$2:$M$21,2,FALSE)),"",VLOOKUP(Salidas!$A49,Inventario!$A$2:$M$21,2,FALSE))</f>
        <v>Stamaril</v>
      </c>
      <c r="C49" s="58" t="str">
        <f>IF(ISERROR(VLOOKUP(Salidas!$A49,Inventario!$A$2:$M$21,3,FALSE)),"",VLOOKUP(Salidas!$A49,Inventario!$A$2:$M$21,3,FALSE))</f>
        <v>Fiebre amarilla</v>
      </c>
      <c r="D49" s="59" t="str">
        <f>IF(ISERROR(VLOOKUP(Salidas!$A49,Inventario!$A$2:$M$21,4,FALSE)),"",VLOOKUP(Salidas!$A49,Inventario!$A$2:$M$21,4,FALSE))</f>
        <v>IPS FARALLONES</v>
      </c>
      <c r="E49" s="59" t="str">
        <f>IF(ISERROR(VLOOKUP(Salidas!$A49,Inventario!$A$2:$M$21,5,FALSE)),"",VLOOKUP(Salidas!$A49,Inventario!$A$2:$M$21,5,FALSE))</f>
        <v>Sanofi</v>
      </c>
      <c r="F49" s="60" t="str">
        <f>IF(ISERROR(VLOOKUP(Salidas!$A49,Inventario!$A$2:$M$21,6,FALSE)),"",VLOOKUP(Salidas!$A49,Inventario!$A$2:$M$21,6,FALSE))</f>
        <v>3000</v>
      </c>
      <c r="G49" s="274">
        <f>IF(ISERROR(VLOOKUP(Salidas!$A49,Inventario!$A$2:$M$21,7,FALSE)),,VLOOKUP(Salidas!$A49,Inventario!$A$2:$M$21,7,FALSE))</f>
        <v>1</v>
      </c>
      <c r="H49" s="275">
        <f>IF(ISERROR(VLOOKUP(Salidas!$A49,Inventario!$A$2:$M$21,8,FALSE)),,VLOOKUP(Salidas!$A49,Inventario!$A$2:$M$21,8,FALSE))</f>
        <v>59</v>
      </c>
      <c r="I49" s="275">
        <f>IF(ISERROR(VLOOKUP(Salidas!$A49,Inventario!$A$2:$M$21,9,FALSE)),,VLOOKUP(Salidas!$A49,Inventario!$A$2:$M$21,9,FALSE))</f>
        <v>59</v>
      </c>
      <c r="J49" s="269">
        <v>44436</v>
      </c>
      <c r="K49" s="62" t="s">
        <v>166</v>
      </c>
      <c r="L49" s="270">
        <f>IF(ISERROR(VLOOKUP(Salidas!$K49,Entradas!$H$1:$I$412,2,FALSE)),"",VLOOKUP(Salidas!$K49,Entradas!$H$1:$I$412,2,FALSE))</f>
        <v>44712</v>
      </c>
      <c r="M49" s="63">
        <v>1</v>
      </c>
      <c r="N49" s="276" t="s">
        <v>1928</v>
      </c>
      <c r="O49" s="275">
        <f>IF(Salidas!$N49="Particular",VLOOKUP(Salidas!$A49,'PPTO Conservador'!$D$1:$L$26,8,0),IF(Salidas!$N49="Complementario",VLOOKUP(Salidas!$A49,'PPTO Conservador'!$D$1:$L$26,9,FALSE),))</f>
        <v>100000</v>
      </c>
      <c r="P49" s="275">
        <f>Salidas!$M49*Salidas!$I49</f>
        <v>59</v>
      </c>
      <c r="Q49" s="275">
        <f>Salidas!$M49*Salidas!$O49</f>
        <v>100000</v>
      </c>
      <c r="R49" s="276"/>
      <c r="S49" s="64"/>
      <c r="T49" s="64"/>
      <c r="U49" s="64"/>
      <c r="V49" s="64"/>
      <c r="W49" s="64"/>
      <c r="X49" s="64"/>
      <c r="Y49" s="64"/>
      <c r="Z49" s="64"/>
    </row>
    <row r="50" spans="1:26" ht="15.75" customHeight="1">
      <c r="A50" s="57" t="s">
        <v>89</v>
      </c>
      <c r="B50" s="58" t="str">
        <f>IF(ISERROR(VLOOKUP(Salidas!$A50,Inventario!$A$2:$M$21,2,FALSE)),"",VLOOKUP(Salidas!$A50,Inventario!$A$2:$M$21,2,FALSE))</f>
        <v>Fluquadri</v>
      </c>
      <c r="C50" s="58" t="str">
        <f>IF(ISERROR(VLOOKUP(Salidas!$A50,Inventario!$A$2:$M$21,3,FALSE)),"",VLOOKUP(Salidas!$A50,Inventario!$A$2:$M$21,3,FALSE))</f>
        <v>Influenza</v>
      </c>
      <c r="D50" s="59" t="str">
        <f>IF(ISERROR(VLOOKUP(Salidas!$A50,Inventario!$A$2:$M$21,4,FALSE)),"",VLOOKUP(Salidas!$A50,Inventario!$A$2:$M$21,4,FALSE))</f>
        <v>IPS FARALLONES</v>
      </c>
      <c r="E50" s="59" t="str">
        <f>IF(ISERROR(VLOOKUP(Salidas!$A50,Inventario!$A$2:$M$21,5,FALSE)),"",VLOOKUP(Salidas!$A50,Inventario!$A$2:$M$21,5,FALSE))</f>
        <v>Sanofi</v>
      </c>
      <c r="F50" s="60" t="str">
        <f>IF(ISERROR(VLOOKUP(Salidas!$A50,Inventario!$A$2:$M$21,6,FALSE)),"",VLOOKUP(Salidas!$A50,Inventario!$A$2:$M$21,6,FALSE))</f>
        <v>164992</v>
      </c>
      <c r="G50" s="274">
        <f>IF(ISERROR(VLOOKUP(Salidas!$A50,Inventario!$A$2:$M$21,7,FALSE)),,VLOOKUP(Salidas!$A50,Inventario!$A$2:$M$21,7,FALSE))</f>
        <v>1</v>
      </c>
      <c r="H50" s="275">
        <f>IF(ISERROR(VLOOKUP(Salidas!$A50,Inventario!$A$2:$M$21,8,FALSE)),,VLOOKUP(Salidas!$A50,Inventario!$A$2:$M$21,8,FALSE))</f>
        <v>419</v>
      </c>
      <c r="I50" s="275">
        <f>IF(ISERROR(VLOOKUP(Salidas!$A50,Inventario!$A$2:$M$21,9,FALSE)),,VLOOKUP(Salidas!$A50,Inventario!$A$2:$M$21,9,FALSE))</f>
        <v>419</v>
      </c>
      <c r="J50" s="269">
        <v>44436</v>
      </c>
      <c r="K50" s="62" t="s">
        <v>158</v>
      </c>
      <c r="L50" s="270">
        <f>IF(ISERROR(VLOOKUP(Salidas!$K50,Entradas!$H$1:$I$412,2,FALSE)),"",VLOOKUP(Salidas!$K50,Entradas!$H$1:$I$412,2,FALSE))</f>
        <v>44592</v>
      </c>
      <c r="M50" s="63">
        <v>1</v>
      </c>
      <c r="N50" s="276" t="s">
        <v>1928</v>
      </c>
      <c r="O50" s="275">
        <f>IF(Salidas!$N50="Particular",VLOOKUP(Salidas!$A50,'PPTO Conservador'!$D$1:$L$26,8,0),IF(Salidas!$N50="Complementario",VLOOKUP(Salidas!$A50,'PPTO Conservador'!$D$1:$L$26,9,FALSE),))</f>
        <v>60000</v>
      </c>
      <c r="P50" s="275">
        <f>Salidas!$M50*Salidas!$I50</f>
        <v>419</v>
      </c>
      <c r="Q50" s="275">
        <f>Salidas!$M50*Salidas!$O50</f>
        <v>60000</v>
      </c>
      <c r="R50" s="276"/>
      <c r="S50" s="64"/>
      <c r="T50" s="64"/>
      <c r="U50" s="64"/>
      <c r="V50" s="64"/>
      <c r="W50" s="64"/>
      <c r="X50" s="64"/>
      <c r="Y50" s="64"/>
      <c r="Z50" s="64"/>
    </row>
    <row r="51" spans="1:26" ht="15.75" customHeight="1">
      <c r="A51" s="57" t="s">
        <v>89</v>
      </c>
      <c r="B51" s="58" t="str">
        <f>IF(ISERROR(VLOOKUP(Salidas!$A51,Inventario!$A$2:$M$21,2,FALSE)),"",VLOOKUP(Salidas!$A51,Inventario!$A$2:$M$21,2,FALSE))</f>
        <v>Fluquadri</v>
      </c>
      <c r="C51" s="58" t="str">
        <f>IF(ISERROR(VLOOKUP(Salidas!$A51,Inventario!$A$2:$M$21,3,FALSE)),"",VLOOKUP(Salidas!$A51,Inventario!$A$2:$M$21,3,FALSE))</f>
        <v>Influenza</v>
      </c>
      <c r="D51" s="59" t="str">
        <f>IF(ISERROR(VLOOKUP(Salidas!$A51,Inventario!$A$2:$M$21,4,FALSE)),"",VLOOKUP(Salidas!$A51,Inventario!$A$2:$M$21,4,FALSE))</f>
        <v>IPS FARALLONES</v>
      </c>
      <c r="E51" s="59" t="str">
        <f>IF(ISERROR(VLOOKUP(Salidas!$A51,Inventario!$A$2:$M$21,5,FALSE)),"",VLOOKUP(Salidas!$A51,Inventario!$A$2:$M$21,5,FALSE))</f>
        <v>Sanofi</v>
      </c>
      <c r="F51" s="60" t="str">
        <f>IF(ISERROR(VLOOKUP(Salidas!$A51,Inventario!$A$2:$M$21,6,FALSE)),"",VLOOKUP(Salidas!$A51,Inventario!$A$2:$M$21,6,FALSE))</f>
        <v>164992</v>
      </c>
      <c r="G51" s="274">
        <f>IF(ISERROR(VLOOKUP(Salidas!$A51,Inventario!$A$2:$M$21,7,FALSE)),,VLOOKUP(Salidas!$A51,Inventario!$A$2:$M$21,7,FALSE))</f>
        <v>1</v>
      </c>
      <c r="H51" s="275">
        <f>IF(ISERROR(VLOOKUP(Salidas!$A51,Inventario!$A$2:$M$21,8,FALSE)),,VLOOKUP(Salidas!$A51,Inventario!$A$2:$M$21,8,FALSE))</f>
        <v>419</v>
      </c>
      <c r="I51" s="275">
        <f>IF(ISERROR(VLOOKUP(Salidas!$A51,Inventario!$A$2:$M$21,9,FALSE)),,VLOOKUP(Salidas!$A51,Inventario!$A$2:$M$21,9,FALSE))</f>
        <v>419</v>
      </c>
      <c r="J51" s="269">
        <v>44436</v>
      </c>
      <c r="K51" s="62" t="s">
        <v>158</v>
      </c>
      <c r="L51" s="270">
        <f>IF(ISERROR(VLOOKUP(Salidas!$K51,Entradas!$H$1:$I$412,2,FALSE)),"",VLOOKUP(Salidas!$K51,Entradas!$H$1:$I$412,2,FALSE))</f>
        <v>44592</v>
      </c>
      <c r="M51" s="63">
        <v>1</v>
      </c>
      <c r="N51" s="276" t="s">
        <v>1928</v>
      </c>
      <c r="O51" s="275">
        <f>IF(Salidas!$N51="Particular",VLOOKUP(Salidas!$A51,'PPTO Conservador'!$D$1:$L$26,8,0),IF(Salidas!$N51="Complementario",VLOOKUP(Salidas!$A51,'PPTO Conservador'!$D$1:$L$26,9,FALSE),))</f>
        <v>60000</v>
      </c>
      <c r="P51" s="275">
        <f>Salidas!$M51*Salidas!$I51</f>
        <v>419</v>
      </c>
      <c r="Q51" s="275">
        <f>Salidas!$M51*Salidas!$O51</f>
        <v>60000</v>
      </c>
      <c r="R51" s="276"/>
      <c r="S51" s="64"/>
      <c r="T51" s="64"/>
      <c r="U51" s="64"/>
      <c r="V51" s="64"/>
      <c r="W51" s="64"/>
      <c r="X51" s="64"/>
      <c r="Y51" s="64"/>
      <c r="Z51" s="64"/>
    </row>
    <row r="52" spans="1:26" ht="15.75" customHeight="1">
      <c r="A52" s="57" t="s">
        <v>89</v>
      </c>
      <c r="B52" s="58" t="str">
        <f>IF(ISERROR(VLOOKUP(Salidas!$A52,Inventario!$A$2:$M$21,2,FALSE)),"",VLOOKUP(Salidas!$A52,Inventario!$A$2:$M$21,2,FALSE))</f>
        <v>Fluquadri</v>
      </c>
      <c r="C52" s="58" t="str">
        <f>IF(ISERROR(VLOOKUP(Salidas!$A52,Inventario!$A$2:$M$21,3,FALSE)),"",VLOOKUP(Salidas!$A52,Inventario!$A$2:$M$21,3,FALSE))</f>
        <v>Influenza</v>
      </c>
      <c r="D52" s="59" t="str">
        <f>IF(ISERROR(VLOOKUP(Salidas!$A52,Inventario!$A$2:$M$21,4,FALSE)),"",VLOOKUP(Salidas!$A52,Inventario!$A$2:$M$21,4,FALSE))</f>
        <v>IPS FARALLONES</v>
      </c>
      <c r="E52" s="59" t="str">
        <f>IF(ISERROR(VLOOKUP(Salidas!$A52,Inventario!$A$2:$M$21,5,FALSE)),"",VLOOKUP(Salidas!$A52,Inventario!$A$2:$M$21,5,FALSE))</f>
        <v>Sanofi</v>
      </c>
      <c r="F52" s="60" t="str">
        <f>IF(ISERROR(VLOOKUP(Salidas!$A52,Inventario!$A$2:$M$21,6,FALSE)),"",VLOOKUP(Salidas!$A52,Inventario!$A$2:$M$21,6,FALSE))</f>
        <v>164992</v>
      </c>
      <c r="G52" s="274">
        <f>IF(ISERROR(VLOOKUP(Salidas!$A52,Inventario!$A$2:$M$21,7,FALSE)),,VLOOKUP(Salidas!$A52,Inventario!$A$2:$M$21,7,FALSE))</f>
        <v>1</v>
      </c>
      <c r="H52" s="275">
        <f>IF(ISERROR(VLOOKUP(Salidas!$A52,Inventario!$A$2:$M$21,8,FALSE)),,VLOOKUP(Salidas!$A52,Inventario!$A$2:$M$21,8,FALSE))</f>
        <v>419</v>
      </c>
      <c r="I52" s="275">
        <f>IF(ISERROR(VLOOKUP(Salidas!$A52,Inventario!$A$2:$M$21,9,FALSE)),,VLOOKUP(Salidas!$A52,Inventario!$A$2:$M$21,9,FALSE))</f>
        <v>419</v>
      </c>
      <c r="J52" s="269">
        <v>44436</v>
      </c>
      <c r="K52" s="62" t="s">
        <v>158</v>
      </c>
      <c r="L52" s="270">
        <f>IF(ISERROR(VLOOKUP(Salidas!$K52,Entradas!$H$1:$I$412,2,FALSE)),"",VLOOKUP(Salidas!$K52,Entradas!$H$1:$I$412,2,FALSE))</f>
        <v>44592</v>
      </c>
      <c r="M52" s="63">
        <v>1</v>
      </c>
      <c r="N52" s="276" t="s">
        <v>1928</v>
      </c>
      <c r="O52" s="275">
        <f>IF(Salidas!$N52="Particular",VLOOKUP(Salidas!$A52,'PPTO Conservador'!$D$1:$L$26,8,0),IF(Salidas!$N52="Complementario",VLOOKUP(Salidas!$A52,'PPTO Conservador'!$D$1:$L$26,9,FALSE),))</f>
        <v>60000</v>
      </c>
      <c r="P52" s="275">
        <f>Salidas!$M52*Salidas!$I52</f>
        <v>419</v>
      </c>
      <c r="Q52" s="275">
        <f>Salidas!$M52*Salidas!$O52</f>
        <v>60000</v>
      </c>
      <c r="R52" s="276"/>
      <c r="S52" s="64"/>
      <c r="T52" s="64"/>
      <c r="U52" s="64"/>
      <c r="V52" s="64"/>
      <c r="W52" s="64"/>
      <c r="X52" s="64"/>
      <c r="Y52" s="64"/>
      <c r="Z52" s="64"/>
    </row>
    <row r="53" spans="1:26" ht="15.75" customHeight="1">
      <c r="A53" s="57" t="s">
        <v>89</v>
      </c>
      <c r="B53" s="58" t="str">
        <f>IF(ISERROR(VLOOKUP(Salidas!$A53,Inventario!$A$2:$M$21,2,FALSE)),"",VLOOKUP(Salidas!$A53,Inventario!$A$2:$M$21,2,FALSE))</f>
        <v>Fluquadri</v>
      </c>
      <c r="C53" s="58" t="str">
        <f>IF(ISERROR(VLOOKUP(Salidas!$A53,Inventario!$A$2:$M$21,3,FALSE)),"",VLOOKUP(Salidas!$A53,Inventario!$A$2:$M$21,3,FALSE))</f>
        <v>Influenza</v>
      </c>
      <c r="D53" s="59" t="str">
        <f>IF(ISERROR(VLOOKUP(Salidas!$A53,Inventario!$A$2:$M$21,4,FALSE)),"",VLOOKUP(Salidas!$A53,Inventario!$A$2:$M$21,4,FALSE))</f>
        <v>IPS FARALLONES</v>
      </c>
      <c r="E53" s="59" t="str">
        <f>IF(ISERROR(VLOOKUP(Salidas!$A53,Inventario!$A$2:$M$21,5,FALSE)),"",VLOOKUP(Salidas!$A53,Inventario!$A$2:$M$21,5,FALSE))</f>
        <v>Sanofi</v>
      </c>
      <c r="F53" s="60" t="str">
        <f>IF(ISERROR(VLOOKUP(Salidas!$A53,Inventario!$A$2:$M$21,6,FALSE)),"",VLOOKUP(Salidas!$A53,Inventario!$A$2:$M$21,6,FALSE))</f>
        <v>164992</v>
      </c>
      <c r="G53" s="274">
        <f>IF(ISERROR(VLOOKUP(Salidas!$A53,Inventario!$A$2:$M$21,7,FALSE)),,VLOOKUP(Salidas!$A53,Inventario!$A$2:$M$21,7,FALSE))</f>
        <v>1</v>
      </c>
      <c r="H53" s="275">
        <f>IF(ISERROR(VLOOKUP(Salidas!$A53,Inventario!$A$2:$M$21,8,FALSE)),,VLOOKUP(Salidas!$A53,Inventario!$A$2:$M$21,8,FALSE))</f>
        <v>419</v>
      </c>
      <c r="I53" s="275">
        <f>IF(ISERROR(VLOOKUP(Salidas!$A53,Inventario!$A$2:$M$21,9,FALSE)),,VLOOKUP(Salidas!$A53,Inventario!$A$2:$M$21,9,FALSE))</f>
        <v>419</v>
      </c>
      <c r="J53" s="269">
        <v>44438</v>
      </c>
      <c r="K53" s="62" t="s">
        <v>158</v>
      </c>
      <c r="L53" s="270">
        <f>IF(ISERROR(VLOOKUP(Salidas!$K53,Entradas!$H$1:$I$412,2,FALSE)),"",VLOOKUP(Salidas!$K53,Entradas!$H$1:$I$412,2,FALSE))</f>
        <v>44592</v>
      </c>
      <c r="M53" s="63">
        <v>1</v>
      </c>
      <c r="N53" s="276" t="s">
        <v>1928</v>
      </c>
      <c r="O53" s="275">
        <f>IF(Salidas!$N53="Particular",VLOOKUP(Salidas!$A53,'PPTO Conservador'!$D$1:$L$26,8,0),IF(Salidas!$N53="Complementario",VLOOKUP(Salidas!$A53,'PPTO Conservador'!$D$1:$L$26,9,FALSE),))</f>
        <v>60000</v>
      </c>
      <c r="P53" s="275">
        <f>Salidas!$M53*Salidas!$I53</f>
        <v>419</v>
      </c>
      <c r="Q53" s="275">
        <f>Salidas!$M53*Salidas!$O53</f>
        <v>60000</v>
      </c>
      <c r="R53" s="276"/>
      <c r="S53" s="64"/>
      <c r="T53" s="64"/>
      <c r="U53" s="64"/>
      <c r="V53" s="64"/>
      <c r="W53" s="64"/>
      <c r="X53" s="64"/>
      <c r="Y53" s="64"/>
      <c r="Z53" s="64"/>
    </row>
    <row r="54" spans="1:26" ht="15.75" customHeight="1">
      <c r="A54" s="57" t="s">
        <v>62</v>
      </c>
      <c r="B54" s="58" t="str">
        <f>IF(ISERROR(VLOOKUP(Salidas!$A54,Inventario!$A$2:$M$21,2,FALSE)),"",VLOOKUP(Salidas!$A54,Inventario!$A$2:$M$21,2,FALSE))</f>
        <v xml:space="preserve">Gardasil </v>
      </c>
      <c r="C54" s="58" t="str">
        <f>IF(ISERROR(VLOOKUP(Salidas!$A54,Inventario!$A$2:$M$21,3,FALSE)),"",VLOOKUP(Salidas!$A54,Inventario!$A$2:$M$21,3,FALSE))</f>
        <v>VPH</v>
      </c>
      <c r="D54" s="59" t="str">
        <f>IF(ISERROR(VLOOKUP(Salidas!$A54,Inventario!$A$2:$M$21,4,FALSE)),"",VLOOKUP(Salidas!$A54,Inventario!$A$2:$M$21,4,FALSE))</f>
        <v>IPS FARALLONES</v>
      </c>
      <c r="E54" s="59" t="str">
        <f>IF(ISERROR(VLOOKUP(Salidas!$A54,Inventario!$A$2:$M$21,5,FALSE)),"",VLOOKUP(Salidas!$A54,Inventario!$A$2:$M$21,5,FALSE))</f>
        <v>Merck</v>
      </c>
      <c r="F54" s="60" t="str">
        <f>IF(ISERROR(VLOOKUP(Salidas!$A54,Inventario!$A$2:$M$21,6,FALSE)),"",VLOOKUP(Salidas!$A54,Inventario!$A$2:$M$21,6,FALSE))</f>
        <v>1600</v>
      </c>
      <c r="G54" s="274">
        <f>IF(ISERROR(VLOOKUP(Salidas!$A54,Inventario!$A$2:$M$21,7,FALSE)),,VLOOKUP(Salidas!$A54,Inventario!$A$2:$M$21,7,FALSE))</f>
        <v>1</v>
      </c>
      <c r="H54" s="275">
        <f>IF(ISERROR(VLOOKUP(Salidas!$A54,Inventario!$A$2:$M$21,8,FALSE)),,VLOOKUP(Salidas!$A54,Inventario!$A$2:$M$21,8,FALSE))</f>
        <v>20</v>
      </c>
      <c r="I54" s="275">
        <f>IF(ISERROR(VLOOKUP(Salidas!$A54,Inventario!$A$2:$M$21,9,FALSE)),,VLOOKUP(Salidas!$A54,Inventario!$A$2:$M$21,9,FALSE))</f>
        <v>20</v>
      </c>
      <c r="J54" s="269">
        <v>44439</v>
      </c>
      <c r="K54" s="62" t="s">
        <v>168</v>
      </c>
      <c r="L54" s="270">
        <f>IF(ISERROR(VLOOKUP(Salidas!$K54,Entradas!$H$1:$I$412,2,FALSE)),"",VLOOKUP(Salidas!$K54,Entradas!$H$1:$I$412,2,FALSE))</f>
        <v>44865</v>
      </c>
      <c r="M54" s="63">
        <v>1</v>
      </c>
      <c r="N54" s="276" t="s">
        <v>375</v>
      </c>
      <c r="O54" s="275">
        <f>IF(Salidas!$N54="Particular",VLOOKUP(Salidas!$A54,'PPTO Conservador'!$D$1:$L$26,8,0),IF(Salidas!$N54="Complementario",VLOOKUP(Salidas!$A54,'PPTO Conservador'!$D$1:$L$26,9,FALSE),))</f>
        <v>180000</v>
      </c>
      <c r="P54" s="275">
        <f>Salidas!$M54*Salidas!$I54</f>
        <v>20</v>
      </c>
      <c r="Q54" s="275">
        <f>Salidas!$M54*Salidas!$O54</f>
        <v>180000</v>
      </c>
      <c r="R54" s="276"/>
      <c r="S54" s="64"/>
      <c r="T54" s="64"/>
      <c r="U54" s="64"/>
      <c r="V54" s="64"/>
      <c r="W54" s="64"/>
      <c r="X54" s="64"/>
      <c r="Y54" s="64"/>
      <c r="Z54" s="64"/>
    </row>
    <row r="55" spans="1:26" ht="15.75" customHeight="1">
      <c r="A55" s="57" t="s">
        <v>89</v>
      </c>
      <c r="B55" s="58" t="str">
        <f>IF(ISERROR(VLOOKUP(Salidas!$A55,Inventario!$A$2:$M$21,2,FALSE)),"",VLOOKUP(Salidas!$A55,Inventario!$A$2:$M$21,2,FALSE))</f>
        <v>Fluquadri</v>
      </c>
      <c r="C55" s="58" t="str">
        <f>IF(ISERROR(VLOOKUP(Salidas!$A55,Inventario!$A$2:$M$21,3,FALSE)),"",VLOOKUP(Salidas!$A55,Inventario!$A$2:$M$21,3,FALSE))</f>
        <v>Influenza</v>
      </c>
      <c r="D55" s="59" t="str">
        <f>IF(ISERROR(VLOOKUP(Salidas!$A55,Inventario!$A$2:$M$21,4,FALSE)),"",VLOOKUP(Salidas!$A55,Inventario!$A$2:$M$21,4,FALSE))</f>
        <v>IPS FARALLONES</v>
      </c>
      <c r="E55" s="59" t="str">
        <f>IF(ISERROR(VLOOKUP(Salidas!$A55,Inventario!$A$2:$M$21,5,FALSE)),"",VLOOKUP(Salidas!$A55,Inventario!$A$2:$M$21,5,FALSE))</f>
        <v>Sanofi</v>
      </c>
      <c r="F55" s="60" t="str">
        <f>IF(ISERROR(VLOOKUP(Salidas!$A55,Inventario!$A$2:$M$21,6,FALSE)),"",VLOOKUP(Salidas!$A55,Inventario!$A$2:$M$21,6,FALSE))</f>
        <v>164992</v>
      </c>
      <c r="G55" s="274">
        <f>IF(ISERROR(VLOOKUP(Salidas!$A55,Inventario!$A$2:$M$21,7,FALSE)),,VLOOKUP(Salidas!$A55,Inventario!$A$2:$M$21,7,FALSE))</f>
        <v>1</v>
      </c>
      <c r="H55" s="275">
        <f>IF(ISERROR(VLOOKUP(Salidas!$A55,Inventario!$A$2:$M$21,8,FALSE)),,VLOOKUP(Salidas!$A55,Inventario!$A$2:$M$21,8,FALSE))</f>
        <v>419</v>
      </c>
      <c r="I55" s="275">
        <f>IF(ISERROR(VLOOKUP(Salidas!$A55,Inventario!$A$2:$M$21,9,FALSE)),,VLOOKUP(Salidas!$A55,Inventario!$A$2:$M$21,9,FALSE))</f>
        <v>419</v>
      </c>
      <c r="J55" s="269">
        <v>44439</v>
      </c>
      <c r="K55" s="62" t="s">
        <v>158</v>
      </c>
      <c r="L55" s="270">
        <f>IF(ISERROR(VLOOKUP(Salidas!$K55,Entradas!$H$1:$I$412,2,FALSE)),"",VLOOKUP(Salidas!$K55,Entradas!$H$1:$I$412,2,FALSE))</f>
        <v>44592</v>
      </c>
      <c r="M55" s="63">
        <v>1</v>
      </c>
      <c r="N55" s="276" t="s">
        <v>375</v>
      </c>
      <c r="O55" s="275">
        <f>IF(Salidas!$N55="Particular",VLOOKUP(Salidas!$A55,'PPTO Conservador'!$D$1:$L$26,8,0),IF(Salidas!$N55="Complementario",VLOOKUP(Salidas!$A55,'PPTO Conservador'!$D$1:$L$26,9,FALSE),))</f>
        <v>70000</v>
      </c>
      <c r="P55" s="275">
        <f>Salidas!$M55*Salidas!$I55</f>
        <v>419</v>
      </c>
      <c r="Q55" s="275">
        <f>Salidas!$M55*Salidas!$O55</f>
        <v>70000</v>
      </c>
      <c r="R55" s="276"/>
      <c r="S55" s="64"/>
      <c r="T55" s="64"/>
      <c r="U55" s="64"/>
      <c r="V55" s="64"/>
      <c r="W55" s="64"/>
      <c r="X55" s="64"/>
      <c r="Y55" s="64"/>
      <c r="Z55" s="64"/>
    </row>
    <row r="56" spans="1:26" ht="15.75" customHeight="1">
      <c r="A56" s="57" t="s">
        <v>47</v>
      </c>
      <c r="B56" s="58" t="str">
        <f>IF(ISERROR(VLOOKUP(Salidas!$A56,Inventario!$A$2:$M$21,2,FALSE)),"",VLOOKUP(Salidas!$A56,Inventario!$A$2:$M$21,2,FALSE))</f>
        <v>Nimenrix</v>
      </c>
      <c r="C56" s="58" t="str">
        <f>IF(ISERROR(VLOOKUP(Salidas!$A56,Inventario!$A$2:$M$21,3,FALSE)),"",VLOOKUP(Salidas!$A56,Inventario!$A$2:$M$21,3,FALSE))</f>
        <v>Meningococo</v>
      </c>
      <c r="D56" s="59" t="str">
        <f>IF(ISERROR(VLOOKUP(Salidas!$A56,Inventario!$A$2:$M$21,4,FALSE)),"",VLOOKUP(Salidas!$A56,Inventario!$A$2:$M$21,4,FALSE))</f>
        <v>Cobo Medical</v>
      </c>
      <c r="E56" s="59" t="str">
        <f>IF(ISERROR(VLOOKUP(Salidas!$A56,Inventario!$A$2:$M$21,5,FALSE)),"",VLOOKUP(Salidas!$A56,Inventario!$A$2:$M$21,5,FALSE))</f>
        <v>Pfizer</v>
      </c>
      <c r="F56" s="60" t="str">
        <f>IF(ISERROR(VLOOKUP(Salidas!$A56,Inventario!$A$2:$M$21,6,FALSE)),"",VLOOKUP(Salidas!$A56,Inventario!$A$2:$M$21,6,FALSE))</f>
        <v>3904</v>
      </c>
      <c r="G56" s="274">
        <f>IF(ISERROR(VLOOKUP(Salidas!$A56,Inventario!$A$2:$M$21,7,FALSE)),,VLOOKUP(Salidas!$A56,Inventario!$A$2:$M$21,7,FALSE))</f>
        <v>1</v>
      </c>
      <c r="H56" s="275">
        <f>IF(ISERROR(VLOOKUP(Salidas!$A56,Inventario!$A$2:$M$21,8,FALSE)),,VLOOKUP(Salidas!$A56,Inventario!$A$2:$M$21,8,FALSE))</f>
        <v>427</v>
      </c>
      <c r="I56" s="275">
        <f>IF(ISERROR(VLOOKUP(Salidas!$A56,Inventario!$A$2:$M$21,9,FALSE)),,VLOOKUP(Salidas!$A56,Inventario!$A$2:$M$21,9,FALSE))</f>
        <v>427</v>
      </c>
      <c r="J56" s="269">
        <v>44439</v>
      </c>
      <c r="K56" s="62" t="s">
        <v>169</v>
      </c>
      <c r="L56" s="270">
        <f>IF(ISERROR(VLOOKUP(Salidas!$K56,Entradas!$H$1:$I$412,2,FALSE)),"",VLOOKUP(Salidas!$K56,Entradas!$H$1:$I$412,2,FALSE))</f>
        <v>44834</v>
      </c>
      <c r="M56" s="63">
        <v>1</v>
      </c>
      <c r="N56" s="276" t="s">
        <v>1928</v>
      </c>
      <c r="O56" s="275">
        <f>IF(Salidas!$N56="Particular",VLOOKUP(Salidas!$A56,'PPTO Conservador'!$D$1:$L$26,8,0),IF(Salidas!$N56="Complementario",VLOOKUP(Salidas!$A56,'PPTO Conservador'!$D$1:$L$26,9,FALSE),))</f>
        <v>170000</v>
      </c>
      <c r="P56" s="275">
        <f>Salidas!$M56*Salidas!$I56</f>
        <v>427</v>
      </c>
      <c r="Q56" s="275">
        <f>Salidas!$M56*Salidas!$O56</f>
        <v>170000</v>
      </c>
      <c r="R56" s="276"/>
      <c r="S56" s="64"/>
      <c r="T56" s="64"/>
      <c r="U56" s="64"/>
      <c r="V56" s="64"/>
      <c r="W56" s="64"/>
      <c r="X56" s="64"/>
      <c r="Y56" s="64"/>
      <c r="Z56" s="64"/>
    </row>
    <row r="57" spans="1:26" ht="15.75" customHeight="1">
      <c r="A57" s="57" t="s">
        <v>89</v>
      </c>
      <c r="B57" s="58" t="str">
        <f>IF(ISERROR(VLOOKUP(Salidas!$A57,Inventario!$A$2:$M$21,2,FALSE)),"",VLOOKUP(Salidas!$A57,Inventario!$A$2:$M$21,2,FALSE))</f>
        <v>Fluquadri</v>
      </c>
      <c r="C57" s="58" t="str">
        <f>IF(ISERROR(VLOOKUP(Salidas!$A57,Inventario!$A$2:$M$21,3,FALSE)),"",VLOOKUP(Salidas!$A57,Inventario!$A$2:$M$21,3,FALSE))</f>
        <v>Influenza</v>
      </c>
      <c r="D57" s="59" t="str">
        <f>IF(ISERROR(VLOOKUP(Salidas!$A57,Inventario!$A$2:$M$21,4,FALSE)),"",VLOOKUP(Salidas!$A57,Inventario!$A$2:$M$21,4,FALSE))</f>
        <v>IPS FARALLONES</v>
      </c>
      <c r="E57" s="59" t="str">
        <f>IF(ISERROR(VLOOKUP(Salidas!$A57,Inventario!$A$2:$M$21,5,FALSE)),"",VLOOKUP(Salidas!$A57,Inventario!$A$2:$M$21,5,FALSE))</f>
        <v>Sanofi</v>
      </c>
      <c r="F57" s="60" t="str">
        <f>IF(ISERROR(VLOOKUP(Salidas!$A57,Inventario!$A$2:$M$21,6,FALSE)),"",VLOOKUP(Salidas!$A57,Inventario!$A$2:$M$21,6,FALSE))</f>
        <v>164992</v>
      </c>
      <c r="G57" s="274">
        <f>IF(ISERROR(VLOOKUP(Salidas!$A57,Inventario!$A$2:$M$21,7,FALSE)),,VLOOKUP(Salidas!$A57,Inventario!$A$2:$M$21,7,FALSE))</f>
        <v>1</v>
      </c>
      <c r="H57" s="275">
        <f>IF(ISERROR(VLOOKUP(Salidas!$A57,Inventario!$A$2:$M$21,8,FALSE)),,VLOOKUP(Salidas!$A57,Inventario!$A$2:$M$21,8,FALSE))</f>
        <v>419</v>
      </c>
      <c r="I57" s="275">
        <f>IF(ISERROR(VLOOKUP(Salidas!$A57,Inventario!$A$2:$M$21,9,FALSE)),,VLOOKUP(Salidas!$A57,Inventario!$A$2:$M$21,9,FALSE))</f>
        <v>419</v>
      </c>
      <c r="J57" s="269">
        <v>44440</v>
      </c>
      <c r="K57" s="62" t="s">
        <v>158</v>
      </c>
      <c r="L57" s="270">
        <f>IF(ISERROR(VLOOKUP(Salidas!$K57,Entradas!$H$1:$I$412,2,FALSE)),"",VLOOKUP(Salidas!$K57,Entradas!$H$1:$I$412,2,FALSE))</f>
        <v>44592</v>
      </c>
      <c r="M57" s="63">
        <v>1</v>
      </c>
      <c r="N57" s="276" t="s">
        <v>1928</v>
      </c>
      <c r="O57" s="275">
        <f>IF(Salidas!$N57="Particular",VLOOKUP(Salidas!$A57,'PPTO Conservador'!$D$1:$L$26,8,0),IF(Salidas!$N57="Complementario",VLOOKUP(Salidas!$A57,'PPTO Conservador'!$D$1:$L$26,9,FALSE),))</f>
        <v>60000</v>
      </c>
      <c r="P57" s="275">
        <f>Salidas!$M57*Salidas!$I57</f>
        <v>419</v>
      </c>
      <c r="Q57" s="275">
        <f>Salidas!$M57*Salidas!$O57</f>
        <v>60000</v>
      </c>
      <c r="R57" s="276"/>
      <c r="S57" s="64"/>
      <c r="T57" s="64"/>
      <c r="U57" s="64"/>
      <c r="V57" s="64"/>
      <c r="W57" s="64"/>
      <c r="X57" s="64"/>
      <c r="Y57" s="64"/>
      <c r="Z57" s="64"/>
    </row>
    <row r="58" spans="1:26" ht="15.75" customHeight="1">
      <c r="A58" s="57" t="s">
        <v>47</v>
      </c>
      <c r="B58" s="58" t="str">
        <f>IF(ISERROR(VLOOKUP(Salidas!$A58,Inventario!$A$2:$M$21,2,FALSE)),"",VLOOKUP(Salidas!$A58,Inventario!$A$2:$M$21,2,FALSE))</f>
        <v>Nimenrix</v>
      </c>
      <c r="C58" s="58" t="str">
        <f>IF(ISERROR(VLOOKUP(Salidas!$A58,Inventario!$A$2:$M$21,3,FALSE)),"",VLOOKUP(Salidas!$A58,Inventario!$A$2:$M$21,3,FALSE))</f>
        <v>Meningococo</v>
      </c>
      <c r="D58" s="59" t="str">
        <f>IF(ISERROR(VLOOKUP(Salidas!$A58,Inventario!$A$2:$M$21,4,FALSE)),"",VLOOKUP(Salidas!$A58,Inventario!$A$2:$M$21,4,FALSE))</f>
        <v>Cobo Medical</v>
      </c>
      <c r="E58" s="59" t="str">
        <f>IF(ISERROR(VLOOKUP(Salidas!$A58,Inventario!$A$2:$M$21,5,FALSE)),"",VLOOKUP(Salidas!$A58,Inventario!$A$2:$M$21,5,FALSE))</f>
        <v>Pfizer</v>
      </c>
      <c r="F58" s="60" t="str">
        <f>IF(ISERROR(VLOOKUP(Salidas!$A58,Inventario!$A$2:$M$21,6,FALSE)),"",VLOOKUP(Salidas!$A58,Inventario!$A$2:$M$21,6,FALSE))</f>
        <v>3904</v>
      </c>
      <c r="G58" s="274">
        <f>IF(ISERROR(VLOOKUP(Salidas!$A58,Inventario!$A$2:$M$21,7,FALSE)),,VLOOKUP(Salidas!$A58,Inventario!$A$2:$M$21,7,FALSE))</f>
        <v>1</v>
      </c>
      <c r="H58" s="275">
        <f>IF(ISERROR(VLOOKUP(Salidas!$A58,Inventario!$A$2:$M$21,8,FALSE)),,VLOOKUP(Salidas!$A58,Inventario!$A$2:$M$21,8,FALSE))</f>
        <v>427</v>
      </c>
      <c r="I58" s="275">
        <f>IF(ISERROR(VLOOKUP(Salidas!$A58,Inventario!$A$2:$M$21,9,FALSE)),,VLOOKUP(Salidas!$A58,Inventario!$A$2:$M$21,9,FALSE))</f>
        <v>427</v>
      </c>
      <c r="J58" s="269">
        <v>44440</v>
      </c>
      <c r="K58" s="62" t="s">
        <v>169</v>
      </c>
      <c r="L58" s="270">
        <f>IF(ISERROR(VLOOKUP(Salidas!$K58,Entradas!$H$1:$I$412,2,FALSE)),"",VLOOKUP(Salidas!$K58,Entradas!$H$1:$I$412,2,FALSE))</f>
        <v>44834</v>
      </c>
      <c r="M58" s="63">
        <v>1</v>
      </c>
      <c r="N58" s="276" t="s">
        <v>1928</v>
      </c>
      <c r="O58" s="275">
        <f>IF(Salidas!$N58="Particular",VLOOKUP(Salidas!$A58,'PPTO Conservador'!$D$1:$L$26,8,0),IF(Salidas!$N58="Complementario",VLOOKUP(Salidas!$A58,'PPTO Conservador'!$D$1:$L$26,9,FALSE),))</f>
        <v>170000</v>
      </c>
      <c r="P58" s="275">
        <f>Salidas!$M58*Salidas!$I58</f>
        <v>427</v>
      </c>
      <c r="Q58" s="275">
        <f>Salidas!$M58*Salidas!$O58</f>
        <v>170000</v>
      </c>
      <c r="R58" s="276"/>
      <c r="S58" s="64"/>
      <c r="T58" s="64"/>
      <c r="U58" s="64"/>
      <c r="V58" s="64"/>
      <c r="W58" s="64"/>
      <c r="X58" s="64"/>
      <c r="Y58" s="64"/>
      <c r="Z58" s="64"/>
    </row>
    <row r="59" spans="1:26" ht="15.75" customHeight="1">
      <c r="A59" s="57" t="s">
        <v>47</v>
      </c>
      <c r="B59" s="58" t="str">
        <f>IF(ISERROR(VLOOKUP(Salidas!$A59,Inventario!$A$2:$M$21,2,FALSE)),"",VLOOKUP(Salidas!$A59,Inventario!$A$2:$M$21,2,FALSE))</f>
        <v>Nimenrix</v>
      </c>
      <c r="C59" s="58" t="str">
        <f>IF(ISERROR(VLOOKUP(Salidas!$A59,Inventario!$A$2:$M$21,3,FALSE)),"",VLOOKUP(Salidas!$A59,Inventario!$A$2:$M$21,3,FALSE))</f>
        <v>Meningococo</v>
      </c>
      <c r="D59" s="59" t="str">
        <f>IF(ISERROR(VLOOKUP(Salidas!$A59,Inventario!$A$2:$M$21,4,FALSE)),"",VLOOKUP(Salidas!$A59,Inventario!$A$2:$M$21,4,FALSE))</f>
        <v>Cobo Medical</v>
      </c>
      <c r="E59" s="59" t="str">
        <f>IF(ISERROR(VLOOKUP(Salidas!$A59,Inventario!$A$2:$M$21,5,FALSE)),"",VLOOKUP(Salidas!$A59,Inventario!$A$2:$M$21,5,FALSE))</f>
        <v>Pfizer</v>
      </c>
      <c r="F59" s="60" t="str">
        <f>IF(ISERROR(VLOOKUP(Salidas!$A59,Inventario!$A$2:$M$21,6,FALSE)),"",VLOOKUP(Salidas!$A59,Inventario!$A$2:$M$21,6,FALSE))</f>
        <v>3904</v>
      </c>
      <c r="G59" s="274">
        <f>IF(ISERROR(VLOOKUP(Salidas!$A59,Inventario!$A$2:$M$21,7,FALSE)),,VLOOKUP(Salidas!$A59,Inventario!$A$2:$M$21,7,FALSE))</f>
        <v>1</v>
      </c>
      <c r="H59" s="275">
        <f>IF(ISERROR(VLOOKUP(Salidas!$A59,Inventario!$A$2:$M$21,8,FALSE)),,VLOOKUP(Salidas!$A59,Inventario!$A$2:$M$21,8,FALSE))</f>
        <v>427</v>
      </c>
      <c r="I59" s="275">
        <f>IF(ISERROR(VLOOKUP(Salidas!$A59,Inventario!$A$2:$M$21,9,FALSE)),,VLOOKUP(Salidas!$A59,Inventario!$A$2:$M$21,9,FALSE))</f>
        <v>427</v>
      </c>
      <c r="J59" s="269">
        <v>44441</v>
      </c>
      <c r="K59" s="62" t="s">
        <v>169</v>
      </c>
      <c r="L59" s="270">
        <f>IF(ISERROR(VLOOKUP(Salidas!$K59,Entradas!$H$1:$I$412,2,FALSE)),"",VLOOKUP(Salidas!$K59,Entradas!$H$1:$I$412,2,FALSE))</f>
        <v>44834</v>
      </c>
      <c r="M59" s="63">
        <v>1</v>
      </c>
      <c r="N59" s="276" t="s">
        <v>375</v>
      </c>
      <c r="O59" s="275">
        <f>IF(Salidas!$N59="Particular",VLOOKUP(Salidas!$A59,'PPTO Conservador'!$D$1:$L$26,8,0),IF(Salidas!$N59="Complementario",VLOOKUP(Salidas!$A59,'PPTO Conservador'!$D$1:$L$26,9,FALSE),))</f>
        <v>200000</v>
      </c>
      <c r="P59" s="275">
        <f>Salidas!$M59*Salidas!$I59</f>
        <v>427</v>
      </c>
      <c r="Q59" s="275">
        <f>Salidas!$M59*Salidas!$O59</f>
        <v>200000</v>
      </c>
      <c r="R59" s="276"/>
      <c r="S59" s="64"/>
      <c r="T59" s="64"/>
      <c r="U59" s="64"/>
      <c r="V59" s="64"/>
      <c r="W59" s="64"/>
      <c r="X59" s="64"/>
      <c r="Y59" s="64"/>
      <c r="Z59" s="64"/>
    </row>
    <row r="60" spans="1:26" ht="15.75" customHeight="1">
      <c r="A60" s="57" t="s">
        <v>47</v>
      </c>
      <c r="B60" s="58" t="str">
        <f>IF(ISERROR(VLOOKUP(Salidas!$A60,Inventario!$A$2:$M$21,2,FALSE)),"",VLOOKUP(Salidas!$A60,Inventario!$A$2:$M$21,2,FALSE))</f>
        <v>Nimenrix</v>
      </c>
      <c r="C60" s="58" t="str">
        <f>IF(ISERROR(VLOOKUP(Salidas!$A60,Inventario!$A$2:$M$21,3,FALSE)),"",VLOOKUP(Salidas!$A60,Inventario!$A$2:$M$21,3,FALSE))</f>
        <v>Meningococo</v>
      </c>
      <c r="D60" s="59" t="str">
        <f>IF(ISERROR(VLOOKUP(Salidas!$A60,Inventario!$A$2:$M$21,4,FALSE)),"",VLOOKUP(Salidas!$A60,Inventario!$A$2:$M$21,4,FALSE))</f>
        <v>Cobo Medical</v>
      </c>
      <c r="E60" s="59" t="str">
        <f>IF(ISERROR(VLOOKUP(Salidas!$A60,Inventario!$A$2:$M$21,5,FALSE)),"",VLOOKUP(Salidas!$A60,Inventario!$A$2:$M$21,5,FALSE))</f>
        <v>Pfizer</v>
      </c>
      <c r="F60" s="60" t="str">
        <f>IF(ISERROR(VLOOKUP(Salidas!$A60,Inventario!$A$2:$M$21,6,FALSE)),"",VLOOKUP(Salidas!$A60,Inventario!$A$2:$M$21,6,FALSE))</f>
        <v>3904</v>
      </c>
      <c r="G60" s="274">
        <f>IF(ISERROR(VLOOKUP(Salidas!$A60,Inventario!$A$2:$M$21,7,FALSE)),,VLOOKUP(Salidas!$A60,Inventario!$A$2:$M$21,7,FALSE))</f>
        <v>1</v>
      </c>
      <c r="H60" s="275">
        <f>IF(ISERROR(VLOOKUP(Salidas!$A60,Inventario!$A$2:$M$21,8,FALSE)),,VLOOKUP(Salidas!$A60,Inventario!$A$2:$M$21,8,FALSE))</f>
        <v>427</v>
      </c>
      <c r="I60" s="275">
        <f>IF(ISERROR(VLOOKUP(Salidas!$A60,Inventario!$A$2:$M$21,9,FALSE)),,VLOOKUP(Salidas!$A60,Inventario!$A$2:$M$21,9,FALSE))</f>
        <v>427</v>
      </c>
      <c r="J60" s="269">
        <v>44442</v>
      </c>
      <c r="K60" s="62" t="s">
        <v>169</v>
      </c>
      <c r="L60" s="270">
        <f>IF(ISERROR(VLOOKUP(Salidas!$K60,Entradas!$H$1:$I$412,2,FALSE)),"",VLOOKUP(Salidas!$K60,Entradas!$H$1:$I$412,2,FALSE))</f>
        <v>44834</v>
      </c>
      <c r="M60" s="63">
        <v>1</v>
      </c>
      <c r="N60" s="276" t="s">
        <v>1928</v>
      </c>
      <c r="O60" s="275">
        <f>IF(Salidas!$N60="Particular",VLOOKUP(Salidas!$A60,'PPTO Conservador'!$D$1:$L$26,8,0),IF(Salidas!$N60="Complementario",VLOOKUP(Salidas!$A60,'PPTO Conservador'!$D$1:$L$26,9,FALSE),))</f>
        <v>170000</v>
      </c>
      <c r="P60" s="275">
        <f>Salidas!$M60*Salidas!$I60</f>
        <v>427</v>
      </c>
      <c r="Q60" s="275">
        <f>Salidas!$M60*Salidas!$O60</f>
        <v>170000</v>
      </c>
      <c r="R60" s="276"/>
      <c r="S60" s="64"/>
      <c r="T60" s="64"/>
      <c r="U60" s="64"/>
      <c r="V60" s="64"/>
      <c r="W60" s="64"/>
      <c r="X60" s="64"/>
      <c r="Y60" s="64"/>
      <c r="Z60" s="64"/>
    </row>
    <row r="61" spans="1:26" ht="15.75" customHeight="1">
      <c r="A61" s="57" t="s">
        <v>47</v>
      </c>
      <c r="B61" s="58" t="str">
        <f>IF(ISERROR(VLOOKUP(Salidas!$A61,Inventario!$A$2:$M$21,2,FALSE)),"",VLOOKUP(Salidas!$A61,Inventario!$A$2:$M$21,2,FALSE))</f>
        <v>Nimenrix</v>
      </c>
      <c r="C61" s="58" t="str">
        <f>IF(ISERROR(VLOOKUP(Salidas!$A61,Inventario!$A$2:$M$21,3,FALSE)),"",VLOOKUP(Salidas!$A61,Inventario!$A$2:$M$21,3,FALSE))</f>
        <v>Meningococo</v>
      </c>
      <c r="D61" s="59" t="str">
        <f>IF(ISERROR(VLOOKUP(Salidas!$A61,Inventario!$A$2:$M$21,4,FALSE)),"",VLOOKUP(Salidas!$A61,Inventario!$A$2:$M$21,4,FALSE))</f>
        <v>Cobo Medical</v>
      </c>
      <c r="E61" s="59" t="str">
        <f>IF(ISERROR(VLOOKUP(Salidas!$A61,Inventario!$A$2:$M$21,5,FALSE)),"",VLOOKUP(Salidas!$A61,Inventario!$A$2:$M$21,5,FALSE))</f>
        <v>Pfizer</v>
      </c>
      <c r="F61" s="60" t="str">
        <f>IF(ISERROR(VLOOKUP(Salidas!$A61,Inventario!$A$2:$M$21,6,FALSE)),"",VLOOKUP(Salidas!$A61,Inventario!$A$2:$M$21,6,FALSE))</f>
        <v>3904</v>
      </c>
      <c r="G61" s="274">
        <f>IF(ISERROR(VLOOKUP(Salidas!$A61,Inventario!$A$2:$M$21,7,FALSE)),,VLOOKUP(Salidas!$A61,Inventario!$A$2:$M$21,7,FALSE))</f>
        <v>1</v>
      </c>
      <c r="H61" s="275">
        <f>IF(ISERROR(VLOOKUP(Salidas!$A61,Inventario!$A$2:$M$21,8,FALSE)),,VLOOKUP(Salidas!$A61,Inventario!$A$2:$M$21,8,FALSE))</f>
        <v>427</v>
      </c>
      <c r="I61" s="275">
        <f>IF(ISERROR(VLOOKUP(Salidas!$A61,Inventario!$A$2:$M$21,9,FALSE)),,VLOOKUP(Salidas!$A61,Inventario!$A$2:$M$21,9,FALSE))</f>
        <v>427</v>
      </c>
      <c r="J61" s="269">
        <v>44445</v>
      </c>
      <c r="K61" s="62" t="s">
        <v>169</v>
      </c>
      <c r="L61" s="270">
        <f>IF(ISERROR(VLOOKUP(Salidas!$K61,Entradas!$H$1:$I$412,2,FALSE)),"",VLOOKUP(Salidas!$K61,Entradas!$H$1:$I$412,2,FALSE))</f>
        <v>44834</v>
      </c>
      <c r="M61" s="63">
        <v>1</v>
      </c>
      <c r="N61" s="276" t="s">
        <v>1928</v>
      </c>
      <c r="O61" s="275">
        <f>IF(Salidas!$N61="Particular",VLOOKUP(Salidas!$A61,'PPTO Conservador'!$D$1:$L$26,8,0),IF(Salidas!$N61="Complementario",VLOOKUP(Salidas!$A61,'PPTO Conservador'!$D$1:$L$26,9,FALSE),))</f>
        <v>170000</v>
      </c>
      <c r="P61" s="275">
        <f>Salidas!$M61*Salidas!$I61</f>
        <v>427</v>
      </c>
      <c r="Q61" s="275">
        <f>Salidas!$M61*Salidas!$O61</f>
        <v>170000</v>
      </c>
      <c r="R61" s="276"/>
      <c r="S61" s="64"/>
      <c r="T61" s="64"/>
      <c r="U61" s="64"/>
      <c r="V61" s="64"/>
      <c r="W61" s="64"/>
      <c r="X61" s="64"/>
      <c r="Y61" s="64"/>
      <c r="Z61" s="64"/>
    </row>
    <row r="62" spans="1:26" ht="15.75" customHeight="1">
      <c r="A62" s="57" t="s">
        <v>89</v>
      </c>
      <c r="B62" s="58" t="str">
        <f>IF(ISERROR(VLOOKUP(Salidas!$A62,Inventario!$A$2:$M$21,2,FALSE)),"",VLOOKUP(Salidas!$A62,Inventario!$A$2:$M$21,2,FALSE))</f>
        <v>Fluquadri</v>
      </c>
      <c r="C62" s="58" t="str">
        <f>IF(ISERROR(VLOOKUP(Salidas!$A62,Inventario!$A$2:$M$21,3,FALSE)),"",VLOOKUP(Salidas!$A62,Inventario!$A$2:$M$21,3,FALSE))</f>
        <v>Influenza</v>
      </c>
      <c r="D62" s="59" t="str">
        <f>IF(ISERROR(VLOOKUP(Salidas!$A62,Inventario!$A$2:$M$21,4,FALSE)),"",VLOOKUP(Salidas!$A62,Inventario!$A$2:$M$21,4,FALSE))</f>
        <v>IPS FARALLONES</v>
      </c>
      <c r="E62" s="59" t="str">
        <f>IF(ISERROR(VLOOKUP(Salidas!$A62,Inventario!$A$2:$M$21,5,FALSE)),"",VLOOKUP(Salidas!$A62,Inventario!$A$2:$M$21,5,FALSE))</f>
        <v>Sanofi</v>
      </c>
      <c r="F62" s="60" t="str">
        <f>IF(ISERROR(VLOOKUP(Salidas!$A62,Inventario!$A$2:$M$21,6,FALSE)),"",VLOOKUP(Salidas!$A62,Inventario!$A$2:$M$21,6,FALSE))</f>
        <v>164992</v>
      </c>
      <c r="G62" s="274">
        <f>IF(ISERROR(VLOOKUP(Salidas!$A62,Inventario!$A$2:$M$21,7,FALSE)),,VLOOKUP(Salidas!$A62,Inventario!$A$2:$M$21,7,FALSE))</f>
        <v>1</v>
      </c>
      <c r="H62" s="275">
        <f>IF(ISERROR(VLOOKUP(Salidas!$A62,Inventario!$A$2:$M$21,8,FALSE)),,VLOOKUP(Salidas!$A62,Inventario!$A$2:$M$21,8,FALSE))</f>
        <v>419</v>
      </c>
      <c r="I62" s="275">
        <f>IF(ISERROR(VLOOKUP(Salidas!$A62,Inventario!$A$2:$M$21,9,FALSE)),,VLOOKUP(Salidas!$A62,Inventario!$A$2:$M$21,9,FALSE))</f>
        <v>419</v>
      </c>
      <c r="J62" s="269">
        <v>44445</v>
      </c>
      <c r="K62" s="62" t="s">
        <v>158</v>
      </c>
      <c r="L62" s="270">
        <f>IF(ISERROR(VLOOKUP(Salidas!$K62,Entradas!$H$1:$I$412,2,FALSE)),"",VLOOKUP(Salidas!$K62,Entradas!$H$1:$I$412,2,FALSE))</f>
        <v>44592</v>
      </c>
      <c r="M62" s="63">
        <v>1</v>
      </c>
      <c r="N62" s="276" t="s">
        <v>1928</v>
      </c>
      <c r="O62" s="275">
        <f>IF(Salidas!$N62="Particular",VLOOKUP(Salidas!$A62,'PPTO Conservador'!$D$1:$L$26,8,0),IF(Salidas!$N62="Complementario",VLOOKUP(Salidas!$A62,'PPTO Conservador'!$D$1:$L$26,9,FALSE),))</f>
        <v>60000</v>
      </c>
      <c r="P62" s="275">
        <f>Salidas!$M62*Salidas!$I62</f>
        <v>419</v>
      </c>
      <c r="Q62" s="275">
        <f>Salidas!$M62*Salidas!$O62</f>
        <v>60000</v>
      </c>
      <c r="R62" s="276"/>
      <c r="S62" s="64"/>
      <c r="T62" s="64"/>
      <c r="U62" s="64"/>
      <c r="V62" s="64"/>
      <c r="W62" s="64"/>
      <c r="X62" s="64"/>
      <c r="Y62" s="64"/>
      <c r="Z62" s="64"/>
    </row>
    <row r="63" spans="1:26" ht="15.75" customHeight="1">
      <c r="A63" s="57" t="s">
        <v>85</v>
      </c>
      <c r="B63" s="58" t="str">
        <f>IF(ISERROR(VLOOKUP(Salidas!$A63,Inventario!$A$2:$M$21,2,FALSE)),"",VLOOKUP(Salidas!$A63,Inventario!$A$2:$M$21,2,FALSE))</f>
        <v xml:space="preserve">Avaxim 80 </v>
      </c>
      <c r="C63" s="58" t="str">
        <f>IF(ISERROR(VLOOKUP(Salidas!$A63,Inventario!$A$2:$M$21,3,FALSE)),"",VLOOKUP(Salidas!$A63,Inventario!$A$2:$M$21,3,FALSE))</f>
        <v>Hepatitis A niño</v>
      </c>
      <c r="D63" s="59" t="str">
        <f>IF(ISERROR(VLOOKUP(Salidas!$A63,Inventario!$A$2:$M$21,4,FALSE)),"",VLOOKUP(Salidas!$A63,Inventario!$A$2:$M$21,4,FALSE))</f>
        <v>IPS FARALLONES</v>
      </c>
      <c r="E63" s="59" t="str">
        <f>IF(ISERROR(VLOOKUP(Salidas!$A63,Inventario!$A$2:$M$21,5,FALSE)),"",VLOOKUP(Salidas!$A63,Inventario!$A$2:$M$21,5,FALSE))</f>
        <v>Sanofi</v>
      </c>
      <c r="F63" s="60" t="str">
        <f>IF(ISERROR(VLOOKUP(Salidas!$A63,Inventario!$A$2:$M$21,6,FALSE)),"",VLOOKUP(Salidas!$A63,Inventario!$A$2:$M$21,6,FALSE))</f>
        <v>2500</v>
      </c>
      <c r="G63" s="274">
        <f>IF(ISERROR(VLOOKUP(Salidas!$A63,Inventario!$A$2:$M$21,7,FALSE)),,VLOOKUP(Salidas!$A63,Inventario!$A$2:$M$21,7,FALSE))</f>
        <v>1</v>
      </c>
      <c r="H63" s="275">
        <f>IF(ISERROR(VLOOKUP(Salidas!$A63,Inventario!$A$2:$M$21,8,FALSE)),,VLOOKUP(Salidas!$A63,Inventario!$A$2:$M$21,8,FALSE))</f>
        <v>153</v>
      </c>
      <c r="I63" s="275">
        <f>IF(ISERROR(VLOOKUP(Salidas!$A63,Inventario!$A$2:$M$21,9,FALSE)),,VLOOKUP(Salidas!$A63,Inventario!$A$2:$M$21,9,FALSE))</f>
        <v>153</v>
      </c>
      <c r="J63" s="269">
        <v>44446</v>
      </c>
      <c r="K63" s="62" t="s">
        <v>1800</v>
      </c>
      <c r="L63" s="270" t="str">
        <f>IF(ISERROR(VLOOKUP(Salidas!$K63,Entradas!$H$1:$I$412,2,FALSE)),"",VLOOKUP(Salidas!$K63,Entradas!$H$1:$I$412,2,FALSE))</f>
        <v/>
      </c>
      <c r="M63" s="63">
        <v>1</v>
      </c>
      <c r="N63" s="276" t="s">
        <v>1928</v>
      </c>
      <c r="O63" s="275">
        <f>IF(Salidas!$N63="Particular",VLOOKUP(Salidas!$A63,'PPTO Conservador'!$D$1:$L$26,8,0),IF(Salidas!$N63="Complementario",VLOOKUP(Salidas!$A63,'PPTO Conservador'!$D$1:$L$26,9,FALSE),))</f>
        <v>130000</v>
      </c>
      <c r="P63" s="275">
        <f>Salidas!$M63*Salidas!$I63</f>
        <v>153</v>
      </c>
      <c r="Q63" s="275">
        <f>Salidas!$M63*Salidas!$O63</f>
        <v>130000</v>
      </c>
      <c r="R63" s="276"/>
      <c r="S63" s="64"/>
      <c r="T63" s="64"/>
      <c r="U63" s="64"/>
      <c r="V63" s="64"/>
      <c r="W63" s="64"/>
      <c r="X63" s="64"/>
      <c r="Y63" s="64"/>
      <c r="Z63" s="64"/>
    </row>
    <row r="64" spans="1:26" ht="15.75" customHeight="1">
      <c r="A64" s="57" t="s">
        <v>58</v>
      </c>
      <c r="B64" s="58" t="str">
        <f>IF(ISERROR(VLOOKUP(Salidas!$A64,Inventario!$A$2:$M$21,2,FALSE)),"",VLOOKUP(Salidas!$A64,Inventario!$A$2:$M$21,2,FALSE))</f>
        <v>Proquad</v>
      </c>
      <c r="C64" s="58" t="str">
        <f>IF(ISERROR(VLOOKUP(Salidas!$A64,Inventario!$A$2:$M$21,3,FALSE)),"",VLOOKUP(Salidas!$A64,Inventario!$A$2:$M$21,3,FALSE))</f>
        <v>Sarampion + Rubeola + parotiditis + varicela</v>
      </c>
      <c r="D64" s="59" t="str">
        <f>IF(ISERROR(VLOOKUP(Salidas!$A64,Inventario!$A$2:$M$21,4,FALSE)),"",VLOOKUP(Salidas!$A64,Inventario!$A$2:$M$21,4,FALSE))</f>
        <v>IPS FARALLONES</v>
      </c>
      <c r="E64" s="59" t="str">
        <f>IF(ISERROR(VLOOKUP(Salidas!$A64,Inventario!$A$2:$M$21,5,FALSE)),"",VLOOKUP(Salidas!$A64,Inventario!$A$2:$M$21,5,FALSE))</f>
        <v>Merck</v>
      </c>
      <c r="F64" s="60" t="str">
        <f>IF(ISERROR(VLOOKUP(Salidas!$A64,Inventario!$A$2:$M$21,6,FALSE)),"",VLOOKUP(Salidas!$A64,Inventario!$A$2:$M$21,6,FALSE))</f>
        <v>4200</v>
      </c>
      <c r="G64" s="274">
        <f>IF(ISERROR(VLOOKUP(Salidas!$A64,Inventario!$A$2:$M$21,7,FALSE)),,VLOOKUP(Salidas!$A64,Inventario!$A$2:$M$21,7,FALSE))</f>
        <v>1</v>
      </c>
      <c r="H64" s="275">
        <f>IF(ISERROR(VLOOKUP(Salidas!$A64,Inventario!$A$2:$M$21,8,FALSE)),,VLOOKUP(Salidas!$A64,Inventario!$A$2:$M$21,8,FALSE))</f>
        <v>76</v>
      </c>
      <c r="I64" s="275">
        <f>IF(ISERROR(VLOOKUP(Salidas!$A64,Inventario!$A$2:$M$21,9,FALSE)),,VLOOKUP(Salidas!$A64,Inventario!$A$2:$M$21,9,FALSE))</f>
        <v>76</v>
      </c>
      <c r="J64" s="269">
        <v>44446</v>
      </c>
      <c r="K64" s="62" t="s">
        <v>170</v>
      </c>
      <c r="L64" s="270">
        <f>IF(ISERROR(VLOOKUP(Salidas!$K64,Entradas!$H$1:$I$412,2,FALSE)),"",VLOOKUP(Salidas!$K64,Entradas!$H$1:$I$412,2,FALSE))</f>
        <v>44650</v>
      </c>
      <c r="M64" s="63">
        <v>1</v>
      </c>
      <c r="N64" s="276" t="s">
        <v>1928</v>
      </c>
      <c r="O64" s="275">
        <f>IF(Salidas!$N64="Particular",VLOOKUP(Salidas!$A64,'PPTO Conservador'!$D$1:$L$26,8,0),IF(Salidas!$N64="Complementario",VLOOKUP(Salidas!$A64,'PPTO Conservador'!$D$1:$L$26,9,FALSE),))</f>
        <v>240000</v>
      </c>
      <c r="P64" s="275">
        <f>Salidas!$M64*Salidas!$I64</f>
        <v>76</v>
      </c>
      <c r="Q64" s="275">
        <f>Salidas!$M64*Salidas!$O64</f>
        <v>240000</v>
      </c>
      <c r="R64" s="276"/>
      <c r="S64" s="64"/>
      <c r="T64" s="64"/>
      <c r="U64" s="64"/>
      <c r="V64" s="64"/>
      <c r="W64" s="64"/>
      <c r="X64" s="64"/>
      <c r="Y64" s="64"/>
      <c r="Z64" s="64"/>
    </row>
    <row r="65" spans="1:26" ht="15.75" customHeight="1">
      <c r="A65" s="57" t="s">
        <v>85</v>
      </c>
      <c r="B65" s="58" t="str">
        <f>IF(ISERROR(VLOOKUP(Salidas!$A65,Inventario!$A$2:$M$21,2,FALSE)),"",VLOOKUP(Salidas!$A65,Inventario!$A$2:$M$21,2,FALSE))</f>
        <v xml:space="preserve">Avaxim 80 </v>
      </c>
      <c r="C65" s="58" t="str">
        <f>IF(ISERROR(VLOOKUP(Salidas!$A65,Inventario!$A$2:$M$21,3,FALSE)),"",VLOOKUP(Salidas!$A65,Inventario!$A$2:$M$21,3,FALSE))</f>
        <v>Hepatitis A niño</v>
      </c>
      <c r="D65" s="59" t="str">
        <f>IF(ISERROR(VLOOKUP(Salidas!$A65,Inventario!$A$2:$M$21,4,FALSE)),"",VLOOKUP(Salidas!$A65,Inventario!$A$2:$M$21,4,FALSE))</f>
        <v>IPS FARALLONES</v>
      </c>
      <c r="E65" s="59" t="str">
        <f>IF(ISERROR(VLOOKUP(Salidas!$A65,Inventario!$A$2:$M$21,5,FALSE)),"",VLOOKUP(Salidas!$A65,Inventario!$A$2:$M$21,5,FALSE))</f>
        <v>Sanofi</v>
      </c>
      <c r="F65" s="60" t="str">
        <f>IF(ISERROR(VLOOKUP(Salidas!$A65,Inventario!$A$2:$M$21,6,FALSE)),"",VLOOKUP(Salidas!$A65,Inventario!$A$2:$M$21,6,FALSE))</f>
        <v>2500</v>
      </c>
      <c r="G65" s="274">
        <f>IF(ISERROR(VLOOKUP(Salidas!$A65,Inventario!$A$2:$M$21,7,FALSE)),,VLOOKUP(Salidas!$A65,Inventario!$A$2:$M$21,7,FALSE))</f>
        <v>1</v>
      </c>
      <c r="H65" s="275">
        <f>IF(ISERROR(VLOOKUP(Salidas!$A65,Inventario!$A$2:$M$21,8,FALSE)),,VLOOKUP(Salidas!$A65,Inventario!$A$2:$M$21,8,FALSE))</f>
        <v>153</v>
      </c>
      <c r="I65" s="275">
        <f>IF(ISERROR(VLOOKUP(Salidas!$A65,Inventario!$A$2:$M$21,9,FALSE)),,VLOOKUP(Salidas!$A65,Inventario!$A$2:$M$21,9,FALSE))</f>
        <v>153</v>
      </c>
      <c r="J65" s="269">
        <v>44446</v>
      </c>
      <c r="K65" s="62" t="s">
        <v>1800</v>
      </c>
      <c r="L65" s="270" t="str">
        <f>IF(ISERROR(VLOOKUP(Salidas!$K65,Entradas!$H$1:$I$412,2,FALSE)),"",VLOOKUP(Salidas!$K65,Entradas!$H$1:$I$412,2,FALSE))</f>
        <v/>
      </c>
      <c r="M65" s="63">
        <v>1</v>
      </c>
      <c r="N65" s="276" t="s">
        <v>1928</v>
      </c>
      <c r="O65" s="275">
        <f>IF(Salidas!$N65="Particular",VLOOKUP(Salidas!$A65,'PPTO Conservador'!$D$1:$L$26,8,0),IF(Salidas!$N65="Complementario",VLOOKUP(Salidas!$A65,'PPTO Conservador'!$D$1:$L$26,9,FALSE),))</f>
        <v>130000</v>
      </c>
      <c r="P65" s="275">
        <f>Salidas!$M65*Salidas!$I65</f>
        <v>153</v>
      </c>
      <c r="Q65" s="275">
        <f>Salidas!$M65*Salidas!$O65</f>
        <v>130000</v>
      </c>
      <c r="R65" s="276"/>
      <c r="S65" s="64"/>
      <c r="T65" s="64"/>
      <c r="U65" s="64"/>
      <c r="V65" s="64"/>
      <c r="W65" s="64"/>
      <c r="X65" s="64"/>
      <c r="Y65" s="64"/>
      <c r="Z65" s="64"/>
    </row>
    <row r="66" spans="1:26" ht="15.75" customHeight="1">
      <c r="A66" s="57" t="s">
        <v>89</v>
      </c>
      <c r="B66" s="58" t="str">
        <f>IF(ISERROR(VLOOKUP(Salidas!$A66,Inventario!$A$2:$M$21,2,FALSE)),"",VLOOKUP(Salidas!$A66,Inventario!$A$2:$M$21,2,FALSE))</f>
        <v>Fluquadri</v>
      </c>
      <c r="C66" s="58" t="str">
        <f>IF(ISERROR(VLOOKUP(Salidas!$A66,Inventario!$A$2:$M$21,3,FALSE)),"",VLOOKUP(Salidas!$A66,Inventario!$A$2:$M$21,3,FALSE))</f>
        <v>Influenza</v>
      </c>
      <c r="D66" s="59" t="str">
        <f>IF(ISERROR(VLOOKUP(Salidas!$A66,Inventario!$A$2:$M$21,4,FALSE)),"",VLOOKUP(Salidas!$A66,Inventario!$A$2:$M$21,4,FALSE))</f>
        <v>IPS FARALLONES</v>
      </c>
      <c r="E66" s="59" t="str">
        <f>IF(ISERROR(VLOOKUP(Salidas!$A66,Inventario!$A$2:$M$21,5,FALSE)),"",VLOOKUP(Salidas!$A66,Inventario!$A$2:$M$21,5,FALSE))</f>
        <v>Sanofi</v>
      </c>
      <c r="F66" s="60" t="str">
        <f>IF(ISERROR(VLOOKUP(Salidas!$A66,Inventario!$A$2:$M$21,6,FALSE)),"",VLOOKUP(Salidas!$A66,Inventario!$A$2:$M$21,6,FALSE))</f>
        <v>164992</v>
      </c>
      <c r="G66" s="274">
        <f>IF(ISERROR(VLOOKUP(Salidas!$A66,Inventario!$A$2:$M$21,7,FALSE)),,VLOOKUP(Salidas!$A66,Inventario!$A$2:$M$21,7,FALSE))</f>
        <v>1</v>
      </c>
      <c r="H66" s="275">
        <f>IF(ISERROR(VLOOKUP(Salidas!$A66,Inventario!$A$2:$M$21,8,FALSE)),,VLOOKUP(Salidas!$A66,Inventario!$A$2:$M$21,8,FALSE))</f>
        <v>419</v>
      </c>
      <c r="I66" s="275">
        <f>IF(ISERROR(VLOOKUP(Salidas!$A66,Inventario!$A$2:$M$21,9,FALSE)),,VLOOKUP(Salidas!$A66,Inventario!$A$2:$M$21,9,FALSE))</f>
        <v>419</v>
      </c>
      <c r="J66" s="269">
        <v>44446</v>
      </c>
      <c r="K66" s="62" t="s">
        <v>158</v>
      </c>
      <c r="L66" s="270">
        <f>IF(ISERROR(VLOOKUP(Salidas!$K66,Entradas!$H$1:$I$412,2,FALSE)),"",VLOOKUP(Salidas!$K66,Entradas!$H$1:$I$412,2,FALSE))</f>
        <v>44592</v>
      </c>
      <c r="M66" s="63">
        <v>1</v>
      </c>
      <c r="N66" s="276" t="s">
        <v>1928</v>
      </c>
      <c r="O66" s="275">
        <f>IF(Salidas!$N66="Particular",VLOOKUP(Salidas!$A66,'PPTO Conservador'!$D$1:$L$26,8,0),IF(Salidas!$N66="Complementario",VLOOKUP(Salidas!$A66,'PPTO Conservador'!$D$1:$L$26,9,FALSE),))</f>
        <v>60000</v>
      </c>
      <c r="P66" s="275">
        <f>Salidas!$M66*Salidas!$I66</f>
        <v>419</v>
      </c>
      <c r="Q66" s="275">
        <f>Salidas!$M66*Salidas!$O66</f>
        <v>60000</v>
      </c>
      <c r="R66" s="276"/>
      <c r="S66" s="64"/>
      <c r="T66" s="64"/>
      <c r="U66" s="64"/>
      <c r="V66" s="64"/>
      <c r="W66" s="64"/>
      <c r="X66" s="64"/>
      <c r="Y66" s="64"/>
      <c r="Z66" s="64"/>
    </row>
    <row r="67" spans="1:26" ht="15.75" customHeight="1">
      <c r="A67" s="57" t="s">
        <v>51</v>
      </c>
      <c r="B67" s="58" t="str">
        <f>IF(ISERROR(VLOOKUP(Salidas!$A67,Inventario!$A$2:$M$21,2,FALSE)),"",VLOOKUP(Salidas!$A67,Inventario!$A$2:$M$21,2,FALSE))</f>
        <v/>
      </c>
      <c r="C67" s="58" t="str">
        <f>IF(ISERROR(VLOOKUP(Salidas!$A67,Inventario!$A$2:$M$21,3,FALSE)),"",VLOOKUP(Salidas!$A67,Inventario!$A$2:$M$21,3,FALSE))</f>
        <v/>
      </c>
      <c r="D67" s="59" t="str">
        <f>IF(ISERROR(VLOOKUP(Salidas!$A67,Inventario!$A$2:$M$21,4,FALSE)),"",VLOOKUP(Salidas!$A67,Inventario!$A$2:$M$21,4,FALSE))</f>
        <v/>
      </c>
      <c r="E67" s="59" t="str">
        <f>IF(ISERROR(VLOOKUP(Salidas!$A67,Inventario!$A$2:$M$21,5,FALSE)),"",VLOOKUP(Salidas!$A67,Inventario!$A$2:$M$21,5,FALSE))</f>
        <v/>
      </c>
      <c r="F67" s="60" t="str">
        <f>IF(ISERROR(VLOOKUP(Salidas!$A67,Inventario!$A$2:$M$21,6,FALSE)),"",VLOOKUP(Salidas!$A67,Inventario!$A$2:$M$21,6,FALSE))</f>
        <v/>
      </c>
      <c r="G67" s="274">
        <f>IF(ISERROR(VLOOKUP(Salidas!$A67,Inventario!$A$2:$M$21,7,FALSE)),,VLOOKUP(Salidas!$A67,Inventario!$A$2:$M$21,7,FALSE))</f>
        <v>0</v>
      </c>
      <c r="H67" s="275">
        <f>IF(ISERROR(VLOOKUP(Salidas!$A67,Inventario!$A$2:$M$21,8,FALSE)),,VLOOKUP(Salidas!$A67,Inventario!$A$2:$M$21,8,FALSE))</f>
        <v>0</v>
      </c>
      <c r="I67" s="275">
        <f>IF(ISERROR(VLOOKUP(Salidas!$A67,Inventario!$A$2:$M$21,9,FALSE)),,VLOOKUP(Salidas!$A67,Inventario!$A$2:$M$21,9,FALSE))</f>
        <v>0</v>
      </c>
      <c r="J67" s="269">
        <v>44446</v>
      </c>
      <c r="K67" s="62" t="s">
        <v>167</v>
      </c>
      <c r="L67" s="270">
        <f>IF(ISERROR(VLOOKUP(Salidas!$K67,Entradas!$H$1:$I$412,2,FALSE)),"",VLOOKUP(Salidas!$K67,Entradas!$H$1:$I$412,2,FALSE))</f>
        <v>44865</v>
      </c>
      <c r="M67" s="63">
        <v>1</v>
      </c>
      <c r="N67" s="276" t="s">
        <v>1928</v>
      </c>
      <c r="O67" s="275">
        <f>IF(Salidas!$N67="Particular",VLOOKUP(Salidas!$A67,'PPTO Conservador'!$D$1:$L$26,8,0),IF(Salidas!$N67="Complementario",VLOOKUP(Salidas!$A67,'PPTO Conservador'!$D$1:$L$26,9,FALSE),))</f>
        <v>225000</v>
      </c>
      <c r="P67" s="275">
        <f>Salidas!$M67*Salidas!$I67</f>
        <v>0</v>
      </c>
      <c r="Q67" s="275">
        <f>Salidas!$M67*Salidas!$O67</f>
        <v>225000</v>
      </c>
      <c r="R67" s="276"/>
      <c r="S67" s="64"/>
      <c r="T67" s="64"/>
      <c r="U67" s="64"/>
      <c r="V67" s="64"/>
      <c r="W67" s="64"/>
      <c r="X67" s="64"/>
      <c r="Y67" s="64"/>
      <c r="Z67" s="64"/>
    </row>
    <row r="68" spans="1:26" ht="15.75" customHeight="1">
      <c r="A68" s="57" t="s">
        <v>89</v>
      </c>
      <c r="B68" s="58" t="str">
        <f>IF(ISERROR(VLOOKUP(Salidas!$A68,Inventario!$A$2:$M$21,2,FALSE)),"",VLOOKUP(Salidas!$A68,Inventario!$A$2:$M$21,2,FALSE))</f>
        <v>Fluquadri</v>
      </c>
      <c r="C68" s="58" t="str">
        <f>IF(ISERROR(VLOOKUP(Salidas!$A68,Inventario!$A$2:$M$21,3,FALSE)),"",VLOOKUP(Salidas!$A68,Inventario!$A$2:$M$21,3,FALSE))</f>
        <v>Influenza</v>
      </c>
      <c r="D68" s="59" t="str">
        <f>IF(ISERROR(VLOOKUP(Salidas!$A68,Inventario!$A$2:$M$21,4,FALSE)),"",VLOOKUP(Salidas!$A68,Inventario!$A$2:$M$21,4,FALSE))</f>
        <v>IPS FARALLONES</v>
      </c>
      <c r="E68" s="59" t="str">
        <f>IF(ISERROR(VLOOKUP(Salidas!$A68,Inventario!$A$2:$M$21,5,FALSE)),"",VLOOKUP(Salidas!$A68,Inventario!$A$2:$M$21,5,FALSE))</f>
        <v>Sanofi</v>
      </c>
      <c r="F68" s="60" t="str">
        <f>IF(ISERROR(VLOOKUP(Salidas!$A68,Inventario!$A$2:$M$21,6,FALSE)),"",VLOOKUP(Salidas!$A68,Inventario!$A$2:$M$21,6,FALSE))</f>
        <v>164992</v>
      </c>
      <c r="G68" s="274">
        <f>IF(ISERROR(VLOOKUP(Salidas!$A68,Inventario!$A$2:$M$21,7,FALSE)),,VLOOKUP(Salidas!$A68,Inventario!$A$2:$M$21,7,FALSE))</f>
        <v>1</v>
      </c>
      <c r="H68" s="275">
        <f>IF(ISERROR(VLOOKUP(Salidas!$A68,Inventario!$A$2:$M$21,8,FALSE)),,VLOOKUP(Salidas!$A68,Inventario!$A$2:$M$21,8,FALSE))</f>
        <v>419</v>
      </c>
      <c r="I68" s="275">
        <f>IF(ISERROR(VLOOKUP(Salidas!$A68,Inventario!$A$2:$M$21,9,FALSE)),,VLOOKUP(Salidas!$A68,Inventario!$A$2:$M$21,9,FALSE))</f>
        <v>419</v>
      </c>
      <c r="J68" s="269">
        <v>44447</v>
      </c>
      <c r="K68" s="62" t="s">
        <v>158</v>
      </c>
      <c r="L68" s="270">
        <f>IF(ISERROR(VLOOKUP(Salidas!$K68,Entradas!$H$1:$I$412,2,FALSE)),"",VLOOKUP(Salidas!$K68,Entradas!$H$1:$I$412,2,FALSE))</f>
        <v>44592</v>
      </c>
      <c r="M68" s="63">
        <v>2</v>
      </c>
      <c r="N68" s="276" t="s">
        <v>1928</v>
      </c>
      <c r="O68" s="275">
        <f>IF(Salidas!$N68="Particular",VLOOKUP(Salidas!$A68,'PPTO Conservador'!$D$1:$L$26,8,0),IF(Salidas!$N68="Complementario",VLOOKUP(Salidas!$A68,'PPTO Conservador'!$D$1:$L$26,9,FALSE),))</f>
        <v>60000</v>
      </c>
      <c r="P68" s="275">
        <f>Salidas!$M68*Salidas!$I68</f>
        <v>838</v>
      </c>
      <c r="Q68" s="275">
        <f>Salidas!$M68*Salidas!$O68</f>
        <v>120000</v>
      </c>
      <c r="R68" s="276"/>
      <c r="S68" s="64"/>
      <c r="T68" s="64"/>
      <c r="U68" s="64"/>
      <c r="V68" s="64"/>
      <c r="W68" s="64"/>
      <c r="X68" s="64"/>
      <c r="Y68" s="64"/>
      <c r="Z68" s="64"/>
    </row>
    <row r="69" spans="1:26" ht="15.75" customHeight="1">
      <c r="A69" s="57" t="s">
        <v>89</v>
      </c>
      <c r="B69" s="58" t="str">
        <f>IF(ISERROR(VLOOKUP(Salidas!$A69,Inventario!$A$2:$M$21,2,FALSE)),"",VLOOKUP(Salidas!$A69,Inventario!$A$2:$M$21,2,FALSE))</f>
        <v>Fluquadri</v>
      </c>
      <c r="C69" s="58" t="str">
        <f>IF(ISERROR(VLOOKUP(Salidas!$A69,Inventario!$A$2:$M$21,3,FALSE)),"",VLOOKUP(Salidas!$A69,Inventario!$A$2:$M$21,3,FALSE))</f>
        <v>Influenza</v>
      </c>
      <c r="D69" s="59" t="str">
        <f>IF(ISERROR(VLOOKUP(Salidas!$A69,Inventario!$A$2:$M$21,4,FALSE)),"",VLOOKUP(Salidas!$A69,Inventario!$A$2:$M$21,4,FALSE))</f>
        <v>IPS FARALLONES</v>
      </c>
      <c r="E69" s="59" t="str">
        <f>IF(ISERROR(VLOOKUP(Salidas!$A69,Inventario!$A$2:$M$21,5,FALSE)),"",VLOOKUP(Salidas!$A69,Inventario!$A$2:$M$21,5,FALSE))</f>
        <v>Sanofi</v>
      </c>
      <c r="F69" s="60" t="str">
        <f>IF(ISERROR(VLOOKUP(Salidas!$A69,Inventario!$A$2:$M$21,6,FALSE)),"",VLOOKUP(Salidas!$A69,Inventario!$A$2:$M$21,6,FALSE))</f>
        <v>164992</v>
      </c>
      <c r="G69" s="274">
        <f>IF(ISERROR(VLOOKUP(Salidas!$A69,Inventario!$A$2:$M$21,7,FALSE)),,VLOOKUP(Salidas!$A69,Inventario!$A$2:$M$21,7,FALSE))</f>
        <v>1</v>
      </c>
      <c r="H69" s="275">
        <f>IF(ISERROR(VLOOKUP(Salidas!$A69,Inventario!$A$2:$M$21,8,FALSE)),,VLOOKUP(Salidas!$A69,Inventario!$A$2:$M$21,8,FALSE))</f>
        <v>419</v>
      </c>
      <c r="I69" s="275">
        <f>IF(ISERROR(VLOOKUP(Salidas!$A69,Inventario!$A$2:$M$21,9,FALSE)),,VLOOKUP(Salidas!$A69,Inventario!$A$2:$M$21,9,FALSE))</f>
        <v>419</v>
      </c>
      <c r="J69" s="269">
        <v>44448</v>
      </c>
      <c r="K69" s="62" t="s">
        <v>158</v>
      </c>
      <c r="L69" s="270">
        <f>IF(ISERROR(VLOOKUP(Salidas!$K69,Entradas!$H$1:$I$412,2,FALSE)),"",VLOOKUP(Salidas!$K69,Entradas!$H$1:$I$412,2,FALSE))</f>
        <v>44592</v>
      </c>
      <c r="M69" s="63">
        <v>1</v>
      </c>
      <c r="N69" s="276" t="s">
        <v>1928</v>
      </c>
      <c r="O69" s="275">
        <f>IF(Salidas!$N69="Particular",VLOOKUP(Salidas!$A69,'PPTO Conservador'!$D$1:$L$26,8,0),IF(Salidas!$N69="Complementario",VLOOKUP(Salidas!$A69,'PPTO Conservador'!$D$1:$L$26,9,FALSE),))</f>
        <v>60000</v>
      </c>
      <c r="P69" s="275">
        <f>Salidas!$M69*Salidas!$I69</f>
        <v>419</v>
      </c>
      <c r="Q69" s="275">
        <f>Salidas!$M69*Salidas!$O69</f>
        <v>60000</v>
      </c>
      <c r="R69" s="276"/>
      <c r="S69" s="64"/>
      <c r="T69" s="64"/>
      <c r="U69" s="64"/>
      <c r="V69" s="64"/>
      <c r="W69" s="64"/>
      <c r="X69" s="64"/>
      <c r="Y69" s="64"/>
      <c r="Z69" s="64"/>
    </row>
    <row r="70" spans="1:26" ht="15.75" customHeight="1">
      <c r="A70" s="57" t="s">
        <v>51</v>
      </c>
      <c r="B70" s="58" t="str">
        <f>IF(ISERROR(VLOOKUP(Salidas!$A70,Inventario!$A$2:$M$21,2,FALSE)),"",VLOOKUP(Salidas!$A70,Inventario!$A$2:$M$21,2,FALSE))</f>
        <v/>
      </c>
      <c r="C70" s="58" t="str">
        <f>IF(ISERROR(VLOOKUP(Salidas!$A70,Inventario!$A$2:$M$21,3,FALSE)),"",VLOOKUP(Salidas!$A70,Inventario!$A$2:$M$21,3,FALSE))</f>
        <v/>
      </c>
      <c r="D70" s="59" t="str">
        <f>IF(ISERROR(VLOOKUP(Salidas!$A70,Inventario!$A$2:$M$21,4,FALSE)),"",VLOOKUP(Salidas!$A70,Inventario!$A$2:$M$21,4,FALSE))</f>
        <v/>
      </c>
      <c r="E70" s="59" t="str">
        <f>IF(ISERROR(VLOOKUP(Salidas!$A70,Inventario!$A$2:$M$21,5,FALSE)),"",VLOOKUP(Salidas!$A70,Inventario!$A$2:$M$21,5,FALSE))</f>
        <v/>
      </c>
      <c r="F70" s="60" t="str">
        <f>IF(ISERROR(VLOOKUP(Salidas!$A70,Inventario!$A$2:$M$21,6,FALSE)),"",VLOOKUP(Salidas!$A70,Inventario!$A$2:$M$21,6,FALSE))</f>
        <v/>
      </c>
      <c r="G70" s="274">
        <f>IF(ISERROR(VLOOKUP(Salidas!$A70,Inventario!$A$2:$M$21,7,FALSE)),,VLOOKUP(Salidas!$A70,Inventario!$A$2:$M$21,7,FALSE))</f>
        <v>0</v>
      </c>
      <c r="H70" s="275">
        <f>IF(ISERROR(VLOOKUP(Salidas!$A70,Inventario!$A$2:$M$21,8,FALSE)),,VLOOKUP(Salidas!$A70,Inventario!$A$2:$M$21,8,FALSE))</f>
        <v>0</v>
      </c>
      <c r="I70" s="275">
        <f>IF(ISERROR(VLOOKUP(Salidas!$A70,Inventario!$A$2:$M$21,9,FALSE)),,VLOOKUP(Salidas!$A70,Inventario!$A$2:$M$21,9,FALSE))</f>
        <v>0</v>
      </c>
      <c r="J70" s="269">
        <v>44449</v>
      </c>
      <c r="K70" s="62" t="s">
        <v>167</v>
      </c>
      <c r="L70" s="270">
        <f>IF(ISERROR(VLOOKUP(Salidas!$K70,Entradas!$H$1:$I$412,2,FALSE)),"",VLOOKUP(Salidas!$K70,Entradas!$H$1:$I$412,2,FALSE))</f>
        <v>44865</v>
      </c>
      <c r="M70" s="63">
        <v>1</v>
      </c>
      <c r="N70" s="276" t="s">
        <v>375</v>
      </c>
      <c r="O70" s="275">
        <f>IF(Salidas!$N70="Particular",VLOOKUP(Salidas!$A70,'PPTO Conservador'!$D$1:$L$26,8,0),IF(Salidas!$N70="Complementario",VLOOKUP(Salidas!$A70,'PPTO Conservador'!$D$1:$L$26,9,FALSE),))</f>
        <v>235000</v>
      </c>
      <c r="P70" s="275">
        <f>Salidas!$M70*Salidas!$I70</f>
        <v>0</v>
      </c>
      <c r="Q70" s="275">
        <f>Salidas!$M70*Salidas!$O70</f>
        <v>235000</v>
      </c>
      <c r="R70" s="276"/>
      <c r="S70" s="64"/>
      <c r="T70" s="64"/>
      <c r="U70" s="64"/>
      <c r="V70" s="64"/>
      <c r="W70" s="64"/>
      <c r="X70" s="64"/>
      <c r="Y70" s="64"/>
      <c r="Z70" s="64"/>
    </row>
    <row r="71" spans="1:26" ht="15.75" customHeight="1">
      <c r="A71" s="57" t="s">
        <v>89</v>
      </c>
      <c r="B71" s="58" t="str">
        <f>IF(ISERROR(VLOOKUP(Salidas!$A71,Inventario!$A$2:$M$21,2,FALSE)),"",VLOOKUP(Salidas!$A71,Inventario!$A$2:$M$21,2,FALSE))</f>
        <v>Fluquadri</v>
      </c>
      <c r="C71" s="58" t="str">
        <f>IF(ISERROR(VLOOKUP(Salidas!$A71,Inventario!$A$2:$M$21,3,FALSE)),"",VLOOKUP(Salidas!$A71,Inventario!$A$2:$M$21,3,FALSE))</f>
        <v>Influenza</v>
      </c>
      <c r="D71" s="59" t="str">
        <f>IF(ISERROR(VLOOKUP(Salidas!$A71,Inventario!$A$2:$M$21,4,FALSE)),"",VLOOKUP(Salidas!$A71,Inventario!$A$2:$M$21,4,FALSE))</f>
        <v>IPS FARALLONES</v>
      </c>
      <c r="E71" s="59" t="str">
        <f>IF(ISERROR(VLOOKUP(Salidas!$A71,Inventario!$A$2:$M$21,5,FALSE)),"",VLOOKUP(Salidas!$A71,Inventario!$A$2:$M$21,5,FALSE))</f>
        <v>Sanofi</v>
      </c>
      <c r="F71" s="60" t="str">
        <f>IF(ISERROR(VLOOKUP(Salidas!$A71,Inventario!$A$2:$M$21,6,FALSE)),"",VLOOKUP(Salidas!$A71,Inventario!$A$2:$M$21,6,FALSE))</f>
        <v>164992</v>
      </c>
      <c r="G71" s="274">
        <f>IF(ISERROR(VLOOKUP(Salidas!$A71,Inventario!$A$2:$M$21,7,FALSE)),,VLOOKUP(Salidas!$A71,Inventario!$A$2:$M$21,7,FALSE))</f>
        <v>1</v>
      </c>
      <c r="H71" s="275">
        <f>IF(ISERROR(VLOOKUP(Salidas!$A71,Inventario!$A$2:$M$21,8,FALSE)),,VLOOKUP(Salidas!$A71,Inventario!$A$2:$M$21,8,FALSE))</f>
        <v>419</v>
      </c>
      <c r="I71" s="275">
        <f>IF(ISERROR(VLOOKUP(Salidas!$A71,Inventario!$A$2:$M$21,9,FALSE)),,VLOOKUP(Salidas!$A71,Inventario!$A$2:$M$21,9,FALSE))</f>
        <v>419</v>
      </c>
      <c r="J71" s="269">
        <v>44449</v>
      </c>
      <c r="K71" s="62" t="s">
        <v>158</v>
      </c>
      <c r="L71" s="270">
        <f>IF(ISERROR(VLOOKUP(Salidas!$K71,Entradas!$H$1:$I$412,2,FALSE)),"",VLOOKUP(Salidas!$K71,Entradas!$H$1:$I$412,2,FALSE))</f>
        <v>44592</v>
      </c>
      <c r="M71" s="63">
        <v>1</v>
      </c>
      <c r="N71" s="276" t="s">
        <v>375</v>
      </c>
      <c r="O71" s="275">
        <f>IF(Salidas!$N71="Particular",VLOOKUP(Salidas!$A71,'PPTO Conservador'!$D$1:$L$26,8,0),IF(Salidas!$N71="Complementario",VLOOKUP(Salidas!$A71,'PPTO Conservador'!$D$1:$L$26,9,FALSE),))</f>
        <v>70000</v>
      </c>
      <c r="P71" s="275">
        <f>Salidas!$M71*Salidas!$I71</f>
        <v>419</v>
      </c>
      <c r="Q71" s="275">
        <f>Salidas!$M71*Salidas!$O71</f>
        <v>70000</v>
      </c>
      <c r="R71" s="276"/>
      <c r="S71" s="64"/>
      <c r="T71" s="64"/>
      <c r="U71" s="64"/>
      <c r="V71" s="64"/>
      <c r="W71" s="64"/>
      <c r="X71" s="64"/>
      <c r="Y71" s="64"/>
      <c r="Z71" s="64"/>
    </row>
    <row r="72" spans="1:26" ht="15.75" customHeight="1">
      <c r="A72" s="57" t="s">
        <v>89</v>
      </c>
      <c r="B72" s="58" t="str">
        <f>IF(ISERROR(VLOOKUP(Salidas!$A72,Inventario!$A$2:$M$21,2,FALSE)),"",VLOOKUP(Salidas!$A72,Inventario!$A$2:$M$21,2,FALSE))</f>
        <v>Fluquadri</v>
      </c>
      <c r="C72" s="58" t="str">
        <f>IF(ISERROR(VLOOKUP(Salidas!$A72,Inventario!$A$2:$M$21,3,FALSE)),"",VLOOKUP(Salidas!$A72,Inventario!$A$2:$M$21,3,FALSE))</f>
        <v>Influenza</v>
      </c>
      <c r="D72" s="59" t="str">
        <f>IF(ISERROR(VLOOKUP(Salidas!$A72,Inventario!$A$2:$M$21,4,FALSE)),"",VLOOKUP(Salidas!$A72,Inventario!$A$2:$M$21,4,FALSE))</f>
        <v>IPS FARALLONES</v>
      </c>
      <c r="E72" s="59" t="str">
        <f>IF(ISERROR(VLOOKUP(Salidas!$A72,Inventario!$A$2:$M$21,5,FALSE)),"",VLOOKUP(Salidas!$A72,Inventario!$A$2:$M$21,5,FALSE))</f>
        <v>Sanofi</v>
      </c>
      <c r="F72" s="60" t="str">
        <f>IF(ISERROR(VLOOKUP(Salidas!$A72,Inventario!$A$2:$M$21,6,FALSE)),"",VLOOKUP(Salidas!$A72,Inventario!$A$2:$M$21,6,FALSE))</f>
        <v>164992</v>
      </c>
      <c r="G72" s="274">
        <f>IF(ISERROR(VLOOKUP(Salidas!$A72,Inventario!$A$2:$M$21,7,FALSE)),,VLOOKUP(Salidas!$A72,Inventario!$A$2:$M$21,7,FALSE))</f>
        <v>1</v>
      </c>
      <c r="H72" s="275">
        <f>IF(ISERROR(VLOOKUP(Salidas!$A72,Inventario!$A$2:$M$21,8,FALSE)),,VLOOKUP(Salidas!$A72,Inventario!$A$2:$M$21,8,FALSE))</f>
        <v>419</v>
      </c>
      <c r="I72" s="275">
        <f>IF(ISERROR(VLOOKUP(Salidas!$A72,Inventario!$A$2:$M$21,9,FALSE)),,VLOOKUP(Salidas!$A72,Inventario!$A$2:$M$21,9,FALSE))</f>
        <v>419</v>
      </c>
      <c r="J72" s="269">
        <v>44449</v>
      </c>
      <c r="K72" s="62" t="s">
        <v>158</v>
      </c>
      <c r="L72" s="270">
        <f>IF(ISERROR(VLOOKUP(Salidas!$K72,Entradas!$H$1:$I$412,2,FALSE)),"",VLOOKUP(Salidas!$K72,Entradas!$H$1:$I$412,2,FALSE))</f>
        <v>44592</v>
      </c>
      <c r="M72" s="63">
        <v>1</v>
      </c>
      <c r="N72" s="276" t="s">
        <v>375</v>
      </c>
      <c r="O72" s="275">
        <f>IF(Salidas!$N72="Particular",VLOOKUP(Salidas!$A72,'PPTO Conservador'!$D$1:$L$26,8,0),IF(Salidas!$N72="Complementario",VLOOKUP(Salidas!$A72,'PPTO Conservador'!$D$1:$L$26,9,FALSE),))</f>
        <v>70000</v>
      </c>
      <c r="P72" s="275">
        <f>Salidas!$M72*Salidas!$I72</f>
        <v>419</v>
      </c>
      <c r="Q72" s="275">
        <f>Salidas!$M72*Salidas!$O72</f>
        <v>70000</v>
      </c>
      <c r="R72" s="276"/>
      <c r="S72" s="64"/>
      <c r="T72" s="64"/>
      <c r="U72" s="64"/>
      <c r="V72" s="64"/>
      <c r="W72" s="64"/>
      <c r="X72" s="64"/>
      <c r="Y72" s="64"/>
      <c r="Z72" s="64"/>
    </row>
    <row r="73" spans="1:26" ht="15.75" customHeight="1">
      <c r="A73" s="57" t="s">
        <v>89</v>
      </c>
      <c r="B73" s="58" t="str">
        <f>IF(ISERROR(VLOOKUP(Salidas!$A73,Inventario!$A$2:$M$21,2,FALSE)),"",VLOOKUP(Salidas!$A73,Inventario!$A$2:$M$21,2,FALSE))</f>
        <v>Fluquadri</v>
      </c>
      <c r="C73" s="58" t="str">
        <f>IF(ISERROR(VLOOKUP(Salidas!$A73,Inventario!$A$2:$M$21,3,FALSE)),"",VLOOKUP(Salidas!$A73,Inventario!$A$2:$M$21,3,FALSE))</f>
        <v>Influenza</v>
      </c>
      <c r="D73" s="59" t="str">
        <f>IF(ISERROR(VLOOKUP(Salidas!$A73,Inventario!$A$2:$M$21,4,FALSE)),"",VLOOKUP(Salidas!$A73,Inventario!$A$2:$M$21,4,FALSE))</f>
        <v>IPS FARALLONES</v>
      </c>
      <c r="E73" s="59" t="str">
        <f>IF(ISERROR(VLOOKUP(Salidas!$A73,Inventario!$A$2:$M$21,5,FALSE)),"",VLOOKUP(Salidas!$A73,Inventario!$A$2:$M$21,5,FALSE))</f>
        <v>Sanofi</v>
      </c>
      <c r="F73" s="60" t="str">
        <f>IF(ISERROR(VLOOKUP(Salidas!$A73,Inventario!$A$2:$M$21,6,FALSE)),"",VLOOKUP(Salidas!$A73,Inventario!$A$2:$M$21,6,FALSE))</f>
        <v>164992</v>
      </c>
      <c r="G73" s="274">
        <f>IF(ISERROR(VLOOKUP(Salidas!$A73,Inventario!$A$2:$M$21,7,FALSE)),,VLOOKUP(Salidas!$A73,Inventario!$A$2:$M$21,7,FALSE))</f>
        <v>1</v>
      </c>
      <c r="H73" s="275">
        <f>IF(ISERROR(VLOOKUP(Salidas!$A73,Inventario!$A$2:$M$21,8,FALSE)),,VLOOKUP(Salidas!$A73,Inventario!$A$2:$M$21,8,FALSE))</f>
        <v>419</v>
      </c>
      <c r="I73" s="275">
        <f>IF(ISERROR(VLOOKUP(Salidas!$A73,Inventario!$A$2:$M$21,9,FALSE)),,VLOOKUP(Salidas!$A73,Inventario!$A$2:$M$21,9,FALSE))</f>
        <v>419</v>
      </c>
      <c r="J73" s="269">
        <v>44449</v>
      </c>
      <c r="K73" s="62" t="s">
        <v>158</v>
      </c>
      <c r="L73" s="270">
        <f>IF(ISERROR(VLOOKUP(Salidas!$K73,Entradas!$H$1:$I$412,2,FALSE)),"",VLOOKUP(Salidas!$K73,Entradas!$H$1:$I$412,2,FALSE))</f>
        <v>44592</v>
      </c>
      <c r="M73" s="63">
        <v>1</v>
      </c>
      <c r="N73" s="276" t="s">
        <v>1928</v>
      </c>
      <c r="O73" s="275">
        <f>IF(Salidas!$N73="Particular",VLOOKUP(Salidas!$A73,'PPTO Conservador'!$D$1:$L$26,8,0),IF(Salidas!$N73="Complementario",VLOOKUP(Salidas!$A73,'PPTO Conservador'!$D$1:$L$26,9,FALSE),))</f>
        <v>60000</v>
      </c>
      <c r="P73" s="275">
        <f>Salidas!$M73*Salidas!$I73</f>
        <v>419</v>
      </c>
      <c r="Q73" s="275">
        <f>Salidas!$M73*Salidas!$O73</f>
        <v>60000</v>
      </c>
      <c r="R73" s="276"/>
      <c r="S73" s="64"/>
      <c r="T73" s="64"/>
      <c r="U73" s="64"/>
      <c r="V73" s="64"/>
      <c r="W73" s="64"/>
      <c r="X73" s="64"/>
      <c r="Y73" s="64"/>
      <c r="Z73" s="64"/>
    </row>
    <row r="74" spans="1:26" ht="15.75" customHeight="1">
      <c r="A74" s="57" t="s">
        <v>96</v>
      </c>
      <c r="B74" s="58" t="str">
        <f>IF(ISERROR(VLOOKUP(Salidas!$A74,Inventario!$A$2:$M$21,2,FALSE)),"",VLOOKUP(Salidas!$A74,Inventario!$A$2:$M$21,2,FALSE))</f>
        <v>Rotateq</v>
      </c>
      <c r="C74" s="58" t="str">
        <f>IF(ISERROR(VLOOKUP(Salidas!$A74,Inventario!$A$2:$M$21,3,FALSE)),"",VLOOKUP(Salidas!$A74,Inventario!$A$2:$M$21,3,FALSE))</f>
        <v>Rotavirus Vivo Atenuado</v>
      </c>
      <c r="D74" s="59" t="str">
        <f>IF(ISERROR(VLOOKUP(Salidas!$A74,Inventario!$A$2:$M$21,4,FALSE)),"",VLOOKUP(Salidas!$A74,Inventario!$A$2:$M$21,4,FALSE))</f>
        <v>IPS FARALLONES</v>
      </c>
      <c r="E74" s="59" t="str">
        <f>IF(ISERROR(VLOOKUP(Salidas!$A74,Inventario!$A$2:$M$21,5,FALSE)),"",VLOOKUP(Salidas!$A74,Inventario!$A$2:$M$21,5,FALSE))</f>
        <v>Merck</v>
      </c>
      <c r="F74" s="60" t="str">
        <f>IF(ISERROR(VLOOKUP(Salidas!$A74,Inventario!$A$2:$M$21,6,FALSE)),"",VLOOKUP(Salidas!$A74,Inventario!$A$2:$M$21,6,FALSE))</f>
        <v>1800</v>
      </c>
      <c r="G74" s="274">
        <f>IF(ISERROR(VLOOKUP(Salidas!$A74,Inventario!$A$2:$M$21,7,FALSE)),,VLOOKUP(Salidas!$A74,Inventario!$A$2:$M$21,7,FALSE))</f>
        <v>1</v>
      </c>
      <c r="H74" s="275">
        <f>IF(ISERROR(VLOOKUP(Salidas!$A74,Inventario!$A$2:$M$21,8,FALSE)),,VLOOKUP(Salidas!$A74,Inventario!$A$2:$M$21,8,FALSE))</f>
        <v>109</v>
      </c>
      <c r="I74" s="275">
        <f>IF(ISERROR(VLOOKUP(Salidas!$A74,Inventario!$A$2:$M$21,9,FALSE)),,VLOOKUP(Salidas!$A74,Inventario!$A$2:$M$21,9,FALSE))</f>
        <v>109</v>
      </c>
      <c r="J74" s="269">
        <v>44449</v>
      </c>
      <c r="K74" s="62" t="s">
        <v>157</v>
      </c>
      <c r="L74" s="270">
        <f>IF(ISERROR(VLOOKUP(Salidas!$K74,Entradas!$H$1:$I$412,2,FALSE)),"",VLOOKUP(Salidas!$K74,Entradas!$H$1:$I$412,2,FALSE))</f>
        <v>44805</v>
      </c>
      <c r="M74" s="63">
        <v>1</v>
      </c>
      <c r="N74" s="276" t="s">
        <v>375</v>
      </c>
      <c r="O74" s="275">
        <f>IF(Salidas!$N74="Particular",VLOOKUP(Salidas!$A74,'PPTO Conservador'!$D$1:$L$26,8,0),IF(Salidas!$N74="Complementario",VLOOKUP(Salidas!$A74,'PPTO Conservador'!$D$1:$L$26,9,FALSE),))</f>
        <v>210000</v>
      </c>
      <c r="P74" s="275">
        <f>Salidas!$M74*Salidas!$I74</f>
        <v>109</v>
      </c>
      <c r="Q74" s="275">
        <f>Salidas!$M74*Salidas!$O74</f>
        <v>210000</v>
      </c>
      <c r="R74" s="276"/>
      <c r="S74" s="64"/>
      <c r="T74" s="64"/>
      <c r="U74" s="64"/>
      <c r="V74" s="64"/>
      <c r="W74" s="64"/>
      <c r="X74" s="64"/>
      <c r="Y74" s="64"/>
      <c r="Z74" s="64"/>
    </row>
    <row r="75" spans="1:26" ht="15.75" customHeight="1">
      <c r="A75" s="57" t="s">
        <v>51</v>
      </c>
      <c r="B75" s="58" t="str">
        <f>IF(ISERROR(VLOOKUP(Salidas!$A75,Inventario!$A$2:$M$21,2,FALSE)),"",VLOOKUP(Salidas!$A75,Inventario!$A$2:$M$21,2,FALSE))</f>
        <v/>
      </c>
      <c r="C75" s="58" t="str">
        <f>IF(ISERROR(VLOOKUP(Salidas!$A75,Inventario!$A$2:$M$21,3,FALSE)),"",VLOOKUP(Salidas!$A75,Inventario!$A$2:$M$21,3,FALSE))</f>
        <v/>
      </c>
      <c r="D75" s="59" t="str">
        <f>IF(ISERROR(VLOOKUP(Salidas!$A75,Inventario!$A$2:$M$21,4,FALSE)),"",VLOOKUP(Salidas!$A75,Inventario!$A$2:$M$21,4,FALSE))</f>
        <v/>
      </c>
      <c r="E75" s="59" t="str">
        <f>IF(ISERROR(VLOOKUP(Salidas!$A75,Inventario!$A$2:$M$21,5,FALSE)),"",VLOOKUP(Salidas!$A75,Inventario!$A$2:$M$21,5,FALSE))</f>
        <v/>
      </c>
      <c r="F75" s="60" t="str">
        <f>IF(ISERROR(VLOOKUP(Salidas!$A75,Inventario!$A$2:$M$21,6,FALSE)),"",VLOOKUP(Salidas!$A75,Inventario!$A$2:$M$21,6,FALSE))</f>
        <v/>
      </c>
      <c r="G75" s="274">
        <f>IF(ISERROR(VLOOKUP(Salidas!$A75,Inventario!$A$2:$M$21,7,FALSE)),,VLOOKUP(Salidas!$A75,Inventario!$A$2:$M$21,7,FALSE))</f>
        <v>0</v>
      </c>
      <c r="H75" s="275">
        <f>IF(ISERROR(VLOOKUP(Salidas!$A75,Inventario!$A$2:$M$21,8,FALSE)),,VLOOKUP(Salidas!$A75,Inventario!$A$2:$M$21,8,FALSE))</f>
        <v>0</v>
      </c>
      <c r="I75" s="275">
        <f>IF(ISERROR(VLOOKUP(Salidas!$A75,Inventario!$A$2:$M$21,9,FALSE)),,VLOOKUP(Salidas!$A75,Inventario!$A$2:$M$21,9,FALSE))</f>
        <v>0</v>
      </c>
      <c r="J75" s="269">
        <v>44449</v>
      </c>
      <c r="K75" s="62" t="s">
        <v>167</v>
      </c>
      <c r="L75" s="270">
        <f>IF(ISERROR(VLOOKUP(Salidas!$K75,Entradas!$H$1:$I$412,2,FALSE)),"",VLOOKUP(Salidas!$K75,Entradas!$H$1:$I$412,2,FALSE))</f>
        <v>44865</v>
      </c>
      <c r="M75" s="63">
        <v>1</v>
      </c>
      <c r="N75" s="276" t="s">
        <v>375</v>
      </c>
      <c r="O75" s="275">
        <f>IF(Salidas!$N75="Particular",VLOOKUP(Salidas!$A75,'PPTO Conservador'!$D$1:$L$26,8,0),IF(Salidas!$N75="Complementario",VLOOKUP(Salidas!$A75,'PPTO Conservador'!$D$1:$L$26,9,FALSE),))</f>
        <v>235000</v>
      </c>
      <c r="P75" s="275">
        <f>Salidas!$M75*Salidas!$I75</f>
        <v>0</v>
      </c>
      <c r="Q75" s="275">
        <f>Salidas!$M75*Salidas!$O75</f>
        <v>235000</v>
      </c>
      <c r="R75" s="276"/>
      <c r="S75" s="64"/>
      <c r="T75" s="64"/>
      <c r="U75" s="64"/>
      <c r="V75" s="64"/>
      <c r="W75" s="64"/>
      <c r="X75" s="64"/>
      <c r="Y75" s="64"/>
      <c r="Z75" s="64"/>
    </row>
    <row r="76" spans="1:26" ht="15.75" customHeight="1">
      <c r="A76" s="57" t="s">
        <v>77</v>
      </c>
      <c r="B76" s="58" t="str">
        <f>IF(ISERROR(VLOOKUP(Salidas!$A76,Inventario!$A$2:$M$21,2,FALSE)),"",VLOOKUP(Salidas!$A76,Inventario!$A$2:$M$21,2,FALSE))</f>
        <v>Hexaxim</v>
      </c>
      <c r="C76" s="58" t="str">
        <f>IF(ISERROR(VLOOKUP(Salidas!$A76,Inventario!$A$2:$M$21,3,FALSE)),"",VLOOKUP(Salidas!$A76,Inventario!$A$2:$M$21,3,FALSE))</f>
        <v>DPAT + VPI + HIB + HB</v>
      </c>
      <c r="D76" s="59" t="str">
        <f>IF(ISERROR(VLOOKUP(Salidas!$A76,Inventario!$A$2:$M$21,4,FALSE)),"",VLOOKUP(Salidas!$A76,Inventario!$A$2:$M$21,4,FALSE))</f>
        <v>IPS FARALLONES</v>
      </c>
      <c r="E76" s="59" t="str">
        <f>IF(ISERROR(VLOOKUP(Salidas!$A76,Inventario!$A$2:$M$21,5,FALSE)),"",VLOOKUP(Salidas!$A76,Inventario!$A$2:$M$21,5,FALSE))</f>
        <v>Sanofi</v>
      </c>
      <c r="F76" s="60" t="str">
        <f>IF(ISERROR(VLOOKUP(Salidas!$A76,Inventario!$A$2:$M$21,6,FALSE)),"",VLOOKUP(Salidas!$A76,Inventario!$A$2:$M$21,6,FALSE))</f>
        <v>3800</v>
      </c>
      <c r="G76" s="274">
        <f>IF(ISERROR(VLOOKUP(Salidas!$A76,Inventario!$A$2:$M$21,7,FALSE)),,VLOOKUP(Salidas!$A76,Inventario!$A$2:$M$21,7,FALSE))</f>
        <v>1</v>
      </c>
      <c r="H76" s="275">
        <f>IF(ISERROR(VLOOKUP(Salidas!$A76,Inventario!$A$2:$M$21,8,FALSE)),,VLOOKUP(Salidas!$A76,Inventario!$A$2:$M$21,8,FALSE))</f>
        <v>127</v>
      </c>
      <c r="I76" s="275">
        <f>IF(ISERROR(VLOOKUP(Salidas!$A76,Inventario!$A$2:$M$21,9,FALSE)),,VLOOKUP(Salidas!$A76,Inventario!$A$2:$M$21,9,FALSE))</f>
        <v>127</v>
      </c>
      <c r="J76" s="269">
        <v>44449</v>
      </c>
      <c r="K76" s="62" t="s">
        <v>159</v>
      </c>
      <c r="L76" s="270">
        <f>IF(ISERROR(VLOOKUP(Salidas!$K76,Entradas!$H$1:$I$412,2,FALSE)),"",VLOOKUP(Salidas!$K76,Entradas!$H$1:$I$412,2,FALSE))</f>
        <v>44773</v>
      </c>
      <c r="M76" s="63">
        <v>1</v>
      </c>
      <c r="N76" s="276" t="s">
        <v>375</v>
      </c>
      <c r="O76" s="275">
        <f>IF(Salidas!$N76="Particular",VLOOKUP(Salidas!$A76,'PPTO Conservador'!$D$1:$L$26,8,0),IF(Salidas!$N76="Complementario",VLOOKUP(Salidas!$A76,'PPTO Conservador'!$D$1:$L$26,9,FALSE),))</f>
        <v>220000</v>
      </c>
      <c r="P76" s="275">
        <f>Salidas!$M76*Salidas!$I76</f>
        <v>127</v>
      </c>
      <c r="Q76" s="275">
        <f>Salidas!$M76*Salidas!$O76</f>
        <v>220000</v>
      </c>
      <c r="R76" s="276"/>
      <c r="S76" s="64"/>
      <c r="T76" s="64"/>
      <c r="U76" s="64"/>
      <c r="V76" s="64"/>
      <c r="W76" s="64"/>
      <c r="X76" s="64"/>
      <c r="Y76" s="64"/>
      <c r="Z76" s="64"/>
    </row>
    <row r="77" spans="1:26" ht="15.75" customHeight="1">
      <c r="A77" s="57" t="s">
        <v>89</v>
      </c>
      <c r="B77" s="58" t="str">
        <f>IF(ISERROR(VLOOKUP(Salidas!$A77,Inventario!$A$2:$M$21,2,FALSE)),"",VLOOKUP(Salidas!$A77,Inventario!$A$2:$M$21,2,FALSE))</f>
        <v>Fluquadri</v>
      </c>
      <c r="C77" s="58" t="str">
        <f>IF(ISERROR(VLOOKUP(Salidas!$A77,Inventario!$A$2:$M$21,3,FALSE)),"",VLOOKUP(Salidas!$A77,Inventario!$A$2:$M$21,3,FALSE))</f>
        <v>Influenza</v>
      </c>
      <c r="D77" s="59" t="str">
        <f>IF(ISERROR(VLOOKUP(Salidas!$A77,Inventario!$A$2:$M$21,4,FALSE)),"",VLOOKUP(Salidas!$A77,Inventario!$A$2:$M$21,4,FALSE))</f>
        <v>IPS FARALLONES</v>
      </c>
      <c r="E77" s="59" t="str">
        <f>IF(ISERROR(VLOOKUP(Salidas!$A77,Inventario!$A$2:$M$21,5,FALSE)),"",VLOOKUP(Salidas!$A77,Inventario!$A$2:$M$21,5,FALSE))</f>
        <v>Sanofi</v>
      </c>
      <c r="F77" s="60" t="str">
        <f>IF(ISERROR(VLOOKUP(Salidas!$A77,Inventario!$A$2:$M$21,6,FALSE)),"",VLOOKUP(Salidas!$A77,Inventario!$A$2:$M$21,6,FALSE))</f>
        <v>164992</v>
      </c>
      <c r="G77" s="274">
        <f>IF(ISERROR(VLOOKUP(Salidas!$A77,Inventario!$A$2:$M$21,7,FALSE)),,VLOOKUP(Salidas!$A77,Inventario!$A$2:$M$21,7,FALSE))</f>
        <v>1</v>
      </c>
      <c r="H77" s="275">
        <f>IF(ISERROR(VLOOKUP(Salidas!$A77,Inventario!$A$2:$M$21,8,FALSE)),,VLOOKUP(Salidas!$A77,Inventario!$A$2:$M$21,8,FALSE))</f>
        <v>419</v>
      </c>
      <c r="I77" s="275">
        <f>IF(ISERROR(VLOOKUP(Salidas!$A77,Inventario!$A$2:$M$21,9,FALSE)),,VLOOKUP(Salidas!$A77,Inventario!$A$2:$M$21,9,FALSE))</f>
        <v>419</v>
      </c>
      <c r="J77" s="269">
        <v>44449</v>
      </c>
      <c r="K77" s="62" t="s">
        <v>158</v>
      </c>
      <c r="L77" s="270">
        <f>IF(ISERROR(VLOOKUP(Salidas!$K77,Entradas!$H$1:$I$412,2,FALSE)),"",VLOOKUP(Salidas!$K77,Entradas!$H$1:$I$412,2,FALSE))</f>
        <v>44592</v>
      </c>
      <c r="M77" s="63">
        <v>1</v>
      </c>
      <c r="N77" s="276" t="s">
        <v>1928</v>
      </c>
      <c r="O77" s="275">
        <f>IF(Salidas!$N77="Particular",VLOOKUP(Salidas!$A77,'PPTO Conservador'!$D$1:$L$26,8,0),IF(Salidas!$N77="Complementario",VLOOKUP(Salidas!$A77,'PPTO Conservador'!$D$1:$L$26,9,FALSE),))</f>
        <v>60000</v>
      </c>
      <c r="P77" s="275">
        <f>Salidas!$M77*Salidas!$I77</f>
        <v>419</v>
      </c>
      <c r="Q77" s="275">
        <f>Salidas!$M77*Salidas!$O77</f>
        <v>60000</v>
      </c>
      <c r="R77" s="276"/>
      <c r="S77" s="64"/>
      <c r="T77" s="64"/>
      <c r="U77" s="64"/>
      <c r="V77" s="64"/>
      <c r="W77" s="64"/>
      <c r="X77" s="64"/>
      <c r="Y77" s="64"/>
      <c r="Z77" s="64"/>
    </row>
    <row r="78" spans="1:26" ht="15.75" customHeight="1">
      <c r="A78" s="57" t="s">
        <v>62</v>
      </c>
      <c r="B78" s="58" t="str">
        <f>IF(ISERROR(VLOOKUP(Salidas!$A78,Inventario!$A$2:$M$21,2,FALSE)),"",VLOOKUP(Salidas!$A78,Inventario!$A$2:$M$21,2,FALSE))</f>
        <v xml:space="preserve">Gardasil </v>
      </c>
      <c r="C78" s="58" t="str">
        <f>IF(ISERROR(VLOOKUP(Salidas!$A78,Inventario!$A$2:$M$21,3,FALSE)),"",VLOOKUP(Salidas!$A78,Inventario!$A$2:$M$21,3,FALSE))</f>
        <v>VPH</v>
      </c>
      <c r="D78" s="59" t="str">
        <f>IF(ISERROR(VLOOKUP(Salidas!$A78,Inventario!$A$2:$M$21,4,FALSE)),"",VLOOKUP(Salidas!$A78,Inventario!$A$2:$M$21,4,FALSE))</f>
        <v>IPS FARALLONES</v>
      </c>
      <c r="E78" s="59" t="str">
        <f>IF(ISERROR(VLOOKUP(Salidas!$A78,Inventario!$A$2:$M$21,5,FALSE)),"",VLOOKUP(Salidas!$A78,Inventario!$A$2:$M$21,5,FALSE))</f>
        <v>Merck</v>
      </c>
      <c r="F78" s="60" t="str">
        <f>IF(ISERROR(VLOOKUP(Salidas!$A78,Inventario!$A$2:$M$21,6,FALSE)),"",VLOOKUP(Salidas!$A78,Inventario!$A$2:$M$21,6,FALSE))</f>
        <v>1600</v>
      </c>
      <c r="G78" s="274">
        <f>IF(ISERROR(VLOOKUP(Salidas!$A78,Inventario!$A$2:$M$21,7,FALSE)),,VLOOKUP(Salidas!$A78,Inventario!$A$2:$M$21,7,FALSE))</f>
        <v>1</v>
      </c>
      <c r="H78" s="275">
        <f>IF(ISERROR(VLOOKUP(Salidas!$A78,Inventario!$A$2:$M$21,8,FALSE)),,VLOOKUP(Salidas!$A78,Inventario!$A$2:$M$21,8,FALSE))</f>
        <v>20</v>
      </c>
      <c r="I78" s="275">
        <f>IF(ISERROR(VLOOKUP(Salidas!$A78,Inventario!$A$2:$M$21,9,FALSE)),,VLOOKUP(Salidas!$A78,Inventario!$A$2:$M$21,9,FALSE))</f>
        <v>20</v>
      </c>
      <c r="J78" s="269">
        <v>44450</v>
      </c>
      <c r="K78" s="62" t="s">
        <v>168</v>
      </c>
      <c r="L78" s="270">
        <f>IF(ISERROR(VLOOKUP(Salidas!$K78,Entradas!$H$1:$I$412,2,FALSE)),"",VLOOKUP(Salidas!$K78,Entradas!$H$1:$I$412,2,FALSE))</f>
        <v>44865</v>
      </c>
      <c r="M78" s="63">
        <v>1</v>
      </c>
      <c r="N78" s="276" t="s">
        <v>375</v>
      </c>
      <c r="O78" s="275">
        <f>IF(Salidas!$N78="Particular",VLOOKUP(Salidas!$A78,'PPTO Conservador'!$D$1:$L$26,8,0),IF(Salidas!$N78="Complementario",VLOOKUP(Salidas!$A78,'PPTO Conservador'!$D$1:$L$26,9,FALSE),))</f>
        <v>180000</v>
      </c>
      <c r="P78" s="275">
        <f>Salidas!$M78*Salidas!$I78</f>
        <v>20</v>
      </c>
      <c r="Q78" s="275">
        <f>Salidas!$M78*Salidas!$O78</f>
        <v>180000</v>
      </c>
      <c r="R78" s="276"/>
      <c r="S78" s="64"/>
      <c r="T78" s="64"/>
      <c r="U78" s="64"/>
      <c r="V78" s="64"/>
      <c r="W78" s="64"/>
      <c r="X78" s="64"/>
      <c r="Y78" s="64"/>
      <c r="Z78" s="64"/>
    </row>
    <row r="79" spans="1:26" ht="15.75" customHeight="1">
      <c r="A79" s="57" t="s">
        <v>89</v>
      </c>
      <c r="B79" s="58" t="str">
        <f>IF(ISERROR(VLOOKUP(Salidas!$A79,Inventario!$A$2:$M$21,2,FALSE)),"",VLOOKUP(Salidas!$A79,Inventario!$A$2:$M$21,2,FALSE))</f>
        <v>Fluquadri</v>
      </c>
      <c r="C79" s="58" t="str">
        <f>IF(ISERROR(VLOOKUP(Salidas!$A79,Inventario!$A$2:$M$21,3,FALSE)),"",VLOOKUP(Salidas!$A79,Inventario!$A$2:$M$21,3,FALSE))</f>
        <v>Influenza</v>
      </c>
      <c r="D79" s="59" t="str">
        <f>IF(ISERROR(VLOOKUP(Salidas!$A79,Inventario!$A$2:$M$21,4,FALSE)),"",VLOOKUP(Salidas!$A79,Inventario!$A$2:$M$21,4,FALSE))</f>
        <v>IPS FARALLONES</v>
      </c>
      <c r="E79" s="59" t="str">
        <f>IF(ISERROR(VLOOKUP(Salidas!$A79,Inventario!$A$2:$M$21,5,FALSE)),"",VLOOKUP(Salidas!$A79,Inventario!$A$2:$M$21,5,FALSE))</f>
        <v>Sanofi</v>
      </c>
      <c r="F79" s="60" t="str">
        <f>IF(ISERROR(VLOOKUP(Salidas!$A79,Inventario!$A$2:$M$21,6,FALSE)),"",VLOOKUP(Salidas!$A79,Inventario!$A$2:$M$21,6,FALSE))</f>
        <v>164992</v>
      </c>
      <c r="G79" s="274">
        <f>IF(ISERROR(VLOOKUP(Salidas!$A79,Inventario!$A$2:$M$21,7,FALSE)),,VLOOKUP(Salidas!$A79,Inventario!$A$2:$M$21,7,FALSE))</f>
        <v>1</v>
      </c>
      <c r="H79" s="275">
        <f>IF(ISERROR(VLOOKUP(Salidas!$A79,Inventario!$A$2:$M$21,8,FALSE)),,VLOOKUP(Salidas!$A79,Inventario!$A$2:$M$21,8,FALSE))</f>
        <v>419</v>
      </c>
      <c r="I79" s="275">
        <f>IF(ISERROR(VLOOKUP(Salidas!$A79,Inventario!$A$2:$M$21,9,FALSE)),,VLOOKUP(Salidas!$A79,Inventario!$A$2:$M$21,9,FALSE))</f>
        <v>419</v>
      </c>
      <c r="J79" s="269">
        <v>44450</v>
      </c>
      <c r="K79" s="62" t="s">
        <v>158</v>
      </c>
      <c r="L79" s="270">
        <f>IF(ISERROR(VLOOKUP(Salidas!$K79,Entradas!$H$1:$I$412,2,FALSE)),"",VLOOKUP(Salidas!$K79,Entradas!$H$1:$I$412,2,FALSE))</f>
        <v>44592</v>
      </c>
      <c r="M79" s="63">
        <v>1</v>
      </c>
      <c r="N79" s="276" t="s">
        <v>1928</v>
      </c>
      <c r="O79" s="275">
        <f>IF(Salidas!$N79="Particular",VLOOKUP(Salidas!$A79,'PPTO Conservador'!$D$1:$L$26,8,0),IF(Salidas!$N79="Complementario",VLOOKUP(Salidas!$A79,'PPTO Conservador'!$D$1:$L$26,9,FALSE),))</f>
        <v>60000</v>
      </c>
      <c r="P79" s="275">
        <f>Salidas!$M79*Salidas!$I79</f>
        <v>419</v>
      </c>
      <c r="Q79" s="275">
        <f>Salidas!$M79*Salidas!$O79</f>
        <v>60000</v>
      </c>
      <c r="R79" s="276"/>
      <c r="S79" s="64"/>
      <c r="T79" s="64"/>
      <c r="U79" s="64"/>
      <c r="V79" s="64"/>
      <c r="W79" s="64"/>
      <c r="X79" s="64"/>
      <c r="Y79" s="64"/>
      <c r="Z79" s="64"/>
    </row>
    <row r="80" spans="1:26" ht="15.75" customHeight="1">
      <c r="A80" s="57" t="s">
        <v>51</v>
      </c>
      <c r="B80" s="58" t="str">
        <f>IF(ISERROR(VLOOKUP(Salidas!$A80,Inventario!$A$2:$M$21,2,FALSE)),"",VLOOKUP(Salidas!$A80,Inventario!$A$2:$M$21,2,FALSE))</f>
        <v/>
      </c>
      <c r="C80" s="58" t="str">
        <f>IF(ISERROR(VLOOKUP(Salidas!$A80,Inventario!$A$2:$M$21,3,FALSE)),"",VLOOKUP(Salidas!$A80,Inventario!$A$2:$M$21,3,FALSE))</f>
        <v/>
      </c>
      <c r="D80" s="59" t="str">
        <f>IF(ISERROR(VLOOKUP(Salidas!$A80,Inventario!$A$2:$M$21,4,FALSE)),"",VLOOKUP(Salidas!$A80,Inventario!$A$2:$M$21,4,FALSE))</f>
        <v/>
      </c>
      <c r="E80" s="59" t="str">
        <f>IF(ISERROR(VLOOKUP(Salidas!$A80,Inventario!$A$2:$M$21,5,FALSE)),"",VLOOKUP(Salidas!$A80,Inventario!$A$2:$M$21,5,FALSE))</f>
        <v/>
      </c>
      <c r="F80" s="60" t="str">
        <f>IF(ISERROR(VLOOKUP(Salidas!$A80,Inventario!$A$2:$M$21,6,FALSE)),"",VLOOKUP(Salidas!$A80,Inventario!$A$2:$M$21,6,FALSE))</f>
        <v/>
      </c>
      <c r="G80" s="274">
        <f>IF(ISERROR(VLOOKUP(Salidas!$A80,Inventario!$A$2:$M$21,7,FALSE)),,VLOOKUP(Salidas!$A80,Inventario!$A$2:$M$21,7,FALSE))</f>
        <v>0</v>
      </c>
      <c r="H80" s="275">
        <f>IF(ISERROR(VLOOKUP(Salidas!$A80,Inventario!$A$2:$M$21,8,FALSE)),,VLOOKUP(Salidas!$A80,Inventario!$A$2:$M$21,8,FALSE))</f>
        <v>0</v>
      </c>
      <c r="I80" s="275">
        <f>IF(ISERROR(VLOOKUP(Salidas!$A80,Inventario!$A$2:$M$21,9,FALSE)),,VLOOKUP(Salidas!$A80,Inventario!$A$2:$M$21,9,FALSE))</f>
        <v>0</v>
      </c>
      <c r="J80" s="269">
        <v>44450</v>
      </c>
      <c r="K80" s="62" t="s">
        <v>167</v>
      </c>
      <c r="L80" s="270">
        <f>IF(ISERROR(VLOOKUP(Salidas!$K80,Entradas!$H$1:$I$412,2,FALSE)),"",VLOOKUP(Salidas!$K80,Entradas!$H$1:$I$412,2,FALSE))</f>
        <v>44865</v>
      </c>
      <c r="M80" s="63">
        <v>1</v>
      </c>
      <c r="N80" s="276" t="s">
        <v>1928</v>
      </c>
      <c r="O80" s="275">
        <f>IF(Salidas!$N80="Particular",VLOOKUP(Salidas!$A80,'PPTO Conservador'!$D$1:$L$26,8,0),IF(Salidas!$N80="Complementario",VLOOKUP(Salidas!$A80,'PPTO Conservador'!$D$1:$L$26,9,FALSE),))</f>
        <v>225000</v>
      </c>
      <c r="P80" s="275">
        <f>Salidas!$M80*Salidas!$I80</f>
        <v>0</v>
      </c>
      <c r="Q80" s="275">
        <f>Salidas!$M80*Salidas!$O80</f>
        <v>225000</v>
      </c>
      <c r="R80" s="276"/>
      <c r="S80" s="64"/>
      <c r="T80" s="64"/>
      <c r="U80" s="64"/>
      <c r="V80" s="64"/>
      <c r="W80" s="64"/>
      <c r="X80" s="64"/>
      <c r="Y80" s="64"/>
      <c r="Z80" s="64"/>
    </row>
    <row r="81" spans="1:26" ht="15.75" customHeight="1">
      <c r="A81" s="57" t="s">
        <v>89</v>
      </c>
      <c r="B81" s="58" t="str">
        <f>IF(ISERROR(VLOOKUP(Salidas!$A81,Inventario!$A$2:$M$21,2,FALSE)),"",VLOOKUP(Salidas!$A81,Inventario!$A$2:$M$21,2,FALSE))</f>
        <v>Fluquadri</v>
      </c>
      <c r="C81" s="58" t="str">
        <f>IF(ISERROR(VLOOKUP(Salidas!$A81,Inventario!$A$2:$M$21,3,FALSE)),"",VLOOKUP(Salidas!$A81,Inventario!$A$2:$M$21,3,FALSE))</f>
        <v>Influenza</v>
      </c>
      <c r="D81" s="59" t="str">
        <f>IF(ISERROR(VLOOKUP(Salidas!$A81,Inventario!$A$2:$M$21,4,FALSE)),"",VLOOKUP(Salidas!$A81,Inventario!$A$2:$M$21,4,FALSE))</f>
        <v>IPS FARALLONES</v>
      </c>
      <c r="E81" s="59" t="str">
        <f>IF(ISERROR(VLOOKUP(Salidas!$A81,Inventario!$A$2:$M$21,5,FALSE)),"",VLOOKUP(Salidas!$A81,Inventario!$A$2:$M$21,5,FALSE))</f>
        <v>Sanofi</v>
      </c>
      <c r="F81" s="60" t="str">
        <f>IF(ISERROR(VLOOKUP(Salidas!$A81,Inventario!$A$2:$M$21,6,FALSE)),"",VLOOKUP(Salidas!$A81,Inventario!$A$2:$M$21,6,FALSE))</f>
        <v>164992</v>
      </c>
      <c r="G81" s="274">
        <f>IF(ISERROR(VLOOKUP(Salidas!$A81,Inventario!$A$2:$M$21,7,FALSE)),,VLOOKUP(Salidas!$A81,Inventario!$A$2:$M$21,7,FALSE))</f>
        <v>1</v>
      </c>
      <c r="H81" s="275">
        <f>IF(ISERROR(VLOOKUP(Salidas!$A81,Inventario!$A$2:$M$21,8,FALSE)),,VLOOKUP(Salidas!$A81,Inventario!$A$2:$M$21,8,FALSE))</f>
        <v>419</v>
      </c>
      <c r="I81" s="275">
        <f>IF(ISERROR(VLOOKUP(Salidas!$A81,Inventario!$A$2:$M$21,9,FALSE)),,VLOOKUP(Salidas!$A81,Inventario!$A$2:$M$21,9,FALSE))</f>
        <v>419</v>
      </c>
      <c r="J81" s="269">
        <v>44450</v>
      </c>
      <c r="K81" s="62" t="s">
        <v>158</v>
      </c>
      <c r="L81" s="270">
        <f>IF(ISERROR(VLOOKUP(Salidas!$K81,Entradas!$H$1:$I$412,2,FALSE)),"",VLOOKUP(Salidas!$K81,Entradas!$H$1:$I$412,2,FALSE))</f>
        <v>44592</v>
      </c>
      <c r="M81" s="63">
        <v>1</v>
      </c>
      <c r="N81" s="276" t="s">
        <v>375</v>
      </c>
      <c r="O81" s="275">
        <f>IF(Salidas!$N81="Particular",VLOOKUP(Salidas!$A81,'PPTO Conservador'!$D$1:$L$26,8,0),IF(Salidas!$N81="Complementario",VLOOKUP(Salidas!$A81,'PPTO Conservador'!$D$1:$L$26,9,FALSE),))</f>
        <v>70000</v>
      </c>
      <c r="P81" s="275">
        <f>Salidas!$M81*Salidas!$I81</f>
        <v>419</v>
      </c>
      <c r="Q81" s="275">
        <f>Salidas!$M81*Salidas!$O81</f>
        <v>70000</v>
      </c>
      <c r="R81" s="276"/>
      <c r="S81" s="64"/>
      <c r="T81" s="64"/>
      <c r="U81" s="64"/>
      <c r="V81" s="64"/>
      <c r="W81" s="64"/>
      <c r="X81" s="64"/>
      <c r="Y81" s="64"/>
      <c r="Z81" s="64"/>
    </row>
    <row r="82" spans="1:26" ht="15.75" customHeight="1">
      <c r="A82" s="57" t="s">
        <v>89</v>
      </c>
      <c r="B82" s="58" t="str">
        <f>IF(ISERROR(VLOOKUP(Salidas!$A82,Inventario!$A$2:$M$21,2,FALSE)),"",VLOOKUP(Salidas!$A82,Inventario!$A$2:$M$21,2,FALSE))</f>
        <v>Fluquadri</v>
      </c>
      <c r="C82" s="58" t="str">
        <f>IF(ISERROR(VLOOKUP(Salidas!$A82,Inventario!$A$2:$M$21,3,FALSE)),"",VLOOKUP(Salidas!$A82,Inventario!$A$2:$M$21,3,FALSE))</f>
        <v>Influenza</v>
      </c>
      <c r="D82" s="59" t="str">
        <f>IF(ISERROR(VLOOKUP(Salidas!$A82,Inventario!$A$2:$M$21,4,FALSE)),"",VLOOKUP(Salidas!$A82,Inventario!$A$2:$M$21,4,FALSE))</f>
        <v>IPS FARALLONES</v>
      </c>
      <c r="E82" s="59" t="str">
        <f>IF(ISERROR(VLOOKUP(Salidas!$A82,Inventario!$A$2:$M$21,5,FALSE)),"",VLOOKUP(Salidas!$A82,Inventario!$A$2:$M$21,5,FALSE))</f>
        <v>Sanofi</v>
      </c>
      <c r="F82" s="60" t="str">
        <f>IF(ISERROR(VLOOKUP(Salidas!$A82,Inventario!$A$2:$M$21,6,FALSE)),"",VLOOKUP(Salidas!$A82,Inventario!$A$2:$M$21,6,FALSE))</f>
        <v>164992</v>
      </c>
      <c r="G82" s="274">
        <f>IF(ISERROR(VLOOKUP(Salidas!$A82,Inventario!$A$2:$M$21,7,FALSE)),,VLOOKUP(Salidas!$A82,Inventario!$A$2:$M$21,7,FALSE))</f>
        <v>1</v>
      </c>
      <c r="H82" s="275">
        <f>IF(ISERROR(VLOOKUP(Salidas!$A82,Inventario!$A$2:$M$21,8,FALSE)),,VLOOKUP(Salidas!$A82,Inventario!$A$2:$M$21,8,FALSE))</f>
        <v>419</v>
      </c>
      <c r="I82" s="275">
        <f>IF(ISERROR(VLOOKUP(Salidas!$A82,Inventario!$A$2:$M$21,9,FALSE)),,VLOOKUP(Salidas!$A82,Inventario!$A$2:$M$21,9,FALSE))</f>
        <v>419</v>
      </c>
      <c r="J82" s="269">
        <v>44450</v>
      </c>
      <c r="K82" s="62" t="s">
        <v>158</v>
      </c>
      <c r="L82" s="270">
        <f>IF(ISERROR(VLOOKUP(Salidas!$K82,Entradas!$H$1:$I$412,2,FALSE)),"",VLOOKUP(Salidas!$K82,Entradas!$H$1:$I$412,2,FALSE))</f>
        <v>44592</v>
      </c>
      <c r="M82" s="63">
        <v>1</v>
      </c>
      <c r="N82" s="276" t="s">
        <v>1928</v>
      </c>
      <c r="O82" s="275">
        <f>IF(Salidas!$N82="Particular",VLOOKUP(Salidas!$A82,'PPTO Conservador'!$D$1:$L$26,8,0),IF(Salidas!$N82="Complementario",VLOOKUP(Salidas!$A82,'PPTO Conservador'!$D$1:$L$26,9,FALSE),))</f>
        <v>60000</v>
      </c>
      <c r="P82" s="275">
        <f>Salidas!$M82*Salidas!$I82</f>
        <v>419</v>
      </c>
      <c r="Q82" s="275">
        <f>Salidas!$M82*Salidas!$O82</f>
        <v>60000</v>
      </c>
      <c r="R82" s="276"/>
      <c r="S82" s="64"/>
      <c r="T82" s="64"/>
      <c r="U82" s="64"/>
      <c r="V82" s="64"/>
      <c r="W82" s="64"/>
      <c r="X82" s="64"/>
      <c r="Y82" s="64"/>
      <c r="Z82" s="64"/>
    </row>
    <row r="83" spans="1:26" ht="15.75" customHeight="1">
      <c r="A83" s="57" t="s">
        <v>47</v>
      </c>
      <c r="B83" s="58" t="str">
        <f>IF(ISERROR(VLOOKUP(Salidas!$A83,Inventario!$A$2:$M$21,2,FALSE)),"",VLOOKUP(Salidas!$A83,Inventario!$A$2:$M$21,2,FALSE))</f>
        <v>Nimenrix</v>
      </c>
      <c r="C83" s="58" t="str">
        <f>IF(ISERROR(VLOOKUP(Salidas!$A83,Inventario!$A$2:$M$21,3,FALSE)),"",VLOOKUP(Salidas!$A83,Inventario!$A$2:$M$21,3,FALSE))</f>
        <v>Meningococo</v>
      </c>
      <c r="D83" s="59" t="str">
        <f>IF(ISERROR(VLOOKUP(Salidas!$A83,Inventario!$A$2:$M$21,4,FALSE)),"",VLOOKUP(Salidas!$A83,Inventario!$A$2:$M$21,4,FALSE))</f>
        <v>Cobo Medical</v>
      </c>
      <c r="E83" s="59" t="str">
        <f>IF(ISERROR(VLOOKUP(Salidas!$A83,Inventario!$A$2:$M$21,5,FALSE)),"",VLOOKUP(Salidas!$A83,Inventario!$A$2:$M$21,5,FALSE))</f>
        <v>Pfizer</v>
      </c>
      <c r="F83" s="60" t="str">
        <f>IF(ISERROR(VLOOKUP(Salidas!$A83,Inventario!$A$2:$M$21,6,FALSE)),"",VLOOKUP(Salidas!$A83,Inventario!$A$2:$M$21,6,FALSE))</f>
        <v>3904</v>
      </c>
      <c r="G83" s="274">
        <f>IF(ISERROR(VLOOKUP(Salidas!$A83,Inventario!$A$2:$M$21,7,FALSE)),,VLOOKUP(Salidas!$A83,Inventario!$A$2:$M$21,7,FALSE))</f>
        <v>1</v>
      </c>
      <c r="H83" s="275">
        <f>IF(ISERROR(VLOOKUP(Salidas!$A83,Inventario!$A$2:$M$21,8,FALSE)),,VLOOKUP(Salidas!$A83,Inventario!$A$2:$M$21,8,FALSE))</f>
        <v>427</v>
      </c>
      <c r="I83" s="275">
        <f>IF(ISERROR(VLOOKUP(Salidas!$A83,Inventario!$A$2:$M$21,9,FALSE)),,VLOOKUP(Salidas!$A83,Inventario!$A$2:$M$21,9,FALSE))</f>
        <v>427</v>
      </c>
      <c r="J83" s="269">
        <v>44452</v>
      </c>
      <c r="K83" s="62" t="s">
        <v>169</v>
      </c>
      <c r="L83" s="270">
        <f>IF(ISERROR(VLOOKUP(Salidas!$K83,Entradas!$H$1:$I$412,2,FALSE)),"",VLOOKUP(Salidas!$K83,Entradas!$H$1:$I$412,2,FALSE))</f>
        <v>44834</v>
      </c>
      <c r="M83" s="63">
        <v>1</v>
      </c>
      <c r="N83" s="276" t="s">
        <v>375</v>
      </c>
      <c r="O83" s="275">
        <f>IF(Salidas!$N83="Particular",VLOOKUP(Salidas!$A83,'PPTO Conservador'!$D$1:$L$26,8,0),IF(Salidas!$N83="Complementario",VLOOKUP(Salidas!$A83,'PPTO Conservador'!$D$1:$L$26,9,FALSE),))</f>
        <v>200000</v>
      </c>
      <c r="P83" s="275">
        <f>Salidas!$M83*Salidas!$I83</f>
        <v>427</v>
      </c>
      <c r="Q83" s="275">
        <f>Salidas!$M83*Salidas!$O83</f>
        <v>200000</v>
      </c>
      <c r="R83" s="276"/>
      <c r="S83" s="64"/>
      <c r="T83" s="64"/>
      <c r="U83" s="64"/>
      <c r="V83" s="64"/>
      <c r="W83" s="64"/>
      <c r="X83" s="64"/>
      <c r="Y83" s="64"/>
      <c r="Z83" s="64"/>
    </row>
    <row r="84" spans="1:26" ht="15.75" customHeight="1">
      <c r="A84" s="57" t="s">
        <v>47</v>
      </c>
      <c r="B84" s="58" t="str">
        <f>IF(ISERROR(VLOOKUP(Salidas!$A84,Inventario!$A$2:$M$21,2,FALSE)),"",VLOOKUP(Salidas!$A84,Inventario!$A$2:$M$21,2,FALSE))</f>
        <v>Nimenrix</v>
      </c>
      <c r="C84" s="58" t="str">
        <f>IF(ISERROR(VLOOKUP(Salidas!$A84,Inventario!$A$2:$M$21,3,FALSE)),"",VLOOKUP(Salidas!$A84,Inventario!$A$2:$M$21,3,FALSE))</f>
        <v>Meningococo</v>
      </c>
      <c r="D84" s="59" t="str">
        <f>IF(ISERROR(VLOOKUP(Salidas!$A84,Inventario!$A$2:$M$21,4,FALSE)),"",VLOOKUP(Salidas!$A84,Inventario!$A$2:$M$21,4,FALSE))</f>
        <v>Cobo Medical</v>
      </c>
      <c r="E84" s="59" t="str">
        <f>IF(ISERROR(VLOOKUP(Salidas!$A84,Inventario!$A$2:$M$21,5,FALSE)),"",VLOOKUP(Salidas!$A84,Inventario!$A$2:$M$21,5,FALSE))</f>
        <v>Pfizer</v>
      </c>
      <c r="F84" s="60" t="str">
        <f>IF(ISERROR(VLOOKUP(Salidas!$A84,Inventario!$A$2:$M$21,6,FALSE)),"",VLOOKUP(Salidas!$A84,Inventario!$A$2:$M$21,6,FALSE))</f>
        <v>3904</v>
      </c>
      <c r="G84" s="274">
        <f>IF(ISERROR(VLOOKUP(Salidas!$A84,Inventario!$A$2:$M$21,7,FALSE)),,VLOOKUP(Salidas!$A84,Inventario!$A$2:$M$21,7,FALSE))</f>
        <v>1</v>
      </c>
      <c r="H84" s="275">
        <f>IF(ISERROR(VLOOKUP(Salidas!$A84,Inventario!$A$2:$M$21,8,FALSE)),,VLOOKUP(Salidas!$A84,Inventario!$A$2:$M$21,8,FALSE))</f>
        <v>427</v>
      </c>
      <c r="I84" s="275">
        <f>IF(ISERROR(VLOOKUP(Salidas!$A84,Inventario!$A$2:$M$21,9,FALSE)),,VLOOKUP(Salidas!$A84,Inventario!$A$2:$M$21,9,FALSE))</f>
        <v>427</v>
      </c>
      <c r="J84" s="269">
        <v>44452</v>
      </c>
      <c r="K84" s="62" t="s">
        <v>169</v>
      </c>
      <c r="L84" s="270">
        <f>IF(ISERROR(VLOOKUP(Salidas!$K84,Entradas!$H$1:$I$412,2,FALSE)),"",VLOOKUP(Salidas!$K84,Entradas!$H$1:$I$412,2,FALSE))</f>
        <v>44834</v>
      </c>
      <c r="M84" s="63">
        <v>1</v>
      </c>
      <c r="N84" s="276" t="s">
        <v>375</v>
      </c>
      <c r="O84" s="275">
        <f>IF(Salidas!$N84="Particular",VLOOKUP(Salidas!$A84,'PPTO Conservador'!$D$1:$L$26,8,0),IF(Salidas!$N84="Complementario",VLOOKUP(Salidas!$A84,'PPTO Conservador'!$D$1:$L$26,9,FALSE),))</f>
        <v>200000</v>
      </c>
      <c r="P84" s="275">
        <f>Salidas!$M84*Salidas!$I84</f>
        <v>427</v>
      </c>
      <c r="Q84" s="275">
        <f>Salidas!$M84*Salidas!$O84</f>
        <v>200000</v>
      </c>
      <c r="R84" s="276"/>
      <c r="S84" s="64"/>
      <c r="T84" s="64"/>
      <c r="U84" s="64"/>
      <c r="V84" s="64"/>
      <c r="W84" s="64"/>
      <c r="X84" s="64"/>
      <c r="Y84" s="64"/>
      <c r="Z84" s="64"/>
    </row>
    <row r="85" spans="1:26" ht="15.75" customHeight="1">
      <c r="A85" s="57" t="s">
        <v>47</v>
      </c>
      <c r="B85" s="58" t="str">
        <f>IF(ISERROR(VLOOKUP(Salidas!$A85,Inventario!$A$2:$M$21,2,FALSE)),"",VLOOKUP(Salidas!$A85,Inventario!$A$2:$M$21,2,FALSE))</f>
        <v>Nimenrix</v>
      </c>
      <c r="C85" s="58" t="str">
        <f>IF(ISERROR(VLOOKUP(Salidas!$A85,Inventario!$A$2:$M$21,3,FALSE)),"",VLOOKUP(Salidas!$A85,Inventario!$A$2:$M$21,3,FALSE))</f>
        <v>Meningococo</v>
      </c>
      <c r="D85" s="59" t="str">
        <f>IF(ISERROR(VLOOKUP(Salidas!$A85,Inventario!$A$2:$M$21,4,FALSE)),"",VLOOKUP(Salidas!$A85,Inventario!$A$2:$M$21,4,FALSE))</f>
        <v>Cobo Medical</v>
      </c>
      <c r="E85" s="59" t="str">
        <f>IF(ISERROR(VLOOKUP(Salidas!$A85,Inventario!$A$2:$M$21,5,FALSE)),"",VLOOKUP(Salidas!$A85,Inventario!$A$2:$M$21,5,FALSE))</f>
        <v>Pfizer</v>
      </c>
      <c r="F85" s="60" t="str">
        <f>IF(ISERROR(VLOOKUP(Salidas!$A85,Inventario!$A$2:$M$21,6,FALSE)),"",VLOOKUP(Salidas!$A85,Inventario!$A$2:$M$21,6,FALSE))</f>
        <v>3904</v>
      </c>
      <c r="G85" s="274">
        <f>IF(ISERROR(VLOOKUP(Salidas!$A85,Inventario!$A$2:$M$21,7,FALSE)),,VLOOKUP(Salidas!$A85,Inventario!$A$2:$M$21,7,FALSE))</f>
        <v>1</v>
      </c>
      <c r="H85" s="275">
        <f>IF(ISERROR(VLOOKUP(Salidas!$A85,Inventario!$A$2:$M$21,8,FALSE)),,VLOOKUP(Salidas!$A85,Inventario!$A$2:$M$21,8,FALSE))</f>
        <v>427</v>
      </c>
      <c r="I85" s="275">
        <f>IF(ISERROR(VLOOKUP(Salidas!$A85,Inventario!$A$2:$M$21,9,FALSE)),,VLOOKUP(Salidas!$A85,Inventario!$A$2:$M$21,9,FALSE))</f>
        <v>427</v>
      </c>
      <c r="J85" s="269">
        <v>44452</v>
      </c>
      <c r="K85" s="62" t="s">
        <v>169</v>
      </c>
      <c r="L85" s="270">
        <f>IF(ISERROR(VLOOKUP(Salidas!$K85,Entradas!$H$1:$I$412,2,FALSE)),"",VLOOKUP(Salidas!$K85,Entradas!$H$1:$I$412,2,FALSE))</f>
        <v>44834</v>
      </c>
      <c r="M85" s="63">
        <v>1</v>
      </c>
      <c r="N85" s="276" t="s">
        <v>1928</v>
      </c>
      <c r="O85" s="275">
        <f>IF(Salidas!$N85="Particular",VLOOKUP(Salidas!$A85,'PPTO Conservador'!$D$1:$L$26,8,0),IF(Salidas!$N85="Complementario",VLOOKUP(Salidas!$A85,'PPTO Conservador'!$D$1:$L$26,9,FALSE),))</f>
        <v>170000</v>
      </c>
      <c r="P85" s="275">
        <f>Salidas!$M85*Salidas!$I85</f>
        <v>427</v>
      </c>
      <c r="Q85" s="275">
        <f>Salidas!$M85*Salidas!$O85</f>
        <v>170000</v>
      </c>
      <c r="R85" s="276"/>
      <c r="S85" s="64"/>
      <c r="T85" s="64"/>
      <c r="U85" s="64"/>
      <c r="V85" s="64"/>
      <c r="W85" s="64"/>
      <c r="X85" s="64"/>
      <c r="Y85" s="64"/>
      <c r="Z85" s="64"/>
    </row>
    <row r="86" spans="1:26" ht="15.75" customHeight="1">
      <c r="A86" s="57" t="s">
        <v>47</v>
      </c>
      <c r="B86" s="58" t="str">
        <f>IF(ISERROR(VLOOKUP(Salidas!$A86,Inventario!$A$2:$M$21,2,FALSE)),"",VLOOKUP(Salidas!$A86,Inventario!$A$2:$M$21,2,FALSE))</f>
        <v>Nimenrix</v>
      </c>
      <c r="C86" s="58" t="str">
        <f>IF(ISERROR(VLOOKUP(Salidas!$A86,Inventario!$A$2:$M$21,3,FALSE)),"",VLOOKUP(Salidas!$A86,Inventario!$A$2:$M$21,3,FALSE))</f>
        <v>Meningococo</v>
      </c>
      <c r="D86" s="59" t="str">
        <f>IF(ISERROR(VLOOKUP(Salidas!$A86,Inventario!$A$2:$M$21,4,FALSE)),"",VLOOKUP(Salidas!$A86,Inventario!$A$2:$M$21,4,FALSE))</f>
        <v>Cobo Medical</v>
      </c>
      <c r="E86" s="59" t="str">
        <f>IF(ISERROR(VLOOKUP(Salidas!$A86,Inventario!$A$2:$M$21,5,FALSE)),"",VLOOKUP(Salidas!$A86,Inventario!$A$2:$M$21,5,FALSE))</f>
        <v>Pfizer</v>
      </c>
      <c r="F86" s="60" t="str">
        <f>IF(ISERROR(VLOOKUP(Salidas!$A86,Inventario!$A$2:$M$21,6,FALSE)),"",VLOOKUP(Salidas!$A86,Inventario!$A$2:$M$21,6,FALSE))</f>
        <v>3904</v>
      </c>
      <c r="G86" s="274">
        <f>IF(ISERROR(VLOOKUP(Salidas!$A86,Inventario!$A$2:$M$21,7,FALSE)),,VLOOKUP(Salidas!$A86,Inventario!$A$2:$M$21,7,FALSE))</f>
        <v>1</v>
      </c>
      <c r="H86" s="275">
        <f>IF(ISERROR(VLOOKUP(Salidas!$A86,Inventario!$A$2:$M$21,8,FALSE)),,VLOOKUP(Salidas!$A86,Inventario!$A$2:$M$21,8,FALSE))</f>
        <v>427</v>
      </c>
      <c r="I86" s="275">
        <f>IF(ISERROR(VLOOKUP(Salidas!$A86,Inventario!$A$2:$M$21,9,FALSE)),,VLOOKUP(Salidas!$A86,Inventario!$A$2:$M$21,9,FALSE))</f>
        <v>427</v>
      </c>
      <c r="J86" s="269">
        <v>44452</v>
      </c>
      <c r="K86" s="62" t="s">
        <v>169</v>
      </c>
      <c r="L86" s="270">
        <f>IF(ISERROR(VLOOKUP(Salidas!$K86,Entradas!$H$1:$I$412,2,FALSE)),"",VLOOKUP(Salidas!$K86,Entradas!$H$1:$I$412,2,FALSE))</f>
        <v>44834</v>
      </c>
      <c r="M86" s="63">
        <v>1</v>
      </c>
      <c r="N86" s="276" t="s">
        <v>1928</v>
      </c>
      <c r="O86" s="275">
        <f>IF(Salidas!$N86="Particular",VLOOKUP(Salidas!$A86,'PPTO Conservador'!$D$1:$L$26,8,0),IF(Salidas!$N86="Complementario",VLOOKUP(Salidas!$A86,'PPTO Conservador'!$D$1:$L$26,9,FALSE),))</f>
        <v>170000</v>
      </c>
      <c r="P86" s="275">
        <f>Salidas!$M86*Salidas!$I86</f>
        <v>427</v>
      </c>
      <c r="Q86" s="275">
        <f>Salidas!$M86*Salidas!$O86</f>
        <v>170000</v>
      </c>
      <c r="R86" s="276"/>
      <c r="S86" s="64"/>
      <c r="T86" s="64"/>
      <c r="U86" s="64"/>
      <c r="V86" s="64"/>
      <c r="W86" s="64"/>
      <c r="X86" s="64"/>
      <c r="Y86" s="64"/>
      <c r="Z86" s="64"/>
    </row>
    <row r="87" spans="1:26" ht="15.75" customHeight="1">
      <c r="A87" s="57" t="s">
        <v>89</v>
      </c>
      <c r="B87" s="58" t="str">
        <f>IF(ISERROR(VLOOKUP(Salidas!$A87,Inventario!$A$2:$M$21,2,FALSE)),"",VLOOKUP(Salidas!$A87,Inventario!$A$2:$M$21,2,FALSE))</f>
        <v>Fluquadri</v>
      </c>
      <c r="C87" s="58" t="str">
        <f>IF(ISERROR(VLOOKUP(Salidas!$A87,Inventario!$A$2:$M$21,3,FALSE)),"",VLOOKUP(Salidas!$A87,Inventario!$A$2:$M$21,3,FALSE))</f>
        <v>Influenza</v>
      </c>
      <c r="D87" s="59" t="str">
        <f>IF(ISERROR(VLOOKUP(Salidas!$A87,Inventario!$A$2:$M$21,4,FALSE)),"",VLOOKUP(Salidas!$A87,Inventario!$A$2:$M$21,4,FALSE))</f>
        <v>IPS FARALLONES</v>
      </c>
      <c r="E87" s="59" t="str">
        <f>IF(ISERROR(VLOOKUP(Salidas!$A87,Inventario!$A$2:$M$21,5,FALSE)),"",VLOOKUP(Salidas!$A87,Inventario!$A$2:$M$21,5,FALSE))</f>
        <v>Sanofi</v>
      </c>
      <c r="F87" s="60" t="str">
        <f>IF(ISERROR(VLOOKUP(Salidas!$A87,Inventario!$A$2:$M$21,6,FALSE)),"",VLOOKUP(Salidas!$A87,Inventario!$A$2:$M$21,6,FALSE))</f>
        <v>164992</v>
      </c>
      <c r="G87" s="274">
        <f>IF(ISERROR(VLOOKUP(Salidas!$A87,Inventario!$A$2:$M$21,7,FALSE)),,VLOOKUP(Salidas!$A87,Inventario!$A$2:$M$21,7,FALSE))</f>
        <v>1</v>
      </c>
      <c r="H87" s="275">
        <f>IF(ISERROR(VLOOKUP(Salidas!$A87,Inventario!$A$2:$M$21,8,FALSE)),,VLOOKUP(Salidas!$A87,Inventario!$A$2:$M$21,8,FALSE))</f>
        <v>419</v>
      </c>
      <c r="I87" s="275">
        <f>IF(ISERROR(VLOOKUP(Salidas!$A87,Inventario!$A$2:$M$21,9,FALSE)),,VLOOKUP(Salidas!$A87,Inventario!$A$2:$M$21,9,FALSE))</f>
        <v>419</v>
      </c>
      <c r="J87" s="269">
        <v>44453</v>
      </c>
      <c r="K87" s="62" t="s">
        <v>158</v>
      </c>
      <c r="L87" s="270">
        <f>IF(ISERROR(VLOOKUP(Salidas!$K87,Entradas!$H$1:$I$412,2,FALSE)),"",VLOOKUP(Salidas!$K87,Entradas!$H$1:$I$412,2,FALSE))</f>
        <v>44592</v>
      </c>
      <c r="M87" s="63">
        <v>1</v>
      </c>
      <c r="N87" s="276" t="s">
        <v>1928</v>
      </c>
      <c r="O87" s="275">
        <f>IF(Salidas!$N87="Particular",VLOOKUP(Salidas!$A87,'PPTO Conservador'!$D$1:$L$26,8,0),IF(Salidas!$N87="Complementario",VLOOKUP(Salidas!$A87,'PPTO Conservador'!$D$1:$L$26,9,FALSE),))</f>
        <v>60000</v>
      </c>
      <c r="P87" s="275">
        <f>Salidas!$M87*Salidas!$I87</f>
        <v>419</v>
      </c>
      <c r="Q87" s="275">
        <f>Salidas!$M87*Salidas!$O87</f>
        <v>60000</v>
      </c>
      <c r="R87" s="276"/>
      <c r="S87" s="64"/>
      <c r="T87" s="64"/>
      <c r="U87" s="64"/>
      <c r="V87" s="64"/>
      <c r="W87" s="64"/>
      <c r="X87" s="64"/>
      <c r="Y87" s="64"/>
      <c r="Z87" s="64"/>
    </row>
    <row r="88" spans="1:26" ht="15.75" customHeight="1">
      <c r="A88" s="57" t="s">
        <v>89</v>
      </c>
      <c r="B88" s="58" t="str">
        <f>IF(ISERROR(VLOOKUP(Salidas!$A88,Inventario!$A$2:$M$21,2,FALSE)),"",VLOOKUP(Salidas!$A88,Inventario!$A$2:$M$21,2,FALSE))</f>
        <v>Fluquadri</v>
      </c>
      <c r="C88" s="58" t="str">
        <f>IF(ISERROR(VLOOKUP(Salidas!$A88,Inventario!$A$2:$M$21,3,FALSE)),"",VLOOKUP(Salidas!$A88,Inventario!$A$2:$M$21,3,FALSE))</f>
        <v>Influenza</v>
      </c>
      <c r="D88" s="59" t="str">
        <f>IF(ISERROR(VLOOKUP(Salidas!$A88,Inventario!$A$2:$M$21,4,FALSE)),"",VLOOKUP(Salidas!$A88,Inventario!$A$2:$M$21,4,FALSE))</f>
        <v>IPS FARALLONES</v>
      </c>
      <c r="E88" s="59" t="str">
        <f>IF(ISERROR(VLOOKUP(Salidas!$A88,Inventario!$A$2:$M$21,5,FALSE)),"",VLOOKUP(Salidas!$A88,Inventario!$A$2:$M$21,5,FALSE))</f>
        <v>Sanofi</v>
      </c>
      <c r="F88" s="60" t="str">
        <f>IF(ISERROR(VLOOKUP(Salidas!$A88,Inventario!$A$2:$M$21,6,FALSE)),"",VLOOKUP(Salidas!$A88,Inventario!$A$2:$M$21,6,FALSE))</f>
        <v>164992</v>
      </c>
      <c r="G88" s="274">
        <f>IF(ISERROR(VLOOKUP(Salidas!$A88,Inventario!$A$2:$M$21,7,FALSE)),,VLOOKUP(Salidas!$A88,Inventario!$A$2:$M$21,7,FALSE))</f>
        <v>1</v>
      </c>
      <c r="H88" s="275">
        <f>IF(ISERROR(VLOOKUP(Salidas!$A88,Inventario!$A$2:$M$21,8,FALSE)),,VLOOKUP(Salidas!$A88,Inventario!$A$2:$M$21,8,FALSE))</f>
        <v>419</v>
      </c>
      <c r="I88" s="275">
        <f>IF(ISERROR(VLOOKUP(Salidas!$A88,Inventario!$A$2:$M$21,9,FALSE)),,VLOOKUP(Salidas!$A88,Inventario!$A$2:$M$21,9,FALSE))</f>
        <v>419</v>
      </c>
      <c r="J88" s="269">
        <v>44453</v>
      </c>
      <c r="K88" s="62" t="s">
        <v>158</v>
      </c>
      <c r="L88" s="270">
        <f>IF(ISERROR(VLOOKUP(Salidas!$K88,Entradas!$H$1:$I$412,2,FALSE)),"",VLOOKUP(Salidas!$K88,Entradas!$H$1:$I$412,2,FALSE))</f>
        <v>44592</v>
      </c>
      <c r="M88" s="63">
        <v>1</v>
      </c>
      <c r="N88" s="276" t="s">
        <v>1928</v>
      </c>
      <c r="O88" s="275">
        <f>IF(Salidas!$N88="Particular",VLOOKUP(Salidas!$A88,'PPTO Conservador'!$D$1:$L$26,8,0),IF(Salidas!$N88="Complementario",VLOOKUP(Salidas!$A88,'PPTO Conservador'!$D$1:$L$26,9,FALSE),))</f>
        <v>60000</v>
      </c>
      <c r="P88" s="275">
        <f>Salidas!$M88*Salidas!$I88</f>
        <v>419</v>
      </c>
      <c r="Q88" s="275">
        <f>Salidas!$M88*Salidas!$O88</f>
        <v>60000</v>
      </c>
      <c r="R88" s="276"/>
      <c r="S88" s="64"/>
      <c r="T88" s="64"/>
      <c r="U88" s="64"/>
      <c r="V88" s="64"/>
      <c r="W88" s="64"/>
      <c r="X88" s="64"/>
      <c r="Y88" s="64"/>
      <c r="Z88" s="64"/>
    </row>
    <row r="89" spans="1:26" ht="15.75" customHeight="1">
      <c r="A89" s="57" t="s">
        <v>51</v>
      </c>
      <c r="B89" s="58" t="str">
        <f>IF(ISERROR(VLOOKUP(Salidas!$A89,Inventario!$A$2:$M$21,2,FALSE)),"",VLOOKUP(Salidas!$A89,Inventario!$A$2:$M$21,2,FALSE))</f>
        <v/>
      </c>
      <c r="C89" s="58" t="str">
        <f>IF(ISERROR(VLOOKUP(Salidas!$A89,Inventario!$A$2:$M$21,3,FALSE)),"",VLOOKUP(Salidas!$A89,Inventario!$A$2:$M$21,3,FALSE))</f>
        <v/>
      </c>
      <c r="D89" s="59" t="str">
        <f>IF(ISERROR(VLOOKUP(Salidas!$A89,Inventario!$A$2:$M$21,4,FALSE)),"",VLOOKUP(Salidas!$A89,Inventario!$A$2:$M$21,4,FALSE))</f>
        <v/>
      </c>
      <c r="E89" s="59" t="str">
        <f>IF(ISERROR(VLOOKUP(Salidas!$A89,Inventario!$A$2:$M$21,5,FALSE)),"",VLOOKUP(Salidas!$A89,Inventario!$A$2:$M$21,5,FALSE))</f>
        <v/>
      </c>
      <c r="F89" s="60" t="str">
        <f>IF(ISERROR(VLOOKUP(Salidas!$A89,Inventario!$A$2:$M$21,6,FALSE)),"",VLOOKUP(Salidas!$A89,Inventario!$A$2:$M$21,6,FALSE))</f>
        <v/>
      </c>
      <c r="G89" s="274">
        <f>IF(ISERROR(VLOOKUP(Salidas!$A89,Inventario!$A$2:$M$21,7,FALSE)),,VLOOKUP(Salidas!$A89,Inventario!$A$2:$M$21,7,FALSE))</f>
        <v>0</v>
      </c>
      <c r="H89" s="275">
        <f>IF(ISERROR(VLOOKUP(Salidas!$A89,Inventario!$A$2:$M$21,8,FALSE)),,VLOOKUP(Salidas!$A89,Inventario!$A$2:$M$21,8,FALSE))</f>
        <v>0</v>
      </c>
      <c r="I89" s="275">
        <f>IF(ISERROR(VLOOKUP(Salidas!$A89,Inventario!$A$2:$M$21,9,FALSE)),,VLOOKUP(Salidas!$A89,Inventario!$A$2:$M$21,9,FALSE))</f>
        <v>0</v>
      </c>
      <c r="J89" s="269">
        <v>44453</v>
      </c>
      <c r="K89" s="62" t="s">
        <v>167</v>
      </c>
      <c r="L89" s="270">
        <f>IF(ISERROR(VLOOKUP(Salidas!$K89,Entradas!$H$1:$I$412,2,FALSE)),"",VLOOKUP(Salidas!$K89,Entradas!$H$1:$I$412,2,FALSE))</f>
        <v>44865</v>
      </c>
      <c r="M89" s="63">
        <v>1</v>
      </c>
      <c r="N89" s="276" t="s">
        <v>1928</v>
      </c>
      <c r="O89" s="275">
        <f>IF(Salidas!$N89="Particular",VLOOKUP(Salidas!$A89,'PPTO Conservador'!$D$1:$L$26,8,0),IF(Salidas!$N89="Complementario",VLOOKUP(Salidas!$A89,'PPTO Conservador'!$D$1:$L$26,9,FALSE),))</f>
        <v>225000</v>
      </c>
      <c r="P89" s="275">
        <f>Salidas!$M89*Salidas!$I89</f>
        <v>0</v>
      </c>
      <c r="Q89" s="275">
        <f>Salidas!$M89*Salidas!$O89</f>
        <v>225000</v>
      </c>
      <c r="R89" s="276"/>
      <c r="S89" s="64"/>
      <c r="T89" s="64"/>
      <c r="U89" s="64"/>
      <c r="V89" s="64"/>
      <c r="W89" s="64"/>
      <c r="X89" s="64"/>
      <c r="Y89" s="64"/>
      <c r="Z89" s="64"/>
    </row>
    <row r="90" spans="1:26" ht="15.75" customHeight="1">
      <c r="A90" s="57" t="s">
        <v>89</v>
      </c>
      <c r="B90" s="58" t="str">
        <f>IF(ISERROR(VLOOKUP(Salidas!$A90,Inventario!$A$2:$M$21,2,FALSE)),"",VLOOKUP(Salidas!$A90,Inventario!$A$2:$M$21,2,FALSE))</f>
        <v>Fluquadri</v>
      </c>
      <c r="C90" s="58" t="str">
        <f>IF(ISERROR(VLOOKUP(Salidas!$A90,Inventario!$A$2:$M$21,3,FALSE)),"",VLOOKUP(Salidas!$A90,Inventario!$A$2:$M$21,3,FALSE))</f>
        <v>Influenza</v>
      </c>
      <c r="D90" s="59" t="str">
        <f>IF(ISERROR(VLOOKUP(Salidas!$A90,Inventario!$A$2:$M$21,4,FALSE)),"",VLOOKUP(Salidas!$A90,Inventario!$A$2:$M$21,4,FALSE))</f>
        <v>IPS FARALLONES</v>
      </c>
      <c r="E90" s="59" t="str">
        <f>IF(ISERROR(VLOOKUP(Salidas!$A90,Inventario!$A$2:$M$21,5,FALSE)),"",VLOOKUP(Salidas!$A90,Inventario!$A$2:$M$21,5,FALSE))</f>
        <v>Sanofi</v>
      </c>
      <c r="F90" s="60" t="str">
        <f>IF(ISERROR(VLOOKUP(Salidas!$A90,Inventario!$A$2:$M$21,6,FALSE)),"",VLOOKUP(Salidas!$A90,Inventario!$A$2:$M$21,6,FALSE))</f>
        <v>164992</v>
      </c>
      <c r="G90" s="274">
        <f>IF(ISERROR(VLOOKUP(Salidas!$A90,Inventario!$A$2:$M$21,7,FALSE)),,VLOOKUP(Salidas!$A90,Inventario!$A$2:$M$21,7,FALSE))</f>
        <v>1</v>
      </c>
      <c r="H90" s="275">
        <f>IF(ISERROR(VLOOKUP(Salidas!$A90,Inventario!$A$2:$M$21,8,FALSE)),,VLOOKUP(Salidas!$A90,Inventario!$A$2:$M$21,8,FALSE))</f>
        <v>419</v>
      </c>
      <c r="I90" s="275">
        <f>IF(ISERROR(VLOOKUP(Salidas!$A90,Inventario!$A$2:$M$21,9,FALSE)),,VLOOKUP(Salidas!$A90,Inventario!$A$2:$M$21,9,FALSE))</f>
        <v>419</v>
      </c>
      <c r="J90" s="269">
        <v>44453</v>
      </c>
      <c r="K90" s="62" t="s">
        <v>158</v>
      </c>
      <c r="L90" s="270">
        <f>IF(ISERROR(VLOOKUP(Salidas!$K90,Entradas!$H$1:$I$412,2,FALSE)),"",VLOOKUP(Salidas!$K90,Entradas!$H$1:$I$412,2,FALSE))</f>
        <v>44592</v>
      </c>
      <c r="M90" s="63">
        <v>1</v>
      </c>
      <c r="N90" s="276" t="s">
        <v>1928</v>
      </c>
      <c r="O90" s="275">
        <f>IF(Salidas!$N90="Particular",VLOOKUP(Salidas!$A90,'PPTO Conservador'!$D$1:$L$26,8,0),IF(Salidas!$N90="Complementario",VLOOKUP(Salidas!$A90,'PPTO Conservador'!$D$1:$L$26,9,FALSE),))</f>
        <v>60000</v>
      </c>
      <c r="P90" s="275">
        <f>Salidas!$M90*Salidas!$I90</f>
        <v>419</v>
      </c>
      <c r="Q90" s="275">
        <f>Salidas!$M90*Salidas!$O90</f>
        <v>60000</v>
      </c>
      <c r="R90" s="276"/>
      <c r="S90" s="64"/>
      <c r="T90" s="64"/>
      <c r="U90" s="64"/>
      <c r="V90" s="64"/>
      <c r="W90" s="64"/>
      <c r="X90" s="64"/>
      <c r="Y90" s="64"/>
      <c r="Z90" s="64"/>
    </row>
    <row r="91" spans="1:26" ht="15.75" customHeight="1">
      <c r="A91" s="57" t="s">
        <v>47</v>
      </c>
      <c r="B91" s="58" t="str">
        <f>IF(ISERROR(VLOOKUP(Salidas!$A91,Inventario!$A$2:$M$21,2,FALSE)),"",VLOOKUP(Salidas!$A91,Inventario!$A$2:$M$21,2,FALSE))</f>
        <v>Nimenrix</v>
      </c>
      <c r="C91" s="58" t="str">
        <f>IF(ISERROR(VLOOKUP(Salidas!$A91,Inventario!$A$2:$M$21,3,FALSE)),"",VLOOKUP(Salidas!$A91,Inventario!$A$2:$M$21,3,FALSE))</f>
        <v>Meningococo</v>
      </c>
      <c r="D91" s="59" t="str">
        <f>IF(ISERROR(VLOOKUP(Salidas!$A91,Inventario!$A$2:$M$21,4,FALSE)),"",VLOOKUP(Salidas!$A91,Inventario!$A$2:$M$21,4,FALSE))</f>
        <v>Cobo Medical</v>
      </c>
      <c r="E91" s="59" t="str">
        <f>IF(ISERROR(VLOOKUP(Salidas!$A91,Inventario!$A$2:$M$21,5,FALSE)),"",VLOOKUP(Salidas!$A91,Inventario!$A$2:$M$21,5,FALSE))</f>
        <v>Pfizer</v>
      </c>
      <c r="F91" s="60" t="str">
        <f>IF(ISERROR(VLOOKUP(Salidas!$A91,Inventario!$A$2:$M$21,6,FALSE)),"",VLOOKUP(Salidas!$A91,Inventario!$A$2:$M$21,6,FALSE))</f>
        <v>3904</v>
      </c>
      <c r="G91" s="274">
        <f>IF(ISERROR(VLOOKUP(Salidas!$A91,Inventario!$A$2:$M$21,7,FALSE)),,VLOOKUP(Salidas!$A91,Inventario!$A$2:$M$21,7,FALSE))</f>
        <v>1</v>
      </c>
      <c r="H91" s="275">
        <f>IF(ISERROR(VLOOKUP(Salidas!$A91,Inventario!$A$2:$M$21,8,FALSE)),,VLOOKUP(Salidas!$A91,Inventario!$A$2:$M$21,8,FALSE))</f>
        <v>427</v>
      </c>
      <c r="I91" s="275">
        <f>IF(ISERROR(VLOOKUP(Salidas!$A91,Inventario!$A$2:$M$21,9,FALSE)),,VLOOKUP(Salidas!$A91,Inventario!$A$2:$M$21,9,FALSE))</f>
        <v>427</v>
      </c>
      <c r="J91" s="269">
        <v>44455</v>
      </c>
      <c r="K91" s="62" t="s">
        <v>169</v>
      </c>
      <c r="L91" s="270">
        <f>IF(ISERROR(VLOOKUP(Salidas!$K91,Entradas!$H$1:$I$412,2,FALSE)),"",VLOOKUP(Salidas!$K91,Entradas!$H$1:$I$412,2,FALSE))</f>
        <v>44834</v>
      </c>
      <c r="M91" s="63">
        <v>1</v>
      </c>
      <c r="N91" s="276" t="s">
        <v>375</v>
      </c>
      <c r="O91" s="275">
        <f>IF(Salidas!$N91="Particular",VLOOKUP(Salidas!$A91,'PPTO Conservador'!$D$1:$L$26,8,0),IF(Salidas!$N91="Complementario",VLOOKUP(Salidas!$A91,'PPTO Conservador'!$D$1:$L$26,9,FALSE),))</f>
        <v>200000</v>
      </c>
      <c r="P91" s="275">
        <f>Salidas!$M91*Salidas!$I91</f>
        <v>427</v>
      </c>
      <c r="Q91" s="275">
        <f>Salidas!$M91*Salidas!$O91</f>
        <v>200000</v>
      </c>
      <c r="R91" s="276"/>
      <c r="S91" s="64"/>
      <c r="T91" s="64"/>
      <c r="U91" s="64"/>
      <c r="V91" s="64"/>
      <c r="W91" s="64"/>
      <c r="X91" s="64"/>
      <c r="Y91" s="64"/>
      <c r="Z91" s="64"/>
    </row>
    <row r="92" spans="1:26" ht="15.75" customHeight="1">
      <c r="A92" s="57" t="s">
        <v>58</v>
      </c>
      <c r="B92" s="58" t="str">
        <f>IF(ISERROR(VLOOKUP(Salidas!$A92,Inventario!$A$2:$M$21,2,FALSE)),"",VLOOKUP(Salidas!$A92,Inventario!$A$2:$M$21,2,FALSE))</f>
        <v>Proquad</v>
      </c>
      <c r="C92" s="58" t="str">
        <f>IF(ISERROR(VLOOKUP(Salidas!$A92,Inventario!$A$2:$M$21,3,FALSE)),"",VLOOKUP(Salidas!$A92,Inventario!$A$2:$M$21,3,FALSE))</f>
        <v>Sarampion + Rubeola + parotiditis + varicela</v>
      </c>
      <c r="D92" s="59" t="str">
        <f>IF(ISERROR(VLOOKUP(Salidas!$A92,Inventario!$A$2:$M$21,4,FALSE)),"",VLOOKUP(Salidas!$A92,Inventario!$A$2:$M$21,4,FALSE))</f>
        <v>IPS FARALLONES</v>
      </c>
      <c r="E92" s="59" t="str">
        <f>IF(ISERROR(VLOOKUP(Salidas!$A92,Inventario!$A$2:$M$21,5,FALSE)),"",VLOOKUP(Salidas!$A92,Inventario!$A$2:$M$21,5,FALSE))</f>
        <v>Merck</v>
      </c>
      <c r="F92" s="60" t="str">
        <f>IF(ISERROR(VLOOKUP(Salidas!$A92,Inventario!$A$2:$M$21,6,FALSE)),"",VLOOKUP(Salidas!$A92,Inventario!$A$2:$M$21,6,FALSE))</f>
        <v>4200</v>
      </c>
      <c r="G92" s="274">
        <f>IF(ISERROR(VLOOKUP(Salidas!$A92,Inventario!$A$2:$M$21,7,FALSE)),,VLOOKUP(Salidas!$A92,Inventario!$A$2:$M$21,7,FALSE))</f>
        <v>1</v>
      </c>
      <c r="H92" s="275">
        <f>IF(ISERROR(VLOOKUP(Salidas!$A92,Inventario!$A$2:$M$21,8,FALSE)),,VLOOKUP(Salidas!$A92,Inventario!$A$2:$M$21,8,FALSE))</f>
        <v>76</v>
      </c>
      <c r="I92" s="275">
        <f>IF(ISERROR(VLOOKUP(Salidas!$A92,Inventario!$A$2:$M$21,9,FALSE)),,VLOOKUP(Salidas!$A92,Inventario!$A$2:$M$21,9,FALSE))</f>
        <v>76</v>
      </c>
      <c r="J92" s="269">
        <v>44456</v>
      </c>
      <c r="K92" s="62" t="s">
        <v>170</v>
      </c>
      <c r="L92" s="270">
        <f>IF(ISERROR(VLOOKUP(Salidas!$K92,Entradas!$H$1:$I$412,2,FALSE)),"",VLOOKUP(Salidas!$K92,Entradas!$H$1:$I$412,2,FALSE))</f>
        <v>44650</v>
      </c>
      <c r="M92" s="63">
        <v>1</v>
      </c>
      <c r="N92" s="276" t="s">
        <v>1928</v>
      </c>
      <c r="O92" s="275">
        <f>IF(Salidas!$N92="Particular",VLOOKUP(Salidas!$A92,'PPTO Conservador'!$D$1:$L$26,8,0),IF(Salidas!$N92="Complementario",VLOOKUP(Salidas!$A92,'PPTO Conservador'!$D$1:$L$26,9,FALSE),))</f>
        <v>240000</v>
      </c>
      <c r="P92" s="275">
        <f>Salidas!$M92*Salidas!$I92</f>
        <v>76</v>
      </c>
      <c r="Q92" s="275">
        <f>Salidas!$M92*Salidas!$O92</f>
        <v>240000</v>
      </c>
      <c r="R92" s="276"/>
      <c r="S92" s="64"/>
      <c r="T92" s="64"/>
      <c r="U92" s="64"/>
      <c r="V92" s="64"/>
      <c r="W92" s="64"/>
      <c r="X92" s="64"/>
      <c r="Y92" s="64"/>
      <c r="Z92" s="64"/>
    </row>
    <row r="93" spans="1:26" ht="15.75" customHeight="1">
      <c r="A93" s="57" t="s">
        <v>89</v>
      </c>
      <c r="B93" s="58" t="str">
        <f>IF(ISERROR(VLOOKUP(Salidas!$A93,Inventario!$A$2:$M$21,2,FALSE)),"",VLOOKUP(Salidas!$A93,Inventario!$A$2:$M$21,2,FALSE))</f>
        <v>Fluquadri</v>
      </c>
      <c r="C93" s="58" t="str">
        <f>IF(ISERROR(VLOOKUP(Salidas!$A93,Inventario!$A$2:$M$21,3,FALSE)),"",VLOOKUP(Salidas!$A93,Inventario!$A$2:$M$21,3,FALSE))</f>
        <v>Influenza</v>
      </c>
      <c r="D93" s="59" t="str">
        <f>IF(ISERROR(VLOOKUP(Salidas!$A93,Inventario!$A$2:$M$21,4,FALSE)),"",VLOOKUP(Salidas!$A93,Inventario!$A$2:$M$21,4,FALSE))</f>
        <v>IPS FARALLONES</v>
      </c>
      <c r="E93" s="59" t="str">
        <f>IF(ISERROR(VLOOKUP(Salidas!$A93,Inventario!$A$2:$M$21,5,FALSE)),"",VLOOKUP(Salidas!$A93,Inventario!$A$2:$M$21,5,FALSE))</f>
        <v>Sanofi</v>
      </c>
      <c r="F93" s="60" t="str">
        <f>IF(ISERROR(VLOOKUP(Salidas!$A93,Inventario!$A$2:$M$21,6,FALSE)),"",VLOOKUP(Salidas!$A93,Inventario!$A$2:$M$21,6,FALSE))</f>
        <v>164992</v>
      </c>
      <c r="G93" s="274">
        <f>IF(ISERROR(VLOOKUP(Salidas!$A93,Inventario!$A$2:$M$21,7,FALSE)),,VLOOKUP(Salidas!$A93,Inventario!$A$2:$M$21,7,FALSE))</f>
        <v>1</v>
      </c>
      <c r="H93" s="275">
        <f>IF(ISERROR(VLOOKUP(Salidas!$A93,Inventario!$A$2:$M$21,8,FALSE)),,VLOOKUP(Salidas!$A93,Inventario!$A$2:$M$21,8,FALSE))</f>
        <v>419</v>
      </c>
      <c r="I93" s="275">
        <f>IF(ISERROR(VLOOKUP(Salidas!$A93,Inventario!$A$2:$M$21,9,FALSE)),,VLOOKUP(Salidas!$A93,Inventario!$A$2:$M$21,9,FALSE))</f>
        <v>419</v>
      </c>
      <c r="J93" s="269">
        <v>44456</v>
      </c>
      <c r="K93" s="62" t="s">
        <v>158</v>
      </c>
      <c r="L93" s="270">
        <f>IF(ISERROR(VLOOKUP(Salidas!$K93,Entradas!$H$1:$I$412,2,FALSE)),"",VLOOKUP(Salidas!$K93,Entradas!$H$1:$I$412,2,FALSE))</f>
        <v>44592</v>
      </c>
      <c r="M93" s="63">
        <v>1</v>
      </c>
      <c r="N93" s="276" t="s">
        <v>1928</v>
      </c>
      <c r="O93" s="275">
        <f>IF(Salidas!$N93="Particular",VLOOKUP(Salidas!$A93,'PPTO Conservador'!$D$1:$L$26,8,0),IF(Salidas!$N93="Complementario",VLOOKUP(Salidas!$A93,'PPTO Conservador'!$D$1:$L$26,9,FALSE),))</f>
        <v>60000</v>
      </c>
      <c r="P93" s="275">
        <f>Salidas!$M93*Salidas!$I93</f>
        <v>419</v>
      </c>
      <c r="Q93" s="275">
        <f>Salidas!$M93*Salidas!$O93</f>
        <v>60000</v>
      </c>
      <c r="R93" s="276"/>
      <c r="S93" s="64"/>
      <c r="T93" s="64"/>
      <c r="U93" s="64"/>
      <c r="V93" s="64"/>
      <c r="W93" s="64"/>
      <c r="X93" s="64"/>
      <c r="Y93" s="64"/>
      <c r="Z93" s="64"/>
    </row>
    <row r="94" spans="1:26" ht="15.75" customHeight="1">
      <c r="A94" s="57" t="s">
        <v>54</v>
      </c>
      <c r="B94" s="58" t="str">
        <f>IF(ISERROR(VLOOKUP(Salidas!$A94,Inventario!$A$2:$M$21,2,FALSE)),"",VLOOKUP(Salidas!$A94,Inventario!$A$2:$M$21,2,FALSE))</f>
        <v>Prevenar</v>
      </c>
      <c r="C94" s="58" t="str">
        <f>IF(ISERROR(VLOOKUP(Salidas!$A94,Inventario!$A$2:$M$21,3,FALSE)),"",VLOOKUP(Salidas!$A94,Inventario!$A$2:$M$21,3,FALSE))</f>
        <v>Neumococo 13V</v>
      </c>
      <c r="D94" s="59" t="str">
        <f>IF(ISERROR(VLOOKUP(Salidas!$A94,Inventario!$A$2:$M$21,4,FALSE)),"",VLOOKUP(Salidas!$A94,Inventario!$A$2:$M$21,4,FALSE))</f>
        <v>Cobo Medical</v>
      </c>
      <c r="E94" s="59" t="str">
        <f>IF(ISERROR(VLOOKUP(Salidas!$A94,Inventario!$A$2:$M$21,5,FALSE)),"",VLOOKUP(Salidas!$A94,Inventario!$A$2:$M$21,5,FALSE))</f>
        <v>Pfizer</v>
      </c>
      <c r="F94" s="60" t="str">
        <f>IF(ISERROR(VLOOKUP(Salidas!$A94,Inventario!$A$2:$M$21,6,FALSE)),"",VLOOKUP(Salidas!$A94,Inventario!$A$2:$M$21,6,FALSE))</f>
        <v>2156</v>
      </c>
      <c r="G94" s="274">
        <f>IF(ISERROR(VLOOKUP(Salidas!$A94,Inventario!$A$2:$M$21,7,FALSE)),,VLOOKUP(Salidas!$A94,Inventario!$A$2:$M$21,7,FALSE))</f>
        <v>1</v>
      </c>
      <c r="H94" s="275">
        <f>IF(ISERROR(VLOOKUP(Salidas!$A94,Inventario!$A$2:$M$21,8,FALSE)),,VLOOKUP(Salidas!$A94,Inventario!$A$2:$M$21,8,FALSE))</f>
        <v>257</v>
      </c>
      <c r="I94" s="275">
        <f>IF(ISERROR(VLOOKUP(Salidas!$A94,Inventario!$A$2:$M$21,9,FALSE)),,VLOOKUP(Salidas!$A94,Inventario!$A$2:$M$21,9,FALSE))</f>
        <v>257</v>
      </c>
      <c r="J94" s="269">
        <v>44456</v>
      </c>
      <c r="K94" s="62" t="s">
        <v>167</v>
      </c>
      <c r="L94" s="270">
        <f>IF(ISERROR(VLOOKUP(Salidas!$K94,Entradas!$H$1:$I$412,2,FALSE)),"",VLOOKUP(Salidas!$K94,Entradas!$H$1:$I$412,2,FALSE))</f>
        <v>44865</v>
      </c>
      <c r="M94" s="63">
        <v>1</v>
      </c>
      <c r="N94" s="276" t="s">
        <v>375</v>
      </c>
      <c r="O94" s="275">
        <f>IF(Salidas!$N94="Particular",VLOOKUP(Salidas!$A94,'PPTO Conservador'!$D$1:$L$26,8,0),IF(Salidas!$N94="Complementario",VLOOKUP(Salidas!$A94,'PPTO Conservador'!$D$1:$L$26,9,FALSE),))</f>
        <v>235000</v>
      </c>
      <c r="P94" s="275">
        <f>Salidas!$M94*Salidas!$I94</f>
        <v>257</v>
      </c>
      <c r="Q94" s="275">
        <f>Salidas!$M94*Salidas!$O94</f>
        <v>235000</v>
      </c>
      <c r="R94" s="276"/>
      <c r="S94" s="64"/>
      <c r="T94" s="64"/>
      <c r="U94" s="64"/>
      <c r="V94" s="64"/>
      <c r="W94" s="64"/>
      <c r="X94" s="64"/>
      <c r="Y94" s="64"/>
      <c r="Z94" s="64"/>
    </row>
    <row r="95" spans="1:26" ht="15.75" customHeight="1">
      <c r="A95" s="57" t="s">
        <v>47</v>
      </c>
      <c r="B95" s="58" t="str">
        <f>IF(ISERROR(VLOOKUP(Salidas!$A95,Inventario!$A$2:$M$21,2,FALSE)),"",VLOOKUP(Salidas!$A95,Inventario!$A$2:$M$21,2,FALSE))</f>
        <v>Nimenrix</v>
      </c>
      <c r="C95" s="58" t="str">
        <f>IF(ISERROR(VLOOKUP(Salidas!$A95,Inventario!$A$2:$M$21,3,FALSE)),"",VLOOKUP(Salidas!$A95,Inventario!$A$2:$M$21,3,FALSE))</f>
        <v>Meningococo</v>
      </c>
      <c r="D95" s="59" t="str">
        <f>IF(ISERROR(VLOOKUP(Salidas!$A95,Inventario!$A$2:$M$21,4,FALSE)),"",VLOOKUP(Salidas!$A95,Inventario!$A$2:$M$21,4,FALSE))</f>
        <v>Cobo Medical</v>
      </c>
      <c r="E95" s="59" t="str">
        <f>IF(ISERROR(VLOOKUP(Salidas!$A95,Inventario!$A$2:$M$21,5,FALSE)),"",VLOOKUP(Salidas!$A95,Inventario!$A$2:$M$21,5,FALSE))</f>
        <v>Pfizer</v>
      </c>
      <c r="F95" s="60" t="str">
        <f>IF(ISERROR(VLOOKUP(Salidas!$A95,Inventario!$A$2:$M$21,6,FALSE)),"",VLOOKUP(Salidas!$A95,Inventario!$A$2:$M$21,6,FALSE))</f>
        <v>3904</v>
      </c>
      <c r="G95" s="274">
        <f>IF(ISERROR(VLOOKUP(Salidas!$A95,Inventario!$A$2:$M$21,7,FALSE)),,VLOOKUP(Salidas!$A95,Inventario!$A$2:$M$21,7,FALSE))</f>
        <v>1</v>
      </c>
      <c r="H95" s="275">
        <f>IF(ISERROR(VLOOKUP(Salidas!$A95,Inventario!$A$2:$M$21,8,FALSE)),,VLOOKUP(Salidas!$A95,Inventario!$A$2:$M$21,8,FALSE))</f>
        <v>427</v>
      </c>
      <c r="I95" s="275">
        <f>IF(ISERROR(VLOOKUP(Salidas!$A95,Inventario!$A$2:$M$21,9,FALSE)),,VLOOKUP(Salidas!$A95,Inventario!$A$2:$M$21,9,FALSE))</f>
        <v>427</v>
      </c>
      <c r="J95" s="269">
        <v>44456</v>
      </c>
      <c r="K95" s="62" t="s">
        <v>169</v>
      </c>
      <c r="L95" s="270">
        <f>IF(ISERROR(VLOOKUP(Salidas!$K95,Entradas!$H$1:$I$412,2,FALSE)),"",VLOOKUP(Salidas!$K95,Entradas!$H$1:$I$412,2,FALSE))</f>
        <v>44834</v>
      </c>
      <c r="M95" s="63">
        <v>1</v>
      </c>
      <c r="N95" s="276" t="s">
        <v>1928</v>
      </c>
      <c r="O95" s="275">
        <f>IF(Salidas!$N95="Particular",VLOOKUP(Salidas!$A95,'PPTO Conservador'!$D$1:$L$26,8,0),IF(Salidas!$N95="Complementario",VLOOKUP(Salidas!$A95,'PPTO Conservador'!$D$1:$L$26,9,FALSE),))</f>
        <v>170000</v>
      </c>
      <c r="P95" s="275">
        <f>Salidas!$M95*Salidas!$I95</f>
        <v>427</v>
      </c>
      <c r="Q95" s="275">
        <f>Salidas!$M95*Salidas!$O95</f>
        <v>170000</v>
      </c>
      <c r="R95" s="276"/>
      <c r="S95" s="64"/>
      <c r="T95" s="64"/>
      <c r="U95" s="64"/>
      <c r="V95" s="64"/>
      <c r="W95" s="64"/>
      <c r="X95" s="64"/>
      <c r="Y95" s="64"/>
      <c r="Z95" s="64"/>
    </row>
    <row r="96" spans="1:26" ht="15.75" customHeight="1">
      <c r="A96" s="57" t="s">
        <v>89</v>
      </c>
      <c r="B96" s="58" t="str">
        <f>IF(ISERROR(VLOOKUP(Salidas!$A96,Inventario!$A$2:$M$21,2,FALSE)),"",VLOOKUP(Salidas!$A96,Inventario!$A$2:$M$21,2,FALSE))</f>
        <v>Fluquadri</v>
      </c>
      <c r="C96" s="58" t="str">
        <f>IF(ISERROR(VLOOKUP(Salidas!$A96,Inventario!$A$2:$M$21,3,FALSE)),"",VLOOKUP(Salidas!$A96,Inventario!$A$2:$M$21,3,FALSE))</f>
        <v>Influenza</v>
      </c>
      <c r="D96" s="59" t="str">
        <f>IF(ISERROR(VLOOKUP(Salidas!$A96,Inventario!$A$2:$M$21,4,FALSE)),"",VLOOKUP(Salidas!$A96,Inventario!$A$2:$M$21,4,FALSE))</f>
        <v>IPS FARALLONES</v>
      </c>
      <c r="E96" s="59" t="str">
        <f>IF(ISERROR(VLOOKUP(Salidas!$A96,Inventario!$A$2:$M$21,5,FALSE)),"",VLOOKUP(Salidas!$A96,Inventario!$A$2:$M$21,5,FALSE))</f>
        <v>Sanofi</v>
      </c>
      <c r="F96" s="60" t="str">
        <f>IF(ISERROR(VLOOKUP(Salidas!$A96,Inventario!$A$2:$M$21,6,FALSE)),"",VLOOKUP(Salidas!$A96,Inventario!$A$2:$M$21,6,FALSE))</f>
        <v>164992</v>
      </c>
      <c r="G96" s="274">
        <f>IF(ISERROR(VLOOKUP(Salidas!$A96,Inventario!$A$2:$M$21,7,FALSE)),,VLOOKUP(Salidas!$A96,Inventario!$A$2:$M$21,7,FALSE))</f>
        <v>1</v>
      </c>
      <c r="H96" s="275">
        <f>IF(ISERROR(VLOOKUP(Salidas!$A96,Inventario!$A$2:$M$21,8,FALSE)),,VLOOKUP(Salidas!$A96,Inventario!$A$2:$M$21,8,FALSE))</f>
        <v>419</v>
      </c>
      <c r="I96" s="275">
        <f>IF(ISERROR(VLOOKUP(Salidas!$A96,Inventario!$A$2:$M$21,9,FALSE)),,VLOOKUP(Salidas!$A96,Inventario!$A$2:$M$21,9,FALSE))</f>
        <v>419</v>
      </c>
      <c r="J96" s="269">
        <v>44456</v>
      </c>
      <c r="K96" s="62" t="s">
        <v>158</v>
      </c>
      <c r="L96" s="270">
        <f>IF(ISERROR(VLOOKUP(Salidas!$K96,Entradas!$H$1:$I$412,2,FALSE)),"",VLOOKUP(Salidas!$K96,Entradas!$H$1:$I$412,2,FALSE))</f>
        <v>44592</v>
      </c>
      <c r="M96" s="63">
        <v>1</v>
      </c>
      <c r="N96" s="276" t="s">
        <v>1928</v>
      </c>
      <c r="O96" s="275">
        <f>IF(Salidas!$N96="Particular",VLOOKUP(Salidas!$A96,'PPTO Conservador'!$D$1:$L$26,8,0),IF(Salidas!$N96="Complementario",VLOOKUP(Salidas!$A96,'PPTO Conservador'!$D$1:$L$26,9,FALSE),))</f>
        <v>60000</v>
      </c>
      <c r="P96" s="275">
        <f>Salidas!$M96*Salidas!$I96</f>
        <v>419</v>
      </c>
      <c r="Q96" s="275">
        <f>Salidas!$M96*Salidas!$O96</f>
        <v>60000</v>
      </c>
      <c r="R96" s="276"/>
      <c r="S96" s="64"/>
      <c r="T96" s="64"/>
      <c r="U96" s="64"/>
      <c r="V96" s="64"/>
      <c r="W96" s="64"/>
      <c r="X96" s="64"/>
      <c r="Y96" s="64"/>
      <c r="Z96" s="64"/>
    </row>
    <row r="97" spans="1:26" ht="15.75" customHeight="1">
      <c r="A97" s="57" t="s">
        <v>89</v>
      </c>
      <c r="B97" s="58" t="str">
        <f>IF(ISERROR(VLOOKUP(Salidas!$A97,Inventario!$A$2:$M$21,2,FALSE)),"",VLOOKUP(Salidas!$A97,Inventario!$A$2:$M$21,2,FALSE))</f>
        <v>Fluquadri</v>
      </c>
      <c r="C97" s="58" t="str">
        <f>IF(ISERROR(VLOOKUP(Salidas!$A97,Inventario!$A$2:$M$21,3,FALSE)),"",VLOOKUP(Salidas!$A97,Inventario!$A$2:$M$21,3,FALSE))</f>
        <v>Influenza</v>
      </c>
      <c r="D97" s="59" t="str">
        <f>IF(ISERROR(VLOOKUP(Salidas!$A97,Inventario!$A$2:$M$21,4,FALSE)),"",VLOOKUP(Salidas!$A97,Inventario!$A$2:$M$21,4,FALSE))</f>
        <v>IPS FARALLONES</v>
      </c>
      <c r="E97" s="59" t="str">
        <f>IF(ISERROR(VLOOKUP(Salidas!$A97,Inventario!$A$2:$M$21,5,FALSE)),"",VLOOKUP(Salidas!$A97,Inventario!$A$2:$M$21,5,FALSE))</f>
        <v>Sanofi</v>
      </c>
      <c r="F97" s="60" t="str">
        <f>IF(ISERROR(VLOOKUP(Salidas!$A97,Inventario!$A$2:$M$21,6,FALSE)),"",VLOOKUP(Salidas!$A97,Inventario!$A$2:$M$21,6,FALSE))</f>
        <v>164992</v>
      </c>
      <c r="G97" s="274">
        <f>IF(ISERROR(VLOOKUP(Salidas!$A97,Inventario!$A$2:$M$21,7,FALSE)),,VLOOKUP(Salidas!$A97,Inventario!$A$2:$M$21,7,FALSE))</f>
        <v>1</v>
      </c>
      <c r="H97" s="275">
        <f>IF(ISERROR(VLOOKUP(Salidas!$A97,Inventario!$A$2:$M$21,8,FALSE)),,VLOOKUP(Salidas!$A97,Inventario!$A$2:$M$21,8,FALSE))</f>
        <v>419</v>
      </c>
      <c r="I97" s="275">
        <f>IF(ISERROR(VLOOKUP(Salidas!$A97,Inventario!$A$2:$M$21,9,FALSE)),,VLOOKUP(Salidas!$A97,Inventario!$A$2:$M$21,9,FALSE))</f>
        <v>419</v>
      </c>
      <c r="J97" s="269">
        <v>44457</v>
      </c>
      <c r="K97" s="62" t="s">
        <v>158</v>
      </c>
      <c r="L97" s="270">
        <f>IF(ISERROR(VLOOKUP(Salidas!$K97,Entradas!$H$1:$I$412,2,FALSE)),"",VLOOKUP(Salidas!$K97,Entradas!$H$1:$I$412,2,FALSE))</f>
        <v>44592</v>
      </c>
      <c r="M97" s="63">
        <v>1</v>
      </c>
      <c r="N97" s="276" t="s">
        <v>375</v>
      </c>
      <c r="O97" s="275">
        <f>IF(Salidas!$N97="Particular",VLOOKUP(Salidas!$A97,'PPTO Conservador'!$D$1:$L$26,8,0),IF(Salidas!$N97="Complementario",VLOOKUP(Salidas!$A97,'PPTO Conservador'!$D$1:$L$26,9,FALSE),))</f>
        <v>70000</v>
      </c>
      <c r="P97" s="275">
        <f>Salidas!$M97*Salidas!$I97</f>
        <v>419</v>
      </c>
      <c r="Q97" s="275">
        <f>Salidas!$M97*Salidas!$O97</f>
        <v>70000</v>
      </c>
      <c r="R97" s="276"/>
      <c r="S97" s="64"/>
      <c r="T97" s="64"/>
      <c r="U97" s="64"/>
      <c r="V97" s="64"/>
      <c r="W97" s="64"/>
      <c r="X97" s="64"/>
      <c r="Y97" s="64"/>
      <c r="Z97" s="64"/>
    </row>
    <row r="98" spans="1:26" ht="15.75" customHeight="1">
      <c r="A98" s="57" t="s">
        <v>47</v>
      </c>
      <c r="B98" s="58" t="str">
        <f>IF(ISERROR(VLOOKUP(Salidas!$A98,Inventario!$A$2:$M$21,2,FALSE)),"",VLOOKUP(Salidas!$A98,Inventario!$A$2:$M$21,2,FALSE))</f>
        <v>Nimenrix</v>
      </c>
      <c r="C98" s="58" t="str">
        <f>IF(ISERROR(VLOOKUP(Salidas!$A98,Inventario!$A$2:$M$21,3,FALSE)),"",VLOOKUP(Salidas!$A98,Inventario!$A$2:$M$21,3,FALSE))</f>
        <v>Meningococo</v>
      </c>
      <c r="D98" s="59" t="str">
        <f>IF(ISERROR(VLOOKUP(Salidas!$A98,Inventario!$A$2:$M$21,4,FALSE)),"",VLOOKUP(Salidas!$A98,Inventario!$A$2:$M$21,4,FALSE))</f>
        <v>Cobo Medical</v>
      </c>
      <c r="E98" s="59" t="str">
        <f>IF(ISERROR(VLOOKUP(Salidas!$A98,Inventario!$A$2:$M$21,5,FALSE)),"",VLOOKUP(Salidas!$A98,Inventario!$A$2:$M$21,5,FALSE))</f>
        <v>Pfizer</v>
      </c>
      <c r="F98" s="60" t="str">
        <f>IF(ISERROR(VLOOKUP(Salidas!$A98,Inventario!$A$2:$M$21,6,FALSE)),"",VLOOKUP(Salidas!$A98,Inventario!$A$2:$M$21,6,FALSE))</f>
        <v>3904</v>
      </c>
      <c r="G98" s="274">
        <f>IF(ISERROR(VLOOKUP(Salidas!$A98,Inventario!$A$2:$M$21,7,FALSE)),,VLOOKUP(Salidas!$A98,Inventario!$A$2:$M$21,7,FALSE))</f>
        <v>1</v>
      </c>
      <c r="H98" s="275">
        <f>IF(ISERROR(VLOOKUP(Salidas!$A98,Inventario!$A$2:$M$21,8,FALSE)),,VLOOKUP(Salidas!$A98,Inventario!$A$2:$M$21,8,FALSE))</f>
        <v>427</v>
      </c>
      <c r="I98" s="275">
        <f>IF(ISERROR(VLOOKUP(Salidas!$A98,Inventario!$A$2:$M$21,9,FALSE)),,VLOOKUP(Salidas!$A98,Inventario!$A$2:$M$21,9,FALSE))</f>
        <v>427</v>
      </c>
      <c r="J98" s="269">
        <v>44457</v>
      </c>
      <c r="K98" s="62" t="s">
        <v>169</v>
      </c>
      <c r="L98" s="270">
        <f>IF(ISERROR(VLOOKUP(Salidas!$K98,Entradas!$H$1:$I$412,2,FALSE)),"",VLOOKUP(Salidas!$K98,Entradas!$H$1:$I$412,2,FALSE))</f>
        <v>44834</v>
      </c>
      <c r="M98" s="63">
        <v>1</v>
      </c>
      <c r="N98" s="276" t="s">
        <v>375</v>
      </c>
      <c r="O98" s="275">
        <f>IF(Salidas!$N98="Particular",VLOOKUP(Salidas!$A98,'PPTO Conservador'!$D$1:$L$26,8,0),IF(Salidas!$N98="Complementario",VLOOKUP(Salidas!$A98,'PPTO Conservador'!$D$1:$L$26,9,FALSE),))</f>
        <v>200000</v>
      </c>
      <c r="P98" s="275">
        <f>Salidas!$M98*Salidas!$I98</f>
        <v>427</v>
      </c>
      <c r="Q98" s="275">
        <f>Salidas!$M98*Salidas!$O98</f>
        <v>200000</v>
      </c>
      <c r="R98" s="276"/>
      <c r="S98" s="64"/>
      <c r="T98" s="64"/>
      <c r="U98" s="64"/>
      <c r="V98" s="64"/>
      <c r="W98" s="64"/>
      <c r="X98" s="64"/>
      <c r="Y98" s="64"/>
      <c r="Z98" s="64"/>
    </row>
    <row r="99" spans="1:26" ht="15.75" customHeight="1">
      <c r="A99" s="57" t="s">
        <v>47</v>
      </c>
      <c r="B99" s="58" t="str">
        <f>IF(ISERROR(VLOOKUP(Salidas!$A99,Inventario!$A$2:$M$21,2,FALSE)),"",VLOOKUP(Salidas!$A99,Inventario!$A$2:$M$21,2,FALSE))</f>
        <v>Nimenrix</v>
      </c>
      <c r="C99" s="58" t="str">
        <f>IF(ISERROR(VLOOKUP(Salidas!$A99,Inventario!$A$2:$M$21,3,FALSE)),"",VLOOKUP(Salidas!$A99,Inventario!$A$2:$M$21,3,FALSE))</f>
        <v>Meningococo</v>
      </c>
      <c r="D99" s="59" t="str">
        <f>IF(ISERROR(VLOOKUP(Salidas!$A99,Inventario!$A$2:$M$21,4,FALSE)),"",VLOOKUP(Salidas!$A99,Inventario!$A$2:$M$21,4,FALSE))</f>
        <v>Cobo Medical</v>
      </c>
      <c r="E99" s="59" t="str">
        <f>IF(ISERROR(VLOOKUP(Salidas!$A99,Inventario!$A$2:$M$21,5,FALSE)),"",VLOOKUP(Salidas!$A99,Inventario!$A$2:$M$21,5,FALSE))</f>
        <v>Pfizer</v>
      </c>
      <c r="F99" s="60" t="str">
        <f>IF(ISERROR(VLOOKUP(Salidas!$A99,Inventario!$A$2:$M$21,6,FALSE)),"",VLOOKUP(Salidas!$A99,Inventario!$A$2:$M$21,6,FALSE))</f>
        <v>3904</v>
      </c>
      <c r="G99" s="274">
        <f>IF(ISERROR(VLOOKUP(Salidas!$A99,Inventario!$A$2:$M$21,7,FALSE)),,VLOOKUP(Salidas!$A99,Inventario!$A$2:$M$21,7,FALSE))</f>
        <v>1</v>
      </c>
      <c r="H99" s="275">
        <f>IF(ISERROR(VLOOKUP(Salidas!$A99,Inventario!$A$2:$M$21,8,FALSE)),,VLOOKUP(Salidas!$A99,Inventario!$A$2:$M$21,8,FALSE))</f>
        <v>427</v>
      </c>
      <c r="I99" s="275">
        <f>IF(ISERROR(VLOOKUP(Salidas!$A99,Inventario!$A$2:$M$21,9,FALSE)),,VLOOKUP(Salidas!$A99,Inventario!$A$2:$M$21,9,FALSE))</f>
        <v>427</v>
      </c>
      <c r="J99" s="269">
        <v>44457</v>
      </c>
      <c r="K99" s="62" t="s">
        <v>169</v>
      </c>
      <c r="L99" s="270">
        <f>IF(ISERROR(VLOOKUP(Salidas!$K99,Entradas!$H$1:$I$412,2,FALSE)),"",VLOOKUP(Salidas!$K99,Entradas!$H$1:$I$412,2,FALSE))</f>
        <v>44834</v>
      </c>
      <c r="M99" s="63">
        <v>1</v>
      </c>
      <c r="N99" s="276" t="s">
        <v>1928</v>
      </c>
      <c r="O99" s="275">
        <f>IF(Salidas!$N99="Particular",VLOOKUP(Salidas!$A99,'PPTO Conservador'!$D$1:$L$26,8,0),IF(Salidas!$N99="Complementario",VLOOKUP(Salidas!$A99,'PPTO Conservador'!$D$1:$L$26,9,FALSE),))</f>
        <v>170000</v>
      </c>
      <c r="P99" s="275">
        <f>Salidas!$M99*Salidas!$I99</f>
        <v>427</v>
      </c>
      <c r="Q99" s="275">
        <f>Salidas!$M99*Salidas!$O99</f>
        <v>170000</v>
      </c>
      <c r="R99" s="276"/>
      <c r="S99" s="64"/>
      <c r="T99" s="64"/>
      <c r="U99" s="64"/>
      <c r="V99" s="64"/>
      <c r="W99" s="64"/>
      <c r="X99" s="64"/>
      <c r="Y99" s="64"/>
      <c r="Z99" s="64"/>
    </row>
    <row r="100" spans="1:26" ht="15.75" customHeight="1">
      <c r="A100" s="57" t="s">
        <v>89</v>
      </c>
      <c r="B100" s="58" t="str">
        <f>IF(ISERROR(VLOOKUP(Salidas!$A100,Inventario!$A$2:$M$21,2,FALSE)),"",VLOOKUP(Salidas!$A100,Inventario!$A$2:$M$21,2,FALSE))</f>
        <v>Fluquadri</v>
      </c>
      <c r="C100" s="58" t="str">
        <f>IF(ISERROR(VLOOKUP(Salidas!$A100,Inventario!$A$2:$M$21,3,FALSE)),"",VLOOKUP(Salidas!$A100,Inventario!$A$2:$M$21,3,FALSE))</f>
        <v>Influenza</v>
      </c>
      <c r="D100" s="59" t="str">
        <f>IF(ISERROR(VLOOKUP(Salidas!$A100,Inventario!$A$2:$M$21,4,FALSE)),"",VLOOKUP(Salidas!$A100,Inventario!$A$2:$M$21,4,FALSE))</f>
        <v>IPS FARALLONES</v>
      </c>
      <c r="E100" s="59" t="str">
        <f>IF(ISERROR(VLOOKUP(Salidas!$A100,Inventario!$A$2:$M$21,5,FALSE)),"",VLOOKUP(Salidas!$A100,Inventario!$A$2:$M$21,5,FALSE))</f>
        <v>Sanofi</v>
      </c>
      <c r="F100" s="60" t="str">
        <f>IF(ISERROR(VLOOKUP(Salidas!$A100,Inventario!$A$2:$M$21,6,FALSE)),"",VLOOKUP(Salidas!$A100,Inventario!$A$2:$M$21,6,FALSE))</f>
        <v>164992</v>
      </c>
      <c r="G100" s="274">
        <f>IF(ISERROR(VLOOKUP(Salidas!$A100,Inventario!$A$2:$M$21,7,FALSE)),,VLOOKUP(Salidas!$A100,Inventario!$A$2:$M$21,7,FALSE))</f>
        <v>1</v>
      </c>
      <c r="H100" s="275">
        <f>IF(ISERROR(VLOOKUP(Salidas!$A100,Inventario!$A$2:$M$21,8,FALSE)),,VLOOKUP(Salidas!$A100,Inventario!$A$2:$M$21,8,FALSE))</f>
        <v>419</v>
      </c>
      <c r="I100" s="275">
        <f>IF(ISERROR(VLOOKUP(Salidas!$A100,Inventario!$A$2:$M$21,9,FALSE)),,VLOOKUP(Salidas!$A100,Inventario!$A$2:$M$21,9,FALSE))</f>
        <v>419</v>
      </c>
      <c r="J100" s="269">
        <v>44461</v>
      </c>
      <c r="K100" s="62" t="s">
        <v>158</v>
      </c>
      <c r="L100" s="270">
        <f>IF(ISERROR(VLOOKUP(Salidas!$K100,Entradas!$H$1:$I$412,2,FALSE)),"",VLOOKUP(Salidas!$K100,Entradas!$H$1:$I$412,2,FALSE))</f>
        <v>44592</v>
      </c>
      <c r="M100" s="63">
        <v>1</v>
      </c>
      <c r="N100" s="276" t="s">
        <v>1928</v>
      </c>
      <c r="O100" s="275">
        <f>IF(Salidas!$N100="Particular",VLOOKUP(Salidas!$A100,'PPTO Conservador'!$D$1:$L$26,8,0),IF(Salidas!$N100="Complementario",VLOOKUP(Salidas!$A100,'PPTO Conservador'!$D$1:$L$26,9,FALSE),))</f>
        <v>60000</v>
      </c>
      <c r="P100" s="275">
        <f>Salidas!$M100*Salidas!$I100</f>
        <v>419</v>
      </c>
      <c r="Q100" s="275">
        <f>Salidas!$M100*Salidas!$O100</f>
        <v>60000</v>
      </c>
      <c r="R100" s="276"/>
      <c r="S100" s="64"/>
      <c r="T100" s="64"/>
      <c r="U100" s="64"/>
      <c r="V100" s="64"/>
      <c r="W100" s="64"/>
      <c r="X100" s="64"/>
      <c r="Y100" s="64"/>
      <c r="Z100" s="64"/>
    </row>
    <row r="101" spans="1:26" ht="15.75" customHeight="1">
      <c r="A101" s="57" t="s">
        <v>54</v>
      </c>
      <c r="B101" s="58" t="str">
        <f>IF(ISERROR(VLOOKUP(Salidas!$A101,Inventario!$A$2:$M$21,2,FALSE)),"",VLOOKUP(Salidas!$A101,Inventario!$A$2:$M$21,2,FALSE))</f>
        <v>Prevenar</v>
      </c>
      <c r="C101" s="58" t="str">
        <f>IF(ISERROR(VLOOKUP(Salidas!$A101,Inventario!$A$2:$M$21,3,FALSE)),"",VLOOKUP(Salidas!$A101,Inventario!$A$2:$M$21,3,FALSE))</f>
        <v>Neumococo 13V</v>
      </c>
      <c r="D101" s="59" t="str">
        <f>IF(ISERROR(VLOOKUP(Salidas!$A101,Inventario!$A$2:$M$21,4,FALSE)),"",VLOOKUP(Salidas!$A101,Inventario!$A$2:$M$21,4,FALSE))</f>
        <v>Cobo Medical</v>
      </c>
      <c r="E101" s="59" t="str">
        <f>IF(ISERROR(VLOOKUP(Salidas!$A101,Inventario!$A$2:$M$21,5,FALSE)),"",VLOOKUP(Salidas!$A101,Inventario!$A$2:$M$21,5,FALSE))</f>
        <v>Pfizer</v>
      </c>
      <c r="F101" s="60" t="str">
        <f>IF(ISERROR(VLOOKUP(Salidas!$A101,Inventario!$A$2:$M$21,6,FALSE)),"",VLOOKUP(Salidas!$A101,Inventario!$A$2:$M$21,6,FALSE))</f>
        <v>2156</v>
      </c>
      <c r="G101" s="274">
        <f>IF(ISERROR(VLOOKUP(Salidas!$A101,Inventario!$A$2:$M$21,7,FALSE)),,VLOOKUP(Salidas!$A101,Inventario!$A$2:$M$21,7,FALSE))</f>
        <v>1</v>
      </c>
      <c r="H101" s="275">
        <f>IF(ISERROR(VLOOKUP(Salidas!$A101,Inventario!$A$2:$M$21,8,FALSE)),,VLOOKUP(Salidas!$A101,Inventario!$A$2:$M$21,8,FALSE))</f>
        <v>257</v>
      </c>
      <c r="I101" s="275">
        <f>IF(ISERROR(VLOOKUP(Salidas!$A101,Inventario!$A$2:$M$21,9,FALSE)),,VLOOKUP(Salidas!$A101,Inventario!$A$2:$M$21,9,FALSE))</f>
        <v>257</v>
      </c>
      <c r="J101" s="269">
        <v>44461</v>
      </c>
      <c r="K101" s="62" t="s">
        <v>167</v>
      </c>
      <c r="L101" s="270">
        <f>IF(ISERROR(VLOOKUP(Salidas!$K101,Entradas!$H$1:$I$412,2,FALSE)),"",VLOOKUP(Salidas!$K101,Entradas!$H$1:$I$412,2,FALSE))</f>
        <v>44865</v>
      </c>
      <c r="M101" s="63">
        <v>1</v>
      </c>
      <c r="N101" s="276" t="s">
        <v>1928</v>
      </c>
      <c r="O101" s="275">
        <f>IF(Salidas!$N101="Particular",VLOOKUP(Salidas!$A101,'PPTO Conservador'!$D$1:$L$26,8,0),IF(Salidas!$N101="Complementario",VLOOKUP(Salidas!$A101,'PPTO Conservador'!$D$1:$L$26,9,FALSE),))</f>
        <v>225000</v>
      </c>
      <c r="P101" s="275">
        <f>Salidas!$M101*Salidas!$I101</f>
        <v>257</v>
      </c>
      <c r="Q101" s="275">
        <f>Salidas!$M101*Salidas!$O101</f>
        <v>225000</v>
      </c>
      <c r="R101" s="276"/>
      <c r="S101" s="64"/>
      <c r="T101" s="64"/>
      <c r="U101" s="64"/>
      <c r="V101" s="64"/>
      <c r="W101" s="64"/>
      <c r="X101" s="64"/>
      <c r="Y101" s="64"/>
      <c r="Z101" s="64"/>
    </row>
    <row r="102" spans="1:26" ht="15.75" customHeight="1">
      <c r="A102" s="57" t="s">
        <v>77</v>
      </c>
      <c r="B102" s="58" t="str">
        <f>IF(ISERROR(VLOOKUP(Salidas!$A102,Inventario!$A$2:$M$21,2,FALSE)),"",VLOOKUP(Salidas!$A102,Inventario!$A$2:$M$21,2,FALSE))</f>
        <v>Hexaxim</v>
      </c>
      <c r="C102" s="58" t="str">
        <f>IF(ISERROR(VLOOKUP(Salidas!$A102,Inventario!$A$2:$M$21,3,FALSE)),"",VLOOKUP(Salidas!$A102,Inventario!$A$2:$M$21,3,FALSE))</f>
        <v>DPAT + VPI + HIB + HB</v>
      </c>
      <c r="D102" s="59" t="str">
        <f>IF(ISERROR(VLOOKUP(Salidas!$A102,Inventario!$A$2:$M$21,4,FALSE)),"",VLOOKUP(Salidas!$A102,Inventario!$A$2:$M$21,4,FALSE))</f>
        <v>IPS FARALLONES</v>
      </c>
      <c r="E102" s="59" t="str">
        <f>IF(ISERROR(VLOOKUP(Salidas!$A102,Inventario!$A$2:$M$21,5,FALSE)),"",VLOOKUP(Salidas!$A102,Inventario!$A$2:$M$21,5,FALSE))</f>
        <v>Sanofi</v>
      </c>
      <c r="F102" s="60" t="str">
        <f>IF(ISERROR(VLOOKUP(Salidas!$A102,Inventario!$A$2:$M$21,6,FALSE)),"",VLOOKUP(Salidas!$A102,Inventario!$A$2:$M$21,6,FALSE))</f>
        <v>3800</v>
      </c>
      <c r="G102" s="274">
        <f>IF(ISERROR(VLOOKUP(Salidas!$A102,Inventario!$A$2:$M$21,7,FALSE)),,VLOOKUP(Salidas!$A102,Inventario!$A$2:$M$21,7,FALSE))</f>
        <v>1</v>
      </c>
      <c r="H102" s="275">
        <f>IF(ISERROR(VLOOKUP(Salidas!$A102,Inventario!$A$2:$M$21,8,FALSE)),,VLOOKUP(Salidas!$A102,Inventario!$A$2:$M$21,8,FALSE))</f>
        <v>127</v>
      </c>
      <c r="I102" s="275">
        <f>IF(ISERROR(VLOOKUP(Salidas!$A102,Inventario!$A$2:$M$21,9,FALSE)),,VLOOKUP(Salidas!$A102,Inventario!$A$2:$M$21,9,FALSE))</f>
        <v>127</v>
      </c>
      <c r="J102" s="269">
        <v>44461</v>
      </c>
      <c r="K102" s="62" t="s">
        <v>159</v>
      </c>
      <c r="L102" s="270">
        <f>IF(ISERROR(VLOOKUP(Salidas!$K102,Entradas!$H$1:$I$412,2,FALSE)),"",VLOOKUP(Salidas!$K102,Entradas!$H$1:$I$412,2,FALSE))</f>
        <v>44773</v>
      </c>
      <c r="M102" s="63">
        <v>1</v>
      </c>
      <c r="N102" s="276" t="s">
        <v>1928</v>
      </c>
      <c r="O102" s="275">
        <f>IF(Salidas!$N102="Particular",VLOOKUP(Salidas!$A102,'PPTO Conservador'!$D$1:$L$26,8,0),IF(Salidas!$N102="Complementario",VLOOKUP(Salidas!$A102,'PPTO Conservador'!$D$1:$L$26,9,FALSE),))</f>
        <v>210000</v>
      </c>
      <c r="P102" s="275">
        <f>Salidas!$M102*Salidas!$I102</f>
        <v>127</v>
      </c>
      <c r="Q102" s="275">
        <f>Salidas!$M102*Salidas!$O102</f>
        <v>210000</v>
      </c>
      <c r="R102" s="276"/>
      <c r="S102" s="64"/>
      <c r="T102" s="64"/>
      <c r="U102" s="64"/>
      <c r="V102" s="64"/>
      <c r="W102" s="64"/>
      <c r="X102" s="64"/>
      <c r="Y102" s="64"/>
      <c r="Z102" s="64"/>
    </row>
    <row r="103" spans="1:26" ht="15.75" customHeight="1">
      <c r="A103" s="57" t="s">
        <v>89</v>
      </c>
      <c r="B103" s="58" t="str">
        <f>IF(ISERROR(VLOOKUP(Salidas!$A103,Inventario!$A$2:$M$21,2,FALSE)),"",VLOOKUP(Salidas!$A103,Inventario!$A$2:$M$21,2,FALSE))</f>
        <v>Fluquadri</v>
      </c>
      <c r="C103" s="58" t="str">
        <f>IF(ISERROR(VLOOKUP(Salidas!$A103,Inventario!$A$2:$M$21,3,FALSE)),"",VLOOKUP(Salidas!$A103,Inventario!$A$2:$M$21,3,FALSE))</f>
        <v>Influenza</v>
      </c>
      <c r="D103" s="59" t="str">
        <f>IF(ISERROR(VLOOKUP(Salidas!$A103,Inventario!$A$2:$M$21,4,FALSE)),"",VLOOKUP(Salidas!$A103,Inventario!$A$2:$M$21,4,FALSE))</f>
        <v>IPS FARALLONES</v>
      </c>
      <c r="E103" s="59" t="str">
        <f>IF(ISERROR(VLOOKUP(Salidas!$A103,Inventario!$A$2:$M$21,5,FALSE)),"",VLOOKUP(Salidas!$A103,Inventario!$A$2:$M$21,5,FALSE))</f>
        <v>Sanofi</v>
      </c>
      <c r="F103" s="60" t="str">
        <f>IF(ISERROR(VLOOKUP(Salidas!$A103,Inventario!$A$2:$M$21,6,FALSE)),"",VLOOKUP(Salidas!$A103,Inventario!$A$2:$M$21,6,FALSE))</f>
        <v>164992</v>
      </c>
      <c r="G103" s="274">
        <f>IF(ISERROR(VLOOKUP(Salidas!$A103,Inventario!$A$2:$M$21,7,FALSE)),,VLOOKUP(Salidas!$A103,Inventario!$A$2:$M$21,7,FALSE))</f>
        <v>1</v>
      </c>
      <c r="H103" s="275">
        <f>IF(ISERROR(VLOOKUP(Salidas!$A103,Inventario!$A$2:$M$21,8,FALSE)),,VLOOKUP(Salidas!$A103,Inventario!$A$2:$M$21,8,FALSE))</f>
        <v>419</v>
      </c>
      <c r="I103" s="275">
        <f>IF(ISERROR(VLOOKUP(Salidas!$A103,Inventario!$A$2:$M$21,9,FALSE)),,VLOOKUP(Salidas!$A103,Inventario!$A$2:$M$21,9,FALSE))</f>
        <v>419</v>
      </c>
      <c r="J103" s="269">
        <v>44461</v>
      </c>
      <c r="K103" s="62" t="s">
        <v>158</v>
      </c>
      <c r="L103" s="270">
        <f>IF(ISERROR(VLOOKUP(Salidas!$K103,Entradas!$H$1:$I$412,2,FALSE)),"",VLOOKUP(Salidas!$K103,Entradas!$H$1:$I$412,2,FALSE))</f>
        <v>44592</v>
      </c>
      <c r="M103" s="63">
        <v>1</v>
      </c>
      <c r="N103" s="276" t="s">
        <v>1928</v>
      </c>
      <c r="O103" s="275">
        <f>IF(Salidas!$N103="Particular",VLOOKUP(Salidas!$A103,'PPTO Conservador'!$D$1:$L$26,8,0),IF(Salidas!$N103="Complementario",VLOOKUP(Salidas!$A103,'PPTO Conservador'!$D$1:$L$26,9,FALSE),))</f>
        <v>60000</v>
      </c>
      <c r="P103" s="275">
        <f>Salidas!$M103*Salidas!$I103</f>
        <v>419</v>
      </c>
      <c r="Q103" s="275">
        <f>Salidas!$M103*Salidas!$O103</f>
        <v>60000</v>
      </c>
      <c r="R103" s="276"/>
      <c r="S103" s="64"/>
      <c r="T103" s="64"/>
      <c r="U103" s="64"/>
      <c r="V103" s="64"/>
      <c r="W103" s="64"/>
      <c r="X103" s="64"/>
      <c r="Y103" s="64"/>
      <c r="Z103" s="64"/>
    </row>
    <row r="104" spans="1:26" ht="15.75" customHeight="1">
      <c r="A104" s="57" t="s">
        <v>47</v>
      </c>
      <c r="B104" s="58" t="str">
        <f>IF(ISERROR(VLOOKUP(Salidas!$A104,Inventario!$A$2:$M$21,2,FALSE)),"",VLOOKUP(Salidas!$A104,Inventario!$A$2:$M$21,2,FALSE))</f>
        <v>Nimenrix</v>
      </c>
      <c r="C104" s="58" t="str">
        <f>IF(ISERROR(VLOOKUP(Salidas!$A104,Inventario!$A$2:$M$21,3,FALSE)),"",VLOOKUP(Salidas!$A104,Inventario!$A$2:$M$21,3,FALSE))</f>
        <v>Meningococo</v>
      </c>
      <c r="D104" s="59" t="str">
        <f>IF(ISERROR(VLOOKUP(Salidas!$A104,Inventario!$A$2:$M$21,4,FALSE)),"",VLOOKUP(Salidas!$A104,Inventario!$A$2:$M$21,4,FALSE))</f>
        <v>Cobo Medical</v>
      </c>
      <c r="E104" s="59" t="str">
        <f>IF(ISERROR(VLOOKUP(Salidas!$A104,Inventario!$A$2:$M$21,5,FALSE)),"",VLOOKUP(Salidas!$A104,Inventario!$A$2:$M$21,5,FALSE))</f>
        <v>Pfizer</v>
      </c>
      <c r="F104" s="60" t="str">
        <f>IF(ISERROR(VLOOKUP(Salidas!$A104,Inventario!$A$2:$M$21,6,FALSE)),"",VLOOKUP(Salidas!$A104,Inventario!$A$2:$M$21,6,FALSE))</f>
        <v>3904</v>
      </c>
      <c r="G104" s="274">
        <f>IF(ISERROR(VLOOKUP(Salidas!$A104,Inventario!$A$2:$M$21,7,FALSE)),,VLOOKUP(Salidas!$A104,Inventario!$A$2:$M$21,7,FALSE))</f>
        <v>1</v>
      </c>
      <c r="H104" s="275">
        <f>IF(ISERROR(VLOOKUP(Salidas!$A104,Inventario!$A$2:$M$21,8,FALSE)),,VLOOKUP(Salidas!$A104,Inventario!$A$2:$M$21,8,FALSE))</f>
        <v>427</v>
      </c>
      <c r="I104" s="275">
        <f>IF(ISERROR(VLOOKUP(Salidas!$A104,Inventario!$A$2:$M$21,9,FALSE)),,VLOOKUP(Salidas!$A104,Inventario!$A$2:$M$21,9,FALSE))</f>
        <v>427</v>
      </c>
      <c r="J104" s="269">
        <v>44462</v>
      </c>
      <c r="K104" s="62" t="s">
        <v>169</v>
      </c>
      <c r="L104" s="270">
        <f>IF(ISERROR(VLOOKUP(Salidas!$K104,Entradas!$H$1:$I$412,2,FALSE)),"",VLOOKUP(Salidas!$K104,Entradas!$H$1:$I$412,2,FALSE))</f>
        <v>44834</v>
      </c>
      <c r="M104" s="63">
        <v>1</v>
      </c>
      <c r="N104" s="276" t="s">
        <v>1928</v>
      </c>
      <c r="O104" s="275">
        <f>IF(Salidas!$N104="Particular",VLOOKUP(Salidas!$A104,'PPTO Conservador'!$D$1:$L$26,8,0),IF(Salidas!$N104="Complementario",VLOOKUP(Salidas!$A104,'PPTO Conservador'!$D$1:$L$26,9,FALSE),))</f>
        <v>170000</v>
      </c>
      <c r="P104" s="275">
        <f>Salidas!$M104*Salidas!$I104</f>
        <v>427</v>
      </c>
      <c r="Q104" s="275">
        <f>Salidas!$M104*Salidas!$O104</f>
        <v>170000</v>
      </c>
      <c r="R104" s="276"/>
      <c r="S104" s="64"/>
      <c r="T104" s="64"/>
      <c r="U104" s="64"/>
      <c r="V104" s="64"/>
      <c r="W104" s="64"/>
      <c r="X104" s="64"/>
      <c r="Y104" s="64"/>
      <c r="Z104" s="64"/>
    </row>
    <row r="105" spans="1:26" ht="15.75" customHeight="1">
      <c r="A105" s="57" t="s">
        <v>89</v>
      </c>
      <c r="B105" s="58" t="str">
        <f>IF(ISERROR(VLOOKUP(Salidas!$A105,Inventario!$A$2:$M$21,2,FALSE)),"",VLOOKUP(Salidas!$A105,Inventario!$A$2:$M$21,2,FALSE))</f>
        <v>Fluquadri</v>
      </c>
      <c r="C105" s="58" t="str">
        <f>IF(ISERROR(VLOOKUP(Salidas!$A105,Inventario!$A$2:$M$21,3,FALSE)),"",VLOOKUP(Salidas!$A105,Inventario!$A$2:$M$21,3,FALSE))</f>
        <v>Influenza</v>
      </c>
      <c r="D105" s="59" t="str">
        <f>IF(ISERROR(VLOOKUP(Salidas!$A105,Inventario!$A$2:$M$21,4,FALSE)),"",VLOOKUP(Salidas!$A105,Inventario!$A$2:$M$21,4,FALSE))</f>
        <v>IPS FARALLONES</v>
      </c>
      <c r="E105" s="59" t="str">
        <f>IF(ISERROR(VLOOKUP(Salidas!$A105,Inventario!$A$2:$M$21,5,FALSE)),"",VLOOKUP(Salidas!$A105,Inventario!$A$2:$M$21,5,FALSE))</f>
        <v>Sanofi</v>
      </c>
      <c r="F105" s="60" t="str">
        <f>IF(ISERROR(VLOOKUP(Salidas!$A105,Inventario!$A$2:$M$21,6,FALSE)),"",VLOOKUP(Salidas!$A105,Inventario!$A$2:$M$21,6,FALSE))</f>
        <v>164992</v>
      </c>
      <c r="G105" s="274">
        <f>IF(ISERROR(VLOOKUP(Salidas!$A105,Inventario!$A$2:$M$21,7,FALSE)),,VLOOKUP(Salidas!$A105,Inventario!$A$2:$M$21,7,FALSE))</f>
        <v>1</v>
      </c>
      <c r="H105" s="275">
        <f>IF(ISERROR(VLOOKUP(Salidas!$A105,Inventario!$A$2:$M$21,8,FALSE)),,VLOOKUP(Salidas!$A105,Inventario!$A$2:$M$21,8,FALSE))</f>
        <v>419</v>
      </c>
      <c r="I105" s="275">
        <f>IF(ISERROR(VLOOKUP(Salidas!$A105,Inventario!$A$2:$M$21,9,FALSE)),,VLOOKUP(Salidas!$A105,Inventario!$A$2:$M$21,9,FALSE))</f>
        <v>419</v>
      </c>
      <c r="J105" s="269">
        <v>44462</v>
      </c>
      <c r="K105" s="62" t="s">
        <v>158</v>
      </c>
      <c r="L105" s="270">
        <f>IF(ISERROR(VLOOKUP(Salidas!$K105,Entradas!$H$1:$I$412,2,FALSE)),"",VLOOKUP(Salidas!$K105,Entradas!$H$1:$I$412,2,FALSE))</f>
        <v>44592</v>
      </c>
      <c r="M105" s="63">
        <v>1</v>
      </c>
      <c r="N105" s="276" t="s">
        <v>1928</v>
      </c>
      <c r="O105" s="275">
        <f>IF(Salidas!$N105="Particular",VLOOKUP(Salidas!$A105,'PPTO Conservador'!$D$1:$L$26,8,0),IF(Salidas!$N105="Complementario",VLOOKUP(Salidas!$A105,'PPTO Conservador'!$D$1:$L$26,9,FALSE),))</f>
        <v>60000</v>
      </c>
      <c r="P105" s="275">
        <f>Salidas!$M105*Salidas!$I105</f>
        <v>419</v>
      </c>
      <c r="Q105" s="275">
        <f>Salidas!$M105*Salidas!$O105</f>
        <v>60000</v>
      </c>
      <c r="R105" s="276"/>
      <c r="S105" s="64"/>
      <c r="T105" s="64"/>
      <c r="U105" s="64"/>
      <c r="V105" s="64"/>
      <c r="W105" s="64"/>
      <c r="X105" s="64"/>
      <c r="Y105" s="64"/>
      <c r="Z105" s="64"/>
    </row>
    <row r="106" spans="1:26" ht="15.75" customHeight="1">
      <c r="A106" s="57" t="s">
        <v>47</v>
      </c>
      <c r="B106" s="58" t="str">
        <f>IF(ISERROR(VLOOKUP(Salidas!$A106,Inventario!$A$2:$M$21,2,FALSE)),"",VLOOKUP(Salidas!$A106,Inventario!$A$2:$M$21,2,FALSE))</f>
        <v>Nimenrix</v>
      </c>
      <c r="C106" s="58" t="str">
        <f>IF(ISERROR(VLOOKUP(Salidas!$A106,Inventario!$A$2:$M$21,3,FALSE)),"",VLOOKUP(Salidas!$A106,Inventario!$A$2:$M$21,3,FALSE))</f>
        <v>Meningococo</v>
      </c>
      <c r="D106" s="59" t="str">
        <f>IF(ISERROR(VLOOKUP(Salidas!$A106,Inventario!$A$2:$M$21,4,FALSE)),"",VLOOKUP(Salidas!$A106,Inventario!$A$2:$M$21,4,FALSE))</f>
        <v>Cobo Medical</v>
      </c>
      <c r="E106" s="59" t="str">
        <f>IF(ISERROR(VLOOKUP(Salidas!$A106,Inventario!$A$2:$M$21,5,FALSE)),"",VLOOKUP(Salidas!$A106,Inventario!$A$2:$M$21,5,FALSE))</f>
        <v>Pfizer</v>
      </c>
      <c r="F106" s="60" t="str">
        <f>IF(ISERROR(VLOOKUP(Salidas!$A106,Inventario!$A$2:$M$21,6,FALSE)),"",VLOOKUP(Salidas!$A106,Inventario!$A$2:$M$21,6,FALSE))</f>
        <v>3904</v>
      </c>
      <c r="G106" s="274">
        <f>IF(ISERROR(VLOOKUP(Salidas!$A106,Inventario!$A$2:$M$21,7,FALSE)),,VLOOKUP(Salidas!$A106,Inventario!$A$2:$M$21,7,FALSE))</f>
        <v>1</v>
      </c>
      <c r="H106" s="275">
        <f>IF(ISERROR(VLOOKUP(Salidas!$A106,Inventario!$A$2:$M$21,8,FALSE)),,VLOOKUP(Salidas!$A106,Inventario!$A$2:$M$21,8,FALSE))</f>
        <v>427</v>
      </c>
      <c r="I106" s="275">
        <f>IF(ISERROR(VLOOKUP(Salidas!$A106,Inventario!$A$2:$M$21,9,FALSE)),,VLOOKUP(Salidas!$A106,Inventario!$A$2:$M$21,9,FALSE))</f>
        <v>427</v>
      </c>
      <c r="J106" s="269">
        <v>44462</v>
      </c>
      <c r="K106" s="62" t="s">
        <v>169</v>
      </c>
      <c r="L106" s="270">
        <f>IF(ISERROR(VLOOKUP(Salidas!$K106,Entradas!$H$1:$I$412,2,FALSE)),"",VLOOKUP(Salidas!$K106,Entradas!$H$1:$I$412,2,FALSE))</f>
        <v>44834</v>
      </c>
      <c r="M106" s="63">
        <v>1</v>
      </c>
      <c r="N106" s="276" t="s">
        <v>1928</v>
      </c>
      <c r="O106" s="275">
        <f>IF(Salidas!$N106="Particular",VLOOKUP(Salidas!$A106,'PPTO Conservador'!$D$1:$L$26,8,0),IF(Salidas!$N106="Complementario",VLOOKUP(Salidas!$A106,'PPTO Conservador'!$D$1:$L$26,9,FALSE),))</f>
        <v>170000</v>
      </c>
      <c r="P106" s="275">
        <f>Salidas!$M106*Salidas!$I106</f>
        <v>427</v>
      </c>
      <c r="Q106" s="275">
        <f>Salidas!$M106*Salidas!$O106</f>
        <v>170000</v>
      </c>
      <c r="R106" s="276"/>
      <c r="S106" s="64"/>
      <c r="T106" s="64"/>
      <c r="U106" s="64"/>
      <c r="V106" s="64"/>
      <c r="W106" s="64"/>
      <c r="X106" s="64"/>
      <c r="Y106" s="64"/>
      <c r="Z106" s="64"/>
    </row>
    <row r="107" spans="1:26" ht="15.75" customHeight="1">
      <c r="A107" s="57" t="s">
        <v>89</v>
      </c>
      <c r="B107" s="58" t="str">
        <f>IF(ISERROR(VLOOKUP(Salidas!$A107,Inventario!$A$2:$M$21,2,FALSE)),"",VLOOKUP(Salidas!$A107,Inventario!$A$2:$M$21,2,FALSE))</f>
        <v>Fluquadri</v>
      </c>
      <c r="C107" s="58" t="str">
        <f>IF(ISERROR(VLOOKUP(Salidas!$A107,Inventario!$A$2:$M$21,3,FALSE)),"",VLOOKUP(Salidas!$A107,Inventario!$A$2:$M$21,3,FALSE))</f>
        <v>Influenza</v>
      </c>
      <c r="D107" s="59" t="str">
        <f>IF(ISERROR(VLOOKUP(Salidas!$A107,Inventario!$A$2:$M$21,4,FALSE)),"",VLOOKUP(Salidas!$A107,Inventario!$A$2:$M$21,4,FALSE))</f>
        <v>IPS FARALLONES</v>
      </c>
      <c r="E107" s="59" t="str">
        <f>IF(ISERROR(VLOOKUP(Salidas!$A107,Inventario!$A$2:$M$21,5,FALSE)),"",VLOOKUP(Salidas!$A107,Inventario!$A$2:$M$21,5,FALSE))</f>
        <v>Sanofi</v>
      </c>
      <c r="F107" s="60" t="str">
        <f>IF(ISERROR(VLOOKUP(Salidas!$A107,Inventario!$A$2:$M$21,6,FALSE)),"",VLOOKUP(Salidas!$A107,Inventario!$A$2:$M$21,6,FALSE))</f>
        <v>164992</v>
      </c>
      <c r="G107" s="274">
        <f>IF(ISERROR(VLOOKUP(Salidas!$A107,Inventario!$A$2:$M$21,7,FALSE)),,VLOOKUP(Salidas!$A107,Inventario!$A$2:$M$21,7,FALSE))</f>
        <v>1</v>
      </c>
      <c r="H107" s="275">
        <f>IF(ISERROR(VLOOKUP(Salidas!$A107,Inventario!$A$2:$M$21,8,FALSE)),,VLOOKUP(Salidas!$A107,Inventario!$A$2:$M$21,8,FALSE))</f>
        <v>419</v>
      </c>
      <c r="I107" s="275">
        <f>IF(ISERROR(VLOOKUP(Salidas!$A107,Inventario!$A$2:$M$21,9,FALSE)),,VLOOKUP(Salidas!$A107,Inventario!$A$2:$M$21,9,FALSE))</f>
        <v>419</v>
      </c>
      <c r="J107" s="269">
        <v>44464</v>
      </c>
      <c r="K107" s="62" t="s">
        <v>158</v>
      </c>
      <c r="L107" s="270">
        <f>IF(ISERROR(VLOOKUP(Salidas!$K107,Entradas!$H$1:$I$412,2,FALSE)),"",VLOOKUP(Salidas!$K107,Entradas!$H$1:$I$412,2,FALSE))</f>
        <v>44592</v>
      </c>
      <c r="M107" s="63">
        <v>1</v>
      </c>
      <c r="N107" s="276" t="s">
        <v>1928</v>
      </c>
      <c r="O107" s="275">
        <f>IF(Salidas!$N107="Particular",VLOOKUP(Salidas!$A107,'PPTO Conservador'!$D$1:$L$26,8,0),IF(Salidas!$N107="Complementario",VLOOKUP(Salidas!$A107,'PPTO Conservador'!$D$1:$L$26,9,FALSE),))</f>
        <v>60000</v>
      </c>
      <c r="P107" s="275">
        <f>Salidas!$M107*Salidas!$I107</f>
        <v>419</v>
      </c>
      <c r="Q107" s="275">
        <f>Salidas!$M107*Salidas!$O107</f>
        <v>60000</v>
      </c>
      <c r="R107" s="276"/>
      <c r="S107" s="64"/>
      <c r="T107" s="64"/>
      <c r="U107" s="64"/>
      <c r="V107" s="64"/>
      <c r="W107" s="64"/>
      <c r="X107" s="64"/>
      <c r="Y107" s="64"/>
      <c r="Z107" s="64"/>
    </row>
    <row r="108" spans="1:26" ht="15.75" customHeight="1">
      <c r="A108" s="57" t="s">
        <v>89</v>
      </c>
      <c r="B108" s="58" t="str">
        <f>IF(ISERROR(VLOOKUP(Salidas!$A108,Inventario!$A$2:$M$21,2,FALSE)),"",VLOOKUP(Salidas!$A108,Inventario!$A$2:$M$21,2,FALSE))</f>
        <v>Fluquadri</v>
      </c>
      <c r="C108" s="58" t="str">
        <f>IF(ISERROR(VLOOKUP(Salidas!$A108,Inventario!$A$2:$M$21,3,FALSE)),"",VLOOKUP(Salidas!$A108,Inventario!$A$2:$M$21,3,FALSE))</f>
        <v>Influenza</v>
      </c>
      <c r="D108" s="59" t="str">
        <f>IF(ISERROR(VLOOKUP(Salidas!$A108,Inventario!$A$2:$M$21,4,FALSE)),"",VLOOKUP(Salidas!$A108,Inventario!$A$2:$M$21,4,FALSE))</f>
        <v>IPS FARALLONES</v>
      </c>
      <c r="E108" s="59" t="str">
        <f>IF(ISERROR(VLOOKUP(Salidas!$A108,Inventario!$A$2:$M$21,5,FALSE)),"",VLOOKUP(Salidas!$A108,Inventario!$A$2:$M$21,5,FALSE))</f>
        <v>Sanofi</v>
      </c>
      <c r="F108" s="60" t="str">
        <f>IF(ISERROR(VLOOKUP(Salidas!$A108,Inventario!$A$2:$M$21,6,FALSE)),"",VLOOKUP(Salidas!$A108,Inventario!$A$2:$M$21,6,FALSE))</f>
        <v>164992</v>
      </c>
      <c r="G108" s="274">
        <f>IF(ISERROR(VLOOKUP(Salidas!$A108,Inventario!$A$2:$M$21,7,FALSE)),,VLOOKUP(Salidas!$A108,Inventario!$A$2:$M$21,7,FALSE))</f>
        <v>1</v>
      </c>
      <c r="H108" s="275">
        <f>IF(ISERROR(VLOOKUP(Salidas!$A108,Inventario!$A$2:$M$21,8,FALSE)),,VLOOKUP(Salidas!$A108,Inventario!$A$2:$M$21,8,FALSE))</f>
        <v>419</v>
      </c>
      <c r="I108" s="275">
        <f>IF(ISERROR(VLOOKUP(Salidas!$A108,Inventario!$A$2:$M$21,9,FALSE)),,VLOOKUP(Salidas!$A108,Inventario!$A$2:$M$21,9,FALSE))</f>
        <v>419</v>
      </c>
      <c r="J108" s="269">
        <v>44464</v>
      </c>
      <c r="K108" s="62" t="s">
        <v>158</v>
      </c>
      <c r="L108" s="270">
        <f>IF(ISERROR(VLOOKUP(Salidas!$K108,Entradas!$H$1:$I$412,2,FALSE)),"",VLOOKUP(Salidas!$K108,Entradas!$H$1:$I$412,2,FALSE))</f>
        <v>44592</v>
      </c>
      <c r="M108" s="63">
        <v>1</v>
      </c>
      <c r="N108" s="276" t="s">
        <v>1928</v>
      </c>
      <c r="O108" s="275">
        <f>IF(Salidas!$N108="Particular",VLOOKUP(Salidas!$A108,'PPTO Conservador'!$D$1:$L$26,8,0),IF(Salidas!$N108="Complementario",VLOOKUP(Salidas!$A108,'PPTO Conservador'!$D$1:$L$26,9,FALSE),))</f>
        <v>60000</v>
      </c>
      <c r="P108" s="275">
        <f>Salidas!$M108*Salidas!$I108</f>
        <v>419</v>
      </c>
      <c r="Q108" s="275">
        <f>Salidas!$M108*Salidas!$O108</f>
        <v>60000</v>
      </c>
      <c r="R108" s="276"/>
      <c r="S108" s="64"/>
      <c r="T108" s="64"/>
      <c r="U108" s="64"/>
      <c r="V108" s="64"/>
      <c r="W108" s="64"/>
      <c r="X108" s="64"/>
      <c r="Y108" s="64"/>
      <c r="Z108" s="64"/>
    </row>
    <row r="109" spans="1:26" ht="15.75" customHeight="1">
      <c r="A109" s="57" t="s">
        <v>118</v>
      </c>
      <c r="B109" s="58" t="str">
        <f>IF(ISERROR(VLOOKUP(Salidas!$A109,Inventario!$A$2:$M$21,2,FALSE)),"",VLOOKUP(Salidas!$A109,Inventario!$A$2:$M$21,2,FALSE))</f>
        <v>Varivax</v>
      </c>
      <c r="C109" s="58" t="str">
        <f>IF(ISERROR(VLOOKUP(Salidas!$A109,Inventario!$A$2:$M$21,3,FALSE)),"",VLOOKUP(Salidas!$A109,Inventario!$A$2:$M$21,3,FALSE))</f>
        <v>Varicela</v>
      </c>
      <c r="D109" s="59" t="str">
        <f>IF(ISERROR(VLOOKUP(Salidas!$A109,Inventario!$A$2:$M$21,4,FALSE)),"",VLOOKUP(Salidas!$A109,Inventario!$A$2:$M$21,4,FALSE))</f>
        <v>IPS FARALLONES</v>
      </c>
      <c r="E109" s="59" t="str">
        <f>IF(ISERROR(VLOOKUP(Salidas!$A109,Inventario!$A$2:$M$21,5,FALSE)),"",VLOOKUP(Salidas!$A109,Inventario!$A$2:$M$21,5,FALSE))</f>
        <v>Merck</v>
      </c>
      <c r="F109" s="60" t="str">
        <f>IF(ISERROR(VLOOKUP(Salidas!$A109,Inventario!$A$2:$M$21,6,FALSE)),"",VLOOKUP(Salidas!$A109,Inventario!$A$2:$M$21,6,FALSE))</f>
        <v>4500</v>
      </c>
      <c r="G109" s="274">
        <f>IF(ISERROR(VLOOKUP(Salidas!$A109,Inventario!$A$2:$M$21,7,FALSE)),,VLOOKUP(Salidas!$A109,Inventario!$A$2:$M$21,7,FALSE))</f>
        <v>1</v>
      </c>
      <c r="H109" s="275">
        <f>IF(ISERROR(VLOOKUP(Salidas!$A109,Inventario!$A$2:$M$21,8,FALSE)),,VLOOKUP(Salidas!$A109,Inventario!$A$2:$M$21,8,FALSE))</f>
        <v>47</v>
      </c>
      <c r="I109" s="275">
        <f>IF(ISERROR(VLOOKUP(Salidas!$A109,Inventario!$A$2:$M$21,9,FALSE)),,VLOOKUP(Salidas!$A109,Inventario!$A$2:$M$21,9,FALSE))</f>
        <v>47</v>
      </c>
      <c r="J109" s="269">
        <v>44464</v>
      </c>
      <c r="K109" s="62" t="s">
        <v>172</v>
      </c>
      <c r="L109" s="270">
        <f>IF(ISERROR(VLOOKUP(Salidas!$K109,Entradas!$H$1:$I$412,2,FALSE)),"",VLOOKUP(Salidas!$K109,Entradas!$H$1:$I$412,2,FALSE))</f>
        <v>45046</v>
      </c>
      <c r="M109" s="63">
        <v>1</v>
      </c>
      <c r="N109" s="276" t="s">
        <v>1928</v>
      </c>
      <c r="O109" s="275">
        <f>IF(Salidas!$N109="Particular",VLOOKUP(Salidas!$A109,'PPTO Conservador'!$D$1:$L$26,8,0),IF(Salidas!$N109="Complementario",VLOOKUP(Salidas!$A109,'PPTO Conservador'!$D$1:$L$26,9,FALSE),))</f>
        <v>150000</v>
      </c>
      <c r="P109" s="275">
        <f>Salidas!$M109*Salidas!$I109</f>
        <v>47</v>
      </c>
      <c r="Q109" s="275">
        <f>Salidas!$M109*Salidas!$O109</f>
        <v>150000</v>
      </c>
      <c r="R109" s="276"/>
      <c r="S109" s="64"/>
      <c r="T109" s="64"/>
      <c r="U109" s="64"/>
      <c r="V109" s="64"/>
      <c r="W109" s="64"/>
      <c r="X109" s="64"/>
      <c r="Y109" s="64"/>
      <c r="Z109" s="64"/>
    </row>
    <row r="110" spans="1:26" ht="15.75" customHeight="1">
      <c r="A110" s="57" t="s">
        <v>58</v>
      </c>
      <c r="B110" s="58" t="str">
        <f>IF(ISERROR(VLOOKUP(Salidas!$A110,Inventario!$A$2:$M$21,2,FALSE)),"",VLOOKUP(Salidas!$A110,Inventario!$A$2:$M$21,2,FALSE))</f>
        <v>Proquad</v>
      </c>
      <c r="C110" s="58" t="str">
        <f>IF(ISERROR(VLOOKUP(Salidas!$A110,Inventario!$A$2:$M$21,3,FALSE)),"",VLOOKUP(Salidas!$A110,Inventario!$A$2:$M$21,3,FALSE))</f>
        <v>Sarampion + Rubeola + parotiditis + varicela</v>
      </c>
      <c r="D110" s="59" t="str">
        <f>IF(ISERROR(VLOOKUP(Salidas!$A110,Inventario!$A$2:$M$21,4,FALSE)),"",VLOOKUP(Salidas!$A110,Inventario!$A$2:$M$21,4,FALSE))</f>
        <v>IPS FARALLONES</v>
      </c>
      <c r="E110" s="59" t="str">
        <f>IF(ISERROR(VLOOKUP(Salidas!$A110,Inventario!$A$2:$M$21,5,FALSE)),"",VLOOKUP(Salidas!$A110,Inventario!$A$2:$M$21,5,FALSE))</f>
        <v>Merck</v>
      </c>
      <c r="F110" s="60" t="str">
        <f>IF(ISERROR(VLOOKUP(Salidas!$A110,Inventario!$A$2:$M$21,6,FALSE)),"",VLOOKUP(Salidas!$A110,Inventario!$A$2:$M$21,6,FALSE))</f>
        <v>4200</v>
      </c>
      <c r="G110" s="274">
        <f>IF(ISERROR(VLOOKUP(Salidas!$A110,Inventario!$A$2:$M$21,7,FALSE)),,VLOOKUP(Salidas!$A110,Inventario!$A$2:$M$21,7,FALSE))</f>
        <v>1</v>
      </c>
      <c r="H110" s="275">
        <f>IF(ISERROR(VLOOKUP(Salidas!$A110,Inventario!$A$2:$M$21,8,FALSE)),,VLOOKUP(Salidas!$A110,Inventario!$A$2:$M$21,8,FALSE))</f>
        <v>76</v>
      </c>
      <c r="I110" s="275">
        <f>IF(ISERROR(VLOOKUP(Salidas!$A110,Inventario!$A$2:$M$21,9,FALSE)),,VLOOKUP(Salidas!$A110,Inventario!$A$2:$M$21,9,FALSE))</f>
        <v>76</v>
      </c>
      <c r="J110" s="269">
        <v>44464</v>
      </c>
      <c r="K110" s="62" t="s">
        <v>170</v>
      </c>
      <c r="L110" s="270">
        <f>IF(ISERROR(VLOOKUP(Salidas!$K110,Entradas!$H$1:$I$412,2,FALSE)),"",VLOOKUP(Salidas!$K110,Entradas!$H$1:$I$412,2,FALSE))</f>
        <v>44650</v>
      </c>
      <c r="M110" s="63">
        <v>1</v>
      </c>
      <c r="N110" s="276" t="s">
        <v>375</v>
      </c>
      <c r="O110" s="275">
        <f>IF(Salidas!$N110="Particular",VLOOKUP(Salidas!$A110,'PPTO Conservador'!$D$1:$L$26,8,0),IF(Salidas!$N110="Complementario",VLOOKUP(Salidas!$A110,'PPTO Conservador'!$D$1:$L$26,9,FALSE),))</f>
        <v>250000</v>
      </c>
      <c r="P110" s="275">
        <f>Salidas!$M110*Salidas!$I110</f>
        <v>76</v>
      </c>
      <c r="Q110" s="275">
        <f>Salidas!$M110*Salidas!$O110</f>
        <v>250000</v>
      </c>
      <c r="R110" s="276"/>
      <c r="S110" s="64"/>
      <c r="T110" s="64"/>
      <c r="U110" s="64"/>
      <c r="V110" s="64"/>
      <c r="W110" s="64"/>
      <c r="X110" s="64"/>
      <c r="Y110" s="64"/>
      <c r="Z110" s="64"/>
    </row>
    <row r="111" spans="1:26" ht="15.75" customHeight="1">
      <c r="A111" s="57" t="s">
        <v>85</v>
      </c>
      <c r="B111" s="58" t="str">
        <f>IF(ISERROR(VLOOKUP(Salidas!$A111,Inventario!$A$2:$M$21,2,FALSE)),"",VLOOKUP(Salidas!$A111,Inventario!$A$2:$M$21,2,FALSE))</f>
        <v xml:space="preserve">Avaxim 80 </v>
      </c>
      <c r="C111" s="58" t="str">
        <f>IF(ISERROR(VLOOKUP(Salidas!$A111,Inventario!$A$2:$M$21,3,FALSE)),"",VLOOKUP(Salidas!$A111,Inventario!$A$2:$M$21,3,FALSE))</f>
        <v>Hepatitis A niño</v>
      </c>
      <c r="D111" s="59" t="str">
        <f>IF(ISERROR(VLOOKUP(Salidas!$A111,Inventario!$A$2:$M$21,4,FALSE)),"",VLOOKUP(Salidas!$A111,Inventario!$A$2:$M$21,4,FALSE))</f>
        <v>IPS FARALLONES</v>
      </c>
      <c r="E111" s="59" t="str">
        <f>IF(ISERROR(VLOOKUP(Salidas!$A111,Inventario!$A$2:$M$21,5,FALSE)),"",VLOOKUP(Salidas!$A111,Inventario!$A$2:$M$21,5,FALSE))</f>
        <v>Sanofi</v>
      </c>
      <c r="F111" s="60" t="str">
        <f>IF(ISERROR(VLOOKUP(Salidas!$A111,Inventario!$A$2:$M$21,6,FALSE)),"",VLOOKUP(Salidas!$A111,Inventario!$A$2:$M$21,6,FALSE))</f>
        <v>2500</v>
      </c>
      <c r="G111" s="274">
        <f>IF(ISERROR(VLOOKUP(Salidas!$A111,Inventario!$A$2:$M$21,7,FALSE)),,VLOOKUP(Salidas!$A111,Inventario!$A$2:$M$21,7,FALSE))</f>
        <v>1</v>
      </c>
      <c r="H111" s="275">
        <f>IF(ISERROR(VLOOKUP(Salidas!$A111,Inventario!$A$2:$M$21,8,FALSE)),,VLOOKUP(Salidas!$A111,Inventario!$A$2:$M$21,8,FALSE))</f>
        <v>153</v>
      </c>
      <c r="I111" s="275">
        <f>IF(ISERROR(VLOOKUP(Salidas!$A111,Inventario!$A$2:$M$21,9,FALSE)),,VLOOKUP(Salidas!$A111,Inventario!$A$2:$M$21,9,FALSE))</f>
        <v>153</v>
      </c>
      <c r="J111" s="269">
        <v>44464</v>
      </c>
      <c r="K111" s="62" t="s">
        <v>1800</v>
      </c>
      <c r="L111" s="270" t="str">
        <f>IF(ISERROR(VLOOKUP(Salidas!$K111,Entradas!$H$1:$I$412,2,FALSE)),"",VLOOKUP(Salidas!$K111,Entradas!$H$1:$I$412,2,FALSE))</f>
        <v/>
      </c>
      <c r="M111" s="63">
        <v>1</v>
      </c>
      <c r="N111" s="276" t="s">
        <v>375</v>
      </c>
      <c r="O111" s="275">
        <f>IF(Salidas!$N111="Particular",VLOOKUP(Salidas!$A111,'PPTO Conservador'!$D$1:$L$26,8,0),IF(Salidas!$N111="Complementario",VLOOKUP(Salidas!$A111,'PPTO Conservador'!$D$1:$L$26,9,FALSE),))</f>
        <v>150000</v>
      </c>
      <c r="P111" s="275">
        <f>Salidas!$M111*Salidas!$I111</f>
        <v>153</v>
      </c>
      <c r="Q111" s="275">
        <f>Salidas!$M111*Salidas!$O111</f>
        <v>150000</v>
      </c>
      <c r="R111" s="276"/>
      <c r="S111" s="64"/>
      <c r="T111" s="64"/>
      <c r="U111" s="64"/>
      <c r="V111" s="64"/>
      <c r="W111" s="64"/>
      <c r="X111" s="64"/>
      <c r="Y111" s="64"/>
      <c r="Z111" s="64"/>
    </row>
    <row r="112" spans="1:26" ht="15.75" customHeight="1">
      <c r="A112" s="57" t="s">
        <v>47</v>
      </c>
      <c r="B112" s="58" t="str">
        <f>IF(ISERROR(VLOOKUP(Salidas!$A112,Inventario!$A$2:$M$21,2,FALSE)),"",VLOOKUP(Salidas!$A112,Inventario!$A$2:$M$21,2,FALSE))</f>
        <v>Nimenrix</v>
      </c>
      <c r="C112" s="58" t="str">
        <f>IF(ISERROR(VLOOKUP(Salidas!$A112,Inventario!$A$2:$M$21,3,FALSE)),"",VLOOKUP(Salidas!$A112,Inventario!$A$2:$M$21,3,FALSE))</f>
        <v>Meningococo</v>
      </c>
      <c r="D112" s="59" t="str">
        <f>IF(ISERROR(VLOOKUP(Salidas!$A112,Inventario!$A$2:$M$21,4,FALSE)),"",VLOOKUP(Salidas!$A112,Inventario!$A$2:$M$21,4,FALSE))</f>
        <v>Cobo Medical</v>
      </c>
      <c r="E112" s="59" t="str">
        <f>IF(ISERROR(VLOOKUP(Salidas!$A112,Inventario!$A$2:$M$21,5,FALSE)),"",VLOOKUP(Salidas!$A112,Inventario!$A$2:$M$21,5,FALSE))</f>
        <v>Pfizer</v>
      </c>
      <c r="F112" s="60" t="str">
        <f>IF(ISERROR(VLOOKUP(Salidas!$A112,Inventario!$A$2:$M$21,6,FALSE)),"",VLOOKUP(Salidas!$A112,Inventario!$A$2:$M$21,6,FALSE))</f>
        <v>3904</v>
      </c>
      <c r="G112" s="274">
        <f>IF(ISERROR(VLOOKUP(Salidas!$A112,Inventario!$A$2:$M$21,7,FALSE)),,VLOOKUP(Salidas!$A112,Inventario!$A$2:$M$21,7,FALSE))</f>
        <v>1</v>
      </c>
      <c r="H112" s="275">
        <f>IF(ISERROR(VLOOKUP(Salidas!$A112,Inventario!$A$2:$M$21,8,FALSE)),,VLOOKUP(Salidas!$A112,Inventario!$A$2:$M$21,8,FALSE))</f>
        <v>427</v>
      </c>
      <c r="I112" s="275">
        <f>IF(ISERROR(VLOOKUP(Salidas!$A112,Inventario!$A$2:$M$21,9,FALSE)),,VLOOKUP(Salidas!$A112,Inventario!$A$2:$M$21,9,FALSE))</f>
        <v>427</v>
      </c>
      <c r="J112" s="269">
        <v>44464</v>
      </c>
      <c r="K112" s="62" t="s">
        <v>169</v>
      </c>
      <c r="L112" s="270">
        <f>IF(ISERROR(VLOOKUP(Salidas!$K112,Entradas!$H$1:$I$412,2,FALSE)),"",VLOOKUP(Salidas!$K112,Entradas!$H$1:$I$412,2,FALSE))</f>
        <v>44834</v>
      </c>
      <c r="M112" s="63">
        <v>1</v>
      </c>
      <c r="N112" s="276" t="s">
        <v>375</v>
      </c>
      <c r="O112" s="275">
        <f>IF(Salidas!$N112="Particular",VLOOKUP(Salidas!$A112,'PPTO Conservador'!$D$1:$L$26,8,0),IF(Salidas!$N112="Complementario",VLOOKUP(Salidas!$A112,'PPTO Conservador'!$D$1:$L$26,9,FALSE),))</f>
        <v>200000</v>
      </c>
      <c r="P112" s="275">
        <f>Salidas!$M112*Salidas!$I112</f>
        <v>427</v>
      </c>
      <c r="Q112" s="275">
        <f>Salidas!$M112*Salidas!$O112</f>
        <v>200000</v>
      </c>
      <c r="R112" s="276"/>
      <c r="S112" s="64"/>
      <c r="T112" s="64"/>
      <c r="U112" s="64"/>
      <c r="V112" s="64"/>
      <c r="W112" s="64"/>
      <c r="X112" s="64"/>
      <c r="Y112" s="64"/>
      <c r="Z112" s="64"/>
    </row>
    <row r="113" spans="1:26" ht="15.75" customHeight="1">
      <c r="A113" s="57" t="s">
        <v>104</v>
      </c>
      <c r="B113" s="58" t="str">
        <f>IF(ISERROR(VLOOKUP(Salidas!$A113,Inventario!$A$2:$M$21,2,FALSE)),"",VLOOKUP(Salidas!$A113,Inventario!$A$2:$M$21,2,FALSE))</f>
        <v>Boostrix</v>
      </c>
      <c r="C113" s="58" t="str">
        <f>IF(ISERROR(VLOOKUP(Salidas!$A113,Inventario!$A$2:$M$21,3,FALSE)),"",VLOOKUP(Salidas!$A113,Inventario!$A$2:$M$21,3,FALSE))</f>
        <v>DPT</v>
      </c>
      <c r="D113" s="59" t="str">
        <f>IF(ISERROR(VLOOKUP(Salidas!$A113,Inventario!$A$2:$M$21,4,FALSE)),"",VLOOKUP(Salidas!$A113,Inventario!$A$2:$M$21,4,FALSE))</f>
        <v>IPS FARALLONES</v>
      </c>
      <c r="E113" s="59" t="str">
        <f>IF(ISERROR(VLOOKUP(Salidas!$A113,Inventario!$A$2:$M$21,5,FALSE)),"",VLOOKUP(Salidas!$A113,Inventario!$A$2:$M$21,5,FALSE))</f>
        <v>Glaxo</v>
      </c>
      <c r="F113" s="60" t="str">
        <f>IF(ISERROR(VLOOKUP(Salidas!$A113,Inventario!$A$2:$M$21,6,FALSE)),"",VLOOKUP(Salidas!$A113,Inventario!$A$2:$M$21,6,FALSE))</f>
        <v>300</v>
      </c>
      <c r="G113" s="274">
        <f>IF(ISERROR(VLOOKUP(Salidas!$A113,Inventario!$A$2:$M$21,7,FALSE)),,VLOOKUP(Salidas!$A113,Inventario!$A$2:$M$21,7,FALSE))</f>
        <v>1</v>
      </c>
      <c r="H113" s="275">
        <f>IF(ISERROR(VLOOKUP(Salidas!$A113,Inventario!$A$2:$M$21,8,FALSE)),,VLOOKUP(Salidas!$A113,Inventario!$A$2:$M$21,8,FALSE))</f>
        <v>17</v>
      </c>
      <c r="I113" s="275">
        <f>IF(ISERROR(VLOOKUP(Salidas!$A113,Inventario!$A$2:$M$21,9,FALSE)),,VLOOKUP(Salidas!$A113,Inventario!$A$2:$M$21,9,FALSE))</f>
        <v>17</v>
      </c>
      <c r="J113" s="269">
        <v>44464</v>
      </c>
      <c r="K113" s="62" t="s">
        <v>164</v>
      </c>
      <c r="L113" s="270">
        <f>IF(ISERROR(VLOOKUP(Salidas!$K113,Entradas!$H$1:$I$412,2,FALSE)),"",VLOOKUP(Salidas!$K113,Entradas!$H$1:$I$412,2,FALSE))</f>
        <v>44834</v>
      </c>
      <c r="M113" s="63">
        <v>1</v>
      </c>
      <c r="N113" s="276" t="s">
        <v>375</v>
      </c>
      <c r="O113" s="275">
        <f>IF(Salidas!$N113="Particular",VLOOKUP(Salidas!$A113,'PPTO Conservador'!$D$1:$L$26,8,0),IF(Salidas!$N113="Complementario",VLOOKUP(Salidas!$A113,'PPTO Conservador'!$D$1:$L$26,9,FALSE),))</f>
        <v>110000</v>
      </c>
      <c r="P113" s="275">
        <f>Salidas!$M113*Salidas!$I113</f>
        <v>17</v>
      </c>
      <c r="Q113" s="275">
        <f>Salidas!$M113*Salidas!$O113</f>
        <v>110000</v>
      </c>
      <c r="R113" s="276"/>
      <c r="S113" s="64"/>
      <c r="T113" s="64"/>
      <c r="U113" s="64"/>
      <c r="V113" s="64"/>
      <c r="W113" s="64"/>
      <c r="X113" s="64"/>
      <c r="Y113" s="64"/>
      <c r="Z113" s="64"/>
    </row>
    <row r="114" spans="1:26" ht="15.75" customHeight="1">
      <c r="A114" s="57" t="s">
        <v>89</v>
      </c>
      <c r="B114" s="58" t="str">
        <f>IF(ISERROR(VLOOKUP(Salidas!$A114,Inventario!$A$2:$M$21,2,FALSE)),"",VLOOKUP(Salidas!$A114,Inventario!$A$2:$M$21,2,FALSE))</f>
        <v>Fluquadri</v>
      </c>
      <c r="C114" s="58" t="str">
        <f>IF(ISERROR(VLOOKUP(Salidas!$A114,Inventario!$A$2:$M$21,3,FALSE)),"",VLOOKUP(Salidas!$A114,Inventario!$A$2:$M$21,3,FALSE))</f>
        <v>Influenza</v>
      </c>
      <c r="D114" s="59" t="str">
        <f>IF(ISERROR(VLOOKUP(Salidas!$A114,Inventario!$A$2:$M$21,4,FALSE)),"",VLOOKUP(Salidas!$A114,Inventario!$A$2:$M$21,4,FALSE))</f>
        <v>IPS FARALLONES</v>
      </c>
      <c r="E114" s="59" t="str">
        <f>IF(ISERROR(VLOOKUP(Salidas!$A114,Inventario!$A$2:$M$21,5,FALSE)),"",VLOOKUP(Salidas!$A114,Inventario!$A$2:$M$21,5,FALSE))</f>
        <v>Sanofi</v>
      </c>
      <c r="F114" s="60" t="str">
        <f>IF(ISERROR(VLOOKUP(Salidas!$A114,Inventario!$A$2:$M$21,6,FALSE)),"",VLOOKUP(Salidas!$A114,Inventario!$A$2:$M$21,6,FALSE))</f>
        <v>164992</v>
      </c>
      <c r="G114" s="274">
        <f>IF(ISERROR(VLOOKUP(Salidas!$A114,Inventario!$A$2:$M$21,7,FALSE)),,VLOOKUP(Salidas!$A114,Inventario!$A$2:$M$21,7,FALSE))</f>
        <v>1</v>
      </c>
      <c r="H114" s="275">
        <f>IF(ISERROR(VLOOKUP(Salidas!$A114,Inventario!$A$2:$M$21,8,FALSE)),,VLOOKUP(Salidas!$A114,Inventario!$A$2:$M$21,8,FALSE))</f>
        <v>419</v>
      </c>
      <c r="I114" s="275">
        <f>IF(ISERROR(VLOOKUP(Salidas!$A114,Inventario!$A$2:$M$21,9,FALSE)),,VLOOKUP(Salidas!$A114,Inventario!$A$2:$M$21,9,FALSE))</f>
        <v>419</v>
      </c>
      <c r="J114" s="269">
        <v>44464</v>
      </c>
      <c r="K114" s="62" t="s">
        <v>158</v>
      </c>
      <c r="L114" s="270">
        <f>IF(ISERROR(VLOOKUP(Salidas!$K114,Entradas!$H$1:$I$412,2,FALSE)),"",VLOOKUP(Salidas!$K114,Entradas!$H$1:$I$412,2,FALSE))</f>
        <v>44592</v>
      </c>
      <c r="M114" s="63">
        <v>1</v>
      </c>
      <c r="N114" s="276" t="s">
        <v>375</v>
      </c>
      <c r="O114" s="275">
        <f>IF(Salidas!$N114="Particular",VLOOKUP(Salidas!$A114,'PPTO Conservador'!$D$1:$L$26,8,0),IF(Salidas!$N114="Complementario",VLOOKUP(Salidas!$A114,'PPTO Conservador'!$D$1:$L$26,9,FALSE),))</f>
        <v>70000</v>
      </c>
      <c r="P114" s="275">
        <f>Salidas!$M114*Salidas!$I114</f>
        <v>419</v>
      </c>
      <c r="Q114" s="275">
        <f>Salidas!$M114*Salidas!$O114</f>
        <v>70000</v>
      </c>
      <c r="R114" s="276"/>
      <c r="S114" s="64"/>
      <c r="T114" s="64"/>
      <c r="U114" s="64"/>
      <c r="V114" s="64"/>
      <c r="W114" s="64"/>
      <c r="X114" s="64"/>
      <c r="Y114" s="64"/>
      <c r="Z114" s="64"/>
    </row>
    <row r="115" spans="1:26" ht="15.75" customHeight="1">
      <c r="A115" s="57" t="s">
        <v>47</v>
      </c>
      <c r="B115" s="58" t="str">
        <f>IF(ISERROR(VLOOKUP(Salidas!$A115,Inventario!$A$2:$M$21,2,FALSE)),"",VLOOKUP(Salidas!$A115,Inventario!$A$2:$M$21,2,FALSE))</f>
        <v>Nimenrix</v>
      </c>
      <c r="C115" s="58" t="str">
        <f>IF(ISERROR(VLOOKUP(Salidas!$A115,Inventario!$A$2:$M$21,3,FALSE)),"",VLOOKUP(Salidas!$A115,Inventario!$A$2:$M$21,3,FALSE))</f>
        <v>Meningococo</v>
      </c>
      <c r="D115" s="59" t="str">
        <f>IF(ISERROR(VLOOKUP(Salidas!$A115,Inventario!$A$2:$M$21,4,FALSE)),"",VLOOKUP(Salidas!$A115,Inventario!$A$2:$M$21,4,FALSE))</f>
        <v>Cobo Medical</v>
      </c>
      <c r="E115" s="59" t="str">
        <f>IF(ISERROR(VLOOKUP(Salidas!$A115,Inventario!$A$2:$M$21,5,FALSE)),"",VLOOKUP(Salidas!$A115,Inventario!$A$2:$M$21,5,FALSE))</f>
        <v>Pfizer</v>
      </c>
      <c r="F115" s="60" t="str">
        <f>IF(ISERROR(VLOOKUP(Salidas!$A115,Inventario!$A$2:$M$21,6,FALSE)),"",VLOOKUP(Salidas!$A115,Inventario!$A$2:$M$21,6,FALSE))</f>
        <v>3904</v>
      </c>
      <c r="G115" s="274">
        <f>IF(ISERROR(VLOOKUP(Salidas!$A115,Inventario!$A$2:$M$21,7,FALSE)),,VLOOKUP(Salidas!$A115,Inventario!$A$2:$M$21,7,FALSE))</f>
        <v>1</v>
      </c>
      <c r="H115" s="275">
        <f>IF(ISERROR(VLOOKUP(Salidas!$A115,Inventario!$A$2:$M$21,8,FALSE)),,VLOOKUP(Salidas!$A115,Inventario!$A$2:$M$21,8,FALSE))</f>
        <v>427</v>
      </c>
      <c r="I115" s="275">
        <f>IF(ISERROR(VLOOKUP(Salidas!$A115,Inventario!$A$2:$M$21,9,FALSE)),,VLOOKUP(Salidas!$A115,Inventario!$A$2:$M$21,9,FALSE))</f>
        <v>427</v>
      </c>
      <c r="J115" s="269">
        <v>44464</v>
      </c>
      <c r="K115" s="62" t="s">
        <v>169</v>
      </c>
      <c r="L115" s="270">
        <f>IF(ISERROR(VLOOKUP(Salidas!$K115,Entradas!$H$1:$I$412,2,FALSE)),"",VLOOKUP(Salidas!$K115,Entradas!$H$1:$I$412,2,FALSE))</f>
        <v>44834</v>
      </c>
      <c r="M115" s="63">
        <v>1</v>
      </c>
      <c r="N115" s="276" t="s">
        <v>1928</v>
      </c>
      <c r="O115" s="275">
        <f>IF(Salidas!$N115="Particular",VLOOKUP(Salidas!$A115,'PPTO Conservador'!$D$1:$L$26,8,0),IF(Salidas!$N115="Complementario",VLOOKUP(Salidas!$A115,'PPTO Conservador'!$D$1:$L$26,9,FALSE),))</f>
        <v>170000</v>
      </c>
      <c r="P115" s="275">
        <f>Salidas!$M115*Salidas!$I115</f>
        <v>427</v>
      </c>
      <c r="Q115" s="275">
        <f>Salidas!$M115*Salidas!$O115</f>
        <v>170000</v>
      </c>
      <c r="R115" s="276"/>
      <c r="S115" s="64"/>
      <c r="T115" s="64"/>
      <c r="U115" s="64"/>
      <c r="V115" s="64"/>
      <c r="W115" s="64"/>
      <c r="X115" s="64"/>
      <c r="Y115" s="64"/>
      <c r="Z115" s="64"/>
    </row>
    <row r="116" spans="1:26" ht="15.75" customHeight="1">
      <c r="A116" s="57" t="s">
        <v>89</v>
      </c>
      <c r="B116" s="58" t="str">
        <f>IF(ISERROR(VLOOKUP(Salidas!$A116,Inventario!$A$2:$M$21,2,FALSE)),"",VLOOKUP(Salidas!$A116,Inventario!$A$2:$M$21,2,FALSE))</f>
        <v>Fluquadri</v>
      </c>
      <c r="C116" s="58" t="str">
        <f>IF(ISERROR(VLOOKUP(Salidas!$A116,Inventario!$A$2:$M$21,3,FALSE)),"",VLOOKUP(Salidas!$A116,Inventario!$A$2:$M$21,3,FALSE))</f>
        <v>Influenza</v>
      </c>
      <c r="D116" s="59" t="str">
        <f>IF(ISERROR(VLOOKUP(Salidas!$A116,Inventario!$A$2:$M$21,4,FALSE)),"",VLOOKUP(Salidas!$A116,Inventario!$A$2:$M$21,4,FALSE))</f>
        <v>IPS FARALLONES</v>
      </c>
      <c r="E116" s="59" t="str">
        <f>IF(ISERROR(VLOOKUP(Salidas!$A116,Inventario!$A$2:$M$21,5,FALSE)),"",VLOOKUP(Salidas!$A116,Inventario!$A$2:$M$21,5,FALSE))</f>
        <v>Sanofi</v>
      </c>
      <c r="F116" s="60" t="str">
        <f>IF(ISERROR(VLOOKUP(Salidas!$A116,Inventario!$A$2:$M$21,6,FALSE)),"",VLOOKUP(Salidas!$A116,Inventario!$A$2:$M$21,6,FALSE))</f>
        <v>164992</v>
      </c>
      <c r="G116" s="274">
        <f>IF(ISERROR(VLOOKUP(Salidas!$A116,Inventario!$A$2:$M$21,7,FALSE)),,VLOOKUP(Salidas!$A116,Inventario!$A$2:$M$21,7,FALSE))</f>
        <v>1</v>
      </c>
      <c r="H116" s="275">
        <f>IF(ISERROR(VLOOKUP(Salidas!$A116,Inventario!$A$2:$M$21,8,FALSE)),,VLOOKUP(Salidas!$A116,Inventario!$A$2:$M$21,8,FALSE))</f>
        <v>419</v>
      </c>
      <c r="I116" s="275">
        <f>IF(ISERROR(VLOOKUP(Salidas!$A116,Inventario!$A$2:$M$21,9,FALSE)),,VLOOKUP(Salidas!$A116,Inventario!$A$2:$M$21,9,FALSE))</f>
        <v>419</v>
      </c>
      <c r="J116" s="269">
        <v>44467</v>
      </c>
      <c r="K116" s="62" t="s">
        <v>158</v>
      </c>
      <c r="L116" s="270">
        <f>IF(ISERROR(VLOOKUP(Salidas!$K116,Entradas!$H$1:$I$412,2,FALSE)),"",VLOOKUP(Salidas!$K116,Entradas!$H$1:$I$412,2,FALSE))</f>
        <v>44592</v>
      </c>
      <c r="M116" s="63">
        <v>1</v>
      </c>
      <c r="N116" s="276" t="s">
        <v>1928</v>
      </c>
      <c r="O116" s="275">
        <f>IF(Salidas!$N116="Particular",VLOOKUP(Salidas!$A116,'PPTO Conservador'!$D$1:$L$26,8,0),IF(Salidas!$N116="Complementario",VLOOKUP(Salidas!$A116,'PPTO Conservador'!$D$1:$L$26,9,FALSE),))</f>
        <v>60000</v>
      </c>
      <c r="P116" s="275">
        <f>Salidas!$M116*Salidas!$I116</f>
        <v>419</v>
      </c>
      <c r="Q116" s="275">
        <f>Salidas!$M116*Salidas!$O116</f>
        <v>60000</v>
      </c>
      <c r="R116" s="276"/>
      <c r="S116" s="64"/>
      <c r="T116" s="64"/>
      <c r="U116" s="64"/>
      <c r="V116" s="64"/>
      <c r="W116" s="64"/>
      <c r="X116" s="64"/>
      <c r="Y116" s="64"/>
      <c r="Z116" s="64"/>
    </row>
    <row r="117" spans="1:26" ht="15.75" customHeight="1">
      <c r="A117" s="57" t="s">
        <v>47</v>
      </c>
      <c r="B117" s="58" t="str">
        <f>IF(ISERROR(VLOOKUP(Salidas!$A117,Inventario!$A$2:$M$21,2,FALSE)),"",VLOOKUP(Salidas!$A117,Inventario!$A$2:$M$21,2,FALSE))</f>
        <v>Nimenrix</v>
      </c>
      <c r="C117" s="58" t="str">
        <f>IF(ISERROR(VLOOKUP(Salidas!$A117,Inventario!$A$2:$M$21,3,FALSE)),"",VLOOKUP(Salidas!$A117,Inventario!$A$2:$M$21,3,FALSE))</f>
        <v>Meningococo</v>
      </c>
      <c r="D117" s="59" t="str">
        <f>IF(ISERROR(VLOOKUP(Salidas!$A117,Inventario!$A$2:$M$21,4,FALSE)),"",VLOOKUP(Salidas!$A117,Inventario!$A$2:$M$21,4,FALSE))</f>
        <v>Cobo Medical</v>
      </c>
      <c r="E117" s="59" t="str">
        <f>IF(ISERROR(VLOOKUP(Salidas!$A117,Inventario!$A$2:$M$21,5,FALSE)),"",VLOOKUP(Salidas!$A117,Inventario!$A$2:$M$21,5,FALSE))</f>
        <v>Pfizer</v>
      </c>
      <c r="F117" s="60" t="str">
        <f>IF(ISERROR(VLOOKUP(Salidas!$A117,Inventario!$A$2:$M$21,6,FALSE)),"",VLOOKUP(Salidas!$A117,Inventario!$A$2:$M$21,6,FALSE))</f>
        <v>3904</v>
      </c>
      <c r="G117" s="274">
        <f>IF(ISERROR(VLOOKUP(Salidas!$A117,Inventario!$A$2:$M$21,7,FALSE)),,VLOOKUP(Salidas!$A117,Inventario!$A$2:$M$21,7,FALSE))</f>
        <v>1</v>
      </c>
      <c r="H117" s="275">
        <f>IF(ISERROR(VLOOKUP(Salidas!$A117,Inventario!$A$2:$M$21,8,FALSE)),,VLOOKUP(Salidas!$A117,Inventario!$A$2:$M$21,8,FALSE))</f>
        <v>427</v>
      </c>
      <c r="I117" s="275">
        <f>IF(ISERROR(VLOOKUP(Salidas!$A117,Inventario!$A$2:$M$21,9,FALSE)),,VLOOKUP(Salidas!$A117,Inventario!$A$2:$M$21,9,FALSE))</f>
        <v>427</v>
      </c>
      <c r="J117" s="269">
        <v>44468</v>
      </c>
      <c r="K117" s="62" t="s">
        <v>169</v>
      </c>
      <c r="L117" s="270">
        <f>IF(ISERROR(VLOOKUP(Salidas!$K117,Entradas!$H$1:$I$412,2,FALSE)),"",VLOOKUP(Salidas!$K117,Entradas!$H$1:$I$412,2,FALSE))</f>
        <v>44834</v>
      </c>
      <c r="M117" s="63">
        <v>1</v>
      </c>
      <c r="N117" s="276" t="s">
        <v>375</v>
      </c>
      <c r="O117" s="275">
        <f>IF(Salidas!$N117="Particular",VLOOKUP(Salidas!$A117,'PPTO Conservador'!$D$1:$L$26,8,0),IF(Salidas!$N117="Complementario",VLOOKUP(Salidas!$A117,'PPTO Conservador'!$D$1:$L$26,9,FALSE),))</f>
        <v>200000</v>
      </c>
      <c r="P117" s="275">
        <f>Salidas!$M117*Salidas!$I117</f>
        <v>427</v>
      </c>
      <c r="Q117" s="275">
        <f>Salidas!$M117*Salidas!$O117</f>
        <v>200000</v>
      </c>
      <c r="R117" s="276"/>
      <c r="S117" s="64"/>
      <c r="T117" s="64"/>
      <c r="U117" s="64"/>
      <c r="V117" s="64"/>
      <c r="W117" s="64"/>
      <c r="X117" s="64"/>
      <c r="Y117" s="64"/>
      <c r="Z117" s="64"/>
    </row>
    <row r="118" spans="1:26" ht="15.75" customHeight="1">
      <c r="A118" s="57" t="s">
        <v>54</v>
      </c>
      <c r="B118" s="58" t="str">
        <f>IF(ISERROR(VLOOKUP(Salidas!$A118,Inventario!$A$2:$M$21,2,FALSE)),"",VLOOKUP(Salidas!$A118,Inventario!$A$2:$M$21,2,FALSE))</f>
        <v>Prevenar</v>
      </c>
      <c r="C118" s="58" t="str">
        <f>IF(ISERROR(VLOOKUP(Salidas!$A118,Inventario!$A$2:$M$21,3,FALSE)),"",VLOOKUP(Salidas!$A118,Inventario!$A$2:$M$21,3,FALSE))</f>
        <v>Neumococo 13V</v>
      </c>
      <c r="D118" s="59" t="str">
        <f>IF(ISERROR(VLOOKUP(Salidas!$A118,Inventario!$A$2:$M$21,4,FALSE)),"",VLOOKUP(Salidas!$A118,Inventario!$A$2:$M$21,4,FALSE))</f>
        <v>Cobo Medical</v>
      </c>
      <c r="E118" s="59" t="str">
        <f>IF(ISERROR(VLOOKUP(Salidas!$A118,Inventario!$A$2:$M$21,5,FALSE)),"",VLOOKUP(Salidas!$A118,Inventario!$A$2:$M$21,5,FALSE))</f>
        <v>Pfizer</v>
      </c>
      <c r="F118" s="60" t="str">
        <f>IF(ISERROR(VLOOKUP(Salidas!$A118,Inventario!$A$2:$M$21,6,FALSE)),"",VLOOKUP(Salidas!$A118,Inventario!$A$2:$M$21,6,FALSE))</f>
        <v>2156</v>
      </c>
      <c r="G118" s="274">
        <f>IF(ISERROR(VLOOKUP(Salidas!$A118,Inventario!$A$2:$M$21,7,FALSE)),,VLOOKUP(Salidas!$A118,Inventario!$A$2:$M$21,7,FALSE))</f>
        <v>1</v>
      </c>
      <c r="H118" s="275">
        <f>IF(ISERROR(VLOOKUP(Salidas!$A118,Inventario!$A$2:$M$21,8,FALSE)),,VLOOKUP(Salidas!$A118,Inventario!$A$2:$M$21,8,FALSE))</f>
        <v>257</v>
      </c>
      <c r="I118" s="275">
        <f>IF(ISERROR(VLOOKUP(Salidas!$A118,Inventario!$A$2:$M$21,9,FALSE)),,VLOOKUP(Salidas!$A118,Inventario!$A$2:$M$21,9,FALSE))</f>
        <v>257</v>
      </c>
      <c r="J118" s="269">
        <v>44468</v>
      </c>
      <c r="K118" s="62" t="s">
        <v>167</v>
      </c>
      <c r="L118" s="270">
        <f>IF(ISERROR(VLOOKUP(Salidas!$K118,Entradas!$H$1:$I$412,2,FALSE)),"",VLOOKUP(Salidas!$K118,Entradas!$H$1:$I$412,2,FALSE))</f>
        <v>44865</v>
      </c>
      <c r="M118" s="63">
        <v>1</v>
      </c>
      <c r="N118" s="276" t="s">
        <v>1928</v>
      </c>
      <c r="O118" s="275">
        <f>IF(Salidas!$N118="Particular",VLOOKUP(Salidas!$A118,'PPTO Conservador'!$D$1:$L$26,8,0),IF(Salidas!$N118="Complementario",VLOOKUP(Salidas!$A118,'PPTO Conservador'!$D$1:$L$26,9,FALSE),))</f>
        <v>225000</v>
      </c>
      <c r="P118" s="275">
        <f>Salidas!$M118*Salidas!$I118</f>
        <v>257</v>
      </c>
      <c r="Q118" s="275">
        <f>Salidas!$M118*Salidas!$O118</f>
        <v>225000</v>
      </c>
      <c r="R118" s="276"/>
      <c r="S118" s="64"/>
      <c r="T118" s="64"/>
      <c r="U118" s="64"/>
      <c r="V118" s="64"/>
      <c r="W118" s="64"/>
      <c r="X118" s="64"/>
      <c r="Y118" s="64"/>
      <c r="Z118" s="64"/>
    </row>
    <row r="119" spans="1:26" ht="15.75" customHeight="1">
      <c r="A119" s="57" t="s">
        <v>89</v>
      </c>
      <c r="B119" s="58" t="str">
        <f>IF(ISERROR(VLOOKUP(Salidas!$A119,Inventario!$A$2:$M$21,2,FALSE)),"",VLOOKUP(Salidas!$A119,Inventario!$A$2:$M$21,2,FALSE))</f>
        <v>Fluquadri</v>
      </c>
      <c r="C119" s="58" t="str">
        <f>IF(ISERROR(VLOOKUP(Salidas!$A119,Inventario!$A$2:$M$21,3,FALSE)),"",VLOOKUP(Salidas!$A119,Inventario!$A$2:$M$21,3,FALSE))</f>
        <v>Influenza</v>
      </c>
      <c r="D119" s="59" t="str">
        <f>IF(ISERROR(VLOOKUP(Salidas!$A119,Inventario!$A$2:$M$21,4,FALSE)),"",VLOOKUP(Salidas!$A119,Inventario!$A$2:$M$21,4,FALSE))</f>
        <v>IPS FARALLONES</v>
      </c>
      <c r="E119" s="59" t="str">
        <f>IF(ISERROR(VLOOKUP(Salidas!$A119,Inventario!$A$2:$M$21,5,FALSE)),"",VLOOKUP(Salidas!$A119,Inventario!$A$2:$M$21,5,FALSE))</f>
        <v>Sanofi</v>
      </c>
      <c r="F119" s="60" t="str">
        <f>IF(ISERROR(VLOOKUP(Salidas!$A119,Inventario!$A$2:$M$21,6,FALSE)),"",VLOOKUP(Salidas!$A119,Inventario!$A$2:$M$21,6,FALSE))</f>
        <v>164992</v>
      </c>
      <c r="G119" s="274">
        <f>IF(ISERROR(VLOOKUP(Salidas!$A119,Inventario!$A$2:$M$21,7,FALSE)),,VLOOKUP(Salidas!$A119,Inventario!$A$2:$M$21,7,FALSE))</f>
        <v>1</v>
      </c>
      <c r="H119" s="275">
        <f>IF(ISERROR(VLOOKUP(Salidas!$A119,Inventario!$A$2:$M$21,8,FALSE)),,VLOOKUP(Salidas!$A119,Inventario!$A$2:$M$21,8,FALSE))</f>
        <v>419</v>
      </c>
      <c r="I119" s="275">
        <f>IF(ISERROR(VLOOKUP(Salidas!$A119,Inventario!$A$2:$M$21,9,FALSE)),,VLOOKUP(Salidas!$A119,Inventario!$A$2:$M$21,9,FALSE))</f>
        <v>419</v>
      </c>
      <c r="J119" s="269">
        <v>44468</v>
      </c>
      <c r="K119" s="62" t="s">
        <v>158</v>
      </c>
      <c r="L119" s="270">
        <f>IF(ISERROR(VLOOKUP(Salidas!$K119,Entradas!$H$1:$I$412,2,FALSE)),"",VLOOKUP(Salidas!$K119,Entradas!$H$1:$I$412,2,FALSE))</f>
        <v>44592</v>
      </c>
      <c r="M119" s="63">
        <v>1</v>
      </c>
      <c r="N119" s="276" t="s">
        <v>1928</v>
      </c>
      <c r="O119" s="275">
        <f>IF(Salidas!$N119="Particular",VLOOKUP(Salidas!$A119,'PPTO Conservador'!$D$1:$L$26,8,0),IF(Salidas!$N119="Complementario",VLOOKUP(Salidas!$A119,'PPTO Conservador'!$D$1:$L$26,9,FALSE),))</f>
        <v>60000</v>
      </c>
      <c r="P119" s="275">
        <f>Salidas!$M119*Salidas!$I119</f>
        <v>419</v>
      </c>
      <c r="Q119" s="275">
        <f>Salidas!$M119*Salidas!$O119</f>
        <v>60000</v>
      </c>
      <c r="R119" s="276"/>
      <c r="S119" s="64"/>
      <c r="T119" s="64"/>
      <c r="U119" s="64"/>
      <c r="V119" s="64"/>
      <c r="W119" s="64"/>
      <c r="X119" s="64"/>
      <c r="Y119" s="64"/>
      <c r="Z119" s="64"/>
    </row>
    <row r="120" spans="1:26" ht="15.75" customHeight="1">
      <c r="A120" s="57" t="s">
        <v>89</v>
      </c>
      <c r="B120" s="58" t="str">
        <f>IF(ISERROR(VLOOKUP(Salidas!$A120,Inventario!$A$2:$M$21,2,FALSE)),"",VLOOKUP(Salidas!$A120,Inventario!$A$2:$M$21,2,FALSE))</f>
        <v>Fluquadri</v>
      </c>
      <c r="C120" s="58" t="str">
        <f>IF(ISERROR(VLOOKUP(Salidas!$A120,Inventario!$A$2:$M$21,3,FALSE)),"",VLOOKUP(Salidas!$A120,Inventario!$A$2:$M$21,3,FALSE))</f>
        <v>Influenza</v>
      </c>
      <c r="D120" s="59" t="str">
        <f>IF(ISERROR(VLOOKUP(Salidas!$A120,Inventario!$A$2:$M$21,4,FALSE)),"",VLOOKUP(Salidas!$A120,Inventario!$A$2:$M$21,4,FALSE))</f>
        <v>IPS FARALLONES</v>
      </c>
      <c r="E120" s="59" t="str">
        <f>IF(ISERROR(VLOOKUP(Salidas!$A120,Inventario!$A$2:$M$21,5,FALSE)),"",VLOOKUP(Salidas!$A120,Inventario!$A$2:$M$21,5,FALSE))</f>
        <v>Sanofi</v>
      </c>
      <c r="F120" s="60" t="str">
        <f>IF(ISERROR(VLOOKUP(Salidas!$A120,Inventario!$A$2:$M$21,6,FALSE)),"",VLOOKUP(Salidas!$A120,Inventario!$A$2:$M$21,6,FALSE))</f>
        <v>164992</v>
      </c>
      <c r="G120" s="274">
        <f>IF(ISERROR(VLOOKUP(Salidas!$A120,Inventario!$A$2:$M$21,7,FALSE)),,VLOOKUP(Salidas!$A120,Inventario!$A$2:$M$21,7,FALSE))</f>
        <v>1</v>
      </c>
      <c r="H120" s="275">
        <f>IF(ISERROR(VLOOKUP(Salidas!$A120,Inventario!$A$2:$M$21,8,FALSE)),,VLOOKUP(Salidas!$A120,Inventario!$A$2:$M$21,8,FALSE))</f>
        <v>419</v>
      </c>
      <c r="I120" s="275">
        <f>IF(ISERROR(VLOOKUP(Salidas!$A120,Inventario!$A$2:$M$21,9,FALSE)),,VLOOKUP(Salidas!$A120,Inventario!$A$2:$M$21,9,FALSE))</f>
        <v>419</v>
      </c>
      <c r="J120" s="269">
        <v>44470</v>
      </c>
      <c r="K120" s="62" t="s">
        <v>158</v>
      </c>
      <c r="L120" s="270">
        <f>IF(ISERROR(VLOOKUP(Salidas!$K120,Entradas!$H$1:$I$412,2,FALSE)),"",VLOOKUP(Salidas!$K120,Entradas!$H$1:$I$412,2,FALSE))</f>
        <v>44592</v>
      </c>
      <c r="M120" s="63">
        <v>1</v>
      </c>
      <c r="N120" s="276" t="s">
        <v>1928</v>
      </c>
      <c r="O120" s="275">
        <f>IF(Salidas!$N120="Particular",VLOOKUP(Salidas!$A120,'PPTO Conservador'!$D$1:$L$26,8,0),IF(Salidas!$N120="Complementario",VLOOKUP(Salidas!$A120,'PPTO Conservador'!$D$1:$L$26,9,FALSE),))</f>
        <v>60000</v>
      </c>
      <c r="P120" s="275">
        <f>Salidas!$M120*Salidas!$I120</f>
        <v>419</v>
      </c>
      <c r="Q120" s="275">
        <f>Salidas!$M120*Salidas!$O120</f>
        <v>60000</v>
      </c>
      <c r="R120" s="276"/>
      <c r="S120" s="64"/>
      <c r="T120" s="64"/>
      <c r="U120" s="64"/>
      <c r="V120" s="64"/>
      <c r="W120" s="64"/>
      <c r="X120" s="64"/>
      <c r="Y120" s="64"/>
      <c r="Z120" s="64"/>
    </row>
    <row r="121" spans="1:26" ht="15.75" customHeight="1">
      <c r="A121" s="57" t="s">
        <v>47</v>
      </c>
      <c r="B121" s="58" t="str">
        <f>IF(ISERROR(VLOOKUP(Salidas!$A121,Inventario!$A$2:$M$21,2,FALSE)),"",VLOOKUP(Salidas!$A121,Inventario!$A$2:$M$21,2,FALSE))</f>
        <v>Nimenrix</v>
      </c>
      <c r="C121" s="58" t="str">
        <f>IF(ISERROR(VLOOKUP(Salidas!$A121,Inventario!$A$2:$M$21,3,FALSE)),"",VLOOKUP(Salidas!$A121,Inventario!$A$2:$M$21,3,FALSE))</f>
        <v>Meningococo</v>
      </c>
      <c r="D121" s="59" t="str">
        <f>IF(ISERROR(VLOOKUP(Salidas!$A121,Inventario!$A$2:$M$21,4,FALSE)),"",VLOOKUP(Salidas!$A121,Inventario!$A$2:$M$21,4,FALSE))</f>
        <v>Cobo Medical</v>
      </c>
      <c r="E121" s="59" t="str">
        <f>IF(ISERROR(VLOOKUP(Salidas!$A121,Inventario!$A$2:$M$21,5,FALSE)),"",VLOOKUP(Salidas!$A121,Inventario!$A$2:$M$21,5,FALSE))</f>
        <v>Pfizer</v>
      </c>
      <c r="F121" s="60" t="str">
        <f>IF(ISERROR(VLOOKUP(Salidas!$A121,Inventario!$A$2:$M$21,6,FALSE)),"",VLOOKUP(Salidas!$A121,Inventario!$A$2:$M$21,6,FALSE))</f>
        <v>3904</v>
      </c>
      <c r="G121" s="274">
        <f>IF(ISERROR(VLOOKUP(Salidas!$A121,Inventario!$A$2:$M$21,7,FALSE)),,VLOOKUP(Salidas!$A121,Inventario!$A$2:$M$21,7,FALSE))</f>
        <v>1</v>
      </c>
      <c r="H121" s="275">
        <f>IF(ISERROR(VLOOKUP(Salidas!$A121,Inventario!$A$2:$M$21,8,FALSE)),,VLOOKUP(Salidas!$A121,Inventario!$A$2:$M$21,8,FALSE))</f>
        <v>427</v>
      </c>
      <c r="I121" s="275">
        <f>IF(ISERROR(VLOOKUP(Salidas!$A121,Inventario!$A$2:$M$21,9,FALSE)),,VLOOKUP(Salidas!$A121,Inventario!$A$2:$M$21,9,FALSE))</f>
        <v>427</v>
      </c>
      <c r="J121" s="269">
        <v>44470</v>
      </c>
      <c r="K121" s="62" t="s">
        <v>173</v>
      </c>
      <c r="L121" s="270">
        <f>IF(ISERROR(VLOOKUP(Salidas!$K121,Entradas!$H$1:$I$412,2,FALSE)),"",VLOOKUP(Salidas!$K121,Entradas!$H$1:$I$412,2,FALSE))</f>
        <v>45077</v>
      </c>
      <c r="M121" s="63">
        <v>1</v>
      </c>
      <c r="N121" s="276" t="s">
        <v>1928</v>
      </c>
      <c r="O121" s="275">
        <f>IF(Salidas!$N121="Particular",VLOOKUP(Salidas!$A121,'PPTO Conservador'!$D$1:$L$26,8,0),IF(Salidas!$N121="Complementario",VLOOKUP(Salidas!$A121,'PPTO Conservador'!$D$1:$L$26,9,FALSE),))</f>
        <v>170000</v>
      </c>
      <c r="P121" s="275">
        <f>Salidas!$M121*Salidas!$I121</f>
        <v>427</v>
      </c>
      <c r="Q121" s="275">
        <f>Salidas!$M121*Salidas!$O121</f>
        <v>170000</v>
      </c>
      <c r="R121" s="276"/>
      <c r="S121" s="64"/>
      <c r="T121" s="64"/>
      <c r="U121" s="64"/>
      <c r="V121" s="64"/>
      <c r="W121" s="64"/>
      <c r="X121" s="64"/>
      <c r="Y121" s="64"/>
      <c r="Z121" s="64"/>
    </row>
    <row r="122" spans="1:26" ht="15.75" customHeight="1">
      <c r="A122" s="57" t="s">
        <v>47</v>
      </c>
      <c r="B122" s="58" t="str">
        <f>IF(ISERROR(VLOOKUP(Salidas!$A122,Inventario!$A$2:$M$21,2,FALSE)),"",VLOOKUP(Salidas!$A122,Inventario!$A$2:$M$21,2,FALSE))</f>
        <v>Nimenrix</v>
      </c>
      <c r="C122" s="58" t="str">
        <f>IF(ISERROR(VLOOKUP(Salidas!$A122,Inventario!$A$2:$M$21,3,FALSE)),"",VLOOKUP(Salidas!$A122,Inventario!$A$2:$M$21,3,FALSE))</f>
        <v>Meningococo</v>
      </c>
      <c r="D122" s="59" t="str">
        <f>IF(ISERROR(VLOOKUP(Salidas!$A122,Inventario!$A$2:$M$21,4,FALSE)),"",VLOOKUP(Salidas!$A122,Inventario!$A$2:$M$21,4,FALSE))</f>
        <v>Cobo Medical</v>
      </c>
      <c r="E122" s="59" t="str">
        <f>IF(ISERROR(VLOOKUP(Salidas!$A122,Inventario!$A$2:$M$21,5,FALSE)),"",VLOOKUP(Salidas!$A122,Inventario!$A$2:$M$21,5,FALSE))</f>
        <v>Pfizer</v>
      </c>
      <c r="F122" s="60" t="str">
        <f>IF(ISERROR(VLOOKUP(Salidas!$A122,Inventario!$A$2:$M$21,6,FALSE)),"",VLOOKUP(Salidas!$A122,Inventario!$A$2:$M$21,6,FALSE))</f>
        <v>3904</v>
      </c>
      <c r="G122" s="274">
        <f>IF(ISERROR(VLOOKUP(Salidas!$A122,Inventario!$A$2:$M$21,7,FALSE)),,VLOOKUP(Salidas!$A122,Inventario!$A$2:$M$21,7,FALSE))</f>
        <v>1</v>
      </c>
      <c r="H122" s="275">
        <f>IF(ISERROR(VLOOKUP(Salidas!$A122,Inventario!$A$2:$M$21,8,FALSE)),,VLOOKUP(Salidas!$A122,Inventario!$A$2:$M$21,8,FALSE))</f>
        <v>427</v>
      </c>
      <c r="I122" s="275">
        <f>IF(ISERROR(VLOOKUP(Salidas!$A122,Inventario!$A$2:$M$21,9,FALSE)),,VLOOKUP(Salidas!$A122,Inventario!$A$2:$M$21,9,FALSE))</f>
        <v>427</v>
      </c>
      <c r="J122" s="269">
        <v>44470</v>
      </c>
      <c r="K122" s="62" t="s">
        <v>173</v>
      </c>
      <c r="L122" s="270">
        <f>IF(ISERROR(VLOOKUP(Salidas!$K122,Entradas!$H$1:$I$412,2,FALSE)),"",VLOOKUP(Salidas!$K122,Entradas!$H$1:$I$412,2,FALSE))</f>
        <v>45077</v>
      </c>
      <c r="M122" s="63">
        <v>1</v>
      </c>
      <c r="N122" s="276" t="s">
        <v>1928</v>
      </c>
      <c r="O122" s="275">
        <f>IF(Salidas!$N122="Particular",VLOOKUP(Salidas!$A122,'PPTO Conservador'!$D$1:$L$26,8,0),IF(Salidas!$N122="Complementario",VLOOKUP(Salidas!$A122,'PPTO Conservador'!$D$1:$L$26,9,FALSE),))</f>
        <v>170000</v>
      </c>
      <c r="P122" s="275">
        <f>Salidas!$M122*Salidas!$I122</f>
        <v>427</v>
      </c>
      <c r="Q122" s="275">
        <f>Salidas!$M122*Salidas!$O122</f>
        <v>170000</v>
      </c>
      <c r="R122" s="276"/>
      <c r="S122" s="64"/>
      <c r="T122" s="64"/>
      <c r="U122" s="64"/>
      <c r="V122" s="64"/>
      <c r="W122" s="64"/>
      <c r="X122" s="64"/>
      <c r="Y122" s="64"/>
      <c r="Z122" s="64"/>
    </row>
    <row r="123" spans="1:26" ht="15.75" customHeight="1">
      <c r="A123" s="57" t="s">
        <v>47</v>
      </c>
      <c r="B123" s="58" t="str">
        <f>IF(ISERROR(VLOOKUP(Salidas!$A123,Inventario!$A$2:$M$21,2,FALSE)),"",VLOOKUP(Salidas!$A123,Inventario!$A$2:$M$21,2,FALSE))</f>
        <v>Nimenrix</v>
      </c>
      <c r="C123" s="58" t="str">
        <f>IF(ISERROR(VLOOKUP(Salidas!$A123,Inventario!$A$2:$M$21,3,FALSE)),"",VLOOKUP(Salidas!$A123,Inventario!$A$2:$M$21,3,FALSE))</f>
        <v>Meningococo</v>
      </c>
      <c r="D123" s="59" t="str">
        <f>IF(ISERROR(VLOOKUP(Salidas!$A123,Inventario!$A$2:$M$21,4,FALSE)),"",VLOOKUP(Salidas!$A123,Inventario!$A$2:$M$21,4,FALSE))</f>
        <v>Cobo Medical</v>
      </c>
      <c r="E123" s="59" t="str">
        <f>IF(ISERROR(VLOOKUP(Salidas!$A123,Inventario!$A$2:$M$21,5,FALSE)),"",VLOOKUP(Salidas!$A123,Inventario!$A$2:$M$21,5,FALSE))</f>
        <v>Pfizer</v>
      </c>
      <c r="F123" s="60" t="str">
        <f>IF(ISERROR(VLOOKUP(Salidas!$A123,Inventario!$A$2:$M$21,6,FALSE)),"",VLOOKUP(Salidas!$A123,Inventario!$A$2:$M$21,6,FALSE))</f>
        <v>3904</v>
      </c>
      <c r="G123" s="274">
        <f>IF(ISERROR(VLOOKUP(Salidas!$A123,Inventario!$A$2:$M$21,7,FALSE)),,VLOOKUP(Salidas!$A123,Inventario!$A$2:$M$21,7,FALSE))</f>
        <v>1</v>
      </c>
      <c r="H123" s="275">
        <f>IF(ISERROR(VLOOKUP(Salidas!$A123,Inventario!$A$2:$M$21,8,FALSE)),,VLOOKUP(Salidas!$A123,Inventario!$A$2:$M$21,8,FALSE))</f>
        <v>427</v>
      </c>
      <c r="I123" s="275">
        <f>IF(ISERROR(VLOOKUP(Salidas!$A123,Inventario!$A$2:$M$21,9,FALSE)),,VLOOKUP(Salidas!$A123,Inventario!$A$2:$M$21,9,FALSE))</f>
        <v>427</v>
      </c>
      <c r="J123" s="269">
        <v>44471</v>
      </c>
      <c r="K123" s="62" t="s">
        <v>173</v>
      </c>
      <c r="L123" s="270">
        <f>IF(ISERROR(VLOOKUP(Salidas!$K123,Entradas!$H$1:$I$412,2,FALSE)),"",VLOOKUP(Salidas!$K123,Entradas!$H$1:$I$412,2,FALSE))</f>
        <v>45077</v>
      </c>
      <c r="M123" s="63">
        <v>1</v>
      </c>
      <c r="N123" s="276" t="s">
        <v>1928</v>
      </c>
      <c r="O123" s="275">
        <f>IF(Salidas!$N123="Particular",VLOOKUP(Salidas!$A123,'PPTO Conservador'!$D$1:$L$26,8,0),IF(Salidas!$N123="Complementario",VLOOKUP(Salidas!$A123,'PPTO Conservador'!$D$1:$L$26,9,FALSE),))</f>
        <v>170000</v>
      </c>
      <c r="P123" s="275">
        <f>Salidas!$M123*Salidas!$I123</f>
        <v>427</v>
      </c>
      <c r="Q123" s="275">
        <f>Salidas!$M123*Salidas!$O123</f>
        <v>170000</v>
      </c>
      <c r="R123" s="276"/>
      <c r="S123" s="64"/>
      <c r="T123" s="64"/>
      <c r="U123" s="64"/>
      <c r="V123" s="64"/>
      <c r="W123" s="64"/>
      <c r="X123" s="64"/>
      <c r="Y123" s="64"/>
      <c r="Z123" s="64"/>
    </row>
    <row r="124" spans="1:26" ht="15.75" customHeight="1">
      <c r="A124" s="57" t="s">
        <v>118</v>
      </c>
      <c r="B124" s="58" t="str">
        <f>IF(ISERROR(VLOOKUP(Salidas!$A124,Inventario!$A$2:$M$21,2,FALSE)),"",VLOOKUP(Salidas!$A124,Inventario!$A$2:$M$21,2,FALSE))</f>
        <v>Varivax</v>
      </c>
      <c r="C124" s="58" t="str">
        <f>IF(ISERROR(VLOOKUP(Salidas!$A124,Inventario!$A$2:$M$21,3,FALSE)),"",VLOOKUP(Salidas!$A124,Inventario!$A$2:$M$21,3,FALSE))</f>
        <v>Varicela</v>
      </c>
      <c r="D124" s="59" t="str">
        <f>IF(ISERROR(VLOOKUP(Salidas!$A124,Inventario!$A$2:$M$21,4,FALSE)),"",VLOOKUP(Salidas!$A124,Inventario!$A$2:$M$21,4,FALSE))</f>
        <v>IPS FARALLONES</v>
      </c>
      <c r="E124" s="59" t="str">
        <f>IF(ISERROR(VLOOKUP(Salidas!$A124,Inventario!$A$2:$M$21,5,FALSE)),"",VLOOKUP(Salidas!$A124,Inventario!$A$2:$M$21,5,FALSE))</f>
        <v>Merck</v>
      </c>
      <c r="F124" s="60" t="str">
        <f>IF(ISERROR(VLOOKUP(Salidas!$A124,Inventario!$A$2:$M$21,6,FALSE)),"",VLOOKUP(Salidas!$A124,Inventario!$A$2:$M$21,6,FALSE))</f>
        <v>4500</v>
      </c>
      <c r="G124" s="274">
        <f>IF(ISERROR(VLOOKUP(Salidas!$A124,Inventario!$A$2:$M$21,7,FALSE)),,VLOOKUP(Salidas!$A124,Inventario!$A$2:$M$21,7,FALSE))</f>
        <v>1</v>
      </c>
      <c r="H124" s="275">
        <f>IF(ISERROR(VLOOKUP(Salidas!$A124,Inventario!$A$2:$M$21,8,FALSE)),,VLOOKUP(Salidas!$A124,Inventario!$A$2:$M$21,8,FALSE))</f>
        <v>47</v>
      </c>
      <c r="I124" s="275">
        <f>IF(ISERROR(VLOOKUP(Salidas!$A124,Inventario!$A$2:$M$21,9,FALSE)),,VLOOKUP(Salidas!$A124,Inventario!$A$2:$M$21,9,FALSE))</f>
        <v>47</v>
      </c>
      <c r="J124" s="269">
        <v>44471</v>
      </c>
      <c r="K124" s="62" t="s">
        <v>172</v>
      </c>
      <c r="L124" s="270">
        <f>IF(ISERROR(VLOOKUP(Salidas!$K124,Entradas!$H$1:$I$412,2,FALSE)),"",VLOOKUP(Salidas!$K124,Entradas!$H$1:$I$412,2,FALSE))</f>
        <v>45046</v>
      </c>
      <c r="M124" s="63">
        <v>1</v>
      </c>
      <c r="N124" s="276" t="s">
        <v>375</v>
      </c>
      <c r="O124" s="275">
        <f>IF(Salidas!$N124="Particular",VLOOKUP(Salidas!$A124,'PPTO Conservador'!$D$1:$L$26,8,0),IF(Salidas!$N124="Complementario",VLOOKUP(Salidas!$A124,'PPTO Conservador'!$D$1:$L$26,9,FALSE),))</f>
        <v>160000</v>
      </c>
      <c r="P124" s="275">
        <f>Salidas!$M124*Salidas!$I124</f>
        <v>47</v>
      </c>
      <c r="Q124" s="275">
        <f>Salidas!$M124*Salidas!$O124</f>
        <v>160000</v>
      </c>
      <c r="R124" s="276"/>
      <c r="S124" s="64"/>
      <c r="T124" s="64"/>
      <c r="U124" s="64"/>
      <c r="V124" s="64"/>
      <c r="W124" s="64"/>
      <c r="X124" s="64"/>
      <c r="Y124" s="64"/>
      <c r="Z124" s="64"/>
    </row>
    <row r="125" spans="1:26" ht="15.75" customHeight="1">
      <c r="A125" s="57" t="s">
        <v>85</v>
      </c>
      <c r="B125" s="58" t="str">
        <f>IF(ISERROR(VLOOKUP(Salidas!$A125,Inventario!$A$2:$M$21,2,FALSE)),"",VLOOKUP(Salidas!$A125,Inventario!$A$2:$M$21,2,FALSE))</f>
        <v xml:space="preserve">Avaxim 80 </v>
      </c>
      <c r="C125" s="58" t="str">
        <f>IF(ISERROR(VLOOKUP(Salidas!$A125,Inventario!$A$2:$M$21,3,FALSE)),"",VLOOKUP(Salidas!$A125,Inventario!$A$2:$M$21,3,FALSE))</f>
        <v>Hepatitis A niño</v>
      </c>
      <c r="D125" s="59" t="str">
        <f>IF(ISERROR(VLOOKUP(Salidas!$A125,Inventario!$A$2:$M$21,4,FALSE)),"",VLOOKUP(Salidas!$A125,Inventario!$A$2:$M$21,4,FALSE))</f>
        <v>IPS FARALLONES</v>
      </c>
      <c r="E125" s="59" t="str">
        <f>IF(ISERROR(VLOOKUP(Salidas!$A125,Inventario!$A$2:$M$21,5,FALSE)),"",VLOOKUP(Salidas!$A125,Inventario!$A$2:$M$21,5,FALSE))</f>
        <v>Sanofi</v>
      </c>
      <c r="F125" s="60" t="str">
        <f>IF(ISERROR(VLOOKUP(Salidas!$A125,Inventario!$A$2:$M$21,6,FALSE)),"",VLOOKUP(Salidas!$A125,Inventario!$A$2:$M$21,6,FALSE))</f>
        <v>2500</v>
      </c>
      <c r="G125" s="274">
        <f>IF(ISERROR(VLOOKUP(Salidas!$A125,Inventario!$A$2:$M$21,7,FALSE)),,VLOOKUP(Salidas!$A125,Inventario!$A$2:$M$21,7,FALSE))</f>
        <v>1</v>
      </c>
      <c r="H125" s="275">
        <f>IF(ISERROR(VLOOKUP(Salidas!$A125,Inventario!$A$2:$M$21,8,FALSE)),,VLOOKUP(Salidas!$A125,Inventario!$A$2:$M$21,8,FALSE))</f>
        <v>153</v>
      </c>
      <c r="I125" s="275">
        <f>IF(ISERROR(VLOOKUP(Salidas!$A125,Inventario!$A$2:$M$21,9,FALSE)),,VLOOKUP(Salidas!$A125,Inventario!$A$2:$M$21,9,FALSE))</f>
        <v>153</v>
      </c>
      <c r="J125" s="269">
        <v>44471</v>
      </c>
      <c r="K125" s="62" t="s">
        <v>1800</v>
      </c>
      <c r="L125" s="270" t="str">
        <f>IF(ISERROR(VLOOKUP(Salidas!$K125,Entradas!$H$1:$I$412,2,FALSE)),"",VLOOKUP(Salidas!$K125,Entradas!$H$1:$I$412,2,FALSE))</f>
        <v/>
      </c>
      <c r="M125" s="63">
        <v>1</v>
      </c>
      <c r="N125" s="276" t="s">
        <v>375</v>
      </c>
      <c r="O125" s="275">
        <f>IF(Salidas!$N125="Particular",VLOOKUP(Salidas!$A125,'PPTO Conservador'!$D$1:$L$26,8,0),IF(Salidas!$N125="Complementario",VLOOKUP(Salidas!$A125,'PPTO Conservador'!$D$1:$L$26,9,FALSE),))</f>
        <v>150000</v>
      </c>
      <c r="P125" s="275">
        <f>Salidas!$M125*Salidas!$I125</f>
        <v>153</v>
      </c>
      <c r="Q125" s="275">
        <f>Salidas!$M125*Salidas!$O125</f>
        <v>150000</v>
      </c>
      <c r="R125" s="276"/>
      <c r="S125" s="64"/>
      <c r="T125" s="64"/>
      <c r="U125" s="64"/>
      <c r="V125" s="64"/>
      <c r="W125" s="64"/>
      <c r="X125" s="64"/>
      <c r="Y125" s="64"/>
      <c r="Z125" s="64"/>
    </row>
    <row r="126" spans="1:26" ht="15.75" customHeight="1">
      <c r="A126" s="57" t="s">
        <v>47</v>
      </c>
      <c r="B126" s="58" t="str">
        <f>IF(ISERROR(VLOOKUP(Salidas!$A126,Inventario!$A$2:$M$21,2,FALSE)),"",VLOOKUP(Salidas!$A126,Inventario!$A$2:$M$21,2,FALSE))</f>
        <v>Nimenrix</v>
      </c>
      <c r="C126" s="58" t="str">
        <f>IF(ISERROR(VLOOKUP(Salidas!$A126,Inventario!$A$2:$M$21,3,FALSE)),"",VLOOKUP(Salidas!$A126,Inventario!$A$2:$M$21,3,FALSE))</f>
        <v>Meningococo</v>
      </c>
      <c r="D126" s="59" t="str">
        <f>IF(ISERROR(VLOOKUP(Salidas!$A126,Inventario!$A$2:$M$21,4,FALSE)),"",VLOOKUP(Salidas!$A126,Inventario!$A$2:$M$21,4,FALSE))</f>
        <v>Cobo Medical</v>
      </c>
      <c r="E126" s="59" t="str">
        <f>IF(ISERROR(VLOOKUP(Salidas!$A126,Inventario!$A$2:$M$21,5,FALSE)),"",VLOOKUP(Salidas!$A126,Inventario!$A$2:$M$21,5,FALSE))</f>
        <v>Pfizer</v>
      </c>
      <c r="F126" s="60" t="str">
        <f>IF(ISERROR(VLOOKUP(Salidas!$A126,Inventario!$A$2:$M$21,6,FALSE)),"",VLOOKUP(Salidas!$A126,Inventario!$A$2:$M$21,6,FALSE))</f>
        <v>3904</v>
      </c>
      <c r="G126" s="274">
        <f>IF(ISERROR(VLOOKUP(Salidas!$A126,Inventario!$A$2:$M$21,7,FALSE)),,VLOOKUP(Salidas!$A126,Inventario!$A$2:$M$21,7,FALSE))</f>
        <v>1</v>
      </c>
      <c r="H126" s="275">
        <f>IF(ISERROR(VLOOKUP(Salidas!$A126,Inventario!$A$2:$M$21,8,FALSE)),,VLOOKUP(Salidas!$A126,Inventario!$A$2:$M$21,8,FALSE))</f>
        <v>427</v>
      </c>
      <c r="I126" s="275">
        <f>IF(ISERROR(VLOOKUP(Salidas!$A126,Inventario!$A$2:$M$21,9,FALSE)),,VLOOKUP(Salidas!$A126,Inventario!$A$2:$M$21,9,FALSE))</f>
        <v>427</v>
      </c>
      <c r="J126" s="269">
        <v>44471</v>
      </c>
      <c r="K126" s="62" t="s">
        <v>173</v>
      </c>
      <c r="L126" s="270">
        <f>IF(ISERROR(VLOOKUP(Salidas!$K126,Entradas!$H$1:$I$412,2,FALSE)),"",VLOOKUP(Salidas!$K126,Entradas!$H$1:$I$412,2,FALSE))</f>
        <v>45077</v>
      </c>
      <c r="M126" s="63">
        <v>1</v>
      </c>
      <c r="N126" s="276" t="s">
        <v>375</v>
      </c>
      <c r="O126" s="275">
        <f>IF(Salidas!$N126="Particular",VLOOKUP(Salidas!$A126,'PPTO Conservador'!$D$1:$L$26,8,0),IF(Salidas!$N126="Complementario",VLOOKUP(Salidas!$A126,'PPTO Conservador'!$D$1:$L$26,9,FALSE),))</f>
        <v>200000</v>
      </c>
      <c r="P126" s="275">
        <f>Salidas!$M126*Salidas!$I126</f>
        <v>427</v>
      </c>
      <c r="Q126" s="275">
        <f>Salidas!$M126*Salidas!$O126</f>
        <v>200000</v>
      </c>
      <c r="R126" s="276"/>
      <c r="S126" s="64"/>
      <c r="T126" s="64"/>
      <c r="U126" s="64"/>
      <c r="V126" s="64"/>
      <c r="W126" s="64"/>
      <c r="X126" s="64"/>
      <c r="Y126" s="64"/>
      <c r="Z126" s="64"/>
    </row>
    <row r="127" spans="1:26" ht="15.75" customHeight="1">
      <c r="A127" s="57" t="s">
        <v>89</v>
      </c>
      <c r="B127" s="58" t="str">
        <f>IF(ISERROR(VLOOKUP(Salidas!$A127,Inventario!$A$2:$M$21,2,FALSE)),"",VLOOKUP(Salidas!$A127,Inventario!$A$2:$M$21,2,FALSE))</f>
        <v>Fluquadri</v>
      </c>
      <c r="C127" s="58" t="str">
        <f>IF(ISERROR(VLOOKUP(Salidas!$A127,Inventario!$A$2:$M$21,3,FALSE)),"",VLOOKUP(Salidas!$A127,Inventario!$A$2:$M$21,3,FALSE))</f>
        <v>Influenza</v>
      </c>
      <c r="D127" s="59" t="str">
        <f>IF(ISERROR(VLOOKUP(Salidas!$A127,Inventario!$A$2:$M$21,4,FALSE)),"",VLOOKUP(Salidas!$A127,Inventario!$A$2:$M$21,4,FALSE))</f>
        <v>IPS FARALLONES</v>
      </c>
      <c r="E127" s="59" t="str">
        <f>IF(ISERROR(VLOOKUP(Salidas!$A127,Inventario!$A$2:$M$21,5,FALSE)),"",VLOOKUP(Salidas!$A127,Inventario!$A$2:$M$21,5,FALSE))</f>
        <v>Sanofi</v>
      </c>
      <c r="F127" s="60" t="str">
        <f>IF(ISERROR(VLOOKUP(Salidas!$A127,Inventario!$A$2:$M$21,6,FALSE)),"",VLOOKUP(Salidas!$A127,Inventario!$A$2:$M$21,6,FALSE))</f>
        <v>164992</v>
      </c>
      <c r="G127" s="274">
        <f>IF(ISERROR(VLOOKUP(Salidas!$A127,Inventario!$A$2:$M$21,7,FALSE)),,VLOOKUP(Salidas!$A127,Inventario!$A$2:$M$21,7,FALSE))</f>
        <v>1</v>
      </c>
      <c r="H127" s="275">
        <f>IF(ISERROR(VLOOKUP(Salidas!$A127,Inventario!$A$2:$M$21,8,FALSE)),,VLOOKUP(Salidas!$A127,Inventario!$A$2:$M$21,8,FALSE))</f>
        <v>419</v>
      </c>
      <c r="I127" s="275">
        <f>IF(ISERROR(VLOOKUP(Salidas!$A127,Inventario!$A$2:$M$21,9,FALSE)),,VLOOKUP(Salidas!$A127,Inventario!$A$2:$M$21,9,FALSE))</f>
        <v>419</v>
      </c>
      <c r="J127" s="269">
        <v>44473</v>
      </c>
      <c r="K127" s="62" t="s">
        <v>158</v>
      </c>
      <c r="L127" s="270">
        <f>IF(ISERROR(VLOOKUP(Salidas!$K127,Entradas!$H$1:$I$412,2,FALSE)),"",VLOOKUP(Salidas!$K127,Entradas!$H$1:$I$412,2,FALSE))</f>
        <v>44592</v>
      </c>
      <c r="M127" s="63">
        <v>1</v>
      </c>
      <c r="N127" s="276" t="s">
        <v>1928</v>
      </c>
      <c r="O127" s="275">
        <f>IF(Salidas!$N127="Particular",VLOOKUP(Salidas!$A127,'PPTO Conservador'!$D$1:$L$26,8,0),IF(Salidas!$N127="Complementario",VLOOKUP(Salidas!$A127,'PPTO Conservador'!$D$1:$L$26,9,FALSE),))</f>
        <v>60000</v>
      </c>
      <c r="P127" s="275">
        <f>Salidas!$M127*Salidas!$I127</f>
        <v>419</v>
      </c>
      <c r="Q127" s="275">
        <f>Salidas!$M127*Salidas!$O127</f>
        <v>60000</v>
      </c>
      <c r="R127" s="276"/>
      <c r="S127" s="64"/>
      <c r="T127" s="64"/>
      <c r="U127" s="64"/>
      <c r="V127" s="64"/>
      <c r="W127" s="64"/>
      <c r="X127" s="64"/>
      <c r="Y127" s="64"/>
      <c r="Z127" s="64"/>
    </row>
    <row r="128" spans="1:26" ht="15.75" customHeight="1">
      <c r="A128" s="57" t="s">
        <v>47</v>
      </c>
      <c r="B128" s="58" t="str">
        <f>IF(ISERROR(VLOOKUP(Salidas!$A128,Inventario!$A$2:$M$21,2,FALSE)),"",VLOOKUP(Salidas!$A128,Inventario!$A$2:$M$21,2,FALSE))</f>
        <v>Nimenrix</v>
      </c>
      <c r="C128" s="58" t="str">
        <f>IF(ISERROR(VLOOKUP(Salidas!$A128,Inventario!$A$2:$M$21,3,FALSE)),"",VLOOKUP(Salidas!$A128,Inventario!$A$2:$M$21,3,FALSE))</f>
        <v>Meningococo</v>
      </c>
      <c r="D128" s="59" t="str">
        <f>IF(ISERROR(VLOOKUP(Salidas!$A128,Inventario!$A$2:$M$21,4,FALSE)),"",VLOOKUP(Salidas!$A128,Inventario!$A$2:$M$21,4,FALSE))</f>
        <v>Cobo Medical</v>
      </c>
      <c r="E128" s="59" t="str">
        <f>IF(ISERROR(VLOOKUP(Salidas!$A128,Inventario!$A$2:$M$21,5,FALSE)),"",VLOOKUP(Salidas!$A128,Inventario!$A$2:$M$21,5,FALSE))</f>
        <v>Pfizer</v>
      </c>
      <c r="F128" s="60" t="str">
        <f>IF(ISERROR(VLOOKUP(Salidas!$A128,Inventario!$A$2:$M$21,6,FALSE)),"",VLOOKUP(Salidas!$A128,Inventario!$A$2:$M$21,6,FALSE))</f>
        <v>3904</v>
      </c>
      <c r="G128" s="274">
        <f>IF(ISERROR(VLOOKUP(Salidas!$A128,Inventario!$A$2:$M$21,7,FALSE)),,VLOOKUP(Salidas!$A128,Inventario!$A$2:$M$21,7,FALSE))</f>
        <v>1</v>
      </c>
      <c r="H128" s="275">
        <f>IF(ISERROR(VLOOKUP(Salidas!$A128,Inventario!$A$2:$M$21,8,FALSE)),,VLOOKUP(Salidas!$A128,Inventario!$A$2:$M$21,8,FALSE))</f>
        <v>427</v>
      </c>
      <c r="I128" s="275">
        <f>IF(ISERROR(VLOOKUP(Salidas!$A128,Inventario!$A$2:$M$21,9,FALSE)),,VLOOKUP(Salidas!$A128,Inventario!$A$2:$M$21,9,FALSE))</f>
        <v>427</v>
      </c>
      <c r="J128" s="269">
        <v>44474</v>
      </c>
      <c r="K128" s="62" t="s">
        <v>173</v>
      </c>
      <c r="L128" s="270">
        <f>IF(ISERROR(VLOOKUP(Salidas!$K128,Entradas!$H$1:$I$412,2,FALSE)),"",VLOOKUP(Salidas!$K128,Entradas!$H$1:$I$412,2,FALSE))</f>
        <v>45077</v>
      </c>
      <c r="M128" s="63">
        <v>1</v>
      </c>
      <c r="N128" s="276" t="s">
        <v>1928</v>
      </c>
      <c r="O128" s="275">
        <f>IF(Salidas!$N128="Particular",VLOOKUP(Salidas!$A128,'PPTO Conservador'!$D$1:$L$26,8,0),IF(Salidas!$N128="Complementario",VLOOKUP(Salidas!$A128,'PPTO Conservador'!$D$1:$L$26,9,FALSE),))</f>
        <v>170000</v>
      </c>
      <c r="P128" s="275">
        <f>Salidas!$M128*Salidas!$I128</f>
        <v>427</v>
      </c>
      <c r="Q128" s="275">
        <f>Salidas!$M128*Salidas!$O128</f>
        <v>170000</v>
      </c>
      <c r="R128" s="276"/>
      <c r="S128" s="64"/>
      <c r="T128" s="64"/>
      <c r="U128" s="64"/>
      <c r="V128" s="64"/>
      <c r="W128" s="64"/>
      <c r="X128" s="64"/>
      <c r="Y128" s="64"/>
      <c r="Z128" s="64"/>
    </row>
    <row r="129" spans="1:26" ht="15.75" customHeight="1">
      <c r="A129" s="57" t="s">
        <v>47</v>
      </c>
      <c r="B129" s="58" t="str">
        <f>IF(ISERROR(VLOOKUP(Salidas!$A129,Inventario!$A$2:$M$21,2,FALSE)),"",VLOOKUP(Salidas!$A129,Inventario!$A$2:$M$21,2,FALSE))</f>
        <v>Nimenrix</v>
      </c>
      <c r="C129" s="58" t="str">
        <f>IF(ISERROR(VLOOKUP(Salidas!$A129,Inventario!$A$2:$M$21,3,FALSE)),"",VLOOKUP(Salidas!$A129,Inventario!$A$2:$M$21,3,FALSE))</f>
        <v>Meningococo</v>
      </c>
      <c r="D129" s="59" t="str">
        <f>IF(ISERROR(VLOOKUP(Salidas!$A129,Inventario!$A$2:$M$21,4,FALSE)),"",VLOOKUP(Salidas!$A129,Inventario!$A$2:$M$21,4,FALSE))</f>
        <v>Cobo Medical</v>
      </c>
      <c r="E129" s="59" t="str">
        <f>IF(ISERROR(VLOOKUP(Salidas!$A129,Inventario!$A$2:$M$21,5,FALSE)),"",VLOOKUP(Salidas!$A129,Inventario!$A$2:$M$21,5,FALSE))</f>
        <v>Pfizer</v>
      </c>
      <c r="F129" s="60" t="str">
        <f>IF(ISERROR(VLOOKUP(Salidas!$A129,Inventario!$A$2:$M$21,6,FALSE)),"",VLOOKUP(Salidas!$A129,Inventario!$A$2:$M$21,6,FALSE))</f>
        <v>3904</v>
      </c>
      <c r="G129" s="274">
        <f>IF(ISERROR(VLOOKUP(Salidas!$A129,Inventario!$A$2:$M$21,7,FALSE)),,VLOOKUP(Salidas!$A129,Inventario!$A$2:$M$21,7,FALSE))</f>
        <v>1</v>
      </c>
      <c r="H129" s="275">
        <f>IF(ISERROR(VLOOKUP(Salidas!$A129,Inventario!$A$2:$M$21,8,FALSE)),,VLOOKUP(Salidas!$A129,Inventario!$A$2:$M$21,8,FALSE))</f>
        <v>427</v>
      </c>
      <c r="I129" s="275">
        <f>IF(ISERROR(VLOOKUP(Salidas!$A129,Inventario!$A$2:$M$21,9,FALSE)),,VLOOKUP(Salidas!$A129,Inventario!$A$2:$M$21,9,FALSE))</f>
        <v>427</v>
      </c>
      <c r="J129" s="269">
        <v>44474</v>
      </c>
      <c r="K129" s="62" t="s">
        <v>173</v>
      </c>
      <c r="L129" s="270">
        <f>IF(ISERROR(VLOOKUP(Salidas!$K129,Entradas!$H$1:$I$412,2,FALSE)),"",VLOOKUP(Salidas!$K129,Entradas!$H$1:$I$412,2,FALSE))</f>
        <v>45077</v>
      </c>
      <c r="M129" s="63">
        <v>1</v>
      </c>
      <c r="N129" s="276" t="s">
        <v>375</v>
      </c>
      <c r="O129" s="275">
        <f>IF(Salidas!$N129="Particular",VLOOKUP(Salidas!$A129,'PPTO Conservador'!$D$1:$L$26,8,0),IF(Salidas!$N129="Complementario",VLOOKUP(Salidas!$A129,'PPTO Conservador'!$D$1:$L$26,9,FALSE),))</f>
        <v>200000</v>
      </c>
      <c r="P129" s="275">
        <f>Salidas!$M129*Salidas!$I129</f>
        <v>427</v>
      </c>
      <c r="Q129" s="275">
        <f>Salidas!$M129*Salidas!$O129</f>
        <v>200000</v>
      </c>
      <c r="R129" s="276"/>
      <c r="S129" s="64"/>
      <c r="T129" s="64"/>
      <c r="U129" s="64"/>
      <c r="V129" s="64"/>
      <c r="W129" s="64"/>
      <c r="X129" s="64"/>
      <c r="Y129" s="64"/>
      <c r="Z129" s="64"/>
    </row>
    <row r="130" spans="1:26" ht="15.75" customHeight="1">
      <c r="A130" s="57" t="s">
        <v>89</v>
      </c>
      <c r="B130" s="58" t="str">
        <f>IF(ISERROR(VLOOKUP(Salidas!$A130,Inventario!$A$2:$M$21,2,FALSE)),"",VLOOKUP(Salidas!$A130,Inventario!$A$2:$M$21,2,FALSE))</f>
        <v>Fluquadri</v>
      </c>
      <c r="C130" s="58" t="str">
        <f>IF(ISERROR(VLOOKUP(Salidas!$A130,Inventario!$A$2:$M$21,3,FALSE)),"",VLOOKUP(Salidas!$A130,Inventario!$A$2:$M$21,3,FALSE))</f>
        <v>Influenza</v>
      </c>
      <c r="D130" s="59" t="str">
        <f>IF(ISERROR(VLOOKUP(Salidas!$A130,Inventario!$A$2:$M$21,4,FALSE)),"",VLOOKUP(Salidas!$A130,Inventario!$A$2:$M$21,4,FALSE))</f>
        <v>IPS FARALLONES</v>
      </c>
      <c r="E130" s="59" t="str">
        <f>IF(ISERROR(VLOOKUP(Salidas!$A130,Inventario!$A$2:$M$21,5,FALSE)),"",VLOOKUP(Salidas!$A130,Inventario!$A$2:$M$21,5,FALSE))</f>
        <v>Sanofi</v>
      </c>
      <c r="F130" s="60" t="str">
        <f>IF(ISERROR(VLOOKUP(Salidas!$A130,Inventario!$A$2:$M$21,6,FALSE)),"",VLOOKUP(Salidas!$A130,Inventario!$A$2:$M$21,6,FALSE))</f>
        <v>164992</v>
      </c>
      <c r="G130" s="274">
        <f>IF(ISERROR(VLOOKUP(Salidas!$A130,Inventario!$A$2:$M$21,7,FALSE)),,VLOOKUP(Salidas!$A130,Inventario!$A$2:$M$21,7,FALSE))</f>
        <v>1</v>
      </c>
      <c r="H130" s="275">
        <f>IF(ISERROR(VLOOKUP(Salidas!$A130,Inventario!$A$2:$M$21,8,FALSE)),,VLOOKUP(Salidas!$A130,Inventario!$A$2:$M$21,8,FALSE))</f>
        <v>419</v>
      </c>
      <c r="I130" s="275">
        <f>IF(ISERROR(VLOOKUP(Salidas!$A130,Inventario!$A$2:$M$21,9,FALSE)),,VLOOKUP(Salidas!$A130,Inventario!$A$2:$M$21,9,FALSE))</f>
        <v>419</v>
      </c>
      <c r="J130" s="269">
        <v>44474</v>
      </c>
      <c r="K130" s="62" t="s">
        <v>158</v>
      </c>
      <c r="L130" s="270">
        <f>IF(ISERROR(VLOOKUP(Salidas!$K130,Entradas!$H$1:$I$412,2,FALSE)),"",VLOOKUP(Salidas!$K130,Entradas!$H$1:$I$412,2,FALSE))</f>
        <v>44592</v>
      </c>
      <c r="M130" s="63">
        <v>1</v>
      </c>
      <c r="N130" s="276" t="s">
        <v>1928</v>
      </c>
      <c r="O130" s="275">
        <f>IF(Salidas!$N130="Particular",VLOOKUP(Salidas!$A130,'PPTO Conservador'!$D$1:$L$26,8,0),IF(Salidas!$N130="Complementario",VLOOKUP(Salidas!$A130,'PPTO Conservador'!$D$1:$L$26,9,FALSE),))</f>
        <v>60000</v>
      </c>
      <c r="P130" s="275">
        <f>Salidas!$M130*Salidas!$I130</f>
        <v>419</v>
      </c>
      <c r="Q130" s="275">
        <f>Salidas!$M130*Salidas!$O130</f>
        <v>60000</v>
      </c>
      <c r="R130" s="276"/>
      <c r="S130" s="64"/>
      <c r="T130" s="64"/>
      <c r="U130" s="64"/>
      <c r="V130" s="64"/>
      <c r="W130" s="64"/>
      <c r="X130" s="64"/>
      <c r="Y130" s="64"/>
      <c r="Z130" s="64"/>
    </row>
    <row r="131" spans="1:26" ht="15.75" customHeight="1">
      <c r="A131" s="57" t="s">
        <v>47</v>
      </c>
      <c r="B131" s="58" t="str">
        <f>IF(ISERROR(VLOOKUP(Salidas!$A131,Inventario!$A$2:$M$21,2,FALSE)),"",VLOOKUP(Salidas!$A131,Inventario!$A$2:$M$21,2,FALSE))</f>
        <v>Nimenrix</v>
      </c>
      <c r="C131" s="58" t="str">
        <f>IF(ISERROR(VLOOKUP(Salidas!$A131,Inventario!$A$2:$M$21,3,FALSE)),"",VLOOKUP(Salidas!$A131,Inventario!$A$2:$M$21,3,FALSE))</f>
        <v>Meningococo</v>
      </c>
      <c r="D131" s="59" t="str">
        <f>IF(ISERROR(VLOOKUP(Salidas!$A131,Inventario!$A$2:$M$21,4,FALSE)),"",VLOOKUP(Salidas!$A131,Inventario!$A$2:$M$21,4,FALSE))</f>
        <v>Cobo Medical</v>
      </c>
      <c r="E131" s="59" t="str">
        <f>IF(ISERROR(VLOOKUP(Salidas!$A131,Inventario!$A$2:$M$21,5,FALSE)),"",VLOOKUP(Salidas!$A131,Inventario!$A$2:$M$21,5,FALSE))</f>
        <v>Pfizer</v>
      </c>
      <c r="F131" s="60" t="str">
        <f>IF(ISERROR(VLOOKUP(Salidas!$A131,Inventario!$A$2:$M$21,6,FALSE)),"",VLOOKUP(Salidas!$A131,Inventario!$A$2:$M$21,6,FALSE))</f>
        <v>3904</v>
      </c>
      <c r="G131" s="274">
        <f>IF(ISERROR(VLOOKUP(Salidas!$A131,Inventario!$A$2:$M$21,7,FALSE)),,VLOOKUP(Salidas!$A131,Inventario!$A$2:$M$21,7,FALSE))</f>
        <v>1</v>
      </c>
      <c r="H131" s="275">
        <f>IF(ISERROR(VLOOKUP(Salidas!$A131,Inventario!$A$2:$M$21,8,FALSE)),,VLOOKUP(Salidas!$A131,Inventario!$A$2:$M$21,8,FALSE))</f>
        <v>427</v>
      </c>
      <c r="I131" s="275">
        <f>IF(ISERROR(VLOOKUP(Salidas!$A131,Inventario!$A$2:$M$21,9,FALSE)),,VLOOKUP(Salidas!$A131,Inventario!$A$2:$M$21,9,FALSE))</f>
        <v>427</v>
      </c>
      <c r="J131" s="269">
        <v>44475</v>
      </c>
      <c r="K131" s="62" t="s">
        <v>173</v>
      </c>
      <c r="L131" s="270">
        <f>IF(ISERROR(VLOOKUP(Salidas!$K131,Entradas!$H$1:$I$412,2,FALSE)),"",VLOOKUP(Salidas!$K131,Entradas!$H$1:$I$412,2,FALSE))</f>
        <v>45077</v>
      </c>
      <c r="M131" s="63">
        <v>1</v>
      </c>
      <c r="N131" s="276" t="s">
        <v>375</v>
      </c>
      <c r="O131" s="275">
        <f>IF(Salidas!$N131="Particular",VLOOKUP(Salidas!$A131,'PPTO Conservador'!$D$1:$L$26,8,0),IF(Salidas!$N131="Complementario",VLOOKUP(Salidas!$A131,'PPTO Conservador'!$D$1:$L$26,9,FALSE),))</f>
        <v>200000</v>
      </c>
      <c r="P131" s="275">
        <f>Salidas!$M131*Salidas!$I131</f>
        <v>427</v>
      </c>
      <c r="Q131" s="275">
        <f>Salidas!$M131*Salidas!$O131</f>
        <v>200000</v>
      </c>
      <c r="R131" s="276"/>
      <c r="S131" s="64"/>
      <c r="T131" s="64"/>
      <c r="U131" s="64"/>
      <c r="V131" s="64"/>
      <c r="W131" s="64"/>
      <c r="X131" s="64"/>
      <c r="Y131" s="64"/>
      <c r="Z131" s="64"/>
    </row>
    <row r="132" spans="1:26" ht="15.75" customHeight="1">
      <c r="A132" s="57" t="s">
        <v>89</v>
      </c>
      <c r="B132" s="58" t="str">
        <f>IF(ISERROR(VLOOKUP(Salidas!$A132,Inventario!$A$2:$M$21,2,FALSE)),"",VLOOKUP(Salidas!$A132,Inventario!$A$2:$M$21,2,FALSE))</f>
        <v>Fluquadri</v>
      </c>
      <c r="C132" s="58" t="str">
        <f>IF(ISERROR(VLOOKUP(Salidas!$A132,Inventario!$A$2:$M$21,3,FALSE)),"",VLOOKUP(Salidas!$A132,Inventario!$A$2:$M$21,3,FALSE))</f>
        <v>Influenza</v>
      </c>
      <c r="D132" s="59" t="str">
        <f>IF(ISERROR(VLOOKUP(Salidas!$A132,Inventario!$A$2:$M$21,4,FALSE)),"",VLOOKUP(Salidas!$A132,Inventario!$A$2:$M$21,4,FALSE))</f>
        <v>IPS FARALLONES</v>
      </c>
      <c r="E132" s="59" t="str">
        <f>IF(ISERROR(VLOOKUP(Salidas!$A132,Inventario!$A$2:$M$21,5,FALSE)),"",VLOOKUP(Salidas!$A132,Inventario!$A$2:$M$21,5,FALSE))</f>
        <v>Sanofi</v>
      </c>
      <c r="F132" s="60" t="str">
        <f>IF(ISERROR(VLOOKUP(Salidas!$A132,Inventario!$A$2:$M$21,6,FALSE)),"",VLOOKUP(Salidas!$A132,Inventario!$A$2:$M$21,6,FALSE))</f>
        <v>164992</v>
      </c>
      <c r="G132" s="274">
        <f>IF(ISERROR(VLOOKUP(Salidas!$A132,Inventario!$A$2:$M$21,7,FALSE)),,VLOOKUP(Salidas!$A132,Inventario!$A$2:$M$21,7,FALSE))</f>
        <v>1</v>
      </c>
      <c r="H132" s="275">
        <f>IF(ISERROR(VLOOKUP(Salidas!$A132,Inventario!$A$2:$M$21,8,FALSE)),,VLOOKUP(Salidas!$A132,Inventario!$A$2:$M$21,8,FALSE))</f>
        <v>419</v>
      </c>
      <c r="I132" s="275">
        <f>IF(ISERROR(VLOOKUP(Salidas!$A132,Inventario!$A$2:$M$21,9,FALSE)),,VLOOKUP(Salidas!$A132,Inventario!$A$2:$M$21,9,FALSE))</f>
        <v>419</v>
      </c>
      <c r="J132" s="269">
        <v>44476</v>
      </c>
      <c r="K132" s="62" t="s">
        <v>158</v>
      </c>
      <c r="L132" s="270">
        <f>IF(ISERROR(VLOOKUP(Salidas!$K132,Entradas!$H$1:$I$412,2,FALSE)),"",VLOOKUP(Salidas!$K132,Entradas!$H$1:$I$412,2,FALSE))</f>
        <v>44592</v>
      </c>
      <c r="M132" s="63">
        <v>1</v>
      </c>
      <c r="N132" s="276" t="s">
        <v>1928</v>
      </c>
      <c r="O132" s="275">
        <f>IF(Salidas!$N132="Particular",VLOOKUP(Salidas!$A132,'PPTO Conservador'!$D$1:$L$26,8,0),IF(Salidas!$N132="Complementario",VLOOKUP(Salidas!$A132,'PPTO Conservador'!$D$1:$L$26,9,FALSE),))</f>
        <v>60000</v>
      </c>
      <c r="P132" s="275">
        <f>Salidas!$M132*Salidas!$I132</f>
        <v>419</v>
      </c>
      <c r="Q132" s="275">
        <f>Salidas!$M132*Salidas!$O132</f>
        <v>60000</v>
      </c>
      <c r="R132" s="276"/>
      <c r="S132" s="64"/>
      <c r="T132" s="64"/>
      <c r="U132" s="64"/>
      <c r="V132" s="64"/>
      <c r="W132" s="64"/>
      <c r="X132" s="64"/>
      <c r="Y132" s="64"/>
      <c r="Z132" s="64"/>
    </row>
    <row r="133" spans="1:26" ht="15.75" customHeight="1">
      <c r="A133" s="57" t="s">
        <v>89</v>
      </c>
      <c r="B133" s="58" t="str">
        <f>IF(ISERROR(VLOOKUP(Salidas!$A133,Inventario!$A$2:$M$21,2,FALSE)),"",VLOOKUP(Salidas!$A133,Inventario!$A$2:$M$21,2,FALSE))</f>
        <v>Fluquadri</v>
      </c>
      <c r="C133" s="58" t="str">
        <f>IF(ISERROR(VLOOKUP(Salidas!$A133,Inventario!$A$2:$M$21,3,FALSE)),"",VLOOKUP(Salidas!$A133,Inventario!$A$2:$M$21,3,FALSE))</f>
        <v>Influenza</v>
      </c>
      <c r="D133" s="59" t="str">
        <f>IF(ISERROR(VLOOKUP(Salidas!$A133,Inventario!$A$2:$M$21,4,FALSE)),"",VLOOKUP(Salidas!$A133,Inventario!$A$2:$M$21,4,FALSE))</f>
        <v>IPS FARALLONES</v>
      </c>
      <c r="E133" s="59" t="str">
        <f>IF(ISERROR(VLOOKUP(Salidas!$A133,Inventario!$A$2:$M$21,5,FALSE)),"",VLOOKUP(Salidas!$A133,Inventario!$A$2:$M$21,5,FALSE))</f>
        <v>Sanofi</v>
      </c>
      <c r="F133" s="60" t="str">
        <f>IF(ISERROR(VLOOKUP(Salidas!$A133,Inventario!$A$2:$M$21,6,FALSE)),"",VLOOKUP(Salidas!$A133,Inventario!$A$2:$M$21,6,FALSE))</f>
        <v>164992</v>
      </c>
      <c r="G133" s="274">
        <f>IF(ISERROR(VLOOKUP(Salidas!$A133,Inventario!$A$2:$M$21,7,FALSE)),,VLOOKUP(Salidas!$A133,Inventario!$A$2:$M$21,7,FALSE))</f>
        <v>1</v>
      </c>
      <c r="H133" s="275">
        <f>IF(ISERROR(VLOOKUP(Salidas!$A133,Inventario!$A$2:$M$21,8,FALSE)),,VLOOKUP(Salidas!$A133,Inventario!$A$2:$M$21,8,FALSE))</f>
        <v>419</v>
      </c>
      <c r="I133" s="275">
        <f>IF(ISERROR(VLOOKUP(Salidas!$A133,Inventario!$A$2:$M$21,9,FALSE)),,VLOOKUP(Salidas!$A133,Inventario!$A$2:$M$21,9,FALSE))</f>
        <v>419</v>
      </c>
      <c r="J133" s="269">
        <v>44476</v>
      </c>
      <c r="K133" s="62" t="s">
        <v>158</v>
      </c>
      <c r="L133" s="270">
        <f>IF(ISERROR(VLOOKUP(Salidas!$K133,Entradas!$H$1:$I$412,2,FALSE)),"",VLOOKUP(Salidas!$K133,Entradas!$H$1:$I$412,2,FALSE))</f>
        <v>44592</v>
      </c>
      <c r="M133" s="63">
        <v>1</v>
      </c>
      <c r="N133" s="276" t="s">
        <v>375</v>
      </c>
      <c r="O133" s="275">
        <f>IF(Salidas!$N133="Particular",VLOOKUP(Salidas!$A133,'PPTO Conservador'!$D$1:$L$26,8,0),IF(Salidas!$N133="Complementario",VLOOKUP(Salidas!$A133,'PPTO Conservador'!$D$1:$L$26,9,FALSE),))</f>
        <v>70000</v>
      </c>
      <c r="P133" s="275">
        <f>Salidas!$M133*Salidas!$I133</f>
        <v>419</v>
      </c>
      <c r="Q133" s="275">
        <f>Salidas!$M133*Salidas!$O133</f>
        <v>70000</v>
      </c>
      <c r="R133" s="276"/>
      <c r="S133" s="64"/>
      <c r="T133" s="64"/>
      <c r="U133" s="64"/>
      <c r="V133" s="64"/>
      <c r="W133" s="64"/>
      <c r="X133" s="64"/>
      <c r="Y133" s="64"/>
      <c r="Z133" s="64"/>
    </row>
    <row r="134" spans="1:26" ht="15.75" customHeight="1">
      <c r="A134" s="57" t="s">
        <v>118</v>
      </c>
      <c r="B134" s="58" t="str">
        <f>IF(ISERROR(VLOOKUP(Salidas!$A134,Inventario!$A$2:$M$21,2,FALSE)),"",VLOOKUP(Salidas!$A134,Inventario!$A$2:$M$21,2,FALSE))</f>
        <v>Varivax</v>
      </c>
      <c r="C134" s="58" t="str">
        <f>IF(ISERROR(VLOOKUP(Salidas!$A134,Inventario!$A$2:$M$21,3,FALSE)),"",VLOOKUP(Salidas!$A134,Inventario!$A$2:$M$21,3,FALSE))</f>
        <v>Varicela</v>
      </c>
      <c r="D134" s="59" t="str">
        <f>IF(ISERROR(VLOOKUP(Salidas!$A134,Inventario!$A$2:$M$21,4,FALSE)),"",VLOOKUP(Salidas!$A134,Inventario!$A$2:$M$21,4,FALSE))</f>
        <v>IPS FARALLONES</v>
      </c>
      <c r="E134" s="59" t="str">
        <f>IF(ISERROR(VLOOKUP(Salidas!$A134,Inventario!$A$2:$M$21,5,FALSE)),"",VLOOKUP(Salidas!$A134,Inventario!$A$2:$M$21,5,FALSE))</f>
        <v>Merck</v>
      </c>
      <c r="F134" s="60" t="str">
        <f>IF(ISERROR(VLOOKUP(Salidas!$A134,Inventario!$A$2:$M$21,6,FALSE)),"",VLOOKUP(Salidas!$A134,Inventario!$A$2:$M$21,6,FALSE))</f>
        <v>4500</v>
      </c>
      <c r="G134" s="274">
        <f>IF(ISERROR(VLOOKUP(Salidas!$A134,Inventario!$A$2:$M$21,7,FALSE)),,VLOOKUP(Salidas!$A134,Inventario!$A$2:$M$21,7,FALSE))</f>
        <v>1</v>
      </c>
      <c r="H134" s="275">
        <f>IF(ISERROR(VLOOKUP(Salidas!$A134,Inventario!$A$2:$M$21,8,FALSE)),,VLOOKUP(Salidas!$A134,Inventario!$A$2:$M$21,8,FALSE))</f>
        <v>47</v>
      </c>
      <c r="I134" s="275">
        <f>IF(ISERROR(VLOOKUP(Salidas!$A134,Inventario!$A$2:$M$21,9,FALSE)),,VLOOKUP(Salidas!$A134,Inventario!$A$2:$M$21,9,FALSE))</f>
        <v>47</v>
      </c>
      <c r="J134" s="269">
        <v>44477</v>
      </c>
      <c r="K134" s="62" t="s">
        <v>172</v>
      </c>
      <c r="L134" s="270">
        <f>IF(ISERROR(VLOOKUP(Salidas!$K134,Entradas!$H$1:$I$412,2,FALSE)),"",VLOOKUP(Salidas!$K134,Entradas!$H$1:$I$412,2,FALSE))</f>
        <v>45046</v>
      </c>
      <c r="M134" s="63">
        <v>1</v>
      </c>
      <c r="N134" s="276" t="s">
        <v>1928</v>
      </c>
      <c r="O134" s="275">
        <f>IF(Salidas!$N134="Particular",VLOOKUP(Salidas!$A134,'PPTO Conservador'!$D$1:$L$26,8,0),IF(Salidas!$N134="Complementario",VLOOKUP(Salidas!$A134,'PPTO Conservador'!$D$1:$L$26,9,FALSE),))</f>
        <v>150000</v>
      </c>
      <c r="P134" s="275">
        <f>Salidas!$M134*Salidas!$I134</f>
        <v>47</v>
      </c>
      <c r="Q134" s="275">
        <f>Salidas!$M134*Salidas!$O134</f>
        <v>150000</v>
      </c>
      <c r="R134" s="276"/>
      <c r="S134" s="64"/>
      <c r="T134" s="64"/>
      <c r="U134" s="64"/>
      <c r="V134" s="64"/>
      <c r="W134" s="64"/>
      <c r="X134" s="64"/>
      <c r="Y134" s="64"/>
      <c r="Z134" s="64"/>
    </row>
    <row r="135" spans="1:26" ht="15.75" customHeight="1">
      <c r="A135" s="57" t="s">
        <v>47</v>
      </c>
      <c r="B135" s="58" t="str">
        <f>IF(ISERROR(VLOOKUP(Salidas!$A135,Inventario!$A$2:$M$21,2,FALSE)),"",VLOOKUP(Salidas!$A135,Inventario!$A$2:$M$21,2,FALSE))</f>
        <v>Nimenrix</v>
      </c>
      <c r="C135" s="58" t="str">
        <f>IF(ISERROR(VLOOKUP(Salidas!$A135,Inventario!$A$2:$M$21,3,FALSE)),"",VLOOKUP(Salidas!$A135,Inventario!$A$2:$M$21,3,FALSE))</f>
        <v>Meningococo</v>
      </c>
      <c r="D135" s="59" t="str">
        <f>IF(ISERROR(VLOOKUP(Salidas!$A135,Inventario!$A$2:$M$21,4,FALSE)),"",VLOOKUP(Salidas!$A135,Inventario!$A$2:$M$21,4,FALSE))</f>
        <v>Cobo Medical</v>
      </c>
      <c r="E135" s="59" t="str">
        <f>IF(ISERROR(VLOOKUP(Salidas!$A135,Inventario!$A$2:$M$21,5,FALSE)),"",VLOOKUP(Salidas!$A135,Inventario!$A$2:$M$21,5,FALSE))</f>
        <v>Pfizer</v>
      </c>
      <c r="F135" s="60" t="str">
        <f>IF(ISERROR(VLOOKUP(Salidas!$A135,Inventario!$A$2:$M$21,6,FALSE)),"",VLOOKUP(Salidas!$A135,Inventario!$A$2:$M$21,6,FALSE))</f>
        <v>3904</v>
      </c>
      <c r="G135" s="274">
        <f>IF(ISERROR(VLOOKUP(Salidas!$A135,Inventario!$A$2:$M$21,7,FALSE)),,VLOOKUP(Salidas!$A135,Inventario!$A$2:$M$21,7,FALSE))</f>
        <v>1</v>
      </c>
      <c r="H135" s="275">
        <f>IF(ISERROR(VLOOKUP(Salidas!$A135,Inventario!$A$2:$M$21,8,FALSE)),,VLOOKUP(Salidas!$A135,Inventario!$A$2:$M$21,8,FALSE))</f>
        <v>427</v>
      </c>
      <c r="I135" s="275">
        <f>IF(ISERROR(VLOOKUP(Salidas!$A135,Inventario!$A$2:$M$21,9,FALSE)),,VLOOKUP(Salidas!$A135,Inventario!$A$2:$M$21,9,FALSE))</f>
        <v>427</v>
      </c>
      <c r="J135" s="269">
        <v>44477</v>
      </c>
      <c r="K135" s="62" t="s">
        <v>173</v>
      </c>
      <c r="L135" s="270">
        <f>IF(ISERROR(VLOOKUP(Salidas!$K135,Entradas!$H$1:$I$412,2,FALSE)),"",VLOOKUP(Salidas!$K135,Entradas!$H$1:$I$412,2,FALSE))</f>
        <v>45077</v>
      </c>
      <c r="M135" s="63">
        <v>1</v>
      </c>
      <c r="N135" s="276" t="s">
        <v>1928</v>
      </c>
      <c r="O135" s="275">
        <f>IF(Salidas!$N135="Particular",VLOOKUP(Salidas!$A135,'PPTO Conservador'!$D$1:$L$26,8,0),IF(Salidas!$N135="Complementario",VLOOKUP(Salidas!$A135,'PPTO Conservador'!$D$1:$L$26,9,FALSE),))</f>
        <v>170000</v>
      </c>
      <c r="P135" s="275">
        <f>Salidas!$M135*Salidas!$I135</f>
        <v>427</v>
      </c>
      <c r="Q135" s="275">
        <f>Salidas!$M135*Salidas!$O135</f>
        <v>170000</v>
      </c>
      <c r="R135" s="276"/>
      <c r="S135" s="64"/>
      <c r="T135" s="64"/>
      <c r="U135" s="64"/>
      <c r="V135" s="64"/>
      <c r="W135" s="64"/>
      <c r="X135" s="64"/>
      <c r="Y135" s="64"/>
      <c r="Z135" s="64"/>
    </row>
    <row r="136" spans="1:26" ht="15.75" customHeight="1">
      <c r="A136" s="57" t="s">
        <v>148</v>
      </c>
      <c r="B136" s="58" t="str">
        <f>IF(ISERROR(VLOOKUP(Salidas!$A136,Inventario!$A$2:$M$21,2,FALSE)),"",VLOOKUP(Salidas!$A136,Inventario!$A$2:$M$21,2,FALSE))</f>
        <v xml:space="preserve">Tetraxim </v>
      </c>
      <c r="C136" s="58" t="str">
        <f>IF(ISERROR(VLOOKUP(Salidas!$A136,Inventario!$A$2:$M$21,3,FALSE)),"",VLOOKUP(Salidas!$A136,Inventario!$A$2:$M$21,3,FALSE))</f>
        <v>Difteria-Tosferina, tetano DPT</v>
      </c>
      <c r="D136" s="59" t="str">
        <f>IF(ISERROR(VLOOKUP(Salidas!$A136,Inventario!$A$2:$M$21,4,FALSE)),"",VLOOKUP(Salidas!$A136,Inventario!$A$2:$M$21,4,FALSE))</f>
        <v>IPS FARALLONES</v>
      </c>
      <c r="E136" s="59" t="str">
        <f>IF(ISERROR(VLOOKUP(Salidas!$A136,Inventario!$A$2:$M$21,5,FALSE)),"",VLOOKUP(Salidas!$A136,Inventario!$A$2:$M$21,5,FALSE))</f>
        <v>Sanofi</v>
      </c>
      <c r="F136" s="60" t="str">
        <f>IF(ISERROR(VLOOKUP(Salidas!$A136,Inventario!$A$2:$M$21,6,FALSE)),"",VLOOKUP(Salidas!$A136,Inventario!$A$2:$M$21,6,FALSE))</f>
        <v>3300</v>
      </c>
      <c r="G136" s="274">
        <f>IF(ISERROR(VLOOKUP(Salidas!$A136,Inventario!$A$2:$M$21,7,FALSE)),,VLOOKUP(Salidas!$A136,Inventario!$A$2:$M$21,7,FALSE))</f>
        <v>1</v>
      </c>
      <c r="H136" s="275">
        <f>IF(ISERROR(VLOOKUP(Salidas!$A136,Inventario!$A$2:$M$21,8,FALSE)),,VLOOKUP(Salidas!$A136,Inventario!$A$2:$M$21,8,FALSE))</f>
        <v>21</v>
      </c>
      <c r="I136" s="275">
        <f>IF(ISERROR(VLOOKUP(Salidas!$A136,Inventario!$A$2:$M$21,9,FALSE)),,VLOOKUP(Salidas!$A136,Inventario!$A$2:$M$21,9,FALSE))</f>
        <v>21</v>
      </c>
      <c r="J136" s="269">
        <v>44477</v>
      </c>
      <c r="K136" s="62" t="s">
        <v>163</v>
      </c>
      <c r="L136" s="270">
        <f>IF(ISERROR(VLOOKUP(Salidas!$K136,Entradas!$H$1:$I$412,2,FALSE)),"",VLOOKUP(Salidas!$K136,Entradas!$H$1:$I$412,2,FALSE))</f>
        <v>44773</v>
      </c>
      <c r="M136" s="63">
        <v>1</v>
      </c>
      <c r="N136" s="276" t="s">
        <v>1928</v>
      </c>
      <c r="O136" s="275" t="e">
        <f>IF(Salidas!$N136="Particular",VLOOKUP(Salidas!$A136,'PPTO Conservador'!$D$1:$L$26,8,0),IF(Salidas!$N136="Complementario",VLOOKUP(Salidas!$A136,'PPTO Conservador'!$D$1:$L$26,9,FALSE),))</f>
        <v>#N/A</v>
      </c>
      <c r="P136" s="275">
        <f>Salidas!$M136*Salidas!$I136</f>
        <v>21</v>
      </c>
      <c r="Q136" s="275" t="e">
        <f>Salidas!$M136*Salidas!$O136</f>
        <v>#N/A</v>
      </c>
      <c r="R136" s="276"/>
      <c r="S136" s="64"/>
      <c r="T136" s="64"/>
      <c r="U136" s="64"/>
      <c r="V136" s="64"/>
      <c r="W136" s="64"/>
      <c r="X136" s="64"/>
      <c r="Y136" s="64"/>
      <c r="Z136" s="64"/>
    </row>
    <row r="137" spans="1:26" ht="15.75" customHeight="1">
      <c r="A137" s="57" t="s">
        <v>118</v>
      </c>
      <c r="B137" s="58" t="str">
        <f>IF(ISERROR(VLOOKUP(Salidas!$A137,Inventario!$A$2:$M$21,2,FALSE)),"",VLOOKUP(Salidas!$A137,Inventario!$A$2:$M$21,2,FALSE))</f>
        <v>Varivax</v>
      </c>
      <c r="C137" s="58" t="str">
        <f>IF(ISERROR(VLOOKUP(Salidas!$A137,Inventario!$A$2:$M$21,3,FALSE)),"",VLOOKUP(Salidas!$A137,Inventario!$A$2:$M$21,3,FALSE))</f>
        <v>Varicela</v>
      </c>
      <c r="D137" s="59" t="str">
        <f>IF(ISERROR(VLOOKUP(Salidas!$A137,Inventario!$A$2:$M$21,4,FALSE)),"",VLOOKUP(Salidas!$A137,Inventario!$A$2:$M$21,4,FALSE))</f>
        <v>IPS FARALLONES</v>
      </c>
      <c r="E137" s="59" t="str">
        <f>IF(ISERROR(VLOOKUP(Salidas!$A137,Inventario!$A$2:$M$21,5,FALSE)),"",VLOOKUP(Salidas!$A137,Inventario!$A$2:$M$21,5,FALSE))</f>
        <v>Merck</v>
      </c>
      <c r="F137" s="60" t="str">
        <f>IF(ISERROR(VLOOKUP(Salidas!$A137,Inventario!$A$2:$M$21,6,FALSE)),"",VLOOKUP(Salidas!$A137,Inventario!$A$2:$M$21,6,FALSE))</f>
        <v>4500</v>
      </c>
      <c r="G137" s="274">
        <f>IF(ISERROR(VLOOKUP(Salidas!$A137,Inventario!$A$2:$M$21,7,FALSE)),,VLOOKUP(Salidas!$A137,Inventario!$A$2:$M$21,7,FALSE))</f>
        <v>1</v>
      </c>
      <c r="H137" s="275">
        <f>IF(ISERROR(VLOOKUP(Salidas!$A137,Inventario!$A$2:$M$21,8,FALSE)),,VLOOKUP(Salidas!$A137,Inventario!$A$2:$M$21,8,FALSE))</f>
        <v>47</v>
      </c>
      <c r="I137" s="275">
        <f>IF(ISERROR(VLOOKUP(Salidas!$A137,Inventario!$A$2:$M$21,9,FALSE)),,VLOOKUP(Salidas!$A137,Inventario!$A$2:$M$21,9,FALSE))</f>
        <v>47</v>
      </c>
      <c r="J137" s="269">
        <v>44477</v>
      </c>
      <c r="K137" s="62" t="s">
        <v>172</v>
      </c>
      <c r="L137" s="270">
        <f>IF(ISERROR(VLOOKUP(Salidas!$K137,Entradas!$H$1:$I$412,2,FALSE)),"",VLOOKUP(Salidas!$K137,Entradas!$H$1:$I$412,2,FALSE))</f>
        <v>45046</v>
      </c>
      <c r="M137" s="63">
        <v>1</v>
      </c>
      <c r="N137" s="276" t="s">
        <v>1928</v>
      </c>
      <c r="O137" s="275">
        <f>IF(Salidas!$N137="Particular",VLOOKUP(Salidas!$A137,'PPTO Conservador'!$D$1:$L$26,8,0),IF(Salidas!$N137="Complementario",VLOOKUP(Salidas!$A137,'PPTO Conservador'!$D$1:$L$26,9,FALSE),))</f>
        <v>150000</v>
      </c>
      <c r="P137" s="275">
        <f>Salidas!$M137*Salidas!$I137</f>
        <v>47</v>
      </c>
      <c r="Q137" s="275">
        <f>Salidas!$M137*Salidas!$O137</f>
        <v>150000</v>
      </c>
      <c r="R137" s="276"/>
      <c r="S137" s="64"/>
      <c r="T137" s="64"/>
      <c r="U137" s="64"/>
      <c r="V137" s="64"/>
      <c r="W137" s="64"/>
      <c r="X137" s="64"/>
      <c r="Y137" s="64"/>
      <c r="Z137" s="64"/>
    </row>
    <row r="138" spans="1:26" ht="15.75" customHeight="1">
      <c r="A138" s="57" t="s">
        <v>108</v>
      </c>
      <c r="B138" s="58" t="str">
        <f>IF(ISERROR(VLOOKUP(Salidas!$A138,Inventario!$A$2:$M$21,2,FALSE)),"",VLOOKUP(Salidas!$A138,Inventario!$A$2:$M$21,2,FALSE))</f>
        <v>Priorix</v>
      </c>
      <c r="C138" s="58" t="str">
        <f>IF(ISERROR(VLOOKUP(Salidas!$A138,Inventario!$A$2:$M$21,3,FALSE)),"",VLOOKUP(Salidas!$A138,Inventario!$A$2:$M$21,3,FALSE))</f>
        <v>Rubeola, Sarampion, Paperas</v>
      </c>
      <c r="D138" s="59" t="str">
        <f>IF(ISERROR(VLOOKUP(Salidas!$A138,Inventario!$A$2:$M$21,4,FALSE)),"",VLOOKUP(Salidas!$A138,Inventario!$A$2:$M$21,4,FALSE))</f>
        <v>IPS FARALLONES</v>
      </c>
      <c r="E138" s="59" t="str">
        <f>IF(ISERROR(VLOOKUP(Salidas!$A138,Inventario!$A$2:$M$21,5,FALSE)),"",VLOOKUP(Salidas!$A138,Inventario!$A$2:$M$21,5,FALSE))</f>
        <v>Glaxo</v>
      </c>
      <c r="F138" s="60" t="str">
        <f>IF(ISERROR(VLOOKUP(Salidas!$A138,Inventario!$A$2:$M$21,6,FALSE)),"",VLOOKUP(Salidas!$A138,Inventario!$A$2:$M$21,6,FALSE))</f>
        <v>1000</v>
      </c>
      <c r="G138" s="274">
        <f>IF(ISERROR(VLOOKUP(Salidas!$A138,Inventario!$A$2:$M$21,7,FALSE)),,VLOOKUP(Salidas!$A138,Inventario!$A$2:$M$21,7,FALSE))</f>
        <v>1</v>
      </c>
      <c r="H138" s="275">
        <f>IF(ISERROR(VLOOKUP(Salidas!$A138,Inventario!$A$2:$M$21,8,FALSE)),,VLOOKUP(Salidas!$A138,Inventario!$A$2:$M$21,8,FALSE))</f>
        <v>52</v>
      </c>
      <c r="I138" s="275">
        <f>IF(ISERROR(VLOOKUP(Salidas!$A138,Inventario!$A$2:$M$21,9,FALSE)),,VLOOKUP(Salidas!$A138,Inventario!$A$2:$M$21,9,FALSE))</f>
        <v>52</v>
      </c>
      <c r="J138" s="269">
        <v>44477</v>
      </c>
      <c r="K138" s="62" t="s">
        <v>165</v>
      </c>
      <c r="L138" s="270">
        <f>IF(ISERROR(VLOOKUP(Salidas!$K138,Entradas!$H$1:$I$412,2,FALSE)),"",VLOOKUP(Salidas!$K138,Entradas!$H$1:$I$412,2,FALSE))</f>
        <v>44712</v>
      </c>
      <c r="M138" s="63">
        <v>1</v>
      </c>
      <c r="N138" s="276" t="s">
        <v>1928</v>
      </c>
      <c r="O138" s="275">
        <f>IF(Salidas!$N138="Particular",VLOOKUP(Salidas!$A138,'PPTO Conservador'!$D$1:$L$26,8,0),IF(Salidas!$N138="Complementario",VLOOKUP(Salidas!$A138,'PPTO Conservador'!$D$1:$L$26,9,FALSE),))</f>
        <v>100000</v>
      </c>
      <c r="P138" s="275">
        <f>Salidas!$M138*Salidas!$I138</f>
        <v>52</v>
      </c>
      <c r="Q138" s="275">
        <f>Salidas!$M138*Salidas!$O138</f>
        <v>100000</v>
      </c>
      <c r="R138" s="276"/>
      <c r="S138" s="64"/>
      <c r="T138" s="64"/>
      <c r="U138" s="64"/>
      <c r="V138" s="64"/>
      <c r="W138" s="64"/>
      <c r="X138" s="64"/>
      <c r="Y138" s="64"/>
      <c r="Z138" s="64"/>
    </row>
    <row r="139" spans="1:26" ht="15.75" customHeight="1">
      <c r="A139" s="57" t="s">
        <v>85</v>
      </c>
      <c r="B139" s="58" t="str">
        <f>IF(ISERROR(VLOOKUP(Salidas!$A139,Inventario!$A$2:$M$21,2,FALSE)),"",VLOOKUP(Salidas!$A139,Inventario!$A$2:$M$21,2,FALSE))</f>
        <v xml:space="preserve">Avaxim 80 </v>
      </c>
      <c r="C139" s="58" t="str">
        <f>IF(ISERROR(VLOOKUP(Salidas!$A139,Inventario!$A$2:$M$21,3,FALSE)),"",VLOOKUP(Salidas!$A139,Inventario!$A$2:$M$21,3,FALSE))</f>
        <v>Hepatitis A niño</v>
      </c>
      <c r="D139" s="59" t="str">
        <f>IF(ISERROR(VLOOKUP(Salidas!$A139,Inventario!$A$2:$M$21,4,FALSE)),"",VLOOKUP(Salidas!$A139,Inventario!$A$2:$M$21,4,FALSE))</f>
        <v>IPS FARALLONES</v>
      </c>
      <c r="E139" s="59" t="str">
        <f>IF(ISERROR(VLOOKUP(Salidas!$A139,Inventario!$A$2:$M$21,5,FALSE)),"",VLOOKUP(Salidas!$A139,Inventario!$A$2:$M$21,5,FALSE))</f>
        <v>Sanofi</v>
      </c>
      <c r="F139" s="60" t="str">
        <f>IF(ISERROR(VLOOKUP(Salidas!$A139,Inventario!$A$2:$M$21,6,FALSE)),"",VLOOKUP(Salidas!$A139,Inventario!$A$2:$M$21,6,FALSE))</f>
        <v>2500</v>
      </c>
      <c r="G139" s="274">
        <f>IF(ISERROR(VLOOKUP(Salidas!$A139,Inventario!$A$2:$M$21,7,FALSE)),,VLOOKUP(Salidas!$A139,Inventario!$A$2:$M$21,7,FALSE))</f>
        <v>1</v>
      </c>
      <c r="H139" s="275">
        <f>IF(ISERROR(VLOOKUP(Salidas!$A139,Inventario!$A$2:$M$21,8,FALSE)),,VLOOKUP(Salidas!$A139,Inventario!$A$2:$M$21,8,FALSE))</f>
        <v>153</v>
      </c>
      <c r="I139" s="275">
        <f>IF(ISERROR(VLOOKUP(Salidas!$A139,Inventario!$A$2:$M$21,9,FALSE)),,VLOOKUP(Salidas!$A139,Inventario!$A$2:$M$21,9,FALSE))</f>
        <v>153</v>
      </c>
      <c r="J139" s="269">
        <v>44477</v>
      </c>
      <c r="K139" s="62" t="s">
        <v>175</v>
      </c>
      <c r="L139" s="270">
        <f>IF(ISERROR(VLOOKUP(Salidas!$K139,Entradas!$H$1:$I$412,2,FALSE)),"",VLOOKUP(Salidas!$K139,Entradas!$H$1:$I$412,2,FALSE))</f>
        <v>44561</v>
      </c>
      <c r="M139" s="63">
        <v>1</v>
      </c>
      <c r="N139" s="276" t="s">
        <v>1928</v>
      </c>
      <c r="O139" s="275">
        <f>IF(Salidas!$N139="Particular",VLOOKUP(Salidas!$A139,'PPTO Conservador'!$D$1:$L$26,8,0),IF(Salidas!$N139="Complementario",VLOOKUP(Salidas!$A139,'PPTO Conservador'!$D$1:$L$26,9,FALSE),))</f>
        <v>130000</v>
      </c>
      <c r="P139" s="275">
        <f>Salidas!$M139*Salidas!$I139</f>
        <v>153</v>
      </c>
      <c r="Q139" s="275">
        <f>Salidas!$M139*Salidas!$O139</f>
        <v>130000</v>
      </c>
      <c r="R139" s="276"/>
      <c r="S139" s="64"/>
      <c r="T139" s="64"/>
      <c r="U139" s="64"/>
      <c r="V139" s="64"/>
      <c r="W139" s="64"/>
      <c r="X139" s="64"/>
      <c r="Y139" s="64"/>
      <c r="Z139" s="64"/>
    </row>
    <row r="140" spans="1:26" ht="15.75" customHeight="1">
      <c r="A140" s="57" t="s">
        <v>47</v>
      </c>
      <c r="B140" s="58" t="str">
        <f>IF(ISERROR(VLOOKUP(Salidas!$A140,Inventario!$A$2:$M$21,2,FALSE)),"",VLOOKUP(Salidas!$A140,Inventario!$A$2:$M$21,2,FALSE))</f>
        <v>Nimenrix</v>
      </c>
      <c r="C140" s="58" t="str">
        <f>IF(ISERROR(VLOOKUP(Salidas!$A140,Inventario!$A$2:$M$21,3,FALSE)),"",VLOOKUP(Salidas!$A140,Inventario!$A$2:$M$21,3,FALSE))</f>
        <v>Meningococo</v>
      </c>
      <c r="D140" s="59" t="str">
        <f>IF(ISERROR(VLOOKUP(Salidas!$A140,Inventario!$A$2:$M$21,4,FALSE)),"",VLOOKUP(Salidas!$A140,Inventario!$A$2:$M$21,4,FALSE))</f>
        <v>Cobo Medical</v>
      </c>
      <c r="E140" s="59" t="str">
        <f>IF(ISERROR(VLOOKUP(Salidas!$A140,Inventario!$A$2:$M$21,5,FALSE)),"",VLOOKUP(Salidas!$A140,Inventario!$A$2:$M$21,5,FALSE))</f>
        <v>Pfizer</v>
      </c>
      <c r="F140" s="60" t="str">
        <f>IF(ISERROR(VLOOKUP(Salidas!$A140,Inventario!$A$2:$M$21,6,FALSE)),"",VLOOKUP(Salidas!$A140,Inventario!$A$2:$M$21,6,FALSE))</f>
        <v>3904</v>
      </c>
      <c r="G140" s="274">
        <f>IF(ISERROR(VLOOKUP(Salidas!$A140,Inventario!$A$2:$M$21,7,FALSE)),,VLOOKUP(Salidas!$A140,Inventario!$A$2:$M$21,7,FALSE))</f>
        <v>1</v>
      </c>
      <c r="H140" s="275">
        <f>IF(ISERROR(VLOOKUP(Salidas!$A140,Inventario!$A$2:$M$21,8,FALSE)),,VLOOKUP(Salidas!$A140,Inventario!$A$2:$M$21,8,FALSE))</f>
        <v>427</v>
      </c>
      <c r="I140" s="275">
        <f>IF(ISERROR(VLOOKUP(Salidas!$A140,Inventario!$A$2:$M$21,9,FALSE)),,VLOOKUP(Salidas!$A140,Inventario!$A$2:$M$21,9,FALSE))</f>
        <v>427</v>
      </c>
      <c r="J140" s="269">
        <v>44477</v>
      </c>
      <c r="K140" s="62" t="s">
        <v>173</v>
      </c>
      <c r="L140" s="270">
        <f>IF(ISERROR(VLOOKUP(Salidas!$K140,Entradas!$H$1:$I$412,2,FALSE)),"",VLOOKUP(Salidas!$K140,Entradas!$H$1:$I$412,2,FALSE))</f>
        <v>45077</v>
      </c>
      <c r="M140" s="63">
        <v>1</v>
      </c>
      <c r="N140" s="276" t="s">
        <v>1928</v>
      </c>
      <c r="O140" s="275">
        <f>IF(Salidas!$N140="Particular",VLOOKUP(Salidas!$A140,'PPTO Conservador'!$D$1:$L$26,8,0),IF(Salidas!$N140="Complementario",VLOOKUP(Salidas!$A140,'PPTO Conservador'!$D$1:$L$26,9,FALSE),))</f>
        <v>170000</v>
      </c>
      <c r="P140" s="275">
        <f>Salidas!$M140*Salidas!$I140</f>
        <v>427</v>
      </c>
      <c r="Q140" s="275">
        <f>Salidas!$M140*Salidas!$O140</f>
        <v>170000</v>
      </c>
      <c r="R140" s="276"/>
      <c r="S140" s="64"/>
      <c r="T140" s="64"/>
      <c r="U140" s="64"/>
      <c r="V140" s="64"/>
      <c r="W140" s="64"/>
      <c r="X140" s="64"/>
      <c r="Y140" s="64"/>
      <c r="Z140" s="64"/>
    </row>
    <row r="141" spans="1:26" ht="15.75" customHeight="1">
      <c r="A141" s="57" t="s">
        <v>47</v>
      </c>
      <c r="B141" s="58" t="str">
        <f>IF(ISERROR(VLOOKUP(Salidas!$A141,Inventario!$A$2:$M$21,2,FALSE)),"",VLOOKUP(Salidas!$A141,Inventario!$A$2:$M$21,2,FALSE))</f>
        <v>Nimenrix</v>
      </c>
      <c r="C141" s="58" t="str">
        <f>IF(ISERROR(VLOOKUP(Salidas!$A141,Inventario!$A$2:$M$21,3,FALSE)),"",VLOOKUP(Salidas!$A141,Inventario!$A$2:$M$21,3,FALSE))</f>
        <v>Meningococo</v>
      </c>
      <c r="D141" s="59" t="str">
        <f>IF(ISERROR(VLOOKUP(Salidas!$A141,Inventario!$A$2:$M$21,4,FALSE)),"",VLOOKUP(Salidas!$A141,Inventario!$A$2:$M$21,4,FALSE))</f>
        <v>Cobo Medical</v>
      </c>
      <c r="E141" s="59" t="str">
        <f>IF(ISERROR(VLOOKUP(Salidas!$A141,Inventario!$A$2:$M$21,5,FALSE)),"",VLOOKUP(Salidas!$A141,Inventario!$A$2:$M$21,5,FALSE))</f>
        <v>Pfizer</v>
      </c>
      <c r="F141" s="60" t="str">
        <f>IF(ISERROR(VLOOKUP(Salidas!$A141,Inventario!$A$2:$M$21,6,FALSE)),"",VLOOKUP(Salidas!$A141,Inventario!$A$2:$M$21,6,FALSE))</f>
        <v>3904</v>
      </c>
      <c r="G141" s="274">
        <f>IF(ISERROR(VLOOKUP(Salidas!$A141,Inventario!$A$2:$M$21,7,FALSE)),,VLOOKUP(Salidas!$A141,Inventario!$A$2:$M$21,7,FALSE))</f>
        <v>1</v>
      </c>
      <c r="H141" s="275">
        <f>IF(ISERROR(VLOOKUP(Salidas!$A141,Inventario!$A$2:$M$21,8,FALSE)),,VLOOKUP(Salidas!$A141,Inventario!$A$2:$M$21,8,FALSE))</f>
        <v>427</v>
      </c>
      <c r="I141" s="275">
        <f>IF(ISERROR(VLOOKUP(Salidas!$A141,Inventario!$A$2:$M$21,9,FALSE)),,VLOOKUP(Salidas!$A141,Inventario!$A$2:$M$21,9,FALSE))</f>
        <v>427</v>
      </c>
      <c r="J141" s="269">
        <v>44477</v>
      </c>
      <c r="K141" s="62" t="s">
        <v>173</v>
      </c>
      <c r="L141" s="270">
        <f>IF(ISERROR(VLOOKUP(Salidas!$K141,Entradas!$H$1:$I$412,2,FALSE)),"",VLOOKUP(Salidas!$K141,Entradas!$H$1:$I$412,2,FALSE))</f>
        <v>45077</v>
      </c>
      <c r="M141" s="63">
        <v>1</v>
      </c>
      <c r="N141" s="276" t="s">
        <v>1928</v>
      </c>
      <c r="O141" s="275">
        <f>IF(Salidas!$N141="Particular",VLOOKUP(Salidas!$A141,'PPTO Conservador'!$D$1:$L$26,8,0),IF(Salidas!$N141="Complementario",VLOOKUP(Salidas!$A141,'PPTO Conservador'!$D$1:$L$26,9,FALSE),))</f>
        <v>170000</v>
      </c>
      <c r="P141" s="275">
        <f>Salidas!$M141*Salidas!$I141</f>
        <v>427</v>
      </c>
      <c r="Q141" s="275">
        <f>Salidas!$M141*Salidas!$O141</f>
        <v>170000</v>
      </c>
      <c r="R141" s="276"/>
      <c r="S141" s="64"/>
      <c r="T141" s="64"/>
      <c r="U141" s="64"/>
      <c r="V141" s="64"/>
      <c r="W141" s="64"/>
      <c r="X141" s="64"/>
      <c r="Y141" s="64"/>
      <c r="Z141" s="64"/>
    </row>
    <row r="142" spans="1:26" ht="15.75" customHeight="1">
      <c r="A142" s="57" t="s">
        <v>73</v>
      </c>
      <c r="B142" s="58" t="str">
        <f>IF(ISERROR(VLOOKUP(Salidas!$A142,Inventario!$A$2:$M$21,2,FALSE)),"",VLOOKUP(Salidas!$A142,Inventario!$A$2:$M$21,2,FALSE))</f>
        <v>Pentaxim</v>
      </c>
      <c r="C142" s="58" t="str">
        <f>IF(ISERROR(VLOOKUP(Salidas!$A142,Inventario!$A$2:$M$21,3,FALSE)),"",VLOOKUP(Salidas!$A142,Inventario!$A$2:$M$21,3,FALSE))</f>
        <v>Difteria-Tosferina, tetano, polio, haemophilus</v>
      </c>
      <c r="D142" s="59" t="str">
        <f>IF(ISERROR(VLOOKUP(Salidas!$A142,Inventario!$A$2:$M$21,4,FALSE)),"",VLOOKUP(Salidas!$A142,Inventario!$A$2:$M$21,4,FALSE))</f>
        <v>IPS FARALLONES</v>
      </c>
      <c r="E142" s="59" t="str">
        <f>IF(ISERROR(VLOOKUP(Salidas!$A142,Inventario!$A$2:$M$21,5,FALSE)),"",VLOOKUP(Salidas!$A142,Inventario!$A$2:$M$21,5,FALSE))</f>
        <v>Sanofi</v>
      </c>
      <c r="F142" s="60" t="str">
        <f>IF(ISERROR(VLOOKUP(Salidas!$A142,Inventario!$A$2:$M$21,6,FALSE)),"",VLOOKUP(Salidas!$A142,Inventario!$A$2:$M$21,6,FALSE))</f>
        <v>2800</v>
      </c>
      <c r="G142" s="274">
        <f>IF(ISERROR(VLOOKUP(Salidas!$A142,Inventario!$A$2:$M$21,7,FALSE)),,VLOOKUP(Salidas!$A142,Inventario!$A$2:$M$21,7,FALSE))</f>
        <v>1</v>
      </c>
      <c r="H142" s="275">
        <f>IF(ISERROR(VLOOKUP(Salidas!$A142,Inventario!$A$2:$M$21,8,FALSE)),,VLOOKUP(Salidas!$A142,Inventario!$A$2:$M$21,8,FALSE))</f>
        <v>66</v>
      </c>
      <c r="I142" s="275">
        <f>IF(ISERROR(VLOOKUP(Salidas!$A142,Inventario!$A$2:$M$21,9,FALSE)),,VLOOKUP(Salidas!$A142,Inventario!$A$2:$M$21,9,FALSE))</f>
        <v>66</v>
      </c>
      <c r="J142" s="269">
        <v>44477</v>
      </c>
      <c r="K142" s="62" t="s">
        <v>160</v>
      </c>
      <c r="L142" s="270">
        <f>IF(ISERROR(VLOOKUP(Salidas!$K142,Entradas!$H$1:$I$412,2,FALSE)),"",VLOOKUP(Salidas!$K142,Entradas!$H$1:$I$412,2,FALSE))</f>
        <v>44803</v>
      </c>
      <c r="M142" s="63">
        <v>1</v>
      </c>
      <c r="N142" s="276" t="s">
        <v>1928</v>
      </c>
      <c r="O142" s="275">
        <f>IF(Salidas!$N142="Particular",VLOOKUP(Salidas!$A142,'PPTO Conservador'!$D$1:$L$26,8,0),IF(Salidas!$N142="Complementario",VLOOKUP(Salidas!$A142,'PPTO Conservador'!$D$1:$L$26,9,FALSE),))</f>
        <v>160000</v>
      </c>
      <c r="P142" s="275">
        <f>Salidas!$M142*Salidas!$I142</f>
        <v>66</v>
      </c>
      <c r="Q142" s="275">
        <f>Salidas!$M142*Salidas!$O142</f>
        <v>160000</v>
      </c>
      <c r="R142" s="276"/>
      <c r="S142" s="64"/>
      <c r="T142" s="64"/>
      <c r="U142" s="64"/>
      <c r="V142" s="64"/>
      <c r="W142" s="64"/>
      <c r="X142" s="64"/>
      <c r="Y142" s="64"/>
      <c r="Z142" s="64"/>
    </row>
    <row r="143" spans="1:26" ht="15.75" customHeight="1">
      <c r="A143" s="57" t="s">
        <v>89</v>
      </c>
      <c r="B143" s="58" t="str">
        <f>IF(ISERROR(VLOOKUP(Salidas!$A143,Inventario!$A$2:$M$21,2,FALSE)),"",VLOOKUP(Salidas!$A143,Inventario!$A$2:$M$21,2,FALSE))</f>
        <v>Fluquadri</v>
      </c>
      <c r="C143" s="58" t="str">
        <f>IF(ISERROR(VLOOKUP(Salidas!$A143,Inventario!$A$2:$M$21,3,FALSE)),"",VLOOKUP(Salidas!$A143,Inventario!$A$2:$M$21,3,FALSE))</f>
        <v>Influenza</v>
      </c>
      <c r="D143" s="59" t="str">
        <f>IF(ISERROR(VLOOKUP(Salidas!$A143,Inventario!$A$2:$M$21,4,FALSE)),"",VLOOKUP(Salidas!$A143,Inventario!$A$2:$M$21,4,FALSE))</f>
        <v>IPS FARALLONES</v>
      </c>
      <c r="E143" s="59" t="str">
        <f>IF(ISERROR(VLOOKUP(Salidas!$A143,Inventario!$A$2:$M$21,5,FALSE)),"",VLOOKUP(Salidas!$A143,Inventario!$A$2:$M$21,5,FALSE))</f>
        <v>Sanofi</v>
      </c>
      <c r="F143" s="60" t="str">
        <f>IF(ISERROR(VLOOKUP(Salidas!$A143,Inventario!$A$2:$M$21,6,FALSE)),"",VLOOKUP(Salidas!$A143,Inventario!$A$2:$M$21,6,FALSE))</f>
        <v>164992</v>
      </c>
      <c r="G143" s="274">
        <f>IF(ISERROR(VLOOKUP(Salidas!$A143,Inventario!$A$2:$M$21,7,FALSE)),,VLOOKUP(Salidas!$A143,Inventario!$A$2:$M$21,7,FALSE))</f>
        <v>1</v>
      </c>
      <c r="H143" s="275">
        <f>IF(ISERROR(VLOOKUP(Salidas!$A143,Inventario!$A$2:$M$21,8,FALSE)),,VLOOKUP(Salidas!$A143,Inventario!$A$2:$M$21,8,FALSE))</f>
        <v>419</v>
      </c>
      <c r="I143" s="275">
        <f>IF(ISERROR(VLOOKUP(Salidas!$A143,Inventario!$A$2:$M$21,9,FALSE)),,VLOOKUP(Salidas!$A143,Inventario!$A$2:$M$21,9,FALSE))</f>
        <v>419</v>
      </c>
      <c r="J143" s="269">
        <v>44477</v>
      </c>
      <c r="K143" s="62" t="s">
        <v>158</v>
      </c>
      <c r="L143" s="270">
        <f>IF(ISERROR(VLOOKUP(Salidas!$K143,Entradas!$H$1:$I$412,2,FALSE)),"",VLOOKUP(Salidas!$K143,Entradas!$H$1:$I$412,2,FALSE))</f>
        <v>44592</v>
      </c>
      <c r="M143" s="63">
        <v>1</v>
      </c>
      <c r="N143" s="276" t="s">
        <v>1928</v>
      </c>
      <c r="O143" s="275">
        <f>IF(Salidas!$N143="Particular",VLOOKUP(Salidas!$A143,'PPTO Conservador'!$D$1:$L$26,8,0),IF(Salidas!$N143="Complementario",VLOOKUP(Salidas!$A143,'PPTO Conservador'!$D$1:$L$26,9,FALSE),))</f>
        <v>60000</v>
      </c>
      <c r="P143" s="275">
        <f>Salidas!$M143*Salidas!$I143</f>
        <v>419</v>
      </c>
      <c r="Q143" s="275">
        <f>Salidas!$M143*Salidas!$O143</f>
        <v>60000</v>
      </c>
      <c r="R143" s="276"/>
      <c r="S143" s="64"/>
      <c r="T143" s="64"/>
      <c r="U143" s="64"/>
      <c r="V143" s="64"/>
      <c r="W143" s="64"/>
      <c r="X143" s="64"/>
      <c r="Y143" s="64"/>
      <c r="Z143" s="64"/>
    </row>
    <row r="144" spans="1:26" ht="15.75" customHeight="1">
      <c r="A144" s="57" t="s">
        <v>81</v>
      </c>
      <c r="B144" s="58" t="str">
        <f>IF(ISERROR(VLOOKUP(Salidas!$A144,Inventario!$A$2:$M$21,2,FALSE)),"",VLOOKUP(Salidas!$A144,Inventario!$A$2:$M$21,2,FALSE))</f>
        <v>Stamaril</v>
      </c>
      <c r="C144" s="58" t="str">
        <f>IF(ISERROR(VLOOKUP(Salidas!$A144,Inventario!$A$2:$M$21,3,FALSE)),"",VLOOKUP(Salidas!$A144,Inventario!$A$2:$M$21,3,FALSE))</f>
        <v>Fiebre amarilla</v>
      </c>
      <c r="D144" s="59" t="str">
        <f>IF(ISERROR(VLOOKUP(Salidas!$A144,Inventario!$A$2:$M$21,4,FALSE)),"",VLOOKUP(Salidas!$A144,Inventario!$A$2:$M$21,4,FALSE))</f>
        <v>IPS FARALLONES</v>
      </c>
      <c r="E144" s="59" t="str">
        <f>IF(ISERROR(VLOOKUP(Salidas!$A144,Inventario!$A$2:$M$21,5,FALSE)),"",VLOOKUP(Salidas!$A144,Inventario!$A$2:$M$21,5,FALSE))</f>
        <v>Sanofi</v>
      </c>
      <c r="F144" s="60" t="str">
        <f>IF(ISERROR(VLOOKUP(Salidas!$A144,Inventario!$A$2:$M$21,6,FALSE)),"",VLOOKUP(Salidas!$A144,Inventario!$A$2:$M$21,6,FALSE))</f>
        <v>3000</v>
      </c>
      <c r="G144" s="274">
        <f>IF(ISERROR(VLOOKUP(Salidas!$A144,Inventario!$A$2:$M$21,7,FALSE)),,VLOOKUP(Salidas!$A144,Inventario!$A$2:$M$21,7,FALSE))</f>
        <v>1</v>
      </c>
      <c r="H144" s="275">
        <f>IF(ISERROR(VLOOKUP(Salidas!$A144,Inventario!$A$2:$M$21,8,FALSE)),,VLOOKUP(Salidas!$A144,Inventario!$A$2:$M$21,8,FALSE))</f>
        <v>59</v>
      </c>
      <c r="I144" s="275">
        <f>IF(ISERROR(VLOOKUP(Salidas!$A144,Inventario!$A$2:$M$21,9,FALSE)),,VLOOKUP(Salidas!$A144,Inventario!$A$2:$M$21,9,FALSE))</f>
        <v>59</v>
      </c>
      <c r="J144" s="269">
        <v>44477</v>
      </c>
      <c r="K144" s="62" t="s">
        <v>166</v>
      </c>
      <c r="L144" s="270">
        <f>IF(ISERROR(VLOOKUP(Salidas!$K144,Entradas!$H$1:$I$412,2,FALSE)),"",VLOOKUP(Salidas!$K144,Entradas!$H$1:$I$412,2,FALSE))</f>
        <v>44712</v>
      </c>
      <c r="M144" s="63">
        <v>1</v>
      </c>
      <c r="N144" s="276" t="s">
        <v>1928</v>
      </c>
      <c r="O144" s="275">
        <f>IF(Salidas!$N144="Particular",VLOOKUP(Salidas!$A144,'PPTO Conservador'!$D$1:$L$26,8,0),IF(Salidas!$N144="Complementario",VLOOKUP(Salidas!$A144,'PPTO Conservador'!$D$1:$L$26,9,FALSE),))</f>
        <v>100000</v>
      </c>
      <c r="P144" s="275">
        <f>Salidas!$M144*Salidas!$I144</f>
        <v>59</v>
      </c>
      <c r="Q144" s="275">
        <f>Salidas!$M144*Salidas!$O144</f>
        <v>100000</v>
      </c>
      <c r="R144" s="276"/>
      <c r="S144" s="64"/>
      <c r="T144" s="64"/>
      <c r="U144" s="64"/>
      <c r="V144" s="64"/>
      <c r="W144" s="64"/>
      <c r="X144" s="64"/>
      <c r="Y144" s="64"/>
      <c r="Z144" s="64"/>
    </row>
    <row r="145" spans="1:26" ht="15.75" customHeight="1">
      <c r="A145" s="57" t="s">
        <v>89</v>
      </c>
      <c r="B145" s="58" t="str">
        <f>IF(ISERROR(VLOOKUP(Salidas!$A145,Inventario!$A$2:$M$21,2,FALSE)),"",VLOOKUP(Salidas!$A145,Inventario!$A$2:$M$21,2,FALSE))</f>
        <v>Fluquadri</v>
      </c>
      <c r="C145" s="58" t="str">
        <f>IF(ISERROR(VLOOKUP(Salidas!$A145,Inventario!$A$2:$M$21,3,FALSE)),"",VLOOKUP(Salidas!$A145,Inventario!$A$2:$M$21,3,FALSE))</f>
        <v>Influenza</v>
      </c>
      <c r="D145" s="59" t="str">
        <f>IF(ISERROR(VLOOKUP(Salidas!$A145,Inventario!$A$2:$M$21,4,FALSE)),"",VLOOKUP(Salidas!$A145,Inventario!$A$2:$M$21,4,FALSE))</f>
        <v>IPS FARALLONES</v>
      </c>
      <c r="E145" s="59" t="str">
        <f>IF(ISERROR(VLOOKUP(Salidas!$A145,Inventario!$A$2:$M$21,5,FALSE)),"",VLOOKUP(Salidas!$A145,Inventario!$A$2:$M$21,5,FALSE))</f>
        <v>Sanofi</v>
      </c>
      <c r="F145" s="60" t="str">
        <f>IF(ISERROR(VLOOKUP(Salidas!$A145,Inventario!$A$2:$M$21,6,FALSE)),"",VLOOKUP(Salidas!$A145,Inventario!$A$2:$M$21,6,FALSE))</f>
        <v>164992</v>
      </c>
      <c r="G145" s="274">
        <f>IF(ISERROR(VLOOKUP(Salidas!$A145,Inventario!$A$2:$M$21,7,FALSE)),,VLOOKUP(Salidas!$A145,Inventario!$A$2:$M$21,7,FALSE))</f>
        <v>1</v>
      </c>
      <c r="H145" s="275">
        <f>IF(ISERROR(VLOOKUP(Salidas!$A145,Inventario!$A$2:$M$21,8,FALSE)),,VLOOKUP(Salidas!$A145,Inventario!$A$2:$M$21,8,FALSE))</f>
        <v>419</v>
      </c>
      <c r="I145" s="275">
        <f>IF(ISERROR(VLOOKUP(Salidas!$A145,Inventario!$A$2:$M$21,9,FALSE)),,VLOOKUP(Salidas!$A145,Inventario!$A$2:$M$21,9,FALSE))</f>
        <v>419</v>
      </c>
      <c r="J145" s="269">
        <v>44478</v>
      </c>
      <c r="K145" s="62" t="s">
        <v>158</v>
      </c>
      <c r="L145" s="270">
        <f>IF(ISERROR(VLOOKUP(Salidas!$K145,Entradas!$H$1:$I$412,2,FALSE)),"",VLOOKUP(Salidas!$K145,Entradas!$H$1:$I$412,2,FALSE))</f>
        <v>44592</v>
      </c>
      <c r="M145" s="63">
        <v>1</v>
      </c>
      <c r="N145" s="276" t="s">
        <v>1928</v>
      </c>
      <c r="O145" s="275">
        <f>IF(Salidas!$N145="Particular",VLOOKUP(Salidas!$A145,'PPTO Conservador'!$D$1:$L$26,8,0),IF(Salidas!$N145="Complementario",VLOOKUP(Salidas!$A145,'PPTO Conservador'!$D$1:$L$26,9,FALSE),))</f>
        <v>60000</v>
      </c>
      <c r="P145" s="275">
        <f>Salidas!$M145*Salidas!$I145</f>
        <v>419</v>
      </c>
      <c r="Q145" s="275">
        <f>Salidas!$M145*Salidas!$O145</f>
        <v>60000</v>
      </c>
      <c r="R145" s="276"/>
      <c r="S145" s="64"/>
      <c r="T145" s="64"/>
      <c r="U145" s="64"/>
      <c r="V145" s="64"/>
      <c r="W145" s="64"/>
      <c r="X145" s="64"/>
      <c r="Y145" s="64"/>
      <c r="Z145" s="64"/>
    </row>
    <row r="146" spans="1:26" ht="15.75" customHeight="1">
      <c r="A146" s="57" t="s">
        <v>47</v>
      </c>
      <c r="B146" s="58" t="str">
        <f>IF(ISERROR(VLOOKUP(Salidas!$A146,Inventario!$A$2:$M$21,2,FALSE)),"",VLOOKUP(Salidas!$A146,Inventario!$A$2:$M$21,2,FALSE))</f>
        <v>Nimenrix</v>
      </c>
      <c r="C146" s="58" t="str">
        <f>IF(ISERROR(VLOOKUP(Salidas!$A146,Inventario!$A$2:$M$21,3,FALSE)),"",VLOOKUP(Salidas!$A146,Inventario!$A$2:$M$21,3,FALSE))</f>
        <v>Meningococo</v>
      </c>
      <c r="D146" s="59" t="str">
        <f>IF(ISERROR(VLOOKUP(Salidas!$A146,Inventario!$A$2:$M$21,4,FALSE)),"",VLOOKUP(Salidas!$A146,Inventario!$A$2:$M$21,4,FALSE))</f>
        <v>Cobo Medical</v>
      </c>
      <c r="E146" s="59" t="str">
        <f>IF(ISERROR(VLOOKUP(Salidas!$A146,Inventario!$A$2:$M$21,5,FALSE)),"",VLOOKUP(Salidas!$A146,Inventario!$A$2:$M$21,5,FALSE))</f>
        <v>Pfizer</v>
      </c>
      <c r="F146" s="60" t="str">
        <f>IF(ISERROR(VLOOKUP(Salidas!$A146,Inventario!$A$2:$M$21,6,FALSE)),"",VLOOKUP(Salidas!$A146,Inventario!$A$2:$M$21,6,FALSE))</f>
        <v>3904</v>
      </c>
      <c r="G146" s="274">
        <f>IF(ISERROR(VLOOKUP(Salidas!$A146,Inventario!$A$2:$M$21,7,FALSE)),,VLOOKUP(Salidas!$A146,Inventario!$A$2:$M$21,7,FALSE))</f>
        <v>1</v>
      </c>
      <c r="H146" s="275">
        <f>IF(ISERROR(VLOOKUP(Salidas!$A146,Inventario!$A$2:$M$21,8,FALSE)),,VLOOKUP(Salidas!$A146,Inventario!$A$2:$M$21,8,FALSE))</f>
        <v>427</v>
      </c>
      <c r="I146" s="275">
        <f>IF(ISERROR(VLOOKUP(Salidas!$A146,Inventario!$A$2:$M$21,9,FALSE)),,VLOOKUP(Salidas!$A146,Inventario!$A$2:$M$21,9,FALSE))</f>
        <v>427</v>
      </c>
      <c r="J146" s="269">
        <v>44478</v>
      </c>
      <c r="K146" s="62" t="s">
        <v>177</v>
      </c>
      <c r="L146" s="270">
        <f>IF(ISERROR(VLOOKUP(Salidas!$K146,Entradas!$H$1:$I$412,2,FALSE)),"",VLOOKUP(Salidas!$K146,Entradas!$H$1:$I$412,2,FALSE))</f>
        <v>44915</v>
      </c>
      <c r="M146" s="63">
        <v>1</v>
      </c>
      <c r="N146" s="276" t="s">
        <v>375</v>
      </c>
      <c r="O146" s="275">
        <f>IF(Salidas!$N146="Particular",VLOOKUP(Salidas!$A146,'PPTO Conservador'!$D$1:$L$26,8,0),IF(Salidas!$N146="Complementario",VLOOKUP(Salidas!$A146,'PPTO Conservador'!$D$1:$L$26,9,FALSE),))</f>
        <v>200000</v>
      </c>
      <c r="P146" s="275">
        <f>Salidas!$M146*Salidas!$I146</f>
        <v>427</v>
      </c>
      <c r="Q146" s="275">
        <f>Salidas!$M146*Salidas!$O146</f>
        <v>200000</v>
      </c>
      <c r="R146" s="276"/>
      <c r="S146" s="64"/>
      <c r="T146" s="64"/>
      <c r="U146" s="64"/>
      <c r="V146" s="64"/>
      <c r="W146" s="64"/>
      <c r="X146" s="64"/>
      <c r="Y146" s="64"/>
      <c r="Z146" s="64"/>
    </row>
    <row r="147" spans="1:26" ht="15.75" customHeight="1">
      <c r="A147" s="57" t="s">
        <v>47</v>
      </c>
      <c r="B147" s="58" t="str">
        <f>IF(ISERROR(VLOOKUP(Salidas!$A147,Inventario!$A$2:$M$21,2,FALSE)),"",VLOOKUP(Salidas!$A147,Inventario!$A$2:$M$21,2,FALSE))</f>
        <v>Nimenrix</v>
      </c>
      <c r="C147" s="58" t="str">
        <f>IF(ISERROR(VLOOKUP(Salidas!$A147,Inventario!$A$2:$M$21,3,FALSE)),"",VLOOKUP(Salidas!$A147,Inventario!$A$2:$M$21,3,FALSE))</f>
        <v>Meningococo</v>
      </c>
      <c r="D147" s="59" t="str">
        <f>IF(ISERROR(VLOOKUP(Salidas!$A147,Inventario!$A$2:$M$21,4,FALSE)),"",VLOOKUP(Salidas!$A147,Inventario!$A$2:$M$21,4,FALSE))</f>
        <v>Cobo Medical</v>
      </c>
      <c r="E147" s="59" t="str">
        <f>IF(ISERROR(VLOOKUP(Salidas!$A147,Inventario!$A$2:$M$21,5,FALSE)),"",VLOOKUP(Salidas!$A147,Inventario!$A$2:$M$21,5,FALSE))</f>
        <v>Pfizer</v>
      </c>
      <c r="F147" s="60" t="str">
        <f>IF(ISERROR(VLOOKUP(Salidas!$A147,Inventario!$A$2:$M$21,6,FALSE)),"",VLOOKUP(Salidas!$A147,Inventario!$A$2:$M$21,6,FALSE))</f>
        <v>3904</v>
      </c>
      <c r="G147" s="274">
        <f>IF(ISERROR(VLOOKUP(Salidas!$A147,Inventario!$A$2:$M$21,7,FALSE)),,VLOOKUP(Salidas!$A147,Inventario!$A$2:$M$21,7,FALSE))</f>
        <v>1</v>
      </c>
      <c r="H147" s="275">
        <f>IF(ISERROR(VLOOKUP(Salidas!$A147,Inventario!$A$2:$M$21,8,FALSE)),,VLOOKUP(Salidas!$A147,Inventario!$A$2:$M$21,8,FALSE))</f>
        <v>427</v>
      </c>
      <c r="I147" s="275">
        <f>IF(ISERROR(VLOOKUP(Salidas!$A147,Inventario!$A$2:$M$21,9,FALSE)),,VLOOKUP(Salidas!$A147,Inventario!$A$2:$M$21,9,FALSE))</f>
        <v>427</v>
      </c>
      <c r="J147" s="269">
        <v>44478</v>
      </c>
      <c r="K147" s="62" t="s">
        <v>177</v>
      </c>
      <c r="L147" s="270">
        <f>IF(ISERROR(VLOOKUP(Salidas!$K147,Entradas!$H$1:$I$412,2,FALSE)),"",VLOOKUP(Salidas!$K147,Entradas!$H$1:$I$412,2,FALSE))</f>
        <v>44915</v>
      </c>
      <c r="M147" s="63">
        <v>1</v>
      </c>
      <c r="N147" s="276" t="s">
        <v>375</v>
      </c>
      <c r="O147" s="275">
        <f>IF(Salidas!$N147="Particular",VLOOKUP(Salidas!$A147,'PPTO Conservador'!$D$1:$L$26,8,0),IF(Salidas!$N147="Complementario",VLOOKUP(Salidas!$A147,'PPTO Conservador'!$D$1:$L$26,9,FALSE),))</f>
        <v>200000</v>
      </c>
      <c r="P147" s="275">
        <f>Salidas!$M147*Salidas!$I147</f>
        <v>427</v>
      </c>
      <c r="Q147" s="275">
        <f>Salidas!$M147*Salidas!$O147</f>
        <v>200000</v>
      </c>
      <c r="R147" s="276"/>
      <c r="S147" s="64"/>
      <c r="T147" s="64"/>
      <c r="U147" s="64"/>
      <c r="V147" s="64"/>
      <c r="W147" s="64"/>
      <c r="X147" s="64"/>
      <c r="Y147" s="64"/>
      <c r="Z147" s="64"/>
    </row>
    <row r="148" spans="1:26" ht="15.75" customHeight="1">
      <c r="A148" s="57" t="s">
        <v>47</v>
      </c>
      <c r="B148" s="58" t="str">
        <f>IF(ISERROR(VLOOKUP(Salidas!$A148,Inventario!$A$2:$M$21,2,FALSE)),"",VLOOKUP(Salidas!$A148,Inventario!$A$2:$M$21,2,FALSE))</f>
        <v>Nimenrix</v>
      </c>
      <c r="C148" s="58" t="str">
        <f>IF(ISERROR(VLOOKUP(Salidas!$A148,Inventario!$A$2:$M$21,3,FALSE)),"",VLOOKUP(Salidas!$A148,Inventario!$A$2:$M$21,3,FALSE))</f>
        <v>Meningococo</v>
      </c>
      <c r="D148" s="59" t="str">
        <f>IF(ISERROR(VLOOKUP(Salidas!$A148,Inventario!$A$2:$M$21,4,FALSE)),"",VLOOKUP(Salidas!$A148,Inventario!$A$2:$M$21,4,FALSE))</f>
        <v>Cobo Medical</v>
      </c>
      <c r="E148" s="59" t="str">
        <f>IF(ISERROR(VLOOKUP(Salidas!$A148,Inventario!$A$2:$M$21,5,FALSE)),"",VLOOKUP(Salidas!$A148,Inventario!$A$2:$M$21,5,FALSE))</f>
        <v>Pfizer</v>
      </c>
      <c r="F148" s="60" t="str">
        <f>IF(ISERROR(VLOOKUP(Salidas!$A148,Inventario!$A$2:$M$21,6,FALSE)),"",VLOOKUP(Salidas!$A148,Inventario!$A$2:$M$21,6,FALSE))</f>
        <v>3904</v>
      </c>
      <c r="G148" s="274">
        <f>IF(ISERROR(VLOOKUP(Salidas!$A148,Inventario!$A$2:$M$21,7,FALSE)),,VLOOKUP(Salidas!$A148,Inventario!$A$2:$M$21,7,FALSE))</f>
        <v>1</v>
      </c>
      <c r="H148" s="275">
        <f>IF(ISERROR(VLOOKUP(Salidas!$A148,Inventario!$A$2:$M$21,8,FALSE)),,VLOOKUP(Salidas!$A148,Inventario!$A$2:$M$21,8,FALSE))</f>
        <v>427</v>
      </c>
      <c r="I148" s="275">
        <f>IF(ISERROR(VLOOKUP(Salidas!$A148,Inventario!$A$2:$M$21,9,FALSE)),,VLOOKUP(Salidas!$A148,Inventario!$A$2:$M$21,9,FALSE))</f>
        <v>427</v>
      </c>
      <c r="J148" s="269">
        <v>44480</v>
      </c>
      <c r="K148" s="62" t="s">
        <v>177</v>
      </c>
      <c r="L148" s="270">
        <f>IF(ISERROR(VLOOKUP(Salidas!$K148,Entradas!$H$1:$I$412,2,FALSE)),"",VLOOKUP(Salidas!$K148,Entradas!$H$1:$I$412,2,FALSE))</f>
        <v>44915</v>
      </c>
      <c r="M148" s="63">
        <v>1</v>
      </c>
      <c r="N148" s="276" t="s">
        <v>375</v>
      </c>
      <c r="O148" s="275">
        <f>IF(Salidas!$N148="Particular",VLOOKUP(Salidas!$A148,'PPTO Conservador'!$D$1:$L$26,8,0),IF(Salidas!$N148="Complementario",VLOOKUP(Salidas!$A148,'PPTO Conservador'!$D$1:$L$26,9,FALSE),))</f>
        <v>200000</v>
      </c>
      <c r="P148" s="275">
        <f>Salidas!$M148*Salidas!$I148</f>
        <v>427</v>
      </c>
      <c r="Q148" s="275">
        <f>Salidas!$M148*Salidas!$O148</f>
        <v>200000</v>
      </c>
      <c r="R148" s="276"/>
      <c r="S148" s="64"/>
      <c r="T148" s="64"/>
      <c r="U148" s="64"/>
      <c r="V148" s="64"/>
      <c r="W148" s="64"/>
      <c r="X148" s="64"/>
      <c r="Y148" s="64"/>
      <c r="Z148" s="64"/>
    </row>
    <row r="149" spans="1:26" ht="15.75" customHeight="1">
      <c r="A149" s="57" t="s">
        <v>118</v>
      </c>
      <c r="B149" s="58" t="str">
        <f>IF(ISERROR(VLOOKUP(Salidas!$A149,Inventario!$A$2:$M$21,2,FALSE)),"",VLOOKUP(Salidas!$A149,Inventario!$A$2:$M$21,2,FALSE))</f>
        <v>Varivax</v>
      </c>
      <c r="C149" s="58" t="str">
        <f>IF(ISERROR(VLOOKUP(Salidas!$A149,Inventario!$A$2:$M$21,3,FALSE)),"",VLOOKUP(Salidas!$A149,Inventario!$A$2:$M$21,3,FALSE))</f>
        <v>Varicela</v>
      </c>
      <c r="D149" s="59" t="str">
        <f>IF(ISERROR(VLOOKUP(Salidas!$A149,Inventario!$A$2:$M$21,4,FALSE)),"",VLOOKUP(Salidas!$A149,Inventario!$A$2:$M$21,4,FALSE))</f>
        <v>IPS FARALLONES</v>
      </c>
      <c r="E149" s="59" t="str">
        <f>IF(ISERROR(VLOOKUP(Salidas!$A149,Inventario!$A$2:$M$21,5,FALSE)),"",VLOOKUP(Salidas!$A149,Inventario!$A$2:$M$21,5,FALSE))</f>
        <v>Merck</v>
      </c>
      <c r="F149" s="60" t="str">
        <f>IF(ISERROR(VLOOKUP(Salidas!$A149,Inventario!$A$2:$M$21,6,FALSE)),"",VLOOKUP(Salidas!$A149,Inventario!$A$2:$M$21,6,FALSE))</f>
        <v>4500</v>
      </c>
      <c r="G149" s="274">
        <f>IF(ISERROR(VLOOKUP(Salidas!$A149,Inventario!$A$2:$M$21,7,FALSE)),,VLOOKUP(Salidas!$A149,Inventario!$A$2:$M$21,7,FALSE))</f>
        <v>1</v>
      </c>
      <c r="H149" s="275">
        <f>IF(ISERROR(VLOOKUP(Salidas!$A149,Inventario!$A$2:$M$21,8,FALSE)),,VLOOKUP(Salidas!$A149,Inventario!$A$2:$M$21,8,FALSE))</f>
        <v>47</v>
      </c>
      <c r="I149" s="275">
        <f>IF(ISERROR(VLOOKUP(Salidas!$A149,Inventario!$A$2:$M$21,9,FALSE)),,VLOOKUP(Salidas!$A149,Inventario!$A$2:$M$21,9,FALSE))</f>
        <v>47</v>
      </c>
      <c r="J149" s="269">
        <v>44480</v>
      </c>
      <c r="K149" s="62" t="s">
        <v>172</v>
      </c>
      <c r="L149" s="270">
        <f>IF(ISERROR(VLOOKUP(Salidas!$K149,Entradas!$H$1:$I$412,2,FALSE)),"",VLOOKUP(Salidas!$K149,Entradas!$H$1:$I$412,2,FALSE))</f>
        <v>45046</v>
      </c>
      <c r="M149" s="63">
        <v>1</v>
      </c>
      <c r="N149" s="276" t="s">
        <v>375</v>
      </c>
      <c r="O149" s="275">
        <f>IF(Salidas!$N149="Particular",VLOOKUP(Salidas!$A149,'PPTO Conservador'!$D$1:$L$26,8,0),IF(Salidas!$N149="Complementario",VLOOKUP(Salidas!$A149,'PPTO Conservador'!$D$1:$L$26,9,FALSE),))</f>
        <v>160000</v>
      </c>
      <c r="P149" s="275">
        <f>Salidas!$M149*Salidas!$I149</f>
        <v>47</v>
      </c>
      <c r="Q149" s="275">
        <f>Salidas!$M149*Salidas!$O149</f>
        <v>160000</v>
      </c>
      <c r="R149" s="276"/>
      <c r="S149" s="64"/>
      <c r="T149" s="64"/>
      <c r="U149" s="64"/>
      <c r="V149" s="64"/>
      <c r="W149" s="64"/>
      <c r="X149" s="64"/>
      <c r="Y149" s="64"/>
      <c r="Z149" s="64"/>
    </row>
    <row r="150" spans="1:26" ht="15.75" customHeight="1">
      <c r="A150" s="57" t="s">
        <v>108</v>
      </c>
      <c r="B150" s="58" t="str">
        <f>IF(ISERROR(VLOOKUP(Salidas!$A150,Inventario!$A$2:$M$21,2,FALSE)),"",VLOOKUP(Salidas!$A150,Inventario!$A$2:$M$21,2,FALSE))</f>
        <v>Priorix</v>
      </c>
      <c r="C150" s="58" t="str">
        <f>IF(ISERROR(VLOOKUP(Salidas!$A150,Inventario!$A$2:$M$21,3,FALSE)),"",VLOOKUP(Salidas!$A150,Inventario!$A$2:$M$21,3,FALSE))</f>
        <v>Rubeola, Sarampion, Paperas</v>
      </c>
      <c r="D150" s="59" t="str">
        <f>IF(ISERROR(VLOOKUP(Salidas!$A150,Inventario!$A$2:$M$21,4,FALSE)),"",VLOOKUP(Salidas!$A150,Inventario!$A$2:$M$21,4,FALSE))</f>
        <v>IPS FARALLONES</v>
      </c>
      <c r="E150" s="59" t="str">
        <f>IF(ISERROR(VLOOKUP(Salidas!$A150,Inventario!$A$2:$M$21,5,FALSE)),"",VLOOKUP(Salidas!$A150,Inventario!$A$2:$M$21,5,FALSE))</f>
        <v>Glaxo</v>
      </c>
      <c r="F150" s="60" t="str">
        <f>IF(ISERROR(VLOOKUP(Salidas!$A150,Inventario!$A$2:$M$21,6,FALSE)),"",VLOOKUP(Salidas!$A150,Inventario!$A$2:$M$21,6,FALSE))</f>
        <v>1000</v>
      </c>
      <c r="G150" s="274">
        <f>IF(ISERROR(VLOOKUP(Salidas!$A150,Inventario!$A$2:$M$21,7,FALSE)),,VLOOKUP(Salidas!$A150,Inventario!$A$2:$M$21,7,FALSE))</f>
        <v>1</v>
      </c>
      <c r="H150" s="275">
        <f>IF(ISERROR(VLOOKUP(Salidas!$A150,Inventario!$A$2:$M$21,8,FALSE)),,VLOOKUP(Salidas!$A150,Inventario!$A$2:$M$21,8,FALSE))</f>
        <v>52</v>
      </c>
      <c r="I150" s="275">
        <f>IF(ISERROR(VLOOKUP(Salidas!$A150,Inventario!$A$2:$M$21,9,FALSE)),,VLOOKUP(Salidas!$A150,Inventario!$A$2:$M$21,9,FALSE))</f>
        <v>52</v>
      </c>
      <c r="J150" s="269">
        <v>44480</v>
      </c>
      <c r="K150" s="62" t="s">
        <v>178</v>
      </c>
      <c r="L150" s="270">
        <f>IF(ISERROR(VLOOKUP(Salidas!$K150,Entradas!$H$1:$I$412,2,FALSE)),"",VLOOKUP(Salidas!$K150,Entradas!$H$1:$I$412,2,FALSE))</f>
        <v>45046</v>
      </c>
      <c r="M150" s="63">
        <v>1</v>
      </c>
      <c r="N150" s="276" t="s">
        <v>1928</v>
      </c>
      <c r="O150" s="275">
        <f>IF(Salidas!$N150="Particular",VLOOKUP(Salidas!$A150,'PPTO Conservador'!$D$1:$L$26,8,0),IF(Salidas!$N150="Complementario",VLOOKUP(Salidas!$A150,'PPTO Conservador'!$D$1:$L$26,9,FALSE),))</f>
        <v>100000</v>
      </c>
      <c r="P150" s="275">
        <f>Salidas!$M150*Salidas!$I150</f>
        <v>52</v>
      </c>
      <c r="Q150" s="275">
        <f>Salidas!$M150*Salidas!$O150</f>
        <v>100000</v>
      </c>
      <c r="R150" s="276"/>
      <c r="S150" s="64"/>
      <c r="T150" s="64"/>
      <c r="U150" s="64"/>
      <c r="V150" s="64"/>
      <c r="W150" s="64"/>
      <c r="X150" s="64"/>
      <c r="Y150" s="64"/>
      <c r="Z150" s="64"/>
    </row>
    <row r="151" spans="1:26" ht="15.75" customHeight="1">
      <c r="A151" s="57" t="s">
        <v>85</v>
      </c>
      <c r="B151" s="58" t="str">
        <f>IF(ISERROR(VLOOKUP(Salidas!$A151,Inventario!$A$2:$M$21,2,FALSE)),"",VLOOKUP(Salidas!$A151,Inventario!$A$2:$M$21,2,FALSE))</f>
        <v xml:space="preserve">Avaxim 80 </v>
      </c>
      <c r="C151" s="58" t="str">
        <f>IF(ISERROR(VLOOKUP(Salidas!$A151,Inventario!$A$2:$M$21,3,FALSE)),"",VLOOKUP(Salidas!$A151,Inventario!$A$2:$M$21,3,FALSE))</f>
        <v>Hepatitis A niño</v>
      </c>
      <c r="D151" s="59" t="str">
        <f>IF(ISERROR(VLOOKUP(Salidas!$A151,Inventario!$A$2:$M$21,4,FALSE)),"",VLOOKUP(Salidas!$A151,Inventario!$A$2:$M$21,4,FALSE))</f>
        <v>IPS FARALLONES</v>
      </c>
      <c r="E151" s="59" t="str">
        <f>IF(ISERROR(VLOOKUP(Salidas!$A151,Inventario!$A$2:$M$21,5,FALSE)),"",VLOOKUP(Salidas!$A151,Inventario!$A$2:$M$21,5,FALSE))</f>
        <v>Sanofi</v>
      </c>
      <c r="F151" s="60" t="str">
        <f>IF(ISERROR(VLOOKUP(Salidas!$A151,Inventario!$A$2:$M$21,6,FALSE)),"",VLOOKUP(Salidas!$A151,Inventario!$A$2:$M$21,6,FALSE))</f>
        <v>2500</v>
      </c>
      <c r="G151" s="274">
        <f>IF(ISERROR(VLOOKUP(Salidas!$A151,Inventario!$A$2:$M$21,7,FALSE)),,VLOOKUP(Salidas!$A151,Inventario!$A$2:$M$21,7,FALSE))</f>
        <v>1</v>
      </c>
      <c r="H151" s="275">
        <f>IF(ISERROR(VLOOKUP(Salidas!$A151,Inventario!$A$2:$M$21,8,FALSE)),,VLOOKUP(Salidas!$A151,Inventario!$A$2:$M$21,8,FALSE))</f>
        <v>153</v>
      </c>
      <c r="I151" s="275">
        <f>IF(ISERROR(VLOOKUP(Salidas!$A151,Inventario!$A$2:$M$21,9,FALSE)),,VLOOKUP(Salidas!$A151,Inventario!$A$2:$M$21,9,FALSE))</f>
        <v>153</v>
      </c>
      <c r="J151" s="269">
        <v>44480</v>
      </c>
      <c r="K151" s="62" t="s">
        <v>1800</v>
      </c>
      <c r="L151" s="270" t="str">
        <f>IF(ISERROR(VLOOKUP(Salidas!$K151,Entradas!$H$1:$I$412,2,FALSE)),"",VLOOKUP(Salidas!$K151,Entradas!$H$1:$I$412,2,FALSE))</f>
        <v/>
      </c>
      <c r="M151" s="63">
        <v>1</v>
      </c>
      <c r="N151" s="276" t="s">
        <v>1928</v>
      </c>
      <c r="O151" s="275">
        <f>IF(Salidas!$N151="Particular",VLOOKUP(Salidas!$A151,'PPTO Conservador'!$D$1:$L$26,8,0),IF(Salidas!$N151="Complementario",VLOOKUP(Salidas!$A151,'PPTO Conservador'!$D$1:$L$26,9,FALSE),))</f>
        <v>130000</v>
      </c>
      <c r="P151" s="275">
        <f>Salidas!$M151*Salidas!$I151</f>
        <v>153</v>
      </c>
      <c r="Q151" s="275">
        <f>Salidas!$M151*Salidas!$O151</f>
        <v>130000</v>
      </c>
      <c r="R151" s="276"/>
      <c r="S151" s="64"/>
      <c r="T151" s="64"/>
      <c r="U151" s="64"/>
      <c r="V151" s="64"/>
      <c r="W151" s="64"/>
      <c r="X151" s="64"/>
      <c r="Y151" s="64"/>
      <c r="Z151" s="64"/>
    </row>
    <row r="152" spans="1:26" ht="15.75" customHeight="1">
      <c r="A152" s="57" t="s">
        <v>108</v>
      </c>
      <c r="B152" s="58" t="str">
        <f>IF(ISERROR(VLOOKUP(Salidas!$A152,Inventario!$A$2:$M$21,2,FALSE)),"",VLOOKUP(Salidas!$A152,Inventario!$A$2:$M$21,2,FALSE))</f>
        <v>Priorix</v>
      </c>
      <c r="C152" s="58" t="str">
        <f>IF(ISERROR(VLOOKUP(Salidas!$A152,Inventario!$A$2:$M$21,3,FALSE)),"",VLOOKUP(Salidas!$A152,Inventario!$A$2:$M$21,3,FALSE))</f>
        <v>Rubeola, Sarampion, Paperas</v>
      </c>
      <c r="D152" s="59" t="str">
        <f>IF(ISERROR(VLOOKUP(Salidas!$A152,Inventario!$A$2:$M$21,4,FALSE)),"",VLOOKUP(Salidas!$A152,Inventario!$A$2:$M$21,4,FALSE))</f>
        <v>IPS FARALLONES</v>
      </c>
      <c r="E152" s="59" t="str">
        <f>IF(ISERROR(VLOOKUP(Salidas!$A152,Inventario!$A$2:$M$21,5,FALSE)),"",VLOOKUP(Salidas!$A152,Inventario!$A$2:$M$21,5,FALSE))</f>
        <v>Glaxo</v>
      </c>
      <c r="F152" s="60" t="str">
        <f>IF(ISERROR(VLOOKUP(Salidas!$A152,Inventario!$A$2:$M$21,6,FALSE)),"",VLOOKUP(Salidas!$A152,Inventario!$A$2:$M$21,6,FALSE))</f>
        <v>1000</v>
      </c>
      <c r="G152" s="274">
        <f>IF(ISERROR(VLOOKUP(Salidas!$A152,Inventario!$A$2:$M$21,7,FALSE)),,VLOOKUP(Salidas!$A152,Inventario!$A$2:$M$21,7,FALSE))</f>
        <v>1</v>
      </c>
      <c r="H152" s="275">
        <f>IF(ISERROR(VLOOKUP(Salidas!$A152,Inventario!$A$2:$M$21,8,FALSE)),,VLOOKUP(Salidas!$A152,Inventario!$A$2:$M$21,8,FALSE))</f>
        <v>52</v>
      </c>
      <c r="I152" s="275">
        <f>IF(ISERROR(VLOOKUP(Salidas!$A152,Inventario!$A$2:$M$21,9,FALSE)),,VLOOKUP(Salidas!$A152,Inventario!$A$2:$M$21,9,FALSE))</f>
        <v>52</v>
      </c>
      <c r="J152" s="269">
        <v>44481</v>
      </c>
      <c r="K152" s="62" t="s">
        <v>178</v>
      </c>
      <c r="L152" s="270">
        <f>IF(ISERROR(VLOOKUP(Salidas!$K152,Entradas!$H$1:$I$412,2,FALSE)),"",VLOOKUP(Salidas!$K152,Entradas!$H$1:$I$412,2,FALSE))</f>
        <v>45046</v>
      </c>
      <c r="M152" s="63">
        <v>1</v>
      </c>
      <c r="N152" s="276" t="s">
        <v>1928</v>
      </c>
      <c r="O152" s="275">
        <f>IF(Salidas!$N152="Particular",VLOOKUP(Salidas!$A152,'PPTO Conservador'!$D$1:$L$26,8,0),IF(Salidas!$N152="Complementario",VLOOKUP(Salidas!$A152,'PPTO Conservador'!$D$1:$L$26,9,FALSE),))</f>
        <v>100000</v>
      </c>
      <c r="P152" s="275">
        <f>Salidas!$M152*Salidas!$I152</f>
        <v>52</v>
      </c>
      <c r="Q152" s="275">
        <f>Salidas!$M152*Salidas!$O152</f>
        <v>100000</v>
      </c>
      <c r="R152" s="276"/>
      <c r="S152" s="64"/>
      <c r="T152" s="64"/>
      <c r="U152" s="64"/>
      <c r="V152" s="64"/>
      <c r="W152" s="64"/>
      <c r="X152" s="64"/>
      <c r="Y152" s="64"/>
      <c r="Z152" s="64"/>
    </row>
    <row r="153" spans="1:26" ht="15.75" customHeight="1">
      <c r="A153" s="57" t="s">
        <v>118</v>
      </c>
      <c r="B153" s="58" t="str">
        <f>IF(ISERROR(VLOOKUP(Salidas!$A153,Inventario!$A$2:$M$21,2,FALSE)),"",VLOOKUP(Salidas!$A153,Inventario!$A$2:$M$21,2,FALSE))</f>
        <v>Varivax</v>
      </c>
      <c r="C153" s="58" t="str">
        <f>IF(ISERROR(VLOOKUP(Salidas!$A153,Inventario!$A$2:$M$21,3,FALSE)),"",VLOOKUP(Salidas!$A153,Inventario!$A$2:$M$21,3,FALSE))</f>
        <v>Varicela</v>
      </c>
      <c r="D153" s="59" t="str">
        <f>IF(ISERROR(VLOOKUP(Salidas!$A153,Inventario!$A$2:$M$21,4,FALSE)),"",VLOOKUP(Salidas!$A153,Inventario!$A$2:$M$21,4,FALSE))</f>
        <v>IPS FARALLONES</v>
      </c>
      <c r="E153" s="59" t="str">
        <f>IF(ISERROR(VLOOKUP(Salidas!$A153,Inventario!$A$2:$M$21,5,FALSE)),"",VLOOKUP(Salidas!$A153,Inventario!$A$2:$M$21,5,FALSE))</f>
        <v>Merck</v>
      </c>
      <c r="F153" s="60" t="str">
        <f>IF(ISERROR(VLOOKUP(Salidas!$A153,Inventario!$A$2:$M$21,6,FALSE)),"",VLOOKUP(Salidas!$A153,Inventario!$A$2:$M$21,6,FALSE))</f>
        <v>4500</v>
      </c>
      <c r="G153" s="274">
        <f>IF(ISERROR(VLOOKUP(Salidas!$A153,Inventario!$A$2:$M$21,7,FALSE)),,VLOOKUP(Salidas!$A153,Inventario!$A$2:$M$21,7,FALSE))</f>
        <v>1</v>
      </c>
      <c r="H153" s="275">
        <f>IF(ISERROR(VLOOKUP(Salidas!$A153,Inventario!$A$2:$M$21,8,FALSE)),,VLOOKUP(Salidas!$A153,Inventario!$A$2:$M$21,8,FALSE))</f>
        <v>47</v>
      </c>
      <c r="I153" s="275">
        <f>IF(ISERROR(VLOOKUP(Salidas!$A153,Inventario!$A$2:$M$21,9,FALSE)),,VLOOKUP(Salidas!$A153,Inventario!$A$2:$M$21,9,FALSE))</f>
        <v>47</v>
      </c>
      <c r="J153" s="269">
        <v>44481</v>
      </c>
      <c r="K153" s="62" t="s">
        <v>179</v>
      </c>
      <c r="L153" s="270">
        <f>IF(ISERROR(VLOOKUP(Salidas!$K153,Entradas!$H$1:$I$412,2,FALSE)),"",VLOOKUP(Salidas!$K153,Entradas!$H$1:$I$412,2,FALSE))</f>
        <v>45077</v>
      </c>
      <c r="M153" s="63">
        <v>1</v>
      </c>
      <c r="N153" s="276" t="s">
        <v>375</v>
      </c>
      <c r="O153" s="275">
        <f>IF(Salidas!$N153="Particular",VLOOKUP(Salidas!$A153,'PPTO Conservador'!$D$1:$L$26,8,0),IF(Salidas!$N153="Complementario",VLOOKUP(Salidas!$A153,'PPTO Conservador'!$D$1:$L$26,9,FALSE),))</f>
        <v>160000</v>
      </c>
      <c r="P153" s="275">
        <f>Salidas!$M153*Salidas!$I153</f>
        <v>47</v>
      </c>
      <c r="Q153" s="275">
        <f>Salidas!$M153*Salidas!$O153</f>
        <v>160000</v>
      </c>
      <c r="R153" s="276"/>
      <c r="S153" s="64"/>
      <c r="T153" s="64"/>
      <c r="U153" s="64"/>
      <c r="V153" s="64"/>
      <c r="W153" s="64"/>
      <c r="X153" s="64"/>
      <c r="Y153" s="64"/>
      <c r="Z153" s="64"/>
    </row>
    <row r="154" spans="1:26" ht="15.75" customHeight="1">
      <c r="A154" s="57" t="s">
        <v>54</v>
      </c>
      <c r="B154" s="58" t="str">
        <f>IF(ISERROR(VLOOKUP(Salidas!$A154,Inventario!$A$2:$M$21,2,FALSE)),"",VLOOKUP(Salidas!$A154,Inventario!$A$2:$M$21,2,FALSE))</f>
        <v>Prevenar</v>
      </c>
      <c r="C154" s="58" t="str">
        <f>IF(ISERROR(VLOOKUP(Salidas!$A154,Inventario!$A$2:$M$21,3,FALSE)),"",VLOOKUP(Salidas!$A154,Inventario!$A$2:$M$21,3,FALSE))</f>
        <v>Neumococo 13V</v>
      </c>
      <c r="D154" s="59" t="str">
        <f>IF(ISERROR(VLOOKUP(Salidas!$A154,Inventario!$A$2:$M$21,4,FALSE)),"",VLOOKUP(Salidas!$A154,Inventario!$A$2:$M$21,4,FALSE))</f>
        <v>Cobo Medical</v>
      </c>
      <c r="E154" s="59" t="str">
        <f>IF(ISERROR(VLOOKUP(Salidas!$A154,Inventario!$A$2:$M$21,5,FALSE)),"",VLOOKUP(Salidas!$A154,Inventario!$A$2:$M$21,5,FALSE))</f>
        <v>Pfizer</v>
      </c>
      <c r="F154" s="60" t="str">
        <f>IF(ISERROR(VLOOKUP(Salidas!$A154,Inventario!$A$2:$M$21,6,FALSE)),"",VLOOKUP(Salidas!$A154,Inventario!$A$2:$M$21,6,FALSE))</f>
        <v>2156</v>
      </c>
      <c r="G154" s="274">
        <f>IF(ISERROR(VLOOKUP(Salidas!$A154,Inventario!$A$2:$M$21,7,FALSE)),,VLOOKUP(Salidas!$A154,Inventario!$A$2:$M$21,7,FALSE))</f>
        <v>1</v>
      </c>
      <c r="H154" s="275">
        <f>IF(ISERROR(VLOOKUP(Salidas!$A154,Inventario!$A$2:$M$21,8,FALSE)),,VLOOKUP(Salidas!$A154,Inventario!$A$2:$M$21,8,FALSE))</f>
        <v>257</v>
      </c>
      <c r="I154" s="275">
        <f>IF(ISERROR(VLOOKUP(Salidas!$A154,Inventario!$A$2:$M$21,9,FALSE)),,VLOOKUP(Salidas!$A154,Inventario!$A$2:$M$21,9,FALSE))</f>
        <v>257</v>
      </c>
      <c r="J154" s="269">
        <v>44481</v>
      </c>
      <c r="K154" s="62" t="s">
        <v>167</v>
      </c>
      <c r="L154" s="270">
        <f>IF(ISERROR(VLOOKUP(Salidas!$K154,Entradas!$H$1:$I$412,2,FALSE)),"",VLOOKUP(Salidas!$K154,Entradas!$H$1:$I$412,2,FALSE))</f>
        <v>44865</v>
      </c>
      <c r="M154" s="63">
        <v>1</v>
      </c>
      <c r="N154" s="276" t="s">
        <v>375</v>
      </c>
      <c r="O154" s="275">
        <f>IF(Salidas!$N154="Particular",VLOOKUP(Salidas!$A154,'PPTO Conservador'!$D$1:$L$26,8,0),IF(Salidas!$N154="Complementario",VLOOKUP(Salidas!$A154,'PPTO Conservador'!$D$1:$L$26,9,FALSE),))</f>
        <v>235000</v>
      </c>
      <c r="P154" s="275">
        <f>Salidas!$M154*Salidas!$I154</f>
        <v>257</v>
      </c>
      <c r="Q154" s="275">
        <f>Salidas!$M154*Salidas!$O154</f>
        <v>235000</v>
      </c>
      <c r="R154" s="276"/>
      <c r="S154" s="64"/>
      <c r="T154" s="64"/>
      <c r="U154" s="64"/>
      <c r="V154" s="64"/>
      <c r="W154" s="64"/>
      <c r="X154" s="64"/>
      <c r="Y154" s="64"/>
      <c r="Z154" s="64"/>
    </row>
    <row r="155" spans="1:26" ht="15.75" customHeight="1">
      <c r="A155" s="57" t="s">
        <v>85</v>
      </c>
      <c r="B155" s="58" t="str">
        <f>IF(ISERROR(VLOOKUP(Salidas!$A155,Inventario!$A$2:$M$21,2,FALSE)),"",VLOOKUP(Salidas!$A155,Inventario!$A$2:$M$21,2,FALSE))</f>
        <v xml:space="preserve">Avaxim 80 </v>
      </c>
      <c r="C155" s="58" t="str">
        <f>IF(ISERROR(VLOOKUP(Salidas!$A155,Inventario!$A$2:$M$21,3,FALSE)),"",VLOOKUP(Salidas!$A155,Inventario!$A$2:$M$21,3,FALSE))</f>
        <v>Hepatitis A niño</v>
      </c>
      <c r="D155" s="59" t="str">
        <f>IF(ISERROR(VLOOKUP(Salidas!$A155,Inventario!$A$2:$M$21,4,FALSE)),"",VLOOKUP(Salidas!$A155,Inventario!$A$2:$M$21,4,FALSE))</f>
        <v>IPS FARALLONES</v>
      </c>
      <c r="E155" s="59" t="str">
        <f>IF(ISERROR(VLOOKUP(Salidas!$A155,Inventario!$A$2:$M$21,5,FALSE)),"",VLOOKUP(Salidas!$A155,Inventario!$A$2:$M$21,5,FALSE))</f>
        <v>Sanofi</v>
      </c>
      <c r="F155" s="60" t="str">
        <f>IF(ISERROR(VLOOKUP(Salidas!$A155,Inventario!$A$2:$M$21,6,FALSE)),"",VLOOKUP(Salidas!$A155,Inventario!$A$2:$M$21,6,FALSE))</f>
        <v>2500</v>
      </c>
      <c r="G155" s="274">
        <f>IF(ISERROR(VLOOKUP(Salidas!$A155,Inventario!$A$2:$M$21,7,FALSE)),,VLOOKUP(Salidas!$A155,Inventario!$A$2:$M$21,7,FALSE))</f>
        <v>1</v>
      </c>
      <c r="H155" s="275">
        <f>IF(ISERROR(VLOOKUP(Salidas!$A155,Inventario!$A$2:$M$21,8,FALSE)),,VLOOKUP(Salidas!$A155,Inventario!$A$2:$M$21,8,FALSE))</f>
        <v>153</v>
      </c>
      <c r="I155" s="275">
        <f>IF(ISERROR(VLOOKUP(Salidas!$A155,Inventario!$A$2:$M$21,9,FALSE)),,VLOOKUP(Salidas!$A155,Inventario!$A$2:$M$21,9,FALSE))</f>
        <v>153</v>
      </c>
      <c r="J155" s="269">
        <v>44481</v>
      </c>
      <c r="K155" s="62" t="s">
        <v>1800</v>
      </c>
      <c r="L155" s="270" t="str">
        <f>IF(ISERROR(VLOOKUP(Salidas!$K155,Entradas!$H$1:$I$412,2,FALSE)),"",VLOOKUP(Salidas!$K155,Entradas!$H$1:$I$412,2,FALSE))</f>
        <v/>
      </c>
      <c r="M155" s="63">
        <v>1</v>
      </c>
      <c r="N155" s="276" t="s">
        <v>375</v>
      </c>
      <c r="O155" s="275">
        <f>IF(Salidas!$N155="Particular",VLOOKUP(Salidas!$A155,'PPTO Conservador'!$D$1:$L$26,8,0),IF(Salidas!$N155="Complementario",VLOOKUP(Salidas!$A155,'PPTO Conservador'!$D$1:$L$26,9,FALSE),))</f>
        <v>150000</v>
      </c>
      <c r="P155" s="275">
        <f>Salidas!$M155*Salidas!$I155</f>
        <v>153</v>
      </c>
      <c r="Q155" s="275">
        <f>Salidas!$M155*Salidas!$O155</f>
        <v>150000</v>
      </c>
      <c r="R155" s="276"/>
      <c r="S155" s="64"/>
      <c r="T155" s="64"/>
      <c r="U155" s="64"/>
      <c r="V155" s="64"/>
      <c r="W155" s="64"/>
      <c r="X155" s="64"/>
      <c r="Y155" s="64"/>
      <c r="Z155" s="64"/>
    </row>
    <row r="156" spans="1:26" ht="15.75" customHeight="1">
      <c r="A156" s="57" t="s">
        <v>47</v>
      </c>
      <c r="B156" s="58" t="str">
        <f>IF(ISERROR(VLOOKUP(Salidas!$A156,Inventario!$A$2:$M$21,2,FALSE)),"",VLOOKUP(Salidas!$A156,Inventario!$A$2:$M$21,2,FALSE))</f>
        <v>Nimenrix</v>
      </c>
      <c r="C156" s="58" t="str">
        <f>IF(ISERROR(VLOOKUP(Salidas!$A156,Inventario!$A$2:$M$21,3,FALSE)),"",VLOOKUP(Salidas!$A156,Inventario!$A$2:$M$21,3,FALSE))</f>
        <v>Meningococo</v>
      </c>
      <c r="D156" s="59" t="str">
        <f>IF(ISERROR(VLOOKUP(Salidas!$A156,Inventario!$A$2:$M$21,4,FALSE)),"",VLOOKUP(Salidas!$A156,Inventario!$A$2:$M$21,4,FALSE))</f>
        <v>Cobo Medical</v>
      </c>
      <c r="E156" s="59" t="str">
        <f>IF(ISERROR(VLOOKUP(Salidas!$A156,Inventario!$A$2:$M$21,5,FALSE)),"",VLOOKUP(Salidas!$A156,Inventario!$A$2:$M$21,5,FALSE))</f>
        <v>Pfizer</v>
      </c>
      <c r="F156" s="60" t="str">
        <f>IF(ISERROR(VLOOKUP(Salidas!$A156,Inventario!$A$2:$M$21,6,FALSE)),"",VLOOKUP(Salidas!$A156,Inventario!$A$2:$M$21,6,FALSE))</f>
        <v>3904</v>
      </c>
      <c r="G156" s="274">
        <f>IF(ISERROR(VLOOKUP(Salidas!$A156,Inventario!$A$2:$M$21,7,FALSE)),,VLOOKUP(Salidas!$A156,Inventario!$A$2:$M$21,7,FALSE))</f>
        <v>1</v>
      </c>
      <c r="H156" s="275">
        <f>IF(ISERROR(VLOOKUP(Salidas!$A156,Inventario!$A$2:$M$21,8,FALSE)),,VLOOKUP(Salidas!$A156,Inventario!$A$2:$M$21,8,FALSE))</f>
        <v>427</v>
      </c>
      <c r="I156" s="275">
        <f>IF(ISERROR(VLOOKUP(Salidas!$A156,Inventario!$A$2:$M$21,9,FALSE)),,VLOOKUP(Salidas!$A156,Inventario!$A$2:$M$21,9,FALSE))</f>
        <v>427</v>
      </c>
      <c r="J156" s="269">
        <v>44481</v>
      </c>
      <c r="K156" s="62" t="s">
        <v>177</v>
      </c>
      <c r="L156" s="270">
        <f>IF(ISERROR(VLOOKUP(Salidas!$K156,Entradas!$H$1:$I$412,2,FALSE)),"",VLOOKUP(Salidas!$K156,Entradas!$H$1:$I$412,2,FALSE))</f>
        <v>44915</v>
      </c>
      <c r="M156" s="63">
        <v>1</v>
      </c>
      <c r="N156" s="276" t="s">
        <v>375</v>
      </c>
      <c r="O156" s="275">
        <f>IF(Salidas!$N156="Particular",VLOOKUP(Salidas!$A156,'PPTO Conservador'!$D$1:$L$26,8,0),IF(Salidas!$N156="Complementario",VLOOKUP(Salidas!$A156,'PPTO Conservador'!$D$1:$L$26,9,FALSE),))</f>
        <v>200000</v>
      </c>
      <c r="P156" s="275">
        <f>Salidas!$M156*Salidas!$I156</f>
        <v>427</v>
      </c>
      <c r="Q156" s="275">
        <f>Salidas!$M156*Salidas!$O156</f>
        <v>200000</v>
      </c>
      <c r="R156" s="276"/>
      <c r="S156" s="64"/>
      <c r="T156" s="64"/>
      <c r="U156" s="64"/>
      <c r="V156" s="64"/>
      <c r="W156" s="64"/>
      <c r="X156" s="64"/>
      <c r="Y156" s="64"/>
      <c r="Z156" s="64"/>
    </row>
    <row r="157" spans="1:26" ht="15.75" customHeight="1">
      <c r="A157" s="57" t="s">
        <v>89</v>
      </c>
      <c r="B157" s="58" t="str">
        <f>IF(ISERROR(VLOOKUP(Salidas!$A157,Inventario!$A$2:$M$21,2,FALSE)),"",VLOOKUP(Salidas!$A157,Inventario!$A$2:$M$21,2,FALSE))</f>
        <v>Fluquadri</v>
      </c>
      <c r="C157" s="58" t="str">
        <f>IF(ISERROR(VLOOKUP(Salidas!$A157,Inventario!$A$2:$M$21,3,FALSE)),"",VLOOKUP(Salidas!$A157,Inventario!$A$2:$M$21,3,FALSE))</f>
        <v>Influenza</v>
      </c>
      <c r="D157" s="59" t="str">
        <f>IF(ISERROR(VLOOKUP(Salidas!$A157,Inventario!$A$2:$M$21,4,FALSE)),"",VLOOKUP(Salidas!$A157,Inventario!$A$2:$M$21,4,FALSE))</f>
        <v>IPS FARALLONES</v>
      </c>
      <c r="E157" s="59" t="str">
        <f>IF(ISERROR(VLOOKUP(Salidas!$A157,Inventario!$A$2:$M$21,5,FALSE)),"",VLOOKUP(Salidas!$A157,Inventario!$A$2:$M$21,5,FALSE))</f>
        <v>Sanofi</v>
      </c>
      <c r="F157" s="60" t="str">
        <f>IF(ISERROR(VLOOKUP(Salidas!$A157,Inventario!$A$2:$M$21,6,FALSE)),"",VLOOKUP(Salidas!$A157,Inventario!$A$2:$M$21,6,FALSE))</f>
        <v>164992</v>
      </c>
      <c r="G157" s="274">
        <f>IF(ISERROR(VLOOKUP(Salidas!$A157,Inventario!$A$2:$M$21,7,FALSE)),,VLOOKUP(Salidas!$A157,Inventario!$A$2:$M$21,7,FALSE))</f>
        <v>1</v>
      </c>
      <c r="H157" s="275">
        <f>IF(ISERROR(VLOOKUP(Salidas!$A157,Inventario!$A$2:$M$21,8,FALSE)),,VLOOKUP(Salidas!$A157,Inventario!$A$2:$M$21,8,FALSE))</f>
        <v>419</v>
      </c>
      <c r="I157" s="275">
        <f>IF(ISERROR(VLOOKUP(Salidas!$A157,Inventario!$A$2:$M$21,9,FALSE)),,VLOOKUP(Salidas!$A157,Inventario!$A$2:$M$21,9,FALSE))</f>
        <v>419</v>
      </c>
      <c r="J157" s="269">
        <v>44481</v>
      </c>
      <c r="K157" s="62" t="s">
        <v>158</v>
      </c>
      <c r="L157" s="270">
        <f>IF(ISERROR(VLOOKUP(Salidas!$K157,Entradas!$H$1:$I$412,2,FALSE)),"",VLOOKUP(Salidas!$K157,Entradas!$H$1:$I$412,2,FALSE))</f>
        <v>44592</v>
      </c>
      <c r="M157" s="63">
        <v>1</v>
      </c>
      <c r="N157" s="276" t="s">
        <v>375</v>
      </c>
      <c r="O157" s="275">
        <f>IF(Salidas!$N157="Particular",VLOOKUP(Salidas!$A157,'PPTO Conservador'!$D$1:$L$26,8,0),IF(Salidas!$N157="Complementario",VLOOKUP(Salidas!$A157,'PPTO Conservador'!$D$1:$L$26,9,FALSE),))</f>
        <v>70000</v>
      </c>
      <c r="P157" s="275">
        <f>Salidas!$M157*Salidas!$I157</f>
        <v>419</v>
      </c>
      <c r="Q157" s="275">
        <f>Salidas!$M157*Salidas!$O157</f>
        <v>70000</v>
      </c>
      <c r="R157" s="276"/>
      <c r="S157" s="64"/>
      <c r="T157" s="64"/>
      <c r="U157" s="64"/>
      <c r="V157" s="64"/>
      <c r="W157" s="64"/>
      <c r="X157" s="64"/>
      <c r="Y157" s="64"/>
      <c r="Z157" s="64"/>
    </row>
    <row r="158" spans="1:26" ht="15.75" customHeight="1">
      <c r="A158" s="57" t="s">
        <v>89</v>
      </c>
      <c r="B158" s="58" t="str">
        <f>IF(ISERROR(VLOOKUP(Salidas!$A158,Inventario!$A$2:$M$21,2,FALSE)),"",VLOOKUP(Salidas!$A158,Inventario!$A$2:$M$21,2,FALSE))</f>
        <v>Fluquadri</v>
      </c>
      <c r="C158" s="58" t="str">
        <f>IF(ISERROR(VLOOKUP(Salidas!$A158,Inventario!$A$2:$M$21,3,FALSE)),"",VLOOKUP(Salidas!$A158,Inventario!$A$2:$M$21,3,FALSE))</f>
        <v>Influenza</v>
      </c>
      <c r="D158" s="59" t="str">
        <f>IF(ISERROR(VLOOKUP(Salidas!$A158,Inventario!$A$2:$M$21,4,FALSE)),"",VLOOKUP(Salidas!$A158,Inventario!$A$2:$M$21,4,FALSE))</f>
        <v>IPS FARALLONES</v>
      </c>
      <c r="E158" s="59" t="str">
        <f>IF(ISERROR(VLOOKUP(Salidas!$A158,Inventario!$A$2:$M$21,5,FALSE)),"",VLOOKUP(Salidas!$A158,Inventario!$A$2:$M$21,5,FALSE))</f>
        <v>Sanofi</v>
      </c>
      <c r="F158" s="60" t="str">
        <f>IF(ISERROR(VLOOKUP(Salidas!$A158,Inventario!$A$2:$M$21,6,FALSE)),"",VLOOKUP(Salidas!$A158,Inventario!$A$2:$M$21,6,FALSE))</f>
        <v>164992</v>
      </c>
      <c r="G158" s="274">
        <f>IF(ISERROR(VLOOKUP(Salidas!$A158,Inventario!$A$2:$M$21,7,FALSE)),,VLOOKUP(Salidas!$A158,Inventario!$A$2:$M$21,7,FALSE))</f>
        <v>1</v>
      </c>
      <c r="H158" s="275">
        <f>IF(ISERROR(VLOOKUP(Salidas!$A158,Inventario!$A$2:$M$21,8,FALSE)),,VLOOKUP(Salidas!$A158,Inventario!$A$2:$M$21,8,FALSE))</f>
        <v>419</v>
      </c>
      <c r="I158" s="275">
        <f>IF(ISERROR(VLOOKUP(Salidas!$A158,Inventario!$A$2:$M$21,9,FALSE)),,VLOOKUP(Salidas!$A158,Inventario!$A$2:$M$21,9,FALSE))</f>
        <v>419</v>
      </c>
      <c r="J158" s="269">
        <v>44481</v>
      </c>
      <c r="K158" s="62" t="s">
        <v>158</v>
      </c>
      <c r="L158" s="270">
        <f>IF(ISERROR(VLOOKUP(Salidas!$K158,Entradas!$H$1:$I$412,2,FALSE)),"",VLOOKUP(Salidas!$K158,Entradas!$H$1:$I$412,2,FALSE))</f>
        <v>44592</v>
      </c>
      <c r="M158" s="63">
        <v>1</v>
      </c>
      <c r="N158" s="276" t="s">
        <v>1928</v>
      </c>
      <c r="O158" s="275">
        <f>IF(Salidas!$N158="Particular",VLOOKUP(Salidas!$A158,'PPTO Conservador'!$D$1:$L$26,8,0),IF(Salidas!$N158="Complementario",VLOOKUP(Salidas!$A158,'PPTO Conservador'!$D$1:$L$26,9,FALSE),))</f>
        <v>60000</v>
      </c>
      <c r="P158" s="275">
        <f>Salidas!$M158*Salidas!$I158</f>
        <v>419</v>
      </c>
      <c r="Q158" s="275">
        <f>Salidas!$M158*Salidas!$O158</f>
        <v>60000</v>
      </c>
      <c r="R158" s="276"/>
      <c r="S158" s="64"/>
      <c r="T158" s="64"/>
      <c r="U158" s="64"/>
      <c r="V158" s="64"/>
      <c r="W158" s="64"/>
      <c r="X158" s="64"/>
      <c r="Y158" s="64"/>
      <c r="Z158" s="64"/>
    </row>
    <row r="159" spans="1:26" ht="15.75" customHeight="1">
      <c r="A159" s="57" t="s">
        <v>89</v>
      </c>
      <c r="B159" s="58" t="str">
        <f>IF(ISERROR(VLOOKUP(Salidas!$A159,Inventario!$A$2:$M$21,2,FALSE)),"",VLOOKUP(Salidas!$A159,Inventario!$A$2:$M$21,2,FALSE))</f>
        <v>Fluquadri</v>
      </c>
      <c r="C159" s="58" t="str">
        <f>IF(ISERROR(VLOOKUP(Salidas!$A159,Inventario!$A$2:$M$21,3,FALSE)),"",VLOOKUP(Salidas!$A159,Inventario!$A$2:$M$21,3,FALSE))</f>
        <v>Influenza</v>
      </c>
      <c r="D159" s="59" t="str">
        <f>IF(ISERROR(VLOOKUP(Salidas!$A159,Inventario!$A$2:$M$21,4,FALSE)),"",VLOOKUP(Salidas!$A159,Inventario!$A$2:$M$21,4,FALSE))</f>
        <v>IPS FARALLONES</v>
      </c>
      <c r="E159" s="59" t="str">
        <f>IF(ISERROR(VLOOKUP(Salidas!$A159,Inventario!$A$2:$M$21,5,FALSE)),"",VLOOKUP(Salidas!$A159,Inventario!$A$2:$M$21,5,FALSE))</f>
        <v>Sanofi</v>
      </c>
      <c r="F159" s="60" t="str">
        <f>IF(ISERROR(VLOOKUP(Salidas!$A159,Inventario!$A$2:$M$21,6,FALSE)),"",VLOOKUP(Salidas!$A159,Inventario!$A$2:$M$21,6,FALSE))</f>
        <v>164992</v>
      </c>
      <c r="G159" s="274">
        <f>IF(ISERROR(VLOOKUP(Salidas!$A159,Inventario!$A$2:$M$21,7,FALSE)),,VLOOKUP(Salidas!$A159,Inventario!$A$2:$M$21,7,FALSE))</f>
        <v>1</v>
      </c>
      <c r="H159" s="275">
        <f>IF(ISERROR(VLOOKUP(Salidas!$A159,Inventario!$A$2:$M$21,8,FALSE)),,VLOOKUP(Salidas!$A159,Inventario!$A$2:$M$21,8,FALSE))</f>
        <v>419</v>
      </c>
      <c r="I159" s="275">
        <f>IF(ISERROR(VLOOKUP(Salidas!$A159,Inventario!$A$2:$M$21,9,FALSE)),,VLOOKUP(Salidas!$A159,Inventario!$A$2:$M$21,9,FALSE))</f>
        <v>419</v>
      </c>
      <c r="J159" s="269">
        <v>44482</v>
      </c>
      <c r="K159" s="62" t="s">
        <v>158</v>
      </c>
      <c r="L159" s="270">
        <f>IF(ISERROR(VLOOKUP(Salidas!$K159,Entradas!$H$1:$I$412,2,FALSE)),"",VLOOKUP(Salidas!$K159,Entradas!$H$1:$I$412,2,FALSE))</f>
        <v>44592</v>
      </c>
      <c r="M159" s="63">
        <v>1</v>
      </c>
      <c r="N159" s="276" t="s">
        <v>1928</v>
      </c>
      <c r="O159" s="275">
        <f>IF(Salidas!$N159="Particular",VLOOKUP(Salidas!$A159,'PPTO Conservador'!$D$1:$L$26,8,0),IF(Salidas!$N159="Complementario",VLOOKUP(Salidas!$A159,'PPTO Conservador'!$D$1:$L$26,9,FALSE),))</f>
        <v>60000</v>
      </c>
      <c r="P159" s="275">
        <f>Salidas!$M159*Salidas!$I159</f>
        <v>419</v>
      </c>
      <c r="Q159" s="275">
        <f>Salidas!$M159*Salidas!$O159</f>
        <v>60000</v>
      </c>
      <c r="R159" s="276"/>
      <c r="S159" s="64"/>
      <c r="T159" s="64"/>
      <c r="U159" s="64"/>
      <c r="V159" s="64"/>
      <c r="W159" s="64"/>
      <c r="X159" s="64"/>
      <c r="Y159" s="64"/>
      <c r="Z159" s="64"/>
    </row>
    <row r="160" spans="1:26" ht="15.75" customHeight="1">
      <c r="A160" s="57" t="s">
        <v>47</v>
      </c>
      <c r="B160" s="58" t="str">
        <f>IF(ISERROR(VLOOKUP(Salidas!$A160,Inventario!$A$2:$M$21,2,FALSE)),"",VLOOKUP(Salidas!$A160,Inventario!$A$2:$M$21,2,FALSE))</f>
        <v>Nimenrix</v>
      </c>
      <c r="C160" s="58" t="str">
        <f>IF(ISERROR(VLOOKUP(Salidas!$A160,Inventario!$A$2:$M$21,3,FALSE)),"",VLOOKUP(Salidas!$A160,Inventario!$A$2:$M$21,3,FALSE))</f>
        <v>Meningococo</v>
      </c>
      <c r="D160" s="59" t="str">
        <f>IF(ISERROR(VLOOKUP(Salidas!$A160,Inventario!$A$2:$M$21,4,FALSE)),"",VLOOKUP(Salidas!$A160,Inventario!$A$2:$M$21,4,FALSE))</f>
        <v>Cobo Medical</v>
      </c>
      <c r="E160" s="59" t="str">
        <f>IF(ISERROR(VLOOKUP(Salidas!$A160,Inventario!$A$2:$M$21,5,FALSE)),"",VLOOKUP(Salidas!$A160,Inventario!$A$2:$M$21,5,FALSE))</f>
        <v>Pfizer</v>
      </c>
      <c r="F160" s="60" t="str">
        <f>IF(ISERROR(VLOOKUP(Salidas!$A160,Inventario!$A$2:$M$21,6,FALSE)),"",VLOOKUP(Salidas!$A160,Inventario!$A$2:$M$21,6,FALSE))</f>
        <v>3904</v>
      </c>
      <c r="G160" s="274">
        <f>IF(ISERROR(VLOOKUP(Salidas!$A160,Inventario!$A$2:$M$21,7,FALSE)),,VLOOKUP(Salidas!$A160,Inventario!$A$2:$M$21,7,FALSE))</f>
        <v>1</v>
      </c>
      <c r="H160" s="275">
        <f>IF(ISERROR(VLOOKUP(Salidas!$A160,Inventario!$A$2:$M$21,8,FALSE)),,VLOOKUP(Salidas!$A160,Inventario!$A$2:$M$21,8,FALSE))</f>
        <v>427</v>
      </c>
      <c r="I160" s="275">
        <f>IF(ISERROR(VLOOKUP(Salidas!$A160,Inventario!$A$2:$M$21,9,FALSE)),,VLOOKUP(Salidas!$A160,Inventario!$A$2:$M$21,9,FALSE))</f>
        <v>427</v>
      </c>
      <c r="J160" s="269">
        <v>44482</v>
      </c>
      <c r="K160" s="62" t="s">
        <v>177</v>
      </c>
      <c r="L160" s="270">
        <f>IF(ISERROR(VLOOKUP(Salidas!$K160,Entradas!$H$1:$I$412,2,FALSE)),"",VLOOKUP(Salidas!$K160,Entradas!$H$1:$I$412,2,FALSE))</f>
        <v>44915</v>
      </c>
      <c r="M160" s="63">
        <v>1</v>
      </c>
      <c r="N160" s="276" t="s">
        <v>375</v>
      </c>
      <c r="O160" s="275">
        <f>IF(Salidas!$N160="Particular",VLOOKUP(Salidas!$A160,'PPTO Conservador'!$D$1:$L$26,8,0),IF(Salidas!$N160="Complementario",VLOOKUP(Salidas!$A160,'PPTO Conservador'!$D$1:$L$26,9,FALSE),))</f>
        <v>200000</v>
      </c>
      <c r="P160" s="275">
        <f>Salidas!$M160*Salidas!$I160</f>
        <v>427</v>
      </c>
      <c r="Q160" s="275">
        <f>Salidas!$M160*Salidas!$O160</f>
        <v>200000</v>
      </c>
      <c r="R160" s="276"/>
      <c r="S160" s="64"/>
      <c r="T160" s="64"/>
      <c r="U160" s="64"/>
      <c r="V160" s="64"/>
      <c r="W160" s="64"/>
      <c r="X160" s="64"/>
      <c r="Y160" s="64"/>
      <c r="Z160" s="64"/>
    </row>
    <row r="161" spans="1:26" ht="15.75" customHeight="1">
      <c r="A161" s="57" t="s">
        <v>89</v>
      </c>
      <c r="B161" s="58" t="str">
        <f>IF(ISERROR(VLOOKUP(Salidas!$A161,Inventario!$A$2:$M$21,2,FALSE)),"",VLOOKUP(Salidas!$A161,Inventario!$A$2:$M$21,2,FALSE))</f>
        <v>Fluquadri</v>
      </c>
      <c r="C161" s="58" t="str">
        <f>IF(ISERROR(VLOOKUP(Salidas!$A161,Inventario!$A$2:$M$21,3,FALSE)),"",VLOOKUP(Salidas!$A161,Inventario!$A$2:$M$21,3,FALSE))</f>
        <v>Influenza</v>
      </c>
      <c r="D161" s="59" t="str">
        <f>IF(ISERROR(VLOOKUP(Salidas!$A161,Inventario!$A$2:$M$21,4,FALSE)),"",VLOOKUP(Salidas!$A161,Inventario!$A$2:$M$21,4,FALSE))</f>
        <v>IPS FARALLONES</v>
      </c>
      <c r="E161" s="59" t="str">
        <f>IF(ISERROR(VLOOKUP(Salidas!$A161,Inventario!$A$2:$M$21,5,FALSE)),"",VLOOKUP(Salidas!$A161,Inventario!$A$2:$M$21,5,FALSE))</f>
        <v>Sanofi</v>
      </c>
      <c r="F161" s="60" t="str">
        <f>IF(ISERROR(VLOOKUP(Salidas!$A161,Inventario!$A$2:$M$21,6,FALSE)),"",VLOOKUP(Salidas!$A161,Inventario!$A$2:$M$21,6,FALSE))</f>
        <v>164992</v>
      </c>
      <c r="G161" s="274">
        <f>IF(ISERROR(VLOOKUP(Salidas!$A161,Inventario!$A$2:$M$21,7,FALSE)),,VLOOKUP(Salidas!$A161,Inventario!$A$2:$M$21,7,FALSE))</f>
        <v>1</v>
      </c>
      <c r="H161" s="275">
        <f>IF(ISERROR(VLOOKUP(Salidas!$A161,Inventario!$A$2:$M$21,8,FALSE)),,VLOOKUP(Salidas!$A161,Inventario!$A$2:$M$21,8,FALSE))</f>
        <v>419</v>
      </c>
      <c r="I161" s="275">
        <f>IF(ISERROR(VLOOKUP(Salidas!$A161,Inventario!$A$2:$M$21,9,FALSE)),,VLOOKUP(Salidas!$A161,Inventario!$A$2:$M$21,9,FALSE))</f>
        <v>419</v>
      </c>
      <c r="J161" s="269">
        <v>44483</v>
      </c>
      <c r="K161" s="62" t="s">
        <v>158</v>
      </c>
      <c r="L161" s="270">
        <f>IF(ISERROR(VLOOKUP(Salidas!$K161,Entradas!$H$1:$I$412,2,FALSE)),"",VLOOKUP(Salidas!$K161,Entradas!$H$1:$I$412,2,FALSE))</f>
        <v>44592</v>
      </c>
      <c r="M161" s="63">
        <v>1</v>
      </c>
      <c r="N161" s="276" t="s">
        <v>1928</v>
      </c>
      <c r="O161" s="275">
        <f>IF(Salidas!$N161="Particular",VLOOKUP(Salidas!$A161,'PPTO Conservador'!$D$1:$L$26,8,0),IF(Salidas!$N161="Complementario",VLOOKUP(Salidas!$A161,'PPTO Conservador'!$D$1:$L$26,9,FALSE),))</f>
        <v>60000</v>
      </c>
      <c r="P161" s="275">
        <f>Salidas!$M161*Salidas!$I161</f>
        <v>419</v>
      </c>
      <c r="Q161" s="275">
        <f>Salidas!$M161*Salidas!$O161</f>
        <v>60000</v>
      </c>
      <c r="R161" s="276"/>
      <c r="S161" s="64"/>
      <c r="T161" s="64"/>
      <c r="U161" s="64"/>
      <c r="V161" s="64"/>
      <c r="W161" s="64"/>
      <c r="X161" s="64"/>
      <c r="Y161" s="64"/>
      <c r="Z161" s="64"/>
    </row>
    <row r="162" spans="1:26" ht="15.75" customHeight="1">
      <c r="A162" s="57" t="s">
        <v>81</v>
      </c>
      <c r="B162" s="58" t="str">
        <f>IF(ISERROR(VLOOKUP(Salidas!$A162,Inventario!$A$2:$M$21,2,FALSE)),"",VLOOKUP(Salidas!$A162,Inventario!$A$2:$M$21,2,FALSE))</f>
        <v>Stamaril</v>
      </c>
      <c r="C162" s="58" t="str">
        <f>IF(ISERROR(VLOOKUP(Salidas!$A162,Inventario!$A$2:$M$21,3,FALSE)),"",VLOOKUP(Salidas!$A162,Inventario!$A$2:$M$21,3,FALSE))</f>
        <v>Fiebre amarilla</v>
      </c>
      <c r="D162" s="59" t="str">
        <f>IF(ISERROR(VLOOKUP(Salidas!$A162,Inventario!$A$2:$M$21,4,FALSE)),"",VLOOKUP(Salidas!$A162,Inventario!$A$2:$M$21,4,FALSE))</f>
        <v>IPS FARALLONES</v>
      </c>
      <c r="E162" s="59" t="str">
        <f>IF(ISERROR(VLOOKUP(Salidas!$A162,Inventario!$A$2:$M$21,5,FALSE)),"",VLOOKUP(Salidas!$A162,Inventario!$A$2:$M$21,5,FALSE))</f>
        <v>Sanofi</v>
      </c>
      <c r="F162" s="60" t="str">
        <f>IF(ISERROR(VLOOKUP(Salidas!$A162,Inventario!$A$2:$M$21,6,FALSE)),"",VLOOKUP(Salidas!$A162,Inventario!$A$2:$M$21,6,FALSE))</f>
        <v>3000</v>
      </c>
      <c r="G162" s="274">
        <f>IF(ISERROR(VLOOKUP(Salidas!$A162,Inventario!$A$2:$M$21,7,FALSE)),,VLOOKUP(Salidas!$A162,Inventario!$A$2:$M$21,7,FALSE))</f>
        <v>1</v>
      </c>
      <c r="H162" s="275">
        <f>IF(ISERROR(VLOOKUP(Salidas!$A162,Inventario!$A$2:$M$21,8,FALSE)),,VLOOKUP(Salidas!$A162,Inventario!$A$2:$M$21,8,FALSE))</f>
        <v>59</v>
      </c>
      <c r="I162" s="275">
        <f>IF(ISERROR(VLOOKUP(Salidas!$A162,Inventario!$A$2:$M$21,9,FALSE)),,VLOOKUP(Salidas!$A162,Inventario!$A$2:$M$21,9,FALSE))</f>
        <v>59</v>
      </c>
      <c r="J162" s="269">
        <v>44484</v>
      </c>
      <c r="K162" s="62" t="s">
        <v>166</v>
      </c>
      <c r="L162" s="270">
        <f>IF(ISERROR(VLOOKUP(Salidas!$K162,Entradas!$H$1:$I$412,2,FALSE)),"",VLOOKUP(Salidas!$K162,Entradas!$H$1:$I$412,2,FALSE))</f>
        <v>44712</v>
      </c>
      <c r="M162" s="63">
        <v>1</v>
      </c>
      <c r="N162" s="276" t="s">
        <v>375</v>
      </c>
      <c r="O162" s="275">
        <f>IF(Salidas!$N162="Particular",VLOOKUP(Salidas!$A162,'PPTO Conservador'!$D$1:$L$26,8,0),IF(Salidas!$N162="Complementario",VLOOKUP(Salidas!$A162,'PPTO Conservador'!$D$1:$L$26,9,FALSE),))</f>
        <v>110000</v>
      </c>
      <c r="P162" s="275">
        <f>Salidas!$M162*Salidas!$I162</f>
        <v>59</v>
      </c>
      <c r="Q162" s="275">
        <f>Salidas!$M162*Salidas!$O162</f>
        <v>110000</v>
      </c>
      <c r="R162" s="276"/>
      <c r="S162" s="64"/>
      <c r="T162" s="64"/>
      <c r="U162" s="64"/>
      <c r="V162" s="64"/>
      <c r="W162" s="64"/>
      <c r="X162" s="64"/>
      <c r="Y162" s="64"/>
      <c r="Z162" s="64"/>
    </row>
    <row r="163" spans="1:26" ht="15.75" customHeight="1">
      <c r="A163" s="57" t="s">
        <v>89</v>
      </c>
      <c r="B163" s="58" t="str">
        <f>IF(ISERROR(VLOOKUP(Salidas!$A163,Inventario!$A$2:$M$21,2,FALSE)),"",VLOOKUP(Salidas!$A163,Inventario!$A$2:$M$21,2,FALSE))</f>
        <v>Fluquadri</v>
      </c>
      <c r="C163" s="58" t="str">
        <f>IF(ISERROR(VLOOKUP(Salidas!$A163,Inventario!$A$2:$M$21,3,FALSE)),"",VLOOKUP(Salidas!$A163,Inventario!$A$2:$M$21,3,FALSE))</f>
        <v>Influenza</v>
      </c>
      <c r="D163" s="59" t="str">
        <f>IF(ISERROR(VLOOKUP(Salidas!$A163,Inventario!$A$2:$M$21,4,FALSE)),"",VLOOKUP(Salidas!$A163,Inventario!$A$2:$M$21,4,FALSE))</f>
        <v>IPS FARALLONES</v>
      </c>
      <c r="E163" s="59" t="str">
        <f>IF(ISERROR(VLOOKUP(Salidas!$A163,Inventario!$A$2:$M$21,5,FALSE)),"",VLOOKUP(Salidas!$A163,Inventario!$A$2:$M$21,5,FALSE))</f>
        <v>Sanofi</v>
      </c>
      <c r="F163" s="60" t="str">
        <f>IF(ISERROR(VLOOKUP(Salidas!$A163,Inventario!$A$2:$M$21,6,FALSE)),"",VLOOKUP(Salidas!$A163,Inventario!$A$2:$M$21,6,FALSE))</f>
        <v>164992</v>
      </c>
      <c r="G163" s="274">
        <f>IF(ISERROR(VLOOKUP(Salidas!$A163,Inventario!$A$2:$M$21,7,FALSE)),,VLOOKUP(Salidas!$A163,Inventario!$A$2:$M$21,7,FALSE))</f>
        <v>1</v>
      </c>
      <c r="H163" s="275">
        <f>IF(ISERROR(VLOOKUP(Salidas!$A163,Inventario!$A$2:$M$21,8,FALSE)),,VLOOKUP(Salidas!$A163,Inventario!$A$2:$M$21,8,FALSE))</f>
        <v>419</v>
      </c>
      <c r="I163" s="275">
        <f>IF(ISERROR(VLOOKUP(Salidas!$A163,Inventario!$A$2:$M$21,9,FALSE)),,VLOOKUP(Salidas!$A163,Inventario!$A$2:$M$21,9,FALSE))</f>
        <v>419</v>
      </c>
      <c r="J163" s="269">
        <v>44484</v>
      </c>
      <c r="K163" s="62" t="s">
        <v>158</v>
      </c>
      <c r="L163" s="270">
        <f>IF(ISERROR(VLOOKUP(Salidas!$K163,Entradas!$H$1:$I$412,2,FALSE)),"",VLOOKUP(Salidas!$K163,Entradas!$H$1:$I$412,2,FALSE))</f>
        <v>44592</v>
      </c>
      <c r="M163" s="63">
        <v>1</v>
      </c>
      <c r="N163" s="276" t="s">
        <v>375</v>
      </c>
      <c r="O163" s="275">
        <f>IF(Salidas!$N163="Particular",VLOOKUP(Salidas!$A163,'PPTO Conservador'!$D$1:$L$26,8,0),IF(Salidas!$N163="Complementario",VLOOKUP(Salidas!$A163,'PPTO Conservador'!$D$1:$L$26,9,FALSE),))</f>
        <v>70000</v>
      </c>
      <c r="P163" s="275">
        <f>Salidas!$M163*Salidas!$I163</f>
        <v>419</v>
      </c>
      <c r="Q163" s="275">
        <f>Salidas!$M163*Salidas!$O163</f>
        <v>70000</v>
      </c>
      <c r="R163" s="276"/>
      <c r="S163" s="64"/>
      <c r="T163" s="64"/>
      <c r="U163" s="64"/>
      <c r="V163" s="64"/>
      <c r="W163" s="64"/>
      <c r="X163" s="64"/>
      <c r="Y163" s="64"/>
      <c r="Z163" s="64"/>
    </row>
    <row r="164" spans="1:26" ht="15.75" customHeight="1">
      <c r="A164" s="57" t="s">
        <v>81</v>
      </c>
      <c r="B164" s="58" t="str">
        <f>IF(ISERROR(VLOOKUP(Salidas!$A164,Inventario!$A$2:$M$21,2,FALSE)),"",VLOOKUP(Salidas!$A164,Inventario!$A$2:$M$21,2,FALSE))</f>
        <v>Stamaril</v>
      </c>
      <c r="C164" s="58" t="str">
        <f>IF(ISERROR(VLOOKUP(Salidas!$A164,Inventario!$A$2:$M$21,3,FALSE)),"",VLOOKUP(Salidas!$A164,Inventario!$A$2:$M$21,3,FALSE))</f>
        <v>Fiebre amarilla</v>
      </c>
      <c r="D164" s="59" t="str">
        <f>IF(ISERROR(VLOOKUP(Salidas!$A164,Inventario!$A$2:$M$21,4,FALSE)),"",VLOOKUP(Salidas!$A164,Inventario!$A$2:$M$21,4,FALSE))</f>
        <v>IPS FARALLONES</v>
      </c>
      <c r="E164" s="59" t="str">
        <f>IF(ISERROR(VLOOKUP(Salidas!$A164,Inventario!$A$2:$M$21,5,FALSE)),"",VLOOKUP(Salidas!$A164,Inventario!$A$2:$M$21,5,FALSE))</f>
        <v>Sanofi</v>
      </c>
      <c r="F164" s="60" t="str">
        <f>IF(ISERROR(VLOOKUP(Salidas!$A164,Inventario!$A$2:$M$21,6,FALSE)),"",VLOOKUP(Salidas!$A164,Inventario!$A$2:$M$21,6,FALSE))</f>
        <v>3000</v>
      </c>
      <c r="G164" s="274">
        <f>IF(ISERROR(VLOOKUP(Salidas!$A164,Inventario!$A$2:$M$21,7,FALSE)),,VLOOKUP(Salidas!$A164,Inventario!$A$2:$M$21,7,FALSE))</f>
        <v>1</v>
      </c>
      <c r="H164" s="275">
        <f>IF(ISERROR(VLOOKUP(Salidas!$A164,Inventario!$A$2:$M$21,8,FALSE)),,VLOOKUP(Salidas!$A164,Inventario!$A$2:$M$21,8,FALSE))</f>
        <v>59</v>
      </c>
      <c r="I164" s="275">
        <f>IF(ISERROR(VLOOKUP(Salidas!$A164,Inventario!$A$2:$M$21,9,FALSE)),,VLOOKUP(Salidas!$A164,Inventario!$A$2:$M$21,9,FALSE))</f>
        <v>59</v>
      </c>
      <c r="J164" s="269">
        <v>44484</v>
      </c>
      <c r="K164" s="62" t="s">
        <v>166</v>
      </c>
      <c r="L164" s="270">
        <f>IF(ISERROR(VLOOKUP(Salidas!$K164,Entradas!$H$1:$I$412,2,FALSE)),"",VLOOKUP(Salidas!$K164,Entradas!$H$1:$I$412,2,FALSE))</f>
        <v>44712</v>
      </c>
      <c r="M164" s="63">
        <v>1</v>
      </c>
      <c r="N164" s="276" t="s">
        <v>375</v>
      </c>
      <c r="O164" s="275">
        <f>IF(Salidas!$N164="Particular",VLOOKUP(Salidas!$A164,'PPTO Conservador'!$D$1:$L$26,8,0),IF(Salidas!$N164="Complementario",VLOOKUP(Salidas!$A164,'PPTO Conservador'!$D$1:$L$26,9,FALSE),))</f>
        <v>110000</v>
      </c>
      <c r="P164" s="275">
        <f>Salidas!$M164*Salidas!$I164</f>
        <v>59</v>
      </c>
      <c r="Q164" s="275">
        <f>Salidas!$M164*Salidas!$O164</f>
        <v>110000</v>
      </c>
      <c r="R164" s="276"/>
      <c r="S164" s="64"/>
      <c r="T164" s="64"/>
      <c r="U164" s="64"/>
      <c r="V164" s="64"/>
      <c r="W164" s="64"/>
      <c r="X164" s="64"/>
      <c r="Y164" s="64"/>
      <c r="Z164" s="64"/>
    </row>
    <row r="165" spans="1:26" ht="15.75" customHeight="1">
      <c r="A165" s="57" t="s">
        <v>89</v>
      </c>
      <c r="B165" s="58" t="str">
        <f>IF(ISERROR(VLOOKUP(Salidas!$A165,Inventario!$A$2:$M$21,2,FALSE)),"",VLOOKUP(Salidas!$A165,Inventario!$A$2:$M$21,2,FALSE))</f>
        <v>Fluquadri</v>
      </c>
      <c r="C165" s="58" t="str">
        <f>IF(ISERROR(VLOOKUP(Salidas!$A165,Inventario!$A$2:$M$21,3,FALSE)),"",VLOOKUP(Salidas!$A165,Inventario!$A$2:$M$21,3,FALSE))</f>
        <v>Influenza</v>
      </c>
      <c r="D165" s="59" t="str">
        <f>IF(ISERROR(VLOOKUP(Salidas!$A165,Inventario!$A$2:$M$21,4,FALSE)),"",VLOOKUP(Salidas!$A165,Inventario!$A$2:$M$21,4,FALSE))</f>
        <v>IPS FARALLONES</v>
      </c>
      <c r="E165" s="59" t="str">
        <f>IF(ISERROR(VLOOKUP(Salidas!$A165,Inventario!$A$2:$M$21,5,FALSE)),"",VLOOKUP(Salidas!$A165,Inventario!$A$2:$M$21,5,FALSE))</f>
        <v>Sanofi</v>
      </c>
      <c r="F165" s="60" t="str">
        <f>IF(ISERROR(VLOOKUP(Salidas!$A165,Inventario!$A$2:$M$21,6,FALSE)),"",VLOOKUP(Salidas!$A165,Inventario!$A$2:$M$21,6,FALSE))</f>
        <v>164992</v>
      </c>
      <c r="G165" s="274">
        <f>IF(ISERROR(VLOOKUP(Salidas!$A165,Inventario!$A$2:$M$21,7,FALSE)),,VLOOKUP(Salidas!$A165,Inventario!$A$2:$M$21,7,FALSE))</f>
        <v>1</v>
      </c>
      <c r="H165" s="275">
        <f>IF(ISERROR(VLOOKUP(Salidas!$A165,Inventario!$A$2:$M$21,8,FALSE)),,VLOOKUP(Salidas!$A165,Inventario!$A$2:$M$21,8,FALSE))</f>
        <v>419</v>
      </c>
      <c r="I165" s="275">
        <f>IF(ISERROR(VLOOKUP(Salidas!$A165,Inventario!$A$2:$M$21,9,FALSE)),,VLOOKUP(Salidas!$A165,Inventario!$A$2:$M$21,9,FALSE))</f>
        <v>419</v>
      </c>
      <c r="J165" s="269">
        <v>44484</v>
      </c>
      <c r="K165" s="62" t="s">
        <v>158</v>
      </c>
      <c r="L165" s="270">
        <f>IF(ISERROR(VLOOKUP(Salidas!$K165,Entradas!$H$1:$I$412,2,FALSE)),"",VLOOKUP(Salidas!$K165,Entradas!$H$1:$I$412,2,FALSE))</f>
        <v>44592</v>
      </c>
      <c r="M165" s="63">
        <v>1</v>
      </c>
      <c r="N165" s="276" t="s">
        <v>375</v>
      </c>
      <c r="O165" s="275">
        <f>IF(Salidas!$N165="Particular",VLOOKUP(Salidas!$A165,'PPTO Conservador'!$D$1:$L$26,8,0),IF(Salidas!$N165="Complementario",VLOOKUP(Salidas!$A165,'PPTO Conservador'!$D$1:$L$26,9,FALSE),))</f>
        <v>70000</v>
      </c>
      <c r="P165" s="275">
        <f>Salidas!$M165*Salidas!$I165</f>
        <v>419</v>
      </c>
      <c r="Q165" s="275">
        <f>Salidas!$M165*Salidas!$O165</f>
        <v>70000</v>
      </c>
      <c r="R165" s="276"/>
      <c r="S165" s="64"/>
      <c r="T165" s="64"/>
      <c r="U165" s="64"/>
      <c r="V165" s="64"/>
      <c r="W165" s="64"/>
      <c r="X165" s="64"/>
      <c r="Y165" s="64"/>
      <c r="Z165" s="64"/>
    </row>
    <row r="166" spans="1:26" ht="15.75" customHeight="1">
      <c r="A166" s="57" t="s">
        <v>47</v>
      </c>
      <c r="B166" s="58" t="str">
        <f>IF(ISERROR(VLOOKUP(Salidas!$A166,Inventario!$A$2:$M$21,2,FALSE)),"",VLOOKUP(Salidas!$A166,Inventario!$A$2:$M$21,2,FALSE))</f>
        <v>Nimenrix</v>
      </c>
      <c r="C166" s="58" t="str">
        <f>IF(ISERROR(VLOOKUP(Salidas!$A166,Inventario!$A$2:$M$21,3,FALSE)),"",VLOOKUP(Salidas!$A166,Inventario!$A$2:$M$21,3,FALSE))</f>
        <v>Meningococo</v>
      </c>
      <c r="D166" s="59" t="str">
        <f>IF(ISERROR(VLOOKUP(Salidas!$A166,Inventario!$A$2:$M$21,4,FALSE)),"",VLOOKUP(Salidas!$A166,Inventario!$A$2:$M$21,4,FALSE))</f>
        <v>Cobo Medical</v>
      </c>
      <c r="E166" s="59" t="str">
        <f>IF(ISERROR(VLOOKUP(Salidas!$A166,Inventario!$A$2:$M$21,5,FALSE)),"",VLOOKUP(Salidas!$A166,Inventario!$A$2:$M$21,5,FALSE))</f>
        <v>Pfizer</v>
      </c>
      <c r="F166" s="60" t="str">
        <f>IF(ISERROR(VLOOKUP(Salidas!$A166,Inventario!$A$2:$M$21,6,FALSE)),"",VLOOKUP(Salidas!$A166,Inventario!$A$2:$M$21,6,FALSE))</f>
        <v>3904</v>
      </c>
      <c r="G166" s="274">
        <f>IF(ISERROR(VLOOKUP(Salidas!$A166,Inventario!$A$2:$M$21,7,FALSE)),,VLOOKUP(Salidas!$A166,Inventario!$A$2:$M$21,7,FALSE))</f>
        <v>1</v>
      </c>
      <c r="H166" s="275">
        <f>IF(ISERROR(VLOOKUP(Salidas!$A166,Inventario!$A$2:$M$21,8,FALSE)),,VLOOKUP(Salidas!$A166,Inventario!$A$2:$M$21,8,FALSE))</f>
        <v>427</v>
      </c>
      <c r="I166" s="275">
        <f>IF(ISERROR(VLOOKUP(Salidas!$A166,Inventario!$A$2:$M$21,9,FALSE)),,VLOOKUP(Salidas!$A166,Inventario!$A$2:$M$21,9,FALSE))</f>
        <v>427</v>
      </c>
      <c r="J166" s="269">
        <v>44484</v>
      </c>
      <c r="K166" s="62" t="s">
        <v>177</v>
      </c>
      <c r="L166" s="270">
        <f>IF(ISERROR(VLOOKUP(Salidas!$K166,Entradas!$H$1:$I$412,2,FALSE)),"",VLOOKUP(Salidas!$K166,Entradas!$H$1:$I$412,2,FALSE))</f>
        <v>44915</v>
      </c>
      <c r="M166" s="63">
        <v>1</v>
      </c>
      <c r="N166" s="276" t="s">
        <v>1928</v>
      </c>
      <c r="O166" s="275">
        <f>IF(Salidas!$N166="Particular",VLOOKUP(Salidas!$A166,'PPTO Conservador'!$D$1:$L$26,8,0),IF(Salidas!$N166="Complementario",VLOOKUP(Salidas!$A166,'PPTO Conservador'!$D$1:$L$26,9,FALSE),))</f>
        <v>170000</v>
      </c>
      <c r="P166" s="275">
        <f>Salidas!$M166*Salidas!$I166</f>
        <v>427</v>
      </c>
      <c r="Q166" s="275">
        <f>Salidas!$M166*Salidas!$O166</f>
        <v>170000</v>
      </c>
      <c r="R166" s="276"/>
      <c r="S166" s="64"/>
      <c r="T166" s="64"/>
      <c r="U166" s="64"/>
      <c r="V166" s="64"/>
      <c r="W166" s="64"/>
      <c r="X166" s="64"/>
      <c r="Y166" s="64"/>
      <c r="Z166" s="64"/>
    </row>
    <row r="167" spans="1:26" ht="15.75" customHeight="1">
      <c r="A167" s="57" t="s">
        <v>89</v>
      </c>
      <c r="B167" s="58" t="str">
        <f>IF(ISERROR(VLOOKUP(Salidas!$A167,Inventario!$A$2:$M$21,2,FALSE)),"",VLOOKUP(Salidas!$A167,Inventario!$A$2:$M$21,2,FALSE))</f>
        <v>Fluquadri</v>
      </c>
      <c r="C167" s="58" t="str">
        <f>IF(ISERROR(VLOOKUP(Salidas!$A167,Inventario!$A$2:$M$21,3,FALSE)),"",VLOOKUP(Salidas!$A167,Inventario!$A$2:$M$21,3,FALSE))</f>
        <v>Influenza</v>
      </c>
      <c r="D167" s="59" t="str">
        <f>IF(ISERROR(VLOOKUP(Salidas!$A167,Inventario!$A$2:$M$21,4,FALSE)),"",VLOOKUP(Salidas!$A167,Inventario!$A$2:$M$21,4,FALSE))</f>
        <v>IPS FARALLONES</v>
      </c>
      <c r="E167" s="59" t="str">
        <f>IF(ISERROR(VLOOKUP(Salidas!$A167,Inventario!$A$2:$M$21,5,FALSE)),"",VLOOKUP(Salidas!$A167,Inventario!$A$2:$M$21,5,FALSE))</f>
        <v>Sanofi</v>
      </c>
      <c r="F167" s="60" t="str">
        <f>IF(ISERROR(VLOOKUP(Salidas!$A167,Inventario!$A$2:$M$21,6,FALSE)),"",VLOOKUP(Salidas!$A167,Inventario!$A$2:$M$21,6,FALSE))</f>
        <v>164992</v>
      </c>
      <c r="G167" s="274">
        <f>IF(ISERROR(VLOOKUP(Salidas!$A167,Inventario!$A$2:$M$21,7,FALSE)),,VLOOKUP(Salidas!$A167,Inventario!$A$2:$M$21,7,FALSE))</f>
        <v>1</v>
      </c>
      <c r="H167" s="275">
        <f>IF(ISERROR(VLOOKUP(Salidas!$A167,Inventario!$A$2:$M$21,8,FALSE)),,VLOOKUP(Salidas!$A167,Inventario!$A$2:$M$21,8,FALSE))</f>
        <v>419</v>
      </c>
      <c r="I167" s="275">
        <f>IF(ISERROR(VLOOKUP(Salidas!$A167,Inventario!$A$2:$M$21,9,FALSE)),,VLOOKUP(Salidas!$A167,Inventario!$A$2:$M$21,9,FALSE))</f>
        <v>419</v>
      </c>
      <c r="J167" s="269">
        <v>44485</v>
      </c>
      <c r="K167" s="62" t="s">
        <v>158</v>
      </c>
      <c r="L167" s="270">
        <f>IF(ISERROR(VLOOKUP(Salidas!$K167,Entradas!$H$1:$I$412,2,FALSE)),"",VLOOKUP(Salidas!$K167,Entradas!$H$1:$I$412,2,FALSE))</f>
        <v>44592</v>
      </c>
      <c r="M167" s="63">
        <v>1</v>
      </c>
      <c r="N167" s="276" t="s">
        <v>1928</v>
      </c>
      <c r="O167" s="275">
        <f>IF(Salidas!$N167="Particular",VLOOKUP(Salidas!$A167,'PPTO Conservador'!$D$1:$L$26,8,0),IF(Salidas!$N167="Complementario",VLOOKUP(Salidas!$A167,'PPTO Conservador'!$D$1:$L$26,9,FALSE),))</f>
        <v>60000</v>
      </c>
      <c r="P167" s="275">
        <f>Salidas!$M167*Salidas!$I167</f>
        <v>419</v>
      </c>
      <c r="Q167" s="275">
        <f>Salidas!$M167*Salidas!$O167</f>
        <v>60000</v>
      </c>
      <c r="R167" s="276"/>
      <c r="S167" s="64"/>
      <c r="T167" s="64"/>
      <c r="U167" s="64"/>
      <c r="V167" s="64"/>
      <c r="W167" s="64"/>
      <c r="X167" s="64"/>
      <c r="Y167" s="64"/>
      <c r="Z167" s="64"/>
    </row>
    <row r="168" spans="1:26" ht="15.75" customHeight="1">
      <c r="A168" s="57" t="s">
        <v>47</v>
      </c>
      <c r="B168" s="58" t="str">
        <f>IF(ISERROR(VLOOKUP(Salidas!$A168,Inventario!$A$2:$M$21,2,FALSE)),"",VLOOKUP(Salidas!$A168,Inventario!$A$2:$M$21,2,FALSE))</f>
        <v>Nimenrix</v>
      </c>
      <c r="C168" s="58" t="str">
        <f>IF(ISERROR(VLOOKUP(Salidas!$A168,Inventario!$A$2:$M$21,3,FALSE)),"",VLOOKUP(Salidas!$A168,Inventario!$A$2:$M$21,3,FALSE))</f>
        <v>Meningococo</v>
      </c>
      <c r="D168" s="59" t="str">
        <f>IF(ISERROR(VLOOKUP(Salidas!$A168,Inventario!$A$2:$M$21,4,FALSE)),"",VLOOKUP(Salidas!$A168,Inventario!$A$2:$M$21,4,FALSE))</f>
        <v>Cobo Medical</v>
      </c>
      <c r="E168" s="59" t="str">
        <f>IF(ISERROR(VLOOKUP(Salidas!$A168,Inventario!$A$2:$M$21,5,FALSE)),"",VLOOKUP(Salidas!$A168,Inventario!$A$2:$M$21,5,FALSE))</f>
        <v>Pfizer</v>
      </c>
      <c r="F168" s="60" t="str">
        <f>IF(ISERROR(VLOOKUP(Salidas!$A168,Inventario!$A$2:$M$21,6,FALSE)),"",VLOOKUP(Salidas!$A168,Inventario!$A$2:$M$21,6,FALSE))</f>
        <v>3904</v>
      </c>
      <c r="G168" s="274">
        <f>IF(ISERROR(VLOOKUP(Salidas!$A168,Inventario!$A$2:$M$21,7,FALSE)),,VLOOKUP(Salidas!$A168,Inventario!$A$2:$M$21,7,FALSE))</f>
        <v>1</v>
      </c>
      <c r="H168" s="275">
        <f>IF(ISERROR(VLOOKUP(Salidas!$A168,Inventario!$A$2:$M$21,8,FALSE)),,VLOOKUP(Salidas!$A168,Inventario!$A$2:$M$21,8,FALSE))</f>
        <v>427</v>
      </c>
      <c r="I168" s="275">
        <f>IF(ISERROR(VLOOKUP(Salidas!$A168,Inventario!$A$2:$M$21,9,FALSE)),,VLOOKUP(Salidas!$A168,Inventario!$A$2:$M$21,9,FALSE))</f>
        <v>427</v>
      </c>
      <c r="J168" s="269">
        <v>44485</v>
      </c>
      <c r="K168" s="62" t="s">
        <v>177</v>
      </c>
      <c r="L168" s="270">
        <f>IF(ISERROR(VLOOKUP(Salidas!$K168,Entradas!$H$1:$I$412,2,FALSE)),"",VLOOKUP(Salidas!$K168,Entradas!$H$1:$I$412,2,FALSE))</f>
        <v>44915</v>
      </c>
      <c r="M168" s="63">
        <v>1</v>
      </c>
      <c r="N168" s="276" t="s">
        <v>1928</v>
      </c>
      <c r="O168" s="275">
        <f>IF(Salidas!$N168="Particular",VLOOKUP(Salidas!$A168,'PPTO Conservador'!$D$1:$L$26,8,0),IF(Salidas!$N168="Complementario",VLOOKUP(Salidas!$A168,'PPTO Conservador'!$D$1:$L$26,9,FALSE),))</f>
        <v>170000</v>
      </c>
      <c r="P168" s="275">
        <f>Salidas!$M168*Salidas!$I168</f>
        <v>427</v>
      </c>
      <c r="Q168" s="275">
        <f>Salidas!$M168*Salidas!$O168</f>
        <v>170000</v>
      </c>
      <c r="R168" s="276"/>
      <c r="S168" s="64"/>
      <c r="T168" s="64"/>
      <c r="U168" s="64"/>
      <c r="V168" s="64"/>
      <c r="W168" s="64"/>
      <c r="X168" s="64"/>
      <c r="Y168" s="64"/>
      <c r="Z168" s="64"/>
    </row>
    <row r="169" spans="1:26" ht="15.75" customHeight="1">
      <c r="A169" s="57" t="s">
        <v>47</v>
      </c>
      <c r="B169" s="58" t="str">
        <f>IF(ISERROR(VLOOKUP(Salidas!$A169,Inventario!$A$2:$M$21,2,FALSE)),"",VLOOKUP(Salidas!$A169,Inventario!$A$2:$M$21,2,FALSE))</f>
        <v>Nimenrix</v>
      </c>
      <c r="C169" s="58" t="str">
        <f>IF(ISERROR(VLOOKUP(Salidas!$A169,Inventario!$A$2:$M$21,3,FALSE)),"",VLOOKUP(Salidas!$A169,Inventario!$A$2:$M$21,3,FALSE))</f>
        <v>Meningococo</v>
      </c>
      <c r="D169" s="59" t="str">
        <f>IF(ISERROR(VLOOKUP(Salidas!$A169,Inventario!$A$2:$M$21,4,FALSE)),"",VLOOKUP(Salidas!$A169,Inventario!$A$2:$M$21,4,FALSE))</f>
        <v>Cobo Medical</v>
      </c>
      <c r="E169" s="59" t="str">
        <f>IF(ISERROR(VLOOKUP(Salidas!$A169,Inventario!$A$2:$M$21,5,FALSE)),"",VLOOKUP(Salidas!$A169,Inventario!$A$2:$M$21,5,FALSE))</f>
        <v>Pfizer</v>
      </c>
      <c r="F169" s="60" t="str">
        <f>IF(ISERROR(VLOOKUP(Salidas!$A169,Inventario!$A$2:$M$21,6,FALSE)),"",VLOOKUP(Salidas!$A169,Inventario!$A$2:$M$21,6,FALSE))</f>
        <v>3904</v>
      </c>
      <c r="G169" s="274">
        <f>IF(ISERROR(VLOOKUP(Salidas!$A169,Inventario!$A$2:$M$21,7,FALSE)),,VLOOKUP(Salidas!$A169,Inventario!$A$2:$M$21,7,FALSE))</f>
        <v>1</v>
      </c>
      <c r="H169" s="275">
        <f>IF(ISERROR(VLOOKUP(Salidas!$A169,Inventario!$A$2:$M$21,8,FALSE)),,VLOOKUP(Salidas!$A169,Inventario!$A$2:$M$21,8,FALSE))</f>
        <v>427</v>
      </c>
      <c r="I169" s="275">
        <f>IF(ISERROR(VLOOKUP(Salidas!$A169,Inventario!$A$2:$M$21,9,FALSE)),,VLOOKUP(Salidas!$A169,Inventario!$A$2:$M$21,9,FALSE))</f>
        <v>427</v>
      </c>
      <c r="J169" s="269">
        <v>44485</v>
      </c>
      <c r="K169" s="62" t="s">
        <v>177</v>
      </c>
      <c r="L169" s="270">
        <f>IF(ISERROR(VLOOKUP(Salidas!$K169,Entradas!$H$1:$I$412,2,FALSE)),"",VLOOKUP(Salidas!$K169,Entradas!$H$1:$I$412,2,FALSE))</f>
        <v>44915</v>
      </c>
      <c r="M169" s="63">
        <v>1</v>
      </c>
      <c r="N169" s="276" t="s">
        <v>1928</v>
      </c>
      <c r="O169" s="275">
        <f>IF(Salidas!$N169="Particular",VLOOKUP(Salidas!$A169,'PPTO Conservador'!$D$1:$L$26,8,0),IF(Salidas!$N169="Complementario",VLOOKUP(Salidas!$A169,'PPTO Conservador'!$D$1:$L$26,9,FALSE),))</f>
        <v>170000</v>
      </c>
      <c r="P169" s="275">
        <f>Salidas!$M169*Salidas!$I169</f>
        <v>427</v>
      </c>
      <c r="Q169" s="275">
        <f>Salidas!$M169*Salidas!$O169</f>
        <v>170000</v>
      </c>
      <c r="R169" s="276"/>
      <c r="S169" s="64"/>
      <c r="T169" s="64"/>
      <c r="U169" s="64"/>
      <c r="V169" s="64"/>
      <c r="W169" s="64"/>
      <c r="X169" s="64"/>
      <c r="Y169" s="64"/>
      <c r="Z169" s="64"/>
    </row>
    <row r="170" spans="1:26" ht="15.75" customHeight="1">
      <c r="A170" s="57" t="s">
        <v>77</v>
      </c>
      <c r="B170" s="58" t="str">
        <f>IF(ISERROR(VLOOKUP(Salidas!$A170,Inventario!$A$2:$M$21,2,FALSE)),"",VLOOKUP(Salidas!$A170,Inventario!$A$2:$M$21,2,FALSE))</f>
        <v>Hexaxim</v>
      </c>
      <c r="C170" s="58" t="str">
        <f>IF(ISERROR(VLOOKUP(Salidas!$A170,Inventario!$A$2:$M$21,3,FALSE)),"",VLOOKUP(Salidas!$A170,Inventario!$A$2:$M$21,3,FALSE))</f>
        <v>DPAT + VPI + HIB + HB</v>
      </c>
      <c r="D170" s="59" t="str">
        <f>IF(ISERROR(VLOOKUP(Salidas!$A170,Inventario!$A$2:$M$21,4,FALSE)),"",VLOOKUP(Salidas!$A170,Inventario!$A$2:$M$21,4,FALSE))</f>
        <v>IPS FARALLONES</v>
      </c>
      <c r="E170" s="59" t="str">
        <f>IF(ISERROR(VLOOKUP(Salidas!$A170,Inventario!$A$2:$M$21,5,FALSE)),"",VLOOKUP(Salidas!$A170,Inventario!$A$2:$M$21,5,FALSE))</f>
        <v>Sanofi</v>
      </c>
      <c r="F170" s="60" t="str">
        <f>IF(ISERROR(VLOOKUP(Salidas!$A170,Inventario!$A$2:$M$21,6,FALSE)),"",VLOOKUP(Salidas!$A170,Inventario!$A$2:$M$21,6,FALSE))</f>
        <v>3800</v>
      </c>
      <c r="G170" s="274">
        <f>IF(ISERROR(VLOOKUP(Salidas!$A170,Inventario!$A$2:$M$21,7,FALSE)),,VLOOKUP(Salidas!$A170,Inventario!$A$2:$M$21,7,FALSE))</f>
        <v>1</v>
      </c>
      <c r="H170" s="275">
        <f>IF(ISERROR(VLOOKUP(Salidas!$A170,Inventario!$A$2:$M$21,8,FALSE)),,VLOOKUP(Salidas!$A170,Inventario!$A$2:$M$21,8,FALSE))</f>
        <v>127</v>
      </c>
      <c r="I170" s="275">
        <f>IF(ISERROR(VLOOKUP(Salidas!$A170,Inventario!$A$2:$M$21,9,FALSE)),,VLOOKUP(Salidas!$A170,Inventario!$A$2:$M$21,9,FALSE))</f>
        <v>127</v>
      </c>
      <c r="J170" s="269">
        <v>44488</v>
      </c>
      <c r="K170" s="62" t="s">
        <v>159</v>
      </c>
      <c r="L170" s="270">
        <f>IF(ISERROR(VLOOKUP(Salidas!$K170,Entradas!$H$1:$I$412,2,FALSE)),"",VLOOKUP(Salidas!$K170,Entradas!$H$1:$I$412,2,FALSE))</f>
        <v>44773</v>
      </c>
      <c r="M170" s="63">
        <v>1</v>
      </c>
      <c r="N170" s="276" t="s">
        <v>1928</v>
      </c>
      <c r="O170" s="275">
        <f>IF(Salidas!$N170="Particular",VLOOKUP(Salidas!$A170,'PPTO Conservador'!$D$1:$L$26,8,0),IF(Salidas!$N170="Complementario",VLOOKUP(Salidas!$A170,'PPTO Conservador'!$D$1:$L$26,9,FALSE),))</f>
        <v>210000</v>
      </c>
      <c r="P170" s="275">
        <f>Salidas!$M170*Salidas!$I170</f>
        <v>127</v>
      </c>
      <c r="Q170" s="275">
        <f>Salidas!$M170*Salidas!$O170</f>
        <v>210000</v>
      </c>
      <c r="R170" s="276"/>
      <c r="S170" s="64"/>
      <c r="T170" s="64"/>
      <c r="U170" s="64"/>
      <c r="V170" s="64"/>
      <c r="W170" s="64"/>
      <c r="X170" s="64"/>
      <c r="Y170" s="64"/>
      <c r="Z170" s="64"/>
    </row>
    <row r="171" spans="1:26" ht="15.75" customHeight="1">
      <c r="A171" s="57" t="s">
        <v>54</v>
      </c>
      <c r="B171" s="58" t="str">
        <f>IF(ISERROR(VLOOKUP(Salidas!$A171,Inventario!$A$2:$M$21,2,FALSE)),"",VLOOKUP(Salidas!$A171,Inventario!$A$2:$M$21,2,FALSE))</f>
        <v>Prevenar</v>
      </c>
      <c r="C171" s="58" t="str">
        <f>IF(ISERROR(VLOOKUP(Salidas!$A171,Inventario!$A$2:$M$21,3,FALSE)),"",VLOOKUP(Salidas!$A171,Inventario!$A$2:$M$21,3,FALSE))</f>
        <v>Neumococo 13V</v>
      </c>
      <c r="D171" s="59" t="str">
        <f>IF(ISERROR(VLOOKUP(Salidas!$A171,Inventario!$A$2:$M$21,4,FALSE)),"",VLOOKUP(Salidas!$A171,Inventario!$A$2:$M$21,4,FALSE))</f>
        <v>Cobo Medical</v>
      </c>
      <c r="E171" s="59" t="str">
        <f>IF(ISERROR(VLOOKUP(Salidas!$A171,Inventario!$A$2:$M$21,5,FALSE)),"",VLOOKUP(Salidas!$A171,Inventario!$A$2:$M$21,5,FALSE))</f>
        <v>Pfizer</v>
      </c>
      <c r="F171" s="60" t="str">
        <f>IF(ISERROR(VLOOKUP(Salidas!$A171,Inventario!$A$2:$M$21,6,FALSE)),"",VLOOKUP(Salidas!$A171,Inventario!$A$2:$M$21,6,FALSE))</f>
        <v>2156</v>
      </c>
      <c r="G171" s="274">
        <f>IF(ISERROR(VLOOKUP(Salidas!$A171,Inventario!$A$2:$M$21,7,FALSE)),,VLOOKUP(Salidas!$A171,Inventario!$A$2:$M$21,7,FALSE))</f>
        <v>1</v>
      </c>
      <c r="H171" s="275">
        <f>IF(ISERROR(VLOOKUP(Salidas!$A171,Inventario!$A$2:$M$21,8,FALSE)),,VLOOKUP(Salidas!$A171,Inventario!$A$2:$M$21,8,FALSE))</f>
        <v>257</v>
      </c>
      <c r="I171" s="275">
        <f>IF(ISERROR(VLOOKUP(Salidas!$A171,Inventario!$A$2:$M$21,9,FALSE)),,VLOOKUP(Salidas!$A171,Inventario!$A$2:$M$21,9,FALSE))</f>
        <v>257</v>
      </c>
      <c r="J171" s="269">
        <v>44488</v>
      </c>
      <c r="K171" s="62" t="s">
        <v>167</v>
      </c>
      <c r="L171" s="270">
        <f>IF(ISERROR(VLOOKUP(Salidas!$K171,Entradas!$H$1:$I$412,2,FALSE)),"",VLOOKUP(Salidas!$K171,Entradas!$H$1:$I$412,2,FALSE))</f>
        <v>44865</v>
      </c>
      <c r="M171" s="63">
        <v>1</v>
      </c>
      <c r="N171" s="276" t="s">
        <v>1928</v>
      </c>
      <c r="O171" s="275">
        <f>IF(Salidas!$N171="Particular",VLOOKUP(Salidas!$A171,'PPTO Conservador'!$D$1:$L$26,8,0),IF(Salidas!$N171="Complementario",VLOOKUP(Salidas!$A171,'PPTO Conservador'!$D$1:$L$26,9,FALSE),))</f>
        <v>225000</v>
      </c>
      <c r="P171" s="275">
        <f>Salidas!$M171*Salidas!$I171</f>
        <v>257</v>
      </c>
      <c r="Q171" s="275">
        <f>Salidas!$M171*Salidas!$O171</f>
        <v>225000</v>
      </c>
      <c r="R171" s="276"/>
      <c r="S171" s="64"/>
      <c r="T171" s="64"/>
      <c r="U171" s="64"/>
      <c r="V171" s="64"/>
      <c r="W171" s="64"/>
      <c r="X171" s="64"/>
      <c r="Y171" s="64"/>
      <c r="Z171" s="64"/>
    </row>
    <row r="172" spans="1:26" ht="15.75" customHeight="1">
      <c r="A172" s="57" t="s">
        <v>96</v>
      </c>
      <c r="B172" s="58" t="str">
        <f>IF(ISERROR(VLOOKUP(Salidas!$A172,Inventario!$A$2:$M$21,2,FALSE)),"",VLOOKUP(Salidas!$A172,Inventario!$A$2:$M$21,2,FALSE))</f>
        <v>Rotateq</v>
      </c>
      <c r="C172" s="58" t="str">
        <f>IF(ISERROR(VLOOKUP(Salidas!$A172,Inventario!$A$2:$M$21,3,FALSE)),"",VLOOKUP(Salidas!$A172,Inventario!$A$2:$M$21,3,FALSE))</f>
        <v>Rotavirus Vivo Atenuado</v>
      </c>
      <c r="D172" s="59" t="str">
        <f>IF(ISERROR(VLOOKUP(Salidas!$A172,Inventario!$A$2:$M$21,4,FALSE)),"",VLOOKUP(Salidas!$A172,Inventario!$A$2:$M$21,4,FALSE))</f>
        <v>IPS FARALLONES</v>
      </c>
      <c r="E172" s="59" t="str">
        <f>IF(ISERROR(VLOOKUP(Salidas!$A172,Inventario!$A$2:$M$21,5,FALSE)),"",VLOOKUP(Salidas!$A172,Inventario!$A$2:$M$21,5,FALSE))</f>
        <v>Merck</v>
      </c>
      <c r="F172" s="60" t="str">
        <f>IF(ISERROR(VLOOKUP(Salidas!$A172,Inventario!$A$2:$M$21,6,FALSE)),"",VLOOKUP(Salidas!$A172,Inventario!$A$2:$M$21,6,FALSE))</f>
        <v>1800</v>
      </c>
      <c r="G172" s="274">
        <f>IF(ISERROR(VLOOKUP(Salidas!$A172,Inventario!$A$2:$M$21,7,FALSE)),,VLOOKUP(Salidas!$A172,Inventario!$A$2:$M$21,7,FALSE))</f>
        <v>1</v>
      </c>
      <c r="H172" s="275">
        <f>IF(ISERROR(VLOOKUP(Salidas!$A172,Inventario!$A$2:$M$21,8,FALSE)),,VLOOKUP(Salidas!$A172,Inventario!$A$2:$M$21,8,FALSE))</f>
        <v>109</v>
      </c>
      <c r="I172" s="275">
        <f>IF(ISERROR(VLOOKUP(Salidas!$A172,Inventario!$A$2:$M$21,9,FALSE)),,VLOOKUP(Salidas!$A172,Inventario!$A$2:$M$21,9,FALSE))</f>
        <v>109</v>
      </c>
      <c r="J172" s="269">
        <v>44488</v>
      </c>
      <c r="K172" s="62" t="s">
        <v>157</v>
      </c>
      <c r="L172" s="270">
        <f>IF(ISERROR(VLOOKUP(Salidas!$K172,Entradas!$H$1:$I$412,2,FALSE)),"",VLOOKUP(Salidas!$K172,Entradas!$H$1:$I$412,2,FALSE))</f>
        <v>44805</v>
      </c>
      <c r="M172" s="63">
        <v>1</v>
      </c>
      <c r="N172" s="276" t="s">
        <v>1928</v>
      </c>
      <c r="O172" s="275">
        <f>IF(Salidas!$N172="Particular",VLOOKUP(Salidas!$A172,'PPTO Conservador'!$D$1:$L$26,8,0),IF(Salidas!$N172="Complementario",VLOOKUP(Salidas!$A172,'PPTO Conservador'!$D$1:$L$26,9,FALSE),))</f>
        <v>190000</v>
      </c>
      <c r="P172" s="275">
        <f>Salidas!$M172*Salidas!$I172</f>
        <v>109</v>
      </c>
      <c r="Q172" s="275">
        <f>Salidas!$M172*Salidas!$O172</f>
        <v>190000</v>
      </c>
      <c r="R172" s="276"/>
      <c r="S172" s="64"/>
      <c r="T172" s="64"/>
      <c r="U172" s="64"/>
      <c r="V172" s="64"/>
      <c r="W172" s="64"/>
      <c r="X172" s="64"/>
      <c r="Y172" s="64"/>
      <c r="Z172" s="64"/>
    </row>
    <row r="173" spans="1:26" ht="15.75" customHeight="1">
      <c r="A173" s="57" t="s">
        <v>77</v>
      </c>
      <c r="B173" s="58" t="str">
        <f>IF(ISERROR(VLOOKUP(Salidas!$A173,Inventario!$A$2:$M$21,2,FALSE)),"",VLOOKUP(Salidas!$A173,Inventario!$A$2:$M$21,2,FALSE))</f>
        <v>Hexaxim</v>
      </c>
      <c r="C173" s="58" t="str">
        <f>IF(ISERROR(VLOOKUP(Salidas!$A173,Inventario!$A$2:$M$21,3,FALSE)),"",VLOOKUP(Salidas!$A173,Inventario!$A$2:$M$21,3,FALSE))</f>
        <v>DPAT + VPI + HIB + HB</v>
      </c>
      <c r="D173" s="59" t="str">
        <f>IF(ISERROR(VLOOKUP(Salidas!$A173,Inventario!$A$2:$M$21,4,FALSE)),"",VLOOKUP(Salidas!$A173,Inventario!$A$2:$M$21,4,FALSE))</f>
        <v>IPS FARALLONES</v>
      </c>
      <c r="E173" s="59" t="str">
        <f>IF(ISERROR(VLOOKUP(Salidas!$A173,Inventario!$A$2:$M$21,5,FALSE)),"",VLOOKUP(Salidas!$A173,Inventario!$A$2:$M$21,5,FALSE))</f>
        <v>Sanofi</v>
      </c>
      <c r="F173" s="60" t="str">
        <f>IF(ISERROR(VLOOKUP(Salidas!$A173,Inventario!$A$2:$M$21,6,FALSE)),"",VLOOKUP(Salidas!$A173,Inventario!$A$2:$M$21,6,FALSE))</f>
        <v>3800</v>
      </c>
      <c r="G173" s="274">
        <f>IF(ISERROR(VLOOKUP(Salidas!$A173,Inventario!$A$2:$M$21,7,FALSE)),,VLOOKUP(Salidas!$A173,Inventario!$A$2:$M$21,7,FALSE))</f>
        <v>1</v>
      </c>
      <c r="H173" s="275">
        <f>IF(ISERROR(VLOOKUP(Salidas!$A173,Inventario!$A$2:$M$21,8,FALSE)),,VLOOKUP(Salidas!$A173,Inventario!$A$2:$M$21,8,FALSE))</f>
        <v>127</v>
      </c>
      <c r="I173" s="275">
        <f>IF(ISERROR(VLOOKUP(Salidas!$A173,Inventario!$A$2:$M$21,9,FALSE)),,VLOOKUP(Salidas!$A173,Inventario!$A$2:$M$21,9,FALSE))</f>
        <v>127</v>
      </c>
      <c r="J173" s="269">
        <v>44488</v>
      </c>
      <c r="K173" s="62" t="s">
        <v>174</v>
      </c>
      <c r="L173" s="270">
        <f>IF(ISERROR(VLOOKUP(Salidas!$K173,Entradas!$H$1:$I$412,2,FALSE)),"",VLOOKUP(Salidas!$K173,Entradas!$H$1:$I$412,2,FALSE))</f>
        <v>44772</v>
      </c>
      <c r="M173" s="63">
        <v>1</v>
      </c>
      <c r="N173" s="276" t="s">
        <v>375</v>
      </c>
      <c r="O173" s="275">
        <f>IF(Salidas!$N173="Particular",VLOOKUP(Salidas!$A173,'PPTO Conservador'!$D$1:$L$26,8,0),IF(Salidas!$N173="Complementario",VLOOKUP(Salidas!$A173,'PPTO Conservador'!$D$1:$L$26,9,FALSE),))</f>
        <v>220000</v>
      </c>
      <c r="P173" s="275">
        <f>Salidas!$M173*Salidas!$I173</f>
        <v>127</v>
      </c>
      <c r="Q173" s="275">
        <f>Salidas!$M173*Salidas!$O173</f>
        <v>220000</v>
      </c>
      <c r="R173" s="276"/>
      <c r="S173" s="64"/>
      <c r="T173" s="64"/>
      <c r="U173" s="64"/>
      <c r="V173" s="64"/>
      <c r="W173" s="64"/>
      <c r="X173" s="64"/>
      <c r="Y173" s="64"/>
      <c r="Z173" s="64"/>
    </row>
    <row r="174" spans="1:26" ht="15.75" customHeight="1">
      <c r="A174" s="57" t="s">
        <v>54</v>
      </c>
      <c r="B174" s="58" t="str">
        <f>IF(ISERROR(VLOOKUP(Salidas!$A174,Inventario!$A$2:$M$21,2,FALSE)),"",VLOOKUP(Salidas!$A174,Inventario!$A$2:$M$21,2,FALSE))</f>
        <v>Prevenar</v>
      </c>
      <c r="C174" s="58" t="str">
        <f>IF(ISERROR(VLOOKUP(Salidas!$A174,Inventario!$A$2:$M$21,3,FALSE)),"",VLOOKUP(Salidas!$A174,Inventario!$A$2:$M$21,3,FALSE))</f>
        <v>Neumococo 13V</v>
      </c>
      <c r="D174" s="59" t="str">
        <f>IF(ISERROR(VLOOKUP(Salidas!$A174,Inventario!$A$2:$M$21,4,FALSE)),"",VLOOKUP(Salidas!$A174,Inventario!$A$2:$M$21,4,FALSE))</f>
        <v>Cobo Medical</v>
      </c>
      <c r="E174" s="59" t="str">
        <f>IF(ISERROR(VLOOKUP(Salidas!$A174,Inventario!$A$2:$M$21,5,FALSE)),"",VLOOKUP(Salidas!$A174,Inventario!$A$2:$M$21,5,FALSE))</f>
        <v>Pfizer</v>
      </c>
      <c r="F174" s="60" t="str">
        <f>IF(ISERROR(VLOOKUP(Salidas!$A174,Inventario!$A$2:$M$21,6,FALSE)),"",VLOOKUP(Salidas!$A174,Inventario!$A$2:$M$21,6,FALSE))</f>
        <v>2156</v>
      </c>
      <c r="G174" s="274">
        <f>IF(ISERROR(VLOOKUP(Salidas!$A174,Inventario!$A$2:$M$21,7,FALSE)),,VLOOKUP(Salidas!$A174,Inventario!$A$2:$M$21,7,FALSE))</f>
        <v>1</v>
      </c>
      <c r="H174" s="275">
        <f>IF(ISERROR(VLOOKUP(Salidas!$A174,Inventario!$A$2:$M$21,8,FALSE)),,VLOOKUP(Salidas!$A174,Inventario!$A$2:$M$21,8,FALSE))</f>
        <v>257</v>
      </c>
      <c r="I174" s="275">
        <f>IF(ISERROR(VLOOKUP(Salidas!$A174,Inventario!$A$2:$M$21,9,FALSE)),,VLOOKUP(Salidas!$A174,Inventario!$A$2:$M$21,9,FALSE))</f>
        <v>257</v>
      </c>
      <c r="J174" s="269">
        <v>44488</v>
      </c>
      <c r="K174" s="62" t="s">
        <v>167</v>
      </c>
      <c r="L174" s="270">
        <f>IF(ISERROR(VLOOKUP(Salidas!$K174,Entradas!$H$1:$I$412,2,FALSE)),"",VLOOKUP(Salidas!$K174,Entradas!$H$1:$I$412,2,FALSE))</f>
        <v>44865</v>
      </c>
      <c r="M174" s="63">
        <v>1</v>
      </c>
      <c r="N174" s="276" t="s">
        <v>375</v>
      </c>
      <c r="O174" s="275">
        <f>IF(Salidas!$N174="Particular",VLOOKUP(Salidas!$A174,'PPTO Conservador'!$D$1:$L$26,8,0),IF(Salidas!$N174="Complementario",VLOOKUP(Salidas!$A174,'PPTO Conservador'!$D$1:$L$26,9,FALSE),))</f>
        <v>235000</v>
      </c>
      <c r="P174" s="275">
        <f>Salidas!$M174*Salidas!$I174</f>
        <v>257</v>
      </c>
      <c r="Q174" s="275">
        <f>Salidas!$M174*Salidas!$O174</f>
        <v>235000</v>
      </c>
      <c r="R174" s="276"/>
      <c r="S174" s="64"/>
      <c r="T174" s="64"/>
      <c r="U174" s="64"/>
      <c r="V174" s="64"/>
      <c r="W174" s="64"/>
      <c r="X174" s="64"/>
      <c r="Y174" s="64"/>
      <c r="Z174" s="64"/>
    </row>
    <row r="175" spans="1:26" ht="15.75" customHeight="1">
      <c r="A175" s="57" t="s">
        <v>96</v>
      </c>
      <c r="B175" s="58" t="str">
        <f>IF(ISERROR(VLOOKUP(Salidas!$A175,Inventario!$A$2:$M$21,2,FALSE)),"",VLOOKUP(Salidas!$A175,Inventario!$A$2:$M$21,2,FALSE))</f>
        <v>Rotateq</v>
      </c>
      <c r="C175" s="58" t="str">
        <f>IF(ISERROR(VLOOKUP(Salidas!$A175,Inventario!$A$2:$M$21,3,FALSE)),"",VLOOKUP(Salidas!$A175,Inventario!$A$2:$M$21,3,FALSE))</f>
        <v>Rotavirus Vivo Atenuado</v>
      </c>
      <c r="D175" s="59" t="str">
        <f>IF(ISERROR(VLOOKUP(Salidas!$A175,Inventario!$A$2:$M$21,4,FALSE)),"",VLOOKUP(Salidas!$A175,Inventario!$A$2:$M$21,4,FALSE))</f>
        <v>IPS FARALLONES</v>
      </c>
      <c r="E175" s="59" t="str">
        <f>IF(ISERROR(VLOOKUP(Salidas!$A175,Inventario!$A$2:$M$21,5,FALSE)),"",VLOOKUP(Salidas!$A175,Inventario!$A$2:$M$21,5,FALSE))</f>
        <v>Merck</v>
      </c>
      <c r="F175" s="60" t="str">
        <f>IF(ISERROR(VLOOKUP(Salidas!$A175,Inventario!$A$2:$M$21,6,FALSE)),"",VLOOKUP(Salidas!$A175,Inventario!$A$2:$M$21,6,FALSE))</f>
        <v>1800</v>
      </c>
      <c r="G175" s="274">
        <f>IF(ISERROR(VLOOKUP(Salidas!$A175,Inventario!$A$2:$M$21,7,FALSE)),,VLOOKUP(Salidas!$A175,Inventario!$A$2:$M$21,7,FALSE))</f>
        <v>1</v>
      </c>
      <c r="H175" s="275">
        <f>IF(ISERROR(VLOOKUP(Salidas!$A175,Inventario!$A$2:$M$21,8,FALSE)),,VLOOKUP(Salidas!$A175,Inventario!$A$2:$M$21,8,FALSE))</f>
        <v>109</v>
      </c>
      <c r="I175" s="275">
        <f>IF(ISERROR(VLOOKUP(Salidas!$A175,Inventario!$A$2:$M$21,9,FALSE)),,VLOOKUP(Salidas!$A175,Inventario!$A$2:$M$21,9,FALSE))</f>
        <v>109</v>
      </c>
      <c r="J175" s="269">
        <v>44488</v>
      </c>
      <c r="K175" s="62" t="s">
        <v>157</v>
      </c>
      <c r="L175" s="270">
        <f>IF(ISERROR(VLOOKUP(Salidas!$K175,Entradas!$H$1:$I$412,2,FALSE)),"",VLOOKUP(Salidas!$K175,Entradas!$H$1:$I$412,2,FALSE))</f>
        <v>44805</v>
      </c>
      <c r="M175" s="63">
        <v>1</v>
      </c>
      <c r="N175" s="276" t="s">
        <v>375</v>
      </c>
      <c r="O175" s="275">
        <f>IF(Salidas!$N175="Particular",VLOOKUP(Salidas!$A175,'PPTO Conservador'!$D$1:$L$26,8,0),IF(Salidas!$N175="Complementario",VLOOKUP(Salidas!$A175,'PPTO Conservador'!$D$1:$L$26,9,FALSE),))</f>
        <v>210000</v>
      </c>
      <c r="P175" s="275">
        <f>Salidas!$M175*Salidas!$I175</f>
        <v>109</v>
      </c>
      <c r="Q175" s="275">
        <f>Salidas!$M175*Salidas!$O175</f>
        <v>210000</v>
      </c>
      <c r="R175" s="276"/>
      <c r="S175" s="64"/>
      <c r="T175" s="64"/>
      <c r="U175" s="64"/>
      <c r="V175" s="64"/>
      <c r="W175" s="64"/>
      <c r="X175" s="64"/>
      <c r="Y175" s="64"/>
      <c r="Z175" s="64"/>
    </row>
    <row r="176" spans="1:26" ht="15.75" customHeight="1">
      <c r="A176" s="57" t="s">
        <v>89</v>
      </c>
      <c r="B176" s="58" t="str">
        <f>IF(ISERROR(VLOOKUP(Salidas!$A176,Inventario!$A$2:$M$21,2,FALSE)),"",VLOOKUP(Salidas!$A176,Inventario!$A$2:$M$21,2,FALSE))</f>
        <v>Fluquadri</v>
      </c>
      <c r="C176" s="58" t="str">
        <f>IF(ISERROR(VLOOKUP(Salidas!$A176,Inventario!$A$2:$M$21,3,FALSE)),"",VLOOKUP(Salidas!$A176,Inventario!$A$2:$M$21,3,FALSE))</f>
        <v>Influenza</v>
      </c>
      <c r="D176" s="59" t="str">
        <f>IF(ISERROR(VLOOKUP(Salidas!$A176,Inventario!$A$2:$M$21,4,FALSE)),"",VLOOKUP(Salidas!$A176,Inventario!$A$2:$M$21,4,FALSE))</f>
        <v>IPS FARALLONES</v>
      </c>
      <c r="E176" s="59" t="str">
        <f>IF(ISERROR(VLOOKUP(Salidas!$A176,Inventario!$A$2:$M$21,5,FALSE)),"",VLOOKUP(Salidas!$A176,Inventario!$A$2:$M$21,5,FALSE))</f>
        <v>Sanofi</v>
      </c>
      <c r="F176" s="60" t="str">
        <f>IF(ISERROR(VLOOKUP(Salidas!$A176,Inventario!$A$2:$M$21,6,FALSE)),"",VLOOKUP(Salidas!$A176,Inventario!$A$2:$M$21,6,FALSE))</f>
        <v>164992</v>
      </c>
      <c r="G176" s="274">
        <f>IF(ISERROR(VLOOKUP(Salidas!$A176,Inventario!$A$2:$M$21,7,FALSE)),,VLOOKUP(Salidas!$A176,Inventario!$A$2:$M$21,7,FALSE))</f>
        <v>1</v>
      </c>
      <c r="H176" s="275">
        <f>IF(ISERROR(VLOOKUP(Salidas!$A176,Inventario!$A$2:$M$21,8,FALSE)),,VLOOKUP(Salidas!$A176,Inventario!$A$2:$M$21,8,FALSE))</f>
        <v>419</v>
      </c>
      <c r="I176" s="275">
        <f>IF(ISERROR(VLOOKUP(Salidas!$A176,Inventario!$A$2:$M$21,9,FALSE)),,VLOOKUP(Salidas!$A176,Inventario!$A$2:$M$21,9,FALSE))</f>
        <v>419</v>
      </c>
      <c r="J176" s="269">
        <v>44488</v>
      </c>
      <c r="K176" s="62" t="s">
        <v>158</v>
      </c>
      <c r="L176" s="270">
        <f>IF(ISERROR(VLOOKUP(Salidas!$K176,Entradas!$H$1:$I$412,2,FALSE)),"",VLOOKUP(Salidas!$K176,Entradas!$H$1:$I$412,2,FALSE))</f>
        <v>44592</v>
      </c>
      <c r="M176" s="63">
        <v>1</v>
      </c>
      <c r="N176" s="276" t="s">
        <v>375</v>
      </c>
      <c r="O176" s="275">
        <f>IF(Salidas!$N176="Particular",VLOOKUP(Salidas!$A176,'PPTO Conservador'!$D$1:$L$26,8,0),IF(Salidas!$N176="Complementario",VLOOKUP(Salidas!$A176,'PPTO Conservador'!$D$1:$L$26,9,FALSE),))</f>
        <v>70000</v>
      </c>
      <c r="P176" s="275">
        <f>Salidas!$M176*Salidas!$I176</f>
        <v>419</v>
      </c>
      <c r="Q176" s="275">
        <f>Salidas!$M176*Salidas!$O176</f>
        <v>70000</v>
      </c>
      <c r="R176" s="276"/>
      <c r="S176" s="64"/>
      <c r="T176" s="64"/>
      <c r="U176" s="64"/>
      <c r="V176" s="64"/>
      <c r="W176" s="64"/>
      <c r="X176" s="64"/>
      <c r="Y176" s="64"/>
      <c r="Z176" s="64"/>
    </row>
    <row r="177" spans="1:26" ht="15.75" customHeight="1">
      <c r="A177" s="57" t="s">
        <v>47</v>
      </c>
      <c r="B177" s="58" t="str">
        <f>IF(ISERROR(VLOOKUP(Salidas!$A177,Inventario!$A$2:$M$21,2,FALSE)),"",VLOOKUP(Salidas!$A177,Inventario!$A$2:$M$21,2,FALSE))</f>
        <v>Nimenrix</v>
      </c>
      <c r="C177" s="58" t="str">
        <f>IF(ISERROR(VLOOKUP(Salidas!$A177,Inventario!$A$2:$M$21,3,FALSE)),"",VLOOKUP(Salidas!$A177,Inventario!$A$2:$M$21,3,FALSE))</f>
        <v>Meningococo</v>
      </c>
      <c r="D177" s="59" t="str">
        <f>IF(ISERROR(VLOOKUP(Salidas!$A177,Inventario!$A$2:$M$21,4,FALSE)),"",VLOOKUP(Salidas!$A177,Inventario!$A$2:$M$21,4,FALSE))</f>
        <v>Cobo Medical</v>
      </c>
      <c r="E177" s="59" t="str">
        <f>IF(ISERROR(VLOOKUP(Salidas!$A177,Inventario!$A$2:$M$21,5,FALSE)),"",VLOOKUP(Salidas!$A177,Inventario!$A$2:$M$21,5,FALSE))</f>
        <v>Pfizer</v>
      </c>
      <c r="F177" s="60" t="str">
        <f>IF(ISERROR(VLOOKUP(Salidas!$A177,Inventario!$A$2:$M$21,6,FALSE)),"",VLOOKUP(Salidas!$A177,Inventario!$A$2:$M$21,6,FALSE))</f>
        <v>3904</v>
      </c>
      <c r="G177" s="274">
        <f>IF(ISERROR(VLOOKUP(Salidas!$A177,Inventario!$A$2:$M$21,7,FALSE)),,VLOOKUP(Salidas!$A177,Inventario!$A$2:$M$21,7,FALSE))</f>
        <v>1</v>
      </c>
      <c r="H177" s="275">
        <f>IF(ISERROR(VLOOKUP(Salidas!$A177,Inventario!$A$2:$M$21,8,FALSE)),,VLOOKUP(Salidas!$A177,Inventario!$A$2:$M$21,8,FALSE))</f>
        <v>427</v>
      </c>
      <c r="I177" s="275">
        <f>IF(ISERROR(VLOOKUP(Salidas!$A177,Inventario!$A$2:$M$21,9,FALSE)),,VLOOKUP(Salidas!$A177,Inventario!$A$2:$M$21,9,FALSE))</f>
        <v>427</v>
      </c>
      <c r="J177" s="269">
        <v>44489</v>
      </c>
      <c r="K177" s="62" t="s">
        <v>177</v>
      </c>
      <c r="L177" s="270">
        <f>IF(ISERROR(VLOOKUP(Salidas!$K177,Entradas!$H$1:$I$412,2,FALSE)),"",VLOOKUP(Salidas!$K177,Entradas!$H$1:$I$412,2,FALSE))</f>
        <v>44915</v>
      </c>
      <c r="M177" s="63">
        <v>1</v>
      </c>
      <c r="N177" s="276" t="s">
        <v>1928</v>
      </c>
      <c r="O177" s="275">
        <f>IF(Salidas!$N177="Particular",VLOOKUP(Salidas!$A177,'PPTO Conservador'!$D$1:$L$26,8,0),IF(Salidas!$N177="Complementario",VLOOKUP(Salidas!$A177,'PPTO Conservador'!$D$1:$L$26,9,FALSE),))</f>
        <v>170000</v>
      </c>
      <c r="P177" s="275">
        <f>Salidas!$M177*Salidas!$I177</f>
        <v>427</v>
      </c>
      <c r="Q177" s="275">
        <f>Salidas!$M177*Salidas!$O177</f>
        <v>170000</v>
      </c>
      <c r="R177" s="276"/>
      <c r="S177" s="64"/>
      <c r="T177" s="64"/>
      <c r="U177" s="64"/>
      <c r="V177" s="64"/>
      <c r="W177" s="64"/>
      <c r="X177" s="64"/>
      <c r="Y177" s="64"/>
      <c r="Z177" s="64"/>
    </row>
    <row r="178" spans="1:26" ht="15.75" customHeight="1">
      <c r="A178" s="57" t="s">
        <v>47</v>
      </c>
      <c r="B178" s="58" t="str">
        <f>IF(ISERROR(VLOOKUP(Salidas!$A178,Inventario!$A$2:$M$21,2,FALSE)),"",VLOOKUP(Salidas!$A178,Inventario!$A$2:$M$21,2,FALSE))</f>
        <v>Nimenrix</v>
      </c>
      <c r="C178" s="58" t="str">
        <f>IF(ISERROR(VLOOKUP(Salidas!$A178,Inventario!$A$2:$M$21,3,FALSE)),"",VLOOKUP(Salidas!$A178,Inventario!$A$2:$M$21,3,FALSE))</f>
        <v>Meningococo</v>
      </c>
      <c r="D178" s="59" t="str">
        <f>IF(ISERROR(VLOOKUP(Salidas!$A178,Inventario!$A$2:$M$21,4,FALSE)),"",VLOOKUP(Salidas!$A178,Inventario!$A$2:$M$21,4,FALSE))</f>
        <v>Cobo Medical</v>
      </c>
      <c r="E178" s="59" t="str">
        <f>IF(ISERROR(VLOOKUP(Salidas!$A178,Inventario!$A$2:$M$21,5,FALSE)),"",VLOOKUP(Salidas!$A178,Inventario!$A$2:$M$21,5,FALSE))</f>
        <v>Pfizer</v>
      </c>
      <c r="F178" s="60" t="str">
        <f>IF(ISERROR(VLOOKUP(Salidas!$A178,Inventario!$A$2:$M$21,6,FALSE)),"",VLOOKUP(Salidas!$A178,Inventario!$A$2:$M$21,6,FALSE))</f>
        <v>3904</v>
      </c>
      <c r="G178" s="274">
        <f>IF(ISERROR(VLOOKUP(Salidas!$A178,Inventario!$A$2:$M$21,7,FALSE)),,VLOOKUP(Salidas!$A178,Inventario!$A$2:$M$21,7,FALSE))</f>
        <v>1</v>
      </c>
      <c r="H178" s="275">
        <f>IF(ISERROR(VLOOKUP(Salidas!$A178,Inventario!$A$2:$M$21,8,FALSE)),,VLOOKUP(Salidas!$A178,Inventario!$A$2:$M$21,8,FALSE))</f>
        <v>427</v>
      </c>
      <c r="I178" s="275">
        <f>IF(ISERROR(VLOOKUP(Salidas!$A178,Inventario!$A$2:$M$21,9,FALSE)),,VLOOKUP(Salidas!$A178,Inventario!$A$2:$M$21,9,FALSE))</f>
        <v>427</v>
      </c>
      <c r="J178" s="269">
        <v>44490</v>
      </c>
      <c r="K178" s="62" t="s">
        <v>177</v>
      </c>
      <c r="L178" s="270">
        <f>IF(ISERROR(VLOOKUP(Salidas!$K178,Entradas!$H$1:$I$412,2,FALSE)),"",VLOOKUP(Salidas!$K178,Entradas!$H$1:$I$412,2,FALSE))</f>
        <v>44915</v>
      </c>
      <c r="M178" s="63">
        <v>1</v>
      </c>
      <c r="N178" s="276" t="s">
        <v>1928</v>
      </c>
      <c r="O178" s="275">
        <f>IF(Salidas!$N178="Particular",VLOOKUP(Salidas!$A178,'PPTO Conservador'!$D$1:$L$26,8,0),IF(Salidas!$N178="Complementario",VLOOKUP(Salidas!$A178,'PPTO Conservador'!$D$1:$L$26,9,FALSE),))</f>
        <v>170000</v>
      </c>
      <c r="P178" s="275">
        <f>Salidas!$M178*Salidas!$I178</f>
        <v>427</v>
      </c>
      <c r="Q178" s="275">
        <f>Salidas!$M178*Salidas!$O178</f>
        <v>170000</v>
      </c>
      <c r="R178" s="276"/>
      <c r="S178" s="64"/>
      <c r="T178" s="64"/>
      <c r="U178" s="64"/>
      <c r="V178" s="64"/>
      <c r="W178" s="64"/>
      <c r="X178" s="64"/>
      <c r="Y178" s="64"/>
      <c r="Z178" s="64"/>
    </row>
    <row r="179" spans="1:26" ht="15.75" customHeight="1">
      <c r="A179" s="57" t="s">
        <v>47</v>
      </c>
      <c r="B179" s="58" t="str">
        <f>IF(ISERROR(VLOOKUP(Salidas!$A179,Inventario!$A$2:$M$21,2,FALSE)),"",VLOOKUP(Salidas!$A179,Inventario!$A$2:$M$21,2,FALSE))</f>
        <v>Nimenrix</v>
      </c>
      <c r="C179" s="58" t="str">
        <f>IF(ISERROR(VLOOKUP(Salidas!$A179,Inventario!$A$2:$M$21,3,FALSE)),"",VLOOKUP(Salidas!$A179,Inventario!$A$2:$M$21,3,FALSE))</f>
        <v>Meningococo</v>
      </c>
      <c r="D179" s="59" t="str">
        <f>IF(ISERROR(VLOOKUP(Salidas!$A179,Inventario!$A$2:$M$21,4,FALSE)),"",VLOOKUP(Salidas!$A179,Inventario!$A$2:$M$21,4,FALSE))</f>
        <v>Cobo Medical</v>
      </c>
      <c r="E179" s="59" t="str">
        <f>IF(ISERROR(VLOOKUP(Salidas!$A179,Inventario!$A$2:$M$21,5,FALSE)),"",VLOOKUP(Salidas!$A179,Inventario!$A$2:$M$21,5,FALSE))</f>
        <v>Pfizer</v>
      </c>
      <c r="F179" s="60" t="str">
        <f>IF(ISERROR(VLOOKUP(Salidas!$A179,Inventario!$A$2:$M$21,6,FALSE)),"",VLOOKUP(Salidas!$A179,Inventario!$A$2:$M$21,6,FALSE))</f>
        <v>3904</v>
      </c>
      <c r="G179" s="274">
        <f>IF(ISERROR(VLOOKUP(Salidas!$A179,Inventario!$A$2:$M$21,7,FALSE)),,VLOOKUP(Salidas!$A179,Inventario!$A$2:$M$21,7,FALSE))</f>
        <v>1</v>
      </c>
      <c r="H179" s="275">
        <f>IF(ISERROR(VLOOKUP(Salidas!$A179,Inventario!$A$2:$M$21,8,FALSE)),,VLOOKUP(Salidas!$A179,Inventario!$A$2:$M$21,8,FALSE))</f>
        <v>427</v>
      </c>
      <c r="I179" s="275">
        <f>IF(ISERROR(VLOOKUP(Salidas!$A179,Inventario!$A$2:$M$21,9,FALSE)),,VLOOKUP(Salidas!$A179,Inventario!$A$2:$M$21,9,FALSE))</f>
        <v>427</v>
      </c>
      <c r="J179" s="269">
        <v>44491</v>
      </c>
      <c r="K179" s="62" t="s">
        <v>169</v>
      </c>
      <c r="L179" s="270">
        <f>IF(ISERROR(VLOOKUP(Salidas!$K179,Entradas!$H$1:$I$412,2,FALSE)),"",VLOOKUP(Salidas!$K179,Entradas!$H$1:$I$412,2,FALSE))</f>
        <v>44834</v>
      </c>
      <c r="M179" s="63">
        <v>1</v>
      </c>
      <c r="N179" s="276" t="s">
        <v>375</v>
      </c>
      <c r="O179" s="275">
        <f>IF(Salidas!$N179="Particular",VLOOKUP(Salidas!$A179,'PPTO Conservador'!$D$1:$L$26,8,0),IF(Salidas!$N179="Complementario",VLOOKUP(Salidas!$A179,'PPTO Conservador'!$D$1:$L$26,9,FALSE),))</f>
        <v>200000</v>
      </c>
      <c r="P179" s="275">
        <f>Salidas!$M179*Salidas!$I179</f>
        <v>427</v>
      </c>
      <c r="Q179" s="275">
        <f>Salidas!$M179*Salidas!$O179</f>
        <v>200000</v>
      </c>
      <c r="R179" s="276"/>
      <c r="S179" s="64"/>
      <c r="T179" s="64"/>
      <c r="U179" s="64"/>
      <c r="V179" s="64"/>
      <c r="W179" s="64"/>
      <c r="X179" s="64"/>
      <c r="Y179" s="64"/>
      <c r="Z179" s="64"/>
    </row>
    <row r="180" spans="1:26" ht="15.75" customHeight="1">
      <c r="A180" s="57" t="s">
        <v>67</v>
      </c>
      <c r="B180" s="58" t="str">
        <f>IF(ISERROR(VLOOKUP(Salidas!$A180,Inventario!$A$2:$M$21,2,FALSE)),"",VLOOKUP(Salidas!$A180,Inventario!$A$2:$M$21,2,FALSE))</f>
        <v>Fluarix</v>
      </c>
      <c r="C180" s="58" t="str">
        <f>IF(ISERROR(VLOOKUP(Salidas!$A180,Inventario!$A$2:$M$21,3,FALSE)),"",VLOOKUP(Salidas!$A180,Inventario!$A$2:$M$21,3,FALSE))</f>
        <v>Influenza Tetra</v>
      </c>
      <c r="D180" s="59" t="str">
        <f>IF(ISERROR(VLOOKUP(Salidas!$A180,Inventario!$A$2:$M$21,4,FALSE)),"",VLOOKUP(Salidas!$A180,Inventario!$A$2:$M$21,4,FALSE))</f>
        <v>Cobo Medical</v>
      </c>
      <c r="E180" s="59" t="str">
        <f>IF(ISERROR(VLOOKUP(Salidas!$A180,Inventario!$A$2:$M$21,5,FALSE)),"",VLOOKUP(Salidas!$A180,Inventario!$A$2:$M$21,5,FALSE))</f>
        <v>Glaxo</v>
      </c>
      <c r="F180" s="60" t="str">
        <f>IF(ISERROR(VLOOKUP(Salidas!$A180,Inventario!$A$2:$M$21,6,FALSE)),"",VLOOKUP(Salidas!$A180,Inventario!$A$2:$M$21,6,FALSE))</f>
        <v>13227</v>
      </c>
      <c r="G180" s="274">
        <f>IF(ISERROR(VLOOKUP(Salidas!$A180,Inventario!$A$2:$M$21,7,FALSE)),,VLOOKUP(Salidas!$A180,Inventario!$A$2:$M$21,7,FALSE))</f>
        <v>1</v>
      </c>
      <c r="H180" s="275">
        <f>IF(ISERROR(VLOOKUP(Salidas!$A180,Inventario!$A$2:$M$21,8,FALSE)),,VLOOKUP(Salidas!$A180,Inventario!$A$2:$M$21,8,FALSE))</f>
        <v>3</v>
      </c>
      <c r="I180" s="275">
        <f>IF(ISERROR(VLOOKUP(Salidas!$A180,Inventario!$A$2:$M$21,9,FALSE)),,VLOOKUP(Salidas!$A180,Inventario!$A$2:$M$21,9,FALSE))</f>
        <v>3</v>
      </c>
      <c r="J180" s="269">
        <v>44491</v>
      </c>
      <c r="K180" s="62" t="s">
        <v>181</v>
      </c>
      <c r="L180" s="270">
        <f>IF(ISERROR(VLOOKUP(Salidas!$K180,Entradas!$H$1:$I$412,2,FALSE)),"",VLOOKUP(Salidas!$K180,Entradas!$H$1:$I$412,2,FALSE))</f>
        <v>44561</v>
      </c>
      <c r="M180" s="63">
        <v>1</v>
      </c>
      <c r="N180" s="276" t="s">
        <v>375</v>
      </c>
      <c r="O180" s="275">
        <f>IF(Salidas!$N180="Particular",VLOOKUP(Salidas!$A180,'PPTO Conservador'!$D$1:$L$26,8,0),IF(Salidas!$N180="Complementario",VLOOKUP(Salidas!$A180,'PPTO Conservador'!$D$1:$L$26,9,FALSE),))</f>
        <v>65000</v>
      </c>
      <c r="P180" s="275">
        <f>Salidas!$M180*Salidas!$I180</f>
        <v>3</v>
      </c>
      <c r="Q180" s="275">
        <f>Salidas!$M180*Salidas!$O180</f>
        <v>65000</v>
      </c>
      <c r="R180" s="276"/>
      <c r="S180" s="64"/>
      <c r="T180" s="64"/>
      <c r="U180" s="64"/>
      <c r="V180" s="64"/>
      <c r="W180" s="64"/>
      <c r="X180" s="64"/>
      <c r="Y180" s="64"/>
      <c r="Z180" s="64"/>
    </row>
    <row r="181" spans="1:26" ht="15.75" customHeight="1">
      <c r="A181" s="57" t="s">
        <v>67</v>
      </c>
      <c r="B181" s="58" t="str">
        <f>IF(ISERROR(VLOOKUP(Salidas!$A181,Inventario!$A$2:$M$21,2,FALSE)),"",VLOOKUP(Salidas!$A181,Inventario!$A$2:$M$21,2,FALSE))</f>
        <v>Fluarix</v>
      </c>
      <c r="C181" s="58" t="str">
        <f>IF(ISERROR(VLOOKUP(Salidas!$A181,Inventario!$A$2:$M$21,3,FALSE)),"",VLOOKUP(Salidas!$A181,Inventario!$A$2:$M$21,3,FALSE))</f>
        <v>Influenza Tetra</v>
      </c>
      <c r="D181" s="59" t="str">
        <f>IF(ISERROR(VLOOKUP(Salidas!$A181,Inventario!$A$2:$M$21,4,FALSE)),"",VLOOKUP(Salidas!$A181,Inventario!$A$2:$M$21,4,FALSE))</f>
        <v>Cobo Medical</v>
      </c>
      <c r="E181" s="59" t="str">
        <f>IF(ISERROR(VLOOKUP(Salidas!$A181,Inventario!$A$2:$M$21,5,FALSE)),"",VLOOKUP(Salidas!$A181,Inventario!$A$2:$M$21,5,FALSE))</f>
        <v>Glaxo</v>
      </c>
      <c r="F181" s="60" t="str">
        <f>IF(ISERROR(VLOOKUP(Salidas!$A181,Inventario!$A$2:$M$21,6,FALSE)),"",VLOOKUP(Salidas!$A181,Inventario!$A$2:$M$21,6,FALSE))</f>
        <v>13227</v>
      </c>
      <c r="G181" s="274">
        <f>IF(ISERROR(VLOOKUP(Salidas!$A181,Inventario!$A$2:$M$21,7,FALSE)),,VLOOKUP(Salidas!$A181,Inventario!$A$2:$M$21,7,FALSE))</f>
        <v>1</v>
      </c>
      <c r="H181" s="275">
        <f>IF(ISERROR(VLOOKUP(Salidas!$A181,Inventario!$A$2:$M$21,8,FALSE)),,VLOOKUP(Salidas!$A181,Inventario!$A$2:$M$21,8,FALSE))</f>
        <v>3</v>
      </c>
      <c r="I181" s="275">
        <f>IF(ISERROR(VLOOKUP(Salidas!$A181,Inventario!$A$2:$M$21,9,FALSE)),,VLOOKUP(Salidas!$A181,Inventario!$A$2:$M$21,9,FALSE))</f>
        <v>3</v>
      </c>
      <c r="J181" s="269">
        <v>44491</v>
      </c>
      <c r="K181" s="62" t="s">
        <v>181</v>
      </c>
      <c r="L181" s="270">
        <f>IF(ISERROR(VLOOKUP(Salidas!$K181,Entradas!$H$1:$I$412,2,FALSE)),"",VLOOKUP(Salidas!$K181,Entradas!$H$1:$I$412,2,FALSE))</f>
        <v>44561</v>
      </c>
      <c r="M181" s="63">
        <v>1</v>
      </c>
      <c r="N181" s="276" t="s">
        <v>375</v>
      </c>
      <c r="O181" s="275">
        <f>IF(Salidas!$N181="Particular",VLOOKUP(Salidas!$A181,'PPTO Conservador'!$D$1:$L$26,8,0),IF(Salidas!$N181="Complementario",VLOOKUP(Salidas!$A181,'PPTO Conservador'!$D$1:$L$26,9,FALSE),))</f>
        <v>65000</v>
      </c>
      <c r="P181" s="275">
        <f>Salidas!$M181*Salidas!$I181</f>
        <v>3</v>
      </c>
      <c r="Q181" s="275">
        <f>Salidas!$M181*Salidas!$O181</f>
        <v>65000</v>
      </c>
      <c r="R181" s="276"/>
      <c r="S181" s="64"/>
      <c r="T181" s="64"/>
      <c r="U181" s="64"/>
      <c r="V181" s="64"/>
      <c r="W181" s="64"/>
      <c r="X181" s="64"/>
      <c r="Y181" s="64"/>
      <c r="Z181" s="64"/>
    </row>
    <row r="182" spans="1:26" ht="15.75" customHeight="1">
      <c r="A182" s="57" t="s">
        <v>67</v>
      </c>
      <c r="B182" s="58" t="str">
        <f>IF(ISERROR(VLOOKUP(Salidas!$A182,Inventario!$A$2:$M$21,2,FALSE)),"",VLOOKUP(Salidas!$A182,Inventario!$A$2:$M$21,2,FALSE))</f>
        <v>Fluarix</v>
      </c>
      <c r="C182" s="58" t="str">
        <f>IF(ISERROR(VLOOKUP(Salidas!$A182,Inventario!$A$2:$M$21,3,FALSE)),"",VLOOKUP(Salidas!$A182,Inventario!$A$2:$M$21,3,FALSE))</f>
        <v>Influenza Tetra</v>
      </c>
      <c r="D182" s="59" t="str">
        <f>IF(ISERROR(VLOOKUP(Salidas!$A182,Inventario!$A$2:$M$21,4,FALSE)),"",VLOOKUP(Salidas!$A182,Inventario!$A$2:$M$21,4,FALSE))</f>
        <v>Cobo Medical</v>
      </c>
      <c r="E182" s="59" t="str">
        <f>IF(ISERROR(VLOOKUP(Salidas!$A182,Inventario!$A$2:$M$21,5,FALSE)),"",VLOOKUP(Salidas!$A182,Inventario!$A$2:$M$21,5,FALSE))</f>
        <v>Glaxo</v>
      </c>
      <c r="F182" s="60" t="str">
        <f>IF(ISERROR(VLOOKUP(Salidas!$A182,Inventario!$A$2:$M$21,6,FALSE)),"",VLOOKUP(Salidas!$A182,Inventario!$A$2:$M$21,6,FALSE))</f>
        <v>13227</v>
      </c>
      <c r="G182" s="274">
        <f>IF(ISERROR(VLOOKUP(Salidas!$A182,Inventario!$A$2:$M$21,7,FALSE)),,VLOOKUP(Salidas!$A182,Inventario!$A$2:$M$21,7,FALSE))</f>
        <v>1</v>
      </c>
      <c r="H182" s="275">
        <f>IF(ISERROR(VLOOKUP(Salidas!$A182,Inventario!$A$2:$M$21,8,FALSE)),,VLOOKUP(Salidas!$A182,Inventario!$A$2:$M$21,8,FALSE))</f>
        <v>3</v>
      </c>
      <c r="I182" s="275">
        <f>IF(ISERROR(VLOOKUP(Salidas!$A182,Inventario!$A$2:$M$21,9,FALSE)),,VLOOKUP(Salidas!$A182,Inventario!$A$2:$M$21,9,FALSE))</f>
        <v>3</v>
      </c>
      <c r="J182" s="269">
        <v>44491</v>
      </c>
      <c r="K182" s="62" t="s">
        <v>181</v>
      </c>
      <c r="L182" s="270">
        <f>IF(ISERROR(VLOOKUP(Salidas!$K182,Entradas!$H$1:$I$412,2,FALSE)),"",VLOOKUP(Salidas!$K182,Entradas!$H$1:$I$412,2,FALSE))</f>
        <v>44561</v>
      </c>
      <c r="M182" s="63">
        <v>1</v>
      </c>
      <c r="N182" s="276" t="s">
        <v>375</v>
      </c>
      <c r="O182" s="275">
        <f>IF(Salidas!$N182="Particular",VLOOKUP(Salidas!$A182,'PPTO Conservador'!$D$1:$L$26,8,0),IF(Salidas!$N182="Complementario",VLOOKUP(Salidas!$A182,'PPTO Conservador'!$D$1:$L$26,9,FALSE),))</f>
        <v>65000</v>
      </c>
      <c r="P182" s="275">
        <f>Salidas!$M182*Salidas!$I182</f>
        <v>3</v>
      </c>
      <c r="Q182" s="275">
        <f>Salidas!$M182*Salidas!$O182</f>
        <v>65000</v>
      </c>
      <c r="R182" s="276"/>
      <c r="S182" s="64"/>
      <c r="T182" s="64"/>
      <c r="U182" s="64"/>
      <c r="V182" s="64"/>
      <c r="W182" s="64"/>
      <c r="X182" s="64"/>
      <c r="Y182" s="64"/>
      <c r="Z182" s="64"/>
    </row>
    <row r="183" spans="1:26" ht="15.75" customHeight="1">
      <c r="A183" s="57" t="s">
        <v>47</v>
      </c>
      <c r="B183" s="58" t="str">
        <f>IF(ISERROR(VLOOKUP(Salidas!$A183,Inventario!$A$2:$M$21,2,FALSE)),"",VLOOKUP(Salidas!$A183,Inventario!$A$2:$M$21,2,FALSE))</f>
        <v>Nimenrix</v>
      </c>
      <c r="C183" s="58" t="str">
        <f>IF(ISERROR(VLOOKUP(Salidas!$A183,Inventario!$A$2:$M$21,3,FALSE)),"",VLOOKUP(Salidas!$A183,Inventario!$A$2:$M$21,3,FALSE))</f>
        <v>Meningococo</v>
      </c>
      <c r="D183" s="59" t="str">
        <f>IF(ISERROR(VLOOKUP(Salidas!$A183,Inventario!$A$2:$M$21,4,FALSE)),"",VLOOKUP(Salidas!$A183,Inventario!$A$2:$M$21,4,FALSE))</f>
        <v>Cobo Medical</v>
      </c>
      <c r="E183" s="59" t="str">
        <f>IF(ISERROR(VLOOKUP(Salidas!$A183,Inventario!$A$2:$M$21,5,FALSE)),"",VLOOKUP(Salidas!$A183,Inventario!$A$2:$M$21,5,FALSE))</f>
        <v>Pfizer</v>
      </c>
      <c r="F183" s="60" t="str">
        <f>IF(ISERROR(VLOOKUP(Salidas!$A183,Inventario!$A$2:$M$21,6,FALSE)),"",VLOOKUP(Salidas!$A183,Inventario!$A$2:$M$21,6,FALSE))</f>
        <v>3904</v>
      </c>
      <c r="G183" s="274">
        <f>IF(ISERROR(VLOOKUP(Salidas!$A183,Inventario!$A$2:$M$21,7,FALSE)),,VLOOKUP(Salidas!$A183,Inventario!$A$2:$M$21,7,FALSE))</f>
        <v>1</v>
      </c>
      <c r="H183" s="275">
        <f>IF(ISERROR(VLOOKUP(Salidas!$A183,Inventario!$A$2:$M$21,8,FALSE)),,VLOOKUP(Salidas!$A183,Inventario!$A$2:$M$21,8,FALSE))</f>
        <v>427</v>
      </c>
      <c r="I183" s="275">
        <f>IF(ISERROR(VLOOKUP(Salidas!$A183,Inventario!$A$2:$M$21,9,FALSE)),,VLOOKUP(Salidas!$A183,Inventario!$A$2:$M$21,9,FALSE))</f>
        <v>427</v>
      </c>
      <c r="J183" s="269">
        <v>44491</v>
      </c>
      <c r="K183" s="62" t="s">
        <v>169</v>
      </c>
      <c r="L183" s="270">
        <f>IF(ISERROR(VLOOKUP(Salidas!$K183,Entradas!$H$1:$I$412,2,FALSE)),"",VLOOKUP(Salidas!$K183,Entradas!$H$1:$I$412,2,FALSE))</f>
        <v>44834</v>
      </c>
      <c r="M183" s="63">
        <v>1</v>
      </c>
      <c r="N183" s="276" t="s">
        <v>375</v>
      </c>
      <c r="O183" s="275">
        <f>IF(Salidas!$N183="Particular",VLOOKUP(Salidas!$A183,'PPTO Conservador'!$D$1:$L$26,8,0),IF(Salidas!$N183="Complementario",VLOOKUP(Salidas!$A183,'PPTO Conservador'!$D$1:$L$26,9,FALSE),))</f>
        <v>200000</v>
      </c>
      <c r="P183" s="275">
        <f>Salidas!$M183*Salidas!$I183</f>
        <v>427</v>
      </c>
      <c r="Q183" s="275">
        <f>Salidas!$M183*Salidas!$O183</f>
        <v>200000</v>
      </c>
      <c r="R183" s="276"/>
      <c r="S183" s="64"/>
      <c r="T183" s="64"/>
      <c r="U183" s="64"/>
      <c r="V183" s="64"/>
      <c r="W183" s="64"/>
      <c r="X183" s="64"/>
      <c r="Y183" s="64"/>
      <c r="Z183" s="64"/>
    </row>
    <row r="184" spans="1:26" ht="15.75" customHeight="1">
      <c r="A184" s="57" t="s">
        <v>47</v>
      </c>
      <c r="B184" s="58" t="str">
        <f>IF(ISERROR(VLOOKUP(Salidas!$A184,Inventario!$A$2:$M$21,2,FALSE)),"",VLOOKUP(Salidas!$A184,Inventario!$A$2:$M$21,2,FALSE))</f>
        <v>Nimenrix</v>
      </c>
      <c r="C184" s="58" t="str">
        <f>IF(ISERROR(VLOOKUP(Salidas!$A184,Inventario!$A$2:$M$21,3,FALSE)),"",VLOOKUP(Salidas!$A184,Inventario!$A$2:$M$21,3,FALSE))</f>
        <v>Meningococo</v>
      </c>
      <c r="D184" s="59" t="str">
        <f>IF(ISERROR(VLOOKUP(Salidas!$A184,Inventario!$A$2:$M$21,4,FALSE)),"",VLOOKUP(Salidas!$A184,Inventario!$A$2:$M$21,4,FALSE))</f>
        <v>Cobo Medical</v>
      </c>
      <c r="E184" s="59" t="str">
        <f>IF(ISERROR(VLOOKUP(Salidas!$A184,Inventario!$A$2:$M$21,5,FALSE)),"",VLOOKUP(Salidas!$A184,Inventario!$A$2:$M$21,5,FALSE))</f>
        <v>Pfizer</v>
      </c>
      <c r="F184" s="60" t="str">
        <f>IF(ISERROR(VLOOKUP(Salidas!$A184,Inventario!$A$2:$M$21,6,FALSE)),"",VLOOKUP(Salidas!$A184,Inventario!$A$2:$M$21,6,FALSE))</f>
        <v>3904</v>
      </c>
      <c r="G184" s="274">
        <f>IF(ISERROR(VLOOKUP(Salidas!$A184,Inventario!$A$2:$M$21,7,FALSE)),,VLOOKUP(Salidas!$A184,Inventario!$A$2:$M$21,7,FALSE))</f>
        <v>1</v>
      </c>
      <c r="H184" s="275">
        <f>IF(ISERROR(VLOOKUP(Salidas!$A184,Inventario!$A$2:$M$21,8,FALSE)),,VLOOKUP(Salidas!$A184,Inventario!$A$2:$M$21,8,FALSE))</f>
        <v>427</v>
      </c>
      <c r="I184" s="275">
        <f>IF(ISERROR(VLOOKUP(Salidas!$A184,Inventario!$A$2:$M$21,9,FALSE)),,VLOOKUP(Salidas!$A184,Inventario!$A$2:$M$21,9,FALSE))</f>
        <v>427</v>
      </c>
      <c r="J184" s="269">
        <v>44492</v>
      </c>
      <c r="K184" s="62" t="s">
        <v>158</v>
      </c>
      <c r="L184" s="270">
        <f>IF(ISERROR(VLOOKUP(Salidas!$K184,Entradas!$H$1:$I$412,2,FALSE)),"",VLOOKUP(Salidas!$K184,Entradas!$H$1:$I$412,2,FALSE))</f>
        <v>44592</v>
      </c>
      <c r="M184" s="63">
        <v>1</v>
      </c>
      <c r="N184" s="276" t="s">
        <v>375</v>
      </c>
      <c r="O184" s="275">
        <f>IF(Salidas!$N184="Particular",VLOOKUP(Salidas!$A184,'PPTO Conservador'!$D$1:$L$26,8,0),IF(Salidas!$N184="Complementario",VLOOKUP(Salidas!$A184,'PPTO Conservador'!$D$1:$L$26,9,FALSE),))</f>
        <v>200000</v>
      </c>
      <c r="P184" s="275">
        <f>Salidas!$M184*Salidas!$I184</f>
        <v>427</v>
      </c>
      <c r="Q184" s="275">
        <f>Salidas!$M184*Salidas!$O184</f>
        <v>200000</v>
      </c>
      <c r="R184" s="276"/>
      <c r="S184" s="64"/>
      <c r="T184" s="64"/>
      <c r="U184" s="64"/>
      <c r="V184" s="64"/>
      <c r="W184" s="64"/>
      <c r="X184" s="64"/>
      <c r="Y184" s="64"/>
      <c r="Z184" s="64"/>
    </row>
    <row r="185" spans="1:26" ht="15.75" customHeight="1">
      <c r="A185" s="57" t="s">
        <v>67</v>
      </c>
      <c r="B185" s="58" t="str">
        <f>IF(ISERROR(VLOOKUP(Salidas!$A185,Inventario!$A$2:$M$21,2,FALSE)),"",VLOOKUP(Salidas!$A185,Inventario!$A$2:$M$21,2,FALSE))</f>
        <v>Fluarix</v>
      </c>
      <c r="C185" s="58" t="str">
        <f>IF(ISERROR(VLOOKUP(Salidas!$A185,Inventario!$A$2:$M$21,3,FALSE)),"",VLOOKUP(Salidas!$A185,Inventario!$A$2:$M$21,3,FALSE))</f>
        <v>Influenza Tetra</v>
      </c>
      <c r="D185" s="59" t="str">
        <f>IF(ISERROR(VLOOKUP(Salidas!$A185,Inventario!$A$2:$M$21,4,FALSE)),"",VLOOKUP(Salidas!$A185,Inventario!$A$2:$M$21,4,FALSE))</f>
        <v>Cobo Medical</v>
      </c>
      <c r="E185" s="59" t="str">
        <f>IF(ISERROR(VLOOKUP(Salidas!$A185,Inventario!$A$2:$M$21,5,FALSE)),"",VLOOKUP(Salidas!$A185,Inventario!$A$2:$M$21,5,FALSE))</f>
        <v>Glaxo</v>
      </c>
      <c r="F185" s="60" t="str">
        <f>IF(ISERROR(VLOOKUP(Salidas!$A185,Inventario!$A$2:$M$21,6,FALSE)),"",VLOOKUP(Salidas!$A185,Inventario!$A$2:$M$21,6,FALSE))</f>
        <v>13227</v>
      </c>
      <c r="G185" s="274">
        <f>IF(ISERROR(VLOOKUP(Salidas!$A185,Inventario!$A$2:$M$21,7,FALSE)),,VLOOKUP(Salidas!$A185,Inventario!$A$2:$M$21,7,FALSE))</f>
        <v>1</v>
      </c>
      <c r="H185" s="275">
        <f>IF(ISERROR(VLOOKUP(Salidas!$A185,Inventario!$A$2:$M$21,8,FALSE)),,VLOOKUP(Salidas!$A185,Inventario!$A$2:$M$21,8,FALSE))</f>
        <v>3</v>
      </c>
      <c r="I185" s="275">
        <f>IF(ISERROR(VLOOKUP(Salidas!$A185,Inventario!$A$2:$M$21,9,FALSE)),,VLOOKUP(Salidas!$A185,Inventario!$A$2:$M$21,9,FALSE))</f>
        <v>3</v>
      </c>
      <c r="J185" s="269">
        <v>44497</v>
      </c>
      <c r="K185" s="62" t="s">
        <v>181</v>
      </c>
      <c r="L185" s="270">
        <f>IF(ISERROR(VLOOKUP(Salidas!$K185,Entradas!$H$1:$I$412,2,FALSE)),"",VLOOKUP(Salidas!$K185,Entradas!$H$1:$I$412,2,FALSE))</f>
        <v>44561</v>
      </c>
      <c r="M185" s="63">
        <v>1</v>
      </c>
      <c r="N185" s="276" t="s">
        <v>375</v>
      </c>
      <c r="O185" s="275">
        <f>IF(Salidas!$N185="Particular",VLOOKUP(Salidas!$A185,'PPTO Conservador'!$D$1:$L$26,8,0),IF(Salidas!$N185="Complementario",VLOOKUP(Salidas!$A185,'PPTO Conservador'!$D$1:$L$26,9,FALSE),))</f>
        <v>65000</v>
      </c>
      <c r="P185" s="275">
        <f>Salidas!$M185*Salidas!$I185</f>
        <v>3</v>
      </c>
      <c r="Q185" s="275">
        <f>Salidas!$M185*Salidas!$O185</f>
        <v>65000</v>
      </c>
      <c r="R185" s="276"/>
      <c r="S185" s="64"/>
      <c r="T185" s="64"/>
      <c r="U185" s="64"/>
      <c r="V185" s="64"/>
      <c r="W185" s="64"/>
      <c r="X185" s="64"/>
      <c r="Y185" s="64"/>
      <c r="Z185" s="64"/>
    </row>
    <row r="186" spans="1:26" ht="15.75" customHeight="1">
      <c r="A186" s="57" t="s">
        <v>67</v>
      </c>
      <c r="B186" s="58" t="str">
        <f>IF(ISERROR(VLOOKUP(Salidas!$A186,Inventario!$A$2:$M$21,2,FALSE)),"",VLOOKUP(Salidas!$A186,Inventario!$A$2:$M$21,2,FALSE))</f>
        <v>Fluarix</v>
      </c>
      <c r="C186" s="58" t="str">
        <f>IF(ISERROR(VLOOKUP(Salidas!$A186,Inventario!$A$2:$M$21,3,FALSE)),"",VLOOKUP(Salidas!$A186,Inventario!$A$2:$M$21,3,FALSE))</f>
        <v>Influenza Tetra</v>
      </c>
      <c r="D186" s="59" t="str">
        <f>IF(ISERROR(VLOOKUP(Salidas!$A186,Inventario!$A$2:$M$21,4,FALSE)),"",VLOOKUP(Salidas!$A186,Inventario!$A$2:$M$21,4,FALSE))</f>
        <v>Cobo Medical</v>
      </c>
      <c r="E186" s="59" t="str">
        <f>IF(ISERROR(VLOOKUP(Salidas!$A186,Inventario!$A$2:$M$21,5,FALSE)),"",VLOOKUP(Salidas!$A186,Inventario!$A$2:$M$21,5,FALSE))</f>
        <v>Glaxo</v>
      </c>
      <c r="F186" s="60" t="str">
        <f>IF(ISERROR(VLOOKUP(Salidas!$A186,Inventario!$A$2:$M$21,6,FALSE)),"",VLOOKUP(Salidas!$A186,Inventario!$A$2:$M$21,6,FALSE))</f>
        <v>13227</v>
      </c>
      <c r="G186" s="274">
        <f>IF(ISERROR(VLOOKUP(Salidas!$A186,Inventario!$A$2:$M$21,7,FALSE)),,VLOOKUP(Salidas!$A186,Inventario!$A$2:$M$21,7,FALSE))</f>
        <v>1</v>
      </c>
      <c r="H186" s="275">
        <f>IF(ISERROR(VLOOKUP(Salidas!$A186,Inventario!$A$2:$M$21,8,FALSE)),,VLOOKUP(Salidas!$A186,Inventario!$A$2:$M$21,8,FALSE))</f>
        <v>3</v>
      </c>
      <c r="I186" s="275">
        <f>IF(ISERROR(VLOOKUP(Salidas!$A186,Inventario!$A$2:$M$21,9,FALSE)),,VLOOKUP(Salidas!$A186,Inventario!$A$2:$M$21,9,FALSE))</f>
        <v>3</v>
      </c>
      <c r="J186" s="269">
        <v>44497</v>
      </c>
      <c r="K186" s="62" t="s">
        <v>181</v>
      </c>
      <c r="L186" s="270">
        <f>IF(ISERROR(VLOOKUP(Salidas!$K186,Entradas!$H$1:$I$412,2,FALSE)),"",VLOOKUP(Salidas!$K186,Entradas!$H$1:$I$412,2,FALSE))</f>
        <v>44561</v>
      </c>
      <c r="M186" s="63">
        <v>1</v>
      </c>
      <c r="N186" s="276" t="s">
        <v>375</v>
      </c>
      <c r="O186" s="275">
        <f>IF(Salidas!$N186="Particular",VLOOKUP(Salidas!$A186,'PPTO Conservador'!$D$1:$L$26,8,0),IF(Salidas!$N186="Complementario",VLOOKUP(Salidas!$A186,'PPTO Conservador'!$D$1:$L$26,9,FALSE),))</f>
        <v>65000</v>
      </c>
      <c r="P186" s="275">
        <f>Salidas!$M186*Salidas!$I186</f>
        <v>3</v>
      </c>
      <c r="Q186" s="275">
        <f>Salidas!$M186*Salidas!$O186</f>
        <v>65000</v>
      </c>
      <c r="R186" s="276"/>
      <c r="S186" s="64"/>
      <c r="T186" s="64"/>
      <c r="U186" s="64"/>
      <c r="V186" s="64"/>
      <c r="W186" s="64"/>
      <c r="X186" s="64"/>
      <c r="Y186" s="64"/>
      <c r="Z186" s="64"/>
    </row>
    <row r="187" spans="1:26" ht="15.75" customHeight="1">
      <c r="A187" s="57" t="s">
        <v>47</v>
      </c>
      <c r="B187" s="58" t="str">
        <f>IF(ISERROR(VLOOKUP(Salidas!$A187,Inventario!$A$2:$M$21,2,FALSE)),"",VLOOKUP(Salidas!$A187,Inventario!$A$2:$M$21,2,FALSE))</f>
        <v>Nimenrix</v>
      </c>
      <c r="C187" s="58" t="str">
        <f>IF(ISERROR(VLOOKUP(Salidas!$A187,Inventario!$A$2:$M$21,3,FALSE)),"",VLOOKUP(Salidas!$A187,Inventario!$A$2:$M$21,3,FALSE))</f>
        <v>Meningococo</v>
      </c>
      <c r="D187" s="59" t="str">
        <f>IF(ISERROR(VLOOKUP(Salidas!$A187,Inventario!$A$2:$M$21,4,FALSE)),"",VLOOKUP(Salidas!$A187,Inventario!$A$2:$M$21,4,FALSE))</f>
        <v>Cobo Medical</v>
      </c>
      <c r="E187" s="59" t="str">
        <f>IF(ISERROR(VLOOKUP(Salidas!$A187,Inventario!$A$2:$M$21,5,FALSE)),"",VLOOKUP(Salidas!$A187,Inventario!$A$2:$M$21,5,FALSE))</f>
        <v>Pfizer</v>
      </c>
      <c r="F187" s="60" t="str">
        <f>IF(ISERROR(VLOOKUP(Salidas!$A187,Inventario!$A$2:$M$21,6,FALSE)),"",VLOOKUP(Salidas!$A187,Inventario!$A$2:$M$21,6,FALSE))</f>
        <v>3904</v>
      </c>
      <c r="G187" s="274">
        <f>IF(ISERROR(VLOOKUP(Salidas!$A187,Inventario!$A$2:$M$21,7,FALSE)),,VLOOKUP(Salidas!$A187,Inventario!$A$2:$M$21,7,FALSE))</f>
        <v>1</v>
      </c>
      <c r="H187" s="275">
        <f>IF(ISERROR(VLOOKUP(Salidas!$A187,Inventario!$A$2:$M$21,8,FALSE)),,VLOOKUP(Salidas!$A187,Inventario!$A$2:$M$21,8,FALSE))</f>
        <v>427</v>
      </c>
      <c r="I187" s="275">
        <f>IF(ISERROR(VLOOKUP(Salidas!$A187,Inventario!$A$2:$M$21,9,FALSE)),,VLOOKUP(Salidas!$A187,Inventario!$A$2:$M$21,9,FALSE))</f>
        <v>427</v>
      </c>
      <c r="J187" s="269">
        <v>44497</v>
      </c>
      <c r="K187" s="62" t="s">
        <v>169</v>
      </c>
      <c r="L187" s="270">
        <f>IF(ISERROR(VLOOKUP(Salidas!$K187,Entradas!$H$1:$I$412,2,FALSE)),"",VLOOKUP(Salidas!$K187,Entradas!$H$1:$I$412,2,FALSE))</f>
        <v>44834</v>
      </c>
      <c r="M187" s="63">
        <v>1</v>
      </c>
      <c r="N187" s="276" t="s">
        <v>375</v>
      </c>
      <c r="O187" s="275">
        <f>IF(Salidas!$N187="Particular",VLOOKUP(Salidas!$A187,'PPTO Conservador'!$D$1:$L$26,8,0),IF(Salidas!$N187="Complementario",VLOOKUP(Salidas!$A187,'PPTO Conservador'!$D$1:$L$26,9,FALSE),))</f>
        <v>200000</v>
      </c>
      <c r="P187" s="275">
        <f>Salidas!$M187*Salidas!$I187</f>
        <v>427</v>
      </c>
      <c r="Q187" s="275">
        <f>Salidas!$M187*Salidas!$O187</f>
        <v>200000</v>
      </c>
      <c r="R187" s="276"/>
      <c r="S187" s="64"/>
      <c r="T187" s="64"/>
      <c r="U187" s="64"/>
      <c r="V187" s="64"/>
      <c r="W187" s="64"/>
      <c r="X187" s="64"/>
      <c r="Y187" s="64"/>
      <c r="Z187" s="64"/>
    </row>
    <row r="188" spans="1:26" ht="15.75" customHeight="1">
      <c r="A188" s="57" t="s">
        <v>54</v>
      </c>
      <c r="B188" s="58" t="str">
        <f>IF(ISERROR(VLOOKUP(Salidas!$A188,Inventario!$A$2:$M$21,2,FALSE)),"",VLOOKUP(Salidas!$A188,Inventario!$A$2:$M$21,2,FALSE))</f>
        <v>Prevenar</v>
      </c>
      <c r="C188" s="58" t="str">
        <f>IF(ISERROR(VLOOKUP(Salidas!$A188,Inventario!$A$2:$M$21,3,FALSE)),"",VLOOKUP(Salidas!$A188,Inventario!$A$2:$M$21,3,FALSE))</f>
        <v>Neumococo 13V</v>
      </c>
      <c r="D188" s="59" t="str">
        <f>IF(ISERROR(VLOOKUP(Salidas!$A188,Inventario!$A$2:$M$21,4,FALSE)),"",VLOOKUP(Salidas!$A188,Inventario!$A$2:$M$21,4,FALSE))</f>
        <v>Cobo Medical</v>
      </c>
      <c r="E188" s="59" t="str">
        <f>IF(ISERROR(VLOOKUP(Salidas!$A188,Inventario!$A$2:$M$21,5,FALSE)),"",VLOOKUP(Salidas!$A188,Inventario!$A$2:$M$21,5,FALSE))</f>
        <v>Pfizer</v>
      </c>
      <c r="F188" s="60" t="str">
        <f>IF(ISERROR(VLOOKUP(Salidas!$A188,Inventario!$A$2:$M$21,6,FALSE)),"",VLOOKUP(Salidas!$A188,Inventario!$A$2:$M$21,6,FALSE))</f>
        <v>2156</v>
      </c>
      <c r="G188" s="274">
        <f>IF(ISERROR(VLOOKUP(Salidas!$A188,Inventario!$A$2:$M$21,7,FALSE)),,VLOOKUP(Salidas!$A188,Inventario!$A$2:$M$21,7,FALSE))</f>
        <v>1</v>
      </c>
      <c r="H188" s="275">
        <f>IF(ISERROR(VLOOKUP(Salidas!$A188,Inventario!$A$2:$M$21,8,FALSE)),,VLOOKUP(Salidas!$A188,Inventario!$A$2:$M$21,8,FALSE))</f>
        <v>257</v>
      </c>
      <c r="I188" s="275">
        <f>IF(ISERROR(VLOOKUP(Salidas!$A188,Inventario!$A$2:$M$21,9,FALSE)),,VLOOKUP(Salidas!$A188,Inventario!$A$2:$M$21,9,FALSE))</f>
        <v>257</v>
      </c>
      <c r="J188" s="269">
        <v>44497</v>
      </c>
      <c r="K188" s="62" t="s">
        <v>167</v>
      </c>
      <c r="L188" s="270">
        <f>IF(ISERROR(VLOOKUP(Salidas!$K188,Entradas!$H$1:$I$412,2,FALSE)),"",VLOOKUP(Salidas!$K188,Entradas!$H$1:$I$412,2,FALSE))</f>
        <v>44865</v>
      </c>
      <c r="M188" s="63">
        <v>1</v>
      </c>
      <c r="N188" s="276" t="s">
        <v>375</v>
      </c>
      <c r="O188" s="275">
        <f>IF(Salidas!$N188="Particular",VLOOKUP(Salidas!$A188,'PPTO Conservador'!$D$1:$L$26,8,0),IF(Salidas!$N188="Complementario",VLOOKUP(Salidas!$A188,'PPTO Conservador'!$D$1:$L$26,9,FALSE),))</f>
        <v>235000</v>
      </c>
      <c r="P188" s="275">
        <f>Salidas!$M188*Salidas!$I188</f>
        <v>257</v>
      </c>
      <c r="Q188" s="275">
        <f>Salidas!$M188*Salidas!$O188</f>
        <v>235000</v>
      </c>
      <c r="R188" s="276"/>
      <c r="S188" s="64"/>
      <c r="T188" s="64"/>
      <c r="U188" s="64"/>
      <c r="V188" s="64"/>
      <c r="W188" s="64"/>
      <c r="X188" s="64"/>
      <c r="Y188" s="64"/>
      <c r="Z188" s="64"/>
    </row>
    <row r="189" spans="1:26" ht="15.75" customHeight="1">
      <c r="A189" s="57" t="s">
        <v>67</v>
      </c>
      <c r="B189" s="58" t="str">
        <f>IF(ISERROR(VLOOKUP(Salidas!$A189,Inventario!$A$2:$M$21,2,FALSE)),"",VLOOKUP(Salidas!$A189,Inventario!$A$2:$M$21,2,FALSE))</f>
        <v>Fluarix</v>
      </c>
      <c r="C189" s="58" t="str">
        <f>IF(ISERROR(VLOOKUP(Salidas!$A189,Inventario!$A$2:$M$21,3,FALSE)),"",VLOOKUP(Salidas!$A189,Inventario!$A$2:$M$21,3,FALSE))</f>
        <v>Influenza Tetra</v>
      </c>
      <c r="D189" s="59" t="str">
        <f>IF(ISERROR(VLOOKUP(Salidas!$A189,Inventario!$A$2:$M$21,4,FALSE)),"",VLOOKUP(Salidas!$A189,Inventario!$A$2:$M$21,4,FALSE))</f>
        <v>Cobo Medical</v>
      </c>
      <c r="E189" s="59" t="str">
        <f>IF(ISERROR(VLOOKUP(Salidas!$A189,Inventario!$A$2:$M$21,5,FALSE)),"",VLOOKUP(Salidas!$A189,Inventario!$A$2:$M$21,5,FALSE))</f>
        <v>Glaxo</v>
      </c>
      <c r="F189" s="60" t="str">
        <f>IF(ISERROR(VLOOKUP(Salidas!$A189,Inventario!$A$2:$M$21,6,FALSE)),"",VLOOKUP(Salidas!$A189,Inventario!$A$2:$M$21,6,FALSE))</f>
        <v>13227</v>
      </c>
      <c r="G189" s="274">
        <f>IF(ISERROR(VLOOKUP(Salidas!$A189,Inventario!$A$2:$M$21,7,FALSE)),,VLOOKUP(Salidas!$A189,Inventario!$A$2:$M$21,7,FALSE))</f>
        <v>1</v>
      </c>
      <c r="H189" s="275">
        <f>IF(ISERROR(VLOOKUP(Salidas!$A189,Inventario!$A$2:$M$21,8,FALSE)),,VLOOKUP(Salidas!$A189,Inventario!$A$2:$M$21,8,FALSE))</f>
        <v>3</v>
      </c>
      <c r="I189" s="275">
        <f>IF(ISERROR(VLOOKUP(Salidas!$A189,Inventario!$A$2:$M$21,9,FALSE)),,VLOOKUP(Salidas!$A189,Inventario!$A$2:$M$21,9,FALSE))</f>
        <v>3</v>
      </c>
      <c r="J189" s="269">
        <v>44497</v>
      </c>
      <c r="K189" s="62" t="s">
        <v>181</v>
      </c>
      <c r="L189" s="270">
        <f>IF(ISERROR(VLOOKUP(Salidas!$K189,Entradas!$H$1:$I$412,2,FALSE)),"",VLOOKUP(Salidas!$K189,Entradas!$H$1:$I$412,2,FALSE))</f>
        <v>44561</v>
      </c>
      <c r="M189" s="63">
        <v>1</v>
      </c>
      <c r="N189" s="276" t="s">
        <v>375</v>
      </c>
      <c r="O189" s="275">
        <f>IF(Salidas!$N189="Particular",VLOOKUP(Salidas!$A189,'PPTO Conservador'!$D$1:$L$26,8,0),IF(Salidas!$N189="Complementario",VLOOKUP(Salidas!$A189,'PPTO Conservador'!$D$1:$L$26,9,FALSE),))</f>
        <v>65000</v>
      </c>
      <c r="P189" s="275">
        <f>Salidas!$M189*Salidas!$I189</f>
        <v>3</v>
      </c>
      <c r="Q189" s="275">
        <f>Salidas!$M189*Salidas!$O189</f>
        <v>65000</v>
      </c>
      <c r="R189" s="276"/>
      <c r="S189" s="64"/>
      <c r="T189" s="64"/>
      <c r="U189" s="64"/>
      <c r="V189" s="64"/>
      <c r="W189" s="64"/>
      <c r="X189" s="64"/>
      <c r="Y189" s="64"/>
      <c r="Z189" s="64"/>
    </row>
    <row r="190" spans="1:26" ht="15.75" customHeight="1">
      <c r="A190" s="57" t="s">
        <v>47</v>
      </c>
      <c r="B190" s="58" t="str">
        <f>IF(ISERROR(VLOOKUP(Salidas!$A190,Inventario!$A$2:$M$21,2,FALSE)),"",VLOOKUP(Salidas!$A190,Inventario!$A$2:$M$21,2,FALSE))</f>
        <v>Nimenrix</v>
      </c>
      <c r="C190" s="58" t="str">
        <f>IF(ISERROR(VLOOKUP(Salidas!$A190,Inventario!$A$2:$M$21,3,FALSE)),"",VLOOKUP(Salidas!$A190,Inventario!$A$2:$M$21,3,FALSE))</f>
        <v>Meningococo</v>
      </c>
      <c r="D190" s="59" t="str">
        <f>IF(ISERROR(VLOOKUP(Salidas!$A190,Inventario!$A$2:$M$21,4,FALSE)),"",VLOOKUP(Salidas!$A190,Inventario!$A$2:$M$21,4,FALSE))</f>
        <v>Cobo Medical</v>
      </c>
      <c r="E190" s="59" t="str">
        <f>IF(ISERROR(VLOOKUP(Salidas!$A190,Inventario!$A$2:$M$21,5,FALSE)),"",VLOOKUP(Salidas!$A190,Inventario!$A$2:$M$21,5,FALSE))</f>
        <v>Pfizer</v>
      </c>
      <c r="F190" s="60" t="str">
        <f>IF(ISERROR(VLOOKUP(Salidas!$A190,Inventario!$A$2:$M$21,6,FALSE)),"",VLOOKUP(Salidas!$A190,Inventario!$A$2:$M$21,6,FALSE))</f>
        <v>3904</v>
      </c>
      <c r="G190" s="274">
        <f>IF(ISERROR(VLOOKUP(Salidas!$A190,Inventario!$A$2:$M$21,7,FALSE)),,VLOOKUP(Salidas!$A190,Inventario!$A$2:$M$21,7,FALSE))</f>
        <v>1</v>
      </c>
      <c r="H190" s="275">
        <f>IF(ISERROR(VLOOKUP(Salidas!$A190,Inventario!$A$2:$M$21,8,FALSE)),,VLOOKUP(Salidas!$A190,Inventario!$A$2:$M$21,8,FALSE))</f>
        <v>427</v>
      </c>
      <c r="I190" s="275">
        <f>IF(ISERROR(VLOOKUP(Salidas!$A190,Inventario!$A$2:$M$21,9,FALSE)),,VLOOKUP(Salidas!$A190,Inventario!$A$2:$M$21,9,FALSE))</f>
        <v>427</v>
      </c>
      <c r="J190" s="269">
        <v>44498</v>
      </c>
      <c r="K190" s="62" t="s">
        <v>169</v>
      </c>
      <c r="L190" s="270">
        <f>IF(ISERROR(VLOOKUP(Salidas!$K190,Entradas!$H$1:$I$412,2,FALSE)),"",VLOOKUP(Salidas!$K190,Entradas!$H$1:$I$412,2,FALSE))</f>
        <v>44834</v>
      </c>
      <c r="M190" s="63">
        <v>1</v>
      </c>
      <c r="N190" s="276" t="s">
        <v>375</v>
      </c>
      <c r="O190" s="275">
        <f>IF(Salidas!$N190="Particular",VLOOKUP(Salidas!$A190,'PPTO Conservador'!$D$1:$L$26,8,0),IF(Salidas!$N190="Complementario",VLOOKUP(Salidas!$A190,'PPTO Conservador'!$D$1:$L$26,9,FALSE),))</f>
        <v>200000</v>
      </c>
      <c r="P190" s="275">
        <f>Salidas!$M190*Salidas!$I190</f>
        <v>427</v>
      </c>
      <c r="Q190" s="275">
        <f>Salidas!$M190*Salidas!$O190</f>
        <v>200000</v>
      </c>
      <c r="R190" s="276"/>
      <c r="S190" s="64"/>
      <c r="T190" s="64"/>
      <c r="U190" s="64"/>
      <c r="V190" s="64"/>
      <c r="W190" s="64"/>
      <c r="X190" s="64"/>
      <c r="Y190" s="64"/>
      <c r="Z190" s="64"/>
    </row>
    <row r="191" spans="1:26" ht="15.75" customHeight="1">
      <c r="A191" s="57" t="s">
        <v>67</v>
      </c>
      <c r="B191" s="58" t="str">
        <f>IF(ISERROR(VLOOKUP(Salidas!$A191,Inventario!$A$2:$M$21,2,FALSE)),"",VLOOKUP(Salidas!$A191,Inventario!$A$2:$M$21,2,FALSE))</f>
        <v>Fluarix</v>
      </c>
      <c r="C191" s="58" t="str">
        <f>IF(ISERROR(VLOOKUP(Salidas!$A191,Inventario!$A$2:$M$21,3,FALSE)),"",VLOOKUP(Salidas!$A191,Inventario!$A$2:$M$21,3,FALSE))</f>
        <v>Influenza Tetra</v>
      </c>
      <c r="D191" s="59" t="str">
        <f>IF(ISERROR(VLOOKUP(Salidas!$A191,Inventario!$A$2:$M$21,4,FALSE)),"",VLOOKUP(Salidas!$A191,Inventario!$A$2:$M$21,4,FALSE))</f>
        <v>Cobo Medical</v>
      </c>
      <c r="E191" s="59" t="str">
        <f>IF(ISERROR(VLOOKUP(Salidas!$A191,Inventario!$A$2:$M$21,5,FALSE)),"",VLOOKUP(Salidas!$A191,Inventario!$A$2:$M$21,5,FALSE))</f>
        <v>Glaxo</v>
      </c>
      <c r="F191" s="60" t="str">
        <f>IF(ISERROR(VLOOKUP(Salidas!$A191,Inventario!$A$2:$M$21,6,FALSE)),"",VLOOKUP(Salidas!$A191,Inventario!$A$2:$M$21,6,FALSE))</f>
        <v>13227</v>
      </c>
      <c r="G191" s="274">
        <f>IF(ISERROR(VLOOKUP(Salidas!$A191,Inventario!$A$2:$M$21,7,FALSE)),,VLOOKUP(Salidas!$A191,Inventario!$A$2:$M$21,7,FALSE))</f>
        <v>1</v>
      </c>
      <c r="H191" s="275">
        <f>IF(ISERROR(VLOOKUP(Salidas!$A191,Inventario!$A$2:$M$21,8,FALSE)),,VLOOKUP(Salidas!$A191,Inventario!$A$2:$M$21,8,FALSE))</f>
        <v>3</v>
      </c>
      <c r="I191" s="275">
        <f>IF(ISERROR(VLOOKUP(Salidas!$A191,Inventario!$A$2:$M$21,9,FALSE)),,VLOOKUP(Salidas!$A191,Inventario!$A$2:$M$21,9,FALSE))</f>
        <v>3</v>
      </c>
      <c r="J191" s="269">
        <v>44498</v>
      </c>
      <c r="K191" s="62" t="s">
        <v>181</v>
      </c>
      <c r="L191" s="270">
        <f>IF(ISERROR(VLOOKUP(Salidas!$K191,Entradas!$H$1:$I$412,2,FALSE)),"",VLOOKUP(Salidas!$K191,Entradas!$H$1:$I$412,2,FALSE))</f>
        <v>44561</v>
      </c>
      <c r="M191" s="63">
        <v>1</v>
      </c>
      <c r="N191" s="276" t="s">
        <v>1928</v>
      </c>
      <c r="O191" s="275">
        <f>IF(Salidas!$N191="Particular",VLOOKUP(Salidas!$A191,'PPTO Conservador'!$D$1:$L$26,8,0),IF(Salidas!$N191="Complementario",VLOOKUP(Salidas!$A191,'PPTO Conservador'!$D$1:$L$26,9,FALSE),))</f>
        <v>60000</v>
      </c>
      <c r="P191" s="275">
        <f>Salidas!$M191*Salidas!$I191</f>
        <v>3</v>
      </c>
      <c r="Q191" s="275">
        <f>Salidas!$M191*Salidas!$O191</f>
        <v>60000</v>
      </c>
      <c r="R191" s="276"/>
      <c r="S191" s="64"/>
      <c r="T191" s="64"/>
      <c r="U191" s="64"/>
      <c r="V191" s="64"/>
      <c r="W191" s="64"/>
      <c r="X191" s="64"/>
      <c r="Y191" s="64"/>
      <c r="Z191" s="64"/>
    </row>
    <row r="192" spans="1:26" ht="15.75" customHeight="1">
      <c r="A192" s="57" t="s">
        <v>118</v>
      </c>
      <c r="B192" s="58" t="str">
        <f>IF(ISERROR(VLOOKUP(Salidas!$A192,Inventario!$A$2:$M$21,2,FALSE)),"",VLOOKUP(Salidas!$A192,Inventario!$A$2:$M$21,2,FALSE))</f>
        <v>Varivax</v>
      </c>
      <c r="C192" s="58" t="str">
        <f>IF(ISERROR(VLOOKUP(Salidas!$A192,Inventario!$A$2:$M$21,3,FALSE)),"",VLOOKUP(Salidas!$A192,Inventario!$A$2:$M$21,3,FALSE))</f>
        <v>Varicela</v>
      </c>
      <c r="D192" s="59" t="str">
        <f>IF(ISERROR(VLOOKUP(Salidas!$A192,Inventario!$A$2:$M$21,4,FALSE)),"",VLOOKUP(Salidas!$A192,Inventario!$A$2:$M$21,4,FALSE))</f>
        <v>IPS FARALLONES</v>
      </c>
      <c r="E192" s="59" t="str">
        <f>IF(ISERROR(VLOOKUP(Salidas!$A192,Inventario!$A$2:$M$21,5,FALSE)),"",VLOOKUP(Salidas!$A192,Inventario!$A$2:$M$21,5,FALSE))</f>
        <v>Merck</v>
      </c>
      <c r="F192" s="60" t="str">
        <f>IF(ISERROR(VLOOKUP(Salidas!$A192,Inventario!$A$2:$M$21,6,FALSE)),"",VLOOKUP(Salidas!$A192,Inventario!$A$2:$M$21,6,FALSE))</f>
        <v>4500</v>
      </c>
      <c r="G192" s="274">
        <f>IF(ISERROR(VLOOKUP(Salidas!$A192,Inventario!$A$2:$M$21,7,FALSE)),,VLOOKUP(Salidas!$A192,Inventario!$A$2:$M$21,7,FALSE))</f>
        <v>1</v>
      </c>
      <c r="H192" s="275">
        <f>IF(ISERROR(VLOOKUP(Salidas!$A192,Inventario!$A$2:$M$21,8,FALSE)),,VLOOKUP(Salidas!$A192,Inventario!$A$2:$M$21,8,FALSE))</f>
        <v>47</v>
      </c>
      <c r="I192" s="275">
        <f>IF(ISERROR(VLOOKUP(Salidas!$A192,Inventario!$A$2:$M$21,9,FALSE)),,VLOOKUP(Salidas!$A192,Inventario!$A$2:$M$21,9,FALSE))</f>
        <v>47</v>
      </c>
      <c r="J192" s="269">
        <v>44498</v>
      </c>
      <c r="K192" s="62" t="s">
        <v>179</v>
      </c>
      <c r="L192" s="270">
        <f>IF(ISERROR(VLOOKUP(Salidas!$K192,Entradas!$H$1:$I$412,2,FALSE)),"",VLOOKUP(Salidas!$K192,Entradas!$H$1:$I$412,2,FALSE))</f>
        <v>45077</v>
      </c>
      <c r="M192" s="63">
        <v>1</v>
      </c>
      <c r="N192" s="276" t="s">
        <v>1928</v>
      </c>
      <c r="O192" s="275">
        <f>IF(Salidas!$N192="Particular",VLOOKUP(Salidas!$A192,'PPTO Conservador'!$D$1:$L$26,8,0),IF(Salidas!$N192="Complementario",VLOOKUP(Salidas!$A192,'PPTO Conservador'!$D$1:$L$26,9,FALSE),))</f>
        <v>150000</v>
      </c>
      <c r="P192" s="275">
        <f>Salidas!$M192*Salidas!$I192</f>
        <v>47</v>
      </c>
      <c r="Q192" s="275">
        <f>Salidas!$M192*Salidas!$O192</f>
        <v>150000</v>
      </c>
      <c r="R192" s="276"/>
      <c r="S192" s="64"/>
      <c r="T192" s="64"/>
      <c r="U192" s="64"/>
      <c r="V192" s="64"/>
      <c r="W192" s="64"/>
      <c r="X192" s="64"/>
      <c r="Y192" s="64"/>
      <c r="Z192" s="64"/>
    </row>
    <row r="193" spans="1:26" ht="15.75" customHeight="1">
      <c r="A193" s="57" t="s">
        <v>54</v>
      </c>
      <c r="B193" s="58" t="str">
        <f>IF(ISERROR(VLOOKUP(Salidas!$A193,Inventario!$A$2:$M$21,2,FALSE)),"",VLOOKUP(Salidas!$A193,Inventario!$A$2:$M$21,2,FALSE))</f>
        <v>Prevenar</v>
      </c>
      <c r="C193" s="58" t="str">
        <f>IF(ISERROR(VLOOKUP(Salidas!$A193,Inventario!$A$2:$M$21,3,FALSE)),"",VLOOKUP(Salidas!$A193,Inventario!$A$2:$M$21,3,FALSE))</f>
        <v>Neumococo 13V</v>
      </c>
      <c r="D193" s="59" t="str">
        <f>IF(ISERROR(VLOOKUP(Salidas!$A193,Inventario!$A$2:$M$21,4,FALSE)),"",VLOOKUP(Salidas!$A193,Inventario!$A$2:$M$21,4,FALSE))</f>
        <v>Cobo Medical</v>
      </c>
      <c r="E193" s="59" t="str">
        <f>IF(ISERROR(VLOOKUP(Salidas!$A193,Inventario!$A$2:$M$21,5,FALSE)),"",VLOOKUP(Salidas!$A193,Inventario!$A$2:$M$21,5,FALSE))</f>
        <v>Pfizer</v>
      </c>
      <c r="F193" s="60" t="str">
        <f>IF(ISERROR(VLOOKUP(Salidas!$A193,Inventario!$A$2:$M$21,6,FALSE)),"",VLOOKUP(Salidas!$A193,Inventario!$A$2:$M$21,6,FALSE))</f>
        <v>2156</v>
      </c>
      <c r="G193" s="274">
        <f>IF(ISERROR(VLOOKUP(Salidas!$A193,Inventario!$A$2:$M$21,7,FALSE)),,VLOOKUP(Salidas!$A193,Inventario!$A$2:$M$21,7,FALSE))</f>
        <v>1</v>
      </c>
      <c r="H193" s="275">
        <f>IF(ISERROR(VLOOKUP(Salidas!$A193,Inventario!$A$2:$M$21,8,FALSE)),,VLOOKUP(Salidas!$A193,Inventario!$A$2:$M$21,8,FALSE))</f>
        <v>257</v>
      </c>
      <c r="I193" s="275">
        <f>IF(ISERROR(VLOOKUP(Salidas!$A193,Inventario!$A$2:$M$21,9,FALSE)),,VLOOKUP(Salidas!$A193,Inventario!$A$2:$M$21,9,FALSE))</f>
        <v>257</v>
      </c>
      <c r="J193" s="269">
        <v>44498</v>
      </c>
      <c r="K193" s="62" t="s">
        <v>167</v>
      </c>
      <c r="L193" s="270">
        <f>IF(ISERROR(VLOOKUP(Salidas!$K193,Entradas!$H$1:$I$412,2,FALSE)),"",VLOOKUP(Salidas!$K193,Entradas!$H$1:$I$412,2,FALSE))</f>
        <v>44865</v>
      </c>
      <c r="M193" s="63">
        <v>1</v>
      </c>
      <c r="N193" s="276" t="s">
        <v>375</v>
      </c>
      <c r="O193" s="275">
        <f>IF(Salidas!$N193="Particular",VLOOKUP(Salidas!$A193,'PPTO Conservador'!$D$1:$L$26,8,0),IF(Salidas!$N193="Complementario",VLOOKUP(Salidas!$A193,'PPTO Conservador'!$D$1:$L$26,9,FALSE),))</f>
        <v>235000</v>
      </c>
      <c r="P193" s="275">
        <f>Salidas!$M193*Salidas!$I193</f>
        <v>257</v>
      </c>
      <c r="Q193" s="275">
        <f>Salidas!$M193*Salidas!$O193</f>
        <v>235000</v>
      </c>
      <c r="R193" s="276"/>
      <c r="S193" s="64"/>
      <c r="T193" s="64"/>
      <c r="U193" s="64"/>
      <c r="V193" s="64"/>
      <c r="W193" s="64"/>
      <c r="X193" s="64"/>
      <c r="Y193" s="64"/>
      <c r="Z193" s="64"/>
    </row>
    <row r="194" spans="1:26" ht="15.75" customHeight="1">
      <c r="A194" s="57" t="s">
        <v>77</v>
      </c>
      <c r="B194" s="58" t="str">
        <f>IF(ISERROR(VLOOKUP(Salidas!$A194,Inventario!$A$2:$M$21,2,FALSE)),"",VLOOKUP(Salidas!$A194,Inventario!$A$2:$M$21,2,FALSE))</f>
        <v>Hexaxim</v>
      </c>
      <c r="C194" s="58" t="str">
        <f>IF(ISERROR(VLOOKUP(Salidas!$A194,Inventario!$A$2:$M$21,3,FALSE)),"",VLOOKUP(Salidas!$A194,Inventario!$A$2:$M$21,3,FALSE))</f>
        <v>DPAT + VPI + HIB + HB</v>
      </c>
      <c r="D194" s="59" t="str">
        <f>IF(ISERROR(VLOOKUP(Salidas!$A194,Inventario!$A$2:$M$21,4,FALSE)),"",VLOOKUP(Salidas!$A194,Inventario!$A$2:$M$21,4,FALSE))</f>
        <v>IPS FARALLONES</v>
      </c>
      <c r="E194" s="59" t="str">
        <f>IF(ISERROR(VLOOKUP(Salidas!$A194,Inventario!$A$2:$M$21,5,FALSE)),"",VLOOKUP(Salidas!$A194,Inventario!$A$2:$M$21,5,FALSE))</f>
        <v>Sanofi</v>
      </c>
      <c r="F194" s="60" t="str">
        <f>IF(ISERROR(VLOOKUP(Salidas!$A194,Inventario!$A$2:$M$21,6,FALSE)),"",VLOOKUP(Salidas!$A194,Inventario!$A$2:$M$21,6,FALSE))</f>
        <v>3800</v>
      </c>
      <c r="G194" s="274">
        <f>IF(ISERROR(VLOOKUP(Salidas!$A194,Inventario!$A$2:$M$21,7,FALSE)),,VLOOKUP(Salidas!$A194,Inventario!$A$2:$M$21,7,FALSE))</f>
        <v>1</v>
      </c>
      <c r="H194" s="275">
        <f>IF(ISERROR(VLOOKUP(Salidas!$A194,Inventario!$A$2:$M$21,8,FALSE)),,VLOOKUP(Salidas!$A194,Inventario!$A$2:$M$21,8,FALSE))</f>
        <v>127</v>
      </c>
      <c r="I194" s="275">
        <f>IF(ISERROR(VLOOKUP(Salidas!$A194,Inventario!$A$2:$M$21,9,FALSE)),,VLOOKUP(Salidas!$A194,Inventario!$A$2:$M$21,9,FALSE))</f>
        <v>127</v>
      </c>
      <c r="J194" s="269">
        <v>44498</v>
      </c>
      <c r="K194" s="62" t="s">
        <v>174</v>
      </c>
      <c r="L194" s="270">
        <f>IF(ISERROR(VLOOKUP(Salidas!$K194,Entradas!$H$1:$I$412,2,FALSE)),"",VLOOKUP(Salidas!$K194,Entradas!$H$1:$I$412,2,FALSE))</f>
        <v>44772</v>
      </c>
      <c r="M194" s="63">
        <v>1</v>
      </c>
      <c r="N194" s="276" t="s">
        <v>375</v>
      </c>
      <c r="O194" s="275">
        <f>IF(Salidas!$N194="Particular",VLOOKUP(Salidas!$A194,'PPTO Conservador'!$D$1:$L$26,8,0),IF(Salidas!$N194="Complementario",VLOOKUP(Salidas!$A194,'PPTO Conservador'!$D$1:$L$26,9,FALSE),))</f>
        <v>220000</v>
      </c>
      <c r="P194" s="275">
        <f>Salidas!$M194*Salidas!$I194</f>
        <v>127</v>
      </c>
      <c r="Q194" s="275">
        <f>Salidas!$M194*Salidas!$O194</f>
        <v>220000</v>
      </c>
      <c r="R194" s="276"/>
      <c r="S194" s="64"/>
      <c r="T194" s="64"/>
      <c r="U194" s="64"/>
      <c r="V194" s="64"/>
      <c r="W194" s="64"/>
      <c r="X194" s="64"/>
      <c r="Y194" s="64"/>
      <c r="Z194" s="64"/>
    </row>
    <row r="195" spans="1:26" ht="15.75" customHeight="1">
      <c r="A195" s="57" t="s">
        <v>96</v>
      </c>
      <c r="B195" s="58" t="str">
        <f>IF(ISERROR(VLOOKUP(Salidas!$A195,Inventario!$A$2:$M$21,2,FALSE)),"",VLOOKUP(Salidas!$A195,Inventario!$A$2:$M$21,2,FALSE))</f>
        <v>Rotateq</v>
      </c>
      <c r="C195" s="58" t="str">
        <f>IF(ISERROR(VLOOKUP(Salidas!$A195,Inventario!$A$2:$M$21,3,FALSE)),"",VLOOKUP(Salidas!$A195,Inventario!$A$2:$M$21,3,FALSE))</f>
        <v>Rotavirus Vivo Atenuado</v>
      </c>
      <c r="D195" s="59" t="str">
        <f>IF(ISERROR(VLOOKUP(Salidas!$A195,Inventario!$A$2:$M$21,4,FALSE)),"",VLOOKUP(Salidas!$A195,Inventario!$A$2:$M$21,4,FALSE))</f>
        <v>IPS FARALLONES</v>
      </c>
      <c r="E195" s="59" t="str">
        <f>IF(ISERROR(VLOOKUP(Salidas!$A195,Inventario!$A$2:$M$21,5,FALSE)),"",VLOOKUP(Salidas!$A195,Inventario!$A$2:$M$21,5,FALSE))</f>
        <v>Merck</v>
      </c>
      <c r="F195" s="60" t="str">
        <f>IF(ISERROR(VLOOKUP(Salidas!$A195,Inventario!$A$2:$M$21,6,FALSE)),"",VLOOKUP(Salidas!$A195,Inventario!$A$2:$M$21,6,FALSE))</f>
        <v>1800</v>
      </c>
      <c r="G195" s="274">
        <f>IF(ISERROR(VLOOKUP(Salidas!$A195,Inventario!$A$2:$M$21,7,FALSE)),,VLOOKUP(Salidas!$A195,Inventario!$A$2:$M$21,7,FALSE))</f>
        <v>1</v>
      </c>
      <c r="H195" s="275">
        <f>IF(ISERROR(VLOOKUP(Salidas!$A195,Inventario!$A$2:$M$21,8,FALSE)),,VLOOKUP(Salidas!$A195,Inventario!$A$2:$M$21,8,FALSE))</f>
        <v>109</v>
      </c>
      <c r="I195" s="275">
        <f>IF(ISERROR(VLOOKUP(Salidas!$A195,Inventario!$A$2:$M$21,9,FALSE)),,VLOOKUP(Salidas!$A195,Inventario!$A$2:$M$21,9,FALSE))</f>
        <v>109</v>
      </c>
      <c r="J195" s="269">
        <v>44498</v>
      </c>
      <c r="K195" s="62" t="s">
        <v>182</v>
      </c>
      <c r="L195" s="270">
        <f>IF(ISERROR(VLOOKUP(Salidas!$K195,Entradas!$H$1:$I$412,2,FALSE)),"",VLOOKUP(Salidas!$K195,Entradas!$H$1:$I$412,2,FALSE))</f>
        <v>44973</v>
      </c>
      <c r="M195" s="63">
        <v>1</v>
      </c>
      <c r="N195" s="276" t="s">
        <v>375</v>
      </c>
      <c r="O195" s="275">
        <f>IF(Salidas!$N195="Particular",VLOOKUP(Salidas!$A195,'PPTO Conservador'!$D$1:$L$26,8,0),IF(Salidas!$N195="Complementario",VLOOKUP(Salidas!$A195,'PPTO Conservador'!$D$1:$L$26,9,FALSE),))</f>
        <v>210000</v>
      </c>
      <c r="P195" s="275">
        <f>Salidas!$M195*Salidas!$I195</f>
        <v>109</v>
      </c>
      <c r="Q195" s="275">
        <f>Salidas!$M195*Salidas!$O195</f>
        <v>210000</v>
      </c>
      <c r="R195" s="276"/>
      <c r="S195" s="64"/>
      <c r="T195" s="64"/>
      <c r="U195" s="64"/>
      <c r="V195" s="64"/>
      <c r="W195" s="64"/>
      <c r="X195" s="64"/>
      <c r="Y195" s="64"/>
      <c r="Z195" s="64"/>
    </row>
    <row r="196" spans="1:26" ht="15.75" customHeight="1">
      <c r="A196" s="57" t="s">
        <v>54</v>
      </c>
      <c r="B196" s="58" t="str">
        <f>IF(ISERROR(VLOOKUP(Salidas!$A196,Inventario!$A$2:$M$21,2,FALSE)),"",VLOOKUP(Salidas!$A196,Inventario!$A$2:$M$21,2,FALSE))</f>
        <v>Prevenar</v>
      </c>
      <c r="C196" s="58" t="str">
        <f>IF(ISERROR(VLOOKUP(Salidas!$A196,Inventario!$A$2:$M$21,3,FALSE)),"",VLOOKUP(Salidas!$A196,Inventario!$A$2:$M$21,3,FALSE))</f>
        <v>Neumococo 13V</v>
      </c>
      <c r="D196" s="59" t="str">
        <f>IF(ISERROR(VLOOKUP(Salidas!$A196,Inventario!$A$2:$M$21,4,FALSE)),"",VLOOKUP(Salidas!$A196,Inventario!$A$2:$M$21,4,FALSE))</f>
        <v>Cobo Medical</v>
      </c>
      <c r="E196" s="59" t="str">
        <f>IF(ISERROR(VLOOKUP(Salidas!$A196,Inventario!$A$2:$M$21,5,FALSE)),"",VLOOKUP(Salidas!$A196,Inventario!$A$2:$M$21,5,FALSE))</f>
        <v>Pfizer</v>
      </c>
      <c r="F196" s="60" t="str">
        <f>IF(ISERROR(VLOOKUP(Salidas!$A196,Inventario!$A$2:$M$21,6,FALSE)),"",VLOOKUP(Salidas!$A196,Inventario!$A$2:$M$21,6,FALSE))</f>
        <v>2156</v>
      </c>
      <c r="G196" s="274">
        <f>IF(ISERROR(VLOOKUP(Salidas!$A196,Inventario!$A$2:$M$21,7,FALSE)),,VLOOKUP(Salidas!$A196,Inventario!$A$2:$M$21,7,FALSE))</f>
        <v>1</v>
      </c>
      <c r="H196" s="275">
        <f>IF(ISERROR(VLOOKUP(Salidas!$A196,Inventario!$A$2:$M$21,8,FALSE)),,VLOOKUP(Salidas!$A196,Inventario!$A$2:$M$21,8,FALSE))</f>
        <v>257</v>
      </c>
      <c r="I196" s="275">
        <f>IF(ISERROR(VLOOKUP(Salidas!$A196,Inventario!$A$2:$M$21,9,FALSE)),,VLOOKUP(Salidas!$A196,Inventario!$A$2:$M$21,9,FALSE))</f>
        <v>257</v>
      </c>
      <c r="J196" s="269">
        <v>44499</v>
      </c>
      <c r="K196" s="62" t="s">
        <v>167</v>
      </c>
      <c r="L196" s="270">
        <f>IF(ISERROR(VLOOKUP(Salidas!$K196,Entradas!$H$1:$I$412,2,FALSE)),"",VLOOKUP(Salidas!$K196,Entradas!$H$1:$I$412,2,FALSE))</f>
        <v>44865</v>
      </c>
      <c r="M196" s="63">
        <v>1</v>
      </c>
      <c r="N196" s="276" t="s">
        <v>375</v>
      </c>
      <c r="O196" s="275">
        <f>IF(Salidas!$N196="Particular",VLOOKUP(Salidas!$A196,'PPTO Conservador'!$D$1:$L$26,8,0),IF(Salidas!$N196="Complementario",VLOOKUP(Salidas!$A196,'PPTO Conservador'!$D$1:$L$26,9,FALSE),))</f>
        <v>235000</v>
      </c>
      <c r="P196" s="275">
        <f>Salidas!$M196*Salidas!$I196</f>
        <v>257</v>
      </c>
      <c r="Q196" s="275">
        <f>Salidas!$M196*Salidas!$O196</f>
        <v>235000</v>
      </c>
      <c r="R196" s="276"/>
      <c r="S196" s="64"/>
      <c r="T196" s="64"/>
      <c r="U196" s="64"/>
      <c r="V196" s="64"/>
      <c r="W196" s="64"/>
      <c r="X196" s="64"/>
      <c r="Y196" s="64"/>
      <c r="Z196" s="64"/>
    </row>
    <row r="197" spans="1:26" ht="15.75" customHeight="1">
      <c r="A197" s="57" t="s">
        <v>77</v>
      </c>
      <c r="B197" s="58" t="str">
        <f>IF(ISERROR(VLOOKUP(Salidas!$A197,Inventario!$A$2:$M$21,2,FALSE)),"",VLOOKUP(Salidas!$A197,Inventario!$A$2:$M$21,2,FALSE))</f>
        <v>Hexaxim</v>
      </c>
      <c r="C197" s="58" t="str">
        <f>IF(ISERROR(VLOOKUP(Salidas!$A197,Inventario!$A$2:$M$21,3,FALSE)),"",VLOOKUP(Salidas!$A197,Inventario!$A$2:$M$21,3,FALSE))</f>
        <v>DPAT + VPI + HIB + HB</v>
      </c>
      <c r="D197" s="59" t="str">
        <f>IF(ISERROR(VLOOKUP(Salidas!$A197,Inventario!$A$2:$M$21,4,FALSE)),"",VLOOKUP(Salidas!$A197,Inventario!$A$2:$M$21,4,FALSE))</f>
        <v>IPS FARALLONES</v>
      </c>
      <c r="E197" s="59" t="str">
        <f>IF(ISERROR(VLOOKUP(Salidas!$A197,Inventario!$A$2:$M$21,5,FALSE)),"",VLOOKUP(Salidas!$A197,Inventario!$A$2:$M$21,5,FALSE))</f>
        <v>Sanofi</v>
      </c>
      <c r="F197" s="60" t="str">
        <f>IF(ISERROR(VLOOKUP(Salidas!$A197,Inventario!$A$2:$M$21,6,FALSE)),"",VLOOKUP(Salidas!$A197,Inventario!$A$2:$M$21,6,FALSE))</f>
        <v>3800</v>
      </c>
      <c r="G197" s="274">
        <f>IF(ISERROR(VLOOKUP(Salidas!$A197,Inventario!$A$2:$M$21,7,FALSE)),,VLOOKUP(Salidas!$A197,Inventario!$A$2:$M$21,7,FALSE))</f>
        <v>1</v>
      </c>
      <c r="H197" s="275">
        <f>IF(ISERROR(VLOOKUP(Salidas!$A197,Inventario!$A$2:$M$21,8,FALSE)),,VLOOKUP(Salidas!$A197,Inventario!$A$2:$M$21,8,FALSE))</f>
        <v>127</v>
      </c>
      <c r="I197" s="275">
        <f>IF(ISERROR(VLOOKUP(Salidas!$A197,Inventario!$A$2:$M$21,9,FALSE)),,VLOOKUP(Salidas!$A197,Inventario!$A$2:$M$21,9,FALSE))</f>
        <v>127</v>
      </c>
      <c r="J197" s="269">
        <v>44499</v>
      </c>
      <c r="K197" s="62" t="s">
        <v>174</v>
      </c>
      <c r="L197" s="270">
        <f>IF(ISERROR(VLOOKUP(Salidas!$K197,Entradas!$H$1:$I$412,2,FALSE)),"",VLOOKUP(Salidas!$K197,Entradas!$H$1:$I$412,2,FALSE))</f>
        <v>44772</v>
      </c>
      <c r="M197" s="63">
        <v>1</v>
      </c>
      <c r="N197" s="276" t="s">
        <v>375</v>
      </c>
      <c r="O197" s="275">
        <f>IF(Salidas!$N197="Particular",VLOOKUP(Salidas!$A197,'PPTO Conservador'!$D$1:$L$26,8,0),IF(Salidas!$N197="Complementario",VLOOKUP(Salidas!$A197,'PPTO Conservador'!$D$1:$L$26,9,FALSE),))</f>
        <v>220000</v>
      </c>
      <c r="P197" s="275">
        <f>Salidas!$M197*Salidas!$I197</f>
        <v>127</v>
      </c>
      <c r="Q197" s="275">
        <f>Salidas!$M197*Salidas!$O197</f>
        <v>220000</v>
      </c>
      <c r="R197" s="276"/>
      <c r="S197" s="64"/>
      <c r="T197" s="64"/>
      <c r="U197" s="64"/>
      <c r="V197" s="64"/>
      <c r="W197" s="64"/>
      <c r="X197" s="64"/>
      <c r="Y197" s="64"/>
      <c r="Z197" s="64"/>
    </row>
    <row r="198" spans="1:26" ht="15.75" customHeight="1">
      <c r="A198" s="57" t="s">
        <v>96</v>
      </c>
      <c r="B198" s="58" t="str">
        <f>IF(ISERROR(VLOOKUP(Salidas!$A198,Inventario!$A$2:$M$21,2,FALSE)),"",VLOOKUP(Salidas!$A198,Inventario!$A$2:$M$21,2,FALSE))</f>
        <v>Rotateq</v>
      </c>
      <c r="C198" s="58" t="str">
        <f>IF(ISERROR(VLOOKUP(Salidas!$A198,Inventario!$A$2:$M$21,3,FALSE)),"",VLOOKUP(Salidas!$A198,Inventario!$A$2:$M$21,3,FALSE))</f>
        <v>Rotavirus Vivo Atenuado</v>
      </c>
      <c r="D198" s="59" t="str">
        <f>IF(ISERROR(VLOOKUP(Salidas!$A198,Inventario!$A$2:$M$21,4,FALSE)),"",VLOOKUP(Salidas!$A198,Inventario!$A$2:$M$21,4,FALSE))</f>
        <v>IPS FARALLONES</v>
      </c>
      <c r="E198" s="59" t="str">
        <f>IF(ISERROR(VLOOKUP(Salidas!$A198,Inventario!$A$2:$M$21,5,FALSE)),"",VLOOKUP(Salidas!$A198,Inventario!$A$2:$M$21,5,FALSE))</f>
        <v>Merck</v>
      </c>
      <c r="F198" s="60" t="str">
        <f>IF(ISERROR(VLOOKUP(Salidas!$A198,Inventario!$A$2:$M$21,6,FALSE)),"",VLOOKUP(Salidas!$A198,Inventario!$A$2:$M$21,6,FALSE))</f>
        <v>1800</v>
      </c>
      <c r="G198" s="274">
        <f>IF(ISERROR(VLOOKUP(Salidas!$A198,Inventario!$A$2:$M$21,7,FALSE)),,VLOOKUP(Salidas!$A198,Inventario!$A$2:$M$21,7,FALSE))</f>
        <v>1</v>
      </c>
      <c r="H198" s="275">
        <f>IF(ISERROR(VLOOKUP(Salidas!$A198,Inventario!$A$2:$M$21,8,FALSE)),,VLOOKUP(Salidas!$A198,Inventario!$A$2:$M$21,8,FALSE))</f>
        <v>109</v>
      </c>
      <c r="I198" s="275">
        <f>IF(ISERROR(VLOOKUP(Salidas!$A198,Inventario!$A$2:$M$21,9,FALSE)),,VLOOKUP(Salidas!$A198,Inventario!$A$2:$M$21,9,FALSE))</f>
        <v>109</v>
      </c>
      <c r="J198" s="269">
        <v>44499</v>
      </c>
      <c r="K198" s="62" t="s">
        <v>182</v>
      </c>
      <c r="L198" s="270">
        <f>IF(ISERROR(VLOOKUP(Salidas!$K198,Entradas!$H$1:$I$412,2,FALSE)),"",VLOOKUP(Salidas!$K198,Entradas!$H$1:$I$412,2,FALSE))</f>
        <v>44973</v>
      </c>
      <c r="M198" s="63">
        <v>1</v>
      </c>
      <c r="N198" s="276" t="s">
        <v>375</v>
      </c>
      <c r="O198" s="275">
        <f>IF(Salidas!$N198="Particular",VLOOKUP(Salidas!$A198,'PPTO Conservador'!$D$1:$L$26,8,0),IF(Salidas!$N198="Complementario",VLOOKUP(Salidas!$A198,'PPTO Conservador'!$D$1:$L$26,9,FALSE),))</f>
        <v>210000</v>
      </c>
      <c r="P198" s="275">
        <f>Salidas!$M198*Salidas!$I198</f>
        <v>109</v>
      </c>
      <c r="Q198" s="275">
        <f>Salidas!$M198*Salidas!$O198</f>
        <v>210000</v>
      </c>
      <c r="R198" s="276"/>
      <c r="S198" s="64"/>
      <c r="T198" s="64"/>
      <c r="U198" s="64"/>
      <c r="V198" s="64"/>
      <c r="W198" s="64"/>
      <c r="X198" s="64"/>
      <c r="Y198" s="64"/>
      <c r="Z198" s="64"/>
    </row>
    <row r="199" spans="1:26" ht="15.75" customHeight="1">
      <c r="A199" s="57" t="s">
        <v>67</v>
      </c>
      <c r="B199" s="58" t="str">
        <f>IF(ISERROR(VLOOKUP(Salidas!$A199,Inventario!$A$2:$M$21,2,FALSE)),"",VLOOKUP(Salidas!$A199,Inventario!$A$2:$M$21,2,FALSE))</f>
        <v>Fluarix</v>
      </c>
      <c r="C199" s="58" t="str">
        <f>IF(ISERROR(VLOOKUP(Salidas!$A199,Inventario!$A$2:$M$21,3,FALSE)),"",VLOOKUP(Salidas!$A199,Inventario!$A$2:$M$21,3,FALSE))</f>
        <v>Influenza Tetra</v>
      </c>
      <c r="D199" s="59" t="str">
        <f>IF(ISERROR(VLOOKUP(Salidas!$A199,Inventario!$A$2:$M$21,4,FALSE)),"",VLOOKUP(Salidas!$A199,Inventario!$A$2:$M$21,4,FALSE))</f>
        <v>Cobo Medical</v>
      </c>
      <c r="E199" s="59" t="str">
        <f>IF(ISERROR(VLOOKUP(Salidas!$A199,Inventario!$A$2:$M$21,5,FALSE)),"",VLOOKUP(Salidas!$A199,Inventario!$A$2:$M$21,5,FALSE))</f>
        <v>Glaxo</v>
      </c>
      <c r="F199" s="60" t="str">
        <f>IF(ISERROR(VLOOKUP(Salidas!$A199,Inventario!$A$2:$M$21,6,FALSE)),"",VLOOKUP(Salidas!$A199,Inventario!$A$2:$M$21,6,FALSE))</f>
        <v>13227</v>
      </c>
      <c r="G199" s="274">
        <f>IF(ISERROR(VLOOKUP(Salidas!$A199,Inventario!$A$2:$M$21,7,FALSE)),,VLOOKUP(Salidas!$A199,Inventario!$A$2:$M$21,7,FALSE))</f>
        <v>1</v>
      </c>
      <c r="H199" s="275">
        <f>IF(ISERROR(VLOOKUP(Salidas!$A199,Inventario!$A$2:$M$21,8,FALSE)),,VLOOKUP(Salidas!$A199,Inventario!$A$2:$M$21,8,FALSE))</f>
        <v>3</v>
      </c>
      <c r="I199" s="275">
        <f>IF(ISERROR(VLOOKUP(Salidas!$A199,Inventario!$A$2:$M$21,9,FALSE)),,VLOOKUP(Salidas!$A199,Inventario!$A$2:$M$21,9,FALSE))</f>
        <v>3</v>
      </c>
      <c r="J199" s="269">
        <v>44499</v>
      </c>
      <c r="K199" s="62" t="s">
        <v>181</v>
      </c>
      <c r="L199" s="270">
        <f>IF(ISERROR(VLOOKUP(Salidas!$K199,Entradas!$H$1:$I$412,2,FALSE)),"",VLOOKUP(Salidas!$K199,Entradas!$H$1:$I$412,2,FALSE))</f>
        <v>44561</v>
      </c>
      <c r="M199" s="63">
        <v>1</v>
      </c>
      <c r="N199" s="276" t="s">
        <v>375</v>
      </c>
      <c r="O199" s="275">
        <f>IF(Salidas!$N199="Particular",VLOOKUP(Salidas!$A199,'PPTO Conservador'!$D$1:$L$26,8,0),IF(Salidas!$N199="Complementario",VLOOKUP(Salidas!$A199,'PPTO Conservador'!$D$1:$L$26,9,FALSE),))</f>
        <v>65000</v>
      </c>
      <c r="P199" s="275">
        <f>Salidas!$M199*Salidas!$I199</f>
        <v>3</v>
      </c>
      <c r="Q199" s="275">
        <f>Salidas!$M199*Salidas!$O199</f>
        <v>65000</v>
      </c>
      <c r="R199" s="276"/>
      <c r="S199" s="64"/>
      <c r="T199" s="64"/>
      <c r="U199" s="64"/>
      <c r="V199" s="64"/>
      <c r="W199" s="64"/>
      <c r="X199" s="64"/>
      <c r="Y199" s="64"/>
      <c r="Z199" s="64"/>
    </row>
    <row r="200" spans="1:26" ht="15.75" customHeight="1">
      <c r="A200" s="57" t="s">
        <v>47</v>
      </c>
      <c r="B200" s="58" t="str">
        <f>IF(ISERROR(VLOOKUP(Salidas!$A200,Inventario!$A$2:$M$21,2,FALSE)),"",VLOOKUP(Salidas!$A200,Inventario!$A$2:$M$21,2,FALSE))</f>
        <v>Nimenrix</v>
      </c>
      <c r="C200" s="58" t="str">
        <f>IF(ISERROR(VLOOKUP(Salidas!$A200,Inventario!$A$2:$M$21,3,FALSE)),"",VLOOKUP(Salidas!$A200,Inventario!$A$2:$M$21,3,FALSE))</f>
        <v>Meningococo</v>
      </c>
      <c r="D200" s="59" t="str">
        <f>IF(ISERROR(VLOOKUP(Salidas!$A200,Inventario!$A$2:$M$21,4,FALSE)),"",VLOOKUP(Salidas!$A200,Inventario!$A$2:$M$21,4,FALSE))</f>
        <v>Cobo Medical</v>
      </c>
      <c r="E200" s="59" t="str">
        <f>IF(ISERROR(VLOOKUP(Salidas!$A200,Inventario!$A$2:$M$21,5,FALSE)),"",VLOOKUP(Salidas!$A200,Inventario!$A$2:$M$21,5,FALSE))</f>
        <v>Pfizer</v>
      </c>
      <c r="F200" s="60" t="str">
        <f>IF(ISERROR(VLOOKUP(Salidas!$A200,Inventario!$A$2:$M$21,6,FALSE)),"",VLOOKUP(Salidas!$A200,Inventario!$A$2:$M$21,6,FALSE))</f>
        <v>3904</v>
      </c>
      <c r="G200" s="274">
        <f>IF(ISERROR(VLOOKUP(Salidas!$A200,Inventario!$A$2:$M$21,7,FALSE)),,VLOOKUP(Salidas!$A200,Inventario!$A$2:$M$21,7,FALSE))</f>
        <v>1</v>
      </c>
      <c r="H200" s="275">
        <f>IF(ISERROR(VLOOKUP(Salidas!$A200,Inventario!$A$2:$M$21,8,FALSE)),,VLOOKUP(Salidas!$A200,Inventario!$A$2:$M$21,8,FALSE))</f>
        <v>427</v>
      </c>
      <c r="I200" s="275">
        <f>IF(ISERROR(VLOOKUP(Salidas!$A200,Inventario!$A$2:$M$21,9,FALSE)),,VLOOKUP(Salidas!$A200,Inventario!$A$2:$M$21,9,FALSE))</f>
        <v>427</v>
      </c>
      <c r="J200" s="269">
        <v>44499</v>
      </c>
      <c r="K200" s="62" t="s">
        <v>169</v>
      </c>
      <c r="L200" s="270">
        <f>IF(ISERROR(VLOOKUP(Salidas!$K200,Entradas!$H$1:$I$412,2,FALSE)),"",VLOOKUP(Salidas!$K200,Entradas!$H$1:$I$412,2,FALSE))</f>
        <v>44834</v>
      </c>
      <c r="M200" s="63">
        <v>1</v>
      </c>
      <c r="N200" s="276" t="s">
        <v>1928</v>
      </c>
      <c r="O200" s="275">
        <f>IF(Salidas!$N200="Particular",VLOOKUP(Salidas!$A200,'PPTO Conservador'!$D$1:$L$26,8,0),IF(Salidas!$N200="Complementario",VLOOKUP(Salidas!$A200,'PPTO Conservador'!$D$1:$L$26,9,FALSE),))</f>
        <v>170000</v>
      </c>
      <c r="P200" s="275">
        <f>Salidas!$M200*Salidas!$I200</f>
        <v>427</v>
      </c>
      <c r="Q200" s="275">
        <f>Salidas!$M200*Salidas!$O200</f>
        <v>170000</v>
      </c>
      <c r="R200" s="276"/>
      <c r="S200" s="64"/>
      <c r="T200" s="64"/>
      <c r="U200" s="64"/>
      <c r="V200" s="64"/>
      <c r="W200" s="64"/>
      <c r="X200" s="64"/>
      <c r="Y200" s="64"/>
      <c r="Z200" s="64"/>
    </row>
    <row r="201" spans="1:26" ht="15.75" customHeight="1">
      <c r="A201" s="57" t="s">
        <v>47</v>
      </c>
      <c r="B201" s="58" t="str">
        <f>IF(ISERROR(VLOOKUP(Salidas!$A201,Inventario!$A$2:$M$21,2,FALSE)),"",VLOOKUP(Salidas!$A201,Inventario!$A$2:$M$21,2,FALSE))</f>
        <v>Nimenrix</v>
      </c>
      <c r="C201" s="58" t="str">
        <f>IF(ISERROR(VLOOKUP(Salidas!$A201,Inventario!$A$2:$M$21,3,FALSE)),"",VLOOKUP(Salidas!$A201,Inventario!$A$2:$M$21,3,FALSE))</f>
        <v>Meningococo</v>
      </c>
      <c r="D201" s="59" t="str">
        <f>IF(ISERROR(VLOOKUP(Salidas!$A201,Inventario!$A$2:$M$21,4,FALSE)),"",VLOOKUP(Salidas!$A201,Inventario!$A$2:$M$21,4,FALSE))</f>
        <v>Cobo Medical</v>
      </c>
      <c r="E201" s="59" t="str">
        <f>IF(ISERROR(VLOOKUP(Salidas!$A201,Inventario!$A$2:$M$21,5,FALSE)),"",VLOOKUP(Salidas!$A201,Inventario!$A$2:$M$21,5,FALSE))</f>
        <v>Pfizer</v>
      </c>
      <c r="F201" s="60" t="str">
        <f>IF(ISERROR(VLOOKUP(Salidas!$A201,Inventario!$A$2:$M$21,6,FALSE)),"",VLOOKUP(Salidas!$A201,Inventario!$A$2:$M$21,6,FALSE))</f>
        <v>3904</v>
      </c>
      <c r="G201" s="274">
        <f>IF(ISERROR(VLOOKUP(Salidas!$A201,Inventario!$A$2:$M$21,7,FALSE)),,VLOOKUP(Salidas!$A201,Inventario!$A$2:$M$21,7,FALSE))</f>
        <v>1</v>
      </c>
      <c r="H201" s="275">
        <f>IF(ISERROR(VLOOKUP(Salidas!$A201,Inventario!$A$2:$M$21,8,FALSE)),,VLOOKUP(Salidas!$A201,Inventario!$A$2:$M$21,8,FALSE))</f>
        <v>427</v>
      </c>
      <c r="I201" s="275">
        <f>IF(ISERROR(VLOOKUP(Salidas!$A201,Inventario!$A$2:$M$21,9,FALSE)),,VLOOKUP(Salidas!$A201,Inventario!$A$2:$M$21,9,FALSE))</f>
        <v>427</v>
      </c>
      <c r="J201" s="269">
        <v>44502</v>
      </c>
      <c r="K201" s="62" t="s">
        <v>169</v>
      </c>
      <c r="L201" s="270">
        <f>IF(ISERROR(VLOOKUP(Salidas!$K201,Entradas!$H$1:$I$412,2,FALSE)),"",VLOOKUP(Salidas!$K201,Entradas!$H$1:$I$412,2,FALSE))</f>
        <v>44834</v>
      </c>
      <c r="M201" s="63">
        <v>1</v>
      </c>
      <c r="N201" s="276" t="s">
        <v>1928</v>
      </c>
      <c r="O201" s="275">
        <f>IF(Salidas!$N201="Particular",VLOOKUP(Salidas!$A201,'PPTO Conservador'!$D$1:$L$26,8,0),IF(Salidas!$N201="Complementario",VLOOKUP(Salidas!$A201,'PPTO Conservador'!$D$1:$L$26,9,FALSE),))</f>
        <v>170000</v>
      </c>
      <c r="P201" s="275">
        <f>Salidas!$M201*Salidas!$I201</f>
        <v>427</v>
      </c>
      <c r="Q201" s="275">
        <f>Salidas!$M201*Salidas!$O201</f>
        <v>170000</v>
      </c>
      <c r="R201" s="276"/>
      <c r="S201" s="64"/>
      <c r="T201" s="64"/>
      <c r="U201" s="64"/>
      <c r="V201" s="64"/>
      <c r="W201" s="64"/>
      <c r="X201" s="64"/>
      <c r="Y201" s="64"/>
      <c r="Z201" s="64"/>
    </row>
    <row r="202" spans="1:26" ht="15.75" customHeight="1">
      <c r="A202" s="57" t="s">
        <v>67</v>
      </c>
      <c r="B202" s="58" t="str">
        <f>IF(ISERROR(VLOOKUP(Salidas!$A202,Inventario!$A$2:$M$21,2,FALSE)),"",VLOOKUP(Salidas!$A202,Inventario!$A$2:$M$21,2,FALSE))</f>
        <v>Fluarix</v>
      </c>
      <c r="C202" s="58" t="str">
        <f>IF(ISERROR(VLOOKUP(Salidas!$A202,Inventario!$A$2:$M$21,3,FALSE)),"",VLOOKUP(Salidas!$A202,Inventario!$A$2:$M$21,3,FALSE))</f>
        <v>Influenza Tetra</v>
      </c>
      <c r="D202" s="59" t="str">
        <f>IF(ISERROR(VLOOKUP(Salidas!$A202,Inventario!$A$2:$M$21,4,FALSE)),"",VLOOKUP(Salidas!$A202,Inventario!$A$2:$M$21,4,FALSE))</f>
        <v>Cobo Medical</v>
      </c>
      <c r="E202" s="59" t="str">
        <f>IF(ISERROR(VLOOKUP(Salidas!$A202,Inventario!$A$2:$M$21,5,FALSE)),"",VLOOKUP(Salidas!$A202,Inventario!$A$2:$M$21,5,FALSE))</f>
        <v>Glaxo</v>
      </c>
      <c r="F202" s="60" t="str">
        <f>IF(ISERROR(VLOOKUP(Salidas!$A202,Inventario!$A$2:$M$21,6,FALSE)),"",VLOOKUP(Salidas!$A202,Inventario!$A$2:$M$21,6,FALSE))</f>
        <v>13227</v>
      </c>
      <c r="G202" s="274">
        <f>IF(ISERROR(VLOOKUP(Salidas!$A202,Inventario!$A$2:$M$21,7,FALSE)),,VLOOKUP(Salidas!$A202,Inventario!$A$2:$M$21,7,FALSE))</f>
        <v>1</v>
      </c>
      <c r="H202" s="275">
        <f>IF(ISERROR(VLOOKUP(Salidas!$A202,Inventario!$A$2:$M$21,8,FALSE)),,VLOOKUP(Salidas!$A202,Inventario!$A$2:$M$21,8,FALSE))</f>
        <v>3</v>
      </c>
      <c r="I202" s="275">
        <f>IF(ISERROR(VLOOKUP(Salidas!$A202,Inventario!$A$2:$M$21,9,FALSE)),,VLOOKUP(Salidas!$A202,Inventario!$A$2:$M$21,9,FALSE))</f>
        <v>3</v>
      </c>
      <c r="J202" s="269">
        <v>44502</v>
      </c>
      <c r="K202" s="62" t="s">
        <v>181</v>
      </c>
      <c r="L202" s="270">
        <f>IF(ISERROR(VLOOKUP(Salidas!$K202,Entradas!$H$1:$I$412,2,FALSE)),"",VLOOKUP(Salidas!$K202,Entradas!$H$1:$I$412,2,FALSE))</f>
        <v>44561</v>
      </c>
      <c r="M202" s="63">
        <v>1</v>
      </c>
      <c r="N202" s="276" t="s">
        <v>1928</v>
      </c>
      <c r="O202" s="275">
        <f>IF(Salidas!$N202="Particular",VLOOKUP(Salidas!$A202,'PPTO Conservador'!$D$1:$L$26,8,0),IF(Salidas!$N202="Complementario",VLOOKUP(Salidas!$A202,'PPTO Conservador'!$D$1:$L$26,9,FALSE),))</f>
        <v>60000</v>
      </c>
      <c r="P202" s="275">
        <f>Salidas!$M202*Salidas!$I202</f>
        <v>3</v>
      </c>
      <c r="Q202" s="275">
        <f>Salidas!$M202*Salidas!$O202</f>
        <v>60000</v>
      </c>
      <c r="R202" s="276"/>
      <c r="S202" s="64"/>
      <c r="T202" s="64"/>
      <c r="U202" s="64"/>
      <c r="V202" s="64"/>
      <c r="W202" s="64"/>
      <c r="X202" s="64"/>
      <c r="Y202" s="64"/>
      <c r="Z202" s="64"/>
    </row>
    <row r="203" spans="1:26" ht="15.75" customHeight="1">
      <c r="A203" s="57" t="s">
        <v>47</v>
      </c>
      <c r="B203" s="58" t="str">
        <f>IF(ISERROR(VLOOKUP(Salidas!$A203,Inventario!$A$2:$M$21,2,FALSE)),"",VLOOKUP(Salidas!$A203,Inventario!$A$2:$M$21,2,FALSE))</f>
        <v>Nimenrix</v>
      </c>
      <c r="C203" s="58" t="str">
        <f>IF(ISERROR(VLOOKUP(Salidas!$A203,Inventario!$A$2:$M$21,3,FALSE)),"",VLOOKUP(Salidas!$A203,Inventario!$A$2:$M$21,3,FALSE))</f>
        <v>Meningococo</v>
      </c>
      <c r="D203" s="59" t="str">
        <f>IF(ISERROR(VLOOKUP(Salidas!$A203,Inventario!$A$2:$M$21,4,FALSE)),"",VLOOKUP(Salidas!$A203,Inventario!$A$2:$M$21,4,FALSE))</f>
        <v>Cobo Medical</v>
      </c>
      <c r="E203" s="59" t="str">
        <f>IF(ISERROR(VLOOKUP(Salidas!$A203,Inventario!$A$2:$M$21,5,FALSE)),"",VLOOKUP(Salidas!$A203,Inventario!$A$2:$M$21,5,FALSE))</f>
        <v>Pfizer</v>
      </c>
      <c r="F203" s="60" t="str">
        <f>IF(ISERROR(VLOOKUP(Salidas!$A203,Inventario!$A$2:$M$21,6,FALSE)),"",VLOOKUP(Salidas!$A203,Inventario!$A$2:$M$21,6,FALSE))</f>
        <v>3904</v>
      </c>
      <c r="G203" s="274">
        <f>IF(ISERROR(VLOOKUP(Salidas!$A203,Inventario!$A$2:$M$21,7,FALSE)),,VLOOKUP(Salidas!$A203,Inventario!$A$2:$M$21,7,FALSE))</f>
        <v>1</v>
      </c>
      <c r="H203" s="275">
        <f>IF(ISERROR(VLOOKUP(Salidas!$A203,Inventario!$A$2:$M$21,8,FALSE)),,VLOOKUP(Salidas!$A203,Inventario!$A$2:$M$21,8,FALSE))</f>
        <v>427</v>
      </c>
      <c r="I203" s="275">
        <f>IF(ISERROR(VLOOKUP(Salidas!$A203,Inventario!$A$2:$M$21,9,FALSE)),,VLOOKUP(Salidas!$A203,Inventario!$A$2:$M$21,9,FALSE))</f>
        <v>427</v>
      </c>
      <c r="J203" s="269">
        <v>44502</v>
      </c>
      <c r="K203" s="62" t="s">
        <v>169</v>
      </c>
      <c r="L203" s="270">
        <f>IF(ISERROR(VLOOKUP(Salidas!$K203,Entradas!$H$1:$I$412,2,FALSE)),"",VLOOKUP(Salidas!$K203,Entradas!$H$1:$I$412,2,FALSE))</f>
        <v>44834</v>
      </c>
      <c r="M203" s="63">
        <v>1</v>
      </c>
      <c r="N203" s="276" t="s">
        <v>375</v>
      </c>
      <c r="O203" s="275">
        <f>IF(Salidas!$N203="Particular",VLOOKUP(Salidas!$A203,'PPTO Conservador'!$D$1:$L$26,8,0),IF(Salidas!$N203="Complementario",VLOOKUP(Salidas!$A203,'PPTO Conservador'!$D$1:$L$26,9,FALSE),))</f>
        <v>200000</v>
      </c>
      <c r="P203" s="275">
        <f>Salidas!$M203*Salidas!$I203</f>
        <v>427</v>
      </c>
      <c r="Q203" s="275">
        <f>Salidas!$M203*Salidas!$O203</f>
        <v>200000</v>
      </c>
      <c r="R203" s="276"/>
      <c r="S203" s="64"/>
      <c r="T203" s="64"/>
      <c r="U203" s="64"/>
      <c r="V203" s="64"/>
      <c r="W203" s="64"/>
      <c r="X203" s="64"/>
      <c r="Y203" s="64"/>
      <c r="Z203" s="64"/>
    </row>
    <row r="204" spans="1:26" ht="15.75" customHeight="1">
      <c r="A204" s="57" t="s">
        <v>67</v>
      </c>
      <c r="B204" s="58" t="str">
        <f>IF(ISERROR(VLOOKUP(Salidas!$A204,Inventario!$A$2:$M$21,2,FALSE)),"",VLOOKUP(Salidas!$A204,Inventario!$A$2:$M$21,2,FALSE))</f>
        <v>Fluarix</v>
      </c>
      <c r="C204" s="58" t="str">
        <f>IF(ISERROR(VLOOKUP(Salidas!$A204,Inventario!$A$2:$M$21,3,FALSE)),"",VLOOKUP(Salidas!$A204,Inventario!$A$2:$M$21,3,FALSE))</f>
        <v>Influenza Tetra</v>
      </c>
      <c r="D204" s="59" t="str">
        <f>IF(ISERROR(VLOOKUP(Salidas!$A204,Inventario!$A$2:$M$21,4,FALSE)),"",VLOOKUP(Salidas!$A204,Inventario!$A$2:$M$21,4,FALSE))</f>
        <v>Cobo Medical</v>
      </c>
      <c r="E204" s="59" t="str">
        <f>IF(ISERROR(VLOOKUP(Salidas!$A204,Inventario!$A$2:$M$21,5,FALSE)),"",VLOOKUP(Salidas!$A204,Inventario!$A$2:$M$21,5,FALSE))</f>
        <v>Glaxo</v>
      </c>
      <c r="F204" s="60" t="str">
        <f>IF(ISERROR(VLOOKUP(Salidas!$A204,Inventario!$A$2:$M$21,6,FALSE)),"",VLOOKUP(Salidas!$A204,Inventario!$A$2:$M$21,6,FALSE))</f>
        <v>13227</v>
      </c>
      <c r="G204" s="274">
        <f>IF(ISERROR(VLOOKUP(Salidas!$A204,Inventario!$A$2:$M$21,7,FALSE)),,VLOOKUP(Salidas!$A204,Inventario!$A$2:$M$21,7,FALSE))</f>
        <v>1</v>
      </c>
      <c r="H204" s="275">
        <f>IF(ISERROR(VLOOKUP(Salidas!$A204,Inventario!$A$2:$M$21,8,FALSE)),,VLOOKUP(Salidas!$A204,Inventario!$A$2:$M$21,8,FALSE))</f>
        <v>3</v>
      </c>
      <c r="I204" s="275">
        <f>IF(ISERROR(VLOOKUP(Salidas!$A204,Inventario!$A$2:$M$21,9,FALSE)),,VLOOKUP(Salidas!$A204,Inventario!$A$2:$M$21,9,FALSE))</f>
        <v>3</v>
      </c>
      <c r="J204" s="269">
        <v>44502</v>
      </c>
      <c r="K204" s="62" t="s">
        <v>181</v>
      </c>
      <c r="L204" s="270">
        <f>IF(ISERROR(VLOOKUP(Salidas!$K204,Entradas!$H$1:$I$412,2,FALSE)),"",VLOOKUP(Salidas!$K204,Entradas!$H$1:$I$412,2,FALSE))</f>
        <v>44561</v>
      </c>
      <c r="M204" s="63">
        <v>1</v>
      </c>
      <c r="N204" s="276" t="s">
        <v>375</v>
      </c>
      <c r="O204" s="275">
        <f>IF(Salidas!$N204="Particular",VLOOKUP(Salidas!$A204,'PPTO Conservador'!$D$1:$L$26,8,0),IF(Salidas!$N204="Complementario",VLOOKUP(Salidas!$A204,'PPTO Conservador'!$D$1:$L$26,9,FALSE),))</f>
        <v>65000</v>
      </c>
      <c r="P204" s="275">
        <f>Salidas!$M204*Salidas!$I204</f>
        <v>3</v>
      </c>
      <c r="Q204" s="275">
        <f>Salidas!$M204*Salidas!$O204</f>
        <v>65000</v>
      </c>
      <c r="R204" s="276"/>
      <c r="S204" s="64"/>
      <c r="T204" s="64"/>
      <c r="U204" s="64"/>
      <c r="V204" s="64"/>
      <c r="W204" s="64"/>
      <c r="X204" s="64"/>
      <c r="Y204" s="64"/>
      <c r="Z204" s="64"/>
    </row>
    <row r="205" spans="1:26" ht="15.75" customHeight="1">
      <c r="A205" s="57" t="s">
        <v>47</v>
      </c>
      <c r="B205" s="58" t="str">
        <f>IF(ISERROR(VLOOKUP(Salidas!$A205,Inventario!$A$2:$M$21,2,FALSE)),"",VLOOKUP(Salidas!$A205,Inventario!$A$2:$M$21,2,FALSE))</f>
        <v>Nimenrix</v>
      </c>
      <c r="C205" s="58" t="str">
        <f>IF(ISERROR(VLOOKUP(Salidas!$A205,Inventario!$A$2:$M$21,3,FALSE)),"",VLOOKUP(Salidas!$A205,Inventario!$A$2:$M$21,3,FALSE))</f>
        <v>Meningococo</v>
      </c>
      <c r="D205" s="59" t="str">
        <f>IF(ISERROR(VLOOKUP(Salidas!$A205,Inventario!$A$2:$M$21,4,FALSE)),"",VLOOKUP(Salidas!$A205,Inventario!$A$2:$M$21,4,FALSE))</f>
        <v>Cobo Medical</v>
      </c>
      <c r="E205" s="59" t="str">
        <f>IF(ISERROR(VLOOKUP(Salidas!$A205,Inventario!$A$2:$M$21,5,FALSE)),"",VLOOKUP(Salidas!$A205,Inventario!$A$2:$M$21,5,FALSE))</f>
        <v>Pfizer</v>
      </c>
      <c r="F205" s="60" t="str">
        <f>IF(ISERROR(VLOOKUP(Salidas!$A205,Inventario!$A$2:$M$21,6,FALSE)),"",VLOOKUP(Salidas!$A205,Inventario!$A$2:$M$21,6,FALSE))</f>
        <v>3904</v>
      </c>
      <c r="G205" s="274">
        <f>IF(ISERROR(VLOOKUP(Salidas!$A205,Inventario!$A$2:$M$21,7,FALSE)),,VLOOKUP(Salidas!$A205,Inventario!$A$2:$M$21,7,FALSE))</f>
        <v>1</v>
      </c>
      <c r="H205" s="275">
        <f>IF(ISERROR(VLOOKUP(Salidas!$A205,Inventario!$A$2:$M$21,8,FALSE)),,VLOOKUP(Salidas!$A205,Inventario!$A$2:$M$21,8,FALSE))</f>
        <v>427</v>
      </c>
      <c r="I205" s="275">
        <f>IF(ISERROR(VLOOKUP(Salidas!$A205,Inventario!$A$2:$M$21,9,FALSE)),,VLOOKUP(Salidas!$A205,Inventario!$A$2:$M$21,9,FALSE))</f>
        <v>427</v>
      </c>
      <c r="J205" s="269">
        <v>44502</v>
      </c>
      <c r="K205" s="62" t="s">
        <v>169</v>
      </c>
      <c r="L205" s="270">
        <f>IF(ISERROR(VLOOKUP(Salidas!$K205,Entradas!$H$1:$I$412,2,FALSE)),"",VLOOKUP(Salidas!$K205,Entradas!$H$1:$I$412,2,FALSE))</f>
        <v>44834</v>
      </c>
      <c r="M205" s="63">
        <v>1</v>
      </c>
      <c r="N205" s="276" t="s">
        <v>375</v>
      </c>
      <c r="O205" s="275">
        <f>IF(Salidas!$N205="Particular",VLOOKUP(Salidas!$A205,'PPTO Conservador'!$D$1:$L$26,8,0),IF(Salidas!$N205="Complementario",VLOOKUP(Salidas!$A205,'PPTO Conservador'!$D$1:$L$26,9,FALSE),))</f>
        <v>200000</v>
      </c>
      <c r="P205" s="275">
        <f>Salidas!$M205*Salidas!$I205</f>
        <v>427</v>
      </c>
      <c r="Q205" s="275">
        <f>Salidas!$M205*Salidas!$O205</f>
        <v>200000</v>
      </c>
      <c r="R205" s="276"/>
      <c r="S205" s="64"/>
      <c r="T205" s="64"/>
      <c r="U205" s="64"/>
      <c r="V205" s="64"/>
      <c r="W205" s="64"/>
      <c r="X205" s="64"/>
      <c r="Y205" s="64"/>
      <c r="Z205" s="64"/>
    </row>
    <row r="206" spans="1:26" ht="15.75" customHeight="1">
      <c r="A206" s="57" t="s">
        <v>89</v>
      </c>
      <c r="B206" s="58" t="str">
        <f>IF(ISERROR(VLOOKUP(Salidas!$A206,Inventario!$A$2:$M$21,2,FALSE)),"",VLOOKUP(Salidas!$A206,Inventario!$A$2:$M$21,2,FALSE))</f>
        <v>Fluquadri</v>
      </c>
      <c r="C206" s="58" t="str">
        <f>IF(ISERROR(VLOOKUP(Salidas!$A206,Inventario!$A$2:$M$21,3,FALSE)),"",VLOOKUP(Salidas!$A206,Inventario!$A$2:$M$21,3,FALSE))</f>
        <v>Influenza</v>
      </c>
      <c r="D206" s="59" t="str">
        <f>IF(ISERROR(VLOOKUP(Salidas!$A206,Inventario!$A$2:$M$21,4,FALSE)),"",VLOOKUP(Salidas!$A206,Inventario!$A$2:$M$21,4,FALSE))</f>
        <v>IPS FARALLONES</v>
      </c>
      <c r="E206" s="59" t="str">
        <f>IF(ISERROR(VLOOKUP(Salidas!$A206,Inventario!$A$2:$M$21,5,FALSE)),"",VLOOKUP(Salidas!$A206,Inventario!$A$2:$M$21,5,FALSE))</f>
        <v>Sanofi</v>
      </c>
      <c r="F206" s="60" t="str">
        <f>IF(ISERROR(VLOOKUP(Salidas!$A206,Inventario!$A$2:$M$21,6,FALSE)),"",VLOOKUP(Salidas!$A206,Inventario!$A$2:$M$21,6,FALSE))</f>
        <v>164992</v>
      </c>
      <c r="G206" s="274">
        <f>IF(ISERROR(VLOOKUP(Salidas!$A206,Inventario!$A$2:$M$21,7,FALSE)),,VLOOKUP(Salidas!$A206,Inventario!$A$2:$M$21,7,FALSE))</f>
        <v>1</v>
      </c>
      <c r="H206" s="275">
        <f>IF(ISERROR(VLOOKUP(Salidas!$A206,Inventario!$A$2:$M$21,8,FALSE)),,VLOOKUP(Salidas!$A206,Inventario!$A$2:$M$21,8,FALSE))</f>
        <v>419</v>
      </c>
      <c r="I206" s="275">
        <f>IF(ISERROR(VLOOKUP(Salidas!$A206,Inventario!$A$2:$M$21,9,FALSE)),,VLOOKUP(Salidas!$A206,Inventario!$A$2:$M$21,9,FALSE))</f>
        <v>419</v>
      </c>
      <c r="J206" s="269">
        <v>44502</v>
      </c>
      <c r="K206" s="62" t="s">
        <v>158</v>
      </c>
      <c r="L206" s="270">
        <f>IF(ISERROR(VLOOKUP(Salidas!$K206,Entradas!$H$1:$I$412,2,FALSE)),"",VLOOKUP(Salidas!$K206,Entradas!$H$1:$I$412,2,FALSE))</f>
        <v>44592</v>
      </c>
      <c r="M206" s="63">
        <v>1</v>
      </c>
      <c r="N206" s="276" t="s">
        <v>375</v>
      </c>
      <c r="O206" s="275">
        <f>IF(Salidas!$N206="Particular",VLOOKUP(Salidas!$A206,'PPTO Conservador'!$D$1:$L$26,8,0),IF(Salidas!$N206="Complementario",VLOOKUP(Salidas!$A206,'PPTO Conservador'!$D$1:$L$26,9,FALSE),))</f>
        <v>70000</v>
      </c>
      <c r="P206" s="275">
        <f>Salidas!$M206*Salidas!$I206</f>
        <v>419</v>
      </c>
      <c r="Q206" s="275">
        <f>Salidas!$M206*Salidas!$O206</f>
        <v>70000</v>
      </c>
      <c r="R206" s="276"/>
      <c r="S206" s="64"/>
      <c r="T206" s="64"/>
      <c r="U206" s="64"/>
      <c r="V206" s="64"/>
      <c r="W206" s="64"/>
      <c r="X206" s="64"/>
      <c r="Y206" s="64"/>
      <c r="Z206" s="64"/>
    </row>
    <row r="207" spans="1:26" ht="15.75" customHeight="1">
      <c r="A207" s="57" t="s">
        <v>47</v>
      </c>
      <c r="B207" s="58" t="str">
        <f>IF(ISERROR(VLOOKUP(Salidas!$A207,Inventario!$A$2:$M$21,2,FALSE)),"",VLOOKUP(Salidas!$A207,Inventario!$A$2:$M$21,2,FALSE))</f>
        <v>Nimenrix</v>
      </c>
      <c r="C207" s="58" t="str">
        <f>IF(ISERROR(VLOOKUP(Salidas!$A207,Inventario!$A$2:$M$21,3,FALSE)),"",VLOOKUP(Salidas!$A207,Inventario!$A$2:$M$21,3,FALSE))</f>
        <v>Meningococo</v>
      </c>
      <c r="D207" s="59" t="str">
        <f>IF(ISERROR(VLOOKUP(Salidas!$A207,Inventario!$A$2:$M$21,4,FALSE)),"",VLOOKUP(Salidas!$A207,Inventario!$A$2:$M$21,4,FALSE))</f>
        <v>Cobo Medical</v>
      </c>
      <c r="E207" s="59" t="str">
        <f>IF(ISERROR(VLOOKUP(Salidas!$A207,Inventario!$A$2:$M$21,5,FALSE)),"",VLOOKUP(Salidas!$A207,Inventario!$A$2:$M$21,5,FALSE))</f>
        <v>Pfizer</v>
      </c>
      <c r="F207" s="60" t="str">
        <f>IF(ISERROR(VLOOKUP(Salidas!$A207,Inventario!$A$2:$M$21,6,FALSE)),"",VLOOKUP(Salidas!$A207,Inventario!$A$2:$M$21,6,FALSE))</f>
        <v>3904</v>
      </c>
      <c r="G207" s="274">
        <f>IF(ISERROR(VLOOKUP(Salidas!$A207,Inventario!$A$2:$M$21,7,FALSE)),,VLOOKUP(Salidas!$A207,Inventario!$A$2:$M$21,7,FALSE))</f>
        <v>1</v>
      </c>
      <c r="H207" s="275">
        <f>IF(ISERROR(VLOOKUP(Salidas!$A207,Inventario!$A$2:$M$21,8,FALSE)),,VLOOKUP(Salidas!$A207,Inventario!$A$2:$M$21,8,FALSE))</f>
        <v>427</v>
      </c>
      <c r="I207" s="275">
        <f>IF(ISERROR(VLOOKUP(Salidas!$A207,Inventario!$A$2:$M$21,9,FALSE)),,VLOOKUP(Salidas!$A207,Inventario!$A$2:$M$21,9,FALSE))</f>
        <v>427</v>
      </c>
      <c r="J207" s="269">
        <v>44503</v>
      </c>
      <c r="K207" s="62" t="s">
        <v>169</v>
      </c>
      <c r="L207" s="270">
        <f>IF(ISERROR(VLOOKUP(Salidas!$K207,Entradas!$H$1:$I$412,2,FALSE)),"",VLOOKUP(Salidas!$K207,Entradas!$H$1:$I$412,2,FALSE))</f>
        <v>44834</v>
      </c>
      <c r="M207" s="63">
        <v>1</v>
      </c>
      <c r="N207" s="276" t="s">
        <v>1928</v>
      </c>
      <c r="O207" s="275">
        <f>IF(Salidas!$N207="Particular",VLOOKUP(Salidas!$A207,'PPTO Conservador'!$D$1:$L$26,8,0),IF(Salidas!$N207="Complementario",VLOOKUP(Salidas!$A207,'PPTO Conservador'!$D$1:$L$26,9,FALSE),))</f>
        <v>170000</v>
      </c>
      <c r="P207" s="275">
        <f>Salidas!$M207*Salidas!$I207</f>
        <v>427</v>
      </c>
      <c r="Q207" s="275">
        <f>Salidas!$M207*Salidas!$O207</f>
        <v>170000</v>
      </c>
      <c r="R207" s="276"/>
      <c r="S207" s="64"/>
      <c r="T207" s="64"/>
      <c r="U207" s="64"/>
      <c r="V207" s="64"/>
      <c r="W207" s="64"/>
      <c r="X207" s="64"/>
      <c r="Y207" s="64"/>
      <c r="Z207" s="64"/>
    </row>
    <row r="208" spans="1:26" ht="15.75" customHeight="1">
      <c r="A208" s="57" t="s">
        <v>85</v>
      </c>
      <c r="B208" s="58" t="str">
        <f>IF(ISERROR(VLOOKUP(Salidas!$A208,Inventario!$A$2:$M$21,2,FALSE)),"",VLOOKUP(Salidas!$A208,Inventario!$A$2:$M$21,2,FALSE))</f>
        <v xml:space="preserve">Avaxim 80 </v>
      </c>
      <c r="C208" s="58" t="str">
        <f>IF(ISERROR(VLOOKUP(Salidas!$A208,Inventario!$A$2:$M$21,3,FALSE)),"",VLOOKUP(Salidas!$A208,Inventario!$A$2:$M$21,3,FALSE))</f>
        <v>Hepatitis A niño</v>
      </c>
      <c r="D208" s="59" t="str">
        <f>IF(ISERROR(VLOOKUP(Salidas!$A208,Inventario!$A$2:$M$21,4,FALSE)),"",VLOOKUP(Salidas!$A208,Inventario!$A$2:$M$21,4,FALSE))</f>
        <v>IPS FARALLONES</v>
      </c>
      <c r="E208" s="59" t="str">
        <f>IF(ISERROR(VLOOKUP(Salidas!$A208,Inventario!$A$2:$M$21,5,FALSE)),"",VLOOKUP(Salidas!$A208,Inventario!$A$2:$M$21,5,FALSE))</f>
        <v>Sanofi</v>
      </c>
      <c r="F208" s="60" t="str">
        <f>IF(ISERROR(VLOOKUP(Salidas!$A208,Inventario!$A$2:$M$21,6,FALSE)),"",VLOOKUP(Salidas!$A208,Inventario!$A$2:$M$21,6,FALSE))</f>
        <v>2500</v>
      </c>
      <c r="G208" s="274">
        <f>IF(ISERROR(VLOOKUP(Salidas!$A208,Inventario!$A$2:$M$21,7,FALSE)),,VLOOKUP(Salidas!$A208,Inventario!$A$2:$M$21,7,FALSE))</f>
        <v>1</v>
      </c>
      <c r="H208" s="275">
        <f>IF(ISERROR(VLOOKUP(Salidas!$A208,Inventario!$A$2:$M$21,8,FALSE)),,VLOOKUP(Salidas!$A208,Inventario!$A$2:$M$21,8,FALSE))</f>
        <v>153</v>
      </c>
      <c r="I208" s="275">
        <f>IF(ISERROR(VLOOKUP(Salidas!$A208,Inventario!$A$2:$M$21,9,FALSE)),,VLOOKUP(Salidas!$A208,Inventario!$A$2:$M$21,9,FALSE))</f>
        <v>153</v>
      </c>
      <c r="J208" s="269">
        <v>44503</v>
      </c>
      <c r="K208" s="62" t="s">
        <v>175</v>
      </c>
      <c r="L208" s="270">
        <f>IF(ISERROR(VLOOKUP(Salidas!$K208,Entradas!$H$1:$I$412,2,FALSE)),"",VLOOKUP(Salidas!$K208,Entradas!$H$1:$I$412,2,FALSE))</f>
        <v>44561</v>
      </c>
      <c r="M208" s="63">
        <v>1</v>
      </c>
      <c r="N208" s="276" t="s">
        <v>1928</v>
      </c>
      <c r="O208" s="275">
        <f>IF(Salidas!$N208="Particular",VLOOKUP(Salidas!$A208,'PPTO Conservador'!$D$1:$L$26,8,0),IF(Salidas!$N208="Complementario",VLOOKUP(Salidas!$A208,'PPTO Conservador'!$D$1:$L$26,9,FALSE),))</f>
        <v>130000</v>
      </c>
      <c r="P208" s="275">
        <f>Salidas!$M208*Salidas!$I208</f>
        <v>153</v>
      </c>
      <c r="Q208" s="275">
        <f>Salidas!$M208*Salidas!$O208</f>
        <v>130000</v>
      </c>
      <c r="R208" s="276"/>
      <c r="S208" s="64"/>
      <c r="T208" s="64"/>
      <c r="U208" s="64"/>
      <c r="V208" s="64"/>
      <c r="W208" s="64"/>
      <c r="X208" s="64"/>
      <c r="Y208" s="64"/>
      <c r="Z208" s="64"/>
    </row>
    <row r="209" spans="1:26" ht="15.75" customHeight="1">
      <c r="A209" s="57" t="s">
        <v>67</v>
      </c>
      <c r="B209" s="58" t="str">
        <f>IF(ISERROR(VLOOKUP(Salidas!$A209,Inventario!$A$2:$M$21,2,FALSE)),"",VLOOKUP(Salidas!$A209,Inventario!$A$2:$M$21,2,FALSE))</f>
        <v>Fluarix</v>
      </c>
      <c r="C209" s="58" t="str">
        <f>IF(ISERROR(VLOOKUP(Salidas!$A209,Inventario!$A$2:$M$21,3,FALSE)),"",VLOOKUP(Salidas!$A209,Inventario!$A$2:$M$21,3,FALSE))</f>
        <v>Influenza Tetra</v>
      </c>
      <c r="D209" s="59" t="str">
        <f>IF(ISERROR(VLOOKUP(Salidas!$A209,Inventario!$A$2:$M$21,4,FALSE)),"",VLOOKUP(Salidas!$A209,Inventario!$A$2:$M$21,4,FALSE))</f>
        <v>Cobo Medical</v>
      </c>
      <c r="E209" s="59" t="str">
        <f>IF(ISERROR(VLOOKUP(Salidas!$A209,Inventario!$A$2:$M$21,5,FALSE)),"",VLOOKUP(Salidas!$A209,Inventario!$A$2:$M$21,5,FALSE))</f>
        <v>Glaxo</v>
      </c>
      <c r="F209" s="60" t="str">
        <f>IF(ISERROR(VLOOKUP(Salidas!$A209,Inventario!$A$2:$M$21,6,FALSE)),"",VLOOKUP(Salidas!$A209,Inventario!$A$2:$M$21,6,FALSE))</f>
        <v>13227</v>
      </c>
      <c r="G209" s="274">
        <f>IF(ISERROR(VLOOKUP(Salidas!$A209,Inventario!$A$2:$M$21,7,FALSE)),,VLOOKUP(Salidas!$A209,Inventario!$A$2:$M$21,7,FALSE))</f>
        <v>1</v>
      </c>
      <c r="H209" s="275">
        <f>IF(ISERROR(VLOOKUP(Salidas!$A209,Inventario!$A$2:$M$21,8,FALSE)),,VLOOKUP(Salidas!$A209,Inventario!$A$2:$M$21,8,FALSE))</f>
        <v>3</v>
      </c>
      <c r="I209" s="275">
        <f>IF(ISERROR(VLOOKUP(Salidas!$A209,Inventario!$A$2:$M$21,9,FALSE)),,VLOOKUP(Salidas!$A209,Inventario!$A$2:$M$21,9,FALSE))</f>
        <v>3</v>
      </c>
      <c r="J209" s="269">
        <v>44505</v>
      </c>
      <c r="K209" s="62" t="s">
        <v>181</v>
      </c>
      <c r="L209" s="270">
        <f>IF(ISERROR(VLOOKUP(Salidas!$K209,Entradas!$H$1:$I$412,2,FALSE)),"",VLOOKUP(Salidas!$K209,Entradas!$H$1:$I$412,2,FALSE))</f>
        <v>44561</v>
      </c>
      <c r="M209" s="63">
        <v>1</v>
      </c>
      <c r="N209" s="276" t="s">
        <v>1928</v>
      </c>
      <c r="O209" s="275">
        <f>IF(Salidas!$N209="Particular",VLOOKUP(Salidas!$A209,'PPTO Conservador'!$D$1:$L$26,8,0),IF(Salidas!$N209="Complementario",VLOOKUP(Salidas!$A209,'PPTO Conservador'!$D$1:$L$26,9,FALSE),))</f>
        <v>60000</v>
      </c>
      <c r="P209" s="275">
        <f>Salidas!$M209*Salidas!$I209</f>
        <v>3</v>
      </c>
      <c r="Q209" s="275">
        <f>Salidas!$M209*Salidas!$O209</f>
        <v>60000</v>
      </c>
      <c r="R209" s="276"/>
      <c r="S209" s="64"/>
      <c r="T209" s="64"/>
      <c r="U209" s="64"/>
      <c r="V209" s="64"/>
      <c r="W209" s="64"/>
      <c r="X209" s="64"/>
      <c r="Y209" s="64"/>
      <c r="Z209" s="64"/>
    </row>
    <row r="210" spans="1:26" ht="15.75" customHeight="1">
      <c r="A210" s="57" t="s">
        <v>47</v>
      </c>
      <c r="B210" s="58" t="str">
        <f>IF(ISERROR(VLOOKUP(Salidas!$A210,Inventario!$A$2:$M$21,2,FALSE)),"",VLOOKUP(Salidas!$A210,Inventario!$A$2:$M$21,2,FALSE))</f>
        <v>Nimenrix</v>
      </c>
      <c r="C210" s="58" t="str">
        <f>IF(ISERROR(VLOOKUP(Salidas!$A210,Inventario!$A$2:$M$21,3,FALSE)),"",VLOOKUP(Salidas!$A210,Inventario!$A$2:$M$21,3,FALSE))</f>
        <v>Meningococo</v>
      </c>
      <c r="D210" s="59" t="str">
        <f>IF(ISERROR(VLOOKUP(Salidas!$A210,Inventario!$A$2:$M$21,4,FALSE)),"",VLOOKUP(Salidas!$A210,Inventario!$A$2:$M$21,4,FALSE))</f>
        <v>Cobo Medical</v>
      </c>
      <c r="E210" s="59" t="str">
        <f>IF(ISERROR(VLOOKUP(Salidas!$A210,Inventario!$A$2:$M$21,5,FALSE)),"",VLOOKUP(Salidas!$A210,Inventario!$A$2:$M$21,5,FALSE))</f>
        <v>Pfizer</v>
      </c>
      <c r="F210" s="60" t="str">
        <f>IF(ISERROR(VLOOKUP(Salidas!$A210,Inventario!$A$2:$M$21,6,FALSE)),"",VLOOKUP(Salidas!$A210,Inventario!$A$2:$M$21,6,FALSE))</f>
        <v>3904</v>
      </c>
      <c r="G210" s="274">
        <f>IF(ISERROR(VLOOKUP(Salidas!$A210,Inventario!$A$2:$M$21,7,FALSE)),,VLOOKUP(Salidas!$A210,Inventario!$A$2:$M$21,7,FALSE))</f>
        <v>1</v>
      </c>
      <c r="H210" s="275">
        <f>IF(ISERROR(VLOOKUP(Salidas!$A210,Inventario!$A$2:$M$21,8,FALSE)),,VLOOKUP(Salidas!$A210,Inventario!$A$2:$M$21,8,FALSE))</f>
        <v>427</v>
      </c>
      <c r="I210" s="275">
        <f>IF(ISERROR(VLOOKUP(Salidas!$A210,Inventario!$A$2:$M$21,9,FALSE)),,VLOOKUP(Salidas!$A210,Inventario!$A$2:$M$21,9,FALSE))</f>
        <v>427</v>
      </c>
      <c r="J210" s="269">
        <v>44505</v>
      </c>
      <c r="K210" s="62" t="s">
        <v>169</v>
      </c>
      <c r="L210" s="270">
        <f>IF(ISERROR(VLOOKUP(Salidas!$K210,Entradas!$H$1:$I$412,2,FALSE)),"",VLOOKUP(Salidas!$K210,Entradas!$H$1:$I$412,2,FALSE))</f>
        <v>44834</v>
      </c>
      <c r="M210" s="63">
        <v>1</v>
      </c>
      <c r="N210" s="276" t="s">
        <v>1928</v>
      </c>
      <c r="O210" s="275">
        <f>IF(Salidas!$N210="Particular",VLOOKUP(Salidas!$A210,'PPTO Conservador'!$D$1:$L$26,8,0),IF(Salidas!$N210="Complementario",VLOOKUP(Salidas!$A210,'PPTO Conservador'!$D$1:$L$26,9,FALSE),))</f>
        <v>170000</v>
      </c>
      <c r="P210" s="275">
        <f>Salidas!$M210*Salidas!$I210</f>
        <v>427</v>
      </c>
      <c r="Q210" s="275">
        <f>Salidas!$M210*Salidas!$O210</f>
        <v>170000</v>
      </c>
      <c r="R210" s="276"/>
      <c r="S210" s="64"/>
      <c r="T210" s="64"/>
      <c r="U210" s="64"/>
      <c r="V210" s="64"/>
      <c r="W210" s="64"/>
      <c r="X210" s="64"/>
      <c r="Y210" s="64"/>
      <c r="Z210" s="64"/>
    </row>
    <row r="211" spans="1:26" ht="15.75" customHeight="1">
      <c r="A211" s="57" t="s">
        <v>54</v>
      </c>
      <c r="B211" s="58" t="str">
        <f>IF(ISERROR(VLOOKUP(Salidas!$A211,Inventario!$A$2:$M$21,2,FALSE)),"",VLOOKUP(Salidas!$A211,Inventario!$A$2:$M$21,2,FALSE))</f>
        <v>Prevenar</v>
      </c>
      <c r="C211" s="58" t="str">
        <f>IF(ISERROR(VLOOKUP(Salidas!$A211,Inventario!$A$2:$M$21,3,FALSE)),"",VLOOKUP(Salidas!$A211,Inventario!$A$2:$M$21,3,FALSE))</f>
        <v>Neumococo 13V</v>
      </c>
      <c r="D211" s="59" t="str">
        <f>IF(ISERROR(VLOOKUP(Salidas!$A211,Inventario!$A$2:$M$21,4,FALSE)),"",VLOOKUP(Salidas!$A211,Inventario!$A$2:$M$21,4,FALSE))</f>
        <v>Cobo Medical</v>
      </c>
      <c r="E211" s="59" t="str">
        <f>IF(ISERROR(VLOOKUP(Salidas!$A211,Inventario!$A$2:$M$21,5,FALSE)),"",VLOOKUP(Salidas!$A211,Inventario!$A$2:$M$21,5,FALSE))</f>
        <v>Pfizer</v>
      </c>
      <c r="F211" s="60" t="str">
        <f>IF(ISERROR(VLOOKUP(Salidas!$A211,Inventario!$A$2:$M$21,6,FALSE)),"",VLOOKUP(Salidas!$A211,Inventario!$A$2:$M$21,6,FALSE))</f>
        <v>2156</v>
      </c>
      <c r="G211" s="274">
        <f>IF(ISERROR(VLOOKUP(Salidas!$A211,Inventario!$A$2:$M$21,7,FALSE)),,VLOOKUP(Salidas!$A211,Inventario!$A$2:$M$21,7,FALSE))</f>
        <v>1</v>
      </c>
      <c r="H211" s="275">
        <f>IF(ISERROR(VLOOKUP(Salidas!$A211,Inventario!$A$2:$M$21,8,FALSE)),,VLOOKUP(Salidas!$A211,Inventario!$A$2:$M$21,8,FALSE))</f>
        <v>257</v>
      </c>
      <c r="I211" s="275">
        <f>IF(ISERROR(VLOOKUP(Salidas!$A211,Inventario!$A$2:$M$21,9,FALSE)),,VLOOKUP(Salidas!$A211,Inventario!$A$2:$M$21,9,FALSE))</f>
        <v>257</v>
      </c>
      <c r="J211" s="269">
        <v>44506</v>
      </c>
      <c r="K211" s="62" t="s">
        <v>167</v>
      </c>
      <c r="L211" s="270">
        <f>IF(ISERROR(VLOOKUP(Salidas!$K211,Entradas!$H$1:$I$412,2,FALSE)),"",VLOOKUP(Salidas!$K211,Entradas!$H$1:$I$412,2,FALSE))</f>
        <v>44865</v>
      </c>
      <c r="M211" s="63">
        <v>1</v>
      </c>
      <c r="N211" s="276" t="s">
        <v>375</v>
      </c>
      <c r="O211" s="275">
        <f>IF(Salidas!$N211="Particular",VLOOKUP(Salidas!$A211,'PPTO Conservador'!$D$1:$L$26,8,0),IF(Salidas!$N211="Complementario",VLOOKUP(Salidas!$A211,'PPTO Conservador'!$D$1:$L$26,9,FALSE),))</f>
        <v>235000</v>
      </c>
      <c r="P211" s="275">
        <f>Salidas!$M211*Salidas!$I211</f>
        <v>257</v>
      </c>
      <c r="Q211" s="275">
        <f>Salidas!$M211*Salidas!$O211</f>
        <v>235000</v>
      </c>
      <c r="R211" s="276"/>
      <c r="S211" s="64"/>
      <c r="T211" s="64"/>
      <c r="U211" s="64"/>
      <c r="V211" s="64"/>
      <c r="W211" s="64"/>
      <c r="X211" s="64"/>
      <c r="Y211" s="64"/>
      <c r="Z211" s="64"/>
    </row>
    <row r="212" spans="1:26" ht="15.75" customHeight="1">
      <c r="A212" s="57" t="s">
        <v>77</v>
      </c>
      <c r="B212" s="58" t="str">
        <f>IF(ISERROR(VLOOKUP(Salidas!$A212,Inventario!$A$2:$M$21,2,FALSE)),"",VLOOKUP(Salidas!$A212,Inventario!$A$2:$M$21,2,FALSE))</f>
        <v>Hexaxim</v>
      </c>
      <c r="C212" s="58" t="str">
        <f>IF(ISERROR(VLOOKUP(Salidas!$A212,Inventario!$A$2:$M$21,3,FALSE)),"",VLOOKUP(Salidas!$A212,Inventario!$A$2:$M$21,3,FALSE))</f>
        <v>DPAT + VPI + HIB + HB</v>
      </c>
      <c r="D212" s="59" t="str">
        <f>IF(ISERROR(VLOOKUP(Salidas!$A212,Inventario!$A$2:$M$21,4,FALSE)),"",VLOOKUP(Salidas!$A212,Inventario!$A$2:$M$21,4,FALSE))</f>
        <v>IPS FARALLONES</v>
      </c>
      <c r="E212" s="59" t="str">
        <f>IF(ISERROR(VLOOKUP(Salidas!$A212,Inventario!$A$2:$M$21,5,FALSE)),"",VLOOKUP(Salidas!$A212,Inventario!$A$2:$M$21,5,FALSE))</f>
        <v>Sanofi</v>
      </c>
      <c r="F212" s="60" t="str">
        <f>IF(ISERROR(VLOOKUP(Salidas!$A212,Inventario!$A$2:$M$21,6,FALSE)),"",VLOOKUP(Salidas!$A212,Inventario!$A$2:$M$21,6,FALSE))</f>
        <v>3800</v>
      </c>
      <c r="G212" s="274">
        <f>IF(ISERROR(VLOOKUP(Salidas!$A212,Inventario!$A$2:$M$21,7,FALSE)),,VLOOKUP(Salidas!$A212,Inventario!$A$2:$M$21,7,FALSE))</f>
        <v>1</v>
      </c>
      <c r="H212" s="275">
        <f>IF(ISERROR(VLOOKUP(Salidas!$A212,Inventario!$A$2:$M$21,8,FALSE)),,VLOOKUP(Salidas!$A212,Inventario!$A$2:$M$21,8,FALSE))</f>
        <v>127</v>
      </c>
      <c r="I212" s="275">
        <f>IF(ISERROR(VLOOKUP(Salidas!$A212,Inventario!$A$2:$M$21,9,FALSE)),,VLOOKUP(Salidas!$A212,Inventario!$A$2:$M$21,9,FALSE))</f>
        <v>127</v>
      </c>
      <c r="J212" s="269">
        <v>44508</v>
      </c>
      <c r="K212" s="62" t="s">
        <v>174</v>
      </c>
      <c r="L212" s="270">
        <f>IF(ISERROR(VLOOKUP(Salidas!$K212,Entradas!$H$1:$I$412,2,FALSE)),"",VLOOKUP(Salidas!$K212,Entradas!$H$1:$I$412,2,FALSE))</f>
        <v>44772</v>
      </c>
      <c r="M212" s="63">
        <v>1</v>
      </c>
      <c r="N212" s="276" t="s">
        <v>375</v>
      </c>
      <c r="O212" s="275">
        <f>IF(Salidas!$N212="Particular",VLOOKUP(Salidas!$A212,'PPTO Conservador'!$D$1:$L$26,8,0),IF(Salidas!$N212="Complementario",VLOOKUP(Salidas!$A212,'PPTO Conservador'!$D$1:$L$26,9,FALSE),))</f>
        <v>220000</v>
      </c>
      <c r="P212" s="275">
        <f>Salidas!$M212*Salidas!$I212</f>
        <v>127</v>
      </c>
      <c r="Q212" s="275">
        <f>Salidas!$M212*Salidas!$O212</f>
        <v>220000</v>
      </c>
      <c r="R212" s="276"/>
      <c r="S212" s="64"/>
      <c r="T212" s="64"/>
      <c r="U212" s="64"/>
      <c r="V212" s="64"/>
      <c r="W212" s="64"/>
      <c r="X212" s="64"/>
      <c r="Y212" s="64"/>
      <c r="Z212" s="64"/>
    </row>
    <row r="213" spans="1:26" ht="15.75" customHeight="1">
      <c r="A213" s="57" t="s">
        <v>54</v>
      </c>
      <c r="B213" s="58" t="str">
        <f>IF(ISERROR(VLOOKUP(Salidas!$A213,Inventario!$A$2:$M$21,2,FALSE)),"",VLOOKUP(Salidas!$A213,Inventario!$A$2:$M$21,2,FALSE))</f>
        <v>Prevenar</v>
      </c>
      <c r="C213" s="58" t="str">
        <f>IF(ISERROR(VLOOKUP(Salidas!$A213,Inventario!$A$2:$M$21,3,FALSE)),"",VLOOKUP(Salidas!$A213,Inventario!$A$2:$M$21,3,FALSE))</f>
        <v>Neumococo 13V</v>
      </c>
      <c r="D213" s="59" t="str">
        <f>IF(ISERROR(VLOOKUP(Salidas!$A213,Inventario!$A$2:$M$21,4,FALSE)),"",VLOOKUP(Salidas!$A213,Inventario!$A$2:$M$21,4,FALSE))</f>
        <v>Cobo Medical</v>
      </c>
      <c r="E213" s="59" t="str">
        <f>IF(ISERROR(VLOOKUP(Salidas!$A213,Inventario!$A$2:$M$21,5,FALSE)),"",VLOOKUP(Salidas!$A213,Inventario!$A$2:$M$21,5,FALSE))</f>
        <v>Pfizer</v>
      </c>
      <c r="F213" s="60" t="str">
        <f>IF(ISERROR(VLOOKUP(Salidas!$A213,Inventario!$A$2:$M$21,6,FALSE)),"",VLOOKUP(Salidas!$A213,Inventario!$A$2:$M$21,6,FALSE))</f>
        <v>2156</v>
      </c>
      <c r="G213" s="274">
        <f>IF(ISERROR(VLOOKUP(Salidas!$A213,Inventario!$A$2:$M$21,7,FALSE)),,VLOOKUP(Salidas!$A213,Inventario!$A$2:$M$21,7,FALSE))</f>
        <v>1</v>
      </c>
      <c r="H213" s="275">
        <f>IF(ISERROR(VLOOKUP(Salidas!$A213,Inventario!$A$2:$M$21,8,FALSE)),,VLOOKUP(Salidas!$A213,Inventario!$A$2:$M$21,8,FALSE))</f>
        <v>257</v>
      </c>
      <c r="I213" s="275">
        <f>IF(ISERROR(VLOOKUP(Salidas!$A213,Inventario!$A$2:$M$21,9,FALSE)),,VLOOKUP(Salidas!$A213,Inventario!$A$2:$M$21,9,FALSE))</f>
        <v>257</v>
      </c>
      <c r="J213" s="269">
        <v>44508</v>
      </c>
      <c r="K213" s="62" t="s">
        <v>167</v>
      </c>
      <c r="L213" s="270">
        <f>IF(ISERROR(VLOOKUP(Salidas!$K213,Entradas!$H$1:$I$412,2,FALSE)),"",VLOOKUP(Salidas!$K213,Entradas!$H$1:$I$412,2,FALSE))</f>
        <v>44865</v>
      </c>
      <c r="M213" s="63">
        <v>1</v>
      </c>
      <c r="N213" s="276" t="s">
        <v>375</v>
      </c>
      <c r="O213" s="275">
        <f>IF(Salidas!$N213="Particular",VLOOKUP(Salidas!$A213,'PPTO Conservador'!$D$1:$L$26,8,0),IF(Salidas!$N213="Complementario",VLOOKUP(Salidas!$A213,'PPTO Conservador'!$D$1:$L$26,9,FALSE),))</f>
        <v>235000</v>
      </c>
      <c r="P213" s="275">
        <f>Salidas!$M213*Salidas!$I213</f>
        <v>257</v>
      </c>
      <c r="Q213" s="275">
        <f>Salidas!$M213*Salidas!$O213</f>
        <v>235000</v>
      </c>
      <c r="R213" s="276"/>
      <c r="S213" s="64"/>
      <c r="T213" s="64"/>
      <c r="U213" s="64"/>
      <c r="V213" s="64"/>
      <c r="W213" s="64"/>
      <c r="X213" s="64"/>
      <c r="Y213" s="64"/>
      <c r="Z213" s="64"/>
    </row>
    <row r="214" spans="1:26" ht="15.75" customHeight="1">
      <c r="A214" s="57" t="s">
        <v>96</v>
      </c>
      <c r="B214" s="58" t="str">
        <f>IF(ISERROR(VLOOKUP(Salidas!$A214,Inventario!$A$2:$M$21,2,FALSE)),"",VLOOKUP(Salidas!$A214,Inventario!$A$2:$M$21,2,FALSE))</f>
        <v>Rotateq</v>
      </c>
      <c r="C214" s="58" t="str">
        <f>IF(ISERROR(VLOOKUP(Salidas!$A214,Inventario!$A$2:$M$21,3,FALSE)),"",VLOOKUP(Salidas!$A214,Inventario!$A$2:$M$21,3,FALSE))</f>
        <v>Rotavirus Vivo Atenuado</v>
      </c>
      <c r="D214" s="59" t="str">
        <f>IF(ISERROR(VLOOKUP(Salidas!$A214,Inventario!$A$2:$M$21,4,FALSE)),"",VLOOKUP(Salidas!$A214,Inventario!$A$2:$M$21,4,FALSE))</f>
        <v>IPS FARALLONES</v>
      </c>
      <c r="E214" s="59" t="str">
        <f>IF(ISERROR(VLOOKUP(Salidas!$A214,Inventario!$A$2:$M$21,5,FALSE)),"",VLOOKUP(Salidas!$A214,Inventario!$A$2:$M$21,5,FALSE))</f>
        <v>Merck</v>
      </c>
      <c r="F214" s="60" t="str">
        <f>IF(ISERROR(VLOOKUP(Salidas!$A214,Inventario!$A$2:$M$21,6,FALSE)),"",VLOOKUP(Salidas!$A214,Inventario!$A$2:$M$21,6,FALSE))</f>
        <v>1800</v>
      </c>
      <c r="G214" s="274">
        <f>IF(ISERROR(VLOOKUP(Salidas!$A214,Inventario!$A$2:$M$21,7,FALSE)),,VLOOKUP(Salidas!$A214,Inventario!$A$2:$M$21,7,FALSE))</f>
        <v>1</v>
      </c>
      <c r="H214" s="275">
        <f>IF(ISERROR(VLOOKUP(Salidas!$A214,Inventario!$A$2:$M$21,8,FALSE)),,VLOOKUP(Salidas!$A214,Inventario!$A$2:$M$21,8,FALSE))</f>
        <v>109</v>
      </c>
      <c r="I214" s="275">
        <f>IF(ISERROR(VLOOKUP(Salidas!$A214,Inventario!$A$2:$M$21,9,FALSE)),,VLOOKUP(Salidas!$A214,Inventario!$A$2:$M$21,9,FALSE))</f>
        <v>109</v>
      </c>
      <c r="J214" s="269">
        <v>44508</v>
      </c>
      <c r="K214" s="62" t="s">
        <v>182</v>
      </c>
      <c r="L214" s="270">
        <f>IF(ISERROR(VLOOKUP(Salidas!$K214,Entradas!$H$1:$I$412,2,FALSE)),"",VLOOKUP(Salidas!$K214,Entradas!$H$1:$I$412,2,FALSE))</f>
        <v>44973</v>
      </c>
      <c r="M214" s="63">
        <v>1</v>
      </c>
      <c r="N214" s="276" t="s">
        <v>375</v>
      </c>
      <c r="O214" s="275">
        <f>IF(Salidas!$N214="Particular",VLOOKUP(Salidas!$A214,'PPTO Conservador'!$D$1:$L$26,8,0),IF(Salidas!$N214="Complementario",VLOOKUP(Salidas!$A214,'PPTO Conservador'!$D$1:$L$26,9,FALSE),))</f>
        <v>210000</v>
      </c>
      <c r="P214" s="275">
        <f>Salidas!$M214*Salidas!$I214</f>
        <v>109</v>
      </c>
      <c r="Q214" s="275">
        <f>Salidas!$M214*Salidas!$O214</f>
        <v>210000</v>
      </c>
      <c r="R214" s="276"/>
      <c r="S214" s="64"/>
      <c r="T214" s="64"/>
      <c r="U214" s="64"/>
      <c r="V214" s="64"/>
      <c r="W214" s="64"/>
      <c r="X214" s="64"/>
      <c r="Y214" s="64"/>
      <c r="Z214" s="64"/>
    </row>
    <row r="215" spans="1:26" ht="15.75" customHeight="1">
      <c r="A215" s="57" t="s">
        <v>47</v>
      </c>
      <c r="B215" s="58" t="str">
        <f>IF(ISERROR(VLOOKUP(Salidas!$A215,Inventario!$A$2:$M$21,2,FALSE)),"",VLOOKUP(Salidas!$A215,Inventario!$A$2:$M$21,2,FALSE))</f>
        <v>Nimenrix</v>
      </c>
      <c r="C215" s="58" t="str">
        <f>IF(ISERROR(VLOOKUP(Salidas!$A215,Inventario!$A$2:$M$21,3,FALSE)),"",VLOOKUP(Salidas!$A215,Inventario!$A$2:$M$21,3,FALSE))</f>
        <v>Meningococo</v>
      </c>
      <c r="D215" s="59" t="str">
        <f>IF(ISERROR(VLOOKUP(Salidas!$A215,Inventario!$A$2:$M$21,4,FALSE)),"",VLOOKUP(Salidas!$A215,Inventario!$A$2:$M$21,4,FALSE))</f>
        <v>Cobo Medical</v>
      </c>
      <c r="E215" s="59" t="str">
        <f>IF(ISERROR(VLOOKUP(Salidas!$A215,Inventario!$A$2:$M$21,5,FALSE)),"",VLOOKUP(Salidas!$A215,Inventario!$A$2:$M$21,5,FALSE))</f>
        <v>Pfizer</v>
      </c>
      <c r="F215" s="60" t="str">
        <f>IF(ISERROR(VLOOKUP(Salidas!$A215,Inventario!$A$2:$M$21,6,FALSE)),"",VLOOKUP(Salidas!$A215,Inventario!$A$2:$M$21,6,FALSE))</f>
        <v>3904</v>
      </c>
      <c r="G215" s="274">
        <f>IF(ISERROR(VLOOKUP(Salidas!$A215,Inventario!$A$2:$M$21,7,FALSE)),,VLOOKUP(Salidas!$A215,Inventario!$A$2:$M$21,7,FALSE))</f>
        <v>1</v>
      </c>
      <c r="H215" s="275">
        <f>IF(ISERROR(VLOOKUP(Salidas!$A215,Inventario!$A$2:$M$21,8,FALSE)),,VLOOKUP(Salidas!$A215,Inventario!$A$2:$M$21,8,FALSE))</f>
        <v>427</v>
      </c>
      <c r="I215" s="275">
        <f>IF(ISERROR(VLOOKUP(Salidas!$A215,Inventario!$A$2:$M$21,9,FALSE)),,VLOOKUP(Salidas!$A215,Inventario!$A$2:$M$21,9,FALSE))</f>
        <v>427</v>
      </c>
      <c r="J215" s="269">
        <v>44509</v>
      </c>
      <c r="K215" s="62" t="s">
        <v>169</v>
      </c>
      <c r="L215" s="270">
        <f>IF(ISERROR(VLOOKUP(Salidas!$K215,Entradas!$H$1:$I$412,2,FALSE)),"",VLOOKUP(Salidas!$K215,Entradas!$H$1:$I$412,2,FALSE))</f>
        <v>44834</v>
      </c>
      <c r="M215" s="63">
        <v>1</v>
      </c>
      <c r="N215" s="276" t="s">
        <v>1928</v>
      </c>
      <c r="O215" s="275">
        <f>IF(Salidas!$N215="Particular",VLOOKUP(Salidas!$A215,'PPTO Conservador'!$D$1:$L$26,8,0),IF(Salidas!$N215="Complementario",VLOOKUP(Salidas!$A215,'PPTO Conservador'!$D$1:$L$26,9,FALSE),))</f>
        <v>170000</v>
      </c>
      <c r="P215" s="275">
        <f>Salidas!$M215*Salidas!$I215</f>
        <v>427</v>
      </c>
      <c r="Q215" s="275">
        <f>Salidas!$M215*Salidas!$O215</f>
        <v>170000</v>
      </c>
      <c r="R215" s="276"/>
      <c r="S215" s="64"/>
      <c r="T215" s="64"/>
      <c r="U215" s="64"/>
      <c r="V215" s="64"/>
      <c r="W215" s="64"/>
      <c r="X215" s="64"/>
      <c r="Y215" s="64"/>
      <c r="Z215" s="64"/>
    </row>
    <row r="216" spans="1:26" ht="15.75" customHeight="1">
      <c r="A216" s="57" t="s">
        <v>67</v>
      </c>
      <c r="B216" s="58" t="str">
        <f>IF(ISERROR(VLOOKUP(Salidas!$A216,Inventario!$A$2:$M$21,2,FALSE)),"",VLOOKUP(Salidas!$A216,Inventario!$A$2:$M$21,2,FALSE))</f>
        <v>Fluarix</v>
      </c>
      <c r="C216" s="58" t="str">
        <f>IF(ISERROR(VLOOKUP(Salidas!$A216,Inventario!$A$2:$M$21,3,FALSE)),"",VLOOKUP(Salidas!$A216,Inventario!$A$2:$M$21,3,FALSE))</f>
        <v>Influenza Tetra</v>
      </c>
      <c r="D216" s="59" t="str">
        <f>IF(ISERROR(VLOOKUP(Salidas!$A216,Inventario!$A$2:$M$21,4,FALSE)),"",VLOOKUP(Salidas!$A216,Inventario!$A$2:$M$21,4,FALSE))</f>
        <v>Cobo Medical</v>
      </c>
      <c r="E216" s="59" t="str">
        <f>IF(ISERROR(VLOOKUP(Salidas!$A216,Inventario!$A$2:$M$21,5,FALSE)),"",VLOOKUP(Salidas!$A216,Inventario!$A$2:$M$21,5,FALSE))</f>
        <v>Glaxo</v>
      </c>
      <c r="F216" s="60" t="str">
        <f>IF(ISERROR(VLOOKUP(Salidas!$A216,Inventario!$A$2:$M$21,6,FALSE)),"",VLOOKUP(Salidas!$A216,Inventario!$A$2:$M$21,6,FALSE))</f>
        <v>13227</v>
      </c>
      <c r="G216" s="274">
        <f>IF(ISERROR(VLOOKUP(Salidas!$A216,Inventario!$A$2:$M$21,7,FALSE)),,VLOOKUP(Salidas!$A216,Inventario!$A$2:$M$21,7,FALSE))</f>
        <v>1</v>
      </c>
      <c r="H216" s="275">
        <f>IF(ISERROR(VLOOKUP(Salidas!$A216,Inventario!$A$2:$M$21,8,FALSE)),,VLOOKUP(Salidas!$A216,Inventario!$A$2:$M$21,8,FALSE))</f>
        <v>3</v>
      </c>
      <c r="I216" s="275">
        <f>IF(ISERROR(VLOOKUP(Salidas!$A216,Inventario!$A$2:$M$21,9,FALSE)),,VLOOKUP(Salidas!$A216,Inventario!$A$2:$M$21,9,FALSE))</f>
        <v>3</v>
      </c>
      <c r="J216" s="269">
        <v>44509</v>
      </c>
      <c r="K216" s="62" t="s">
        <v>181</v>
      </c>
      <c r="L216" s="270">
        <f>IF(ISERROR(VLOOKUP(Salidas!$K216,Entradas!$H$1:$I$412,2,FALSE)),"",VLOOKUP(Salidas!$K216,Entradas!$H$1:$I$412,2,FALSE))</f>
        <v>44561</v>
      </c>
      <c r="M216" s="63">
        <v>1</v>
      </c>
      <c r="N216" s="276" t="s">
        <v>1928</v>
      </c>
      <c r="O216" s="275">
        <f>IF(Salidas!$N216="Particular",VLOOKUP(Salidas!$A216,'PPTO Conservador'!$D$1:$L$26,8,0),IF(Salidas!$N216="Complementario",VLOOKUP(Salidas!$A216,'PPTO Conservador'!$D$1:$L$26,9,FALSE),))</f>
        <v>60000</v>
      </c>
      <c r="P216" s="275">
        <f>Salidas!$M216*Salidas!$I216</f>
        <v>3</v>
      </c>
      <c r="Q216" s="275">
        <f>Salidas!$M216*Salidas!$O216</f>
        <v>60000</v>
      </c>
      <c r="R216" s="276"/>
      <c r="S216" s="64"/>
      <c r="T216" s="64"/>
      <c r="U216" s="64"/>
      <c r="V216" s="64"/>
      <c r="W216" s="64"/>
      <c r="X216" s="64"/>
      <c r="Y216" s="64"/>
      <c r="Z216" s="64"/>
    </row>
    <row r="217" spans="1:26" ht="15.75" customHeight="1">
      <c r="A217" s="57" t="s">
        <v>67</v>
      </c>
      <c r="B217" s="58" t="str">
        <f>IF(ISERROR(VLOOKUP(Salidas!$A217,Inventario!$A$2:$M$21,2,FALSE)),"",VLOOKUP(Salidas!$A217,Inventario!$A$2:$M$21,2,FALSE))</f>
        <v>Fluarix</v>
      </c>
      <c r="C217" s="58" t="str">
        <f>IF(ISERROR(VLOOKUP(Salidas!$A217,Inventario!$A$2:$M$21,3,FALSE)),"",VLOOKUP(Salidas!$A217,Inventario!$A$2:$M$21,3,FALSE))</f>
        <v>Influenza Tetra</v>
      </c>
      <c r="D217" s="59" t="str">
        <f>IF(ISERROR(VLOOKUP(Salidas!$A217,Inventario!$A$2:$M$21,4,FALSE)),"",VLOOKUP(Salidas!$A217,Inventario!$A$2:$M$21,4,FALSE))</f>
        <v>Cobo Medical</v>
      </c>
      <c r="E217" s="59" t="str">
        <f>IF(ISERROR(VLOOKUP(Salidas!$A217,Inventario!$A$2:$M$21,5,FALSE)),"",VLOOKUP(Salidas!$A217,Inventario!$A$2:$M$21,5,FALSE))</f>
        <v>Glaxo</v>
      </c>
      <c r="F217" s="60" t="str">
        <f>IF(ISERROR(VLOOKUP(Salidas!$A217,Inventario!$A$2:$M$21,6,FALSE)),"",VLOOKUP(Salidas!$A217,Inventario!$A$2:$M$21,6,FALSE))</f>
        <v>13227</v>
      </c>
      <c r="G217" s="274">
        <f>IF(ISERROR(VLOOKUP(Salidas!$A217,Inventario!$A$2:$M$21,7,FALSE)),,VLOOKUP(Salidas!$A217,Inventario!$A$2:$M$21,7,FALSE))</f>
        <v>1</v>
      </c>
      <c r="H217" s="275">
        <f>IF(ISERROR(VLOOKUP(Salidas!$A217,Inventario!$A$2:$M$21,8,FALSE)),,VLOOKUP(Salidas!$A217,Inventario!$A$2:$M$21,8,FALSE))</f>
        <v>3</v>
      </c>
      <c r="I217" s="275">
        <f>IF(ISERROR(VLOOKUP(Salidas!$A217,Inventario!$A$2:$M$21,9,FALSE)),,VLOOKUP(Salidas!$A217,Inventario!$A$2:$M$21,9,FALSE))</f>
        <v>3</v>
      </c>
      <c r="J217" s="269">
        <v>44509</v>
      </c>
      <c r="K217" s="62" t="s">
        <v>181</v>
      </c>
      <c r="L217" s="270">
        <f>IF(ISERROR(VLOOKUP(Salidas!$K217,Entradas!$H$1:$I$412,2,FALSE)),"",VLOOKUP(Salidas!$K217,Entradas!$H$1:$I$412,2,FALSE))</f>
        <v>44561</v>
      </c>
      <c r="M217" s="63">
        <v>1</v>
      </c>
      <c r="N217" s="276" t="s">
        <v>1928</v>
      </c>
      <c r="O217" s="275">
        <f>IF(Salidas!$N217="Particular",VLOOKUP(Salidas!$A217,'PPTO Conservador'!$D$1:$L$26,8,0),IF(Salidas!$N217="Complementario",VLOOKUP(Salidas!$A217,'PPTO Conservador'!$D$1:$L$26,9,FALSE),))</f>
        <v>60000</v>
      </c>
      <c r="P217" s="275">
        <f>Salidas!$M217*Salidas!$I217</f>
        <v>3</v>
      </c>
      <c r="Q217" s="275">
        <f>Salidas!$M217*Salidas!$O217</f>
        <v>60000</v>
      </c>
      <c r="R217" s="276"/>
      <c r="S217" s="64"/>
      <c r="T217" s="64"/>
      <c r="U217" s="64"/>
      <c r="V217" s="64"/>
      <c r="W217" s="64"/>
      <c r="X217" s="64"/>
      <c r="Y217" s="64"/>
      <c r="Z217" s="64"/>
    </row>
    <row r="218" spans="1:26" ht="15.75" customHeight="1">
      <c r="A218" s="57" t="s">
        <v>67</v>
      </c>
      <c r="B218" s="58" t="str">
        <f>IF(ISERROR(VLOOKUP(Salidas!$A218,Inventario!$A$2:$M$21,2,FALSE)),"",VLOOKUP(Salidas!$A218,Inventario!$A$2:$M$21,2,FALSE))</f>
        <v>Fluarix</v>
      </c>
      <c r="C218" s="58" t="str">
        <f>IF(ISERROR(VLOOKUP(Salidas!$A218,Inventario!$A$2:$M$21,3,FALSE)),"",VLOOKUP(Salidas!$A218,Inventario!$A$2:$M$21,3,FALSE))</f>
        <v>Influenza Tetra</v>
      </c>
      <c r="D218" s="59" t="str">
        <f>IF(ISERROR(VLOOKUP(Salidas!$A218,Inventario!$A$2:$M$21,4,FALSE)),"",VLOOKUP(Salidas!$A218,Inventario!$A$2:$M$21,4,FALSE))</f>
        <v>Cobo Medical</v>
      </c>
      <c r="E218" s="59" t="str">
        <f>IF(ISERROR(VLOOKUP(Salidas!$A218,Inventario!$A$2:$M$21,5,FALSE)),"",VLOOKUP(Salidas!$A218,Inventario!$A$2:$M$21,5,FALSE))</f>
        <v>Glaxo</v>
      </c>
      <c r="F218" s="60" t="str">
        <f>IF(ISERROR(VLOOKUP(Salidas!$A218,Inventario!$A$2:$M$21,6,FALSE)),"",VLOOKUP(Salidas!$A218,Inventario!$A$2:$M$21,6,FALSE))</f>
        <v>13227</v>
      </c>
      <c r="G218" s="274">
        <f>IF(ISERROR(VLOOKUP(Salidas!$A218,Inventario!$A$2:$M$21,7,FALSE)),,VLOOKUP(Salidas!$A218,Inventario!$A$2:$M$21,7,FALSE))</f>
        <v>1</v>
      </c>
      <c r="H218" s="275">
        <f>IF(ISERROR(VLOOKUP(Salidas!$A218,Inventario!$A$2:$M$21,8,FALSE)),,VLOOKUP(Salidas!$A218,Inventario!$A$2:$M$21,8,FALSE))</f>
        <v>3</v>
      </c>
      <c r="I218" s="275">
        <f>IF(ISERROR(VLOOKUP(Salidas!$A218,Inventario!$A$2:$M$21,9,FALSE)),,VLOOKUP(Salidas!$A218,Inventario!$A$2:$M$21,9,FALSE))</f>
        <v>3</v>
      </c>
      <c r="J218" s="269">
        <v>44509</v>
      </c>
      <c r="K218" s="62" t="s">
        <v>181</v>
      </c>
      <c r="L218" s="270">
        <f>IF(ISERROR(VLOOKUP(Salidas!$K218,Entradas!$H$1:$I$412,2,FALSE)),"",VLOOKUP(Salidas!$K218,Entradas!$H$1:$I$412,2,FALSE))</f>
        <v>44561</v>
      </c>
      <c r="M218" s="63">
        <v>1</v>
      </c>
      <c r="N218" s="276" t="s">
        <v>1928</v>
      </c>
      <c r="O218" s="275">
        <f>IF(Salidas!$N218="Particular",VLOOKUP(Salidas!$A218,'PPTO Conservador'!$D$1:$L$26,8,0),IF(Salidas!$N218="Complementario",VLOOKUP(Salidas!$A218,'PPTO Conservador'!$D$1:$L$26,9,FALSE),))</f>
        <v>60000</v>
      </c>
      <c r="P218" s="275">
        <f>Salidas!$M218*Salidas!$I218</f>
        <v>3</v>
      </c>
      <c r="Q218" s="275">
        <f>Salidas!$M218*Salidas!$O218</f>
        <v>60000</v>
      </c>
      <c r="R218" s="276"/>
      <c r="S218" s="64"/>
      <c r="T218" s="64"/>
      <c r="U218" s="64"/>
      <c r="V218" s="64"/>
      <c r="W218" s="64"/>
      <c r="X218" s="64"/>
      <c r="Y218" s="64"/>
      <c r="Z218" s="64"/>
    </row>
    <row r="219" spans="1:26" ht="15.75" customHeight="1">
      <c r="A219" s="57" t="s">
        <v>54</v>
      </c>
      <c r="B219" s="58" t="str">
        <f>IF(ISERROR(VLOOKUP(Salidas!$A219,Inventario!$A$2:$M$21,2,FALSE)),"",VLOOKUP(Salidas!$A219,Inventario!$A$2:$M$21,2,FALSE))</f>
        <v>Prevenar</v>
      </c>
      <c r="C219" s="58" t="str">
        <f>IF(ISERROR(VLOOKUP(Salidas!$A219,Inventario!$A$2:$M$21,3,FALSE)),"",VLOOKUP(Salidas!$A219,Inventario!$A$2:$M$21,3,FALSE))</f>
        <v>Neumococo 13V</v>
      </c>
      <c r="D219" s="59" t="str">
        <f>IF(ISERROR(VLOOKUP(Salidas!$A219,Inventario!$A$2:$M$21,4,FALSE)),"",VLOOKUP(Salidas!$A219,Inventario!$A$2:$M$21,4,FALSE))</f>
        <v>Cobo Medical</v>
      </c>
      <c r="E219" s="59" t="str">
        <f>IF(ISERROR(VLOOKUP(Salidas!$A219,Inventario!$A$2:$M$21,5,FALSE)),"",VLOOKUP(Salidas!$A219,Inventario!$A$2:$M$21,5,FALSE))</f>
        <v>Pfizer</v>
      </c>
      <c r="F219" s="60" t="str">
        <f>IF(ISERROR(VLOOKUP(Salidas!$A219,Inventario!$A$2:$M$21,6,FALSE)),"",VLOOKUP(Salidas!$A219,Inventario!$A$2:$M$21,6,FALSE))</f>
        <v>2156</v>
      </c>
      <c r="G219" s="274">
        <f>IF(ISERROR(VLOOKUP(Salidas!$A219,Inventario!$A$2:$M$21,7,FALSE)),,VLOOKUP(Salidas!$A219,Inventario!$A$2:$M$21,7,FALSE))</f>
        <v>1</v>
      </c>
      <c r="H219" s="275">
        <f>IF(ISERROR(VLOOKUP(Salidas!$A219,Inventario!$A$2:$M$21,8,FALSE)),,VLOOKUP(Salidas!$A219,Inventario!$A$2:$M$21,8,FALSE))</f>
        <v>257</v>
      </c>
      <c r="I219" s="275">
        <f>IF(ISERROR(VLOOKUP(Salidas!$A219,Inventario!$A$2:$M$21,9,FALSE)),,VLOOKUP(Salidas!$A219,Inventario!$A$2:$M$21,9,FALSE))</f>
        <v>257</v>
      </c>
      <c r="J219" s="269">
        <v>44510</v>
      </c>
      <c r="K219" s="62" t="s">
        <v>167</v>
      </c>
      <c r="L219" s="270">
        <f>IF(ISERROR(VLOOKUP(Salidas!$K219,Entradas!$H$1:$I$412,2,FALSE)),"",VLOOKUP(Salidas!$K219,Entradas!$H$1:$I$412,2,FALSE))</f>
        <v>44865</v>
      </c>
      <c r="M219" s="63">
        <v>1</v>
      </c>
      <c r="N219" s="276" t="s">
        <v>375</v>
      </c>
      <c r="O219" s="275">
        <f>IF(Salidas!$N219="Particular",VLOOKUP(Salidas!$A219,'PPTO Conservador'!$D$1:$L$26,8,0),IF(Salidas!$N219="Complementario",VLOOKUP(Salidas!$A219,'PPTO Conservador'!$D$1:$L$26,9,FALSE),))</f>
        <v>235000</v>
      </c>
      <c r="P219" s="275">
        <f>Salidas!$M219*Salidas!$I219</f>
        <v>257</v>
      </c>
      <c r="Q219" s="275">
        <f>Salidas!$M219*Salidas!$O219</f>
        <v>235000</v>
      </c>
      <c r="R219" s="276"/>
      <c r="S219" s="64"/>
      <c r="T219" s="64"/>
      <c r="U219" s="64"/>
      <c r="V219" s="64"/>
      <c r="W219" s="64"/>
      <c r="X219" s="64"/>
      <c r="Y219" s="64"/>
      <c r="Z219" s="64"/>
    </row>
    <row r="220" spans="1:26" ht="15.75" customHeight="1">
      <c r="A220" s="57" t="s">
        <v>77</v>
      </c>
      <c r="B220" s="58" t="str">
        <f>IF(ISERROR(VLOOKUP(Salidas!$A220,Inventario!$A$2:$M$21,2,FALSE)),"",VLOOKUP(Salidas!$A220,Inventario!$A$2:$M$21,2,FALSE))</f>
        <v>Hexaxim</v>
      </c>
      <c r="C220" s="58" t="str">
        <f>IF(ISERROR(VLOOKUP(Salidas!$A220,Inventario!$A$2:$M$21,3,FALSE)),"",VLOOKUP(Salidas!$A220,Inventario!$A$2:$M$21,3,FALSE))</f>
        <v>DPAT + VPI + HIB + HB</v>
      </c>
      <c r="D220" s="59" t="str">
        <f>IF(ISERROR(VLOOKUP(Salidas!$A220,Inventario!$A$2:$M$21,4,FALSE)),"",VLOOKUP(Salidas!$A220,Inventario!$A$2:$M$21,4,FALSE))</f>
        <v>IPS FARALLONES</v>
      </c>
      <c r="E220" s="59" t="str">
        <f>IF(ISERROR(VLOOKUP(Salidas!$A220,Inventario!$A$2:$M$21,5,FALSE)),"",VLOOKUP(Salidas!$A220,Inventario!$A$2:$M$21,5,FALSE))</f>
        <v>Sanofi</v>
      </c>
      <c r="F220" s="60" t="str">
        <f>IF(ISERROR(VLOOKUP(Salidas!$A220,Inventario!$A$2:$M$21,6,FALSE)),"",VLOOKUP(Salidas!$A220,Inventario!$A$2:$M$21,6,FALSE))</f>
        <v>3800</v>
      </c>
      <c r="G220" s="274">
        <f>IF(ISERROR(VLOOKUP(Salidas!$A220,Inventario!$A$2:$M$21,7,FALSE)),,VLOOKUP(Salidas!$A220,Inventario!$A$2:$M$21,7,FALSE))</f>
        <v>1</v>
      </c>
      <c r="H220" s="275">
        <f>IF(ISERROR(VLOOKUP(Salidas!$A220,Inventario!$A$2:$M$21,8,FALSE)),,VLOOKUP(Salidas!$A220,Inventario!$A$2:$M$21,8,FALSE))</f>
        <v>127</v>
      </c>
      <c r="I220" s="275">
        <f>IF(ISERROR(VLOOKUP(Salidas!$A220,Inventario!$A$2:$M$21,9,FALSE)),,VLOOKUP(Salidas!$A220,Inventario!$A$2:$M$21,9,FALSE))</f>
        <v>127</v>
      </c>
      <c r="J220" s="269">
        <v>44510</v>
      </c>
      <c r="K220" s="62" t="s">
        <v>174</v>
      </c>
      <c r="L220" s="270">
        <f>IF(ISERROR(VLOOKUP(Salidas!$K220,Entradas!$H$1:$I$412,2,FALSE)),"",VLOOKUP(Salidas!$K220,Entradas!$H$1:$I$412,2,FALSE))</f>
        <v>44772</v>
      </c>
      <c r="M220" s="63">
        <v>1</v>
      </c>
      <c r="N220" s="276" t="s">
        <v>375</v>
      </c>
      <c r="O220" s="275">
        <f>IF(Salidas!$N220="Particular",VLOOKUP(Salidas!$A220,'PPTO Conservador'!$D$1:$L$26,8,0),IF(Salidas!$N220="Complementario",VLOOKUP(Salidas!$A220,'PPTO Conservador'!$D$1:$L$26,9,FALSE),))</f>
        <v>220000</v>
      </c>
      <c r="P220" s="275">
        <f>Salidas!$M220*Salidas!$I220</f>
        <v>127</v>
      </c>
      <c r="Q220" s="275">
        <f>Salidas!$M220*Salidas!$O220</f>
        <v>220000</v>
      </c>
      <c r="R220" s="276"/>
      <c r="S220" s="64"/>
      <c r="T220" s="64"/>
      <c r="U220" s="64"/>
      <c r="V220" s="64"/>
      <c r="W220" s="64"/>
      <c r="X220" s="64"/>
      <c r="Y220" s="64"/>
      <c r="Z220" s="64"/>
    </row>
    <row r="221" spans="1:26" ht="15.75" customHeight="1">
      <c r="A221" s="57" t="s">
        <v>96</v>
      </c>
      <c r="B221" s="58" t="str">
        <f>IF(ISERROR(VLOOKUP(Salidas!$A221,Inventario!$A$2:$M$21,2,FALSE)),"",VLOOKUP(Salidas!$A221,Inventario!$A$2:$M$21,2,FALSE))</f>
        <v>Rotateq</v>
      </c>
      <c r="C221" s="58" t="str">
        <f>IF(ISERROR(VLOOKUP(Salidas!$A221,Inventario!$A$2:$M$21,3,FALSE)),"",VLOOKUP(Salidas!$A221,Inventario!$A$2:$M$21,3,FALSE))</f>
        <v>Rotavirus Vivo Atenuado</v>
      </c>
      <c r="D221" s="59" t="str">
        <f>IF(ISERROR(VLOOKUP(Salidas!$A221,Inventario!$A$2:$M$21,4,FALSE)),"",VLOOKUP(Salidas!$A221,Inventario!$A$2:$M$21,4,FALSE))</f>
        <v>IPS FARALLONES</v>
      </c>
      <c r="E221" s="59" t="str">
        <f>IF(ISERROR(VLOOKUP(Salidas!$A221,Inventario!$A$2:$M$21,5,FALSE)),"",VLOOKUP(Salidas!$A221,Inventario!$A$2:$M$21,5,FALSE))</f>
        <v>Merck</v>
      </c>
      <c r="F221" s="60" t="str">
        <f>IF(ISERROR(VLOOKUP(Salidas!$A221,Inventario!$A$2:$M$21,6,FALSE)),"",VLOOKUP(Salidas!$A221,Inventario!$A$2:$M$21,6,FALSE))</f>
        <v>1800</v>
      </c>
      <c r="G221" s="274">
        <f>IF(ISERROR(VLOOKUP(Salidas!$A221,Inventario!$A$2:$M$21,7,FALSE)),,VLOOKUP(Salidas!$A221,Inventario!$A$2:$M$21,7,FALSE))</f>
        <v>1</v>
      </c>
      <c r="H221" s="275">
        <f>IF(ISERROR(VLOOKUP(Salidas!$A221,Inventario!$A$2:$M$21,8,FALSE)),,VLOOKUP(Salidas!$A221,Inventario!$A$2:$M$21,8,FALSE))</f>
        <v>109</v>
      </c>
      <c r="I221" s="275">
        <f>IF(ISERROR(VLOOKUP(Salidas!$A221,Inventario!$A$2:$M$21,9,FALSE)),,VLOOKUP(Salidas!$A221,Inventario!$A$2:$M$21,9,FALSE))</f>
        <v>109</v>
      </c>
      <c r="J221" s="269">
        <v>44510</v>
      </c>
      <c r="K221" s="62" t="s">
        <v>182</v>
      </c>
      <c r="L221" s="270">
        <f>IF(ISERROR(VLOOKUP(Salidas!$K221,Entradas!$H$1:$I$412,2,FALSE)),"",VLOOKUP(Salidas!$K221,Entradas!$H$1:$I$412,2,FALSE))</f>
        <v>44973</v>
      </c>
      <c r="M221" s="63">
        <v>1</v>
      </c>
      <c r="N221" s="276" t="s">
        <v>375</v>
      </c>
      <c r="O221" s="275">
        <f>IF(Salidas!$N221="Particular",VLOOKUP(Salidas!$A221,'PPTO Conservador'!$D$1:$L$26,8,0),IF(Salidas!$N221="Complementario",VLOOKUP(Salidas!$A221,'PPTO Conservador'!$D$1:$L$26,9,FALSE),))</f>
        <v>210000</v>
      </c>
      <c r="P221" s="275">
        <f>Salidas!$M221*Salidas!$I221</f>
        <v>109</v>
      </c>
      <c r="Q221" s="275">
        <f>Salidas!$M221*Salidas!$O221</f>
        <v>210000</v>
      </c>
      <c r="R221" s="276"/>
      <c r="S221" s="64"/>
      <c r="T221" s="64"/>
      <c r="U221" s="64"/>
      <c r="V221" s="64"/>
      <c r="W221" s="64"/>
      <c r="X221" s="64"/>
      <c r="Y221" s="64"/>
      <c r="Z221" s="64"/>
    </row>
    <row r="222" spans="1:26" ht="15.75" customHeight="1">
      <c r="A222" s="57" t="s">
        <v>67</v>
      </c>
      <c r="B222" s="58" t="str">
        <f>IF(ISERROR(VLOOKUP(Salidas!$A222,Inventario!$A$2:$M$21,2,FALSE)),"",VLOOKUP(Salidas!$A222,Inventario!$A$2:$M$21,2,FALSE))</f>
        <v>Fluarix</v>
      </c>
      <c r="C222" s="58" t="str">
        <f>IF(ISERROR(VLOOKUP(Salidas!$A222,Inventario!$A$2:$M$21,3,FALSE)),"",VLOOKUP(Salidas!$A222,Inventario!$A$2:$M$21,3,FALSE))</f>
        <v>Influenza Tetra</v>
      </c>
      <c r="D222" s="59" t="str">
        <f>IF(ISERROR(VLOOKUP(Salidas!$A222,Inventario!$A$2:$M$21,4,FALSE)),"",VLOOKUP(Salidas!$A222,Inventario!$A$2:$M$21,4,FALSE))</f>
        <v>Cobo Medical</v>
      </c>
      <c r="E222" s="59" t="str">
        <f>IF(ISERROR(VLOOKUP(Salidas!$A222,Inventario!$A$2:$M$21,5,FALSE)),"",VLOOKUP(Salidas!$A222,Inventario!$A$2:$M$21,5,FALSE))</f>
        <v>Glaxo</v>
      </c>
      <c r="F222" s="60" t="str">
        <f>IF(ISERROR(VLOOKUP(Salidas!$A222,Inventario!$A$2:$M$21,6,FALSE)),"",VLOOKUP(Salidas!$A222,Inventario!$A$2:$M$21,6,FALSE))</f>
        <v>13227</v>
      </c>
      <c r="G222" s="274">
        <f>IF(ISERROR(VLOOKUP(Salidas!$A222,Inventario!$A$2:$M$21,7,FALSE)),,VLOOKUP(Salidas!$A222,Inventario!$A$2:$M$21,7,FALSE))</f>
        <v>1</v>
      </c>
      <c r="H222" s="275">
        <f>IF(ISERROR(VLOOKUP(Salidas!$A222,Inventario!$A$2:$M$21,8,FALSE)),,VLOOKUP(Salidas!$A222,Inventario!$A$2:$M$21,8,FALSE))</f>
        <v>3</v>
      </c>
      <c r="I222" s="275">
        <f>IF(ISERROR(VLOOKUP(Salidas!$A222,Inventario!$A$2:$M$21,9,FALSE)),,VLOOKUP(Salidas!$A222,Inventario!$A$2:$M$21,9,FALSE))</f>
        <v>3</v>
      </c>
      <c r="J222" s="269">
        <v>44510</v>
      </c>
      <c r="K222" s="62" t="s">
        <v>181</v>
      </c>
      <c r="L222" s="270">
        <f>IF(ISERROR(VLOOKUP(Salidas!$K222,Entradas!$H$1:$I$412,2,FALSE)),"",VLOOKUP(Salidas!$K222,Entradas!$H$1:$I$412,2,FALSE))</f>
        <v>44561</v>
      </c>
      <c r="M222" s="63">
        <v>1</v>
      </c>
      <c r="N222" s="276" t="s">
        <v>1928</v>
      </c>
      <c r="O222" s="275">
        <f>IF(Salidas!$N222="Particular",VLOOKUP(Salidas!$A222,'PPTO Conservador'!$D$1:$L$26,8,0),IF(Salidas!$N222="Complementario",VLOOKUP(Salidas!$A222,'PPTO Conservador'!$D$1:$L$26,9,FALSE),))</f>
        <v>60000</v>
      </c>
      <c r="P222" s="275">
        <f>Salidas!$M222*Salidas!$I222</f>
        <v>3</v>
      </c>
      <c r="Q222" s="275">
        <f>Salidas!$M222*Salidas!$O222</f>
        <v>60000</v>
      </c>
      <c r="R222" s="276"/>
      <c r="S222" s="64"/>
      <c r="T222" s="64"/>
      <c r="U222" s="64"/>
      <c r="V222" s="64"/>
      <c r="W222" s="64"/>
      <c r="X222" s="64"/>
      <c r="Y222" s="64"/>
      <c r="Z222" s="64"/>
    </row>
    <row r="223" spans="1:26" ht="15.75" customHeight="1">
      <c r="A223" s="57" t="s">
        <v>47</v>
      </c>
      <c r="B223" s="58" t="str">
        <f>IF(ISERROR(VLOOKUP(Salidas!$A223,Inventario!$A$2:$M$21,2,FALSE)),"",VLOOKUP(Salidas!$A223,Inventario!$A$2:$M$21,2,FALSE))</f>
        <v>Nimenrix</v>
      </c>
      <c r="C223" s="58" t="str">
        <f>IF(ISERROR(VLOOKUP(Salidas!$A223,Inventario!$A$2:$M$21,3,FALSE)),"",VLOOKUP(Salidas!$A223,Inventario!$A$2:$M$21,3,FALSE))</f>
        <v>Meningococo</v>
      </c>
      <c r="D223" s="59" t="str">
        <f>IF(ISERROR(VLOOKUP(Salidas!$A223,Inventario!$A$2:$M$21,4,FALSE)),"",VLOOKUP(Salidas!$A223,Inventario!$A$2:$M$21,4,FALSE))</f>
        <v>Cobo Medical</v>
      </c>
      <c r="E223" s="59" t="str">
        <f>IF(ISERROR(VLOOKUP(Salidas!$A223,Inventario!$A$2:$M$21,5,FALSE)),"",VLOOKUP(Salidas!$A223,Inventario!$A$2:$M$21,5,FALSE))</f>
        <v>Pfizer</v>
      </c>
      <c r="F223" s="60" t="str">
        <f>IF(ISERROR(VLOOKUP(Salidas!$A223,Inventario!$A$2:$M$21,6,FALSE)),"",VLOOKUP(Salidas!$A223,Inventario!$A$2:$M$21,6,FALSE))</f>
        <v>3904</v>
      </c>
      <c r="G223" s="274">
        <f>IF(ISERROR(VLOOKUP(Salidas!$A223,Inventario!$A$2:$M$21,7,FALSE)),,VLOOKUP(Salidas!$A223,Inventario!$A$2:$M$21,7,FALSE))</f>
        <v>1</v>
      </c>
      <c r="H223" s="275">
        <f>IF(ISERROR(VLOOKUP(Salidas!$A223,Inventario!$A$2:$M$21,8,FALSE)),,VLOOKUP(Salidas!$A223,Inventario!$A$2:$M$21,8,FALSE))</f>
        <v>427</v>
      </c>
      <c r="I223" s="275">
        <f>IF(ISERROR(VLOOKUP(Salidas!$A223,Inventario!$A$2:$M$21,9,FALSE)),,VLOOKUP(Salidas!$A223,Inventario!$A$2:$M$21,9,FALSE))</f>
        <v>427</v>
      </c>
      <c r="J223" s="269">
        <v>44511</v>
      </c>
      <c r="K223" s="62" t="s">
        <v>169</v>
      </c>
      <c r="L223" s="270">
        <f>IF(ISERROR(VLOOKUP(Salidas!$K223,Entradas!$H$1:$I$412,2,FALSE)),"",VLOOKUP(Salidas!$K223,Entradas!$H$1:$I$412,2,FALSE))</f>
        <v>44834</v>
      </c>
      <c r="M223" s="63">
        <v>1</v>
      </c>
      <c r="N223" s="276" t="s">
        <v>1928</v>
      </c>
      <c r="O223" s="275">
        <f>IF(Salidas!$N223="Particular",VLOOKUP(Salidas!$A223,'PPTO Conservador'!$D$1:$L$26,8,0),IF(Salidas!$N223="Complementario",VLOOKUP(Salidas!$A223,'PPTO Conservador'!$D$1:$L$26,9,FALSE),))</f>
        <v>170000</v>
      </c>
      <c r="P223" s="275">
        <f>Salidas!$M223*Salidas!$I223</f>
        <v>427</v>
      </c>
      <c r="Q223" s="275">
        <f>Salidas!$M223*Salidas!$O223</f>
        <v>170000</v>
      </c>
      <c r="R223" s="276"/>
      <c r="S223" s="64"/>
      <c r="T223" s="64"/>
      <c r="U223" s="64"/>
      <c r="V223" s="64"/>
      <c r="W223" s="64"/>
      <c r="X223" s="64"/>
      <c r="Y223" s="64"/>
      <c r="Z223" s="64"/>
    </row>
    <row r="224" spans="1:26" ht="15.75" customHeight="1">
      <c r="A224" s="57" t="s">
        <v>47</v>
      </c>
      <c r="B224" s="58" t="str">
        <f>IF(ISERROR(VLOOKUP(Salidas!$A224,Inventario!$A$2:$M$21,2,FALSE)),"",VLOOKUP(Salidas!$A224,Inventario!$A$2:$M$21,2,FALSE))</f>
        <v>Nimenrix</v>
      </c>
      <c r="C224" s="58" t="str">
        <f>IF(ISERROR(VLOOKUP(Salidas!$A224,Inventario!$A$2:$M$21,3,FALSE)),"",VLOOKUP(Salidas!$A224,Inventario!$A$2:$M$21,3,FALSE))</f>
        <v>Meningococo</v>
      </c>
      <c r="D224" s="59" t="str">
        <f>IF(ISERROR(VLOOKUP(Salidas!$A224,Inventario!$A$2:$M$21,4,FALSE)),"",VLOOKUP(Salidas!$A224,Inventario!$A$2:$M$21,4,FALSE))</f>
        <v>Cobo Medical</v>
      </c>
      <c r="E224" s="59" t="str">
        <f>IF(ISERROR(VLOOKUP(Salidas!$A224,Inventario!$A$2:$M$21,5,FALSE)),"",VLOOKUP(Salidas!$A224,Inventario!$A$2:$M$21,5,FALSE))</f>
        <v>Pfizer</v>
      </c>
      <c r="F224" s="60" t="str">
        <f>IF(ISERROR(VLOOKUP(Salidas!$A224,Inventario!$A$2:$M$21,6,FALSE)),"",VLOOKUP(Salidas!$A224,Inventario!$A$2:$M$21,6,FALSE))</f>
        <v>3904</v>
      </c>
      <c r="G224" s="274">
        <f>IF(ISERROR(VLOOKUP(Salidas!$A224,Inventario!$A$2:$M$21,7,FALSE)),,VLOOKUP(Salidas!$A224,Inventario!$A$2:$M$21,7,FALSE))</f>
        <v>1</v>
      </c>
      <c r="H224" s="275">
        <f>IF(ISERROR(VLOOKUP(Salidas!$A224,Inventario!$A$2:$M$21,8,FALSE)),,VLOOKUP(Salidas!$A224,Inventario!$A$2:$M$21,8,FALSE))</f>
        <v>427</v>
      </c>
      <c r="I224" s="275">
        <f>IF(ISERROR(VLOOKUP(Salidas!$A224,Inventario!$A$2:$M$21,9,FALSE)),,VLOOKUP(Salidas!$A224,Inventario!$A$2:$M$21,9,FALSE))</f>
        <v>427</v>
      </c>
      <c r="J224" s="269">
        <v>44516</v>
      </c>
      <c r="K224" s="62" t="s">
        <v>169</v>
      </c>
      <c r="L224" s="270">
        <f>IF(ISERROR(VLOOKUP(Salidas!$K224,Entradas!$H$1:$I$412,2,FALSE)),"",VLOOKUP(Salidas!$K224,Entradas!$H$1:$I$412,2,FALSE))</f>
        <v>44834</v>
      </c>
      <c r="M224" s="63">
        <v>1</v>
      </c>
      <c r="N224" s="276" t="s">
        <v>1928</v>
      </c>
      <c r="O224" s="275">
        <f>IF(Salidas!$N224="Particular",VLOOKUP(Salidas!$A224,'PPTO Conservador'!$D$1:$L$26,8,0),IF(Salidas!$N224="Complementario",VLOOKUP(Salidas!$A224,'PPTO Conservador'!$D$1:$L$26,9,FALSE),))</f>
        <v>170000</v>
      </c>
      <c r="P224" s="275">
        <f>Salidas!$M224*Salidas!$I224</f>
        <v>427</v>
      </c>
      <c r="Q224" s="275">
        <f>Salidas!$M224*Salidas!$O224</f>
        <v>170000</v>
      </c>
      <c r="R224" s="276"/>
      <c r="S224" s="64"/>
      <c r="T224" s="64"/>
      <c r="U224" s="64"/>
      <c r="V224" s="64"/>
      <c r="W224" s="64"/>
      <c r="X224" s="64"/>
      <c r="Y224" s="64"/>
      <c r="Z224" s="64"/>
    </row>
    <row r="225" spans="1:26" ht="15.75" customHeight="1">
      <c r="A225" s="57" t="s">
        <v>77</v>
      </c>
      <c r="B225" s="58" t="str">
        <f>IF(ISERROR(VLOOKUP(Salidas!$A225,Inventario!$A$2:$M$21,2,FALSE)),"",VLOOKUP(Salidas!$A225,Inventario!$A$2:$M$21,2,FALSE))</f>
        <v>Hexaxim</v>
      </c>
      <c r="C225" s="58" t="str">
        <f>IF(ISERROR(VLOOKUP(Salidas!$A225,Inventario!$A$2:$M$21,3,FALSE)),"",VLOOKUP(Salidas!$A225,Inventario!$A$2:$M$21,3,FALSE))</f>
        <v>DPAT + VPI + HIB + HB</v>
      </c>
      <c r="D225" s="59" t="str">
        <f>IF(ISERROR(VLOOKUP(Salidas!$A225,Inventario!$A$2:$M$21,4,FALSE)),"",VLOOKUP(Salidas!$A225,Inventario!$A$2:$M$21,4,FALSE))</f>
        <v>IPS FARALLONES</v>
      </c>
      <c r="E225" s="59" t="str">
        <f>IF(ISERROR(VLOOKUP(Salidas!$A225,Inventario!$A$2:$M$21,5,FALSE)),"",VLOOKUP(Salidas!$A225,Inventario!$A$2:$M$21,5,FALSE))</f>
        <v>Sanofi</v>
      </c>
      <c r="F225" s="60" t="str">
        <f>IF(ISERROR(VLOOKUP(Salidas!$A225,Inventario!$A$2:$M$21,6,FALSE)),"",VLOOKUP(Salidas!$A225,Inventario!$A$2:$M$21,6,FALSE))</f>
        <v>3800</v>
      </c>
      <c r="G225" s="274">
        <f>IF(ISERROR(VLOOKUP(Salidas!$A225,Inventario!$A$2:$M$21,7,FALSE)),,VLOOKUP(Salidas!$A225,Inventario!$A$2:$M$21,7,FALSE))</f>
        <v>1</v>
      </c>
      <c r="H225" s="275">
        <f>IF(ISERROR(VLOOKUP(Salidas!$A225,Inventario!$A$2:$M$21,8,FALSE)),,VLOOKUP(Salidas!$A225,Inventario!$A$2:$M$21,8,FALSE))</f>
        <v>127</v>
      </c>
      <c r="I225" s="275">
        <f>IF(ISERROR(VLOOKUP(Salidas!$A225,Inventario!$A$2:$M$21,9,FALSE)),,VLOOKUP(Salidas!$A225,Inventario!$A$2:$M$21,9,FALSE))</f>
        <v>127</v>
      </c>
      <c r="J225" s="269">
        <v>44516</v>
      </c>
      <c r="K225" s="62" t="s">
        <v>174</v>
      </c>
      <c r="L225" s="270">
        <f>IF(ISERROR(VLOOKUP(Salidas!$K225,Entradas!$H$1:$I$412,2,FALSE)),"",VLOOKUP(Salidas!$K225,Entradas!$H$1:$I$412,2,FALSE))</f>
        <v>44772</v>
      </c>
      <c r="M225" s="63">
        <v>1</v>
      </c>
      <c r="N225" s="276" t="s">
        <v>375</v>
      </c>
      <c r="O225" s="275">
        <f>IF(Salidas!$N225="Particular",VLOOKUP(Salidas!$A225,'PPTO Conservador'!$D$1:$L$26,8,0),IF(Salidas!$N225="Complementario",VLOOKUP(Salidas!$A225,'PPTO Conservador'!$D$1:$L$26,9,FALSE),))</f>
        <v>220000</v>
      </c>
      <c r="P225" s="275">
        <f>Salidas!$M225*Salidas!$I225</f>
        <v>127</v>
      </c>
      <c r="Q225" s="275">
        <f>Salidas!$M225*Salidas!$O225</f>
        <v>220000</v>
      </c>
      <c r="R225" s="276"/>
      <c r="S225" s="64"/>
      <c r="T225" s="64"/>
      <c r="U225" s="64"/>
      <c r="V225" s="64"/>
      <c r="W225" s="64"/>
      <c r="X225" s="64"/>
      <c r="Y225" s="64"/>
      <c r="Z225" s="64"/>
    </row>
    <row r="226" spans="1:26" ht="15.75" customHeight="1">
      <c r="A226" s="57" t="s">
        <v>54</v>
      </c>
      <c r="B226" s="58" t="str">
        <f>IF(ISERROR(VLOOKUP(Salidas!$A226,Inventario!$A$2:$M$21,2,FALSE)),"",VLOOKUP(Salidas!$A226,Inventario!$A$2:$M$21,2,FALSE))</f>
        <v>Prevenar</v>
      </c>
      <c r="C226" s="58" t="str">
        <f>IF(ISERROR(VLOOKUP(Salidas!$A226,Inventario!$A$2:$M$21,3,FALSE)),"",VLOOKUP(Salidas!$A226,Inventario!$A$2:$M$21,3,FALSE))</f>
        <v>Neumococo 13V</v>
      </c>
      <c r="D226" s="59" t="str">
        <f>IF(ISERROR(VLOOKUP(Salidas!$A226,Inventario!$A$2:$M$21,4,FALSE)),"",VLOOKUP(Salidas!$A226,Inventario!$A$2:$M$21,4,FALSE))</f>
        <v>Cobo Medical</v>
      </c>
      <c r="E226" s="59" t="str">
        <f>IF(ISERROR(VLOOKUP(Salidas!$A226,Inventario!$A$2:$M$21,5,FALSE)),"",VLOOKUP(Salidas!$A226,Inventario!$A$2:$M$21,5,FALSE))</f>
        <v>Pfizer</v>
      </c>
      <c r="F226" s="60" t="str">
        <f>IF(ISERROR(VLOOKUP(Salidas!$A226,Inventario!$A$2:$M$21,6,FALSE)),"",VLOOKUP(Salidas!$A226,Inventario!$A$2:$M$21,6,FALSE))</f>
        <v>2156</v>
      </c>
      <c r="G226" s="274">
        <f>IF(ISERROR(VLOOKUP(Salidas!$A226,Inventario!$A$2:$M$21,7,FALSE)),,VLOOKUP(Salidas!$A226,Inventario!$A$2:$M$21,7,FALSE))</f>
        <v>1</v>
      </c>
      <c r="H226" s="275">
        <f>IF(ISERROR(VLOOKUP(Salidas!$A226,Inventario!$A$2:$M$21,8,FALSE)),,VLOOKUP(Salidas!$A226,Inventario!$A$2:$M$21,8,FALSE))</f>
        <v>257</v>
      </c>
      <c r="I226" s="275">
        <f>IF(ISERROR(VLOOKUP(Salidas!$A226,Inventario!$A$2:$M$21,9,FALSE)),,VLOOKUP(Salidas!$A226,Inventario!$A$2:$M$21,9,FALSE))</f>
        <v>257</v>
      </c>
      <c r="J226" s="269">
        <v>44516</v>
      </c>
      <c r="K226" s="62" t="s">
        <v>167</v>
      </c>
      <c r="L226" s="270">
        <f>IF(ISERROR(VLOOKUP(Salidas!$K226,Entradas!$H$1:$I$412,2,FALSE)),"",VLOOKUP(Salidas!$K226,Entradas!$H$1:$I$412,2,FALSE))</f>
        <v>44865</v>
      </c>
      <c r="M226" s="63">
        <v>1</v>
      </c>
      <c r="N226" s="276" t="s">
        <v>375</v>
      </c>
      <c r="O226" s="275">
        <f>IF(Salidas!$N226="Particular",VLOOKUP(Salidas!$A226,'PPTO Conservador'!$D$1:$L$26,8,0),IF(Salidas!$N226="Complementario",VLOOKUP(Salidas!$A226,'PPTO Conservador'!$D$1:$L$26,9,FALSE),))</f>
        <v>235000</v>
      </c>
      <c r="P226" s="275">
        <f>Salidas!$M226*Salidas!$I226</f>
        <v>257</v>
      </c>
      <c r="Q226" s="275">
        <f>Salidas!$M226*Salidas!$O226</f>
        <v>235000</v>
      </c>
      <c r="R226" s="276"/>
      <c r="S226" s="64"/>
      <c r="T226" s="64"/>
      <c r="U226" s="64"/>
      <c r="V226" s="64"/>
      <c r="W226" s="64"/>
      <c r="X226" s="64"/>
      <c r="Y226" s="64"/>
      <c r="Z226" s="64"/>
    </row>
    <row r="227" spans="1:26" ht="15.75" customHeight="1">
      <c r="A227" s="57" t="s">
        <v>96</v>
      </c>
      <c r="B227" s="58" t="str">
        <f>IF(ISERROR(VLOOKUP(Salidas!$A227,Inventario!$A$2:$M$21,2,FALSE)),"",VLOOKUP(Salidas!$A227,Inventario!$A$2:$M$21,2,FALSE))</f>
        <v>Rotateq</v>
      </c>
      <c r="C227" s="58" t="str">
        <f>IF(ISERROR(VLOOKUP(Salidas!$A227,Inventario!$A$2:$M$21,3,FALSE)),"",VLOOKUP(Salidas!$A227,Inventario!$A$2:$M$21,3,FALSE))</f>
        <v>Rotavirus Vivo Atenuado</v>
      </c>
      <c r="D227" s="59" t="str">
        <f>IF(ISERROR(VLOOKUP(Salidas!$A227,Inventario!$A$2:$M$21,4,FALSE)),"",VLOOKUP(Salidas!$A227,Inventario!$A$2:$M$21,4,FALSE))</f>
        <v>IPS FARALLONES</v>
      </c>
      <c r="E227" s="59" t="str">
        <f>IF(ISERROR(VLOOKUP(Salidas!$A227,Inventario!$A$2:$M$21,5,FALSE)),"",VLOOKUP(Salidas!$A227,Inventario!$A$2:$M$21,5,FALSE))</f>
        <v>Merck</v>
      </c>
      <c r="F227" s="60" t="str">
        <f>IF(ISERROR(VLOOKUP(Salidas!$A227,Inventario!$A$2:$M$21,6,FALSE)),"",VLOOKUP(Salidas!$A227,Inventario!$A$2:$M$21,6,FALSE))</f>
        <v>1800</v>
      </c>
      <c r="G227" s="274">
        <f>IF(ISERROR(VLOOKUP(Salidas!$A227,Inventario!$A$2:$M$21,7,FALSE)),,VLOOKUP(Salidas!$A227,Inventario!$A$2:$M$21,7,FALSE))</f>
        <v>1</v>
      </c>
      <c r="H227" s="275">
        <f>IF(ISERROR(VLOOKUP(Salidas!$A227,Inventario!$A$2:$M$21,8,FALSE)),,VLOOKUP(Salidas!$A227,Inventario!$A$2:$M$21,8,FALSE))</f>
        <v>109</v>
      </c>
      <c r="I227" s="275">
        <f>IF(ISERROR(VLOOKUP(Salidas!$A227,Inventario!$A$2:$M$21,9,FALSE)),,VLOOKUP(Salidas!$A227,Inventario!$A$2:$M$21,9,FALSE))</f>
        <v>109</v>
      </c>
      <c r="J227" s="269">
        <v>44516</v>
      </c>
      <c r="K227" s="62" t="s">
        <v>182</v>
      </c>
      <c r="L227" s="270">
        <f>IF(ISERROR(VLOOKUP(Salidas!$K227,Entradas!$H$1:$I$412,2,FALSE)),"",VLOOKUP(Salidas!$K227,Entradas!$H$1:$I$412,2,FALSE))</f>
        <v>44973</v>
      </c>
      <c r="M227" s="63">
        <v>1</v>
      </c>
      <c r="N227" s="276" t="s">
        <v>375</v>
      </c>
      <c r="O227" s="275">
        <f>IF(Salidas!$N227="Particular",VLOOKUP(Salidas!$A227,'PPTO Conservador'!$D$1:$L$26,8,0),IF(Salidas!$N227="Complementario",VLOOKUP(Salidas!$A227,'PPTO Conservador'!$D$1:$L$26,9,FALSE),))</f>
        <v>210000</v>
      </c>
      <c r="P227" s="275">
        <f>Salidas!$M227*Salidas!$I227</f>
        <v>109</v>
      </c>
      <c r="Q227" s="275">
        <f>Salidas!$M227*Salidas!$O227</f>
        <v>210000</v>
      </c>
      <c r="R227" s="276"/>
      <c r="S227" s="64"/>
      <c r="T227" s="64"/>
      <c r="U227" s="64"/>
      <c r="V227" s="64"/>
      <c r="W227" s="64"/>
      <c r="X227" s="64"/>
      <c r="Y227" s="64"/>
      <c r="Z227" s="64"/>
    </row>
    <row r="228" spans="1:26" ht="15.75" customHeight="1">
      <c r="A228" s="57" t="s">
        <v>47</v>
      </c>
      <c r="B228" s="58" t="str">
        <f>IF(ISERROR(VLOOKUP(Salidas!$A228,Inventario!$A$2:$M$21,2,FALSE)),"",VLOOKUP(Salidas!$A228,Inventario!$A$2:$M$21,2,FALSE))</f>
        <v>Nimenrix</v>
      </c>
      <c r="C228" s="58" t="str">
        <f>IF(ISERROR(VLOOKUP(Salidas!$A228,Inventario!$A$2:$M$21,3,FALSE)),"",VLOOKUP(Salidas!$A228,Inventario!$A$2:$M$21,3,FALSE))</f>
        <v>Meningococo</v>
      </c>
      <c r="D228" s="59" t="str">
        <f>IF(ISERROR(VLOOKUP(Salidas!$A228,Inventario!$A$2:$M$21,4,FALSE)),"",VLOOKUP(Salidas!$A228,Inventario!$A$2:$M$21,4,FALSE))</f>
        <v>Cobo Medical</v>
      </c>
      <c r="E228" s="59" t="str">
        <f>IF(ISERROR(VLOOKUP(Salidas!$A228,Inventario!$A$2:$M$21,5,FALSE)),"",VLOOKUP(Salidas!$A228,Inventario!$A$2:$M$21,5,FALSE))</f>
        <v>Pfizer</v>
      </c>
      <c r="F228" s="60" t="str">
        <f>IF(ISERROR(VLOOKUP(Salidas!$A228,Inventario!$A$2:$M$21,6,FALSE)),"",VLOOKUP(Salidas!$A228,Inventario!$A$2:$M$21,6,FALSE))</f>
        <v>3904</v>
      </c>
      <c r="G228" s="274">
        <f>IF(ISERROR(VLOOKUP(Salidas!$A228,Inventario!$A$2:$M$21,7,FALSE)),,VLOOKUP(Salidas!$A228,Inventario!$A$2:$M$21,7,FALSE))</f>
        <v>1</v>
      </c>
      <c r="H228" s="275">
        <f>IF(ISERROR(VLOOKUP(Salidas!$A228,Inventario!$A$2:$M$21,8,FALSE)),,VLOOKUP(Salidas!$A228,Inventario!$A$2:$M$21,8,FALSE))</f>
        <v>427</v>
      </c>
      <c r="I228" s="275">
        <f>IF(ISERROR(VLOOKUP(Salidas!$A228,Inventario!$A$2:$M$21,9,FALSE)),,VLOOKUP(Salidas!$A228,Inventario!$A$2:$M$21,9,FALSE))</f>
        <v>427</v>
      </c>
      <c r="J228" s="269">
        <v>44518</v>
      </c>
      <c r="K228" s="62" t="s">
        <v>169</v>
      </c>
      <c r="L228" s="270">
        <f>IF(ISERROR(VLOOKUP(Salidas!$K228,Entradas!$H$1:$I$412,2,FALSE)),"",VLOOKUP(Salidas!$K228,Entradas!$H$1:$I$412,2,FALSE))</f>
        <v>44834</v>
      </c>
      <c r="M228" s="63">
        <v>1</v>
      </c>
      <c r="N228" s="276" t="s">
        <v>375</v>
      </c>
      <c r="O228" s="275">
        <f>IF(Salidas!$N228="Particular",VLOOKUP(Salidas!$A228,'PPTO Conservador'!$D$1:$L$26,8,0),IF(Salidas!$N228="Complementario",VLOOKUP(Salidas!$A228,'PPTO Conservador'!$D$1:$L$26,9,FALSE),))</f>
        <v>200000</v>
      </c>
      <c r="P228" s="275">
        <f>Salidas!$M228*Salidas!$I228</f>
        <v>427</v>
      </c>
      <c r="Q228" s="275">
        <f>Salidas!$M228*Salidas!$O228</f>
        <v>200000</v>
      </c>
      <c r="R228" s="276"/>
      <c r="S228" s="64"/>
      <c r="T228" s="64"/>
      <c r="U228" s="64"/>
      <c r="V228" s="64"/>
      <c r="W228" s="64"/>
      <c r="X228" s="64"/>
      <c r="Y228" s="64"/>
      <c r="Z228" s="64"/>
    </row>
    <row r="229" spans="1:26" ht="15.75" customHeight="1">
      <c r="A229" s="57" t="s">
        <v>104</v>
      </c>
      <c r="B229" s="58" t="str">
        <f>IF(ISERROR(VLOOKUP(Salidas!$A229,Inventario!$A$2:$M$21,2,FALSE)),"",VLOOKUP(Salidas!$A229,Inventario!$A$2:$M$21,2,FALSE))</f>
        <v>Boostrix</v>
      </c>
      <c r="C229" s="58" t="str">
        <f>IF(ISERROR(VLOOKUP(Salidas!$A229,Inventario!$A$2:$M$21,3,FALSE)),"",VLOOKUP(Salidas!$A229,Inventario!$A$2:$M$21,3,FALSE))</f>
        <v>DPT</v>
      </c>
      <c r="D229" s="59" t="str">
        <f>IF(ISERROR(VLOOKUP(Salidas!$A229,Inventario!$A$2:$M$21,4,FALSE)),"",VLOOKUP(Salidas!$A229,Inventario!$A$2:$M$21,4,FALSE))</f>
        <v>IPS FARALLONES</v>
      </c>
      <c r="E229" s="59" t="str">
        <f>IF(ISERROR(VLOOKUP(Salidas!$A229,Inventario!$A$2:$M$21,5,FALSE)),"",VLOOKUP(Salidas!$A229,Inventario!$A$2:$M$21,5,FALSE))</f>
        <v>Glaxo</v>
      </c>
      <c r="F229" s="60" t="str">
        <f>IF(ISERROR(VLOOKUP(Salidas!$A229,Inventario!$A$2:$M$21,6,FALSE)),"",VLOOKUP(Salidas!$A229,Inventario!$A$2:$M$21,6,FALSE))</f>
        <v>300</v>
      </c>
      <c r="G229" s="274">
        <f>IF(ISERROR(VLOOKUP(Salidas!$A229,Inventario!$A$2:$M$21,7,FALSE)),,VLOOKUP(Salidas!$A229,Inventario!$A$2:$M$21,7,FALSE))</f>
        <v>1</v>
      </c>
      <c r="H229" s="275">
        <f>IF(ISERROR(VLOOKUP(Salidas!$A229,Inventario!$A$2:$M$21,8,FALSE)),,VLOOKUP(Salidas!$A229,Inventario!$A$2:$M$21,8,FALSE))</f>
        <v>17</v>
      </c>
      <c r="I229" s="275">
        <f>IF(ISERROR(VLOOKUP(Salidas!$A229,Inventario!$A$2:$M$21,9,FALSE)),,VLOOKUP(Salidas!$A229,Inventario!$A$2:$M$21,9,FALSE))</f>
        <v>17</v>
      </c>
      <c r="J229" s="269">
        <v>44518</v>
      </c>
      <c r="K229" s="62" t="s">
        <v>164</v>
      </c>
      <c r="L229" s="270">
        <f>IF(ISERROR(VLOOKUP(Salidas!$K229,Entradas!$H$1:$I$412,2,FALSE)),"",VLOOKUP(Salidas!$K229,Entradas!$H$1:$I$412,2,FALSE))</f>
        <v>44834</v>
      </c>
      <c r="M229" s="63">
        <v>1</v>
      </c>
      <c r="N229" s="276" t="s">
        <v>1928</v>
      </c>
      <c r="O229" s="275">
        <f>IF(Salidas!$N229="Particular",VLOOKUP(Salidas!$A229,'PPTO Conservador'!$D$1:$L$26,8,0),IF(Salidas!$N229="Complementario",VLOOKUP(Salidas!$A229,'PPTO Conservador'!$D$1:$L$26,9,FALSE),))</f>
        <v>100000</v>
      </c>
      <c r="P229" s="275">
        <f>Salidas!$M229*Salidas!$I229</f>
        <v>17</v>
      </c>
      <c r="Q229" s="275">
        <f>Salidas!$M229*Salidas!$O229</f>
        <v>100000</v>
      </c>
      <c r="R229" s="276"/>
      <c r="S229" s="64"/>
      <c r="T229" s="64"/>
      <c r="U229" s="64"/>
      <c r="V229" s="64"/>
      <c r="W229" s="64"/>
      <c r="X229" s="64"/>
      <c r="Y229" s="64"/>
      <c r="Z229" s="64"/>
    </row>
    <row r="230" spans="1:26" ht="15.75" customHeight="1">
      <c r="A230" s="57" t="s">
        <v>67</v>
      </c>
      <c r="B230" s="58" t="str">
        <f>IF(ISERROR(VLOOKUP(Salidas!$A230,Inventario!$A$2:$M$21,2,FALSE)),"",VLOOKUP(Salidas!$A230,Inventario!$A$2:$M$21,2,FALSE))</f>
        <v>Fluarix</v>
      </c>
      <c r="C230" s="58" t="str">
        <f>IF(ISERROR(VLOOKUP(Salidas!$A230,Inventario!$A$2:$M$21,3,FALSE)),"",VLOOKUP(Salidas!$A230,Inventario!$A$2:$M$21,3,FALSE))</f>
        <v>Influenza Tetra</v>
      </c>
      <c r="D230" s="59" t="str">
        <f>IF(ISERROR(VLOOKUP(Salidas!$A230,Inventario!$A$2:$M$21,4,FALSE)),"",VLOOKUP(Salidas!$A230,Inventario!$A$2:$M$21,4,FALSE))</f>
        <v>Cobo Medical</v>
      </c>
      <c r="E230" s="59" t="str">
        <f>IF(ISERROR(VLOOKUP(Salidas!$A230,Inventario!$A$2:$M$21,5,FALSE)),"",VLOOKUP(Salidas!$A230,Inventario!$A$2:$M$21,5,FALSE))</f>
        <v>Glaxo</v>
      </c>
      <c r="F230" s="60" t="str">
        <f>IF(ISERROR(VLOOKUP(Salidas!$A230,Inventario!$A$2:$M$21,6,FALSE)),"",VLOOKUP(Salidas!$A230,Inventario!$A$2:$M$21,6,FALSE))</f>
        <v>13227</v>
      </c>
      <c r="G230" s="274">
        <f>IF(ISERROR(VLOOKUP(Salidas!$A230,Inventario!$A$2:$M$21,7,FALSE)),,VLOOKUP(Salidas!$A230,Inventario!$A$2:$M$21,7,FALSE))</f>
        <v>1</v>
      </c>
      <c r="H230" s="275">
        <f>IF(ISERROR(VLOOKUP(Salidas!$A230,Inventario!$A$2:$M$21,8,FALSE)),,VLOOKUP(Salidas!$A230,Inventario!$A$2:$M$21,8,FALSE))</f>
        <v>3</v>
      </c>
      <c r="I230" s="275">
        <f>IF(ISERROR(VLOOKUP(Salidas!$A230,Inventario!$A$2:$M$21,9,FALSE)),,VLOOKUP(Salidas!$A230,Inventario!$A$2:$M$21,9,FALSE))</f>
        <v>3</v>
      </c>
      <c r="J230" s="269">
        <v>44518</v>
      </c>
      <c r="K230" s="62" t="s">
        <v>181</v>
      </c>
      <c r="L230" s="270">
        <f>IF(ISERROR(VLOOKUP(Salidas!$K230,Entradas!$H$1:$I$412,2,FALSE)),"",VLOOKUP(Salidas!$K230,Entradas!$H$1:$I$412,2,FALSE))</f>
        <v>44561</v>
      </c>
      <c r="M230" s="63">
        <v>1</v>
      </c>
      <c r="N230" s="276" t="s">
        <v>1928</v>
      </c>
      <c r="O230" s="275">
        <f>IF(Salidas!$N230="Particular",VLOOKUP(Salidas!$A230,'PPTO Conservador'!$D$1:$L$26,8,0),IF(Salidas!$N230="Complementario",VLOOKUP(Salidas!$A230,'PPTO Conservador'!$D$1:$L$26,9,FALSE),))</f>
        <v>60000</v>
      </c>
      <c r="P230" s="275">
        <f>Salidas!$M230*Salidas!$I230</f>
        <v>3</v>
      </c>
      <c r="Q230" s="275">
        <f>Salidas!$M230*Salidas!$O230</f>
        <v>60000</v>
      </c>
      <c r="R230" s="276"/>
      <c r="S230" s="64"/>
      <c r="T230" s="64"/>
      <c r="U230" s="64"/>
      <c r="V230" s="64"/>
      <c r="W230" s="64"/>
      <c r="X230" s="64"/>
      <c r="Y230" s="64"/>
      <c r="Z230" s="64"/>
    </row>
    <row r="231" spans="1:26" ht="15.75" customHeight="1">
      <c r="A231" s="57" t="s">
        <v>47</v>
      </c>
      <c r="B231" s="58" t="str">
        <f>IF(ISERROR(VLOOKUP(Salidas!$A231,Inventario!$A$2:$M$21,2,FALSE)),"",VLOOKUP(Salidas!$A231,Inventario!$A$2:$M$21,2,FALSE))</f>
        <v>Nimenrix</v>
      </c>
      <c r="C231" s="58" t="str">
        <f>IF(ISERROR(VLOOKUP(Salidas!$A231,Inventario!$A$2:$M$21,3,FALSE)),"",VLOOKUP(Salidas!$A231,Inventario!$A$2:$M$21,3,FALSE))</f>
        <v>Meningococo</v>
      </c>
      <c r="D231" s="59" t="str">
        <f>IF(ISERROR(VLOOKUP(Salidas!$A231,Inventario!$A$2:$M$21,4,FALSE)),"",VLOOKUP(Salidas!$A231,Inventario!$A$2:$M$21,4,FALSE))</f>
        <v>Cobo Medical</v>
      </c>
      <c r="E231" s="59" t="str">
        <f>IF(ISERROR(VLOOKUP(Salidas!$A231,Inventario!$A$2:$M$21,5,FALSE)),"",VLOOKUP(Salidas!$A231,Inventario!$A$2:$M$21,5,FALSE))</f>
        <v>Pfizer</v>
      </c>
      <c r="F231" s="60" t="str">
        <f>IF(ISERROR(VLOOKUP(Salidas!$A231,Inventario!$A$2:$M$21,6,FALSE)),"",VLOOKUP(Salidas!$A231,Inventario!$A$2:$M$21,6,FALSE))</f>
        <v>3904</v>
      </c>
      <c r="G231" s="274">
        <f>IF(ISERROR(VLOOKUP(Salidas!$A231,Inventario!$A$2:$M$21,7,FALSE)),,VLOOKUP(Salidas!$A231,Inventario!$A$2:$M$21,7,FALSE))</f>
        <v>1</v>
      </c>
      <c r="H231" s="275">
        <f>IF(ISERROR(VLOOKUP(Salidas!$A231,Inventario!$A$2:$M$21,8,FALSE)),,VLOOKUP(Salidas!$A231,Inventario!$A$2:$M$21,8,FALSE))</f>
        <v>427</v>
      </c>
      <c r="I231" s="275">
        <f>IF(ISERROR(VLOOKUP(Salidas!$A231,Inventario!$A$2:$M$21,9,FALSE)),,VLOOKUP(Salidas!$A231,Inventario!$A$2:$M$21,9,FALSE))</f>
        <v>427</v>
      </c>
      <c r="J231" s="269">
        <v>44519</v>
      </c>
      <c r="K231" s="62" t="s">
        <v>169</v>
      </c>
      <c r="L231" s="270">
        <f>IF(ISERROR(VLOOKUP(Salidas!$K231,Entradas!$H$1:$I$412,2,FALSE)),"",VLOOKUP(Salidas!$K231,Entradas!$H$1:$I$412,2,FALSE))</f>
        <v>44834</v>
      </c>
      <c r="M231" s="63">
        <v>1</v>
      </c>
      <c r="N231" s="276" t="s">
        <v>1928</v>
      </c>
      <c r="O231" s="275">
        <f>IF(Salidas!$N231="Particular",VLOOKUP(Salidas!$A231,'PPTO Conservador'!$D$1:$L$26,8,0),IF(Salidas!$N231="Complementario",VLOOKUP(Salidas!$A231,'PPTO Conservador'!$D$1:$L$26,9,FALSE),))</f>
        <v>170000</v>
      </c>
      <c r="P231" s="275">
        <f>Salidas!$M231*Salidas!$I231</f>
        <v>427</v>
      </c>
      <c r="Q231" s="275">
        <f>Salidas!$M231*Salidas!$O231</f>
        <v>170000</v>
      </c>
      <c r="R231" s="276"/>
      <c r="S231" s="64"/>
      <c r="T231" s="64"/>
      <c r="U231" s="64"/>
      <c r="V231" s="64"/>
      <c r="W231" s="64"/>
      <c r="X231" s="64"/>
      <c r="Y231" s="64"/>
      <c r="Z231" s="64"/>
    </row>
    <row r="232" spans="1:26" ht="15.75" customHeight="1">
      <c r="A232" s="57" t="s">
        <v>77</v>
      </c>
      <c r="B232" s="58" t="str">
        <f>IF(ISERROR(VLOOKUP(Salidas!$A232,Inventario!$A$2:$M$21,2,FALSE)),"",VLOOKUP(Salidas!$A232,Inventario!$A$2:$M$21,2,FALSE))</f>
        <v>Hexaxim</v>
      </c>
      <c r="C232" s="58" t="str">
        <f>IF(ISERROR(VLOOKUP(Salidas!$A232,Inventario!$A$2:$M$21,3,FALSE)),"",VLOOKUP(Salidas!$A232,Inventario!$A$2:$M$21,3,FALSE))</f>
        <v>DPAT + VPI + HIB + HB</v>
      </c>
      <c r="D232" s="59" t="str">
        <f>IF(ISERROR(VLOOKUP(Salidas!$A232,Inventario!$A$2:$M$21,4,FALSE)),"",VLOOKUP(Salidas!$A232,Inventario!$A$2:$M$21,4,FALSE))</f>
        <v>IPS FARALLONES</v>
      </c>
      <c r="E232" s="59" t="str">
        <f>IF(ISERROR(VLOOKUP(Salidas!$A232,Inventario!$A$2:$M$21,5,FALSE)),"",VLOOKUP(Salidas!$A232,Inventario!$A$2:$M$21,5,FALSE))</f>
        <v>Sanofi</v>
      </c>
      <c r="F232" s="60" t="str">
        <f>IF(ISERROR(VLOOKUP(Salidas!$A232,Inventario!$A$2:$M$21,6,FALSE)),"",VLOOKUP(Salidas!$A232,Inventario!$A$2:$M$21,6,FALSE))</f>
        <v>3800</v>
      </c>
      <c r="G232" s="274">
        <f>IF(ISERROR(VLOOKUP(Salidas!$A232,Inventario!$A$2:$M$21,7,FALSE)),,VLOOKUP(Salidas!$A232,Inventario!$A$2:$M$21,7,FALSE))</f>
        <v>1</v>
      </c>
      <c r="H232" s="275">
        <f>IF(ISERROR(VLOOKUP(Salidas!$A232,Inventario!$A$2:$M$21,8,FALSE)),,VLOOKUP(Salidas!$A232,Inventario!$A$2:$M$21,8,FALSE))</f>
        <v>127</v>
      </c>
      <c r="I232" s="275">
        <f>IF(ISERROR(VLOOKUP(Salidas!$A232,Inventario!$A$2:$M$21,9,FALSE)),,VLOOKUP(Salidas!$A232,Inventario!$A$2:$M$21,9,FALSE))</f>
        <v>127</v>
      </c>
      <c r="J232" s="269">
        <v>44522</v>
      </c>
      <c r="K232" s="62" t="s">
        <v>174</v>
      </c>
      <c r="L232" s="270">
        <f>IF(ISERROR(VLOOKUP(Salidas!$K232,Entradas!$H$1:$I$412,2,FALSE)),"",VLOOKUP(Salidas!$K232,Entradas!$H$1:$I$412,2,FALSE))</f>
        <v>44772</v>
      </c>
      <c r="M232" s="63">
        <v>1</v>
      </c>
      <c r="N232" s="276" t="s">
        <v>1928</v>
      </c>
      <c r="O232" s="275">
        <f>IF(Salidas!$N232="Particular",VLOOKUP(Salidas!$A232,'PPTO Conservador'!$D$1:$L$26,8,0),IF(Salidas!$N232="Complementario",VLOOKUP(Salidas!$A232,'PPTO Conservador'!$D$1:$L$26,9,FALSE),))</f>
        <v>210000</v>
      </c>
      <c r="P232" s="275">
        <f>Salidas!$M232*Salidas!$I232</f>
        <v>127</v>
      </c>
      <c r="Q232" s="275">
        <f>Salidas!$M232*Salidas!$O232</f>
        <v>210000</v>
      </c>
      <c r="R232" s="276"/>
      <c r="S232" s="64"/>
      <c r="T232" s="64"/>
      <c r="U232" s="64"/>
      <c r="V232" s="64"/>
      <c r="W232" s="64"/>
      <c r="X232" s="64"/>
      <c r="Y232" s="64"/>
      <c r="Z232" s="64"/>
    </row>
    <row r="233" spans="1:26" ht="15.75" customHeight="1">
      <c r="A233" s="57" t="s">
        <v>67</v>
      </c>
      <c r="B233" s="58" t="str">
        <f>IF(ISERROR(VLOOKUP(Salidas!$A233,Inventario!$A$2:$M$21,2,FALSE)),"",VLOOKUP(Salidas!$A233,Inventario!$A$2:$M$21,2,FALSE))</f>
        <v>Fluarix</v>
      </c>
      <c r="C233" s="58" t="str">
        <f>IF(ISERROR(VLOOKUP(Salidas!$A233,Inventario!$A$2:$M$21,3,FALSE)),"",VLOOKUP(Salidas!$A233,Inventario!$A$2:$M$21,3,FALSE))</f>
        <v>Influenza Tetra</v>
      </c>
      <c r="D233" s="59" t="str">
        <f>IF(ISERROR(VLOOKUP(Salidas!$A233,Inventario!$A$2:$M$21,4,FALSE)),"",VLOOKUP(Salidas!$A233,Inventario!$A$2:$M$21,4,FALSE))</f>
        <v>Cobo Medical</v>
      </c>
      <c r="E233" s="59" t="str">
        <f>IF(ISERROR(VLOOKUP(Salidas!$A233,Inventario!$A$2:$M$21,5,FALSE)),"",VLOOKUP(Salidas!$A233,Inventario!$A$2:$M$21,5,FALSE))</f>
        <v>Glaxo</v>
      </c>
      <c r="F233" s="60" t="str">
        <f>IF(ISERROR(VLOOKUP(Salidas!$A233,Inventario!$A$2:$M$21,6,FALSE)),"",VLOOKUP(Salidas!$A233,Inventario!$A$2:$M$21,6,FALSE))</f>
        <v>13227</v>
      </c>
      <c r="G233" s="274">
        <f>IF(ISERROR(VLOOKUP(Salidas!$A233,Inventario!$A$2:$M$21,7,FALSE)),,VLOOKUP(Salidas!$A233,Inventario!$A$2:$M$21,7,FALSE))</f>
        <v>1</v>
      </c>
      <c r="H233" s="275">
        <f>IF(ISERROR(VLOOKUP(Salidas!$A233,Inventario!$A$2:$M$21,8,FALSE)),,VLOOKUP(Salidas!$A233,Inventario!$A$2:$M$21,8,FALSE))</f>
        <v>3</v>
      </c>
      <c r="I233" s="275">
        <f>IF(ISERROR(VLOOKUP(Salidas!$A233,Inventario!$A$2:$M$21,9,FALSE)),,VLOOKUP(Salidas!$A233,Inventario!$A$2:$M$21,9,FALSE))</f>
        <v>3</v>
      </c>
      <c r="J233" s="269">
        <v>44522</v>
      </c>
      <c r="K233" s="62" t="s">
        <v>181</v>
      </c>
      <c r="L233" s="270">
        <f>IF(ISERROR(VLOOKUP(Salidas!$K233,Entradas!$H$1:$I$412,2,FALSE)),"",VLOOKUP(Salidas!$K233,Entradas!$H$1:$I$412,2,FALSE))</f>
        <v>44561</v>
      </c>
      <c r="M233" s="63">
        <v>1</v>
      </c>
      <c r="N233" s="276" t="s">
        <v>1928</v>
      </c>
      <c r="O233" s="275">
        <f>IF(Salidas!$N233="Particular",VLOOKUP(Salidas!$A233,'PPTO Conservador'!$D$1:$L$26,8,0),IF(Salidas!$N233="Complementario",VLOOKUP(Salidas!$A233,'PPTO Conservador'!$D$1:$L$26,9,FALSE),))</f>
        <v>60000</v>
      </c>
      <c r="P233" s="275">
        <f>Salidas!$M233*Salidas!$I233</f>
        <v>3</v>
      </c>
      <c r="Q233" s="275">
        <f>Salidas!$M233*Salidas!$O233</f>
        <v>60000</v>
      </c>
      <c r="R233" s="276"/>
      <c r="S233" s="64"/>
      <c r="T233" s="64"/>
      <c r="U233" s="64"/>
      <c r="V233" s="64"/>
      <c r="W233" s="64"/>
      <c r="X233" s="64"/>
      <c r="Y233" s="64"/>
      <c r="Z233" s="64"/>
    </row>
    <row r="234" spans="1:26" ht="15.75" customHeight="1">
      <c r="A234" s="57" t="s">
        <v>47</v>
      </c>
      <c r="B234" s="58" t="str">
        <f>IF(ISERROR(VLOOKUP(Salidas!$A234,Inventario!$A$2:$M$21,2,FALSE)),"",VLOOKUP(Salidas!$A234,Inventario!$A$2:$M$21,2,FALSE))</f>
        <v>Nimenrix</v>
      </c>
      <c r="C234" s="58" t="str">
        <f>IF(ISERROR(VLOOKUP(Salidas!$A234,Inventario!$A$2:$M$21,3,FALSE)),"",VLOOKUP(Salidas!$A234,Inventario!$A$2:$M$21,3,FALSE))</f>
        <v>Meningococo</v>
      </c>
      <c r="D234" s="59" t="str">
        <f>IF(ISERROR(VLOOKUP(Salidas!$A234,Inventario!$A$2:$M$21,4,FALSE)),"",VLOOKUP(Salidas!$A234,Inventario!$A$2:$M$21,4,FALSE))</f>
        <v>Cobo Medical</v>
      </c>
      <c r="E234" s="59" t="str">
        <f>IF(ISERROR(VLOOKUP(Salidas!$A234,Inventario!$A$2:$M$21,5,FALSE)),"",VLOOKUP(Salidas!$A234,Inventario!$A$2:$M$21,5,FALSE))</f>
        <v>Pfizer</v>
      </c>
      <c r="F234" s="60" t="str">
        <f>IF(ISERROR(VLOOKUP(Salidas!$A234,Inventario!$A$2:$M$21,6,FALSE)),"",VLOOKUP(Salidas!$A234,Inventario!$A$2:$M$21,6,FALSE))</f>
        <v>3904</v>
      </c>
      <c r="G234" s="274">
        <f>IF(ISERROR(VLOOKUP(Salidas!$A234,Inventario!$A$2:$M$21,7,FALSE)),,VLOOKUP(Salidas!$A234,Inventario!$A$2:$M$21,7,FALSE))</f>
        <v>1</v>
      </c>
      <c r="H234" s="275">
        <f>IF(ISERROR(VLOOKUP(Salidas!$A234,Inventario!$A$2:$M$21,8,FALSE)),,VLOOKUP(Salidas!$A234,Inventario!$A$2:$M$21,8,FALSE))</f>
        <v>427</v>
      </c>
      <c r="I234" s="275">
        <f>IF(ISERROR(VLOOKUP(Salidas!$A234,Inventario!$A$2:$M$21,9,FALSE)),,VLOOKUP(Salidas!$A234,Inventario!$A$2:$M$21,9,FALSE))</f>
        <v>427</v>
      </c>
      <c r="J234" s="269">
        <v>44523</v>
      </c>
      <c r="K234" s="62" t="s">
        <v>169</v>
      </c>
      <c r="L234" s="270">
        <f>IF(ISERROR(VLOOKUP(Salidas!$K234,Entradas!$H$1:$I$412,2,FALSE)),"",VLOOKUP(Salidas!$K234,Entradas!$H$1:$I$412,2,FALSE))</f>
        <v>44834</v>
      </c>
      <c r="M234" s="63">
        <v>1</v>
      </c>
      <c r="N234" s="276" t="s">
        <v>375</v>
      </c>
      <c r="O234" s="275">
        <f>IF(Salidas!$N234="Particular",VLOOKUP(Salidas!$A234,'PPTO Conservador'!$D$1:$L$26,8,0),IF(Salidas!$N234="Complementario",VLOOKUP(Salidas!$A234,'PPTO Conservador'!$D$1:$L$26,9,FALSE),))</f>
        <v>200000</v>
      </c>
      <c r="P234" s="275">
        <f>Salidas!$M234*Salidas!$I234</f>
        <v>427</v>
      </c>
      <c r="Q234" s="275">
        <f>Salidas!$M234*Salidas!$O234</f>
        <v>200000</v>
      </c>
      <c r="R234" s="276"/>
      <c r="S234" s="64"/>
      <c r="T234" s="64"/>
      <c r="U234" s="64"/>
      <c r="V234" s="64"/>
      <c r="W234" s="64"/>
      <c r="X234" s="64"/>
      <c r="Y234" s="64"/>
      <c r="Z234" s="64"/>
    </row>
    <row r="235" spans="1:26" ht="15.75" customHeight="1">
      <c r="A235" s="57" t="s">
        <v>67</v>
      </c>
      <c r="B235" s="58" t="str">
        <f>IF(ISERROR(VLOOKUP(Salidas!$A235,Inventario!$A$2:$M$21,2,FALSE)),"",VLOOKUP(Salidas!$A235,Inventario!$A$2:$M$21,2,FALSE))</f>
        <v>Fluarix</v>
      </c>
      <c r="C235" s="58" t="str">
        <f>IF(ISERROR(VLOOKUP(Salidas!$A235,Inventario!$A$2:$M$21,3,FALSE)),"",VLOOKUP(Salidas!$A235,Inventario!$A$2:$M$21,3,FALSE))</f>
        <v>Influenza Tetra</v>
      </c>
      <c r="D235" s="59" t="str">
        <f>IF(ISERROR(VLOOKUP(Salidas!$A235,Inventario!$A$2:$M$21,4,FALSE)),"",VLOOKUP(Salidas!$A235,Inventario!$A$2:$M$21,4,FALSE))</f>
        <v>Cobo Medical</v>
      </c>
      <c r="E235" s="59" t="str">
        <f>IF(ISERROR(VLOOKUP(Salidas!$A235,Inventario!$A$2:$M$21,5,FALSE)),"",VLOOKUP(Salidas!$A235,Inventario!$A$2:$M$21,5,FALSE))</f>
        <v>Glaxo</v>
      </c>
      <c r="F235" s="60" t="str">
        <f>IF(ISERROR(VLOOKUP(Salidas!$A235,Inventario!$A$2:$M$21,6,FALSE)),"",VLOOKUP(Salidas!$A235,Inventario!$A$2:$M$21,6,FALSE))</f>
        <v>13227</v>
      </c>
      <c r="G235" s="274">
        <f>IF(ISERROR(VLOOKUP(Salidas!$A235,Inventario!$A$2:$M$21,7,FALSE)),,VLOOKUP(Salidas!$A235,Inventario!$A$2:$M$21,7,FALSE))</f>
        <v>1</v>
      </c>
      <c r="H235" s="275">
        <f>IF(ISERROR(VLOOKUP(Salidas!$A235,Inventario!$A$2:$M$21,8,FALSE)),,VLOOKUP(Salidas!$A235,Inventario!$A$2:$M$21,8,FALSE))</f>
        <v>3</v>
      </c>
      <c r="I235" s="275">
        <f>IF(ISERROR(VLOOKUP(Salidas!$A235,Inventario!$A$2:$M$21,9,FALSE)),,VLOOKUP(Salidas!$A235,Inventario!$A$2:$M$21,9,FALSE))</f>
        <v>3</v>
      </c>
      <c r="J235" s="269">
        <v>44523</v>
      </c>
      <c r="K235" s="62" t="s">
        <v>181</v>
      </c>
      <c r="L235" s="270">
        <f>IF(ISERROR(VLOOKUP(Salidas!$K235,Entradas!$H$1:$I$412,2,FALSE)),"",VLOOKUP(Salidas!$K235,Entradas!$H$1:$I$412,2,FALSE))</f>
        <v>44561</v>
      </c>
      <c r="M235" s="63">
        <v>1</v>
      </c>
      <c r="N235" s="276" t="s">
        <v>1928</v>
      </c>
      <c r="O235" s="275">
        <f>IF(Salidas!$N235="Particular",VLOOKUP(Salidas!$A235,'PPTO Conservador'!$D$1:$L$26,8,0),IF(Salidas!$N235="Complementario",VLOOKUP(Salidas!$A235,'PPTO Conservador'!$D$1:$L$26,9,FALSE),))</f>
        <v>60000</v>
      </c>
      <c r="P235" s="275">
        <f>Salidas!$M235*Salidas!$I235</f>
        <v>3</v>
      </c>
      <c r="Q235" s="275">
        <f>Salidas!$M235*Salidas!$O235</f>
        <v>60000</v>
      </c>
      <c r="R235" s="276"/>
      <c r="S235" s="64"/>
      <c r="T235" s="64"/>
      <c r="U235" s="64"/>
      <c r="V235" s="64"/>
      <c r="W235" s="64"/>
      <c r="X235" s="64"/>
      <c r="Y235" s="64"/>
      <c r="Z235" s="64"/>
    </row>
    <row r="236" spans="1:26" ht="15.75" customHeight="1">
      <c r="A236" s="57" t="s">
        <v>47</v>
      </c>
      <c r="B236" s="58" t="str">
        <f>IF(ISERROR(VLOOKUP(Salidas!$A236,Inventario!$A$2:$M$21,2,FALSE)),"",VLOOKUP(Salidas!$A236,Inventario!$A$2:$M$21,2,FALSE))</f>
        <v>Nimenrix</v>
      </c>
      <c r="C236" s="58" t="str">
        <f>IF(ISERROR(VLOOKUP(Salidas!$A236,Inventario!$A$2:$M$21,3,FALSE)),"",VLOOKUP(Salidas!$A236,Inventario!$A$2:$M$21,3,FALSE))</f>
        <v>Meningococo</v>
      </c>
      <c r="D236" s="59" t="str">
        <f>IF(ISERROR(VLOOKUP(Salidas!$A236,Inventario!$A$2:$M$21,4,FALSE)),"",VLOOKUP(Salidas!$A236,Inventario!$A$2:$M$21,4,FALSE))</f>
        <v>Cobo Medical</v>
      </c>
      <c r="E236" s="59" t="str">
        <f>IF(ISERROR(VLOOKUP(Salidas!$A236,Inventario!$A$2:$M$21,5,FALSE)),"",VLOOKUP(Salidas!$A236,Inventario!$A$2:$M$21,5,FALSE))</f>
        <v>Pfizer</v>
      </c>
      <c r="F236" s="60" t="str">
        <f>IF(ISERROR(VLOOKUP(Salidas!$A236,Inventario!$A$2:$M$21,6,FALSE)),"",VLOOKUP(Salidas!$A236,Inventario!$A$2:$M$21,6,FALSE))</f>
        <v>3904</v>
      </c>
      <c r="G236" s="274">
        <f>IF(ISERROR(VLOOKUP(Salidas!$A236,Inventario!$A$2:$M$21,7,FALSE)),,VLOOKUP(Salidas!$A236,Inventario!$A$2:$M$21,7,FALSE))</f>
        <v>1</v>
      </c>
      <c r="H236" s="275">
        <f>IF(ISERROR(VLOOKUP(Salidas!$A236,Inventario!$A$2:$M$21,8,FALSE)),,VLOOKUP(Salidas!$A236,Inventario!$A$2:$M$21,8,FALSE))</f>
        <v>427</v>
      </c>
      <c r="I236" s="275">
        <f>IF(ISERROR(VLOOKUP(Salidas!$A236,Inventario!$A$2:$M$21,9,FALSE)),,VLOOKUP(Salidas!$A236,Inventario!$A$2:$M$21,9,FALSE))</f>
        <v>427</v>
      </c>
      <c r="J236" s="269">
        <v>44523</v>
      </c>
      <c r="K236" s="62" t="s">
        <v>169</v>
      </c>
      <c r="L236" s="270">
        <f>IF(ISERROR(VLOOKUP(Salidas!$K236,Entradas!$H$1:$I$412,2,FALSE)),"",VLOOKUP(Salidas!$K236,Entradas!$H$1:$I$412,2,FALSE))</f>
        <v>44834</v>
      </c>
      <c r="M236" s="63">
        <v>1</v>
      </c>
      <c r="N236" s="276" t="s">
        <v>375</v>
      </c>
      <c r="O236" s="275">
        <f>IF(Salidas!$N236="Particular",VLOOKUP(Salidas!$A236,'PPTO Conservador'!$D$1:$L$26,8,0),IF(Salidas!$N236="Complementario",VLOOKUP(Salidas!$A236,'PPTO Conservador'!$D$1:$L$26,9,FALSE),))</f>
        <v>200000</v>
      </c>
      <c r="P236" s="275">
        <f>Salidas!$M236*Salidas!$I236</f>
        <v>427</v>
      </c>
      <c r="Q236" s="275">
        <f>Salidas!$M236*Salidas!$O236</f>
        <v>200000</v>
      </c>
      <c r="R236" s="276"/>
      <c r="S236" s="64"/>
      <c r="T236" s="64"/>
      <c r="U236" s="64"/>
      <c r="V236" s="64"/>
      <c r="W236" s="64"/>
      <c r="X236" s="64"/>
      <c r="Y236" s="64"/>
      <c r="Z236" s="64"/>
    </row>
    <row r="237" spans="1:26" ht="15.75" customHeight="1">
      <c r="A237" s="57" t="s">
        <v>47</v>
      </c>
      <c r="B237" s="58" t="str">
        <f>IF(ISERROR(VLOOKUP(Salidas!$A237,Inventario!$A$2:$M$21,2,FALSE)),"",VLOOKUP(Salidas!$A237,Inventario!$A$2:$M$21,2,FALSE))</f>
        <v>Nimenrix</v>
      </c>
      <c r="C237" s="58" t="str">
        <f>IF(ISERROR(VLOOKUP(Salidas!$A237,Inventario!$A$2:$M$21,3,FALSE)),"",VLOOKUP(Salidas!$A237,Inventario!$A$2:$M$21,3,FALSE))</f>
        <v>Meningococo</v>
      </c>
      <c r="D237" s="59" t="str">
        <f>IF(ISERROR(VLOOKUP(Salidas!$A237,Inventario!$A$2:$M$21,4,FALSE)),"",VLOOKUP(Salidas!$A237,Inventario!$A$2:$M$21,4,FALSE))</f>
        <v>Cobo Medical</v>
      </c>
      <c r="E237" s="59" t="str">
        <f>IF(ISERROR(VLOOKUP(Salidas!$A237,Inventario!$A$2:$M$21,5,FALSE)),"",VLOOKUP(Salidas!$A237,Inventario!$A$2:$M$21,5,FALSE))</f>
        <v>Pfizer</v>
      </c>
      <c r="F237" s="60" t="str">
        <f>IF(ISERROR(VLOOKUP(Salidas!$A237,Inventario!$A$2:$M$21,6,FALSE)),"",VLOOKUP(Salidas!$A237,Inventario!$A$2:$M$21,6,FALSE))</f>
        <v>3904</v>
      </c>
      <c r="G237" s="274">
        <f>IF(ISERROR(VLOOKUP(Salidas!$A237,Inventario!$A$2:$M$21,7,FALSE)),,VLOOKUP(Salidas!$A237,Inventario!$A$2:$M$21,7,FALSE))</f>
        <v>1</v>
      </c>
      <c r="H237" s="275">
        <f>IF(ISERROR(VLOOKUP(Salidas!$A237,Inventario!$A$2:$M$21,8,FALSE)),,VLOOKUP(Salidas!$A237,Inventario!$A$2:$M$21,8,FALSE))</f>
        <v>427</v>
      </c>
      <c r="I237" s="275">
        <f>IF(ISERROR(VLOOKUP(Salidas!$A237,Inventario!$A$2:$M$21,9,FALSE)),,VLOOKUP(Salidas!$A237,Inventario!$A$2:$M$21,9,FALSE))</f>
        <v>427</v>
      </c>
      <c r="J237" s="269">
        <v>44523</v>
      </c>
      <c r="K237" s="62" t="s">
        <v>169</v>
      </c>
      <c r="L237" s="270">
        <f>IF(ISERROR(VLOOKUP(Salidas!$K237,Entradas!$H$1:$I$412,2,FALSE)),"",VLOOKUP(Salidas!$K237,Entradas!$H$1:$I$412,2,FALSE))</f>
        <v>44834</v>
      </c>
      <c r="M237" s="63">
        <v>1</v>
      </c>
      <c r="N237" s="276" t="s">
        <v>1928</v>
      </c>
      <c r="O237" s="275">
        <f>IF(Salidas!$N237="Particular",VLOOKUP(Salidas!$A237,'PPTO Conservador'!$D$1:$L$26,8,0),IF(Salidas!$N237="Complementario",VLOOKUP(Salidas!$A237,'PPTO Conservador'!$D$1:$L$26,9,FALSE),))</f>
        <v>170000</v>
      </c>
      <c r="P237" s="275">
        <f>Salidas!$M237*Salidas!$I237</f>
        <v>427</v>
      </c>
      <c r="Q237" s="275">
        <f>Salidas!$M237*Salidas!$O237</f>
        <v>170000</v>
      </c>
      <c r="R237" s="276"/>
      <c r="S237" s="64"/>
      <c r="T237" s="64"/>
      <c r="U237" s="64"/>
      <c r="V237" s="64"/>
      <c r="W237" s="64"/>
      <c r="X237" s="64"/>
      <c r="Y237" s="64"/>
      <c r="Z237" s="64"/>
    </row>
    <row r="238" spans="1:26" ht="15.75" customHeight="1">
      <c r="A238" s="57" t="s">
        <v>67</v>
      </c>
      <c r="B238" s="58" t="str">
        <f>IF(ISERROR(VLOOKUP(Salidas!$A238,Inventario!$A$2:$M$21,2,FALSE)),"",VLOOKUP(Salidas!$A238,Inventario!$A$2:$M$21,2,FALSE))</f>
        <v>Fluarix</v>
      </c>
      <c r="C238" s="58" t="str">
        <f>IF(ISERROR(VLOOKUP(Salidas!$A238,Inventario!$A$2:$M$21,3,FALSE)),"",VLOOKUP(Salidas!$A238,Inventario!$A$2:$M$21,3,FALSE))</f>
        <v>Influenza Tetra</v>
      </c>
      <c r="D238" s="59" t="str">
        <f>IF(ISERROR(VLOOKUP(Salidas!$A238,Inventario!$A$2:$M$21,4,FALSE)),"",VLOOKUP(Salidas!$A238,Inventario!$A$2:$M$21,4,FALSE))</f>
        <v>Cobo Medical</v>
      </c>
      <c r="E238" s="59" t="str">
        <f>IF(ISERROR(VLOOKUP(Salidas!$A238,Inventario!$A$2:$M$21,5,FALSE)),"",VLOOKUP(Salidas!$A238,Inventario!$A$2:$M$21,5,FALSE))</f>
        <v>Glaxo</v>
      </c>
      <c r="F238" s="60" t="str">
        <f>IF(ISERROR(VLOOKUP(Salidas!$A238,Inventario!$A$2:$M$21,6,FALSE)),"",VLOOKUP(Salidas!$A238,Inventario!$A$2:$M$21,6,FALSE))</f>
        <v>13227</v>
      </c>
      <c r="G238" s="274">
        <f>IF(ISERROR(VLOOKUP(Salidas!$A238,Inventario!$A$2:$M$21,7,FALSE)),,VLOOKUP(Salidas!$A238,Inventario!$A$2:$M$21,7,FALSE))</f>
        <v>1</v>
      </c>
      <c r="H238" s="275">
        <f>IF(ISERROR(VLOOKUP(Salidas!$A238,Inventario!$A$2:$M$21,8,FALSE)),,VLOOKUP(Salidas!$A238,Inventario!$A$2:$M$21,8,FALSE))</f>
        <v>3</v>
      </c>
      <c r="I238" s="275">
        <f>IF(ISERROR(VLOOKUP(Salidas!$A238,Inventario!$A$2:$M$21,9,FALSE)),,VLOOKUP(Salidas!$A238,Inventario!$A$2:$M$21,9,FALSE))</f>
        <v>3</v>
      </c>
      <c r="J238" s="269">
        <v>44523</v>
      </c>
      <c r="K238" s="62" t="s">
        <v>181</v>
      </c>
      <c r="L238" s="270">
        <f>IF(ISERROR(VLOOKUP(Salidas!$K238,Entradas!$H$1:$I$412,2,FALSE)),"",VLOOKUP(Salidas!$K238,Entradas!$H$1:$I$412,2,FALSE))</f>
        <v>44561</v>
      </c>
      <c r="M238" s="63">
        <v>1</v>
      </c>
      <c r="N238" s="276" t="s">
        <v>1928</v>
      </c>
      <c r="O238" s="275">
        <f>IF(Salidas!$N238="Particular",VLOOKUP(Salidas!$A238,'PPTO Conservador'!$D$1:$L$26,8,0),IF(Salidas!$N238="Complementario",VLOOKUP(Salidas!$A238,'PPTO Conservador'!$D$1:$L$26,9,FALSE),))</f>
        <v>60000</v>
      </c>
      <c r="P238" s="275">
        <f>Salidas!$M238*Salidas!$I238</f>
        <v>3</v>
      </c>
      <c r="Q238" s="275">
        <f>Salidas!$M238*Salidas!$O238</f>
        <v>60000</v>
      </c>
      <c r="R238" s="276"/>
      <c r="S238" s="64"/>
      <c r="T238" s="64"/>
      <c r="U238" s="64"/>
      <c r="V238" s="64"/>
      <c r="W238" s="64"/>
      <c r="X238" s="64"/>
      <c r="Y238" s="64"/>
      <c r="Z238" s="64"/>
    </row>
    <row r="239" spans="1:26" ht="15.75" customHeight="1">
      <c r="A239" s="57" t="s">
        <v>67</v>
      </c>
      <c r="B239" s="58" t="str">
        <f>IF(ISERROR(VLOOKUP(Salidas!$A239,Inventario!$A$2:$M$21,2,FALSE)),"",VLOOKUP(Salidas!$A239,Inventario!$A$2:$M$21,2,FALSE))</f>
        <v>Fluarix</v>
      </c>
      <c r="C239" s="58" t="str">
        <f>IF(ISERROR(VLOOKUP(Salidas!$A239,Inventario!$A$2:$M$21,3,FALSE)),"",VLOOKUP(Salidas!$A239,Inventario!$A$2:$M$21,3,FALSE))</f>
        <v>Influenza Tetra</v>
      </c>
      <c r="D239" s="59" t="str">
        <f>IF(ISERROR(VLOOKUP(Salidas!$A239,Inventario!$A$2:$M$21,4,FALSE)),"",VLOOKUP(Salidas!$A239,Inventario!$A$2:$M$21,4,FALSE))</f>
        <v>Cobo Medical</v>
      </c>
      <c r="E239" s="59" t="str">
        <f>IF(ISERROR(VLOOKUP(Salidas!$A239,Inventario!$A$2:$M$21,5,FALSE)),"",VLOOKUP(Salidas!$A239,Inventario!$A$2:$M$21,5,FALSE))</f>
        <v>Glaxo</v>
      </c>
      <c r="F239" s="60" t="str">
        <f>IF(ISERROR(VLOOKUP(Salidas!$A239,Inventario!$A$2:$M$21,6,FALSE)),"",VLOOKUP(Salidas!$A239,Inventario!$A$2:$M$21,6,FALSE))</f>
        <v>13227</v>
      </c>
      <c r="G239" s="274">
        <f>IF(ISERROR(VLOOKUP(Salidas!$A239,Inventario!$A$2:$M$21,7,FALSE)),,VLOOKUP(Salidas!$A239,Inventario!$A$2:$M$21,7,FALSE))</f>
        <v>1</v>
      </c>
      <c r="H239" s="275">
        <f>IF(ISERROR(VLOOKUP(Salidas!$A239,Inventario!$A$2:$M$21,8,FALSE)),,VLOOKUP(Salidas!$A239,Inventario!$A$2:$M$21,8,FALSE))</f>
        <v>3</v>
      </c>
      <c r="I239" s="275">
        <f>IF(ISERROR(VLOOKUP(Salidas!$A239,Inventario!$A$2:$M$21,9,FALSE)),,VLOOKUP(Salidas!$A239,Inventario!$A$2:$M$21,9,FALSE))</f>
        <v>3</v>
      </c>
      <c r="J239" s="269">
        <v>44523</v>
      </c>
      <c r="K239" s="62" t="s">
        <v>181</v>
      </c>
      <c r="L239" s="270">
        <f>IF(ISERROR(VLOOKUP(Salidas!$K239,Entradas!$H$1:$I$412,2,FALSE)),"",VLOOKUP(Salidas!$K239,Entradas!$H$1:$I$412,2,FALSE))</f>
        <v>44561</v>
      </c>
      <c r="M239" s="63">
        <v>1</v>
      </c>
      <c r="N239" s="276" t="s">
        <v>1928</v>
      </c>
      <c r="O239" s="275">
        <f>IF(Salidas!$N239="Particular",VLOOKUP(Salidas!$A239,'PPTO Conservador'!$D$1:$L$26,8,0),IF(Salidas!$N239="Complementario",VLOOKUP(Salidas!$A239,'PPTO Conservador'!$D$1:$L$26,9,FALSE),))</f>
        <v>60000</v>
      </c>
      <c r="P239" s="275">
        <f>Salidas!$M239*Salidas!$I239</f>
        <v>3</v>
      </c>
      <c r="Q239" s="275">
        <f>Salidas!$M239*Salidas!$O239</f>
        <v>60000</v>
      </c>
      <c r="R239" s="276"/>
      <c r="S239" s="64"/>
      <c r="T239" s="64"/>
      <c r="U239" s="64"/>
      <c r="V239" s="64"/>
      <c r="W239" s="64"/>
      <c r="X239" s="64"/>
      <c r="Y239" s="64"/>
      <c r="Z239" s="64"/>
    </row>
    <row r="240" spans="1:26" ht="15.75" customHeight="1">
      <c r="A240" s="57" t="s">
        <v>47</v>
      </c>
      <c r="B240" s="58" t="str">
        <f>IF(ISERROR(VLOOKUP(Salidas!$A240,Inventario!$A$2:$M$21,2,FALSE)),"",VLOOKUP(Salidas!$A240,Inventario!$A$2:$M$21,2,FALSE))</f>
        <v>Nimenrix</v>
      </c>
      <c r="C240" s="58" t="str">
        <f>IF(ISERROR(VLOOKUP(Salidas!$A240,Inventario!$A$2:$M$21,3,FALSE)),"",VLOOKUP(Salidas!$A240,Inventario!$A$2:$M$21,3,FALSE))</f>
        <v>Meningococo</v>
      </c>
      <c r="D240" s="59" t="str">
        <f>IF(ISERROR(VLOOKUP(Salidas!$A240,Inventario!$A$2:$M$21,4,FALSE)),"",VLOOKUP(Salidas!$A240,Inventario!$A$2:$M$21,4,FALSE))</f>
        <v>Cobo Medical</v>
      </c>
      <c r="E240" s="59" t="str">
        <f>IF(ISERROR(VLOOKUP(Salidas!$A240,Inventario!$A$2:$M$21,5,FALSE)),"",VLOOKUP(Salidas!$A240,Inventario!$A$2:$M$21,5,FALSE))</f>
        <v>Pfizer</v>
      </c>
      <c r="F240" s="60" t="str">
        <f>IF(ISERROR(VLOOKUP(Salidas!$A240,Inventario!$A$2:$M$21,6,FALSE)),"",VLOOKUP(Salidas!$A240,Inventario!$A$2:$M$21,6,FALSE))</f>
        <v>3904</v>
      </c>
      <c r="G240" s="274">
        <f>IF(ISERROR(VLOOKUP(Salidas!$A240,Inventario!$A$2:$M$21,7,FALSE)),,VLOOKUP(Salidas!$A240,Inventario!$A$2:$M$21,7,FALSE))</f>
        <v>1</v>
      </c>
      <c r="H240" s="275">
        <f>IF(ISERROR(VLOOKUP(Salidas!$A240,Inventario!$A$2:$M$21,8,FALSE)),,VLOOKUP(Salidas!$A240,Inventario!$A$2:$M$21,8,FALSE))</f>
        <v>427</v>
      </c>
      <c r="I240" s="275">
        <f>IF(ISERROR(VLOOKUP(Salidas!$A240,Inventario!$A$2:$M$21,9,FALSE)),,VLOOKUP(Salidas!$A240,Inventario!$A$2:$M$21,9,FALSE))</f>
        <v>427</v>
      </c>
      <c r="J240" s="269">
        <v>44526</v>
      </c>
      <c r="K240" s="62" t="s">
        <v>177</v>
      </c>
      <c r="L240" s="270">
        <f>IF(ISERROR(VLOOKUP(Salidas!$K240,Entradas!$H$1:$I$412,2,FALSE)),"",VLOOKUP(Salidas!$K240,Entradas!$H$1:$I$412,2,FALSE))</f>
        <v>44915</v>
      </c>
      <c r="M240" s="63">
        <v>1</v>
      </c>
      <c r="N240" s="276" t="s">
        <v>375</v>
      </c>
      <c r="O240" s="275">
        <f>IF(Salidas!$N240="Particular",VLOOKUP(Salidas!$A240,'PPTO Conservador'!$D$1:$L$26,8,0),IF(Salidas!$N240="Complementario",VLOOKUP(Salidas!$A240,'PPTO Conservador'!$D$1:$L$26,9,FALSE),))</f>
        <v>200000</v>
      </c>
      <c r="P240" s="275">
        <f>Salidas!$M240*Salidas!$I240</f>
        <v>427</v>
      </c>
      <c r="Q240" s="275">
        <f>Salidas!$M240*Salidas!$O240</f>
        <v>200000</v>
      </c>
      <c r="R240" s="276"/>
      <c r="S240" s="64"/>
      <c r="T240" s="64"/>
      <c r="U240" s="64"/>
      <c r="V240" s="64"/>
      <c r="W240" s="64"/>
      <c r="X240" s="64"/>
      <c r="Y240" s="64"/>
      <c r="Z240" s="64"/>
    </row>
    <row r="241" spans="1:26" ht="15.75" customHeight="1">
      <c r="A241" s="57" t="s">
        <v>54</v>
      </c>
      <c r="B241" s="58" t="str">
        <f>IF(ISERROR(VLOOKUP(Salidas!$A241,Inventario!$A$2:$M$21,2,FALSE)),"",VLOOKUP(Salidas!$A241,Inventario!$A$2:$M$21,2,FALSE))</f>
        <v>Prevenar</v>
      </c>
      <c r="C241" s="58" t="str">
        <f>IF(ISERROR(VLOOKUP(Salidas!$A241,Inventario!$A$2:$M$21,3,FALSE)),"",VLOOKUP(Salidas!$A241,Inventario!$A$2:$M$21,3,FALSE))</f>
        <v>Neumococo 13V</v>
      </c>
      <c r="D241" s="59" t="str">
        <f>IF(ISERROR(VLOOKUP(Salidas!$A241,Inventario!$A$2:$M$21,4,FALSE)),"",VLOOKUP(Salidas!$A241,Inventario!$A$2:$M$21,4,FALSE))</f>
        <v>Cobo Medical</v>
      </c>
      <c r="E241" s="59" t="str">
        <f>IF(ISERROR(VLOOKUP(Salidas!$A241,Inventario!$A$2:$M$21,5,FALSE)),"",VLOOKUP(Salidas!$A241,Inventario!$A$2:$M$21,5,FALSE))</f>
        <v>Pfizer</v>
      </c>
      <c r="F241" s="60" t="str">
        <f>IF(ISERROR(VLOOKUP(Salidas!$A241,Inventario!$A$2:$M$21,6,FALSE)),"",VLOOKUP(Salidas!$A241,Inventario!$A$2:$M$21,6,FALSE))</f>
        <v>2156</v>
      </c>
      <c r="G241" s="274">
        <f>IF(ISERROR(VLOOKUP(Salidas!$A241,Inventario!$A$2:$M$21,7,FALSE)),,VLOOKUP(Salidas!$A241,Inventario!$A$2:$M$21,7,FALSE))</f>
        <v>1</v>
      </c>
      <c r="H241" s="275">
        <f>IF(ISERROR(VLOOKUP(Salidas!$A241,Inventario!$A$2:$M$21,8,FALSE)),,VLOOKUP(Salidas!$A241,Inventario!$A$2:$M$21,8,FALSE))</f>
        <v>257</v>
      </c>
      <c r="I241" s="275">
        <f>IF(ISERROR(VLOOKUP(Salidas!$A241,Inventario!$A$2:$M$21,9,FALSE)),,VLOOKUP(Salidas!$A241,Inventario!$A$2:$M$21,9,FALSE))</f>
        <v>257</v>
      </c>
      <c r="J241" s="269">
        <v>44527</v>
      </c>
      <c r="K241" s="62" t="s">
        <v>167</v>
      </c>
      <c r="L241" s="270">
        <f>IF(ISERROR(VLOOKUP(Salidas!$K241,Entradas!$H$1:$I$412,2,FALSE)),"",VLOOKUP(Salidas!$K241,Entradas!$H$1:$I$412,2,FALSE))</f>
        <v>44865</v>
      </c>
      <c r="M241" s="63">
        <v>1</v>
      </c>
      <c r="N241" s="276" t="s">
        <v>1928</v>
      </c>
      <c r="O241" s="275">
        <f>IF(Salidas!$N241="Particular",VLOOKUP(Salidas!$A241,'PPTO Conservador'!$D$1:$L$26,8,0),IF(Salidas!$N241="Complementario",VLOOKUP(Salidas!$A241,'PPTO Conservador'!$D$1:$L$26,9,FALSE),))</f>
        <v>225000</v>
      </c>
      <c r="P241" s="275">
        <f>Salidas!$M241*Salidas!$I241</f>
        <v>257</v>
      </c>
      <c r="Q241" s="275">
        <f>Salidas!$M241*Salidas!$O241</f>
        <v>225000</v>
      </c>
      <c r="R241" s="276"/>
      <c r="S241" s="64"/>
      <c r="T241" s="64"/>
      <c r="U241" s="64"/>
      <c r="V241" s="64"/>
      <c r="W241" s="64"/>
      <c r="X241" s="64"/>
      <c r="Y241" s="64"/>
      <c r="Z241" s="64"/>
    </row>
    <row r="242" spans="1:26" ht="15.75" customHeight="1">
      <c r="A242" s="57" t="s">
        <v>47</v>
      </c>
      <c r="B242" s="58" t="str">
        <f>IF(ISERROR(VLOOKUP(Salidas!$A242,Inventario!$A$2:$M$21,2,FALSE)),"",VLOOKUP(Salidas!$A242,Inventario!$A$2:$M$21,2,FALSE))</f>
        <v>Nimenrix</v>
      </c>
      <c r="C242" s="58" t="str">
        <f>IF(ISERROR(VLOOKUP(Salidas!$A242,Inventario!$A$2:$M$21,3,FALSE)),"",VLOOKUP(Salidas!$A242,Inventario!$A$2:$M$21,3,FALSE))</f>
        <v>Meningococo</v>
      </c>
      <c r="D242" s="59" t="str">
        <f>IF(ISERROR(VLOOKUP(Salidas!$A242,Inventario!$A$2:$M$21,4,FALSE)),"",VLOOKUP(Salidas!$A242,Inventario!$A$2:$M$21,4,FALSE))</f>
        <v>Cobo Medical</v>
      </c>
      <c r="E242" s="59" t="str">
        <f>IF(ISERROR(VLOOKUP(Salidas!$A242,Inventario!$A$2:$M$21,5,FALSE)),"",VLOOKUP(Salidas!$A242,Inventario!$A$2:$M$21,5,FALSE))</f>
        <v>Pfizer</v>
      </c>
      <c r="F242" s="60" t="str">
        <f>IF(ISERROR(VLOOKUP(Salidas!$A242,Inventario!$A$2:$M$21,6,FALSE)),"",VLOOKUP(Salidas!$A242,Inventario!$A$2:$M$21,6,FALSE))</f>
        <v>3904</v>
      </c>
      <c r="G242" s="274">
        <f>IF(ISERROR(VLOOKUP(Salidas!$A242,Inventario!$A$2:$M$21,7,FALSE)),,VLOOKUP(Salidas!$A242,Inventario!$A$2:$M$21,7,FALSE))</f>
        <v>1</v>
      </c>
      <c r="H242" s="275">
        <f>IF(ISERROR(VLOOKUP(Salidas!$A242,Inventario!$A$2:$M$21,8,FALSE)),,VLOOKUP(Salidas!$A242,Inventario!$A$2:$M$21,8,FALSE))</f>
        <v>427</v>
      </c>
      <c r="I242" s="275">
        <f>IF(ISERROR(VLOOKUP(Salidas!$A242,Inventario!$A$2:$M$21,9,FALSE)),,VLOOKUP(Salidas!$A242,Inventario!$A$2:$M$21,9,FALSE))</f>
        <v>427</v>
      </c>
      <c r="J242" s="269">
        <v>44529</v>
      </c>
      <c r="K242" s="62" t="s">
        <v>169</v>
      </c>
      <c r="L242" s="270">
        <f>IF(ISERROR(VLOOKUP(Salidas!$K242,Entradas!$H$1:$I$412,2,FALSE)),"",VLOOKUP(Salidas!$K242,Entradas!$H$1:$I$412,2,FALSE))</f>
        <v>44834</v>
      </c>
      <c r="M242" s="63">
        <v>1</v>
      </c>
      <c r="N242" s="276" t="s">
        <v>375</v>
      </c>
      <c r="O242" s="275">
        <f>IF(Salidas!$N242="Particular",VLOOKUP(Salidas!$A242,'PPTO Conservador'!$D$1:$L$26,8,0),IF(Salidas!$N242="Complementario",VLOOKUP(Salidas!$A242,'PPTO Conservador'!$D$1:$L$26,9,FALSE),))</f>
        <v>200000</v>
      </c>
      <c r="P242" s="275">
        <f>Salidas!$M242*Salidas!$I242</f>
        <v>427</v>
      </c>
      <c r="Q242" s="275">
        <f>Salidas!$M242*Salidas!$O242</f>
        <v>200000</v>
      </c>
      <c r="R242" s="276"/>
      <c r="S242" s="64"/>
      <c r="T242" s="64"/>
      <c r="U242" s="64"/>
      <c r="V242" s="64"/>
      <c r="W242" s="64"/>
      <c r="X242" s="64"/>
      <c r="Y242" s="64"/>
      <c r="Z242" s="64"/>
    </row>
    <row r="243" spans="1:26" ht="15.75" customHeight="1">
      <c r="A243" s="57" t="s">
        <v>67</v>
      </c>
      <c r="B243" s="58" t="str">
        <f>IF(ISERROR(VLOOKUP(Salidas!$A243,Inventario!$A$2:$M$21,2,FALSE)),"",VLOOKUP(Salidas!$A243,Inventario!$A$2:$M$21,2,FALSE))</f>
        <v>Fluarix</v>
      </c>
      <c r="C243" s="58" t="str">
        <f>IF(ISERROR(VLOOKUP(Salidas!$A243,Inventario!$A$2:$M$21,3,FALSE)),"",VLOOKUP(Salidas!$A243,Inventario!$A$2:$M$21,3,FALSE))</f>
        <v>Influenza Tetra</v>
      </c>
      <c r="D243" s="59" t="str">
        <f>IF(ISERROR(VLOOKUP(Salidas!$A243,Inventario!$A$2:$M$21,4,FALSE)),"",VLOOKUP(Salidas!$A243,Inventario!$A$2:$M$21,4,FALSE))</f>
        <v>Cobo Medical</v>
      </c>
      <c r="E243" s="59" t="str">
        <f>IF(ISERROR(VLOOKUP(Salidas!$A243,Inventario!$A$2:$M$21,5,FALSE)),"",VLOOKUP(Salidas!$A243,Inventario!$A$2:$M$21,5,FALSE))</f>
        <v>Glaxo</v>
      </c>
      <c r="F243" s="60" t="str">
        <f>IF(ISERROR(VLOOKUP(Salidas!$A243,Inventario!$A$2:$M$21,6,FALSE)),"",VLOOKUP(Salidas!$A243,Inventario!$A$2:$M$21,6,FALSE))</f>
        <v>13227</v>
      </c>
      <c r="G243" s="274">
        <f>IF(ISERROR(VLOOKUP(Salidas!$A243,Inventario!$A$2:$M$21,7,FALSE)),,VLOOKUP(Salidas!$A243,Inventario!$A$2:$M$21,7,FALSE))</f>
        <v>1</v>
      </c>
      <c r="H243" s="275">
        <f>IF(ISERROR(VLOOKUP(Salidas!$A243,Inventario!$A$2:$M$21,8,FALSE)),,VLOOKUP(Salidas!$A243,Inventario!$A$2:$M$21,8,FALSE))</f>
        <v>3</v>
      </c>
      <c r="I243" s="275">
        <f>IF(ISERROR(VLOOKUP(Salidas!$A243,Inventario!$A$2:$M$21,9,FALSE)),,VLOOKUP(Salidas!$A243,Inventario!$A$2:$M$21,9,FALSE))</f>
        <v>3</v>
      </c>
      <c r="J243" s="269">
        <v>44529</v>
      </c>
      <c r="K243" s="62" t="s">
        <v>181</v>
      </c>
      <c r="L243" s="270">
        <f>IF(ISERROR(VLOOKUP(Salidas!$K243,Entradas!$H$1:$I$412,2,FALSE)),"",VLOOKUP(Salidas!$K243,Entradas!$H$1:$I$412,2,FALSE))</f>
        <v>44561</v>
      </c>
      <c r="M243" s="63">
        <v>1</v>
      </c>
      <c r="N243" s="276" t="s">
        <v>375</v>
      </c>
      <c r="O243" s="275">
        <f>IF(Salidas!$N243="Particular",VLOOKUP(Salidas!$A243,'PPTO Conservador'!$D$1:$L$26,8,0),IF(Salidas!$N243="Complementario",VLOOKUP(Salidas!$A243,'PPTO Conservador'!$D$1:$L$26,9,FALSE),))</f>
        <v>65000</v>
      </c>
      <c r="P243" s="275">
        <f>Salidas!$M243*Salidas!$I243</f>
        <v>3</v>
      </c>
      <c r="Q243" s="275">
        <f>Salidas!$M243*Salidas!$O243</f>
        <v>65000</v>
      </c>
      <c r="R243" s="276"/>
      <c r="S243" s="64"/>
      <c r="T243" s="64"/>
      <c r="U243" s="64"/>
      <c r="V243" s="64"/>
      <c r="W243" s="64"/>
      <c r="X243" s="64"/>
      <c r="Y243" s="64"/>
      <c r="Z243" s="64"/>
    </row>
    <row r="244" spans="1:26" ht="15.75" customHeight="1">
      <c r="A244" s="57" t="s">
        <v>108</v>
      </c>
      <c r="B244" s="58" t="str">
        <f>IF(ISERROR(VLOOKUP(Salidas!$A244,Inventario!$A$2:$M$21,2,FALSE)),"",VLOOKUP(Salidas!$A244,Inventario!$A$2:$M$21,2,FALSE))</f>
        <v>Priorix</v>
      </c>
      <c r="C244" s="58" t="str">
        <f>IF(ISERROR(VLOOKUP(Salidas!$A244,Inventario!$A$2:$M$21,3,FALSE)),"",VLOOKUP(Salidas!$A244,Inventario!$A$2:$M$21,3,FALSE))</f>
        <v>Rubeola, Sarampion, Paperas</v>
      </c>
      <c r="D244" s="59" t="str">
        <f>IF(ISERROR(VLOOKUP(Salidas!$A244,Inventario!$A$2:$M$21,4,FALSE)),"",VLOOKUP(Salidas!$A244,Inventario!$A$2:$M$21,4,FALSE))</f>
        <v>IPS FARALLONES</v>
      </c>
      <c r="E244" s="59" t="str">
        <f>IF(ISERROR(VLOOKUP(Salidas!$A244,Inventario!$A$2:$M$21,5,FALSE)),"",VLOOKUP(Salidas!$A244,Inventario!$A$2:$M$21,5,FALSE))</f>
        <v>Glaxo</v>
      </c>
      <c r="F244" s="60" t="str">
        <f>IF(ISERROR(VLOOKUP(Salidas!$A244,Inventario!$A$2:$M$21,6,FALSE)),"",VLOOKUP(Salidas!$A244,Inventario!$A$2:$M$21,6,FALSE))</f>
        <v>1000</v>
      </c>
      <c r="G244" s="274">
        <f>IF(ISERROR(VLOOKUP(Salidas!$A244,Inventario!$A$2:$M$21,7,FALSE)),,VLOOKUP(Salidas!$A244,Inventario!$A$2:$M$21,7,FALSE))</f>
        <v>1</v>
      </c>
      <c r="H244" s="275">
        <f>IF(ISERROR(VLOOKUP(Salidas!$A244,Inventario!$A$2:$M$21,8,FALSE)),,VLOOKUP(Salidas!$A244,Inventario!$A$2:$M$21,8,FALSE))</f>
        <v>52</v>
      </c>
      <c r="I244" s="275">
        <f>IF(ISERROR(VLOOKUP(Salidas!$A244,Inventario!$A$2:$M$21,9,FALSE)),,VLOOKUP(Salidas!$A244,Inventario!$A$2:$M$21,9,FALSE))</f>
        <v>52</v>
      </c>
      <c r="J244" s="269">
        <v>44530</v>
      </c>
      <c r="K244" s="62" t="s">
        <v>178</v>
      </c>
      <c r="L244" s="270">
        <f>IF(ISERROR(VLOOKUP(Salidas!$K244,Entradas!$H$1:$I$412,2,FALSE)),"",VLOOKUP(Salidas!$K244,Entradas!$H$1:$I$412,2,FALSE))</f>
        <v>45046</v>
      </c>
      <c r="M244" s="63">
        <v>1</v>
      </c>
      <c r="N244" s="276" t="s">
        <v>1928</v>
      </c>
      <c r="O244" s="275">
        <f>IF(Salidas!$N244="Particular",VLOOKUP(Salidas!$A244,'PPTO Conservador'!$D$1:$L$26,8,0),IF(Salidas!$N244="Complementario",VLOOKUP(Salidas!$A244,'PPTO Conservador'!$D$1:$L$26,9,FALSE),))</f>
        <v>100000</v>
      </c>
      <c r="P244" s="275">
        <f>Salidas!$M244*Salidas!$I244</f>
        <v>52</v>
      </c>
      <c r="Q244" s="275">
        <f>Salidas!$M244*Salidas!$O244</f>
        <v>100000</v>
      </c>
      <c r="R244" s="276"/>
      <c r="S244" s="64"/>
      <c r="T244" s="64"/>
      <c r="U244" s="64"/>
      <c r="V244" s="64"/>
      <c r="W244" s="64"/>
      <c r="X244" s="64"/>
      <c r="Y244" s="64"/>
      <c r="Z244" s="64"/>
    </row>
    <row r="245" spans="1:26" ht="15.75" customHeight="1">
      <c r="A245" s="57" t="s">
        <v>118</v>
      </c>
      <c r="B245" s="58" t="str">
        <f>IF(ISERROR(VLOOKUP(Salidas!$A245,Inventario!$A$2:$M$21,2,FALSE)),"",VLOOKUP(Salidas!$A245,Inventario!$A$2:$M$21,2,FALSE))</f>
        <v>Varivax</v>
      </c>
      <c r="C245" s="58" t="str">
        <f>IF(ISERROR(VLOOKUP(Salidas!$A245,Inventario!$A$2:$M$21,3,FALSE)),"",VLOOKUP(Salidas!$A245,Inventario!$A$2:$M$21,3,FALSE))</f>
        <v>Varicela</v>
      </c>
      <c r="D245" s="59" t="str">
        <f>IF(ISERROR(VLOOKUP(Salidas!$A245,Inventario!$A$2:$M$21,4,FALSE)),"",VLOOKUP(Salidas!$A245,Inventario!$A$2:$M$21,4,FALSE))</f>
        <v>IPS FARALLONES</v>
      </c>
      <c r="E245" s="59" t="str">
        <f>IF(ISERROR(VLOOKUP(Salidas!$A245,Inventario!$A$2:$M$21,5,FALSE)),"",VLOOKUP(Salidas!$A245,Inventario!$A$2:$M$21,5,FALSE))</f>
        <v>Merck</v>
      </c>
      <c r="F245" s="60" t="str">
        <f>IF(ISERROR(VLOOKUP(Salidas!$A245,Inventario!$A$2:$M$21,6,FALSE)),"",VLOOKUP(Salidas!$A245,Inventario!$A$2:$M$21,6,FALSE))</f>
        <v>4500</v>
      </c>
      <c r="G245" s="274">
        <f>IF(ISERROR(VLOOKUP(Salidas!$A245,Inventario!$A$2:$M$21,7,FALSE)),,VLOOKUP(Salidas!$A245,Inventario!$A$2:$M$21,7,FALSE))</f>
        <v>1</v>
      </c>
      <c r="H245" s="275">
        <f>IF(ISERROR(VLOOKUP(Salidas!$A245,Inventario!$A$2:$M$21,8,FALSE)),,VLOOKUP(Salidas!$A245,Inventario!$A$2:$M$21,8,FALSE))</f>
        <v>47</v>
      </c>
      <c r="I245" s="275">
        <f>IF(ISERROR(VLOOKUP(Salidas!$A245,Inventario!$A$2:$M$21,9,FALSE)),,VLOOKUP(Salidas!$A245,Inventario!$A$2:$M$21,9,FALSE))</f>
        <v>47</v>
      </c>
      <c r="J245" s="269">
        <v>44530</v>
      </c>
      <c r="K245" s="62" t="s">
        <v>172</v>
      </c>
      <c r="L245" s="270">
        <f>IF(ISERROR(VLOOKUP(Salidas!$K245,Entradas!$H$1:$I$412,2,FALSE)),"",VLOOKUP(Salidas!$K245,Entradas!$H$1:$I$412,2,FALSE))</f>
        <v>45046</v>
      </c>
      <c r="M245" s="63">
        <v>1</v>
      </c>
      <c r="N245" s="276" t="s">
        <v>1928</v>
      </c>
      <c r="O245" s="275">
        <f>IF(Salidas!$N245="Particular",VLOOKUP(Salidas!$A245,'PPTO Conservador'!$D$1:$L$26,8,0),IF(Salidas!$N245="Complementario",VLOOKUP(Salidas!$A245,'PPTO Conservador'!$D$1:$L$26,9,FALSE),))</f>
        <v>150000</v>
      </c>
      <c r="P245" s="275">
        <f>Salidas!$M245*Salidas!$I245</f>
        <v>47</v>
      </c>
      <c r="Q245" s="275">
        <f>Salidas!$M245*Salidas!$O245</f>
        <v>150000</v>
      </c>
      <c r="R245" s="276"/>
      <c r="S245" s="64"/>
      <c r="T245" s="64"/>
      <c r="U245" s="64"/>
      <c r="V245" s="64"/>
      <c r="W245" s="64"/>
      <c r="X245" s="64"/>
      <c r="Y245" s="64"/>
      <c r="Z245" s="64"/>
    </row>
    <row r="246" spans="1:26" ht="15.75" customHeight="1">
      <c r="A246" s="57" t="s">
        <v>85</v>
      </c>
      <c r="B246" s="58" t="str">
        <f>IF(ISERROR(VLOOKUP(Salidas!$A246,Inventario!$A$2:$M$21,2,FALSE)),"",VLOOKUP(Salidas!$A246,Inventario!$A$2:$M$21,2,FALSE))</f>
        <v xml:space="preserve">Avaxim 80 </v>
      </c>
      <c r="C246" s="58" t="str">
        <f>IF(ISERROR(VLOOKUP(Salidas!$A246,Inventario!$A$2:$M$21,3,FALSE)),"",VLOOKUP(Salidas!$A246,Inventario!$A$2:$M$21,3,FALSE))</f>
        <v>Hepatitis A niño</v>
      </c>
      <c r="D246" s="59" t="str">
        <f>IF(ISERROR(VLOOKUP(Salidas!$A246,Inventario!$A$2:$M$21,4,FALSE)),"",VLOOKUP(Salidas!$A246,Inventario!$A$2:$M$21,4,FALSE))</f>
        <v>IPS FARALLONES</v>
      </c>
      <c r="E246" s="59" t="str">
        <f>IF(ISERROR(VLOOKUP(Salidas!$A246,Inventario!$A$2:$M$21,5,FALSE)),"",VLOOKUP(Salidas!$A246,Inventario!$A$2:$M$21,5,FALSE))</f>
        <v>Sanofi</v>
      </c>
      <c r="F246" s="60" t="str">
        <f>IF(ISERROR(VLOOKUP(Salidas!$A246,Inventario!$A$2:$M$21,6,FALSE)),"",VLOOKUP(Salidas!$A246,Inventario!$A$2:$M$21,6,FALSE))</f>
        <v>2500</v>
      </c>
      <c r="G246" s="274">
        <f>IF(ISERROR(VLOOKUP(Salidas!$A246,Inventario!$A$2:$M$21,7,FALSE)),,VLOOKUP(Salidas!$A246,Inventario!$A$2:$M$21,7,FALSE))</f>
        <v>1</v>
      </c>
      <c r="H246" s="275">
        <f>IF(ISERROR(VLOOKUP(Salidas!$A246,Inventario!$A$2:$M$21,8,FALSE)),,VLOOKUP(Salidas!$A246,Inventario!$A$2:$M$21,8,FALSE))</f>
        <v>153</v>
      </c>
      <c r="I246" s="275">
        <f>IF(ISERROR(VLOOKUP(Salidas!$A246,Inventario!$A$2:$M$21,9,FALSE)),,VLOOKUP(Salidas!$A246,Inventario!$A$2:$M$21,9,FALSE))</f>
        <v>153</v>
      </c>
      <c r="J246" s="269">
        <v>44530</v>
      </c>
      <c r="K246" s="62" t="s">
        <v>162</v>
      </c>
      <c r="L246" s="270">
        <f>IF(ISERROR(VLOOKUP(Salidas!$K246,Entradas!$H$1:$I$412,2,FALSE)),"",VLOOKUP(Salidas!$K246,Entradas!$H$1:$I$412,2,FALSE))</f>
        <v>44957</v>
      </c>
      <c r="M246" s="63">
        <v>1</v>
      </c>
      <c r="N246" s="276" t="s">
        <v>1928</v>
      </c>
      <c r="O246" s="275">
        <f>IF(Salidas!$N246="Particular",VLOOKUP(Salidas!$A246,'PPTO Conservador'!$D$1:$L$26,8,0),IF(Salidas!$N246="Complementario",VLOOKUP(Salidas!$A246,'PPTO Conservador'!$D$1:$L$26,9,FALSE),))</f>
        <v>130000</v>
      </c>
      <c r="P246" s="275">
        <f>Salidas!$M246*Salidas!$I246</f>
        <v>153</v>
      </c>
      <c r="Q246" s="275">
        <f>Salidas!$M246*Salidas!$O246</f>
        <v>130000</v>
      </c>
      <c r="R246" s="276"/>
      <c r="S246" s="64"/>
      <c r="T246" s="64"/>
      <c r="U246" s="64"/>
      <c r="V246" s="64"/>
      <c r="W246" s="64"/>
      <c r="X246" s="64"/>
      <c r="Y246" s="64"/>
      <c r="Z246" s="64"/>
    </row>
    <row r="247" spans="1:26" ht="15.75" customHeight="1">
      <c r="A247" s="57" t="s">
        <v>54</v>
      </c>
      <c r="B247" s="58" t="str">
        <f>IF(ISERROR(VLOOKUP(Salidas!$A247,Inventario!$A$2:$M$21,2,FALSE)),"",VLOOKUP(Salidas!$A247,Inventario!$A$2:$M$21,2,FALSE))</f>
        <v>Prevenar</v>
      </c>
      <c r="C247" s="58" t="str">
        <f>IF(ISERROR(VLOOKUP(Salidas!$A247,Inventario!$A$2:$M$21,3,FALSE)),"",VLOOKUP(Salidas!$A247,Inventario!$A$2:$M$21,3,FALSE))</f>
        <v>Neumococo 13V</v>
      </c>
      <c r="D247" s="59" t="str">
        <f>IF(ISERROR(VLOOKUP(Salidas!$A247,Inventario!$A$2:$M$21,4,FALSE)),"",VLOOKUP(Salidas!$A247,Inventario!$A$2:$M$21,4,FALSE))</f>
        <v>Cobo Medical</v>
      </c>
      <c r="E247" s="59" t="str">
        <f>IF(ISERROR(VLOOKUP(Salidas!$A247,Inventario!$A$2:$M$21,5,FALSE)),"",VLOOKUP(Salidas!$A247,Inventario!$A$2:$M$21,5,FALSE))</f>
        <v>Pfizer</v>
      </c>
      <c r="F247" s="60" t="str">
        <f>IF(ISERROR(VLOOKUP(Salidas!$A247,Inventario!$A$2:$M$21,6,FALSE)),"",VLOOKUP(Salidas!$A247,Inventario!$A$2:$M$21,6,FALSE))</f>
        <v>2156</v>
      </c>
      <c r="G247" s="274">
        <f>IF(ISERROR(VLOOKUP(Salidas!$A247,Inventario!$A$2:$M$21,7,FALSE)),,VLOOKUP(Salidas!$A247,Inventario!$A$2:$M$21,7,FALSE))</f>
        <v>1</v>
      </c>
      <c r="H247" s="275">
        <f>IF(ISERROR(VLOOKUP(Salidas!$A247,Inventario!$A$2:$M$21,8,FALSE)),,VLOOKUP(Salidas!$A247,Inventario!$A$2:$M$21,8,FALSE))</f>
        <v>257</v>
      </c>
      <c r="I247" s="275">
        <f>IF(ISERROR(VLOOKUP(Salidas!$A247,Inventario!$A$2:$M$21,9,FALSE)),,VLOOKUP(Salidas!$A247,Inventario!$A$2:$M$21,9,FALSE))</f>
        <v>257</v>
      </c>
      <c r="J247" s="269">
        <v>44530</v>
      </c>
      <c r="K247" s="62" t="s">
        <v>167</v>
      </c>
      <c r="L247" s="270">
        <f>IF(ISERROR(VLOOKUP(Salidas!$K247,Entradas!$H$1:$I$412,2,FALSE)),"",VLOOKUP(Salidas!$K247,Entradas!$H$1:$I$412,2,FALSE))</f>
        <v>44865</v>
      </c>
      <c r="M247" s="63">
        <v>1</v>
      </c>
      <c r="N247" s="276" t="s">
        <v>1928</v>
      </c>
      <c r="O247" s="275">
        <f>IF(Salidas!$N247="Particular",VLOOKUP(Salidas!$A247,'PPTO Conservador'!$D$1:$L$26,8,0),IF(Salidas!$N247="Complementario",VLOOKUP(Salidas!$A247,'PPTO Conservador'!$D$1:$L$26,9,FALSE),))</f>
        <v>225000</v>
      </c>
      <c r="P247" s="275">
        <f>Salidas!$M247*Salidas!$I247</f>
        <v>257</v>
      </c>
      <c r="Q247" s="275">
        <f>Salidas!$M247*Salidas!$O247</f>
        <v>225000</v>
      </c>
      <c r="R247" s="276"/>
      <c r="S247" s="64"/>
      <c r="T247" s="64"/>
      <c r="U247" s="64"/>
      <c r="V247" s="64"/>
      <c r="W247" s="64"/>
      <c r="X247" s="64"/>
      <c r="Y247" s="64"/>
      <c r="Z247" s="64"/>
    </row>
    <row r="248" spans="1:26" ht="15.75" customHeight="1">
      <c r="A248" s="57" t="s">
        <v>54</v>
      </c>
      <c r="B248" s="58" t="str">
        <f>IF(ISERROR(VLOOKUP(Salidas!$A248,Inventario!$A$2:$M$21,2,FALSE)),"",VLOOKUP(Salidas!$A248,Inventario!$A$2:$M$21,2,FALSE))</f>
        <v>Prevenar</v>
      </c>
      <c r="C248" s="58" t="str">
        <f>IF(ISERROR(VLOOKUP(Salidas!$A248,Inventario!$A$2:$M$21,3,FALSE)),"",VLOOKUP(Salidas!$A248,Inventario!$A$2:$M$21,3,FALSE))</f>
        <v>Neumococo 13V</v>
      </c>
      <c r="D248" s="59" t="str">
        <f>IF(ISERROR(VLOOKUP(Salidas!$A248,Inventario!$A$2:$M$21,4,FALSE)),"",VLOOKUP(Salidas!$A248,Inventario!$A$2:$M$21,4,FALSE))</f>
        <v>Cobo Medical</v>
      </c>
      <c r="E248" s="59" t="str">
        <f>IF(ISERROR(VLOOKUP(Salidas!$A248,Inventario!$A$2:$M$21,5,FALSE)),"",VLOOKUP(Salidas!$A248,Inventario!$A$2:$M$21,5,FALSE))</f>
        <v>Pfizer</v>
      </c>
      <c r="F248" s="60" t="str">
        <f>IF(ISERROR(VLOOKUP(Salidas!$A248,Inventario!$A$2:$M$21,6,FALSE)),"",VLOOKUP(Salidas!$A248,Inventario!$A$2:$M$21,6,FALSE))</f>
        <v>2156</v>
      </c>
      <c r="G248" s="274">
        <f>IF(ISERROR(VLOOKUP(Salidas!$A248,Inventario!$A$2:$M$21,7,FALSE)),,VLOOKUP(Salidas!$A248,Inventario!$A$2:$M$21,7,FALSE))</f>
        <v>1</v>
      </c>
      <c r="H248" s="275">
        <f>IF(ISERROR(VLOOKUP(Salidas!$A248,Inventario!$A$2:$M$21,8,FALSE)),,VLOOKUP(Salidas!$A248,Inventario!$A$2:$M$21,8,FALSE))</f>
        <v>257</v>
      </c>
      <c r="I248" s="275">
        <f>IF(ISERROR(VLOOKUP(Salidas!$A248,Inventario!$A$2:$M$21,9,FALSE)),,VLOOKUP(Salidas!$A248,Inventario!$A$2:$M$21,9,FALSE))</f>
        <v>257</v>
      </c>
      <c r="J248" s="269">
        <v>44531</v>
      </c>
      <c r="K248" s="62" t="s">
        <v>167</v>
      </c>
      <c r="L248" s="270">
        <f>IF(ISERROR(VLOOKUP(Salidas!$K248,Entradas!$H$1:$I$412,2,FALSE)),"",VLOOKUP(Salidas!$K248,Entradas!$H$1:$I$412,2,FALSE))</f>
        <v>44865</v>
      </c>
      <c r="M248" s="63">
        <v>1</v>
      </c>
      <c r="N248" s="276" t="s">
        <v>1928</v>
      </c>
      <c r="O248" s="275">
        <f>IF(Salidas!$N248="Particular",VLOOKUP(Salidas!$A248,'PPTO Conservador'!$D$1:$L$26,8,0),IF(Salidas!$N248="Complementario",VLOOKUP(Salidas!$A248,'PPTO Conservador'!$D$1:$L$26,9,FALSE),))</f>
        <v>225000</v>
      </c>
      <c r="P248" s="275">
        <f>Salidas!$M248*Salidas!$I248</f>
        <v>257</v>
      </c>
      <c r="Q248" s="275">
        <f>Salidas!$M248*Salidas!$O248</f>
        <v>225000</v>
      </c>
      <c r="R248" s="276"/>
      <c r="S248" s="64"/>
      <c r="T248" s="64"/>
      <c r="U248" s="64"/>
      <c r="V248" s="64"/>
      <c r="W248" s="64"/>
      <c r="X248" s="64"/>
      <c r="Y248" s="64"/>
      <c r="Z248" s="64"/>
    </row>
    <row r="249" spans="1:26" ht="15.75" customHeight="1">
      <c r="A249" s="57" t="s">
        <v>47</v>
      </c>
      <c r="B249" s="58" t="str">
        <f>IF(ISERROR(VLOOKUP(Salidas!$A249,Inventario!$A$2:$M$21,2,FALSE)),"",VLOOKUP(Salidas!$A249,Inventario!$A$2:$M$21,2,FALSE))</f>
        <v>Nimenrix</v>
      </c>
      <c r="C249" s="58" t="str">
        <f>IF(ISERROR(VLOOKUP(Salidas!$A249,Inventario!$A$2:$M$21,3,FALSE)),"",VLOOKUP(Salidas!$A249,Inventario!$A$2:$M$21,3,FALSE))</f>
        <v>Meningococo</v>
      </c>
      <c r="D249" s="59" t="str">
        <f>IF(ISERROR(VLOOKUP(Salidas!$A249,Inventario!$A$2:$M$21,4,FALSE)),"",VLOOKUP(Salidas!$A249,Inventario!$A$2:$M$21,4,FALSE))</f>
        <v>Cobo Medical</v>
      </c>
      <c r="E249" s="59" t="str">
        <f>IF(ISERROR(VLOOKUP(Salidas!$A249,Inventario!$A$2:$M$21,5,FALSE)),"",VLOOKUP(Salidas!$A249,Inventario!$A$2:$M$21,5,FALSE))</f>
        <v>Pfizer</v>
      </c>
      <c r="F249" s="60" t="str">
        <f>IF(ISERROR(VLOOKUP(Salidas!$A249,Inventario!$A$2:$M$21,6,FALSE)),"",VLOOKUP(Salidas!$A249,Inventario!$A$2:$M$21,6,FALSE))</f>
        <v>3904</v>
      </c>
      <c r="G249" s="274">
        <f>IF(ISERROR(VLOOKUP(Salidas!$A249,Inventario!$A$2:$M$21,7,FALSE)),,VLOOKUP(Salidas!$A249,Inventario!$A$2:$M$21,7,FALSE))</f>
        <v>1</v>
      </c>
      <c r="H249" s="275">
        <f>IF(ISERROR(VLOOKUP(Salidas!$A249,Inventario!$A$2:$M$21,8,FALSE)),,VLOOKUP(Salidas!$A249,Inventario!$A$2:$M$21,8,FALSE))</f>
        <v>427</v>
      </c>
      <c r="I249" s="275">
        <f>IF(ISERROR(VLOOKUP(Salidas!$A249,Inventario!$A$2:$M$21,9,FALSE)),,VLOOKUP(Salidas!$A249,Inventario!$A$2:$M$21,9,FALSE))</f>
        <v>427</v>
      </c>
      <c r="J249" s="269">
        <v>44532</v>
      </c>
      <c r="K249" s="62" t="s">
        <v>177</v>
      </c>
      <c r="L249" s="270">
        <f>IF(ISERROR(VLOOKUP(Salidas!$K249,Entradas!$H$1:$I$412,2,FALSE)),"",VLOOKUP(Salidas!$K249,Entradas!$H$1:$I$412,2,FALSE))</f>
        <v>44915</v>
      </c>
      <c r="M249" s="63">
        <v>1</v>
      </c>
      <c r="N249" s="276" t="s">
        <v>375</v>
      </c>
      <c r="O249" s="275">
        <f>IF(Salidas!$N249="Particular",VLOOKUP(Salidas!$A249,'PPTO Conservador'!$D$1:$L$26,8,0),IF(Salidas!$N249="Complementario",VLOOKUP(Salidas!$A249,'PPTO Conservador'!$D$1:$L$26,9,FALSE),))</f>
        <v>200000</v>
      </c>
      <c r="P249" s="275">
        <f>Salidas!$M249*Salidas!$I249</f>
        <v>427</v>
      </c>
      <c r="Q249" s="275">
        <f>Salidas!$M249*Salidas!$O249</f>
        <v>200000</v>
      </c>
      <c r="R249" s="276"/>
      <c r="S249" s="64"/>
      <c r="T249" s="64"/>
      <c r="U249" s="64"/>
      <c r="V249" s="64"/>
      <c r="W249" s="64"/>
      <c r="X249" s="64"/>
      <c r="Y249" s="64"/>
      <c r="Z249" s="64"/>
    </row>
    <row r="250" spans="1:26" ht="15.75" customHeight="1">
      <c r="A250" s="57" t="s">
        <v>67</v>
      </c>
      <c r="B250" s="58" t="str">
        <f>IF(ISERROR(VLOOKUP(Salidas!$A250,Inventario!$A$2:$M$21,2,FALSE)),"",VLOOKUP(Salidas!$A250,Inventario!$A$2:$M$21,2,FALSE))</f>
        <v>Fluarix</v>
      </c>
      <c r="C250" s="58" t="str">
        <f>IF(ISERROR(VLOOKUP(Salidas!$A250,Inventario!$A$2:$M$21,3,FALSE)),"",VLOOKUP(Salidas!$A250,Inventario!$A$2:$M$21,3,FALSE))</f>
        <v>Influenza Tetra</v>
      </c>
      <c r="D250" s="59" t="str">
        <f>IF(ISERROR(VLOOKUP(Salidas!$A250,Inventario!$A$2:$M$21,4,FALSE)),"",VLOOKUP(Salidas!$A250,Inventario!$A$2:$M$21,4,FALSE))</f>
        <v>Cobo Medical</v>
      </c>
      <c r="E250" s="59" t="str">
        <f>IF(ISERROR(VLOOKUP(Salidas!$A250,Inventario!$A$2:$M$21,5,FALSE)),"",VLOOKUP(Salidas!$A250,Inventario!$A$2:$M$21,5,FALSE))</f>
        <v>Glaxo</v>
      </c>
      <c r="F250" s="60" t="str">
        <f>IF(ISERROR(VLOOKUP(Salidas!$A250,Inventario!$A$2:$M$21,6,FALSE)),"",VLOOKUP(Salidas!$A250,Inventario!$A$2:$M$21,6,FALSE))</f>
        <v>13227</v>
      </c>
      <c r="G250" s="274">
        <f>IF(ISERROR(VLOOKUP(Salidas!$A250,Inventario!$A$2:$M$21,7,FALSE)),,VLOOKUP(Salidas!$A250,Inventario!$A$2:$M$21,7,FALSE))</f>
        <v>1</v>
      </c>
      <c r="H250" s="275">
        <f>IF(ISERROR(VLOOKUP(Salidas!$A250,Inventario!$A$2:$M$21,8,FALSE)),,VLOOKUP(Salidas!$A250,Inventario!$A$2:$M$21,8,FALSE))</f>
        <v>3</v>
      </c>
      <c r="I250" s="275">
        <f>IF(ISERROR(VLOOKUP(Salidas!$A250,Inventario!$A$2:$M$21,9,FALSE)),,VLOOKUP(Salidas!$A250,Inventario!$A$2:$M$21,9,FALSE))</f>
        <v>3</v>
      </c>
      <c r="J250" s="269">
        <v>44532</v>
      </c>
      <c r="K250" s="62" t="s">
        <v>181</v>
      </c>
      <c r="L250" s="270">
        <f>IF(ISERROR(VLOOKUP(Salidas!$K250,Entradas!$H$1:$I$412,2,FALSE)),"",VLOOKUP(Salidas!$K250,Entradas!$H$1:$I$412,2,FALSE))</f>
        <v>44561</v>
      </c>
      <c r="M250" s="63">
        <v>1</v>
      </c>
      <c r="N250" s="276" t="s">
        <v>375</v>
      </c>
      <c r="O250" s="275">
        <f>IF(Salidas!$N250="Particular",VLOOKUP(Salidas!$A250,'PPTO Conservador'!$D$1:$L$26,8,0),IF(Salidas!$N250="Complementario",VLOOKUP(Salidas!$A250,'PPTO Conservador'!$D$1:$L$26,9,FALSE),))</f>
        <v>65000</v>
      </c>
      <c r="P250" s="275">
        <f>Salidas!$M250*Salidas!$I250</f>
        <v>3</v>
      </c>
      <c r="Q250" s="275">
        <f>Salidas!$M250*Salidas!$O250</f>
        <v>65000</v>
      </c>
      <c r="R250" s="276"/>
      <c r="S250" s="64"/>
      <c r="T250" s="64"/>
      <c r="U250" s="64"/>
      <c r="V250" s="64"/>
      <c r="W250" s="64"/>
      <c r="X250" s="64"/>
      <c r="Y250" s="64"/>
      <c r="Z250" s="64"/>
    </row>
    <row r="251" spans="1:26" ht="15.75" customHeight="1">
      <c r="A251" s="57" t="s">
        <v>47</v>
      </c>
      <c r="B251" s="58" t="str">
        <f>IF(ISERROR(VLOOKUP(Salidas!$A251,Inventario!$A$2:$M$21,2,FALSE)),"",VLOOKUP(Salidas!$A251,Inventario!$A$2:$M$21,2,FALSE))</f>
        <v>Nimenrix</v>
      </c>
      <c r="C251" s="58" t="str">
        <f>IF(ISERROR(VLOOKUP(Salidas!$A251,Inventario!$A$2:$M$21,3,FALSE)),"",VLOOKUP(Salidas!$A251,Inventario!$A$2:$M$21,3,FALSE))</f>
        <v>Meningococo</v>
      </c>
      <c r="D251" s="59" t="str">
        <f>IF(ISERROR(VLOOKUP(Salidas!$A251,Inventario!$A$2:$M$21,4,FALSE)),"",VLOOKUP(Salidas!$A251,Inventario!$A$2:$M$21,4,FALSE))</f>
        <v>Cobo Medical</v>
      </c>
      <c r="E251" s="59" t="str">
        <f>IF(ISERROR(VLOOKUP(Salidas!$A251,Inventario!$A$2:$M$21,5,FALSE)),"",VLOOKUP(Salidas!$A251,Inventario!$A$2:$M$21,5,FALSE))</f>
        <v>Pfizer</v>
      </c>
      <c r="F251" s="60" t="str">
        <f>IF(ISERROR(VLOOKUP(Salidas!$A251,Inventario!$A$2:$M$21,6,FALSE)),"",VLOOKUP(Salidas!$A251,Inventario!$A$2:$M$21,6,FALSE))</f>
        <v>3904</v>
      </c>
      <c r="G251" s="274">
        <f>IF(ISERROR(VLOOKUP(Salidas!$A251,Inventario!$A$2:$M$21,7,FALSE)),,VLOOKUP(Salidas!$A251,Inventario!$A$2:$M$21,7,FALSE))</f>
        <v>1</v>
      </c>
      <c r="H251" s="275">
        <f>IF(ISERROR(VLOOKUP(Salidas!$A251,Inventario!$A$2:$M$21,8,FALSE)),,VLOOKUP(Salidas!$A251,Inventario!$A$2:$M$21,8,FALSE))</f>
        <v>427</v>
      </c>
      <c r="I251" s="275">
        <f>IF(ISERROR(VLOOKUP(Salidas!$A251,Inventario!$A$2:$M$21,9,FALSE)),,VLOOKUP(Salidas!$A251,Inventario!$A$2:$M$21,9,FALSE))</f>
        <v>427</v>
      </c>
      <c r="J251" s="269">
        <v>44533</v>
      </c>
      <c r="K251" s="62" t="s">
        <v>177</v>
      </c>
      <c r="L251" s="270">
        <f>IF(ISERROR(VLOOKUP(Salidas!$K251,Entradas!$H$1:$I$412,2,FALSE)),"",VLOOKUP(Salidas!$K251,Entradas!$H$1:$I$412,2,FALSE))</f>
        <v>44915</v>
      </c>
      <c r="M251" s="63">
        <v>1</v>
      </c>
      <c r="N251" s="276" t="s">
        <v>375</v>
      </c>
      <c r="O251" s="275">
        <f>IF(Salidas!$N251="Particular",VLOOKUP(Salidas!$A251,'PPTO Conservador'!$D$1:$L$26,8,0),IF(Salidas!$N251="Complementario",VLOOKUP(Salidas!$A251,'PPTO Conservador'!$D$1:$L$26,9,FALSE),))</f>
        <v>200000</v>
      </c>
      <c r="P251" s="275">
        <f>Salidas!$M251*Salidas!$I251</f>
        <v>427</v>
      </c>
      <c r="Q251" s="275">
        <f>Salidas!$M251*Salidas!$O251</f>
        <v>200000</v>
      </c>
      <c r="R251" s="276"/>
      <c r="S251" s="64"/>
      <c r="T251" s="64"/>
      <c r="U251" s="64"/>
      <c r="V251" s="64"/>
      <c r="W251" s="64"/>
      <c r="X251" s="64"/>
      <c r="Y251" s="64"/>
      <c r="Z251" s="64"/>
    </row>
    <row r="252" spans="1:26" ht="15.75" customHeight="1">
      <c r="A252" s="57" t="s">
        <v>67</v>
      </c>
      <c r="B252" s="58" t="str">
        <f>IF(ISERROR(VLOOKUP(Salidas!$A252,Inventario!$A$2:$M$21,2,FALSE)),"",VLOOKUP(Salidas!$A252,Inventario!$A$2:$M$21,2,FALSE))</f>
        <v>Fluarix</v>
      </c>
      <c r="C252" s="58" t="str">
        <f>IF(ISERROR(VLOOKUP(Salidas!$A252,Inventario!$A$2:$M$21,3,FALSE)),"",VLOOKUP(Salidas!$A252,Inventario!$A$2:$M$21,3,FALSE))</f>
        <v>Influenza Tetra</v>
      </c>
      <c r="D252" s="59" t="str">
        <f>IF(ISERROR(VLOOKUP(Salidas!$A252,Inventario!$A$2:$M$21,4,FALSE)),"",VLOOKUP(Salidas!$A252,Inventario!$A$2:$M$21,4,FALSE))</f>
        <v>Cobo Medical</v>
      </c>
      <c r="E252" s="59" t="str">
        <f>IF(ISERROR(VLOOKUP(Salidas!$A252,Inventario!$A$2:$M$21,5,FALSE)),"",VLOOKUP(Salidas!$A252,Inventario!$A$2:$M$21,5,FALSE))</f>
        <v>Glaxo</v>
      </c>
      <c r="F252" s="60" t="str">
        <f>IF(ISERROR(VLOOKUP(Salidas!$A252,Inventario!$A$2:$M$21,6,FALSE)),"",VLOOKUP(Salidas!$A252,Inventario!$A$2:$M$21,6,FALSE))</f>
        <v>13227</v>
      </c>
      <c r="G252" s="274">
        <f>IF(ISERROR(VLOOKUP(Salidas!$A252,Inventario!$A$2:$M$21,7,FALSE)),,VLOOKUP(Salidas!$A252,Inventario!$A$2:$M$21,7,FALSE))</f>
        <v>1</v>
      </c>
      <c r="H252" s="275">
        <f>IF(ISERROR(VLOOKUP(Salidas!$A252,Inventario!$A$2:$M$21,8,FALSE)),,VLOOKUP(Salidas!$A252,Inventario!$A$2:$M$21,8,FALSE))</f>
        <v>3</v>
      </c>
      <c r="I252" s="275">
        <f>IF(ISERROR(VLOOKUP(Salidas!$A252,Inventario!$A$2:$M$21,9,FALSE)),,VLOOKUP(Salidas!$A252,Inventario!$A$2:$M$21,9,FALSE))</f>
        <v>3</v>
      </c>
      <c r="J252" s="269">
        <v>44533</v>
      </c>
      <c r="K252" s="62" t="s">
        <v>181</v>
      </c>
      <c r="L252" s="270">
        <f>IF(ISERROR(VLOOKUP(Salidas!$K252,Entradas!$H$1:$I$412,2,FALSE)),"",VLOOKUP(Salidas!$K252,Entradas!$H$1:$I$412,2,FALSE))</f>
        <v>44561</v>
      </c>
      <c r="M252" s="63">
        <v>1</v>
      </c>
      <c r="N252" s="276" t="s">
        <v>375</v>
      </c>
      <c r="O252" s="275">
        <f>IF(Salidas!$N252="Particular",VLOOKUP(Salidas!$A252,'PPTO Conservador'!$D$1:$L$26,8,0),IF(Salidas!$N252="Complementario",VLOOKUP(Salidas!$A252,'PPTO Conservador'!$D$1:$L$26,9,FALSE),))</f>
        <v>65000</v>
      </c>
      <c r="P252" s="275">
        <f>Salidas!$M252*Salidas!$I252</f>
        <v>3</v>
      </c>
      <c r="Q252" s="275">
        <f>Salidas!$M252*Salidas!$O252</f>
        <v>65000</v>
      </c>
      <c r="R252" s="276"/>
      <c r="S252" s="64"/>
      <c r="T252" s="64"/>
      <c r="U252" s="64"/>
      <c r="V252" s="64"/>
      <c r="W252" s="64"/>
      <c r="X252" s="64"/>
      <c r="Y252" s="64"/>
      <c r="Z252" s="64"/>
    </row>
    <row r="253" spans="1:26" ht="15.75" customHeight="1">
      <c r="A253" s="57" t="s">
        <v>47</v>
      </c>
      <c r="B253" s="58" t="str">
        <f>IF(ISERROR(VLOOKUP(Salidas!$A253,Inventario!$A$2:$M$21,2,FALSE)),"",VLOOKUP(Salidas!$A253,Inventario!$A$2:$M$21,2,FALSE))</f>
        <v>Nimenrix</v>
      </c>
      <c r="C253" s="58" t="str">
        <f>IF(ISERROR(VLOOKUP(Salidas!$A253,Inventario!$A$2:$M$21,3,FALSE)),"",VLOOKUP(Salidas!$A253,Inventario!$A$2:$M$21,3,FALSE))</f>
        <v>Meningococo</v>
      </c>
      <c r="D253" s="59" t="str">
        <f>IF(ISERROR(VLOOKUP(Salidas!$A253,Inventario!$A$2:$M$21,4,FALSE)),"",VLOOKUP(Salidas!$A253,Inventario!$A$2:$M$21,4,FALSE))</f>
        <v>Cobo Medical</v>
      </c>
      <c r="E253" s="59" t="str">
        <f>IF(ISERROR(VLOOKUP(Salidas!$A253,Inventario!$A$2:$M$21,5,FALSE)),"",VLOOKUP(Salidas!$A253,Inventario!$A$2:$M$21,5,FALSE))</f>
        <v>Pfizer</v>
      </c>
      <c r="F253" s="60" t="str">
        <f>IF(ISERROR(VLOOKUP(Salidas!$A253,Inventario!$A$2:$M$21,6,FALSE)),"",VLOOKUP(Salidas!$A253,Inventario!$A$2:$M$21,6,FALSE))</f>
        <v>3904</v>
      </c>
      <c r="G253" s="274">
        <f>IF(ISERROR(VLOOKUP(Salidas!$A253,Inventario!$A$2:$M$21,7,FALSE)),,VLOOKUP(Salidas!$A253,Inventario!$A$2:$M$21,7,FALSE))</f>
        <v>1</v>
      </c>
      <c r="H253" s="275">
        <f>IF(ISERROR(VLOOKUP(Salidas!$A253,Inventario!$A$2:$M$21,8,FALSE)),,VLOOKUP(Salidas!$A253,Inventario!$A$2:$M$21,8,FALSE))</f>
        <v>427</v>
      </c>
      <c r="I253" s="275">
        <f>IF(ISERROR(VLOOKUP(Salidas!$A253,Inventario!$A$2:$M$21,9,FALSE)),,VLOOKUP(Salidas!$A253,Inventario!$A$2:$M$21,9,FALSE))</f>
        <v>427</v>
      </c>
      <c r="J253" s="269">
        <v>44533</v>
      </c>
      <c r="K253" s="62" t="s">
        <v>177</v>
      </c>
      <c r="L253" s="270">
        <f>IF(ISERROR(VLOOKUP(Salidas!$K253,Entradas!$H$1:$I$412,2,FALSE)),"",VLOOKUP(Salidas!$K253,Entradas!$H$1:$I$412,2,FALSE))</f>
        <v>44915</v>
      </c>
      <c r="M253" s="63">
        <v>1</v>
      </c>
      <c r="N253" s="276" t="s">
        <v>375</v>
      </c>
      <c r="O253" s="275">
        <f>IF(Salidas!$N253="Particular",VLOOKUP(Salidas!$A253,'PPTO Conservador'!$D$1:$L$26,8,0),IF(Salidas!$N253="Complementario",VLOOKUP(Salidas!$A253,'PPTO Conservador'!$D$1:$L$26,9,FALSE),))</f>
        <v>200000</v>
      </c>
      <c r="P253" s="275">
        <f>Salidas!$M253*Salidas!$I253</f>
        <v>427</v>
      </c>
      <c r="Q253" s="275">
        <f>Salidas!$M253*Salidas!$O253</f>
        <v>200000</v>
      </c>
      <c r="R253" s="276"/>
      <c r="S253" s="64"/>
      <c r="T253" s="64"/>
      <c r="U253" s="64"/>
      <c r="V253" s="64"/>
      <c r="W253" s="64"/>
      <c r="X253" s="64"/>
      <c r="Y253" s="64"/>
      <c r="Z253" s="64"/>
    </row>
    <row r="254" spans="1:26" ht="15.75" customHeight="1">
      <c r="A254" s="57" t="s">
        <v>67</v>
      </c>
      <c r="B254" s="58" t="str">
        <f>IF(ISERROR(VLOOKUP(Salidas!$A254,Inventario!$A$2:$M$21,2,FALSE)),"",VLOOKUP(Salidas!$A254,Inventario!$A$2:$M$21,2,FALSE))</f>
        <v>Fluarix</v>
      </c>
      <c r="C254" s="58" t="str">
        <f>IF(ISERROR(VLOOKUP(Salidas!$A254,Inventario!$A$2:$M$21,3,FALSE)),"",VLOOKUP(Salidas!$A254,Inventario!$A$2:$M$21,3,FALSE))</f>
        <v>Influenza Tetra</v>
      </c>
      <c r="D254" s="59" t="str">
        <f>IF(ISERROR(VLOOKUP(Salidas!$A254,Inventario!$A$2:$M$21,4,FALSE)),"",VLOOKUP(Salidas!$A254,Inventario!$A$2:$M$21,4,FALSE))</f>
        <v>Cobo Medical</v>
      </c>
      <c r="E254" s="59" t="str">
        <f>IF(ISERROR(VLOOKUP(Salidas!$A254,Inventario!$A$2:$M$21,5,FALSE)),"",VLOOKUP(Salidas!$A254,Inventario!$A$2:$M$21,5,FALSE))</f>
        <v>Glaxo</v>
      </c>
      <c r="F254" s="60" t="str">
        <f>IF(ISERROR(VLOOKUP(Salidas!$A254,Inventario!$A$2:$M$21,6,FALSE)),"",VLOOKUP(Salidas!$A254,Inventario!$A$2:$M$21,6,FALSE))</f>
        <v>13227</v>
      </c>
      <c r="G254" s="274">
        <f>IF(ISERROR(VLOOKUP(Salidas!$A254,Inventario!$A$2:$M$21,7,FALSE)),,VLOOKUP(Salidas!$A254,Inventario!$A$2:$M$21,7,FALSE))</f>
        <v>1</v>
      </c>
      <c r="H254" s="275">
        <f>IF(ISERROR(VLOOKUP(Salidas!$A254,Inventario!$A$2:$M$21,8,FALSE)),,VLOOKUP(Salidas!$A254,Inventario!$A$2:$M$21,8,FALSE))</f>
        <v>3</v>
      </c>
      <c r="I254" s="275">
        <f>IF(ISERROR(VLOOKUP(Salidas!$A254,Inventario!$A$2:$M$21,9,FALSE)),,VLOOKUP(Salidas!$A254,Inventario!$A$2:$M$21,9,FALSE))</f>
        <v>3</v>
      </c>
      <c r="J254" s="269">
        <v>44533</v>
      </c>
      <c r="K254" s="62" t="s">
        <v>181</v>
      </c>
      <c r="L254" s="270">
        <f>IF(ISERROR(VLOOKUP(Salidas!$K254,Entradas!$H$1:$I$412,2,FALSE)),"",VLOOKUP(Salidas!$K254,Entradas!$H$1:$I$412,2,FALSE))</f>
        <v>44561</v>
      </c>
      <c r="M254" s="63">
        <v>1</v>
      </c>
      <c r="N254" s="276" t="s">
        <v>375</v>
      </c>
      <c r="O254" s="275">
        <f>IF(Salidas!$N254="Particular",VLOOKUP(Salidas!$A254,'PPTO Conservador'!$D$1:$L$26,8,0),IF(Salidas!$N254="Complementario",VLOOKUP(Salidas!$A254,'PPTO Conservador'!$D$1:$L$26,9,FALSE),))</f>
        <v>65000</v>
      </c>
      <c r="P254" s="275">
        <f>Salidas!$M254*Salidas!$I254</f>
        <v>3</v>
      </c>
      <c r="Q254" s="275">
        <f>Salidas!$M254*Salidas!$O254</f>
        <v>65000</v>
      </c>
      <c r="R254" s="276"/>
      <c r="S254" s="64"/>
      <c r="T254" s="64"/>
      <c r="U254" s="64"/>
      <c r="V254" s="64"/>
      <c r="W254" s="64"/>
      <c r="X254" s="64"/>
      <c r="Y254" s="64"/>
      <c r="Z254" s="64"/>
    </row>
    <row r="255" spans="1:26" ht="15.75" customHeight="1">
      <c r="A255" s="57" t="s">
        <v>47</v>
      </c>
      <c r="B255" s="58" t="str">
        <f>IF(ISERROR(VLOOKUP(Salidas!$A255,Inventario!$A$2:$M$21,2,FALSE)),"",VLOOKUP(Salidas!$A255,Inventario!$A$2:$M$21,2,FALSE))</f>
        <v>Nimenrix</v>
      </c>
      <c r="C255" s="58" t="str">
        <f>IF(ISERROR(VLOOKUP(Salidas!$A255,Inventario!$A$2:$M$21,3,FALSE)),"",VLOOKUP(Salidas!$A255,Inventario!$A$2:$M$21,3,FALSE))</f>
        <v>Meningococo</v>
      </c>
      <c r="D255" s="59" t="str">
        <f>IF(ISERROR(VLOOKUP(Salidas!$A255,Inventario!$A$2:$M$21,4,FALSE)),"",VLOOKUP(Salidas!$A255,Inventario!$A$2:$M$21,4,FALSE))</f>
        <v>Cobo Medical</v>
      </c>
      <c r="E255" s="59" t="str">
        <f>IF(ISERROR(VLOOKUP(Salidas!$A255,Inventario!$A$2:$M$21,5,FALSE)),"",VLOOKUP(Salidas!$A255,Inventario!$A$2:$M$21,5,FALSE))</f>
        <v>Pfizer</v>
      </c>
      <c r="F255" s="60" t="str">
        <f>IF(ISERROR(VLOOKUP(Salidas!$A255,Inventario!$A$2:$M$21,6,FALSE)),"",VLOOKUP(Salidas!$A255,Inventario!$A$2:$M$21,6,FALSE))</f>
        <v>3904</v>
      </c>
      <c r="G255" s="274">
        <f>IF(ISERROR(VLOOKUP(Salidas!$A255,Inventario!$A$2:$M$21,7,FALSE)),,VLOOKUP(Salidas!$A255,Inventario!$A$2:$M$21,7,FALSE))</f>
        <v>1</v>
      </c>
      <c r="H255" s="275">
        <f>IF(ISERROR(VLOOKUP(Salidas!$A255,Inventario!$A$2:$M$21,8,FALSE)),,VLOOKUP(Salidas!$A255,Inventario!$A$2:$M$21,8,FALSE))</f>
        <v>427</v>
      </c>
      <c r="I255" s="275">
        <f>IF(ISERROR(VLOOKUP(Salidas!$A255,Inventario!$A$2:$M$21,9,FALSE)),,VLOOKUP(Salidas!$A255,Inventario!$A$2:$M$21,9,FALSE))</f>
        <v>427</v>
      </c>
      <c r="J255" s="269">
        <v>44536</v>
      </c>
      <c r="K255" s="62" t="s">
        <v>177</v>
      </c>
      <c r="L255" s="270">
        <f>IF(ISERROR(VLOOKUP(Salidas!$K255,Entradas!$H$1:$I$412,2,FALSE)),"",VLOOKUP(Salidas!$K255,Entradas!$H$1:$I$412,2,FALSE))</f>
        <v>44915</v>
      </c>
      <c r="M255" s="63">
        <v>1</v>
      </c>
      <c r="N255" s="276" t="s">
        <v>1928</v>
      </c>
      <c r="O255" s="275">
        <f>IF(Salidas!$N255="Particular",VLOOKUP(Salidas!$A255,'PPTO Conservador'!$D$1:$L$26,8,0),IF(Salidas!$N255="Complementario",VLOOKUP(Salidas!$A255,'PPTO Conservador'!$D$1:$L$26,9,FALSE),))</f>
        <v>170000</v>
      </c>
      <c r="P255" s="275">
        <f>Salidas!$M255*Salidas!$I255</f>
        <v>427</v>
      </c>
      <c r="Q255" s="275">
        <f>Salidas!$M255*Salidas!$O255</f>
        <v>170000</v>
      </c>
      <c r="R255" s="276"/>
      <c r="S255" s="64"/>
      <c r="T255" s="64"/>
      <c r="U255" s="64"/>
      <c r="V255" s="64"/>
      <c r="W255" s="64"/>
      <c r="X255" s="64"/>
      <c r="Y255" s="64"/>
      <c r="Z255" s="64"/>
    </row>
    <row r="256" spans="1:26" ht="15.75" customHeight="1">
      <c r="A256" s="57" t="s">
        <v>47</v>
      </c>
      <c r="B256" s="58" t="str">
        <f>IF(ISERROR(VLOOKUP(Salidas!$A256,Inventario!$A$2:$M$21,2,FALSE)),"",VLOOKUP(Salidas!$A256,Inventario!$A$2:$M$21,2,FALSE))</f>
        <v>Nimenrix</v>
      </c>
      <c r="C256" s="58" t="str">
        <f>IF(ISERROR(VLOOKUP(Salidas!$A256,Inventario!$A$2:$M$21,3,FALSE)),"",VLOOKUP(Salidas!$A256,Inventario!$A$2:$M$21,3,FALSE))</f>
        <v>Meningococo</v>
      </c>
      <c r="D256" s="59" t="str">
        <f>IF(ISERROR(VLOOKUP(Salidas!$A256,Inventario!$A$2:$M$21,4,FALSE)),"",VLOOKUP(Salidas!$A256,Inventario!$A$2:$M$21,4,FALSE))</f>
        <v>Cobo Medical</v>
      </c>
      <c r="E256" s="59" t="str">
        <f>IF(ISERROR(VLOOKUP(Salidas!$A256,Inventario!$A$2:$M$21,5,FALSE)),"",VLOOKUP(Salidas!$A256,Inventario!$A$2:$M$21,5,FALSE))</f>
        <v>Pfizer</v>
      </c>
      <c r="F256" s="60" t="str">
        <f>IF(ISERROR(VLOOKUP(Salidas!$A256,Inventario!$A$2:$M$21,6,FALSE)),"",VLOOKUP(Salidas!$A256,Inventario!$A$2:$M$21,6,FALSE))</f>
        <v>3904</v>
      </c>
      <c r="G256" s="274">
        <f>IF(ISERROR(VLOOKUP(Salidas!$A256,Inventario!$A$2:$M$21,7,FALSE)),,VLOOKUP(Salidas!$A256,Inventario!$A$2:$M$21,7,FALSE))</f>
        <v>1</v>
      </c>
      <c r="H256" s="275">
        <f>IF(ISERROR(VLOOKUP(Salidas!$A256,Inventario!$A$2:$M$21,8,FALSE)),,VLOOKUP(Salidas!$A256,Inventario!$A$2:$M$21,8,FALSE))</f>
        <v>427</v>
      </c>
      <c r="I256" s="275">
        <f>IF(ISERROR(VLOOKUP(Salidas!$A256,Inventario!$A$2:$M$21,9,FALSE)),,VLOOKUP(Salidas!$A256,Inventario!$A$2:$M$21,9,FALSE))</f>
        <v>427</v>
      </c>
      <c r="J256" s="269">
        <v>44536</v>
      </c>
      <c r="K256" s="62" t="s">
        <v>177</v>
      </c>
      <c r="L256" s="270">
        <f>IF(ISERROR(VLOOKUP(Salidas!$K256,Entradas!$H$1:$I$412,2,FALSE)),"",VLOOKUP(Salidas!$K256,Entradas!$H$1:$I$412,2,FALSE))</f>
        <v>44915</v>
      </c>
      <c r="M256" s="63">
        <v>1</v>
      </c>
      <c r="N256" s="276" t="s">
        <v>375</v>
      </c>
      <c r="O256" s="275">
        <f>IF(Salidas!$N256="Particular",VLOOKUP(Salidas!$A256,'PPTO Conservador'!$D$1:$L$26,8,0),IF(Salidas!$N256="Complementario",VLOOKUP(Salidas!$A256,'PPTO Conservador'!$D$1:$L$26,9,FALSE),))</f>
        <v>200000</v>
      </c>
      <c r="P256" s="275">
        <f>Salidas!$M256*Salidas!$I256</f>
        <v>427</v>
      </c>
      <c r="Q256" s="275">
        <f>Salidas!$M256*Salidas!$O256</f>
        <v>200000</v>
      </c>
      <c r="R256" s="276"/>
      <c r="S256" s="64"/>
      <c r="T256" s="64"/>
      <c r="U256" s="64"/>
      <c r="V256" s="64"/>
      <c r="W256" s="64"/>
      <c r="X256" s="64"/>
      <c r="Y256" s="64"/>
      <c r="Z256" s="64"/>
    </row>
    <row r="257" spans="1:26" ht="15.75" customHeight="1">
      <c r="A257" s="57" t="s">
        <v>47</v>
      </c>
      <c r="B257" s="58" t="str">
        <f>IF(ISERROR(VLOOKUP(Salidas!$A257,Inventario!$A$2:$M$21,2,FALSE)),"",VLOOKUP(Salidas!$A257,Inventario!$A$2:$M$21,2,FALSE))</f>
        <v>Nimenrix</v>
      </c>
      <c r="C257" s="58" t="str">
        <f>IF(ISERROR(VLOOKUP(Salidas!$A257,Inventario!$A$2:$M$21,3,FALSE)),"",VLOOKUP(Salidas!$A257,Inventario!$A$2:$M$21,3,FALSE))</f>
        <v>Meningococo</v>
      </c>
      <c r="D257" s="59" t="str">
        <f>IF(ISERROR(VLOOKUP(Salidas!$A257,Inventario!$A$2:$M$21,4,FALSE)),"",VLOOKUP(Salidas!$A257,Inventario!$A$2:$M$21,4,FALSE))</f>
        <v>Cobo Medical</v>
      </c>
      <c r="E257" s="59" t="str">
        <f>IF(ISERROR(VLOOKUP(Salidas!$A257,Inventario!$A$2:$M$21,5,FALSE)),"",VLOOKUP(Salidas!$A257,Inventario!$A$2:$M$21,5,FALSE))</f>
        <v>Pfizer</v>
      </c>
      <c r="F257" s="60" t="str">
        <f>IF(ISERROR(VLOOKUP(Salidas!$A257,Inventario!$A$2:$M$21,6,FALSE)),"",VLOOKUP(Salidas!$A257,Inventario!$A$2:$M$21,6,FALSE))</f>
        <v>3904</v>
      </c>
      <c r="G257" s="274">
        <f>IF(ISERROR(VLOOKUP(Salidas!$A257,Inventario!$A$2:$M$21,7,FALSE)),,VLOOKUP(Salidas!$A257,Inventario!$A$2:$M$21,7,FALSE))</f>
        <v>1</v>
      </c>
      <c r="H257" s="275">
        <f>IF(ISERROR(VLOOKUP(Salidas!$A257,Inventario!$A$2:$M$21,8,FALSE)),,VLOOKUP(Salidas!$A257,Inventario!$A$2:$M$21,8,FALSE))</f>
        <v>427</v>
      </c>
      <c r="I257" s="275">
        <f>IF(ISERROR(VLOOKUP(Salidas!$A257,Inventario!$A$2:$M$21,9,FALSE)),,VLOOKUP(Salidas!$A257,Inventario!$A$2:$M$21,9,FALSE))</f>
        <v>427</v>
      </c>
      <c r="J257" s="269">
        <v>44537</v>
      </c>
      <c r="K257" s="62" t="s">
        <v>177</v>
      </c>
      <c r="L257" s="270">
        <f>IF(ISERROR(VLOOKUP(Salidas!$K257,Entradas!$H$1:$I$412,2,FALSE)),"",VLOOKUP(Salidas!$K257,Entradas!$H$1:$I$412,2,FALSE))</f>
        <v>44915</v>
      </c>
      <c r="M257" s="63">
        <v>1</v>
      </c>
      <c r="N257" s="276" t="s">
        <v>375</v>
      </c>
      <c r="O257" s="275">
        <f>IF(Salidas!$N257="Particular",VLOOKUP(Salidas!$A257,'PPTO Conservador'!$D$1:$L$26,8,0),IF(Salidas!$N257="Complementario",VLOOKUP(Salidas!$A257,'PPTO Conservador'!$D$1:$L$26,9,FALSE),))</f>
        <v>200000</v>
      </c>
      <c r="P257" s="275">
        <f>Salidas!$M257*Salidas!$I257</f>
        <v>427</v>
      </c>
      <c r="Q257" s="275">
        <f>Salidas!$M257*Salidas!$O257</f>
        <v>200000</v>
      </c>
      <c r="R257" s="276"/>
      <c r="S257" s="64"/>
      <c r="T257" s="64"/>
      <c r="U257" s="64"/>
      <c r="V257" s="64"/>
      <c r="W257" s="64"/>
      <c r="X257" s="64"/>
      <c r="Y257" s="64"/>
      <c r="Z257" s="64"/>
    </row>
    <row r="258" spans="1:26" ht="15.75" customHeight="1">
      <c r="A258" s="57" t="s">
        <v>47</v>
      </c>
      <c r="B258" s="58" t="str">
        <f>IF(ISERROR(VLOOKUP(Salidas!$A258,Inventario!$A$2:$M$21,2,FALSE)),"",VLOOKUP(Salidas!$A258,Inventario!$A$2:$M$21,2,FALSE))</f>
        <v>Nimenrix</v>
      </c>
      <c r="C258" s="58" t="str">
        <f>IF(ISERROR(VLOOKUP(Salidas!$A258,Inventario!$A$2:$M$21,3,FALSE)),"",VLOOKUP(Salidas!$A258,Inventario!$A$2:$M$21,3,FALSE))</f>
        <v>Meningococo</v>
      </c>
      <c r="D258" s="59" t="str">
        <f>IF(ISERROR(VLOOKUP(Salidas!$A258,Inventario!$A$2:$M$21,4,FALSE)),"",VLOOKUP(Salidas!$A258,Inventario!$A$2:$M$21,4,FALSE))</f>
        <v>Cobo Medical</v>
      </c>
      <c r="E258" s="59" t="str">
        <f>IF(ISERROR(VLOOKUP(Salidas!$A258,Inventario!$A$2:$M$21,5,FALSE)),"",VLOOKUP(Salidas!$A258,Inventario!$A$2:$M$21,5,FALSE))</f>
        <v>Pfizer</v>
      </c>
      <c r="F258" s="60" t="str">
        <f>IF(ISERROR(VLOOKUP(Salidas!$A258,Inventario!$A$2:$M$21,6,FALSE)),"",VLOOKUP(Salidas!$A258,Inventario!$A$2:$M$21,6,FALSE))</f>
        <v>3904</v>
      </c>
      <c r="G258" s="274">
        <f>IF(ISERROR(VLOOKUP(Salidas!$A258,Inventario!$A$2:$M$21,7,FALSE)),,VLOOKUP(Salidas!$A258,Inventario!$A$2:$M$21,7,FALSE))</f>
        <v>1</v>
      </c>
      <c r="H258" s="275">
        <f>IF(ISERROR(VLOOKUP(Salidas!$A258,Inventario!$A$2:$M$21,8,FALSE)),,VLOOKUP(Salidas!$A258,Inventario!$A$2:$M$21,8,FALSE))</f>
        <v>427</v>
      </c>
      <c r="I258" s="275">
        <f>IF(ISERROR(VLOOKUP(Salidas!$A258,Inventario!$A$2:$M$21,9,FALSE)),,VLOOKUP(Salidas!$A258,Inventario!$A$2:$M$21,9,FALSE))</f>
        <v>427</v>
      </c>
      <c r="J258" s="269">
        <v>44537</v>
      </c>
      <c r="K258" s="62" t="s">
        <v>169</v>
      </c>
      <c r="L258" s="270">
        <f>IF(ISERROR(VLOOKUP(Salidas!$K258,Entradas!$H$1:$I$412,2,FALSE)),"",VLOOKUP(Salidas!$K258,Entradas!$H$1:$I$412,2,FALSE))</f>
        <v>44834</v>
      </c>
      <c r="M258" s="63">
        <v>1</v>
      </c>
      <c r="N258" s="276" t="s">
        <v>375</v>
      </c>
      <c r="O258" s="275">
        <f>IF(Salidas!$N258="Particular",VLOOKUP(Salidas!$A258,'PPTO Conservador'!$D$1:$L$26,8,0),IF(Salidas!$N258="Complementario",VLOOKUP(Salidas!$A258,'PPTO Conservador'!$D$1:$L$26,9,FALSE),))</f>
        <v>200000</v>
      </c>
      <c r="P258" s="275">
        <f>Salidas!$M258*Salidas!$I258</f>
        <v>427</v>
      </c>
      <c r="Q258" s="275">
        <f>Salidas!$M258*Salidas!$O258</f>
        <v>200000</v>
      </c>
      <c r="R258" s="276"/>
      <c r="S258" s="64"/>
      <c r="T258" s="64"/>
      <c r="U258" s="64"/>
      <c r="V258" s="64"/>
      <c r="W258" s="64"/>
      <c r="X258" s="64"/>
      <c r="Y258" s="64"/>
      <c r="Z258" s="64"/>
    </row>
    <row r="259" spans="1:26" ht="15.75" customHeight="1">
      <c r="A259" s="57" t="s">
        <v>47</v>
      </c>
      <c r="B259" s="58" t="str">
        <f>IF(ISERROR(VLOOKUP(Salidas!$A259,Inventario!$A$2:$M$21,2,FALSE)),"",VLOOKUP(Salidas!$A259,Inventario!$A$2:$M$21,2,FALSE))</f>
        <v>Nimenrix</v>
      </c>
      <c r="C259" s="58" t="str">
        <f>IF(ISERROR(VLOOKUP(Salidas!$A259,Inventario!$A$2:$M$21,3,FALSE)),"",VLOOKUP(Salidas!$A259,Inventario!$A$2:$M$21,3,FALSE))</f>
        <v>Meningococo</v>
      </c>
      <c r="D259" s="59" t="str">
        <f>IF(ISERROR(VLOOKUP(Salidas!$A259,Inventario!$A$2:$M$21,4,FALSE)),"",VLOOKUP(Salidas!$A259,Inventario!$A$2:$M$21,4,FALSE))</f>
        <v>Cobo Medical</v>
      </c>
      <c r="E259" s="59" t="str">
        <f>IF(ISERROR(VLOOKUP(Salidas!$A259,Inventario!$A$2:$M$21,5,FALSE)),"",VLOOKUP(Salidas!$A259,Inventario!$A$2:$M$21,5,FALSE))</f>
        <v>Pfizer</v>
      </c>
      <c r="F259" s="60" t="str">
        <f>IF(ISERROR(VLOOKUP(Salidas!$A259,Inventario!$A$2:$M$21,6,FALSE)),"",VLOOKUP(Salidas!$A259,Inventario!$A$2:$M$21,6,FALSE))</f>
        <v>3904</v>
      </c>
      <c r="G259" s="274">
        <f>IF(ISERROR(VLOOKUP(Salidas!$A259,Inventario!$A$2:$M$21,7,FALSE)),,VLOOKUP(Salidas!$A259,Inventario!$A$2:$M$21,7,FALSE))</f>
        <v>1</v>
      </c>
      <c r="H259" s="275">
        <f>IF(ISERROR(VLOOKUP(Salidas!$A259,Inventario!$A$2:$M$21,8,FALSE)),,VLOOKUP(Salidas!$A259,Inventario!$A$2:$M$21,8,FALSE))</f>
        <v>427</v>
      </c>
      <c r="I259" s="275">
        <f>IF(ISERROR(VLOOKUP(Salidas!$A259,Inventario!$A$2:$M$21,9,FALSE)),,VLOOKUP(Salidas!$A259,Inventario!$A$2:$M$21,9,FALSE))</f>
        <v>427</v>
      </c>
      <c r="J259" s="269">
        <v>44537</v>
      </c>
      <c r="K259" s="62" t="s">
        <v>177</v>
      </c>
      <c r="L259" s="270">
        <f>IF(ISERROR(VLOOKUP(Salidas!$K259,Entradas!$H$1:$I$412,2,FALSE)),"",VLOOKUP(Salidas!$K259,Entradas!$H$1:$I$412,2,FALSE))</f>
        <v>44915</v>
      </c>
      <c r="M259" s="63">
        <v>1</v>
      </c>
      <c r="N259" s="276" t="s">
        <v>1928</v>
      </c>
      <c r="O259" s="275">
        <f>IF(Salidas!$N259="Particular",VLOOKUP(Salidas!$A259,'PPTO Conservador'!$D$1:$L$26,8,0),IF(Salidas!$N259="Complementario",VLOOKUP(Salidas!$A259,'PPTO Conservador'!$D$1:$L$26,9,FALSE),))</f>
        <v>170000</v>
      </c>
      <c r="P259" s="275">
        <f>Salidas!$M259*Salidas!$I259</f>
        <v>427</v>
      </c>
      <c r="Q259" s="275">
        <f>Salidas!$M259*Salidas!$O259</f>
        <v>170000</v>
      </c>
      <c r="R259" s="276"/>
      <c r="S259" s="64"/>
      <c r="T259" s="64"/>
      <c r="U259" s="64"/>
      <c r="V259" s="64"/>
      <c r="W259" s="64"/>
      <c r="X259" s="64"/>
      <c r="Y259" s="64"/>
      <c r="Z259" s="64"/>
    </row>
    <row r="260" spans="1:26" ht="15.75" customHeight="1">
      <c r="A260" s="57" t="s">
        <v>85</v>
      </c>
      <c r="B260" s="58" t="str">
        <f>IF(ISERROR(VLOOKUP(Salidas!$A260,Inventario!$A$2:$M$21,2,FALSE)),"",VLOOKUP(Salidas!$A260,Inventario!$A$2:$M$21,2,FALSE))</f>
        <v xml:space="preserve">Avaxim 80 </v>
      </c>
      <c r="C260" s="58" t="str">
        <f>IF(ISERROR(VLOOKUP(Salidas!$A260,Inventario!$A$2:$M$21,3,FALSE)),"",VLOOKUP(Salidas!$A260,Inventario!$A$2:$M$21,3,FALSE))</f>
        <v>Hepatitis A niño</v>
      </c>
      <c r="D260" s="59" t="str">
        <f>IF(ISERROR(VLOOKUP(Salidas!$A260,Inventario!$A$2:$M$21,4,FALSE)),"",VLOOKUP(Salidas!$A260,Inventario!$A$2:$M$21,4,FALSE))</f>
        <v>IPS FARALLONES</v>
      </c>
      <c r="E260" s="59" t="str">
        <f>IF(ISERROR(VLOOKUP(Salidas!$A260,Inventario!$A$2:$M$21,5,FALSE)),"",VLOOKUP(Salidas!$A260,Inventario!$A$2:$M$21,5,FALSE))</f>
        <v>Sanofi</v>
      </c>
      <c r="F260" s="60" t="str">
        <f>IF(ISERROR(VLOOKUP(Salidas!$A260,Inventario!$A$2:$M$21,6,FALSE)),"",VLOOKUP(Salidas!$A260,Inventario!$A$2:$M$21,6,FALSE))</f>
        <v>2500</v>
      </c>
      <c r="G260" s="274">
        <f>IF(ISERROR(VLOOKUP(Salidas!$A260,Inventario!$A$2:$M$21,7,FALSE)),,VLOOKUP(Salidas!$A260,Inventario!$A$2:$M$21,7,FALSE))</f>
        <v>1</v>
      </c>
      <c r="H260" s="275">
        <f>IF(ISERROR(VLOOKUP(Salidas!$A260,Inventario!$A$2:$M$21,8,FALSE)),,VLOOKUP(Salidas!$A260,Inventario!$A$2:$M$21,8,FALSE))</f>
        <v>153</v>
      </c>
      <c r="I260" s="275">
        <f>IF(ISERROR(VLOOKUP(Salidas!$A260,Inventario!$A$2:$M$21,9,FALSE)),,VLOOKUP(Salidas!$A260,Inventario!$A$2:$M$21,9,FALSE))</f>
        <v>153</v>
      </c>
      <c r="J260" s="269">
        <v>44539</v>
      </c>
      <c r="K260" s="62" t="s">
        <v>162</v>
      </c>
      <c r="L260" s="270">
        <f>IF(ISERROR(VLOOKUP(Salidas!$K260,Entradas!$H$1:$I$412,2,FALSE)),"",VLOOKUP(Salidas!$K260,Entradas!$H$1:$I$412,2,FALSE))</f>
        <v>44957</v>
      </c>
      <c r="M260" s="63">
        <v>1</v>
      </c>
      <c r="N260" s="276" t="s">
        <v>1928</v>
      </c>
      <c r="O260" s="275">
        <f>IF(Salidas!$N260="Particular",VLOOKUP(Salidas!$A260,'PPTO Conservador'!$D$1:$L$26,8,0),IF(Salidas!$N260="Complementario",VLOOKUP(Salidas!$A260,'PPTO Conservador'!$D$1:$L$26,9,FALSE),))</f>
        <v>130000</v>
      </c>
      <c r="P260" s="275">
        <f>Salidas!$M260*Salidas!$I260</f>
        <v>153</v>
      </c>
      <c r="Q260" s="275">
        <f>Salidas!$M260*Salidas!$O260</f>
        <v>130000</v>
      </c>
      <c r="R260" s="276"/>
      <c r="S260" s="64"/>
      <c r="T260" s="64"/>
      <c r="U260" s="64"/>
      <c r="V260" s="64"/>
      <c r="W260" s="64"/>
      <c r="X260" s="64"/>
      <c r="Y260" s="64"/>
      <c r="Z260" s="64"/>
    </row>
    <row r="261" spans="1:26" ht="15.75" customHeight="1">
      <c r="A261" s="57" t="s">
        <v>81</v>
      </c>
      <c r="B261" s="58" t="str">
        <f>IF(ISERROR(VLOOKUP(Salidas!$A261,Inventario!$A$2:$M$21,2,FALSE)),"",VLOOKUP(Salidas!$A261,Inventario!$A$2:$M$21,2,FALSE))</f>
        <v>Stamaril</v>
      </c>
      <c r="C261" s="58" t="str">
        <f>IF(ISERROR(VLOOKUP(Salidas!$A261,Inventario!$A$2:$M$21,3,FALSE)),"",VLOOKUP(Salidas!$A261,Inventario!$A$2:$M$21,3,FALSE))</f>
        <v>Fiebre amarilla</v>
      </c>
      <c r="D261" s="59" t="str">
        <f>IF(ISERROR(VLOOKUP(Salidas!$A261,Inventario!$A$2:$M$21,4,FALSE)),"",VLOOKUP(Salidas!$A261,Inventario!$A$2:$M$21,4,FALSE))</f>
        <v>IPS FARALLONES</v>
      </c>
      <c r="E261" s="59" t="str">
        <f>IF(ISERROR(VLOOKUP(Salidas!$A261,Inventario!$A$2:$M$21,5,FALSE)),"",VLOOKUP(Salidas!$A261,Inventario!$A$2:$M$21,5,FALSE))</f>
        <v>Sanofi</v>
      </c>
      <c r="F261" s="60" t="str">
        <f>IF(ISERROR(VLOOKUP(Salidas!$A261,Inventario!$A$2:$M$21,6,FALSE)),"",VLOOKUP(Salidas!$A261,Inventario!$A$2:$M$21,6,FALSE))</f>
        <v>3000</v>
      </c>
      <c r="G261" s="274">
        <f>IF(ISERROR(VLOOKUP(Salidas!$A261,Inventario!$A$2:$M$21,7,FALSE)),,VLOOKUP(Salidas!$A261,Inventario!$A$2:$M$21,7,FALSE))</f>
        <v>1</v>
      </c>
      <c r="H261" s="275">
        <f>IF(ISERROR(VLOOKUP(Salidas!$A261,Inventario!$A$2:$M$21,8,FALSE)),,VLOOKUP(Salidas!$A261,Inventario!$A$2:$M$21,8,FALSE))</f>
        <v>59</v>
      </c>
      <c r="I261" s="275">
        <f>IF(ISERROR(VLOOKUP(Salidas!$A261,Inventario!$A$2:$M$21,9,FALSE)),,VLOOKUP(Salidas!$A261,Inventario!$A$2:$M$21,9,FALSE))</f>
        <v>59</v>
      </c>
      <c r="J261" s="269">
        <v>44539</v>
      </c>
      <c r="K261" s="62" t="s">
        <v>180</v>
      </c>
      <c r="L261" s="270">
        <f>IF(ISERROR(VLOOKUP(Salidas!$K261,Entradas!$H$1:$I$412,2,FALSE)),"",VLOOKUP(Salidas!$K261,Entradas!$H$1:$I$412,2,FALSE))</f>
        <v>44804</v>
      </c>
      <c r="M261" s="63">
        <v>1</v>
      </c>
      <c r="N261" s="276" t="s">
        <v>1928</v>
      </c>
      <c r="O261" s="275">
        <f>IF(Salidas!$N261="Particular",VLOOKUP(Salidas!$A261,'PPTO Conservador'!$D$1:$L$26,8,0),IF(Salidas!$N261="Complementario",VLOOKUP(Salidas!$A261,'PPTO Conservador'!$D$1:$L$26,9,FALSE),))</f>
        <v>100000</v>
      </c>
      <c r="P261" s="275">
        <f>Salidas!$M261*Salidas!$I261</f>
        <v>59</v>
      </c>
      <c r="Q261" s="275">
        <f>Salidas!$M261*Salidas!$O261</f>
        <v>100000</v>
      </c>
      <c r="R261" s="276"/>
      <c r="S261" s="64"/>
      <c r="T261" s="64"/>
      <c r="U261" s="64"/>
      <c r="V261" s="64"/>
      <c r="W261" s="64"/>
      <c r="X261" s="64"/>
      <c r="Y261" s="64"/>
      <c r="Z261" s="64"/>
    </row>
    <row r="262" spans="1:26" ht="15.75" customHeight="1">
      <c r="A262" s="57" t="s">
        <v>54</v>
      </c>
      <c r="B262" s="58" t="str">
        <f>IF(ISERROR(VLOOKUP(Salidas!$A262,Inventario!$A$2:$M$21,2,FALSE)),"",VLOOKUP(Salidas!$A262,Inventario!$A$2:$M$21,2,FALSE))</f>
        <v>Prevenar</v>
      </c>
      <c r="C262" s="58" t="str">
        <f>IF(ISERROR(VLOOKUP(Salidas!$A262,Inventario!$A$2:$M$21,3,FALSE)),"",VLOOKUP(Salidas!$A262,Inventario!$A$2:$M$21,3,FALSE))</f>
        <v>Neumococo 13V</v>
      </c>
      <c r="D262" s="59" t="str">
        <f>IF(ISERROR(VLOOKUP(Salidas!$A262,Inventario!$A$2:$M$21,4,FALSE)),"",VLOOKUP(Salidas!$A262,Inventario!$A$2:$M$21,4,FALSE))</f>
        <v>Cobo Medical</v>
      </c>
      <c r="E262" s="59" t="str">
        <f>IF(ISERROR(VLOOKUP(Salidas!$A262,Inventario!$A$2:$M$21,5,FALSE)),"",VLOOKUP(Salidas!$A262,Inventario!$A$2:$M$21,5,FALSE))</f>
        <v>Pfizer</v>
      </c>
      <c r="F262" s="60" t="str">
        <f>IF(ISERROR(VLOOKUP(Salidas!$A262,Inventario!$A$2:$M$21,6,FALSE)),"",VLOOKUP(Salidas!$A262,Inventario!$A$2:$M$21,6,FALSE))</f>
        <v>2156</v>
      </c>
      <c r="G262" s="274">
        <f>IF(ISERROR(VLOOKUP(Salidas!$A262,Inventario!$A$2:$M$21,7,FALSE)),,VLOOKUP(Salidas!$A262,Inventario!$A$2:$M$21,7,FALSE))</f>
        <v>1</v>
      </c>
      <c r="H262" s="275">
        <f>IF(ISERROR(VLOOKUP(Salidas!$A262,Inventario!$A$2:$M$21,8,FALSE)),,VLOOKUP(Salidas!$A262,Inventario!$A$2:$M$21,8,FALSE))</f>
        <v>257</v>
      </c>
      <c r="I262" s="275">
        <f>IF(ISERROR(VLOOKUP(Salidas!$A262,Inventario!$A$2:$M$21,9,FALSE)),,VLOOKUP(Salidas!$A262,Inventario!$A$2:$M$21,9,FALSE))</f>
        <v>257</v>
      </c>
      <c r="J262" s="269">
        <v>44539</v>
      </c>
      <c r="K262" s="62" t="s">
        <v>167</v>
      </c>
      <c r="L262" s="270">
        <f>IF(ISERROR(VLOOKUP(Salidas!$K262,Entradas!$H$1:$I$412,2,FALSE)),"",VLOOKUP(Salidas!$K262,Entradas!$H$1:$I$412,2,FALSE))</f>
        <v>44865</v>
      </c>
      <c r="M262" s="63">
        <v>1</v>
      </c>
      <c r="N262" s="276" t="s">
        <v>1928</v>
      </c>
      <c r="O262" s="275">
        <f>IF(Salidas!$N262="Particular",VLOOKUP(Salidas!$A262,'PPTO Conservador'!$D$1:$L$26,8,0),IF(Salidas!$N262="Complementario",VLOOKUP(Salidas!$A262,'PPTO Conservador'!$D$1:$L$26,9,FALSE),))</f>
        <v>225000</v>
      </c>
      <c r="P262" s="275">
        <f>Salidas!$M262*Salidas!$I262</f>
        <v>257</v>
      </c>
      <c r="Q262" s="275">
        <f>Salidas!$M262*Salidas!$O262</f>
        <v>225000</v>
      </c>
      <c r="R262" s="276"/>
      <c r="S262" s="64"/>
      <c r="T262" s="64"/>
      <c r="U262" s="64"/>
      <c r="V262" s="64"/>
      <c r="W262" s="64"/>
      <c r="X262" s="64"/>
      <c r="Y262" s="64"/>
      <c r="Z262" s="64"/>
    </row>
    <row r="263" spans="1:26" ht="15.75" customHeight="1">
      <c r="A263" s="57" t="s">
        <v>47</v>
      </c>
      <c r="B263" s="58" t="str">
        <f>IF(ISERROR(VLOOKUP(Salidas!$A263,Inventario!$A$2:$M$21,2,FALSE)),"",VLOOKUP(Salidas!$A263,Inventario!$A$2:$M$21,2,FALSE))</f>
        <v>Nimenrix</v>
      </c>
      <c r="C263" s="58" t="str">
        <f>IF(ISERROR(VLOOKUP(Salidas!$A263,Inventario!$A$2:$M$21,3,FALSE)),"",VLOOKUP(Salidas!$A263,Inventario!$A$2:$M$21,3,FALSE))</f>
        <v>Meningococo</v>
      </c>
      <c r="D263" s="59" t="str">
        <f>IF(ISERROR(VLOOKUP(Salidas!$A263,Inventario!$A$2:$M$21,4,FALSE)),"",VLOOKUP(Salidas!$A263,Inventario!$A$2:$M$21,4,FALSE))</f>
        <v>Cobo Medical</v>
      </c>
      <c r="E263" s="59" t="str">
        <f>IF(ISERROR(VLOOKUP(Salidas!$A263,Inventario!$A$2:$M$21,5,FALSE)),"",VLOOKUP(Salidas!$A263,Inventario!$A$2:$M$21,5,FALSE))</f>
        <v>Pfizer</v>
      </c>
      <c r="F263" s="60" t="str">
        <f>IF(ISERROR(VLOOKUP(Salidas!$A263,Inventario!$A$2:$M$21,6,FALSE)),"",VLOOKUP(Salidas!$A263,Inventario!$A$2:$M$21,6,FALSE))</f>
        <v>3904</v>
      </c>
      <c r="G263" s="274">
        <f>IF(ISERROR(VLOOKUP(Salidas!$A263,Inventario!$A$2:$M$21,7,FALSE)),,VLOOKUP(Salidas!$A263,Inventario!$A$2:$M$21,7,FALSE))</f>
        <v>1</v>
      </c>
      <c r="H263" s="275">
        <f>IF(ISERROR(VLOOKUP(Salidas!$A263,Inventario!$A$2:$M$21,8,FALSE)),,VLOOKUP(Salidas!$A263,Inventario!$A$2:$M$21,8,FALSE))</f>
        <v>427</v>
      </c>
      <c r="I263" s="275">
        <f>IF(ISERROR(VLOOKUP(Salidas!$A263,Inventario!$A$2:$M$21,9,FALSE)),,VLOOKUP(Salidas!$A263,Inventario!$A$2:$M$21,9,FALSE))</f>
        <v>427</v>
      </c>
      <c r="J263" s="269">
        <v>44539</v>
      </c>
      <c r="K263" s="62" t="s">
        <v>177</v>
      </c>
      <c r="L263" s="270">
        <f>IF(ISERROR(VLOOKUP(Salidas!$K263,Entradas!$H$1:$I$412,2,FALSE)),"",VLOOKUP(Salidas!$K263,Entradas!$H$1:$I$412,2,FALSE))</f>
        <v>44915</v>
      </c>
      <c r="M263" s="63">
        <v>1</v>
      </c>
      <c r="N263" s="276" t="s">
        <v>1928</v>
      </c>
      <c r="O263" s="275">
        <f>IF(Salidas!$N263="Particular",VLOOKUP(Salidas!$A263,'PPTO Conservador'!$D$1:$L$26,8,0),IF(Salidas!$N263="Complementario",VLOOKUP(Salidas!$A263,'PPTO Conservador'!$D$1:$L$26,9,FALSE),))</f>
        <v>170000</v>
      </c>
      <c r="P263" s="275">
        <f>Salidas!$M263*Salidas!$I263</f>
        <v>427</v>
      </c>
      <c r="Q263" s="275">
        <f>Salidas!$M263*Salidas!$O263</f>
        <v>170000</v>
      </c>
      <c r="R263" s="276"/>
      <c r="S263" s="64"/>
      <c r="T263" s="64"/>
      <c r="U263" s="64"/>
      <c r="V263" s="64"/>
      <c r="W263" s="64"/>
      <c r="X263" s="64"/>
      <c r="Y263" s="64"/>
      <c r="Z263" s="64"/>
    </row>
    <row r="264" spans="1:26" ht="15.75" customHeight="1">
      <c r="A264" s="57" t="s">
        <v>73</v>
      </c>
      <c r="B264" s="58" t="str">
        <f>IF(ISERROR(VLOOKUP(Salidas!$A264,Inventario!$A$2:$M$21,2,FALSE)),"",VLOOKUP(Salidas!$A264,Inventario!$A$2:$M$21,2,FALSE))</f>
        <v>Pentaxim</v>
      </c>
      <c r="C264" s="58" t="str">
        <f>IF(ISERROR(VLOOKUP(Salidas!$A264,Inventario!$A$2:$M$21,3,FALSE)),"",VLOOKUP(Salidas!$A264,Inventario!$A$2:$M$21,3,FALSE))</f>
        <v>Difteria-Tosferina, tetano, polio, haemophilus</v>
      </c>
      <c r="D264" s="59" t="str">
        <f>IF(ISERROR(VLOOKUP(Salidas!$A264,Inventario!$A$2:$M$21,4,FALSE)),"",VLOOKUP(Salidas!$A264,Inventario!$A$2:$M$21,4,FALSE))</f>
        <v>IPS FARALLONES</v>
      </c>
      <c r="E264" s="59" t="str">
        <f>IF(ISERROR(VLOOKUP(Salidas!$A264,Inventario!$A$2:$M$21,5,FALSE)),"",VLOOKUP(Salidas!$A264,Inventario!$A$2:$M$21,5,FALSE))</f>
        <v>Sanofi</v>
      </c>
      <c r="F264" s="60" t="str">
        <f>IF(ISERROR(VLOOKUP(Salidas!$A264,Inventario!$A$2:$M$21,6,FALSE)),"",VLOOKUP(Salidas!$A264,Inventario!$A$2:$M$21,6,FALSE))</f>
        <v>2800</v>
      </c>
      <c r="G264" s="274">
        <f>IF(ISERROR(VLOOKUP(Salidas!$A264,Inventario!$A$2:$M$21,7,FALSE)),,VLOOKUP(Salidas!$A264,Inventario!$A$2:$M$21,7,FALSE))</f>
        <v>1</v>
      </c>
      <c r="H264" s="275">
        <f>IF(ISERROR(VLOOKUP(Salidas!$A264,Inventario!$A$2:$M$21,8,FALSE)),,VLOOKUP(Salidas!$A264,Inventario!$A$2:$M$21,8,FALSE))</f>
        <v>66</v>
      </c>
      <c r="I264" s="275">
        <f>IF(ISERROR(VLOOKUP(Salidas!$A264,Inventario!$A$2:$M$21,9,FALSE)),,VLOOKUP(Salidas!$A264,Inventario!$A$2:$M$21,9,FALSE))</f>
        <v>66</v>
      </c>
      <c r="J264" s="269">
        <v>44539</v>
      </c>
      <c r="K264" s="62" t="s">
        <v>160</v>
      </c>
      <c r="L264" s="270">
        <f>IF(ISERROR(VLOOKUP(Salidas!$K264,Entradas!$H$1:$I$412,2,FALSE)),"",VLOOKUP(Salidas!$K264,Entradas!$H$1:$I$412,2,FALSE))</f>
        <v>44803</v>
      </c>
      <c r="M264" s="63">
        <v>1</v>
      </c>
      <c r="N264" s="276" t="s">
        <v>1928</v>
      </c>
      <c r="O264" s="275">
        <f>IF(Salidas!$N264="Particular",VLOOKUP(Salidas!$A264,'PPTO Conservador'!$D$1:$L$26,8,0),IF(Salidas!$N264="Complementario",VLOOKUP(Salidas!$A264,'PPTO Conservador'!$D$1:$L$26,9,FALSE),))</f>
        <v>160000</v>
      </c>
      <c r="P264" s="275">
        <f>Salidas!$M264*Salidas!$I264</f>
        <v>66</v>
      </c>
      <c r="Q264" s="275">
        <f>Salidas!$M264*Salidas!$O264</f>
        <v>160000</v>
      </c>
      <c r="R264" s="276"/>
      <c r="S264" s="64"/>
      <c r="T264" s="64"/>
      <c r="U264" s="64"/>
      <c r="V264" s="64"/>
      <c r="W264" s="64"/>
      <c r="X264" s="64"/>
      <c r="Y264" s="64"/>
      <c r="Z264" s="64"/>
    </row>
    <row r="265" spans="1:26" ht="15.75" customHeight="1">
      <c r="A265" s="57" t="s">
        <v>47</v>
      </c>
      <c r="B265" s="58" t="str">
        <f>IF(ISERROR(VLOOKUP(Salidas!$A265,Inventario!$A$2:$M$21,2,FALSE)),"",VLOOKUP(Salidas!$A265,Inventario!$A$2:$M$21,2,FALSE))</f>
        <v>Nimenrix</v>
      </c>
      <c r="C265" s="58" t="str">
        <f>IF(ISERROR(VLOOKUP(Salidas!$A265,Inventario!$A$2:$M$21,3,FALSE)),"",VLOOKUP(Salidas!$A265,Inventario!$A$2:$M$21,3,FALSE))</f>
        <v>Meningococo</v>
      </c>
      <c r="D265" s="59" t="str">
        <f>IF(ISERROR(VLOOKUP(Salidas!$A265,Inventario!$A$2:$M$21,4,FALSE)),"",VLOOKUP(Salidas!$A265,Inventario!$A$2:$M$21,4,FALSE))</f>
        <v>Cobo Medical</v>
      </c>
      <c r="E265" s="59" t="str">
        <f>IF(ISERROR(VLOOKUP(Salidas!$A265,Inventario!$A$2:$M$21,5,FALSE)),"",VLOOKUP(Salidas!$A265,Inventario!$A$2:$M$21,5,FALSE))</f>
        <v>Pfizer</v>
      </c>
      <c r="F265" s="60" t="str">
        <f>IF(ISERROR(VLOOKUP(Salidas!$A265,Inventario!$A$2:$M$21,6,FALSE)),"",VLOOKUP(Salidas!$A265,Inventario!$A$2:$M$21,6,FALSE))</f>
        <v>3904</v>
      </c>
      <c r="G265" s="274">
        <f>IF(ISERROR(VLOOKUP(Salidas!$A265,Inventario!$A$2:$M$21,7,FALSE)),,VLOOKUP(Salidas!$A265,Inventario!$A$2:$M$21,7,FALSE))</f>
        <v>1</v>
      </c>
      <c r="H265" s="275">
        <f>IF(ISERROR(VLOOKUP(Salidas!$A265,Inventario!$A$2:$M$21,8,FALSE)),,VLOOKUP(Salidas!$A265,Inventario!$A$2:$M$21,8,FALSE))</f>
        <v>427</v>
      </c>
      <c r="I265" s="275">
        <f>IF(ISERROR(VLOOKUP(Salidas!$A265,Inventario!$A$2:$M$21,9,FALSE)),,VLOOKUP(Salidas!$A265,Inventario!$A$2:$M$21,9,FALSE))</f>
        <v>427</v>
      </c>
      <c r="J265" s="269">
        <v>44539</v>
      </c>
      <c r="K265" s="62" t="s">
        <v>177</v>
      </c>
      <c r="L265" s="270">
        <f>IF(ISERROR(VLOOKUP(Salidas!$K265,Entradas!$H$1:$I$412,2,FALSE)),"",VLOOKUP(Salidas!$K265,Entradas!$H$1:$I$412,2,FALSE))</f>
        <v>44915</v>
      </c>
      <c r="M265" s="63">
        <v>1</v>
      </c>
      <c r="N265" s="276" t="s">
        <v>1928</v>
      </c>
      <c r="O265" s="275">
        <f>IF(Salidas!$N265="Particular",VLOOKUP(Salidas!$A265,'PPTO Conservador'!$D$1:$L$26,8,0),IF(Salidas!$N265="Complementario",VLOOKUP(Salidas!$A265,'PPTO Conservador'!$D$1:$L$26,9,FALSE),))</f>
        <v>170000</v>
      </c>
      <c r="P265" s="275">
        <f>Salidas!$M265*Salidas!$I265</f>
        <v>427</v>
      </c>
      <c r="Q265" s="275">
        <f>Salidas!$M265*Salidas!$O265</f>
        <v>170000</v>
      </c>
      <c r="R265" s="276"/>
      <c r="S265" s="64"/>
      <c r="T265" s="64"/>
      <c r="U265" s="64"/>
      <c r="V265" s="64"/>
      <c r="W265" s="64"/>
      <c r="X265" s="64"/>
      <c r="Y265" s="64"/>
      <c r="Z265" s="64"/>
    </row>
    <row r="266" spans="1:26" ht="15.75" customHeight="1">
      <c r="A266" s="57" t="s">
        <v>108</v>
      </c>
      <c r="B266" s="58" t="str">
        <f>IF(ISERROR(VLOOKUP(Salidas!$A266,Inventario!$A$2:$M$21,2,FALSE)),"",VLOOKUP(Salidas!$A266,Inventario!$A$2:$M$21,2,FALSE))</f>
        <v>Priorix</v>
      </c>
      <c r="C266" s="58" t="str">
        <f>IF(ISERROR(VLOOKUP(Salidas!$A266,Inventario!$A$2:$M$21,3,FALSE)),"",VLOOKUP(Salidas!$A266,Inventario!$A$2:$M$21,3,FALSE))</f>
        <v>Rubeola, Sarampion, Paperas</v>
      </c>
      <c r="D266" s="59" t="str">
        <f>IF(ISERROR(VLOOKUP(Salidas!$A266,Inventario!$A$2:$M$21,4,FALSE)),"",VLOOKUP(Salidas!$A266,Inventario!$A$2:$M$21,4,FALSE))</f>
        <v>IPS FARALLONES</v>
      </c>
      <c r="E266" s="59" t="str">
        <f>IF(ISERROR(VLOOKUP(Salidas!$A266,Inventario!$A$2:$M$21,5,FALSE)),"",VLOOKUP(Salidas!$A266,Inventario!$A$2:$M$21,5,FALSE))</f>
        <v>Glaxo</v>
      </c>
      <c r="F266" s="60" t="str">
        <f>IF(ISERROR(VLOOKUP(Salidas!$A266,Inventario!$A$2:$M$21,6,FALSE)),"",VLOOKUP(Salidas!$A266,Inventario!$A$2:$M$21,6,FALSE))</f>
        <v>1000</v>
      </c>
      <c r="G266" s="274">
        <f>IF(ISERROR(VLOOKUP(Salidas!$A266,Inventario!$A$2:$M$21,7,FALSE)),,VLOOKUP(Salidas!$A266,Inventario!$A$2:$M$21,7,FALSE))</f>
        <v>1</v>
      </c>
      <c r="H266" s="275">
        <f>IF(ISERROR(VLOOKUP(Salidas!$A266,Inventario!$A$2:$M$21,8,FALSE)),,VLOOKUP(Salidas!$A266,Inventario!$A$2:$M$21,8,FALSE))</f>
        <v>52</v>
      </c>
      <c r="I266" s="275">
        <f>IF(ISERROR(VLOOKUP(Salidas!$A266,Inventario!$A$2:$M$21,9,FALSE)),,VLOOKUP(Salidas!$A266,Inventario!$A$2:$M$21,9,FALSE))</f>
        <v>52</v>
      </c>
      <c r="J266" s="269">
        <v>44541</v>
      </c>
      <c r="K266" s="62" t="s">
        <v>178</v>
      </c>
      <c r="L266" s="270">
        <f>IF(ISERROR(VLOOKUP(Salidas!$K266,Entradas!$H$1:$I$412,2,FALSE)),"",VLOOKUP(Salidas!$K266,Entradas!$H$1:$I$412,2,FALSE))</f>
        <v>45046</v>
      </c>
      <c r="M266" s="63">
        <v>1</v>
      </c>
      <c r="N266" s="276" t="s">
        <v>1928</v>
      </c>
      <c r="O266" s="275">
        <f>IF(Salidas!$N266="Particular",VLOOKUP(Salidas!$A266,'PPTO Conservador'!$D$1:$L$26,8,0),IF(Salidas!$N266="Complementario",VLOOKUP(Salidas!$A266,'PPTO Conservador'!$D$1:$L$26,9,FALSE),))</f>
        <v>100000</v>
      </c>
      <c r="P266" s="275">
        <f>Salidas!$M266*Salidas!$I266</f>
        <v>52</v>
      </c>
      <c r="Q266" s="275">
        <f>Salidas!$M266*Salidas!$O266</f>
        <v>100000</v>
      </c>
      <c r="R266" s="276"/>
      <c r="S266" s="64"/>
      <c r="T266" s="64"/>
      <c r="U266" s="64"/>
      <c r="V266" s="64"/>
      <c r="W266" s="64"/>
      <c r="X266" s="64"/>
      <c r="Y266" s="64"/>
      <c r="Z266" s="64"/>
    </row>
    <row r="267" spans="1:26" ht="15.75" customHeight="1">
      <c r="A267" s="57" t="s">
        <v>118</v>
      </c>
      <c r="B267" s="58" t="str">
        <f>IF(ISERROR(VLOOKUP(Salidas!$A267,Inventario!$A$2:$M$21,2,FALSE)),"",VLOOKUP(Salidas!$A267,Inventario!$A$2:$M$21,2,FALSE))</f>
        <v>Varivax</v>
      </c>
      <c r="C267" s="58" t="str">
        <f>IF(ISERROR(VLOOKUP(Salidas!$A267,Inventario!$A$2:$M$21,3,FALSE)),"",VLOOKUP(Salidas!$A267,Inventario!$A$2:$M$21,3,FALSE))</f>
        <v>Varicela</v>
      </c>
      <c r="D267" s="59" t="str">
        <f>IF(ISERROR(VLOOKUP(Salidas!$A267,Inventario!$A$2:$M$21,4,FALSE)),"",VLOOKUP(Salidas!$A267,Inventario!$A$2:$M$21,4,FALSE))</f>
        <v>IPS FARALLONES</v>
      </c>
      <c r="E267" s="59" t="str">
        <f>IF(ISERROR(VLOOKUP(Salidas!$A267,Inventario!$A$2:$M$21,5,FALSE)),"",VLOOKUP(Salidas!$A267,Inventario!$A$2:$M$21,5,FALSE))</f>
        <v>Merck</v>
      </c>
      <c r="F267" s="60" t="str">
        <f>IF(ISERROR(VLOOKUP(Salidas!$A267,Inventario!$A$2:$M$21,6,FALSE)),"",VLOOKUP(Salidas!$A267,Inventario!$A$2:$M$21,6,FALSE))</f>
        <v>4500</v>
      </c>
      <c r="G267" s="274">
        <f>IF(ISERROR(VLOOKUP(Salidas!$A267,Inventario!$A$2:$M$21,7,FALSE)),,VLOOKUP(Salidas!$A267,Inventario!$A$2:$M$21,7,FALSE))</f>
        <v>1</v>
      </c>
      <c r="H267" s="275">
        <f>IF(ISERROR(VLOOKUP(Salidas!$A267,Inventario!$A$2:$M$21,8,FALSE)),,VLOOKUP(Salidas!$A267,Inventario!$A$2:$M$21,8,FALSE))</f>
        <v>47</v>
      </c>
      <c r="I267" s="275">
        <f>IF(ISERROR(VLOOKUP(Salidas!$A267,Inventario!$A$2:$M$21,9,FALSE)),,VLOOKUP(Salidas!$A267,Inventario!$A$2:$M$21,9,FALSE))</f>
        <v>47</v>
      </c>
      <c r="J267" s="269">
        <v>44541</v>
      </c>
      <c r="K267" s="62" t="s">
        <v>172</v>
      </c>
      <c r="L267" s="270">
        <f>IF(ISERROR(VLOOKUP(Salidas!$K267,Entradas!$H$1:$I$412,2,FALSE)),"",VLOOKUP(Salidas!$K267,Entradas!$H$1:$I$412,2,FALSE))</f>
        <v>45046</v>
      </c>
      <c r="M267" s="63">
        <v>1</v>
      </c>
      <c r="N267" s="276" t="s">
        <v>1928</v>
      </c>
      <c r="O267" s="275">
        <f>IF(Salidas!$N267="Particular",VLOOKUP(Salidas!$A267,'PPTO Conservador'!$D$1:$L$26,8,0),IF(Salidas!$N267="Complementario",VLOOKUP(Salidas!$A267,'PPTO Conservador'!$D$1:$L$26,9,FALSE),))</f>
        <v>150000</v>
      </c>
      <c r="P267" s="275">
        <f>Salidas!$M267*Salidas!$I267</f>
        <v>47</v>
      </c>
      <c r="Q267" s="275">
        <f>Salidas!$M267*Salidas!$O267</f>
        <v>150000</v>
      </c>
      <c r="R267" s="276"/>
      <c r="S267" s="64"/>
      <c r="T267" s="64"/>
      <c r="U267" s="64"/>
      <c r="V267" s="64"/>
      <c r="W267" s="64"/>
      <c r="X267" s="64"/>
      <c r="Y267" s="64"/>
      <c r="Z267" s="64"/>
    </row>
    <row r="268" spans="1:26" ht="15.75" customHeight="1">
      <c r="A268" s="57" t="s">
        <v>47</v>
      </c>
      <c r="B268" s="58" t="str">
        <f>IF(ISERROR(VLOOKUP(Salidas!$A268,Inventario!$A$2:$M$21,2,FALSE)),"",VLOOKUP(Salidas!$A268,Inventario!$A$2:$M$21,2,FALSE))</f>
        <v>Nimenrix</v>
      </c>
      <c r="C268" s="58" t="str">
        <f>IF(ISERROR(VLOOKUP(Salidas!$A268,Inventario!$A$2:$M$21,3,FALSE)),"",VLOOKUP(Salidas!$A268,Inventario!$A$2:$M$21,3,FALSE))</f>
        <v>Meningococo</v>
      </c>
      <c r="D268" s="59" t="str">
        <f>IF(ISERROR(VLOOKUP(Salidas!$A268,Inventario!$A$2:$M$21,4,FALSE)),"",VLOOKUP(Salidas!$A268,Inventario!$A$2:$M$21,4,FALSE))</f>
        <v>Cobo Medical</v>
      </c>
      <c r="E268" s="59" t="str">
        <f>IF(ISERROR(VLOOKUP(Salidas!$A268,Inventario!$A$2:$M$21,5,FALSE)),"",VLOOKUP(Salidas!$A268,Inventario!$A$2:$M$21,5,FALSE))</f>
        <v>Pfizer</v>
      </c>
      <c r="F268" s="60" t="str">
        <f>IF(ISERROR(VLOOKUP(Salidas!$A268,Inventario!$A$2:$M$21,6,FALSE)),"",VLOOKUP(Salidas!$A268,Inventario!$A$2:$M$21,6,FALSE))</f>
        <v>3904</v>
      </c>
      <c r="G268" s="274">
        <f>IF(ISERROR(VLOOKUP(Salidas!$A268,Inventario!$A$2:$M$21,7,FALSE)),,VLOOKUP(Salidas!$A268,Inventario!$A$2:$M$21,7,FALSE))</f>
        <v>1</v>
      </c>
      <c r="H268" s="275">
        <f>IF(ISERROR(VLOOKUP(Salidas!$A268,Inventario!$A$2:$M$21,8,FALSE)),,VLOOKUP(Salidas!$A268,Inventario!$A$2:$M$21,8,FALSE))</f>
        <v>427</v>
      </c>
      <c r="I268" s="275">
        <f>IF(ISERROR(VLOOKUP(Salidas!$A268,Inventario!$A$2:$M$21,9,FALSE)),,VLOOKUP(Salidas!$A268,Inventario!$A$2:$M$21,9,FALSE))</f>
        <v>427</v>
      </c>
      <c r="J268" s="269">
        <v>44541</v>
      </c>
      <c r="K268" s="62" t="s">
        <v>177</v>
      </c>
      <c r="L268" s="270">
        <f>IF(ISERROR(VLOOKUP(Salidas!$K268,Entradas!$H$1:$I$412,2,FALSE)),"",VLOOKUP(Salidas!$K268,Entradas!$H$1:$I$412,2,FALSE))</f>
        <v>44915</v>
      </c>
      <c r="M268" s="63">
        <v>1</v>
      </c>
      <c r="N268" s="276" t="s">
        <v>375</v>
      </c>
      <c r="O268" s="275">
        <f>IF(Salidas!$N268="Particular",VLOOKUP(Salidas!$A268,'PPTO Conservador'!$D$1:$L$26,8,0),IF(Salidas!$N268="Complementario",VLOOKUP(Salidas!$A268,'PPTO Conservador'!$D$1:$L$26,9,FALSE),))</f>
        <v>200000</v>
      </c>
      <c r="P268" s="275">
        <f>Salidas!$M268*Salidas!$I268</f>
        <v>427</v>
      </c>
      <c r="Q268" s="275">
        <f>Salidas!$M268*Salidas!$O268</f>
        <v>200000</v>
      </c>
      <c r="R268" s="276"/>
      <c r="S268" s="64"/>
      <c r="T268" s="64"/>
      <c r="U268" s="64"/>
      <c r="V268" s="64"/>
      <c r="W268" s="64"/>
      <c r="X268" s="64"/>
      <c r="Y268" s="64"/>
      <c r="Z268" s="64"/>
    </row>
    <row r="269" spans="1:26" ht="15.75" customHeight="1">
      <c r="A269" s="57" t="s">
        <v>47</v>
      </c>
      <c r="B269" s="58" t="str">
        <f>IF(ISERROR(VLOOKUP(Salidas!$A269,Inventario!$A$2:$M$21,2,FALSE)),"",VLOOKUP(Salidas!$A269,Inventario!$A$2:$M$21,2,FALSE))</f>
        <v>Nimenrix</v>
      </c>
      <c r="C269" s="58" t="str">
        <f>IF(ISERROR(VLOOKUP(Salidas!$A269,Inventario!$A$2:$M$21,3,FALSE)),"",VLOOKUP(Salidas!$A269,Inventario!$A$2:$M$21,3,FALSE))</f>
        <v>Meningococo</v>
      </c>
      <c r="D269" s="59" t="str">
        <f>IF(ISERROR(VLOOKUP(Salidas!$A269,Inventario!$A$2:$M$21,4,FALSE)),"",VLOOKUP(Salidas!$A269,Inventario!$A$2:$M$21,4,FALSE))</f>
        <v>Cobo Medical</v>
      </c>
      <c r="E269" s="59" t="str">
        <f>IF(ISERROR(VLOOKUP(Salidas!$A269,Inventario!$A$2:$M$21,5,FALSE)),"",VLOOKUP(Salidas!$A269,Inventario!$A$2:$M$21,5,FALSE))</f>
        <v>Pfizer</v>
      </c>
      <c r="F269" s="60" t="str">
        <f>IF(ISERROR(VLOOKUP(Salidas!$A269,Inventario!$A$2:$M$21,6,FALSE)),"",VLOOKUP(Salidas!$A269,Inventario!$A$2:$M$21,6,FALSE))</f>
        <v>3904</v>
      </c>
      <c r="G269" s="274">
        <f>IF(ISERROR(VLOOKUP(Salidas!$A269,Inventario!$A$2:$M$21,7,FALSE)),,VLOOKUP(Salidas!$A269,Inventario!$A$2:$M$21,7,FALSE))</f>
        <v>1</v>
      </c>
      <c r="H269" s="275">
        <f>IF(ISERROR(VLOOKUP(Salidas!$A269,Inventario!$A$2:$M$21,8,FALSE)),,VLOOKUP(Salidas!$A269,Inventario!$A$2:$M$21,8,FALSE))</f>
        <v>427</v>
      </c>
      <c r="I269" s="275">
        <f>IF(ISERROR(VLOOKUP(Salidas!$A269,Inventario!$A$2:$M$21,9,FALSE)),,VLOOKUP(Salidas!$A269,Inventario!$A$2:$M$21,9,FALSE))</f>
        <v>427</v>
      </c>
      <c r="J269" s="269">
        <v>44543</v>
      </c>
      <c r="K269" s="62" t="s">
        <v>177</v>
      </c>
      <c r="L269" s="270">
        <f>IF(ISERROR(VLOOKUP(Salidas!$K269,Entradas!$H$1:$I$412,2,FALSE)),"",VLOOKUP(Salidas!$K269,Entradas!$H$1:$I$412,2,FALSE))</f>
        <v>44915</v>
      </c>
      <c r="M269" s="63">
        <v>1</v>
      </c>
      <c r="N269" s="276" t="s">
        <v>1928</v>
      </c>
      <c r="O269" s="275">
        <f>IF(Salidas!$N269="Particular",VLOOKUP(Salidas!$A269,'PPTO Conservador'!$D$1:$L$26,8,0),IF(Salidas!$N269="Complementario",VLOOKUP(Salidas!$A269,'PPTO Conservador'!$D$1:$L$26,9,FALSE),))</f>
        <v>170000</v>
      </c>
      <c r="P269" s="275">
        <f>Salidas!$M269*Salidas!$I269</f>
        <v>427</v>
      </c>
      <c r="Q269" s="275">
        <f>Salidas!$M269*Salidas!$O269</f>
        <v>170000</v>
      </c>
      <c r="R269" s="276"/>
      <c r="S269" s="64"/>
      <c r="T269" s="64"/>
      <c r="U269" s="64"/>
      <c r="V269" s="64"/>
      <c r="W269" s="64"/>
      <c r="X269" s="64"/>
      <c r="Y269" s="64"/>
      <c r="Z269" s="64"/>
    </row>
    <row r="270" spans="1:26" ht="15.75" customHeight="1">
      <c r="A270" s="57" t="s">
        <v>47</v>
      </c>
      <c r="B270" s="58" t="str">
        <f>IF(ISERROR(VLOOKUP(Salidas!$A270,Inventario!$A$2:$M$21,2,FALSE)),"",VLOOKUP(Salidas!$A270,Inventario!$A$2:$M$21,2,FALSE))</f>
        <v>Nimenrix</v>
      </c>
      <c r="C270" s="58" t="str">
        <f>IF(ISERROR(VLOOKUP(Salidas!$A270,Inventario!$A$2:$M$21,3,FALSE)),"",VLOOKUP(Salidas!$A270,Inventario!$A$2:$M$21,3,FALSE))</f>
        <v>Meningococo</v>
      </c>
      <c r="D270" s="59" t="str">
        <f>IF(ISERROR(VLOOKUP(Salidas!$A270,Inventario!$A$2:$M$21,4,FALSE)),"",VLOOKUP(Salidas!$A270,Inventario!$A$2:$M$21,4,FALSE))</f>
        <v>Cobo Medical</v>
      </c>
      <c r="E270" s="59" t="str">
        <f>IF(ISERROR(VLOOKUP(Salidas!$A270,Inventario!$A$2:$M$21,5,FALSE)),"",VLOOKUP(Salidas!$A270,Inventario!$A$2:$M$21,5,FALSE))</f>
        <v>Pfizer</v>
      </c>
      <c r="F270" s="60" t="str">
        <f>IF(ISERROR(VLOOKUP(Salidas!$A270,Inventario!$A$2:$M$21,6,FALSE)),"",VLOOKUP(Salidas!$A270,Inventario!$A$2:$M$21,6,FALSE))</f>
        <v>3904</v>
      </c>
      <c r="G270" s="274">
        <f>IF(ISERROR(VLOOKUP(Salidas!$A270,Inventario!$A$2:$M$21,7,FALSE)),,VLOOKUP(Salidas!$A270,Inventario!$A$2:$M$21,7,FALSE))</f>
        <v>1</v>
      </c>
      <c r="H270" s="275">
        <f>IF(ISERROR(VLOOKUP(Salidas!$A270,Inventario!$A$2:$M$21,8,FALSE)),,VLOOKUP(Salidas!$A270,Inventario!$A$2:$M$21,8,FALSE))</f>
        <v>427</v>
      </c>
      <c r="I270" s="275">
        <f>IF(ISERROR(VLOOKUP(Salidas!$A270,Inventario!$A$2:$M$21,9,FALSE)),,VLOOKUP(Salidas!$A270,Inventario!$A$2:$M$21,9,FALSE))</f>
        <v>427</v>
      </c>
      <c r="J270" s="269">
        <v>44543</v>
      </c>
      <c r="K270" s="62" t="s">
        <v>177</v>
      </c>
      <c r="L270" s="270">
        <f>IF(ISERROR(VLOOKUP(Salidas!$K270,Entradas!$H$1:$I$412,2,FALSE)),"",VLOOKUP(Salidas!$K270,Entradas!$H$1:$I$412,2,FALSE))</f>
        <v>44915</v>
      </c>
      <c r="M270" s="63">
        <v>1</v>
      </c>
      <c r="N270" s="276" t="s">
        <v>375</v>
      </c>
      <c r="O270" s="275">
        <f>IF(Salidas!$N270="Particular",VLOOKUP(Salidas!$A270,'PPTO Conservador'!$D$1:$L$26,8,0),IF(Salidas!$N270="Complementario",VLOOKUP(Salidas!$A270,'PPTO Conservador'!$D$1:$L$26,9,FALSE),))</f>
        <v>200000</v>
      </c>
      <c r="P270" s="275">
        <f>Salidas!$M270*Salidas!$I270</f>
        <v>427</v>
      </c>
      <c r="Q270" s="275">
        <f>Salidas!$M270*Salidas!$O270</f>
        <v>200000</v>
      </c>
      <c r="R270" s="276"/>
      <c r="S270" s="64"/>
      <c r="T270" s="64"/>
      <c r="U270" s="64"/>
      <c r="V270" s="64"/>
      <c r="W270" s="64"/>
      <c r="X270" s="64"/>
      <c r="Y270" s="64"/>
      <c r="Z270" s="64"/>
    </row>
    <row r="271" spans="1:26" ht="15.75" customHeight="1">
      <c r="A271" s="57" t="s">
        <v>118</v>
      </c>
      <c r="B271" s="58" t="str">
        <f>IF(ISERROR(VLOOKUP(Salidas!$A271,Inventario!$A$2:$M$21,2,FALSE)),"",VLOOKUP(Salidas!$A271,Inventario!$A$2:$M$21,2,FALSE))</f>
        <v>Varivax</v>
      </c>
      <c r="C271" s="58" t="str">
        <f>IF(ISERROR(VLOOKUP(Salidas!$A271,Inventario!$A$2:$M$21,3,FALSE)),"",VLOOKUP(Salidas!$A271,Inventario!$A$2:$M$21,3,FALSE))</f>
        <v>Varicela</v>
      </c>
      <c r="D271" s="59" t="str">
        <f>IF(ISERROR(VLOOKUP(Salidas!$A271,Inventario!$A$2:$M$21,4,FALSE)),"",VLOOKUP(Salidas!$A271,Inventario!$A$2:$M$21,4,FALSE))</f>
        <v>IPS FARALLONES</v>
      </c>
      <c r="E271" s="59" t="str">
        <f>IF(ISERROR(VLOOKUP(Salidas!$A271,Inventario!$A$2:$M$21,5,FALSE)),"",VLOOKUP(Salidas!$A271,Inventario!$A$2:$M$21,5,FALSE))</f>
        <v>Merck</v>
      </c>
      <c r="F271" s="60" t="str">
        <f>IF(ISERROR(VLOOKUP(Salidas!$A271,Inventario!$A$2:$M$21,6,FALSE)),"",VLOOKUP(Salidas!$A271,Inventario!$A$2:$M$21,6,FALSE))</f>
        <v>4500</v>
      </c>
      <c r="G271" s="274">
        <f>IF(ISERROR(VLOOKUP(Salidas!$A271,Inventario!$A$2:$M$21,7,FALSE)),,VLOOKUP(Salidas!$A271,Inventario!$A$2:$M$21,7,FALSE))</f>
        <v>1</v>
      </c>
      <c r="H271" s="275">
        <f>IF(ISERROR(VLOOKUP(Salidas!$A271,Inventario!$A$2:$M$21,8,FALSE)),,VLOOKUP(Salidas!$A271,Inventario!$A$2:$M$21,8,FALSE))</f>
        <v>47</v>
      </c>
      <c r="I271" s="275">
        <f>IF(ISERROR(VLOOKUP(Salidas!$A271,Inventario!$A$2:$M$21,9,FALSE)),,VLOOKUP(Salidas!$A271,Inventario!$A$2:$M$21,9,FALSE))</f>
        <v>47</v>
      </c>
      <c r="J271" s="269">
        <v>44543</v>
      </c>
      <c r="K271" s="62" t="s">
        <v>172</v>
      </c>
      <c r="L271" s="270">
        <f>IF(ISERROR(VLOOKUP(Salidas!$K271,Entradas!$H$1:$I$412,2,FALSE)),"",VLOOKUP(Salidas!$K271,Entradas!$H$1:$I$412,2,FALSE))</f>
        <v>45046</v>
      </c>
      <c r="M271" s="63">
        <v>1</v>
      </c>
      <c r="N271" s="276" t="s">
        <v>1928</v>
      </c>
      <c r="O271" s="275">
        <f>IF(Salidas!$N271="Particular",VLOOKUP(Salidas!$A271,'PPTO Conservador'!$D$1:$L$26,8,0),IF(Salidas!$N271="Complementario",VLOOKUP(Salidas!$A271,'PPTO Conservador'!$D$1:$L$26,9,FALSE),))</f>
        <v>150000</v>
      </c>
      <c r="P271" s="275">
        <f>Salidas!$M271*Salidas!$I271</f>
        <v>47</v>
      </c>
      <c r="Q271" s="275">
        <f>Salidas!$M271*Salidas!$O271</f>
        <v>150000</v>
      </c>
      <c r="R271" s="276"/>
      <c r="S271" s="64"/>
      <c r="T271" s="64"/>
      <c r="U271" s="64"/>
      <c r="V271" s="64"/>
      <c r="W271" s="64"/>
      <c r="X271" s="64"/>
      <c r="Y271" s="64"/>
      <c r="Z271" s="64"/>
    </row>
    <row r="272" spans="1:26" ht="15.75" customHeight="1">
      <c r="A272" s="57" t="s">
        <v>47</v>
      </c>
      <c r="B272" s="58" t="str">
        <f>IF(ISERROR(VLOOKUP(Salidas!$A272,Inventario!$A$2:$M$21,2,FALSE)),"",VLOOKUP(Salidas!$A272,Inventario!$A$2:$M$21,2,FALSE))</f>
        <v>Nimenrix</v>
      </c>
      <c r="C272" s="58" t="str">
        <f>IF(ISERROR(VLOOKUP(Salidas!$A272,Inventario!$A$2:$M$21,3,FALSE)),"",VLOOKUP(Salidas!$A272,Inventario!$A$2:$M$21,3,FALSE))</f>
        <v>Meningococo</v>
      </c>
      <c r="D272" s="59" t="str">
        <f>IF(ISERROR(VLOOKUP(Salidas!$A272,Inventario!$A$2:$M$21,4,FALSE)),"",VLOOKUP(Salidas!$A272,Inventario!$A$2:$M$21,4,FALSE))</f>
        <v>Cobo Medical</v>
      </c>
      <c r="E272" s="59" t="str">
        <f>IF(ISERROR(VLOOKUP(Salidas!$A272,Inventario!$A$2:$M$21,5,FALSE)),"",VLOOKUP(Salidas!$A272,Inventario!$A$2:$M$21,5,FALSE))</f>
        <v>Pfizer</v>
      </c>
      <c r="F272" s="60" t="str">
        <f>IF(ISERROR(VLOOKUP(Salidas!$A272,Inventario!$A$2:$M$21,6,FALSE)),"",VLOOKUP(Salidas!$A272,Inventario!$A$2:$M$21,6,FALSE))</f>
        <v>3904</v>
      </c>
      <c r="G272" s="274">
        <f>IF(ISERROR(VLOOKUP(Salidas!$A272,Inventario!$A$2:$M$21,7,FALSE)),,VLOOKUP(Salidas!$A272,Inventario!$A$2:$M$21,7,FALSE))</f>
        <v>1</v>
      </c>
      <c r="H272" s="275">
        <f>IF(ISERROR(VLOOKUP(Salidas!$A272,Inventario!$A$2:$M$21,8,FALSE)),,VLOOKUP(Salidas!$A272,Inventario!$A$2:$M$21,8,FALSE))</f>
        <v>427</v>
      </c>
      <c r="I272" s="275">
        <f>IF(ISERROR(VLOOKUP(Salidas!$A272,Inventario!$A$2:$M$21,9,FALSE)),,VLOOKUP(Salidas!$A272,Inventario!$A$2:$M$21,9,FALSE))</f>
        <v>427</v>
      </c>
      <c r="J272" s="269">
        <v>44543</v>
      </c>
      <c r="K272" s="62" t="s">
        <v>177</v>
      </c>
      <c r="L272" s="270">
        <f>IF(ISERROR(VLOOKUP(Salidas!$K272,Entradas!$H$1:$I$412,2,FALSE)),"",VLOOKUP(Salidas!$K272,Entradas!$H$1:$I$412,2,FALSE))</f>
        <v>44915</v>
      </c>
      <c r="M272" s="63">
        <v>1</v>
      </c>
      <c r="N272" s="276" t="s">
        <v>1928</v>
      </c>
      <c r="O272" s="275">
        <f>IF(Salidas!$N272="Particular",VLOOKUP(Salidas!$A272,'PPTO Conservador'!$D$1:$L$26,8,0),IF(Salidas!$N272="Complementario",VLOOKUP(Salidas!$A272,'PPTO Conservador'!$D$1:$L$26,9,FALSE),))</f>
        <v>170000</v>
      </c>
      <c r="P272" s="275">
        <f>Salidas!$M272*Salidas!$I272</f>
        <v>427</v>
      </c>
      <c r="Q272" s="275">
        <f>Salidas!$M272*Salidas!$O272</f>
        <v>170000</v>
      </c>
      <c r="R272" s="276"/>
      <c r="S272" s="64"/>
      <c r="T272" s="64"/>
      <c r="U272" s="64"/>
      <c r="V272" s="64"/>
      <c r="W272" s="64"/>
      <c r="X272" s="64"/>
      <c r="Y272" s="64"/>
      <c r="Z272" s="64"/>
    </row>
    <row r="273" spans="1:26" ht="15.75" customHeight="1">
      <c r="A273" s="57" t="s">
        <v>67</v>
      </c>
      <c r="B273" s="58" t="str">
        <f>IF(ISERROR(VLOOKUP(Salidas!$A273,Inventario!$A$2:$M$21,2,FALSE)),"",VLOOKUP(Salidas!$A273,Inventario!$A$2:$M$21,2,FALSE))</f>
        <v>Fluarix</v>
      </c>
      <c r="C273" s="58" t="str">
        <f>IF(ISERROR(VLOOKUP(Salidas!$A273,Inventario!$A$2:$M$21,3,FALSE)),"",VLOOKUP(Salidas!$A273,Inventario!$A$2:$M$21,3,FALSE))</f>
        <v>Influenza Tetra</v>
      </c>
      <c r="D273" s="59" t="str">
        <f>IF(ISERROR(VLOOKUP(Salidas!$A273,Inventario!$A$2:$M$21,4,FALSE)),"",VLOOKUP(Salidas!$A273,Inventario!$A$2:$M$21,4,FALSE))</f>
        <v>Cobo Medical</v>
      </c>
      <c r="E273" s="59" t="str">
        <f>IF(ISERROR(VLOOKUP(Salidas!$A273,Inventario!$A$2:$M$21,5,FALSE)),"",VLOOKUP(Salidas!$A273,Inventario!$A$2:$M$21,5,FALSE))</f>
        <v>Glaxo</v>
      </c>
      <c r="F273" s="60" t="str">
        <f>IF(ISERROR(VLOOKUP(Salidas!$A273,Inventario!$A$2:$M$21,6,FALSE)),"",VLOOKUP(Salidas!$A273,Inventario!$A$2:$M$21,6,FALSE))</f>
        <v>13227</v>
      </c>
      <c r="G273" s="274">
        <f>IF(ISERROR(VLOOKUP(Salidas!$A273,Inventario!$A$2:$M$21,7,FALSE)),,VLOOKUP(Salidas!$A273,Inventario!$A$2:$M$21,7,FALSE))</f>
        <v>1</v>
      </c>
      <c r="H273" s="275">
        <f>IF(ISERROR(VLOOKUP(Salidas!$A273,Inventario!$A$2:$M$21,8,FALSE)),,VLOOKUP(Salidas!$A273,Inventario!$A$2:$M$21,8,FALSE))</f>
        <v>3</v>
      </c>
      <c r="I273" s="275">
        <f>IF(ISERROR(VLOOKUP(Salidas!$A273,Inventario!$A$2:$M$21,9,FALSE)),,VLOOKUP(Salidas!$A273,Inventario!$A$2:$M$21,9,FALSE))</f>
        <v>3</v>
      </c>
      <c r="J273" s="269">
        <v>44543</v>
      </c>
      <c r="K273" s="62" t="s">
        <v>181</v>
      </c>
      <c r="L273" s="270">
        <f>IF(ISERROR(VLOOKUP(Salidas!$K273,Entradas!$H$1:$I$412,2,FALSE)),"",VLOOKUP(Salidas!$K273,Entradas!$H$1:$I$412,2,FALSE))</f>
        <v>44561</v>
      </c>
      <c r="M273" s="63">
        <v>1</v>
      </c>
      <c r="N273" s="276" t="s">
        <v>1928</v>
      </c>
      <c r="O273" s="275">
        <f>IF(Salidas!$N273="Particular",VLOOKUP(Salidas!$A273,'PPTO Conservador'!$D$1:$L$26,8,0),IF(Salidas!$N273="Complementario",VLOOKUP(Salidas!$A273,'PPTO Conservador'!$D$1:$L$26,9,FALSE),))</f>
        <v>60000</v>
      </c>
      <c r="P273" s="275">
        <f>Salidas!$M273*Salidas!$I273</f>
        <v>3</v>
      </c>
      <c r="Q273" s="275">
        <f>Salidas!$M273*Salidas!$O273</f>
        <v>60000</v>
      </c>
      <c r="R273" s="276"/>
      <c r="S273" s="64"/>
      <c r="T273" s="64"/>
      <c r="U273" s="64"/>
      <c r="V273" s="64"/>
      <c r="W273" s="64"/>
      <c r="X273" s="64"/>
      <c r="Y273" s="64"/>
      <c r="Z273" s="64"/>
    </row>
    <row r="274" spans="1:26" ht="15.75" customHeight="1">
      <c r="A274" s="57" t="s">
        <v>62</v>
      </c>
      <c r="B274" s="58" t="str">
        <f>IF(ISERROR(VLOOKUP(Salidas!$A274,Inventario!$A$2:$M$21,2,FALSE)),"",VLOOKUP(Salidas!$A274,Inventario!$A$2:$M$21,2,FALSE))</f>
        <v xml:space="preserve">Gardasil </v>
      </c>
      <c r="C274" s="58" t="str">
        <f>IF(ISERROR(VLOOKUP(Salidas!$A274,Inventario!$A$2:$M$21,3,FALSE)),"",VLOOKUP(Salidas!$A274,Inventario!$A$2:$M$21,3,FALSE))</f>
        <v>VPH</v>
      </c>
      <c r="D274" s="59" t="str">
        <f>IF(ISERROR(VLOOKUP(Salidas!$A274,Inventario!$A$2:$M$21,4,FALSE)),"",VLOOKUP(Salidas!$A274,Inventario!$A$2:$M$21,4,FALSE))</f>
        <v>IPS FARALLONES</v>
      </c>
      <c r="E274" s="59" t="str">
        <f>IF(ISERROR(VLOOKUP(Salidas!$A274,Inventario!$A$2:$M$21,5,FALSE)),"",VLOOKUP(Salidas!$A274,Inventario!$A$2:$M$21,5,FALSE))</f>
        <v>Merck</v>
      </c>
      <c r="F274" s="60" t="str">
        <f>IF(ISERROR(VLOOKUP(Salidas!$A274,Inventario!$A$2:$M$21,6,FALSE)),"",VLOOKUP(Salidas!$A274,Inventario!$A$2:$M$21,6,FALSE))</f>
        <v>1600</v>
      </c>
      <c r="G274" s="274">
        <f>IF(ISERROR(VLOOKUP(Salidas!$A274,Inventario!$A$2:$M$21,7,FALSE)),,VLOOKUP(Salidas!$A274,Inventario!$A$2:$M$21,7,FALSE))</f>
        <v>1</v>
      </c>
      <c r="H274" s="275">
        <f>IF(ISERROR(VLOOKUP(Salidas!$A274,Inventario!$A$2:$M$21,8,FALSE)),,VLOOKUP(Salidas!$A274,Inventario!$A$2:$M$21,8,FALSE))</f>
        <v>20</v>
      </c>
      <c r="I274" s="275">
        <f>IF(ISERROR(VLOOKUP(Salidas!$A274,Inventario!$A$2:$M$21,9,FALSE)),,VLOOKUP(Salidas!$A274,Inventario!$A$2:$M$21,9,FALSE))</f>
        <v>20</v>
      </c>
      <c r="J274" s="269">
        <v>44543</v>
      </c>
      <c r="K274" s="62" t="s">
        <v>168</v>
      </c>
      <c r="L274" s="270">
        <f>IF(ISERROR(VLOOKUP(Salidas!$K274,Entradas!$H$1:$I$412,2,FALSE)),"",VLOOKUP(Salidas!$K274,Entradas!$H$1:$I$412,2,FALSE))</f>
        <v>44865</v>
      </c>
      <c r="M274" s="63">
        <v>1</v>
      </c>
      <c r="N274" s="276" t="s">
        <v>1928</v>
      </c>
      <c r="O274" s="275">
        <f>IF(Salidas!$N274="Particular",VLOOKUP(Salidas!$A274,'PPTO Conservador'!$D$1:$L$26,8,0),IF(Salidas!$N274="Complementario",VLOOKUP(Salidas!$A274,'PPTO Conservador'!$D$1:$L$26,9,FALSE),))</f>
        <v>170000</v>
      </c>
      <c r="P274" s="275">
        <f>Salidas!$M274*Salidas!$I274</f>
        <v>20</v>
      </c>
      <c r="Q274" s="275">
        <f>Salidas!$M274*Salidas!$O274</f>
        <v>170000</v>
      </c>
      <c r="R274" s="276"/>
      <c r="S274" s="64"/>
      <c r="T274" s="64"/>
      <c r="U274" s="64"/>
      <c r="V274" s="64"/>
      <c r="W274" s="64"/>
      <c r="X274" s="64"/>
      <c r="Y274" s="64"/>
      <c r="Z274" s="64"/>
    </row>
    <row r="275" spans="1:26" ht="15.75" customHeight="1">
      <c r="A275" s="57" t="s">
        <v>47</v>
      </c>
      <c r="B275" s="58" t="str">
        <f>IF(ISERROR(VLOOKUP(Salidas!$A275,Inventario!$A$2:$M$21,2,FALSE)),"",VLOOKUP(Salidas!$A275,Inventario!$A$2:$M$21,2,FALSE))</f>
        <v>Nimenrix</v>
      </c>
      <c r="C275" s="58" t="str">
        <f>IF(ISERROR(VLOOKUP(Salidas!$A275,Inventario!$A$2:$M$21,3,FALSE)),"",VLOOKUP(Salidas!$A275,Inventario!$A$2:$M$21,3,FALSE))</f>
        <v>Meningococo</v>
      </c>
      <c r="D275" s="59" t="str">
        <f>IF(ISERROR(VLOOKUP(Salidas!$A275,Inventario!$A$2:$M$21,4,FALSE)),"",VLOOKUP(Salidas!$A275,Inventario!$A$2:$M$21,4,FALSE))</f>
        <v>Cobo Medical</v>
      </c>
      <c r="E275" s="59" t="str">
        <f>IF(ISERROR(VLOOKUP(Salidas!$A275,Inventario!$A$2:$M$21,5,FALSE)),"",VLOOKUP(Salidas!$A275,Inventario!$A$2:$M$21,5,FALSE))</f>
        <v>Pfizer</v>
      </c>
      <c r="F275" s="60" t="str">
        <f>IF(ISERROR(VLOOKUP(Salidas!$A275,Inventario!$A$2:$M$21,6,FALSE)),"",VLOOKUP(Salidas!$A275,Inventario!$A$2:$M$21,6,FALSE))</f>
        <v>3904</v>
      </c>
      <c r="G275" s="274">
        <f>IF(ISERROR(VLOOKUP(Salidas!$A275,Inventario!$A$2:$M$21,7,FALSE)),,VLOOKUP(Salidas!$A275,Inventario!$A$2:$M$21,7,FALSE))</f>
        <v>1</v>
      </c>
      <c r="H275" s="275">
        <f>IF(ISERROR(VLOOKUP(Salidas!$A275,Inventario!$A$2:$M$21,8,FALSE)),,VLOOKUP(Salidas!$A275,Inventario!$A$2:$M$21,8,FALSE))</f>
        <v>427</v>
      </c>
      <c r="I275" s="275">
        <f>IF(ISERROR(VLOOKUP(Salidas!$A275,Inventario!$A$2:$M$21,9,FALSE)),,VLOOKUP(Salidas!$A275,Inventario!$A$2:$M$21,9,FALSE))</f>
        <v>427</v>
      </c>
      <c r="J275" s="269">
        <v>44543</v>
      </c>
      <c r="K275" s="62" t="s">
        <v>177</v>
      </c>
      <c r="L275" s="270">
        <f>IF(ISERROR(VLOOKUP(Salidas!$K275,Entradas!$H$1:$I$412,2,FALSE)),"",VLOOKUP(Salidas!$K275,Entradas!$H$1:$I$412,2,FALSE))</f>
        <v>44915</v>
      </c>
      <c r="M275" s="63">
        <v>1</v>
      </c>
      <c r="N275" s="276" t="s">
        <v>1928</v>
      </c>
      <c r="O275" s="275">
        <f>IF(Salidas!$N275="Particular",VLOOKUP(Salidas!$A275,'PPTO Conservador'!$D$1:$L$26,8,0),IF(Salidas!$N275="Complementario",VLOOKUP(Salidas!$A275,'PPTO Conservador'!$D$1:$L$26,9,FALSE),))</f>
        <v>170000</v>
      </c>
      <c r="P275" s="275">
        <f>Salidas!$M275*Salidas!$I275</f>
        <v>427</v>
      </c>
      <c r="Q275" s="275">
        <f>Salidas!$M275*Salidas!$O275</f>
        <v>170000</v>
      </c>
      <c r="R275" s="276"/>
      <c r="S275" s="64"/>
      <c r="T275" s="64"/>
      <c r="U275" s="64"/>
      <c r="V275" s="64"/>
      <c r="W275" s="64"/>
      <c r="X275" s="64"/>
      <c r="Y275" s="64"/>
      <c r="Z275" s="64"/>
    </row>
    <row r="276" spans="1:26" ht="15.75" customHeight="1">
      <c r="A276" s="57" t="s">
        <v>108</v>
      </c>
      <c r="B276" s="58" t="str">
        <f>IF(ISERROR(VLOOKUP(Salidas!$A276,Inventario!$A$2:$M$21,2,FALSE)),"",VLOOKUP(Salidas!$A276,Inventario!$A$2:$M$21,2,FALSE))</f>
        <v>Priorix</v>
      </c>
      <c r="C276" s="58" t="str">
        <f>IF(ISERROR(VLOOKUP(Salidas!$A276,Inventario!$A$2:$M$21,3,FALSE)),"",VLOOKUP(Salidas!$A276,Inventario!$A$2:$M$21,3,FALSE))</f>
        <v>Rubeola, Sarampion, Paperas</v>
      </c>
      <c r="D276" s="59" t="str">
        <f>IF(ISERROR(VLOOKUP(Salidas!$A276,Inventario!$A$2:$M$21,4,FALSE)),"",VLOOKUP(Salidas!$A276,Inventario!$A$2:$M$21,4,FALSE))</f>
        <v>IPS FARALLONES</v>
      </c>
      <c r="E276" s="59" t="str">
        <f>IF(ISERROR(VLOOKUP(Salidas!$A276,Inventario!$A$2:$M$21,5,FALSE)),"",VLOOKUP(Salidas!$A276,Inventario!$A$2:$M$21,5,FALSE))</f>
        <v>Glaxo</v>
      </c>
      <c r="F276" s="60" t="str">
        <f>IF(ISERROR(VLOOKUP(Salidas!$A276,Inventario!$A$2:$M$21,6,FALSE)),"",VLOOKUP(Salidas!$A276,Inventario!$A$2:$M$21,6,FALSE))</f>
        <v>1000</v>
      </c>
      <c r="G276" s="274">
        <f>IF(ISERROR(VLOOKUP(Salidas!$A276,Inventario!$A$2:$M$21,7,FALSE)),,VLOOKUP(Salidas!$A276,Inventario!$A$2:$M$21,7,FALSE))</f>
        <v>1</v>
      </c>
      <c r="H276" s="275">
        <f>IF(ISERROR(VLOOKUP(Salidas!$A276,Inventario!$A$2:$M$21,8,FALSE)),,VLOOKUP(Salidas!$A276,Inventario!$A$2:$M$21,8,FALSE))</f>
        <v>52</v>
      </c>
      <c r="I276" s="275">
        <f>IF(ISERROR(VLOOKUP(Salidas!$A276,Inventario!$A$2:$M$21,9,FALSE)),,VLOOKUP(Salidas!$A276,Inventario!$A$2:$M$21,9,FALSE))</f>
        <v>52</v>
      </c>
      <c r="J276" s="269">
        <v>44543</v>
      </c>
      <c r="K276" s="62" t="s">
        <v>178</v>
      </c>
      <c r="L276" s="270">
        <f>IF(ISERROR(VLOOKUP(Salidas!$K276,Entradas!$H$1:$I$412,2,FALSE)),"",VLOOKUP(Salidas!$K276,Entradas!$H$1:$I$412,2,FALSE))</f>
        <v>45046</v>
      </c>
      <c r="M276" s="63">
        <v>1</v>
      </c>
      <c r="N276" s="276" t="s">
        <v>1928</v>
      </c>
      <c r="O276" s="275">
        <f>IF(Salidas!$N276="Particular",VLOOKUP(Salidas!$A276,'PPTO Conservador'!$D$1:$L$26,8,0),IF(Salidas!$N276="Complementario",VLOOKUP(Salidas!$A276,'PPTO Conservador'!$D$1:$L$26,9,FALSE),))</f>
        <v>100000</v>
      </c>
      <c r="P276" s="275">
        <f>Salidas!$M276*Salidas!$I276</f>
        <v>52</v>
      </c>
      <c r="Q276" s="275">
        <f>Salidas!$M276*Salidas!$O276</f>
        <v>100000</v>
      </c>
      <c r="R276" s="276"/>
      <c r="S276" s="64"/>
      <c r="T276" s="64"/>
      <c r="U276" s="64"/>
      <c r="V276" s="64"/>
      <c r="W276" s="64"/>
      <c r="X276" s="64"/>
      <c r="Y276" s="64"/>
      <c r="Z276" s="64"/>
    </row>
    <row r="277" spans="1:26" ht="15.75" customHeight="1">
      <c r="A277" s="57" t="s">
        <v>118</v>
      </c>
      <c r="B277" s="58" t="str">
        <f>IF(ISERROR(VLOOKUP(Salidas!$A277,Inventario!$A$2:$M$21,2,FALSE)),"",VLOOKUP(Salidas!$A277,Inventario!$A$2:$M$21,2,FALSE))</f>
        <v>Varivax</v>
      </c>
      <c r="C277" s="58" t="str">
        <f>IF(ISERROR(VLOOKUP(Salidas!$A277,Inventario!$A$2:$M$21,3,FALSE)),"",VLOOKUP(Salidas!$A277,Inventario!$A$2:$M$21,3,FALSE))</f>
        <v>Varicela</v>
      </c>
      <c r="D277" s="59" t="str">
        <f>IF(ISERROR(VLOOKUP(Salidas!$A277,Inventario!$A$2:$M$21,4,FALSE)),"",VLOOKUP(Salidas!$A277,Inventario!$A$2:$M$21,4,FALSE))</f>
        <v>IPS FARALLONES</v>
      </c>
      <c r="E277" s="59" t="str">
        <f>IF(ISERROR(VLOOKUP(Salidas!$A277,Inventario!$A$2:$M$21,5,FALSE)),"",VLOOKUP(Salidas!$A277,Inventario!$A$2:$M$21,5,FALSE))</f>
        <v>Merck</v>
      </c>
      <c r="F277" s="60" t="str">
        <f>IF(ISERROR(VLOOKUP(Salidas!$A277,Inventario!$A$2:$M$21,6,FALSE)),"",VLOOKUP(Salidas!$A277,Inventario!$A$2:$M$21,6,FALSE))</f>
        <v>4500</v>
      </c>
      <c r="G277" s="274">
        <f>IF(ISERROR(VLOOKUP(Salidas!$A277,Inventario!$A$2:$M$21,7,FALSE)),,VLOOKUP(Salidas!$A277,Inventario!$A$2:$M$21,7,FALSE))</f>
        <v>1</v>
      </c>
      <c r="H277" s="275">
        <f>IF(ISERROR(VLOOKUP(Salidas!$A277,Inventario!$A$2:$M$21,8,FALSE)),,VLOOKUP(Salidas!$A277,Inventario!$A$2:$M$21,8,FALSE))</f>
        <v>47</v>
      </c>
      <c r="I277" s="275">
        <f>IF(ISERROR(VLOOKUP(Salidas!$A277,Inventario!$A$2:$M$21,9,FALSE)),,VLOOKUP(Salidas!$A277,Inventario!$A$2:$M$21,9,FALSE))</f>
        <v>47</v>
      </c>
      <c r="J277" s="269">
        <v>44543</v>
      </c>
      <c r="K277" s="62" t="s">
        <v>172</v>
      </c>
      <c r="L277" s="270">
        <f>IF(ISERROR(VLOOKUP(Salidas!$K277,Entradas!$H$1:$I$412,2,FALSE)),"",VLOOKUP(Salidas!$K277,Entradas!$H$1:$I$412,2,FALSE))</f>
        <v>45046</v>
      </c>
      <c r="M277" s="63">
        <v>1</v>
      </c>
      <c r="N277" s="276" t="s">
        <v>1928</v>
      </c>
      <c r="O277" s="275">
        <f>IF(Salidas!$N277="Particular",VLOOKUP(Salidas!$A277,'PPTO Conservador'!$D$1:$L$26,8,0),IF(Salidas!$N277="Complementario",VLOOKUP(Salidas!$A277,'PPTO Conservador'!$D$1:$L$26,9,FALSE),))</f>
        <v>150000</v>
      </c>
      <c r="P277" s="275">
        <f>Salidas!$M277*Salidas!$I277</f>
        <v>47</v>
      </c>
      <c r="Q277" s="275">
        <f>Salidas!$M277*Salidas!$O277</f>
        <v>150000</v>
      </c>
      <c r="R277" s="276"/>
      <c r="S277" s="64"/>
      <c r="T277" s="64"/>
      <c r="U277" s="64"/>
      <c r="V277" s="64"/>
      <c r="W277" s="64"/>
      <c r="X277" s="64"/>
      <c r="Y277" s="64"/>
      <c r="Z277" s="64"/>
    </row>
    <row r="278" spans="1:26" ht="15.75" customHeight="1">
      <c r="A278" s="57" t="s">
        <v>85</v>
      </c>
      <c r="B278" s="58" t="str">
        <f>IF(ISERROR(VLOOKUP(Salidas!$A278,Inventario!$A$2:$M$21,2,FALSE)),"",VLOOKUP(Salidas!$A278,Inventario!$A$2:$M$21,2,FALSE))</f>
        <v xml:space="preserve">Avaxim 80 </v>
      </c>
      <c r="C278" s="58" t="str">
        <f>IF(ISERROR(VLOOKUP(Salidas!$A278,Inventario!$A$2:$M$21,3,FALSE)),"",VLOOKUP(Salidas!$A278,Inventario!$A$2:$M$21,3,FALSE))</f>
        <v>Hepatitis A niño</v>
      </c>
      <c r="D278" s="59" t="str">
        <f>IF(ISERROR(VLOOKUP(Salidas!$A278,Inventario!$A$2:$M$21,4,FALSE)),"",VLOOKUP(Salidas!$A278,Inventario!$A$2:$M$21,4,FALSE))</f>
        <v>IPS FARALLONES</v>
      </c>
      <c r="E278" s="59" t="str">
        <f>IF(ISERROR(VLOOKUP(Salidas!$A278,Inventario!$A$2:$M$21,5,FALSE)),"",VLOOKUP(Salidas!$A278,Inventario!$A$2:$M$21,5,FALSE))</f>
        <v>Sanofi</v>
      </c>
      <c r="F278" s="60" t="str">
        <f>IF(ISERROR(VLOOKUP(Salidas!$A278,Inventario!$A$2:$M$21,6,FALSE)),"",VLOOKUP(Salidas!$A278,Inventario!$A$2:$M$21,6,FALSE))</f>
        <v>2500</v>
      </c>
      <c r="G278" s="274">
        <f>IF(ISERROR(VLOOKUP(Salidas!$A278,Inventario!$A$2:$M$21,7,FALSE)),,VLOOKUP(Salidas!$A278,Inventario!$A$2:$M$21,7,FALSE))</f>
        <v>1</v>
      </c>
      <c r="H278" s="275">
        <f>IF(ISERROR(VLOOKUP(Salidas!$A278,Inventario!$A$2:$M$21,8,FALSE)),,VLOOKUP(Salidas!$A278,Inventario!$A$2:$M$21,8,FALSE))</f>
        <v>153</v>
      </c>
      <c r="I278" s="275">
        <f>IF(ISERROR(VLOOKUP(Salidas!$A278,Inventario!$A$2:$M$21,9,FALSE)),,VLOOKUP(Salidas!$A278,Inventario!$A$2:$M$21,9,FALSE))</f>
        <v>153</v>
      </c>
      <c r="J278" s="269">
        <v>44543</v>
      </c>
      <c r="K278" s="62" t="s">
        <v>183</v>
      </c>
      <c r="L278" s="270">
        <f>IF(ISERROR(VLOOKUP(Salidas!$K278,Entradas!$H$1:$I$412,2,FALSE)),"",VLOOKUP(Salidas!$K278,Entradas!$H$1:$I$412,2,FALSE))</f>
        <v>44957</v>
      </c>
      <c r="M278" s="63">
        <v>1</v>
      </c>
      <c r="N278" s="276" t="s">
        <v>1928</v>
      </c>
      <c r="O278" s="275">
        <f>IF(Salidas!$N278="Particular",VLOOKUP(Salidas!$A278,'PPTO Conservador'!$D$1:$L$26,8,0),IF(Salidas!$N278="Complementario",VLOOKUP(Salidas!$A278,'PPTO Conservador'!$D$1:$L$26,9,FALSE),))</f>
        <v>130000</v>
      </c>
      <c r="P278" s="275">
        <f>Salidas!$M278*Salidas!$I278</f>
        <v>153</v>
      </c>
      <c r="Q278" s="275">
        <f>Salidas!$M278*Salidas!$O278</f>
        <v>130000</v>
      </c>
      <c r="R278" s="276"/>
      <c r="S278" s="64"/>
      <c r="T278" s="64"/>
      <c r="U278" s="64"/>
      <c r="V278" s="64"/>
      <c r="W278" s="64"/>
      <c r="X278" s="64"/>
      <c r="Y278" s="64"/>
      <c r="Z278" s="64"/>
    </row>
    <row r="279" spans="1:26" ht="15.75" customHeight="1">
      <c r="A279" s="57" t="s">
        <v>47</v>
      </c>
      <c r="B279" s="58" t="str">
        <f>IF(ISERROR(VLOOKUP(Salidas!$A279,Inventario!$A$2:$M$21,2,FALSE)),"",VLOOKUP(Salidas!$A279,Inventario!$A$2:$M$21,2,FALSE))</f>
        <v>Nimenrix</v>
      </c>
      <c r="C279" s="58" t="str">
        <f>IF(ISERROR(VLOOKUP(Salidas!$A279,Inventario!$A$2:$M$21,3,FALSE)),"",VLOOKUP(Salidas!$A279,Inventario!$A$2:$M$21,3,FALSE))</f>
        <v>Meningococo</v>
      </c>
      <c r="D279" s="59" t="str">
        <f>IF(ISERROR(VLOOKUP(Salidas!$A279,Inventario!$A$2:$M$21,4,FALSE)),"",VLOOKUP(Salidas!$A279,Inventario!$A$2:$M$21,4,FALSE))</f>
        <v>Cobo Medical</v>
      </c>
      <c r="E279" s="59" t="str">
        <f>IF(ISERROR(VLOOKUP(Salidas!$A279,Inventario!$A$2:$M$21,5,FALSE)),"",VLOOKUP(Salidas!$A279,Inventario!$A$2:$M$21,5,FALSE))</f>
        <v>Pfizer</v>
      </c>
      <c r="F279" s="60" t="str">
        <f>IF(ISERROR(VLOOKUP(Salidas!$A279,Inventario!$A$2:$M$21,6,FALSE)),"",VLOOKUP(Salidas!$A279,Inventario!$A$2:$M$21,6,FALSE))</f>
        <v>3904</v>
      </c>
      <c r="G279" s="274">
        <f>IF(ISERROR(VLOOKUP(Salidas!$A279,Inventario!$A$2:$M$21,7,FALSE)),,VLOOKUP(Salidas!$A279,Inventario!$A$2:$M$21,7,FALSE))</f>
        <v>1</v>
      </c>
      <c r="H279" s="275">
        <f>IF(ISERROR(VLOOKUP(Salidas!$A279,Inventario!$A$2:$M$21,8,FALSE)),,VLOOKUP(Salidas!$A279,Inventario!$A$2:$M$21,8,FALSE))</f>
        <v>427</v>
      </c>
      <c r="I279" s="275">
        <f>IF(ISERROR(VLOOKUP(Salidas!$A279,Inventario!$A$2:$M$21,9,FALSE)),,VLOOKUP(Salidas!$A279,Inventario!$A$2:$M$21,9,FALSE))</f>
        <v>427</v>
      </c>
      <c r="J279" s="269">
        <v>44543</v>
      </c>
      <c r="K279" s="62" t="s">
        <v>177</v>
      </c>
      <c r="L279" s="270">
        <f>IF(ISERROR(VLOOKUP(Salidas!$K279,Entradas!$H$1:$I$412,2,FALSE)),"",VLOOKUP(Salidas!$K279,Entradas!$H$1:$I$412,2,FALSE))</f>
        <v>44915</v>
      </c>
      <c r="M279" s="63">
        <v>1</v>
      </c>
      <c r="N279" s="276" t="s">
        <v>375</v>
      </c>
      <c r="O279" s="275">
        <f>IF(Salidas!$N279="Particular",VLOOKUP(Salidas!$A279,'PPTO Conservador'!$D$1:$L$26,8,0),IF(Salidas!$N279="Complementario",VLOOKUP(Salidas!$A279,'PPTO Conservador'!$D$1:$L$26,9,FALSE),))</f>
        <v>200000</v>
      </c>
      <c r="P279" s="275">
        <f>Salidas!$M279*Salidas!$I279</f>
        <v>427</v>
      </c>
      <c r="Q279" s="275">
        <f>Salidas!$M279*Salidas!$O279</f>
        <v>200000</v>
      </c>
      <c r="R279" s="276"/>
      <c r="S279" s="64"/>
      <c r="T279" s="64"/>
      <c r="U279" s="64"/>
      <c r="V279" s="64"/>
      <c r="W279" s="64"/>
      <c r="X279" s="64"/>
      <c r="Y279" s="64"/>
      <c r="Z279" s="64"/>
    </row>
    <row r="280" spans="1:26" ht="15.75" customHeight="1">
      <c r="A280" s="57" t="s">
        <v>47</v>
      </c>
      <c r="B280" s="58" t="str">
        <f>IF(ISERROR(VLOOKUP(Salidas!$A280,Inventario!$A$2:$M$21,2,FALSE)),"",VLOOKUP(Salidas!$A280,Inventario!$A$2:$M$21,2,FALSE))</f>
        <v>Nimenrix</v>
      </c>
      <c r="C280" s="58" t="str">
        <f>IF(ISERROR(VLOOKUP(Salidas!$A280,Inventario!$A$2:$M$21,3,FALSE)),"",VLOOKUP(Salidas!$A280,Inventario!$A$2:$M$21,3,FALSE))</f>
        <v>Meningococo</v>
      </c>
      <c r="D280" s="59" t="str">
        <f>IF(ISERROR(VLOOKUP(Salidas!$A280,Inventario!$A$2:$M$21,4,FALSE)),"",VLOOKUP(Salidas!$A280,Inventario!$A$2:$M$21,4,FALSE))</f>
        <v>Cobo Medical</v>
      </c>
      <c r="E280" s="59" t="str">
        <f>IF(ISERROR(VLOOKUP(Salidas!$A280,Inventario!$A$2:$M$21,5,FALSE)),"",VLOOKUP(Salidas!$A280,Inventario!$A$2:$M$21,5,FALSE))</f>
        <v>Pfizer</v>
      </c>
      <c r="F280" s="60" t="str">
        <f>IF(ISERROR(VLOOKUP(Salidas!$A280,Inventario!$A$2:$M$21,6,FALSE)),"",VLOOKUP(Salidas!$A280,Inventario!$A$2:$M$21,6,FALSE))</f>
        <v>3904</v>
      </c>
      <c r="G280" s="274">
        <f>IF(ISERROR(VLOOKUP(Salidas!$A280,Inventario!$A$2:$M$21,7,FALSE)),,VLOOKUP(Salidas!$A280,Inventario!$A$2:$M$21,7,FALSE))</f>
        <v>1</v>
      </c>
      <c r="H280" s="275">
        <f>IF(ISERROR(VLOOKUP(Salidas!$A280,Inventario!$A$2:$M$21,8,FALSE)),,VLOOKUP(Salidas!$A280,Inventario!$A$2:$M$21,8,FALSE))</f>
        <v>427</v>
      </c>
      <c r="I280" s="275">
        <f>IF(ISERROR(VLOOKUP(Salidas!$A280,Inventario!$A$2:$M$21,9,FALSE)),,VLOOKUP(Salidas!$A280,Inventario!$A$2:$M$21,9,FALSE))</f>
        <v>427</v>
      </c>
      <c r="J280" s="269">
        <v>44544</v>
      </c>
      <c r="K280" s="62" t="s">
        <v>177</v>
      </c>
      <c r="L280" s="270">
        <f>IF(ISERROR(VLOOKUP(Salidas!$K280,Entradas!$H$1:$I$412,2,FALSE)),"",VLOOKUP(Salidas!$K280,Entradas!$H$1:$I$412,2,FALSE))</f>
        <v>44915</v>
      </c>
      <c r="M280" s="63">
        <v>1</v>
      </c>
      <c r="N280" s="276" t="s">
        <v>375</v>
      </c>
      <c r="O280" s="275">
        <f>IF(Salidas!$N280="Particular",VLOOKUP(Salidas!$A280,'PPTO Conservador'!$D$1:$L$26,8,0),IF(Salidas!$N280="Complementario",VLOOKUP(Salidas!$A280,'PPTO Conservador'!$D$1:$L$26,9,FALSE),))</f>
        <v>200000</v>
      </c>
      <c r="P280" s="275">
        <f>Salidas!$M280*Salidas!$I280</f>
        <v>427</v>
      </c>
      <c r="Q280" s="275">
        <f>Salidas!$M280*Salidas!$O280</f>
        <v>200000</v>
      </c>
      <c r="R280" s="276"/>
      <c r="S280" s="64"/>
      <c r="T280" s="64"/>
      <c r="U280" s="64"/>
      <c r="V280" s="64"/>
      <c r="W280" s="64"/>
      <c r="X280" s="64"/>
      <c r="Y280" s="64"/>
      <c r="Z280" s="64"/>
    </row>
    <row r="281" spans="1:26" ht="15.75" customHeight="1">
      <c r="A281" s="57" t="s">
        <v>47</v>
      </c>
      <c r="B281" s="58" t="str">
        <f>IF(ISERROR(VLOOKUP(Salidas!$A281,Inventario!$A$2:$M$21,2,FALSE)),"",VLOOKUP(Salidas!$A281,Inventario!$A$2:$M$21,2,FALSE))</f>
        <v>Nimenrix</v>
      </c>
      <c r="C281" s="58" t="str">
        <f>IF(ISERROR(VLOOKUP(Salidas!$A281,Inventario!$A$2:$M$21,3,FALSE)),"",VLOOKUP(Salidas!$A281,Inventario!$A$2:$M$21,3,FALSE))</f>
        <v>Meningococo</v>
      </c>
      <c r="D281" s="59" t="str">
        <f>IF(ISERROR(VLOOKUP(Salidas!$A281,Inventario!$A$2:$M$21,4,FALSE)),"",VLOOKUP(Salidas!$A281,Inventario!$A$2:$M$21,4,FALSE))</f>
        <v>Cobo Medical</v>
      </c>
      <c r="E281" s="59" t="str">
        <f>IF(ISERROR(VLOOKUP(Salidas!$A281,Inventario!$A$2:$M$21,5,FALSE)),"",VLOOKUP(Salidas!$A281,Inventario!$A$2:$M$21,5,FALSE))</f>
        <v>Pfizer</v>
      </c>
      <c r="F281" s="60" t="str">
        <f>IF(ISERROR(VLOOKUP(Salidas!$A281,Inventario!$A$2:$M$21,6,FALSE)),"",VLOOKUP(Salidas!$A281,Inventario!$A$2:$M$21,6,FALSE))</f>
        <v>3904</v>
      </c>
      <c r="G281" s="274">
        <f>IF(ISERROR(VLOOKUP(Salidas!$A281,Inventario!$A$2:$M$21,7,FALSE)),,VLOOKUP(Salidas!$A281,Inventario!$A$2:$M$21,7,FALSE))</f>
        <v>1</v>
      </c>
      <c r="H281" s="275">
        <f>IF(ISERROR(VLOOKUP(Salidas!$A281,Inventario!$A$2:$M$21,8,FALSE)),,VLOOKUP(Salidas!$A281,Inventario!$A$2:$M$21,8,FALSE))</f>
        <v>427</v>
      </c>
      <c r="I281" s="275">
        <f>IF(ISERROR(VLOOKUP(Salidas!$A281,Inventario!$A$2:$M$21,9,FALSE)),,VLOOKUP(Salidas!$A281,Inventario!$A$2:$M$21,9,FALSE))</f>
        <v>427</v>
      </c>
      <c r="J281" s="269">
        <v>44544</v>
      </c>
      <c r="K281" s="62" t="s">
        <v>177</v>
      </c>
      <c r="L281" s="270">
        <f>IF(ISERROR(VLOOKUP(Salidas!$K281,Entradas!$H$1:$I$412,2,FALSE)),"",VLOOKUP(Salidas!$K281,Entradas!$H$1:$I$412,2,FALSE))</f>
        <v>44915</v>
      </c>
      <c r="M281" s="63">
        <v>1</v>
      </c>
      <c r="N281" s="276" t="s">
        <v>1928</v>
      </c>
      <c r="O281" s="275">
        <f>IF(Salidas!$N281="Particular",VLOOKUP(Salidas!$A281,'PPTO Conservador'!$D$1:$L$26,8,0),IF(Salidas!$N281="Complementario",VLOOKUP(Salidas!$A281,'PPTO Conservador'!$D$1:$L$26,9,FALSE),))</f>
        <v>170000</v>
      </c>
      <c r="P281" s="275">
        <f>Salidas!$M281*Salidas!$I281</f>
        <v>427</v>
      </c>
      <c r="Q281" s="275">
        <f>Salidas!$M281*Salidas!$O281</f>
        <v>170000</v>
      </c>
      <c r="R281" s="276"/>
      <c r="S281" s="64"/>
      <c r="T281" s="64"/>
      <c r="U281" s="64"/>
      <c r="V281" s="64"/>
      <c r="W281" s="64"/>
      <c r="X281" s="64"/>
      <c r="Y281" s="64"/>
      <c r="Z281" s="64"/>
    </row>
    <row r="282" spans="1:26" ht="15.75" customHeight="1">
      <c r="A282" s="57" t="s">
        <v>85</v>
      </c>
      <c r="B282" s="58" t="str">
        <f>IF(ISERROR(VLOOKUP(Salidas!$A282,Inventario!$A$2:$M$21,2,FALSE)),"",VLOOKUP(Salidas!$A282,Inventario!$A$2:$M$21,2,FALSE))</f>
        <v xml:space="preserve">Avaxim 80 </v>
      </c>
      <c r="C282" s="58" t="str">
        <f>IF(ISERROR(VLOOKUP(Salidas!$A282,Inventario!$A$2:$M$21,3,FALSE)),"",VLOOKUP(Salidas!$A282,Inventario!$A$2:$M$21,3,FALSE))</f>
        <v>Hepatitis A niño</v>
      </c>
      <c r="D282" s="59" t="str">
        <f>IF(ISERROR(VLOOKUP(Salidas!$A282,Inventario!$A$2:$M$21,4,FALSE)),"",VLOOKUP(Salidas!$A282,Inventario!$A$2:$M$21,4,FALSE))</f>
        <v>IPS FARALLONES</v>
      </c>
      <c r="E282" s="59" t="str">
        <f>IF(ISERROR(VLOOKUP(Salidas!$A282,Inventario!$A$2:$M$21,5,FALSE)),"",VLOOKUP(Salidas!$A282,Inventario!$A$2:$M$21,5,FALSE))</f>
        <v>Sanofi</v>
      </c>
      <c r="F282" s="60" t="str">
        <f>IF(ISERROR(VLOOKUP(Salidas!$A282,Inventario!$A$2:$M$21,6,FALSE)),"",VLOOKUP(Salidas!$A282,Inventario!$A$2:$M$21,6,FALSE))</f>
        <v>2500</v>
      </c>
      <c r="G282" s="274">
        <f>IF(ISERROR(VLOOKUP(Salidas!$A282,Inventario!$A$2:$M$21,7,FALSE)),,VLOOKUP(Salidas!$A282,Inventario!$A$2:$M$21,7,FALSE))</f>
        <v>1</v>
      </c>
      <c r="H282" s="275">
        <f>IF(ISERROR(VLOOKUP(Salidas!$A282,Inventario!$A$2:$M$21,8,FALSE)),,VLOOKUP(Salidas!$A282,Inventario!$A$2:$M$21,8,FALSE))</f>
        <v>153</v>
      </c>
      <c r="I282" s="275">
        <f>IF(ISERROR(VLOOKUP(Salidas!$A282,Inventario!$A$2:$M$21,9,FALSE)),,VLOOKUP(Salidas!$A282,Inventario!$A$2:$M$21,9,FALSE))</f>
        <v>153</v>
      </c>
      <c r="J282" s="269">
        <v>44544</v>
      </c>
      <c r="K282" s="62" t="s">
        <v>183</v>
      </c>
      <c r="L282" s="270">
        <f>IF(ISERROR(VLOOKUP(Salidas!$K282,Entradas!$H$1:$I$412,2,FALSE)),"",VLOOKUP(Salidas!$K282,Entradas!$H$1:$I$412,2,FALSE))</f>
        <v>44957</v>
      </c>
      <c r="M282" s="63">
        <v>1</v>
      </c>
      <c r="N282" s="276" t="s">
        <v>1928</v>
      </c>
      <c r="O282" s="275">
        <f>IF(Salidas!$N282="Particular",VLOOKUP(Salidas!$A282,'PPTO Conservador'!$D$1:$L$26,8,0),IF(Salidas!$N282="Complementario",VLOOKUP(Salidas!$A282,'PPTO Conservador'!$D$1:$L$26,9,FALSE),))</f>
        <v>130000</v>
      </c>
      <c r="P282" s="275">
        <f>Salidas!$M282*Salidas!$I282</f>
        <v>153</v>
      </c>
      <c r="Q282" s="275">
        <f>Salidas!$M282*Salidas!$O282</f>
        <v>130000</v>
      </c>
      <c r="R282" s="276"/>
      <c r="S282" s="64"/>
      <c r="T282" s="64"/>
      <c r="U282" s="64"/>
      <c r="V282" s="64"/>
      <c r="W282" s="64"/>
      <c r="X282" s="64"/>
      <c r="Y282" s="64"/>
      <c r="Z282" s="64"/>
    </row>
    <row r="283" spans="1:26" ht="15.75" customHeight="1">
      <c r="A283" s="57" t="s">
        <v>47</v>
      </c>
      <c r="B283" s="58" t="str">
        <f>IF(ISERROR(VLOOKUP(Salidas!$A283,Inventario!$A$2:$M$21,2,FALSE)),"",VLOOKUP(Salidas!$A283,Inventario!$A$2:$M$21,2,FALSE))</f>
        <v>Nimenrix</v>
      </c>
      <c r="C283" s="58" t="str">
        <f>IF(ISERROR(VLOOKUP(Salidas!$A283,Inventario!$A$2:$M$21,3,FALSE)),"",VLOOKUP(Salidas!$A283,Inventario!$A$2:$M$21,3,FALSE))</f>
        <v>Meningococo</v>
      </c>
      <c r="D283" s="59" t="str">
        <f>IF(ISERROR(VLOOKUP(Salidas!$A283,Inventario!$A$2:$M$21,4,FALSE)),"",VLOOKUP(Salidas!$A283,Inventario!$A$2:$M$21,4,FALSE))</f>
        <v>Cobo Medical</v>
      </c>
      <c r="E283" s="59" t="str">
        <f>IF(ISERROR(VLOOKUP(Salidas!$A283,Inventario!$A$2:$M$21,5,FALSE)),"",VLOOKUP(Salidas!$A283,Inventario!$A$2:$M$21,5,FALSE))</f>
        <v>Pfizer</v>
      </c>
      <c r="F283" s="60" t="str">
        <f>IF(ISERROR(VLOOKUP(Salidas!$A283,Inventario!$A$2:$M$21,6,FALSE)),"",VLOOKUP(Salidas!$A283,Inventario!$A$2:$M$21,6,FALSE))</f>
        <v>3904</v>
      </c>
      <c r="G283" s="274">
        <f>IF(ISERROR(VLOOKUP(Salidas!$A283,Inventario!$A$2:$M$21,7,FALSE)),,VLOOKUP(Salidas!$A283,Inventario!$A$2:$M$21,7,FALSE))</f>
        <v>1</v>
      </c>
      <c r="H283" s="275">
        <f>IF(ISERROR(VLOOKUP(Salidas!$A283,Inventario!$A$2:$M$21,8,FALSE)),,VLOOKUP(Salidas!$A283,Inventario!$A$2:$M$21,8,FALSE))</f>
        <v>427</v>
      </c>
      <c r="I283" s="275">
        <f>IF(ISERROR(VLOOKUP(Salidas!$A283,Inventario!$A$2:$M$21,9,FALSE)),,VLOOKUP(Salidas!$A283,Inventario!$A$2:$M$21,9,FALSE))</f>
        <v>427</v>
      </c>
      <c r="J283" s="269">
        <v>44544</v>
      </c>
      <c r="K283" s="62" t="s">
        <v>177</v>
      </c>
      <c r="L283" s="270">
        <f>IF(ISERROR(VLOOKUP(Salidas!$K283,Entradas!$H$1:$I$412,2,FALSE)),"",VLOOKUP(Salidas!$K283,Entradas!$H$1:$I$412,2,FALSE))</f>
        <v>44915</v>
      </c>
      <c r="M283" s="63">
        <v>1</v>
      </c>
      <c r="N283" s="276" t="s">
        <v>1928</v>
      </c>
      <c r="O283" s="275">
        <f>IF(Salidas!$N283="Particular",VLOOKUP(Salidas!$A283,'PPTO Conservador'!$D$1:$L$26,8,0),IF(Salidas!$N283="Complementario",VLOOKUP(Salidas!$A283,'PPTO Conservador'!$D$1:$L$26,9,FALSE),))</f>
        <v>170000</v>
      </c>
      <c r="P283" s="275">
        <f>Salidas!$M283*Salidas!$I283</f>
        <v>427</v>
      </c>
      <c r="Q283" s="275">
        <f>Salidas!$M283*Salidas!$O283</f>
        <v>170000</v>
      </c>
      <c r="R283" s="276"/>
      <c r="S283" s="64"/>
      <c r="T283" s="64"/>
      <c r="U283" s="64"/>
      <c r="V283" s="64"/>
      <c r="W283" s="64"/>
      <c r="X283" s="64"/>
      <c r="Y283" s="64"/>
      <c r="Z283" s="64"/>
    </row>
    <row r="284" spans="1:26" ht="15.75" customHeight="1">
      <c r="A284" s="57" t="s">
        <v>67</v>
      </c>
      <c r="B284" s="58" t="str">
        <f>IF(ISERROR(VLOOKUP(Salidas!$A284,Inventario!$A$2:$M$21,2,FALSE)),"",VLOOKUP(Salidas!$A284,Inventario!$A$2:$M$21,2,FALSE))</f>
        <v>Fluarix</v>
      </c>
      <c r="C284" s="58" t="str">
        <f>IF(ISERROR(VLOOKUP(Salidas!$A284,Inventario!$A$2:$M$21,3,FALSE)),"",VLOOKUP(Salidas!$A284,Inventario!$A$2:$M$21,3,FALSE))</f>
        <v>Influenza Tetra</v>
      </c>
      <c r="D284" s="59" t="str">
        <f>IF(ISERROR(VLOOKUP(Salidas!$A284,Inventario!$A$2:$M$21,4,FALSE)),"",VLOOKUP(Salidas!$A284,Inventario!$A$2:$M$21,4,FALSE))</f>
        <v>Cobo Medical</v>
      </c>
      <c r="E284" s="59" t="str">
        <f>IF(ISERROR(VLOOKUP(Salidas!$A284,Inventario!$A$2:$M$21,5,FALSE)),"",VLOOKUP(Salidas!$A284,Inventario!$A$2:$M$21,5,FALSE))</f>
        <v>Glaxo</v>
      </c>
      <c r="F284" s="60" t="str">
        <f>IF(ISERROR(VLOOKUP(Salidas!$A284,Inventario!$A$2:$M$21,6,FALSE)),"",VLOOKUP(Salidas!$A284,Inventario!$A$2:$M$21,6,FALSE))</f>
        <v>13227</v>
      </c>
      <c r="G284" s="274">
        <f>IF(ISERROR(VLOOKUP(Salidas!$A284,Inventario!$A$2:$M$21,7,FALSE)),,VLOOKUP(Salidas!$A284,Inventario!$A$2:$M$21,7,FALSE))</f>
        <v>1</v>
      </c>
      <c r="H284" s="275">
        <f>IF(ISERROR(VLOOKUP(Salidas!$A284,Inventario!$A$2:$M$21,8,FALSE)),,VLOOKUP(Salidas!$A284,Inventario!$A$2:$M$21,8,FALSE))</f>
        <v>3</v>
      </c>
      <c r="I284" s="275">
        <f>IF(ISERROR(VLOOKUP(Salidas!$A284,Inventario!$A$2:$M$21,9,FALSE)),,VLOOKUP(Salidas!$A284,Inventario!$A$2:$M$21,9,FALSE))</f>
        <v>3</v>
      </c>
      <c r="J284" s="269">
        <v>44544</v>
      </c>
      <c r="K284" s="62" t="s">
        <v>181</v>
      </c>
      <c r="L284" s="270">
        <f>IF(ISERROR(VLOOKUP(Salidas!$K284,Entradas!$H$1:$I$412,2,FALSE)),"",VLOOKUP(Salidas!$K284,Entradas!$H$1:$I$412,2,FALSE))</f>
        <v>44561</v>
      </c>
      <c r="M284" s="63">
        <v>1</v>
      </c>
      <c r="N284" s="276" t="s">
        <v>1928</v>
      </c>
      <c r="O284" s="275">
        <f>IF(Salidas!$N284="Particular",VLOOKUP(Salidas!$A284,'PPTO Conservador'!$D$1:$L$26,8,0),IF(Salidas!$N284="Complementario",VLOOKUP(Salidas!$A284,'PPTO Conservador'!$D$1:$L$26,9,FALSE),))</f>
        <v>60000</v>
      </c>
      <c r="P284" s="275">
        <f>Salidas!$M284*Salidas!$I284</f>
        <v>3</v>
      </c>
      <c r="Q284" s="275">
        <f>Salidas!$M284*Salidas!$O284</f>
        <v>60000</v>
      </c>
      <c r="R284" s="276"/>
      <c r="S284" s="64"/>
      <c r="T284" s="64"/>
      <c r="U284" s="64"/>
      <c r="V284" s="64"/>
      <c r="W284" s="64"/>
      <c r="X284" s="64"/>
      <c r="Y284" s="64"/>
      <c r="Z284" s="64"/>
    </row>
    <row r="285" spans="1:26" ht="15.75" customHeight="1">
      <c r="A285" s="57" t="s">
        <v>47</v>
      </c>
      <c r="B285" s="58" t="str">
        <f>IF(ISERROR(VLOOKUP(Salidas!$A285,Inventario!$A$2:$M$21,2,FALSE)),"",VLOOKUP(Salidas!$A285,Inventario!$A$2:$M$21,2,FALSE))</f>
        <v>Nimenrix</v>
      </c>
      <c r="C285" s="58" t="str">
        <f>IF(ISERROR(VLOOKUP(Salidas!$A285,Inventario!$A$2:$M$21,3,FALSE)),"",VLOOKUP(Salidas!$A285,Inventario!$A$2:$M$21,3,FALSE))</f>
        <v>Meningococo</v>
      </c>
      <c r="D285" s="59" t="str">
        <f>IF(ISERROR(VLOOKUP(Salidas!$A285,Inventario!$A$2:$M$21,4,FALSE)),"",VLOOKUP(Salidas!$A285,Inventario!$A$2:$M$21,4,FALSE))</f>
        <v>Cobo Medical</v>
      </c>
      <c r="E285" s="59" t="str">
        <f>IF(ISERROR(VLOOKUP(Salidas!$A285,Inventario!$A$2:$M$21,5,FALSE)),"",VLOOKUP(Salidas!$A285,Inventario!$A$2:$M$21,5,FALSE))</f>
        <v>Pfizer</v>
      </c>
      <c r="F285" s="60" t="str">
        <f>IF(ISERROR(VLOOKUP(Salidas!$A285,Inventario!$A$2:$M$21,6,FALSE)),"",VLOOKUP(Salidas!$A285,Inventario!$A$2:$M$21,6,FALSE))</f>
        <v>3904</v>
      </c>
      <c r="G285" s="274">
        <f>IF(ISERROR(VLOOKUP(Salidas!$A285,Inventario!$A$2:$M$21,7,FALSE)),,VLOOKUP(Salidas!$A285,Inventario!$A$2:$M$21,7,FALSE))</f>
        <v>1</v>
      </c>
      <c r="H285" s="275">
        <f>IF(ISERROR(VLOOKUP(Salidas!$A285,Inventario!$A$2:$M$21,8,FALSE)),,VLOOKUP(Salidas!$A285,Inventario!$A$2:$M$21,8,FALSE))</f>
        <v>427</v>
      </c>
      <c r="I285" s="275">
        <f>IF(ISERROR(VLOOKUP(Salidas!$A285,Inventario!$A$2:$M$21,9,FALSE)),,VLOOKUP(Salidas!$A285,Inventario!$A$2:$M$21,9,FALSE))</f>
        <v>427</v>
      </c>
      <c r="J285" s="269">
        <v>44546</v>
      </c>
      <c r="K285" s="62" t="s">
        <v>177</v>
      </c>
      <c r="L285" s="270">
        <f>IF(ISERROR(VLOOKUP(Salidas!$K285,Entradas!$H$1:$I$412,2,FALSE)),"",VLOOKUP(Salidas!$K285,Entradas!$H$1:$I$412,2,FALSE))</f>
        <v>44915</v>
      </c>
      <c r="M285" s="63">
        <v>1</v>
      </c>
      <c r="N285" s="276" t="s">
        <v>1928</v>
      </c>
      <c r="O285" s="275">
        <f>IF(Salidas!$N285="Particular",VLOOKUP(Salidas!$A285,'PPTO Conservador'!$D$1:$L$26,8,0),IF(Salidas!$N285="Complementario",VLOOKUP(Salidas!$A285,'PPTO Conservador'!$D$1:$L$26,9,FALSE),))</f>
        <v>170000</v>
      </c>
      <c r="P285" s="275">
        <f>Salidas!$M285*Salidas!$I285</f>
        <v>427</v>
      </c>
      <c r="Q285" s="275">
        <f>Salidas!$M285*Salidas!$O285</f>
        <v>170000</v>
      </c>
      <c r="R285" s="276"/>
      <c r="S285" s="64"/>
      <c r="T285" s="64"/>
      <c r="U285" s="64"/>
      <c r="V285" s="64"/>
      <c r="W285" s="64"/>
      <c r="X285" s="64"/>
      <c r="Y285" s="64"/>
      <c r="Z285" s="64"/>
    </row>
    <row r="286" spans="1:26" ht="15.75" customHeight="1">
      <c r="A286" s="57" t="s">
        <v>77</v>
      </c>
      <c r="B286" s="58" t="str">
        <f>IF(ISERROR(VLOOKUP(Salidas!$A286,Inventario!$A$2:$M$21,2,FALSE)),"",VLOOKUP(Salidas!$A286,Inventario!$A$2:$M$21,2,FALSE))</f>
        <v>Hexaxim</v>
      </c>
      <c r="C286" s="58" t="str">
        <f>IF(ISERROR(VLOOKUP(Salidas!$A286,Inventario!$A$2:$M$21,3,FALSE)),"",VLOOKUP(Salidas!$A286,Inventario!$A$2:$M$21,3,FALSE))</f>
        <v>DPAT + VPI + HIB + HB</v>
      </c>
      <c r="D286" s="59" t="str">
        <f>IF(ISERROR(VLOOKUP(Salidas!$A286,Inventario!$A$2:$M$21,4,FALSE)),"",VLOOKUP(Salidas!$A286,Inventario!$A$2:$M$21,4,FALSE))</f>
        <v>IPS FARALLONES</v>
      </c>
      <c r="E286" s="59" t="str">
        <f>IF(ISERROR(VLOOKUP(Salidas!$A286,Inventario!$A$2:$M$21,5,FALSE)),"",VLOOKUP(Salidas!$A286,Inventario!$A$2:$M$21,5,FALSE))</f>
        <v>Sanofi</v>
      </c>
      <c r="F286" s="60" t="str">
        <f>IF(ISERROR(VLOOKUP(Salidas!$A286,Inventario!$A$2:$M$21,6,FALSE)),"",VLOOKUP(Salidas!$A286,Inventario!$A$2:$M$21,6,FALSE))</f>
        <v>3800</v>
      </c>
      <c r="G286" s="274">
        <f>IF(ISERROR(VLOOKUP(Salidas!$A286,Inventario!$A$2:$M$21,7,FALSE)),,VLOOKUP(Salidas!$A286,Inventario!$A$2:$M$21,7,FALSE))</f>
        <v>1</v>
      </c>
      <c r="H286" s="275">
        <f>IF(ISERROR(VLOOKUP(Salidas!$A286,Inventario!$A$2:$M$21,8,FALSE)),,VLOOKUP(Salidas!$A286,Inventario!$A$2:$M$21,8,FALSE))</f>
        <v>127</v>
      </c>
      <c r="I286" s="275">
        <f>IF(ISERROR(VLOOKUP(Salidas!$A286,Inventario!$A$2:$M$21,9,FALSE)),,VLOOKUP(Salidas!$A286,Inventario!$A$2:$M$21,9,FALSE))</f>
        <v>127</v>
      </c>
      <c r="J286" s="269">
        <v>44546</v>
      </c>
      <c r="K286" s="62" t="s">
        <v>174</v>
      </c>
      <c r="L286" s="270">
        <f>IF(ISERROR(VLOOKUP(Salidas!$K286,Entradas!$H$1:$I$412,2,FALSE)),"",VLOOKUP(Salidas!$K286,Entradas!$H$1:$I$412,2,FALSE))</f>
        <v>44772</v>
      </c>
      <c r="M286" s="63">
        <v>1</v>
      </c>
      <c r="N286" s="276" t="s">
        <v>375</v>
      </c>
      <c r="O286" s="275">
        <f>IF(Salidas!$N286="Particular",VLOOKUP(Salidas!$A286,'PPTO Conservador'!$D$1:$L$26,8,0),IF(Salidas!$N286="Complementario",VLOOKUP(Salidas!$A286,'PPTO Conservador'!$D$1:$L$26,9,FALSE),))</f>
        <v>220000</v>
      </c>
      <c r="P286" s="275">
        <f>Salidas!$M286*Salidas!$I286</f>
        <v>127</v>
      </c>
      <c r="Q286" s="275">
        <f>Salidas!$M286*Salidas!$O286</f>
        <v>220000</v>
      </c>
      <c r="R286" s="276"/>
      <c r="S286" s="64"/>
      <c r="T286" s="64"/>
      <c r="U286" s="64"/>
      <c r="V286" s="64"/>
      <c r="W286" s="64"/>
      <c r="X286" s="64"/>
      <c r="Y286" s="64"/>
      <c r="Z286" s="64"/>
    </row>
    <row r="287" spans="1:26" ht="15.75" customHeight="1">
      <c r="A287" s="57" t="s">
        <v>54</v>
      </c>
      <c r="B287" s="58" t="str">
        <f>IF(ISERROR(VLOOKUP(Salidas!$A287,Inventario!$A$2:$M$21,2,FALSE)),"",VLOOKUP(Salidas!$A287,Inventario!$A$2:$M$21,2,FALSE))</f>
        <v>Prevenar</v>
      </c>
      <c r="C287" s="58" t="str">
        <f>IF(ISERROR(VLOOKUP(Salidas!$A287,Inventario!$A$2:$M$21,3,FALSE)),"",VLOOKUP(Salidas!$A287,Inventario!$A$2:$M$21,3,FALSE))</f>
        <v>Neumococo 13V</v>
      </c>
      <c r="D287" s="59" t="str">
        <f>IF(ISERROR(VLOOKUP(Salidas!$A287,Inventario!$A$2:$M$21,4,FALSE)),"",VLOOKUP(Salidas!$A287,Inventario!$A$2:$M$21,4,FALSE))</f>
        <v>Cobo Medical</v>
      </c>
      <c r="E287" s="59" t="str">
        <f>IF(ISERROR(VLOOKUP(Salidas!$A287,Inventario!$A$2:$M$21,5,FALSE)),"",VLOOKUP(Salidas!$A287,Inventario!$A$2:$M$21,5,FALSE))</f>
        <v>Pfizer</v>
      </c>
      <c r="F287" s="60" t="str">
        <f>IF(ISERROR(VLOOKUP(Salidas!$A287,Inventario!$A$2:$M$21,6,FALSE)),"",VLOOKUP(Salidas!$A287,Inventario!$A$2:$M$21,6,FALSE))</f>
        <v>2156</v>
      </c>
      <c r="G287" s="274">
        <f>IF(ISERROR(VLOOKUP(Salidas!$A287,Inventario!$A$2:$M$21,7,FALSE)),,VLOOKUP(Salidas!$A287,Inventario!$A$2:$M$21,7,FALSE))</f>
        <v>1</v>
      </c>
      <c r="H287" s="275">
        <f>IF(ISERROR(VLOOKUP(Salidas!$A287,Inventario!$A$2:$M$21,8,FALSE)),,VLOOKUP(Salidas!$A287,Inventario!$A$2:$M$21,8,FALSE))</f>
        <v>257</v>
      </c>
      <c r="I287" s="275">
        <f>IF(ISERROR(VLOOKUP(Salidas!$A287,Inventario!$A$2:$M$21,9,FALSE)),,VLOOKUP(Salidas!$A287,Inventario!$A$2:$M$21,9,FALSE))</f>
        <v>257</v>
      </c>
      <c r="J287" s="269">
        <v>44546</v>
      </c>
      <c r="K287" s="62" t="s">
        <v>167</v>
      </c>
      <c r="L287" s="270">
        <f>IF(ISERROR(VLOOKUP(Salidas!$K287,Entradas!$H$1:$I$412,2,FALSE)),"",VLOOKUP(Salidas!$K287,Entradas!$H$1:$I$412,2,FALSE))</f>
        <v>44865</v>
      </c>
      <c r="M287" s="63">
        <v>1</v>
      </c>
      <c r="N287" s="276" t="s">
        <v>375</v>
      </c>
      <c r="O287" s="275">
        <f>IF(Salidas!$N287="Particular",VLOOKUP(Salidas!$A287,'PPTO Conservador'!$D$1:$L$26,8,0),IF(Salidas!$N287="Complementario",VLOOKUP(Salidas!$A287,'PPTO Conservador'!$D$1:$L$26,9,FALSE),))</f>
        <v>235000</v>
      </c>
      <c r="P287" s="275">
        <f>Salidas!$M287*Salidas!$I287</f>
        <v>257</v>
      </c>
      <c r="Q287" s="275">
        <f>Salidas!$M287*Salidas!$O287</f>
        <v>235000</v>
      </c>
      <c r="R287" s="276"/>
      <c r="S287" s="64"/>
      <c r="T287" s="64"/>
      <c r="U287" s="64"/>
      <c r="V287" s="64"/>
      <c r="W287" s="64"/>
      <c r="X287" s="64"/>
      <c r="Y287" s="64"/>
      <c r="Z287" s="64"/>
    </row>
    <row r="288" spans="1:26" ht="15.75" customHeight="1">
      <c r="A288" s="57" t="s">
        <v>96</v>
      </c>
      <c r="B288" s="58" t="str">
        <f>IF(ISERROR(VLOOKUP(Salidas!$A288,Inventario!$A$2:$M$21,2,FALSE)),"",VLOOKUP(Salidas!$A288,Inventario!$A$2:$M$21,2,FALSE))</f>
        <v>Rotateq</v>
      </c>
      <c r="C288" s="58" t="str">
        <f>IF(ISERROR(VLOOKUP(Salidas!$A288,Inventario!$A$2:$M$21,3,FALSE)),"",VLOOKUP(Salidas!$A288,Inventario!$A$2:$M$21,3,FALSE))</f>
        <v>Rotavirus Vivo Atenuado</v>
      </c>
      <c r="D288" s="59" t="str">
        <f>IF(ISERROR(VLOOKUP(Salidas!$A288,Inventario!$A$2:$M$21,4,FALSE)),"",VLOOKUP(Salidas!$A288,Inventario!$A$2:$M$21,4,FALSE))</f>
        <v>IPS FARALLONES</v>
      </c>
      <c r="E288" s="59" t="str">
        <f>IF(ISERROR(VLOOKUP(Salidas!$A288,Inventario!$A$2:$M$21,5,FALSE)),"",VLOOKUP(Salidas!$A288,Inventario!$A$2:$M$21,5,FALSE))</f>
        <v>Merck</v>
      </c>
      <c r="F288" s="60" t="str">
        <f>IF(ISERROR(VLOOKUP(Salidas!$A288,Inventario!$A$2:$M$21,6,FALSE)),"",VLOOKUP(Salidas!$A288,Inventario!$A$2:$M$21,6,FALSE))</f>
        <v>1800</v>
      </c>
      <c r="G288" s="274">
        <f>IF(ISERROR(VLOOKUP(Salidas!$A288,Inventario!$A$2:$M$21,7,FALSE)),,VLOOKUP(Salidas!$A288,Inventario!$A$2:$M$21,7,FALSE))</f>
        <v>1</v>
      </c>
      <c r="H288" s="275">
        <f>IF(ISERROR(VLOOKUP(Salidas!$A288,Inventario!$A$2:$M$21,8,FALSE)),,VLOOKUP(Salidas!$A288,Inventario!$A$2:$M$21,8,FALSE))</f>
        <v>109</v>
      </c>
      <c r="I288" s="275">
        <f>IF(ISERROR(VLOOKUP(Salidas!$A288,Inventario!$A$2:$M$21,9,FALSE)),,VLOOKUP(Salidas!$A288,Inventario!$A$2:$M$21,9,FALSE))</f>
        <v>109</v>
      </c>
      <c r="J288" s="269">
        <v>44546</v>
      </c>
      <c r="K288" s="62" t="s">
        <v>182</v>
      </c>
      <c r="L288" s="270">
        <f>IF(ISERROR(VLOOKUP(Salidas!$K288,Entradas!$H$1:$I$412,2,FALSE)),"",VLOOKUP(Salidas!$K288,Entradas!$H$1:$I$412,2,FALSE))</f>
        <v>44973</v>
      </c>
      <c r="M288" s="63">
        <v>1</v>
      </c>
      <c r="N288" s="276" t="s">
        <v>375</v>
      </c>
      <c r="O288" s="275">
        <f>IF(Salidas!$N288="Particular",VLOOKUP(Salidas!$A288,'PPTO Conservador'!$D$1:$L$26,8,0),IF(Salidas!$N288="Complementario",VLOOKUP(Salidas!$A288,'PPTO Conservador'!$D$1:$L$26,9,FALSE),))</f>
        <v>210000</v>
      </c>
      <c r="P288" s="275">
        <f>Salidas!$M288*Salidas!$I288</f>
        <v>109</v>
      </c>
      <c r="Q288" s="275">
        <f>Salidas!$M288*Salidas!$O288</f>
        <v>210000</v>
      </c>
      <c r="R288" s="276"/>
      <c r="S288" s="64"/>
      <c r="T288" s="64"/>
      <c r="U288" s="64"/>
      <c r="V288" s="64"/>
      <c r="W288" s="64"/>
      <c r="X288" s="64"/>
      <c r="Y288" s="64"/>
      <c r="Z288" s="64"/>
    </row>
    <row r="289" spans="1:26" ht="15.75" customHeight="1">
      <c r="A289" s="57" t="s">
        <v>67</v>
      </c>
      <c r="B289" s="58" t="str">
        <f>IF(ISERROR(VLOOKUP(Salidas!$A289,Inventario!$A$2:$M$21,2,FALSE)),"",VLOOKUP(Salidas!$A289,Inventario!$A$2:$M$21,2,FALSE))</f>
        <v>Fluarix</v>
      </c>
      <c r="C289" s="58" t="str">
        <f>IF(ISERROR(VLOOKUP(Salidas!$A289,Inventario!$A$2:$M$21,3,FALSE)),"",VLOOKUP(Salidas!$A289,Inventario!$A$2:$M$21,3,FALSE))</f>
        <v>Influenza Tetra</v>
      </c>
      <c r="D289" s="59" t="str">
        <f>IF(ISERROR(VLOOKUP(Salidas!$A289,Inventario!$A$2:$M$21,4,FALSE)),"",VLOOKUP(Salidas!$A289,Inventario!$A$2:$M$21,4,FALSE))</f>
        <v>Cobo Medical</v>
      </c>
      <c r="E289" s="59" t="str">
        <f>IF(ISERROR(VLOOKUP(Salidas!$A289,Inventario!$A$2:$M$21,5,FALSE)),"",VLOOKUP(Salidas!$A289,Inventario!$A$2:$M$21,5,FALSE))</f>
        <v>Glaxo</v>
      </c>
      <c r="F289" s="60" t="str">
        <f>IF(ISERROR(VLOOKUP(Salidas!$A289,Inventario!$A$2:$M$21,6,FALSE)),"",VLOOKUP(Salidas!$A289,Inventario!$A$2:$M$21,6,FALSE))</f>
        <v>13227</v>
      </c>
      <c r="G289" s="274">
        <f>IF(ISERROR(VLOOKUP(Salidas!$A289,Inventario!$A$2:$M$21,7,FALSE)),,VLOOKUP(Salidas!$A289,Inventario!$A$2:$M$21,7,FALSE))</f>
        <v>1</v>
      </c>
      <c r="H289" s="275">
        <f>IF(ISERROR(VLOOKUP(Salidas!$A289,Inventario!$A$2:$M$21,8,FALSE)),,VLOOKUP(Salidas!$A289,Inventario!$A$2:$M$21,8,FALSE))</f>
        <v>3</v>
      </c>
      <c r="I289" s="275">
        <f>IF(ISERROR(VLOOKUP(Salidas!$A289,Inventario!$A$2:$M$21,9,FALSE)),,VLOOKUP(Salidas!$A289,Inventario!$A$2:$M$21,9,FALSE))</f>
        <v>3</v>
      </c>
      <c r="J289" s="269">
        <v>44546</v>
      </c>
      <c r="K289" s="62" t="s">
        <v>181</v>
      </c>
      <c r="L289" s="270">
        <f>IF(ISERROR(VLOOKUP(Salidas!$K289,Entradas!$H$1:$I$412,2,FALSE)),"",VLOOKUP(Salidas!$K289,Entradas!$H$1:$I$412,2,FALSE))</f>
        <v>44561</v>
      </c>
      <c r="M289" s="63">
        <v>1</v>
      </c>
      <c r="N289" s="276" t="s">
        <v>375</v>
      </c>
      <c r="O289" s="275">
        <f>IF(Salidas!$N289="Particular",VLOOKUP(Salidas!$A289,'PPTO Conservador'!$D$1:$L$26,8,0),IF(Salidas!$N289="Complementario",VLOOKUP(Salidas!$A289,'PPTO Conservador'!$D$1:$L$26,9,FALSE),))</f>
        <v>65000</v>
      </c>
      <c r="P289" s="275">
        <f>Salidas!$M289*Salidas!$I289</f>
        <v>3</v>
      </c>
      <c r="Q289" s="275">
        <f>Salidas!$M289*Salidas!$O289</f>
        <v>65000</v>
      </c>
      <c r="R289" s="276"/>
      <c r="S289" s="64"/>
      <c r="T289" s="64"/>
      <c r="U289" s="64"/>
      <c r="V289" s="64"/>
      <c r="W289" s="64"/>
      <c r="X289" s="64"/>
      <c r="Y289" s="64"/>
      <c r="Z289" s="64"/>
    </row>
    <row r="290" spans="1:26" ht="15.75" customHeight="1">
      <c r="A290" s="57" t="s">
        <v>47</v>
      </c>
      <c r="B290" s="58" t="str">
        <f>IF(ISERROR(VLOOKUP(Salidas!$A290,Inventario!$A$2:$M$21,2,FALSE)),"",VLOOKUP(Salidas!$A290,Inventario!$A$2:$M$21,2,FALSE))</f>
        <v>Nimenrix</v>
      </c>
      <c r="C290" s="58" t="str">
        <f>IF(ISERROR(VLOOKUP(Salidas!$A290,Inventario!$A$2:$M$21,3,FALSE)),"",VLOOKUP(Salidas!$A290,Inventario!$A$2:$M$21,3,FALSE))</f>
        <v>Meningococo</v>
      </c>
      <c r="D290" s="59" t="str">
        <f>IF(ISERROR(VLOOKUP(Salidas!$A290,Inventario!$A$2:$M$21,4,FALSE)),"",VLOOKUP(Salidas!$A290,Inventario!$A$2:$M$21,4,FALSE))</f>
        <v>Cobo Medical</v>
      </c>
      <c r="E290" s="59" t="str">
        <f>IF(ISERROR(VLOOKUP(Salidas!$A290,Inventario!$A$2:$M$21,5,FALSE)),"",VLOOKUP(Salidas!$A290,Inventario!$A$2:$M$21,5,FALSE))</f>
        <v>Pfizer</v>
      </c>
      <c r="F290" s="60" t="str">
        <f>IF(ISERROR(VLOOKUP(Salidas!$A290,Inventario!$A$2:$M$21,6,FALSE)),"",VLOOKUP(Salidas!$A290,Inventario!$A$2:$M$21,6,FALSE))</f>
        <v>3904</v>
      </c>
      <c r="G290" s="274">
        <f>IF(ISERROR(VLOOKUP(Salidas!$A290,Inventario!$A$2:$M$21,7,FALSE)),,VLOOKUP(Salidas!$A290,Inventario!$A$2:$M$21,7,FALSE))</f>
        <v>1</v>
      </c>
      <c r="H290" s="275">
        <f>IF(ISERROR(VLOOKUP(Salidas!$A290,Inventario!$A$2:$M$21,8,FALSE)),,VLOOKUP(Salidas!$A290,Inventario!$A$2:$M$21,8,FALSE))</f>
        <v>427</v>
      </c>
      <c r="I290" s="275">
        <f>IF(ISERROR(VLOOKUP(Salidas!$A290,Inventario!$A$2:$M$21,9,FALSE)),,VLOOKUP(Salidas!$A290,Inventario!$A$2:$M$21,9,FALSE))</f>
        <v>427</v>
      </c>
      <c r="J290" s="269">
        <v>44546</v>
      </c>
      <c r="K290" s="62" t="s">
        <v>173</v>
      </c>
      <c r="L290" s="270">
        <f>IF(ISERROR(VLOOKUP(Salidas!$K290,Entradas!$H$1:$I$412,2,FALSE)),"",VLOOKUP(Salidas!$K290,Entradas!$H$1:$I$412,2,FALSE))</f>
        <v>45077</v>
      </c>
      <c r="M290" s="63">
        <v>1</v>
      </c>
      <c r="N290" s="276" t="s">
        <v>375</v>
      </c>
      <c r="O290" s="275">
        <f>IF(Salidas!$N290="Particular",VLOOKUP(Salidas!$A290,'PPTO Conservador'!$D$1:$L$26,8,0),IF(Salidas!$N290="Complementario",VLOOKUP(Salidas!$A290,'PPTO Conservador'!$D$1:$L$26,9,FALSE),))</f>
        <v>200000</v>
      </c>
      <c r="P290" s="275">
        <f>Salidas!$M290*Salidas!$I290</f>
        <v>427</v>
      </c>
      <c r="Q290" s="275">
        <f>Salidas!$M290*Salidas!$O290</f>
        <v>200000</v>
      </c>
      <c r="R290" s="276"/>
      <c r="S290" s="64"/>
      <c r="T290" s="64"/>
      <c r="U290" s="64"/>
      <c r="V290" s="64"/>
      <c r="W290" s="64"/>
      <c r="X290" s="64"/>
      <c r="Y290" s="64"/>
      <c r="Z290" s="64"/>
    </row>
    <row r="291" spans="1:26" ht="15.75" customHeight="1">
      <c r="A291" s="57" t="s">
        <v>77</v>
      </c>
      <c r="B291" s="58" t="str">
        <f>IF(ISERROR(VLOOKUP(Salidas!$A291,Inventario!$A$2:$M$21,2,FALSE)),"",VLOOKUP(Salidas!$A291,Inventario!$A$2:$M$21,2,FALSE))</f>
        <v>Hexaxim</v>
      </c>
      <c r="C291" s="58" t="str">
        <f>IF(ISERROR(VLOOKUP(Salidas!$A291,Inventario!$A$2:$M$21,3,FALSE)),"",VLOOKUP(Salidas!$A291,Inventario!$A$2:$M$21,3,FALSE))</f>
        <v>DPAT + VPI + HIB + HB</v>
      </c>
      <c r="D291" s="59" t="str">
        <f>IF(ISERROR(VLOOKUP(Salidas!$A291,Inventario!$A$2:$M$21,4,FALSE)),"",VLOOKUP(Salidas!$A291,Inventario!$A$2:$M$21,4,FALSE))</f>
        <v>IPS FARALLONES</v>
      </c>
      <c r="E291" s="59" t="str">
        <f>IF(ISERROR(VLOOKUP(Salidas!$A291,Inventario!$A$2:$M$21,5,FALSE)),"",VLOOKUP(Salidas!$A291,Inventario!$A$2:$M$21,5,FALSE))</f>
        <v>Sanofi</v>
      </c>
      <c r="F291" s="60" t="str">
        <f>IF(ISERROR(VLOOKUP(Salidas!$A291,Inventario!$A$2:$M$21,6,FALSE)),"",VLOOKUP(Salidas!$A291,Inventario!$A$2:$M$21,6,FALSE))</f>
        <v>3800</v>
      </c>
      <c r="G291" s="274">
        <f>IF(ISERROR(VLOOKUP(Salidas!$A291,Inventario!$A$2:$M$21,7,FALSE)),,VLOOKUP(Salidas!$A291,Inventario!$A$2:$M$21,7,FALSE))</f>
        <v>1</v>
      </c>
      <c r="H291" s="275">
        <f>IF(ISERROR(VLOOKUP(Salidas!$A291,Inventario!$A$2:$M$21,8,FALSE)),,VLOOKUP(Salidas!$A291,Inventario!$A$2:$M$21,8,FALSE))</f>
        <v>127</v>
      </c>
      <c r="I291" s="275">
        <f>IF(ISERROR(VLOOKUP(Salidas!$A291,Inventario!$A$2:$M$21,9,FALSE)),,VLOOKUP(Salidas!$A291,Inventario!$A$2:$M$21,9,FALSE))</f>
        <v>127</v>
      </c>
      <c r="J291" s="269">
        <v>44547</v>
      </c>
      <c r="K291" s="62" t="s">
        <v>174</v>
      </c>
      <c r="L291" s="270">
        <f>IF(ISERROR(VLOOKUP(Salidas!$K291,Entradas!$H$1:$I$412,2,FALSE)),"",VLOOKUP(Salidas!$K291,Entradas!$H$1:$I$412,2,FALSE))</f>
        <v>44772</v>
      </c>
      <c r="M291" s="63">
        <v>1</v>
      </c>
      <c r="N291" s="276" t="s">
        <v>1928</v>
      </c>
      <c r="O291" s="275">
        <f>IF(Salidas!$N291="Particular",VLOOKUP(Salidas!$A291,'PPTO Conservador'!$D$1:$L$26,8,0),IF(Salidas!$N291="Complementario",VLOOKUP(Salidas!$A291,'PPTO Conservador'!$D$1:$L$26,9,FALSE),))</f>
        <v>210000</v>
      </c>
      <c r="P291" s="275">
        <f>Salidas!$M291*Salidas!$I291</f>
        <v>127</v>
      </c>
      <c r="Q291" s="275">
        <f>Salidas!$M291*Salidas!$O291</f>
        <v>210000</v>
      </c>
      <c r="R291" s="276"/>
      <c r="S291" s="64"/>
      <c r="T291" s="64"/>
      <c r="U291" s="64"/>
      <c r="V291" s="64"/>
      <c r="W291" s="64"/>
      <c r="X291" s="64"/>
      <c r="Y291" s="64"/>
      <c r="Z291" s="64"/>
    </row>
    <row r="292" spans="1:26" ht="15.75" customHeight="1">
      <c r="A292" s="57" t="s">
        <v>54</v>
      </c>
      <c r="B292" s="58" t="str">
        <f>IF(ISERROR(VLOOKUP(Salidas!$A292,Inventario!$A$2:$M$21,2,FALSE)),"",VLOOKUP(Salidas!$A292,Inventario!$A$2:$M$21,2,FALSE))</f>
        <v>Prevenar</v>
      </c>
      <c r="C292" s="58" t="str">
        <f>IF(ISERROR(VLOOKUP(Salidas!$A292,Inventario!$A$2:$M$21,3,FALSE)),"",VLOOKUP(Salidas!$A292,Inventario!$A$2:$M$21,3,FALSE))</f>
        <v>Neumococo 13V</v>
      </c>
      <c r="D292" s="59" t="str">
        <f>IF(ISERROR(VLOOKUP(Salidas!$A292,Inventario!$A$2:$M$21,4,FALSE)),"",VLOOKUP(Salidas!$A292,Inventario!$A$2:$M$21,4,FALSE))</f>
        <v>Cobo Medical</v>
      </c>
      <c r="E292" s="59" t="str">
        <f>IF(ISERROR(VLOOKUP(Salidas!$A292,Inventario!$A$2:$M$21,5,FALSE)),"",VLOOKUP(Salidas!$A292,Inventario!$A$2:$M$21,5,FALSE))</f>
        <v>Pfizer</v>
      </c>
      <c r="F292" s="60" t="str">
        <f>IF(ISERROR(VLOOKUP(Salidas!$A292,Inventario!$A$2:$M$21,6,FALSE)),"",VLOOKUP(Salidas!$A292,Inventario!$A$2:$M$21,6,FALSE))</f>
        <v>2156</v>
      </c>
      <c r="G292" s="274">
        <f>IF(ISERROR(VLOOKUP(Salidas!$A292,Inventario!$A$2:$M$21,7,FALSE)),,VLOOKUP(Salidas!$A292,Inventario!$A$2:$M$21,7,FALSE))</f>
        <v>1</v>
      </c>
      <c r="H292" s="275">
        <f>IF(ISERROR(VLOOKUP(Salidas!$A292,Inventario!$A$2:$M$21,8,FALSE)),,VLOOKUP(Salidas!$A292,Inventario!$A$2:$M$21,8,FALSE))</f>
        <v>257</v>
      </c>
      <c r="I292" s="275">
        <f>IF(ISERROR(VLOOKUP(Salidas!$A292,Inventario!$A$2:$M$21,9,FALSE)),,VLOOKUP(Salidas!$A292,Inventario!$A$2:$M$21,9,FALSE))</f>
        <v>257</v>
      </c>
      <c r="J292" s="269">
        <v>44547</v>
      </c>
      <c r="K292" s="62" t="s">
        <v>167</v>
      </c>
      <c r="L292" s="270">
        <f>IF(ISERROR(VLOOKUP(Salidas!$K292,Entradas!$H$1:$I$412,2,FALSE)),"",VLOOKUP(Salidas!$K292,Entradas!$H$1:$I$412,2,FALSE))</f>
        <v>44865</v>
      </c>
      <c r="M292" s="63">
        <v>1</v>
      </c>
      <c r="N292" s="276" t="s">
        <v>1928</v>
      </c>
      <c r="O292" s="275">
        <f>IF(Salidas!$N292="Particular",VLOOKUP(Salidas!$A292,'PPTO Conservador'!$D$1:$L$26,8,0),IF(Salidas!$N292="Complementario",VLOOKUP(Salidas!$A292,'PPTO Conservador'!$D$1:$L$26,9,FALSE),))</f>
        <v>225000</v>
      </c>
      <c r="P292" s="275">
        <f>Salidas!$M292*Salidas!$I292</f>
        <v>257</v>
      </c>
      <c r="Q292" s="275">
        <f>Salidas!$M292*Salidas!$O292</f>
        <v>225000</v>
      </c>
      <c r="R292" s="276"/>
      <c r="S292" s="64"/>
      <c r="T292" s="64"/>
      <c r="U292" s="64"/>
      <c r="V292" s="64"/>
      <c r="W292" s="64"/>
      <c r="X292" s="64"/>
      <c r="Y292" s="64"/>
      <c r="Z292" s="64"/>
    </row>
    <row r="293" spans="1:26" ht="15.75" customHeight="1">
      <c r="A293" s="57" t="s">
        <v>96</v>
      </c>
      <c r="B293" s="58" t="str">
        <f>IF(ISERROR(VLOOKUP(Salidas!$A293,Inventario!$A$2:$M$21,2,FALSE)),"",VLOOKUP(Salidas!$A293,Inventario!$A$2:$M$21,2,FALSE))</f>
        <v>Rotateq</v>
      </c>
      <c r="C293" s="58" t="str">
        <f>IF(ISERROR(VLOOKUP(Salidas!$A293,Inventario!$A$2:$M$21,3,FALSE)),"",VLOOKUP(Salidas!$A293,Inventario!$A$2:$M$21,3,FALSE))</f>
        <v>Rotavirus Vivo Atenuado</v>
      </c>
      <c r="D293" s="59" t="str">
        <f>IF(ISERROR(VLOOKUP(Salidas!$A293,Inventario!$A$2:$M$21,4,FALSE)),"",VLOOKUP(Salidas!$A293,Inventario!$A$2:$M$21,4,FALSE))</f>
        <v>IPS FARALLONES</v>
      </c>
      <c r="E293" s="59" t="str">
        <f>IF(ISERROR(VLOOKUP(Salidas!$A293,Inventario!$A$2:$M$21,5,FALSE)),"",VLOOKUP(Salidas!$A293,Inventario!$A$2:$M$21,5,FALSE))</f>
        <v>Merck</v>
      </c>
      <c r="F293" s="60" t="str">
        <f>IF(ISERROR(VLOOKUP(Salidas!$A293,Inventario!$A$2:$M$21,6,FALSE)),"",VLOOKUP(Salidas!$A293,Inventario!$A$2:$M$21,6,FALSE))</f>
        <v>1800</v>
      </c>
      <c r="G293" s="274">
        <f>IF(ISERROR(VLOOKUP(Salidas!$A293,Inventario!$A$2:$M$21,7,FALSE)),,VLOOKUP(Salidas!$A293,Inventario!$A$2:$M$21,7,FALSE))</f>
        <v>1</v>
      </c>
      <c r="H293" s="275">
        <f>IF(ISERROR(VLOOKUP(Salidas!$A293,Inventario!$A$2:$M$21,8,FALSE)),,VLOOKUP(Salidas!$A293,Inventario!$A$2:$M$21,8,FALSE))</f>
        <v>109</v>
      </c>
      <c r="I293" s="275">
        <f>IF(ISERROR(VLOOKUP(Salidas!$A293,Inventario!$A$2:$M$21,9,FALSE)),,VLOOKUP(Salidas!$A293,Inventario!$A$2:$M$21,9,FALSE))</f>
        <v>109</v>
      </c>
      <c r="J293" s="269">
        <v>44547</v>
      </c>
      <c r="K293" s="62" t="s">
        <v>182</v>
      </c>
      <c r="L293" s="270">
        <f>IF(ISERROR(VLOOKUP(Salidas!$K293,Entradas!$H$1:$I$412,2,FALSE)),"",VLOOKUP(Salidas!$K293,Entradas!$H$1:$I$412,2,FALSE))</f>
        <v>44973</v>
      </c>
      <c r="M293" s="63">
        <v>1</v>
      </c>
      <c r="N293" s="276" t="s">
        <v>1928</v>
      </c>
      <c r="O293" s="275">
        <f>IF(Salidas!$N293="Particular",VLOOKUP(Salidas!$A293,'PPTO Conservador'!$D$1:$L$26,8,0),IF(Salidas!$N293="Complementario",VLOOKUP(Salidas!$A293,'PPTO Conservador'!$D$1:$L$26,9,FALSE),))</f>
        <v>190000</v>
      </c>
      <c r="P293" s="275">
        <f>Salidas!$M293*Salidas!$I293</f>
        <v>109</v>
      </c>
      <c r="Q293" s="275">
        <f>Salidas!$M293*Salidas!$O293</f>
        <v>190000</v>
      </c>
      <c r="R293" s="276"/>
      <c r="S293" s="64"/>
      <c r="T293" s="64"/>
      <c r="U293" s="64"/>
      <c r="V293" s="64"/>
      <c r="W293" s="64"/>
      <c r="X293" s="64"/>
      <c r="Y293" s="64"/>
      <c r="Z293" s="64"/>
    </row>
    <row r="294" spans="1:26" ht="15.75" customHeight="1">
      <c r="A294" s="57" t="s">
        <v>47</v>
      </c>
      <c r="B294" s="58" t="str">
        <f>IF(ISERROR(VLOOKUP(Salidas!$A294,Inventario!$A$2:$M$21,2,FALSE)),"",VLOOKUP(Salidas!$A294,Inventario!$A$2:$M$21,2,FALSE))</f>
        <v>Nimenrix</v>
      </c>
      <c r="C294" s="58" t="str">
        <f>IF(ISERROR(VLOOKUP(Salidas!$A294,Inventario!$A$2:$M$21,3,FALSE)),"",VLOOKUP(Salidas!$A294,Inventario!$A$2:$M$21,3,FALSE))</f>
        <v>Meningococo</v>
      </c>
      <c r="D294" s="59" t="str">
        <f>IF(ISERROR(VLOOKUP(Salidas!$A294,Inventario!$A$2:$M$21,4,FALSE)),"",VLOOKUP(Salidas!$A294,Inventario!$A$2:$M$21,4,FALSE))</f>
        <v>Cobo Medical</v>
      </c>
      <c r="E294" s="59" t="str">
        <f>IF(ISERROR(VLOOKUP(Salidas!$A294,Inventario!$A$2:$M$21,5,FALSE)),"",VLOOKUP(Salidas!$A294,Inventario!$A$2:$M$21,5,FALSE))</f>
        <v>Pfizer</v>
      </c>
      <c r="F294" s="60" t="str">
        <f>IF(ISERROR(VLOOKUP(Salidas!$A294,Inventario!$A$2:$M$21,6,FALSE)),"",VLOOKUP(Salidas!$A294,Inventario!$A$2:$M$21,6,FALSE))</f>
        <v>3904</v>
      </c>
      <c r="G294" s="274">
        <f>IF(ISERROR(VLOOKUP(Salidas!$A294,Inventario!$A$2:$M$21,7,FALSE)),,VLOOKUP(Salidas!$A294,Inventario!$A$2:$M$21,7,FALSE))</f>
        <v>1</v>
      </c>
      <c r="H294" s="275">
        <f>IF(ISERROR(VLOOKUP(Salidas!$A294,Inventario!$A$2:$M$21,8,FALSE)),,VLOOKUP(Salidas!$A294,Inventario!$A$2:$M$21,8,FALSE))</f>
        <v>427</v>
      </c>
      <c r="I294" s="275">
        <f>IF(ISERROR(VLOOKUP(Salidas!$A294,Inventario!$A$2:$M$21,9,FALSE)),,VLOOKUP(Salidas!$A294,Inventario!$A$2:$M$21,9,FALSE))</f>
        <v>427</v>
      </c>
      <c r="J294" s="269">
        <v>44548</v>
      </c>
      <c r="K294" s="62" t="s">
        <v>173</v>
      </c>
      <c r="L294" s="270">
        <f>IF(ISERROR(VLOOKUP(Salidas!$K294,Entradas!$H$1:$I$412,2,FALSE)),"",VLOOKUP(Salidas!$K294,Entradas!$H$1:$I$412,2,FALSE))</f>
        <v>45077</v>
      </c>
      <c r="M294" s="63">
        <v>1</v>
      </c>
      <c r="N294" s="276" t="s">
        <v>1928</v>
      </c>
      <c r="O294" s="275">
        <f>IF(Salidas!$N294="Particular",VLOOKUP(Salidas!$A294,'PPTO Conservador'!$D$1:$L$26,8,0),IF(Salidas!$N294="Complementario",VLOOKUP(Salidas!$A294,'PPTO Conservador'!$D$1:$L$26,9,FALSE),))</f>
        <v>170000</v>
      </c>
      <c r="P294" s="275">
        <f>Salidas!$M294*Salidas!$I294</f>
        <v>427</v>
      </c>
      <c r="Q294" s="275">
        <f>Salidas!$M294*Salidas!$O294</f>
        <v>170000</v>
      </c>
      <c r="R294" s="276"/>
      <c r="S294" s="64"/>
      <c r="T294" s="64"/>
      <c r="U294" s="64"/>
      <c r="V294" s="64"/>
      <c r="W294" s="64"/>
      <c r="X294" s="64"/>
      <c r="Y294" s="64"/>
      <c r="Z294" s="64"/>
    </row>
    <row r="295" spans="1:26" ht="15.75" customHeight="1">
      <c r="A295" s="57" t="s">
        <v>85</v>
      </c>
      <c r="B295" s="58" t="str">
        <f>IF(ISERROR(VLOOKUP(Salidas!$A295,Inventario!$A$2:$M$21,2,FALSE)),"",VLOOKUP(Salidas!$A295,Inventario!$A$2:$M$21,2,FALSE))</f>
        <v xml:space="preserve">Avaxim 80 </v>
      </c>
      <c r="C295" s="58" t="str">
        <f>IF(ISERROR(VLOOKUP(Salidas!$A295,Inventario!$A$2:$M$21,3,FALSE)),"",VLOOKUP(Salidas!$A295,Inventario!$A$2:$M$21,3,FALSE))</f>
        <v>Hepatitis A niño</v>
      </c>
      <c r="D295" s="59" t="str">
        <f>IF(ISERROR(VLOOKUP(Salidas!$A295,Inventario!$A$2:$M$21,4,FALSE)),"",VLOOKUP(Salidas!$A295,Inventario!$A$2:$M$21,4,FALSE))</f>
        <v>IPS FARALLONES</v>
      </c>
      <c r="E295" s="59" t="str">
        <f>IF(ISERROR(VLOOKUP(Salidas!$A295,Inventario!$A$2:$M$21,5,FALSE)),"",VLOOKUP(Salidas!$A295,Inventario!$A$2:$M$21,5,FALSE))</f>
        <v>Sanofi</v>
      </c>
      <c r="F295" s="60" t="str">
        <f>IF(ISERROR(VLOOKUP(Salidas!$A295,Inventario!$A$2:$M$21,6,FALSE)),"",VLOOKUP(Salidas!$A295,Inventario!$A$2:$M$21,6,FALSE))</f>
        <v>2500</v>
      </c>
      <c r="G295" s="274">
        <f>IF(ISERROR(VLOOKUP(Salidas!$A295,Inventario!$A$2:$M$21,7,FALSE)),,VLOOKUP(Salidas!$A295,Inventario!$A$2:$M$21,7,FALSE))</f>
        <v>1</v>
      </c>
      <c r="H295" s="275">
        <f>IF(ISERROR(VLOOKUP(Salidas!$A295,Inventario!$A$2:$M$21,8,FALSE)),,VLOOKUP(Salidas!$A295,Inventario!$A$2:$M$21,8,FALSE))</f>
        <v>153</v>
      </c>
      <c r="I295" s="275">
        <f>IF(ISERROR(VLOOKUP(Salidas!$A295,Inventario!$A$2:$M$21,9,FALSE)),,VLOOKUP(Salidas!$A295,Inventario!$A$2:$M$21,9,FALSE))</f>
        <v>153</v>
      </c>
      <c r="J295" s="269">
        <v>44548</v>
      </c>
      <c r="K295" s="62" t="s">
        <v>183</v>
      </c>
      <c r="L295" s="270">
        <f>IF(ISERROR(VLOOKUP(Salidas!$K295,Entradas!$H$1:$I$412,2,FALSE)),"",VLOOKUP(Salidas!$K295,Entradas!$H$1:$I$412,2,FALSE))</f>
        <v>44957</v>
      </c>
      <c r="M295" s="63">
        <v>1</v>
      </c>
      <c r="N295" s="276" t="s">
        <v>1928</v>
      </c>
      <c r="O295" s="275">
        <f>IF(Salidas!$N295="Particular",VLOOKUP(Salidas!$A295,'PPTO Conservador'!$D$1:$L$26,8,0),IF(Salidas!$N295="Complementario",VLOOKUP(Salidas!$A295,'PPTO Conservador'!$D$1:$L$26,9,FALSE),))</f>
        <v>130000</v>
      </c>
      <c r="P295" s="275">
        <f>Salidas!$M295*Salidas!$I295</f>
        <v>153</v>
      </c>
      <c r="Q295" s="275">
        <f>Salidas!$M295*Salidas!$O295</f>
        <v>130000</v>
      </c>
      <c r="R295" s="276"/>
      <c r="S295" s="64"/>
      <c r="T295" s="64"/>
      <c r="U295" s="64"/>
      <c r="V295" s="64"/>
      <c r="W295" s="64"/>
      <c r="X295" s="64"/>
      <c r="Y295" s="64"/>
      <c r="Z295" s="64"/>
    </row>
    <row r="296" spans="1:26" ht="15.75" customHeight="1">
      <c r="A296" s="57" t="s">
        <v>77</v>
      </c>
      <c r="B296" s="58" t="str">
        <f>IF(ISERROR(VLOOKUP(Salidas!$A296,Inventario!$A$2:$M$21,2,FALSE)),"",VLOOKUP(Salidas!$A296,Inventario!$A$2:$M$21,2,FALSE))</f>
        <v>Hexaxim</v>
      </c>
      <c r="C296" s="58" t="str">
        <f>IF(ISERROR(VLOOKUP(Salidas!$A296,Inventario!$A$2:$M$21,3,FALSE)),"",VLOOKUP(Salidas!$A296,Inventario!$A$2:$M$21,3,FALSE))</f>
        <v>DPAT + VPI + HIB + HB</v>
      </c>
      <c r="D296" s="59" t="str">
        <f>IF(ISERROR(VLOOKUP(Salidas!$A296,Inventario!$A$2:$M$21,4,FALSE)),"",VLOOKUP(Salidas!$A296,Inventario!$A$2:$M$21,4,FALSE))</f>
        <v>IPS FARALLONES</v>
      </c>
      <c r="E296" s="59" t="str">
        <f>IF(ISERROR(VLOOKUP(Salidas!$A296,Inventario!$A$2:$M$21,5,FALSE)),"",VLOOKUP(Salidas!$A296,Inventario!$A$2:$M$21,5,FALSE))</f>
        <v>Sanofi</v>
      </c>
      <c r="F296" s="60" t="str">
        <f>IF(ISERROR(VLOOKUP(Salidas!$A296,Inventario!$A$2:$M$21,6,FALSE)),"",VLOOKUP(Salidas!$A296,Inventario!$A$2:$M$21,6,FALSE))</f>
        <v>3800</v>
      </c>
      <c r="G296" s="274">
        <f>IF(ISERROR(VLOOKUP(Salidas!$A296,Inventario!$A$2:$M$21,7,FALSE)),,VLOOKUP(Salidas!$A296,Inventario!$A$2:$M$21,7,FALSE))</f>
        <v>1</v>
      </c>
      <c r="H296" s="275">
        <f>IF(ISERROR(VLOOKUP(Salidas!$A296,Inventario!$A$2:$M$21,8,FALSE)),,VLOOKUP(Salidas!$A296,Inventario!$A$2:$M$21,8,FALSE))</f>
        <v>127</v>
      </c>
      <c r="I296" s="275">
        <f>IF(ISERROR(VLOOKUP(Salidas!$A296,Inventario!$A$2:$M$21,9,FALSE)),,VLOOKUP(Salidas!$A296,Inventario!$A$2:$M$21,9,FALSE))</f>
        <v>127</v>
      </c>
      <c r="J296" s="269">
        <v>44550</v>
      </c>
      <c r="K296" s="62" t="s">
        <v>184</v>
      </c>
      <c r="L296" s="270">
        <f>IF(ISERROR(VLOOKUP(Salidas!$K296,Entradas!$H$1:$I$412,2,FALSE)),"",VLOOKUP(Salidas!$K296,Entradas!$H$1:$I$412,2,FALSE))</f>
        <v>44773</v>
      </c>
      <c r="M296" s="63">
        <v>1</v>
      </c>
      <c r="N296" s="276" t="s">
        <v>1928</v>
      </c>
      <c r="O296" s="275">
        <f>IF(Salidas!$N296="Particular",VLOOKUP(Salidas!$A296,'PPTO Conservador'!$D$1:$L$26,8,0),IF(Salidas!$N296="Complementario",VLOOKUP(Salidas!$A296,'PPTO Conservador'!$D$1:$L$26,9,FALSE),))</f>
        <v>210000</v>
      </c>
      <c r="P296" s="275">
        <f>Salidas!$M296*Salidas!$I296</f>
        <v>127</v>
      </c>
      <c r="Q296" s="275">
        <f>Salidas!$M296*Salidas!$O296</f>
        <v>210000</v>
      </c>
      <c r="R296" s="276"/>
      <c r="S296" s="64"/>
      <c r="T296" s="64"/>
      <c r="U296" s="64"/>
      <c r="V296" s="64"/>
      <c r="W296" s="64"/>
      <c r="X296" s="64"/>
      <c r="Y296" s="64"/>
      <c r="Z296" s="64"/>
    </row>
    <row r="297" spans="1:26" ht="15.75" customHeight="1">
      <c r="A297" s="57" t="s">
        <v>54</v>
      </c>
      <c r="B297" s="58" t="str">
        <f>IF(ISERROR(VLOOKUP(Salidas!$A297,Inventario!$A$2:$M$21,2,FALSE)),"",VLOOKUP(Salidas!$A297,Inventario!$A$2:$M$21,2,FALSE))</f>
        <v>Prevenar</v>
      </c>
      <c r="C297" s="58" t="str">
        <f>IF(ISERROR(VLOOKUP(Salidas!$A297,Inventario!$A$2:$M$21,3,FALSE)),"",VLOOKUP(Salidas!$A297,Inventario!$A$2:$M$21,3,FALSE))</f>
        <v>Neumococo 13V</v>
      </c>
      <c r="D297" s="59" t="str">
        <f>IF(ISERROR(VLOOKUP(Salidas!$A297,Inventario!$A$2:$M$21,4,FALSE)),"",VLOOKUP(Salidas!$A297,Inventario!$A$2:$M$21,4,FALSE))</f>
        <v>Cobo Medical</v>
      </c>
      <c r="E297" s="59" t="str">
        <f>IF(ISERROR(VLOOKUP(Salidas!$A297,Inventario!$A$2:$M$21,5,FALSE)),"",VLOOKUP(Salidas!$A297,Inventario!$A$2:$M$21,5,FALSE))</f>
        <v>Pfizer</v>
      </c>
      <c r="F297" s="60" t="str">
        <f>IF(ISERROR(VLOOKUP(Salidas!$A297,Inventario!$A$2:$M$21,6,FALSE)),"",VLOOKUP(Salidas!$A297,Inventario!$A$2:$M$21,6,FALSE))</f>
        <v>2156</v>
      </c>
      <c r="G297" s="274">
        <f>IF(ISERROR(VLOOKUP(Salidas!$A297,Inventario!$A$2:$M$21,7,FALSE)),,VLOOKUP(Salidas!$A297,Inventario!$A$2:$M$21,7,FALSE))</f>
        <v>1</v>
      </c>
      <c r="H297" s="275">
        <f>IF(ISERROR(VLOOKUP(Salidas!$A297,Inventario!$A$2:$M$21,8,FALSE)),,VLOOKUP(Salidas!$A297,Inventario!$A$2:$M$21,8,FALSE))</f>
        <v>257</v>
      </c>
      <c r="I297" s="275">
        <f>IF(ISERROR(VLOOKUP(Salidas!$A297,Inventario!$A$2:$M$21,9,FALSE)),,VLOOKUP(Salidas!$A297,Inventario!$A$2:$M$21,9,FALSE))</f>
        <v>257</v>
      </c>
      <c r="J297" s="269">
        <v>44550</v>
      </c>
      <c r="K297" s="62" t="s">
        <v>167</v>
      </c>
      <c r="L297" s="270">
        <f>IF(ISERROR(VLOOKUP(Salidas!$K297,Entradas!$H$1:$I$412,2,FALSE)),"",VLOOKUP(Salidas!$K297,Entradas!$H$1:$I$412,2,FALSE))</f>
        <v>44865</v>
      </c>
      <c r="M297" s="63">
        <v>1</v>
      </c>
      <c r="N297" s="276" t="s">
        <v>1928</v>
      </c>
      <c r="O297" s="275">
        <f>IF(Salidas!$N297="Particular",VLOOKUP(Salidas!$A297,'PPTO Conservador'!$D$1:$L$26,8,0),IF(Salidas!$N297="Complementario",VLOOKUP(Salidas!$A297,'PPTO Conservador'!$D$1:$L$26,9,FALSE),))</f>
        <v>225000</v>
      </c>
      <c r="P297" s="275">
        <f>Salidas!$M297*Salidas!$I297</f>
        <v>257</v>
      </c>
      <c r="Q297" s="275">
        <f>Salidas!$M297*Salidas!$O297</f>
        <v>225000</v>
      </c>
      <c r="R297" s="276"/>
      <c r="S297" s="64"/>
      <c r="T297" s="64"/>
      <c r="U297" s="64"/>
      <c r="V297" s="64"/>
      <c r="W297" s="64"/>
      <c r="X297" s="64"/>
      <c r="Y297" s="64"/>
      <c r="Z297" s="64"/>
    </row>
    <row r="298" spans="1:26" ht="15.75" customHeight="1">
      <c r="A298" s="57" t="s">
        <v>96</v>
      </c>
      <c r="B298" s="58" t="str">
        <f>IF(ISERROR(VLOOKUP(Salidas!$A298,Inventario!$A$2:$M$21,2,FALSE)),"",VLOOKUP(Salidas!$A298,Inventario!$A$2:$M$21,2,FALSE))</f>
        <v>Rotateq</v>
      </c>
      <c r="C298" s="58" t="str">
        <f>IF(ISERROR(VLOOKUP(Salidas!$A298,Inventario!$A$2:$M$21,3,FALSE)),"",VLOOKUP(Salidas!$A298,Inventario!$A$2:$M$21,3,FALSE))</f>
        <v>Rotavirus Vivo Atenuado</v>
      </c>
      <c r="D298" s="59" t="str">
        <f>IF(ISERROR(VLOOKUP(Salidas!$A298,Inventario!$A$2:$M$21,4,FALSE)),"",VLOOKUP(Salidas!$A298,Inventario!$A$2:$M$21,4,FALSE))</f>
        <v>IPS FARALLONES</v>
      </c>
      <c r="E298" s="59" t="str">
        <f>IF(ISERROR(VLOOKUP(Salidas!$A298,Inventario!$A$2:$M$21,5,FALSE)),"",VLOOKUP(Salidas!$A298,Inventario!$A$2:$M$21,5,FALSE))</f>
        <v>Merck</v>
      </c>
      <c r="F298" s="60" t="str">
        <f>IF(ISERROR(VLOOKUP(Salidas!$A298,Inventario!$A$2:$M$21,6,FALSE)),"",VLOOKUP(Salidas!$A298,Inventario!$A$2:$M$21,6,FALSE))</f>
        <v>1800</v>
      </c>
      <c r="G298" s="274">
        <f>IF(ISERROR(VLOOKUP(Salidas!$A298,Inventario!$A$2:$M$21,7,FALSE)),,VLOOKUP(Salidas!$A298,Inventario!$A$2:$M$21,7,FALSE))</f>
        <v>1</v>
      </c>
      <c r="H298" s="275">
        <f>IF(ISERROR(VLOOKUP(Salidas!$A298,Inventario!$A$2:$M$21,8,FALSE)),,VLOOKUP(Salidas!$A298,Inventario!$A$2:$M$21,8,FALSE))</f>
        <v>109</v>
      </c>
      <c r="I298" s="275">
        <f>IF(ISERROR(VLOOKUP(Salidas!$A298,Inventario!$A$2:$M$21,9,FALSE)),,VLOOKUP(Salidas!$A298,Inventario!$A$2:$M$21,9,FALSE))</f>
        <v>109</v>
      </c>
      <c r="J298" s="269">
        <v>44550</v>
      </c>
      <c r="K298" s="62" t="s">
        <v>182</v>
      </c>
      <c r="L298" s="270">
        <f>IF(ISERROR(VLOOKUP(Salidas!$K298,Entradas!$H$1:$I$412,2,FALSE)),"",VLOOKUP(Salidas!$K298,Entradas!$H$1:$I$412,2,FALSE))</f>
        <v>44973</v>
      </c>
      <c r="M298" s="63">
        <v>1</v>
      </c>
      <c r="N298" s="276" t="s">
        <v>1928</v>
      </c>
      <c r="O298" s="275">
        <f>IF(Salidas!$N298="Particular",VLOOKUP(Salidas!$A298,'PPTO Conservador'!$D$1:$L$26,8,0),IF(Salidas!$N298="Complementario",VLOOKUP(Salidas!$A298,'PPTO Conservador'!$D$1:$L$26,9,FALSE),))</f>
        <v>190000</v>
      </c>
      <c r="P298" s="275">
        <f>Salidas!$M298*Salidas!$I298</f>
        <v>109</v>
      </c>
      <c r="Q298" s="275">
        <f>Salidas!$M298*Salidas!$O298</f>
        <v>190000</v>
      </c>
      <c r="R298" s="276"/>
      <c r="S298" s="64"/>
      <c r="T298" s="64"/>
      <c r="U298" s="64"/>
      <c r="V298" s="64"/>
      <c r="W298" s="64"/>
      <c r="X298" s="64"/>
      <c r="Y298" s="64"/>
      <c r="Z298" s="64"/>
    </row>
    <row r="299" spans="1:26" ht="15.75" customHeight="1">
      <c r="A299" s="57" t="s">
        <v>67</v>
      </c>
      <c r="B299" s="58" t="str">
        <f>IF(ISERROR(VLOOKUP(Salidas!$A299,Inventario!$A$2:$M$21,2,FALSE)),"",VLOOKUP(Salidas!$A299,Inventario!$A$2:$M$21,2,FALSE))</f>
        <v>Fluarix</v>
      </c>
      <c r="C299" s="58" t="str">
        <f>IF(ISERROR(VLOOKUP(Salidas!$A299,Inventario!$A$2:$M$21,3,FALSE)),"",VLOOKUP(Salidas!$A299,Inventario!$A$2:$M$21,3,FALSE))</f>
        <v>Influenza Tetra</v>
      </c>
      <c r="D299" s="59" t="str">
        <f>IF(ISERROR(VLOOKUP(Salidas!$A299,Inventario!$A$2:$M$21,4,FALSE)),"",VLOOKUP(Salidas!$A299,Inventario!$A$2:$M$21,4,FALSE))</f>
        <v>Cobo Medical</v>
      </c>
      <c r="E299" s="59" t="str">
        <f>IF(ISERROR(VLOOKUP(Salidas!$A299,Inventario!$A$2:$M$21,5,FALSE)),"",VLOOKUP(Salidas!$A299,Inventario!$A$2:$M$21,5,FALSE))</f>
        <v>Glaxo</v>
      </c>
      <c r="F299" s="60" t="str">
        <f>IF(ISERROR(VLOOKUP(Salidas!$A299,Inventario!$A$2:$M$21,6,FALSE)),"",VLOOKUP(Salidas!$A299,Inventario!$A$2:$M$21,6,FALSE))</f>
        <v>13227</v>
      </c>
      <c r="G299" s="274">
        <f>IF(ISERROR(VLOOKUP(Salidas!$A299,Inventario!$A$2:$M$21,7,FALSE)),,VLOOKUP(Salidas!$A299,Inventario!$A$2:$M$21,7,FALSE))</f>
        <v>1</v>
      </c>
      <c r="H299" s="275">
        <f>IF(ISERROR(VLOOKUP(Salidas!$A299,Inventario!$A$2:$M$21,8,FALSE)),,VLOOKUP(Salidas!$A299,Inventario!$A$2:$M$21,8,FALSE))</f>
        <v>3</v>
      </c>
      <c r="I299" s="275">
        <f>IF(ISERROR(VLOOKUP(Salidas!$A299,Inventario!$A$2:$M$21,9,FALSE)),,VLOOKUP(Salidas!$A299,Inventario!$A$2:$M$21,9,FALSE))</f>
        <v>3</v>
      </c>
      <c r="J299" s="269">
        <v>44550</v>
      </c>
      <c r="K299" s="62" t="s">
        <v>181</v>
      </c>
      <c r="L299" s="270">
        <f>IF(ISERROR(VLOOKUP(Salidas!$K299,Entradas!$H$1:$I$412,2,FALSE)),"",VLOOKUP(Salidas!$K299,Entradas!$H$1:$I$412,2,FALSE))</f>
        <v>44561</v>
      </c>
      <c r="M299" s="63">
        <v>1</v>
      </c>
      <c r="N299" s="276" t="s">
        <v>1928</v>
      </c>
      <c r="O299" s="275">
        <f>IF(Salidas!$N299="Particular",VLOOKUP(Salidas!$A299,'PPTO Conservador'!$D$1:$L$26,8,0),IF(Salidas!$N299="Complementario",VLOOKUP(Salidas!$A299,'PPTO Conservador'!$D$1:$L$26,9,FALSE),))</f>
        <v>60000</v>
      </c>
      <c r="P299" s="275">
        <f>Salidas!$M299*Salidas!$I299</f>
        <v>3</v>
      </c>
      <c r="Q299" s="275">
        <f>Salidas!$M299*Salidas!$O299</f>
        <v>60000</v>
      </c>
      <c r="R299" s="276"/>
      <c r="S299" s="64"/>
      <c r="T299" s="64"/>
      <c r="U299" s="64"/>
      <c r="V299" s="64"/>
      <c r="W299" s="64"/>
      <c r="X299" s="64"/>
      <c r="Y299" s="64"/>
      <c r="Z299" s="64"/>
    </row>
    <row r="300" spans="1:26" ht="15.75" customHeight="1">
      <c r="A300" s="57" t="s">
        <v>67</v>
      </c>
      <c r="B300" s="58" t="str">
        <f>IF(ISERROR(VLOOKUP(Salidas!$A300,Inventario!$A$2:$M$21,2,FALSE)),"",VLOOKUP(Salidas!$A300,Inventario!$A$2:$M$21,2,FALSE))</f>
        <v>Fluarix</v>
      </c>
      <c r="C300" s="58" t="str">
        <f>IF(ISERROR(VLOOKUP(Salidas!$A300,Inventario!$A$2:$M$21,3,FALSE)),"",VLOOKUP(Salidas!$A300,Inventario!$A$2:$M$21,3,FALSE))</f>
        <v>Influenza Tetra</v>
      </c>
      <c r="D300" s="59" t="str">
        <f>IF(ISERROR(VLOOKUP(Salidas!$A300,Inventario!$A$2:$M$21,4,FALSE)),"",VLOOKUP(Salidas!$A300,Inventario!$A$2:$M$21,4,FALSE))</f>
        <v>Cobo Medical</v>
      </c>
      <c r="E300" s="59" t="str">
        <f>IF(ISERROR(VLOOKUP(Salidas!$A300,Inventario!$A$2:$M$21,5,FALSE)),"",VLOOKUP(Salidas!$A300,Inventario!$A$2:$M$21,5,FALSE))</f>
        <v>Glaxo</v>
      </c>
      <c r="F300" s="60" t="str">
        <f>IF(ISERROR(VLOOKUP(Salidas!$A300,Inventario!$A$2:$M$21,6,FALSE)),"",VLOOKUP(Salidas!$A300,Inventario!$A$2:$M$21,6,FALSE))</f>
        <v>13227</v>
      </c>
      <c r="G300" s="274">
        <f>IF(ISERROR(VLOOKUP(Salidas!$A300,Inventario!$A$2:$M$21,7,FALSE)),,VLOOKUP(Salidas!$A300,Inventario!$A$2:$M$21,7,FALSE))</f>
        <v>1</v>
      </c>
      <c r="H300" s="275">
        <f>IF(ISERROR(VLOOKUP(Salidas!$A300,Inventario!$A$2:$M$21,8,FALSE)),,VLOOKUP(Salidas!$A300,Inventario!$A$2:$M$21,8,FALSE))</f>
        <v>3</v>
      </c>
      <c r="I300" s="275">
        <f>IF(ISERROR(VLOOKUP(Salidas!$A300,Inventario!$A$2:$M$21,9,FALSE)),,VLOOKUP(Salidas!$A300,Inventario!$A$2:$M$21,9,FALSE))</f>
        <v>3</v>
      </c>
      <c r="J300" s="269">
        <v>44551</v>
      </c>
      <c r="K300" s="62" t="s">
        <v>181</v>
      </c>
      <c r="L300" s="270">
        <f>IF(ISERROR(VLOOKUP(Salidas!$K300,Entradas!$H$1:$I$412,2,FALSE)),"",VLOOKUP(Salidas!$K300,Entradas!$H$1:$I$412,2,FALSE))</f>
        <v>44561</v>
      </c>
      <c r="M300" s="63">
        <v>1</v>
      </c>
      <c r="N300" s="276" t="s">
        <v>1928</v>
      </c>
      <c r="O300" s="275">
        <f>IF(Salidas!$N300="Particular",VLOOKUP(Salidas!$A300,'PPTO Conservador'!$D$1:$L$26,8,0),IF(Salidas!$N300="Complementario",VLOOKUP(Salidas!$A300,'PPTO Conservador'!$D$1:$L$26,9,FALSE),))</f>
        <v>60000</v>
      </c>
      <c r="P300" s="275">
        <f>Salidas!$M300*Salidas!$I300</f>
        <v>3</v>
      </c>
      <c r="Q300" s="275">
        <f>Salidas!$M300*Salidas!$O300</f>
        <v>60000</v>
      </c>
      <c r="R300" s="276"/>
      <c r="S300" s="64"/>
      <c r="T300" s="64"/>
      <c r="U300" s="64"/>
      <c r="V300" s="64"/>
      <c r="W300" s="64"/>
      <c r="X300" s="64"/>
      <c r="Y300" s="64"/>
      <c r="Z300" s="64"/>
    </row>
    <row r="301" spans="1:26" ht="15.75" customHeight="1">
      <c r="A301" s="57" t="s">
        <v>47</v>
      </c>
      <c r="B301" s="58" t="str">
        <f>IF(ISERROR(VLOOKUP(Salidas!$A301,Inventario!$A$2:$M$21,2,FALSE)),"",VLOOKUP(Salidas!$A301,Inventario!$A$2:$M$21,2,FALSE))</f>
        <v>Nimenrix</v>
      </c>
      <c r="C301" s="58" t="str">
        <f>IF(ISERROR(VLOOKUP(Salidas!$A301,Inventario!$A$2:$M$21,3,FALSE)),"",VLOOKUP(Salidas!$A301,Inventario!$A$2:$M$21,3,FALSE))</f>
        <v>Meningococo</v>
      </c>
      <c r="D301" s="59" t="str">
        <f>IF(ISERROR(VLOOKUP(Salidas!$A301,Inventario!$A$2:$M$21,4,FALSE)),"",VLOOKUP(Salidas!$A301,Inventario!$A$2:$M$21,4,FALSE))</f>
        <v>Cobo Medical</v>
      </c>
      <c r="E301" s="59" t="str">
        <f>IF(ISERROR(VLOOKUP(Salidas!$A301,Inventario!$A$2:$M$21,5,FALSE)),"",VLOOKUP(Salidas!$A301,Inventario!$A$2:$M$21,5,FALSE))</f>
        <v>Pfizer</v>
      </c>
      <c r="F301" s="60" t="str">
        <f>IF(ISERROR(VLOOKUP(Salidas!$A301,Inventario!$A$2:$M$21,6,FALSE)),"",VLOOKUP(Salidas!$A301,Inventario!$A$2:$M$21,6,FALSE))</f>
        <v>3904</v>
      </c>
      <c r="G301" s="274">
        <f>IF(ISERROR(VLOOKUP(Salidas!$A301,Inventario!$A$2:$M$21,7,FALSE)),,VLOOKUP(Salidas!$A301,Inventario!$A$2:$M$21,7,FALSE))</f>
        <v>1</v>
      </c>
      <c r="H301" s="275">
        <f>IF(ISERROR(VLOOKUP(Salidas!$A301,Inventario!$A$2:$M$21,8,FALSE)),,VLOOKUP(Salidas!$A301,Inventario!$A$2:$M$21,8,FALSE))</f>
        <v>427</v>
      </c>
      <c r="I301" s="275">
        <f>IF(ISERROR(VLOOKUP(Salidas!$A301,Inventario!$A$2:$M$21,9,FALSE)),,VLOOKUP(Salidas!$A301,Inventario!$A$2:$M$21,9,FALSE))</f>
        <v>427</v>
      </c>
      <c r="J301" s="269">
        <v>44551</v>
      </c>
      <c r="K301" s="62" t="s">
        <v>173</v>
      </c>
      <c r="L301" s="270">
        <f>IF(ISERROR(VLOOKUP(Salidas!$K301,Entradas!$H$1:$I$412,2,FALSE)),"",VLOOKUP(Salidas!$K301,Entradas!$H$1:$I$412,2,FALSE))</f>
        <v>45077</v>
      </c>
      <c r="M301" s="63">
        <v>1</v>
      </c>
      <c r="N301" s="276" t="s">
        <v>1928</v>
      </c>
      <c r="O301" s="275">
        <f>IF(Salidas!$N301="Particular",VLOOKUP(Salidas!$A301,'PPTO Conservador'!$D$1:$L$26,8,0),IF(Salidas!$N301="Complementario",VLOOKUP(Salidas!$A301,'PPTO Conservador'!$D$1:$L$26,9,FALSE),))</f>
        <v>170000</v>
      </c>
      <c r="P301" s="275">
        <f>Salidas!$M301*Salidas!$I301</f>
        <v>427</v>
      </c>
      <c r="Q301" s="275">
        <f>Salidas!$M301*Salidas!$O301</f>
        <v>170000</v>
      </c>
      <c r="R301" s="276"/>
      <c r="S301" s="64"/>
      <c r="T301" s="64"/>
      <c r="U301" s="64"/>
      <c r="V301" s="64"/>
      <c r="W301" s="64"/>
      <c r="X301" s="64"/>
      <c r="Y301" s="64"/>
      <c r="Z301" s="64"/>
    </row>
    <row r="302" spans="1:26" ht="15.75" customHeight="1">
      <c r="A302" s="57" t="s">
        <v>67</v>
      </c>
      <c r="B302" s="58" t="str">
        <f>IF(ISERROR(VLOOKUP(Salidas!$A302,Inventario!$A$2:$M$21,2,FALSE)),"",VLOOKUP(Salidas!$A302,Inventario!$A$2:$M$21,2,FALSE))</f>
        <v>Fluarix</v>
      </c>
      <c r="C302" s="58" t="str">
        <f>IF(ISERROR(VLOOKUP(Salidas!$A302,Inventario!$A$2:$M$21,3,FALSE)),"",VLOOKUP(Salidas!$A302,Inventario!$A$2:$M$21,3,FALSE))</f>
        <v>Influenza Tetra</v>
      </c>
      <c r="D302" s="59" t="str">
        <f>IF(ISERROR(VLOOKUP(Salidas!$A302,Inventario!$A$2:$M$21,4,FALSE)),"",VLOOKUP(Salidas!$A302,Inventario!$A$2:$M$21,4,FALSE))</f>
        <v>Cobo Medical</v>
      </c>
      <c r="E302" s="59" t="str">
        <f>IF(ISERROR(VLOOKUP(Salidas!$A302,Inventario!$A$2:$M$21,5,FALSE)),"",VLOOKUP(Salidas!$A302,Inventario!$A$2:$M$21,5,FALSE))</f>
        <v>Glaxo</v>
      </c>
      <c r="F302" s="60" t="str">
        <f>IF(ISERROR(VLOOKUP(Salidas!$A302,Inventario!$A$2:$M$21,6,FALSE)),"",VLOOKUP(Salidas!$A302,Inventario!$A$2:$M$21,6,FALSE))</f>
        <v>13227</v>
      </c>
      <c r="G302" s="274">
        <f>IF(ISERROR(VLOOKUP(Salidas!$A302,Inventario!$A$2:$M$21,7,FALSE)),,VLOOKUP(Salidas!$A302,Inventario!$A$2:$M$21,7,FALSE))</f>
        <v>1</v>
      </c>
      <c r="H302" s="275">
        <f>IF(ISERROR(VLOOKUP(Salidas!$A302,Inventario!$A$2:$M$21,8,FALSE)),,VLOOKUP(Salidas!$A302,Inventario!$A$2:$M$21,8,FALSE))</f>
        <v>3</v>
      </c>
      <c r="I302" s="275">
        <f>IF(ISERROR(VLOOKUP(Salidas!$A302,Inventario!$A$2:$M$21,9,FALSE)),,VLOOKUP(Salidas!$A302,Inventario!$A$2:$M$21,9,FALSE))</f>
        <v>3</v>
      </c>
      <c r="J302" s="269">
        <v>44552</v>
      </c>
      <c r="K302" s="62" t="s">
        <v>181</v>
      </c>
      <c r="L302" s="270">
        <f>IF(ISERROR(VLOOKUP(Salidas!$K302,Entradas!$H$1:$I$412,2,FALSE)),"",VLOOKUP(Salidas!$K302,Entradas!$H$1:$I$412,2,FALSE))</f>
        <v>44561</v>
      </c>
      <c r="M302" s="63">
        <v>1</v>
      </c>
      <c r="N302" s="276" t="s">
        <v>1928</v>
      </c>
      <c r="O302" s="275">
        <f>IF(Salidas!$N302="Particular",VLOOKUP(Salidas!$A302,'PPTO Conservador'!$D$1:$L$26,8,0),IF(Salidas!$N302="Complementario",VLOOKUP(Salidas!$A302,'PPTO Conservador'!$D$1:$L$26,9,FALSE),))</f>
        <v>60000</v>
      </c>
      <c r="P302" s="275">
        <f>Salidas!$M302*Salidas!$I302</f>
        <v>3</v>
      </c>
      <c r="Q302" s="275">
        <f>Salidas!$M302*Salidas!$O302</f>
        <v>60000</v>
      </c>
      <c r="R302" s="276"/>
      <c r="S302" s="64"/>
      <c r="T302" s="64"/>
      <c r="U302" s="64"/>
      <c r="V302" s="64"/>
      <c r="W302" s="64"/>
      <c r="X302" s="64"/>
      <c r="Y302" s="64"/>
      <c r="Z302" s="64"/>
    </row>
    <row r="303" spans="1:26" ht="15.75" customHeight="1">
      <c r="A303" s="57" t="s">
        <v>47</v>
      </c>
      <c r="B303" s="58" t="str">
        <f>IF(ISERROR(VLOOKUP(Salidas!$A303,Inventario!$A$2:$M$21,2,FALSE)),"",VLOOKUP(Salidas!$A303,Inventario!$A$2:$M$21,2,FALSE))</f>
        <v>Nimenrix</v>
      </c>
      <c r="C303" s="58" t="str">
        <f>IF(ISERROR(VLOOKUP(Salidas!$A303,Inventario!$A$2:$M$21,3,FALSE)),"",VLOOKUP(Salidas!$A303,Inventario!$A$2:$M$21,3,FALSE))</f>
        <v>Meningococo</v>
      </c>
      <c r="D303" s="59" t="str">
        <f>IF(ISERROR(VLOOKUP(Salidas!$A303,Inventario!$A$2:$M$21,4,FALSE)),"",VLOOKUP(Salidas!$A303,Inventario!$A$2:$M$21,4,FALSE))</f>
        <v>Cobo Medical</v>
      </c>
      <c r="E303" s="59" t="str">
        <f>IF(ISERROR(VLOOKUP(Salidas!$A303,Inventario!$A$2:$M$21,5,FALSE)),"",VLOOKUP(Salidas!$A303,Inventario!$A$2:$M$21,5,FALSE))</f>
        <v>Pfizer</v>
      </c>
      <c r="F303" s="60" t="str">
        <f>IF(ISERROR(VLOOKUP(Salidas!$A303,Inventario!$A$2:$M$21,6,FALSE)),"",VLOOKUP(Salidas!$A303,Inventario!$A$2:$M$21,6,FALSE))</f>
        <v>3904</v>
      </c>
      <c r="G303" s="274">
        <f>IF(ISERROR(VLOOKUP(Salidas!$A303,Inventario!$A$2:$M$21,7,FALSE)),,VLOOKUP(Salidas!$A303,Inventario!$A$2:$M$21,7,FALSE))</f>
        <v>1</v>
      </c>
      <c r="H303" s="275">
        <f>IF(ISERROR(VLOOKUP(Salidas!$A303,Inventario!$A$2:$M$21,8,FALSE)),,VLOOKUP(Salidas!$A303,Inventario!$A$2:$M$21,8,FALSE))</f>
        <v>427</v>
      </c>
      <c r="I303" s="275">
        <f>IF(ISERROR(VLOOKUP(Salidas!$A303,Inventario!$A$2:$M$21,9,FALSE)),,VLOOKUP(Salidas!$A303,Inventario!$A$2:$M$21,9,FALSE))</f>
        <v>427</v>
      </c>
      <c r="J303" s="269">
        <v>44554</v>
      </c>
      <c r="K303" s="62" t="s">
        <v>173</v>
      </c>
      <c r="L303" s="270">
        <f>IF(ISERROR(VLOOKUP(Salidas!$K303,Entradas!$H$1:$I$412,2,FALSE)),"",VLOOKUP(Salidas!$K303,Entradas!$H$1:$I$412,2,FALSE))</f>
        <v>45077</v>
      </c>
      <c r="M303" s="63">
        <v>1</v>
      </c>
      <c r="N303" s="276" t="s">
        <v>1928</v>
      </c>
      <c r="O303" s="275">
        <f>IF(Salidas!$N303="Particular",VLOOKUP(Salidas!$A303,'PPTO Conservador'!$D$1:$L$26,8,0),IF(Salidas!$N303="Complementario",VLOOKUP(Salidas!$A303,'PPTO Conservador'!$D$1:$L$26,9,FALSE),))</f>
        <v>170000</v>
      </c>
      <c r="P303" s="275">
        <f>Salidas!$M303*Salidas!$I303</f>
        <v>427</v>
      </c>
      <c r="Q303" s="275">
        <f>Salidas!$M303*Salidas!$O303</f>
        <v>170000</v>
      </c>
      <c r="R303" s="276"/>
      <c r="S303" s="64"/>
      <c r="T303" s="64"/>
      <c r="U303" s="64"/>
      <c r="V303" s="64"/>
      <c r="W303" s="64"/>
      <c r="X303" s="64"/>
      <c r="Y303" s="64"/>
      <c r="Z303" s="64"/>
    </row>
    <row r="304" spans="1:26" ht="15.75" customHeight="1">
      <c r="A304" s="57" t="s">
        <v>77</v>
      </c>
      <c r="B304" s="58" t="str">
        <f>IF(ISERROR(VLOOKUP(Salidas!$A304,Inventario!$A$2:$M$21,2,FALSE)),"",VLOOKUP(Salidas!$A304,Inventario!$A$2:$M$21,2,FALSE))</f>
        <v>Hexaxim</v>
      </c>
      <c r="C304" s="58" t="str">
        <f>IF(ISERROR(VLOOKUP(Salidas!$A304,Inventario!$A$2:$M$21,3,FALSE)),"",VLOOKUP(Salidas!$A304,Inventario!$A$2:$M$21,3,FALSE))</f>
        <v>DPAT + VPI + HIB + HB</v>
      </c>
      <c r="D304" s="59" t="str">
        <f>IF(ISERROR(VLOOKUP(Salidas!$A304,Inventario!$A$2:$M$21,4,FALSE)),"",VLOOKUP(Salidas!$A304,Inventario!$A$2:$M$21,4,FALSE))</f>
        <v>IPS FARALLONES</v>
      </c>
      <c r="E304" s="59" t="str">
        <f>IF(ISERROR(VLOOKUP(Salidas!$A304,Inventario!$A$2:$M$21,5,FALSE)),"",VLOOKUP(Salidas!$A304,Inventario!$A$2:$M$21,5,FALSE))</f>
        <v>Sanofi</v>
      </c>
      <c r="F304" s="60" t="str">
        <f>IF(ISERROR(VLOOKUP(Salidas!$A304,Inventario!$A$2:$M$21,6,FALSE)),"",VLOOKUP(Salidas!$A304,Inventario!$A$2:$M$21,6,FALSE))</f>
        <v>3800</v>
      </c>
      <c r="G304" s="274">
        <f>IF(ISERROR(VLOOKUP(Salidas!$A304,Inventario!$A$2:$M$21,7,FALSE)),,VLOOKUP(Salidas!$A304,Inventario!$A$2:$M$21,7,FALSE))</f>
        <v>1</v>
      </c>
      <c r="H304" s="275">
        <f>IF(ISERROR(VLOOKUP(Salidas!$A304,Inventario!$A$2:$M$21,8,FALSE)),,VLOOKUP(Salidas!$A304,Inventario!$A$2:$M$21,8,FALSE))</f>
        <v>127</v>
      </c>
      <c r="I304" s="275">
        <f>IF(ISERROR(VLOOKUP(Salidas!$A304,Inventario!$A$2:$M$21,9,FALSE)),,VLOOKUP(Salidas!$A304,Inventario!$A$2:$M$21,9,FALSE))</f>
        <v>127</v>
      </c>
      <c r="J304" s="269">
        <v>44557</v>
      </c>
      <c r="K304" s="62" t="s">
        <v>184</v>
      </c>
      <c r="L304" s="270">
        <f>IF(ISERROR(VLOOKUP(Salidas!$K304,Entradas!$H$1:$I$412,2,FALSE)),"",VLOOKUP(Salidas!$K304,Entradas!$H$1:$I$412,2,FALSE))</f>
        <v>44773</v>
      </c>
      <c r="M304" s="63">
        <v>1</v>
      </c>
      <c r="N304" s="276" t="s">
        <v>1928</v>
      </c>
      <c r="O304" s="275">
        <f>IF(Salidas!$N304="Particular",VLOOKUP(Salidas!$A304,'PPTO Conservador'!$D$1:$L$26,8,0),IF(Salidas!$N304="Complementario",VLOOKUP(Salidas!$A304,'PPTO Conservador'!$D$1:$L$26,9,FALSE),))</f>
        <v>210000</v>
      </c>
      <c r="P304" s="275">
        <f>Salidas!$M304*Salidas!$I304</f>
        <v>127</v>
      </c>
      <c r="Q304" s="275">
        <f>Salidas!$M304*Salidas!$O304</f>
        <v>210000</v>
      </c>
      <c r="R304" s="276"/>
      <c r="S304" s="64"/>
      <c r="T304" s="64"/>
      <c r="U304" s="64"/>
      <c r="V304" s="64"/>
      <c r="W304" s="64"/>
      <c r="X304" s="64"/>
      <c r="Y304" s="64"/>
      <c r="Z304" s="64"/>
    </row>
    <row r="305" spans="1:26" ht="15.75" customHeight="1">
      <c r="A305" s="57" t="s">
        <v>54</v>
      </c>
      <c r="B305" s="58" t="str">
        <f>IF(ISERROR(VLOOKUP(Salidas!$A305,Inventario!$A$2:$M$21,2,FALSE)),"",VLOOKUP(Salidas!$A305,Inventario!$A$2:$M$21,2,FALSE))</f>
        <v>Prevenar</v>
      </c>
      <c r="C305" s="58" t="str">
        <f>IF(ISERROR(VLOOKUP(Salidas!$A305,Inventario!$A$2:$M$21,3,FALSE)),"",VLOOKUP(Salidas!$A305,Inventario!$A$2:$M$21,3,FALSE))</f>
        <v>Neumococo 13V</v>
      </c>
      <c r="D305" s="59" t="str">
        <f>IF(ISERROR(VLOOKUP(Salidas!$A305,Inventario!$A$2:$M$21,4,FALSE)),"",VLOOKUP(Salidas!$A305,Inventario!$A$2:$M$21,4,FALSE))</f>
        <v>Cobo Medical</v>
      </c>
      <c r="E305" s="59" t="str">
        <f>IF(ISERROR(VLOOKUP(Salidas!$A305,Inventario!$A$2:$M$21,5,FALSE)),"",VLOOKUP(Salidas!$A305,Inventario!$A$2:$M$21,5,FALSE))</f>
        <v>Pfizer</v>
      </c>
      <c r="F305" s="60" t="str">
        <f>IF(ISERROR(VLOOKUP(Salidas!$A305,Inventario!$A$2:$M$21,6,FALSE)),"",VLOOKUP(Salidas!$A305,Inventario!$A$2:$M$21,6,FALSE))</f>
        <v>2156</v>
      </c>
      <c r="G305" s="274">
        <f>IF(ISERROR(VLOOKUP(Salidas!$A305,Inventario!$A$2:$M$21,7,FALSE)),,VLOOKUP(Salidas!$A305,Inventario!$A$2:$M$21,7,FALSE))</f>
        <v>1</v>
      </c>
      <c r="H305" s="275">
        <f>IF(ISERROR(VLOOKUP(Salidas!$A305,Inventario!$A$2:$M$21,8,FALSE)),,VLOOKUP(Salidas!$A305,Inventario!$A$2:$M$21,8,FALSE))</f>
        <v>257</v>
      </c>
      <c r="I305" s="275">
        <f>IF(ISERROR(VLOOKUP(Salidas!$A305,Inventario!$A$2:$M$21,9,FALSE)),,VLOOKUP(Salidas!$A305,Inventario!$A$2:$M$21,9,FALSE))</f>
        <v>257</v>
      </c>
      <c r="J305" s="269">
        <v>44557</v>
      </c>
      <c r="K305" s="62" t="s">
        <v>167</v>
      </c>
      <c r="L305" s="270">
        <f>IF(ISERROR(VLOOKUP(Salidas!$K305,Entradas!$H$1:$I$412,2,FALSE)),"",VLOOKUP(Salidas!$K305,Entradas!$H$1:$I$412,2,FALSE))</f>
        <v>44865</v>
      </c>
      <c r="M305" s="63">
        <v>1</v>
      </c>
      <c r="N305" s="276" t="s">
        <v>1928</v>
      </c>
      <c r="O305" s="275">
        <f>IF(Salidas!$N305="Particular",VLOOKUP(Salidas!$A305,'PPTO Conservador'!$D$1:$L$26,8,0),IF(Salidas!$N305="Complementario",VLOOKUP(Salidas!$A305,'PPTO Conservador'!$D$1:$L$26,9,FALSE),))</f>
        <v>225000</v>
      </c>
      <c r="P305" s="275">
        <f>Salidas!$M305*Salidas!$I305</f>
        <v>257</v>
      </c>
      <c r="Q305" s="275">
        <f>Salidas!$M305*Salidas!$O305</f>
        <v>225000</v>
      </c>
      <c r="R305" s="276"/>
      <c r="S305" s="64"/>
      <c r="T305" s="64"/>
      <c r="U305" s="64"/>
      <c r="V305" s="64"/>
      <c r="W305" s="64"/>
      <c r="X305" s="64"/>
      <c r="Y305" s="64"/>
      <c r="Z305" s="64"/>
    </row>
    <row r="306" spans="1:26" ht="15.75" customHeight="1">
      <c r="A306" s="57" t="s">
        <v>96</v>
      </c>
      <c r="B306" s="58" t="str">
        <f>IF(ISERROR(VLOOKUP(Salidas!$A306,Inventario!$A$2:$M$21,2,FALSE)),"",VLOOKUP(Salidas!$A306,Inventario!$A$2:$M$21,2,FALSE))</f>
        <v>Rotateq</v>
      </c>
      <c r="C306" s="58" t="str">
        <f>IF(ISERROR(VLOOKUP(Salidas!$A306,Inventario!$A$2:$M$21,3,FALSE)),"",VLOOKUP(Salidas!$A306,Inventario!$A$2:$M$21,3,FALSE))</f>
        <v>Rotavirus Vivo Atenuado</v>
      </c>
      <c r="D306" s="59" t="str">
        <f>IF(ISERROR(VLOOKUP(Salidas!$A306,Inventario!$A$2:$M$21,4,FALSE)),"",VLOOKUP(Salidas!$A306,Inventario!$A$2:$M$21,4,FALSE))</f>
        <v>IPS FARALLONES</v>
      </c>
      <c r="E306" s="59" t="str">
        <f>IF(ISERROR(VLOOKUP(Salidas!$A306,Inventario!$A$2:$M$21,5,FALSE)),"",VLOOKUP(Salidas!$A306,Inventario!$A$2:$M$21,5,FALSE))</f>
        <v>Merck</v>
      </c>
      <c r="F306" s="60" t="str">
        <f>IF(ISERROR(VLOOKUP(Salidas!$A306,Inventario!$A$2:$M$21,6,FALSE)),"",VLOOKUP(Salidas!$A306,Inventario!$A$2:$M$21,6,FALSE))</f>
        <v>1800</v>
      </c>
      <c r="G306" s="274">
        <f>IF(ISERROR(VLOOKUP(Salidas!$A306,Inventario!$A$2:$M$21,7,FALSE)),,VLOOKUP(Salidas!$A306,Inventario!$A$2:$M$21,7,FALSE))</f>
        <v>1</v>
      </c>
      <c r="H306" s="275">
        <f>IF(ISERROR(VLOOKUP(Salidas!$A306,Inventario!$A$2:$M$21,8,FALSE)),,VLOOKUP(Salidas!$A306,Inventario!$A$2:$M$21,8,FALSE))</f>
        <v>109</v>
      </c>
      <c r="I306" s="275">
        <f>IF(ISERROR(VLOOKUP(Salidas!$A306,Inventario!$A$2:$M$21,9,FALSE)),,VLOOKUP(Salidas!$A306,Inventario!$A$2:$M$21,9,FALSE))</f>
        <v>109</v>
      </c>
      <c r="J306" s="269">
        <v>44557</v>
      </c>
      <c r="K306" s="62" t="s">
        <v>182</v>
      </c>
      <c r="L306" s="270">
        <f>IF(ISERROR(VLOOKUP(Salidas!$K306,Entradas!$H$1:$I$412,2,FALSE)),"",VLOOKUP(Salidas!$K306,Entradas!$H$1:$I$412,2,FALSE))</f>
        <v>44973</v>
      </c>
      <c r="M306" s="63">
        <v>1</v>
      </c>
      <c r="N306" s="276" t="s">
        <v>1928</v>
      </c>
      <c r="O306" s="275">
        <f>IF(Salidas!$N306="Particular",VLOOKUP(Salidas!$A306,'PPTO Conservador'!$D$1:$L$26,8,0),IF(Salidas!$N306="Complementario",VLOOKUP(Salidas!$A306,'PPTO Conservador'!$D$1:$L$26,9,FALSE),))</f>
        <v>190000</v>
      </c>
      <c r="P306" s="275">
        <f>Salidas!$M306*Salidas!$I306</f>
        <v>109</v>
      </c>
      <c r="Q306" s="275">
        <f>Salidas!$M306*Salidas!$O306</f>
        <v>190000</v>
      </c>
      <c r="R306" s="276"/>
      <c r="S306" s="64"/>
      <c r="T306" s="64"/>
      <c r="U306" s="64"/>
      <c r="V306" s="64"/>
      <c r="W306" s="64"/>
      <c r="X306" s="64"/>
      <c r="Y306" s="64"/>
      <c r="Z306" s="64"/>
    </row>
    <row r="307" spans="1:26" ht="15.75" customHeight="1">
      <c r="A307" s="57" t="s">
        <v>47</v>
      </c>
      <c r="B307" s="58" t="str">
        <f>IF(ISERROR(VLOOKUP(Salidas!$A307,Inventario!$A$2:$M$21,2,FALSE)),"",VLOOKUP(Salidas!$A307,Inventario!$A$2:$M$21,2,FALSE))</f>
        <v>Nimenrix</v>
      </c>
      <c r="C307" s="58" t="str">
        <f>IF(ISERROR(VLOOKUP(Salidas!$A307,Inventario!$A$2:$M$21,3,FALSE)),"",VLOOKUP(Salidas!$A307,Inventario!$A$2:$M$21,3,FALSE))</f>
        <v>Meningococo</v>
      </c>
      <c r="D307" s="59" t="str">
        <f>IF(ISERROR(VLOOKUP(Salidas!$A307,Inventario!$A$2:$M$21,4,FALSE)),"",VLOOKUP(Salidas!$A307,Inventario!$A$2:$M$21,4,FALSE))</f>
        <v>Cobo Medical</v>
      </c>
      <c r="E307" s="59" t="str">
        <f>IF(ISERROR(VLOOKUP(Salidas!$A307,Inventario!$A$2:$M$21,5,FALSE)),"",VLOOKUP(Salidas!$A307,Inventario!$A$2:$M$21,5,FALSE))</f>
        <v>Pfizer</v>
      </c>
      <c r="F307" s="60" t="str">
        <f>IF(ISERROR(VLOOKUP(Salidas!$A307,Inventario!$A$2:$M$21,6,FALSE)),"",VLOOKUP(Salidas!$A307,Inventario!$A$2:$M$21,6,FALSE))</f>
        <v>3904</v>
      </c>
      <c r="G307" s="274">
        <f>IF(ISERROR(VLOOKUP(Salidas!$A307,Inventario!$A$2:$M$21,7,FALSE)),,VLOOKUP(Salidas!$A307,Inventario!$A$2:$M$21,7,FALSE))</f>
        <v>1</v>
      </c>
      <c r="H307" s="275">
        <f>IF(ISERROR(VLOOKUP(Salidas!$A307,Inventario!$A$2:$M$21,8,FALSE)),,VLOOKUP(Salidas!$A307,Inventario!$A$2:$M$21,8,FALSE))</f>
        <v>427</v>
      </c>
      <c r="I307" s="275">
        <f>IF(ISERROR(VLOOKUP(Salidas!$A307,Inventario!$A$2:$M$21,9,FALSE)),,VLOOKUP(Salidas!$A307,Inventario!$A$2:$M$21,9,FALSE))</f>
        <v>427</v>
      </c>
      <c r="J307" s="269">
        <v>44557</v>
      </c>
      <c r="K307" s="62" t="s">
        <v>173</v>
      </c>
      <c r="L307" s="270">
        <f>IF(ISERROR(VLOOKUP(Salidas!$K307,Entradas!$H$1:$I$412,2,FALSE)),"",VLOOKUP(Salidas!$K307,Entradas!$H$1:$I$412,2,FALSE))</f>
        <v>45077</v>
      </c>
      <c r="M307" s="63">
        <v>1</v>
      </c>
      <c r="N307" s="276" t="s">
        <v>375</v>
      </c>
      <c r="O307" s="275">
        <f>IF(Salidas!$N307="Particular",VLOOKUP(Salidas!$A307,'PPTO Conservador'!$D$1:$L$26,8,0),IF(Salidas!$N307="Complementario",VLOOKUP(Salidas!$A307,'PPTO Conservador'!$D$1:$L$26,9,FALSE),))</f>
        <v>200000</v>
      </c>
      <c r="P307" s="275">
        <f>Salidas!$M307*Salidas!$I307</f>
        <v>427</v>
      </c>
      <c r="Q307" s="275">
        <f>Salidas!$M307*Salidas!$O307</f>
        <v>200000</v>
      </c>
      <c r="R307" s="276"/>
      <c r="S307" s="64"/>
      <c r="T307" s="64"/>
      <c r="U307" s="64"/>
      <c r="V307" s="64"/>
      <c r="W307" s="64"/>
      <c r="X307" s="64"/>
      <c r="Y307" s="64"/>
      <c r="Z307" s="64"/>
    </row>
    <row r="308" spans="1:26" ht="15.75" customHeight="1">
      <c r="A308" s="57" t="s">
        <v>77</v>
      </c>
      <c r="B308" s="58" t="str">
        <f>IF(ISERROR(VLOOKUP(Salidas!$A308,Inventario!$A$2:$M$21,2,FALSE)),"",VLOOKUP(Salidas!$A308,Inventario!$A$2:$M$21,2,FALSE))</f>
        <v>Hexaxim</v>
      </c>
      <c r="C308" s="58" t="str">
        <f>IF(ISERROR(VLOOKUP(Salidas!$A308,Inventario!$A$2:$M$21,3,FALSE)),"",VLOOKUP(Salidas!$A308,Inventario!$A$2:$M$21,3,FALSE))</f>
        <v>DPAT + VPI + HIB + HB</v>
      </c>
      <c r="D308" s="59" t="str">
        <f>IF(ISERROR(VLOOKUP(Salidas!$A308,Inventario!$A$2:$M$21,4,FALSE)),"",VLOOKUP(Salidas!$A308,Inventario!$A$2:$M$21,4,FALSE))</f>
        <v>IPS FARALLONES</v>
      </c>
      <c r="E308" s="59" t="str">
        <f>IF(ISERROR(VLOOKUP(Salidas!$A308,Inventario!$A$2:$M$21,5,FALSE)),"",VLOOKUP(Salidas!$A308,Inventario!$A$2:$M$21,5,FALSE))</f>
        <v>Sanofi</v>
      </c>
      <c r="F308" s="60" t="str">
        <f>IF(ISERROR(VLOOKUP(Salidas!$A308,Inventario!$A$2:$M$21,6,FALSE)),"",VLOOKUP(Salidas!$A308,Inventario!$A$2:$M$21,6,FALSE))</f>
        <v>3800</v>
      </c>
      <c r="G308" s="274">
        <f>IF(ISERROR(VLOOKUP(Salidas!$A308,Inventario!$A$2:$M$21,7,FALSE)),,VLOOKUP(Salidas!$A308,Inventario!$A$2:$M$21,7,FALSE))</f>
        <v>1</v>
      </c>
      <c r="H308" s="275">
        <f>IF(ISERROR(VLOOKUP(Salidas!$A308,Inventario!$A$2:$M$21,8,FALSE)),,VLOOKUP(Salidas!$A308,Inventario!$A$2:$M$21,8,FALSE))</f>
        <v>127</v>
      </c>
      <c r="I308" s="275">
        <f>IF(ISERROR(VLOOKUP(Salidas!$A308,Inventario!$A$2:$M$21,9,FALSE)),,VLOOKUP(Salidas!$A308,Inventario!$A$2:$M$21,9,FALSE))</f>
        <v>127</v>
      </c>
      <c r="J308" s="269">
        <v>44558</v>
      </c>
      <c r="K308" s="62" t="s">
        <v>184</v>
      </c>
      <c r="L308" s="270">
        <f>IF(ISERROR(VLOOKUP(Salidas!$K308,Entradas!$H$1:$I$412,2,FALSE)),"",VLOOKUP(Salidas!$K308,Entradas!$H$1:$I$412,2,FALSE))</f>
        <v>44773</v>
      </c>
      <c r="M308" s="63">
        <v>1</v>
      </c>
      <c r="N308" s="276" t="s">
        <v>375</v>
      </c>
      <c r="O308" s="275">
        <f>IF(Salidas!$N308="Particular",VLOOKUP(Salidas!$A308,'PPTO Conservador'!$D$1:$L$26,8,0),IF(Salidas!$N308="Complementario",VLOOKUP(Salidas!$A308,'PPTO Conservador'!$D$1:$L$26,9,FALSE),))</f>
        <v>220000</v>
      </c>
      <c r="P308" s="275">
        <f>Salidas!$M308*Salidas!$I308</f>
        <v>127</v>
      </c>
      <c r="Q308" s="275">
        <f>Salidas!$M308*Salidas!$O308</f>
        <v>220000</v>
      </c>
      <c r="R308" s="276"/>
      <c r="S308" s="64"/>
      <c r="T308" s="64"/>
      <c r="U308" s="64"/>
      <c r="V308" s="64"/>
      <c r="W308" s="64"/>
      <c r="X308" s="64"/>
      <c r="Y308" s="64"/>
      <c r="Z308" s="64"/>
    </row>
    <row r="309" spans="1:26" ht="15.75" customHeight="1">
      <c r="A309" s="57" t="s">
        <v>54</v>
      </c>
      <c r="B309" s="58" t="str">
        <f>IF(ISERROR(VLOOKUP(Salidas!$A309,Inventario!$A$2:$M$21,2,FALSE)),"",VLOOKUP(Salidas!$A309,Inventario!$A$2:$M$21,2,FALSE))</f>
        <v>Prevenar</v>
      </c>
      <c r="C309" s="58" t="str">
        <f>IF(ISERROR(VLOOKUP(Salidas!$A309,Inventario!$A$2:$M$21,3,FALSE)),"",VLOOKUP(Salidas!$A309,Inventario!$A$2:$M$21,3,FALSE))</f>
        <v>Neumococo 13V</v>
      </c>
      <c r="D309" s="59" t="str">
        <f>IF(ISERROR(VLOOKUP(Salidas!$A309,Inventario!$A$2:$M$21,4,FALSE)),"",VLOOKUP(Salidas!$A309,Inventario!$A$2:$M$21,4,FALSE))</f>
        <v>Cobo Medical</v>
      </c>
      <c r="E309" s="59" t="str">
        <f>IF(ISERROR(VLOOKUP(Salidas!$A309,Inventario!$A$2:$M$21,5,FALSE)),"",VLOOKUP(Salidas!$A309,Inventario!$A$2:$M$21,5,FALSE))</f>
        <v>Pfizer</v>
      </c>
      <c r="F309" s="60" t="str">
        <f>IF(ISERROR(VLOOKUP(Salidas!$A309,Inventario!$A$2:$M$21,6,FALSE)),"",VLOOKUP(Salidas!$A309,Inventario!$A$2:$M$21,6,FALSE))</f>
        <v>2156</v>
      </c>
      <c r="G309" s="274">
        <f>IF(ISERROR(VLOOKUP(Salidas!$A309,Inventario!$A$2:$M$21,7,FALSE)),,VLOOKUP(Salidas!$A309,Inventario!$A$2:$M$21,7,FALSE))</f>
        <v>1</v>
      </c>
      <c r="H309" s="275">
        <f>IF(ISERROR(VLOOKUP(Salidas!$A309,Inventario!$A$2:$M$21,8,FALSE)),,VLOOKUP(Salidas!$A309,Inventario!$A$2:$M$21,8,FALSE))</f>
        <v>257</v>
      </c>
      <c r="I309" s="275">
        <f>IF(ISERROR(VLOOKUP(Salidas!$A309,Inventario!$A$2:$M$21,9,FALSE)),,VLOOKUP(Salidas!$A309,Inventario!$A$2:$M$21,9,FALSE))</f>
        <v>257</v>
      </c>
      <c r="J309" s="269">
        <v>44558</v>
      </c>
      <c r="K309" s="62" t="s">
        <v>167</v>
      </c>
      <c r="L309" s="270">
        <f>IF(ISERROR(VLOOKUP(Salidas!$K309,Entradas!$H$1:$I$412,2,FALSE)),"",VLOOKUP(Salidas!$K309,Entradas!$H$1:$I$412,2,FALSE))</f>
        <v>44865</v>
      </c>
      <c r="M309" s="63">
        <v>1</v>
      </c>
      <c r="N309" s="276" t="s">
        <v>375</v>
      </c>
      <c r="O309" s="275">
        <f>IF(Salidas!$N309="Particular",VLOOKUP(Salidas!$A309,'PPTO Conservador'!$D$1:$L$26,8,0),IF(Salidas!$N309="Complementario",VLOOKUP(Salidas!$A309,'PPTO Conservador'!$D$1:$L$26,9,FALSE),))</f>
        <v>235000</v>
      </c>
      <c r="P309" s="275">
        <f>Salidas!$M309*Salidas!$I309</f>
        <v>257</v>
      </c>
      <c r="Q309" s="275">
        <f>Salidas!$M309*Salidas!$O309</f>
        <v>235000</v>
      </c>
      <c r="R309" s="276"/>
      <c r="S309" s="64"/>
      <c r="T309" s="64"/>
      <c r="U309" s="64"/>
      <c r="V309" s="64"/>
      <c r="W309" s="64"/>
      <c r="X309" s="64"/>
      <c r="Y309" s="64"/>
      <c r="Z309" s="64"/>
    </row>
    <row r="310" spans="1:26" ht="15.75" customHeight="1">
      <c r="A310" s="57" t="s">
        <v>96</v>
      </c>
      <c r="B310" s="58" t="str">
        <f>IF(ISERROR(VLOOKUP(Salidas!$A310,Inventario!$A$2:$M$21,2,FALSE)),"",VLOOKUP(Salidas!$A310,Inventario!$A$2:$M$21,2,FALSE))</f>
        <v>Rotateq</v>
      </c>
      <c r="C310" s="58" t="str">
        <f>IF(ISERROR(VLOOKUP(Salidas!$A310,Inventario!$A$2:$M$21,3,FALSE)),"",VLOOKUP(Salidas!$A310,Inventario!$A$2:$M$21,3,FALSE))</f>
        <v>Rotavirus Vivo Atenuado</v>
      </c>
      <c r="D310" s="59" t="str">
        <f>IF(ISERROR(VLOOKUP(Salidas!$A310,Inventario!$A$2:$M$21,4,FALSE)),"",VLOOKUP(Salidas!$A310,Inventario!$A$2:$M$21,4,FALSE))</f>
        <v>IPS FARALLONES</v>
      </c>
      <c r="E310" s="59" t="str">
        <f>IF(ISERROR(VLOOKUP(Salidas!$A310,Inventario!$A$2:$M$21,5,FALSE)),"",VLOOKUP(Salidas!$A310,Inventario!$A$2:$M$21,5,FALSE))</f>
        <v>Merck</v>
      </c>
      <c r="F310" s="60" t="str">
        <f>IF(ISERROR(VLOOKUP(Salidas!$A310,Inventario!$A$2:$M$21,6,FALSE)),"",VLOOKUP(Salidas!$A310,Inventario!$A$2:$M$21,6,FALSE))</f>
        <v>1800</v>
      </c>
      <c r="G310" s="274">
        <f>IF(ISERROR(VLOOKUP(Salidas!$A310,Inventario!$A$2:$M$21,7,FALSE)),,VLOOKUP(Salidas!$A310,Inventario!$A$2:$M$21,7,FALSE))</f>
        <v>1</v>
      </c>
      <c r="H310" s="275">
        <f>IF(ISERROR(VLOOKUP(Salidas!$A310,Inventario!$A$2:$M$21,8,FALSE)),,VLOOKUP(Salidas!$A310,Inventario!$A$2:$M$21,8,FALSE))</f>
        <v>109</v>
      </c>
      <c r="I310" s="275">
        <f>IF(ISERROR(VLOOKUP(Salidas!$A310,Inventario!$A$2:$M$21,9,FALSE)),,VLOOKUP(Salidas!$A310,Inventario!$A$2:$M$21,9,FALSE))</f>
        <v>109</v>
      </c>
      <c r="J310" s="269">
        <v>44558</v>
      </c>
      <c r="K310" s="62" t="s">
        <v>182</v>
      </c>
      <c r="L310" s="270">
        <f>IF(ISERROR(VLOOKUP(Salidas!$K310,Entradas!$H$1:$I$412,2,FALSE)),"",VLOOKUP(Salidas!$K310,Entradas!$H$1:$I$412,2,FALSE))</f>
        <v>44973</v>
      </c>
      <c r="M310" s="63">
        <v>1</v>
      </c>
      <c r="N310" s="276" t="s">
        <v>375</v>
      </c>
      <c r="O310" s="275">
        <f>IF(Salidas!$N310="Particular",VLOOKUP(Salidas!$A310,'PPTO Conservador'!$D$1:$L$26,8,0),IF(Salidas!$N310="Complementario",VLOOKUP(Salidas!$A310,'PPTO Conservador'!$D$1:$L$26,9,FALSE),))</f>
        <v>210000</v>
      </c>
      <c r="P310" s="275">
        <f>Salidas!$M310*Salidas!$I310</f>
        <v>109</v>
      </c>
      <c r="Q310" s="275">
        <f>Salidas!$M310*Salidas!$O310</f>
        <v>210000</v>
      </c>
      <c r="R310" s="276"/>
      <c r="S310" s="64"/>
      <c r="T310" s="64"/>
      <c r="U310" s="64"/>
      <c r="V310" s="64"/>
      <c r="W310" s="64"/>
      <c r="X310" s="64"/>
      <c r="Y310" s="64"/>
      <c r="Z310" s="64"/>
    </row>
    <row r="311" spans="1:26" ht="15.75" customHeight="1">
      <c r="A311" s="57" t="s">
        <v>67</v>
      </c>
      <c r="B311" s="58" t="str">
        <f>IF(ISERROR(VLOOKUP(Salidas!$A311,Inventario!$A$2:$M$21,2,FALSE)),"",VLOOKUP(Salidas!$A311,Inventario!$A$2:$M$21,2,FALSE))</f>
        <v>Fluarix</v>
      </c>
      <c r="C311" s="58" t="str">
        <f>IF(ISERROR(VLOOKUP(Salidas!$A311,Inventario!$A$2:$M$21,3,FALSE)),"",VLOOKUP(Salidas!$A311,Inventario!$A$2:$M$21,3,FALSE))</f>
        <v>Influenza Tetra</v>
      </c>
      <c r="D311" s="59" t="str">
        <f>IF(ISERROR(VLOOKUP(Salidas!$A311,Inventario!$A$2:$M$21,4,FALSE)),"",VLOOKUP(Salidas!$A311,Inventario!$A$2:$M$21,4,FALSE))</f>
        <v>Cobo Medical</v>
      </c>
      <c r="E311" s="59" t="str">
        <f>IF(ISERROR(VLOOKUP(Salidas!$A311,Inventario!$A$2:$M$21,5,FALSE)),"",VLOOKUP(Salidas!$A311,Inventario!$A$2:$M$21,5,FALSE))</f>
        <v>Glaxo</v>
      </c>
      <c r="F311" s="60" t="str">
        <f>IF(ISERROR(VLOOKUP(Salidas!$A311,Inventario!$A$2:$M$21,6,FALSE)),"",VLOOKUP(Salidas!$A311,Inventario!$A$2:$M$21,6,FALSE))</f>
        <v>13227</v>
      </c>
      <c r="G311" s="274">
        <f>IF(ISERROR(VLOOKUP(Salidas!$A311,Inventario!$A$2:$M$21,7,FALSE)),,VLOOKUP(Salidas!$A311,Inventario!$A$2:$M$21,7,FALSE))</f>
        <v>1</v>
      </c>
      <c r="H311" s="275">
        <f>IF(ISERROR(VLOOKUP(Salidas!$A311,Inventario!$A$2:$M$21,8,FALSE)),,VLOOKUP(Salidas!$A311,Inventario!$A$2:$M$21,8,FALSE))</f>
        <v>3</v>
      </c>
      <c r="I311" s="275">
        <f>IF(ISERROR(VLOOKUP(Salidas!$A311,Inventario!$A$2:$M$21,9,FALSE)),,VLOOKUP(Salidas!$A311,Inventario!$A$2:$M$21,9,FALSE))</f>
        <v>3</v>
      </c>
      <c r="J311" s="269">
        <v>44558</v>
      </c>
      <c r="K311" s="62" t="s">
        <v>181</v>
      </c>
      <c r="L311" s="270">
        <f>IF(ISERROR(VLOOKUP(Salidas!$K311,Entradas!$H$1:$I$412,2,FALSE)),"",VLOOKUP(Salidas!$K311,Entradas!$H$1:$I$412,2,FALSE))</f>
        <v>44561</v>
      </c>
      <c r="M311" s="63">
        <v>1</v>
      </c>
      <c r="N311" s="276" t="s">
        <v>375</v>
      </c>
      <c r="O311" s="275">
        <f>IF(Salidas!$N311="Particular",VLOOKUP(Salidas!$A311,'PPTO Conservador'!$D$1:$L$26,8,0),IF(Salidas!$N311="Complementario",VLOOKUP(Salidas!$A311,'PPTO Conservador'!$D$1:$L$26,9,FALSE),))</f>
        <v>65000</v>
      </c>
      <c r="P311" s="275">
        <f>Salidas!$M311*Salidas!$I311</f>
        <v>3</v>
      </c>
      <c r="Q311" s="275">
        <f>Salidas!$M311*Salidas!$O311</f>
        <v>65000</v>
      </c>
      <c r="R311" s="276"/>
      <c r="S311" s="64"/>
      <c r="T311" s="64"/>
      <c r="U311" s="64"/>
      <c r="V311" s="64"/>
      <c r="W311" s="64"/>
      <c r="X311" s="64"/>
      <c r="Y311" s="64"/>
      <c r="Z311" s="64"/>
    </row>
    <row r="312" spans="1:26" ht="15.75" customHeight="1">
      <c r="A312" s="57" t="s">
        <v>108</v>
      </c>
      <c r="B312" s="58" t="str">
        <f>IF(ISERROR(VLOOKUP(Salidas!$A312,Inventario!$A$2:$M$21,2,FALSE)),"",VLOOKUP(Salidas!$A312,Inventario!$A$2:$M$21,2,FALSE))</f>
        <v>Priorix</v>
      </c>
      <c r="C312" s="58" t="str">
        <f>IF(ISERROR(VLOOKUP(Salidas!$A312,Inventario!$A$2:$M$21,3,FALSE)),"",VLOOKUP(Salidas!$A312,Inventario!$A$2:$M$21,3,FALSE))</f>
        <v>Rubeola, Sarampion, Paperas</v>
      </c>
      <c r="D312" s="59" t="str">
        <f>IF(ISERROR(VLOOKUP(Salidas!$A312,Inventario!$A$2:$M$21,4,FALSE)),"",VLOOKUP(Salidas!$A312,Inventario!$A$2:$M$21,4,FALSE))</f>
        <v>IPS FARALLONES</v>
      </c>
      <c r="E312" s="59" t="str">
        <f>IF(ISERROR(VLOOKUP(Salidas!$A312,Inventario!$A$2:$M$21,5,FALSE)),"",VLOOKUP(Salidas!$A312,Inventario!$A$2:$M$21,5,FALSE))</f>
        <v>Glaxo</v>
      </c>
      <c r="F312" s="60" t="str">
        <f>IF(ISERROR(VLOOKUP(Salidas!$A312,Inventario!$A$2:$M$21,6,FALSE)),"",VLOOKUP(Salidas!$A312,Inventario!$A$2:$M$21,6,FALSE))</f>
        <v>1000</v>
      </c>
      <c r="G312" s="274">
        <f>IF(ISERROR(VLOOKUP(Salidas!$A312,Inventario!$A$2:$M$21,7,FALSE)),,VLOOKUP(Salidas!$A312,Inventario!$A$2:$M$21,7,FALSE))</f>
        <v>1</v>
      </c>
      <c r="H312" s="275">
        <f>IF(ISERROR(VLOOKUP(Salidas!$A312,Inventario!$A$2:$M$21,8,FALSE)),,VLOOKUP(Salidas!$A312,Inventario!$A$2:$M$21,8,FALSE))</f>
        <v>52</v>
      </c>
      <c r="I312" s="275">
        <f>IF(ISERROR(VLOOKUP(Salidas!$A312,Inventario!$A$2:$M$21,9,FALSE)),,VLOOKUP(Salidas!$A312,Inventario!$A$2:$M$21,9,FALSE))</f>
        <v>52</v>
      </c>
      <c r="J312" s="269">
        <v>44558</v>
      </c>
      <c r="K312" s="62" t="s">
        <v>178</v>
      </c>
      <c r="L312" s="270">
        <f>IF(ISERROR(VLOOKUP(Salidas!$K312,Entradas!$H$1:$I$412,2,FALSE)),"",VLOOKUP(Salidas!$K312,Entradas!$H$1:$I$412,2,FALSE))</f>
        <v>45046</v>
      </c>
      <c r="M312" s="63">
        <v>1</v>
      </c>
      <c r="N312" s="276" t="s">
        <v>375</v>
      </c>
      <c r="O312" s="275">
        <f>IF(Salidas!$N312="Particular",VLOOKUP(Salidas!$A312,'PPTO Conservador'!$D$1:$L$26,8,0),IF(Salidas!$N312="Complementario",VLOOKUP(Salidas!$A312,'PPTO Conservador'!$D$1:$L$26,9,FALSE),))</f>
        <v>110000</v>
      </c>
      <c r="P312" s="275">
        <f>Salidas!$M312*Salidas!$I312</f>
        <v>52</v>
      </c>
      <c r="Q312" s="275">
        <f>Salidas!$M312*Salidas!$O312</f>
        <v>110000</v>
      </c>
      <c r="R312" s="276"/>
      <c r="S312" s="64"/>
      <c r="T312" s="64"/>
      <c r="U312" s="64"/>
      <c r="V312" s="64"/>
      <c r="W312" s="64"/>
      <c r="X312" s="64"/>
      <c r="Y312" s="64"/>
      <c r="Z312" s="64"/>
    </row>
    <row r="313" spans="1:26" ht="15.75" customHeight="1">
      <c r="A313" s="57" t="s">
        <v>118</v>
      </c>
      <c r="B313" s="58" t="str">
        <f>IF(ISERROR(VLOOKUP(Salidas!$A313,Inventario!$A$2:$M$21,2,FALSE)),"",VLOOKUP(Salidas!$A313,Inventario!$A$2:$M$21,2,FALSE))</f>
        <v>Varivax</v>
      </c>
      <c r="C313" s="58" t="str">
        <f>IF(ISERROR(VLOOKUP(Salidas!$A313,Inventario!$A$2:$M$21,3,FALSE)),"",VLOOKUP(Salidas!$A313,Inventario!$A$2:$M$21,3,FALSE))</f>
        <v>Varicela</v>
      </c>
      <c r="D313" s="59" t="str">
        <f>IF(ISERROR(VLOOKUP(Salidas!$A313,Inventario!$A$2:$M$21,4,FALSE)),"",VLOOKUP(Salidas!$A313,Inventario!$A$2:$M$21,4,FALSE))</f>
        <v>IPS FARALLONES</v>
      </c>
      <c r="E313" s="59" t="str">
        <f>IF(ISERROR(VLOOKUP(Salidas!$A313,Inventario!$A$2:$M$21,5,FALSE)),"",VLOOKUP(Salidas!$A313,Inventario!$A$2:$M$21,5,FALSE))</f>
        <v>Merck</v>
      </c>
      <c r="F313" s="60" t="str">
        <f>IF(ISERROR(VLOOKUP(Salidas!$A313,Inventario!$A$2:$M$21,6,FALSE)),"",VLOOKUP(Salidas!$A313,Inventario!$A$2:$M$21,6,FALSE))</f>
        <v>4500</v>
      </c>
      <c r="G313" s="274">
        <f>IF(ISERROR(VLOOKUP(Salidas!$A313,Inventario!$A$2:$M$21,7,FALSE)),,VLOOKUP(Salidas!$A313,Inventario!$A$2:$M$21,7,FALSE))</f>
        <v>1</v>
      </c>
      <c r="H313" s="275">
        <f>IF(ISERROR(VLOOKUP(Salidas!$A313,Inventario!$A$2:$M$21,8,FALSE)),,VLOOKUP(Salidas!$A313,Inventario!$A$2:$M$21,8,FALSE))</f>
        <v>47</v>
      </c>
      <c r="I313" s="275">
        <f>IF(ISERROR(VLOOKUP(Salidas!$A313,Inventario!$A$2:$M$21,9,FALSE)),,VLOOKUP(Salidas!$A313,Inventario!$A$2:$M$21,9,FALSE))</f>
        <v>47</v>
      </c>
      <c r="J313" s="269">
        <v>44558</v>
      </c>
      <c r="K313" s="62" t="s">
        <v>172</v>
      </c>
      <c r="L313" s="270">
        <f>IF(ISERROR(VLOOKUP(Salidas!$K313,Entradas!$H$1:$I$412,2,FALSE)),"",VLOOKUP(Salidas!$K313,Entradas!$H$1:$I$412,2,FALSE))</f>
        <v>45046</v>
      </c>
      <c r="M313" s="63">
        <v>1</v>
      </c>
      <c r="N313" s="276" t="s">
        <v>375</v>
      </c>
      <c r="O313" s="275">
        <f>IF(Salidas!$N313="Particular",VLOOKUP(Salidas!$A313,'PPTO Conservador'!$D$1:$L$26,8,0),IF(Salidas!$N313="Complementario",VLOOKUP(Salidas!$A313,'PPTO Conservador'!$D$1:$L$26,9,FALSE),))</f>
        <v>160000</v>
      </c>
      <c r="P313" s="275">
        <f>Salidas!$M313*Salidas!$I313</f>
        <v>47</v>
      </c>
      <c r="Q313" s="275">
        <f>Salidas!$M313*Salidas!$O313</f>
        <v>160000</v>
      </c>
      <c r="R313" s="276"/>
      <c r="S313" s="64"/>
      <c r="T313" s="64"/>
      <c r="U313" s="64"/>
      <c r="V313" s="64"/>
      <c r="W313" s="64"/>
      <c r="X313" s="64"/>
      <c r="Y313" s="64"/>
      <c r="Z313" s="64"/>
    </row>
    <row r="314" spans="1:26" ht="15.75" customHeight="1">
      <c r="A314" s="57" t="s">
        <v>85</v>
      </c>
      <c r="B314" s="58" t="str">
        <f>IF(ISERROR(VLOOKUP(Salidas!$A314,Inventario!$A$2:$M$21,2,FALSE)),"",VLOOKUP(Salidas!$A314,Inventario!$A$2:$M$21,2,FALSE))</f>
        <v xml:space="preserve">Avaxim 80 </v>
      </c>
      <c r="C314" s="58" t="str">
        <f>IF(ISERROR(VLOOKUP(Salidas!$A314,Inventario!$A$2:$M$21,3,FALSE)),"",VLOOKUP(Salidas!$A314,Inventario!$A$2:$M$21,3,FALSE))</f>
        <v>Hepatitis A niño</v>
      </c>
      <c r="D314" s="59" t="str">
        <f>IF(ISERROR(VLOOKUP(Salidas!$A314,Inventario!$A$2:$M$21,4,FALSE)),"",VLOOKUP(Salidas!$A314,Inventario!$A$2:$M$21,4,FALSE))</f>
        <v>IPS FARALLONES</v>
      </c>
      <c r="E314" s="59" t="str">
        <f>IF(ISERROR(VLOOKUP(Salidas!$A314,Inventario!$A$2:$M$21,5,FALSE)),"",VLOOKUP(Salidas!$A314,Inventario!$A$2:$M$21,5,FALSE))</f>
        <v>Sanofi</v>
      </c>
      <c r="F314" s="60" t="str">
        <f>IF(ISERROR(VLOOKUP(Salidas!$A314,Inventario!$A$2:$M$21,6,FALSE)),"",VLOOKUP(Salidas!$A314,Inventario!$A$2:$M$21,6,FALSE))</f>
        <v>2500</v>
      </c>
      <c r="G314" s="274">
        <f>IF(ISERROR(VLOOKUP(Salidas!$A314,Inventario!$A$2:$M$21,7,FALSE)),,VLOOKUP(Salidas!$A314,Inventario!$A$2:$M$21,7,FALSE))</f>
        <v>1</v>
      </c>
      <c r="H314" s="275">
        <f>IF(ISERROR(VLOOKUP(Salidas!$A314,Inventario!$A$2:$M$21,8,FALSE)),,VLOOKUP(Salidas!$A314,Inventario!$A$2:$M$21,8,FALSE))</f>
        <v>153</v>
      </c>
      <c r="I314" s="275">
        <f>IF(ISERROR(VLOOKUP(Salidas!$A314,Inventario!$A$2:$M$21,9,FALSE)),,VLOOKUP(Salidas!$A314,Inventario!$A$2:$M$21,9,FALSE))</f>
        <v>153</v>
      </c>
      <c r="J314" s="269">
        <v>44558</v>
      </c>
      <c r="K314" s="62" t="s">
        <v>183</v>
      </c>
      <c r="L314" s="270">
        <f>IF(ISERROR(VLOOKUP(Salidas!$K314,Entradas!$H$1:$I$412,2,FALSE)),"",VLOOKUP(Salidas!$K314,Entradas!$H$1:$I$412,2,FALSE))</f>
        <v>44957</v>
      </c>
      <c r="M314" s="63">
        <v>1</v>
      </c>
      <c r="N314" s="276" t="s">
        <v>375</v>
      </c>
      <c r="O314" s="275">
        <f>IF(Salidas!$N314="Particular",VLOOKUP(Salidas!$A314,'PPTO Conservador'!$D$1:$L$26,8,0),IF(Salidas!$N314="Complementario",VLOOKUP(Salidas!$A314,'PPTO Conservador'!$D$1:$L$26,9,FALSE),))</f>
        <v>150000</v>
      </c>
      <c r="P314" s="275">
        <f>Salidas!$M314*Salidas!$I314</f>
        <v>153</v>
      </c>
      <c r="Q314" s="275">
        <f>Salidas!$M314*Salidas!$O314</f>
        <v>150000</v>
      </c>
      <c r="R314" s="276"/>
      <c r="S314" s="64"/>
      <c r="T314" s="64"/>
      <c r="U314" s="64"/>
      <c r="V314" s="64"/>
      <c r="W314" s="64"/>
      <c r="X314" s="64"/>
      <c r="Y314" s="64"/>
      <c r="Z314" s="64"/>
    </row>
    <row r="315" spans="1:26" ht="15.75" customHeight="1">
      <c r="A315" s="57" t="s">
        <v>67</v>
      </c>
      <c r="B315" s="58" t="str">
        <f>IF(ISERROR(VLOOKUP(Salidas!$A315,Inventario!$A$2:$M$21,2,FALSE)),"",VLOOKUP(Salidas!$A315,Inventario!$A$2:$M$21,2,FALSE))</f>
        <v>Fluarix</v>
      </c>
      <c r="C315" s="58" t="str">
        <f>IF(ISERROR(VLOOKUP(Salidas!$A315,Inventario!$A$2:$M$21,3,FALSE)),"",VLOOKUP(Salidas!$A315,Inventario!$A$2:$M$21,3,FALSE))</f>
        <v>Influenza Tetra</v>
      </c>
      <c r="D315" s="59" t="str">
        <f>IF(ISERROR(VLOOKUP(Salidas!$A315,Inventario!$A$2:$M$21,4,FALSE)),"",VLOOKUP(Salidas!$A315,Inventario!$A$2:$M$21,4,FALSE))</f>
        <v>Cobo Medical</v>
      </c>
      <c r="E315" s="59" t="str">
        <f>IF(ISERROR(VLOOKUP(Salidas!$A315,Inventario!$A$2:$M$21,5,FALSE)),"",VLOOKUP(Salidas!$A315,Inventario!$A$2:$M$21,5,FALSE))</f>
        <v>Glaxo</v>
      </c>
      <c r="F315" s="60" t="str">
        <f>IF(ISERROR(VLOOKUP(Salidas!$A315,Inventario!$A$2:$M$21,6,FALSE)),"",VLOOKUP(Salidas!$A315,Inventario!$A$2:$M$21,6,FALSE))</f>
        <v>13227</v>
      </c>
      <c r="G315" s="274">
        <f>IF(ISERROR(VLOOKUP(Salidas!$A315,Inventario!$A$2:$M$21,7,FALSE)),,VLOOKUP(Salidas!$A315,Inventario!$A$2:$M$21,7,FALSE))</f>
        <v>1</v>
      </c>
      <c r="H315" s="275">
        <f>IF(ISERROR(VLOOKUP(Salidas!$A315,Inventario!$A$2:$M$21,8,FALSE)),,VLOOKUP(Salidas!$A315,Inventario!$A$2:$M$21,8,FALSE))</f>
        <v>3</v>
      </c>
      <c r="I315" s="275">
        <f>IF(ISERROR(VLOOKUP(Salidas!$A315,Inventario!$A$2:$M$21,9,FALSE)),,VLOOKUP(Salidas!$A315,Inventario!$A$2:$M$21,9,FALSE))</f>
        <v>3</v>
      </c>
      <c r="J315" s="269">
        <v>44558</v>
      </c>
      <c r="K315" s="62" t="s">
        <v>181</v>
      </c>
      <c r="L315" s="270">
        <f>IF(ISERROR(VLOOKUP(Salidas!$K315,Entradas!$H$1:$I$412,2,FALSE)),"",VLOOKUP(Salidas!$K315,Entradas!$H$1:$I$412,2,FALSE))</f>
        <v>44561</v>
      </c>
      <c r="M315" s="63">
        <v>1</v>
      </c>
      <c r="N315" s="276" t="s">
        <v>375</v>
      </c>
      <c r="O315" s="275">
        <f>IF(Salidas!$N315="Particular",VLOOKUP(Salidas!$A315,'PPTO Conservador'!$D$1:$L$26,8,0),IF(Salidas!$N315="Complementario",VLOOKUP(Salidas!$A315,'PPTO Conservador'!$D$1:$L$26,9,FALSE),))</f>
        <v>65000</v>
      </c>
      <c r="P315" s="275">
        <f>Salidas!$M315*Salidas!$I315</f>
        <v>3</v>
      </c>
      <c r="Q315" s="275">
        <f>Salidas!$M315*Salidas!$O315</f>
        <v>65000</v>
      </c>
      <c r="R315" s="276"/>
      <c r="S315" s="64"/>
      <c r="T315" s="64"/>
      <c r="U315" s="64"/>
      <c r="V315" s="64"/>
      <c r="W315" s="64"/>
      <c r="X315" s="64"/>
      <c r="Y315" s="64"/>
      <c r="Z315" s="64"/>
    </row>
    <row r="316" spans="1:26" ht="15.75" customHeight="1">
      <c r="A316" s="57" t="s">
        <v>47</v>
      </c>
      <c r="B316" s="58" t="str">
        <f>IF(ISERROR(VLOOKUP(Salidas!$A316,Inventario!$A$2:$M$21,2,FALSE)),"",VLOOKUP(Salidas!$A316,Inventario!$A$2:$M$21,2,FALSE))</f>
        <v>Nimenrix</v>
      </c>
      <c r="C316" s="58" t="str">
        <f>IF(ISERROR(VLOOKUP(Salidas!$A316,Inventario!$A$2:$M$21,3,FALSE)),"",VLOOKUP(Salidas!$A316,Inventario!$A$2:$M$21,3,FALSE))</f>
        <v>Meningococo</v>
      </c>
      <c r="D316" s="59" t="str">
        <f>IF(ISERROR(VLOOKUP(Salidas!$A316,Inventario!$A$2:$M$21,4,FALSE)),"",VLOOKUP(Salidas!$A316,Inventario!$A$2:$M$21,4,FALSE))</f>
        <v>Cobo Medical</v>
      </c>
      <c r="E316" s="59" t="str">
        <f>IF(ISERROR(VLOOKUP(Salidas!$A316,Inventario!$A$2:$M$21,5,FALSE)),"",VLOOKUP(Salidas!$A316,Inventario!$A$2:$M$21,5,FALSE))</f>
        <v>Pfizer</v>
      </c>
      <c r="F316" s="60" t="str">
        <f>IF(ISERROR(VLOOKUP(Salidas!$A316,Inventario!$A$2:$M$21,6,FALSE)),"",VLOOKUP(Salidas!$A316,Inventario!$A$2:$M$21,6,FALSE))</f>
        <v>3904</v>
      </c>
      <c r="G316" s="274">
        <f>IF(ISERROR(VLOOKUP(Salidas!$A316,Inventario!$A$2:$M$21,7,FALSE)),,VLOOKUP(Salidas!$A316,Inventario!$A$2:$M$21,7,FALSE))</f>
        <v>1</v>
      </c>
      <c r="H316" s="275">
        <f>IF(ISERROR(VLOOKUP(Salidas!$A316,Inventario!$A$2:$M$21,8,FALSE)),,VLOOKUP(Salidas!$A316,Inventario!$A$2:$M$21,8,FALSE))</f>
        <v>427</v>
      </c>
      <c r="I316" s="275">
        <f>IF(ISERROR(VLOOKUP(Salidas!$A316,Inventario!$A$2:$M$21,9,FALSE)),,VLOOKUP(Salidas!$A316,Inventario!$A$2:$M$21,9,FALSE))</f>
        <v>427</v>
      </c>
      <c r="J316" s="269">
        <v>44558</v>
      </c>
      <c r="K316" s="62" t="s">
        <v>173</v>
      </c>
      <c r="L316" s="270">
        <f>IF(ISERROR(VLOOKUP(Salidas!$K316,Entradas!$H$1:$I$412,2,FALSE)),"",VLOOKUP(Salidas!$K316,Entradas!$H$1:$I$412,2,FALSE))</f>
        <v>45077</v>
      </c>
      <c r="M316" s="63">
        <v>1</v>
      </c>
      <c r="N316" s="276" t="s">
        <v>1928</v>
      </c>
      <c r="O316" s="275">
        <f>IF(Salidas!$N316="Particular",VLOOKUP(Salidas!$A316,'PPTO Conservador'!$D$1:$L$26,8,0),IF(Salidas!$N316="Complementario",VLOOKUP(Salidas!$A316,'PPTO Conservador'!$D$1:$L$26,9,FALSE),))</f>
        <v>170000</v>
      </c>
      <c r="P316" s="275">
        <f>Salidas!$M316*Salidas!$I316</f>
        <v>427</v>
      </c>
      <c r="Q316" s="275">
        <f>Salidas!$M316*Salidas!$O316</f>
        <v>170000</v>
      </c>
      <c r="R316" s="276"/>
      <c r="S316" s="64"/>
      <c r="T316" s="64"/>
      <c r="U316" s="64"/>
      <c r="V316" s="64"/>
      <c r="W316" s="64"/>
      <c r="X316" s="64"/>
      <c r="Y316" s="64"/>
      <c r="Z316" s="64"/>
    </row>
    <row r="317" spans="1:26" ht="15.75" customHeight="1">
      <c r="A317" s="57" t="s">
        <v>85</v>
      </c>
      <c r="B317" s="58" t="str">
        <f>IF(ISERROR(VLOOKUP(Salidas!$A317,Inventario!$A$2:$M$21,2,FALSE)),"",VLOOKUP(Salidas!$A317,Inventario!$A$2:$M$21,2,FALSE))</f>
        <v xml:space="preserve">Avaxim 80 </v>
      </c>
      <c r="C317" s="58" t="str">
        <f>IF(ISERROR(VLOOKUP(Salidas!$A317,Inventario!$A$2:$M$21,3,FALSE)),"",VLOOKUP(Salidas!$A317,Inventario!$A$2:$M$21,3,FALSE))</f>
        <v>Hepatitis A niño</v>
      </c>
      <c r="D317" s="59" t="str">
        <f>IF(ISERROR(VLOOKUP(Salidas!$A317,Inventario!$A$2:$M$21,4,FALSE)),"",VLOOKUP(Salidas!$A317,Inventario!$A$2:$M$21,4,FALSE))</f>
        <v>IPS FARALLONES</v>
      </c>
      <c r="E317" s="59" t="str">
        <f>IF(ISERROR(VLOOKUP(Salidas!$A317,Inventario!$A$2:$M$21,5,FALSE)),"",VLOOKUP(Salidas!$A317,Inventario!$A$2:$M$21,5,FALSE))</f>
        <v>Sanofi</v>
      </c>
      <c r="F317" s="60" t="str">
        <f>IF(ISERROR(VLOOKUP(Salidas!$A317,Inventario!$A$2:$M$21,6,FALSE)),"",VLOOKUP(Salidas!$A317,Inventario!$A$2:$M$21,6,FALSE))</f>
        <v>2500</v>
      </c>
      <c r="G317" s="274">
        <f>IF(ISERROR(VLOOKUP(Salidas!$A317,Inventario!$A$2:$M$21,7,FALSE)),,VLOOKUP(Salidas!$A317,Inventario!$A$2:$M$21,7,FALSE))</f>
        <v>1</v>
      </c>
      <c r="H317" s="275">
        <f>IF(ISERROR(VLOOKUP(Salidas!$A317,Inventario!$A$2:$M$21,8,FALSE)),,VLOOKUP(Salidas!$A317,Inventario!$A$2:$M$21,8,FALSE))</f>
        <v>153</v>
      </c>
      <c r="I317" s="275">
        <f>IF(ISERROR(VLOOKUP(Salidas!$A317,Inventario!$A$2:$M$21,9,FALSE)),,VLOOKUP(Salidas!$A317,Inventario!$A$2:$M$21,9,FALSE))</f>
        <v>153</v>
      </c>
      <c r="J317" s="269">
        <v>44558</v>
      </c>
      <c r="K317" s="62" t="s">
        <v>183</v>
      </c>
      <c r="L317" s="270">
        <f>IF(ISERROR(VLOOKUP(Salidas!$K317,Entradas!$H$1:$I$412,2,FALSE)),"",VLOOKUP(Salidas!$K317,Entradas!$H$1:$I$412,2,FALSE))</f>
        <v>44957</v>
      </c>
      <c r="M317" s="63">
        <v>1</v>
      </c>
      <c r="N317" s="276" t="s">
        <v>1928</v>
      </c>
      <c r="O317" s="275">
        <f>IF(Salidas!$N317="Particular",VLOOKUP(Salidas!$A317,'PPTO Conservador'!$D$1:$L$26,8,0),IF(Salidas!$N317="Complementario",VLOOKUP(Salidas!$A317,'PPTO Conservador'!$D$1:$L$26,9,FALSE),))</f>
        <v>130000</v>
      </c>
      <c r="P317" s="275">
        <f>Salidas!$M317*Salidas!$I317</f>
        <v>153</v>
      </c>
      <c r="Q317" s="275">
        <f>Salidas!$M317*Salidas!$O317</f>
        <v>130000</v>
      </c>
      <c r="R317" s="276"/>
      <c r="S317" s="64"/>
      <c r="T317" s="64"/>
      <c r="U317" s="64"/>
      <c r="V317" s="64"/>
      <c r="W317" s="64"/>
      <c r="X317" s="64"/>
      <c r="Y317" s="64"/>
      <c r="Z317" s="64"/>
    </row>
    <row r="318" spans="1:26" ht="15.75" customHeight="1">
      <c r="A318" s="57" t="s">
        <v>67</v>
      </c>
      <c r="B318" s="58" t="str">
        <f>IF(ISERROR(VLOOKUP(Salidas!$A318,Inventario!$A$2:$M$21,2,FALSE)),"",VLOOKUP(Salidas!$A318,Inventario!$A$2:$M$21,2,FALSE))</f>
        <v>Fluarix</v>
      </c>
      <c r="C318" s="58" t="str">
        <f>IF(ISERROR(VLOOKUP(Salidas!$A318,Inventario!$A$2:$M$21,3,FALSE)),"",VLOOKUP(Salidas!$A318,Inventario!$A$2:$M$21,3,FALSE))</f>
        <v>Influenza Tetra</v>
      </c>
      <c r="D318" s="59" t="str">
        <f>IF(ISERROR(VLOOKUP(Salidas!$A318,Inventario!$A$2:$M$21,4,FALSE)),"",VLOOKUP(Salidas!$A318,Inventario!$A$2:$M$21,4,FALSE))</f>
        <v>Cobo Medical</v>
      </c>
      <c r="E318" s="59" t="str">
        <f>IF(ISERROR(VLOOKUP(Salidas!$A318,Inventario!$A$2:$M$21,5,FALSE)),"",VLOOKUP(Salidas!$A318,Inventario!$A$2:$M$21,5,FALSE))</f>
        <v>Glaxo</v>
      </c>
      <c r="F318" s="60" t="str">
        <f>IF(ISERROR(VLOOKUP(Salidas!$A318,Inventario!$A$2:$M$21,6,FALSE)),"",VLOOKUP(Salidas!$A318,Inventario!$A$2:$M$21,6,FALSE))</f>
        <v>13227</v>
      </c>
      <c r="G318" s="274">
        <f>IF(ISERROR(VLOOKUP(Salidas!$A318,Inventario!$A$2:$M$21,7,FALSE)),,VLOOKUP(Salidas!$A318,Inventario!$A$2:$M$21,7,FALSE))</f>
        <v>1</v>
      </c>
      <c r="H318" s="275">
        <f>IF(ISERROR(VLOOKUP(Salidas!$A318,Inventario!$A$2:$M$21,8,FALSE)),,VLOOKUP(Salidas!$A318,Inventario!$A$2:$M$21,8,FALSE))</f>
        <v>3</v>
      </c>
      <c r="I318" s="275">
        <f>IF(ISERROR(VLOOKUP(Salidas!$A318,Inventario!$A$2:$M$21,9,FALSE)),,VLOOKUP(Salidas!$A318,Inventario!$A$2:$M$21,9,FALSE))</f>
        <v>3</v>
      </c>
      <c r="J318" s="269">
        <v>44558</v>
      </c>
      <c r="K318" s="62" t="s">
        <v>181</v>
      </c>
      <c r="L318" s="270">
        <f>IF(ISERROR(VLOOKUP(Salidas!$K318,Entradas!$H$1:$I$412,2,FALSE)),"",VLOOKUP(Salidas!$K318,Entradas!$H$1:$I$412,2,FALSE))</f>
        <v>44561</v>
      </c>
      <c r="M318" s="63">
        <v>1</v>
      </c>
      <c r="N318" s="276" t="s">
        <v>1928</v>
      </c>
      <c r="O318" s="275">
        <f>IF(Salidas!$N318="Particular",VLOOKUP(Salidas!$A318,'PPTO Conservador'!$D$1:$L$26,8,0),IF(Salidas!$N318="Complementario",VLOOKUP(Salidas!$A318,'PPTO Conservador'!$D$1:$L$26,9,FALSE),))</f>
        <v>60000</v>
      </c>
      <c r="P318" s="275">
        <f>Salidas!$M318*Salidas!$I318</f>
        <v>3</v>
      </c>
      <c r="Q318" s="275">
        <f>Salidas!$M318*Salidas!$O318</f>
        <v>60000</v>
      </c>
      <c r="R318" s="276"/>
      <c r="S318" s="64"/>
      <c r="T318" s="64"/>
      <c r="U318" s="64"/>
      <c r="V318" s="64"/>
      <c r="W318" s="64"/>
      <c r="X318" s="64"/>
      <c r="Y318" s="64"/>
      <c r="Z318" s="64"/>
    </row>
    <row r="319" spans="1:26" ht="15.75" customHeight="1">
      <c r="A319" s="57" t="s">
        <v>67</v>
      </c>
      <c r="B319" s="58" t="str">
        <f>IF(ISERROR(VLOOKUP(Salidas!$A319,Inventario!$A$2:$M$21,2,FALSE)),"",VLOOKUP(Salidas!$A319,Inventario!$A$2:$M$21,2,FALSE))</f>
        <v>Fluarix</v>
      </c>
      <c r="C319" s="58" t="str">
        <f>IF(ISERROR(VLOOKUP(Salidas!$A319,Inventario!$A$2:$M$21,3,FALSE)),"",VLOOKUP(Salidas!$A319,Inventario!$A$2:$M$21,3,FALSE))</f>
        <v>Influenza Tetra</v>
      </c>
      <c r="D319" s="59" t="str">
        <f>IF(ISERROR(VLOOKUP(Salidas!$A319,Inventario!$A$2:$M$21,4,FALSE)),"",VLOOKUP(Salidas!$A319,Inventario!$A$2:$M$21,4,FALSE))</f>
        <v>Cobo Medical</v>
      </c>
      <c r="E319" s="59" t="str">
        <f>IF(ISERROR(VLOOKUP(Salidas!$A319,Inventario!$A$2:$M$21,5,FALSE)),"",VLOOKUP(Salidas!$A319,Inventario!$A$2:$M$21,5,FALSE))</f>
        <v>Glaxo</v>
      </c>
      <c r="F319" s="60" t="str">
        <f>IF(ISERROR(VLOOKUP(Salidas!$A319,Inventario!$A$2:$M$21,6,FALSE)),"",VLOOKUP(Salidas!$A319,Inventario!$A$2:$M$21,6,FALSE))</f>
        <v>13227</v>
      </c>
      <c r="G319" s="274">
        <f>IF(ISERROR(VLOOKUP(Salidas!$A319,Inventario!$A$2:$M$21,7,FALSE)),,VLOOKUP(Salidas!$A319,Inventario!$A$2:$M$21,7,FALSE))</f>
        <v>1</v>
      </c>
      <c r="H319" s="275">
        <f>IF(ISERROR(VLOOKUP(Salidas!$A319,Inventario!$A$2:$M$21,8,FALSE)),,VLOOKUP(Salidas!$A319,Inventario!$A$2:$M$21,8,FALSE))</f>
        <v>3</v>
      </c>
      <c r="I319" s="275">
        <f>IF(ISERROR(VLOOKUP(Salidas!$A319,Inventario!$A$2:$M$21,9,FALSE)),,VLOOKUP(Salidas!$A319,Inventario!$A$2:$M$21,9,FALSE))</f>
        <v>3</v>
      </c>
      <c r="J319" s="269">
        <v>44558</v>
      </c>
      <c r="K319" s="62" t="s">
        <v>181</v>
      </c>
      <c r="L319" s="270">
        <f>IF(ISERROR(VLOOKUP(Salidas!$K319,Entradas!$H$1:$I$412,2,FALSE)),"",VLOOKUP(Salidas!$K319,Entradas!$H$1:$I$412,2,FALSE))</f>
        <v>44561</v>
      </c>
      <c r="M319" s="63">
        <v>1</v>
      </c>
      <c r="N319" s="276" t="s">
        <v>1928</v>
      </c>
      <c r="O319" s="275">
        <f>IF(Salidas!$N319="Particular",VLOOKUP(Salidas!$A319,'PPTO Conservador'!$D$1:$L$26,8,0),IF(Salidas!$N319="Complementario",VLOOKUP(Salidas!$A319,'PPTO Conservador'!$D$1:$L$26,9,FALSE),))</f>
        <v>60000</v>
      </c>
      <c r="P319" s="275">
        <f>Salidas!$M319*Salidas!$I319</f>
        <v>3</v>
      </c>
      <c r="Q319" s="275">
        <f>Salidas!$M319*Salidas!$O319</f>
        <v>60000</v>
      </c>
      <c r="R319" s="276"/>
      <c r="S319" s="64"/>
      <c r="T319" s="64"/>
      <c r="U319" s="64"/>
      <c r="V319" s="64"/>
      <c r="W319" s="64"/>
      <c r="X319" s="64"/>
      <c r="Y319" s="64"/>
      <c r="Z319" s="64"/>
    </row>
    <row r="320" spans="1:26" ht="15.75" customHeight="1">
      <c r="A320" s="57" t="s">
        <v>67</v>
      </c>
      <c r="B320" s="58" t="str">
        <f>IF(ISERROR(VLOOKUP(Salidas!$A320,Inventario!$A$2:$M$21,2,FALSE)),"",VLOOKUP(Salidas!$A320,Inventario!$A$2:$M$21,2,FALSE))</f>
        <v>Fluarix</v>
      </c>
      <c r="C320" s="58" t="str">
        <f>IF(ISERROR(VLOOKUP(Salidas!$A320,Inventario!$A$2:$M$21,3,FALSE)),"",VLOOKUP(Salidas!$A320,Inventario!$A$2:$M$21,3,FALSE))</f>
        <v>Influenza Tetra</v>
      </c>
      <c r="D320" s="59" t="str">
        <f>IF(ISERROR(VLOOKUP(Salidas!$A320,Inventario!$A$2:$M$21,4,FALSE)),"",VLOOKUP(Salidas!$A320,Inventario!$A$2:$M$21,4,FALSE))</f>
        <v>Cobo Medical</v>
      </c>
      <c r="E320" s="59" t="str">
        <f>IF(ISERROR(VLOOKUP(Salidas!$A320,Inventario!$A$2:$M$21,5,FALSE)),"",VLOOKUP(Salidas!$A320,Inventario!$A$2:$M$21,5,FALSE))</f>
        <v>Glaxo</v>
      </c>
      <c r="F320" s="60" t="str">
        <f>IF(ISERROR(VLOOKUP(Salidas!$A320,Inventario!$A$2:$M$21,6,FALSE)),"",VLOOKUP(Salidas!$A320,Inventario!$A$2:$M$21,6,FALSE))</f>
        <v>13227</v>
      </c>
      <c r="G320" s="274">
        <f>IF(ISERROR(VLOOKUP(Salidas!$A320,Inventario!$A$2:$M$21,7,FALSE)),,VLOOKUP(Salidas!$A320,Inventario!$A$2:$M$21,7,FALSE))</f>
        <v>1</v>
      </c>
      <c r="H320" s="275">
        <f>IF(ISERROR(VLOOKUP(Salidas!$A320,Inventario!$A$2:$M$21,8,FALSE)),,VLOOKUP(Salidas!$A320,Inventario!$A$2:$M$21,8,FALSE))</f>
        <v>3</v>
      </c>
      <c r="I320" s="275">
        <f>IF(ISERROR(VLOOKUP(Salidas!$A320,Inventario!$A$2:$M$21,9,FALSE)),,VLOOKUP(Salidas!$A320,Inventario!$A$2:$M$21,9,FALSE))</f>
        <v>3</v>
      </c>
      <c r="J320" s="269">
        <v>44558</v>
      </c>
      <c r="K320" s="62" t="s">
        <v>181</v>
      </c>
      <c r="L320" s="270">
        <f>IF(ISERROR(VLOOKUP(Salidas!$K320,Entradas!$H$1:$I$412,2,FALSE)),"",VLOOKUP(Salidas!$K320,Entradas!$H$1:$I$412,2,FALSE))</f>
        <v>44561</v>
      </c>
      <c r="M320" s="63">
        <v>1</v>
      </c>
      <c r="N320" s="276" t="s">
        <v>1928</v>
      </c>
      <c r="O320" s="275">
        <f>IF(Salidas!$N320="Particular",VLOOKUP(Salidas!$A320,'PPTO Conservador'!$D$1:$L$26,8,0),IF(Salidas!$N320="Complementario",VLOOKUP(Salidas!$A320,'PPTO Conservador'!$D$1:$L$26,9,FALSE),))</f>
        <v>60000</v>
      </c>
      <c r="P320" s="275">
        <f>Salidas!$M320*Salidas!$I320</f>
        <v>3</v>
      </c>
      <c r="Q320" s="275">
        <f>Salidas!$M320*Salidas!$O320</f>
        <v>60000</v>
      </c>
      <c r="R320" s="276"/>
      <c r="S320" s="64"/>
      <c r="T320" s="64"/>
      <c r="U320" s="64"/>
      <c r="V320" s="64"/>
      <c r="W320" s="64"/>
      <c r="X320" s="64"/>
      <c r="Y320" s="64"/>
      <c r="Z320" s="64"/>
    </row>
    <row r="321" spans="1:26" ht="15.75" customHeight="1">
      <c r="A321" s="57" t="s">
        <v>47</v>
      </c>
      <c r="B321" s="58" t="str">
        <f>IF(ISERROR(VLOOKUP(Salidas!$A321,Inventario!$A$2:$M$21,2,FALSE)),"",VLOOKUP(Salidas!$A321,Inventario!$A$2:$M$21,2,FALSE))</f>
        <v>Nimenrix</v>
      </c>
      <c r="C321" s="58" t="str">
        <f>IF(ISERROR(VLOOKUP(Salidas!$A321,Inventario!$A$2:$M$21,3,FALSE)),"",VLOOKUP(Salidas!$A321,Inventario!$A$2:$M$21,3,FALSE))</f>
        <v>Meningococo</v>
      </c>
      <c r="D321" s="59" t="str">
        <f>IF(ISERROR(VLOOKUP(Salidas!$A321,Inventario!$A$2:$M$21,4,FALSE)),"",VLOOKUP(Salidas!$A321,Inventario!$A$2:$M$21,4,FALSE))</f>
        <v>Cobo Medical</v>
      </c>
      <c r="E321" s="59" t="str">
        <f>IF(ISERROR(VLOOKUP(Salidas!$A321,Inventario!$A$2:$M$21,5,FALSE)),"",VLOOKUP(Salidas!$A321,Inventario!$A$2:$M$21,5,FALSE))</f>
        <v>Pfizer</v>
      </c>
      <c r="F321" s="60" t="str">
        <f>IF(ISERROR(VLOOKUP(Salidas!$A321,Inventario!$A$2:$M$21,6,FALSE)),"",VLOOKUP(Salidas!$A321,Inventario!$A$2:$M$21,6,FALSE))</f>
        <v>3904</v>
      </c>
      <c r="G321" s="274">
        <f>IF(ISERROR(VLOOKUP(Salidas!$A321,Inventario!$A$2:$M$21,7,FALSE)),,VLOOKUP(Salidas!$A321,Inventario!$A$2:$M$21,7,FALSE))</f>
        <v>1</v>
      </c>
      <c r="H321" s="275">
        <f>IF(ISERROR(VLOOKUP(Salidas!$A321,Inventario!$A$2:$M$21,8,FALSE)),,VLOOKUP(Salidas!$A321,Inventario!$A$2:$M$21,8,FALSE))</f>
        <v>427</v>
      </c>
      <c r="I321" s="275">
        <f>IF(ISERROR(VLOOKUP(Salidas!$A321,Inventario!$A$2:$M$21,9,FALSE)),,VLOOKUP(Salidas!$A321,Inventario!$A$2:$M$21,9,FALSE))</f>
        <v>427</v>
      </c>
      <c r="J321" s="269">
        <v>44567</v>
      </c>
      <c r="K321" s="62" t="s">
        <v>173</v>
      </c>
      <c r="L321" s="270">
        <f>IF(ISERROR(VLOOKUP(Salidas!$K321,Entradas!$H$1:$I$412,2,FALSE)),"",VLOOKUP(Salidas!$K321,Entradas!$H$1:$I$412,2,FALSE))</f>
        <v>45077</v>
      </c>
      <c r="M321" s="63">
        <v>1</v>
      </c>
      <c r="N321" s="276" t="s">
        <v>1928</v>
      </c>
      <c r="O321" s="275">
        <f>IF(Salidas!$N321="Particular",VLOOKUP(Salidas!$A321,'PPTO Conservador'!$D$1:$L$26,8,0),IF(Salidas!$N321="Complementario",VLOOKUP(Salidas!$A321,'PPTO Conservador'!$D$1:$L$26,9,FALSE),))</f>
        <v>170000</v>
      </c>
      <c r="P321" s="275">
        <f>Salidas!$M321*Salidas!$I321</f>
        <v>427</v>
      </c>
      <c r="Q321" s="275">
        <f>Salidas!$M321*Salidas!$O321</f>
        <v>170000</v>
      </c>
      <c r="R321" s="276"/>
      <c r="S321" s="64"/>
      <c r="T321" s="64"/>
      <c r="U321" s="64"/>
      <c r="V321" s="64"/>
      <c r="W321" s="64"/>
      <c r="X321" s="64"/>
      <c r="Y321" s="64"/>
      <c r="Z321" s="64"/>
    </row>
    <row r="322" spans="1:26" ht="15.75" customHeight="1">
      <c r="A322" s="57" t="s">
        <v>47</v>
      </c>
      <c r="B322" s="58" t="str">
        <f>IF(ISERROR(VLOOKUP(Salidas!$A322,Inventario!$A$2:$M$21,2,FALSE)),"",VLOOKUP(Salidas!$A322,Inventario!$A$2:$M$21,2,FALSE))</f>
        <v>Nimenrix</v>
      </c>
      <c r="C322" s="58" t="str">
        <f>IF(ISERROR(VLOOKUP(Salidas!$A322,Inventario!$A$2:$M$21,3,FALSE)),"",VLOOKUP(Salidas!$A322,Inventario!$A$2:$M$21,3,FALSE))</f>
        <v>Meningococo</v>
      </c>
      <c r="D322" s="59" t="str">
        <f>IF(ISERROR(VLOOKUP(Salidas!$A322,Inventario!$A$2:$M$21,4,FALSE)),"",VLOOKUP(Salidas!$A322,Inventario!$A$2:$M$21,4,FALSE))</f>
        <v>Cobo Medical</v>
      </c>
      <c r="E322" s="59" t="str">
        <f>IF(ISERROR(VLOOKUP(Salidas!$A322,Inventario!$A$2:$M$21,5,FALSE)),"",VLOOKUP(Salidas!$A322,Inventario!$A$2:$M$21,5,FALSE))</f>
        <v>Pfizer</v>
      </c>
      <c r="F322" s="60" t="str">
        <f>IF(ISERROR(VLOOKUP(Salidas!$A322,Inventario!$A$2:$M$21,6,FALSE)),"",VLOOKUP(Salidas!$A322,Inventario!$A$2:$M$21,6,FALSE))</f>
        <v>3904</v>
      </c>
      <c r="G322" s="274">
        <f>IF(ISERROR(VLOOKUP(Salidas!$A322,Inventario!$A$2:$M$21,7,FALSE)),,VLOOKUP(Salidas!$A322,Inventario!$A$2:$M$21,7,FALSE))</f>
        <v>1</v>
      </c>
      <c r="H322" s="275">
        <f>IF(ISERROR(VLOOKUP(Salidas!$A322,Inventario!$A$2:$M$21,8,FALSE)),,VLOOKUP(Salidas!$A322,Inventario!$A$2:$M$21,8,FALSE))</f>
        <v>427</v>
      </c>
      <c r="I322" s="275">
        <f>IF(ISERROR(VLOOKUP(Salidas!$A322,Inventario!$A$2:$M$21,9,FALSE)),,VLOOKUP(Salidas!$A322,Inventario!$A$2:$M$21,9,FALSE))</f>
        <v>427</v>
      </c>
      <c r="J322" s="269">
        <v>44568</v>
      </c>
      <c r="K322" s="62" t="s">
        <v>173</v>
      </c>
      <c r="L322" s="270">
        <f>IF(ISERROR(VLOOKUP(Salidas!$K322,Entradas!$H$1:$I$412,2,FALSE)),"",VLOOKUP(Salidas!$K322,Entradas!$H$1:$I$412,2,FALSE))</f>
        <v>45077</v>
      </c>
      <c r="M322" s="63">
        <v>1</v>
      </c>
      <c r="N322" s="276" t="s">
        <v>1928</v>
      </c>
      <c r="O322" s="275">
        <f>IF(Salidas!$N322="Particular",VLOOKUP(Salidas!$A322,'PPTO Conservador'!$D$1:$L$26,8,0),IF(Salidas!$N322="Complementario",VLOOKUP(Salidas!$A322,'PPTO Conservador'!$D$1:$L$26,9,FALSE),))</f>
        <v>170000</v>
      </c>
      <c r="P322" s="275">
        <f>Salidas!$M322*Salidas!$I322</f>
        <v>427</v>
      </c>
      <c r="Q322" s="275">
        <f>Salidas!$M322*Salidas!$O322</f>
        <v>170000</v>
      </c>
      <c r="R322" s="276"/>
      <c r="S322" s="64"/>
      <c r="T322" s="64"/>
      <c r="U322" s="64"/>
      <c r="V322" s="64"/>
      <c r="W322" s="64"/>
      <c r="X322" s="64"/>
      <c r="Y322" s="64"/>
      <c r="Z322" s="64"/>
    </row>
    <row r="323" spans="1:26" ht="15.75" customHeight="1">
      <c r="A323" s="57" t="s">
        <v>51</v>
      </c>
      <c r="B323" s="58" t="str">
        <f>IF(ISERROR(VLOOKUP(Salidas!$A323,Inventario!$A$2:$M$21,2,FALSE)),"",VLOOKUP(Salidas!$A323,Inventario!$A$2:$M$21,2,FALSE))</f>
        <v/>
      </c>
      <c r="C323" s="58" t="str">
        <f>IF(ISERROR(VLOOKUP(Salidas!$A323,Inventario!$A$2:$M$21,3,FALSE)),"",VLOOKUP(Salidas!$A323,Inventario!$A$2:$M$21,3,FALSE))</f>
        <v/>
      </c>
      <c r="D323" s="59" t="str">
        <f>IF(ISERROR(VLOOKUP(Salidas!$A323,Inventario!$A$2:$M$21,4,FALSE)),"",VLOOKUP(Salidas!$A323,Inventario!$A$2:$M$21,4,FALSE))</f>
        <v/>
      </c>
      <c r="E323" s="59" t="str">
        <f>IF(ISERROR(VLOOKUP(Salidas!$A323,Inventario!$A$2:$M$21,5,FALSE)),"",VLOOKUP(Salidas!$A323,Inventario!$A$2:$M$21,5,FALSE))</f>
        <v/>
      </c>
      <c r="F323" s="60" t="str">
        <f>IF(ISERROR(VLOOKUP(Salidas!$A323,Inventario!$A$2:$M$21,6,FALSE)),"",VLOOKUP(Salidas!$A323,Inventario!$A$2:$M$21,6,FALSE))</f>
        <v/>
      </c>
      <c r="G323" s="274">
        <f>IF(ISERROR(VLOOKUP(Salidas!$A323,Inventario!$A$2:$M$21,7,FALSE)),,VLOOKUP(Salidas!$A323,Inventario!$A$2:$M$21,7,FALSE))</f>
        <v>0</v>
      </c>
      <c r="H323" s="275">
        <f>IF(ISERROR(VLOOKUP(Salidas!$A323,Inventario!$A$2:$M$21,8,FALSE)),,VLOOKUP(Salidas!$A323,Inventario!$A$2:$M$21,8,FALSE))</f>
        <v>0</v>
      </c>
      <c r="I323" s="275">
        <f>IF(ISERROR(VLOOKUP(Salidas!$A323,Inventario!$A$2:$M$21,9,FALSE)),,VLOOKUP(Salidas!$A323,Inventario!$A$2:$M$21,9,FALSE))</f>
        <v>0</v>
      </c>
      <c r="J323" s="269">
        <v>44568</v>
      </c>
      <c r="K323" s="62" t="s">
        <v>188</v>
      </c>
      <c r="L323" s="270">
        <f>IF(ISERROR(VLOOKUP(Salidas!$K323,Entradas!$H$1:$I$412,2,FALSE)),"",VLOOKUP(Salidas!$K323,Entradas!$H$1:$I$412,2,FALSE))</f>
        <v>45199</v>
      </c>
      <c r="M323" s="63">
        <v>1</v>
      </c>
      <c r="N323" s="276" t="s">
        <v>375</v>
      </c>
      <c r="O323" s="275">
        <f>IF(Salidas!$N323="Particular",VLOOKUP(Salidas!$A323,'PPTO Conservador'!$D$1:$L$26,8,0),IF(Salidas!$N323="Complementario",VLOOKUP(Salidas!$A323,'PPTO Conservador'!$D$1:$L$26,9,FALSE),))</f>
        <v>235000</v>
      </c>
      <c r="P323" s="275">
        <f>Salidas!$M323*Salidas!$I323</f>
        <v>0</v>
      </c>
      <c r="Q323" s="275">
        <f>Salidas!$M323*Salidas!$O323</f>
        <v>235000</v>
      </c>
      <c r="R323" s="276"/>
      <c r="S323" s="64"/>
      <c r="T323" s="64"/>
      <c r="U323" s="64"/>
      <c r="V323" s="64"/>
      <c r="W323" s="64"/>
      <c r="X323" s="64"/>
      <c r="Y323" s="64"/>
      <c r="Z323" s="64"/>
    </row>
    <row r="324" spans="1:26" ht="15.75" customHeight="1">
      <c r="A324" s="57" t="s">
        <v>47</v>
      </c>
      <c r="B324" s="58" t="str">
        <f>IF(ISERROR(VLOOKUP(Salidas!$A324,Inventario!$A$2:$M$21,2,FALSE)),"",VLOOKUP(Salidas!$A324,Inventario!$A$2:$M$21,2,FALSE))</f>
        <v>Nimenrix</v>
      </c>
      <c r="C324" s="58" t="str">
        <f>IF(ISERROR(VLOOKUP(Salidas!$A324,Inventario!$A$2:$M$21,3,FALSE)),"",VLOOKUP(Salidas!$A324,Inventario!$A$2:$M$21,3,FALSE))</f>
        <v>Meningococo</v>
      </c>
      <c r="D324" s="59" t="str">
        <f>IF(ISERROR(VLOOKUP(Salidas!$A324,Inventario!$A$2:$M$21,4,FALSE)),"",VLOOKUP(Salidas!$A324,Inventario!$A$2:$M$21,4,FALSE))</f>
        <v>Cobo Medical</v>
      </c>
      <c r="E324" s="59" t="str">
        <f>IF(ISERROR(VLOOKUP(Salidas!$A324,Inventario!$A$2:$M$21,5,FALSE)),"",VLOOKUP(Salidas!$A324,Inventario!$A$2:$M$21,5,FALSE))</f>
        <v>Pfizer</v>
      </c>
      <c r="F324" s="60" t="str">
        <f>IF(ISERROR(VLOOKUP(Salidas!$A324,Inventario!$A$2:$M$21,6,FALSE)),"",VLOOKUP(Salidas!$A324,Inventario!$A$2:$M$21,6,FALSE))</f>
        <v>3904</v>
      </c>
      <c r="G324" s="274">
        <f>IF(ISERROR(VLOOKUP(Salidas!$A324,Inventario!$A$2:$M$21,7,FALSE)),,VLOOKUP(Salidas!$A324,Inventario!$A$2:$M$21,7,FALSE))</f>
        <v>1</v>
      </c>
      <c r="H324" s="275">
        <f>IF(ISERROR(VLOOKUP(Salidas!$A324,Inventario!$A$2:$M$21,8,FALSE)),,VLOOKUP(Salidas!$A324,Inventario!$A$2:$M$21,8,FALSE))</f>
        <v>427</v>
      </c>
      <c r="I324" s="275">
        <f>IF(ISERROR(VLOOKUP(Salidas!$A324,Inventario!$A$2:$M$21,9,FALSE)),,VLOOKUP(Salidas!$A324,Inventario!$A$2:$M$21,9,FALSE))</f>
        <v>427</v>
      </c>
      <c r="J324" s="269">
        <v>44573</v>
      </c>
      <c r="K324" s="62" t="s">
        <v>173</v>
      </c>
      <c r="L324" s="270">
        <f>IF(ISERROR(VLOOKUP(Salidas!$K324,Entradas!$H$1:$I$412,2,FALSE)),"",VLOOKUP(Salidas!$K324,Entradas!$H$1:$I$412,2,FALSE))</f>
        <v>45077</v>
      </c>
      <c r="M324" s="63">
        <v>1</v>
      </c>
      <c r="N324" s="276" t="s">
        <v>1928</v>
      </c>
      <c r="O324" s="275">
        <f>IF(Salidas!$N324="Particular",VLOOKUP(Salidas!$A324,'PPTO Conservador'!$D$1:$L$26,8,0),IF(Salidas!$N324="Complementario",VLOOKUP(Salidas!$A324,'PPTO Conservador'!$D$1:$L$26,9,FALSE),))</f>
        <v>170000</v>
      </c>
      <c r="P324" s="275">
        <f>Salidas!$M324*Salidas!$I324</f>
        <v>427</v>
      </c>
      <c r="Q324" s="275">
        <f>Salidas!$M324*Salidas!$O324</f>
        <v>170000</v>
      </c>
      <c r="R324" s="276"/>
      <c r="S324" s="64"/>
      <c r="T324" s="64"/>
      <c r="U324" s="64"/>
      <c r="V324" s="64"/>
      <c r="W324" s="64"/>
      <c r="X324" s="64"/>
      <c r="Y324" s="64"/>
      <c r="Z324" s="64"/>
    </row>
    <row r="325" spans="1:26" ht="15.75" customHeight="1">
      <c r="A325" s="57" t="s">
        <v>77</v>
      </c>
      <c r="B325" s="58" t="str">
        <f>IF(ISERROR(VLOOKUP(Salidas!$A325,Inventario!$A$2:$M$21,2,FALSE)),"",VLOOKUP(Salidas!$A325,Inventario!$A$2:$M$21,2,FALSE))</f>
        <v>Hexaxim</v>
      </c>
      <c r="C325" s="58" t="str">
        <f>IF(ISERROR(VLOOKUP(Salidas!$A325,Inventario!$A$2:$M$21,3,FALSE)),"",VLOOKUP(Salidas!$A325,Inventario!$A$2:$M$21,3,FALSE))</f>
        <v>DPAT + VPI + HIB + HB</v>
      </c>
      <c r="D325" s="59" t="str">
        <f>IF(ISERROR(VLOOKUP(Salidas!$A325,Inventario!$A$2:$M$21,4,FALSE)),"",VLOOKUP(Salidas!$A325,Inventario!$A$2:$M$21,4,FALSE))</f>
        <v>IPS FARALLONES</v>
      </c>
      <c r="E325" s="59" t="str">
        <f>IF(ISERROR(VLOOKUP(Salidas!$A325,Inventario!$A$2:$M$21,5,FALSE)),"",VLOOKUP(Salidas!$A325,Inventario!$A$2:$M$21,5,FALSE))</f>
        <v>Sanofi</v>
      </c>
      <c r="F325" s="60" t="str">
        <f>IF(ISERROR(VLOOKUP(Salidas!$A325,Inventario!$A$2:$M$21,6,FALSE)),"",VLOOKUP(Salidas!$A325,Inventario!$A$2:$M$21,6,FALSE))</f>
        <v>3800</v>
      </c>
      <c r="G325" s="274">
        <f>IF(ISERROR(VLOOKUP(Salidas!$A325,Inventario!$A$2:$M$21,7,FALSE)),,VLOOKUP(Salidas!$A325,Inventario!$A$2:$M$21,7,FALSE))</f>
        <v>1</v>
      </c>
      <c r="H325" s="275">
        <f>IF(ISERROR(VLOOKUP(Salidas!$A325,Inventario!$A$2:$M$21,8,FALSE)),,VLOOKUP(Salidas!$A325,Inventario!$A$2:$M$21,8,FALSE))</f>
        <v>127</v>
      </c>
      <c r="I325" s="275">
        <f>IF(ISERROR(VLOOKUP(Salidas!$A325,Inventario!$A$2:$M$21,9,FALSE)),,VLOOKUP(Salidas!$A325,Inventario!$A$2:$M$21,9,FALSE))</f>
        <v>127</v>
      </c>
      <c r="J325" s="269">
        <v>44574</v>
      </c>
      <c r="K325" s="62" t="s">
        <v>184</v>
      </c>
      <c r="L325" s="270">
        <f>IF(ISERROR(VLOOKUP(Salidas!$K325,Entradas!$H$1:$I$412,2,FALSE)),"",VLOOKUP(Salidas!$K325,Entradas!$H$1:$I$412,2,FALSE))</f>
        <v>44773</v>
      </c>
      <c r="M325" s="63">
        <v>1</v>
      </c>
      <c r="N325" s="276" t="s">
        <v>1928</v>
      </c>
      <c r="O325" s="275">
        <f>IF(Salidas!$N325="Particular",VLOOKUP(Salidas!$A325,'PPTO Conservador'!$D$1:$L$26,8,0),IF(Salidas!$N325="Complementario",VLOOKUP(Salidas!$A325,'PPTO Conservador'!$D$1:$L$26,9,FALSE),))</f>
        <v>210000</v>
      </c>
      <c r="P325" s="275">
        <f>Salidas!$M325*Salidas!$I325</f>
        <v>127</v>
      </c>
      <c r="Q325" s="275">
        <f>Salidas!$M325*Salidas!$O325</f>
        <v>210000</v>
      </c>
      <c r="R325" s="276"/>
      <c r="S325" s="64"/>
      <c r="T325" s="64"/>
      <c r="U325" s="64"/>
      <c r="V325" s="64"/>
      <c r="W325" s="64"/>
      <c r="X325" s="64"/>
      <c r="Y325" s="64"/>
      <c r="Z325" s="64"/>
    </row>
    <row r="326" spans="1:26" ht="15.75" customHeight="1">
      <c r="A326" s="57" t="s">
        <v>54</v>
      </c>
      <c r="B326" s="58" t="str">
        <f>IF(ISERROR(VLOOKUP(Salidas!$A326,Inventario!$A$2:$M$21,2,FALSE)),"",VLOOKUP(Salidas!$A326,Inventario!$A$2:$M$21,2,FALSE))</f>
        <v>Prevenar</v>
      </c>
      <c r="C326" s="58" t="str">
        <f>IF(ISERROR(VLOOKUP(Salidas!$A326,Inventario!$A$2:$M$21,3,FALSE)),"",VLOOKUP(Salidas!$A326,Inventario!$A$2:$M$21,3,FALSE))</f>
        <v>Neumococo 13V</v>
      </c>
      <c r="D326" s="59" t="str">
        <f>IF(ISERROR(VLOOKUP(Salidas!$A326,Inventario!$A$2:$M$21,4,FALSE)),"",VLOOKUP(Salidas!$A326,Inventario!$A$2:$M$21,4,FALSE))</f>
        <v>Cobo Medical</v>
      </c>
      <c r="E326" s="59" t="str">
        <f>IF(ISERROR(VLOOKUP(Salidas!$A326,Inventario!$A$2:$M$21,5,FALSE)),"",VLOOKUP(Salidas!$A326,Inventario!$A$2:$M$21,5,FALSE))</f>
        <v>Pfizer</v>
      </c>
      <c r="F326" s="60" t="str">
        <f>IF(ISERROR(VLOOKUP(Salidas!$A326,Inventario!$A$2:$M$21,6,FALSE)),"",VLOOKUP(Salidas!$A326,Inventario!$A$2:$M$21,6,FALSE))</f>
        <v>2156</v>
      </c>
      <c r="G326" s="274">
        <f>IF(ISERROR(VLOOKUP(Salidas!$A326,Inventario!$A$2:$M$21,7,FALSE)),,VLOOKUP(Salidas!$A326,Inventario!$A$2:$M$21,7,FALSE))</f>
        <v>1</v>
      </c>
      <c r="H326" s="275">
        <f>IF(ISERROR(VLOOKUP(Salidas!$A326,Inventario!$A$2:$M$21,8,FALSE)),,VLOOKUP(Salidas!$A326,Inventario!$A$2:$M$21,8,FALSE))</f>
        <v>257</v>
      </c>
      <c r="I326" s="275">
        <f>IF(ISERROR(VLOOKUP(Salidas!$A326,Inventario!$A$2:$M$21,9,FALSE)),,VLOOKUP(Salidas!$A326,Inventario!$A$2:$M$21,9,FALSE))</f>
        <v>257</v>
      </c>
      <c r="J326" s="269">
        <v>44574</v>
      </c>
      <c r="K326" s="62" t="s">
        <v>188</v>
      </c>
      <c r="L326" s="270">
        <f>IF(ISERROR(VLOOKUP(Salidas!$K326,Entradas!$H$1:$I$412,2,FALSE)),"",VLOOKUP(Salidas!$K326,Entradas!$H$1:$I$412,2,FALSE))</f>
        <v>45199</v>
      </c>
      <c r="M326" s="63">
        <v>1</v>
      </c>
      <c r="N326" s="276" t="s">
        <v>1928</v>
      </c>
      <c r="O326" s="275">
        <f>IF(Salidas!$N326="Particular",VLOOKUP(Salidas!$A326,'PPTO Conservador'!$D$1:$L$26,8,0),IF(Salidas!$N326="Complementario",VLOOKUP(Salidas!$A326,'PPTO Conservador'!$D$1:$L$26,9,FALSE),))</f>
        <v>225000</v>
      </c>
      <c r="P326" s="275">
        <f>Salidas!$M326*Salidas!$I326</f>
        <v>257</v>
      </c>
      <c r="Q326" s="275">
        <f>Salidas!$M326*Salidas!$O326</f>
        <v>225000</v>
      </c>
      <c r="R326" s="276"/>
      <c r="S326" s="64"/>
      <c r="T326" s="64"/>
      <c r="U326" s="64"/>
      <c r="V326" s="64"/>
      <c r="W326" s="64"/>
      <c r="X326" s="64"/>
      <c r="Y326" s="64"/>
      <c r="Z326" s="64"/>
    </row>
    <row r="327" spans="1:26" ht="15.75" customHeight="1">
      <c r="A327" s="57" t="s">
        <v>96</v>
      </c>
      <c r="B327" s="58" t="str">
        <f>IF(ISERROR(VLOOKUP(Salidas!$A327,Inventario!$A$2:$M$21,2,FALSE)),"",VLOOKUP(Salidas!$A327,Inventario!$A$2:$M$21,2,FALSE))</f>
        <v>Rotateq</v>
      </c>
      <c r="C327" s="58" t="str">
        <f>IF(ISERROR(VLOOKUP(Salidas!$A327,Inventario!$A$2:$M$21,3,FALSE)),"",VLOOKUP(Salidas!$A327,Inventario!$A$2:$M$21,3,FALSE))</f>
        <v>Rotavirus Vivo Atenuado</v>
      </c>
      <c r="D327" s="59" t="str">
        <f>IF(ISERROR(VLOOKUP(Salidas!$A327,Inventario!$A$2:$M$21,4,FALSE)),"",VLOOKUP(Salidas!$A327,Inventario!$A$2:$M$21,4,FALSE))</f>
        <v>IPS FARALLONES</v>
      </c>
      <c r="E327" s="59" t="str">
        <f>IF(ISERROR(VLOOKUP(Salidas!$A327,Inventario!$A$2:$M$21,5,FALSE)),"",VLOOKUP(Salidas!$A327,Inventario!$A$2:$M$21,5,FALSE))</f>
        <v>Merck</v>
      </c>
      <c r="F327" s="60" t="str">
        <f>IF(ISERROR(VLOOKUP(Salidas!$A327,Inventario!$A$2:$M$21,6,FALSE)),"",VLOOKUP(Salidas!$A327,Inventario!$A$2:$M$21,6,FALSE))</f>
        <v>1800</v>
      </c>
      <c r="G327" s="274">
        <f>IF(ISERROR(VLOOKUP(Salidas!$A327,Inventario!$A$2:$M$21,7,FALSE)),,VLOOKUP(Salidas!$A327,Inventario!$A$2:$M$21,7,FALSE))</f>
        <v>1</v>
      </c>
      <c r="H327" s="275">
        <f>IF(ISERROR(VLOOKUP(Salidas!$A327,Inventario!$A$2:$M$21,8,FALSE)),,VLOOKUP(Salidas!$A327,Inventario!$A$2:$M$21,8,FALSE))</f>
        <v>109</v>
      </c>
      <c r="I327" s="275">
        <f>IF(ISERROR(VLOOKUP(Salidas!$A327,Inventario!$A$2:$M$21,9,FALSE)),,VLOOKUP(Salidas!$A327,Inventario!$A$2:$M$21,9,FALSE))</f>
        <v>109</v>
      </c>
      <c r="J327" s="269">
        <v>44574</v>
      </c>
      <c r="K327" s="62" t="s">
        <v>182</v>
      </c>
      <c r="L327" s="270">
        <f>IF(ISERROR(VLOOKUP(Salidas!$K327,Entradas!$H$1:$I$412,2,FALSE)),"",VLOOKUP(Salidas!$K327,Entradas!$H$1:$I$412,2,FALSE))</f>
        <v>44973</v>
      </c>
      <c r="M327" s="63">
        <v>1</v>
      </c>
      <c r="N327" s="276" t="s">
        <v>1928</v>
      </c>
      <c r="O327" s="275">
        <f>IF(Salidas!$N327="Particular",VLOOKUP(Salidas!$A327,'PPTO Conservador'!$D$1:$L$26,8,0),IF(Salidas!$N327="Complementario",VLOOKUP(Salidas!$A327,'PPTO Conservador'!$D$1:$L$26,9,FALSE),))</f>
        <v>190000</v>
      </c>
      <c r="P327" s="275">
        <f>Salidas!$M327*Salidas!$I327</f>
        <v>109</v>
      </c>
      <c r="Q327" s="275">
        <f>Salidas!$M327*Salidas!$O327</f>
        <v>190000</v>
      </c>
      <c r="R327" s="276"/>
      <c r="S327" s="64"/>
      <c r="T327" s="64"/>
      <c r="U327" s="64"/>
      <c r="V327" s="64"/>
      <c r="W327" s="64"/>
      <c r="X327" s="64"/>
      <c r="Y327" s="64"/>
      <c r="Z327" s="64"/>
    </row>
    <row r="328" spans="1:26" ht="15.75" customHeight="1">
      <c r="A328" s="57" t="s">
        <v>47</v>
      </c>
      <c r="B328" s="58" t="str">
        <f>IF(ISERROR(VLOOKUP(Salidas!$A328,Inventario!$A$2:$M$21,2,FALSE)),"",VLOOKUP(Salidas!$A328,Inventario!$A$2:$M$21,2,FALSE))</f>
        <v>Nimenrix</v>
      </c>
      <c r="C328" s="58" t="str">
        <f>IF(ISERROR(VLOOKUP(Salidas!$A328,Inventario!$A$2:$M$21,3,FALSE)),"",VLOOKUP(Salidas!$A328,Inventario!$A$2:$M$21,3,FALSE))</f>
        <v>Meningococo</v>
      </c>
      <c r="D328" s="59" t="str">
        <f>IF(ISERROR(VLOOKUP(Salidas!$A328,Inventario!$A$2:$M$21,4,FALSE)),"",VLOOKUP(Salidas!$A328,Inventario!$A$2:$M$21,4,FALSE))</f>
        <v>Cobo Medical</v>
      </c>
      <c r="E328" s="59" t="str">
        <f>IF(ISERROR(VLOOKUP(Salidas!$A328,Inventario!$A$2:$M$21,5,FALSE)),"",VLOOKUP(Salidas!$A328,Inventario!$A$2:$M$21,5,FALSE))</f>
        <v>Pfizer</v>
      </c>
      <c r="F328" s="60" t="str">
        <f>IF(ISERROR(VLOOKUP(Salidas!$A328,Inventario!$A$2:$M$21,6,FALSE)),"",VLOOKUP(Salidas!$A328,Inventario!$A$2:$M$21,6,FALSE))</f>
        <v>3904</v>
      </c>
      <c r="G328" s="274">
        <f>IF(ISERROR(VLOOKUP(Salidas!$A328,Inventario!$A$2:$M$21,7,FALSE)),,VLOOKUP(Salidas!$A328,Inventario!$A$2:$M$21,7,FALSE))</f>
        <v>1</v>
      </c>
      <c r="H328" s="275">
        <f>IF(ISERROR(VLOOKUP(Salidas!$A328,Inventario!$A$2:$M$21,8,FALSE)),,VLOOKUP(Salidas!$A328,Inventario!$A$2:$M$21,8,FALSE))</f>
        <v>427</v>
      </c>
      <c r="I328" s="275">
        <f>IF(ISERROR(VLOOKUP(Salidas!$A328,Inventario!$A$2:$M$21,9,FALSE)),,VLOOKUP(Salidas!$A328,Inventario!$A$2:$M$21,9,FALSE))</f>
        <v>427</v>
      </c>
      <c r="J328" s="269">
        <v>44574</v>
      </c>
      <c r="K328" s="62" t="s">
        <v>173</v>
      </c>
      <c r="L328" s="270">
        <f>IF(ISERROR(VLOOKUP(Salidas!$K328,Entradas!$H$1:$I$412,2,FALSE)),"",VLOOKUP(Salidas!$K328,Entradas!$H$1:$I$412,2,FALSE))</f>
        <v>45077</v>
      </c>
      <c r="M328" s="63">
        <v>1</v>
      </c>
      <c r="N328" s="276" t="s">
        <v>1928</v>
      </c>
      <c r="O328" s="275">
        <f>IF(Salidas!$N328="Particular",VLOOKUP(Salidas!$A328,'PPTO Conservador'!$D$1:$L$26,8,0),IF(Salidas!$N328="Complementario",VLOOKUP(Salidas!$A328,'PPTO Conservador'!$D$1:$L$26,9,FALSE),))</f>
        <v>170000</v>
      </c>
      <c r="P328" s="275">
        <f>Salidas!$M328*Salidas!$I328</f>
        <v>427</v>
      </c>
      <c r="Q328" s="275">
        <f>Salidas!$M328*Salidas!$O328</f>
        <v>170000</v>
      </c>
      <c r="R328" s="276"/>
      <c r="S328" s="64"/>
      <c r="T328" s="64"/>
      <c r="U328" s="64"/>
      <c r="V328" s="64"/>
      <c r="W328" s="64"/>
      <c r="X328" s="64"/>
      <c r="Y328" s="64"/>
      <c r="Z328" s="64"/>
    </row>
    <row r="329" spans="1:26" ht="15.75" customHeight="1">
      <c r="A329" s="57" t="s">
        <v>47</v>
      </c>
      <c r="B329" s="58" t="str">
        <f>IF(ISERROR(VLOOKUP(Salidas!$A329,Inventario!$A$2:$M$21,2,FALSE)),"",VLOOKUP(Salidas!$A329,Inventario!$A$2:$M$21,2,FALSE))</f>
        <v>Nimenrix</v>
      </c>
      <c r="C329" s="58" t="str">
        <f>IF(ISERROR(VLOOKUP(Salidas!$A329,Inventario!$A$2:$M$21,3,FALSE)),"",VLOOKUP(Salidas!$A329,Inventario!$A$2:$M$21,3,FALSE))</f>
        <v>Meningococo</v>
      </c>
      <c r="D329" s="59" t="str">
        <f>IF(ISERROR(VLOOKUP(Salidas!$A329,Inventario!$A$2:$M$21,4,FALSE)),"",VLOOKUP(Salidas!$A329,Inventario!$A$2:$M$21,4,FALSE))</f>
        <v>Cobo Medical</v>
      </c>
      <c r="E329" s="59" t="str">
        <f>IF(ISERROR(VLOOKUP(Salidas!$A329,Inventario!$A$2:$M$21,5,FALSE)),"",VLOOKUP(Salidas!$A329,Inventario!$A$2:$M$21,5,FALSE))</f>
        <v>Pfizer</v>
      </c>
      <c r="F329" s="60" t="str">
        <f>IF(ISERROR(VLOOKUP(Salidas!$A329,Inventario!$A$2:$M$21,6,FALSE)),"",VLOOKUP(Salidas!$A329,Inventario!$A$2:$M$21,6,FALSE))</f>
        <v>3904</v>
      </c>
      <c r="G329" s="274">
        <f>IF(ISERROR(VLOOKUP(Salidas!$A329,Inventario!$A$2:$M$21,7,FALSE)),,VLOOKUP(Salidas!$A329,Inventario!$A$2:$M$21,7,FALSE))</f>
        <v>1</v>
      </c>
      <c r="H329" s="275">
        <f>IF(ISERROR(VLOOKUP(Salidas!$A329,Inventario!$A$2:$M$21,8,FALSE)),,VLOOKUP(Salidas!$A329,Inventario!$A$2:$M$21,8,FALSE))</f>
        <v>427</v>
      </c>
      <c r="I329" s="275">
        <f>IF(ISERROR(VLOOKUP(Salidas!$A329,Inventario!$A$2:$M$21,9,FALSE)),,VLOOKUP(Salidas!$A329,Inventario!$A$2:$M$21,9,FALSE))</f>
        <v>427</v>
      </c>
      <c r="J329" s="269">
        <v>44574</v>
      </c>
      <c r="K329" s="62" t="s">
        <v>173</v>
      </c>
      <c r="L329" s="270">
        <f>IF(ISERROR(VLOOKUP(Salidas!$K329,Entradas!$H$1:$I$412,2,FALSE)),"",VLOOKUP(Salidas!$K329,Entradas!$H$1:$I$412,2,FALSE))</f>
        <v>45077</v>
      </c>
      <c r="M329" s="63">
        <v>1</v>
      </c>
      <c r="N329" s="276" t="s">
        <v>1928</v>
      </c>
      <c r="O329" s="275">
        <f>IF(Salidas!$N329="Particular",VLOOKUP(Salidas!$A329,'PPTO Conservador'!$D$1:$L$26,8,0),IF(Salidas!$N329="Complementario",VLOOKUP(Salidas!$A329,'PPTO Conservador'!$D$1:$L$26,9,FALSE),))</f>
        <v>170000</v>
      </c>
      <c r="P329" s="275">
        <f>Salidas!$M329*Salidas!$I329</f>
        <v>427</v>
      </c>
      <c r="Q329" s="275">
        <f>Salidas!$M329*Salidas!$O329</f>
        <v>170000</v>
      </c>
      <c r="R329" s="276"/>
      <c r="S329" s="64"/>
      <c r="T329" s="64"/>
      <c r="U329" s="64"/>
      <c r="V329" s="64"/>
      <c r="W329" s="64"/>
      <c r="X329" s="64"/>
      <c r="Y329" s="64"/>
      <c r="Z329" s="64"/>
    </row>
    <row r="330" spans="1:26" ht="15.75" customHeight="1">
      <c r="A330" s="57" t="s">
        <v>47</v>
      </c>
      <c r="B330" s="58" t="str">
        <f>IF(ISERROR(VLOOKUP(Salidas!$A330,Inventario!$A$2:$M$21,2,FALSE)),"",VLOOKUP(Salidas!$A330,Inventario!$A$2:$M$21,2,FALSE))</f>
        <v>Nimenrix</v>
      </c>
      <c r="C330" s="58" t="str">
        <f>IF(ISERROR(VLOOKUP(Salidas!$A330,Inventario!$A$2:$M$21,3,FALSE)),"",VLOOKUP(Salidas!$A330,Inventario!$A$2:$M$21,3,FALSE))</f>
        <v>Meningococo</v>
      </c>
      <c r="D330" s="59" t="str">
        <f>IF(ISERROR(VLOOKUP(Salidas!$A330,Inventario!$A$2:$M$21,4,FALSE)),"",VLOOKUP(Salidas!$A330,Inventario!$A$2:$M$21,4,FALSE))</f>
        <v>Cobo Medical</v>
      </c>
      <c r="E330" s="59" t="str">
        <f>IF(ISERROR(VLOOKUP(Salidas!$A330,Inventario!$A$2:$M$21,5,FALSE)),"",VLOOKUP(Salidas!$A330,Inventario!$A$2:$M$21,5,FALSE))</f>
        <v>Pfizer</v>
      </c>
      <c r="F330" s="60" t="str">
        <f>IF(ISERROR(VLOOKUP(Salidas!$A330,Inventario!$A$2:$M$21,6,FALSE)),"",VLOOKUP(Salidas!$A330,Inventario!$A$2:$M$21,6,FALSE))</f>
        <v>3904</v>
      </c>
      <c r="G330" s="274">
        <f>IF(ISERROR(VLOOKUP(Salidas!$A330,Inventario!$A$2:$M$21,7,FALSE)),,VLOOKUP(Salidas!$A330,Inventario!$A$2:$M$21,7,FALSE))</f>
        <v>1</v>
      </c>
      <c r="H330" s="275">
        <f>IF(ISERROR(VLOOKUP(Salidas!$A330,Inventario!$A$2:$M$21,8,FALSE)),,VLOOKUP(Salidas!$A330,Inventario!$A$2:$M$21,8,FALSE))</f>
        <v>427</v>
      </c>
      <c r="I330" s="275">
        <f>IF(ISERROR(VLOOKUP(Salidas!$A330,Inventario!$A$2:$M$21,9,FALSE)),,VLOOKUP(Salidas!$A330,Inventario!$A$2:$M$21,9,FALSE))</f>
        <v>427</v>
      </c>
      <c r="J330" s="269">
        <v>44574</v>
      </c>
      <c r="K330" s="62" t="s">
        <v>173</v>
      </c>
      <c r="L330" s="270">
        <f>IF(ISERROR(VLOOKUP(Salidas!$K330,Entradas!$H$1:$I$412,2,FALSE)),"",VLOOKUP(Salidas!$K330,Entradas!$H$1:$I$412,2,FALSE))</f>
        <v>45077</v>
      </c>
      <c r="M330" s="63">
        <v>1</v>
      </c>
      <c r="N330" s="276" t="s">
        <v>375</v>
      </c>
      <c r="O330" s="275">
        <f>IF(Salidas!$N330="Particular",VLOOKUP(Salidas!$A330,'PPTO Conservador'!$D$1:$L$26,8,0),IF(Salidas!$N330="Complementario",VLOOKUP(Salidas!$A330,'PPTO Conservador'!$D$1:$L$26,9,FALSE),))</f>
        <v>200000</v>
      </c>
      <c r="P330" s="275">
        <f>Salidas!$M330*Salidas!$I330</f>
        <v>427</v>
      </c>
      <c r="Q330" s="275">
        <f>Salidas!$M330*Salidas!$O330</f>
        <v>200000</v>
      </c>
      <c r="R330" s="276"/>
      <c r="S330" s="64"/>
      <c r="T330" s="64"/>
      <c r="U330" s="64"/>
      <c r="V330" s="64"/>
      <c r="W330" s="64"/>
      <c r="X330" s="64"/>
      <c r="Y330" s="64"/>
      <c r="Z330" s="64"/>
    </row>
    <row r="331" spans="1:26" ht="15.75" customHeight="1">
      <c r="A331" s="57" t="s">
        <v>54</v>
      </c>
      <c r="B331" s="58" t="str">
        <f>IF(ISERROR(VLOOKUP(Salidas!$A331,Inventario!$A$2:$M$21,2,FALSE)),"",VLOOKUP(Salidas!$A331,Inventario!$A$2:$M$21,2,FALSE))</f>
        <v>Prevenar</v>
      </c>
      <c r="C331" s="58" t="str">
        <f>IF(ISERROR(VLOOKUP(Salidas!$A331,Inventario!$A$2:$M$21,3,FALSE)),"",VLOOKUP(Salidas!$A331,Inventario!$A$2:$M$21,3,FALSE))</f>
        <v>Neumococo 13V</v>
      </c>
      <c r="D331" s="59" t="str">
        <f>IF(ISERROR(VLOOKUP(Salidas!$A331,Inventario!$A$2:$M$21,4,FALSE)),"",VLOOKUP(Salidas!$A331,Inventario!$A$2:$M$21,4,FALSE))</f>
        <v>Cobo Medical</v>
      </c>
      <c r="E331" s="59" t="str">
        <f>IF(ISERROR(VLOOKUP(Salidas!$A331,Inventario!$A$2:$M$21,5,FALSE)),"",VLOOKUP(Salidas!$A331,Inventario!$A$2:$M$21,5,FALSE))</f>
        <v>Pfizer</v>
      </c>
      <c r="F331" s="60" t="str">
        <f>IF(ISERROR(VLOOKUP(Salidas!$A331,Inventario!$A$2:$M$21,6,FALSE)),"",VLOOKUP(Salidas!$A331,Inventario!$A$2:$M$21,6,FALSE))</f>
        <v>2156</v>
      </c>
      <c r="G331" s="274">
        <f>IF(ISERROR(VLOOKUP(Salidas!$A331,Inventario!$A$2:$M$21,7,FALSE)),,VLOOKUP(Salidas!$A331,Inventario!$A$2:$M$21,7,FALSE))</f>
        <v>1</v>
      </c>
      <c r="H331" s="275">
        <f>IF(ISERROR(VLOOKUP(Salidas!$A331,Inventario!$A$2:$M$21,8,FALSE)),,VLOOKUP(Salidas!$A331,Inventario!$A$2:$M$21,8,FALSE))</f>
        <v>257</v>
      </c>
      <c r="I331" s="275">
        <f>IF(ISERROR(VLOOKUP(Salidas!$A331,Inventario!$A$2:$M$21,9,FALSE)),,VLOOKUP(Salidas!$A331,Inventario!$A$2:$M$21,9,FALSE))</f>
        <v>257</v>
      </c>
      <c r="J331" s="269">
        <v>44576</v>
      </c>
      <c r="K331" s="62" t="s">
        <v>188</v>
      </c>
      <c r="L331" s="270">
        <f>IF(ISERROR(VLOOKUP(Salidas!$K331,Entradas!$H$1:$I$412,2,FALSE)),"",VLOOKUP(Salidas!$K331,Entradas!$H$1:$I$412,2,FALSE))</f>
        <v>45199</v>
      </c>
      <c r="M331" s="63">
        <v>1</v>
      </c>
      <c r="N331" s="276" t="s">
        <v>375</v>
      </c>
      <c r="O331" s="275">
        <f>IF(Salidas!$N331="Particular",VLOOKUP(Salidas!$A331,'PPTO Conservador'!$D$1:$L$26,8,0),IF(Salidas!$N331="Complementario",VLOOKUP(Salidas!$A331,'PPTO Conservador'!$D$1:$L$26,9,FALSE),))</f>
        <v>235000</v>
      </c>
      <c r="P331" s="275">
        <f>Salidas!$M331*Salidas!$I331</f>
        <v>257</v>
      </c>
      <c r="Q331" s="275">
        <f>Salidas!$M331*Salidas!$O331</f>
        <v>235000</v>
      </c>
      <c r="R331" s="276"/>
      <c r="S331" s="64"/>
      <c r="T331" s="64"/>
      <c r="U331" s="64"/>
      <c r="V331" s="64"/>
      <c r="W331" s="64"/>
      <c r="X331" s="64"/>
      <c r="Y331" s="64"/>
      <c r="Z331" s="64"/>
    </row>
    <row r="332" spans="1:26" ht="15.75" customHeight="1">
      <c r="A332" s="57" t="s">
        <v>108</v>
      </c>
      <c r="B332" s="58" t="str">
        <f>IF(ISERROR(VLOOKUP(Salidas!$A332,Inventario!$A$2:$M$21,2,FALSE)),"",VLOOKUP(Salidas!$A332,Inventario!$A$2:$M$21,2,FALSE))</f>
        <v>Priorix</v>
      </c>
      <c r="C332" s="58" t="str">
        <f>IF(ISERROR(VLOOKUP(Salidas!$A332,Inventario!$A$2:$M$21,3,FALSE)),"",VLOOKUP(Salidas!$A332,Inventario!$A$2:$M$21,3,FALSE))</f>
        <v>Rubeola, Sarampion, Paperas</v>
      </c>
      <c r="D332" s="59" t="str">
        <f>IF(ISERROR(VLOOKUP(Salidas!$A332,Inventario!$A$2:$M$21,4,FALSE)),"",VLOOKUP(Salidas!$A332,Inventario!$A$2:$M$21,4,FALSE))</f>
        <v>IPS FARALLONES</v>
      </c>
      <c r="E332" s="59" t="str">
        <f>IF(ISERROR(VLOOKUP(Salidas!$A332,Inventario!$A$2:$M$21,5,FALSE)),"",VLOOKUP(Salidas!$A332,Inventario!$A$2:$M$21,5,FALSE))</f>
        <v>Glaxo</v>
      </c>
      <c r="F332" s="60" t="str">
        <f>IF(ISERROR(VLOOKUP(Salidas!$A332,Inventario!$A$2:$M$21,6,FALSE)),"",VLOOKUP(Salidas!$A332,Inventario!$A$2:$M$21,6,FALSE))</f>
        <v>1000</v>
      </c>
      <c r="G332" s="274">
        <f>IF(ISERROR(VLOOKUP(Salidas!$A332,Inventario!$A$2:$M$21,7,FALSE)),,VLOOKUP(Salidas!$A332,Inventario!$A$2:$M$21,7,FALSE))</f>
        <v>1</v>
      </c>
      <c r="H332" s="275">
        <f>IF(ISERROR(VLOOKUP(Salidas!$A332,Inventario!$A$2:$M$21,8,FALSE)),,VLOOKUP(Salidas!$A332,Inventario!$A$2:$M$21,8,FALSE))</f>
        <v>52</v>
      </c>
      <c r="I332" s="275">
        <f>IF(ISERROR(VLOOKUP(Salidas!$A332,Inventario!$A$2:$M$21,9,FALSE)),,VLOOKUP(Salidas!$A332,Inventario!$A$2:$M$21,9,FALSE))</f>
        <v>52</v>
      </c>
      <c r="J332" s="269">
        <v>44578</v>
      </c>
      <c r="K332" s="62" t="s">
        <v>189</v>
      </c>
      <c r="L332" s="270">
        <f>IF(ISERROR(VLOOKUP(Salidas!$K332,Entradas!$H$1:$I$412,2,FALSE)),"",VLOOKUP(Salidas!$K332,Entradas!$H$1:$I$412,2,FALSE))</f>
        <v>45199</v>
      </c>
      <c r="M332" s="63">
        <v>1</v>
      </c>
      <c r="N332" s="276" t="s">
        <v>375</v>
      </c>
      <c r="O332" s="275">
        <f>IF(Salidas!$N332="Particular",VLOOKUP(Salidas!$A332,'PPTO Conservador'!$D$1:$L$26,8,0),IF(Salidas!$N332="Complementario",VLOOKUP(Salidas!$A332,'PPTO Conservador'!$D$1:$L$26,9,FALSE),))</f>
        <v>110000</v>
      </c>
      <c r="P332" s="275">
        <f>Salidas!$M332*Salidas!$I332</f>
        <v>52</v>
      </c>
      <c r="Q332" s="275">
        <f>Salidas!$M332*Salidas!$O332</f>
        <v>110000</v>
      </c>
      <c r="R332" s="276"/>
      <c r="S332" s="64"/>
      <c r="T332" s="64"/>
      <c r="U332" s="64"/>
      <c r="V332" s="64"/>
      <c r="W332" s="64"/>
      <c r="X332" s="64"/>
      <c r="Y332" s="64"/>
      <c r="Z332" s="64"/>
    </row>
    <row r="333" spans="1:26" ht="15.75" customHeight="1">
      <c r="A333" s="57" t="s">
        <v>118</v>
      </c>
      <c r="B333" s="58" t="str">
        <f>IF(ISERROR(VLOOKUP(Salidas!$A333,Inventario!$A$2:$M$21,2,FALSE)),"",VLOOKUP(Salidas!$A333,Inventario!$A$2:$M$21,2,FALSE))</f>
        <v>Varivax</v>
      </c>
      <c r="C333" s="58" t="str">
        <f>IF(ISERROR(VLOOKUP(Salidas!$A333,Inventario!$A$2:$M$21,3,FALSE)),"",VLOOKUP(Salidas!$A333,Inventario!$A$2:$M$21,3,FALSE))</f>
        <v>Varicela</v>
      </c>
      <c r="D333" s="59" t="str">
        <f>IF(ISERROR(VLOOKUP(Salidas!$A333,Inventario!$A$2:$M$21,4,FALSE)),"",VLOOKUP(Salidas!$A333,Inventario!$A$2:$M$21,4,FALSE))</f>
        <v>IPS FARALLONES</v>
      </c>
      <c r="E333" s="59" t="str">
        <f>IF(ISERROR(VLOOKUP(Salidas!$A333,Inventario!$A$2:$M$21,5,FALSE)),"",VLOOKUP(Salidas!$A333,Inventario!$A$2:$M$21,5,FALSE))</f>
        <v>Merck</v>
      </c>
      <c r="F333" s="60" t="str">
        <f>IF(ISERROR(VLOOKUP(Salidas!$A333,Inventario!$A$2:$M$21,6,FALSE)),"",VLOOKUP(Salidas!$A333,Inventario!$A$2:$M$21,6,FALSE))</f>
        <v>4500</v>
      </c>
      <c r="G333" s="274">
        <f>IF(ISERROR(VLOOKUP(Salidas!$A333,Inventario!$A$2:$M$21,7,FALSE)),,VLOOKUP(Salidas!$A333,Inventario!$A$2:$M$21,7,FALSE))</f>
        <v>1</v>
      </c>
      <c r="H333" s="275">
        <f>IF(ISERROR(VLOOKUP(Salidas!$A333,Inventario!$A$2:$M$21,8,FALSE)),,VLOOKUP(Salidas!$A333,Inventario!$A$2:$M$21,8,FALSE))</f>
        <v>47</v>
      </c>
      <c r="I333" s="275">
        <f>IF(ISERROR(VLOOKUP(Salidas!$A333,Inventario!$A$2:$M$21,9,FALSE)),,VLOOKUP(Salidas!$A333,Inventario!$A$2:$M$21,9,FALSE))</f>
        <v>47</v>
      </c>
      <c r="J333" s="269">
        <v>44578</v>
      </c>
      <c r="K333" s="62" t="s">
        <v>186</v>
      </c>
      <c r="L333" s="270">
        <f>IF(ISERROR(VLOOKUP(Salidas!$K333,Entradas!$H$1:$I$412,2,FALSE)),"",VLOOKUP(Salidas!$K333,Entradas!$H$1:$I$412,2,FALSE))</f>
        <v>45169</v>
      </c>
      <c r="M333" s="63">
        <v>1</v>
      </c>
      <c r="N333" s="276" t="s">
        <v>375</v>
      </c>
      <c r="O333" s="275">
        <f>IF(Salidas!$N333="Particular",VLOOKUP(Salidas!$A333,'PPTO Conservador'!$D$1:$L$26,8,0),IF(Salidas!$N333="Complementario",VLOOKUP(Salidas!$A333,'PPTO Conservador'!$D$1:$L$26,9,FALSE),))</f>
        <v>160000</v>
      </c>
      <c r="P333" s="275">
        <f>Salidas!$M333*Salidas!$I333</f>
        <v>47</v>
      </c>
      <c r="Q333" s="275">
        <f>Salidas!$M333*Salidas!$O333</f>
        <v>160000</v>
      </c>
      <c r="R333" s="276"/>
      <c r="S333" s="64"/>
      <c r="T333" s="64"/>
      <c r="U333" s="64"/>
      <c r="V333" s="64"/>
      <c r="W333" s="64"/>
      <c r="X333" s="64"/>
      <c r="Y333" s="64"/>
      <c r="Z333" s="64"/>
    </row>
    <row r="334" spans="1:26" ht="15.75" customHeight="1">
      <c r="A334" s="57" t="s">
        <v>85</v>
      </c>
      <c r="B334" s="58" t="str">
        <f>IF(ISERROR(VLOOKUP(Salidas!$A334,Inventario!$A$2:$M$21,2,FALSE)),"",VLOOKUP(Salidas!$A334,Inventario!$A$2:$M$21,2,FALSE))</f>
        <v xml:space="preserve">Avaxim 80 </v>
      </c>
      <c r="C334" s="58" t="str">
        <f>IF(ISERROR(VLOOKUP(Salidas!$A334,Inventario!$A$2:$M$21,3,FALSE)),"",VLOOKUP(Salidas!$A334,Inventario!$A$2:$M$21,3,FALSE))</f>
        <v>Hepatitis A niño</v>
      </c>
      <c r="D334" s="59" t="str">
        <f>IF(ISERROR(VLOOKUP(Salidas!$A334,Inventario!$A$2:$M$21,4,FALSE)),"",VLOOKUP(Salidas!$A334,Inventario!$A$2:$M$21,4,FALSE))</f>
        <v>IPS FARALLONES</v>
      </c>
      <c r="E334" s="59" t="str">
        <f>IF(ISERROR(VLOOKUP(Salidas!$A334,Inventario!$A$2:$M$21,5,FALSE)),"",VLOOKUP(Salidas!$A334,Inventario!$A$2:$M$21,5,FALSE))</f>
        <v>Sanofi</v>
      </c>
      <c r="F334" s="60" t="str">
        <f>IF(ISERROR(VLOOKUP(Salidas!$A334,Inventario!$A$2:$M$21,6,FALSE)),"",VLOOKUP(Salidas!$A334,Inventario!$A$2:$M$21,6,FALSE))</f>
        <v>2500</v>
      </c>
      <c r="G334" s="274">
        <f>IF(ISERROR(VLOOKUP(Salidas!$A334,Inventario!$A$2:$M$21,7,FALSE)),,VLOOKUP(Salidas!$A334,Inventario!$A$2:$M$21,7,FALSE))</f>
        <v>1</v>
      </c>
      <c r="H334" s="275">
        <f>IF(ISERROR(VLOOKUP(Salidas!$A334,Inventario!$A$2:$M$21,8,FALSE)),,VLOOKUP(Salidas!$A334,Inventario!$A$2:$M$21,8,FALSE))</f>
        <v>153</v>
      </c>
      <c r="I334" s="275">
        <f>IF(ISERROR(VLOOKUP(Salidas!$A334,Inventario!$A$2:$M$21,9,FALSE)),,VLOOKUP(Salidas!$A334,Inventario!$A$2:$M$21,9,FALSE))</f>
        <v>153</v>
      </c>
      <c r="J334" s="269">
        <v>44578</v>
      </c>
      <c r="K334" s="62" t="s">
        <v>183</v>
      </c>
      <c r="L334" s="270">
        <f>IF(ISERROR(VLOOKUP(Salidas!$K334,Entradas!$H$1:$I$412,2,FALSE)),"",VLOOKUP(Salidas!$K334,Entradas!$H$1:$I$412,2,FALSE))</f>
        <v>44957</v>
      </c>
      <c r="M334" s="63">
        <v>1</v>
      </c>
      <c r="N334" s="276" t="s">
        <v>375</v>
      </c>
      <c r="O334" s="275">
        <f>IF(Salidas!$N334="Particular",VLOOKUP(Salidas!$A334,'PPTO Conservador'!$D$1:$L$26,8,0),IF(Salidas!$N334="Complementario",VLOOKUP(Salidas!$A334,'PPTO Conservador'!$D$1:$L$26,9,FALSE),))</f>
        <v>150000</v>
      </c>
      <c r="P334" s="275">
        <f>Salidas!$M334*Salidas!$I334</f>
        <v>153</v>
      </c>
      <c r="Q334" s="275">
        <f>Salidas!$M334*Salidas!$O334</f>
        <v>150000</v>
      </c>
      <c r="R334" s="276"/>
      <c r="S334" s="64"/>
      <c r="T334" s="64"/>
      <c r="U334" s="64"/>
      <c r="V334" s="64"/>
      <c r="W334" s="64"/>
      <c r="X334" s="64"/>
      <c r="Y334" s="64"/>
      <c r="Z334" s="64"/>
    </row>
    <row r="335" spans="1:26" ht="15.75" customHeight="1">
      <c r="A335" s="57" t="s">
        <v>47</v>
      </c>
      <c r="B335" s="58" t="str">
        <f>IF(ISERROR(VLOOKUP(Salidas!$A335,Inventario!$A$2:$M$21,2,FALSE)),"",VLOOKUP(Salidas!$A335,Inventario!$A$2:$M$21,2,FALSE))</f>
        <v>Nimenrix</v>
      </c>
      <c r="C335" s="58" t="str">
        <f>IF(ISERROR(VLOOKUP(Salidas!$A335,Inventario!$A$2:$M$21,3,FALSE)),"",VLOOKUP(Salidas!$A335,Inventario!$A$2:$M$21,3,FALSE))</f>
        <v>Meningococo</v>
      </c>
      <c r="D335" s="59" t="str">
        <f>IF(ISERROR(VLOOKUP(Salidas!$A335,Inventario!$A$2:$M$21,4,FALSE)),"",VLOOKUP(Salidas!$A335,Inventario!$A$2:$M$21,4,FALSE))</f>
        <v>Cobo Medical</v>
      </c>
      <c r="E335" s="59" t="str">
        <f>IF(ISERROR(VLOOKUP(Salidas!$A335,Inventario!$A$2:$M$21,5,FALSE)),"",VLOOKUP(Salidas!$A335,Inventario!$A$2:$M$21,5,FALSE))</f>
        <v>Pfizer</v>
      </c>
      <c r="F335" s="60" t="str">
        <f>IF(ISERROR(VLOOKUP(Salidas!$A335,Inventario!$A$2:$M$21,6,FALSE)),"",VLOOKUP(Salidas!$A335,Inventario!$A$2:$M$21,6,FALSE))</f>
        <v>3904</v>
      </c>
      <c r="G335" s="274">
        <f>IF(ISERROR(VLOOKUP(Salidas!$A335,Inventario!$A$2:$M$21,7,FALSE)),,VLOOKUP(Salidas!$A335,Inventario!$A$2:$M$21,7,FALSE))</f>
        <v>1</v>
      </c>
      <c r="H335" s="275">
        <f>IF(ISERROR(VLOOKUP(Salidas!$A335,Inventario!$A$2:$M$21,8,FALSE)),,VLOOKUP(Salidas!$A335,Inventario!$A$2:$M$21,8,FALSE))</f>
        <v>427</v>
      </c>
      <c r="I335" s="275">
        <f>IF(ISERROR(VLOOKUP(Salidas!$A335,Inventario!$A$2:$M$21,9,FALSE)),,VLOOKUP(Salidas!$A335,Inventario!$A$2:$M$21,9,FALSE))</f>
        <v>427</v>
      </c>
      <c r="J335" s="269">
        <v>44578</v>
      </c>
      <c r="K335" s="62" t="s">
        <v>173</v>
      </c>
      <c r="L335" s="270">
        <f>IF(ISERROR(VLOOKUP(Salidas!$K335,Entradas!$H$1:$I$412,2,FALSE)),"",VLOOKUP(Salidas!$K335,Entradas!$H$1:$I$412,2,FALSE))</f>
        <v>45077</v>
      </c>
      <c r="M335" s="63">
        <v>1</v>
      </c>
      <c r="N335" s="276" t="s">
        <v>375</v>
      </c>
      <c r="O335" s="275">
        <f>IF(Salidas!$N335="Particular",VLOOKUP(Salidas!$A335,'PPTO Conservador'!$D$1:$L$26,8,0),IF(Salidas!$N335="Complementario",VLOOKUP(Salidas!$A335,'PPTO Conservador'!$D$1:$L$26,9,FALSE),))</f>
        <v>200000</v>
      </c>
      <c r="P335" s="275">
        <f>Salidas!$M335*Salidas!$I335</f>
        <v>427</v>
      </c>
      <c r="Q335" s="275">
        <f>Salidas!$M335*Salidas!$O335</f>
        <v>200000</v>
      </c>
      <c r="R335" s="276"/>
      <c r="S335" s="64"/>
      <c r="T335" s="64"/>
      <c r="U335" s="64"/>
      <c r="V335" s="64"/>
      <c r="W335" s="64"/>
      <c r="X335" s="64"/>
      <c r="Y335" s="64"/>
      <c r="Z335" s="64"/>
    </row>
    <row r="336" spans="1:26" ht="15.75" customHeight="1">
      <c r="A336" s="57" t="s">
        <v>77</v>
      </c>
      <c r="B336" s="58" t="str">
        <f>IF(ISERROR(VLOOKUP(Salidas!$A336,Inventario!$A$2:$M$21,2,FALSE)),"",VLOOKUP(Salidas!$A336,Inventario!$A$2:$M$21,2,FALSE))</f>
        <v>Hexaxim</v>
      </c>
      <c r="C336" s="58" t="str">
        <f>IF(ISERROR(VLOOKUP(Salidas!$A336,Inventario!$A$2:$M$21,3,FALSE)),"",VLOOKUP(Salidas!$A336,Inventario!$A$2:$M$21,3,FALSE))</f>
        <v>DPAT + VPI + HIB + HB</v>
      </c>
      <c r="D336" s="59" t="str">
        <f>IF(ISERROR(VLOOKUP(Salidas!$A336,Inventario!$A$2:$M$21,4,FALSE)),"",VLOOKUP(Salidas!$A336,Inventario!$A$2:$M$21,4,FALSE))</f>
        <v>IPS FARALLONES</v>
      </c>
      <c r="E336" s="59" t="str">
        <f>IF(ISERROR(VLOOKUP(Salidas!$A336,Inventario!$A$2:$M$21,5,FALSE)),"",VLOOKUP(Salidas!$A336,Inventario!$A$2:$M$21,5,FALSE))</f>
        <v>Sanofi</v>
      </c>
      <c r="F336" s="60" t="str">
        <f>IF(ISERROR(VLOOKUP(Salidas!$A336,Inventario!$A$2:$M$21,6,FALSE)),"",VLOOKUP(Salidas!$A336,Inventario!$A$2:$M$21,6,FALSE))</f>
        <v>3800</v>
      </c>
      <c r="G336" s="274">
        <f>IF(ISERROR(VLOOKUP(Salidas!$A336,Inventario!$A$2:$M$21,7,FALSE)),,VLOOKUP(Salidas!$A336,Inventario!$A$2:$M$21,7,FALSE))</f>
        <v>1</v>
      </c>
      <c r="H336" s="275">
        <f>IF(ISERROR(VLOOKUP(Salidas!$A336,Inventario!$A$2:$M$21,8,FALSE)),,VLOOKUP(Salidas!$A336,Inventario!$A$2:$M$21,8,FALSE))</f>
        <v>127</v>
      </c>
      <c r="I336" s="275">
        <f>IF(ISERROR(VLOOKUP(Salidas!$A336,Inventario!$A$2:$M$21,9,FALSE)),,VLOOKUP(Salidas!$A336,Inventario!$A$2:$M$21,9,FALSE))</f>
        <v>127</v>
      </c>
      <c r="J336" s="269">
        <v>44579</v>
      </c>
      <c r="K336" s="62" t="s">
        <v>184</v>
      </c>
      <c r="L336" s="270">
        <f>IF(ISERROR(VLOOKUP(Salidas!$K336,Entradas!$H$1:$I$412,2,FALSE)),"",VLOOKUP(Salidas!$K336,Entradas!$H$1:$I$412,2,FALSE))</f>
        <v>44773</v>
      </c>
      <c r="M336" s="63">
        <v>1</v>
      </c>
      <c r="N336" s="276" t="s">
        <v>375</v>
      </c>
      <c r="O336" s="275">
        <f>IF(Salidas!$N336="Particular",VLOOKUP(Salidas!$A336,'PPTO Conservador'!$D$1:$L$26,8,0),IF(Salidas!$N336="Complementario",VLOOKUP(Salidas!$A336,'PPTO Conservador'!$D$1:$L$26,9,FALSE),))</f>
        <v>220000</v>
      </c>
      <c r="P336" s="275">
        <f>Salidas!$M336*Salidas!$I336</f>
        <v>127</v>
      </c>
      <c r="Q336" s="275">
        <f>Salidas!$M336*Salidas!$O336</f>
        <v>220000</v>
      </c>
      <c r="R336" s="276"/>
      <c r="S336" s="64"/>
      <c r="T336" s="64"/>
      <c r="U336" s="64"/>
      <c r="V336" s="64"/>
      <c r="W336" s="64"/>
      <c r="X336" s="64"/>
      <c r="Y336" s="64"/>
      <c r="Z336" s="64"/>
    </row>
    <row r="337" spans="1:26" ht="15.75" customHeight="1">
      <c r="A337" s="57" t="s">
        <v>54</v>
      </c>
      <c r="B337" s="58" t="str">
        <f>IF(ISERROR(VLOOKUP(Salidas!$A337,Inventario!$A$2:$M$21,2,FALSE)),"",VLOOKUP(Salidas!$A337,Inventario!$A$2:$M$21,2,FALSE))</f>
        <v>Prevenar</v>
      </c>
      <c r="C337" s="58" t="str">
        <f>IF(ISERROR(VLOOKUP(Salidas!$A337,Inventario!$A$2:$M$21,3,FALSE)),"",VLOOKUP(Salidas!$A337,Inventario!$A$2:$M$21,3,FALSE))</f>
        <v>Neumococo 13V</v>
      </c>
      <c r="D337" s="59" t="str">
        <f>IF(ISERROR(VLOOKUP(Salidas!$A337,Inventario!$A$2:$M$21,4,FALSE)),"",VLOOKUP(Salidas!$A337,Inventario!$A$2:$M$21,4,FALSE))</f>
        <v>Cobo Medical</v>
      </c>
      <c r="E337" s="59" t="str">
        <f>IF(ISERROR(VLOOKUP(Salidas!$A337,Inventario!$A$2:$M$21,5,FALSE)),"",VLOOKUP(Salidas!$A337,Inventario!$A$2:$M$21,5,FALSE))</f>
        <v>Pfizer</v>
      </c>
      <c r="F337" s="60" t="str">
        <f>IF(ISERROR(VLOOKUP(Salidas!$A337,Inventario!$A$2:$M$21,6,FALSE)),"",VLOOKUP(Salidas!$A337,Inventario!$A$2:$M$21,6,FALSE))</f>
        <v>2156</v>
      </c>
      <c r="G337" s="274">
        <f>IF(ISERROR(VLOOKUP(Salidas!$A337,Inventario!$A$2:$M$21,7,FALSE)),,VLOOKUP(Salidas!$A337,Inventario!$A$2:$M$21,7,FALSE))</f>
        <v>1</v>
      </c>
      <c r="H337" s="275">
        <f>IF(ISERROR(VLOOKUP(Salidas!$A337,Inventario!$A$2:$M$21,8,FALSE)),,VLOOKUP(Salidas!$A337,Inventario!$A$2:$M$21,8,FALSE))</f>
        <v>257</v>
      </c>
      <c r="I337" s="275">
        <f>IF(ISERROR(VLOOKUP(Salidas!$A337,Inventario!$A$2:$M$21,9,FALSE)),,VLOOKUP(Salidas!$A337,Inventario!$A$2:$M$21,9,FALSE))</f>
        <v>257</v>
      </c>
      <c r="J337" s="269">
        <v>44579</v>
      </c>
      <c r="K337" s="62" t="s">
        <v>188</v>
      </c>
      <c r="L337" s="270">
        <f>IF(ISERROR(VLOOKUP(Salidas!$K337,Entradas!$H$1:$I$412,2,FALSE)),"",VLOOKUP(Salidas!$K337,Entradas!$H$1:$I$412,2,FALSE))</f>
        <v>45199</v>
      </c>
      <c r="M337" s="63">
        <v>1</v>
      </c>
      <c r="N337" s="276" t="s">
        <v>375</v>
      </c>
      <c r="O337" s="275">
        <f>IF(Salidas!$N337="Particular",VLOOKUP(Salidas!$A337,'PPTO Conservador'!$D$1:$L$26,8,0),IF(Salidas!$N337="Complementario",VLOOKUP(Salidas!$A337,'PPTO Conservador'!$D$1:$L$26,9,FALSE),))</f>
        <v>235000</v>
      </c>
      <c r="P337" s="275">
        <f>Salidas!$M337*Salidas!$I337</f>
        <v>257</v>
      </c>
      <c r="Q337" s="275">
        <f>Salidas!$M337*Salidas!$O337</f>
        <v>235000</v>
      </c>
      <c r="R337" s="276"/>
      <c r="S337" s="64"/>
      <c r="T337" s="64"/>
      <c r="U337" s="64"/>
      <c r="V337" s="64"/>
      <c r="W337" s="64"/>
      <c r="X337" s="64"/>
      <c r="Y337" s="64"/>
      <c r="Z337" s="64"/>
    </row>
    <row r="338" spans="1:26" ht="15.75" customHeight="1">
      <c r="A338" s="57" t="s">
        <v>96</v>
      </c>
      <c r="B338" s="58" t="str">
        <f>IF(ISERROR(VLOOKUP(Salidas!$A338,Inventario!$A$2:$M$21,2,FALSE)),"",VLOOKUP(Salidas!$A338,Inventario!$A$2:$M$21,2,FALSE))</f>
        <v>Rotateq</v>
      </c>
      <c r="C338" s="58" t="str">
        <f>IF(ISERROR(VLOOKUP(Salidas!$A338,Inventario!$A$2:$M$21,3,FALSE)),"",VLOOKUP(Salidas!$A338,Inventario!$A$2:$M$21,3,FALSE))</f>
        <v>Rotavirus Vivo Atenuado</v>
      </c>
      <c r="D338" s="59" t="str">
        <f>IF(ISERROR(VLOOKUP(Salidas!$A338,Inventario!$A$2:$M$21,4,FALSE)),"",VLOOKUP(Salidas!$A338,Inventario!$A$2:$M$21,4,FALSE))</f>
        <v>IPS FARALLONES</v>
      </c>
      <c r="E338" s="59" t="str">
        <f>IF(ISERROR(VLOOKUP(Salidas!$A338,Inventario!$A$2:$M$21,5,FALSE)),"",VLOOKUP(Salidas!$A338,Inventario!$A$2:$M$21,5,FALSE))</f>
        <v>Merck</v>
      </c>
      <c r="F338" s="60" t="str">
        <f>IF(ISERROR(VLOOKUP(Salidas!$A338,Inventario!$A$2:$M$21,6,FALSE)),"",VLOOKUP(Salidas!$A338,Inventario!$A$2:$M$21,6,FALSE))</f>
        <v>1800</v>
      </c>
      <c r="G338" s="274">
        <f>IF(ISERROR(VLOOKUP(Salidas!$A338,Inventario!$A$2:$M$21,7,FALSE)),,VLOOKUP(Salidas!$A338,Inventario!$A$2:$M$21,7,FALSE))</f>
        <v>1</v>
      </c>
      <c r="H338" s="275">
        <f>IF(ISERROR(VLOOKUP(Salidas!$A338,Inventario!$A$2:$M$21,8,FALSE)),,VLOOKUP(Salidas!$A338,Inventario!$A$2:$M$21,8,FALSE))</f>
        <v>109</v>
      </c>
      <c r="I338" s="275">
        <f>IF(ISERROR(VLOOKUP(Salidas!$A338,Inventario!$A$2:$M$21,9,FALSE)),,VLOOKUP(Salidas!$A338,Inventario!$A$2:$M$21,9,FALSE))</f>
        <v>109</v>
      </c>
      <c r="J338" s="269">
        <v>44579</v>
      </c>
      <c r="K338" s="62" t="s">
        <v>182</v>
      </c>
      <c r="L338" s="270">
        <f>IF(ISERROR(VLOOKUP(Salidas!$K338,Entradas!$H$1:$I$412,2,FALSE)),"",VLOOKUP(Salidas!$K338,Entradas!$H$1:$I$412,2,FALSE))</f>
        <v>44973</v>
      </c>
      <c r="M338" s="63">
        <v>1</v>
      </c>
      <c r="N338" s="276" t="s">
        <v>375</v>
      </c>
      <c r="O338" s="275">
        <f>IF(Salidas!$N338="Particular",VLOOKUP(Salidas!$A338,'PPTO Conservador'!$D$1:$L$26,8,0),IF(Salidas!$N338="Complementario",VLOOKUP(Salidas!$A338,'PPTO Conservador'!$D$1:$L$26,9,FALSE),))</f>
        <v>210000</v>
      </c>
      <c r="P338" s="275">
        <f>Salidas!$M338*Salidas!$I338</f>
        <v>109</v>
      </c>
      <c r="Q338" s="275">
        <f>Salidas!$M338*Salidas!$O338</f>
        <v>210000</v>
      </c>
      <c r="R338" s="276"/>
      <c r="S338" s="64"/>
      <c r="T338" s="64"/>
      <c r="U338" s="64"/>
      <c r="V338" s="64"/>
      <c r="W338" s="64"/>
      <c r="X338" s="64"/>
      <c r="Y338" s="64"/>
      <c r="Z338" s="64"/>
    </row>
    <row r="339" spans="1:26" ht="15.75" customHeight="1">
      <c r="A339" s="57" t="s">
        <v>47</v>
      </c>
      <c r="B339" s="58" t="str">
        <f>IF(ISERROR(VLOOKUP(Salidas!$A339,Inventario!$A$2:$M$21,2,FALSE)),"",VLOOKUP(Salidas!$A339,Inventario!$A$2:$M$21,2,FALSE))</f>
        <v>Nimenrix</v>
      </c>
      <c r="C339" s="58" t="str">
        <f>IF(ISERROR(VLOOKUP(Salidas!$A339,Inventario!$A$2:$M$21,3,FALSE)),"",VLOOKUP(Salidas!$A339,Inventario!$A$2:$M$21,3,FALSE))</f>
        <v>Meningococo</v>
      </c>
      <c r="D339" s="59" t="str">
        <f>IF(ISERROR(VLOOKUP(Salidas!$A339,Inventario!$A$2:$M$21,4,FALSE)),"",VLOOKUP(Salidas!$A339,Inventario!$A$2:$M$21,4,FALSE))</f>
        <v>Cobo Medical</v>
      </c>
      <c r="E339" s="59" t="str">
        <f>IF(ISERROR(VLOOKUP(Salidas!$A339,Inventario!$A$2:$M$21,5,FALSE)),"",VLOOKUP(Salidas!$A339,Inventario!$A$2:$M$21,5,FALSE))</f>
        <v>Pfizer</v>
      </c>
      <c r="F339" s="60" t="str">
        <f>IF(ISERROR(VLOOKUP(Salidas!$A339,Inventario!$A$2:$M$21,6,FALSE)),"",VLOOKUP(Salidas!$A339,Inventario!$A$2:$M$21,6,FALSE))</f>
        <v>3904</v>
      </c>
      <c r="G339" s="274">
        <f>IF(ISERROR(VLOOKUP(Salidas!$A339,Inventario!$A$2:$M$21,7,FALSE)),,VLOOKUP(Salidas!$A339,Inventario!$A$2:$M$21,7,FALSE))</f>
        <v>1</v>
      </c>
      <c r="H339" s="275">
        <f>IF(ISERROR(VLOOKUP(Salidas!$A339,Inventario!$A$2:$M$21,8,FALSE)),,VLOOKUP(Salidas!$A339,Inventario!$A$2:$M$21,8,FALSE))</f>
        <v>427</v>
      </c>
      <c r="I339" s="275">
        <f>IF(ISERROR(VLOOKUP(Salidas!$A339,Inventario!$A$2:$M$21,9,FALSE)),,VLOOKUP(Salidas!$A339,Inventario!$A$2:$M$21,9,FALSE))</f>
        <v>427</v>
      </c>
      <c r="J339" s="269">
        <v>44579</v>
      </c>
      <c r="K339" s="62" t="s">
        <v>173</v>
      </c>
      <c r="L339" s="270">
        <f>IF(ISERROR(VLOOKUP(Salidas!$K339,Entradas!$H$1:$I$412,2,FALSE)),"",VLOOKUP(Salidas!$K339,Entradas!$H$1:$I$412,2,FALSE))</f>
        <v>45077</v>
      </c>
      <c r="M339" s="63">
        <v>1</v>
      </c>
      <c r="N339" s="276" t="s">
        <v>1928</v>
      </c>
      <c r="O339" s="275">
        <f>IF(Salidas!$N339="Particular",VLOOKUP(Salidas!$A339,'PPTO Conservador'!$D$1:$L$26,8,0),IF(Salidas!$N339="Complementario",VLOOKUP(Salidas!$A339,'PPTO Conservador'!$D$1:$L$26,9,FALSE),))</f>
        <v>170000</v>
      </c>
      <c r="P339" s="275">
        <f>Salidas!$M339*Salidas!$I339</f>
        <v>427</v>
      </c>
      <c r="Q339" s="275">
        <f>Salidas!$M339*Salidas!$O339</f>
        <v>170000</v>
      </c>
      <c r="R339" s="276"/>
      <c r="S339" s="64"/>
      <c r="T339" s="64"/>
      <c r="U339" s="64"/>
      <c r="V339" s="64"/>
      <c r="W339" s="64"/>
      <c r="X339" s="64"/>
      <c r="Y339" s="64"/>
      <c r="Z339" s="64"/>
    </row>
    <row r="340" spans="1:26" ht="15.75" customHeight="1">
      <c r="A340" s="57" t="s">
        <v>47</v>
      </c>
      <c r="B340" s="58" t="str">
        <f>IF(ISERROR(VLOOKUP(Salidas!$A340,Inventario!$A$2:$M$21,2,FALSE)),"",VLOOKUP(Salidas!$A340,Inventario!$A$2:$M$21,2,FALSE))</f>
        <v>Nimenrix</v>
      </c>
      <c r="C340" s="58" t="str">
        <f>IF(ISERROR(VLOOKUP(Salidas!$A340,Inventario!$A$2:$M$21,3,FALSE)),"",VLOOKUP(Salidas!$A340,Inventario!$A$2:$M$21,3,FALSE))</f>
        <v>Meningococo</v>
      </c>
      <c r="D340" s="59" t="str">
        <f>IF(ISERROR(VLOOKUP(Salidas!$A340,Inventario!$A$2:$M$21,4,FALSE)),"",VLOOKUP(Salidas!$A340,Inventario!$A$2:$M$21,4,FALSE))</f>
        <v>Cobo Medical</v>
      </c>
      <c r="E340" s="59" t="str">
        <f>IF(ISERROR(VLOOKUP(Salidas!$A340,Inventario!$A$2:$M$21,5,FALSE)),"",VLOOKUP(Salidas!$A340,Inventario!$A$2:$M$21,5,FALSE))</f>
        <v>Pfizer</v>
      </c>
      <c r="F340" s="60" t="str">
        <f>IF(ISERROR(VLOOKUP(Salidas!$A340,Inventario!$A$2:$M$21,6,FALSE)),"",VLOOKUP(Salidas!$A340,Inventario!$A$2:$M$21,6,FALSE))</f>
        <v>3904</v>
      </c>
      <c r="G340" s="274">
        <f>IF(ISERROR(VLOOKUP(Salidas!$A340,Inventario!$A$2:$M$21,7,FALSE)),,VLOOKUP(Salidas!$A340,Inventario!$A$2:$M$21,7,FALSE))</f>
        <v>1</v>
      </c>
      <c r="H340" s="275">
        <f>IF(ISERROR(VLOOKUP(Salidas!$A340,Inventario!$A$2:$M$21,8,FALSE)),,VLOOKUP(Salidas!$A340,Inventario!$A$2:$M$21,8,FALSE))</f>
        <v>427</v>
      </c>
      <c r="I340" s="275">
        <f>IF(ISERROR(VLOOKUP(Salidas!$A340,Inventario!$A$2:$M$21,9,FALSE)),,VLOOKUP(Salidas!$A340,Inventario!$A$2:$M$21,9,FALSE))</f>
        <v>427</v>
      </c>
      <c r="J340" s="269">
        <v>44580</v>
      </c>
      <c r="K340" s="62" t="s">
        <v>173</v>
      </c>
      <c r="L340" s="270">
        <f>IF(ISERROR(VLOOKUP(Salidas!$K340,Entradas!$H$1:$I$412,2,FALSE)),"",VLOOKUP(Salidas!$K340,Entradas!$H$1:$I$412,2,FALSE))</f>
        <v>45077</v>
      </c>
      <c r="M340" s="63">
        <v>1</v>
      </c>
      <c r="N340" s="276" t="s">
        <v>1928</v>
      </c>
      <c r="O340" s="275">
        <f>IF(Salidas!$N340="Particular",VLOOKUP(Salidas!$A340,'PPTO Conservador'!$D$1:$L$26,8,0),IF(Salidas!$N340="Complementario",VLOOKUP(Salidas!$A340,'PPTO Conservador'!$D$1:$L$26,9,FALSE),))</f>
        <v>170000</v>
      </c>
      <c r="P340" s="275">
        <f>Salidas!$M340*Salidas!$I340</f>
        <v>427</v>
      </c>
      <c r="Q340" s="275">
        <f>Salidas!$M340*Salidas!$O340</f>
        <v>170000</v>
      </c>
      <c r="R340" s="276"/>
      <c r="S340" s="64"/>
      <c r="T340" s="64"/>
      <c r="U340" s="64"/>
      <c r="V340" s="64"/>
      <c r="W340" s="64"/>
      <c r="X340" s="64"/>
      <c r="Y340" s="64"/>
      <c r="Z340" s="64"/>
    </row>
    <row r="341" spans="1:26" ht="15.75" customHeight="1">
      <c r="A341" s="57" t="s">
        <v>54</v>
      </c>
      <c r="B341" s="58" t="str">
        <f>IF(ISERROR(VLOOKUP(Salidas!$A341,Inventario!$A$2:$M$21,2,FALSE)),"",VLOOKUP(Salidas!$A341,Inventario!$A$2:$M$21,2,FALSE))</f>
        <v>Prevenar</v>
      </c>
      <c r="C341" s="58" t="str">
        <f>IF(ISERROR(VLOOKUP(Salidas!$A341,Inventario!$A$2:$M$21,3,FALSE)),"",VLOOKUP(Salidas!$A341,Inventario!$A$2:$M$21,3,FALSE))</f>
        <v>Neumococo 13V</v>
      </c>
      <c r="D341" s="59" t="str">
        <f>IF(ISERROR(VLOOKUP(Salidas!$A341,Inventario!$A$2:$M$21,4,FALSE)),"",VLOOKUP(Salidas!$A341,Inventario!$A$2:$M$21,4,FALSE))</f>
        <v>Cobo Medical</v>
      </c>
      <c r="E341" s="59" t="str">
        <f>IF(ISERROR(VLOOKUP(Salidas!$A341,Inventario!$A$2:$M$21,5,FALSE)),"",VLOOKUP(Salidas!$A341,Inventario!$A$2:$M$21,5,FALSE))</f>
        <v>Pfizer</v>
      </c>
      <c r="F341" s="60" t="str">
        <f>IF(ISERROR(VLOOKUP(Salidas!$A341,Inventario!$A$2:$M$21,6,FALSE)),"",VLOOKUP(Salidas!$A341,Inventario!$A$2:$M$21,6,FALSE))</f>
        <v>2156</v>
      </c>
      <c r="G341" s="274">
        <f>IF(ISERROR(VLOOKUP(Salidas!$A341,Inventario!$A$2:$M$21,7,FALSE)),,VLOOKUP(Salidas!$A341,Inventario!$A$2:$M$21,7,FALSE))</f>
        <v>1</v>
      </c>
      <c r="H341" s="275">
        <f>IF(ISERROR(VLOOKUP(Salidas!$A341,Inventario!$A$2:$M$21,8,FALSE)),,VLOOKUP(Salidas!$A341,Inventario!$A$2:$M$21,8,FALSE))</f>
        <v>257</v>
      </c>
      <c r="I341" s="275">
        <f>IF(ISERROR(VLOOKUP(Salidas!$A341,Inventario!$A$2:$M$21,9,FALSE)),,VLOOKUP(Salidas!$A341,Inventario!$A$2:$M$21,9,FALSE))</f>
        <v>257</v>
      </c>
      <c r="J341" s="269">
        <v>44581</v>
      </c>
      <c r="K341" s="62" t="s">
        <v>188</v>
      </c>
      <c r="L341" s="270">
        <f>IF(ISERROR(VLOOKUP(Salidas!$K341,Entradas!$H$1:$I$412,2,FALSE)),"",VLOOKUP(Salidas!$K341,Entradas!$H$1:$I$412,2,FALSE))</f>
        <v>45199</v>
      </c>
      <c r="M341" s="63">
        <v>1</v>
      </c>
      <c r="N341" s="276" t="s">
        <v>1928</v>
      </c>
      <c r="O341" s="275">
        <f>IF(Salidas!$N341="Particular",VLOOKUP(Salidas!$A341,'PPTO Conservador'!$D$1:$L$26,8,0),IF(Salidas!$N341="Complementario",VLOOKUP(Salidas!$A341,'PPTO Conservador'!$D$1:$L$26,9,FALSE),))</f>
        <v>225000</v>
      </c>
      <c r="P341" s="275">
        <f>Salidas!$M341*Salidas!$I341</f>
        <v>257</v>
      </c>
      <c r="Q341" s="275">
        <f>Salidas!$M341*Salidas!$O341</f>
        <v>225000</v>
      </c>
      <c r="R341" s="276"/>
      <c r="S341" s="64"/>
      <c r="T341" s="64"/>
      <c r="U341" s="64"/>
      <c r="V341" s="64"/>
      <c r="W341" s="64"/>
      <c r="X341" s="64"/>
      <c r="Y341" s="64"/>
      <c r="Z341" s="64"/>
    </row>
    <row r="342" spans="1:26" ht="15.75" customHeight="1">
      <c r="A342" s="57" t="s">
        <v>85</v>
      </c>
      <c r="B342" s="58" t="str">
        <f>IF(ISERROR(VLOOKUP(Salidas!$A342,Inventario!$A$2:$M$21,2,FALSE)),"",VLOOKUP(Salidas!$A342,Inventario!$A$2:$M$21,2,FALSE))</f>
        <v xml:space="preserve">Avaxim 80 </v>
      </c>
      <c r="C342" s="58" t="str">
        <f>IF(ISERROR(VLOOKUP(Salidas!$A342,Inventario!$A$2:$M$21,3,FALSE)),"",VLOOKUP(Salidas!$A342,Inventario!$A$2:$M$21,3,FALSE))</f>
        <v>Hepatitis A niño</v>
      </c>
      <c r="D342" s="59" t="str">
        <f>IF(ISERROR(VLOOKUP(Salidas!$A342,Inventario!$A$2:$M$21,4,FALSE)),"",VLOOKUP(Salidas!$A342,Inventario!$A$2:$M$21,4,FALSE))</f>
        <v>IPS FARALLONES</v>
      </c>
      <c r="E342" s="59" t="str">
        <f>IF(ISERROR(VLOOKUP(Salidas!$A342,Inventario!$A$2:$M$21,5,FALSE)),"",VLOOKUP(Salidas!$A342,Inventario!$A$2:$M$21,5,FALSE))</f>
        <v>Sanofi</v>
      </c>
      <c r="F342" s="60" t="str">
        <f>IF(ISERROR(VLOOKUP(Salidas!$A342,Inventario!$A$2:$M$21,6,FALSE)),"",VLOOKUP(Salidas!$A342,Inventario!$A$2:$M$21,6,FALSE))</f>
        <v>2500</v>
      </c>
      <c r="G342" s="274">
        <f>IF(ISERROR(VLOOKUP(Salidas!$A342,Inventario!$A$2:$M$21,7,FALSE)),,VLOOKUP(Salidas!$A342,Inventario!$A$2:$M$21,7,FALSE))</f>
        <v>1</v>
      </c>
      <c r="H342" s="275">
        <f>IF(ISERROR(VLOOKUP(Salidas!$A342,Inventario!$A$2:$M$21,8,FALSE)),,VLOOKUP(Salidas!$A342,Inventario!$A$2:$M$21,8,FALSE))</f>
        <v>153</v>
      </c>
      <c r="I342" s="275">
        <f>IF(ISERROR(VLOOKUP(Salidas!$A342,Inventario!$A$2:$M$21,9,FALSE)),,VLOOKUP(Salidas!$A342,Inventario!$A$2:$M$21,9,FALSE))</f>
        <v>153</v>
      </c>
      <c r="J342" s="269">
        <v>44581</v>
      </c>
      <c r="K342" s="62" t="s">
        <v>183</v>
      </c>
      <c r="L342" s="270">
        <f>IF(ISERROR(VLOOKUP(Salidas!$K342,Entradas!$H$1:$I$412,2,FALSE)),"",VLOOKUP(Salidas!$K342,Entradas!$H$1:$I$412,2,FALSE))</f>
        <v>44957</v>
      </c>
      <c r="M342" s="63">
        <v>1</v>
      </c>
      <c r="N342" s="276" t="s">
        <v>1928</v>
      </c>
      <c r="O342" s="275">
        <f>IF(Salidas!$N342="Particular",VLOOKUP(Salidas!$A342,'PPTO Conservador'!$D$1:$L$26,8,0),IF(Salidas!$N342="Complementario",VLOOKUP(Salidas!$A342,'PPTO Conservador'!$D$1:$L$26,9,FALSE),))</f>
        <v>130000</v>
      </c>
      <c r="P342" s="275">
        <f>Salidas!$M342*Salidas!$I342</f>
        <v>153</v>
      </c>
      <c r="Q342" s="275">
        <f>Salidas!$M342*Salidas!$O342</f>
        <v>130000</v>
      </c>
      <c r="R342" s="276"/>
      <c r="S342" s="64"/>
      <c r="T342" s="64"/>
      <c r="U342" s="64"/>
      <c r="V342" s="64"/>
      <c r="W342" s="64"/>
      <c r="X342" s="64"/>
      <c r="Y342" s="64"/>
      <c r="Z342" s="64"/>
    </row>
    <row r="343" spans="1:26" ht="15.75" customHeight="1">
      <c r="A343" s="57" t="s">
        <v>47</v>
      </c>
      <c r="B343" s="58" t="str">
        <f>IF(ISERROR(VLOOKUP(Salidas!$A343,Inventario!$A$2:$M$21,2,FALSE)),"",VLOOKUP(Salidas!$A343,Inventario!$A$2:$M$21,2,FALSE))</f>
        <v>Nimenrix</v>
      </c>
      <c r="C343" s="58" t="str">
        <f>IF(ISERROR(VLOOKUP(Salidas!$A343,Inventario!$A$2:$M$21,3,FALSE)),"",VLOOKUP(Salidas!$A343,Inventario!$A$2:$M$21,3,FALSE))</f>
        <v>Meningococo</v>
      </c>
      <c r="D343" s="59" t="str">
        <f>IF(ISERROR(VLOOKUP(Salidas!$A343,Inventario!$A$2:$M$21,4,FALSE)),"",VLOOKUP(Salidas!$A343,Inventario!$A$2:$M$21,4,FALSE))</f>
        <v>Cobo Medical</v>
      </c>
      <c r="E343" s="59" t="str">
        <f>IF(ISERROR(VLOOKUP(Salidas!$A343,Inventario!$A$2:$M$21,5,FALSE)),"",VLOOKUP(Salidas!$A343,Inventario!$A$2:$M$21,5,FALSE))</f>
        <v>Pfizer</v>
      </c>
      <c r="F343" s="60" t="str">
        <f>IF(ISERROR(VLOOKUP(Salidas!$A343,Inventario!$A$2:$M$21,6,FALSE)),"",VLOOKUP(Salidas!$A343,Inventario!$A$2:$M$21,6,FALSE))</f>
        <v>3904</v>
      </c>
      <c r="G343" s="274">
        <f>IF(ISERROR(VLOOKUP(Salidas!$A343,Inventario!$A$2:$M$21,7,FALSE)),,VLOOKUP(Salidas!$A343,Inventario!$A$2:$M$21,7,FALSE))</f>
        <v>1</v>
      </c>
      <c r="H343" s="275">
        <f>IF(ISERROR(VLOOKUP(Salidas!$A343,Inventario!$A$2:$M$21,8,FALSE)),,VLOOKUP(Salidas!$A343,Inventario!$A$2:$M$21,8,FALSE))</f>
        <v>427</v>
      </c>
      <c r="I343" s="275">
        <f>IF(ISERROR(VLOOKUP(Salidas!$A343,Inventario!$A$2:$M$21,9,FALSE)),,VLOOKUP(Salidas!$A343,Inventario!$A$2:$M$21,9,FALSE))</f>
        <v>427</v>
      </c>
      <c r="J343" s="269">
        <v>44583</v>
      </c>
      <c r="K343" s="62" t="s">
        <v>173</v>
      </c>
      <c r="L343" s="270">
        <f>IF(ISERROR(VLOOKUP(Salidas!$K343,Entradas!$H$1:$I$412,2,FALSE)),"",VLOOKUP(Salidas!$K343,Entradas!$H$1:$I$412,2,FALSE))</f>
        <v>45077</v>
      </c>
      <c r="M343" s="63">
        <v>1</v>
      </c>
      <c r="N343" s="276" t="s">
        <v>1928</v>
      </c>
      <c r="O343" s="275">
        <f>IF(Salidas!$N343="Particular",VLOOKUP(Salidas!$A343,'PPTO Conservador'!$D$1:$L$26,8,0),IF(Salidas!$N343="Complementario",VLOOKUP(Salidas!$A343,'PPTO Conservador'!$D$1:$L$26,9,FALSE),))</f>
        <v>170000</v>
      </c>
      <c r="P343" s="275">
        <f>Salidas!$M343*Salidas!$I343</f>
        <v>427</v>
      </c>
      <c r="Q343" s="275">
        <f>Salidas!$M343*Salidas!$O343</f>
        <v>170000</v>
      </c>
      <c r="R343" s="276"/>
      <c r="S343" s="64"/>
      <c r="T343" s="64"/>
      <c r="U343" s="64"/>
      <c r="V343" s="64"/>
      <c r="W343" s="64"/>
      <c r="X343" s="64"/>
      <c r="Y343" s="64"/>
      <c r="Z343" s="64"/>
    </row>
    <row r="344" spans="1:26" ht="15.75" customHeight="1">
      <c r="A344" s="57" t="s">
        <v>47</v>
      </c>
      <c r="B344" s="58" t="str">
        <f>IF(ISERROR(VLOOKUP(Salidas!$A344,Inventario!$A$2:$M$21,2,FALSE)),"",VLOOKUP(Salidas!$A344,Inventario!$A$2:$M$21,2,FALSE))</f>
        <v>Nimenrix</v>
      </c>
      <c r="C344" s="58" t="str">
        <f>IF(ISERROR(VLOOKUP(Salidas!$A344,Inventario!$A$2:$M$21,3,FALSE)),"",VLOOKUP(Salidas!$A344,Inventario!$A$2:$M$21,3,FALSE))</f>
        <v>Meningococo</v>
      </c>
      <c r="D344" s="59" t="str">
        <f>IF(ISERROR(VLOOKUP(Salidas!$A344,Inventario!$A$2:$M$21,4,FALSE)),"",VLOOKUP(Salidas!$A344,Inventario!$A$2:$M$21,4,FALSE))</f>
        <v>Cobo Medical</v>
      </c>
      <c r="E344" s="59" t="str">
        <f>IF(ISERROR(VLOOKUP(Salidas!$A344,Inventario!$A$2:$M$21,5,FALSE)),"",VLOOKUP(Salidas!$A344,Inventario!$A$2:$M$21,5,FALSE))</f>
        <v>Pfizer</v>
      </c>
      <c r="F344" s="60" t="str">
        <f>IF(ISERROR(VLOOKUP(Salidas!$A344,Inventario!$A$2:$M$21,6,FALSE)),"",VLOOKUP(Salidas!$A344,Inventario!$A$2:$M$21,6,FALSE))</f>
        <v>3904</v>
      </c>
      <c r="G344" s="274">
        <f>IF(ISERROR(VLOOKUP(Salidas!$A344,Inventario!$A$2:$M$21,7,FALSE)),,VLOOKUP(Salidas!$A344,Inventario!$A$2:$M$21,7,FALSE))</f>
        <v>1</v>
      </c>
      <c r="H344" s="275">
        <f>IF(ISERROR(VLOOKUP(Salidas!$A344,Inventario!$A$2:$M$21,8,FALSE)),,VLOOKUP(Salidas!$A344,Inventario!$A$2:$M$21,8,FALSE))</f>
        <v>427</v>
      </c>
      <c r="I344" s="275">
        <f>IF(ISERROR(VLOOKUP(Salidas!$A344,Inventario!$A$2:$M$21,9,FALSE)),,VLOOKUP(Salidas!$A344,Inventario!$A$2:$M$21,9,FALSE))</f>
        <v>427</v>
      </c>
      <c r="J344" s="269">
        <v>44586</v>
      </c>
      <c r="K344" s="62" t="s">
        <v>173</v>
      </c>
      <c r="L344" s="270">
        <f>IF(ISERROR(VLOOKUP(Salidas!$K344,Entradas!$H$1:$I$412,2,FALSE)),"",VLOOKUP(Salidas!$K344,Entradas!$H$1:$I$412,2,FALSE))</f>
        <v>45077</v>
      </c>
      <c r="M344" s="63">
        <v>1</v>
      </c>
      <c r="N344" s="276" t="s">
        <v>1928</v>
      </c>
      <c r="O344" s="275">
        <f>IF(Salidas!$N344="Particular",VLOOKUP(Salidas!$A344,'PPTO Conservador'!$D$1:$L$26,8,0),IF(Salidas!$N344="Complementario",VLOOKUP(Salidas!$A344,'PPTO Conservador'!$D$1:$L$26,9,FALSE),))</f>
        <v>170000</v>
      </c>
      <c r="P344" s="275">
        <f>Salidas!$M344*Salidas!$I344</f>
        <v>427</v>
      </c>
      <c r="Q344" s="275">
        <f>Salidas!$M344*Salidas!$O344</f>
        <v>170000</v>
      </c>
      <c r="R344" s="276"/>
      <c r="S344" s="64"/>
      <c r="T344" s="64"/>
      <c r="U344" s="64"/>
      <c r="V344" s="64"/>
      <c r="W344" s="64"/>
      <c r="X344" s="64"/>
      <c r="Y344" s="64"/>
      <c r="Z344" s="64"/>
    </row>
    <row r="345" spans="1:26" ht="15.75" customHeight="1">
      <c r="A345" s="57" t="s">
        <v>85</v>
      </c>
      <c r="B345" s="58" t="str">
        <f>IF(ISERROR(VLOOKUP(Salidas!$A345,Inventario!$A$2:$M$21,2,FALSE)),"",VLOOKUP(Salidas!$A345,Inventario!$A$2:$M$21,2,FALSE))</f>
        <v xml:space="preserve">Avaxim 80 </v>
      </c>
      <c r="C345" s="58" t="str">
        <f>IF(ISERROR(VLOOKUP(Salidas!$A345,Inventario!$A$2:$M$21,3,FALSE)),"",VLOOKUP(Salidas!$A345,Inventario!$A$2:$M$21,3,FALSE))</f>
        <v>Hepatitis A niño</v>
      </c>
      <c r="D345" s="59" t="str">
        <f>IF(ISERROR(VLOOKUP(Salidas!$A345,Inventario!$A$2:$M$21,4,FALSE)),"",VLOOKUP(Salidas!$A345,Inventario!$A$2:$M$21,4,FALSE))</f>
        <v>IPS FARALLONES</v>
      </c>
      <c r="E345" s="59" t="str">
        <f>IF(ISERROR(VLOOKUP(Salidas!$A345,Inventario!$A$2:$M$21,5,FALSE)),"",VLOOKUP(Salidas!$A345,Inventario!$A$2:$M$21,5,FALSE))</f>
        <v>Sanofi</v>
      </c>
      <c r="F345" s="60" t="str">
        <f>IF(ISERROR(VLOOKUP(Salidas!$A345,Inventario!$A$2:$M$21,6,FALSE)),"",VLOOKUP(Salidas!$A345,Inventario!$A$2:$M$21,6,FALSE))</f>
        <v>2500</v>
      </c>
      <c r="G345" s="274">
        <f>IF(ISERROR(VLOOKUP(Salidas!$A345,Inventario!$A$2:$M$21,7,FALSE)),,VLOOKUP(Salidas!$A345,Inventario!$A$2:$M$21,7,FALSE))</f>
        <v>1</v>
      </c>
      <c r="H345" s="275">
        <f>IF(ISERROR(VLOOKUP(Salidas!$A345,Inventario!$A$2:$M$21,8,FALSE)),,VLOOKUP(Salidas!$A345,Inventario!$A$2:$M$21,8,FALSE))</f>
        <v>153</v>
      </c>
      <c r="I345" s="275">
        <f>IF(ISERROR(VLOOKUP(Salidas!$A345,Inventario!$A$2:$M$21,9,FALSE)),,VLOOKUP(Salidas!$A345,Inventario!$A$2:$M$21,9,FALSE))</f>
        <v>153</v>
      </c>
      <c r="J345" s="269">
        <v>44586</v>
      </c>
      <c r="K345" s="62" t="s">
        <v>183</v>
      </c>
      <c r="L345" s="270">
        <f>IF(ISERROR(VLOOKUP(Salidas!$K345,Entradas!$H$1:$I$412,2,FALSE)),"",VLOOKUP(Salidas!$K345,Entradas!$H$1:$I$412,2,FALSE))</f>
        <v>44957</v>
      </c>
      <c r="M345" s="63">
        <v>1</v>
      </c>
      <c r="N345" s="276" t="s">
        <v>1928</v>
      </c>
      <c r="O345" s="275">
        <f>IF(Salidas!$N345="Particular",VLOOKUP(Salidas!$A345,'PPTO Conservador'!$D$1:$L$26,8,0),IF(Salidas!$N345="Complementario",VLOOKUP(Salidas!$A345,'PPTO Conservador'!$D$1:$L$26,9,FALSE),))</f>
        <v>130000</v>
      </c>
      <c r="P345" s="275">
        <f>Salidas!$M345*Salidas!$I345</f>
        <v>153</v>
      </c>
      <c r="Q345" s="275">
        <f>Salidas!$M345*Salidas!$O345</f>
        <v>130000</v>
      </c>
      <c r="R345" s="276"/>
      <c r="S345" s="64"/>
      <c r="T345" s="64"/>
      <c r="U345" s="64"/>
      <c r="V345" s="64"/>
      <c r="W345" s="64"/>
      <c r="X345" s="64"/>
      <c r="Y345" s="64"/>
      <c r="Z345" s="64"/>
    </row>
    <row r="346" spans="1:26" ht="15.75" customHeight="1">
      <c r="A346" s="57" t="s">
        <v>47</v>
      </c>
      <c r="B346" s="58" t="str">
        <f>IF(ISERROR(VLOOKUP(Salidas!$A346,Inventario!$A$2:$M$21,2,FALSE)),"",VLOOKUP(Salidas!$A346,Inventario!$A$2:$M$21,2,FALSE))</f>
        <v>Nimenrix</v>
      </c>
      <c r="C346" s="58" t="str">
        <f>IF(ISERROR(VLOOKUP(Salidas!$A346,Inventario!$A$2:$M$21,3,FALSE)),"",VLOOKUP(Salidas!$A346,Inventario!$A$2:$M$21,3,FALSE))</f>
        <v>Meningococo</v>
      </c>
      <c r="D346" s="59" t="str">
        <f>IF(ISERROR(VLOOKUP(Salidas!$A346,Inventario!$A$2:$M$21,4,FALSE)),"",VLOOKUP(Salidas!$A346,Inventario!$A$2:$M$21,4,FALSE))</f>
        <v>Cobo Medical</v>
      </c>
      <c r="E346" s="59" t="str">
        <f>IF(ISERROR(VLOOKUP(Salidas!$A346,Inventario!$A$2:$M$21,5,FALSE)),"",VLOOKUP(Salidas!$A346,Inventario!$A$2:$M$21,5,FALSE))</f>
        <v>Pfizer</v>
      </c>
      <c r="F346" s="60" t="str">
        <f>IF(ISERROR(VLOOKUP(Salidas!$A346,Inventario!$A$2:$M$21,6,FALSE)),"",VLOOKUP(Salidas!$A346,Inventario!$A$2:$M$21,6,FALSE))</f>
        <v>3904</v>
      </c>
      <c r="G346" s="274">
        <f>IF(ISERROR(VLOOKUP(Salidas!$A346,Inventario!$A$2:$M$21,7,FALSE)),,VLOOKUP(Salidas!$A346,Inventario!$A$2:$M$21,7,FALSE))</f>
        <v>1</v>
      </c>
      <c r="H346" s="275">
        <f>IF(ISERROR(VLOOKUP(Salidas!$A346,Inventario!$A$2:$M$21,8,FALSE)),,VLOOKUP(Salidas!$A346,Inventario!$A$2:$M$21,8,FALSE))</f>
        <v>427</v>
      </c>
      <c r="I346" s="275">
        <f>IF(ISERROR(VLOOKUP(Salidas!$A346,Inventario!$A$2:$M$21,9,FALSE)),,VLOOKUP(Salidas!$A346,Inventario!$A$2:$M$21,9,FALSE))</f>
        <v>427</v>
      </c>
      <c r="J346" s="269">
        <v>44586</v>
      </c>
      <c r="K346" s="62" t="s">
        <v>173</v>
      </c>
      <c r="L346" s="270">
        <f>IF(ISERROR(VLOOKUP(Salidas!$K346,Entradas!$H$1:$I$412,2,FALSE)),"",VLOOKUP(Salidas!$K346,Entradas!$H$1:$I$412,2,FALSE))</f>
        <v>45077</v>
      </c>
      <c r="M346" s="63">
        <v>1</v>
      </c>
      <c r="N346" s="276" t="s">
        <v>1928</v>
      </c>
      <c r="O346" s="275">
        <f>IF(Salidas!$N346="Particular",VLOOKUP(Salidas!$A346,'PPTO Conservador'!$D$1:$L$26,8,0),IF(Salidas!$N346="Complementario",VLOOKUP(Salidas!$A346,'PPTO Conservador'!$D$1:$L$26,9,FALSE),))</f>
        <v>170000</v>
      </c>
      <c r="P346" s="275">
        <f>Salidas!$M346*Salidas!$I346</f>
        <v>427</v>
      </c>
      <c r="Q346" s="275">
        <f>Salidas!$M346*Salidas!$O346</f>
        <v>170000</v>
      </c>
      <c r="R346" s="276"/>
      <c r="S346" s="64"/>
      <c r="T346" s="64"/>
      <c r="U346" s="64"/>
      <c r="V346" s="64"/>
      <c r="W346" s="64"/>
      <c r="X346" s="64"/>
      <c r="Y346" s="64"/>
      <c r="Z346" s="64"/>
    </row>
    <row r="347" spans="1:26" ht="15.75" customHeight="1">
      <c r="A347" s="57" t="s">
        <v>77</v>
      </c>
      <c r="B347" s="58" t="str">
        <f>IF(ISERROR(VLOOKUP(Salidas!$A347,Inventario!$A$2:$M$21,2,FALSE)),"",VLOOKUP(Salidas!$A347,Inventario!$A$2:$M$21,2,FALSE))</f>
        <v>Hexaxim</v>
      </c>
      <c r="C347" s="58" t="str">
        <f>IF(ISERROR(VLOOKUP(Salidas!$A347,Inventario!$A$2:$M$21,3,FALSE)),"",VLOOKUP(Salidas!$A347,Inventario!$A$2:$M$21,3,FALSE))</f>
        <v>DPAT + VPI + HIB + HB</v>
      </c>
      <c r="D347" s="59" t="str">
        <f>IF(ISERROR(VLOOKUP(Salidas!$A347,Inventario!$A$2:$M$21,4,FALSE)),"",VLOOKUP(Salidas!$A347,Inventario!$A$2:$M$21,4,FALSE))</f>
        <v>IPS FARALLONES</v>
      </c>
      <c r="E347" s="59" t="str">
        <f>IF(ISERROR(VLOOKUP(Salidas!$A347,Inventario!$A$2:$M$21,5,FALSE)),"",VLOOKUP(Salidas!$A347,Inventario!$A$2:$M$21,5,FALSE))</f>
        <v>Sanofi</v>
      </c>
      <c r="F347" s="60" t="str">
        <f>IF(ISERROR(VLOOKUP(Salidas!$A347,Inventario!$A$2:$M$21,6,FALSE)),"",VLOOKUP(Salidas!$A347,Inventario!$A$2:$M$21,6,FALSE))</f>
        <v>3800</v>
      </c>
      <c r="G347" s="274">
        <f>IF(ISERROR(VLOOKUP(Salidas!$A347,Inventario!$A$2:$M$21,7,FALSE)),,VLOOKUP(Salidas!$A347,Inventario!$A$2:$M$21,7,FALSE))</f>
        <v>1</v>
      </c>
      <c r="H347" s="275">
        <f>IF(ISERROR(VLOOKUP(Salidas!$A347,Inventario!$A$2:$M$21,8,FALSE)),,VLOOKUP(Salidas!$A347,Inventario!$A$2:$M$21,8,FALSE))</f>
        <v>127</v>
      </c>
      <c r="I347" s="275">
        <f>IF(ISERROR(VLOOKUP(Salidas!$A347,Inventario!$A$2:$M$21,9,FALSE)),,VLOOKUP(Salidas!$A347,Inventario!$A$2:$M$21,9,FALSE))</f>
        <v>127</v>
      </c>
      <c r="J347" s="269">
        <v>44601</v>
      </c>
      <c r="K347" s="62" t="s">
        <v>184</v>
      </c>
      <c r="L347" s="270">
        <f>IF(ISERROR(VLOOKUP(Salidas!$K347,Entradas!$H$1:$I$412,2,FALSE)),"",VLOOKUP(Salidas!$K347,Entradas!$H$1:$I$412,2,FALSE))</f>
        <v>44773</v>
      </c>
      <c r="M347" s="63">
        <v>1</v>
      </c>
      <c r="N347" s="276" t="s">
        <v>375</v>
      </c>
      <c r="O347" s="275">
        <f>IF(Salidas!$N347="Particular",VLOOKUP(Salidas!$A347,'PPTO Conservador'!$D$1:$L$26,8,0),IF(Salidas!$N347="Complementario",VLOOKUP(Salidas!$A347,'PPTO Conservador'!$D$1:$L$26,9,FALSE),))</f>
        <v>220000</v>
      </c>
      <c r="P347" s="275">
        <f>Salidas!$M347*Salidas!$I347</f>
        <v>127</v>
      </c>
      <c r="Q347" s="275">
        <f>Salidas!$M347*Salidas!$O347</f>
        <v>220000</v>
      </c>
      <c r="R347" s="276"/>
      <c r="S347" s="64"/>
      <c r="T347" s="64"/>
      <c r="U347" s="64"/>
      <c r="V347" s="64"/>
      <c r="W347" s="64"/>
      <c r="X347" s="64"/>
      <c r="Y347" s="64"/>
      <c r="Z347" s="64"/>
    </row>
    <row r="348" spans="1:26" ht="15.75" customHeight="1">
      <c r="A348" s="57" t="s">
        <v>54</v>
      </c>
      <c r="B348" s="58" t="str">
        <f>IF(ISERROR(VLOOKUP(Salidas!$A348,Inventario!$A$2:$M$21,2,FALSE)),"",VLOOKUP(Salidas!$A348,Inventario!$A$2:$M$21,2,FALSE))</f>
        <v>Prevenar</v>
      </c>
      <c r="C348" s="58" t="str">
        <f>IF(ISERROR(VLOOKUP(Salidas!$A348,Inventario!$A$2:$M$21,3,FALSE)),"",VLOOKUP(Salidas!$A348,Inventario!$A$2:$M$21,3,FALSE))</f>
        <v>Neumococo 13V</v>
      </c>
      <c r="D348" s="59" t="str">
        <f>IF(ISERROR(VLOOKUP(Salidas!$A348,Inventario!$A$2:$M$21,4,FALSE)),"",VLOOKUP(Salidas!$A348,Inventario!$A$2:$M$21,4,FALSE))</f>
        <v>Cobo Medical</v>
      </c>
      <c r="E348" s="59" t="str">
        <f>IF(ISERROR(VLOOKUP(Salidas!$A348,Inventario!$A$2:$M$21,5,FALSE)),"",VLOOKUP(Salidas!$A348,Inventario!$A$2:$M$21,5,FALSE))</f>
        <v>Pfizer</v>
      </c>
      <c r="F348" s="60" t="str">
        <f>IF(ISERROR(VLOOKUP(Salidas!$A348,Inventario!$A$2:$M$21,6,FALSE)),"",VLOOKUP(Salidas!$A348,Inventario!$A$2:$M$21,6,FALSE))</f>
        <v>2156</v>
      </c>
      <c r="G348" s="274">
        <f>IF(ISERROR(VLOOKUP(Salidas!$A348,Inventario!$A$2:$M$21,7,FALSE)),,VLOOKUP(Salidas!$A348,Inventario!$A$2:$M$21,7,FALSE))</f>
        <v>1</v>
      </c>
      <c r="H348" s="275">
        <f>IF(ISERROR(VLOOKUP(Salidas!$A348,Inventario!$A$2:$M$21,8,FALSE)),,VLOOKUP(Salidas!$A348,Inventario!$A$2:$M$21,8,FALSE))</f>
        <v>257</v>
      </c>
      <c r="I348" s="275">
        <f>IF(ISERROR(VLOOKUP(Salidas!$A348,Inventario!$A$2:$M$21,9,FALSE)),,VLOOKUP(Salidas!$A348,Inventario!$A$2:$M$21,9,FALSE))</f>
        <v>257</v>
      </c>
      <c r="J348" s="269">
        <v>44601</v>
      </c>
      <c r="K348" s="62" t="s">
        <v>188</v>
      </c>
      <c r="L348" s="270">
        <f>IF(ISERROR(VLOOKUP(Salidas!$K348,Entradas!$H$1:$I$412,2,FALSE)),"",VLOOKUP(Salidas!$K348,Entradas!$H$1:$I$412,2,FALSE))</f>
        <v>45199</v>
      </c>
      <c r="M348" s="63">
        <v>1</v>
      </c>
      <c r="N348" s="276" t="s">
        <v>375</v>
      </c>
      <c r="O348" s="275">
        <f>IF(Salidas!$N348="Particular",VLOOKUP(Salidas!$A348,'PPTO Conservador'!$D$1:$L$26,8,0),IF(Salidas!$N348="Complementario",VLOOKUP(Salidas!$A348,'PPTO Conservador'!$D$1:$L$26,9,FALSE),))</f>
        <v>235000</v>
      </c>
      <c r="P348" s="275">
        <f>Salidas!$M348*Salidas!$I348</f>
        <v>257</v>
      </c>
      <c r="Q348" s="275">
        <f>Salidas!$M348*Salidas!$O348</f>
        <v>235000</v>
      </c>
      <c r="R348" s="276"/>
      <c r="S348" s="64"/>
      <c r="T348" s="64"/>
      <c r="U348" s="64"/>
      <c r="V348" s="64"/>
      <c r="W348" s="64"/>
      <c r="X348" s="64"/>
      <c r="Y348" s="64"/>
      <c r="Z348" s="64"/>
    </row>
    <row r="349" spans="1:26" ht="15.75" customHeight="1">
      <c r="A349" s="57" t="s">
        <v>96</v>
      </c>
      <c r="B349" s="58" t="str">
        <f>IF(ISERROR(VLOOKUP(Salidas!$A349,Inventario!$A$2:$M$21,2,FALSE)),"",VLOOKUP(Salidas!$A349,Inventario!$A$2:$M$21,2,FALSE))</f>
        <v>Rotateq</v>
      </c>
      <c r="C349" s="58" t="str">
        <f>IF(ISERROR(VLOOKUP(Salidas!$A349,Inventario!$A$2:$M$21,3,FALSE)),"",VLOOKUP(Salidas!$A349,Inventario!$A$2:$M$21,3,FALSE))</f>
        <v>Rotavirus Vivo Atenuado</v>
      </c>
      <c r="D349" s="59" t="str">
        <f>IF(ISERROR(VLOOKUP(Salidas!$A349,Inventario!$A$2:$M$21,4,FALSE)),"",VLOOKUP(Salidas!$A349,Inventario!$A$2:$M$21,4,FALSE))</f>
        <v>IPS FARALLONES</v>
      </c>
      <c r="E349" s="59" t="str">
        <f>IF(ISERROR(VLOOKUP(Salidas!$A349,Inventario!$A$2:$M$21,5,FALSE)),"",VLOOKUP(Salidas!$A349,Inventario!$A$2:$M$21,5,FALSE))</f>
        <v>Merck</v>
      </c>
      <c r="F349" s="60" t="str">
        <f>IF(ISERROR(VLOOKUP(Salidas!$A349,Inventario!$A$2:$M$21,6,FALSE)),"",VLOOKUP(Salidas!$A349,Inventario!$A$2:$M$21,6,FALSE))</f>
        <v>1800</v>
      </c>
      <c r="G349" s="274">
        <f>IF(ISERROR(VLOOKUP(Salidas!$A349,Inventario!$A$2:$M$21,7,FALSE)),,VLOOKUP(Salidas!$A349,Inventario!$A$2:$M$21,7,FALSE))</f>
        <v>1</v>
      </c>
      <c r="H349" s="275">
        <f>IF(ISERROR(VLOOKUP(Salidas!$A349,Inventario!$A$2:$M$21,8,FALSE)),,VLOOKUP(Salidas!$A349,Inventario!$A$2:$M$21,8,FALSE))</f>
        <v>109</v>
      </c>
      <c r="I349" s="275">
        <f>IF(ISERROR(VLOOKUP(Salidas!$A349,Inventario!$A$2:$M$21,9,FALSE)),,VLOOKUP(Salidas!$A349,Inventario!$A$2:$M$21,9,FALSE))</f>
        <v>109</v>
      </c>
      <c r="J349" s="269">
        <v>44601</v>
      </c>
      <c r="K349" s="62" t="s">
        <v>182</v>
      </c>
      <c r="L349" s="270">
        <f>IF(ISERROR(VLOOKUP(Salidas!$K349,Entradas!$H$1:$I$412,2,FALSE)),"",VLOOKUP(Salidas!$K349,Entradas!$H$1:$I$412,2,FALSE))</f>
        <v>44973</v>
      </c>
      <c r="M349" s="63">
        <v>1</v>
      </c>
      <c r="N349" s="276" t="s">
        <v>375</v>
      </c>
      <c r="O349" s="275">
        <f>IF(Salidas!$N349="Particular",VLOOKUP(Salidas!$A349,'PPTO Conservador'!$D$1:$L$26,8,0),IF(Salidas!$N349="Complementario",VLOOKUP(Salidas!$A349,'PPTO Conservador'!$D$1:$L$26,9,FALSE),))</f>
        <v>210000</v>
      </c>
      <c r="P349" s="275">
        <f>Salidas!$M349*Salidas!$I349</f>
        <v>109</v>
      </c>
      <c r="Q349" s="275">
        <f>Salidas!$M349*Salidas!$O349</f>
        <v>210000</v>
      </c>
      <c r="R349" s="276"/>
      <c r="S349" s="64"/>
      <c r="T349" s="64"/>
      <c r="U349" s="64"/>
      <c r="V349" s="64"/>
      <c r="W349" s="64"/>
      <c r="X349" s="64"/>
      <c r="Y349" s="64"/>
      <c r="Z349" s="64"/>
    </row>
    <row r="350" spans="1:26" ht="15.75" customHeight="1">
      <c r="A350" s="57" t="s">
        <v>47</v>
      </c>
      <c r="B350" s="58" t="str">
        <f>IF(ISERROR(VLOOKUP(Salidas!$A350,Inventario!$A$2:$M$21,2,FALSE)),"",VLOOKUP(Salidas!$A350,Inventario!$A$2:$M$21,2,FALSE))</f>
        <v>Nimenrix</v>
      </c>
      <c r="C350" s="58" t="str">
        <f>IF(ISERROR(VLOOKUP(Salidas!$A350,Inventario!$A$2:$M$21,3,FALSE)),"",VLOOKUP(Salidas!$A350,Inventario!$A$2:$M$21,3,FALSE))</f>
        <v>Meningococo</v>
      </c>
      <c r="D350" s="59" t="str">
        <f>IF(ISERROR(VLOOKUP(Salidas!$A350,Inventario!$A$2:$M$21,4,FALSE)),"",VLOOKUP(Salidas!$A350,Inventario!$A$2:$M$21,4,FALSE))</f>
        <v>Cobo Medical</v>
      </c>
      <c r="E350" s="59" t="str">
        <f>IF(ISERROR(VLOOKUP(Salidas!$A350,Inventario!$A$2:$M$21,5,FALSE)),"",VLOOKUP(Salidas!$A350,Inventario!$A$2:$M$21,5,FALSE))</f>
        <v>Pfizer</v>
      </c>
      <c r="F350" s="60" t="str">
        <f>IF(ISERROR(VLOOKUP(Salidas!$A350,Inventario!$A$2:$M$21,6,FALSE)),"",VLOOKUP(Salidas!$A350,Inventario!$A$2:$M$21,6,FALSE))</f>
        <v>3904</v>
      </c>
      <c r="G350" s="274">
        <f>IF(ISERROR(VLOOKUP(Salidas!$A350,Inventario!$A$2:$M$21,7,FALSE)),,VLOOKUP(Salidas!$A350,Inventario!$A$2:$M$21,7,FALSE))</f>
        <v>1</v>
      </c>
      <c r="H350" s="275">
        <f>IF(ISERROR(VLOOKUP(Salidas!$A350,Inventario!$A$2:$M$21,8,FALSE)),,VLOOKUP(Salidas!$A350,Inventario!$A$2:$M$21,8,FALSE))</f>
        <v>427</v>
      </c>
      <c r="I350" s="275">
        <f>IF(ISERROR(VLOOKUP(Salidas!$A350,Inventario!$A$2:$M$21,9,FALSE)),,VLOOKUP(Salidas!$A350,Inventario!$A$2:$M$21,9,FALSE))</f>
        <v>427</v>
      </c>
      <c r="J350" s="269">
        <v>44603</v>
      </c>
      <c r="K350" s="62" t="s">
        <v>173</v>
      </c>
      <c r="L350" s="270">
        <f>IF(ISERROR(VLOOKUP(Salidas!$K350,Entradas!$H$1:$I$412,2,FALSE)),"",VLOOKUP(Salidas!$K350,Entradas!$H$1:$I$412,2,FALSE))</f>
        <v>45077</v>
      </c>
      <c r="M350" s="63">
        <v>1</v>
      </c>
      <c r="N350" s="276" t="s">
        <v>375</v>
      </c>
      <c r="O350" s="275">
        <f>IF(Salidas!$N350="Particular",VLOOKUP(Salidas!$A350,'PPTO Conservador'!$D$1:$L$26,8,0),IF(Salidas!$N350="Complementario",VLOOKUP(Salidas!$A350,'PPTO Conservador'!$D$1:$L$26,9,FALSE),))</f>
        <v>200000</v>
      </c>
      <c r="P350" s="275">
        <f>Salidas!$M350*Salidas!$I350</f>
        <v>427</v>
      </c>
      <c r="Q350" s="275">
        <f>Salidas!$M350*Salidas!$O350</f>
        <v>200000</v>
      </c>
      <c r="R350" s="276"/>
      <c r="S350" s="64"/>
      <c r="T350" s="64"/>
      <c r="U350" s="64"/>
      <c r="V350" s="64"/>
      <c r="W350" s="64"/>
      <c r="X350" s="64"/>
      <c r="Y350" s="64"/>
      <c r="Z350" s="64"/>
    </row>
    <row r="351" spans="1:26" ht="15.75" customHeight="1">
      <c r="A351" s="57" t="s">
        <v>54</v>
      </c>
      <c r="B351" s="58" t="str">
        <f>IF(ISERROR(VLOOKUP(Salidas!$A351,Inventario!$A$2:$M$21,2,FALSE)),"",VLOOKUP(Salidas!$A351,Inventario!$A$2:$M$21,2,FALSE))</f>
        <v>Prevenar</v>
      </c>
      <c r="C351" s="58" t="str">
        <f>IF(ISERROR(VLOOKUP(Salidas!$A351,Inventario!$A$2:$M$21,3,FALSE)),"",VLOOKUP(Salidas!$A351,Inventario!$A$2:$M$21,3,FALSE))</f>
        <v>Neumococo 13V</v>
      </c>
      <c r="D351" s="59" t="str">
        <f>IF(ISERROR(VLOOKUP(Salidas!$A351,Inventario!$A$2:$M$21,4,FALSE)),"",VLOOKUP(Salidas!$A351,Inventario!$A$2:$M$21,4,FALSE))</f>
        <v>Cobo Medical</v>
      </c>
      <c r="E351" s="59" t="str">
        <f>IF(ISERROR(VLOOKUP(Salidas!$A351,Inventario!$A$2:$M$21,5,FALSE)),"",VLOOKUP(Salidas!$A351,Inventario!$A$2:$M$21,5,FALSE))</f>
        <v>Pfizer</v>
      </c>
      <c r="F351" s="60" t="str">
        <f>IF(ISERROR(VLOOKUP(Salidas!$A351,Inventario!$A$2:$M$21,6,FALSE)),"",VLOOKUP(Salidas!$A351,Inventario!$A$2:$M$21,6,FALSE))</f>
        <v>2156</v>
      </c>
      <c r="G351" s="274">
        <f>IF(ISERROR(VLOOKUP(Salidas!$A351,Inventario!$A$2:$M$21,7,FALSE)),,VLOOKUP(Salidas!$A351,Inventario!$A$2:$M$21,7,FALSE))</f>
        <v>1</v>
      </c>
      <c r="H351" s="275">
        <f>IF(ISERROR(VLOOKUP(Salidas!$A351,Inventario!$A$2:$M$21,8,FALSE)),,VLOOKUP(Salidas!$A351,Inventario!$A$2:$M$21,8,FALSE))</f>
        <v>257</v>
      </c>
      <c r="I351" s="275">
        <f>IF(ISERROR(VLOOKUP(Salidas!$A351,Inventario!$A$2:$M$21,9,FALSE)),,VLOOKUP(Salidas!$A351,Inventario!$A$2:$M$21,9,FALSE))</f>
        <v>257</v>
      </c>
      <c r="J351" s="269">
        <v>44604</v>
      </c>
      <c r="K351" s="62" t="s">
        <v>188</v>
      </c>
      <c r="L351" s="270">
        <f>IF(ISERROR(VLOOKUP(Salidas!$K351,Entradas!$H$1:$I$412,2,FALSE)),"",VLOOKUP(Salidas!$K351,Entradas!$H$1:$I$412,2,FALSE))</f>
        <v>45199</v>
      </c>
      <c r="M351" s="63">
        <v>1</v>
      </c>
      <c r="N351" s="276" t="s">
        <v>1928</v>
      </c>
      <c r="O351" s="275">
        <f>IF(Salidas!$N351="Particular",VLOOKUP(Salidas!$A351,'PPTO Conservador'!$D$1:$L$26,8,0),IF(Salidas!$N351="Complementario",VLOOKUP(Salidas!$A351,'PPTO Conservador'!$D$1:$L$26,9,FALSE),))</f>
        <v>225000</v>
      </c>
      <c r="P351" s="275">
        <f>Salidas!$M351*Salidas!$I351</f>
        <v>257</v>
      </c>
      <c r="Q351" s="275">
        <f>Salidas!$M351*Salidas!$O351</f>
        <v>225000</v>
      </c>
      <c r="R351" s="276"/>
      <c r="S351" s="64"/>
      <c r="T351" s="64"/>
      <c r="U351" s="64"/>
      <c r="V351" s="64"/>
      <c r="W351" s="64"/>
      <c r="X351" s="64"/>
      <c r="Y351" s="64"/>
      <c r="Z351" s="64"/>
    </row>
    <row r="352" spans="1:26" ht="15.75" customHeight="1">
      <c r="A352" s="57" t="s">
        <v>47</v>
      </c>
      <c r="B352" s="58" t="str">
        <f>IF(ISERROR(VLOOKUP(Salidas!$A352,Inventario!$A$2:$M$21,2,FALSE)),"",VLOOKUP(Salidas!$A352,Inventario!$A$2:$M$21,2,FALSE))</f>
        <v>Nimenrix</v>
      </c>
      <c r="C352" s="58" t="str">
        <f>IF(ISERROR(VLOOKUP(Salidas!$A352,Inventario!$A$2:$M$21,3,FALSE)),"",VLOOKUP(Salidas!$A352,Inventario!$A$2:$M$21,3,FALSE))</f>
        <v>Meningococo</v>
      </c>
      <c r="D352" s="59" t="str">
        <f>IF(ISERROR(VLOOKUP(Salidas!$A352,Inventario!$A$2:$M$21,4,FALSE)),"",VLOOKUP(Salidas!$A352,Inventario!$A$2:$M$21,4,FALSE))</f>
        <v>Cobo Medical</v>
      </c>
      <c r="E352" s="59" t="str">
        <f>IF(ISERROR(VLOOKUP(Salidas!$A352,Inventario!$A$2:$M$21,5,FALSE)),"",VLOOKUP(Salidas!$A352,Inventario!$A$2:$M$21,5,FALSE))</f>
        <v>Pfizer</v>
      </c>
      <c r="F352" s="60" t="str">
        <f>IF(ISERROR(VLOOKUP(Salidas!$A352,Inventario!$A$2:$M$21,6,FALSE)),"",VLOOKUP(Salidas!$A352,Inventario!$A$2:$M$21,6,FALSE))</f>
        <v>3904</v>
      </c>
      <c r="G352" s="274">
        <f>IF(ISERROR(VLOOKUP(Salidas!$A352,Inventario!$A$2:$M$21,7,FALSE)),,VLOOKUP(Salidas!$A352,Inventario!$A$2:$M$21,7,FALSE))</f>
        <v>1</v>
      </c>
      <c r="H352" s="275">
        <f>IF(ISERROR(VLOOKUP(Salidas!$A352,Inventario!$A$2:$M$21,8,FALSE)),,VLOOKUP(Salidas!$A352,Inventario!$A$2:$M$21,8,FALSE))</f>
        <v>427</v>
      </c>
      <c r="I352" s="275">
        <f>IF(ISERROR(VLOOKUP(Salidas!$A352,Inventario!$A$2:$M$21,9,FALSE)),,VLOOKUP(Salidas!$A352,Inventario!$A$2:$M$21,9,FALSE))</f>
        <v>427</v>
      </c>
      <c r="J352" s="269">
        <v>44604</v>
      </c>
      <c r="K352" s="62" t="s">
        <v>173</v>
      </c>
      <c r="L352" s="270">
        <f>IF(ISERROR(VLOOKUP(Salidas!$K352,Entradas!$H$1:$I$412,2,FALSE)),"",VLOOKUP(Salidas!$K352,Entradas!$H$1:$I$412,2,FALSE))</f>
        <v>45077</v>
      </c>
      <c r="M352" s="63">
        <v>1</v>
      </c>
      <c r="N352" s="276" t="s">
        <v>1928</v>
      </c>
      <c r="O352" s="275">
        <f>IF(Salidas!$N352="Particular",VLOOKUP(Salidas!$A352,'PPTO Conservador'!$D$1:$L$26,8,0),IF(Salidas!$N352="Complementario",VLOOKUP(Salidas!$A352,'PPTO Conservador'!$D$1:$L$26,9,FALSE),))</f>
        <v>170000</v>
      </c>
      <c r="P352" s="275">
        <f>Salidas!$M352*Salidas!$I352</f>
        <v>427</v>
      </c>
      <c r="Q352" s="275">
        <f>Salidas!$M352*Salidas!$O352</f>
        <v>170000</v>
      </c>
      <c r="R352" s="276"/>
      <c r="S352" s="64"/>
      <c r="T352" s="64"/>
      <c r="U352" s="64"/>
      <c r="V352" s="64"/>
      <c r="W352" s="64"/>
      <c r="X352" s="64"/>
      <c r="Y352" s="64"/>
      <c r="Z352" s="64"/>
    </row>
    <row r="353" spans="1:26" ht="15.75" customHeight="1">
      <c r="A353" s="57" t="s">
        <v>104</v>
      </c>
      <c r="B353" s="58" t="str">
        <f>IF(ISERROR(VLOOKUP(Salidas!$A353,Inventario!$A$2:$M$21,2,FALSE)),"",VLOOKUP(Salidas!$A353,Inventario!$A$2:$M$21,2,FALSE))</f>
        <v>Boostrix</v>
      </c>
      <c r="C353" s="58" t="str">
        <f>IF(ISERROR(VLOOKUP(Salidas!$A353,Inventario!$A$2:$M$21,3,FALSE)),"",VLOOKUP(Salidas!$A353,Inventario!$A$2:$M$21,3,FALSE))</f>
        <v>DPT</v>
      </c>
      <c r="D353" s="59" t="str">
        <f>IF(ISERROR(VLOOKUP(Salidas!$A353,Inventario!$A$2:$M$21,4,FALSE)),"",VLOOKUP(Salidas!$A353,Inventario!$A$2:$M$21,4,FALSE))</f>
        <v>IPS FARALLONES</v>
      </c>
      <c r="E353" s="59" t="str">
        <f>IF(ISERROR(VLOOKUP(Salidas!$A353,Inventario!$A$2:$M$21,5,FALSE)),"",VLOOKUP(Salidas!$A353,Inventario!$A$2:$M$21,5,FALSE))</f>
        <v>Glaxo</v>
      </c>
      <c r="F353" s="60" t="str">
        <f>IF(ISERROR(VLOOKUP(Salidas!$A353,Inventario!$A$2:$M$21,6,FALSE)),"",VLOOKUP(Salidas!$A353,Inventario!$A$2:$M$21,6,FALSE))</f>
        <v>300</v>
      </c>
      <c r="G353" s="274">
        <f>IF(ISERROR(VLOOKUP(Salidas!$A353,Inventario!$A$2:$M$21,7,FALSE)),,VLOOKUP(Salidas!$A353,Inventario!$A$2:$M$21,7,FALSE))</f>
        <v>1</v>
      </c>
      <c r="H353" s="275">
        <f>IF(ISERROR(VLOOKUP(Salidas!$A353,Inventario!$A$2:$M$21,8,FALSE)),,VLOOKUP(Salidas!$A353,Inventario!$A$2:$M$21,8,FALSE))</f>
        <v>17</v>
      </c>
      <c r="I353" s="275">
        <f>IF(ISERROR(VLOOKUP(Salidas!$A353,Inventario!$A$2:$M$21,9,FALSE)),,VLOOKUP(Salidas!$A353,Inventario!$A$2:$M$21,9,FALSE))</f>
        <v>17</v>
      </c>
      <c r="J353" s="269">
        <v>44604</v>
      </c>
      <c r="K353" s="62" t="s">
        <v>164</v>
      </c>
      <c r="L353" s="270">
        <f>IF(ISERROR(VLOOKUP(Salidas!$K353,Entradas!$H$1:$I$412,2,FALSE)),"",VLOOKUP(Salidas!$K353,Entradas!$H$1:$I$412,2,FALSE))</f>
        <v>44834</v>
      </c>
      <c r="M353" s="63">
        <v>1</v>
      </c>
      <c r="N353" s="276" t="s">
        <v>1928</v>
      </c>
      <c r="O353" s="275">
        <f>IF(Salidas!$N353="Particular",VLOOKUP(Salidas!$A353,'PPTO Conservador'!$D$1:$L$26,8,0),IF(Salidas!$N353="Complementario",VLOOKUP(Salidas!$A353,'PPTO Conservador'!$D$1:$L$26,9,FALSE),))</f>
        <v>100000</v>
      </c>
      <c r="P353" s="275">
        <f>Salidas!$M353*Salidas!$I353</f>
        <v>17</v>
      </c>
      <c r="Q353" s="275">
        <f>Salidas!$M353*Salidas!$O353</f>
        <v>100000</v>
      </c>
      <c r="R353" s="276"/>
      <c r="S353" s="64"/>
      <c r="T353" s="64"/>
      <c r="U353" s="64"/>
      <c r="V353" s="64"/>
      <c r="W353" s="64"/>
      <c r="X353" s="64"/>
      <c r="Y353" s="64"/>
      <c r="Z353" s="64"/>
    </row>
    <row r="354" spans="1:26" ht="15.75" customHeight="1">
      <c r="A354" s="57" t="s">
        <v>47</v>
      </c>
      <c r="B354" s="58" t="str">
        <f>IF(ISERROR(VLOOKUP(Salidas!$A354,Inventario!$A$2:$M$21,2,FALSE)),"",VLOOKUP(Salidas!$A354,Inventario!$A$2:$M$21,2,FALSE))</f>
        <v>Nimenrix</v>
      </c>
      <c r="C354" s="58" t="str">
        <f>IF(ISERROR(VLOOKUP(Salidas!$A354,Inventario!$A$2:$M$21,3,FALSE)),"",VLOOKUP(Salidas!$A354,Inventario!$A$2:$M$21,3,FALSE))</f>
        <v>Meningococo</v>
      </c>
      <c r="D354" s="59" t="str">
        <f>IF(ISERROR(VLOOKUP(Salidas!$A354,Inventario!$A$2:$M$21,4,FALSE)),"",VLOOKUP(Salidas!$A354,Inventario!$A$2:$M$21,4,FALSE))</f>
        <v>Cobo Medical</v>
      </c>
      <c r="E354" s="59" t="str">
        <f>IF(ISERROR(VLOOKUP(Salidas!$A354,Inventario!$A$2:$M$21,5,FALSE)),"",VLOOKUP(Salidas!$A354,Inventario!$A$2:$M$21,5,FALSE))</f>
        <v>Pfizer</v>
      </c>
      <c r="F354" s="60" t="str">
        <f>IF(ISERROR(VLOOKUP(Salidas!$A354,Inventario!$A$2:$M$21,6,FALSE)),"",VLOOKUP(Salidas!$A354,Inventario!$A$2:$M$21,6,FALSE))</f>
        <v>3904</v>
      </c>
      <c r="G354" s="274">
        <f>IF(ISERROR(VLOOKUP(Salidas!$A354,Inventario!$A$2:$M$21,7,FALSE)),,VLOOKUP(Salidas!$A354,Inventario!$A$2:$M$21,7,FALSE))</f>
        <v>1</v>
      </c>
      <c r="H354" s="275">
        <f>IF(ISERROR(VLOOKUP(Salidas!$A354,Inventario!$A$2:$M$21,8,FALSE)),,VLOOKUP(Salidas!$A354,Inventario!$A$2:$M$21,8,FALSE))</f>
        <v>427</v>
      </c>
      <c r="I354" s="275">
        <f>IF(ISERROR(VLOOKUP(Salidas!$A354,Inventario!$A$2:$M$21,9,FALSE)),,VLOOKUP(Salidas!$A354,Inventario!$A$2:$M$21,9,FALSE))</f>
        <v>427</v>
      </c>
      <c r="J354" s="269">
        <v>44607</v>
      </c>
      <c r="K354" s="62" t="s">
        <v>173</v>
      </c>
      <c r="L354" s="270">
        <f>IF(ISERROR(VLOOKUP(Salidas!$K354,Entradas!$H$1:$I$412,2,FALSE)),"",VLOOKUP(Salidas!$K354,Entradas!$H$1:$I$412,2,FALSE))</f>
        <v>45077</v>
      </c>
      <c r="M354" s="63">
        <v>1</v>
      </c>
      <c r="N354" s="276" t="s">
        <v>1928</v>
      </c>
      <c r="O354" s="275">
        <f>IF(Salidas!$N354="Particular",VLOOKUP(Salidas!$A354,'PPTO Conservador'!$D$1:$L$26,8,0),IF(Salidas!$N354="Complementario",VLOOKUP(Salidas!$A354,'PPTO Conservador'!$D$1:$L$26,9,FALSE),))</f>
        <v>170000</v>
      </c>
      <c r="P354" s="275">
        <f>Salidas!$M354*Salidas!$I354</f>
        <v>427</v>
      </c>
      <c r="Q354" s="275">
        <f>Salidas!$M354*Salidas!$O354</f>
        <v>170000</v>
      </c>
      <c r="R354" s="276"/>
      <c r="S354" s="64"/>
      <c r="T354" s="64"/>
      <c r="U354" s="64"/>
      <c r="V354" s="64"/>
      <c r="W354" s="64"/>
      <c r="X354" s="64"/>
      <c r="Y354" s="64"/>
      <c r="Z354" s="64"/>
    </row>
    <row r="355" spans="1:26" ht="15.75" customHeight="1">
      <c r="A355" s="57" t="s">
        <v>47</v>
      </c>
      <c r="B355" s="58" t="str">
        <f>IF(ISERROR(VLOOKUP(Salidas!$A355,Inventario!$A$2:$M$21,2,FALSE)),"",VLOOKUP(Salidas!$A355,Inventario!$A$2:$M$21,2,FALSE))</f>
        <v>Nimenrix</v>
      </c>
      <c r="C355" s="58" t="str">
        <f>IF(ISERROR(VLOOKUP(Salidas!$A355,Inventario!$A$2:$M$21,3,FALSE)),"",VLOOKUP(Salidas!$A355,Inventario!$A$2:$M$21,3,FALSE))</f>
        <v>Meningococo</v>
      </c>
      <c r="D355" s="59" t="str">
        <f>IF(ISERROR(VLOOKUP(Salidas!$A355,Inventario!$A$2:$M$21,4,FALSE)),"",VLOOKUP(Salidas!$A355,Inventario!$A$2:$M$21,4,FALSE))</f>
        <v>Cobo Medical</v>
      </c>
      <c r="E355" s="59" t="str">
        <f>IF(ISERROR(VLOOKUP(Salidas!$A355,Inventario!$A$2:$M$21,5,FALSE)),"",VLOOKUP(Salidas!$A355,Inventario!$A$2:$M$21,5,FALSE))</f>
        <v>Pfizer</v>
      </c>
      <c r="F355" s="60" t="str">
        <f>IF(ISERROR(VLOOKUP(Salidas!$A355,Inventario!$A$2:$M$21,6,FALSE)),"",VLOOKUP(Salidas!$A355,Inventario!$A$2:$M$21,6,FALSE))</f>
        <v>3904</v>
      </c>
      <c r="G355" s="274">
        <f>IF(ISERROR(VLOOKUP(Salidas!$A355,Inventario!$A$2:$M$21,7,FALSE)),,VLOOKUP(Salidas!$A355,Inventario!$A$2:$M$21,7,FALSE))</f>
        <v>1</v>
      </c>
      <c r="H355" s="275">
        <f>IF(ISERROR(VLOOKUP(Salidas!$A355,Inventario!$A$2:$M$21,8,FALSE)),,VLOOKUP(Salidas!$A355,Inventario!$A$2:$M$21,8,FALSE))</f>
        <v>427</v>
      </c>
      <c r="I355" s="275">
        <f>IF(ISERROR(VLOOKUP(Salidas!$A355,Inventario!$A$2:$M$21,9,FALSE)),,VLOOKUP(Salidas!$A355,Inventario!$A$2:$M$21,9,FALSE))</f>
        <v>427</v>
      </c>
      <c r="J355" s="269">
        <v>44607</v>
      </c>
      <c r="K355" s="62" t="s">
        <v>173</v>
      </c>
      <c r="L355" s="270">
        <f>IF(ISERROR(VLOOKUP(Salidas!$K355,Entradas!$H$1:$I$412,2,FALSE)),"",VLOOKUP(Salidas!$K355,Entradas!$H$1:$I$412,2,FALSE))</f>
        <v>45077</v>
      </c>
      <c r="M355" s="63">
        <v>1</v>
      </c>
      <c r="N355" s="276" t="s">
        <v>1928</v>
      </c>
      <c r="O355" s="275">
        <f>IF(Salidas!$N355="Particular",VLOOKUP(Salidas!$A355,'PPTO Conservador'!$D$1:$L$26,8,0),IF(Salidas!$N355="Complementario",VLOOKUP(Salidas!$A355,'PPTO Conservador'!$D$1:$L$26,9,FALSE),))</f>
        <v>170000</v>
      </c>
      <c r="P355" s="275">
        <f>Salidas!$M355*Salidas!$I355</f>
        <v>427</v>
      </c>
      <c r="Q355" s="275">
        <f>Salidas!$M355*Salidas!$O355</f>
        <v>170000</v>
      </c>
      <c r="R355" s="276"/>
      <c r="S355" s="64"/>
      <c r="T355" s="64"/>
      <c r="U355" s="64"/>
      <c r="V355" s="64"/>
      <c r="W355" s="64"/>
      <c r="X355" s="64"/>
      <c r="Y355" s="64"/>
      <c r="Z355" s="64"/>
    </row>
    <row r="356" spans="1:26" ht="15.75" customHeight="1">
      <c r="A356" s="57" t="s">
        <v>54</v>
      </c>
      <c r="B356" s="58" t="str">
        <f>IF(ISERROR(VLOOKUP(Salidas!$A356,Inventario!$A$2:$M$21,2,FALSE)),"",VLOOKUP(Salidas!$A356,Inventario!$A$2:$M$21,2,FALSE))</f>
        <v>Prevenar</v>
      </c>
      <c r="C356" s="58" t="str">
        <f>IF(ISERROR(VLOOKUP(Salidas!$A356,Inventario!$A$2:$M$21,3,FALSE)),"",VLOOKUP(Salidas!$A356,Inventario!$A$2:$M$21,3,FALSE))</f>
        <v>Neumococo 13V</v>
      </c>
      <c r="D356" s="59" t="str">
        <f>IF(ISERROR(VLOOKUP(Salidas!$A356,Inventario!$A$2:$M$21,4,FALSE)),"",VLOOKUP(Salidas!$A356,Inventario!$A$2:$M$21,4,FALSE))</f>
        <v>Cobo Medical</v>
      </c>
      <c r="E356" s="59" t="str">
        <f>IF(ISERROR(VLOOKUP(Salidas!$A356,Inventario!$A$2:$M$21,5,FALSE)),"",VLOOKUP(Salidas!$A356,Inventario!$A$2:$M$21,5,FALSE))</f>
        <v>Pfizer</v>
      </c>
      <c r="F356" s="60" t="str">
        <f>IF(ISERROR(VLOOKUP(Salidas!$A356,Inventario!$A$2:$M$21,6,FALSE)),"",VLOOKUP(Salidas!$A356,Inventario!$A$2:$M$21,6,FALSE))</f>
        <v>2156</v>
      </c>
      <c r="G356" s="274">
        <f>IF(ISERROR(VLOOKUP(Salidas!$A356,Inventario!$A$2:$M$21,7,FALSE)),,VLOOKUP(Salidas!$A356,Inventario!$A$2:$M$21,7,FALSE))</f>
        <v>1</v>
      </c>
      <c r="H356" s="275">
        <f>IF(ISERROR(VLOOKUP(Salidas!$A356,Inventario!$A$2:$M$21,8,FALSE)),,VLOOKUP(Salidas!$A356,Inventario!$A$2:$M$21,8,FALSE))</f>
        <v>257</v>
      </c>
      <c r="I356" s="275">
        <f>IF(ISERROR(VLOOKUP(Salidas!$A356,Inventario!$A$2:$M$21,9,FALSE)),,VLOOKUP(Salidas!$A356,Inventario!$A$2:$M$21,9,FALSE))</f>
        <v>257</v>
      </c>
      <c r="J356" s="269">
        <v>44608</v>
      </c>
      <c r="K356" s="62" t="s">
        <v>188</v>
      </c>
      <c r="L356" s="270">
        <f>IF(ISERROR(VLOOKUP(Salidas!$K356,Entradas!$H$1:$I$412,2,FALSE)),"",VLOOKUP(Salidas!$K356,Entradas!$H$1:$I$412,2,FALSE))</f>
        <v>45199</v>
      </c>
      <c r="M356" s="63">
        <v>1</v>
      </c>
      <c r="N356" s="276" t="s">
        <v>1928</v>
      </c>
      <c r="O356" s="275">
        <f>IF(Salidas!$N356="Particular",VLOOKUP(Salidas!$A356,'PPTO Conservador'!$D$1:$L$26,8,0),IF(Salidas!$N356="Complementario",VLOOKUP(Salidas!$A356,'PPTO Conservador'!$D$1:$L$26,9,FALSE),))</f>
        <v>225000</v>
      </c>
      <c r="P356" s="275">
        <f>Salidas!$M356*Salidas!$I356</f>
        <v>257</v>
      </c>
      <c r="Q356" s="275">
        <f>Salidas!$M356*Salidas!$O356</f>
        <v>225000</v>
      </c>
      <c r="R356" s="276"/>
      <c r="S356" s="64"/>
      <c r="T356" s="64"/>
      <c r="U356" s="64"/>
      <c r="V356" s="64"/>
      <c r="W356" s="64"/>
      <c r="X356" s="64"/>
      <c r="Y356" s="64"/>
      <c r="Z356" s="64"/>
    </row>
    <row r="357" spans="1:26" ht="15.75" customHeight="1">
      <c r="A357" s="57" t="s">
        <v>54</v>
      </c>
      <c r="B357" s="58" t="str">
        <f>IF(ISERROR(VLOOKUP(Salidas!$A357,Inventario!$A$2:$M$21,2,FALSE)),"",VLOOKUP(Salidas!$A357,Inventario!$A$2:$M$21,2,FALSE))</f>
        <v>Prevenar</v>
      </c>
      <c r="C357" s="58" t="str">
        <f>IF(ISERROR(VLOOKUP(Salidas!$A357,Inventario!$A$2:$M$21,3,FALSE)),"",VLOOKUP(Salidas!$A357,Inventario!$A$2:$M$21,3,FALSE))</f>
        <v>Neumococo 13V</v>
      </c>
      <c r="D357" s="59" t="str">
        <f>IF(ISERROR(VLOOKUP(Salidas!$A357,Inventario!$A$2:$M$21,4,FALSE)),"",VLOOKUP(Salidas!$A357,Inventario!$A$2:$M$21,4,FALSE))</f>
        <v>Cobo Medical</v>
      </c>
      <c r="E357" s="59" t="str">
        <f>IF(ISERROR(VLOOKUP(Salidas!$A357,Inventario!$A$2:$M$21,5,FALSE)),"",VLOOKUP(Salidas!$A357,Inventario!$A$2:$M$21,5,FALSE))</f>
        <v>Pfizer</v>
      </c>
      <c r="F357" s="60" t="str">
        <f>IF(ISERROR(VLOOKUP(Salidas!$A357,Inventario!$A$2:$M$21,6,FALSE)),"",VLOOKUP(Salidas!$A357,Inventario!$A$2:$M$21,6,FALSE))</f>
        <v>2156</v>
      </c>
      <c r="G357" s="274">
        <f>IF(ISERROR(VLOOKUP(Salidas!$A357,Inventario!$A$2:$M$21,7,FALSE)),,VLOOKUP(Salidas!$A357,Inventario!$A$2:$M$21,7,FALSE))</f>
        <v>1</v>
      </c>
      <c r="H357" s="275">
        <f>IF(ISERROR(VLOOKUP(Salidas!$A357,Inventario!$A$2:$M$21,8,FALSE)),,VLOOKUP(Salidas!$A357,Inventario!$A$2:$M$21,8,FALSE))</f>
        <v>257</v>
      </c>
      <c r="I357" s="275">
        <f>IF(ISERROR(VLOOKUP(Salidas!$A357,Inventario!$A$2:$M$21,9,FALSE)),,VLOOKUP(Salidas!$A357,Inventario!$A$2:$M$21,9,FALSE))</f>
        <v>257</v>
      </c>
      <c r="J357" s="269">
        <v>44610</v>
      </c>
      <c r="K357" s="62" t="s">
        <v>188</v>
      </c>
      <c r="L357" s="270">
        <f>IF(ISERROR(VLOOKUP(Salidas!$K357,Entradas!$H$1:$I$412,2,FALSE)),"",VLOOKUP(Salidas!$K357,Entradas!$H$1:$I$412,2,FALSE))</f>
        <v>45199</v>
      </c>
      <c r="M357" s="63">
        <v>1</v>
      </c>
      <c r="N357" s="276" t="s">
        <v>375</v>
      </c>
      <c r="O357" s="275">
        <f>IF(Salidas!$N357="Particular",VLOOKUP(Salidas!$A357,'PPTO Conservador'!$D$1:$L$26,8,0),IF(Salidas!$N357="Complementario",VLOOKUP(Salidas!$A357,'PPTO Conservador'!$D$1:$L$26,9,FALSE),))</f>
        <v>235000</v>
      </c>
      <c r="P357" s="275">
        <f>Salidas!$M357*Salidas!$I357</f>
        <v>257</v>
      </c>
      <c r="Q357" s="275">
        <f>Salidas!$M357*Salidas!$O357</f>
        <v>235000</v>
      </c>
      <c r="R357" s="276"/>
      <c r="S357" s="64"/>
      <c r="T357" s="64"/>
      <c r="U357" s="64"/>
      <c r="V357" s="64"/>
      <c r="W357" s="64"/>
      <c r="X357" s="64"/>
      <c r="Y357" s="64"/>
      <c r="Z357" s="64"/>
    </row>
    <row r="358" spans="1:26" ht="15.75" customHeight="1">
      <c r="A358" s="57" t="s">
        <v>77</v>
      </c>
      <c r="B358" s="58" t="str">
        <f>IF(ISERROR(VLOOKUP(Salidas!$A358,Inventario!$A$2:$M$21,2,FALSE)),"",VLOOKUP(Salidas!$A358,Inventario!$A$2:$M$21,2,FALSE))</f>
        <v>Hexaxim</v>
      </c>
      <c r="C358" s="58" t="str">
        <f>IF(ISERROR(VLOOKUP(Salidas!$A358,Inventario!$A$2:$M$21,3,FALSE)),"",VLOOKUP(Salidas!$A358,Inventario!$A$2:$M$21,3,FALSE))</f>
        <v>DPAT + VPI + HIB + HB</v>
      </c>
      <c r="D358" s="59" t="str">
        <f>IF(ISERROR(VLOOKUP(Salidas!$A358,Inventario!$A$2:$M$21,4,FALSE)),"",VLOOKUP(Salidas!$A358,Inventario!$A$2:$M$21,4,FALSE))</f>
        <v>IPS FARALLONES</v>
      </c>
      <c r="E358" s="59" t="str">
        <f>IF(ISERROR(VLOOKUP(Salidas!$A358,Inventario!$A$2:$M$21,5,FALSE)),"",VLOOKUP(Salidas!$A358,Inventario!$A$2:$M$21,5,FALSE))</f>
        <v>Sanofi</v>
      </c>
      <c r="F358" s="60" t="str">
        <f>IF(ISERROR(VLOOKUP(Salidas!$A358,Inventario!$A$2:$M$21,6,FALSE)),"",VLOOKUP(Salidas!$A358,Inventario!$A$2:$M$21,6,FALSE))</f>
        <v>3800</v>
      </c>
      <c r="G358" s="274">
        <f>IF(ISERROR(VLOOKUP(Salidas!$A358,Inventario!$A$2:$M$21,7,FALSE)),,VLOOKUP(Salidas!$A358,Inventario!$A$2:$M$21,7,FALSE))</f>
        <v>1</v>
      </c>
      <c r="H358" s="275">
        <f>IF(ISERROR(VLOOKUP(Salidas!$A358,Inventario!$A$2:$M$21,8,FALSE)),,VLOOKUP(Salidas!$A358,Inventario!$A$2:$M$21,8,FALSE))</f>
        <v>127</v>
      </c>
      <c r="I358" s="275">
        <f>IF(ISERROR(VLOOKUP(Salidas!$A358,Inventario!$A$2:$M$21,9,FALSE)),,VLOOKUP(Salidas!$A358,Inventario!$A$2:$M$21,9,FALSE))</f>
        <v>127</v>
      </c>
      <c r="J358" s="269">
        <v>44610</v>
      </c>
      <c r="K358" s="62" t="s">
        <v>184</v>
      </c>
      <c r="L358" s="270">
        <f>IF(ISERROR(VLOOKUP(Salidas!$K358,Entradas!$H$1:$I$412,2,FALSE)),"",VLOOKUP(Salidas!$K358,Entradas!$H$1:$I$412,2,FALSE))</f>
        <v>44773</v>
      </c>
      <c r="M358" s="63">
        <v>1</v>
      </c>
      <c r="N358" s="276" t="s">
        <v>1928</v>
      </c>
      <c r="O358" s="275">
        <f>IF(Salidas!$N358="Particular",VLOOKUP(Salidas!$A358,'PPTO Conservador'!$D$1:$L$26,8,0),IF(Salidas!$N358="Complementario",VLOOKUP(Salidas!$A358,'PPTO Conservador'!$D$1:$L$26,9,FALSE),))</f>
        <v>210000</v>
      </c>
      <c r="P358" s="275">
        <f>Salidas!$M358*Salidas!$I358</f>
        <v>127</v>
      </c>
      <c r="Q358" s="275">
        <f>Salidas!$M358*Salidas!$O358</f>
        <v>210000</v>
      </c>
      <c r="R358" s="276"/>
      <c r="S358" s="64"/>
      <c r="T358" s="64"/>
      <c r="U358" s="64"/>
      <c r="V358" s="64"/>
      <c r="W358" s="64"/>
      <c r="X358" s="64"/>
      <c r="Y358" s="64"/>
      <c r="Z358" s="64"/>
    </row>
    <row r="359" spans="1:26" ht="15.75" customHeight="1">
      <c r="A359" s="57" t="s">
        <v>54</v>
      </c>
      <c r="B359" s="58" t="str">
        <f>IF(ISERROR(VLOOKUP(Salidas!$A359,Inventario!$A$2:$M$21,2,FALSE)),"",VLOOKUP(Salidas!$A359,Inventario!$A$2:$M$21,2,FALSE))</f>
        <v>Prevenar</v>
      </c>
      <c r="C359" s="58" t="str">
        <f>IF(ISERROR(VLOOKUP(Salidas!$A359,Inventario!$A$2:$M$21,3,FALSE)),"",VLOOKUP(Salidas!$A359,Inventario!$A$2:$M$21,3,FALSE))</f>
        <v>Neumococo 13V</v>
      </c>
      <c r="D359" s="59" t="str">
        <f>IF(ISERROR(VLOOKUP(Salidas!$A359,Inventario!$A$2:$M$21,4,FALSE)),"",VLOOKUP(Salidas!$A359,Inventario!$A$2:$M$21,4,FALSE))</f>
        <v>Cobo Medical</v>
      </c>
      <c r="E359" s="59" t="str">
        <f>IF(ISERROR(VLOOKUP(Salidas!$A359,Inventario!$A$2:$M$21,5,FALSE)),"",VLOOKUP(Salidas!$A359,Inventario!$A$2:$M$21,5,FALSE))</f>
        <v>Pfizer</v>
      </c>
      <c r="F359" s="60" t="str">
        <f>IF(ISERROR(VLOOKUP(Salidas!$A359,Inventario!$A$2:$M$21,6,FALSE)),"",VLOOKUP(Salidas!$A359,Inventario!$A$2:$M$21,6,FALSE))</f>
        <v>2156</v>
      </c>
      <c r="G359" s="274">
        <f>IF(ISERROR(VLOOKUP(Salidas!$A359,Inventario!$A$2:$M$21,7,FALSE)),,VLOOKUP(Salidas!$A359,Inventario!$A$2:$M$21,7,FALSE))</f>
        <v>1</v>
      </c>
      <c r="H359" s="275">
        <f>IF(ISERROR(VLOOKUP(Salidas!$A359,Inventario!$A$2:$M$21,8,FALSE)),,VLOOKUP(Salidas!$A359,Inventario!$A$2:$M$21,8,FALSE))</f>
        <v>257</v>
      </c>
      <c r="I359" s="275">
        <f>IF(ISERROR(VLOOKUP(Salidas!$A359,Inventario!$A$2:$M$21,9,FALSE)),,VLOOKUP(Salidas!$A359,Inventario!$A$2:$M$21,9,FALSE))</f>
        <v>257</v>
      </c>
      <c r="J359" s="269">
        <v>44610</v>
      </c>
      <c r="K359" s="62" t="s">
        <v>188</v>
      </c>
      <c r="L359" s="270">
        <f>IF(ISERROR(VLOOKUP(Salidas!$K359,Entradas!$H$1:$I$412,2,FALSE)),"",VLOOKUP(Salidas!$K359,Entradas!$H$1:$I$412,2,FALSE))</f>
        <v>45199</v>
      </c>
      <c r="M359" s="63">
        <v>1</v>
      </c>
      <c r="N359" s="276" t="s">
        <v>1928</v>
      </c>
      <c r="O359" s="275">
        <f>IF(Salidas!$N359="Particular",VLOOKUP(Salidas!$A359,'PPTO Conservador'!$D$1:$L$26,8,0),IF(Salidas!$N359="Complementario",VLOOKUP(Salidas!$A359,'PPTO Conservador'!$D$1:$L$26,9,FALSE),))</f>
        <v>225000</v>
      </c>
      <c r="P359" s="275">
        <f>Salidas!$M359*Salidas!$I359</f>
        <v>257</v>
      </c>
      <c r="Q359" s="275">
        <f>Salidas!$M359*Salidas!$O359</f>
        <v>225000</v>
      </c>
      <c r="R359" s="276"/>
      <c r="S359" s="64"/>
      <c r="T359" s="64"/>
      <c r="U359" s="64"/>
      <c r="V359" s="64"/>
      <c r="W359" s="64"/>
      <c r="X359" s="64"/>
      <c r="Y359" s="64"/>
      <c r="Z359" s="64"/>
    </row>
    <row r="360" spans="1:26" ht="15.75" customHeight="1">
      <c r="A360" s="57" t="s">
        <v>96</v>
      </c>
      <c r="B360" s="58" t="str">
        <f>IF(ISERROR(VLOOKUP(Salidas!$A360,Inventario!$A$2:$M$21,2,FALSE)),"",VLOOKUP(Salidas!$A360,Inventario!$A$2:$M$21,2,FALSE))</f>
        <v>Rotateq</v>
      </c>
      <c r="C360" s="58" t="str">
        <f>IF(ISERROR(VLOOKUP(Salidas!$A360,Inventario!$A$2:$M$21,3,FALSE)),"",VLOOKUP(Salidas!$A360,Inventario!$A$2:$M$21,3,FALSE))</f>
        <v>Rotavirus Vivo Atenuado</v>
      </c>
      <c r="D360" s="59" t="str">
        <f>IF(ISERROR(VLOOKUP(Salidas!$A360,Inventario!$A$2:$M$21,4,FALSE)),"",VLOOKUP(Salidas!$A360,Inventario!$A$2:$M$21,4,FALSE))</f>
        <v>IPS FARALLONES</v>
      </c>
      <c r="E360" s="59" t="str">
        <f>IF(ISERROR(VLOOKUP(Salidas!$A360,Inventario!$A$2:$M$21,5,FALSE)),"",VLOOKUP(Salidas!$A360,Inventario!$A$2:$M$21,5,FALSE))</f>
        <v>Merck</v>
      </c>
      <c r="F360" s="60" t="str">
        <f>IF(ISERROR(VLOOKUP(Salidas!$A360,Inventario!$A$2:$M$21,6,FALSE)),"",VLOOKUP(Salidas!$A360,Inventario!$A$2:$M$21,6,FALSE))</f>
        <v>1800</v>
      </c>
      <c r="G360" s="274">
        <f>IF(ISERROR(VLOOKUP(Salidas!$A360,Inventario!$A$2:$M$21,7,FALSE)),,VLOOKUP(Salidas!$A360,Inventario!$A$2:$M$21,7,FALSE))</f>
        <v>1</v>
      </c>
      <c r="H360" s="275">
        <f>IF(ISERROR(VLOOKUP(Salidas!$A360,Inventario!$A$2:$M$21,8,FALSE)),,VLOOKUP(Salidas!$A360,Inventario!$A$2:$M$21,8,FALSE))</f>
        <v>109</v>
      </c>
      <c r="I360" s="275">
        <f>IF(ISERROR(VLOOKUP(Salidas!$A360,Inventario!$A$2:$M$21,9,FALSE)),,VLOOKUP(Salidas!$A360,Inventario!$A$2:$M$21,9,FALSE))</f>
        <v>109</v>
      </c>
      <c r="J360" s="269">
        <v>44610</v>
      </c>
      <c r="K360" s="62" t="s">
        <v>182</v>
      </c>
      <c r="L360" s="270">
        <f>IF(ISERROR(VLOOKUP(Salidas!$K360,Entradas!$H$1:$I$412,2,FALSE)),"",VLOOKUP(Salidas!$K360,Entradas!$H$1:$I$412,2,FALSE))</f>
        <v>44973</v>
      </c>
      <c r="M360" s="63">
        <v>1</v>
      </c>
      <c r="N360" s="276" t="s">
        <v>1928</v>
      </c>
      <c r="O360" s="275">
        <f>IF(Salidas!$N360="Particular",VLOOKUP(Salidas!$A360,'PPTO Conservador'!$D$1:$L$26,8,0),IF(Salidas!$N360="Complementario",VLOOKUP(Salidas!$A360,'PPTO Conservador'!$D$1:$L$26,9,FALSE),))</f>
        <v>190000</v>
      </c>
      <c r="P360" s="275">
        <f>Salidas!$M360*Salidas!$I360</f>
        <v>109</v>
      </c>
      <c r="Q360" s="275">
        <f>Salidas!$M360*Salidas!$O360</f>
        <v>190000</v>
      </c>
      <c r="R360" s="276"/>
      <c r="S360" s="64"/>
      <c r="T360" s="64"/>
      <c r="U360" s="64"/>
      <c r="V360" s="64"/>
      <c r="W360" s="64"/>
      <c r="X360" s="64"/>
      <c r="Y360" s="64"/>
      <c r="Z360" s="64"/>
    </row>
    <row r="361" spans="1:26" ht="15.75" customHeight="1">
      <c r="A361" s="57" t="s">
        <v>47</v>
      </c>
      <c r="B361" s="58" t="str">
        <f>IF(ISERROR(VLOOKUP(Salidas!$A361,Inventario!$A$2:$M$21,2,FALSE)),"",VLOOKUP(Salidas!$A361,Inventario!$A$2:$M$21,2,FALSE))</f>
        <v>Nimenrix</v>
      </c>
      <c r="C361" s="58" t="str">
        <f>IF(ISERROR(VLOOKUP(Salidas!$A361,Inventario!$A$2:$M$21,3,FALSE)),"",VLOOKUP(Salidas!$A361,Inventario!$A$2:$M$21,3,FALSE))</f>
        <v>Meningococo</v>
      </c>
      <c r="D361" s="59" t="str">
        <f>IF(ISERROR(VLOOKUP(Salidas!$A361,Inventario!$A$2:$M$21,4,FALSE)),"",VLOOKUP(Salidas!$A361,Inventario!$A$2:$M$21,4,FALSE))</f>
        <v>Cobo Medical</v>
      </c>
      <c r="E361" s="59" t="str">
        <f>IF(ISERROR(VLOOKUP(Salidas!$A361,Inventario!$A$2:$M$21,5,FALSE)),"",VLOOKUP(Salidas!$A361,Inventario!$A$2:$M$21,5,FALSE))</f>
        <v>Pfizer</v>
      </c>
      <c r="F361" s="60" t="str">
        <f>IF(ISERROR(VLOOKUP(Salidas!$A361,Inventario!$A$2:$M$21,6,FALSE)),"",VLOOKUP(Salidas!$A361,Inventario!$A$2:$M$21,6,FALSE))</f>
        <v>3904</v>
      </c>
      <c r="G361" s="274">
        <f>IF(ISERROR(VLOOKUP(Salidas!$A361,Inventario!$A$2:$M$21,7,FALSE)),,VLOOKUP(Salidas!$A361,Inventario!$A$2:$M$21,7,FALSE))</f>
        <v>1</v>
      </c>
      <c r="H361" s="275">
        <f>IF(ISERROR(VLOOKUP(Salidas!$A361,Inventario!$A$2:$M$21,8,FALSE)),,VLOOKUP(Salidas!$A361,Inventario!$A$2:$M$21,8,FALSE))</f>
        <v>427</v>
      </c>
      <c r="I361" s="275">
        <f>IF(ISERROR(VLOOKUP(Salidas!$A361,Inventario!$A$2:$M$21,9,FALSE)),,VLOOKUP(Salidas!$A361,Inventario!$A$2:$M$21,9,FALSE))</f>
        <v>427</v>
      </c>
      <c r="J361" s="269">
        <v>44611</v>
      </c>
      <c r="K361" s="62" t="s">
        <v>173</v>
      </c>
      <c r="L361" s="270">
        <f>IF(ISERROR(VLOOKUP(Salidas!$K361,Entradas!$H$1:$I$412,2,FALSE)),"",VLOOKUP(Salidas!$K361,Entradas!$H$1:$I$412,2,FALSE))</f>
        <v>45077</v>
      </c>
      <c r="M361" s="63">
        <v>1</v>
      </c>
      <c r="N361" s="276" t="s">
        <v>1928</v>
      </c>
      <c r="O361" s="275">
        <f>IF(Salidas!$N361="Particular",VLOOKUP(Salidas!$A361,'PPTO Conservador'!$D$1:$L$26,8,0),IF(Salidas!$N361="Complementario",VLOOKUP(Salidas!$A361,'PPTO Conservador'!$D$1:$L$26,9,FALSE),))</f>
        <v>170000</v>
      </c>
      <c r="P361" s="275">
        <f>Salidas!$M361*Salidas!$I361</f>
        <v>427</v>
      </c>
      <c r="Q361" s="275">
        <f>Salidas!$M361*Salidas!$O361</f>
        <v>170000</v>
      </c>
      <c r="R361" s="276"/>
      <c r="S361" s="64"/>
      <c r="T361" s="64"/>
      <c r="U361" s="64"/>
      <c r="V361" s="64"/>
      <c r="W361" s="64"/>
      <c r="X361" s="64"/>
      <c r="Y361" s="64"/>
      <c r="Z361" s="64"/>
    </row>
    <row r="362" spans="1:26" ht="15.75" customHeight="1">
      <c r="A362" s="57" t="s">
        <v>47</v>
      </c>
      <c r="B362" s="58" t="str">
        <f>IF(ISERROR(VLOOKUP(Salidas!$A362,Inventario!$A$2:$M$21,2,FALSE)),"",VLOOKUP(Salidas!$A362,Inventario!$A$2:$M$21,2,FALSE))</f>
        <v>Nimenrix</v>
      </c>
      <c r="C362" s="58" t="str">
        <f>IF(ISERROR(VLOOKUP(Salidas!$A362,Inventario!$A$2:$M$21,3,FALSE)),"",VLOOKUP(Salidas!$A362,Inventario!$A$2:$M$21,3,FALSE))</f>
        <v>Meningococo</v>
      </c>
      <c r="D362" s="59" t="str">
        <f>IF(ISERROR(VLOOKUP(Salidas!$A362,Inventario!$A$2:$M$21,4,FALSE)),"",VLOOKUP(Salidas!$A362,Inventario!$A$2:$M$21,4,FALSE))</f>
        <v>Cobo Medical</v>
      </c>
      <c r="E362" s="59" t="str">
        <f>IF(ISERROR(VLOOKUP(Salidas!$A362,Inventario!$A$2:$M$21,5,FALSE)),"",VLOOKUP(Salidas!$A362,Inventario!$A$2:$M$21,5,FALSE))</f>
        <v>Pfizer</v>
      </c>
      <c r="F362" s="60" t="str">
        <f>IF(ISERROR(VLOOKUP(Salidas!$A362,Inventario!$A$2:$M$21,6,FALSE)),"",VLOOKUP(Salidas!$A362,Inventario!$A$2:$M$21,6,FALSE))</f>
        <v>3904</v>
      </c>
      <c r="G362" s="274">
        <f>IF(ISERROR(VLOOKUP(Salidas!$A362,Inventario!$A$2:$M$21,7,FALSE)),,VLOOKUP(Salidas!$A362,Inventario!$A$2:$M$21,7,FALSE))</f>
        <v>1</v>
      </c>
      <c r="H362" s="275">
        <f>IF(ISERROR(VLOOKUP(Salidas!$A362,Inventario!$A$2:$M$21,8,FALSE)),,VLOOKUP(Salidas!$A362,Inventario!$A$2:$M$21,8,FALSE))</f>
        <v>427</v>
      </c>
      <c r="I362" s="275">
        <f>IF(ISERROR(VLOOKUP(Salidas!$A362,Inventario!$A$2:$M$21,9,FALSE)),,VLOOKUP(Salidas!$A362,Inventario!$A$2:$M$21,9,FALSE))</f>
        <v>427</v>
      </c>
      <c r="J362" s="269">
        <v>44611</v>
      </c>
      <c r="K362" s="62" t="s">
        <v>173</v>
      </c>
      <c r="L362" s="270">
        <f>IF(ISERROR(VLOOKUP(Salidas!$K362,Entradas!$H$1:$I$412,2,FALSE)),"",VLOOKUP(Salidas!$K362,Entradas!$H$1:$I$412,2,FALSE))</f>
        <v>45077</v>
      </c>
      <c r="M362" s="63">
        <v>1</v>
      </c>
      <c r="N362" s="276" t="s">
        <v>375</v>
      </c>
      <c r="O362" s="275">
        <f>IF(Salidas!$N362="Particular",VLOOKUP(Salidas!$A362,'PPTO Conservador'!$D$1:$L$26,8,0),IF(Salidas!$N362="Complementario",VLOOKUP(Salidas!$A362,'PPTO Conservador'!$D$1:$L$26,9,FALSE),))</f>
        <v>200000</v>
      </c>
      <c r="P362" s="275">
        <f>Salidas!$M362*Salidas!$I362</f>
        <v>427</v>
      </c>
      <c r="Q362" s="275">
        <f>Salidas!$M362*Salidas!$O362</f>
        <v>200000</v>
      </c>
      <c r="R362" s="276"/>
      <c r="S362" s="64"/>
      <c r="T362" s="64"/>
      <c r="U362" s="64"/>
      <c r="V362" s="64"/>
      <c r="W362" s="64"/>
      <c r="X362" s="64"/>
      <c r="Y362" s="64"/>
      <c r="Z362" s="64"/>
    </row>
    <row r="363" spans="1:26" ht="15.75" customHeight="1">
      <c r="A363" s="57" t="s">
        <v>47</v>
      </c>
      <c r="B363" s="58" t="str">
        <f>IF(ISERROR(VLOOKUP(Salidas!$A363,Inventario!$A$2:$M$21,2,FALSE)),"",VLOOKUP(Salidas!$A363,Inventario!$A$2:$M$21,2,FALSE))</f>
        <v>Nimenrix</v>
      </c>
      <c r="C363" s="58" t="str">
        <f>IF(ISERROR(VLOOKUP(Salidas!$A363,Inventario!$A$2:$M$21,3,FALSE)),"",VLOOKUP(Salidas!$A363,Inventario!$A$2:$M$21,3,FALSE))</f>
        <v>Meningococo</v>
      </c>
      <c r="D363" s="59" t="str">
        <f>IF(ISERROR(VLOOKUP(Salidas!$A363,Inventario!$A$2:$M$21,4,FALSE)),"",VLOOKUP(Salidas!$A363,Inventario!$A$2:$M$21,4,FALSE))</f>
        <v>Cobo Medical</v>
      </c>
      <c r="E363" s="59" t="str">
        <f>IF(ISERROR(VLOOKUP(Salidas!$A363,Inventario!$A$2:$M$21,5,FALSE)),"",VLOOKUP(Salidas!$A363,Inventario!$A$2:$M$21,5,FALSE))</f>
        <v>Pfizer</v>
      </c>
      <c r="F363" s="60" t="str">
        <f>IF(ISERROR(VLOOKUP(Salidas!$A363,Inventario!$A$2:$M$21,6,FALSE)),"",VLOOKUP(Salidas!$A363,Inventario!$A$2:$M$21,6,FALSE))</f>
        <v>3904</v>
      </c>
      <c r="G363" s="274">
        <f>IF(ISERROR(VLOOKUP(Salidas!$A363,Inventario!$A$2:$M$21,7,FALSE)),,VLOOKUP(Salidas!$A363,Inventario!$A$2:$M$21,7,FALSE))</f>
        <v>1</v>
      </c>
      <c r="H363" s="275">
        <f>IF(ISERROR(VLOOKUP(Salidas!$A363,Inventario!$A$2:$M$21,8,FALSE)),,VLOOKUP(Salidas!$A363,Inventario!$A$2:$M$21,8,FALSE))</f>
        <v>427</v>
      </c>
      <c r="I363" s="275">
        <f>IF(ISERROR(VLOOKUP(Salidas!$A363,Inventario!$A$2:$M$21,9,FALSE)),,VLOOKUP(Salidas!$A363,Inventario!$A$2:$M$21,9,FALSE))</f>
        <v>427</v>
      </c>
      <c r="J363" s="269">
        <v>44614</v>
      </c>
      <c r="K363" s="62" t="s">
        <v>173</v>
      </c>
      <c r="L363" s="270">
        <f>IF(ISERROR(VLOOKUP(Salidas!$K363,Entradas!$H$1:$I$412,2,FALSE)),"",VLOOKUP(Salidas!$K363,Entradas!$H$1:$I$412,2,FALSE))</f>
        <v>45077</v>
      </c>
      <c r="M363" s="63">
        <v>1</v>
      </c>
      <c r="N363" s="276" t="s">
        <v>1928</v>
      </c>
      <c r="O363" s="275">
        <f>IF(Salidas!$N363="Particular",VLOOKUP(Salidas!$A363,'PPTO Conservador'!$D$1:$L$26,8,0),IF(Salidas!$N363="Complementario",VLOOKUP(Salidas!$A363,'PPTO Conservador'!$D$1:$L$26,9,FALSE),))</f>
        <v>170000</v>
      </c>
      <c r="P363" s="275">
        <f>Salidas!$M363*Salidas!$I363</f>
        <v>427</v>
      </c>
      <c r="Q363" s="275">
        <f>Salidas!$M363*Salidas!$O363</f>
        <v>170000</v>
      </c>
      <c r="R363" s="276"/>
      <c r="S363" s="64"/>
      <c r="T363" s="64"/>
      <c r="U363" s="64"/>
      <c r="V363" s="64"/>
      <c r="W363" s="64"/>
      <c r="X363" s="64"/>
      <c r="Y363" s="64"/>
      <c r="Z363" s="64"/>
    </row>
    <row r="364" spans="1:26" ht="15.75" customHeight="1">
      <c r="A364" s="57" t="s">
        <v>47</v>
      </c>
      <c r="B364" s="58" t="str">
        <f>IF(ISERROR(VLOOKUP(Salidas!$A364,Inventario!$A$2:$M$21,2,FALSE)),"",VLOOKUP(Salidas!$A364,Inventario!$A$2:$M$21,2,FALSE))</f>
        <v>Nimenrix</v>
      </c>
      <c r="C364" s="58" t="str">
        <f>IF(ISERROR(VLOOKUP(Salidas!$A364,Inventario!$A$2:$M$21,3,FALSE)),"",VLOOKUP(Salidas!$A364,Inventario!$A$2:$M$21,3,FALSE))</f>
        <v>Meningococo</v>
      </c>
      <c r="D364" s="59" t="str">
        <f>IF(ISERROR(VLOOKUP(Salidas!$A364,Inventario!$A$2:$M$21,4,FALSE)),"",VLOOKUP(Salidas!$A364,Inventario!$A$2:$M$21,4,FALSE))</f>
        <v>Cobo Medical</v>
      </c>
      <c r="E364" s="59" t="str">
        <f>IF(ISERROR(VLOOKUP(Salidas!$A364,Inventario!$A$2:$M$21,5,FALSE)),"",VLOOKUP(Salidas!$A364,Inventario!$A$2:$M$21,5,FALSE))</f>
        <v>Pfizer</v>
      </c>
      <c r="F364" s="60" t="str">
        <f>IF(ISERROR(VLOOKUP(Salidas!$A364,Inventario!$A$2:$M$21,6,FALSE)),"",VLOOKUP(Salidas!$A364,Inventario!$A$2:$M$21,6,FALSE))</f>
        <v>3904</v>
      </c>
      <c r="G364" s="274">
        <f>IF(ISERROR(VLOOKUP(Salidas!$A364,Inventario!$A$2:$M$21,7,FALSE)),,VLOOKUP(Salidas!$A364,Inventario!$A$2:$M$21,7,FALSE))</f>
        <v>1</v>
      </c>
      <c r="H364" s="275">
        <f>IF(ISERROR(VLOOKUP(Salidas!$A364,Inventario!$A$2:$M$21,8,FALSE)),,VLOOKUP(Salidas!$A364,Inventario!$A$2:$M$21,8,FALSE))</f>
        <v>427</v>
      </c>
      <c r="I364" s="275">
        <f>IF(ISERROR(VLOOKUP(Salidas!$A364,Inventario!$A$2:$M$21,9,FALSE)),,VLOOKUP(Salidas!$A364,Inventario!$A$2:$M$21,9,FALSE))</f>
        <v>427</v>
      </c>
      <c r="J364" s="269">
        <v>44616</v>
      </c>
      <c r="K364" s="62" t="s">
        <v>173</v>
      </c>
      <c r="L364" s="270">
        <f>IF(ISERROR(VLOOKUP(Salidas!$K364,Entradas!$H$1:$I$412,2,FALSE)),"",VLOOKUP(Salidas!$K364,Entradas!$H$1:$I$412,2,FALSE))</f>
        <v>45077</v>
      </c>
      <c r="M364" s="63">
        <v>1</v>
      </c>
      <c r="N364" s="276" t="s">
        <v>375</v>
      </c>
      <c r="O364" s="275">
        <f>IF(Salidas!$N364="Particular",VLOOKUP(Salidas!$A364,'PPTO Conservador'!$D$1:$L$26,8,0),IF(Salidas!$N364="Complementario",VLOOKUP(Salidas!$A364,'PPTO Conservador'!$D$1:$L$26,9,FALSE),))</f>
        <v>200000</v>
      </c>
      <c r="P364" s="275">
        <f>Salidas!$M364*Salidas!$I364</f>
        <v>427</v>
      </c>
      <c r="Q364" s="275">
        <f>Salidas!$M364*Salidas!$O364</f>
        <v>200000</v>
      </c>
      <c r="R364" s="276"/>
      <c r="S364" s="64"/>
      <c r="T364" s="64"/>
      <c r="U364" s="64"/>
      <c r="V364" s="64"/>
      <c r="W364" s="64"/>
      <c r="X364" s="64"/>
      <c r="Y364" s="64"/>
      <c r="Z364" s="64"/>
    </row>
    <row r="365" spans="1:26" ht="15.75" customHeight="1">
      <c r="A365" s="57" t="s">
        <v>54</v>
      </c>
      <c r="B365" s="58" t="str">
        <f>IF(ISERROR(VLOOKUP(Salidas!$A365,Inventario!$A$2:$M$21,2,FALSE)),"",VLOOKUP(Salidas!$A365,Inventario!$A$2:$M$21,2,FALSE))</f>
        <v>Prevenar</v>
      </c>
      <c r="C365" s="58" t="str">
        <f>IF(ISERROR(VLOOKUP(Salidas!$A365,Inventario!$A$2:$M$21,3,FALSE)),"",VLOOKUP(Salidas!$A365,Inventario!$A$2:$M$21,3,FALSE))</f>
        <v>Neumococo 13V</v>
      </c>
      <c r="D365" s="59" t="str">
        <f>IF(ISERROR(VLOOKUP(Salidas!$A365,Inventario!$A$2:$M$21,4,FALSE)),"",VLOOKUP(Salidas!$A365,Inventario!$A$2:$M$21,4,FALSE))</f>
        <v>Cobo Medical</v>
      </c>
      <c r="E365" s="59" t="str">
        <f>IF(ISERROR(VLOOKUP(Salidas!$A365,Inventario!$A$2:$M$21,5,FALSE)),"",VLOOKUP(Salidas!$A365,Inventario!$A$2:$M$21,5,FALSE))</f>
        <v>Pfizer</v>
      </c>
      <c r="F365" s="60" t="str">
        <f>IF(ISERROR(VLOOKUP(Salidas!$A365,Inventario!$A$2:$M$21,6,FALSE)),"",VLOOKUP(Salidas!$A365,Inventario!$A$2:$M$21,6,FALSE))</f>
        <v>2156</v>
      </c>
      <c r="G365" s="274">
        <f>IF(ISERROR(VLOOKUP(Salidas!$A365,Inventario!$A$2:$M$21,7,FALSE)),,VLOOKUP(Salidas!$A365,Inventario!$A$2:$M$21,7,FALSE))</f>
        <v>1</v>
      </c>
      <c r="H365" s="275">
        <f>IF(ISERROR(VLOOKUP(Salidas!$A365,Inventario!$A$2:$M$21,8,FALSE)),,VLOOKUP(Salidas!$A365,Inventario!$A$2:$M$21,8,FALSE))</f>
        <v>257</v>
      </c>
      <c r="I365" s="275">
        <f>IF(ISERROR(VLOOKUP(Salidas!$A365,Inventario!$A$2:$M$21,9,FALSE)),,VLOOKUP(Salidas!$A365,Inventario!$A$2:$M$21,9,FALSE))</f>
        <v>257</v>
      </c>
      <c r="J365" s="269">
        <v>44617</v>
      </c>
      <c r="K365" s="62" t="s">
        <v>188</v>
      </c>
      <c r="L365" s="270">
        <f>IF(ISERROR(VLOOKUP(Salidas!$K365,Entradas!$H$1:$I$412,2,FALSE)),"",VLOOKUP(Salidas!$K365,Entradas!$H$1:$I$412,2,FALSE))</f>
        <v>45199</v>
      </c>
      <c r="M365" s="63">
        <v>1</v>
      </c>
      <c r="N365" s="276" t="s">
        <v>1928</v>
      </c>
      <c r="O365" s="275">
        <f>IF(Salidas!$N365="Particular",VLOOKUP(Salidas!$A365,'PPTO Conservador'!$D$1:$L$26,8,0),IF(Salidas!$N365="Complementario",VLOOKUP(Salidas!$A365,'PPTO Conservador'!$D$1:$L$26,9,FALSE),))</f>
        <v>225000</v>
      </c>
      <c r="P365" s="275">
        <f>Salidas!$M365*Salidas!$I365</f>
        <v>257</v>
      </c>
      <c r="Q365" s="275">
        <f>Salidas!$M365*Salidas!$O365</f>
        <v>225000</v>
      </c>
      <c r="R365" s="276"/>
      <c r="S365" s="64"/>
      <c r="T365" s="64"/>
      <c r="U365" s="64"/>
      <c r="V365" s="64"/>
      <c r="W365" s="64"/>
      <c r="X365" s="64"/>
      <c r="Y365" s="64"/>
      <c r="Z365" s="64"/>
    </row>
    <row r="366" spans="1:26" ht="15.75" customHeight="1">
      <c r="A366" s="57" t="s">
        <v>47</v>
      </c>
      <c r="B366" s="58" t="str">
        <f>IF(ISERROR(VLOOKUP(Salidas!$A366,Inventario!$A$2:$M$21,2,FALSE)),"",VLOOKUP(Salidas!$A366,Inventario!$A$2:$M$21,2,FALSE))</f>
        <v>Nimenrix</v>
      </c>
      <c r="C366" s="58" t="str">
        <f>IF(ISERROR(VLOOKUP(Salidas!$A366,Inventario!$A$2:$M$21,3,FALSE)),"",VLOOKUP(Salidas!$A366,Inventario!$A$2:$M$21,3,FALSE))</f>
        <v>Meningococo</v>
      </c>
      <c r="D366" s="59" t="str">
        <f>IF(ISERROR(VLOOKUP(Salidas!$A366,Inventario!$A$2:$M$21,4,FALSE)),"",VLOOKUP(Salidas!$A366,Inventario!$A$2:$M$21,4,FALSE))</f>
        <v>Cobo Medical</v>
      </c>
      <c r="E366" s="59" t="str">
        <f>IF(ISERROR(VLOOKUP(Salidas!$A366,Inventario!$A$2:$M$21,5,FALSE)),"",VLOOKUP(Salidas!$A366,Inventario!$A$2:$M$21,5,FALSE))</f>
        <v>Pfizer</v>
      </c>
      <c r="F366" s="60" t="str">
        <f>IF(ISERROR(VLOOKUP(Salidas!$A366,Inventario!$A$2:$M$21,6,FALSE)),"",VLOOKUP(Salidas!$A366,Inventario!$A$2:$M$21,6,FALSE))</f>
        <v>3904</v>
      </c>
      <c r="G366" s="274">
        <f>IF(ISERROR(VLOOKUP(Salidas!$A366,Inventario!$A$2:$M$21,7,FALSE)),,VLOOKUP(Salidas!$A366,Inventario!$A$2:$M$21,7,FALSE))</f>
        <v>1</v>
      </c>
      <c r="H366" s="275">
        <f>IF(ISERROR(VLOOKUP(Salidas!$A366,Inventario!$A$2:$M$21,8,FALSE)),,VLOOKUP(Salidas!$A366,Inventario!$A$2:$M$21,8,FALSE))</f>
        <v>427</v>
      </c>
      <c r="I366" s="275">
        <f>IF(ISERROR(VLOOKUP(Salidas!$A366,Inventario!$A$2:$M$21,9,FALSE)),,VLOOKUP(Salidas!$A366,Inventario!$A$2:$M$21,9,FALSE))</f>
        <v>427</v>
      </c>
      <c r="J366" s="269">
        <v>44617</v>
      </c>
      <c r="K366" s="62" t="s">
        <v>173</v>
      </c>
      <c r="L366" s="270">
        <f>IF(ISERROR(VLOOKUP(Salidas!$K366,Entradas!$H$1:$I$412,2,FALSE)),"",VLOOKUP(Salidas!$K366,Entradas!$H$1:$I$412,2,FALSE))</f>
        <v>45077</v>
      </c>
      <c r="M366" s="63">
        <v>1</v>
      </c>
      <c r="N366" s="276" t="s">
        <v>1928</v>
      </c>
      <c r="O366" s="275">
        <f>IF(Salidas!$N366="Particular",VLOOKUP(Salidas!$A366,'PPTO Conservador'!$D$1:$L$26,8,0),IF(Salidas!$N366="Complementario",VLOOKUP(Salidas!$A366,'PPTO Conservador'!$D$1:$L$26,9,FALSE),))</f>
        <v>170000</v>
      </c>
      <c r="P366" s="275">
        <f>Salidas!$M366*Salidas!$I366</f>
        <v>427</v>
      </c>
      <c r="Q366" s="275">
        <f>Salidas!$M366*Salidas!$O366</f>
        <v>170000</v>
      </c>
      <c r="R366" s="276"/>
      <c r="S366" s="64"/>
      <c r="T366" s="64"/>
      <c r="U366" s="64"/>
      <c r="V366" s="64"/>
      <c r="W366" s="64"/>
      <c r="X366" s="64"/>
      <c r="Y366" s="64"/>
      <c r="Z366" s="64"/>
    </row>
    <row r="367" spans="1:26" ht="15.75" customHeight="1">
      <c r="A367" s="57" t="s">
        <v>77</v>
      </c>
      <c r="B367" s="58" t="str">
        <f>IF(ISERROR(VLOOKUP(Salidas!$A367,Inventario!$A$2:$M$21,2,FALSE)),"",VLOOKUP(Salidas!$A367,Inventario!$A$2:$M$21,2,FALSE))</f>
        <v>Hexaxim</v>
      </c>
      <c r="C367" s="58" t="str">
        <f>IF(ISERROR(VLOOKUP(Salidas!$A367,Inventario!$A$2:$M$21,3,FALSE)),"",VLOOKUP(Salidas!$A367,Inventario!$A$2:$M$21,3,FALSE))</f>
        <v>DPAT + VPI + HIB + HB</v>
      </c>
      <c r="D367" s="59" t="str">
        <f>IF(ISERROR(VLOOKUP(Salidas!$A367,Inventario!$A$2:$M$21,4,FALSE)),"",VLOOKUP(Salidas!$A367,Inventario!$A$2:$M$21,4,FALSE))</f>
        <v>IPS FARALLONES</v>
      </c>
      <c r="E367" s="59" t="str">
        <f>IF(ISERROR(VLOOKUP(Salidas!$A367,Inventario!$A$2:$M$21,5,FALSE)),"",VLOOKUP(Salidas!$A367,Inventario!$A$2:$M$21,5,FALSE))</f>
        <v>Sanofi</v>
      </c>
      <c r="F367" s="60" t="str">
        <f>IF(ISERROR(VLOOKUP(Salidas!$A367,Inventario!$A$2:$M$21,6,FALSE)),"",VLOOKUP(Salidas!$A367,Inventario!$A$2:$M$21,6,FALSE))</f>
        <v>3800</v>
      </c>
      <c r="G367" s="274">
        <f>IF(ISERROR(VLOOKUP(Salidas!$A367,Inventario!$A$2:$M$21,7,FALSE)),,VLOOKUP(Salidas!$A367,Inventario!$A$2:$M$21,7,FALSE))</f>
        <v>1</v>
      </c>
      <c r="H367" s="275">
        <f>IF(ISERROR(VLOOKUP(Salidas!$A367,Inventario!$A$2:$M$21,8,FALSE)),,VLOOKUP(Salidas!$A367,Inventario!$A$2:$M$21,8,FALSE))</f>
        <v>127</v>
      </c>
      <c r="I367" s="275">
        <f>IF(ISERROR(VLOOKUP(Salidas!$A367,Inventario!$A$2:$M$21,9,FALSE)),,VLOOKUP(Salidas!$A367,Inventario!$A$2:$M$21,9,FALSE))</f>
        <v>127</v>
      </c>
      <c r="J367" s="269">
        <v>44617</v>
      </c>
      <c r="K367" s="62" t="s">
        <v>184</v>
      </c>
      <c r="L367" s="270">
        <f>IF(ISERROR(VLOOKUP(Salidas!$K367,Entradas!$H$1:$I$412,2,FALSE)),"",VLOOKUP(Salidas!$K367,Entradas!$H$1:$I$412,2,FALSE))</f>
        <v>44773</v>
      </c>
      <c r="M367" s="63">
        <v>1</v>
      </c>
      <c r="N367" s="276" t="s">
        <v>1928</v>
      </c>
      <c r="O367" s="275">
        <f>IF(Salidas!$N367="Particular",VLOOKUP(Salidas!$A367,'PPTO Conservador'!$D$1:$L$26,8,0),IF(Salidas!$N367="Complementario",VLOOKUP(Salidas!$A367,'PPTO Conservador'!$D$1:$L$26,9,FALSE),))</f>
        <v>210000</v>
      </c>
      <c r="P367" s="275">
        <f>Salidas!$M367*Salidas!$I367</f>
        <v>127</v>
      </c>
      <c r="Q367" s="275">
        <f>Salidas!$M367*Salidas!$O367</f>
        <v>210000</v>
      </c>
      <c r="R367" s="276"/>
      <c r="S367" s="64"/>
      <c r="T367" s="64"/>
      <c r="U367" s="64"/>
      <c r="V367" s="64"/>
      <c r="W367" s="64"/>
      <c r="X367" s="64"/>
      <c r="Y367" s="64"/>
      <c r="Z367" s="64"/>
    </row>
    <row r="368" spans="1:26" ht="15.75" customHeight="1">
      <c r="A368" s="57" t="s">
        <v>54</v>
      </c>
      <c r="B368" s="58" t="str">
        <f>IF(ISERROR(VLOOKUP(Salidas!$A368,Inventario!$A$2:$M$21,2,FALSE)),"",VLOOKUP(Salidas!$A368,Inventario!$A$2:$M$21,2,FALSE))</f>
        <v>Prevenar</v>
      </c>
      <c r="C368" s="58" t="str">
        <f>IF(ISERROR(VLOOKUP(Salidas!$A368,Inventario!$A$2:$M$21,3,FALSE)),"",VLOOKUP(Salidas!$A368,Inventario!$A$2:$M$21,3,FALSE))</f>
        <v>Neumococo 13V</v>
      </c>
      <c r="D368" s="59" t="str">
        <f>IF(ISERROR(VLOOKUP(Salidas!$A368,Inventario!$A$2:$M$21,4,FALSE)),"",VLOOKUP(Salidas!$A368,Inventario!$A$2:$M$21,4,FALSE))</f>
        <v>Cobo Medical</v>
      </c>
      <c r="E368" s="59" t="str">
        <f>IF(ISERROR(VLOOKUP(Salidas!$A368,Inventario!$A$2:$M$21,5,FALSE)),"",VLOOKUP(Salidas!$A368,Inventario!$A$2:$M$21,5,FALSE))</f>
        <v>Pfizer</v>
      </c>
      <c r="F368" s="60" t="str">
        <f>IF(ISERROR(VLOOKUP(Salidas!$A368,Inventario!$A$2:$M$21,6,FALSE)),"",VLOOKUP(Salidas!$A368,Inventario!$A$2:$M$21,6,FALSE))</f>
        <v>2156</v>
      </c>
      <c r="G368" s="274">
        <f>IF(ISERROR(VLOOKUP(Salidas!$A368,Inventario!$A$2:$M$21,7,FALSE)),,VLOOKUP(Salidas!$A368,Inventario!$A$2:$M$21,7,FALSE))</f>
        <v>1</v>
      </c>
      <c r="H368" s="275">
        <f>IF(ISERROR(VLOOKUP(Salidas!$A368,Inventario!$A$2:$M$21,8,FALSE)),,VLOOKUP(Salidas!$A368,Inventario!$A$2:$M$21,8,FALSE))</f>
        <v>257</v>
      </c>
      <c r="I368" s="275">
        <f>IF(ISERROR(VLOOKUP(Salidas!$A368,Inventario!$A$2:$M$21,9,FALSE)),,VLOOKUP(Salidas!$A368,Inventario!$A$2:$M$21,9,FALSE))</f>
        <v>257</v>
      </c>
      <c r="J368" s="269">
        <v>44617</v>
      </c>
      <c r="K368" s="62" t="s">
        <v>188</v>
      </c>
      <c r="L368" s="270">
        <f>IF(ISERROR(VLOOKUP(Salidas!$K368,Entradas!$H$1:$I$412,2,FALSE)),"",VLOOKUP(Salidas!$K368,Entradas!$H$1:$I$412,2,FALSE))</f>
        <v>45199</v>
      </c>
      <c r="M368" s="63">
        <v>1</v>
      </c>
      <c r="N368" s="276" t="s">
        <v>1928</v>
      </c>
      <c r="O368" s="275">
        <f>IF(Salidas!$N368="Particular",VLOOKUP(Salidas!$A368,'PPTO Conservador'!$D$1:$L$26,8,0),IF(Salidas!$N368="Complementario",VLOOKUP(Salidas!$A368,'PPTO Conservador'!$D$1:$L$26,9,FALSE),))</f>
        <v>225000</v>
      </c>
      <c r="P368" s="275">
        <f>Salidas!$M368*Salidas!$I368</f>
        <v>257</v>
      </c>
      <c r="Q368" s="275">
        <f>Salidas!$M368*Salidas!$O368</f>
        <v>225000</v>
      </c>
      <c r="R368" s="276"/>
      <c r="S368" s="64"/>
      <c r="T368" s="64"/>
      <c r="U368" s="64"/>
      <c r="V368" s="64"/>
      <c r="W368" s="64"/>
      <c r="X368" s="64"/>
      <c r="Y368" s="64"/>
      <c r="Z368" s="64"/>
    </row>
    <row r="369" spans="1:26" ht="15.75" customHeight="1">
      <c r="A369" s="57" t="s">
        <v>96</v>
      </c>
      <c r="B369" s="58" t="str">
        <f>IF(ISERROR(VLOOKUP(Salidas!$A369,Inventario!$A$2:$M$21,2,FALSE)),"",VLOOKUP(Salidas!$A369,Inventario!$A$2:$M$21,2,FALSE))</f>
        <v>Rotateq</v>
      </c>
      <c r="C369" s="58" t="str">
        <f>IF(ISERROR(VLOOKUP(Salidas!$A369,Inventario!$A$2:$M$21,3,FALSE)),"",VLOOKUP(Salidas!$A369,Inventario!$A$2:$M$21,3,FALSE))</f>
        <v>Rotavirus Vivo Atenuado</v>
      </c>
      <c r="D369" s="59" t="str">
        <f>IF(ISERROR(VLOOKUP(Salidas!$A369,Inventario!$A$2:$M$21,4,FALSE)),"",VLOOKUP(Salidas!$A369,Inventario!$A$2:$M$21,4,FALSE))</f>
        <v>IPS FARALLONES</v>
      </c>
      <c r="E369" s="59" t="str">
        <f>IF(ISERROR(VLOOKUP(Salidas!$A369,Inventario!$A$2:$M$21,5,FALSE)),"",VLOOKUP(Salidas!$A369,Inventario!$A$2:$M$21,5,FALSE))</f>
        <v>Merck</v>
      </c>
      <c r="F369" s="60" t="str">
        <f>IF(ISERROR(VLOOKUP(Salidas!$A369,Inventario!$A$2:$M$21,6,FALSE)),"",VLOOKUP(Salidas!$A369,Inventario!$A$2:$M$21,6,FALSE))</f>
        <v>1800</v>
      </c>
      <c r="G369" s="274">
        <f>IF(ISERROR(VLOOKUP(Salidas!$A369,Inventario!$A$2:$M$21,7,FALSE)),,VLOOKUP(Salidas!$A369,Inventario!$A$2:$M$21,7,FALSE))</f>
        <v>1</v>
      </c>
      <c r="H369" s="275">
        <f>IF(ISERROR(VLOOKUP(Salidas!$A369,Inventario!$A$2:$M$21,8,FALSE)),,VLOOKUP(Salidas!$A369,Inventario!$A$2:$M$21,8,FALSE))</f>
        <v>109</v>
      </c>
      <c r="I369" s="275">
        <f>IF(ISERROR(VLOOKUP(Salidas!$A369,Inventario!$A$2:$M$21,9,FALSE)),,VLOOKUP(Salidas!$A369,Inventario!$A$2:$M$21,9,FALSE))</f>
        <v>109</v>
      </c>
      <c r="J369" s="269">
        <v>44617</v>
      </c>
      <c r="K369" s="62" t="s">
        <v>182</v>
      </c>
      <c r="L369" s="270">
        <f>IF(ISERROR(VLOOKUP(Salidas!$K369,Entradas!$H$1:$I$412,2,FALSE)),"",VLOOKUP(Salidas!$K369,Entradas!$H$1:$I$412,2,FALSE))</f>
        <v>44973</v>
      </c>
      <c r="M369" s="63">
        <v>1</v>
      </c>
      <c r="N369" s="276" t="s">
        <v>1928</v>
      </c>
      <c r="O369" s="275">
        <f>IF(Salidas!$N369="Particular",VLOOKUP(Salidas!$A369,'PPTO Conservador'!$D$1:$L$26,8,0),IF(Salidas!$N369="Complementario",VLOOKUP(Salidas!$A369,'PPTO Conservador'!$D$1:$L$26,9,FALSE),))</f>
        <v>190000</v>
      </c>
      <c r="P369" s="275">
        <f>Salidas!$M369*Salidas!$I369</f>
        <v>109</v>
      </c>
      <c r="Q369" s="275">
        <f>Salidas!$M369*Salidas!$O369</f>
        <v>190000</v>
      </c>
      <c r="R369" s="276"/>
      <c r="S369" s="64"/>
      <c r="T369" s="64"/>
      <c r="U369" s="64"/>
      <c r="V369" s="64"/>
      <c r="W369" s="64"/>
      <c r="X369" s="64"/>
      <c r="Y369" s="64"/>
      <c r="Z369" s="64"/>
    </row>
    <row r="370" spans="1:26" ht="15.75" customHeight="1">
      <c r="A370" s="57" t="s">
        <v>77</v>
      </c>
      <c r="B370" s="58" t="str">
        <f>IF(ISERROR(VLOOKUP(Salidas!$A370,Inventario!$A$2:$M$21,2,FALSE)),"",VLOOKUP(Salidas!$A370,Inventario!$A$2:$M$21,2,FALSE))</f>
        <v>Hexaxim</v>
      </c>
      <c r="C370" s="58" t="str">
        <f>IF(ISERROR(VLOOKUP(Salidas!$A370,Inventario!$A$2:$M$21,3,FALSE)),"",VLOOKUP(Salidas!$A370,Inventario!$A$2:$M$21,3,FALSE))</f>
        <v>DPAT + VPI + HIB + HB</v>
      </c>
      <c r="D370" s="59" t="str">
        <f>IF(ISERROR(VLOOKUP(Salidas!$A370,Inventario!$A$2:$M$21,4,FALSE)),"",VLOOKUP(Salidas!$A370,Inventario!$A$2:$M$21,4,FALSE))</f>
        <v>IPS FARALLONES</v>
      </c>
      <c r="E370" s="59" t="str">
        <f>IF(ISERROR(VLOOKUP(Salidas!$A370,Inventario!$A$2:$M$21,5,FALSE)),"",VLOOKUP(Salidas!$A370,Inventario!$A$2:$M$21,5,FALSE))</f>
        <v>Sanofi</v>
      </c>
      <c r="F370" s="60" t="str">
        <f>IF(ISERROR(VLOOKUP(Salidas!$A370,Inventario!$A$2:$M$21,6,FALSE)),"",VLOOKUP(Salidas!$A370,Inventario!$A$2:$M$21,6,FALSE))</f>
        <v>3800</v>
      </c>
      <c r="G370" s="274">
        <f>IF(ISERROR(VLOOKUP(Salidas!$A370,Inventario!$A$2:$M$21,7,FALSE)),,VLOOKUP(Salidas!$A370,Inventario!$A$2:$M$21,7,FALSE))</f>
        <v>1</v>
      </c>
      <c r="H370" s="275">
        <f>IF(ISERROR(VLOOKUP(Salidas!$A370,Inventario!$A$2:$M$21,8,FALSE)),,VLOOKUP(Salidas!$A370,Inventario!$A$2:$M$21,8,FALSE))</f>
        <v>127</v>
      </c>
      <c r="I370" s="275">
        <f>IF(ISERROR(VLOOKUP(Salidas!$A370,Inventario!$A$2:$M$21,9,FALSE)),,VLOOKUP(Salidas!$A370,Inventario!$A$2:$M$21,9,FALSE))</f>
        <v>127</v>
      </c>
      <c r="J370" s="269">
        <v>44621</v>
      </c>
      <c r="K370" s="62" t="s">
        <v>184</v>
      </c>
      <c r="L370" s="270">
        <f>IF(ISERROR(VLOOKUP(Salidas!$K370,Entradas!$H$1:$I$412,2,FALSE)),"",VLOOKUP(Salidas!$K370,Entradas!$H$1:$I$412,2,FALSE))</f>
        <v>44773</v>
      </c>
      <c r="M370" s="63">
        <v>1</v>
      </c>
      <c r="N370" s="276" t="s">
        <v>375</v>
      </c>
      <c r="O370" s="275">
        <f>IF(Salidas!$N370="Particular",VLOOKUP(Salidas!$A370,'PPTO Conservador'!$D$1:$L$26,8,0),IF(Salidas!$N370="Complementario",VLOOKUP(Salidas!$A370,'PPTO Conservador'!$D$1:$L$26,9,FALSE),))</f>
        <v>220000</v>
      </c>
      <c r="P370" s="275">
        <f>Salidas!$M370*Salidas!$I370</f>
        <v>127</v>
      </c>
      <c r="Q370" s="275">
        <f>Salidas!$M370*Salidas!$O370</f>
        <v>220000</v>
      </c>
      <c r="R370" s="276"/>
      <c r="S370" s="64"/>
      <c r="T370" s="64"/>
      <c r="U370" s="64"/>
      <c r="V370" s="64"/>
      <c r="W370" s="64"/>
      <c r="X370" s="64"/>
      <c r="Y370" s="64"/>
      <c r="Z370" s="64"/>
    </row>
    <row r="371" spans="1:26" ht="15.75" customHeight="1">
      <c r="A371" s="57" t="s">
        <v>47</v>
      </c>
      <c r="B371" s="58" t="str">
        <f>IF(ISERROR(VLOOKUP(Salidas!$A371,Inventario!$A$2:$M$21,2,FALSE)),"",VLOOKUP(Salidas!$A371,Inventario!$A$2:$M$21,2,FALSE))</f>
        <v>Nimenrix</v>
      </c>
      <c r="C371" s="58" t="str">
        <f>IF(ISERROR(VLOOKUP(Salidas!$A371,Inventario!$A$2:$M$21,3,FALSE)),"",VLOOKUP(Salidas!$A371,Inventario!$A$2:$M$21,3,FALSE))</f>
        <v>Meningococo</v>
      </c>
      <c r="D371" s="59" t="str">
        <f>IF(ISERROR(VLOOKUP(Salidas!$A371,Inventario!$A$2:$M$21,4,FALSE)),"",VLOOKUP(Salidas!$A371,Inventario!$A$2:$M$21,4,FALSE))</f>
        <v>Cobo Medical</v>
      </c>
      <c r="E371" s="59" t="str">
        <f>IF(ISERROR(VLOOKUP(Salidas!$A371,Inventario!$A$2:$M$21,5,FALSE)),"",VLOOKUP(Salidas!$A371,Inventario!$A$2:$M$21,5,FALSE))</f>
        <v>Pfizer</v>
      </c>
      <c r="F371" s="60" t="str">
        <f>IF(ISERROR(VLOOKUP(Salidas!$A371,Inventario!$A$2:$M$21,6,FALSE)),"",VLOOKUP(Salidas!$A371,Inventario!$A$2:$M$21,6,FALSE))</f>
        <v>3904</v>
      </c>
      <c r="G371" s="274">
        <f>IF(ISERROR(VLOOKUP(Salidas!$A371,Inventario!$A$2:$M$21,7,FALSE)),,VLOOKUP(Salidas!$A371,Inventario!$A$2:$M$21,7,FALSE))</f>
        <v>1</v>
      </c>
      <c r="H371" s="275">
        <f>IF(ISERROR(VLOOKUP(Salidas!$A371,Inventario!$A$2:$M$21,8,FALSE)),,VLOOKUP(Salidas!$A371,Inventario!$A$2:$M$21,8,FALSE))</f>
        <v>427</v>
      </c>
      <c r="I371" s="275">
        <f>IF(ISERROR(VLOOKUP(Salidas!$A371,Inventario!$A$2:$M$21,9,FALSE)),,VLOOKUP(Salidas!$A371,Inventario!$A$2:$M$21,9,FALSE))</f>
        <v>427</v>
      </c>
      <c r="J371" s="269">
        <v>44621</v>
      </c>
      <c r="K371" s="62" t="s">
        <v>173</v>
      </c>
      <c r="L371" s="270">
        <f>IF(ISERROR(VLOOKUP(Salidas!$K371,Entradas!$H$1:$I$412,2,FALSE)),"",VLOOKUP(Salidas!$K371,Entradas!$H$1:$I$412,2,FALSE))</f>
        <v>45077</v>
      </c>
      <c r="M371" s="63">
        <v>1</v>
      </c>
      <c r="N371" s="276" t="s">
        <v>375</v>
      </c>
      <c r="O371" s="275">
        <f>IF(Salidas!$N371="Particular",VLOOKUP(Salidas!$A371,'PPTO Conservador'!$D$1:$L$26,8,0),IF(Salidas!$N371="Complementario",VLOOKUP(Salidas!$A371,'PPTO Conservador'!$D$1:$L$26,9,FALSE),))</f>
        <v>200000</v>
      </c>
      <c r="P371" s="275">
        <f>Salidas!$M371*Salidas!$I371</f>
        <v>427</v>
      </c>
      <c r="Q371" s="275">
        <f>Salidas!$M371*Salidas!$O371</f>
        <v>200000</v>
      </c>
      <c r="R371" s="276"/>
      <c r="S371" s="64"/>
      <c r="T371" s="64"/>
      <c r="U371" s="64"/>
      <c r="V371" s="64"/>
      <c r="W371" s="64"/>
      <c r="X371" s="64"/>
      <c r="Y371" s="64"/>
      <c r="Z371" s="64"/>
    </row>
    <row r="372" spans="1:26" ht="15.75" customHeight="1">
      <c r="A372" s="57" t="s">
        <v>47</v>
      </c>
      <c r="B372" s="58" t="str">
        <f>IF(ISERROR(VLOOKUP(Salidas!$A372,Inventario!$A$2:$M$21,2,FALSE)),"",VLOOKUP(Salidas!$A372,Inventario!$A$2:$M$21,2,FALSE))</f>
        <v>Nimenrix</v>
      </c>
      <c r="C372" s="58" t="str">
        <f>IF(ISERROR(VLOOKUP(Salidas!$A372,Inventario!$A$2:$M$21,3,FALSE)),"",VLOOKUP(Salidas!$A372,Inventario!$A$2:$M$21,3,FALSE))</f>
        <v>Meningococo</v>
      </c>
      <c r="D372" s="59" t="str">
        <f>IF(ISERROR(VLOOKUP(Salidas!$A372,Inventario!$A$2:$M$21,4,FALSE)),"",VLOOKUP(Salidas!$A372,Inventario!$A$2:$M$21,4,FALSE))</f>
        <v>Cobo Medical</v>
      </c>
      <c r="E372" s="59" t="str">
        <f>IF(ISERROR(VLOOKUP(Salidas!$A372,Inventario!$A$2:$M$21,5,FALSE)),"",VLOOKUP(Salidas!$A372,Inventario!$A$2:$M$21,5,FALSE))</f>
        <v>Pfizer</v>
      </c>
      <c r="F372" s="60" t="str">
        <f>IF(ISERROR(VLOOKUP(Salidas!$A372,Inventario!$A$2:$M$21,6,FALSE)),"",VLOOKUP(Salidas!$A372,Inventario!$A$2:$M$21,6,FALSE))</f>
        <v>3904</v>
      </c>
      <c r="G372" s="274">
        <f>IF(ISERROR(VLOOKUP(Salidas!$A372,Inventario!$A$2:$M$21,7,FALSE)),,VLOOKUP(Salidas!$A372,Inventario!$A$2:$M$21,7,FALSE))</f>
        <v>1</v>
      </c>
      <c r="H372" s="275">
        <f>IF(ISERROR(VLOOKUP(Salidas!$A372,Inventario!$A$2:$M$21,8,FALSE)),,VLOOKUP(Salidas!$A372,Inventario!$A$2:$M$21,8,FALSE))</f>
        <v>427</v>
      </c>
      <c r="I372" s="275">
        <f>IF(ISERROR(VLOOKUP(Salidas!$A372,Inventario!$A$2:$M$21,9,FALSE)),,VLOOKUP(Salidas!$A372,Inventario!$A$2:$M$21,9,FALSE))</f>
        <v>427</v>
      </c>
      <c r="J372" s="269">
        <v>44622</v>
      </c>
      <c r="K372" s="62" t="s">
        <v>173</v>
      </c>
      <c r="L372" s="270">
        <f>IF(ISERROR(VLOOKUP(Salidas!$K372,Entradas!$H$1:$I$412,2,FALSE)),"",VLOOKUP(Salidas!$K372,Entradas!$H$1:$I$412,2,FALSE))</f>
        <v>45077</v>
      </c>
      <c r="M372" s="63">
        <v>1</v>
      </c>
      <c r="N372" s="276" t="s">
        <v>1928</v>
      </c>
      <c r="O372" s="275">
        <f>IF(Salidas!$N372="Particular",VLOOKUP(Salidas!$A372,'PPTO Conservador'!$D$1:$L$26,8,0),IF(Salidas!$N372="Complementario",VLOOKUP(Salidas!$A372,'PPTO Conservador'!$D$1:$L$26,9,FALSE),))</f>
        <v>170000</v>
      </c>
      <c r="P372" s="275">
        <f>Salidas!$M372*Salidas!$I372</f>
        <v>427</v>
      </c>
      <c r="Q372" s="275">
        <f>Salidas!$M372*Salidas!$O372</f>
        <v>170000</v>
      </c>
      <c r="R372" s="276"/>
      <c r="S372" s="64"/>
      <c r="T372" s="64"/>
      <c r="U372" s="64"/>
      <c r="V372" s="64"/>
      <c r="W372" s="64"/>
      <c r="X372" s="64"/>
      <c r="Y372" s="64"/>
      <c r="Z372" s="64"/>
    </row>
    <row r="373" spans="1:26" ht="15.75" customHeight="1">
      <c r="A373" s="57" t="s">
        <v>47</v>
      </c>
      <c r="B373" s="58" t="str">
        <f>IF(ISERROR(VLOOKUP(Salidas!$A373,Inventario!$A$2:$M$21,2,FALSE)),"",VLOOKUP(Salidas!$A373,Inventario!$A$2:$M$21,2,FALSE))</f>
        <v>Nimenrix</v>
      </c>
      <c r="C373" s="58" t="str">
        <f>IF(ISERROR(VLOOKUP(Salidas!$A373,Inventario!$A$2:$M$21,3,FALSE)),"",VLOOKUP(Salidas!$A373,Inventario!$A$2:$M$21,3,FALSE))</f>
        <v>Meningococo</v>
      </c>
      <c r="D373" s="59" t="str">
        <f>IF(ISERROR(VLOOKUP(Salidas!$A373,Inventario!$A$2:$M$21,4,FALSE)),"",VLOOKUP(Salidas!$A373,Inventario!$A$2:$M$21,4,FALSE))</f>
        <v>Cobo Medical</v>
      </c>
      <c r="E373" s="59" t="str">
        <f>IF(ISERROR(VLOOKUP(Salidas!$A373,Inventario!$A$2:$M$21,5,FALSE)),"",VLOOKUP(Salidas!$A373,Inventario!$A$2:$M$21,5,FALSE))</f>
        <v>Pfizer</v>
      </c>
      <c r="F373" s="60" t="str">
        <f>IF(ISERROR(VLOOKUP(Salidas!$A373,Inventario!$A$2:$M$21,6,FALSE)),"",VLOOKUP(Salidas!$A373,Inventario!$A$2:$M$21,6,FALSE))</f>
        <v>3904</v>
      </c>
      <c r="G373" s="274">
        <f>IF(ISERROR(VLOOKUP(Salidas!$A373,Inventario!$A$2:$M$21,7,FALSE)),,VLOOKUP(Salidas!$A373,Inventario!$A$2:$M$21,7,FALSE))</f>
        <v>1</v>
      </c>
      <c r="H373" s="275">
        <f>IF(ISERROR(VLOOKUP(Salidas!$A373,Inventario!$A$2:$M$21,8,FALSE)),,VLOOKUP(Salidas!$A373,Inventario!$A$2:$M$21,8,FALSE))</f>
        <v>427</v>
      </c>
      <c r="I373" s="275">
        <f>IF(ISERROR(VLOOKUP(Salidas!$A373,Inventario!$A$2:$M$21,9,FALSE)),,VLOOKUP(Salidas!$A373,Inventario!$A$2:$M$21,9,FALSE))</f>
        <v>427</v>
      </c>
      <c r="J373" s="269">
        <v>44622</v>
      </c>
      <c r="K373" s="62" t="s">
        <v>173</v>
      </c>
      <c r="L373" s="270">
        <f>IF(ISERROR(VLOOKUP(Salidas!$K373,Entradas!$H$1:$I$412,2,FALSE)),"",VLOOKUP(Salidas!$K373,Entradas!$H$1:$I$412,2,FALSE))</f>
        <v>45077</v>
      </c>
      <c r="M373" s="63">
        <v>1</v>
      </c>
      <c r="N373" s="276" t="s">
        <v>1928</v>
      </c>
      <c r="O373" s="275">
        <f>IF(Salidas!$N373="Particular",VLOOKUP(Salidas!$A373,'PPTO Conservador'!$D$1:$L$26,8,0),IF(Salidas!$N373="Complementario",VLOOKUP(Salidas!$A373,'PPTO Conservador'!$D$1:$L$26,9,FALSE),))</f>
        <v>170000</v>
      </c>
      <c r="P373" s="275">
        <f>Salidas!$M373*Salidas!$I373</f>
        <v>427</v>
      </c>
      <c r="Q373" s="275">
        <f>Salidas!$M373*Salidas!$O373</f>
        <v>170000</v>
      </c>
      <c r="R373" s="276"/>
      <c r="S373" s="64"/>
      <c r="T373" s="64"/>
      <c r="U373" s="64"/>
      <c r="V373" s="64"/>
      <c r="W373" s="64"/>
      <c r="X373" s="64"/>
      <c r="Y373" s="64"/>
      <c r="Z373" s="64"/>
    </row>
    <row r="374" spans="1:26" ht="15.75" customHeight="1">
      <c r="A374" s="57" t="s">
        <v>73</v>
      </c>
      <c r="B374" s="58" t="str">
        <f>IF(ISERROR(VLOOKUP(Salidas!$A374,Inventario!$A$2:$M$21,2,FALSE)),"",VLOOKUP(Salidas!$A374,Inventario!$A$2:$M$21,2,FALSE))</f>
        <v>Pentaxim</v>
      </c>
      <c r="C374" s="58" t="str">
        <f>IF(ISERROR(VLOOKUP(Salidas!$A374,Inventario!$A$2:$M$21,3,FALSE)),"",VLOOKUP(Salidas!$A374,Inventario!$A$2:$M$21,3,FALSE))</f>
        <v>Difteria-Tosferina, tetano, polio, haemophilus</v>
      </c>
      <c r="D374" s="59" t="str">
        <f>IF(ISERROR(VLOOKUP(Salidas!$A374,Inventario!$A$2:$M$21,4,FALSE)),"",VLOOKUP(Salidas!$A374,Inventario!$A$2:$M$21,4,FALSE))</f>
        <v>IPS FARALLONES</v>
      </c>
      <c r="E374" s="59" t="str">
        <f>IF(ISERROR(VLOOKUP(Salidas!$A374,Inventario!$A$2:$M$21,5,FALSE)),"",VLOOKUP(Salidas!$A374,Inventario!$A$2:$M$21,5,FALSE))</f>
        <v>Sanofi</v>
      </c>
      <c r="F374" s="60" t="str">
        <f>IF(ISERROR(VLOOKUP(Salidas!$A374,Inventario!$A$2:$M$21,6,FALSE)),"",VLOOKUP(Salidas!$A374,Inventario!$A$2:$M$21,6,FALSE))</f>
        <v>2800</v>
      </c>
      <c r="G374" s="274">
        <f>IF(ISERROR(VLOOKUP(Salidas!$A374,Inventario!$A$2:$M$21,7,FALSE)),,VLOOKUP(Salidas!$A374,Inventario!$A$2:$M$21,7,FALSE))</f>
        <v>1</v>
      </c>
      <c r="H374" s="275">
        <f>IF(ISERROR(VLOOKUP(Salidas!$A374,Inventario!$A$2:$M$21,8,FALSE)),,VLOOKUP(Salidas!$A374,Inventario!$A$2:$M$21,8,FALSE))</f>
        <v>66</v>
      </c>
      <c r="I374" s="275">
        <f>IF(ISERROR(VLOOKUP(Salidas!$A374,Inventario!$A$2:$M$21,9,FALSE)),,VLOOKUP(Salidas!$A374,Inventario!$A$2:$M$21,9,FALSE))</f>
        <v>66</v>
      </c>
      <c r="J374" s="269">
        <v>44623</v>
      </c>
      <c r="K374" s="62" t="s">
        <v>160</v>
      </c>
      <c r="L374" s="270">
        <f>IF(ISERROR(VLOOKUP(Salidas!$K374,Entradas!$H$1:$I$412,2,FALSE)),"",VLOOKUP(Salidas!$K374,Entradas!$H$1:$I$412,2,FALSE))</f>
        <v>44803</v>
      </c>
      <c r="M374" s="63">
        <v>1</v>
      </c>
      <c r="N374" s="276" t="s">
        <v>375</v>
      </c>
      <c r="O374" s="275">
        <f>IF(Salidas!$N374="Particular",VLOOKUP(Salidas!$A374,'PPTO Conservador'!$D$1:$L$26,8,0),IF(Salidas!$N374="Complementario",VLOOKUP(Salidas!$A374,'PPTO Conservador'!$D$1:$L$26,9,FALSE),))</f>
        <v>170000</v>
      </c>
      <c r="P374" s="275">
        <f>Salidas!$M374*Salidas!$I374</f>
        <v>66</v>
      </c>
      <c r="Q374" s="275">
        <f>Salidas!$M374*Salidas!$O374</f>
        <v>170000</v>
      </c>
      <c r="R374" s="276"/>
      <c r="S374" s="64"/>
      <c r="T374" s="64"/>
      <c r="U374" s="64"/>
      <c r="V374" s="64"/>
      <c r="W374" s="64"/>
      <c r="X374" s="64"/>
      <c r="Y374" s="64"/>
      <c r="Z374" s="64"/>
    </row>
    <row r="375" spans="1:26" ht="15.75" customHeight="1">
      <c r="A375" s="57" t="s">
        <v>85</v>
      </c>
      <c r="B375" s="58" t="str">
        <f>IF(ISERROR(VLOOKUP(Salidas!$A375,Inventario!$A$2:$M$21,2,FALSE)),"",VLOOKUP(Salidas!$A375,Inventario!$A$2:$M$21,2,FALSE))</f>
        <v xml:space="preserve">Avaxim 80 </v>
      </c>
      <c r="C375" s="58" t="str">
        <f>IF(ISERROR(VLOOKUP(Salidas!$A375,Inventario!$A$2:$M$21,3,FALSE)),"",VLOOKUP(Salidas!$A375,Inventario!$A$2:$M$21,3,FALSE))</f>
        <v>Hepatitis A niño</v>
      </c>
      <c r="D375" s="59" t="str">
        <f>IF(ISERROR(VLOOKUP(Salidas!$A375,Inventario!$A$2:$M$21,4,FALSE)),"",VLOOKUP(Salidas!$A375,Inventario!$A$2:$M$21,4,FALSE))</f>
        <v>IPS FARALLONES</v>
      </c>
      <c r="E375" s="59" t="str">
        <f>IF(ISERROR(VLOOKUP(Salidas!$A375,Inventario!$A$2:$M$21,5,FALSE)),"",VLOOKUP(Salidas!$A375,Inventario!$A$2:$M$21,5,FALSE))</f>
        <v>Sanofi</v>
      </c>
      <c r="F375" s="60" t="str">
        <f>IF(ISERROR(VLOOKUP(Salidas!$A375,Inventario!$A$2:$M$21,6,FALSE)),"",VLOOKUP(Salidas!$A375,Inventario!$A$2:$M$21,6,FALSE))</f>
        <v>2500</v>
      </c>
      <c r="G375" s="274">
        <f>IF(ISERROR(VLOOKUP(Salidas!$A375,Inventario!$A$2:$M$21,7,FALSE)),,VLOOKUP(Salidas!$A375,Inventario!$A$2:$M$21,7,FALSE))</f>
        <v>1</v>
      </c>
      <c r="H375" s="275">
        <f>IF(ISERROR(VLOOKUP(Salidas!$A375,Inventario!$A$2:$M$21,8,FALSE)),,VLOOKUP(Salidas!$A375,Inventario!$A$2:$M$21,8,FALSE))</f>
        <v>153</v>
      </c>
      <c r="I375" s="275">
        <f>IF(ISERROR(VLOOKUP(Salidas!$A375,Inventario!$A$2:$M$21,9,FALSE)),,VLOOKUP(Salidas!$A375,Inventario!$A$2:$M$21,9,FALSE))</f>
        <v>153</v>
      </c>
      <c r="J375" s="269">
        <v>44623</v>
      </c>
      <c r="K375" s="62" t="s">
        <v>183</v>
      </c>
      <c r="L375" s="270">
        <f>IF(ISERROR(VLOOKUP(Salidas!$K375,Entradas!$H$1:$I$412,2,FALSE)),"",VLOOKUP(Salidas!$K375,Entradas!$H$1:$I$412,2,FALSE))</f>
        <v>44957</v>
      </c>
      <c r="M375" s="63">
        <v>1</v>
      </c>
      <c r="N375" s="276" t="s">
        <v>375</v>
      </c>
      <c r="O375" s="275">
        <f>IF(Salidas!$N375="Particular",VLOOKUP(Salidas!$A375,'PPTO Conservador'!$D$1:$L$26,8,0),IF(Salidas!$N375="Complementario",VLOOKUP(Salidas!$A375,'PPTO Conservador'!$D$1:$L$26,9,FALSE),))</f>
        <v>150000</v>
      </c>
      <c r="P375" s="275">
        <f>Salidas!$M375*Salidas!$I375</f>
        <v>153</v>
      </c>
      <c r="Q375" s="275">
        <f>Salidas!$M375*Salidas!$O375</f>
        <v>150000</v>
      </c>
      <c r="R375" s="276"/>
      <c r="S375" s="64"/>
      <c r="T375" s="64"/>
      <c r="U375" s="64"/>
      <c r="V375" s="64"/>
      <c r="W375" s="64"/>
      <c r="X375" s="64"/>
      <c r="Y375" s="64"/>
      <c r="Z375" s="64"/>
    </row>
    <row r="376" spans="1:26" ht="15.75" customHeight="1">
      <c r="A376" s="57" t="s">
        <v>81</v>
      </c>
      <c r="B376" s="58" t="str">
        <f>IF(ISERROR(VLOOKUP(Salidas!$A376,Inventario!$A$2:$M$21,2,FALSE)),"",VLOOKUP(Salidas!$A376,Inventario!$A$2:$M$21,2,FALSE))</f>
        <v>Stamaril</v>
      </c>
      <c r="C376" s="58" t="str">
        <f>IF(ISERROR(VLOOKUP(Salidas!$A376,Inventario!$A$2:$M$21,3,FALSE)),"",VLOOKUP(Salidas!$A376,Inventario!$A$2:$M$21,3,FALSE))</f>
        <v>Fiebre amarilla</v>
      </c>
      <c r="D376" s="59" t="str">
        <f>IF(ISERROR(VLOOKUP(Salidas!$A376,Inventario!$A$2:$M$21,4,FALSE)),"",VLOOKUP(Salidas!$A376,Inventario!$A$2:$M$21,4,FALSE))</f>
        <v>IPS FARALLONES</v>
      </c>
      <c r="E376" s="59" t="str">
        <f>IF(ISERROR(VLOOKUP(Salidas!$A376,Inventario!$A$2:$M$21,5,FALSE)),"",VLOOKUP(Salidas!$A376,Inventario!$A$2:$M$21,5,FALSE))</f>
        <v>Sanofi</v>
      </c>
      <c r="F376" s="60" t="str">
        <f>IF(ISERROR(VLOOKUP(Salidas!$A376,Inventario!$A$2:$M$21,6,FALSE)),"",VLOOKUP(Salidas!$A376,Inventario!$A$2:$M$21,6,FALSE))</f>
        <v>3000</v>
      </c>
      <c r="G376" s="274">
        <f>IF(ISERROR(VLOOKUP(Salidas!$A376,Inventario!$A$2:$M$21,7,FALSE)),,VLOOKUP(Salidas!$A376,Inventario!$A$2:$M$21,7,FALSE))</f>
        <v>1</v>
      </c>
      <c r="H376" s="275">
        <f>IF(ISERROR(VLOOKUP(Salidas!$A376,Inventario!$A$2:$M$21,8,FALSE)),,VLOOKUP(Salidas!$A376,Inventario!$A$2:$M$21,8,FALSE))</f>
        <v>59</v>
      </c>
      <c r="I376" s="275">
        <f>IF(ISERROR(VLOOKUP(Salidas!$A376,Inventario!$A$2:$M$21,9,FALSE)),,VLOOKUP(Salidas!$A376,Inventario!$A$2:$M$21,9,FALSE))</f>
        <v>59</v>
      </c>
      <c r="J376" s="269">
        <v>44623</v>
      </c>
      <c r="K376" s="62" t="s">
        <v>180</v>
      </c>
      <c r="L376" s="270">
        <f>IF(ISERROR(VLOOKUP(Salidas!$K376,Entradas!$H$1:$I$412,2,FALSE)),"",VLOOKUP(Salidas!$K376,Entradas!$H$1:$I$412,2,FALSE))</f>
        <v>44804</v>
      </c>
      <c r="M376" s="63">
        <v>1</v>
      </c>
      <c r="N376" s="276" t="s">
        <v>375</v>
      </c>
      <c r="O376" s="275">
        <f>IF(Salidas!$N376="Particular",VLOOKUP(Salidas!$A376,'PPTO Conservador'!$D$1:$L$26,8,0),IF(Salidas!$N376="Complementario",VLOOKUP(Salidas!$A376,'PPTO Conservador'!$D$1:$L$26,9,FALSE),))</f>
        <v>110000</v>
      </c>
      <c r="P376" s="275">
        <f>Salidas!$M376*Salidas!$I376</f>
        <v>59</v>
      </c>
      <c r="Q376" s="275">
        <f>Salidas!$M376*Salidas!$O376</f>
        <v>110000</v>
      </c>
      <c r="R376" s="276"/>
      <c r="S376" s="64"/>
      <c r="T376" s="64"/>
      <c r="U376" s="64"/>
      <c r="V376" s="64"/>
      <c r="W376" s="64"/>
      <c r="X376" s="64"/>
      <c r="Y376" s="64"/>
      <c r="Z376" s="64"/>
    </row>
    <row r="377" spans="1:26" ht="15.75" customHeight="1">
      <c r="A377" s="57" t="s">
        <v>108</v>
      </c>
      <c r="B377" s="58" t="str">
        <f>IF(ISERROR(VLOOKUP(Salidas!$A377,Inventario!$A$2:$M$21,2,FALSE)),"",VLOOKUP(Salidas!$A377,Inventario!$A$2:$M$21,2,FALSE))</f>
        <v>Priorix</v>
      </c>
      <c r="C377" s="58" t="str">
        <f>IF(ISERROR(VLOOKUP(Salidas!$A377,Inventario!$A$2:$M$21,3,FALSE)),"",VLOOKUP(Salidas!$A377,Inventario!$A$2:$M$21,3,FALSE))</f>
        <v>Rubeola, Sarampion, Paperas</v>
      </c>
      <c r="D377" s="59" t="str">
        <f>IF(ISERROR(VLOOKUP(Salidas!$A377,Inventario!$A$2:$M$21,4,FALSE)),"",VLOOKUP(Salidas!$A377,Inventario!$A$2:$M$21,4,FALSE))</f>
        <v>IPS FARALLONES</v>
      </c>
      <c r="E377" s="59" t="str">
        <f>IF(ISERROR(VLOOKUP(Salidas!$A377,Inventario!$A$2:$M$21,5,FALSE)),"",VLOOKUP(Salidas!$A377,Inventario!$A$2:$M$21,5,FALSE))</f>
        <v>Glaxo</v>
      </c>
      <c r="F377" s="60" t="str">
        <f>IF(ISERROR(VLOOKUP(Salidas!$A377,Inventario!$A$2:$M$21,6,FALSE)),"",VLOOKUP(Salidas!$A377,Inventario!$A$2:$M$21,6,FALSE))</f>
        <v>1000</v>
      </c>
      <c r="G377" s="274">
        <f>IF(ISERROR(VLOOKUP(Salidas!$A377,Inventario!$A$2:$M$21,7,FALSE)),,VLOOKUP(Salidas!$A377,Inventario!$A$2:$M$21,7,FALSE))</f>
        <v>1</v>
      </c>
      <c r="H377" s="275">
        <f>IF(ISERROR(VLOOKUP(Salidas!$A377,Inventario!$A$2:$M$21,8,FALSE)),,VLOOKUP(Salidas!$A377,Inventario!$A$2:$M$21,8,FALSE))</f>
        <v>52</v>
      </c>
      <c r="I377" s="275">
        <f>IF(ISERROR(VLOOKUP(Salidas!$A377,Inventario!$A$2:$M$21,9,FALSE)),,VLOOKUP(Salidas!$A377,Inventario!$A$2:$M$21,9,FALSE))</f>
        <v>52</v>
      </c>
      <c r="J377" s="269">
        <v>44678</v>
      </c>
      <c r="K377" s="62" t="s">
        <v>189</v>
      </c>
      <c r="L377" s="270">
        <f>IF(ISERROR(VLOOKUP(Salidas!$K377,Entradas!$H$1:$I$412,2,FALSE)),"",VLOOKUP(Salidas!$K377,Entradas!$H$1:$I$412,2,FALSE))</f>
        <v>45199</v>
      </c>
      <c r="M377" s="63">
        <v>1</v>
      </c>
      <c r="N377" s="276" t="s">
        <v>375</v>
      </c>
      <c r="O377" s="275">
        <f>IF(Salidas!$N377="Particular",VLOOKUP(Salidas!$A377,'PPTO Conservador'!$D$1:$L$26,8,0),IF(Salidas!$N377="Complementario",VLOOKUP(Salidas!$A377,'PPTO Conservador'!$D$1:$L$26,9,FALSE),))</f>
        <v>110000</v>
      </c>
      <c r="P377" s="275">
        <f>Salidas!$M377*Salidas!$I377</f>
        <v>52</v>
      </c>
      <c r="Q377" s="275">
        <f>Salidas!$M377*Salidas!$O377</f>
        <v>110000</v>
      </c>
      <c r="R377" s="276"/>
      <c r="S377" s="64"/>
      <c r="T377" s="64"/>
      <c r="U377" s="64"/>
      <c r="V377" s="64"/>
      <c r="W377" s="64"/>
      <c r="X377" s="64"/>
      <c r="Y377" s="64"/>
      <c r="Z377" s="64"/>
    </row>
    <row r="378" spans="1:26" ht="15.75" customHeight="1">
      <c r="A378" s="57" t="s">
        <v>54</v>
      </c>
      <c r="B378" s="58" t="str">
        <f>IF(ISERROR(VLOOKUP(Salidas!$A378,Inventario!$A$2:$M$21,2,FALSE)),"",VLOOKUP(Salidas!$A378,Inventario!$A$2:$M$21,2,FALSE))</f>
        <v>Prevenar</v>
      </c>
      <c r="C378" s="58" t="str">
        <f>IF(ISERROR(VLOOKUP(Salidas!$A378,Inventario!$A$2:$M$21,3,FALSE)),"",VLOOKUP(Salidas!$A378,Inventario!$A$2:$M$21,3,FALSE))</f>
        <v>Neumococo 13V</v>
      </c>
      <c r="D378" s="59" t="str">
        <f>IF(ISERROR(VLOOKUP(Salidas!$A378,Inventario!$A$2:$M$21,4,FALSE)),"",VLOOKUP(Salidas!$A378,Inventario!$A$2:$M$21,4,FALSE))</f>
        <v>Cobo Medical</v>
      </c>
      <c r="E378" s="59" t="str">
        <f>IF(ISERROR(VLOOKUP(Salidas!$A378,Inventario!$A$2:$M$21,5,FALSE)),"",VLOOKUP(Salidas!$A378,Inventario!$A$2:$M$21,5,FALSE))</f>
        <v>Pfizer</v>
      </c>
      <c r="F378" s="60" t="str">
        <f>IF(ISERROR(VLOOKUP(Salidas!$A378,Inventario!$A$2:$M$21,6,FALSE)),"",VLOOKUP(Salidas!$A378,Inventario!$A$2:$M$21,6,FALSE))</f>
        <v>2156</v>
      </c>
      <c r="G378" s="274">
        <f>IF(ISERROR(VLOOKUP(Salidas!$A378,Inventario!$A$2:$M$21,7,FALSE)),,VLOOKUP(Salidas!$A378,Inventario!$A$2:$M$21,7,FALSE))</f>
        <v>1</v>
      </c>
      <c r="H378" s="275">
        <f>IF(ISERROR(VLOOKUP(Salidas!$A378,Inventario!$A$2:$M$21,8,FALSE)),,VLOOKUP(Salidas!$A378,Inventario!$A$2:$M$21,8,FALSE))</f>
        <v>257</v>
      </c>
      <c r="I378" s="275">
        <f>IF(ISERROR(VLOOKUP(Salidas!$A378,Inventario!$A$2:$M$21,9,FALSE)),,VLOOKUP(Salidas!$A378,Inventario!$A$2:$M$21,9,FALSE))</f>
        <v>257</v>
      </c>
      <c r="J378" s="269">
        <v>44623</v>
      </c>
      <c r="K378" s="62" t="s">
        <v>188</v>
      </c>
      <c r="L378" s="270">
        <f>IF(ISERROR(VLOOKUP(Salidas!$K378,Entradas!$H$1:$I$412,2,FALSE)),"",VLOOKUP(Salidas!$K378,Entradas!$H$1:$I$412,2,FALSE))</f>
        <v>45199</v>
      </c>
      <c r="M378" s="63">
        <v>1</v>
      </c>
      <c r="N378" s="276" t="s">
        <v>1928</v>
      </c>
      <c r="O378" s="275">
        <f>IF(Salidas!$N378="Particular",VLOOKUP(Salidas!$A378,'PPTO Conservador'!$D$1:$L$26,8,0),IF(Salidas!$N378="Complementario",VLOOKUP(Salidas!$A378,'PPTO Conservador'!$D$1:$L$26,9,FALSE),))</f>
        <v>225000</v>
      </c>
      <c r="P378" s="275">
        <f>Salidas!$M378*Salidas!$I378</f>
        <v>257</v>
      </c>
      <c r="Q378" s="275">
        <f>Salidas!$M378*Salidas!$O378</f>
        <v>225000</v>
      </c>
      <c r="R378" s="276"/>
      <c r="S378" s="64"/>
      <c r="T378" s="64"/>
      <c r="U378" s="64"/>
      <c r="V378" s="64"/>
      <c r="W378" s="64"/>
      <c r="X378" s="64"/>
      <c r="Y378" s="64"/>
      <c r="Z378" s="64"/>
    </row>
    <row r="379" spans="1:26" ht="15.75" customHeight="1">
      <c r="A379" s="57" t="s">
        <v>47</v>
      </c>
      <c r="B379" s="58" t="str">
        <f>IF(ISERROR(VLOOKUP(Salidas!$A379,Inventario!$A$2:$M$21,2,FALSE)),"",VLOOKUP(Salidas!$A379,Inventario!$A$2:$M$21,2,FALSE))</f>
        <v>Nimenrix</v>
      </c>
      <c r="C379" s="58" t="str">
        <f>IF(ISERROR(VLOOKUP(Salidas!$A379,Inventario!$A$2:$M$21,3,FALSE)),"",VLOOKUP(Salidas!$A379,Inventario!$A$2:$M$21,3,FALSE))</f>
        <v>Meningococo</v>
      </c>
      <c r="D379" s="59" t="str">
        <f>IF(ISERROR(VLOOKUP(Salidas!$A379,Inventario!$A$2:$M$21,4,FALSE)),"",VLOOKUP(Salidas!$A379,Inventario!$A$2:$M$21,4,FALSE))</f>
        <v>Cobo Medical</v>
      </c>
      <c r="E379" s="59" t="str">
        <f>IF(ISERROR(VLOOKUP(Salidas!$A379,Inventario!$A$2:$M$21,5,FALSE)),"",VLOOKUP(Salidas!$A379,Inventario!$A$2:$M$21,5,FALSE))</f>
        <v>Pfizer</v>
      </c>
      <c r="F379" s="60" t="str">
        <f>IF(ISERROR(VLOOKUP(Salidas!$A379,Inventario!$A$2:$M$21,6,FALSE)),"",VLOOKUP(Salidas!$A379,Inventario!$A$2:$M$21,6,FALSE))</f>
        <v>3904</v>
      </c>
      <c r="G379" s="274">
        <f>IF(ISERROR(VLOOKUP(Salidas!$A379,Inventario!$A$2:$M$21,7,FALSE)),,VLOOKUP(Salidas!$A379,Inventario!$A$2:$M$21,7,FALSE))</f>
        <v>1</v>
      </c>
      <c r="H379" s="275">
        <f>IF(ISERROR(VLOOKUP(Salidas!$A379,Inventario!$A$2:$M$21,8,FALSE)),,VLOOKUP(Salidas!$A379,Inventario!$A$2:$M$21,8,FALSE))</f>
        <v>427</v>
      </c>
      <c r="I379" s="275">
        <f>IF(ISERROR(VLOOKUP(Salidas!$A379,Inventario!$A$2:$M$21,9,FALSE)),,VLOOKUP(Salidas!$A379,Inventario!$A$2:$M$21,9,FALSE))</f>
        <v>427</v>
      </c>
      <c r="J379" s="269">
        <v>44623</v>
      </c>
      <c r="K379" s="62" t="s">
        <v>173</v>
      </c>
      <c r="L379" s="270">
        <f>IF(ISERROR(VLOOKUP(Salidas!$K379,Entradas!$H$1:$I$412,2,FALSE)),"",VLOOKUP(Salidas!$K379,Entradas!$H$1:$I$412,2,FALSE))</f>
        <v>45077</v>
      </c>
      <c r="M379" s="63">
        <v>1</v>
      </c>
      <c r="N379" s="276" t="s">
        <v>1928</v>
      </c>
      <c r="O379" s="275">
        <f>IF(Salidas!$N379="Particular",VLOOKUP(Salidas!$A379,'PPTO Conservador'!$D$1:$L$26,8,0),IF(Salidas!$N379="Complementario",VLOOKUP(Salidas!$A379,'PPTO Conservador'!$D$1:$L$26,9,FALSE),))</f>
        <v>170000</v>
      </c>
      <c r="P379" s="275">
        <f>Salidas!$M379*Salidas!$I379</f>
        <v>427</v>
      </c>
      <c r="Q379" s="275">
        <f>Salidas!$M379*Salidas!$O379</f>
        <v>170000</v>
      </c>
      <c r="R379" s="276"/>
      <c r="S379" s="64"/>
      <c r="T379" s="64"/>
      <c r="U379" s="64"/>
      <c r="V379" s="64"/>
      <c r="W379" s="64"/>
      <c r="X379" s="64"/>
      <c r="Y379" s="64"/>
      <c r="Z379" s="64"/>
    </row>
    <row r="380" spans="1:26" ht="15.75" customHeight="1">
      <c r="A380" s="57" t="s">
        <v>58</v>
      </c>
      <c r="B380" s="58" t="str">
        <f>IF(ISERROR(VLOOKUP(Salidas!$A380,Inventario!$A$2:$M$21,2,FALSE)),"",VLOOKUP(Salidas!$A380,Inventario!$A$2:$M$21,2,FALSE))</f>
        <v>Proquad</v>
      </c>
      <c r="C380" s="58" t="str">
        <f>IF(ISERROR(VLOOKUP(Salidas!$A380,Inventario!$A$2:$M$21,3,FALSE)),"",VLOOKUP(Salidas!$A380,Inventario!$A$2:$M$21,3,FALSE))</f>
        <v>Sarampion + Rubeola + parotiditis + varicela</v>
      </c>
      <c r="D380" s="59" t="str">
        <f>IF(ISERROR(VLOOKUP(Salidas!$A380,Inventario!$A$2:$M$21,4,FALSE)),"",VLOOKUP(Salidas!$A380,Inventario!$A$2:$M$21,4,FALSE))</f>
        <v>IPS FARALLONES</v>
      </c>
      <c r="E380" s="59" t="str">
        <f>IF(ISERROR(VLOOKUP(Salidas!$A380,Inventario!$A$2:$M$21,5,FALSE)),"",VLOOKUP(Salidas!$A380,Inventario!$A$2:$M$21,5,FALSE))</f>
        <v>Merck</v>
      </c>
      <c r="F380" s="60" t="str">
        <f>IF(ISERROR(VLOOKUP(Salidas!$A380,Inventario!$A$2:$M$21,6,FALSE)),"",VLOOKUP(Salidas!$A380,Inventario!$A$2:$M$21,6,FALSE))</f>
        <v>4200</v>
      </c>
      <c r="G380" s="274">
        <f>IF(ISERROR(VLOOKUP(Salidas!$A380,Inventario!$A$2:$M$21,7,FALSE)),,VLOOKUP(Salidas!$A380,Inventario!$A$2:$M$21,7,FALSE))</f>
        <v>1</v>
      </c>
      <c r="H380" s="275">
        <f>IF(ISERROR(VLOOKUP(Salidas!$A380,Inventario!$A$2:$M$21,8,FALSE)),,VLOOKUP(Salidas!$A380,Inventario!$A$2:$M$21,8,FALSE))</f>
        <v>76</v>
      </c>
      <c r="I380" s="275">
        <f>IF(ISERROR(VLOOKUP(Salidas!$A380,Inventario!$A$2:$M$21,9,FALSE)),,VLOOKUP(Salidas!$A380,Inventario!$A$2:$M$21,9,FALSE))</f>
        <v>76</v>
      </c>
      <c r="J380" s="269">
        <v>44625</v>
      </c>
      <c r="K380" s="62" t="s">
        <v>190</v>
      </c>
      <c r="L380" s="270">
        <f>IF(ISERROR(VLOOKUP(Salidas!$K380,Entradas!$H$1:$I$412,2,FALSE)),"",VLOOKUP(Salidas!$K380,Entradas!$H$1:$I$412,2,FALSE))</f>
        <v>44957</v>
      </c>
      <c r="M380" s="63">
        <v>1</v>
      </c>
      <c r="N380" s="276" t="s">
        <v>375</v>
      </c>
      <c r="O380" s="275">
        <f>IF(Salidas!$N380="Particular",VLOOKUP(Salidas!$A380,'PPTO Conservador'!$D$1:$L$26,8,0),IF(Salidas!$N380="Complementario",VLOOKUP(Salidas!$A380,'PPTO Conservador'!$D$1:$L$26,9,FALSE),))</f>
        <v>250000</v>
      </c>
      <c r="P380" s="275">
        <f>Salidas!$M380*Salidas!$I380</f>
        <v>76</v>
      </c>
      <c r="Q380" s="275">
        <f>Salidas!$M380*Salidas!$O380</f>
        <v>250000</v>
      </c>
      <c r="R380" s="276"/>
      <c r="S380" s="64"/>
      <c r="T380" s="64"/>
      <c r="U380" s="64"/>
      <c r="V380" s="64"/>
      <c r="W380" s="64"/>
      <c r="X380" s="64"/>
      <c r="Y380" s="64"/>
      <c r="Z380" s="64"/>
    </row>
    <row r="381" spans="1:26" ht="15.75" customHeight="1">
      <c r="A381" s="57" t="s">
        <v>85</v>
      </c>
      <c r="B381" s="58" t="str">
        <f>IF(ISERROR(VLOOKUP(Salidas!$A381,Inventario!$A$2:$M$21,2,FALSE)),"",VLOOKUP(Salidas!$A381,Inventario!$A$2:$M$21,2,FALSE))</f>
        <v xml:space="preserve">Avaxim 80 </v>
      </c>
      <c r="C381" s="58" t="str">
        <f>IF(ISERROR(VLOOKUP(Salidas!$A381,Inventario!$A$2:$M$21,3,FALSE)),"",VLOOKUP(Salidas!$A381,Inventario!$A$2:$M$21,3,FALSE))</f>
        <v>Hepatitis A niño</v>
      </c>
      <c r="D381" s="59" t="str">
        <f>IF(ISERROR(VLOOKUP(Salidas!$A381,Inventario!$A$2:$M$21,4,FALSE)),"",VLOOKUP(Salidas!$A381,Inventario!$A$2:$M$21,4,FALSE))</f>
        <v>IPS FARALLONES</v>
      </c>
      <c r="E381" s="59" t="str">
        <f>IF(ISERROR(VLOOKUP(Salidas!$A381,Inventario!$A$2:$M$21,5,FALSE)),"",VLOOKUP(Salidas!$A381,Inventario!$A$2:$M$21,5,FALSE))</f>
        <v>Sanofi</v>
      </c>
      <c r="F381" s="60" t="str">
        <f>IF(ISERROR(VLOOKUP(Salidas!$A381,Inventario!$A$2:$M$21,6,FALSE)),"",VLOOKUP(Salidas!$A381,Inventario!$A$2:$M$21,6,FALSE))</f>
        <v>2500</v>
      </c>
      <c r="G381" s="274">
        <f>IF(ISERROR(VLOOKUP(Salidas!$A381,Inventario!$A$2:$M$21,7,FALSE)),,VLOOKUP(Salidas!$A381,Inventario!$A$2:$M$21,7,FALSE))</f>
        <v>1</v>
      </c>
      <c r="H381" s="275">
        <f>IF(ISERROR(VLOOKUP(Salidas!$A381,Inventario!$A$2:$M$21,8,FALSE)),,VLOOKUP(Salidas!$A381,Inventario!$A$2:$M$21,8,FALSE))</f>
        <v>153</v>
      </c>
      <c r="I381" s="275">
        <f>IF(ISERROR(VLOOKUP(Salidas!$A381,Inventario!$A$2:$M$21,9,FALSE)),,VLOOKUP(Salidas!$A381,Inventario!$A$2:$M$21,9,FALSE))</f>
        <v>153</v>
      </c>
      <c r="J381" s="269">
        <v>44625</v>
      </c>
      <c r="K381" s="62" t="s">
        <v>183</v>
      </c>
      <c r="L381" s="270">
        <f>IF(ISERROR(VLOOKUP(Salidas!$K381,Entradas!$H$1:$I$412,2,FALSE)),"",VLOOKUP(Salidas!$K381,Entradas!$H$1:$I$412,2,FALSE))</f>
        <v>44957</v>
      </c>
      <c r="M381" s="63">
        <v>1</v>
      </c>
      <c r="N381" s="276" t="s">
        <v>375</v>
      </c>
      <c r="O381" s="275">
        <f>IF(Salidas!$N381="Particular",VLOOKUP(Salidas!$A381,'PPTO Conservador'!$D$1:$L$26,8,0),IF(Salidas!$N381="Complementario",VLOOKUP(Salidas!$A381,'PPTO Conservador'!$D$1:$L$26,9,FALSE),))</f>
        <v>150000</v>
      </c>
      <c r="P381" s="275">
        <f>Salidas!$M381*Salidas!$I381</f>
        <v>153</v>
      </c>
      <c r="Q381" s="275">
        <f>Salidas!$M381*Salidas!$O381</f>
        <v>150000</v>
      </c>
      <c r="R381" s="276"/>
      <c r="S381" s="64"/>
      <c r="T381" s="64"/>
      <c r="U381" s="64"/>
      <c r="V381" s="64"/>
      <c r="W381" s="64"/>
      <c r="X381" s="64"/>
      <c r="Y381" s="64"/>
      <c r="Z381" s="64"/>
    </row>
    <row r="382" spans="1:26" ht="15.75" customHeight="1">
      <c r="A382" s="57" t="s">
        <v>77</v>
      </c>
      <c r="B382" s="58" t="str">
        <f>IF(ISERROR(VLOOKUP(Salidas!$A382,Inventario!$A$2:$M$21,2,FALSE)),"",VLOOKUP(Salidas!$A382,Inventario!$A$2:$M$21,2,FALSE))</f>
        <v>Hexaxim</v>
      </c>
      <c r="C382" s="58" t="str">
        <f>IF(ISERROR(VLOOKUP(Salidas!$A382,Inventario!$A$2:$M$21,3,FALSE)),"",VLOOKUP(Salidas!$A382,Inventario!$A$2:$M$21,3,FALSE))</f>
        <v>DPAT + VPI + HIB + HB</v>
      </c>
      <c r="D382" s="59" t="str">
        <f>IF(ISERROR(VLOOKUP(Salidas!$A382,Inventario!$A$2:$M$21,4,FALSE)),"",VLOOKUP(Salidas!$A382,Inventario!$A$2:$M$21,4,FALSE))</f>
        <v>IPS FARALLONES</v>
      </c>
      <c r="E382" s="59" t="str">
        <f>IF(ISERROR(VLOOKUP(Salidas!$A382,Inventario!$A$2:$M$21,5,FALSE)),"",VLOOKUP(Salidas!$A382,Inventario!$A$2:$M$21,5,FALSE))</f>
        <v>Sanofi</v>
      </c>
      <c r="F382" s="60" t="str">
        <f>IF(ISERROR(VLOOKUP(Salidas!$A382,Inventario!$A$2:$M$21,6,FALSE)),"",VLOOKUP(Salidas!$A382,Inventario!$A$2:$M$21,6,FALSE))</f>
        <v>3800</v>
      </c>
      <c r="G382" s="274">
        <f>IF(ISERROR(VLOOKUP(Salidas!$A382,Inventario!$A$2:$M$21,7,FALSE)),,VLOOKUP(Salidas!$A382,Inventario!$A$2:$M$21,7,FALSE))</f>
        <v>1</v>
      </c>
      <c r="H382" s="275">
        <f>IF(ISERROR(VLOOKUP(Salidas!$A382,Inventario!$A$2:$M$21,8,FALSE)),,VLOOKUP(Salidas!$A382,Inventario!$A$2:$M$21,8,FALSE))</f>
        <v>127</v>
      </c>
      <c r="I382" s="275">
        <f>IF(ISERROR(VLOOKUP(Salidas!$A382,Inventario!$A$2:$M$21,9,FALSE)),,VLOOKUP(Salidas!$A382,Inventario!$A$2:$M$21,9,FALSE))</f>
        <v>127</v>
      </c>
      <c r="J382" s="269">
        <v>44625</v>
      </c>
      <c r="K382" s="62" t="s">
        <v>191</v>
      </c>
      <c r="L382" s="270">
        <f>IF(ISERROR(VLOOKUP(Salidas!$K382,Entradas!$H$1:$I$412,2,FALSE)),"",VLOOKUP(Salidas!$K382,Entradas!$H$1:$I$412,2,FALSE))</f>
        <v>44804</v>
      </c>
      <c r="M382" s="63">
        <v>1</v>
      </c>
      <c r="N382" s="276" t="s">
        <v>1928</v>
      </c>
      <c r="O382" s="275">
        <f>IF(Salidas!$N382="Particular",VLOOKUP(Salidas!$A382,'PPTO Conservador'!$D$1:$L$26,8,0),IF(Salidas!$N382="Complementario",VLOOKUP(Salidas!$A382,'PPTO Conservador'!$D$1:$L$26,9,FALSE),))</f>
        <v>210000</v>
      </c>
      <c r="P382" s="275">
        <f>Salidas!$M382*Salidas!$I382</f>
        <v>127</v>
      </c>
      <c r="Q382" s="275">
        <f>Salidas!$M382*Salidas!$O382</f>
        <v>210000</v>
      </c>
      <c r="R382" s="276"/>
      <c r="S382" s="64"/>
      <c r="T382" s="64"/>
      <c r="U382" s="64"/>
      <c r="V382" s="64"/>
      <c r="W382" s="64"/>
      <c r="X382" s="64"/>
      <c r="Y382" s="64"/>
      <c r="Z382" s="64"/>
    </row>
    <row r="383" spans="1:26" ht="15.75" customHeight="1">
      <c r="A383" s="57" t="s">
        <v>96</v>
      </c>
      <c r="B383" s="58" t="str">
        <f>IF(ISERROR(VLOOKUP(Salidas!$A383,Inventario!$A$2:$M$21,2,FALSE)),"",VLOOKUP(Salidas!$A383,Inventario!$A$2:$M$21,2,FALSE))</f>
        <v>Rotateq</v>
      </c>
      <c r="C383" s="58" t="str">
        <f>IF(ISERROR(VLOOKUP(Salidas!$A383,Inventario!$A$2:$M$21,3,FALSE)),"",VLOOKUP(Salidas!$A383,Inventario!$A$2:$M$21,3,FALSE))</f>
        <v>Rotavirus Vivo Atenuado</v>
      </c>
      <c r="D383" s="59" t="str">
        <f>IF(ISERROR(VLOOKUP(Salidas!$A383,Inventario!$A$2:$M$21,4,FALSE)),"",VLOOKUP(Salidas!$A383,Inventario!$A$2:$M$21,4,FALSE))</f>
        <v>IPS FARALLONES</v>
      </c>
      <c r="E383" s="59" t="str">
        <f>IF(ISERROR(VLOOKUP(Salidas!$A383,Inventario!$A$2:$M$21,5,FALSE)),"",VLOOKUP(Salidas!$A383,Inventario!$A$2:$M$21,5,FALSE))</f>
        <v>Merck</v>
      </c>
      <c r="F383" s="60" t="str">
        <f>IF(ISERROR(VLOOKUP(Salidas!$A383,Inventario!$A$2:$M$21,6,FALSE)),"",VLOOKUP(Salidas!$A383,Inventario!$A$2:$M$21,6,FALSE))</f>
        <v>1800</v>
      </c>
      <c r="G383" s="274">
        <f>IF(ISERROR(VLOOKUP(Salidas!$A383,Inventario!$A$2:$M$21,7,FALSE)),,VLOOKUP(Salidas!$A383,Inventario!$A$2:$M$21,7,FALSE))</f>
        <v>1</v>
      </c>
      <c r="H383" s="275">
        <f>IF(ISERROR(VLOOKUP(Salidas!$A383,Inventario!$A$2:$M$21,8,FALSE)),,VLOOKUP(Salidas!$A383,Inventario!$A$2:$M$21,8,FALSE))</f>
        <v>109</v>
      </c>
      <c r="I383" s="275">
        <f>IF(ISERROR(VLOOKUP(Salidas!$A383,Inventario!$A$2:$M$21,9,FALSE)),,VLOOKUP(Salidas!$A383,Inventario!$A$2:$M$21,9,FALSE))</f>
        <v>109</v>
      </c>
      <c r="J383" s="269">
        <v>44625</v>
      </c>
      <c r="K383" s="62" t="s">
        <v>182</v>
      </c>
      <c r="L383" s="270">
        <f>IF(ISERROR(VLOOKUP(Salidas!$K383,Entradas!$H$1:$I$412,2,FALSE)),"",VLOOKUP(Salidas!$K383,Entradas!$H$1:$I$412,2,FALSE))</f>
        <v>44973</v>
      </c>
      <c r="M383" s="63">
        <v>1</v>
      </c>
      <c r="N383" s="276" t="s">
        <v>1928</v>
      </c>
      <c r="O383" s="275">
        <f>IF(Salidas!$N383="Particular",VLOOKUP(Salidas!$A383,'PPTO Conservador'!$D$1:$L$26,8,0),IF(Salidas!$N383="Complementario",VLOOKUP(Salidas!$A383,'PPTO Conservador'!$D$1:$L$26,9,FALSE),))</f>
        <v>190000</v>
      </c>
      <c r="P383" s="275">
        <f>Salidas!$M383*Salidas!$I383</f>
        <v>109</v>
      </c>
      <c r="Q383" s="275">
        <f>Salidas!$M383*Salidas!$O383</f>
        <v>190000</v>
      </c>
      <c r="R383" s="276"/>
      <c r="S383" s="64"/>
      <c r="T383" s="64"/>
      <c r="U383" s="64"/>
      <c r="V383" s="64"/>
      <c r="W383" s="64"/>
      <c r="X383" s="64"/>
      <c r="Y383" s="64"/>
      <c r="Z383" s="64"/>
    </row>
    <row r="384" spans="1:26" ht="15.75" customHeight="1">
      <c r="A384" s="57" t="s">
        <v>54</v>
      </c>
      <c r="B384" s="58" t="str">
        <f>IF(ISERROR(VLOOKUP(Salidas!$A384,Inventario!$A$2:$M$21,2,FALSE)),"",VLOOKUP(Salidas!$A384,Inventario!$A$2:$M$21,2,FALSE))</f>
        <v>Prevenar</v>
      </c>
      <c r="C384" s="58" t="str">
        <f>IF(ISERROR(VLOOKUP(Salidas!$A384,Inventario!$A$2:$M$21,3,FALSE)),"",VLOOKUP(Salidas!$A384,Inventario!$A$2:$M$21,3,FALSE))</f>
        <v>Neumococo 13V</v>
      </c>
      <c r="D384" s="59" t="str">
        <f>IF(ISERROR(VLOOKUP(Salidas!$A384,Inventario!$A$2:$M$21,4,FALSE)),"",VLOOKUP(Salidas!$A384,Inventario!$A$2:$M$21,4,FALSE))</f>
        <v>Cobo Medical</v>
      </c>
      <c r="E384" s="59" t="str">
        <f>IF(ISERROR(VLOOKUP(Salidas!$A384,Inventario!$A$2:$M$21,5,FALSE)),"",VLOOKUP(Salidas!$A384,Inventario!$A$2:$M$21,5,FALSE))</f>
        <v>Pfizer</v>
      </c>
      <c r="F384" s="60" t="str">
        <f>IF(ISERROR(VLOOKUP(Salidas!$A384,Inventario!$A$2:$M$21,6,FALSE)),"",VLOOKUP(Salidas!$A384,Inventario!$A$2:$M$21,6,FALSE))</f>
        <v>2156</v>
      </c>
      <c r="G384" s="274">
        <f>IF(ISERROR(VLOOKUP(Salidas!$A384,Inventario!$A$2:$M$21,7,FALSE)),,VLOOKUP(Salidas!$A384,Inventario!$A$2:$M$21,7,FALSE))</f>
        <v>1</v>
      </c>
      <c r="H384" s="275">
        <f>IF(ISERROR(VLOOKUP(Salidas!$A384,Inventario!$A$2:$M$21,8,FALSE)),,VLOOKUP(Salidas!$A384,Inventario!$A$2:$M$21,8,FALSE))</f>
        <v>257</v>
      </c>
      <c r="I384" s="275">
        <f>IF(ISERROR(VLOOKUP(Salidas!$A384,Inventario!$A$2:$M$21,9,FALSE)),,VLOOKUP(Salidas!$A384,Inventario!$A$2:$M$21,9,FALSE))</f>
        <v>257</v>
      </c>
      <c r="J384" s="269">
        <v>44625</v>
      </c>
      <c r="K384" s="62" t="s">
        <v>188</v>
      </c>
      <c r="L384" s="270">
        <f>IF(ISERROR(VLOOKUP(Salidas!$K384,Entradas!$H$1:$I$412,2,FALSE)),"",VLOOKUP(Salidas!$K384,Entradas!$H$1:$I$412,2,FALSE))</f>
        <v>45199</v>
      </c>
      <c r="M384" s="63">
        <v>1</v>
      </c>
      <c r="N384" s="276" t="s">
        <v>1928</v>
      </c>
      <c r="O384" s="275">
        <f>IF(Salidas!$N384="Particular",VLOOKUP(Salidas!$A384,'PPTO Conservador'!$D$1:$L$26,8,0),IF(Salidas!$N384="Complementario",VLOOKUP(Salidas!$A384,'PPTO Conservador'!$D$1:$L$26,9,FALSE),))</f>
        <v>225000</v>
      </c>
      <c r="P384" s="275">
        <f>Salidas!$M384*Salidas!$I384</f>
        <v>257</v>
      </c>
      <c r="Q384" s="275">
        <f>Salidas!$M384*Salidas!$O384</f>
        <v>225000</v>
      </c>
      <c r="R384" s="276"/>
      <c r="S384" s="64"/>
      <c r="T384" s="64"/>
      <c r="U384" s="64"/>
      <c r="V384" s="64"/>
      <c r="W384" s="64"/>
      <c r="X384" s="64"/>
      <c r="Y384" s="64"/>
      <c r="Z384" s="64"/>
    </row>
    <row r="385" spans="1:26" ht="15.75" customHeight="1">
      <c r="A385" s="57" t="s">
        <v>118</v>
      </c>
      <c r="B385" s="58" t="str">
        <f>IF(ISERROR(VLOOKUP(Salidas!$A385,Inventario!$A$2:$M$21,2,FALSE)),"",VLOOKUP(Salidas!$A385,Inventario!$A$2:$M$21,2,FALSE))</f>
        <v>Varivax</v>
      </c>
      <c r="C385" s="58" t="str">
        <f>IF(ISERROR(VLOOKUP(Salidas!$A385,Inventario!$A$2:$M$21,3,FALSE)),"",VLOOKUP(Salidas!$A385,Inventario!$A$2:$M$21,3,FALSE))</f>
        <v>Varicela</v>
      </c>
      <c r="D385" s="59" t="str">
        <f>IF(ISERROR(VLOOKUP(Salidas!$A385,Inventario!$A$2:$M$21,4,FALSE)),"",VLOOKUP(Salidas!$A385,Inventario!$A$2:$M$21,4,FALSE))</f>
        <v>IPS FARALLONES</v>
      </c>
      <c r="E385" s="59" t="str">
        <f>IF(ISERROR(VLOOKUP(Salidas!$A385,Inventario!$A$2:$M$21,5,FALSE)),"",VLOOKUP(Salidas!$A385,Inventario!$A$2:$M$21,5,FALSE))</f>
        <v>Merck</v>
      </c>
      <c r="F385" s="60" t="str">
        <f>IF(ISERROR(VLOOKUP(Salidas!$A385,Inventario!$A$2:$M$21,6,FALSE)),"",VLOOKUP(Salidas!$A385,Inventario!$A$2:$M$21,6,FALSE))</f>
        <v>4500</v>
      </c>
      <c r="G385" s="274">
        <f>IF(ISERROR(VLOOKUP(Salidas!$A385,Inventario!$A$2:$M$21,7,FALSE)),,VLOOKUP(Salidas!$A385,Inventario!$A$2:$M$21,7,FALSE))</f>
        <v>1</v>
      </c>
      <c r="H385" s="275">
        <f>IF(ISERROR(VLOOKUP(Salidas!$A385,Inventario!$A$2:$M$21,8,FALSE)),,VLOOKUP(Salidas!$A385,Inventario!$A$2:$M$21,8,FALSE))</f>
        <v>47</v>
      </c>
      <c r="I385" s="275">
        <f>IF(ISERROR(VLOOKUP(Salidas!$A385,Inventario!$A$2:$M$21,9,FALSE)),,VLOOKUP(Salidas!$A385,Inventario!$A$2:$M$21,9,FALSE))</f>
        <v>47</v>
      </c>
      <c r="J385" s="269">
        <v>44627</v>
      </c>
      <c r="K385" s="62" t="s">
        <v>186</v>
      </c>
      <c r="L385" s="270">
        <f>IF(ISERROR(VLOOKUP(Salidas!$K385,Entradas!$H$1:$I$412,2,FALSE)),"",VLOOKUP(Salidas!$K385,Entradas!$H$1:$I$412,2,FALSE))</f>
        <v>45169</v>
      </c>
      <c r="M385" s="63">
        <v>1</v>
      </c>
      <c r="N385" s="276" t="s">
        <v>1928</v>
      </c>
      <c r="O385" s="275">
        <f>IF(Salidas!$N385="Particular",VLOOKUP(Salidas!$A385,'PPTO Conservador'!$D$1:$L$26,8,0),IF(Salidas!$N385="Complementario",VLOOKUP(Salidas!$A385,'PPTO Conservador'!$D$1:$L$26,9,FALSE),))</f>
        <v>150000</v>
      </c>
      <c r="P385" s="275">
        <f>Salidas!$M385*Salidas!$I385</f>
        <v>47</v>
      </c>
      <c r="Q385" s="275">
        <f>Salidas!$M385*Salidas!$O385</f>
        <v>150000</v>
      </c>
      <c r="R385" s="276"/>
      <c r="S385" s="64"/>
      <c r="T385" s="64"/>
      <c r="U385" s="64"/>
      <c r="V385" s="64"/>
      <c r="W385" s="64"/>
      <c r="X385" s="64"/>
      <c r="Y385" s="64"/>
      <c r="Z385" s="64"/>
    </row>
    <row r="386" spans="1:26" ht="15.75" customHeight="1">
      <c r="A386" s="57" t="s">
        <v>118</v>
      </c>
      <c r="B386" s="58" t="str">
        <f>IF(ISERROR(VLOOKUP(Salidas!$A386,Inventario!$A$2:$M$21,2,FALSE)),"",VLOOKUP(Salidas!$A386,Inventario!$A$2:$M$21,2,FALSE))</f>
        <v>Varivax</v>
      </c>
      <c r="C386" s="58" t="str">
        <f>IF(ISERROR(VLOOKUP(Salidas!$A386,Inventario!$A$2:$M$21,3,FALSE)),"",VLOOKUP(Salidas!$A386,Inventario!$A$2:$M$21,3,FALSE))</f>
        <v>Varicela</v>
      </c>
      <c r="D386" s="59" t="str">
        <f>IF(ISERROR(VLOOKUP(Salidas!$A386,Inventario!$A$2:$M$21,4,FALSE)),"",VLOOKUP(Salidas!$A386,Inventario!$A$2:$M$21,4,FALSE))</f>
        <v>IPS FARALLONES</v>
      </c>
      <c r="E386" s="59" t="str">
        <f>IF(ISERROR(VLOOKUP(Salidas!$A386,Inventario!$A$2:$M$21,5,FALSE)),"",VLOOKUP(Salidas!$A386,Inventario!$A$2:$M$21,5,FALSE))</f>
        <v>Merck</v>
      </c>
      <c r="F386" s="60" t="str">
        <f>IF(ISERROR(VLOOKUP(Salidas!$A386,Inventario!$A$2:$M$21,6,FALSE)),"",VLOOKUP(Salidas!$A386,Inventario!$A$2:$M$21,6,FALSE))</f>
        <v>4500</v>
      </c>
      <c r="G386" s="274">
        <f>IF(ISERROR(VLOOKUP(Salidas!$A386,Inventario!$A$2:$M$21,7,FALSE)),,VLOOKUP(Salidas!$A386,Inventario!$A$2:$M$21,7,FALSE))</f>
        <v>1</v>
      </c>
      <c r="H386" s="275">
        <f>IF(ISERROR(VLOOKUP(Salidas!$A386,Inventario!$A$2:$M$21,8,FALSE)),,VLOOKUP(Salidas!$A386,Inventario!$A$2:$M$21,8,FALSE))</f>
        <v>47</v>
      </c>
      <c r="I386" s="275">
        <f>IF(ISERROR(VLOOKUP(Salidas!$A386,Inventario!$A$2:$M$21,9,FALSE)),,VLOOKUP(Salidas!$A386,Inventario!$A$2:$M$21,9,FALSE))</f>
        <v>47</v>
      </c>
      <c r="J386" s="269">
        <v>44628</v>
      </c>
      <c r="K386" s="62" t="s">
        <v>186</v>
      </c>
      <c r="L386" s="270">
        <f>IF(ISERROR(VLOOKUP(Salidas!$K386,Entradas!$H$1:$I$412,2,FALSE)),"",VLOOKUP(Salidas!$K386,Entradas!$H$1:$I$412,2,FALSE))</f>
        <v>45169</v>
      </c>
      <c r="M386" s="63">
        <v>1</v>
      </c>
      <c r="N386" s="276" t="s">
        <v>1928</v>
      </c>
      <c r="O386" s="275">
        <f>IF(Salidas!$N386="Particular",VLOOKUP(Salidas!$A386,'PPTO Conservador'!$D$1:$L$26,8,0),IF(Salidas!$N386="Complementario",VLOOKUP(Salidas!$A386,'PPTO Conservador'!$D$1:$L$26,9,FALSE),))</f>
        <v>150000</v>
      </c>
      <c r="P386" s="275">
        <f>Salidas!$M386*Salidas!$I386</f>
        <v>47</v>
      </c>
      <c r="Q386" s="275">
        <f>Salidas!$M386*Salidas!$O386</f>
        <v>150000</v>
      </c>
      <c r="R386" s="276"/>
      <c r="S386" s="64"/>
      <c r="T386" s="64"/>
      <c r="U386" s="64"/>
      <c r="V386" s="64"/>
      <c r="W386" s="64"/>
      <c r="X386" s="64"/>
      <c r="Y386" s="64"/>
      <c r="Z386" s="64"/>
    </row>
    <row r="387" spans="1:26" ht="15.75" customHeight="1">
      <c r="A387" s="57" t="s">
        <v>118</v>
      </c>
      <c r="B387" s="58" t="str">
        <f>IF(ISERROR(VLOOKUP(Salidas!$A387,Inventario!$A$2:$M$21,2,FALSE)),"",VLOOKUP(Salidas!$A387,Inventario!$A$2:$M$21,2,FALSE))</f>
        <v>Varivax</v>
      </c>
      <c r="C387" s="58" t="str">
        <f>IF(ISERROR(VLOOKUP(Salidas!$A387,Inventario!$A$2:$M$21,3,FALSE)),"",VLOOKUP(Salidas!$A387,Inventario!$A$2:$M$21,3,FALSE))</f>
        <v>Varicela</v>
      </c>
      <c r="D387" s="59" t="str">
        <f>IF(ISERROR(VLOOKUP(Salidas!$A387,Inventario!$A$2:$M$21,4,FALSE)),"",VLOOKUP(Salidas!$A387,Inventario!$A$2:$M$21,4,FALSE))</f>
        <v>IPS FARALLONES</v>
      </c>
      <c r="E387" s="59" t="str">
        <f>IF(ISERROR(VLOOKUP(Salidas!$A387,Inventario!$A$2:$M$21,5,FALSE)),"",VLOOKUP(Salidas!$A387,Inventario!$A$2:$M$21,5,FALSE))</f>
        <v>Merck</v>
      </c>
      <c r="F387" s="60" t="str">
        <f>IF(ISERROR(VLOOKUP(Salidas!$A387,Inventario!$A$2:$M$21,6,FALSE)),"",VLOOKUP(Salidas!$A387,Inventario!$A$2:$M$21,6,FALSE))</f>
        <v>4500</v>
      </c>
      <c r="G387" s="274">
        <f>IF(ISERROR(VLOOKUP(Salidas!$A387,Inventario!$A$2:$M$21,7,FALSE)),,VLOOKUP(Salidas!$A387,Inventario!$A$2:$M$21,7,FALSE))</f>
        <v>1</v>
      </c>
      <c r="H387" s="275">
        <f>IF(ISERROR(VLOOKUP(Salidas!$A387,Inventario!$A$2:$M$21,8,FALSE)),,VLOOKUP(Salidas!$A387,Inventario!$A$2:$M$21,8,FALSE))</f>
        <v>47</v>
      </c>
      <c r="I387" s="275">
        <f>IF(ISERROR(VLOOKUP(Salidas!$A387,Inventario!$A$2:$M$21,9,FALSE)),,VLOOKUP(Salidas!$A387,Inventario!$A$2:$M$21,9,FALSE))</f>
        <v>47</v>
      </c>
      <c r="J387" s="269">
        <v>44630</v>
      </c>
      <c r="K387" s="62" t="s">
        <v>186</v>
      </c>
      <c r="L387" s="270">
        <f>IF(ISERROR(VLOOKUP(Salidas!$K387,Entradas!$H$1:$I$412,2,FALSE)),"",VLOOKUP(Salidas!$K387,Entradas!$H$1:$I$412,2,FALSE))</f>
        <v>45169</v>
      </c>
      <c r="M387" s="63">
        <v>1</v>
      </c>
      <c r="N387" s="276" t="s">
        <v>1928</v>
      </c>
      <c r="O387" s="275">
        <f>IF(Salidas!$N387="Particular",VLOOKUP(Salidas!$A387,'PPTO Conservador'!$D$1:$L$26,8,0),IF(Salidas!$N387="Complementario",VLOOKUP(Salidas!$A387,'PPTO Conservador'!$D$1:$L$26,9,FALSE),))</f>
        <v>150000</v>
      </c>
      <c r="P387" s="275">
        <f>Salidas!$M387*Salidas!$I387</f>
        <v>47</v>
      </c>
      <c r="Q387" s="275">
        <f>Salidas!$M387*Salidas!$O387</f>
        <v>150000</v>
      </c>
      <c r="R387" s="276"/>
      <c r="S387" s="64"/>
      <c r="T387" s="64"/>
      <c r="U387" s="64"/>
      <c r="V387" s="64"/>
      <c r="W387" s="64"/>
      <c r="X387" s="64"/>
      <c r="Y387" s="64"/>
      <c r="Z387" s="64"/>
    </row>
    <row r="388" spans="1:26" ht="15.75" customHeight="1">
      <c r="A388" s="57" t="s">
        <v>104</v>
      </c>
      <c r="B388" s="58" t="str">
        <f>IF(ISERROR(VLOOKUP(Salidas!$A388,Inventario!$A$2:$M$21,2,FALSE)),"",VLOOKUP(Salidas!$A388,Inventario!$A$2:$M$21,2,FALSE))</f>
        <v>Boostrix</v>
      </c>
      <c r="C388" s="58" t="str">
        <f>IF(ISERROR(VLOOKUP(Salidas!$A388,Inventario!$A$2:$M$21,3,FALSE)),"",VLOOKUP(Salidas!$A388,Inventario!$A$2:$M$21,3,FALSE))</f>
        <v>DPT</v>
      </c>
      <c r="D388" s="59" t="str">
        <f>IF(ISERROR(VLOOKUP(Salidas!$A388,Inventario!$A$2:$M$21,4,FALSE)),"",VLOOKUP(Salidas!$A388,Inventario!$A$2:$M$21,4,FALSE))</f>
        <v>IPS FARALLONES</v>
      </c>
      <c r="E388" s="59" t="str">
        <f>IF(ISERROR(VLOOKUP(Salidas!$A388,Inventario!$A$2:$M$21,5,FALSE)),"",VLOOKUP(Salidas!$A388,Inventario!$A$2:$M$21,5,FALSE))</f>
        <v>Glaxo</v>
      </c>
      <c r="F388" s="60" t="str">
        <f>IF(ISERROR(VLOOKUP(Salidas!$A388,Inventario!$A$2:$M$21,6,FALSE)),"",VLOOKUP(Salidas!$A388,Inventario!$A$2:$M$21,6,FALSE))</f>
        <v>300</v>
      </c>
      <c r="G388" s="274">
        <f>IF(ISERROR(VLOOKUP(Salidas!$A388,Inventario!$A$2:$M$21,7,FALSE)),,VLOOKUP(Salidas!$A388,Inventario!$A$2:$M$21,7,FALSE))</f>
        <v>1</v>
      </c>
      <c r="H388" s="275">
        <f>IF(ISERROR(VLOOKUP(Salidas!$A388,Inventario!$A$2:$M$21,8,FALSE)),,VLOOKUP(Salidas!$A388,Inventario!$A$2:$M$21,8,FALSE))</f>
        <v>17</v>
      </c>
      <c r="I388" s="275">
        <f>IF(ISERROR(VLOOKUP(Salidas!$A388,Inventario!$A$2:$M$21,9,FALSE)),,VLOOKUP(Salidas!$A388,Inventario!$A$2:$M$21,9,FALSE))</f>
        <v>17</v>
      </c>
      <c r="J388" s="269">
        <v>44630</v>
      </c>
      <c r="K388" s="62" t="s">
        <v>164</v>
      </c>
      <c r="L388" s="270">
        <f>IF(ISERROR(VLOOKUP(Salidas!$K388,Entradas!$H$1:$I$412,2,FALSE)),"",VLOOKUP(Salidas!$K388,Entradas!$H$1:$I$412,2,FALSE))</f>
        <v>44834</v>
      </c>
      <c r="M388" s="63">
        <v>1</v>
      </c>
      <c r="N388" s="276" t="s">
        <v>1928</v>
      </c>
      <c r="O388" s="275">
        <f>IF(Salidas!$N388="Particular",VLOOKUP(Salidas!$A388,'PPTO Conservador'!$D$1:$L$26,8,0),IF(Salidas!$N388="Complementario",VLOOKUP(Salidas!$A388,'PPTO Conservador'!$D$1:$L$26,9,FALSE),))</f>
        <v>100000</v>
      </c>
      <c r="P388" s="275">
        <f>Salidas!$M388*Salidas!$I388</f>
        <v>17</v>
      </c>
      <c r="Q388" s="275">
        <f>Salidas!$M388*Salidas!$O388</f>
        <v>100000</v>
      </c>
      <c r="R388" s="276"/>
      <c r="S388" s="64"/>
      <c r="T388" s="64"/>
      <c r="U388" s="64"/>
      <c r="V388" s="64"/>
      <c r="W388" s="64"/>
      <c r="X388" s="64"/>
      <c r="Y388" s="64"/>
      <c r="Z388" s="64"/>
    </row>
    <row r="389" spans="1:26" ht="15.75" customHeight="1">
      <c r="A389" s="57" t="s">
        <v>47</v>
      </c>
      <c r="B389" s="58" t="str">
        <f>IF(ISERROR(VLOOKUP(Salidas!$A389,Inventario!$A$2:$M$21,2,FALSE)),"",VLOOKUP(Salidas!$A389,Inventario!$A$2:$M$21,2,FALSE))</f>
        <v>Nimenrix</v>
      </c>
      <c r="C389" s="58" t="str">
        <f>IF(ISERROR(VLOOKUP(Salidas!$A389,Inventario!$A$2:$M$21,3,FALSE)),"",VLOOKUP(Salidas!$A389,Inventario!$A$2:$M$21,3,FALSE))</f>
        <v>Meningococo</v>
      </c>
      <c r="D389" s="59" t="str">
        <f>IF(ISERROR(VLOOKUP(Salidas!$A389,Inventario!$A$2:$M$21,4,FALSE)),"",VLOOKUP(Salidas!$A389,Inventario!$A$2:$M$21,4,FALSE))</f>
        <v>Cobo Medical</v>
      </c>
      <c r="E389" s="59" t="str">
        <f>IF(ISERROR(VLOOKUP(Salidas!$A389,Inventario!$A$2:$M$21,5,FALSE)),"",VLOOKUP(Salidas!$A389,Inventario!$A$2:$M$21,5,FALSE))</f>
        <v>Pfizer</v>
      </c>
      <c r="F389" s="60" t="str">
        <f>IF(ISERROR(VLOOKUP(Salidas!$A389,Inventario!$A$2:$M$21,6,FALSE)),"",VLOOKUP(Salidas!$A389,Inventario!$A$2:$M$21,6,FALSE))</f>
        <v>3904</v>
      </c>
      <c r="G389" s="274">
        <f>IF(ISERROR(VLOOKUP(Salidas!$A389,Inventario!$A$2:$M$21,7,FALSE)),,VLOOKUP(Salidas!$A389,Inventario!$A$2:$M$21,7,FALSE))</f>
        <v>1</v>
      </c>
      <c r="H389" s="275">
        <f>IF(ISERROR(VLOOKUP(Salidas!$A389,Inventario!$A$2:$M$21,8,FALSE)),,VLOOKUP(Salidas!$A389,Inventario!$A$2:$M$21,8,FALSE))</f>
        <v>427</v>
      </c>
      <c r="I389" s="275">
        <f>IF(ISERROR(VLOOKUP(Salidas!$A389,Inventario!$A$2:$M$21,9,FALSE)),,VLOOKUP(Salidas!$A389,Inventario!$A$2:$M$21,9,FALSE))</f>
        <v>427</v>
      </c>
      <c r="J389" s="269">
        <v>44630</v>
      </c>
      <c r="K389" s="62" t="s">
        <v>173</v>
      </c>
      <c r="L389" s="270">
        <f>IF(ISERROR(VLOOKUP(Salidas!$K389,Entradas!$H$1:$I$412,2,FALSE)),"",VLOOKUP(Salidas!$K389,Entradas!$H$1:$I$412,2,FALSE))</f>
        <v>45077</v>
      </c>
      <c r="M389" s="63">
        <v>1</v>
      </c>
      <c r="N389" s="276" t="s">
        <v>1928</v>
      </c>
      <c r="O389" s="275">
        <f>IF(Salidas!$N389="Particular",VLOOKUP(Salidas!$A389,'PPTO Conservador'!$D$1:$L$26,8,0),IF(Salidas!$N389="Complementario",VLOOKUP(Salidas!$A389,'PPTO Conservador'!$D$1:$L$26,9,FALSE),))</f>
        <v>170000</v>
      </c>
      <c r="P389" s="275">
        <f>Salidas!$M389*Salidas!$I389</f>
        <v>427</v>
      </c>
      <c r="Q389" s="275">
        <f>Salidas!$M389*Salidas!$O389</f>
        <v>170000</v>
      </c>
      <c r="R389" s="276"/>
      <c r="S389" s="64"/>
      <c r="T389" s="64"/>
      <c r="U389" s="64"/>
      <c r="V389" s="64"/>
      <c r="W389" s="64"/>
      <c r="X389" s="64"/>
      <c r="Y389" s="64"/>
      <c r="Z389" s="64"/>
    </row>
    <row r="390" spans="1:26" ht="15.75" customHeight="1">
      <c r="A390" s="57" t="s">
        <v>77</v>
      </c>
      <c r="B390" s="58" t="str">
        <f>IF(ISERROR(VLOOKUP(Salidas!$A390,Inventario!$A$2:$M$21,2,FALSE)),"",VLOOKUP(Salidas!$A390,Inventario!$A$2:$M$21,2,FALSE))</f>
        <v>Hexaxim</v>
      </c>
      <c r="C390" s="58" t="str">
        <f>IF(ISERROR(VLOOKUP(Salidas!$A390,Inventario!$A$2:$M$21,3,FALSE)),"",VLOOKUP(Salidas!$A390,Inventario!$A$2:$M$21,3,FALSE))</f>
        <v>DPAT + VPI + HIB + HB</v>
      </c>
      <c r="D390" s="59" t="str">
        <f>IF(ISERROR(VLOOKUP(Salidas!$A390,Inventario!$A$2:$M$21,4,FALSE)),"",VLOOKUP(Salidas!$A390,Inventario!$A$2:$M$21,4,FALSE))</f>
        <v>IPS FARALLONES</v>
      </c>
      <c r="E390" s="59" t="str">
        <f>IF(ISERROR(VLOOKUP(Salidas!$A390,Inventario!$A$2:$M$21,5,FALSE)),"",VLOOKUP(Salidas!$A390,Inventario!$A$2:$M$21,5,FALSE))</f>
        <v>Sanofi</v>
      </c>
      <c r="F390" s="60" t="str">
        <f>IF(ISERROR(VLOOKUP(Salidas!$A390,Inventario!$A$2:$M$21,6,FALSE)),"",VLOOKUP(Salidas!$A390,Inventario!$A$2:$M$21,6,FALSE))</f>
        <v>3800</v>
      </c>
      <c r="G390" s="274">
        <f>IF(ISERROR(VLOOKUP(Salidas!$A390,Inventario!$A$2:$M$21,7,FALSE)),,VLOOKUP(Salidas!$A390,Inventario!$A$2:$M$21,7,FALSE))</f>
        <v>1</v>
      </c>
      <c r="H390" s="275">
        <f>IF(ISERROR(VLOOKUP(Salidas!$A390,Inventario!$A$2:$M$21,8,FALSE)),,VLOOKUP(Salidas!$A390,Inventario!$A$2:$M$21,8,FALSE))</f>
        <v>127</v>
      </c>
      <c r="I390" s="275">
        <f>IF(ISERROR(VLOOKUP(Salidas!$A390,Inventario!$A$2:$M$21,9,FALSE)),,VLOOKUP(Salidas!$A390,Inventario!$A$2:$M$21,9,FALSE))</f>
        <v>127</v>
      </c>
      <c r="J390" s="269">
        <v>44631</v>
      </c>
      <c r="K390" s="62" t="s">
        <v>191</v>
      </c>
      <c r="L390" s="270">
        <f>IF(ISERROR(VLOOKUP(Salidas!$K390,Entradas!$H$1:$I$412,2,FALSE)),"",VLOOKUP(Salidas!$K390,Entradas!$H$1:$I$412,2,FALSE))</f>
        <v>44804</v>
      </c>
      <c r="M390" s="63">
        <v>1</v>
      </c>
      <c r="N390" s="276" t="s">
        <v>375</v>
      </c>
      <c r="O390" s="275">
        <f>IF(Salidas!$N390="Particular",VLOOKUP(Salidas!$A390,'PPTO Conservador'!$D$1:$L$26,8,0),IF(Salidas!$N390="Complementario",VLOOKUP(Salidas!$A390,'PPTO Conservador'!$D$1:$L$26,9,FALSE),))</f>
        <v>220000</v>
      </c>
      <c r="P390" s="275">
        <f>Salidas!$M390*Salidas!$I390</f>
        <v>127</v>
      </c>
      <c r="Q390" s="275">
        <f>Salidas!$M390*Salidas!$O390</f>
        <v>220000</v>
      </c>
      <c r="R390" s="276"/>
      <c r="S390" s="64"/>
      <c r="T390" s="64"/>
      <c r="U390" s="64"/>
      <c r="V390" s="64"/>
      <c r="W390" s="64"/>
      <c r="X390" s="64"/>
      <c r="Y390" s="64"/>
      <c r="Z390" s="64"/>
    </row>
    <row r="391" spans="1:26" ht="15.75" customHeight="1">
      <c r="A391" s="57" t="s">
        <v>51</v>
      </c>
      <c r="B391" s="58" t="str">
        <f>IF(ISERROR(VLOOKUP(Salidas!$A391,Inventario!$A$2:$M$21,2,FALSE)),"",VLOOKUP(Salidas!$A391,Inventario!$A$2:$M$21,2,FALSE))</f>
        <v/>
      </c>
      <c r="C391" s="58" t="str">
        <f>IF(ISERROR(VLOOKUP(Salidas!$A391,Inventario!$A$2:$M$21,3,FALSE)),"",VLOOKUP(Salidas!$A391,Inventario!$A$2:$M$21,3,FALSE))</f>
        <v/>
      </c>
      <c r="D391" s="59" t="str">
        <f>IF(ISERROR(VLOOKUP(Salidas!$A391,Inventario!$A$2:$M$21,4,FALSE)),"",VLOOKUP(Salidas!$A391,Inventario!$A$2:$M$21,4,FALSE))</f>
        <v/>
      </c>
      <c r="E391" s="59" t="str">
        <f>IF(ISERROR(VLOOKUP(Salidas!$A391,Inventario!$A$2:$M$21,5,FALSE)),"",VLOOKUP(Salidas!$A391,Inventario!$A$2:$M$21,5,FALSE))</f>
        <v/>
      </c>
      <c r="F391" s="60" t="str">
        <f>IF(ISERROR(VLOOKUP(Salidas!$A391,Inventario!$A$2:$M$21,6,FALSE)),"",VLOOKUP(Salidas!$A391,Inventario!$A$2:$M$21,6,FALSE))</f>
        <v/>
      </c>
      <c r="G391" s="274">
        <f>IF(ISERROR(VLOOKUP(Salidas!$A391,Inventario!$A$2:$M$21,7,FALSE)),,VLOOKUP(Salidas!$A391,Inventario!$A$2:$M$21,7,FALSE))</f>
        <v>0</v>
      </c>
      <c r="H391" s="275">
        <f>IF(ISERROR(VLOOKUP(Salidas!$A391,Inventario!$A$2:$M$21,8,FALSE)),,VLOOKUP(Salidas!$A391,Inventario!$A$2:$M$21,8,FALSE))</f>
        <v>0</v>
      </c>
      <c r="I391" s="275">
        <f>IF(ISERROR(VLOOKUP(Salidas!$A391,Inventario!$A$2:$M$21,9,FALSE)),,VLOOKUP(Salidas!$A391,Inventario!$A$2:$M$21,9,FALSE))</f>
        <v>0</v>
      </c>
      <c r="J391" s="269">
        <v>44631</v>
      </c>
      <c r="K391" s="62" t="s">
        <v>192</v>
      </c>
      <c r="L391" s="270">
        <f>IF(ISERROR(VLOOKUP(Salidas!$K391,Entradas!$H$1:$I$412,2,FALSE)),"",VLOOKUP(Salidas!$K391,Entradas!$H$1:$I$412,2,FALSE))</f>
        <v>45199</v>
      </c>
      <c r="M391" s="63">
        <v>1</v>
      </c>
      <c r="N391" s="276" t="s">
        <v>375</v>
      </c>
      <c r="O391" s="275">
        <f>IF(Salidas!$N391="Particular",VLOOKUP(Salidas!$A391,'PPTO Conservador'!$D$1:$L$26,8,0),IF(Salidas!$N391="Complementario",VLOOKUP(Salidas!$A391,'PPTO Conservador'!$D$1:$L$26,9,FALSE),))</f>
        <v>235000</v>
      </c>
      <c r="P391" s="275">
        <f>Salidas!$M391*Salidas!$I391</f>
        <v>0</v>
      </c>
      <c r="Q391" s="275">
        <f>Salidas!$M391*Salidas!$O391</f>
        <v>235000</v>
      </c>
      <c r="R391" s="276"/>
      <c r="S391" s="64"/>
      <c r="T391" s="64"/>
      <c r="U391" s="64"/>
      <c r="V391" s="64"/>
      <c r="W391" s="64"/>
      <c r="X391" s="64"/>
      <c r="Y391" s="64"/>
      <c r="Z391" s="64"/>
    </row>
    <row r="392" spans="1:26" ht="15.75" customHeight="1">
      <c r="A392" s="57" t="s">
        <v>96</v>
      </c>
      <c r="B392" s="58" t="str">
        <f>IF(ISERROR(VLOOKUP(Salidas!$A392,Inventario!$A$2:$M$21,2,FALSE)),"",VLOOKUP(Salidas!$A392,Inventario!$A$2:$M$21,2,FALSE))</f>
        <v>Rotateq</v>
      </c>
      <c r="C392" s="58" t="str">
        <f>IF(ISERROR(VLOOKUP(Salidas!$A392,Inventario!$A$2:$M$21,3,FALSE)),"",VLOOKUP(Salidas!$A392,Inventario!$A$2:$M$21,3,FALSE))</f>
        <v>Rotavirus Vivo Atenuado</v>
      </c>
      <c r="D392" s="59" t="str">
        <f>IF(ISERROR(VLOOKUP(Salidas!$A392,Inventario!$A$2:$M$21,4,FALSE)),"",VLOOKUP(Salidas!$A392,Inventario!$A$2:$M$21,4,FALSE))</f>
        <v>IPS FARALLONES</v>
      </c>
      <c r="E392" s="59" t="str">
        <f>IF(ISERROR(VLOOKUP(Salidas!$A392,Inventario!$A$2:$M$21,5,FALSE)),"",VLOOKUP(Salidas!$A392,Inventario!$A$2:$M$21,5,FALSE))</f>
        <v>Merck</v>
      </c>
      <c r="F392" s="60" t="str">
        <f>IF(ISERROR(VLOOKUP(Salidas!$A392,Inventario!$A$2:$M$21,6,FALSE)),"",VLOOKUP(Salidas!$A392,Inventario!$A$2:$M$21,6,FALSE))</f>
        <v>1800</v>
      </c>
      <c r="G392" s="274">
        <f>IF(ISERROR(VLOOKUP(Salidas!$A392,Inventario!$A$2:$M$21,7,FALSE)),,VLOOKUP(Salidas!$A392,Inventario!$A$2:$M$21,7,FALSE))</f>
        <v>1</v>
      </c>
      <c r="H392" s="275">
        <f>IF(ISERROR(VLOOKUP(Salidas!$A392,Inventario!$A$2:$M$21,8,FALSE)),,VLOOKUP(Salidas!$A392,Inventario!$A$2:$M$21,8,FALSE))</f>
        <v>109</v>
      </c>
      <c r="I392" s="275">
        <f>IF(ISERROR(VLOOKUP(Salidas!$A392,Inventario!$A$2:$M$21,9,FALSE)),,VLOOKUP(Salidas!$A392,Inventario!$A$2:$M$21,9,FALSE))</f>
        <v>109</v>
      </c>
      <c r="J392" s="269">
        <v>44631</v>
      </c>
      <c r="K392" s="62" t="s">
        <v>182</v>
      </c>
      <c r="L392" s="270">
        <f>IF(ISERROR(VLOOKUP(Salidas!$K392,Entradas!$H$1:$I$412,2,FALSE)),"",VLOOKUP(Salidas!$K392,Entradas!$H$1:$I$412,2,FALSE))</f>
        <v>44973</v>
      </c>
      <c r="M392" s="63">
        <v>1</v>
      </c>
      <c r="N392" s="276" t="s">
        <v>375</v>
      </c>
      <c r="O392" s="275">
        <f>IF(Salidas!$N392="Particular",VLOOKUP(Salidas!$A392,'PPTO Conservador'!$D$1:$L$26,8,0),IF(Salidas!$N392="Complementario",VLOOKUP(Salidas!$A392,'PPTO Conservador'!$D$1:$L$26,9,FALSE),))</f>
        <v>210000</v>
      </c>
      <c r="P392" s="275">
        <f>Salidas!$M392*Salidas!$I392</f>
        <v>109</v>
      </c>
      <c r="Q392" s="275">
        <f>Salidas!$M392*Salidas!$O392</f>
        <v>210000</v>
      </c>
      <c r="R392" s="276"/>
      <c r="S392" s="64"/>
      <c r="T392" s="64"/>
      <c r="U392" s="64"/>
      <c r="V392" s="64"/>
      <c r="W392" s="64"/>
      <c r="X392" s="64"/>
      <c r="Y392" s="64"/>
      <c r="Z392" s="64"/>
    </row>
    <row r="393" spans="1:26" ht="15.75" customHeight="1">
      <c r="A393" s="57" t="s">
        <v>47</v>
      </c>
      <c r="B393" s="58" t="str">
        <f>IF(ISERROR(VLOOKUP(Salidas!$A393,Inventario!$A$2:$M$21,2,FALSE)),"",VLOOKUP(Salidas!$A393,Inventario!$A$2:$M$21,2,FALSE))</f>
        <v>Nimenrix</v>
      </c>
      <c r="C393" s="58" t="str">
        <f>IF(ISERROR(VLOOKUP(Salidas!$A393,Inventario!$A$2:$M$21,3,FALSE)),"",VLOOKUP(Salidas!$A393,Inventario!$A$2:$M$21,3,FALSE))</f>
        <v>Meningococo</v>
      </c>
      <c r="D393" s="59" t="str">
        <f>IF(ISERROR(VLOOKUP(Salidas!$A393,Inventario!$A$2:$M$21,4,FALSE)),"",VLOOKUP(Salidas!$A393,Inventario!$A$2:$M$21,4,FALSE))</f>
        <v>Cobo Medical</v>
      </c>
      <c r="E393" s="59" t="str">
        <f>IF(ISERROR(VLOOKUP(Salidas!$A393,Inventario!$A$2:$M$21,5,FALSE)),"",VLOOKUP(Salidas!$A393,Inventario!$A$2:$M$21,5,FALSE))</f>
        <v>Pfizer</v>
      </c>
      <c r="F393" s="60" t="str">
        <f>IF(ISERROR(VLOOKUP(Salidas!$A393,Inventario!$A$2:$M$21,6,FALSE)),"",VLOOKUP(Salidas!$A393,Inventario!$A$2:$M$21,6,FALSE))</f>
        <v>3904</v>
      </c>
      <c r="G393" s="274">
        <f>IF(ISERROR(VLOOKUP(Salidas!$A393,Inventario!$A$2:$M$21,7,FALSE)),,VLOOKUP(Salidas!$A393,Inventario!$A$2:$M$21,7,FALSE))</f>
        <v>1</v>
      </c>
      <c r="H393" s="275">
        <f>IF(ISERROR(VLOOKUP(Salidas!$A393,Inventario!$A$2:$M$21,8,FALSE)),,VLOOKUP(Salidas!$A393,Inventario!$A$2:$M$21,8,FALSE))</f>
        <v>427</v>
      </c>
      <c r="I393" s="275">
        <f>IF(ISERROR(VLOOKUP(Salidas!$A393,Inventario!$A$2:$M$21,9,FALSE)),,VLOOKUP(Salidas!$A393,Inventario!$A$2:$M$21,9,FALSE))</f>
        <v>427</v>
      </c>
      <c r="J393" s="269">
        <v>44632</v>
      </c>
      <c r="K393" s="62" t="s">
        <v>173</v>
      </c>
      <c r="L393" s="270">
        <f>IF(ISERROR(VLOOKUP(Salidas!$K393,Entradas!$H$1:$I$412,2,FALSE)),"",VLOOKUP(Salidas!$K393,Entradas!$H$1:$I$412,2,FALSE))</f>
        <v>45077</v>
      </c>
      <c r="M393" s="63">
        <v>1</v>
      </c>
      <c r="N393" s="276" t="s">
        <v>375</v>
      </c>
      <c r="O393" s="275">
        <f>IF(Salidas!$N393="Particular",VLOOKUP(Salidas!$A393,'PPTO Conservador'!$D$1:$L$26,8,0),IF(Salidas!$N393="Complementario",VLOOKUP(Salidas!$A393,'PPTO Conservador'!$D$1:$L$26,9,FALSE),))</f>
        <v>200000</v>
      </c>
      <c r="P393" s="275">
        <f>Salidas!$M393*Salidas!$I393</f>
        <v>427</v>
      </c>
      <c r="Q393" s="275">
        <f>Salidas!$M393*Salidas!$O393</f>
        <v>200000</v>
      </c>
      <c r="R393" s="276"/>
      <c r="S393" s="64"/>
      <c r="T393" s="64"/>
      <c r="U393" s="64"/>
      <c r="V393" s="64"/>
      <c r="W393" s="64"/>
      <c r="X393" s="64"/>
      <c r="Y393" s="64"/>
      <c r="Z393" s="64"/>
    </row>
    <row r="394" spans="1:26" ht="15.75" customHeight="1">
      <c r="A394" s="57" t="s">
        <v>47</v>
      </c>
      <c r="B394" s="58" t="str">
        <f>IF(ISERROR(VLOOKUP(Salidas!$A394,Inventario!$A$2:$M$21,2,FALSE)),"",VLOOKUP(Salidas!$A394,Inventario!$A$2:$M$21,2,FALSE))</f>
        <v>Nimenrix</v>
      </c>
      <c r="C394" s="58" t="str">
        <f>IF(ISERROR(VLOOKUP(Salidas!$A394,Inventario!$A$2:$M$21,3,FALSE)),"",VLOOKUP(Salidas!$A394,Inventario!$A$2:$M$21,3,FALSE))</f>
        <v>Meningococo</v>
      </c>
      <c r="D394" s="59" t="str">
        <f>IF(ISERROR(VLOOKUP(Salidas!$A394,Inventario!$A$2:$M$21,4,FALSE)),"",VLOOKUP(Salidas!$A394,Inventario!$A$2:$M$21,4,FALSE))</f>
        <v>Cobo Medical</v>
      </c>
      <c r="E394" s="59" t="str">
        <f>IF(ISERROR(VLOOKUP(Salidas!$A394,Inventario!$A$2:$M$21,5,FALSE)),"",VLOOKUP(Salidas!$A394,Inventario!$A$2:$M$21,5,FALSE))</f>
        <v>Pfizer</v>
      </c>
      <c r="F394" s="60" t="str">
        <f>IF(ISERROR(VLOOKUP(Salidas!$A394,Inventario!$A$2:$M$21,6,FALSE)),"",VLOOKUP(Salidas!$A394,Inventario!$A$2:$M$21,6,FALSE))</f>
        <v>3904</v>
      </c>
      <c r="G394" s="274">
        <f>IF(ISERROR(VLOOKUP(Salidas!$A394,Inventario!$A$2:$M$21,7,FALSE)),,VLOOKUP(Salidas!$A394,Inventario!$A$2:$M$21,7,FALSE))</f>
        <v>1</v>
      </c>
      <c r="H394" s="275">
        <f>IF(ISERROR(VLOOKUP(Salidas!$A394,Inventario!$A$2:$M$21,8,FALSE)),,VLOOKUP(Salidas!$A394,Inventario!$A$2:$M$21,8,FALSE))</f>
        <v>427</v>
      </c>
      <c r="I394" s="275">
        <f>IF(ISERROR(VLOOKUP(Salidas!$A394,Inventario!$A$2:$M$21,9,FALSE)),,VLOOKUP(Salidas!$A394,Inventario!$A$2:$M$21,9,FALSE))</f>
        <v>427</v>
      </c>
      <c r="J394" s="269">
        <v>44635</v>
      </c>
      <c r="K394" s="62" t="s">
        <v>173</v>
      </c>
      <c r="L394" s="270">
        <f>IF(ISERROR(VLOOKUP(Salidas!$K394,Entradas!$H$1:$I$412,2,FALSE)),"",VLOOKUP(Salidas!$K394,Entradas!$H$1:$I$412,2,FALSE))</f>
        <v>45077</v>
      </c>
      <c r="M394" s="63">
        <v>1</v>
      </c>
      <c r="N394" s="276" t="s">
        <v>1928</v>
      </c>
      <c r="O394" s="275">
        <f>IF(Salidas!$N394="Particular",VLOOKUP(Salidas!$A394,'PPTO Conservador'!$D$1:$L$26,8,0),IF(Salidas!$N394="Complementario",VLOOKUP(Salidas!$A394,'PPTO Conservador'!$D$1:$L$26,9,FALSE),))</f>
        <v>170000</v>
      </c>
      <c r="P394" s="275">
        <f>Salidas!$M394*Salidas!$I394</f>
        <v>427</v>
      </c>
      <c r="Q394" s="275">
        <f>Salidas!$M394*Salidas!$O394</f>
        <v>170000</v>
      </c>
      <c r="R394" s="276"/>
      <c r="S394" s="64"/>
      <c r="T394" s="64"/>
      <c r="U394" s="64"/>
      <c r="V394" s="64"/>
      <c r="W394" s="64"/>
      <c r="X394" s="64"/>
      <c r="Y394" s="64"/>
      <c r="Z394" s="64"/>
    </row>
    <row r="395" spans="1:26" ht="15.75" customHeight="1">
      <c r="A395" s="57" t="s">
        <v>85</v>
      </c>
      <c r="B395" s="58" t="str">
        <f>IF(ISERROR(VLOOKUP(Salidas!$A395,Inventario!$A$2:$M$21,2,FALSE)),"",VLOOKUP(Salidas!$A395,Inventario!$A$2:$M$21,2,FALSE))</f>
        <v xml:space="preserve">Avaxim 80 </v>
      </c>
      <c r="C395" s="58" t="str">
        <f>IF(ISERROR(VLOOKUP(Salidas!$A395,Inventario!$A$2:$M$21,3,FALSE)),"",VLOOKUP(Salidas!$A395,Inventario!$A$2:$M$21,3,FALSE))</f>
        <v>Hepatitis A niño</v>
      </c>
      <c r="D395" s="59" t="str">
        <f>IF(ISERROR(VLOOKUP(Salidas!$A395,Inventario!$A$2:$M$21,4,FALSE)),"",VLOOKUP(Salidas!$A395,Inventario!$A$2:$M$21,4,FALSE))</f>
        <v>IPS FARALLONES</v>
      </c>
      <c r="E395" s="59" t="str">
        <f>IF(ISERROR(VLOOKUP(Salidas!$A395,Inventario!$A$2:$M$21,5,FALSE)),"",VLOOKUP(Salidas!$A395,Inventario!$A$2:$M$21,5,FALSE))</f>
        <v>Sanofi</v>
      </c>
      <c r="F395" s="60" t="str">
        <f>IF(ISERROR(VLOOKUP(Salidas!$A395,Inventario!$A$2:$M$21,6,FALSE)),"",VLOOKUP(Salidas!$A395,Inventario!$A$2:$M$21,6,FALSE))</f>
        <v>2500</v>
      </c>
      <c r="G395" s="274">
        <f>IF(ISERROR(VLOOKUP(Salidas!$A395,Inventario!$A$2:$M$21,7,FALSE)),,VLOOKUP(Salidas!$A395,Inventario!$A$2:$M$21,7,FALSE))</f>
        <v>1</v>
      </c>
      <c r="H395" s="275">
        <f>IF(ISERROR(VLOOKUP(Salidas!$A395,Inventario!$A$2:$M$21,8,FALSE)),,VLOOKUP(Salidas!$A395,Inventario!$A$2:$M$21,8,FALSE))</f>
        <v>153</v>
      </c>
      <c r="I395" s="275">
        <f>IF(ISERROR(VLOOKUP(Salidas!$A395,Inventario!$A$2:$M$21,9,FALSE)),,VLOOKUP(Salidas!$A395,Inventario!$A$2:$M$21,9,FALSE))</f>
        <v>153</v>
      </c>
      <c r="J395" s="269">
        <v>44635</v>
      </c>
      <c r="K395" s="62" t="s">
        <v>183</v>
      </c>
      <c r="L395" s="270">
        <f>IF(ISERROR(VLOOKUP(Salidas!$K395,Entradas!$H$1:$I$412,2,FALSE)),"",VLOOKUP(Salidas!$K395,Entradas!$H$1:$I$412,2,FALSE))</f>
        <v>44957</v>
      </c>
      <c r="M395" s="63">
        <v>1</v>
      </c>
      <c r="N395" s="276" t="s">
        <v>375</v>
      </c>
      <c r="O395" s="275">
        <f>IF(Salidas!$N395="Particular",VLOOKUP(Salidas!$A395,'PPTO Conservador'!$D$1:$L$26,8,0),IF(Salidas!$N395="Complementario",VLOOKUP(Salidas!$A395,'PPTO Conservador'!$D$1:$L$26,9,FALSE),))</f>
        <v>150000</v>
      </c>
      <c r="P395" s="275">
        <f>Salidas!$M395*Salidas!$I395</f>
        <v>153</v>
      </c>
      <c r="Q395" s="275">
        <f>Salidas!$M395*Salidas!$O395</f>
        <v>150000</v>
      </c>
      <c r="R395" s="276"/>
      <c r="S395" s="64"/>
      <c r="T395" s="64"/>
      <c r="U395" s="64"/>
      <c r="V395" s="64"/>
      <c r="W395" s="64"/>
      <c r="X395" s="64"/>
      <c r="Y395" s="64"/>
      <c r="Z395" s="64"/>
    </row>
    <row r="396" spans="1:26" ht="15.75" customHeight="1">
      <c r="A396" s="57" t="s">
        <v>47</v>
      </c>
      <c r="B396" s="58" t="str">
        <f>IF(ISERROR(VLOOKUP(Salidas!$A396,Inventario!$A$2:$M$21,2,FALSE)),"",VLOOKUP(Salidas!$A396,Inventario!$A$2:$M$21,2,FALSE))</f>
        <v>Nimenrix</v>
      </c>
      <c r="C396" s="58" t="str">
        <f>IF(ISERROR(VLOOKUP(Salidas!$A396,Inventario!$A$2:$M$21,3,FALSE)),"",VLOOKUP(Salidas!$A396,Inventario!$A$2:$M$21,3,FALSE))</f>
        <v>Meningococo</v>
      </c>
      <c r="D396" s="59" t="str">
        <f>IF(ISERROR(VLOOKUP(Salidas!$A396,Inventario!$A$2:$M$21,4,FALSE)),"",VLOOKUP(Salidas!$A396,Inventario!$A$2:$M$21,4,FALSE))</f>
        <v>Cobo Medical</v>
      </c>
      <c r="E396" s="59" t="str">
        <f>IF(ISERROR(VLOOKUP(Salidas!$A396,Inventario!$A$2:$M$21,5,FALSE)),"",VLOOKUP(Salidas!$A396,Inventario!$A$2:$M$21,5,FALSE))</f>
        <v>Pfizer</v>
      </c>
      <c r="F396" s="60" t="str">
        <f>IF(ISERROR(VLOOKUP(Salidas!$A396,Inventario!$A$2:$M$21,6,FALSE)),"",VLOOKUP(Salidas!$A396,Inventario!$A$2:$M$21,6,FALSE))</f>
        <v>3904</v>
      </c>
      <c r="G396" s="274">
        <f>IF(ISERROR(VLOOKUP(Salidas!$A396,Inventario!$A$2:$M$21,7,FALSE)),,VLOOKUP(Salidas!$A396,Inventario!$A$2:$M$21,7,FALSE))</f>
        <v>1</v>
      </c>
      <c r="H396" s="275">
        <f>IF(ISERROR(VLOOKUP(Salidas!$A396,Inventario!$A$2:$M$21,8,FALSE)),,VLOOKUP(Salidas!$A396,Inventario!$A$2:$M$21,8,FALSE))</f>
        <v>427</v>
      </c>
      <c r="I396" s="275">
        <f>IF(ISERROR(VLOOKUP(Salidas!$A396,Inventario!$A$2:$M$21,9,FALSE)),,VLOOKUP(Salidas!$A396,Inventario!$A$2:$M$21,9,FALSE))</f>
        <v>427</v>
      </c>
      <c r="J396" s="269">
        <v>44635</v>
      </c>
      <c r="K396" s="62" t="s">
        <v>173</v>
      </c>
      <c r="L396" s="270">
        <f>IF(ISERROR(VLOOKUP(Salidas!$K396,Entradas!$H$1:$I$412,2,FALSE)),"",VLOOKUP(Salidas!$K396,Entradas!$H$1:$I$412,2,FALSE))</f>
        <v>45077</v>
      </c>
      <c r="M396" s="63">
        <v>1</v>
      </c>
      <c r="N396" s="276" t="s">
        <v>375</v>
      </c>
      <c r="O396" s="275">
        <f>IF(Salidas!$N396="Particular",VLOOKUP(Salidas!$A396,'PPTO Conservador'!$D$1:$L$26,8,0),IF(Salidas!$N396="Complementario",VLOOKUP(Salidas!$A396,'PPTO Conservador'!$D$1:$L$26,9,FALSE),))</f>
        <v>200000</v>
      </c>
      <c r="P396" s="275">
        <f>Salidas!$M396*Salidas!$I396</f>
        <v>427</v>
      </c>
      <c r="Q396" s="275">
        <f>Salidas!$M396*Salidas!$O396</f>
        <v>200000</v>
      </c>
      <c r="R396" s="276"/>
      <c r="S396" s="64"/>
      <c r="T396" s="64"/>
      <c r="U396" s="64"/>
      <c r="V396" s="64"/>
      <c r="W396" s="64"/>
      <c r="X396" s="64"/>
      <c r="Y396" s="64"/>
      <c r="Z396" s="64"/>
    </row>
    <row r="397" spans="1:26" ht="15.75" customHeight="1">
      <c r="A397" s="57" t="s">
        <v>77</v>
      </c>
      <c r="B397" s="58" t="str">
        <f>IF(ISERROR(VLOOKUP(Salidas!$A397,Inventario!$A$2:$M$21,2,FALSE)),"",VLOOKUP(Salidas!$A397,Inventario!$A$2:$M$21,2,FALSE))</f>
        <v>Hexaxim</v>
      </c>
      <c r="C397" s="58" t="str">
        <f>IF(ISERROR(VLOOKUP(Salidas!$A397,Inventario!$A$2:$M$21,3,FALSE)),"",VLOOKUP(Salidas!$A397,Inventario!$A$2:$M$21,3,FALSE))</f>
        <v>DPAT + VPI + HIB + HB</v>
      </c>
      <c r="D397" s="59" t="str">
        <f>IF(ISERROR(VLOOKUP(Salidas!$A397,Inventario!$A$2:$M$21,4,FALSE)),"",VLOOKUP(Salidas!$A397,Inventario!$A$2:$M$21,4,FALSE))</f>
        <v>IPS FARALLONES</v>
      </c>
      <c r="E397" s="59" t="str">
        <f>IF(ISERROR(VLOOKUP(Salidas!$A397,Inventario!$A$2:$M$21,5,FALSE)),"",VLOOKUP(Salidas!$A397,Inventario!$A$2:$M$21,5,FALSE))</f>
        <v>Sanofi</v>
      </c>
      <c r="F397" s="60" t="str">
        <f>IF(ISERROR(VLOOKUP(Salidas!$A397,Inventario!$A$2:$M$21,6,FALSE)),"",VLOOKUP(Salidas!$A397,Inventario!$A$2:$M$21,6,FALSE))</f>
        <v>3800</v>
      </c>
      <c r="G397" s="274">
        <f>IF(ISERROR(VLOOKUP(Salidas!$A397,Inventario!$A$2:$M$21,7,FALSE)),,VLOOKUP(Salidas!$A397,Inventario!$A$2:$M$21,7,FALSE))</f>
        <v>1</v>
      </c>
      <c r="H397" s="275">
        <f>IF(ISERROR(VLOOKUP(Salidas!$A397,Inventario!$A$2:$M$21,8,FALSE)),,VLOOKUP(Salidas!$A397,Inventario!$A$2:$M$21,8,FALSE))</f>
        <v>127</v>
      </c>
      <c r="I397" s="275">
        <f>IF(ISERROR(VLOOKUP(Salidas!$A397,Inventario!$A$2:$M$21,9,FALSE)),,VLOOKUP(Salidas!$A397,Inventario!$A$2:$M$21,9,FALSE))</f>
        <v>127</v>
      </c>
      <c r="J397" s="269">
        <v>44635</v>
      </c>
      <c r="K397" s="62" t="s">
        <v>191</v>
      </c>
      <c r="L397" s="270">
        <f>IF(ISERROR(VLOOKUP(Salidas!$K397,Entradas!$H$1:$I$412,2,FALSE)),"",VLOOKUP(Salidas!$K397,Entradas!$H$1:$I$412,2,FALSE))</f>
        <v>44804</v>
      </c>
      <c r="M397" s="63">
        <v>1</v>
      </c>
      <c r="N397" s="276" t="s">
        <v>375</v>
      </c>
      <c r="O397" s="275">
        <f>IF(Salidas!$N397="Particular",VLOOKUP(Salidas!$A397,'PPTO Conservador'!$D$1:$L$26,8,0),IF(Salidas!$N397="Complementario",VLOOKUP(Salidas!$A397,'PPTO Conservador'!$D$1:$L$26,9,FALSE),))</f>
        <v>220000</v>
      </c>
      <c r="P397" s="275">
        <f>Salidas!$M397*Salidas!$I397</f>
        <v>127</v>
      </c>
      <c r="Q397" s="275">
        <f>Salidas!$M397*Salidas!$O397</f>
        <v>220000</v>
      </c>
      <c r="R397" s="276"/>
      <c r="S397" s="64"/>
      <c r="T397" s="64"/>
      <c r="U397" s="64"/>
      <c r="V397" s="64"/>
      <c r="W397" s="64"/>
      <c r="X397" s="64"/>
      <c r="Y397" s="64"/>
      <c r="Z397" s="64"/>
    </row>
    <row r="398" spans="1:26" ht="15.75" customHeight="1">
      <c r="A398" s="57" t="s">
        <v>51</v>
      </c>
      <c r="B398" s="58" t="str">
        <f>IF(ISERROR(VLOOKUP(Salidas!$A398,Inventario!$A$2:$M$21,2,FALSE)),"",VLOOKUP(Salidas!$A398,Inventario!$A$2:$M$21,2,FALSE))</f>
        <v/>
      </c>
      <c r="C398" s="58" t="str">
        <f>IF(ISERROR(VLOOKUP(Salidas!$A398,Inventario!$A$2:$M$21,3,FALSE)),"",VLOOKUP(Salidas!$A398,Inventario!$A$2:$M$21,3,FALSE))</f>
        <v/>
      </c>
      <c r="D398" s="59" t="str">
        <f>IF(ISERROR(VLOOKUP(Salidas!$A398,Inventario!$A$2:$M$21,4,FALSE)),"",VLOOKUP(Salidas!$A398,Inventario!$A$2:$M$21,4,FALSE))</f>
        <v/>
      </c>
      <c r="E398" s="59" t="str">
        <f>IF(ISERROR(VLOOKUP(Salidas!$A398,Inventario!$A$2:$M$21,5,FALSE)),"",VLOOKUP(Salidas!$A398,Inventario!$A$2:$M$21,5,FALSE))</f>
        <v/>
      </c>
      <c r="F398" s="60" t="str">
        <f>IF(ISERROR(VLOOKUP(Salidas!$A398,Inventario!$A$2:$M$21,6,FALSE)),"",VLOOKUP(Salidas!$A398,Inventario!$A$2:$M$21,6,FALSE))</f>
        <v/>
      </c>
      <c r="G398" s="274">
        <f>IF(ISERROR(VLOOKUP(Salidas!$A398,Inventario!$A$2:$M$21,7,FALSE)),,VLOOKUP(Salidas!$A398,Inventario!$A$2:$M$21,7,FALSE))</f>
        <v>0</v>
      </c>
      <c r="H398" s="275">
        <f>IF(ISERROR(VLOOKUP(Salidas!$A398,Inventario!$A$2:$M$21,8,FALSE)),,VLOOKUP(Salidas!$A398,Inventario!$A$2:$M$21,8,FALSE))</f>
        <v>0</v>
      </c>
      <c r="I398" s="275">
        <f>IF(ISERROR(VLOOKUP(Salidas!$A398,Inventario!$A$2:$M$21,9,FALSE)),,VLOOKUP(Salidas!$A398,Inventario!$A$2:$M$21,9,FALSE))</f>
        <v>0</v>
      </c>
      <c r="J398" s="269">
        <v>44635</v>
      </c>
      <c r="K398" s="62" t="s">
        <v>192</v>
      </c>
      <c r="L398" s="270">
        <f>IF(ISERROR(VLOOKUP(Salidas!$K398,Entradas!$H$1:$I$412,2,FALSE)),"",VLOOKUP(Salidas!$K398,Entradas!$H$1:$I$412,2,FALSE))</f>
        <v>45199</v>
      </c>
      <c r="M398" s="63">
        <v>1</v>
      </c>
      <c r="N398" s="276" t="s">
        <v>375</v>
      </c>
      <c r="O398" s="275">
        <f>IF(Salidas!$N398="Particular",VLOOKUP(Salidas!$A398,'PPTO Conservador'!$D$1:$L$26,8,0),IF(Salidas!$N398="Complementario",VLOOKUP(Salidas!$A398,'PPTO Conservador'!$D$1:$L$26,9,FALSE),))</f>
        <v>235000</v>
      </c>
      <c r="P398" s="275">
        <f>Salidas!$M398*Salidas!$I398</f>
        <v>0</v>
      </c>
      <c r="Q398" s="275">
        <f>Salidas!$M398*Salidas!$O398</f>
        <v>235000</v>
      </c>
      <c r="R398" s="276"/>
      <c r="S398" s="64"/>
      <c r="T398" s="64"/>
      <c r="U398" s="64"/>
      <c r="V398" s="64"/>
      <c r="W398" s="64"/>
      <c r="X398" s="64"/>
      <c r="Y398" s="64"/>
      <c r="Z398" s="64"/>
    </row>
    <row r="399" spans="1:26" ht="15.75" customHeight="1">
      <c r="A399" s="57" t="s">
        <v>96</v>
      </c>
      <c r="B399" s="58" t="str">
        <f>IF(ISERROR(VLOOKUP(Salidas!$A399,Inventario!$A$2:$M$21,2,FALSE)),"",VLOOKUP(Salidas!$A399,Inventario!$A$2:$M$21,2,FALSE))</f>
        <v>Rotateq</v>
      </c>
      <c r="C399" s="58" t="str">
        <f>IF(ISERROR(VLOOKUP(Salidas!$A399,Inventario!$A$2:$M$21,3,FALSE)),"",VLOOKUP(Salidas!$A399,Inventario!$A$2:$M$21,3,FALSE))</f>
        <v>Rotavirus Vivo Atenuado</v>
      </c>
      <c r="D399" s="59" t="str">
        <f>IF(ISERROR(VLOOKUP(Salidas!$A399,Inventario!$A$2:$M$21,4,FALSE)),"",VLOOKUP(Salidas!$A399,Inventario!$A$2:$M$21,4,FALSE))</f>
        <v>IPS FARALLONES</v>
      </c>
      <c r="E399" s="59" t="str">
        <f>IF(ISERROR(VLOOKUP(Salidas!$A399,Inventario!$A$2:$M$21,5,FALSE)),"",VLOOKUP(Salidas!$A399,Inventario!$A$2:$M$21,5,FALSE))</f>
        <v>Merck</v>
      </c>
      <c r="F399" s="60" t="str">
        <f>IF(ISERROR(VLOOKUP(Salidas!$A399,Inventario!$A$2:$M$21,6,FALSE)),"",VLOOKUP(Salidas!$A399,Inventario!$A$2:$M$21,6,FALSE))</f>
        <v>1800</v>
      </c>
      <c r="G399" s="274">
        <f>IF(ISERROR(VLOOKUP(Salidas!$A399,Inventario!$A$2:$M$21,7,FALSE)),,VLOOKUP(Salidas!$A399,Inventario!$A$2:$M$21,7,FALSE))</f>
        <v>1</v>
      </c>
      <c r="H399" s="275">
        <f>IF(ISERROR(VLOOKUP(Salidas!$A399,Inventario!$A$2:$M$21,8,FALSE)),,VLOOKUP(Salidas!$A399,Inventario!$A$2:$M$21,8,FALSE))</f>
        <v>109</v>
      </c>
      <c r="I399" s="275">
        <f>IF(ISERROR(VLOOKUP(Salidas!$A399,Inventario!$A$2:$M$21,9,FALSE)),,VLOOKUP(Salidas!$A399,Inventario!$A$2:$M$21,9,FALSE))</f>
        <v>109</v>
      </c>
      <c r="J399" s="269">
        <v>44635</v>
      </c>
      <c r="K399" s="62" t="s">
        <v>182</v>
      </c>
      <c r="L399" s="270">
        <f>IF(ISERROR(VLOOKUP(Salidas!$K399,Entradas!$H$1:$I$412,2,FALSE)),"",VLOOKUP(Salidas!$K399,Entradas!$H$1:$I$412,2,FALSE))</f>
        <v>44973</v>
      </c>
      <c r="M399" s="63">
        <v>1</v>
      </c>
      <c r="N399" s="276" t="s">
        <v>375</v>
      </c>
      <c r="O399" s="275">
        <f>IF(Salidas!$N399="Particular",VLOOKUP(Salidas!$A399,'PPTO Conservador'!$D$1:$L$26,8,0),IF(Salidas!$N399="Complementario",VLOOKUP(Salidas!$A399,'PPTO Conservador'!$D$1:$L$26,9,FALSE),))</f>
        <v>210000</v>
      </c>
      <c r="P399" s="275">
        <f>Salidas!$M399*Salidas!$I399</f>
        <v>109</v>
      </c>
      <c r="Q399" s="275">
        <f>Salidas!$M399*Salidas!$O399</f>
        <v>210000</v>
      </c>
      <c r="R399" s="276"/>
      <c r="S399" s="64"/>
      <c r="T399" s="64"/>
      <c r="U399" s="64"/>
      <c r="V399" s="64"/>
      <c r="W399" s="64"/>
      <c r="X399" s="64"/>
      <c r="Y399" s="64"/>
      <c r="Z399" s="64"/>
    </row>
    <row r="400" spans="1:26" ht="15.75" customHeight="1">
      <c r="A400" s="57" t="s">
        <v>47</v>
      </c>
      <c r="B400" s="58" t="str">
        <f>IF(ISERROR(VLOOKUP(Salidas!$A400,Inventario!$A$2:$M$21,2,FALSE)),"",VLOOKUP(Salidas!$A400,Inventario!$A$2:$M$21,2,FALSE))</f>
        <v>Nimenrix</v>
      </c>
      <c r="C400" s="58" t="str">
        <f>IF(ISERROR(VLOOKUP(Salidas!$A400,Inventario!$A$2:$M$21,3,FALSE)),"",VLOOKUP(Salidas!$A400,Inventario!$A$2:$M$21,3,FALSE))</f>
        <v>Meningococo</v>
      </c>
      <c r="D400" s="59" t="str">
        <f>IF(ISERROR(VLOOKUP(Salidas!$A400,Inventario!$A$2:$M$21,4,FALSE)),"",VLOOKUP(Salidas!$A400,Inventario!$A$2:$M$21,4,FALSE))</f>
        <v>Cobo Medical</v>
      </c>
      <c r="E400" s="59" t="str">
        <f>IF(ISERROR(VLOOKUP(Salidas!$A400,Inventario!$A$2:$M$21,5,FALSE)),"",VLOOKUP(Salidas!$A400,Inventario!$A$2:$M$21,5,FALSE))</f>
        <v>Pfizer</v>
      </c>
      <c r="F400" s="60" t="str">
        <f>IF(ISERROR(VLOOKUP(Salidas!$A400,Inventario!$A$2:$M$21,6,FALSE)),"",VLOOKUP(Salidas!$A400,Inventario!$A$2:$M$21,6,FALSE))</f>
        <v>3904</v>
      </c>
      <c r="G400" s="274">
        <f>IF(ISERROR(VLOOKUP(Salidas!$A400,Inventario!$A$2:$M$21,7,FALSE)),,VLOOKUP(Salidas!$A400,Inventario!$A$2:$M$21,7,FALSE))</f>
        <v>1</v>
      </c>
      <c r="H400" s="275">
        <f>IF(ISERROR(VLOOKUP(Salidas!$A400,Inventario!$A$2:$M$21,8,FALSE)),,VLOOKUP(Salidas!$A400,Inventario!$A$2:$M$21,8,FALSE))</f>
        <v>427</v>
      </c>
      <c r="I400" s="275">
        <f>IF(ISERROR(VLOOKUP(Salidas!$A400,Inventario!$A$2:$M$21,9,FALSE)),,VLOOKUP(Salidas!$A400,Inventario!$A$2:$M$21,9,FALSE))</f>
        <v>427</v>
      </c>
      <c r="J400" s="269">
        <v>44637</v>
      </c>
      <c r="K400" s="62" t="s">
        <v>173</v>
      </c>
      <c r="L400" s="270">
        <f>IF(ISERROR(VLOOKUP(Salidas!$K400,Entradas!$H$1:$I$412,2,FALSE)),"",VLOOKUP(Salidas!$K400,Entradas!$H$1:$I$412,2,FALSE))</f>
        <v>45077</v>
      </c>
      <c r="M400" s="63">
        <v>1</v>
      </c>
      <c r="N400" s="276" t="s">
        <v>1928</v>
      </c>
      <c r="O400" s="275">
        <f>IF(Salidas!$N400="Particular",VLOOKUP(Salidas!$A400,'PPTO Conservador'!$D$1:$L$26,8,0),IF(Salidas!$N400="Complementario",VLOOKUP(Salidas!$A400,'PPTO Conservador'!$D$1:$L$26,9,FALSE),))</f>
        <v>170000</v>
      </c>
      <c r="P400" s="275">
        <f>Salidas!$M400*Salidas!$I400</f>
        <v>427</v>
      </c>
      <c r="Q400" s="275">
        <f>Salidas!$M400*Salidas!$O400</f>
        <v>170000</v>
      </c>
      <c r="R400" s="276"/>
      <c r="S400" s="64"/>
      <c r="T400" s="64"/>
      <c r="U400" s="64"/>
      <c r="V400" s="64"/>
      <c r="W400" s="64"/>
      <c r="X400" s="64"/>
      <c r="Y400" s="64"/>
      <c r="Z400" s="64"/>
    </row>
    <row r="401" spans="1:26" ht="15.75" customHeight="1">
      <c r="A401" s="57" t="s">
        <v>77</v>
      </c>
      <c r="B401" s="58" t="str">
        <f>IF(ISERROR(VLOOKUP(Salidas!$A401,Inventario!$A$2:$M$21,2,FALSE)),"",VLOOKUP(Salidas!$A401,Inventario!$A$2:$M$21,2,FALSE))</f>
        <v>Hexaxim</v>
      </c>
      <c r="C401" s="58" t="str">
        <f>IF(ISERROR(VLOOKUP(Salidas!$A401,Inventario!$A$2:$M$21,3,FALSE)),"",VLOOKUP(Salidas!$A401,Inventario!$A$2:$M$21,3,FALSE))</f>
        <v>DPAT + VPI + HIB + HB</v>
      </c>
      <c r="D401" s="59" t="str">
        <f>IF(ISERROR(VLOOKUP(Salidas!$A401,Inventario!$A$2:$M$21,4,FALSE)),"",VLOOKUP(Salidas!$A401,Inventario!$A$2:$M$21,4,FALSE))</f>
        <v>IPS FARALLONES</v>
      </c>
      <c r="E401" s="59" t="str">
        <f>IF(ISERROR(VLOOKUP(Salidas!$A401,Inventario!$A$2:$M$21,5,FALSE)),"",VLOOKUP(Salidas!$A401,Inventario!$A$2:$M$21,5,FALSE))</f>
        <v>Sanofi</v>
      </c>
      <c r="F401" s="60" t="str">
        <f>IF(ISERROR(VLOOKUP(Salidas!$A401,Inventario!$A$2:$M$21,6,FALSE)),"",VLOOKUP(Salidas!$A401,Inventario!$A$2:$M$21,6,FALSE))</f>
        <v>3800</v>
      </c>
      <c r="G401" s="274">
        <f>IF(ISERROR(VLOOKUP(Salidas!$A401,Inventario!$A$2:$M$21,7,FALSE)),,VLOOKUP(Salidas!$A401,Inventario!$A$2:$M$21,7,FALSE))</f>
        <v>1</v>
      </c>
      <c r="H401" s="275">
        <f>IF(ISERROR(VLOOKUP(Salidas!$A401,Inventario!$A$2:$M$21,8,FALSE)),,VLOOKUP(Salidas!$A401,Inventario!$A$2:$M$21,8,FALSE))</f>
        <v>127</v>
      </c>
      <c r="I401" s="275">
        <f>IF(ISERROR(VLOOKUP(Salidas!$A401,Inventario!$A$2:$M$21,9,FALSE)),,VLOOKUP(Salidas!$A401,Inventario!$A$2:$M$21,9,FALSE))</f>
        <v>127</v>
      </c>
      <c r="J401" s="269">
        <v>44637</v>
      </c>
      <c r="K401" s="62" t="s">
        <v>191</v>
      </c>
      <c r="L401" s="270">
        <f>IF(ISERROR(VLOOKUP(Salidas!$K401,Entradas!$H$1:$I$412,2,FALSE)),"",VLOOKUP(Salidas!$K401,Entradas!$H$1:$I$412,2,FALSE))</f>
        <v>44804</v>
      </c>
      <c r="M401" s="63">
        <v>1</v>
      </c>
      <c r="N401" s="276" t="s">
        <v>375</v>
      </c>
      <c r="O401" s="275">
        <f>IF(Salidas!$N401="Particular",VLOOKUP(Salidas!$A401,'PPTO Conservador'!$D$1:$L$26,8,0),IF(Salidas!$N401="Complementario",VLOOKUP(Salidas!$A401,'PPTO Conservador'!$D$1:$L$26,9,FALSE),))</f>
        <v>220000</v>
      </c>
      <c r="P401" s="275">
        <f>Salidas!$M401*Salidas!$I401</f>
        <v>127</v>
      </c>
      <c r="Q401" s="275">
        <f>Salidas!$M401*Salidas!$O401</f>
        <v>220000</v>
      </c>
      <c r="R401" s="276"/>
      <c r="S401" s="64"/>
      <c r="T401" s="64"/>
      <c r="U401" s="64"/>
      <c r="V401" s="64"/>
      <c r="W401" s="64"/>
      <c r="X401" s="64"/>
      <c r="Y401" s="64"/>
      <c r="Z401" s="64"/>
    </row>
    <row r="402" spans="1:26" ht="15.75" customHeight="1">
      <c r="A402" s="57" t="s">
        <v>51</v>
      </c>
      <c r="B402" s="58" t="str">
        <f>IF(ISERROR(VLOOKUP(Salidas!$A402,Inventario!$A$2:$M$21,2,FALSE)),"",VLOOKUP(Salidas!$A402,Inventario!$A$2:$M$21,2,FALSE))</f>
        <v/>
      </c>
      <c r="C402" s="58" t="str">
        <f>IF(ISERROR(VLOOKUP(Salidas!$A402,Inventario!$A$2:$M$21,3,FALSE)),"",VLOOKUP(Salidas!$A402,Inventario!$A$2:$M$21,3,FALSE))</f>
        <v/>
      </c>
      <c r="D402" s="59" t="str">
        <f>IF(ISERROR(VLOOKUP(Salidas!$A402,Inventario!$A$2:$M$21,4,FALSE)),"",VLOOKUP(Salidas!$A402,Inventario!$A$2:$M$21,4,FALSE))</f>
        <v/>
      </c>
      <c r="E402" s="59" t="str">
        <f>IF(ISERROR(VLOOKUP(Salidas!$A402,Inventario!$A$2:$M$21,5,FALSE)),"",VLOOKUP(Salidas!$A402,Inventario!$A$2:$M$21,5,FALSE))</f>
        <v/>
      </c>
      <c r="F402" s="60" t="str">
        <f>IF(ISERROR(VLOOKUP(Salidas!$A402,Inventario!$A$2:$M$21,6,FALSE)),"",VLOOKUP(Salidas!$A402,Inventario!$A$2:$M$21,6,FALSE))</f>
        <v/>
      </c>
      <c r="G402" s="274">
        <f>IF(ISERROR(VLOOKUP(Salidas!$A402,Inventario!$A$2:$M$21,7,FALSE)),,VLOOKUP(Salidas!$A402,Inventario!$A$2:$M$21,7,FALSE))</f>
        <v>0</v>
      </c>
      <c r="H402" s="275">
        <f>IF(ISERROR(VLOOKUP(Salidas!$A402,Inventario!$A$2:$M$21,8,FALSE)),,VLOOKUP(Salidas!$A402,Inventario!$A$2:$M$21,8,FALSE))</f>
        <v>0</v>
      </c>
      <c r="I402" s="275">
        <f>IF(ISERROR(VLOOKUP(Salidas!$A402,Inventario!$A$2:$M$21,9,FALSE)),,VLOOKUP(Salidas!$A402,Inventario!$A$2:$M$21,9,FALSE))</f>
        <v>0</v>
      </c>
      <c r="J402" s="269">
        <v>44637</v>
      </c>
      <c r="K402" s="62" t="s">
        <v>192</v>
      </c>
      <c r="L402" s="270">
        <f>IF(ISERROR(VLOOKUP(Salidas!$K402,Entradas!$H$1:$I$412,2,FALSE)),"",VLOOKUP(Salidas!$K402,Entradas!$H$1:$I$412,2,FALSE))</f>
        <v>45199</v>
      </c>
      <c r="M402" s="63">
        <v>1</v>
      </c>
      <c r="N402" s="276" t="s">
        <v>375</v>
      </c>
      <c r="O402" s="275">
        <f>IF(Salidas!$N402="Particular",VLOOKUP(Salidas!$A402,'PPTO Conservador'!$D$1:$L$26,8,0),IF(Salidas!$N402="Complementario",VLOOKUP(Salidas!$A402,'PPTO Conservador'!$D$1:$L$26,9,FALSE),))</f>
        <v>235000</v>
      </c>
      <c r="P402" s="275">
        <f>Salidas!$M402*Salidas!$I402</f>
        <v>0</v>
      </c>
      <c r="Q402" s="275">
        <f>Salidas!$M402*Salidas!$O402</f>
        <v>235000</v>
      </c>
      <c r="R402" s="276"/>
      <c r="S402" s="64"/>
      <c r="T402" s="64"/>
      <c r="U402" s="64"/>
      <c r="V402" s="64"/>
      <c r="W402" s="64"/>
      <c r="X402" s="64"/>
      <c r="Y402" s="64"/>
      <c r="Z402" s="64"/>
    </row>
    <row r="403" spans="1:26" ht="15.75" customHeight="1">
      <c r="A403" s="57" t="s">
        <v>96</v>
      </c>
      <c r="B403" s="58" t="str">
        <f>IF(ISERROR(VLOOKUP(Salidas!$A403,Inventario!$A$2:$M$21,2,FALSE)),"",VLOOKUP(Salidas!$A403,Inventario!$A$2:$M$21,2,FALSE))</f>
        <v>Rotateq</v>
      </c>
      <c r="C403" s="58" t="str">
        <f>IF(ISERROR(VLOOKUP(Salidas!$A403,Inventario!$A$2:$M$21,3,FALSE)),"",VLOOKUP(Salidas!$A403,Inventario!$A$2:$M$21,3,FALSE))</f>
        <v>Rotavirus Vivo Atenuado</v>
      </c>
      <c r="D403" s="59" t="str">
        <f>IF(ISERROR(VLOOKUP(Salidas!$A403,Inventario!$A$2:$M$21,4,FALSE)),"",VLOOKUP(Salidas!$A403,Inventario!$A$2:$M$21,4,FALSE))</f>
        <v>IPS FARALLONES</v>
      </c>
      <c r="E403" s="59" t="str">
        <f>IF(ISERROR(VLOOKUP(Salidas!$A403,Inventario!$A$2:$M$21,5,FALSE)),"",VLOOKUP(Salidas!$A403,Inventario!$A$2:$M$21,5,FALSE))</f>
        <v>Merck</v>
      </c>
      <c r="F403" s="60" t="str">
        <f>IF(ISERROR(VLOOKUP(Salidas!$A403,Inventario!$A$2:$M$21,6,FALSE)),"",VLOOKUP(Salidas!$A403,Inventario!$A$2:$M$21,6,FALSE))</f>
        <v>1800</v>
      </c>
      <c r="G403" s="274">
        <f>IF(ISERROR(VLOOKUP(Salidas!$A403,Inventario!$A$2:$M$21,7,FALSE)),,VLOOKUP(Salidas!$A403,Inventario!$A$2:$M$21,7,FALSE))</f>
        <v>1</v>
      </c>
      <c r="H403" s="275">
        <f>IF(ISERROR(VLOOKUP(Salidas!$A403,Inventario!$A$2:$M$21,8,FALSE)),,VLOOKUP(Salidas!$A403,Inventario!$A$2:$M$21,8,FALSE))</f>
        <v>109</v>
      </c>
      <c r="I403" s="275">
        <f>IF(ISERROR(VLOOKUP(Salidas!$A403,Inventario!$A$2:$M$21,9,FALSE)),,VLOOKUP(Salidas!$A403,Inventario!$A$2:$M$21,9,FALSE))</f>
        <v>109</v>
      </c>
      <c r="J403" s="269">
        <v>44637</v>
      </c>
      <c r="K403" s="62" t="s">
        <v>182</v>
      </c>
      <c r="L403" s="270">
        <f>IF(ISERROR(VLOOKUP(Salidas!$K403,Entradas!$H$1:$I$412,2,FALSE)),"",VLOOKUP(Salidas!$K403,Entradas!$H$1:$I$412,2,FALSE))</f>
        <v>44973</v>
      </c>
      <c r="M403" s="63">
        <v>1</v>
      </c>
      <c r="N403" s="276" t="s">
        <v>375</v>
      </c>
      <c r="O403" s="275">
        <f>IF(Salidas!$N403="Particular",VLOOKUP(Salidas!$A403,'PPTO Conservador'!$D$1:$L$26,8,0),IF(Salidas!$N403="Complementario",VLOOKUP(Salidas!$A403,'PPTO Conservador'!$D$1:$L$26,9,FALSE),))</f>
        <v>210000</v>
      </c>
      <c r="P403" s="275">
        <f>Salidas!$M403*Salidas!$I403</f>
        <v>109</v>
      </c>
      <c r="Q403" s="275">
        <f>Salidas!$M403*Salidas!$O403</f>
        <v>210000</v>
      </c>
      <c r="R403" s="276"/>
      <c r="S403" s="64"/>
      <c r="T403" s="64"/>
      <c r="U403" s="64"/>
      <c r="V403" s="64"/>
      <c r="W403" s="64"/>
      <c r="X403" s="64"/>
      <c r="Y403" s="64"/>
      <c r="Z403" s="64"/>
    </row>
    <row r="404" spans="1:26" ht="15.75" customHeight="1">
      <c r="A404" s="57" t="s">
        <v>73</v>
      </c>
      <c r="B404" s="58" t="str">
        <f>IF(ISERROR(VLOOKUP(Salidas!$A404,Inventario!$A$2:$M$21,2,FALSE)),"",VLOOKUP(Salidas!$A404,Inventario!$A$2:$M$21,2,FALSE))</f>
        <v>Pentaxim</v>
      </c>
      <c r="C404" s="58" t="str">
        <f>IF(ISERROR(VLOOKUP(Salidas!$A404,Inventario!$A$2:$M$21,3,FALSE)),"",VLOOKUP(Salidas!$A404,Inventario!$A$2:$M$21,3,FALSE))</f>
        <v>Difteria-Tosferina, tetano, polio, haemophilus</v>
      </c>
      <c r="D404" s="59" t="str">
        <f>IF(ISERROR(VLOOKUP(Salidas!$A404,Inventario!$A$2:$M$21,4,FALSE)),"",VLOOKUP(Salidas!$A404,Inventario!$A$2:$M$21,4,FALSE))</f>
        <v>IPS FARALLONES</v>
      </c>
      <c r="E404" s="59" t="str">
        <f>IF(ISERROR(VLOOKUP(Salidas!$A404,Inventario!$A$2:$M$21,5,FALSE)),"",VLOOKUP(Salidas!$A404,Inventario!$A$2:$M$21,5,FALSE))</f>
        <v>Sanofi</v>
      </c>
      <c r="F404" s="60" t="str">
        <f>IF(ISERROR(VLOOKUP(Salidas!$A404,Inventario!$A$2:$M$21,6,FALSE)),"",VLOOKUP(Salidas!$A404,Inventario!$A$2:$M$21,6,FALSE))</f>
        <v>2800</v>
      </c>
      <c r="G404" s="274">
        <f>IF(ISERROR(VLOOKUP(Salidas!$A404,Inventario!$A$2:$M$21,7,FALSE)),,VLOOKUP(Salidas!$A404,Inventario!$A$2:$M$21,7,FALSE))</f>
        <v>1</v>
      </c>
      <c r="H404" s="275">
        <f>IF(ISERROR(VLOOKUP(Salidas!$A404,Inventario!$A$2:$M$21,8,FALSE)),,VLOOKUP(Salidas!$A404,Inventario!$A$2:$M$21,8,FALSE))</f>
        <v>66</v>
      </c>
      <c r="I404" s="275">
        <f>IF(ISERROR(VLOOKUP(Salidas!$A404,Inventario!$A$2:$M$21,9,FALSE)),,VLOOKUP(Salidas!$A404,Inventario!$A$2:$M$21,9,FALSE))</f>
        <v>66</v>
      </c>
      <c r="J404" s="269">
        <v>44639</v>
      </c>
      <c r="K404" s="62" t="s">
        <v>160</v>
      </c>
      <c r="L404" s="270">
        <f>IF(ISERROR(VLOOKUP(Salidas!$K404,Entradas!$H$1:$I$412,2,FALSE)),"",VLOOKUP(Salidas!$K404,Entradas!$H$1:$I$412,2,FALSE))</f>
        <v>44803</v>
      </c>
      <c r="M404" s="63">
        <v>1</v>
      </c>
      <c r="N404" s="276" t="s">
        <v>375</v>
      </c>
      <c r="O404" s="275">
        <f>IF(Salidas!$N404="Particular",VLOOKUP(Salidas!$A404,'PPTO Conservador'!$D$1:$L$26,8,0),IF(Salidas!$N404="Complementario",VLOOKUP(Salidas!$A404,'PPTO Conservador'!$D$1:$L$26,9,FALSE),))</f>
        <v>170000</v>
      </c>
      <c r="P404" s="275">
        <f>Salidas!$M404*Salidas!$I404</f>
        <v>66</v>
      </c>
      <c r="Q404" s="275">
        <f>Salidas!$M404*Salidas!$O404</f>
        <v>170000</v>
      </c>
      <c r="R404" s="276"/>
      <c r="S404" s="64"/>
      <c r="T404" s="64"/>
      <c r="U404" s="64"/>
      <c r="V404" s="64"/>
      <c r="W404" s="64"/>
      <c r="X404" s="64"/>
      <c r="Y404" s="64"/>
      <c r="Z404" s="64"/>
    </row>
    <row r="405" spans="1:26" ht="15.75" customHeight="1">
      <c r="A405" s="57" t="s">
        <v>85</v>
      </c>
      <c r="B405" s="58" t="str">
        <f>IF(ISERROR(VLOOKUP(Salidas!$A405,Inventario!$A$2:$M$21,2,FALSE)),"",VLOOKUP(Salidas!$A405,Inventario!$A$2:$M$21,2,FALSE))</f>
        <v xml:space="preserve">Avaxim 80 </v>
      </c>
      <c r="C405" s="58" t="str">
        <f>IF(ISERROR(VLOOKUP(Salidas!$A405,Inventario!$A$2:$M$21,3,FALSE)),"",VLOOKUP(Salidas!$A405,Inventario!$A$2:$M$21,3,FALSE))</f>
        <v>Hepatitis A niño</v>
      </c>
      <c r="D405" s="59" t="str">
        <f>IF(ISERROR(VLOOKUP(Salidas!$A405,Inventario!$A$2:$M$21,4,FALSE)),"",VLOOKUP(Salidas!$A405,Inventario!$A$2:$M$21,4,FALSE))</f>
        <v>IPS FARALLONES</v>
      </c>
      <c r="E405" s="59" t="str">
        <f>IF(ISERROR(VLOOKUP(Salidas!$A405,Inventario!$A$2:$M$21,5,FALSE)),"",VLOOKUP(Salidas!$A405,Inventario!$A$2:$M$21,5,FALSE))</f>
        <v>Sanofi</v>
      </c>
      <c r="F405" s="60" t="str">
        <f>IF(ISERROR(VLOOKUP(Salidas!$A405,Inventario!$A$2:$M$21,6,FALSE)),"",VLOOKUP(Salidas!$A405,Inventario!$A$2:$M$21,6,FALSE))</f>
        <v>2500</v>
      </c>
      <c r="G405" s="274">
        <f>IF(ISERROR(VLOOKUP(Salidas!$A405,Inventario!$A$2:$M$21,7,FALSE)),,VLOOKUP(Salidas!$A405,Inventario!$A$2:$M$21,7,FALSE))</f>
        <v>1</v>
      </c>
      <c r="H405" s="275">
        <f>IF(ISERROR(VLOOKUP(Salidas!$A405,Inventario!$A$2:$M$21,8,FALSE)),,VLOOKUP(Salidas!$A405,Inventario!$A$2:$M$21,8,FALSE))</f>
        <v>153</v>
      </c>
      <c r="I405" s="275">
        <f>IF(ISERROR(VLOOKUP(Salidas!$A405,Inventario!$A$2:$M$21,9,FALSE)),,VLOOKUP(Salidas!$A405,Inventario!$A$2:$M$21,9,FALSE))</f>
        <v>153</v>
      </c>
      <c r="J405" s="269">
        <v>44639</v>
      </c>
      <c r="K405" s="62" t="s">
        <v>183</v>
      </c>
      <c r="L405" s="270">
        <f>IF(ISERROR(VLOOKUP(Salidas!$K405,Entradas!$H$1:$I$412,2,FALSE)),"",VLOOKUP(Salidas!$K405,Entradas!$H$1:$I$412,2,FALSE))</f>
        <v>44957</v>
      </c>
      <c r="M405" s="63">
        <v>1</v>
      </c>
      <c r="N405" s="276" t="s">
        <v>375</v>
      </c>
      <c r="O405" s="275">
        <f>IF(Salidas!$N405="Particular",VLOOKUP(Salidas!$A405,'PPTO Conservador'!$D$1:$L$26,8,0),IF(Salidas!$N405="Complementario",VLOOKUP(Salidas!$A405,'PPTO Conservador'!$D$1:$L$26,9,FALSE),))</f>
        <v>150000</v>
      </c>
      <c r="P405" s="275">
        <f>Salidas!$M405*Salidas!$I405</f>
        <v>153</v>
      </c>
      <c r="Q405" s="275">
        <f>Salidas!$M405*Salidas!$O405</f>
        <v>150000</v>
      </c>
      <c r="R405" s="276"/>
      <c r="S405" s="64"/>
      <c r="T405" s="64"/>
      <c r="U405" s="64"/>
      <c r="V405" s="64"/>
      <c r="W405" s="64"/>
      <c r="X405" s="64"/>
      <c r="Y405" s="64"/>
      <c r="Z405" s="64"/>
    </row>
    <row r="406" spans="1:26" ht="15.75" customHeight="1">
      <c r="A406" s="57" t="s">
        <v>81</v>
      </c>
      <c r="B406" s="58" t="str">
        <f>IF(ISERROR(VLOOKUP(Salidas!$A406,Inventario!$A$2:$M$21,2,FALSE)),"",VLOOKUP(Salidas!$A406,Inventario!$A$2:$M$21,2,FALSE))</f>
        <v>Stamaril</v>
      </c>
      <c r="C406" s="58" t="str">
        <f>IF(ISERROR(VLOOKUP(Salidas!$A406,Inventario!$A$2:$M$21,3,FALSE)),"",VLOOKUP(Salidas!$A406,Inventario!$A$2:$M$21,3,FALSE))</f>
        <v>Fiebre amarilla</v>
      </c>
      <c r="D406" s="59" t="str">
        <f>IF(ISERROR(VLOOKUP(Salidas!$A406,Inventario!$A$2:$M$21,4,FALSE)),"",VLOOKUP(Salidas!$A406,Inventario!$A$2:$M$21,4,FALSE))</f>
        <v>IPS FARALLONES</v>
      </c>
      <c r="E406" s="59" t="str">
        <f>IF(ISERROR(VLOOKUP(Salidas!$A406,Inventario!$A$2:$M$21,5,FALSE)),"",VLOOKUP(Salidas!$A406,Inventario!$A$2:$M$21,5,FALSE))</f>
        <v>Sanofi</v>
      </c>
      <c r="F406" s="60" t="str">
        <f>IF(ISERROR(VLOOKUP(Salidas!$A406,Inventario!$A$2:$M$21,6,FALSE)),"",VLOOKUP(Salidas!$A406,Inventario!$A$2:$M$21,6,FALSE))</f>
        <v>3000</v>
      </c>
      <c r="G406" s="274">
        <f>IF(ISERROR(VLOOKUP(Salidas!$A406,Inventario!$A$2:$M$21,7,FALSE)),,VLOOKUP(Salidas!$A406,Inventario!$A$2:$M$21,7,FALSE))</f>
        <v>1</v>
      </c>
      <c r="H406" s="275">
        <f>IF(ISERROR(VLOOKUP(Salidas!$A406,Inventario!$A$2:$M$21,8,FALSE)),,VLOOKUP(Salidas!$A406,Inventario!$A$2:$M$21,8,FALSE))</f>
        <v>59</v>
      </c>
      <c r="I406" s="275">
        <f>IF(ISERROR(VLOOKUP(Salidas!$A406,Inventario!$A$2:$M$21,9,FALSE)),,VLOOKUP(Salidas!$A406,Inventario!$A$2:$M$21,9,FALSE))</f>
        <v>59</v>
      </c>
      <c r="J406" s="269">
        <v>44639</v>
      </c>
      <c r="K406" s="62" t="s">
        <v>288</v>
      </c>
      <c r="L406" s="270" t="str">
        <f>IF(ISERROR(VLOOKUP(Salidas!$K406,Entradas!$H$1:$I$412,2,FALSE)),"",VLOOKUP(Salidas!$K406,Entradas!$H$1:$I$412,2,FALSE))</f>
        <v/>
      </c>
      <c r="M406" s="63">
        <v>1</v>
      </c>
      <c r="N406" s="276" t="s">
        <v>375</v>
      </c>
      <c r="O406" s="275">
        <f>IF(Salidas!$N406="Particular",VLOOKUP(Salidas!$A406,'PPTO Conservador'!$D$1:$L$26,8,0),IF(Salidas!$N406="Complementario",VLOOKUP(Salidas!$A406,'PPTO Conservador'!$D$1:$L$26,9,FALSE),))</f>
        <v>110000</v>
      </c>
      <c r="P406" s="275">
        <f>Salidas!$M406*Salidas!$I406</f>
        <v>59</v>
      </c>
      <c r="Q406" s="275">
        <f>Salidas!$M406*Salidas!$O406</f>
        <v>110000</v>
      </c>
      <c r="R406" s="276"/>
      <c r="S406" s="64"/>
      <c r="T406" s="64"/>
      <c r="U406" s="64"/>
      <c r="V406" s="64"/>
      <c r="W406" s="64"/>
      <c r="X406" s="64"/>
      <c r="Y406" s="64"/>
      <c r="Z406" s="64"/>
    </row>
    <row r="407" spans="1:26" ht="15.75" customHeight="1">
      <c r="A407" s="57" t="s">
        <v>51</v>
      </c>
      <c r="B407" s="58" t="str">
        <f>IF(ISERROR(VLOOKUP(Salidas!$A407,Inventario!$A$2:$M$21,2,FALSE)),"",VLOOKUP(Salidas!$A407,Inventario!$A$2:$M$21,2,FALSE))</f>
        <v/>
      </c>
      <c r="C407" s="58" t="str">
        <f>IF(ISERROR(VLOOKUP(Salidas!$A407,Inventario!$A$2:$M$21,3,FALSE)),"",VLOOKUP(Salidas!$A407,Inventario!$A$2:$M$21,3,FALSE))</f>
        <v/>
      </c>
      <c r="D407" s="59" t="str">
        <f>IF(ISERROR(VLOOKUP(Salidas!$A407,Inventario!$A$2:$M$21,4,FALSE)),"",VLOOKUP(Salidas!$A407,Inventario!$A$2:$M$21,4,FALSE))</f>
        <v/>
      </c>
      <c r="E407" s="59" t="str">
        <f>IF(ISERROR(VLOOKUP(Salidas!$A407,Inventario!$A$2:$M$21,5,FALSE)),"",VLOOKUP(Salidas!$A407,Inventario!$A$2:$M$21,5,FALSE))</f>
        <v/>
      </c>
      <c r="F407" s="60" t="str">
        <f>IF(ISERROR(VLOOKUP(Salidas!$A407,Inventario!$A$2:$M$21,6,FALSE)),"",VLOOKUP(Salidas!$A407,Inventario!$A$2:$M$21,6,FALSE))</f>
        <v/>
      </c>
      <c r="G407" s="274">
        <f>IF(ISERROR(VLOOKUP(Salidas!$A407,Inventario!$A$2:$M$21,7,FALSE)),,VLOOKUP(Salidas!$A407,Inventario!$A$2:$M$21,7,FALSE))</f>
        <v>0</v>
      </c>
      <c r="H407" s="275">
        <f>IF(ISERROR(VLOOKUP(Salidas!$A407,Inventario!$A$2:$M$21,8,FALSE)),,VLOOKUP(Salidas!$A407,Inventario!$A$2:$M$21,8,FALSE))</f>
        <v>0</v>
      </c>
      <c r="I407" s="275">
        <f>IF(ISERROR(VLOOKUP(Salidas!$A407,Inventario!$A$2:$M$21,9,FALSE)),,VLOOKUP(Salidas!$A407,Inventario!$A$2:$M$21,9,FALSE))</f>
        <v>0</v>
      </c>
      <c r="J407" s="269">
        <v>44639</v>
      </c>
      <c r="K407" s="62" t="s">
        <v>192</v>
      </c>
      <c r="L407" s="270">
        <f>IF(ISERROR(VLOOKUP(Salidas!$K407,Entradas!$H$1:$I$412,2,FALSE)),"",VLOOKUP(Salidas!$K407,Entradas!$H$1:$I$412,2,FALSE))</f>
        <v>45199</v>
      </c>
      <c r="M407" s="63">
        <v>1</v>
      </c>
      <c r="N407" s="276" t="s">
        <v>375</v>
      </c>
      <c r="O407" s="275">
        <f>IF(Salidas!$N407="Particular",VLOOKUP(Salidas!$A407,'PPTO Conservador'!$D$1:$L$26,8,0),IF(Salidas!$N407="Complementario",VLOOKUP(Salidas!$A407,'PPTO Conservador'!$D$1:$L$26,9,FALSE),))</f>
        <v>235000</v>
      </c>
      <c r="P407" s="275">
        <f>Salidas!$M407*Salidas!$I407</f>
        <v>0</v>
      </c>
      <c r="Q407" s="275">
        <f>Salidas!$M407*Salidas!$O407</f>
        <v>235000</v>
      </c>
      <c r="R407" s="276"/>
      <c r="S407" s="64"/>
      <c r="T407" s="64"/>
      <c r="U407" s="64"/>
      <c r="V407" s="64"/>
      <c r="W407" s="64"/>
      <c r="X407" s="64"/>
      <c r="Y407" s="64"/>
      <c r="Z407" s="64"/>
    </row>
    <row r="408" spans="1:26" ht="15.75" customHeight="1">
      <c r="A408" s="57" t="s">
        <v>73</v>
      </c>
      <c r="B408" s="58" t="str">
        <f>IF(ISERROR(VLOOKUP(Salidas!$A408,Inventario!$A$2:$M$21,2,FALSE)),"",VLOOKUP(Salidas!$A408,Inventario!$A$2:$M$21,2,FALSE))</f>
        <v>Pentaxim</v>
      </c>
      <c r="C408" s="58" t="str">
        <f>IF(ISERROR(VLOOKUP(Salidas!$A408,Inventario!$A$2:$M$21,3,FALSE)),"",VLOOKUP(Salidas!$A408,Inventario!$A$2:$M$21,3,FALSE))</f>
        <v>Difteria-Tosferina, tetano, polio, haemophilus</v>
      </c>
      <c r="D408" s="59" t="str">
        <f>IF(ISERROR(VLOOKUP(Salidas!$A408,Inventario!$A$2:$M$21,4,FALSE)),"",VLOOKUP(Salidas!$A408,Inventario!$A$2:$M$21,4,FALSE))</f>
        <v>IPS FARALLONES</v>
      </c>
      <c r="E408" s="59" t="str">
        <f>IF(ISERROR(VLOOKUP(Salidas!$A408,Inventario!$A$2:$M$21,5,FALSE)),"",VLOOKUP(Salidas!$A408,Inventario!$A$2:$M$21,5,FALSE))</f>
        <v>Sanofi</v>
      </c>
      <c r="F408" s="60" t="str">
        <f>IF(ISERROR(VLOOKUP(Salidas!$A408,Inventario!$A$2:$M$21,6,FALSE)),"",VLOOKUP(Salidas!$A408,Inventario!$A$2:$M$21,6,FALSE))</f>
        <v>2800</v>
      </c>
      <c r="G408" s="274">
        <f>IF(ISERROR(VLOOKUP(Salidas!$A408,Inventario!$A$2:$M$21,7,FALSE)),,VLOOKUP(Salidas!$A408,Inventario!$A$2:$M$21,7,FALSE))</f>
        <v>1</v>
      </c>
      <c r="H408" s="275">
        <f>IF(ISERROR(VLOOKUP(Salidas!$A408,Inventario!$A$2:$M$21,8,FALSE)),,VLOOKUP(Salidas!$A408,Inventario!$A$2:$M$21,8,FALSE))</f>
        <v>66</v>
      </c>
      <c r="I408" s="275">
        <f>IF(ISERROR(VLOOKUP(Salidas!$A408,Inventario!$A$2:$M$21,9,FALSE)),,VLOOKUP(Salidas!$A408,Inventario!$A$2:$M$21,9,FALSE))</f>
        <v>66</v>
      </c>
      <c r="J408" s="269">
        <v>44639</v>
      </c>
      <c r="K408" s="62" t="s">
        <v>160</v>
      </c>
      <c r="L408" s="270">
        <f>IF(ISERROR(VLOOKUP(Salidas!$K408,Entradas!$H$1:$I$412,2,FALSE)),"",VLOOKUP(Salidas!$K408,Entradas!$H$1:$I$412,2,FALSE))</f>
        <v>44803</v>
      </c>
      <c r="M408" s="63">
        <v>1</v>
      </c>
      <c r="N408" s="276" t="s">
        <v>375</v>
      </c>
      <c r="O408" s="275">
        <f>IF(Salidas!$N408="Particular",VLOOKUP(Salidas!$A408,'PPTO Conservador'!$D$1:$L$26,8,0),IF(Salidas!$N408="Complementario",VLOOKUP(Salidas!$A408,'PPTO Conservador'!$D$1:$L$26,9,FALSE),))</f>
        <v>170000</v>
      </c>
      <c r="P408" s="275">
        <f>Salidas!$M408*Salidas!$I408</f>
        <v>66</v>
      </c>
      <c r="Q408" s="275">
        <f>Salidas!$M408*Salidas!$O408</f>
        <v>170000</v>
      </c>
      <c r="R408" s="276"/>
      <c r="S408" s="64"/>
      <c r="T408" s="64"/>
      <c r="U408" s="64"/>
      <c r="V408" s="64"/>
      <c r="W408" s="64"/>
      <c r="X408" s="64"/>
      <c r="Y408" s="64"/>
      <c r="Z408" s="64"/>
    </row>
    <row r="409" spans="1:26" ht="15.75" customHeight="1">
      <c r="A409" s="57" t="s">
        <v>81</v>
      </c>
      <c r="B409" s="58" t="str">
        <f>IF(ISERROR(VLOOKUP(Salidas!$A409,Inventario!$A$2:$M$21,2,FALSE)),"",VLOOKUP(Salidas!$A409,Inventario!$A$2:$M$21,2,FALSE))</f>
        <v>Stamaril</v>
      </c>
      <c r="C409" s="58" t="str">
        <f>IF(ISERROR(VLOOKUP(Salidas!$A409,Inventario!$A$2:$M$21,3,FALSE)),"",VLOOKUP(Salidas!$A409,Inventario!$A$2:$M$21,3,FALSE))</f>
        <v>Fiebre amarilla</v>
      </c>
      <c r="D409" s="59" t="str">
        <f>IF(ISERROR(VLOOKUP(Salidas!$A409,Inventario!$A$2:$M$21,4,FALSE)),"",VLOOKUP(Salidas!$A409,Inventario!$A$2:$M$21,4,FALSE))</f>
        <v>IPS FARALLONES</v>
      </c>
      <c r="E409" s="59" t="str">
        <f>IF(ISERROR(VLOOKUP(Salidas!$A409,Inventario!$A$2:$M$21,5,FALSE)),"",VLOOKUP(Salidas!$A409,Inventario!$A$2:$M$21,5,FALSE))</f>
        <v>Sanofi</v>
      </c>
      <c r="F409" s="60" t="str">
        <f>IF(ISERROR(VLOOKUP(Salidas!$A409,Inventario!$A$2:$M$21,6,FALSE)),"",VLOOKUP(Salidas!$A409,Inventario!$A$2:$M$21,6,FALSE))</f>
        <v>3000</v>
      </c>
      <c r="G409" s="274">
        <f>IF(ISERROR(VLOOKUP(Salidas!$A409,Inventario!$A$2:$M$21,7,FALSE)),,VLOOKUP(Salidas!$A409,Inventario!$A$2:$M$21,7,FALSE))</f>
        <v>1</v>
      </c>
      <c r="H409" s="275">
        <f>IF(ISERROR(VLOOKUP(Salidas!$A409,Inventario!$A$2:$M$21,8,FALSE)),,VLOOKUP(Salidas!$A409,Inventario!$A$2:$M$21,8,FALSE))</f>
        <v>59</v>
      </c>
      <c r="I409" s="275">
        <f>IF(ISERROR(VLOOKUP(Salidas!$A409,Inventario!$A$2:$M$21,9,FALSE)),,VLOOKUP(Salidas!$A409,Inventario!$A$2:$M$21,9,FALSE))</f>
        <v>59</v>
      </c>
      <c r="J409" s="269">
        <v>44639</v>
      </c>
      <c r="K409" s="62" t="s">
        <v>196</v>
      </c>
      <c r="L409" s="270">
        <f>IF(ISERROR(VLOOKUP(Salidas!$K409,Entradas!$H$1:$I$412,2,FALSE)),"",VLOOKUP(Salidas!$K409,Entradas!$H$1:$I$412,2,FALSE))</f>
        <v>45046</v>
      </c>
      <c r="M409" s="63">
        <v>1</v>
      </c>
      <c r="N409" s="276" t="s">
        <v>375</v>
      </c>
      <c r="O409" s="275">
        <f>IF(Salidas!$N409="Particular",VLOOKUP(Salidas!$A409,'PPTO Conservador'!$D$1:$L$26,8,0),IF(Salidas!$N409="Complementario",VLOOKUP(Salidas!$A409,'PPTO Conservador'!$D$1:$L$26,9,FALSE),))</f>
        <v>110000</v>
      </c>
      <c r="P409" s="275">
        <f>Salidas!$M409*Salidas!$I409</f>
        <v>59</v>
      </c>
      <c r="Q409" s="275">
        <f>Salidas!$M409*Salidas!$O409</f>
        <v>110000</v>
      </c>
      <c r="R409" s="276"/>
      <c r="S409" s="64"/>
      <c r="T409" s="64"/>
      <c r="U409" s="64"/>
      <c r="V409" s="64"/>
      <c r="W409" s="64"/>
      <c r="X409" s="64"/>
      <c r="Y409" s="64"/>
      <c r="Z409" s="64"/>
    </row>
    <row r="410" spans="1:26" ht="15.75" customHeight="1">
      <c r="A410" s="57" t="s">
        <v>62</v>
      </c>
      <c r="B410" s="58" t="str">
        <f>IF(ISERROR(VLOOKUP(Salidas!$A410,Inventario!$A$2:$M$21,2,FALSE)),"",VLOOKUP(Salidas!$A410,Inventario!$A$2:$M$21,2,FALSE))</f>
        <v xml:space="preserve">Gardasil </v>
      </c>
      <c r="C410" s="58" t="str">
        <f>IF(ISERROR(VLOOKUP(Salidas!$A410,Inventario!$A$2:$M$21,3,FALSE)),"",VLOOKUP(Salidas!$A410,Inventario!$A$2:$M$21,3,FALSE))</f>
        <v>VPH</v>
      </c>
      <c r="D410" s="59" t="str">
        <f>IF(ISERROR(VLOOKUP(Salidas!$A410,Inventario!$A$2:$M$21,4,FALSE)),"",VLOOKUP(Salidas!$A410,Inventario!$A$2:$M$21,4,FALSE))</f>
        <v>IPS FARALLONES</v>
      </c>
      <c r="E410" s="59" t="str">
        <f>IF(ISERROR(VLOOKUP(Salidas!$A410,Inventario!$A$2:$M$21,5,FALSE)),"",VLOOKUP(Salidas!$A410,Inventario!$A$2:$M$21,5,FALSE))</f>
        <v>Merck</v>
      </c>
      <c r="F410" s="60" t="str">
        <f>IF(ISERROR(VLOOKUP(Salidas!$A410,Inventario!$A$2:$M$21,6,FALSE)),"",VLOOKUP(Salidas!$A410,Inventario!$A$2:$M$21,6,FALSE))</f>
        <v>1600</v>
      </c>
      <c r="G410" s="274">
        <f>IF(ISERROR(VLOOKUP(Salidas!$A410,Inventario!$A$2:$M$21,7,FALSE)),,VLOOKUP(Salidas!$A410,Inventario!$A$2:$M$21,7,FALSE))</f>
        <v>1</v>
      </c>
      <c r="H410" s="275">
        <f>IF(ISERROR(VLOOKUP(Salidas!$A410,Inventario!$A$2:$M$21,8,FALSE)),,VLOOKUP(Salidas!$A410,Inventario!$A$2:$M$21,8,FALSE))</f>
        <v>20</v>
      </c>
      <c r="I410" s="275">
        <f>IF(ISERROR(VLOOKUP(Salidas!$A410,Inventario!$A$2:$M$21,9,FALSE)),,VLOOKUP(Salidas!$A410,Inventario!$A$2:$M$21,9,FALSE))</f>
        <v>20</v>
      </c>
      <c r="J410" s="269">
        <v>44639</v>
      </c>
      <c r="K410" s="62" t="s">
        <v>168</v>
      </c>
      <c r="L410" s="270">
        <f>IF(ISERROR(VLOOKUP(Salidas!$K410,Entradas!$H$1:$I$412,2,FALSE)),"",VLOOKUP(Salidas!$K410,Entradas!$H$1:$I$412,2,FALSE))</f>
        <v>44865</v>
      </c>
      <c r="M410" s="63">
        <v>1</v>
      </c>
      <c r="N410" s="276" t="s">
        <v>375</v>
      </c>
      <c r="O410" s="275">
        <f>IF(Salidas!$N410="Particular",VLOOKUP(Salidas!$A410,'PPTO Conservador'!$D$1:$L$26,8,0),IF(Salidas!$N410="Complementario",VLOOKUP(Salidas!$A410,'PPTO Conservador'!$D$1:$L$26,9,FALSE),))</f>
        <v>180000</v>
      </c>
      <c r="P410" s="275">
        <f>Salidas!$M410*Salidas!$I410</f>
        <v>20</v>
      </c>
      <c r="Q410" s="275">
        <f>Salidas!$M410*Salidas!$O410</f>
        <v>180000</v>
      </c>
      <c r="R410" s="276"/>
      <c r="S410" s="64"/>
      <c r="T410" s="64"/>
      <c r="U410" s="64"/>
      <c r="V410" s="64"/>
      <c r="W410" s="64"/>
      <c r="X410" s="64"/>
      <c r="Y410" s="64"/>
      <c r="Z410" s="64"/>
    </row>
    <row r="411" spans="1:26" ht="15.75" customHeight="1">
      <c r="A411" s="57" t="s">
        <v>77</v>
      </c>
      <c r="B411" s="58" t="str">
        <f>IF(ISERROR(VLOOKUP(Salidas!$A411,Inventario!$A$2:$M$21,2,FALSE)),"",VLOOKUP(Salidas!$A411,Inventario!$A$2:$M$21,2,FALSE))</f>
        <v>Hexaxim</v>
      </c>
      <c r="C411" s="58" t="str">
        <f>IF(ISERROR(VLOOKUP(Salidas!$A411,Inventario!$A$2:$M$21,3,FALSE)),"",VLOOKUP(Salidas!$A411,Inventario!$A$2:$M$21,3,FALSE))</f>
        <v>DPAT + VPI + HIB + HB</v>
      </c>
      <c r="D411" s="59" t="str">
        <f>IF(ISERROR(VLOOKUP(Salidas!$A411,Inventario!$A$2:$M$21,4,FALSE)),"",VLOOKUP(Salidas!$A411,Inventario!$A$2:$M$21,4,FALSE))</f>
        <v>IPS FARALLONES</v>
      </c>
      <c r="E411" s="59" t="str">
        <f>IF(ISERROR(VLOOKUP(Salidas!$A411,Inventario!$A$2:$M$21,5,FALSE)),"",VLOOKUP(Salidas!$A411,Inventario!$A$2:$M$21,5,FALSE))</f>
        <v>Sanofi</v>
      </c>
      <c r="F411" s="60" t="str">
        <f>IF(ISERROR(VLOOKUP(Salidas!$A411,Inventario!$A$2:$M$21,6,FALSE)),"",VLOOKUP(Salidas!$A411,Inventario!$A$2:$M$21,6,FALSE))</f>
        <v>3800</v>
      </c>
      <c r="G411" s="274">
        <f>IF(ISERROR(VLOOKUP(Salidas!$A411,Inventario!$A$2:$M$21,7,FALSE)),,VLOOKUP(Salidas!$A411,Inventario!$A$2:$M$21,7,FALSE))</f>
        <v>1</v>
      </c>
      <c r="H411" s="275">
        <f>IF(ISERROR(VLOOKUP(Salidas!$A411,Inventario!$A$2:$M$21,8,FALSE)),,VLOOKUP(Salidas!$A411,Inventario!$A$2:$M$21,8,FALSE))</f>
        <v>127</v>
      </c>
      <c r="I411" s="275">
        <f>IF(ISERROR(VLOOKUP(Salidas!$A411,Inventario!$A$2:$M$21,9,FALSE)),,VLOOKUP(Salidas!$A411,Inventario!$A$2:$M$21,9,FALSE))</f>
        <v>127</v>
      </c>
      <c r="J411" s="269">
        <v>44639</v>
      </c>
      <c r="K411" s="62" t="s">
        <v>191</v>
      </c>
      <c r="L411" s="270">
        <f>IF(ISERROR(VLOOKUP(Salidas!$K411,Entradas!$H$1:$I$412,2,FALSE)),"",VLOOKUP(Salidas!$K411,Entradas!$H$1:$I$412,2,FALSE))</f>
        <v>44804</v>
      </c>
      <c r="M411" s="63">
        <v>1</v>
      </c>
      <c r="N411" s="276" t="s">
        <v>1928</v>
      </c>
      <c r="O411" s="275">
        <f>IF(Salidas!$N411="Particular",VLOOKUP(Salidas!$A411,'PPTO Conservador'!$D$1:$L$26,8,0),IF(Salidas!$N411="Complementario",VLOOKUP(Salidas!$A411,'PPTO Conservador'!$D$1:$L$26,9,FALSE),))</f>
        <v>210000</v>
      </c>
      <c r="P411" s="275">
        <f>Salidas!$M411*Salidas!$I411</f>
        <v>127</v>
      </c>
      <c r="Q411" s="275">
        <f>Salidas!$M411*Salidas!$O411</f>
        <v>210000</v>
      </c>
      <c r="R411" s="276"/>
      <c r="S411" s="64"/>
      <c r="T411" s="64"/>
      <c r="U411" s="64"/>
      <c r="V411" s="64"/>
      <c r="W411" s="64"/>
      <c r="X411" s="64"/>
      <c r="Y411" s="64"/>
      <c r="Z411" s="64"/>
    </row>
    <row r="412" spans="1:26" ht="15.75" customHeight="1">
      <c r="A412" s="57" t="s">
        <v>51</v>
      </c>
      <c r="B412" s="58" t="str">
        <f>IF(ISERROR(VLOOKUP(Salidas!$A412,Inventario!$A$2:$M$21,2,FALSE)),"",VLOOKUP(Salidas!$A412,Inventario!$A$2:$M$21,2,FALSE))</f>
        <v/>
      </c>
      <c r="C412" s="58" t="str">
        <f>IF(ISERROR(VLOOKUP(Salidas!$A412,Inventario!$A$2:$M$21,3,FALSE)),"",VLOOKUP(Salidas!$A412,Inventario!$A$2:$M$21,3,FALSE))</f>
        <v/>
      </c>
      <c r="D412" s="59" t="str">
        <f>IF(ISERROR(VLOOKUP(Salidas!$A412,Inventario!$A$2:$M$21,4,FALSE)),"",VLOOKUP(Salidas!$A412,Inventario!$A$2:$M$21,4,FALSE))</f>
        <v/>
      </c>
      <c r="E412" s="59" t="str">
        <f>IF(ISERROR(VLOOKUP(Salidas!$A412,Inventario!$A$2:$M$21,5,FALSE)),"",VLOOKUP(Salidas!$A412,Inventario!$A$2:$M$21,5,FALSE))</f>
        <v/>
      </c>
      <c r="F412" s="60" t="str">
        <f>IF(ISERROR(VLOOKUP(Salidas!$A412,Inventario!$A$2:$M$21,6,FALSE)),"",VLOOKUP(Salidas!$A412,Inventario!$A$2:$M$21,6,FALSE))</f>
        <v/>
      </c>
      <c r="G412" s="274">
        <f>IF(ISERROR(VLOOKUP(Salidas!$A412,Inventario!$A$2:$M$21,7,FALSE)),,VLOOKUP(Salidas!$A412,Inventario!$A$2:$M$21,7,FALSE))</f>
        <v>0</v>
      </c>
      <c r="H412" s="275">
        <f>IF(ISERROR(VLOOKUP(Salidas!$A412,Inventario!$A$2:$M$21,8,FALSE)),,VLOOKUP(Salidas!$A412,Inventario!$A$2:$M$21,8,FALSE))</f>
        <v>0</v>
      </c>
      <c r="I412" s="275">
        <f>IF(ISERROR(VLOOKUP(Salidas!$A412,Inventario!$A$2:$M$21,9,FALSE)),,VLOOKUP(Salidas!$A412,Inventario!$A$2:$M$21,9,FALSE))</f>
        <v>0</v>
      </c>
      <c r="J412" s="269">
        <v>44639</v>
      </c>
      <c r="K412" s="62" t="s">
        <v>192</v>
      </c>
      <c r="L412" s="270">
        <f>IF(ISERROR(VLOOKUP(Salidas!$K412,Entradas!$H$1:$I$412,2,FALSE)),"",VLOOKUP(Salidas!$K412,Entradas!$H$1:$I$412,2,FALSE))</f>
        <v>45199</v>
      </c>
      <c r="M412" s="63">
        <v>1</v>
      </c>
      <c r="N412" s="276" t="s">
        <v>1928</v>
      </c>
      <c r="O412" s="275">
        <f>IF(Salidas!$N412="Particular",VLOOKUP(Salidas!$A412,'PPTO Conservador'!$D$1:$L$26,8,0),IF(Salidas!$N412="Complementario",VLOOKUP(Salidas!$A412,'PPTO Conservador'!$D$1:$L$26,9,FALSE),))</f>
        <v>225000</v>
      </c>
      <c r="P412" s="275">
        <f>Salidas!$M412*Salidas!$I412</f>
        <v>0</v>
      </c>
      <c r="Q412" s="275">
        <f>Salidas!$M412*Salidas!$O412</f>
        <v>225000</v>
      </c>
      <c r="R412" s="276"/>
      <c r="S412" s="64"/>
      <c r="T412" s="64"/>
      <c r="U412" s="64"/>
      <c r="V412" s="64"/>
      <c r="W412" s="64"/>
      <c r="X412" s="64"/>
      <c r="Y412" s="64"/>
      <c r="Z412" s="64"/>
    </row>
    <row r="413" spans="1:26" ht="15.75" customHeight="1">
      <c r="A413" s="57" t="s">
        <v>96</v>
      </c>
      <c r="B413" s="58" t="str">
        <f>IF(ISERROR(VLOOKUP(Salidas!$A413,Inventario!$A$2:$M$21,2,FALSE)),"",VLOOKUP(Salidas!$A413,Inventario!$A$2:$M$21,2,FALSE))</f>
        <v>Rotateq</v>
      </c>
      <c r="C413" s="58" t="str">
        <f>IF(ISERROR(VLOOKUP(Salidas!$A413,Inventario!$A$2:$M$21,3,FALSE)),"",VLOOKUP(Salidas!$A413,Inventario!$A$2:$M$21,3,FALSE))</f>
        <v>Rotavirus Vivo Atenuado</v>
      </c>
      <c r="D413" s="59" t="str">
        <f>IF(ISERROR(VLOOKUP(Salidas!$A413,Inventario!$A$2:$M$21,4,FALSE)),"",VLOOKUP(Salidas!$A413,Inventario!$A$2:$M$21,4,FALSE))</f>
        <v>IPS FARALLONES</v>
      </c>
      <c r="E413" s="59" t="str">
        <f>IF(ISERROR(VLOOKUP(Salidas!$A413,Inventario!$A$2:$M$21,5,FALSE)),"",VLOOKUP(Salidas!$A413,Inventario!$A$2:$M$21,5,FALSE))</f>
        <v>Merck</v>
      </c>
      <c r="F413" s="60" t="str">
        <f>IF(ISERROR(VLOOKUP(Salidas!$A413,Inventario!$A$2:$M$21,6,FALSE)),"",VLOOKUP(Salidas!$A413,Inventario!$A$2:$M$21,6,FALSE))</f>
        <v>1800</v>
      </c>
      <c r="G413" s="274">
        <f>IF(ISERROR(VLOOKUP(Salidas!$A413,Inventario!$A$2:$M$21,7,FALSE)),,VLOOKUP(Salidas!$A413,Inventario!$A$2:$M$21,7,FALSE))</f>
        <v>1</v>
      </c>
      <c r="H413" s="275">
        <f>IF(ISERROR(VLOOKUP(Salidas!$A413,Inventario!$A$2:$M$21,8,FALSE)),,VLOOKUP(Salidas!$A413,Inventario!$A$2:$M$21,8,FALSE))</f>
        <v>109</v>
      </c>
      <c r="I413" s="275">
        <f>IF(ISERROR(VLOOKUP(Salidas!$A413,Inventario!$A$2:$M$21,9,FALSE)),,VLOOKUP(Salidas!$A413,Inventario!$A$2:$M$21,9,FALSE))</f>
        <v>109</v>
      </c>
      <c r="J413" s="269">
        <v>44639</v>
      </c>
      <c r="K413" s="62" t="s">
        <v>194</v>
      </c>
      <c r="L413" s="270">
        <f>IF(ISERROR(VLOOKUP(Salidas!$K413,Entradas!$H$1:$I$412,2,FALSE)),"",VLOOKUP(Salidas!$K413,Entradas!$H$1:$I$412,2,FALSE))</f>
        <v>45060</v>
      </c>
      <c r="M413" s="63">
        <v>1</v>
      </c>
      <c r="N413" s="276" t="s">
        <v>1928</v>
      </c>
      <c r="O413" s="275">
        <f>IF(Salidas!$N413="Particular",VLOOKUP(Salidas!$A413,'PPTO Conservador'!$D$1:$L$26,8,0),IF(Salidas!$N413="Complementario",VLOOKUP(Salidas!$A413,'PPTO Conservador'!$D$1:$L$26,9,FALSE),))</f>
        <v>190000</v>
      </c>
      <c r="P413" s="275">
        <f>Salidas!$M413*Salidas!$I413</f>
        <v>109</v>
      </c>
      <c r="Q413" s="275">
        <f>Salidas!$M413*Salidas!$O413</f>
        <v>190000</v>
      </c>
      <c r="R413" s="276"/>
      <c r="S413" s="64"/>
      <c r="T413" s="64"/>
      <c r="U413" s="64"/>
      <c r="V413" s="64"/>
      <c r="W413" s="64"/>
      <c r="X413" s="64"/>
      <c r="Y413" s="64"/>
      <c r="Z413" s="64"/>
    </row>
    <row r="414" spans="1:26" ht="15.75" customHeight="1">
      <c r="A414" s="57" t="s">
        <v>47</v>
      </c>
      <c r="B414" s="58" t="str">
        <f>IF(ISERROR(VLOOKUP(Salidas!$A414,Inventario!$A$2:$M$21,2,FALSE)),"",VLOOKUP(Salidas!$A414,Inventario!$A$2:$M$21,2,FALSE))</f>
        <v>Nimenrix</v>
      </c>
      <c r="C414" s="58" t="str">
        <f>IF(ISERROR(VLOOKUP(Salidas!$A414,Inventario!$A$2:$M$21,3,FALSE)),"",VLOOKUP(Salidas!$A414,Inventario!$A$2:$M$21,3,FALSE))</f>
        <v>Meningococo</v>
      </c>
      <c r="D414" s="59" t="str">
        <f>IF(ISERROR(VLOOKUP(Salidas!$A414,Inventario!$A$2:$M$21,4,FALSE)),"",VLOOKUP(Salidas!$A414,Inventario!$A$2:$M$21,4,FALSE))</f>
        <v>Cobo Medical</v>
      </c>
      <c r="E414" s="59" t="str">
        <f>IF(ISERROR(VLOOKUP(Salidas!$A414,Inventario!$A$2:$M$21,5,FALSE)),"",VLOOKUP(Salidas!$A414,Inventario!$A$2:$M$21,5,FALSE))</f>
        <v>Pfizer</v>
      </c>
      <c r="F414" s="60" t="str">
        <f>IF(ISERROR(VLOOKUP(Salidas!$A414,Inventario!$A$2:$M$21,6,FALSE)),"",VLOOKUP(Salidas!$A414,Inventario!$A$2:$M$21,6,FALSE))</f>
        <v>3904</v>
      </c>
      <c r="G414" s="274">
        <f>IF(ISERROR(VLOOKUP(Salidas!$A414,Inventario!$A$2:$M$21,7,FALSE)),,VLOOKUP(Salidas!$A414,Inventario!$A$2:$M$21,7,FALSE))</f>
        <v>1</v>
      </c>
      <c r="H414" s="275">
        <f>IF(ISERROR(VLOOKUP(Salidas!$A414,Inventario!$A$2:$M$21,8,FALSE)),,VLOOKUP(Salidas!$A414,Inventario!$A$2:$M$21,8,FALSE))</f>
        <v>427</v>
      </c>
      <c r="I414" s="275">
        <f>IF(ISERROR(VLOOKUP(Salidas!$A414,Inventario!$A$2:$M$21,9,FALSE)),,VLOOKUP(Salidas!$A414,Inventario!$A$2:$M$21,9,FALSE))</f>
        <v>427</v>
      </c>
      <c r="J414" s="269">
        <v>44638</v>
      </c>
      <c r="K414" s="62" t="s">
        <v>173</v>
      </c>
      <c r="L414" s="270">
        <f>IF(ISERROR(VLOOKUP(Salidas!$K414,Entradas!$H$1:$I$412,2,FALSE)),"",VLOOKUP(Salidas!$K414,Entradas!$H$1:$I$412,2,FALSE))</f>
        <v>45077</v>
      </c>
      <c r="M414" s="63">
        <v>1</v>
      </c>
      <c r="N414" s="276" t="s">
        <v>375</v>
      </c>
      <c r="O414" s="275">
        <f>IF(Salidas!$N414="Particular",VLOOKUP(Salidas!$A414,'PPTO Conservador'!$D$1:$L$26,8,0),IF(Salidas!$N414="Complementario",VLOOKUP(Salidas!$A414,'PPTO Conservador'!$D$1:$L$26,9,FALSE),))</f>
        <v>200000</v>
      </c>
      <c r="P414" s="275">
        <f>Salidas!$M414*Salidas!$I414</f>
        <v>427</v>
      </c>
      <c r="Q414" s="275">
        <f>Salidas!$M414*Salidas!$O414</f>
        <v>200000</v>
      </c>
      <c r="R414" s="276"/>
      <c r="S414" s="64"/>
      <c r="T414" s="64"/>
      <c r="U414" s="64"/>
      <c r="V414" s="64"/>
      <c r="W414" s="64"/>
      <c r="X414" s="64"/>
      <c r="Y414" s="64"/>
      <c r="Z414" s="64"/>
    </row>
    <row r="415" spans="1:26" ht="15.75" customHeight="1">
      <c r="A415" s="57" t="s">
        <v>47</v>
      </c>
      <c r="B415" s="58" t="str">
        <f>IF(ISERROR(VLOOKUP(Salidas!$A415,Inventario!$A$2:$M$21,2,FALSE)),"",VLOOKUP(Salidas!$A415,Inventario!$A$2:$M$21,2,FALSE))</f>
        <v>Nimenrix</v>
      </c>
      <c r="C415" s="58" t="str">
        <f>IF(ISERROR(VLOOKUP(Salidas!$A415,Inventario!$A$2:$M$21,3,FALSE)),"",VLOOKUP(Salidas!$A415,Inventario!$A$2:$M$21,3,FALSE))</f>
        <v>Meningococo</v>
      </c>
      <c r="D415" s="59" t="str">
        <f>IF(ISERROR(VLOOKUP(Salidas!$A415,Inventario!$A$2:$M$21,4,FALSE)),"",VLOOKUP(Salidas!$A415,Inventario!$A$2:$M$21,4,FALSE))</f>
        <v>Cobo Medical</v>
      </c>
      <c r="E415" s="59" t="str">
        <f>IF(ISERROR(VLOOKUP(Salidas!$A415,Inventario!$A$2:$M$21,5,FALSE)),"",VLOOKUP(Salidas!$A415,Inventario!$A$2:$M$21,5,FALSE))</f>
        <v>Pfizer</v>
      </c>
      <c r="F415" s="60" t="str">
        <f>IF(ISERROR(VLOOKUP(Salidas!$A415,Inventario!$A$2:$M$21,6,FALSE)),"",VLOOKUP(Salidas!$A415,Inventario!$A$2:$M$21,6,FALSE))</f>
        <v>3904</v>
      </c>
      <c r="G415" s="274">
        <f>IF(ISERROR(VLOOKUP(Salidas!$A415,Inventario!$A$2:$M$21,7,FALSE)),,VLOOKUP(Salidas!$A415,Inventario!$A$2:$M$21,7,FALSE))</f>
        <v>1</v>
      </c>
      <c r="H415" s="275">
        <f>IF(ISERROR(VLOOKUP(Salidas!$A415,Inventario!$A$2:$M$21,8,FALSE)),,VLOOKUP(Salidas!$A415,Inventario!$A$2:$M$21,8,FALSE))</f>
        <v>427</v>
      </c>
      <c r="I415" s="275">
        <f>IF(ISERROR(VLOOKUP(Salidas!$A415,Inventario!$A$2:$M$21,9,FALSE)),,VLOOKUP(Salidas!$A415,Inventario!$A$2:$M$21,9,FALSE))</f>
        <v>427</v>
      </c>
      <c r="J415" s="269">
        <v>44638</v>
      </c>
      <c r="K415" s="62" t="s">
        <v>173</v>
      </c>
      <c r="L415" s="270">
        <f>IF(ISERROR(VLOOKUP(Salidas!$K415,Entradas!$H$1:$I$412,2,FALSE)),"",VLOOKUP(Salidas!$K415,Entradas!$H$1:$I$412,2,FALSE))</f>
        <v>45077</v>
      </c>
      <c r="M415" s="63">
        <v>1</v>
      </c>
      <c r="N415" s="276" t="s">
        <v>375</v>
      </c>
      <c r="O415" s="275">
        <f>IF(Salidas!$N415="Particular",VLOOKUP(Salidas!$A415,'PPTO Conservador'!$D$1:$L$26,8,0),IF(Salidas!$N415="Complementario",VLOOKUP(Salidas!$A415,'PPTO Conservador'!$D$1:$L$26,9,FALSE),))</f>
        <v>200000</v>
      </c>
      <c r="P415" s="275">
        <f>Salidas!$M415*Salidas!$I415</f>
        <v>427</v>
      </c>
      <c r="Q415" s="275">
        <f>Salidas!$M415*Salidas!$O415</f>
        <v>200000</v>
      </c>
      <c r="R415" s="276"/>
      <c r="S415" s="64"/>
      <c r="T415" s="64"/>
      <c r="U415" s="64"/>
      <c r="V415" s="64"/>
      <c r="W415" s="64"/>
      <c r="X415" s="64"/>
      <c r="Y415" s="64"/>
      <c r="Z415" s="64"/>
    </row>
    <row r="416" spans="1:26" ht="15.75" customHeight="1">
      <c r="A416" s="57" t="s">
        <v>85</v>
      </c>
      <c r="B416" s="58" t="str">
        <f>IF(ISERROR(VLOOKUP(Salidas!$A416,Inventario!$A$2:$M$21,2,FALSE)),"",VLOOKUP(Salidas!$A416,Inventario!$A$2:$M$21,2,FALSE))</f>
        <v xml:space="preserve">Avaxim 80 </v>
      </c>
      <c r="C416" s="58" t="str">
        <f>IF(ISERROR(VLOOKUP(Salidas!$A416,Inventario!$A$2:$M$21,3,FALSE)),"",VLOOKUP(Salidas!$A416,Inventario!$A$2:$M$21,3,FALSE))</f>
        <v>Hepatitis A niño</v>
      </c>
      <c r="D416" s="59" t="str">
        <f>IF(ISERROR(VLOOKUP(Salidas!$A416,Inventario!$A$2:$M$21,4,FALSE)),"",VLOOKUP(Salidas!$A416,Inventario!$A$2:$M$21,4,FALSE))</f>
        <v>IPS FARALLONES</v>
      </c>
      <c r="E416" s="59" t="str">
        <f>IF(ISERROR(VLOOKUP(Salidas!$A416,Inventario!$A$2:$M$21,5,FALSE)),"",VLOOKUP(Salidas!$A416,Inventario!$A$2:$M$21,5,FALSE))</f>
        <v>Sanofi</v>
      </c>
      <c r="F416" s="60" t="str">
        <f>IF(ISERROR(VLOOKUP(Salidas!$A416,Inventario!$A$2:$M$21,6,FALSE)),"",VLOOKUP(Salidas!$A416,Inventario!$A$2:$M$21,6,FALSE))</f>
        <v>2500</v>
      </c>
      <c r="G416" s="274">
        <f>IF(ISERROR(VLOOKUP(Salidas!$A416,Inventario!$A$2:$M$21,7,FALSE)),,VLOOKUP(Salidas!$A416,Inventario!$A$2:$M$21,7,FALSE))</f>
        <v>1</v>
      </c>
      <c r="H416" s="275">
        <f>IF(ISERROR(VLOOKUP(Salidas!$A416,Inventario!$A$2:$M$21,8,FALSE)),,VLOOKUP(Salidas!$A416,Inventario!$A$2:$M$21,8,FALSE))</f>
        <v>153</v>
      </c>
      <c r="I416" s="275">
        <f>IF(ISERROR(VLOOKUP(Salidas!$A416,Inventario!$A$2:$M$21,9,FALSE)),,VLOOKUP(Salidas!$A416,Inventario!$A$2:$M$21,9,FALSE))</f>
        <v>153</v>
      </c>
      <c r="J416" s="269">
        <v>44638</v>
      </c>
      <c r="K416" s="62" t="s">
        <v>183</v>
      </c>
      <c r="L416" s="270">
        <f>IF(ISERROR(VLOOKUP(Salidas!$K416,Entradas!$H$1:$I$412,2,FALSE)),"",VLOOKUP(Salidas!$K416,Entradas!$H$1:$I$412,2,FALSE))</f>
        <v>44957</v>
      </c>
      <c r="M416" s="63">
        <v>1</v>
      </c>
      <c r="N416" s="276" t="s">
        <v>1928</v>
      </c>
      <c r="O416" s="275">
        <f>IF(Salidas!$N416="Particular",VLOOKUP(Salidas!$A416,'PPTO Conservador'!$D$1:$L$26,8,0),IF(Salidas!$N416="Complementario",VLOOKUP(Salidas!$A416,'PPTO Conservador'!$D$1:$L$26,9,FALSE),))</f>
        <v>130000</v>
      </c>
      <c r="P416" s="275">
        <f>Salidas!$M416*Salidas!$I416</f>
        <v>153</v>
      </c>
      <c r="Q416" s="275">
        <f>Salidas!$M416*Salidas!$O416</f>
        <v>130000</v>
      </c>
      <c r="R416" s="276"/>
      <c r="S416" s="64"/>
      <c r="T416" s="64"/>
      <c r="U416" s="64"/>
      <c r="V416" s="64"/>
      <c r="W416" s="64"/>
      <c r="X416" s="64"/>
      <c r="Y416" s="64"/>
      <c r="Z416" s="64"/>
    </row>
    <row r="417" spans="1:26" ht="15.75" customHeight="1">
      <c r="A417" s="57" t="s">
        <v>47</v>
      </c>
      <c r="B417" s="58" t="str">
        <f>IF(ISERROR(VLOOKUP(Salidas!$A417,Inventario!$A$2:$M$21,2,FALSE)),"",VLOOKUP(Salidas!$A417,Inventario!$A$2:$M$21,2,FALSE))</f>
        <v>Nimenrix</v>
      </c>
      <c r="C417" s="58" t="str">
        <f>IF(ISERROR(VLOOKUP(Salidas!$A417,Inventario!$A$2:$M$21,3,FALSE)),"",VLOOKUP(Salidas!$A417,Inventario!$A$2:$M$21,3,FALSE))</f>
        <v>Meningococo</v>
      </c>
      <c r="D417" s="59" t="str">
        <f>IF(ISERROR(VLOOKUP(Salidas!$A417,Inventario!$A$2:$M$21,4,FALSE)),"",VLOOKUP(Salidas!$A417,Inventario!$A$2:$M$21,4,FALSE))</f>
        <v>Cobo Medical</v>
      </c>
      <c r="E417" s="59" t="str">
        <f>IF(ISERROR(VLOOKUP(Salidas!$A417,Inventario!$A$2:$M$21,5,FALSE)),"",VLOOKUP(Salidas!$A417,Inventario!$A$2:$M$21,5,FALSE))</f>
        <v>Pfizer</v>
      </c>
      <c r="F417" s="60" t="str">
        <f>IF(ISERROR(VLOOKUP(Salidas!$A417,Inventario!$A$2:$M$21,6,FALSE)),"",VLOOKUP(Salidas!$A417,Inventario!$A$2:$M$21,6,FALSE))</f>
        <v>3904</v>
      </c>
      <c r="G417" s="274">
        <f>IF(ISERROR(VLOOKUP(Salidas!$A417,Inventario!$A$2:$M$21,7,FALSE)),,VLOOKUP(Salidas!$A417,Inventario!$A$2:$M$21,7,FALSE))</f>
        <v>1</v>
      </c>
      <c r="H417" s="275">
        <f>IF(ISERROR(VLOOKUP(Salidas!$A417,Inventario!$A$2:$M$21,8,FALSE)),,VLOOKUP(Salidas!$A417,Inventario!$A$2:$M$21,8,FALSE))</f>
        <v>427</v>
      </c>
      <c r="I417" s="275">
        <f>IF(ISERROR(VLOOKUP(Salidas!$A417,Inventario!$A$2:$M$21,9,FALSE)),,VLOOKUP(Salidas!$A417,Inventario!$A$2:$M$21,9,FALSE))</f>
        <v>427</v>
      </c>
      <c r="J417" s="269">
        <v>44638</v>
      </c>
      <c r="K417" s="62" t="s">
        <v>173</v>
      </c>
      <c r="L417" s="270">
        <f>IF(ISERROR(VLOOKUP(Salidas!$K417,Entradas!$H$1:$I$412,2,FALSE)),"",VLOOKUP(Salidas!$K417,Entradas!$H$1:$I$412,2,FALSE))</f>
        <v>45077</v>
      </c>
      <c r="M417" s="63">
        <v>1</v>
      </c>
      <c r="N417" s="276" t="s">
        <v>1928</v>
      </c>
      <c r="O417" s="275">
        <f>IF(Salidas!$N417="Particular",VLOOKUP(Salidas!$A417,'PPTO Conservador'!$D$1:$L$26,8,0),IF(Salidas!$N417="Complementario",VLOOKUP(Salidas!$A417,'PPTO Conservador'!$D$1:$L$26,9,FALSE),))</f>
        <v>170000</v>
      </c>
      <c r="P417" s="275">
        <f>Salidas!$M417*Salidas!$I417</f>
        <v>427</v>
      </c>
      <c r="Q417" s="275">
        <f>Salidas!$M417*Salidas!$O417</f>
        <v>170000</v>
      </c>
      <c r="R417" s="276"/>
      <c r="S417" s="64"/>
      <c r="T417" s="64"/>
      <c r="U417" s="64"/>
      <c r="V417" s="64"/>
      <c r="W417" s="64"/>
      <c r="X417" s="64"/>
      <c r="Y417" s="64"/>
      <c r="Z417" s="64"/>
    </row>
    <row r="418" spans="1:26" ht="15.75" customHeight="1">
      <c r="A418" s="57" t="s">
        <v>47</v>
      </c>
      <c r="B418" s="58" t="str">
        <f>IF(ISERROR(VLOOKUP(Salidas!$A418,Inventario!$A$2:$M$21,2,FALSE)),"",VLOOKUP(Salidas!$A418,Inventario!$A$2:$M$21,2,FALSE))</f>
        <v>Nimenrix</v>
      </c>
      <c r="C418" s="58" t="str">
        <f>IF(ISERROR(VLOOKUP(Salidas!$A418,Inventario!$A$2:$M$21,3,FALSE)),"",VLOOKUP(Salidas!$A418,Inventario!$A$2:$M$21,3,FALSE))</f>
        <v>Meningococo</v>
      </c>
      <c r="D418" s="59" t="str">
        <f>IF(ISERROR(VLOOKUP(Salidas!$A418,Inventario!$A$2:$M$21,4,FALSE)),"",VLOOKUP(Salidas!$A418,Inventario!$A$2:$M$21,4,FALSE))</f>
        <v>Cobo Medical</v>
      </c>
      <c r="E418" s="59" t="str">
        <f>IF(ISERROR(VLOOKUP(Salidas!$A418,Inventario!$A$2:$M$21,5,FALSE)),"",VLOOKUP(Salidas!$A418,Inventario!$A$2:$M$21,5,FALSE))</f>
        <v>Pfizer</v>
      </c>
      <c r="F418" s="60" t="str">
        <f>IF(ISERROR(VLOOKUP(Salidas!$A418,Inventario!$A$2:$M$21,6,FALSE)),"",VLOOKUP(Salidas!$A418,Inventario!$A$2:$M$21,6,FALSE))</f>
        <v>3904</v>
      </c>
      <c r="G418" s="274">
        <f>IF(ISERROR(VLOOKUP(Salidas!$A418,Inventario!$A$2:$M$21,7,FALSE)),,VLOOKUP(Salidas!$A418,Inventario!$A$2:$M$21,7,FALSE))</f>
        <v>1</v>
      </c>
      <c r="H418" s="275">
        <f>IF(ISERROR(VLOOKUP(Salidas!$A418,Inventario!$A$2:$M$21,8,FALSE)),,VLOOKUP(Salidas!$A418,Inventario!$A$2:$M$21,8,FALSE))</f>
        <v>427</v>
      </c>
      <c r="I418" s="275">
        <f>IF(ISERROR(VLOOKUP(Salidas!$A418,Inventario!$A$2:$M$21,9,FALSE)),,VLOOKUP(Salidas!$A418,Inventario!$A$2:$M$21,9,FALSE))</f>
        <v>427</v>
      </c>
      <c r="J418" s="269">
        <v>44643</v>
      </c>
      <c r="K418" s="62" t="s">
        <v>173</v>
      </c>
      <c r="L418" s="270">
        <f>IF(ISERROR(VLOOKUP(Salidas!$K418,Entradas!$H$1:$I$412,2,FALSE)),"",VLOOKUP(Salidas!$K418,Entradas!$H$1:$I$412,2,FALSE))</f>
        <v>45077</v>
      </c>
      <c r="M418" s="63">
        <v>1</v>
      </c>
      <c r="N418" s="276" t="s">
        <v>1928</v>
      </c>
      <c r="O418" s="275">
        <f>IF(Salidas!$N418="Particular",VLOOKUP(Salidas!$A418,'PPTO Conservador'!$D$1:$L$26,8,0),IF(Salidas!$N418="Complementario",VLOOKUP(Salidas!$A418,'PPTO Conservador'!$D$1:$L$26,9,FALSE),))</f>
        <v>170000</v>
      </c>
      <c r="P418" s="275">
        <f>Salidas!$M418*Salidas!$I418</f>
        <v>427</v>
      </c>
      <c r="Q418" s="275">
        <f>Salidas!$M418*Salidas!$O418</f>
        <v>170000</v>
      </c>
      <c r="R418" s="276"/>
      <c r="S418" s="64"/>
      <c r="T418" s="64"/>
      <c r="U418" s="64"/>
      <c r="V418" s="64"/>
      <c r="W418" s="64"/>
      <c r="X418" s="64"/>
      <c r="Y418" s="64"/>
      <c r="Z418" s="64"/>
    </row>
    <row r="419" spans="1:26" ht="15.75" customHeight="1">
      <c r="A419" s="57" t="s">
        <v>47</v>
      </c>
      <c r="B419" s="58" t="str">
        <f>IF(ISERROR(VLOOKUP(Salidas!$A419,Inventario!$A$2:$M$21,2,FALSE)),"",VLOOKUP(Salidas!$A419,Inventario!$A$2:$M$21,2,FALSE))</f>
        <v>Nimenrix</v>
      </c>
      <c r="C419" s="58" t="str">
        <f>IF(ISERROR(VLOOKUP(Salidas!$A419,Inventario!$A$2:$M$21,3,FALSE)),"",VLOOKUP(Salidas!$A419,Inventario!$A$2:$M$21,3,FALSE))</f>
        <v>Meningococo</v>
      </c>
      <c r="D419" s="59" t="str">
        <f>IF(ISERROR(VLOOKUP(Salidas!$A419,Inventario!$A$2:$M$21,4,FALSE)),"",VLOOKUP(Salidas!$A419,Inventario!$A$2:$M$21,4,FALSE))</f>
        <v>Cobo Medical</v>
      </c>
      <c r="E419" s="59" t="str">
        <f>IF(ISERROR(VLOOKUP(Salidas!$A419,Inventario!$A$2:$M$21,5,FALSE)),"",VLOOKUP(Salidas!$A419,Inventario!$A$2:$M$21,5,FALSE))</f>
        <v>Pfizer</v>
      </c>
      <c r="F419" s="60" t="str">
        <f>IF(ISERROR(VLOOKUP(Salidas!$A419,Inventario!$A$2:$M$21,6,FALSE)),"",VLOOKUP(Salidas!$A419,Inventario!$A$2:$M$21,6,FALSE))</f>
        <v>3904</v>
      </c>
      <c r="G419" s="274">
        <f>IF(ISERROR(VLOOKUP(Salidas!$A419,Inventario!$A$2:$M$21,7,FALSE)),,VLOOKUP(Salidas!$A419,Inventario!$A$2:$M$21,7,FALSE))</f>
        <v>1</v>
      </c>
      <c r="H419" s="275">
        <f>IF(ISERROR(VLOOKUP(Salidas!$A419,Inventario!$A$2:$M$21,8,FALSE)),,VLOOKUP(Salidas!$A419,Inventario!$A$2:$M$21,8,FALSE))</f>
        <v>427</v>
      </c>
      <c r="I419" s="275">
        <f>IF(ISERROR(VLOOKUP(Salidas!$A419,Inventario!$A$2:$M$21,9,FALSE)),,VLOOKUP(Salidas!$A419,Inventario!$A$2:$M$21,9,FALSE))</f>
        <v>427</v>
      </c>
      <c r="J419" s="269">
        <v>44646</v>
      </c>
      <c r="K419" s="62" t="s">
        <v>173</v>
      </c>
      <c r="L419" s="270">
        <f>IF(ISERROR(VLOOKUP(Salidas!$K419,Entradas!$H$1:$I$412,2,FALSE)),"",VLOOKUP(Salidas!$K419,Entradas!$H$1:$I$412,2,FALSE))</f>
        <v>45077</v>
      </c>
      <c r="M419" s="63">
        <v>1</v>
      </c>
      <c r="N419" s="276" t="s">
        <v>1928</v>
      </c>
      <c r="O419" s="275">
        <f>IF(Salidas!$N419="Particular",VLOOKUP(Salidas!$A419,'PPTO Conservador'!$D$1:$L$26,8,0),IF(Salidas!$N419="Complementario",VLOOKUP(Salidas!$A419,'PPTO Conservador'!$D$1:$L$26,9,FALSE),))</f>
        <v>170000</v>
      </c>
      <c r="P419" s="275">
        <f>Salidas!$M419*Salidas!$I419</f>
        <v>427</v>
      </c>
      <c r="Q419" s="275">
        <f>Salidas!$M419*Salidas!$O419</f>
        <v>170000</v>
      </c>
      <c r="R419" s="276"/>
      <c r="S419" s="64"/>
      <c r="T419" s="64"/>
      <c r="U419" s="64"/>
      <c r="V419" s="64"/>
      <c r="W419" s="64"/>
      <c r="X419" s="64"/>
      <c r="Y419" s="64"/>
      <c r="Z419" s="64"/>
    </row>
    <row r="420" spans="1:26" ht="15.75" customHeight="1">
      <c r="A420" s="57" t="s">
        <v>47</v>
      </c>
      <c r="B420" s="58" t="str">
        <f>IF(ISERROR(VLOOKUP(Salidas!$A420,Inventario!$A$2:$M$21,2,FALSE)),"",VLOOKUP(Salidas!$A420,Inventario!$A$2:$M$21,2,FALSE))</f>
        <v>Nimenrix</v>
      </c>
      <c r="C420" s="58" t="str">
        <f>IF(ISERROR(VLOOKUP(Salidas!$A420,Inventario!$A$2:$M$21,3,FALSE)),"",VLOOKUP(Salidas!$A420,Inventario!$A$2:$M$21,3,FALSE))</f>
        <v>Meningococo</v>
      </c>
      <c r="D420" s="59" t="str">
        <f>IF(ISERROR(VLOOKUP(Salidas!$A420,Inventario!$A$2:$M$21,4,FALSE)),"",VLOOKUP(Salidas!$A420,Inventario!$A$2:$M$21,4,FALSE))</f>
        <v>Cobo Medical</v>
      </c>
      <c r="E420" s="59" t="str">
        <f>IF(ISERROR(VLOOKUP(Salidas!$A420,Inventario!$A$2:$M$21,5,FALSE)),"",VLOOKUP(Salidas!$A420,Inventario!$A$2:$M$21,5,FALSE))</f>
        <v>Pfizer</v>
      </c>
      <c r="F420" s="60" t="str">
        <f>IF(ISERROR(VLOOKUP(Salidas!$A420,Inventario!$A$2:$M$21,6,FALSE)),"",VLOOKUP(Salidas!$A420,Inventario!$A$2:$M$21,6,FALSE))</f>
        <v>3904</v>
      </c>
      <c r="G420" s="274">
        <f>IF(ISERROR(VLOOKUP(Salidas!$A420,Inventario!$A$2:$M$21,7,FALSE)),,VLOOKUP(Salidas!$A420,Inventario!$A$2:$M$21,7,FALSE))</f>
        <v>1</v>
      </c>
      <c r="H420" s="275">
        <f>IF(ISERROR(VLOOKUP(Salidas!$A420,Inventario!$A$2:$M$21,8,FALSE)),,VLOOKUP(Salidas!$A420,Inventario!$A$2:$M$21,8,FALSE))</f>
        <v>427</v>
      </c>
      <c r="I420" s="275">
        <f>IF(ISERROR(VLOOKUP(Salidas!$A420,Inventario!$A$2:$M$21,9,FALSE)),,VLOOKUP(Salidas!$A420,Inventario!$A$2:$M$21,9,FALSE))</f>
        <v>427</v>
      </c>
      <c r="J420" s="269">
        <v>44646</v>
      </c>
      <c r="K420" s="62" t="s">
        <v>173</v>
      </c>
      <c r="L420" s="270">
        <f>IF(ISERROR(VLOOKUP(Salidas!$K420,Entradas!$H$1:$I$412,2,FALSE)),"",VLOOKUP(Salidas!$K420,Entradas!$H$1:$I$412,2,FALSE))</f>
        <v>45077</v>
      </c>
      <c r="M420" s="63">
        <v>1</v>
      </c>
      <c r="N420" s="276" t="s">
        <v>375</v>
      </c>
      <c r="O420" s="275">
        <f>IF(Salidas!$N420="Particular",VLOOKUP(Salidas!$A420,'PPTO Conservador'!$D$1:$L$26,8,0),IF(Salidas!$N420="Complementario",VLOOKUP(Salidas!$A420,'PPTO Conservador'!$D$1:$L$26,9,FALSE),))</f>
        <v>200000</v>
      </c>
      <c r="P420" s="275">
        <f>Salidas!$M420*Salidas!$I420</f>
        <v>427</v>
      </c>
      <c r="Q420" s="275">
        <f>Salidas!$M420*Salidas!$O420</f>
        <v>200000</v>
      </c>
      <c r="R420" s="276"/>
      <c r="S420" s="64"/>
      <c r="T420" s="64"/>
      <c r="U420" s="64"/>
      <c r="V420" s="64"/>
      <c r="W420" s="64"/>
      <c r="X420" s="64"/>
      <c r="Y420" s="64"/>
      <c r="Z420" s="64"/>
    </row>
    <row r="421" spans="1:26" ht="15.75" customHeight="1">
      <c r="A421" s="57" t="s">
        <v>85</v>
      </c>
      <c r="B421" s="58" t="str">
        <f>IF(ISERROR(VLOOKUP(Salidas!$A421,Inventario!$A$2:$M$21,2,FALSE)),"",VLOOKUP(Salidas!$A421,Inventario!$A$2:$M$21,2,FALSE))</f>
        <v xml:space="preserve">Avaxim 80 </v>
      </c>
      <c r="C421" s="58" t="str">
        <f>IF(ISERROR(VLOOKUP(Salidas!$A421,Inventario!$A$2:$M$21,3,FALSE)),"",VLOOKUP(Salidas!$A421,Inventario!$A$2:$M$21,3,FALSE))</f>
        <v>Hepatitis A niño</v>
      </c>
      <c r="D421" s="59" t="str">
        <f>IF(ISERROR(VLOOKUP(Salidas!$A421,Inventario!$A$2:$M$21,4,FALSE)),"",VLOOKUP(Salidas!$A421,Inventario!$A$2:$M$21,4,FALSE))</f>
        <v>IPS FARALLONES</v>
      </c>
      <c r="E421" s="59" t="str">
        <f>IF(ISERROR(VLOOKUP(Salidas!$A421,Inventario!$A$2:$M$21,5,FALSE)),"",VLOOKUP(Salidas!$A421,Inventario!$A$2:$M$21,5,FALSE))</f>
        <v>Sanofi</v>
      </c>
      <c r="F421" s="60" t="str">
        <f>IF(ISERROR(VLOOKUP(Salidas!$A421,Inventario!$A$2:$M$21,6,FALSE)),"",VLOOKUP(Salidas!$A421,Inventario!$A$2:$M$21,6,FALSE))</f>
        <v>2500</v>
      </c>
      <c r="G421" s="274">
        <f>IF(ISERROR(VLOOKUP(Salidas!$A421,Inventario!$A$2:$M$21,7,FALSE)),,VLOOKUP(Salidas!$A421,Inventario!$A$2:$M$21,7,FALSE))</f>
        <v>1</v>
      </c>
      <c r="H421" s="275">
        <f>IF(ISERROR(VLOOKUP(Salidas!$A421,Inventario!$A$2:$M$21,8,FALSE)),,VLOOKUP(Salidas!$A421,Inventario!$A$2:$M$21,8,FALSE))</f>
        <v>153</v>
      </c>
      <c r="I421" s="275">
        <f>IF(ISERROR(VLOOKUP(Salidas!$A421,Inventario!$A$2:$M$21,9,FALSE)),,VLOOKUP(Salidas!$A421,Inventario!$A$2:$M$21,9,FALSE))</f>
        <v>153</v>
      </c>
      <c r="J421" s="269">
        <v>44646</v>
      </c>
      <c r="K421" s="62" t="s">
        <v>183</v>
      </c>
      <c r="L421" s="270">
        <f>IF(ISERROR(VLOOKUP(Salidas!$K421,Entradas!$H$1:$I$412,2,FALSE)),"",VLOOKUP(Salidas!$K421,Entradas!$H$1:$I$412,2,FALSE))</f>
        <v>44957</v>
      </c>
      <c r="M421" s="63">
        <v>1</v>
      </c>
      <c r="N421" s="276" t="s">
        <v>375</v>
      </c>
      <c r="O421" s="275">
        <f>IF(Salidas!$N421="Particular",VLOOKUP(Salidas!$A421,'PPTO Conservador'!$D$1:$L$26,8,0),IF(Salidas!$N421="Complementario",VLOOKUP(Salidas!$A421,'PPTO Conservador'!$D$1:$L$26,9,FALSE),))</f>
        <v>150000</v>
      </c>
      <c r="P421" s="275">
        <f>Salidas!$M421*Salidas!$I421</f>
        <v>153</v>
      </c>
      <c r="Q421" s="275">
        <f>Salidas!$M421*Salidas!$O421</f>
        <v>150000</v>
      </c>
      <c r="R421" s="276"/>
      <c r="S421" s="64"/>
      <c r="T421" s="64"/>
      <c r="U421" s="64"/>
      <c r="V421" s="64"/>
      <c r="W421" s="64"/>
      <c r="X421" s="64"/>
      <c r="Y421" s="64"/>
      <c r="Z421" s="64"/>
    </row>
    <row r="422" spans="1:26" ht="15.75" customHeight="1">
      <c r="A422" s="57" t="s">
        <v>108</v>
      </c>
      <c r="B422" s="58" t="str">
        <f>IF(ISERROR(VLOOKUP(Salidas!$A422,Inventario!$A$2:$M$21,2,FALSE)),"",VLOOKUP(Salidas!$A422,Inventario!$A$2:$M$21,2,FALSE))</f>
        <v>Priorix</v>
      </c>
      <c r="C422" s="58" t="str">
        <f>IF(ISERROR(VLOOKUP(Salidas!$A422,Inventario!$A$2:$M$21,3,FALSE)),"",VLOOKUP(Salidas!$A422,Inventario!$A$2:$M$21,3,FALSE))</f>
        <v>Rubeola, Sarampion, Paperas</v>
      </c>
      <c r="D422" s="59" t="str">
        <f>IF(ISERROR(VLOOKUP(Salidas!$A422,Inventario!$A$2:$M$21,4,FALSE)),"",VLOOKUP(Salidas!$A422,Inventario!$A$2:$M$21,4,FALSE))</f>
        <v>IPS FARALLONES</v>
      </c>
      <c r="E422" s="59" t="str">
        <f>IF(ISERROR(VLOOKUP(Salidas!$A422,Inventario!$A$2:$M$21,5,FALSE)),"",VLOOKUP(Salidas!$A422,Inventario!$A$2:$M$21,5,FALSE))</f>
        <v>Glaxo</v>
      </c>
      <c r="F422" s="60" t="str">
        <f>IF(ISERROR(VLOOKUP(Salidas!$A422,Inventario!$A$2:$M$21,6,FALSE)),"",VLOOKUP(Salidas!$A422,Inventario!$A$2:$M$21,6,FALSE))</f>
        <v>1000</v>
      </c>
      <c r="G422" s="274">
        <f>IF(ISERROR(VLOOKUP(Salidas!$A422,Inventario!$A$2:$M$21,7,FALSE)),,VLOOKUP(Salidas!$A422,Inventario!$A$2:$M$21,7,FALSE))</f>
        <v>1</v>
      </c>
      <c r="H422" s="275">
        <f>IF(ISERROR(VLOOKUP(Salidas!$A422,Inventario!$A$2:$M$21,8,FALSE)),,VLOOKUP(Salidas!$A422,Inventario!$A$2:$M$21,8,FALSE))</f>
        <v>52</v>
      </c>
      <c r="I422" s="275">
        <f>IF(ISERROR(VLOOKUP(Salidas!$A422,Inventario!$A$2:$M$21,9,FALSE)),,VLOOKUP(Salidas!$A422,Inventario!$A$2:$M$21,9,FALSE))</f>
        <v>52</v>
      </c>
      <c r="J422" s="269">
        <v>44646</v>
      </c>
      <c r="K422" s="62" t="s">
        <v>189</v>
      </c>
      <c r="L422" s="270">
        <f>IF(ISERROR(VLOOKUP(Salidas!$K422,Entradas!$H$1:$I$412,2,FALSE)),"",VLOOKUP(Salidas!$K422,Entradas!$H$1:$I$412,2,FALSE))</f>
        <v>45199</v>
      </c>
      <c r="M422" s="63">
        <v>1</v>
      </c>
      <c r="N422" s="276" t="s">
        <v>375</v>
      </c>
      <c r="O422" s="275">
        <f>IF(Salidas!$N422="Particular",VLOOKUP(Salidas!$A422,'PPTO Conservador'!$D$1:$L$26,8,0),IF(Salidas!$N422="Complementario",VLOOKUP(Salidas!$A422,'PPTO Conservador'!$D$1:$L$26,9,FALSE),))</f>
        <v>110000</v>
      </c>
      <c r="P422" s="275">
        <f>Salidas!$M422*Salidas!$I422</f>
        <v>52</v>
      </c>
      <c r="Q422" s="275">
        <f>Salidas!$M422*Salidas!$O422</f>
        <v>110000</v>
      </c>
      <c r="R422" s="276"/>
      <c r="S422" s="64"/>
      <c r="T422" s="64"/>
      <c r="U422" s="64"/>
      <c r="V422" s="64"/>
      <c r="W422" s="64"/>
      <c r="X422" s="64"/>
      <c r="Y422" s="64"/>
      <c r="Z422" s="64"/>
    </row>
    <row r="423" spans="1:26" ht="15.75" customHeight="1">
      <c r="A423" s="57" t="s">
        <v>118</v>
      </c>
      <c r="B423" s="58" t="str">
        <f>IF(ISERROR(VLOOKUP(Salidas!$A423,Inventario!$A$2:$M$21,2,FALSE)),"",VLOOKUP(Salidas!$A423,Inventario!$A$2:$M$21,2,FALSE))</f>
        <v>Varivax</v>
      </c>
      <c r="C423" s="58" t="str">
        <f>IF(ISERROR(VLOOKUP(Salidas!$A423,Inventario!$A$2:$M$21,3,FALSE)),"",VLOOKUP(Salidas!$A423,Inventario!$A$2:$M$21,3,FALSE))</f>
        <v>Varicela</v>
      </c>
      <c r="D423" s="59" t="str">
        <f>IF(ISERROR(VLOOKUP(Salidas!$A423,Inventario!$A$2:$M$21,4,FALSE)),"",VLOOKUP(Salidas!$A423,Inventario!$A$2:$M$21,4,FALSE))</f>
        <v>IPS FARALLONES</v>
      </c>
      <c r="E423" s="59" t="str">
        <f>IF(ISERROR(VLOOKUP(Salidas!$A423,Inventario!$A$2:$M$21,5,FALSE)),"",VLOOKUP(Salidas!$A423,Inventario!$A$2:$M$21,5,FALSE))</f>
        <v>Merck</v>
      </c>
      <c r="F423" s="60" t="str">
        <f>IF(ISERROR(VLOOKUP(Salidas!$A423,Inventario!$A$2:$M$21,6,FALSE)),"",VLOOKUP(Salidas!$A423,Inventario!$A$2:$M$21,6,FALSE))</f>
        <v>4500</v>
      </c>
      <c r="G423" s="274">
        <f>IF(ISERROR(VLOOKUP(Salidas!$A423,Inventario!$A$2:$M$21,7,FALSE)),,VLOOKUP(Salidas!$A423,Inventario!$A$2:$M$21,7,FALSE))</f>
        <v>1</v>
      </c>
      <c r="H423" s="275">
        <f>IF(ISERROR(VLOOKUP(Salidas!$A423,Inventario!$A$2:$M$21,8,FALSE)),,VLOOKUP(Salidas!$A423,Inventario!$A$2:$M$21,8,FALSE))</f>
        <v>47</v>
      </c>
      <c r="I423" s="275">
        <f>IF(ISERROR(VLOOKUP(Salidas!$A423,Inventario!$A$2:$M$21,9,FALSE)),,VLOOKUP(Salidas!$A423,Inventario!$A$2:$M$21,9,FALSE))</f>
        <v>47</v>
      </c>
      <c r="J423" s="269">
        <v>44646</v>
      </c>
      <c r="K423" s="62" t="s">
        <v>186</v>
      </c>
      <c r="L423" s="270">
        <f>IF(ISERROR(VLOOKUP(Salidas!$K423,Entradas!$H$1:$I$412,2,FALSE)),"",VLOOKUP(Salidas!$K423,Entradas!$H$1:$I$412,2,FALSE))</f>
        <v>45169</v>
      </c>
      <c r="M423" s="63">
        <v>1</v>
      </c>
      <c r="N423" s="276" t="s">
        <v>375</v>
      </c>
      <c r="O423" s="275">
        <f>IF(Salidas!$N423="Particular",VLOOKUP(Salidas!$A423,'PPTO Conservador'!$D$1:$L$26,8,0),IF(Salidas!$N423="Complementario",VLOOKUP(Salidas!$A423,'PPTO Conservador'!$D$1:$L$26,9,FALSE),))</f>
        <v>160000</v>
      </c>
      <c r="P423" s="275">
        <f>Salidas!$M423*Salidas!$I423</f>
        <v>47</v>
      </c>
      <c r="Q423" s="275">
        <f>Salidas!$M423*Salidas!$O423</f>
        <v>160000</v>
      </c>
      <c r="R423" s="276"/>
      <c r="S423" s="64"/>
      <c r="T423" s="64"/>
      <c r="U423" s="64"/>
      <c r="V423" s="64"/>
      <c r="W423" s="64"/>
      <c r="X423" s="64"/>
      <c r="Y423" s="64"/>
      <c r="Z423" s="64"/>
    </row>
    <row r="424" spans="1:26" ht="15.75" customHeight="1">
      <c r="A424" s="57" t="s">
        <v>85</v>
      </c>
      <c r="B424" s="58" t="str">
        <f>IF(ISERROR(VLOOKUP(Salidas!$A424,Inventario!$A$2:$M$21,2,FALSE)),"",VLOOKUP(Salidas!$A424,Inventario!$A$2:$M$21,2,FALSE))</f>
        <v xml:space="preserve">Avaxim 80 </v>
      </c>
      <c r="C424" s="58" t="str">
        <f>IF(ISERROR(VLOOKUP(Salidas!$A424,Inventario!$A$2:$M$21,3,FALSE)),"",VLOOKUP(Salidas!$A424,Inventario!$A$2:$M$21,3,FALSE))</f>
        <v>Hepatitis A niño</v>
      </c>
      <c r="D424" s="59" t="str">
        <f>IF(ISERROR(VLOOKUP(Salidas!$A424,Inventario!$A$2:$M$21,4,FALSE)),"",VLOOKUP(Salidas!$A424,Inventario!$A$2:$M$21,4,FALSE))</f>
        <v>IPS FARALLONES</v>
      </c>
      <c r="E424" s="59" t="str">
        <f>IF(ISERROR(VLOOKUP(Salidas!$A424,Inventario!$A$2:$M$21,5,FALSE)),"",VLOOKUP(Salidas!$A424,Inventario!$A$2:$M$21,5,FALSE))</f>
        <v>Sanofi</v>
      </c>
      <c r="F424" s="60" t="str">
        <f>IF(ISERROR(VLOOKUP(Salidas!$A424,Inventario!$A$2:$M$21,6,FALSE)),"",VLOOKUP(Salidas!$A424,Inventario!$A$2:$M$21,6,FALSE))</f>
        <v>2500</v>
      </c>
      <c r="G424" s="274">
        <f>IF(ISERROR(VLOOKUP(Salidas!$A424,Inventario!$A$2:$M$21,7,FALSE)),,VLOOKUP(Salidas!$A424,Inventario!$A$2:$M$21,7,FALSE))</f>
        <v>1</v>
      </c>
      <c r="H424" s="275">
        <f>IF(ISERROR(VLOOKUP(Salidas!$A424,Inventario!$A$2:$M$21,8,FALSE)),,VLOOKUP(Salidas!$A424,Inventario!$A$2:$M$21,8,FALSE))</f>
        <v>153</v>
      </c>
      <c r="I424" s="275">
        <f>IF(ISERROR(VLOOKUP(Salidas!$A424,Inventario!$A$2:$M$21,9,FALSE)),,VLOOKUP(Salidas!$A424,Inventario!$A$2:$M$21,9,FALSE))</f>
        <v>153</v>
      </c>
      <c r="J424" s="269">
        <v>44646</v>
      </c>
      <c r="K424" s="62" t="s">
        <v>183</v>
      </c>
      <c r="L424" s="270">
        <f>IF(ISERROR(VLOOKUP(Salidas!$K424,Entradas!$H$1:$I$412,2,FALSE)),"",VLOOKUP(Salidas!$K424,Entradas!$H$1:$I$412,2,FALSE))</f>
        <v>44957</v>
      </c>
      <c r="M424" s="63">
        <v>1</v>
      </c>
      <c r="N424" s="276" t="s">
        <v>375</v>
      </c>
      <c r="O424" s="275">
        <f>IF(Salidas!$N424="Particular",VLOOKUP(Salidas!$A424,'PPTO Conservador'!$D$1:$L$26,8,0),IF(Salidas!$N424="Complementario",VLOOKUP(Salidas!$A424,'PPTO Conservador'!$D$1:$L$26,9,FALSE),))</f>
        <v>150000</v>
      </c>
      <c r="P424" s="275">
        <f>Salidas!$M424*Salidas!$I424</f>
        <v>153</v>
      </c>
      <c r="Q424" s="275">
        <f>Salidas!$M424*Salidas!$O424</f>
        <v>150000</v>
      </c>
      <c r="R424" s="276"/>
      <c r="S424" s="64"/>
      <c r="T424" s="64"/>
      <c r="U424" s="64"/>
      <c r="V424" s="64"/>
      <c r="W424" s="64"/>
      <c r="X424" s="64"/>
      <c r="Y424" s="64"/>
      <c r="Z424" s="64"/>
    </row>
    <row r="425" spans="1:26" ht="15.75" customHeight="1">
      <c r="A425" s="57" t="s">
        <v>47</v>
      </c>
      <c r="B425" s="58" t="str">
        <f>IF(ISERROR(VLOOKUP(Salidas!$A425,Inventario!$A$2:$M$21,2,FALSE)),"",VLOOKUP(Salidas!$A425,Inventario!$A$2:$M$21,2,FALSE))</f>
        <v>Nimenrix</v>
      </c>
      <c r="C425" s="58" t="str">
        <f>IF(ISERROR(VLOOKUP(Salidas!$A425,Inventario!$A$2:$M$21,3,FALSE)),"",VLOOKUP(Salidas!$A425,Inventario!$A$2:$M$21,3,FALSE))</f>
        <v>Meningococo</v>
      </c>
      <c r="D425" s="59" t="str">
        <f>IF(ISERROR(VLOOKUP(Salidas!$A425,Inventario!$A$2:$M$21,4,FALSE)),"",VLOOKUP(Salidas!$A425,Inventario!$A$2:$M$21,4,FALSE))</f>
        <v>Cobo Medical</v>
      </c>
      <c r="E425" s="59" t="str">
        <f>IF(ISERROR(VLOOKUP(Salidas!$A425,Inventario!$A$2:$M$21,5,FALSE)),"",VLOOKUP(Salidas!$A425,Inventario!$A$2:$M$21,5,FALSE))</f>
        <v>Pfizer</v>
      </c>
      <c r="F425" s="60" t="str">
        <f>IF(ISERROR(VLOOKUP(Salidas!$A425,Inventario!$A$2:$M$21,6,FALSE)),"",VLOOKUP(Salidas!$A425,Inventario!$A$2:$M$21,6,FALSE))</f>
        <v>3904</v>
      </c>
      <c r="G425" s="274">
        <f>IF(ISERROR(VLOOKUP(Salidas!$A425,Inventario!$A$2:$M$21,7,FALSE)),,VLOOKUP(Salidas!$A425,Inventario!$A$2:$M$21,7,FALSE))</f>
        <v>1</v>
      </c>
      <c r="H425" s="275">
        <f>IF(ISERROR(VLOOKUP(Salidas!$A425,Inventario!$A$2:$M$21,8,FALSE)),,VLOOKUP(Salidas!$A425,Inventario!$A$2:$M$21,8,FALSE))</f>
        <v>427</v>
      </c>
      <c r="I425" s="275">
        <f>IF(ISERROR(VLOOKUP(Salidas!$A425,Inventario!$A$2:$M$21,9,FALSE)),,VLOOKUP(Salidas!$A425,Inventario!$A$2:$M$21,9,FALSE))</f>
        <v>427</v>
      </c>
      <c r="J425" s="269">
        <v>44648</v>
      </c>
      <c r="K425" s="62" t="s">
        <v>173</v>
      </c>
      <c r="L425" s="270">
        <f>IF(ISERROR(VLOOKUP(Salidas!$K425,Entradas!$H$1:$I$412,2,FALSE)),"",VLOOKUP(Salidas!$K425,Entradas!$H$1:$I$412,2,FALSE))</f>
        <v>45077</v>
      </c>
      <c r="M425" s="63">
        <v>1</v>
      </c>
      <c r="N425" s="276" t="s">
        <v>1928</v>
      </c>
      <c r="O425" s="275">
        <f>IF(Salidas!$N425="Particular",VLOOKUP(Salidas!$A425,'PPTO Conservador'!$D$1:$L$26,8,0),IF(Salidas!$N425="Complementario",VLOOKUP(Salidas!$A425,'PPTO Conservador'!$D$1:$L$26,9,FALSE),))</f>
        <v>170000</v>
      </c>
      <c r="P425" s="275">
        <f>Salidas!$M425*Salidas!$I425</f>
        <v>427</v>
      </c>
      <c r="Q425" s="275">
        <f>Salidas!$M425*Salidas!$O425</f>
        <v>170000</v>
      </c>
      <c r="R425" s="276"/>
      <c r="S425" s="64"/>
      <c r="T425" s="64"/>
      <c r="U425" s="64"/>
      <c r="V425" s="64"/>
      <c r="W425" s="64"/>
      <c r="X425" s="64"/>
      <c r="Y425" s="64"/>
      <c r="Z425" s="64"/>
    </row>
    <row r="426" spans="1:26" ht="15.75" customHeight="1">
      <c r="A426" s="57" t="s">
        <v>73</v>
      </c>
      <c r="B426" s="58" t="str">
        <f>IF(ISERROR(VLOOKUP(Salidas!$A426,Inventario!$A$2:$M$21,2,FALSE)),"",VLOOKUP(Salidas!$A426,Inventario!$A$2:$M$21,2,FALSE))</f>
        <v>Pentaxim</v>
      </c>
      <c r="C426" s="58" t="str">
        <f>IF(ISERROR(VLOOKUP(Salidas!$A426,Inventario!$A$2:$M$21,3,FALSE)),"",VLOOKUP(Salidas!$A426,Inventario!$A$2:$M$21,3,FALSE))</f>
        <v>Difteria-Tosferina, tetano, polio, haemophilus</v>
      </c>
      <c r="D426" s="59" t="str">
        <f>IF(ISERROR(VLOOKUP(Salidas!$A426,Inventario!$A$2:$M$21,4,FALSE)),"",VLOOKUP(Salidas!$A426,Inventario!$A$2:$M$21,4,FALSE))</f>
        <v>IPS FARALLONES</v>
      </c>
      <c r="E426" s="59" t="str">
        <f>IF(ISERROR(VLOOKUP(Salidas!$A426,Inventario!$A$2:$M$21,5,FALSE)),"",VLOOKUP(Salidas!$A426,Inventario!$A$2:$M$21,5,FALSE))</f>
        <v>Sanofi</v>
      </c>
      <c r="F426" s="60" t="str">
        <f>IF(ISERROR(VLOOKUP(Salidas!$A426,Inventario!$A$2:$M$21,6,FALSE)),"",VLOOKUP(Salidas!$A426,Inventario!$A$2:$M$21,6,FALSE))</f>
        <v>2800</v>
      </c>
      <c r="G426" s="274">
        <f>IF(ISERROR(VLOOKUP(Salidas!$A426,Inventario!$A$2:$M$21,7,FALSE)),,VLOOKUP(Salidas!$A426,Inventario!$A$2:$M$21,7,FALSE))</f>
        <v>1</v>
      </c>
      <c r="H426" s="275">
        <f>IF(ISERROR(VLOOKUP(Salidas!$A426,Inventario!$A$2:$M$21,8,FALSE)),,VLOOKUP(Salidas!$A426,Inventario!$A$2:$M$21,8,FALSE))</f>
        <v>66</v>
      </c>
      <c r="I426" s="275">
        <f>IF(ISERROR(VLOOKUP(Salidas!$A426,Inventario!$A$2:$M$21,9,FALSE)),,VLOOKUP(Salidas!$A426,Inventario!$A$2:$M$21,9,FALSE))</f>
        <v>66</v>
      </c>
      <c r="J426" s="269">
        <v>44648</v>
      </c>
      <c r="K426" s="62" t="s">
        <v>197</v>
      </c>
      <c r="L426" s="270">
        <f>IF(ISERROR(VLOOKUP(Salidas!$K426,Entradas!$H$1:$I$412,2,FALSE)),"",VLOOKUP(Salidas!$K426,Entradas!$H$1:$I$412,2,FALSE))</f>
        <v>44957</v>
      </c>
      <c r="M426" s="63">
        <v>1</v>
      </c>
      <c r="N426" s="276" t="s">
        <v>375</v>
      </c>
      <c r="O426" s="275">
        <f>IF(Salidas!$N426="Particular",VLOOKUP(Salidas!$A426,'PPTO Conservador'!$D$1:$L$26,8,0),IF(Salidas!$N426="Complementario",VLOOKUP(Salidas!$A426,'PPTO Conservador'!$D$1:$L$26,9,FALSE),))</f>
        <v>170000</v>
      </c>
      <c r="P426" s="275">
        <f>Salidas!$M426*Salidas!$I426</f>
        <v>66</v>
      </c>
      <c r="Q426" s="275">
        <f>Salidas!$M426*Salidas!$O426</f>
        <v>170000</v>
      </c>
      <c r="R426" s="276"/>
      <c r="S426" s="64"/>
      <c r="T426" s="64"/>
      <c r="U426" s="64"/>
      <c r="V426" s="64"/>
      <c r="W426" s="64"/>
      <c r="X426" s="64"/>
      <c r="Y426" s="64"/>
      <c r="Z426" s="64"/>
    </row>
    <row r="427" spans="1:26" ht="15.75" customHeight="1">
      <c r="A427" s="57" t="s">
        <v>47</v>
      </c>
      <c r="B427" s="58" t="str">
        <f>IF(ISERROR(VLOOKUP(Salidas!$A427,Inventario!$A$2:$M$21,2,FALSE)),"",VLOOKUP(Salidas!$A427,Inventario!$A$2:$M$21,2,FALSE))</f>
        <v>Nimenrix</v>
      </c>
      <c r="C427" s="58" t="str">
        <f>IF(ISERROR(VLOOKUP(Salidas!$A427,Inventario!$A$2:$M$21,3,FALSE)),"",VLOOKUP(Salidas!$A427,Inventario!$A$2:$M$21,3,FALSE))</f>
        <v>Meningococo</v>
      </c>
      <c r="D427" s="59" t="str">
        <f>IF(ISERROR(VLOOKUP(Salidas!$A427,Inventario!$A$2:$M$21,4,FALSE)),"",VLOOKUP(Salidas!$A427,Inventario!$A$2:$M$21,4,FALSE))</f>
        <v>Cobo Medical</v>
      </c>
      <c r="E427" s="59" t="str">
        <f>IF(ISERROR(VLOOKUP(Salidas!$A427,Inventario!$A$2:$M$21,5,FALSE)),"",VLOOKUP(Salidas!$A427,Inventario!$A$2:$M$21,5,FALSE))</f>
        <v>Pfizer</v>
      </c>
      <c r="F427" s="60" t="str">
        <f>IF(ISERROR(VLOOKUP(Salidas!$A427,Inventario!$A$2:$M$21,6,FALSE)),"",VLOOKUP(Salidas!$A427,Inventario!$A$2:$M$21,6,FALSE))</f>
        <v>3904</v>
      </c>
      <c r="G427" s="274">
        <f>IF(ISERROR(VLOOKUP(Salidas!$A427,Inventario!$A$2:$M$21,7,FALSE)),,VLOOKUP(Salidas!$A427,Inventario!$A$2:$M$21,7,FALSE))</f>
        <v>1</v>
      </c>
      <c r="H427" s="275">
        <f>IF(ISERROR(VLOOKUP(Salidas!$A427,Inventario!$A$2:$M$21,8,FALSE)),,VLOOKUP(Salidas!$A427,Inventario!$A$2:$M$21,8,FALSE))</f>
        <v>427</v>
      </c>
      <c r="I427" s="275">
        <f>IF(ISERROR(VLOOKUP(Salidas!$A427,Inventario!$A$2:$M$21,9,FALSE)),,VLOOKUP(Salidas!$A427,Inventario!$A$2:$M$21,9,FALSE))</f>
        <v>427</v>
      </c>
      <c r="J427" s="269">
        <v>44649</v>
      </c>
      <c r="K427" s="62" t="s">
        <v>173</v>
      </c>
      <c r="L427" s="270">
        <f>IF(ISERROR(VLOOKUP(Salidas!$K427,Entradas!$H$1:$I$412,2,FALSE)),"",VLOOKUP(Salidas!$K427,Entradas!$H$1:$I$412,2,FALSE))</f>
        <v>45077</v>
      </c>
      <c r="M427" s="63">
        <v>1</v>
      </c>
      <c r="N427" s="276" t="s">
        <v>1928</v>
      </c>
      <c r="O427" s="275">
        <f>IF(Salidas!$N427="Particular",VLOOKUP(Salidas!$A427,'PPTO Conservador'!$D$1:$L$26,8,0),IF(Salidas!$N427="Complementario",VLOOKUP(Salidas!$A427,'PPTO Conservador'!$D$1:$L$26,9,FALSE),))</f>
        <v>170000</v>
      </c>
      <c r="P427" s="275">
        <f>Salidas!$M427*Salidas!$I427</f>
        <v>427</v>
      </c>
      <c r="Q427" s="275">
        <f>Salidas!$M427*Salidas!$O427</f>
        <v>170000</v>
      </c>
      <c r="R427" s="276"/>
      <c r="S427" s="64"/>
      <c r="T427" s="64"/>
      <c r="U427" s="64"/>
      <c r="V427" s="64"/>
      <c r="W427" s="64"/>
      <c r="X427" s="64"/>
      <c r="Y427" s="64"/>
      <c r="Z427" s="64"/>
    </row>
    <row r="428" spans="1:26" ht="15.75" customHeight="1">
      <c r="A428" s="57" t="s">
        <v>62</v>
      </c>
      <c r="B428" s="58" t="str">
        <f>IF(ISERROR(VLOOKUP(Salidas!$A428,Inventario!$A$2:$M$21,2,FALSE)),"",VLOOKUP(Salidas!$A428,Inventario!$A$2:$M$21,2,FALSE))</f>
        <v xml:space="preserve">Gardasil </v>
      </c>
      <c r="C428" s="58" t="str">
        <f>IF(ISERROR(VLOOKUP(Salidas!$A428,Inventario!$A$2:$M$21,3,FALSE)),"",VLOOKUP(Salidas!$A428,Inventario!$A$2:$M$21,3,FALSE))</f>
        <v>VPH</v>
      </c>
      <c r="D428" s="59" t="str">
        <f>IF(ISERROR(VLOOKUP(Salidas!$A428,Inventario!$A$2:$M$21,4,FALSE)),"",VLOOKUP(Salidas!$A428,Inventario!$A$2:$M$21,4,FALSE))</f>
        <v>IPS FARALLONES</v>
      </c>
      <c r="E428" s="59" t="str">
        <f>IF(ISERROR(VLOOKUP(Salidas!$A428,Inventario!$A$2:$M$21,5,FALSE)),"",VLOOKUP(Salidas!$A428,Inventario!$A$2:$M$21,5,FALSE))</f>
        <v>Merck</v>
      </c>
      <c r="F428" s="60" t="str">
        <f>IF(ISERROR(VLOOKUP(Salidas!$A428,Inventario!$A$2:$M$21,6,FALSE)),"",VLOOKUP(Salidas!$A428,Inventario!$A$2:$M$21,6,FALSE))</f>
        <v>1600</v>
      </c>
      <c r="G428" s="274">
        <f>IF(ISERROR(VLOOKUP(Salidas!$A428,Inventario!$A$2:$M$21,7,FALSE)),,VLOOKUP(Salidas!$A428,Inventario!$A$2:$M$21,7,FALSE))</f>
        <v>1</v>
      </c>
      <c r="H428" s="275">
        <f>IF(ISERROR(VLOOKUP(Salidas!$A428,Inventario!$A$2:$M$21,8,FALSE)),,VLOOKUP(Salidas!$A428,Inventario!$A$2:$M$21,8,FALSE))</f>
        <v>20</v>
      </c>
      <c r="I428" s="275">
        <f>IF(ISERROR(VLOOKUP(Salidas!$A428,Inventario!$A$2:$M$21,9,FALSE)),,VLOOKUP(Salidas!$A428,Inventario!$A$2:$M$21,9,FALSE))</f>
        <v>20</v>
      </c>
      <c r="J428" s="269">
        <v>44649</v>
      </c>
      <c r="K428" s="62" t="s">
        <v>185</v>
      </c>
      <c r="L428" s="270">
        <f>IF(ISERROR(VLOOKUP(Salidas!$K428,Entradas!$H$1:$I$412,2,FALSE)),"",VLOOKUP(Salidas!$K428,Entradas!$H$1:$I$412,2,FALSE))</f>
        <v>45169</v>
      </c>
      <c r="M428" s="63">
        <v>1</v>
      </c>
      <c r="N428" s="276" t="s">
        <v>1928</v>
      </c>
      <c r="O428" s="275">
        <f>IF(Salidas!$N428="Particular",VLOOKUP(Salidas!$A428,'PPTO Conservador'!$D$1:$L$26,8,0),IF(Salidas!$N428="Complementario",VLOOKUP(Salidas!$A428,'PPTO Conservador'!$D$1:$L$26,9,FALSE),))</f>
        <v>170000</v>
      </c>
      <c r="P428" s="275">
        <f>Salidas!$M428*Salidas!$I428</f>
        <v>20</v>
      </c>
      <c r="Q428" s="275">
        <f>Salidas!$M428*Salidas!$O428</f>
        <v>170000</v>
      </c>
      <c r="R428" s="276"/>
      <c r="S428" s="64"/>
      <c r="T428" s="64"/>
      <c r="U428" s="64"/>
      <c r="V428" s="64"/>
      <c r="W428" s="64"/>
      <c r="X428" s="64"/>
      <c r="Y428" s="64"/>
      <c r="Z428" s="64"/>
    </row>
    <row r="429" spans="1:26" ht="15.75" customHeight="1">
      <c r="A429" s="57" t="s">
        <v>47</v>
      </c>
      <c r="B429" s="58" t="str">
        <f>IF(ISERROR(VLOOKUP(Salidas!$A429,Inventario!$A$2:$M$21,2,FALSE)),"",VLOOKUP(Salidas!$A429,Inventario!$A$2:$M$21,2,FALSE))</f>
        <v>Nimenrix</v>
      </c>
      <c r="C429" s="58" t="str">
        <f>IF(ISERROR(VLOOKUP(Salidas!$A429,Inventario!$A$2:$M$21,3,FALSE)),"",VLOOKUP(Salidas!$A429,Inventario!$A$2:$M$21,3,FALSE))</f>
        <v>Meningococo</v>
      </c>
      <c r="D429" s="59" t="str">
        <f>IF(ISERROR(VLOOKUP(Salidas!$A429,Inventario!$A$2:$M$21,4,FALSE)),"",VLOOKUP(Salidas!$A429,Inventario!$A$2:$M$21,4,FALSE))</f>
        <v>Cobo Medical</v>
      </c>
      <c r="E429" s="59" t="str">
        <f>IF(ISERROR(VLOOKUP(Salidas!$A429,Inventario!$A$2:$M$21,5,FALSE)),"",VLOOKUP(Salidas!$A429,Inventario!$A$2:$M$21,5,FALSE))</f>
        <v>Pfizer</v>
      </c>
      <c r="F429" s="60" t="str">
        <f>IF(ISERROR(VLOOKUP(Salidas!$A429,Inventario!$A$2:$M$21,6,FALSE)),"",VLOOKUP(Salidas!$A429,Inventario!$A$2:$M$21,6,FALSE))</f>
        <v>3904</v>
      </c>
      <c r="G429" s="274">
        <f>IF(ISERROR(VLOOKUP(Salidas!$A429,Inventario!$A$2:$M$21,7,FALSE)),,VLOOKUP(Salidas!$A429,Inventario!$A$2:$M$21,7,FALSE))</f>
        <v>1</v>
      </c>
      <c r="H429" s="275">
        <f>IF(ISERROR(VLOOKUP(Salidas!$A429,Inventario!$A$2:$M$21,8,FALSE)),,VLOOKUP(Salidas!$A429,Inventario!$A$2:$M$21,8,FALSE))</f>
        <v>427</v>
      </c>
      <c r="I429" s="275">
        <f>IF(ISERROR(VLOOKUP(Salidas!$A429,Inventario!$A$2:$M$21,9,FALSE)),,VLOOKUP(Salidas!$A429,Inventario!$A$2:$M$21,9,FALSE))</f>
        <v>427</v>
      </c>
      <c r="J429" s="269">
        <v>44650</v>
      </c>
      <c r="K429" s="62" t="s">
        <v>173</v>
      </c>
      <c r="L429" s="270">
        <f>IF(ISERROR(VLOOKUP(Salidas!$K429,Entradas!$H$1:$I$412,2,FALSE)),"",VLOOKUP(Salidas!$K429,Entradas!$H$1:$I$412,2,FALSE))</f>
        <v>45077</v>
      </c>
      <c r="M429" s="63">
        <v>1</v>
      </c>
      <c r="N429" s="276" t="s">
        <v>1928</v>
      </c>
      <c r="O429" s="275">
        <f>IF(Salidas!$N429="Particular",VLOOKUP(Salidas!$A429,'PPTO Conservador'!$D$1:$L$26,8,0),IF(Salidas!$N429="Complementario",VLOOKUP(Salidas!$A429,'PPTO Conservador'!$D$1:$L$26,9,FALSE),))</f>
        <v>170000</v>
      </c>
      <c r="P429" s="275">
        <f>Salidas!$M429*Salidas!$I429</f>
        <v>427</v>
      </c>
      <c r="Q429" s="275">
        <f>Salidas!$M429*Salidas!$O429</f>
        <v>170000</v>
      </c>
      <c r="R429" s="276"/>
      <c r="S429" s="64"/>
      <c r="T429" s="64"/>
      <c r="U429" s="64"/>
      <c r="V429" s="64"/>
      <c r="W429" s="64"/>
      <c r="X429" s="64"/>
      <c r="Y429" s="64"/>
      <c r="Z429" s="64"/>
    </row>
    <row r="430" spans="1:26" ht="15.75" customHeight="1">
      <c r="A430" s="57" t="s">
        <v>51</v>
      </c>
      <c r="B430" s="58" t="str">
        <f>IF(ISERROR(VLOOKUP(Salidas!$A430,Inventario!$A$2:$M$21,2,FALSE)),"",VLOOKUP(Salidas!$A430,Inventario!$A$2:$M$21,2,FALSE))</f>
        <v/>
      </c>
      <c r="C430" s="58" t="str">
        <f>IF(ISERROR(VLOOKUP(Salidas!$A430,Inventario!$A$2:$M$21,3,FALSE)),"",VLOOKUP(Salidas!$A430,Inventario!$A$2:$M$21,3,FALSE))</f>
        <v/>
      </c>
      <c r="D430" s="59" t="str">
        <f>IF(ISERROR(VLOOKUP(Salidas!$A430,Inventario!$A$2:$M$21,4,FALSE)),"",VLOOKUP(Salidas!$A430,Inventario!$A$2:$M$21,4,FALSE))</f>
        <v/>
      </c>
      <c r="E430" s="59" t="str">
        <f>IF(ISERROR(VLOOKUP(Salidas!$A430,Inventario!$A$2:$M$21,5,FALSE)),"",VLOOKUP(Salidas!$A430,Inventario!$A$2:$M$21,5,FALSE))</f>
        <v/>
      </c>
      <c r="F430" s="60" t="str">
        <f>IF(ISERROR(VLOOKUP(Salidas!$A430,Inventario!$A$2:$M$21,6,FALSE)),"",VLOOKUP(Salidas!$A430,Inventario!$A$2:$M$21,6,FALSE))</f>
        <v/>
      </c>
      <c r="G430" s="274">
        <f>IF(ISERROR(VLOOKUP(Salidas!$A430,Inventario!$A$2:$M$21,7,FALSE)),,VLOOKUP(Salidas!$A430,Inventario!$A$2:$M$21,7,FALSE))</f>
        <v>0</v>
      </c>
      <c r="H430" s="275">
        <f>IF(ISERROR(VLOOKUP(Salidas!$A430,Inventario!$A$2:$M$21,8,FALSE)),,VLOOKUP(Salidas!$A430,Inventario!$A$2:$M$21,8,FALSE))</f>
        <v>0</v>
      </c>
      <c r="I430" s="275">
        <f>IF(ISERROR(VLOOKUP(Salidas!$A430,Inventario!$A$2:$M$21,9,FALSE)),,VLOOKUP(Salidas!$A430,Inventario!$A$2:$M$21,9,FALSE))</f>
        <v>0</v>
      </c>
      <c r="J430" s="269">
        <v>44650</v>
      </c>
      <c r="K430" s="62" t="s">
        <v>192</v>
      </c>
      <c r="L430" s="270">
        <f>IF(ISERROR(VLOOKUP(Salidas!$K430,Entradas!$H$1:$I$412,2,FALSE)),"",VLOOKUP(Salidas!$K430,Entradas!$H$1:$I$412,2,FALSE))</f>
        <v>45199</v>
      </c>
      <c r="M430" s="63">
        <v>1</v>
      </c>
      <c r="N430" s="276" t="s">
        <v>1928</v>
      </c>
      <c r="O430" s="275">
        <f>IF(Salidas!$N430="Particular",VLOOKUP(Salidas!$A430,'PPTO Conservador'!$D$1:$L$26,8,0),IF(Salidas!$N430="Complementario",VLOOKUP(Salidas!$A430,'PPTO Conservador'!$D$1:$L$26,9,FALSE),))</f>
        <v>225000</v>
      </c>
      <c r="P430" s="275">
        <f>Salidas!$M430*Salidas!$I430</f>
        <v>0</v>
      </c>
      <c r="Q430" s="275">
        <f>Salidas!$M430*Salidas!$O430</f>
        <v>225000</v>
      </c>
      <c r="R430" s="276"/>
      <c r="S430" s="64"/>
      <c r="T430" s="64"/>
      <c r="U430" s="64"/>
      <c r="V430" s="64"/>
      <c r="W430" s="64"/>
      <c r="X430" s="64"/>
      <c r="Y430" s="64"/>
      <c r="Z430" s="64"/>
    </row>
    <row r="431" spans="1:26" ht="15.75" customHeight="1">
      <c r="A431" s="57" t="s">
        <v>51</v>
      </c>
      <c r="B431" s="58" t="str">
        <f>IF(ISERROR(VLOOKUP(Salidas!$A431,Inventario!$A$2:$M$21,2,FALSE)),"",VLOOKUP(Salidas!$A431,Inventario!$A$2:$M$21,2,FALSE))</f>
        <v/>
      </c>
      <c r="C431" s="58" t="str">
        <f>IF(ISERROR(VLOOKUP(Salidas!$A431,Inventario!$A$2:$M$21,3,FALSE)),"",VLOOKUP(Salidas!$A431,Inventario!$A$2:$M$21,3,FALSE))</f>
        <v/>
      </c>
      <c r="D431" s="59" t="str">
        <f>IF(ISERROR(VLOOKUP(Salidas!$A431,Inventario!$A$2:$M$21,4,FALSE)),"",VLOOKUP(Salidas!$A431,Inventario!$A$2:$M$21,4,FALSE))</f>
        <v/>
      </c>
      <c r="E431" s="59" t="str">
        <f>IF(ISERROR(VLOOKUP(Salidas!$A431,Inventario!$A$2:$M$21,5,FALSE)),"",VLOOKUP(Salidas!$A431,Inventario!$A$2:$M$21,5,FALSE))</f>
        <v/>
      </c>
      <c r="F431" s="60" t="str">
        <f>IF(ISERROR(VLOOKUP(Salidas!$A431,Inventario!$A$2:$M$21,6,FALSE)),"",VLOOKUP(Salidas!$A431,Inventario!$A$2:$M$21,6,FALSE))</f>
        <v/>
      </c>
      <c r="G431" s="274">
        <f>IF(ISERROR(VLOOKUP(Salidas!$A431,Inventario!$A$2:$M$21,7,FALSE)),,VLOOKUP(Salidas!$A431,Inventario!$A$2:$M$21,7,FALSE))</f>
        <v>0</v>
      </c>
      <c r="H431" s="275">
        <f>IF(ISERROR(VLOOKUP(Salidas!$A431,Inventario!$A$2:$M$21,8,FALSE)),,VLOOKUP(Salidas!$A431,Inventario!$A$2:$M$21,8,FALSE))</f>
        <v>0</v>
      </c>
      <c r="I431" s="275">
        <f>IF(ISERROR(VLOOKUP(Salidas!$A431,Inventario!$A$2:$M$21,9,FALSE)),,VLOOKUP(Salidas!$A431,Inventario!$A$2:$M$21,9,FALSE))</f>
        <v>0</v>
      </c>
      <c r="J431" s="269">
        <v>44651</v>
      </c>
      <c r="K431" s="62" t="s">
        <v>192</v>
      </c>
      <c r="L431" s="270">
        <f>IF(ISERROR(VLOOKUP(Salidas!$K431,Entradas!$H$1:$I$412,2,FALSE)),"",VLOOKUP(Salidas!$K431,Entradas!$H$1:$I$412,2,FALSE))</f>
        <v>45199</v>
      </c>
      <c r="M431" s="63">
        <v>1</v>
      </c>
      <c r="N431" s="276" t="s">
        <v>1928</v>
      </c>
      <c r="O431" s="275">
        <f>IF(Salidas!$N431="Particular",VLOOKUP(Salidas!$A431,'PPTO Conservador'!$D$1:$L$26,8,0),IF(Salidas!$N431="Complementario",VLOOKUP(Salidas!$A431,'PPTO Conservador'!$D$1:$L$26,9,FALSE),))</f>
        <v>225000</v>
      </c>
      <c r="P431" s="275">
        <f>Salidas!$M431*Salidas!$I431</f>
        <v>0</v>
      </c>
      <c r="Q431" s="275">
        <f>Salidas!$M431*Salidas!$O431</f>
        <v>225000</v>
      </c>
      <c r="R431" s="276"/>
      <c r="S431" s="64"/>
      <c r="T431" s="64"/>
      <c r="U431" s="64"/>
      <c r="V431" s="64"/>
      <c r="W431" s="64"/>
      <c r="X431" s="64"/>
      <c r="Y431" s="64"/>
      <c r="Z431" s="64"/>
    </row>
    <row r="432" spans="1:26" ht="15.75" customHeight="1">
      <c r="A432" s="57" t="s">
        <v>104</v>
      </c>
      <c r="B432" s="58" t="str">
        <f>IF(ISERROR(VLOOKUP(Salidas!$A432,Inventario!$A$2:$M$21,2,FALSE)),"",VLOOKUP(Salidas!$A432,Inventario!$A$2:$M$21,2,FALSE))</f>
        <v>Boostrix</v>
      </c>
      <c r="C432" s="58" t="str">
        <f>IF(ISERROR(VLOOKUP(Salidas!$A432,Inventario!$A$2:$M$21,3,FALSE)),"",VLOOKUP(Salidas!$A432,Inventario!$A$2:$M$21,3,FALSE))</f>
        <v>DPT</v>
      </c>
      <c r="D432" s="59" t="str">
        <f>IF(ISERROR(VLOOKUP(Salidas!$A432,Inventario!$A$2:$M$21,4,FALSE)),"",VLOOKUP(Salidas!$A432,Inventario!$A$2:$M$21,4,FALSE))</f>
        <v>IPS FARALLONES</v>
      </c>
      <c r="E432" s="59" t="str">
        <f>IF(ISERROR(VLOOKUP(Salidas!$A432,Inventario!$A$2:$M$21,5,FALSE)),"",VLOOKUP(Salidas!$A432,Inventario!$A$2:$M$21,5,FALSE))</f>
        <v>Glaxo</v>
      </c>
      <c r="F432" s="60" t="str">
        <f>IF(ISERROR(VLOOKUP(Salidas!$A432,Inventario!$A$2:$M$21,6,FALSE)),"",VLOOKUP(Salidas!$A432,Inventario!$A$2:$M$21,6,FALSE))</f>
        <v>300</v>
      </c>
      <c r="G432" s="274">
        <f>IF(ISERROR(VLOOKUP(Salidas!$A432,Inventario!$A$2:$M$21,7,FALSE)),,VLOOKUP(Salidas!$A432,Inventario!$A$2:$M$21,7,FALSE))</f>
        <v>1</v>
      </c>
      <c r="H432" s="275">
        <f>IF(ISERROR(VLOOKUP(Salidas!$A432,Inventario!$A$2:$M$21,8,FALSE)),,VLOOKUP(Salidas!$A432,Inventario!$A$2:$M$21,8,FALSE))</f>
        <v>17</v>
      </c>
      <c r="I432" s="275">
        <f>IF(ISERROR(VLOOKUP(Salidas!$A432,Inventario!$A$2:$M$21,9,FALSE)),,VLOOKUP(Salidas!$A432,Inventario!$A$2:$M$21,9,FALSE))</f>
        <v>17</v>
      </c>
      <c r="J432" s="269">
        <v>44652</v>
      </c>
      <c r="K432" s="62" t="s">
        <v>193</v>
      </c>
      <c r="L432" s="270">
        <f>IF(ISERROR(VLOOKUP(Salidas!$K432,Entradas!$H$1:$I$412,2,FALSE)),"",VLOOKUP(Salidas!$K432,Entradas!$H$1:$I$412,2,FALSE))</f>
        <v>44865</v>
      </c>
      <c r="M432" s="63">
        <v>1</v>
      </c>
      <c r="N432" s="276" t="s">
        <v>1928</v>
      </c>
      <c r="O432" s="275">
        <f>IF(Salidas!$N432="Particular",VLOOKUP(Salidas!$A432,'PPTO Conservador'!$D$1:$L$26,8,0),IF(Salidas!$N432="Complementario",VLOOKUP(Salidas!$A432,'PPTO Conservador'!$D$1:$L$26,9,FALSE),))</f>
        <v>100000</v>
      </c>
      <c r="P432" s="275">
        <f>Salidas!$M432*Salidas!$I432</f>
        <v>17</v>
      </c>
      <c r="Q432" s="275">
        <f>Salidas!$M432*Salidas!$O432</f>
        <v>100000</v>
      </c>
      <c r="R432" s="276"/>
      <c r="S432" s="64"/>
      <c r="T432" s="64"/>
      <c r="U432" s="64"/>
      <c r="V432" s="64"/>
      <c r="W432" s="64"/>
      <c r="X432" s="64"/>
      <c r="Y432" s="64"/>
      <c r="Z432" s="64"/>
    </row>
    <row r="433" spans="1:26" ht="15.75" customHeight="1">
      <c r="A433" s="57" t="s">
        <v>47</v>
      </c>
      <c r="B433" s="58" t="str">
        <f>IF(ISERROR(VLOOKUP(Salidas!$A433,Inventario!$A$2:$M$21,2,FALSE)),"",VLOOKUP(Salidas!$A433,Inventario!$A$2:$M$21,2,FALSE))</f>
        <v>Nimenrix</v>
      </c>
      <c r="C433" s="58" t="str">
        <f>IF(ISERROR(VLOOKUP(Salidas!$A433,Inventario!$A$2:$M$21,3,FALSE)),"",VLOOKUP(Salidas!$A433,Inventario!$A$2:$M$21,3,FALSE))</f>
        <v>Meningococo</v>
      </c>
      <c r="D433" s="59" t="str">
        <f>IF(ISERROR(VLOOKUP(Salidas!$A433,Inventario!$A$2:$M$21,4,FALSE)),"",VLOOKUP(Salidas!$A433,Inventario!$A$2:$M$21,4,FALSE))</f>
        <v>Cobo Medical</v>
      </c>
      <c r="E433" s="59" t="str">
        <f>IF(ISERROR(VLOOKUP(Salidas!$A433,Inventario!$A$2:$M$21,5,FALSE)),"",VLOOKUP(Salidas!$A433,Inventario!$A$2:$M$21,5,FALSE))</f>
        <v>Pfizer</v>
      </c>
      <c r="F433" s="60" t="str">
        <f>IF(ISERROR(VLOOKUP(Salidas!$A433,Inventario!$A$2:$M$21,6,FALSE)),"",VLOOKUP(Salidas!$A433,Inventario!$A$2:$M$21,6,FALSE))</f>
        <v>3904</v>
      </c>
      <c r="G433" s="274">
        <f>IF(ISERROR(VLOOKUP(Salidas!$A433,Inventario!$A$2:$M$21,7,FALSE)),,VLOOKUP(Salidas!$A433,Inventario!$A$2:$M$21,7,FALSE))</f>
        <v>1</v>
      </c>
      <c r="H433" s="275">
        <f>IF(ISERROR(VLOOKUP(Salidas!$A433,Inventario!$A$2:$M$21,8,FALSE)),,VLOOKUP(Salidas!$A433,Inventario!$A$2:$M$21,8,FALSE))</f>
        <v>427</v>
      </c>
      <c r="I433" s="275">
        <f>IF(ISERROR(VLOOKUP(Salidas!$A433,Inventario!$A$2:$M$21,9,FALSE)),,VLOOKUP(Salidas!$A433,Inventario!$A$2:$M$21,9,FALSE))</f>
        <v>427</v>
      </c>
      <c r="J433" s="269">
        <v>44652</v>
      </c>
      <c r="K433" s="62" t="s">
        <v>173</v>
      </c>
      <c r="L433" s="270">
        <f>IF(ISERROR(VLOOKUP(Salidas!$K433,Entradas!$H$1:$I$412,2,FALSE)),"",VLOOKUP(Salidas!$K433,Entradas!$H$1:$I$412,2,FALSE))</f>
        <v>45077</v>
      </c>
      <c r="M433" s="63">
        <v>1</v>
      </c>
      <c r="N433" s="276" t="s">
        <v>1928</v>
      </c>
      <c r="O433" s="275">
        <f>IF(Salidas!$N433="Particular",VLOOKUP(Salidas!$A433,'PPTO Conservador'!$D$1:$L$26,8,0),IF(Salidas!$N433="Complementario",VLOOKUP(Salidas!$A433,'PPTO Conservador'!$D$1:$L$26,9,FALSE),))</f>
        <v>170000</v>
      </c>
      <c r="P433" s="275">
        <f>Salidas!$M433*Salidas!$I433</f>
        <v>427</v>
      </c>
      <c r="Q433" s="275">
        <f>Salidas!$M433*Salidas!$O433</f>
        <v>170000</v>
      </c>
      <c r="R433" s="276"/>
      <c r="S433" s="64"/>
      <c r="T433" s="64"/>
      <c r="U433" s="64"/>
      <c r="V433" s="64"/>
      <c r="W433" s="64"/>
      <c r="X433" s="64"/>
      <c r="Y433" s="64"/>
      <c r="Z433" s="64"/>
    </row>
    <row r="434" spans="1:26" ht="15.75" customHeight="1">
      <c r="A434" s="57" t="s">
        <v>148</v>
      </c>
      <c r="B434" s="58" t="str">
        <f>IF(ISERROR(VLOOKUP(Salidas!$A434,Inventario!$A$2:$M$21,2,FALSE)),"",VLOOKUP(Salidas!$A434,Inventario!$A$2:$M$21,2,FALSE))</f>
        <v xml:space="preserve">Tetraxim </v>
      </c>
      <c r="C434" s="58" t="str">
        <f>IF(ISERROR(VLOOKUP(Salidas!$A434,Inventario!$A$2:$M$21,3,FALSE)),"",VLOOKUP(Salidas!$A434,Inventario!$A$2:$M$21,3,FALSE))</f>
        <v>Difteria-Tosferina, tetano DPT</v>
      </c>
      <c r="D434" s="59" t="str">
        <f>IF(ISERROR(VLOOKUP(Salidas!$A434,Inventario!$A$2:$M$21,4,FALSE)),"",VLOOKUP(Salidas!$A434,Inventario!$A$2:$M$21,4,FALSE))</f>
        <v>IPS FARALLONES</v>
      </c>
      <c r="E434" s="59" t="str">
        <f>IF(ISERROR(VLOOKUP(Salidas!$A434,Inventario!$A$2:$M$21,5,FALSE)),"",VLOOKUP(Salidas!$A434,Inventario!$A$2:$M$21,5,FALSE))</f>
        <v>Sanofi</v>
      </c>
      <c r="F434" s="60" t="str">
        <f>IF(ISERROR(VLOOKUP(Salidas!$A434,Inventario!$A$2:$M$21,6,FALSE)),"",VLOOKUP(Salidas!$A434,Inventario!$A$2:$M$21,6,FALSE))</f>
        <v>3300</v>
      </c>
      <c r="G434" s="274">
        <f>IF(ISERROR(VLOOKUP(Salidas!$A434,Inventario!$A$2:$M$21,7,FALSE)),,VLOOKUP(Salidas!$A434,Inventario!$A$2:$M$21,7,FALSE))</f>
        <v>1</v>
      </c>
      <c r="H434" s="275">
        <f>IF(ISERROR(VLOOKUP(Salidas!$A434,Inventario!$A$2:$M$21,8,FALSE)),,VLOOKUP(Salidas!$A434,Inventario!$A$2:$M$21,8,FALSE))</f>
        <v>21</v>
      </c>
      <c r="I434" s="275">
        <f>IF(ISERROR(VLOOKUP(Salidas!$A434,Inventario!$A$2:$M$21,9,FALSE)),,VLOOKUP(Salidas!$A434,Inventario!$A$2:$M$21,9,FALSE))</f>
        <v>21</v>
      </c>
      <c r="J434" s="269">
        <v>44653</v>
      </c>
      <c r="K434" s="62" t="s">
        <v>187</v>
      </c>
      <c r="L434" s="270">
        <f>IF(ISERROR(VLOOKUP(Salidas!$K434,Entradas!$H$1:$I$412,2,FALSE)),"",VLOOKUP(Salidas!$K434,Entradas!$H$1:$I$412,2,FALSE))</f>
        <v>44985</v>
      </c>
      <c r="M434" s="63">
        <v>1</v>
      </c>
      <c r="N434" s="276" t="s">
        <v>1928</v>
      </c>
      <c r="O434" s="275" t="e">
        <f>IF(Salidas!$N434="Particular",VLOOKUP(Salidas!$A434,'PPTO Conservador'!$D$1:$L$26,8,0),IF(Salidas!$N434="Complementario",VLOOKUP(Salidas!$A434,'PPTO Conservador'!$D$1:$L$26,9,FALSE),))</f>
        <v>#N/A</v>
      </c>
      <c r="P434" s="275">
        <f>Salidas!$M434*Salidas!$I434</f>
        <v>21</v>
      </c>
      <c r="Q434" s="275" t="e">
        <f>Salidas!$M434*Salidas!$O434</f>
        <v>#N/A</v>
      </c>
      <c r="R434" s="276"/>
      <c r="S434" s="64"/>
      <c r="T434" s="64"/>
      <c r="U434" s="64"/>
      <c r="V434" s="64"/>
      <c r="W434" s="64"/>
      <c r="X434" s="64"/>
      <c r="Y434" s="64"/>
      <c r="Z434" s="64"/>
    </row>
    <row r="435" spans="1:26" ht="15.75" customHeight="1">
      <c r="A435" s="57" t="s">
        <v>108</v>
      </c>
      <c r="B435" s="58" t="str">
        <f>IF(ISERROR(VLOOKUP(Salidas!$A435,Inventario!$A$2:$M$21,2,FALSE)),"",VLOOKUP(Salidas!$A435,Inventario!$A$2:$M$21,2,FALSE))</f>
        <v>Priorix</v>
      </c>
      <c r="C435" s="58" t="str">
        <f>IF(ISERROR(VLOOKUP(Salidas!$A435,Inventario!$A$2:$M$21,3,FALSE)),"",VLOOKUP(Salidas!$A435,Inventario!$A$2:$M$21,3,FALSE))</f>
        <v>Rubeola, Sarampion, Paperas</v>
      </c>
      <c r="D435" s="59" t="str">
        <f>IF(ISERROR(VLOOKUP(Salidas!$A435,Inventario!$A$2:$M$21,4,FALSE)),"",VLOOKUP(Salidas!$A435,Inventario!$A$2:$M$21,4,FALSE))</f>
        <v>IPS FARALLONES</v>
      </c>
      <c r="E435" s="59" t="str">
        <f>IF(ISERROR(VLOOKUP(Salidas!$A435,Inventario!$A$2:$M$21,5,FALSE)),"",VLOOKUP(Salidas!$A435,Inventario!$A$2:$M$21,5,FALSE))</f>
        <v>Glaxo</v>
      </c>
      <c r="F435" s="60" t="str">
        <f>IF(ISERROR(VLOOKUP(Salidas!$A435,Inventario!$A$2:$M$21,6,FALSE)),"",VLOOKUP(Salidas!$A435,Inventario!$A$2:$M$21,6,FALSE))</f>
        <v>1000</v>
      </c>
      <c r="G435" s="274">
        <f>IF(ISERROR(VLOOKUP(Salidas!$A435,Inventario!$A$2:$M$21,7,FALSE)),,VLOOKUP(Salidas!$A435,Inventario!$A$2:$M$21,7,FALSE))</f>
        <v>1</v>
      </c>
      <c r="H435" s="275">
        <f>IF(ISERROR(VLOOKUP(Salidas!$A435,Inventario!$A$2:$M$21,8,FALSE)),,VLOOKUP(Salidas!$A435,Inventario!$A$2:$M$21,8,FALSE))</f>
        <v>52</v>
      </c>
      <c r="I435" s="275">
        <f>IF(ISERROR(VLOOKUP(Salidas!$A435,Inventario!$A$2:$M$21,9,FALSE)),,VLOOKUP(Salidas!$A435,Inventario!$A$2:$M$21,9,FALSE))</f>
        <v>52</v>
      </c>
      <c r="J435" s="269">
        <v>44653</v>
      </c>
      <c r="K435" s="62" t="s">
        <v>189</v>
      </c>
      <c r="L435" s="270">
        <f>IF(ISERROR(VLOOKUP(Salidas!$K435,Entradas!$H$1:$I$412,2,FALSE)),"",VLOOKUP(Salidas!$K435,Entradas!$H$1:$I$412,2,FALSE))</f>
        <v>45199</v>
      </c>
      <c r="M435" s="63">
        <v>1</v>
      </c>
      <c r="N435" s="276" t="s">
        <v>1928</v>
      </c>
      <c r="O435" s="275">
        <f>IF(Salidas!$N435="Particular",VLOOKUP(Salidas!$A435,'PPTO Conservador'!$D$1:$L$26,8,0),IF(Salidas!$N435="Complementario",VLOOKUP(Salidas!$A435,'PPTO Conservador'!$D$1:$L$26,9,FALSE),))</f>
        <v>100000</v>
      </c>
      <c r="P435" s="275">
        <f>Salidas!$M435*Salidas!$I435</f>
        <v>52</v>
      </c>
      <c r="Q435" s="275">
        <f>Salidas!$M435*Salidas!$O435</f>
        <v>100000</v>
      </c>
      <c r="R435" s="276"/>
      <c r="S435" s="64"/>
      <c r="T435" s="64"/>
      <c r="U435" s="64"/>
      <c r="V435" s="64"/>
      <c r="W435" s="64"/>
      <c r="X435" s="64"/>
      <c r="Y435" s="64"/>
      <c r="Z435" s="64"/>
    </row>
    <row r="436" spans="1:26" ht="15.75" customHeight="1">
      <c r="A436" s="57" t="s">
        <v>118</v>
      </c>
      <c r="B436" s="58" t="str">
        <f>IF(ISERROR(VLOOKUP(Salidas!$A436,Inventario!$A$2:$M$21,2,FALSE)),"",VLOOKUP(Salidas!$A436,Inventario!$A$2:$M$21,2,FALSE))</f>
        <v>Varivax</v>
      </c>
      <c r="C436" s="58" t="str">
        <f>IF(ISERROR(VLOOKUP(Salidas!$A436,Inventario!$A$2:$M$21,3,FALSE)),"",VLOOKUP(Salidas!$A436,Inventario!$A$2:$M$21,3,FALSE))</f>
        <v>Varicela</v>
      </c>
      <c r="D436" s="59" t="str">
        <f>IF(ISERROR(VLOOKUP(Salidas!$A436,Inventario!$A$2:$M$21,4,FALSE)),"",VLOOKUP(Salidas!$A436,Inventario!$A$2:$M$21,4,FALSE))</f>
        <v>IPS FARALLONES</v>
      </c>
      <c r="E436" s="59" t="str">
        <f>IF(ISERROR(VLOOKUP(Salidas!$A436,Inventario!$A$2:$M$21,5,FALSE)),"",VLOOKUP(Salidas!$A436,Inventario!$A$2:$M$21,5,FALSE))</f>
        <v>Merck</v>
      </c>
      <c r="F436" s="60" t="str">
        <f>IF(ISERROR(VLOOKUP(Salidas!$A436,Inventario!$A$2:$M$21,6,FALSE)),"",VLOOKUP(Salidas!$A436,Inventario!$A$2:$M$21,6,FALSE))</f>
        <v>4500</v>
      </c>
      <c r="G436" s="274">
        <f>IF(ISERROR(VLOOKUP(Salidas!$A436,Inventario!$A$2:$M$21,7,FALSE)),,VLOOKUP(Salidas!$A436,Inventario!$A$2:$M$21,7,FALSE))</f>
        <v>1</v>
      </c>
      <c r="H436" s="275">
        <f>IF(ISERROR(VLOOKUP(Salidas!$A436,Inventario!$A$2:$M$21,8,FALSE)),,VLOOKUP(Salidas!$A436,Inventario!$A$2:$M$21,8,FALSE))</f>
        <v>47</v>
      </c>
      <c r="I436" s="275">
        <f>IF(ISERROR(VLOOKUP(Salidas!$A436,Inventario!$A$2:$M$21,9,FALSE)),,VLOOKUP(Salidas!$A436,Inventario!$A$2:$M$21,9,FALSE))</f>
        <v>47</v>
      </c>
      <c r="J436" s="269">
        <v>44653</v>
      </c>
      <c r="K436" s="62" t="s">
        <v>186</v>
      </c>
      <c r="L436" s="270">
        <f>IF(ISERROR(VLOOKUP(Salidas!$K436,Entradas!$H$1:$I$412,2,FALSE)),"",VLOOKUP(Salidas!$K436,Entradas!$H$1:$I$412,2,FALSE))</f>
        <v>45169</v>
      </c>
      <c r="M436" s="63">
        <v>1</v>
      </c>
      <c r="N436" s="276" t="s">
        <v>1928</v>
      </c>
      <c r="O436" s="275">
        <f>IF(Salidas!$N436="Particular",VLOOKUP(Salidas!$A436,'PPTO Conservador'!$D$1:$L$26,8,0),IF(Salidas!$N436="Complementario",VLOOKUP(Salidas!$A436,'PPTO Conservador'!$D$1:$L$26,9,FALSE),))</f>
        <v>150000</v>
      </c>
      <c r="P436" s="275">
        <f>Salidas!$M436*Salidas!$I436</f>
        <v>47</v>
      </c>
      <c r="Q436" s="275">
        <f>Salidas!$M436*Salidas!$O436</f>
        <v>150000</v>
      </c>
      <c r="R436" s="276"/>
      <c r="S436" s="64"/>
      <c r="T436" s="64"/>
      <c r="U436" s="64"/>
      <c r="V436" s="64"/>
      <c r="W436" s="64"/>
      <c r="X436" s="64"/>
      <c r="Y436" s="64"/>
      <c r="Z436" s="64"/>
    </row>
    <row r="437" spans="1:26" ht="15.75" customHeight="1">
      <c r="A437" s="57" t="s">
        <v>77</v>
      </c>
      <c r="B437" s="58" t="str">
        <f>IF(ISERROR(VLOOKUP(Salidas!$A437,Inventario!$A$2:$M$21,2,FALSE)),"",VLOOKUP(Salidas!$A437,Inventario!$A$2:$M$21,2,FALSE))</f>
        <v>Hexaxim</v>
      </c>
      <c r="C437" s="58" t="str">
        <f>IF(ISERROR(VLOOKUP(Salidas!$A437,Inventario!$A$2:$M$21,3,FALSE)),"",VLOOKUP(Salidas!$A437,Inventario!$A$2:$M$21,3,FALSE))</f>
        <v>DPAT + VPI + HIB + HB</v>
      </c>
      <c r="D437" s="59" t="str">
        <f>IF(ISERROR(VLOOKUP(Salidas!$A437,Inventario!$A$2:$M$21,4,FALSE)),"",VLOOKUP(Salidas!$A437,Inventario!$A$2:$M$21,4,FALSE))</f>
        <v>IPS FARALLONES</v>
      </c>
      <c r="E437" s="59" t="str">
        <f>IF(ISERROR(VLOOKUP(Salidas!$A437,Inventario!$A$2:$M$21,5,FALSE)),"",VLOOKUP(Salidas!$A437,Inventario!$A$2:$M$21,5,FALSE))</f>
        <v>Sanofi</v>
      </c>
      <c r="F437" s="60" t="str">
        <f>IF(ISERROR(VLOOKUP(Salidas!$A437,Inventario!$A$2:$M$21,6,FALSE)),"",VLOOKUP(Salidas!$A437,Inventario!$A$2:$M$21,6,FALSE))</f>
        <v>3800</v>
      </c>
      <c r="G437" s="274">
        <f>IF(ISERROR(VLOOKUP(Salidas!$A437,Inventario!$A$2:$M$21,7,FALSE)),,VLOOKUP(Salidas!$A437,Inventario!$A$2:$M$21,7,FALSE))</f>
        <v>1</v>
      </c>
      <c r="H437" s="275">
        <f>IF(ISERROR(VLOOKUP(Salidas!$A437,Inventario!$A$2:$M$21,8,FALSE)),,VLOOKUP(Salidas!$A437,Inventario!$A$2:$M$21,8,FALSE))</f>
        <v>127</v>
      </c>
      <c r="I437" s="275">
        <f>IF(ISERROR(VLOOKUP(Salidas!$A437,Inventario!$A$2:$M$21,9,FALSE)),,VLOOKUP(Salidas!$A437,Inventario!$A$2:$M$21,9,FALSE))</f>
        <v>127</v>
      </c>
      <c r="J437" s="269">
        <v>44653</v>
      </c>
      <c r="K437" s="62" t="s">
        <v>195</v>
      </c>
      <c r="L437" s="270">
        <f>IF(ISERROR(VLOOKUP(Salidas!$K437,Entradas!$H$1:$I$412,2,FALSE)),"",VLOOKUP(Salidas!$K437,Entradas!$H$1:$I$412,2,FALSE))</f>
        <v>44957</v>
      </c>
      <c r="M437" s="63">
        <v>1</v>
      </c>
      <c r="N437" s="276" t="s">
        <v>375</v>
      </c>
      <c r="O437" s="275">
        <f>IF(Salidas!$N437="Particular",VLOOKUP(Salidas!$A437,'PPTO Conservador'!$D$1:$L$26,8,0),IF(Salidas!$N437="Complementario",VLOOKUP(Salidas!$A437,'PPTO Conservador'!$D$1:$L$26,9,FALSE),))</f>
        <v>220000</v>
      </c>
      <c r="P437" s="275">
        <f>Salidas!$M437*Salidas!$I437</f>
        <v>127</v>
      </c>
      <c r="Q437" s="275">
        <f>Salidas!$M437*Salidas!$O437</f>
        <v>220000</v>
      </c>
      <c r="R437" s="276"/>
      <c r="S437" s="64"/>
      <c r="T437" s="64"/>
      <c r="U437" s="64"/>
      <c r="V437" s="64"/>
      <c r="W437" s="64"/>
      <c r="X437" s="64"/>
      <c r="Y437" s="64"/>
      <c r="Z437" s="64"/>
    </row>
    <row r="438" spans="1:26" ht="15.75" customHeight="1">
      <c r="A438" s="57" t="s">
        <v>51</v>
      </c>
      <c r="B438" s="58" t="str">
        <f>IF(ISERROR(VLOOKUP(Salidas!$A438,Inventario!$A$2:$M$21,2,FALSE)),"",VLOOKUP(Salidas!$A438,Inventario!$A$2:$M$21,2,FALSE))</f>
        <v/>
      </c>
      <c r="C438" s="58" t="str">
        <f>IF(ISERROR(VLOOKUP(Salidas!$A438,Inventario!$A$2:$M$21,3,FALSE)),"",VLOOKUP(Salidas!$A438,Inventario!$A$2:$M$21,3,FALSE))</f>
        <v/>
      </c>
      <c r="D438" s="59" t="str">
        <f>IF(ISERROR(VLOOKUP(Salidas!$A438,Inventario!$A$2:$M$21,4,FALSE)),"",VLOOKUP(Salidas!$A438,Inventario!$A$2:$M$21,4,FALSE))</f>
        <v/>
      </c>
      <c r="E438" s="59" t="str">
        <f>IF(ISERROR(VLOOKUP(Salidas!$A438,Inventario!$A$2:$M$21,5,FALSE)),"",VLOOKUP(Salidas!$A438,Inventario!$A$2:$M$21,5,FALSE))</f>
        <v/>
      </c>
      <c r="F438" s="60" t="str">
        <f>IF(ISERROR(VLOOKUP(Salidas!$A438,Inventario!$A$2:$M$21,6,FALSE)),"",VLOOKUP(Salidas!$A438,Inventario!$A$2:$M$21,6,FALSE))</f>
        <v/>
      </c>
      <c r="G438" s="274">
        <f>IF(ISERROR(VLOOKUP(Salidas!$A438,Inventario!$A$2:$M$21,7,FALSE)),,VLOOKUP(Salidas!$A438,Inventario!$A$2:$M$21,7,FALSE))</f>
        <v>0</v>
      </c>
      <c r="H438" s="275">
        <f>IF(ISERROR(VLOOKUP(Salidas!$A438,Inventario!$A$2:$M$21,8,FALSE)),,VLOOKUP(Salidas!$A438,Inventario!$A$2:$M$21,8,FALSE))</f>
        <v>0</v>
      </c>
      <c r="I438" s="275">
        <f>IF(ISERROR(VLOOKUP(Salidas!$A438,Inventario!$A$2:$M$21,9,FALSE)),,VLOOKUP(Salidas!$A438,Inventario!$A$2:$M$21,9,FALSE))</f>
        <v>0</v>
      </c>
      <c r="J438" s="269">
        <v>44653</v>
      </c>
      <c r="K438" s="62" t="s">
        <v>192</v>
      </c>
      <c r="L438" s="270">
        <f>IF(ISERROR(VLOOKUP(Salidas!$K438,Entradas!$H$1:$I$412,2,FALSE)),"",VLOOKUP(Salidas!$K438,Entradas!$H$1:$I$412,2,FALSE))</f>
        <v>45199</v>
      </c>
      <c r="M438" s="63">
        <v>1</v>
      </c>
      <c r="N438" s="276" t="s">
        <v>375</v>
      </c>
      <c r="O438" s="275">
        <f>IF(Salidas!$N438="Particular",VLOOKUP(Salidas!$A438,'PPTO Conservador'!$D$1:$L$26,8,0),IF(Salidas!$N438="Complementario",VLOOKUP(Salidas!$A438,'PPTO Conservador'!$D$1:$L$26,9,FALSE),))</f>
        <v>235000</v>
      </c>
      <c r="P438" s="275">
        <f>Salidas!$M438*Salidas!$I438</f>
        <v>0</v>
      </c>
      <c r="Q438" s="275">
        <f>Salidas!$M438*Salidas!$O438</f>
        <v>235000</v>
      </c>
      <c r="R438" s="276"/>
      <c r="S438" s="64"/>
      <c r="T438" s="64"/>
      <c r="U438" s="64"/>
      <c r="V438" s="64"/>
      <c r="W438" s="64"/>
      <c r="X438" s="64"/>
      <c r="Y438" s="64"/>
      <c r="Z438" s="64"/>
    </row>
    <row r="439" spans="1:26" ht="15.75" customHeight="1">
      <c r="A439" s="57" t="s">
        <v>96</v>
      </c>
      <c r="B439" s="58" t="str">
        <f>IF(ISERROR(VLOOKUP(Salidas!$A439,Inventario!$A$2:$M$21,2,FALSE)),"",VLOOKUP(Salidas!$A439,Inventario!$A$2:$M$21,2,FALSE))</f>
        <v>Rotateq</v>
      </c>
      <c r="C439" s="58" t="str">
        <f>IF(ISERROR(VLOOKUP(Salidas!$A439,Inventario!$A$2:$M$21,3,FALSE)),"",VLOOKUP(Salidas!$A439,Inventario!$A$2:$M$21,3,FALSE))</f>
        <v>Rotavirus Vivo Atenuado</v>
      </c>
      <c r="D439" s="59" t="str">
        <f>IF(ISERROR(VLOOKUP(Salidas!$A439,Inventario!$A$2:$M$21,4,FALSE)),"",VLOOKUP(Salidas!$A439,Inventario!$A$2:$M$21,4,FALSE))</f>
        <v>IPS FARALLONES</v>
      </c>
      <c r="E439" s="59" t="str">
        <f>IF(ISERROR(VLOOKUP(Salidas!$A439,Inventario!$A$2:$M$21,5,FALSE)),"",VLOOKUP(Salidas!$A439,Inventario!$A$2:$M$21,5,FALSE))</f>
        <v>Merck</v>
      </c>
      <c r="F439" s="60" t="str">
        <f>IF(ISERROR(VLOOKUP(Salidas!$A439,Inventario!$A$2:$M$21,6,FALSE)),"",VLOOKUP(Salidas!$A439,Inventario!$A$2:$M$21,6,FALSE))</f>
        <v>1800</v>
      </c>
      <c r="G439" s="274">
        <f>IF(ISERROR(VLOOKUP(Salidas!$A439,Inventario!$A$2:$M$21,7,FALSE)),,VLOOKUP(Salidas!$A439,Inventario!$A$2:$M$21,7,FALSE))</f>
        <v>1</v>
      </c>
      <c r="H439" s="275">
        <f>IF(ISERROR(VLOOKUP(Salidas!$A439,Inventario!$A$2:$M$21,8,FALSE)),,VLOOKUP(Salidas!$A439,Inventario!$A$2:$M$21,8,FALSE))</f>
        <v>109</v>
      </c>
      <c r="I439" s="275">
        <f>IF(ISERROR(VLOOKUP(Salidas!$A439,Inventario!$A$2:$M$21,9,FALSE)),,VLOOKUP(Salidas!$A439,Inventario!$A$2:$M$21,9,FALSE))</f>
        <v>109</v>
      </c>
      <c r="J439" s="269">
        <v>44653</v>
      </c>
      <c r="K439" s="62" t="s">
        <v>194</v>
      </c>
      <c r="L439" s="270">
        <f>IF(ISERROR(VLOOKUP(Salidas!$K439,Entradas!$H$1:$I$412,2,FALSE)),"",VLOOKUP(Salidas!$K439,Entradas!$H$1:$I$412,2,FALSE))</f>
        <v>45060</v>
      </c>
      <c r="M439" s="63">
        <v>1</v>
      </c>
      <c r="N439" s="276" t="s">
        <v>375</v>
      </c>
      <c r="O439" s="275">
        <f>IF(Salidas!$N439="Particular",VLOOKUP(Salidas!$A439,'PPTO Conservador'!$D$1:$L$26,8,0),IF(Salidas!$N439="Complementario",VLOOKUP(Salidas!$A439,'PPTO Conservador'!$D$1:$L$26,9,FALSE),))</f>
        <v>210000</v>
      </c>
      <c r="P439" s="275">
        <f>Salidas!$M439*Salidas!$I439</f>
        <v>109</v>
      </c>
      <c r="Q439" s="275">
        <f>Salidas!$M439*Salidas!$O439</f>
        <v>210000</v>
      </c>
      <c r="R439" s="276"/>
      <c r="S439" s="64"/>
      <c r="T439" s="64"/>
      <c r="U439" s="64"/>
      <c r="V439" s="64"/>
      <c r="W439" s="64"/>
      <c r="X439" s="64"/>
      <c r="Y439" s="64"/>
      <c r="Z439" s="64"/>
    </row>
    <row r="440" spans="1:26" ht="15.75" customHeight="1">
      <c r="A440" s="57" t="s">
        <v>104</v>
      </c>
      <c r="B440" s="58" t="str">
        <f>IF(ISERROR(VLOOKUP(Salidas!$A440,Inventario!$A$2:$M$21,2,FALSE)),"",VLOOKUP(Salidas!$A440,Inventario!$A$2:$M$21,2,FALSE))</f>
        <v>Boostrix</v>
      </c>
      <c r="C440" s="58" t="str">
        <f>IF(ISERROR(VLOOKUP(Salidas!$A440,Inventario!$A$2:$M$21,3,FALSE)),"",VLOOKUP(Salidas!$A440,Inventario!$A$2:$M$21,3,FALSE))</f>
        <v>DPT</v>
      </c>
      <c r="D440" s="59" t="str">
        <f>IF(ISERROR(VLOOKUP(Salidas!$A440,Inventario!$A$2:$M$21,4,FALSE)),"",VLOOKUP(Salidas!$A440,Inventario!$A$2:$M$21,4,FALSE))</f>
        <v>IPS FARALLONES</v>
      </c>
      <c r="E440" s="59" t="str">
        <f>IF(ISERROR(VLOOKUP(Salidas!$A440,Inventario!$A$2:$M$21,5,FALSE)),"",VLOOKUP(Salidas!$A440,Inventario!$A$2:$M$21,5,FALSE))</f>
        <v>Glaxo</v>
      </c>
      <c r="F440" s="60" t="str">
        <f>IF(ISERROR(VLOOKUP(Salidas!$A440,Inventario!$A$2:$M$21,6,FALSE)),"",VLOOKUP(Salidas!$A440,Inventario!$A$2:$M$21,6,FALSE))</f>
        <v>300</v>
      </c>
      <c r="G440" s="274">
        <f>IF(ISERROR(VLOOKUP(Salidas!$A440,Inventario!$A$2:$M$21,7,FALSE)),,VLOOKUP(Salidas!$A440,Inventario!$A$2:$M$21,7,FALSE))</f>
        <v>1</v>
      </c>
      <c r="H440" s="275">
        <f>IF(ISERROR(VLOOKUP(Salidas!$A440,Inventario!$A$2:$M$21,8,FALSE)),,VLOOKUP(Salidas!$A440,Inventario!$A$2:$M$21,8,FALSE))</f>
        <v>17</v>
      </c>
      <c r="I440" s="275">
        <f>IF(ISERROR(VLOOKUP(Salidas!$A440,Inventario!$A$2:$M$21,9,FALSE)),,VLOOKUP(Salidas!$A440,Inventario!$A$2:$M$21,9,FALSE))</f>
        <v>17</v>
      </c>
      <c r="J440" s="269">
        <v>44655</v>
      </c>
      <c r="K440" s="62" t="s">
        <v>193</v>
      </c>
      <c r="L440" s="270">
        <f>IF(ISERROR(VLOOKUP(Salidas!$K440,Entradas!$H$1:$I$412,2,FALSE)),"",VLOOKUP(Salidas!$K440,Entradas!$H$1:$I$412,2,FALSE))</f>
        <v>44865</v>
      </c>
      <c r="M440" s="63">
        <v>1</v>
      </c>
      <c r="N440" s="276" t="s">
        <v>375</v>
      </c>
      <c r="O440" s="275">
        <f>IF(Salidas!$N440="Particular",VLOOKUP(Salidas!$A440,'PPTO Conservador'!$D$1:$L$26,8,0),IF(Salidas!$N440="Complementario",VLOOKUP(Salidas!$A440,'PPTO Conservador'!$D$1:$L$26,9,FALSE),))</f>
        <v>110000</v>
      </c>
      <c r="P440" s="275">
        <f>Salidas!$M440*Salidas!$I440</f>
        <v>17</v>
      </c>
      <c r="Q440" s="275">
        <f>Salidas!$M440*Salidas!$O440</f>
        <v>110000</v>
      </c>
      <c r="R440" s="276"/>
      <c r="S440" s="64"/>
      <c r="T440" s="64"/>
      <c r="U440" s="64"/>
      <c r="V440" s="64"/>
      <c r="W440" s="64"/>
      <c r="X440" s="64"/>
      <c r="Y440" s="64"/>
      <c r="Z440" s="64"/>
    </row>
    <row r="441" spans="1:26" ht="15.75" customHeight="1">
      <c r="A441" s="57" t="s">
        <v>148</v>
      </c>
      <c r="B441" s="58" t="str">
        <f>IF(ISERROR(VLOOKUP(Salidas!$A441,Inventario!$A$2:$M$21,2,FALSE)),"",VLOOKUP(Salidas!$A441,Inventario!$A$2:$M$21,2,FALSE))</f>
        <v xml:space="preserve">Tetraxim </v>
      </c>
      <c r="C441" s="58" t="str">
        <f>IF(ISERROR(VLOOKUP(Salidas!$A441,Inventario!$A$2:$M$21,3,FALSE)),"",VLOOKUP(Salidas!$A441,Inventario!$A$2:$M$21,3,FALSE))</f>
        <v>Difteria-Tosferina, tetano DPT</v>
      </c>
      <c r="D441" s="59" t="str">
        <f>IF(ISERROR(VLOOKUP(Salidas!$A441,Inventario!$A$2:$M$21,4,FALSE)),"",VLOOKUP(Salidas!$A441,Inventario!$A$2:$M$21,4,FALSE))</f>
        <v>IPS FARALLONES</v>
      </c>
      <c r="E441" s="59" t="str">
        <f>IF(ISERROR(VLOOKUP(Salidas!$A441,Inventario!$A$2:$M$21,5,FALSE)),"",VLOOKUP(Salidas!$A441,Inventario!$A$2:$M$21,5,FALSE))</f>
        <v>Sanofi</v>
      </c>
      <c r="F441" s="60" t="str">
        <f>IF(ISERROR(VLOOKUP(Salidas!$A441,Inventario!$A$2:$M$21,6,FALSE)),"",VLOOKUP(Salidas!$A441,Inventario!$A$2:$M$21,6,FALSE))</f>
        <v>3300</v>
      </c>
      <c r="G441" s="274">
        <f>IF(ISERROR(VLOOKUP(Salidas!$A441,Inventario!$A$2:$M$21,7,FALSE)),,VLOOKUP(Salidas!$A441,Inventario!$A$2:$M$21,7,FALSE))</f>
        <v>1</v>
      </c>
      <c r="H441" s="275">
        <f>IF(ISERROR(VLOOKUP(Salidas!$A441,Inventario!$A$2:$M$21,8,FALSE)),,VLOOKUP(Salidas!$A441,Inventario!$A$2:$M$21,8,FALSE))</f>
        <v>21</v>
      </c>
      <c r="I441" s="275">
        <f>IF(ISERROR(VLOOKUP(Salidas!$A441,Inventario!$A$2:$M$21,9,FALSE)),,VLOOKUP(Salidas!$A441,Inventario!$A$2:$M$21,9,FALSE))</f>
        <v>21</v>
      </c>
      <c r="J441" s="269">
        <v>44656</v>
      </c>
      <c r="K441" s="62" t="s">
        <v>187</v>
      </c>
      <c r="L441" s="270">
        <f>IF(ISERROR(VLOOKUP(Salidas!$K441,Entradas!$H$1:$I$412,2,FALSE)),"",VLOOKUP(Salidas!$K441,Entradas!$H$1:$I$412,2,FALSE))</f>
        <v>44985</v>
      </c>
      <c r="M441" s="63">
        <v>1</v>
      </c>
      <c r="N441" s="276" t="s">
        <v>375</v>
      </c>
      <c r="O441" s="275" t="e">
        <f>IF(Salidas!$N441="Particular",VLOOKUP(Salidas!$A441,'PPTO Conservador'!$D$1:$L$26,8,0),IF(Salidas!$N441="Complementario",VLOOKUP(Salidas!$A441,'PPTO Conservador'!$D$1:$L$26,9,FALSE),))</f>
        <v>#N/A</v>
      </c>
      <c r="P441" s="275">
        <f>Salidas!$M441*Salidas!$I441</f>
        <v>21</v>
      </c>
      <c r="Q441" s="275" t="e">
        <f>Salidas!$M441*Salidas!$O441</f>
        <v>#N/A</v>
      </c>
      <c r="R441" s="276"/>
      <c r="S441" s="64"/>
      <c r="T441" s="64"/>
      <c r="U441" s="64"/>
      <c r="V441" s="64"/>
      <c r="W441" s="64"/>
      <c r="X441" s="64"/>
      <c r="Y441" s="64"/>
      <c r="Z441" s="64"/>
    </row>
    <row r="442" spans="1:26" ht="15.75" customHeight="1">
      <c r="A442" s="57" t="s">
        <v>47</v>
      </c>
      <c r="B442" s="58" t="str">
        <f>IF(ISERROR(VLOOKUP(Salidas!$A442,Inventario!$A$2:$M$21,2,FALSE)),"",VLOOKUP(Salidas!$A442,Inventario!$A$2:$M$21,2,FALSE))</f>
        <v>Nimenrix</v>
      </c>
      <c r="C442" s="58" t="str">
        <f>IF(ISERROR(VLOOKUP(Salidas!$A442,Inventario!$A$2:$M$21,3,FALSE)),"",VLOOKUP(Salidas!$A442,Inventario!$A$2:$M$21,3,FALSE))</f>
        <v>Meningococo</v>
      </c>
      <c r="D442" s="59" t="str">
        <f>IF(ISERROR(VLOOKUP(Salidas!$A442,Inventario!$A$2:$M$21,4,FALSE)),"",VLOOKUP(Salidas!$A442,Inventario!$A$2:$M$21,4,FALSE))</f>
        <v>Cobo Medical</v>
      </c>
      <c r="E442" s="59" t="str">
        <f>IF(ISERROR(VLOOKUP(Salidas!$A442,Inventario!$A$2:$M$21,5,FALSE)),"",VLOOKUP(Salidas!$A442,Inventario!$A$2:$M$21,5,FALSE))</f>
        <v>Pfizer</v>
      </c>
      <c r="F442" s="60" t="str">
        <f>IF(ISERROR(VLOOKUP(Salidas!$A442,Inventario!$A$2:$M$21,6,FALSE)),"",VLOOKUP(Salidas!$A442,Inventario!$A$2:$M$21,6,FALSE))</f>
        <v>3904</v>
      </c>
      <c r="G442" s="274">
        <f>IF(ISERROR(VLOOKUP(Salidas!$A442,Inventario!$A$2:$M$21,7,FALSE)),,VLOOKUP(Salidas!$A442,Inventario!$A$2:$M$21,7,FALSE))</f>
        <v>1</v>
      </c>
      <c r="H442" s="275">
        <f>IF(ISERROR(VLOOKUP(Salidas!$A442,Inventario!$A$2:$M$21,8,FALSE)),,VLOOKUP(Salidas!$A442,Inventario!$A$2:$M$21,8,FALSE))</f>
        <v>427</v>
      </c>
      <c r="I442" s="275">
        <f>IF(ISERROR(VLOOKUP(Salidas!$A442,Inventario!$A$2:$M$21,9,FALSE)),,VLOOKUP(Salidas!$A442,Inventario!$A$2:$M$21,9,FALSE))</f>
        <v>427</v>
      </c>
      <c r="J442" s="269">
        <v>44656</v>
      </c>
      <c r="K442" s="62" t="s">
        <v>173</v>
      </c>
      <c r="L442" s="270">
        <f>IF(ISERROR(VLOOKUP(Salidas!$K442,Entradas!$H$1:$I$412,2,FALSE)),"",VLOOKUP(Salidas!$K442,Entradas!$H$1:$I$412,2,FALSE))</f>
        <v>45077</v>
      </c>
      <c r="M442" s="63">
        <v>1</v>
      </c>
      <c r="N442" s="276" t="s">
        <v>1928</v>
      </c>
      <c r="O442" s="275">
        <f>IF(Salidas!$N442="Particular",VLOOKUP(Salidas!$A442,'PPTO Conservador'!$D$1:$L$26,8,0),IF(Salidas!$N442="Complementario",VLOOKUP(Salidas!$A442,'PPTO Conservador'!$D$1:$L$26,9,FALSE),))</f>
        <v>170000</v>
      </c>
      <c r="P442" s="275">
        <f>Salidas!$M442*Salidas!$I442</f>
        <v>427</v>
      </c>
      <c r="Q442" s="275">
        <f>Salidas!$M442*Salidas!$O442</f>
        <v>170000</v>
      </c>
      <c r="R442" s="276"/>
      <c r="S442" s="64"/>
      <c r="T442" s="64"/>
      <c r="U442" s="64"/>
      <c r="V442" s="64"/>
      <c r="W442" s="64"/>
      <c r="X442" s="64"/>
      <c r="Y442" s="64"/>
      <c r="Z442" s="64"/>
    </row>
    <row r="443" spans="1:26" ht="15.75" customHeight="1">
      <c r="A443" s="57" t="s">
        <v>47</v>
      </c>
      <c r="B443" s="58" t="str">
        <f>IF(ISERROR(VLOOKUP(Salidas!$A443,Inventario!$A$2:$M$21,2,FALSE)),"",VLOOKUP(Salidas!$A443,Inventario!$A$2:$M$21,2,FALSE))</f>
        <v>Nimenrix</v>
      </c>
      <c r="C443" s="58" t="str">
        <f>IF(ISERROR(VLOOKUP(Salidas!$A443,Inventario!$A$2:$M$21,3,FALSE)),"",VLOOKUP(Salidas!$A443,Inventario!$A$2:$M$21,3,FALSE))</f>
        <v>Meningococo</v>
      </c>
      <c r="D443" s="59" t="str">
        <f>IF(ISERROR(VLOOKUP(Salidas!$A443,Inventario!$A$2:$M$21,4,FALSE)),"",VLOOKUP(Salidas!$A443,Inventario!$A$2:$M$21,4,FALSE))</f>
        <v>Cobo Medical</v>
      </c>
      <c r="E443" s="59" t="str">
        <f>IF(ISERROR(VLOOKUP(Salidas!$A443,Inventario!$A$2:$M$21,5,FALSE)),"",VLOOKUP(Salidas!$A443,Inventario!$A$2:$M$21,5,FALSE))</f>
        <v>Pfizer</v>
      </c>
      <c r="F443" s="60" t="str">
        <f>IF(ISERROR(VLOOKUP(Salidas!$A443,Inventario!$A$2:$M$21,6,FALSE)),"",VLOOKUP(Salidas!$A443,Inventario!$A$2:$M$21,6,FALSE))</f>
        <v>3904</v>
      </c>
      <c r="G443" s="274">
        <f>IF(ISERROR(VLOOKUP(Salidas!$A443,Inventario!$A$2:$M$21,7,FALSE)),,VLOOKUP(Salidas!$A443,Inventario!$A$2:$M$21,7,FALSE))</f>
        <v>1</v>
      </c>
      <c r="H443" s="275">
        <f>IF(ISERROR(VLOOKUP(Salidas!$A443,Inventario!$A$2:$M$21,8,FALSE)),,VLOOKUP(Salidas!$A443,Inventario!$A$2:$M$21,8,FALSE))</f>
        <v>427</v>
      </c>
      <c r="I443" s="275">
        <f>IF(ISERROR(VLOOKUP(Salidas!$A443,Inventario!$A$2:$M$21,9,FALSE)),,VLOOKUP(Salidas!$A443,Inventario!$A$2:$M$21,9,FALSE))</f>
        <v>427</v>
      </c>
      <c r="J443" s="269">
        <v>44656</v>
      </c>
      <c r="K443" s="62" t="s">
        <v>173</v>
      </c>
      <c r="L443" s="270">
        <f>IF(ISERROR(VLOOKUP(Salidas!$K443,Entradas!$H$1:$I$412,2,FALSE)),"",VLOOKUP(Salidas!$K443,Entradas!$H$1:$I$412,2,FALSE))</f>
        <v>45077</v>
      </c>
      <c r="M443" s="63">
        <v>1</v>
      </c>
      <c r="N443" s="276" t="s">
        <v>1928</v>
      </c>
      <c r="O443" s="275">
        <f>IF(Salidas!$N443="Particular",VLOOKUP(Salidas!$A443,'PPTO Conservador'!$D$1:$L$26,8,0),IF(Salidas!$N443="Complementario",VLOOKUP(Salidas!$A443,'PPTO Conservador'!$D$1:$L$26,9,FALSE),))</f>
        <v>170000</v>
      </c>
      <c r="P443" s="275">
        <f>Salidas!$M443*Salidas!$I443</f>
        <v>427</v>
      </c>
      <c r="Q443" s="275">
        <f>Salidas!$M443*Salidas!$O443</f>
        <v>170000</v>
      </c>
      <c r="R443" s="276"/>
      <c r="S443" s="64"/>
      <c r="T443" s="64"/>
      <c r="U443" s="64"/>
      <c r="V443" s="64"/>
      <c r="W443" s="64"/>
      <c r="X443" s="64"/>
      <c r="Y443" s="64"/>
      <c r="Z443" s="64"/>
    </row>
    <row r="444" spans="1:26" ht="15.75" customHeight="1">
      <c r="A444" s="57" t="s">
        <v>47</v>
      </c>
      <c r="B444" s="58" t="str">
        <f>IF(ISERROR(VLOOKUP(Salidas!$A444,Inventario!$A$2:$M$21,2,FALSE)),"",VLOOKUP(Salidas!$A444,Inventario!$A$2:$M$21,2,FALSE))</f>
        <v>Nimenrix</v>
      </c>
      <c r="C444" s="58" t="str">
        <f>IF(ISERROR(VLOOKUP(Salidas!$A444,Inventario!$A$2:$M$21,3,FALSE)),"",VLOOKUP(Salidas!$A444,Inventario!$A$2:$M$21,3,FALSE))</f>
        <v>Meningococo</v>
      </c>
      <c r="D444" s="59" t="str">
        <f>IF(ISERROR(VLOOKUP(Salidas!$A444,Inventario!$A$2:$M$21,4,FALSE)),"",VLOOKUP(Salidas!$A444,Inventario!$A$2:$M$21,4,FALSE))</f>
        <v>Cobo Medical</v>
      </c>
      <c r="E444" s="59" t="str">
        <f>IF(ISERROR(VLOOKUP(Salidas!$A444,Inventario!$A$2:$M$21,5,FALSE)),"",VLOOKUP(Salidas!$A444,Inventario!$A$2:$M$21,5,FALSE))</f>
        <v>Pfizer</v>
      </c>
      <c r="F444" s="60" t="str">
        <f>IF(ISERROR(VLOOKUP(Salidas!$A444,Inventario!$A$2:$M$21,6,FALSE)),"",VLOOKUP(Salidas!$A444,Inventario!$A$2:$M$21,6,FALSE))</f>
        <v>3904</v>
      </c>
      <c r="G444" s="274">
        <f>IF(ISERROR(VLOOKUP(Salidas!$A444,Inventario!$A$2:$M$21,7,FALSE)),,VLOOKUP(Salidas!$A444,Inventario!$A$2:$M$21,7,FALSE))</f>
        <v>1</v>
      </c>
      <c r="H444" s="275">
        <f>IF(ISERROR(VLOOKUP(Salidas!$A444,Inventario!$A$2:$M$21,8,FALSE)),,VLOOKUP(Salidas!$A444,Inventario!$A$2:$M$21,8,FALSE))</f>
        <v>427</v>
      </c>
      <c r="I444" s="275">
        <f>IF(ISERROR(VLOOKUP(Salidas!$A444,Inventario!$A$2:$M$21,9,FALSE)),,VLOOKUP(Salidas!$A444,Inventario!$A$2:$M$21,9,FALSE))</f>
        <v>427</v>
      </c>
      <c r="J444" s="269">
        <v>44659</v>
      </c>
      <c r="K444" s="62" t="s">
        <v>173</v>
      </c>
      <c r="L444" s="270">
        <f>IF(ISERROR(VLOOKUP(Salidas!$K444,Entradas!$H$1:$I$412,2,FALSE)),"",VLOOKUP(Salidas!$K444,Entradas!$H$1:$I$412,2,FALSE))</f>
        <v>45077</v>
      </c>
      <c r="M444" s="63">
        <v>1</v>
      </c>
      <c r="N444" s="276" t="s">
        <v>1928</v>
      </c>
      <c r="O444" s="275">
        <f>IF(Salidas!$N444="Particular",VLOOKUP(Salidas!$A444,'PPTO Conservador'!$D$1:$L$26,8,0),IF(Salidas!$N444="Complementario",VLOOKUP(Salidas!$A444,'PPTO Conservador'!$D$1:$L$26,9,FALSE),))</f>
        <v>170000</v>
      </c>
      <c r="P444" s="275">
        <f>Salidas!$M444*Salidas!$I444</f>
        <v>427</v>
      </c>
      <c r="Q444" s="275">
        <f>Salidas!$M444*Salidas!$O444</f>
        <v>170000</v>
      </c>
      <c r="R444" s="276"/>
      <c r="S444" s="64"/>
      <c r="T444" s="64"/>
      <c r="U444" s="64"/>
      <c r="V444" s="64"/>
      <c r="W444" s="64"/>
      <c r="X444" s="64"/>
      <c r="Y444" s="64"/>
      <c r="Z444" s="64"/>
    </row>
    <row r="445" spans="1:26" ht="15.75" customHeight="1">
      <c r="A445" s="57" t="s">
        <v>47</v>
      </c>
      <c r="B445" s="58" t="str">
        <f>IF(ISERROR(VLOOKUP(Salidas!$A445,Inventario!$A$2:$M$21,2,FALSE)),"",VLOOKUP(Salidas!$A445,Inventario!$A$2:$M$21,2,FALSE))</f>
        <v>Nimenrix</v>
      </c>
      <c r="C445" s="58" t="str">
        <f>IF(ISERROR(VLOOKUP(Salidas!$A445,Inventario!$A$2:$M$21,3,FALSE)),"",VLOOKUP(Salidas!$A445,Inventario!$A$2:$M$21,3,FALSE))</f>
        <v>Meningococo</v>
      </c>
      <c r="D445" s="59" t="str">
        <f>IF(ISERROR(VLOOKUP(Salidas!$A445,Inventario!$A$2:$M$21,4,FALSE)),"",VLOOKUP(Salidas!$A445,Inventario!$A$2:$M$21,4,FALSE))</f>
        <v>Cobo Medical</v>
      </c>
      <c r="E445" s="59" t="str">
        <f>IF(ISERROR(VLOOKUP(Salidas!$A445,Inventario!$A$2:$M$21,5,FALSE)),"",VLOOKUP(Salidas!$A445,Inventario!$A$2:$M$21,5,FALSE))</f>
        <v>Pfizer</v>
      </c>
      <c r="F445" s="60" t="str">
        <f>IF(ISERROR(VLOOKUP(Salidas!$A445,Inventario!$A$2:$M$21,6,FALSE)),"",VLOOKUP(Salidas!$A445,Inventario!$A$2:$M$21,6,FALSE))</f>
        <v>3904</v>
      </c>
      <c r="G445" s="274">
        <f>IF(ISERROR(VLOOKUP(Salidas!$A445,Inventario!$A$2:$M$21,7,FALSE)),,VLOOKUP(Salidas!$A445,Inventario!$A$2:$M$21,7,FALSE))</f>
        <v>1</v>
      </c>
      <c r="H445" s="275">
        <f>IF(ISERROR(VLOOKUP(Salidas!$A445,Inventario!$A$2:$M$21,8,FALSE)),,VLOOKUP(Salidas!$A445,Inventario!$A$2:$M$21,8,FALSE))</f>
        <v>427</v>
      </c>
      <c r="I445" s="275">
        <f>IF(ISERROR(VLOOKUP(Salidas!$A445,Inventario!$A$2:$M$21,9,FALSE)),,VLOOKUP(Salidas!$A445,Inventario!$A$2:$M$21,9,FALSE))</f>
        <v>427</v>
      </c>
      <c r="J445" s="269">
        <v>44659</v>
      </c>
      <c r="K445" s="62" t="s">
        <v>173</v>
      </c>
      <c r="L445" s="270">
        <f>IF(ISERROR(VLOOKUP(Salidas!$K445,Entradas!$H$1:$I$412,2,FALSE)),"",VLOOKUP(Salidas!$K445,Entradas!$H$1:$I$412,2,FALSE))</f>
        <v>45077</v>
      </c>
      <c r="M445" s="63">
        <v>1</v>
      </c>
      <c r="N445" s="276" t="s">
        <v>1928</v>
      </c>
      <c r="O445" s="275">
        <f>IF(Salidas!$N445="Particular",VLOOKUP(Salidas!$A445,'PPTO Conservador'!$D$1:$L$26,8,0),IF(Salidas!$N445="Complementario",VLOOKUP(Salidas!$A445,'PPTO Conservador'!$D$1:$L$26,9,FALSE),))</f>
        <v>170000</v>
      </c>
      <c r="P445" s="275">
        <f>Salidas!$M445*Salidas!$I445</f>
        <v>427</v>
      </c>
      <c r="Q445" s="275">
        <f>Salidas!$M445*Salidas!$O445</f>
        <v>170000</v>
      </c>
      <c r="R445" s="276"/>
      <c r="S445" s="64"/>
      <c r="T445" s="64"/>
      <c r="U445" s="64"/>
      <c r="V445" s="64"/>
      <c r="W445" s="64"/>
      <c r="X445" s="64"/>
      <c r="Y445" s="64"/>
      <c r="Z445" s="64"/>
    </row>
    <row r="446" spans="1:26" ht="15.75" customHeight="1">
      <c r="A446" s="57" t="s">
        <v>93</v>
      </c>
      <c r="B446" s="58" t="str">
        <f>IF(ISERROR(VLOOKUP(Salidas!$A446,Inventario!$A$2:$M$21,2,FALSE)),"",VLOOKUP(Salidas!$A446,Inventario!$A$2:$M$21,2,FALSE))</f>
        <v>Vaxigrip</v>
      </c>
      <c r="C446" s="58" t="str">
        <f>IF(ISERROR(VLOOKUP(Salidas!$A446,Inventario!$A$2:$M$21,3,FALSE)),"",VLOOKUP(Salidas!$A446,Inventario!$A$2:$M$21,3,FALSE))</f>
        <v>Influenza</v>
      </c>
      <c r="D446" s="59" t="str">
        <f>IF(ISERROR(VLOOKUP(Salidas!$A446,Inventario!$A$2:$M$21,4,FALSE)),"",VLOOKUP(Salidas!$A446,Inventario!$A$2:$M$21,4,FALSE))</f>
        <v>IPS FARALLONES</v>
      </c>
      <c r="E446" s="59" t="str">
        <f>IF(ISERROR(VLOOKUP(Salidas!$A446,Inventario!$A$2:$M$21,5,FALSE)),"",VLOOKUP(Salidas!$A446,Inventario!$A$2:$M$21,5,FALSE))</f>
        <v>Sanofi</v>
      </c>
      <c r="F446" s="60" t="str">
        <f>IF(ISERROR(VLOOKUP(Salidas!$A446,Inventario!$A$2:$M$21,6,FALSE)),"",VLOOKUP(Salidas!$A446,Inventario!$A$2:$M$21,6,FALSE))</f>
        <v>2603</v>
      </c>
      <c r="G446" s="274">
        <f>IF(ISERROR(VLOOKUP(Salidas!$A446,Inventario!$A$2:$M$21,7,FALSE)),,VLOOKUP(Salidas!$A446,Inventario!$A$2:$M$21,7,FALSE))</f>
        <v>1</v>
      </c>
      <c r="H446" s="275">
        <f>IF(ISERROR(VLOOKUP(Salidas!$A446,Inventario!$A$2:$M$21,8,FALSE)),,VLOOKUP(Salidas!$A446,Inventario!$A$2:$M$21,8,FALSE))</f>
        <v>31</v>
      </c>
      <c r="I446" s="275">
        <f>IF(ISERROR(VLOOKUP(Salidas!$A446,Inventario!$A$2:$M$21,9,FALSE)),,VLOOKUP(Salidas!$A446,Inventario!$A$2:$M$21,9,FALSE))</f>
        <v>31</v>
      </c>
      <c r="J446" s="269">
        <v>44659</v>
      </c>
      <c r="K446" s="62" t="s">
        <v>201</v>
      </c>
      <c r="L446" s="270">
        <f>IF(ISERROR(VLOOKUP(Salidas!$K446,Entradas!$H$1:$I$412,2,FALSE)),"",VLOOKUP(Salidas!$K446,Entradas!$H$1:$I$412,2,FALSE))</f>
        <v>44926</v>
      </c>
      <c r="M446" s="63">
        <v>1</v>
      </c>
      <c r="N446" s="276" t="s">
        <v>1928</v>
      </c>
      <c r="O446" s="275">
        <f>IF(Salidas!$N446="Particular",VLOOKUP(Salidas!$A446,'PPTO Conservador'!$D$1:$L$26,8,0),IF(Salidas!$N446="Complementario",VLOOKUP(Salidas!$A446,'PPTO Conservador'!$D$1:$L$26,9,FALSE),))</f>
        <v>60000</v>
      </c>
      <c r="P446" s="275">
        <f>Salidas!$M446*Salidas!$I446</f>
        <v>31</v>
      </c>
      <c r="Q446" s="275">
        <f>Salidas!$M446*Salidas!$O446</f>
        <v>60000</v>
      </c>
      <c r="R446" s="276"/>
      <c r="S446" s="64"/>
      <c r="T446" s="64"/>
      <c r="U446" s="64"/>
      <c r="V446" s="64"/>
      <c r="W446" s="64"/>
      <c r="X446" s="64"/>
      <c r="Y446" s="64"/>
      <c r="Z446" s="64"/>
    </row>
    <row r="447" spans="1:26" ht="15.75" customHeight="1">
      <c r="A447" s="57" t="s">
        <v>47</v>
      </c>
      <c r="B447" s="58" t="str">
        <f>IF(ISERROR(VLOOKUP(Salidas!$A447,Inventario!$A$2:$M$21,2,FALSE)),"",VLOOKUP(Salidas!$A447,Inventario!$A$2:$M$21,2,FALSE))</f>
        <v>Nimenrix</v>
      </c>
      <c r="C447" s="58" t="str">
        <f>IF(ISERROR(VLOOKUP(Salidas!$A447,Inventario!$A$2:$M$21,3,FALSE)),"",VLOOKUP(Salidas!$A447,Inventario!$A$2:$M$21,3,FALSE))</f>
        <v>Meningococo</v>
      </c>
      <c r="D447" s="59" t="str">
        <f>IF(ISERROR(VLOOKUP(Salidas!$A447,Inventario!$A$2:$M$21,4,FALSE)),"",VLOOKUP(Salidas!$A447,Inventario!$A$2:$M$21,4,FALSE))</f>
        <v>Cobo Medical</v>
      </c>
      <c r="E447" s="59" t="str">
        <f>IF(ISERROR(VLOOKUP(Salidas!$A447,Inventario!$A$2:$M$21,5,FALSE)),"",VLOOKUP(Salidas!$A447,Inventario!$A$2:$M$21,5,FALSE))</f>
        <v>Pfizer</v>
      </c>
      <c r="F447" s="60" t="str">
        <f>IF(ISERROR(VLOOKUP(Salidas!$A447,Inventario!$A$2:$M$21,6,FALSE)),"",VLOOKUP(Salidas!$A447,Inventario!$A$2:$M$21,6,FALSE))</f>
        <v>3904</v>
      </c>
      <c r="G447" s="274">
        <f>IF(ISERROR(VLOOKUP(Salidas!$A447,Inventario!$A$2:$M$21,7,FALSE)),,VLOOKUP(Salidas!$A447,Inventario!$A$2:$M$21,7,FALSE))</f>
        <v>1</v>
      </c>
      <c r="H447" s="275">
        <f>IF(ISERROR(VLOOKUP(Salidas!$A447,Inventario!$A$2:$M$21,8,FALSE)),,VLOOKUP(Salidas!$A447,Inventario!$A$2:$M$21,8,FALSE))</f>
        <v>427</v>
      </c>
      <c r="I447" s="275">
        <f>IF(ISERROR(VLOOKUP(Salidas!$A447,Inventario!$A$2:$M$21,9,FALSE)),,VLOOKUP(Salidas!$A447,Inventario!$A$2:$M$21,9,FALSE))</f>
        <v>427</v>
      </c>
      <c r="J447" s="269">
        <v>44660</v>
      </c>
      <c r="K447" s="62" t="s">
        <v>173</v>
      </c>
      <c r="L447" s="270">
        <f>IF(ISERROR(VLOOKUP(Salidas!$K447,Entradas!$H$1:$I$412,2,FALSE)),"",VLOOKUP(Salidas!$K447,Entradas!$H$1:$I$412,2,FALSE))</f>
        <v>45077</v>
      </c>
      <c r="M447" s="63">
        <v>1</v>
      </c>
      <c r="N447" s="276" t="s">
        <v>375</v>
      </c>
      <c r="O447" s="275">
        <f>IF(Salidas!$N447="Particular",VLOOKUP(Salidas!$A447,'PPTO Conservador'!$D$1:$L$26,8,0),IF(Salidas!$N447="Complementario",VLOOKUP(Salidas!$A447,'PPTO Conservador'!$D$1:$L$26,9,FALSE),))</f>
        <v>200000</v>
      </c>
      <c r="P447" s="275">
        <f>Salidas!$M447*Salidas!$I447</f>
        <v>427</v>
      </c>
      <c r="Q447" s="275">
        <f>Salidas!$M447*Salidas!$O447</f>
        <v>200000</v>
      </c>
      <c r="R447" s="276"/>
      <c r="S447" s="64"/>
      <c r="T447" s="64"/>
      <c r="U447" s="64"/>
      <c r="V447" s="64"/>
      <c r="W447" s="64"/>
      <c r="X447" s="64"/>
      <c r="Y447" s="64"/>
      <c r="Z447" s="64"/>
    </row>
    <row r="448" spans="1:26" ht="15.75" customHeight="1">
      <c r="A448" s="57" t="s">
        <v>93</v>
      </c>
      <c r="B448" s="58" t="str">
        <f>IF(ISERROR(VLOOKUP(Salidas!$A448,Inventario!$A$2:$M$21,2,FALSE)),"",VLOOKUP(Salidas!$A448,Inventario!$A$2:$M$21,2,FALSE))</f>
        <v>Vaxigrip</v>
      </c>
      <c r="C448" s="58" t="str">
        <f>IF(ISERROR(VLOOKUP(Salidas!$A448,Inventario!$A$2:$M$21,3,FALSE)),"",VLOOKUP(Salidas!$A448,Inventario!$A$2:$M$21,3,FALSE))</f>
        <v>Influenza</v>
      </c>
      <c r="D448" s="59" t="str">
        <f>IF(ISERROR(VLOOKUP(Salidas!$A448,Inventario!$A$2:$M$21,4,FALSE)),"",VLOOKUP(Salidas!$A448,Inventario!$A$2:$M$21,4,FALSE))</f>
        <v>IPS FARALLONES</v>
      </c>
      <c r="E448" s="59" t="str">
        <f>IF(ISERROR(VLOOKUP(Salidas!$A448,Inventario!$A$2:$M$21,5,FALSE)),"",VLOOKUP(Salidas!$A448,Inventario!$A$2:$M$21,5,FALSE))</f>
        <v>Sanofi</v>
      </c>
      <c r="F448" s="60" t="str">
        <f>IF(ISERROR(VLOOKUP(Salidas!$A448,Inventario!$A$2:$M$21,6,FALSE)),"",VLOOKUP(Salidas!$A448,Inventario!$A$2:$M$21,6,FALSE))</f>
        <v>2603</v>
      </c>
      <c r="G448" s="274">
        <f>IF(ISERROR(VLOOKUP(Salidas!$A448,Inventario!$A$2:$M$21,7,FALSE)),,VLOOKUP(Salidas!$A448,Inventario!$A$2:$M$21,7,FALSE))</f>
        <v>1</v>
      </c>
      <c r="H448" s="275">
        <f>IF(ISERROR(VLOOKUP(Salidas!$A448,Inventario!$A$2:$M$21,8,FALSE)),,VLOOKUP(Salidas!$A448,Inventario!$A$2:$M$21,8,FALSE))</f>
        <v>31</v>
      </c>
      <c r="I448" s="275">
        <f>IF(ISERROR(VLOOKUP(Salidas!$A448,Inventario!$A$2:$M$21,9,FALSE)),,VLOOKUP(Salidas!$A448,Inventario!$A$2:$M$21,9,FALSE))</f>
        <v>31</v>
      </c>
      <c r="J448" s="269">
        <v>44660</v>
      </c>
      <c r="K448" s="62" t="s">
        <v>201</v>
      </c>
      <c r="L448" s="270">
        <f>IF(ISERROR(VLOOKUP(Salidas!$K448,Entradas!$H$1:$I$412,2,FALSE)),"",VLOOKUP(Salidas!$K448,Entradas!$H$1:$I$412,2,FALSE))</f>
        <v>44926</v>
      </c>
      <c r="M448" s="63">
        <v>1</v>
      </c>
      <c r="N448" s="276" t="s">
        <v>375</v>
      </c>
      <c r="O448" s="275">
        <f>IF(Salidas!$N448="Particular",VLOOKUP(Salidas!$A448,'PPTO Conservador'!$D$1:$L$26,8,0),IF(Salidas!$N448="Complementario",VLOOKUP(Salidas!$A448,'PPTO Conservador'!$D$1:$L$26,9,FALSE),))</f>
        <v>65000</v>
      </c>
      <c r="P448" s="275">
        <f>Salidas!$M448*Salidas!$I448</f>
        <v>31</v>
      </c>
      <c r="Q448" s="275">
        <f>Salidas!$M448*Salidas!$O448</f>
        <v>65000</v>
      </c>
      <c r="R448" s="276"/>
      <c r="S448" s="64"/>
      <c r="T448" s="64"/>
      <c r="U448" s="64"/>
      <c r="V448" s="64"/>
      <c r="W448" s="64"/>
      <c r="X448" s="64"/>
      <c r="Y448" s="64"/>
      <c r="Z448" s="64"/>
    </row>
    <row r="449" spans="1:26" ht="15.75" customHeight="1">
      <c r="A449" s="57" t="s">
        <v>93</v>
      </c>
      <c r="B449" s="58" t="str">
        <f>IF(ISERROR(VLOOKUP(Salidas!$A449,Inventario!$A$2:$M$21,2,FALSE)),"",VLOOKUP(Salidas!$A449,Inventario!$A$2:$M$21,2,FALSE))</f>
        <v>Vaxigrip</v>
      </c>
      <c r="C449" s="58" t="str">
        <f>IF(ISERROR(VLOOKUP(Salidas!$A449,Inventario!$A$2:$M$21,3,FALSE)),"",VLOOKUP(Salidas!$A449,Inventario!$A$2:$M$21,3,FALSE))</f>
        <v>Influenza</v>
      </c>
      <c r="D449" s="59" t="str">
        <f>IF(ISERROR(VLOOKUP(Salidas!$A449,Inventario!$A$2:$M$21,4,FALSE)),"",VLOOKUP(Salidas!$A449,Inventario!$A$2:$M$21,4,FALSE))</f>
        <v>IPS FARALLONES</v>
      </c>
      <c r="E449" s="59" t="str">
        <f>IF(ISERROR(VLOOKUP(Salidas!$A449,Inventario!$A$2:$M$21,5,FALSE)),"",VLOOKUP(Salidas!$A449,Inventario!$A$2:$M$21,5,FALSE))</f>
        <v>Sanofi</v>
      </c>
      <c r="F449" s="60" t="str">
        <f>IF(ISERROR(VLOOKUP(Salidas!$A449,Inventario!$A$2:$M$21,6,FALSE)),"",VLOOKUP(Salidas!$A449,Inventario!$A$2:$M$21,6,FALSE))</f>
        <v>2603</v>
      </c>
      <c r="G449" s="274">
        <f>IF(ISERROR(VLOOKUP(Salidas!$A449,Inventario!$A$2:$M$21,7,FALSE)),,VLOOKUP(Salidas!$A449,Inventario!$A$2:$M$21,7,FALSE))</f>
        <v>1</v>
      </c>
      <c r="H449" s="275">
        <f>IF(ISERROR(VLOOKUP(Salidas!$A449,Inventario!$A$2:$M$21,8,FALSE)),,VLOOKUP(Salidas!$A449,Inventario!$A$2:$M$21,8,FALSE))</f>
        <v>31</v>
      </c>
      <c r="I449" s="275">
        <f>IF(ISERROR(VLOOKUP(Salidas!$A449,Inventario!$A$2:$M$21,9,FALSE)),,VLOOKUP(Salidas!$A449,Inventario!$A$2:$M$21,9,FALSE))</f>
        <v>31</v>
      </c>
      <c r="J449" s="269">
        <v>44660</v>
      </c>
      <c r="K449" s="62" t="s">
        <v>201</v>
      </c>
      <c r="L449" s="270">
        <f>IF(ISERROR(VLOOKUP(Salidas!$K449,Entradas!$H$1:$I$412,2,FALSE)),"",VLOOKUP(Salidas!$K449,Entradas!$H$1:$I$412,2,FALSE))</f>
        <v>44926</v>
      </c>
      <c r="M449" s="63">
        <v>1</v>
      </c>
      <c r="N449" s="276" t="s">
        <v>1928</v>
      </c>
      <c r="O449" s="275">
        <f>IF(Salidas!$N449="Particular",VLOOKUP(Salidas!$A449,'PPTO Conservador'!$D$1:$L$26,8,0),IF(Salidas!$N449="Complementario",VLOOKUP(Salidas!$A449,'PPTO Conservador'!$D$1:$L$26,9,FALSE),))</f>
        <v>60000</v>
      </c>
      <c r="P449" s="275">
        <f>Salidas!$M449*Salidas!$I449</f>
        <v>31</v>
      </c>
      <c r="Q449" s="275">
        <f>Salidas!$M449*Salidas!$O449</f>
        <v>60000</v>
      </c>
      <c r="R449" s="276"/>
      <c r="S449" s="64"/>
      <c r="T449" s="64"/>
      <c r="U449" s="64"/>
      <c r="V449" s="64"/>
      <c r="W449" s="64"/>
      <c r="X449" s="64"/>
      <c r="Y449" s="64"/>
      <c r="Z449" s="64"/>
    </row>
    <row r="450" spans="1:26" ht="15.75" customHeight="1">
      <c r="A450" s="57" t="s">
        <v>47</v>
      </c>
      <c r="B450" s="58" t="str">
        <f>IF(ISERROR(VLOOKUP(Salidas!$A450,Inventario!$A$2:$M$21,2,FALSE)),"",VLOOKUP(Salidas!$A450,Inventario!$A$2:$M$21,2,FALSE))</f>
        <v>Nimenrix</v>
      </c>
      <c r="C450" s="58" t="str">
        <f>IF(ISERROR(VLOOKUP(Salidas!$A450,Inventario!$A$2:$M$21,3,FALSE)),"",VLOOKUP(Salidas!$A450,Inventario!$A$2:$M$21,3,FALSE))</f>
        <v>Meningococo</v>
      </c>
      <c r="D450" s="59" t="str">
        <f>IF(ISERROR(VLOOKUP(Salidas!$A450,Inventario!$A$2:$M$21,4,FALSE)),"",VLOOKUP(Salidas!$A450,Inventario!$A$2:$M$21,4,FALSE))</f>
        <v>Cobo Medical</v>
      </c>
      <c r="E450" s="59" t="str">
        <f>IF(ISERROR(VLOOKUP(Salidas!$A450,Inventario!$A$2:$M$21,5,FALSE)),"",VLOOKUP(Salidas!$A450,Inventario!$A$2:$M$21,5,FALSE))</f>
        <v>Pfizer</v>
      </c>
      <c r="F450" s="60" t="str">
        <f>IF(ISERROR(VLOOKUP(Salidas!$A450,Inventario!$A$2:$M$21,6,FALSE)),"",VLOOKUP(Salidas!$A450,Inventario!$A$2:$M$21,6,FALSE))</f>
        <v>3904</v>
      </c>
      <c r="G450" s="274">
        <f>IF(ISERROR(VLOOKUP(Salidas!$A450,Inventario!$A$2:$M$21,7,FALSE)),,VLOOKUP(Salidas!$A450,Inventario!$A$2:$M$21,7,FALSE))</f>
        <v>1</v>
      </c>
      <c r="H450" s="275">
        <f>IF(ISERROR(VLOOKUP(Salidas!$A450,Inventario!$A$2:$M$21,8,FALSE)),,VLOOKUP(Salidas!$A450,Inventario!$A$2:$M$21,8,FALSE))</f>
        <v>427</v>
      </c>
      <c r="I450" s="275">
        <f>IF(ISERROR(VLOOKUP(Salidas!$A450,Inventario!$A$2:$M$21,9,FALSE)),,VLOOKUP(Salidas!$A450,Inventario!$A$2:$M$21,9,FALSE))</f>
        <v>427</v>
      </c>
      <c r="J450" s="269">
        <v>44662</v>
      </c>
      <c r="K450" s="62" t="s">
        <v>173</v>
      </c>
      <c r="L450" s="270">
        <f>IF(ISERROR(VLOOKUP(Salidas!$K450,Entradas!$H$1:$I$412,2,FALSE)),"",VLOOKUP(Salidas!$K450,Entradas!$H$1:$I$412,2,FALSE))</f>
        <v>45077</v>
      </c>
      <c r="M450" s="63">
        <v>1</v>
      </c>
      <c r="N450" s="276" t="s">
        <v>375</v>
      </c>
      <c r="O450" s="275">
        <f>IF(Salidas!$N450="Particular",VLOOKUP(Salidas!$A450,'PPTO Conservador'!$D$1:$L$26,8,0),IF(Salidas!$N450="Complementario",VLOOKUP(Salidas!$A450,'PPTO Conservador'!$D$1:$L$26,9,FALSE),))</f>
        <v>200000</v>
      </c>
      <c r="P450" s="275">
        <f>Salidas!$M450*Salidas!$I450</f>
        <v>427</v>
      </c>
      <c r="Q450" s="275">
        <f>Salidas!$M450*Salidas!$O450</f>
        <v>200000</v>
      </c>
      <c r="R450" s="276"/>
      <c r="S450" s="64"/>
      <c r="T450" s="64"/>
      <c r="U450" s="64"/>
      <c r="V450" s="64"/>
      <c r="W450" s="64"/>
      <c r="X450" s="64"/>
      <c r="Y450" s="64"/>
      <c r="Z450" s="64"/>
    </row>
    <row r="451" spans="1:26" ht="15.75" customHeight="1">
      <c r="A451" s="57" t="s">
        <v>93</v>
      </c>
      <c r="B451" s="58" t="str">
        <f>IF(ISERROR(VLOOKUP(Salidas!$A451,Inventario!$A$2:$M$21,2,FALSE)),"",VLOOKUP(Salidas!$A451,Inventario!$A$2:$M$21,2,FALSE))</f>
        <v>Vaxigrip</v>
      </c>
      <c r="C451" s="58" t="str">
        <f>IF(ISERROR(VLOOKUP(Salidas!$A451,Inventario!$A$2:$M$21,3,FALSE)),"",VLOOKUP(Salidas!$A451,Inventario!$A$2:$M$21,3,FALSE))</f>
        <v>Influenza</v>
      </c>
      <c r="D451" s="59" t="str">
        <f>IF(ISERROR(VLOOKUP(Salidas!$A451,Inventario!$A$2:$M$21,4,FALSE)),"",VLOOKUP(Salidas!$A451,Inventario!$A$2:$M$21,4,FALSE))</f>
        <v>IPS FARALLONES</v>
      </c>
      <c r="E451" s="59" t="str">
        <f>IF(ISERROR(VLOOKUP(Salidas!$A451,Inventario!$A$2:$M$21,5,FALSE)),"",VLOOKUP(Salidas!$A451,Inventario!$A$2:$M$21,5,FALSE))</f>
        <v>Sanofi</v>
      </c>
      <c r="F451" s="60" t="str">
        <f>IF(ISERROR(VLOOKUP(Salidas!$A451,Inventario!$A$2:$M$21,6,FALSE)),"",VLOOKUP(Salidas!$A451,Inventario!$A$2:$M$21,6,FALSE))</f>
        <v>2603</v>
      </c>
      <c r="G451" s="274">
        <f>IF(ISERROR(VLOOKUP(Salidas!$A451,Inventario!$A$2:$M$21,7,FALSE)),,VLOOKUP(Salidas!$A451,Inventario!$A$2:$M$21,7,FALSE))</f>
        <v>1</v>
      </c>
      <c r="H451" s="275">
        <f>IF(ISERROR(VLOOKUP(Salidas!$A451,Inventario!$A$2:$M$21,8,FALSE)),,VLOOKUP(Salidas!$A451,Inventario!$A$2:$M$21,8,FALSE))</f>
        <v>31</v>
      </c>
      <c r="I451" s="275">
        <f>IF(ISERROR(VLOOKUP(Salidas!$A451,Inventario!$A$2:$M$21,9,FALSE)),,VLOOKUP(Salidas!$A451,Inventario!$A$2:$M$21,9,FALSE))</f>
        <v>31</v>
      </c>
      <c r="J451" s="269">
        <v>44663</v>
      </c>
      <c r="K451" s="62" t="s">
        <v>201</v>
      </c>
      <c r="L451" s="270">
        <f>IF(ISERROR(VLOOKUP(Salidas!$K451,Entradas!$H$1:$I$412,2,FALSE)),"",VLOOKUP(Salidas!$K451,Entradas!$H$1:$I$412,2,FALSE))</f>
        <v>44926</v>
      </c>
      <c r="M451" s="63">
        <v>1</v>
      </c>
      <c r="N451" s="276" t="s">
        <v>375</v>
      </c>
      <c r="O451" s="275">
        <f>IF(Salidas!$N451="Particular",VLOOKUP(Salidas!$A451,'PPTO Conservador'!$D$1:$L$26,8,0),IF(Salidas!$N451="Complementario",VLOOKUP(Salidas!$A451,'PPTO Conservador'!$D$1:$L$26,9,FALSE),))</f>
        <v>65000</v>
      </c>
      <c r="P451" s="275">
        <f>Salidas!$M451*Salidas!$I451</f>
        <v>31</v>
      </c>
      <c r="Q451" s="275">
        <f>Salidas!$M451*Salidas!$O451</f>
        <v>65000</v>
      </c>
      <c r="R451" s="276"/>
      <c r="S451" s="64"/>
      <c r="T451" s="64"/>
      <c r="U451" s="64"/>
      <c r="V451" s="64"/>
      <c r="W451" s="64"/>
      <c r="X451" s="64"/>
      <c r="Y451" s="64"/>
      <c r="Z451" s="64"/>
    </row>
    <row r="452" spans="1:26" ht="15.75" customHeight="1">
      <c r="A452" s="57" t="s">
        <v>51</v>
      </c>
      <c r="B452" s="58" t="str">
        <f>IF(ISERROR(VLOOKUP(Salidas!$A452,Inventario!$A$2:$M$21,2,FALSE)),"",VLOOKUP(Salidas!$A452,Inventario!$A$2:$M$21,2,FALSE))</f>
        <v/>
      </c>
      <c r="C452" s="58" t="str">
        <f>IF(ISERROR(VLOOKUP(Salidas!$A452,Inventario!$A$2:$M$21,3,FALSE)),"",VLOOKUP(Salidas!$A452,Inventario!$A$2:$M$21,3,FALSE))</f>
        <v/>
      </c>
      <c r="D452" s="59" t="str">
        <f>IF(ISERROR(VLOOKUP(Salidas!$A452,Inventario!$A$2:$M$21,4,FALSE)),"",VLOOKUP(Salidas!$A452,Inventario!$A$2:$M$21,4,FALSE))</f>
        <v/>
      </c>
      <c r="E452" s="59" t="str">
        <f>IF(ISERROR(VLOOKUP(Salidas!$A452,Inventario!$A$2:$M$21,5,FALSE)),"",VLOOKUP(Salidas!$A452,Inventario!$A$2:$M$21,5,FALSE))</f>
        <v/>
      </c>
      <c r="F452" s="60" t="str">
        <f>IF(ISERROR(VLOOKUP(Salidas!$A452,Inventario!$A$2:$M$21,6,FALSE)),"",VLOOKUP(Salidas!$A452,Inventario!$A$2:$M$21,6,FALSE))</f>
        <v/>
      </c>
      <c r="G452" s="274">
        <f>IF(ISERROR(VLOOKUP(Salidas!$A452,Inventario!$A$2:$M$21,7,FALSE)),,VLOOKUP(Salidas!$A452,Inventario!$A$2:$M$21,7,FALSE))</f>
        <v>0</v>
      </c>
      <c r="H452" s="275">
        <f>IF(ISERROR(VLOOKUP(Salidas!$A452,Inventario!$A$2:$M$21,8,FALSE)),,VLOOKUP(Salidas!$A452,Inventario!$A$2:$M$21,8,FALSE))</f>
        <v>0</v>
      </c>
      <c r="I452" s="275">
        <f>IF(ISERROR(VLOOKUP(Salidas!$A452,Inventario!$A$2:$M$21,9,FALSE)),,VLOOKUP(Salidas!$A452,Inventario!$A$2:$M$21,9,FALSE))</f>
        <v>0</v>
      </c>
      <c r="J452" s="269">
        <v>44663</v>
      </c>
      <c r="K452" s="62" t="s">
        <v>192</v>
      </c>
      <c r="L452" s="270">
        <f>IF(ISERROR(VLOOKUP(Salidas!$K452,Entradas!$H$1:$I$412,2,FALSE)),"",VLOOKUP(Salidas!$K452,Entradas!$H$1:$I$412,2,FALSE))</f>
        <v>45199</v>
      </c>
      <c r="M452" s="63">
        <v>1</v>
      </c>
      <c r="N452" s="276" t="s">
        <v>375</v>
      </c>
      <c r="O452" s="275">
        <f>IF(Salidas!$N452="Particular",VLOOKUP(Salidas!$A452,'PPTO Conservador'!$D$1:$L$26,8,0),IF(Salidas!$N452="Complementario",VLOOKUP(Salidas!$A452,'PPTO Conservador'!$D$1:$L$26,9,FALSE),))</f>
        <v>235000</v>
      </c>
      <c r="P452" s="275">
        <f>Salidas!$M452*Salidas!$I452</f>
        <v>0</v>
      </c>
      <c r="Q452" s="275">
        <f>Salidas!$M452*Salidas!$O452</f>
        <v>235000</v>
      </c>
      <c r="R452" s="276"/>
      <c r="S452" s="64"/>
      <c r="T452" s="64"/>
      <c r="U452" s="64"/>
      <c r="V452" s="64"/>
      <c r="W452" s="64"/>
      <c r="X452" s="64"/>
      <c r="Y452" s="64"/>
      <c r="Z452" s="64"/>
    </row>
    <row r="453" spans="1:26" ht="15.75" customHeight="1">
      <c r="A453" s="57" t="s">
        <v>85</v>
      </c>
      <c r="B453" s="58" t="str">
        <f>IF(ISERROR(VLOOKUP(Salidas!$A453,Inventario!$A$2:$M$21,2,FALSE)),"",VLOOKUP(Salidas!$A453,Inventario!$A$2:$M$21,2,FALSE))</f>
        <v xml:space="preserve">Avaxim 80 </v>
      </c>
      <c r="C453" s="58" t="str">
        <f>IF(ISERROR(VLOOKUP(Salidas!$A453,Inventario!$A$2:$M$21,3,FALSE)),"",VLOOKUP(Salidas!$A453,Inventario!$A$2:$M$21,3,FALSE))</f>
        <v>Hepatitis A niño</v>
      </c>
      <c r="D453" s="59" t="str">
        <f>IF(ISERROR(VLOOKUP(Salidas!$A453,Inventario!$A$2:$M$21,4,FALSE)),"",VLOOKUP(Salidas!$A453,Inventario!$A$2:$M$21,4,FALSE))</f>
        <v>IPS FARALLONES</v>
      </c>
      <c r="E453" s="59" t="str">
        <f>IF(ISERROR(VLOOKUP(Salidas!$A453,Inventario!$A$2:$M$21,5,FALSE)),"",VLOOKUP(Salidas!$A453,Inventario!$A$2:$M$21,5,FALSE))</f>
        <v>Sanofi</v>
      </c>
      <c r="F453" s="60" t="str">
        <f>IF(ISERROR(VLOOKUP(Salidas!$A453,Inventario!$A$2:$M$21,6,FALSE)),"",VLOOKUP(Salidas!$A453,Inventario!$A$2:$M$21,6,FALSE))</f>
        <v>2500</v>
      </c>
      <c r="G453" s="274">
        <f>IF(ISERROR(VLOOKUP(Salidas!$A453,Inventario!$A$2:$M$21,7,FALSE)),,VLOOKUP(Salidas!$A453,Inventario!$A$2:$M$21,7,FALSE))</f>
        <v>1</v>
      </c>
      <c r="H453" s="275">
        <f>IF(ISERROR(VLOOKUP(Salidas!$A453,Inventario!$A$2:$M$21,8,FALSE)),,VLOOKUP(Salidas!$A453,Inventario!$A$2:$M$21,8,FALSE))</f>
        <v>153</v>
      </c>
      <c r="I453" s="275">
        <f>IF(ISERROR(VLOOKUP(Salidas!$A453,Inventario!$A$2:$M$21,9,FALSE)),,VLOOKUP(Salidas!$A453,Inventario!$A$2:$M$21,9,FALSE))</f>
        <v>153</v>
      </c>
      <c r="J453" s="269">
        <v>44663</v>
      </c>
      <c r="K453" s="62" t="s">
        <v>183</v>
      </c>
      <c r="L453" s="270">
        <f>IF(ISERROR(VLOOKUP(Salidas!$K453,Entradas!$H$1:$I$412,2,FALSE)),"",VLOOKUP(Salidas!$K453,Entradas!$H$1:$I$412,2,FALSE))</f>
        <v>44957</v>
      </c>
      <c r="M453" s="63">
        <v>1</v>
      </c>
      <c r="N453" s="276" t="s">
        <v>375</v>
      </c>
      <c r="O453" s="275">
        <f>IF(Salidas!$N453="Particular",VLOOKUP(Salidas!$A453,'PPTO Conservador'!$D$1:$L$26,8,0),IF(Salidas!$N453="Complementario",VLOOKUP(Salidas!$A453,'PPTO Conservador'!$D$1:$L$26,9,FALSE),))</f>
        <v>150000</v>
      </c>
      <c r="P453" s="275">
        <f>Salidas!$M453*Salidas!$I453</f>
        <v>153</v>
      </c>
      <c r="Q453" s="275">
        <f>Salidas!$M453*Salidas!$O453</f>
        <v>150000</v>
      </c>
      <c r="R453" s="276"/>
      <c r="S453" s="64"/>
      <c r="T453" s="64"/>
      <c r="U453" s="64"/>
      <c r="V453" s="64"/>
      <c r="W453" s="64"/>
      <c r="X453" s="64"/>
      <c r="Y453" s="64"/>
      <c r="Z453" s="64"/>
    </row>
    <row r="454" spans="1:26" ht="15.75" customHeight="1">
      <c r="A454" s="57" t="s">
        <v>93</v>
      </c>
      <c r="B454" s="58" t="str">
        <f>IF(ISERROR(VLOOKUP(Salidas!$A454,Inventario!$A$2:$M$21,2,FALSE)),"",VLOOKUP(Salidas!$A454,Inventario!$A$2:$M$21,2,FALSE))</f>
        <v>Vaxigrip</v>
      </c>
      <c r="C454" s="58" t="str">
        <f>IF(ISERROR(VLOOKUP(Salidas!$A454,Inventario!$A$2:$M$21,3,FALSE)),"",VLOOKUP(Salidas!$A454,Inventario!$A$2:$M$21,3,FALSE))</f>
        <v>Influenza</v>
      </c>
      <c r="D454" s="59" t="str">
        <f>IF(ISERROR(VLOOKUP(Salidas!$A454,Inventario!$A$2:$M$21,4,FALSE)),"",VLOOKUP(Salidas!$A454,Inventario!$A$2:$M$21,4,FALSE))</f>
        <v>IPS FARALLONES</v>
      </c>
      <c r="E454" s="59" t="str">
        <f>IF(ISERROR(VLOOKUP(Salidas!$A454,Inventario!$A$2:$M$21,5,FALSE)),"",VLOOKUP(Salidas!$A454,Inventario!$A$2:$M$21,5,FALSE))</f>
        <v>Sanofi</v>
      </c>
      <c r="F454" s="60" t="str">
        <f>IF(ISERROR(VLOOKUP(Salidas!$A454,Inventario!$A$2:$M$21,6,FALSE)),"",VLOOKUP(Salidas!$A454,Inventario!$A$2:$M$21,6,FALSE))</f>
        <v>2603</v>
      </c>
      <c r="G454" s="274">
        <f>IF(ISERROR(VLOOKUP(Salidas!$A454,Inventario!$A$2:$M$21,7,FALSE)),,VLOOKUP(Salidas!$A454,Inventario!$A$2:$M$21,7,FALSE))</f>
        <v>1</v>
      </c>
      <c r="H454" s="275">
        <f>IF(ISERROR(VLOOKUP(Salidas!$A454,Inventario!$A$2:$M$21,8,FALSE)),,VLOOKUP(Salidas!$A454,Inventario!$A$2:$M$21,8,FALSE))</f>
        <v>31</v>
      </c>
      <c r="I454" s="275">
        <f>IF(ISERROR(VLOOKUP(Salidas!$A454,Inventario!$A$2:$M$21,9,FALSE)),,VLOOKUP(Salidas!$A454,Inventario!$A$2:$M$21,9,FALSE))</f>
        <v>31</v>
      </c>
      <c r="J454" s="269">
        <v>44663</v>
      </c>
      <c r="K454" s="62" t="s">
        <v>201</v>
      </c>
      <c r="L454" s="270">
        <f>IF(ISERROR(VLOOKUP(Salidas!$K454,Entradas!$H$1:$I$412,2,FALSE)),"",VLOOKUP(Salidas!$K454,Entradas!$H$1:$I$412,2,FALSE))</f>
        <v>44926</v>
      </c>
      <c r="M454" s="63">
        <v>1</v>
      </c>
      <c r="N454" s="276" t="s">
        <v>375</v>
      </c>
      <c r="O454" s="275">
        <f>IF(Salidas!$N454="Particular",VLOOKUP(Salidas!$A454,'PPTO Conservador'!$D$1:$L$26,8,0),IF(Salidas!$N454="Complementario",VLOOKUP(Salidas!$A454,'PPTO Conservador'!$D$1:$L$26,9,FALSE),))</f>
        <v>65000</v>
      </c>
      <c r="P454" s="275">
        <f>Salidas!$M454*Salidas!$I454</f>
        <v>31</v>
      </c>
      <c r="Q454" s="275">
        <f>Salidas!$M454*Salidas!$O454</f>
        <v>65000</v>
      </c>
      <c r="R454" s="276"/>
      <c r="S454" s="64"/>
      <c r="T454" s="64"/>
      <c r="U454" s="64"/>
      <c r="V454" s="64"/>
      <c r="W454" s="64"/>
      <c r="X454" s="64"/>
      <c r="Y454" s="64"/>
      <c r="Z454" s="64"/>
    </row>
    <row r="455" spans="1:26" ht="15.75" customHeight="1">
      <c r="A455" s="57" t="s">
        <v>93</v>
      </c>
      <c r="B455" s="58" t="str">
        <f>IF(ISERROR(VLOOKUP(Salidas!$A455,Inventario!$A$2:$M$21,2,FALSE)),"",VLOOKUP(Salidas!$A455,Inventario!$A$2:$M$21,2,FALSE))</f>
        <v>Vaxigrip</v>
      </c>
      <c r="C455" s="58" t="str">
        <f>IF(ISERROR(VLOOKUP(Salidas!$A455,Inventario!$A$2:$M$21,3,FALSE)),"",VLOOKUP(Salidas!$A455,Inventario!$A$2:$M$21,3,FALSE))</f>
        <v>Influenza</v>
      </c>
      <c r="D455" s="59" t="str">
        <f>IF(ISERROR(VLOOKUP(Salidas!$A455,Inventario!$A$2:$M$21,4,FALSE)),"",VLOOKUP(Salidas!$A455,Inventario!$A$2:$M$21,4,FALSE))</f>
        <v>IPS FARALLONES</v>
      </c>
      <c r="E455" s="59" t="str">
        <f>IF(ISERROR(VLOOKUP(Salidas!$A455,Inventario!$A$2:$M$21,5,FALSE)),"",VLOOKUP(Salidas!$A455,Inventario!$A$2:$M$21,5,FALSE))</f>
        <v>Sanofi</v>
      </c>
      <c r="F455" s="60" t="str">
        <f>IF(ISERROR(VLOOKUP(Salidas!$A455,Inventario!$A$2:$M$21,6,FALSE)),"",VLOOKUP(Salidas!$A455,Inventario!$A$2:$M$21,6,FALSE))</f>
        <v>2603</v>
      </c>
      <c r="G455" s="274">
        <f>IF(ISERROR(VLOOKUP(Salidas!$A455,Inventario!$A$2:$M$21,7,FALSE)),,VLOOKUP(Salidas!$A455,Inventario!$A$2:$M$21,7,FALSE))</f>
        <v>1</v>
      </c>
      <c r="H455" s="275">
        <f>IF(ISERROR(VLOOKUP(Salidas!$A455,Inventario!$A$2:$M$21,8,FALSE)),,VLOOKUP(Salidas!$A455,Inventario!$A$2:$M$21,8,FALSE))</f>
        <v>31</v>
      </c>
      <c r="I455" s="275">
        <f>IF(ISERROR(VLOOKUP(Salidas!$A455,Inventario!$A$2:$M$21,9,FALSE)),,VLOOKUP(Salidas!$A455,Inventario!$A$2:$M$21,9,FALSE))</f>
        <v>31</v>
      </c>
      <c r="J455" s="269">
        <v>44663</v>
      </c>
      <c r="K455" s="62" t="s">
        <v>201</v>
      </c>
      <c r="L455" s="270">
        <f>IF(ISERROR(VLOOKUP(Salidas!$K455,Entradas!$H$1:$I$412,2,FALSE)),"",VLOOKUP(Salidas!$K455,Entradas!$H$1:$I$412,2,FALSE))</f>
        <v>44926</v>
      </c>
      <c r="M455" s="63">
        <v>1</v>
      </c>
      <c r="N455" s="276" t="s">
        <v>1928</v>
      </c>
      <c r="O455" s="275">
        <f>IF(Salidas!$N455="Particular",VLOOKUP(Salidas!$A455,'PPTO Conservador'!$D$1:$L$26,8,0),IF(Salidas!$N455="Complementario",VLOOKUP(Salidas!$A455,'PPTO Conservador'!$D$1:$L$26,9,FALSE),))</f>
        <v>60000</v>
      </c>
      <c r="P455" s="275">
        <f>Salidas!$M455*Salidas!$I455</f>
        <v>31</v>
      </c>
      <c r="Q455" s="275">
        <f>Salidas!$M455*Salidas!$O455</f>
        <v>60000</v>
      </c>
      <c r="R455" s="276"/>
      <c r="S455" s="64"/>
      <c r="T455" s="64"/>
      <c r="U455" s="64"/>
      <c r="V455" s="64"/>
      <c r="W455" s="64"/>
      <c r="X455" s="64"/>
      <c r="Y455" s="64"/>
      <c r="Z455" s="64"/>
    </row>
    <row r="456" spans="1:26" ht="15.75" customHeight="1">
      <c r="A456" s="57" t="s">
        <v>93</v>
      </c>
      <c r="B456" s="58" t="str">
        <f>IF(ISERROR(VLOOKUP(Salidas!$A456,Inventario!$A$2:$M$21,2,FALSE)),"",VLOOKUP(Salidas!$A456,Inventario!$A$2:$M$21,2,FALSE))</f>
        <v>Vaxigrip</v>
      </c>
      <c r="C456" s="58" t="str">
        <f>IF(ISERROR(VLOOKUP(Salidas!$A456,Inventario!$A$2:$M$21,3,FALSE)),"",VLOOKUP(Salidas!$A456,Inventario!$A$2:$M$21,3,FALSE))</f>
        <v>Influenza</v>
      </c>
      <c r="D456" s="59" t="str">
        <f>IF(ISERROR(VLOOKUP(Salidas!$A456,Inventario!$A$2:$M$21,4,FALSE)),"",VLOOKUP(Salidas!$A456,Inventario!$A$2:$M$21,4,FALSE))</f>
        <v>IPS FARALLONES</v>
      </c>
      <c r="E456" s="59" t="str">
        <f>IF(ISERROR(VLOOKUP(Salidas!$A456,Inventario!$A$2:$M$21,5,FALSE)),"",VLOOKUP(Salidas!$A456,Inventario!$A$2:$M$21,5,FALSE))</f>
        <v>Sanofi</v>
      </c>
      <c r="F456" s="60" t="str">
        <f>IF(ISERROR(VLOOKUP(Salidas!$A456,Inventario!$A$2:$M$21,6,FALSE)),"",VLOOKUP(Salidas!$A456,Inventario!$A$2:$M$21,6,FALSE))</f>
        <v>2603</v>
      </c>
      <c r="G456" s="274">
        <f>IF(ISERROR(VLOOKUP(Salidas!$A456,Inventario!$A$2:$M$21,7,FALSE)),,VLOOKUP(Salidas!$A456,Inventario!$A$2:$M$21,7,FALSE))</f>
        <v>1</v>
      </c>
      <c r="H456" s="275">
        <f>IF(ISERROR(VLOOKUP(Salidas!$A456,Inventario!$A$2:$M$21,8,FALSE)),,VLOOKUP(Salidas!$A456,Inventario!$A$2:$M$21,8,FALSE))</f>
        <v>31</v>
      </c>
      <c r="I456" s="275">
        <f>IF(ISERROR(VLOOKUP(Salidas!$A456,Inventario!$A$2:$M$21,9,FALSE)),,VLOOKUP(Salidas!$A456,Inventario!$A$2:$M$21,9,FALSE))</f>
        <v>31</v>
      </c>
      <c r="J456" s="269">
        <v>44664</v>
      </c>
      <c r="K456" s="62" t="s">
        <v>201</v>
      </c>
      <c r="L456" s="270">
        <f>IF(ISERROR(VLOOKUP(Salidas!$K456,Entradas!$H$1:$I$412,2,FALSE)),"",VLOOKUP(Salidas!$K456,Entradas!$H$1:$I$412,2,FALSE))</f>
        <v>44926</v>
      </c>
      <c r="M456" s="63">
        <v>1</v>
      </c>
      <c r="N456" s="276" t="s">
        <v>375</v>
      </c>
      <c r="O456" s="275">
        <f>IF(Salidas!$N456="Particular",VLOOKUP(Salidas!$A456,'PPTO Conservador'!$D$1:$L$26,8,0),IF(Salidas!$N456="Complementario",VLOOKUP(Salidas!$A456,'PPTO Conservador'!$D$1:$L$26,9,FALSE),))</f>
        <v>65000</v>
      </c>
      <c r="P456" s="275">
        <f>Salidas!$M456*Salidas!$I456</f>
        <v>31</v>
      </c>
      <c r="Q456" s="275">
        <f>Salidas!$M456*Salidas!$O456</f>
        <v>65000</v>
      </c>
      <c r="R456" s="276"/>
      <c r="S456" s="64"/>
      <c r="T456" s="64"/>
      <c r="U456" s="64"/>
      <c r="V456" s="64"/>
      <c r="W456" s="64"/>
      <c r="X456" s="64"/>
      <c r="Y456" s="64"/>
      <c r="Z456" s="64"/>
    </row>
    <row r="457" spans="1:26" ht="15.75" customHeight="1">
      <c r="A457" s="57" t="s">
        <v>47</v>
      </c>
      <c r="B457" s="58" t="str">
        <f>IF(ISERROR(VLOOKUP(Salidas!$A457,Inventario!$A$2:$M$21,2,FALSE)),"",VLOOKUP(Salidas!$A457,Inventario!$A$2:$M$21,2,FALSE))</f>
        <v>Nimenrix</v>
      </c>
      <c r="C457" s="58" t="str">
        <f>IF(ISERROR(VLOOKUP(Salidas!$A457,Inventario!$A$2:$M$21,3,FALSE)),"",VLOOKUP(Salidas!$A457,Inventario!$A$2:$M$21,3,FALSE))</f>
        <v>Meningococo</v>
      </c>
      <c r="D457" s="59" t="str">
        <f>IF(ISERROR(VLOOKUP(Salidas!$A457,Inventario!$A$2:$M$21,4,FALSE)),"",VLOOKUP(Salidas!$A457,Inventario!$A$2:$M$21,4,FALSE))</f>
        <v>Cobo Medical</v>
      </c>
      <c r="E457" s="59" t="str">
        <f>IF(ISERROR(VLOOKUP(Salidas!$A457,Inventario!$A$2:$M$21,5,FALSE)),"",VLOOKUP(Salidas!$A457,Inventario!$A$2:$M$21,5,FALSE))</f>
        <v>Pfizer</v>
      </c>
      <c r="F457" s="60" t="str">
        <f>IF(ISERROR(VLOOKUP(Salidas!$A457,Inventario!$A$2:$M$21,6,FALSE)),"",VLOOKUP(Salidas!$A457,Inventario!$A$2:$M$21,6,FALSE))</f>
        <v>3904</v>
      </c>
      <c r="G457" s="274">
        <f>IF(ISERROR(VLOOKUP(Salidas!$A457,Inventario!$A$2:$M$21,7,FALSE)),,VLOOKUP(Salidas!$A457,Inventario!$A$2:$M$21,7,FALSE))</f>
        <v>1</v>
      </c>
      <c r="H457" s="275">
        <f>IF(ISERROR(VLOOKUP(Salidas!$A457,Inventario!$A$2:$M$21,8,FALSE)),,VLOOKUP(Salidas!$A457,Inventario!$A$2:$M$21,8,FALSE))</f>
        <v>427</v>
      </c>
      <c r="I457" s="275">
        <f>IF(ISERROR(VLOOKUP(Salidas!$A457,Inventario!$A$2:$M$21,9,FALSE)),,VLOOKUP(Salidas!$A457,Inventario!$A$2:$M$21,9,FALSE))</f>
        <v>427</v>
      </c>
      <c r="J457" s="269">
        <v>44669</v>
      </c>
      <c r="K457" s="62" t="s">
        <v>173</v>
      </c>
      <c r="L457" s="270">
        <f>IF(ISERROR(VLOOKUP(Salidas!$K457,Entradas!$H$1:$I$412,2,FALSE)),"",VLOOKUP(Salidas!$K457,Entradas!$H$1:$I$412,2,FALSE))</f>
        <v>45077</v>
      </c>
      <c r="M457" s="63">
        <v>1</v>
      </c>
      <c r="N457" s="276" t="s">
        <v>1928</v>
      </c>
      <c r="O457" s="275">
        <f>IF(Salidas!$N457="Particular",VLOOKUP(Salidas!$A457,'PPTO Conservador'!$D$1:$L$26,8,0),IF(Salidas!$N457="Complementario",VLOOKUP(Salidas!$A457,'PPTO Conservador'!$D$1:$L$26,9,FALSE),))</f>
        <v>170000</v>
      </c>
      <c r="P457" s="275">
        <f>Salidas!$M457*Salidas!$I457</f>
        <v>427</v>
      </c>
      <c r="Q457" s="275">
        <f>Salidas!$M457*Salidas!$O457</f>
        <v>170000</v>
      </c>
      <c r="R457" s="276"/>
      <c r="S457" s="64"/>
      <c r="T457" s="64"/>
      <c r="U457" s="64"/>
      <c r="V457" s="64"/>
      <c r="W457" s="64"/>
      <c r="X457" s="64"/>
      <c r="Y457" s="64"/>
      <c r="Z457" s="64"/>
    </row>
    <row r="458" spans="1:26" ht="15.75" customHeight="1">
      <c r="A458" s="57" t="s">
        <v>77</v>
      </c>
      <c r="B458" s="58" t="str">
        <f>IF(ISERROR(VLOOKUP(Salidas!$A458,Inventario!$A$2:$M$21,2,FALSE)),"",VLOOKUP(Salidas!$A458,Inventario!$A$2:$M$21,2,FALSE))</f>
        <v>Hexaxim</v>
      </c>
      <c r="C458" s="58" t="str">
        <f>IF(ISERROR(VLOOKUP(Salidas!$A458,Inventario!$A$2:$M$21,3,FALSE)),"",VLOOKUP(Salidas!$A458,Inventario!$A$2:$M$21,3,FALSE))</f>
        <v>DPAT + VPI + HIB + HB</v>
      </c>
      <c r="D458" s="59" t="str">
        <f>IF(ISERROR(VLOOKUP(Salidas!$A458,Inventario!$A$2:$M$21,4,FALSE)),"",VLOOKUP(Salidas!$A458,Inventario!$A$2:$M$21,4,FALSE))</f>
        <v>IPS FARALLONES</v>
      </c>
      <c r="E458" s="59" t="str">
        <f>IF(ISERROR(VLOOKUP(Salidas!$A458,Inventario!$A$2:$M$21,5,FALSE)),"",VLOOKUP(Salidas!$A458,Inventario!$A$2:$M$21,5,FALSE))</f>
        <v>Sanofi</v>
      </c>
      <c r="F458" s="60" t="str">
        <f>IF(ISERROR(VLOOKUP(Salidas!$A458,Inventario!$A$2:$M$21,6,FALSE)),"",VLOOKUP(Salidas!$A458,Inventario!$A$2:$M$21,6,FALSE))</f>
        <v>3800</v>
      </c>
      <c r="G458" s="274">
        <f>IF(ISERROR(VLOOKUP(Salidas!$A458,Inventario!$A$2:$M$21,7,FALSE)),,VLOOKUP(Salidas!$A458,Inventario!$A$2:$M$21,7,FALSE))</f>
        <v>1</v>
      </c>
      <c r="H458" s="275">
        <f>IF(ISERROR(VLOOKUP(Salidas!$A458,Inventario!$A$2:$M$21,8,FALSE)),,VLOOKUP(Salidas!$A458,Inventario!$A$2:$M$21,8,FALSE))</f>
        <v>127</v>
      </c>
      <c r="I458" s="275">
        <f>IF(ISERROR(VLOOKUP(Salidas!$A458,Inventario!$A$2:$M$21,9,FALSE)),,VLOOKUP(Salidas!$A458,Inventario!$A$2:$M$21,9,FALSE))</f>
        <v>127</v>
      </c>
      <c r="J458" s="269">
        <v>44669</v>
      </c>
      <c r="K458" s="62" t="s">
        <v>198</v>
      </c>
      <c r="L458" s="270">
        <f>IF(ISERROR(VLOOKUP(Salidas!$K458,Entradas!$H$1:$I$412,2,FALSE)),"",VLOOKUP(Salidas!$K458,Entradas!$H$1:$I$412,2,FALSE))</f>
        <v>45130</v>
      </c>
      <c r="M458" s="63">
        <v>1</v>
      </c>
      <c r="N458" s="276" t="s">
        <v>375</v>
      </c>
      <c r="O458" s="275">
        <f>IF(Salidas!$N458="Particular",VLOOKUP(Salidas!$A458,'PPTO Conservador'!$D$1:$L$26,8,0),IF(Salidas!$N458="Complementario",VLOOKUP(Salidas!$A458,'PPTO Conservador'!$D$1:$L$26,9,FALSE),))</f>
        <v>220000</v>
      </c>
      <c r="P458" s="275">
        <f>Salidas!$M458*Salidas!$I458</f>
        <v>127</v>
      </c>
      <c r="Q458" s="275">
        <f>Salidas!$M458*Salidas!$O458</f>
        <v>220000</v>
      </c>
      <c r="R458" s="276"/>
      <c r="S458" s="64"/>
      <c r="T458" s="64"/>
      <c r="U458" s="64"/>
      <c r="V458" s="64"/>
      <c r="W458" s="64"/>
      <c r="X458" s="64"/>
      <c r="Y458" s="64"/>
      <c r="Z458" s="64"/>
    </row>
    <row r="459" spans="1:26" ht="15.75" customHeight="1">
      <c r="A459" s="57" t="s">
        <v>51</v>
      </c>
      <c r="B459" s="58" t="str">
        <f>IF(ISERROR(VLOOKUP(Salidas!$A459,Inventario!$A$2:$M$21,2,FALSE)),"",VLOOKUP(Salidas!$A459,Inventario!$A$2:$M$21,2,FALSE))</f>
        <v/>
      </c>
      <c r="C459" s="58" t="str">
        <f>IF(ISERROR(VLOOKUP(Salidas!$A459,Inventario!$A$2:$M$21,3,FALSE)),"",VLOOKUP(Salidas!$A459,Inventario!$A$2:$M$21,3,FALSE))</f>
        <v/>
      </c>
      <c r="D459" s="59" t="str">
        <f>IF(ISERROR(VLOOKUP(Salidas!$A459,Inventario!$A$2:$M$21,4,FALSE)),"",VLOOKUP(Salidas!$A459,Inventario!$A$2:$M$21,4,FALSE))</f>
        <v/>
      </c>
      <c r="E459" s="59" t="str">
        <f>IF(ISERROR(VLOOKUP(Salidas!$A459,Inventario!$A$2:$M$21,5,FALSE)),"",VLOOKUP(Salidas!$A459,Inventario!$A$2:$M$21,5,FALSE))</f>
        <v/>
      </c>
      <c r="F459" s="60" t="str">
        <f>IF(ISERROR(VLOOKUP(Salidas!$A459,Inventario!$A$2:$M$21,6,FALSE)),"",VLOOKUP(Salidas!$A459,Inventario!$A$2:$M$21,6,FALSE))</f>
        <v/>
      </c>
      <c r="G459" s="274">
        <f>IF(ISERROR(VLOOKUP(Salidas!$A459,Inventario!$A$2:$M$21,7,FALSE)),,VLOOKUP(Salidas!$A459,Inventario!$A$2:$M$21,7,FALSE))</f>
        <v>0</v>
      </c>
      <c r="H459" s="275">
        <f>IF(ISERROR(VLOOKUP(Salidas!$A459,Inventario!$A$2:$M$21,8,FALSE)),,VLOOKUP(Salidas!$A459,Inventario!$A$2:$M$21,8,FALSE))</f>
        <v>0</v>
      </c>
      <c r="I459" s="275">
        <f>IF(ISERROR(VLOOKUP(Salidas!$A459,Inventario!$A$2:$M$21,9,FALSE)),,VLOOKUP(Salidas!$A459,Inventario!$A$2:$M$21,9,FALSE))</f>
        <v>0</v>
      </c>
      <c r="J459" s="269">
        <v>44669</v>
      </c>
      <c r="K459" s="62" t="s">
        <v>192</v>
      </c>
      <c r="L459" s="270">
        <f>IF(ISERROR(VLOOKUP(Salidas!$K459,Entradas!$H$1:$I$412,2,FALSE)),"",VLOOKUP(Salidas!$K459,Entradas!$H$1:$I$412,2,FALSE))</f>
        <v>45199</v>
      </c>
      <c r="M459" s="63">
        <v>1</v>
      </c>
      <c r="N459" s="276" t="s">
        <v>375</v>
      </c>
      <c r="O459" s="275">
        <f>IF(Salidas!$N459="Particular",VLOOKUP(Salidas!$A459,'PPTO Conservador'!$D$1:$L$26,8,0),IF(Salidas!$N459="Complementario",VLOOKUP(Salidas!$A459,'PPTO Conservador'!$D$1:$L$26,9,FALSE),))</f>
        <v>235000</v>
      </c>
      <c r="P459" s="275">
        <f>Salidas!$M459*Salidas!$I459</f>
        <v>0</v>
      </c>
      <c r="Q459" s="275">
        <f>Salidas!$M459*Salidas!$O459</f>
        <v>235000</v>
      </c>
      <c r="R459" s="276"/>
      <c r="S459" s="64"/>
      <c r="T459" s="64"/>
      <c r="U459" s="64"/>
      <c r="V459" s="64"/>
      <c r="W459" s="64"/>
      <c r="X459" s="64"/>
      <c r="Y459" s="64"/>
      <c r="Z459" s="64"/>
    </row>
    <row r="460" spans="1:26" ht="15.75" customHeight="1">
      <c r="A460" s="57" t="s">
        <v>96</v>
      </c>
      <c r="B460" s="58" t="str">
        <f>IF(ISERROR(VLOOKUP(Salidas!$A460,Inventario!$A$2:$M$21,2,FALSE)),"",VLOOKUP(Salidas!$A460,Inventario!$A$2:$M$21,2,FALSE))</f>
        <v>Rotateq</v>
      </c>
      <c r="C460" s="58" t="str">
        <f>IF(ISERROR(VLOOKUP(Salidas!$A460,Inventario!$A$2:$M$21,3,FALSE)),"",VLOOKUP(Salidas!$A460,Inventario!$A$2:$M$21,3,FALSE))</f>
        <v>Rotavirus Vivo Atenuado</v>
      </c>
      <c r="D460" s="59" t="str">
        <f>IF(ISERROR(VLOOKUP(Salidas!$A460,Inventario!$A$2:$M$21,4,FALSE)),"",VLOOKUP(Salidas!$A460,Inventario!$A$2:$M$21,4,FALSE))</f>
        <v>IPS FARALLONES</v>
      </c>
      <c r="E460" s="59" t="str">
        <f>IF(ISERROR(VLOOKUP(Salidas!$A460,Inventario!$A$2:$M$21,5,FALSE)),"",VLOOKUP(Salidas!$A460,Inventario!$A$2:$M$21,5,FALSE))</f>
        <v>Merck</v>
      </c>
      <c r="F460" s="60" t="str">
        <f>IF(ISERROR(VLOOKUP(Salidas!$A460,Inventario!$A$2:$M$21,6,FALSE)),"",VLOOKUP(Salidas!$A460,Inventario!$A$2:$M$21,6,FALSE))</f>
        <v>1800</v>
      </c>
      <c r="G460" s="274">
        <f>IF(ISERROR(VLOOKUP(Salidas!$A460,Inventario!$A$2:$M$21,7,FALSE)),,VLOOKUP(Salidas!$A460,Inventario!$A$2:$M$21,7,FALSE))</f>
        <v>1</v>
      </c>
      <c r="H460" s="275">
        <f>IF(ISERROR(VLOOKUP(Salidas!$A460,Inventario!$A$2:$M$21,8,FALSE)),,VLOOKUP(Salidas!$A460,Inventario!$A$2:$M$21,8,FALSE))</f>
        <v>109</v>
      </c>
      <c r="I460" s="275">
        <f>IF(ISERROR(VLOOKUP(Salidas!$A460,Inventario!$A$2:$M$21,9,FALSE)),,VLOOKUP(Salidas!$A460,Inventario!$A$2:$M$21,9,FALSE))</f>
        <v>109</v>
      </c>
      <c r="J460" s="269">
        <v>44669</v>
      </c>
      <c r="K460" s="62" t="s">
        <v>194</v>
      </c>
      <c r="L460" s="270">
        <f>IF(ISERROR(VLOOKUP(Salidas!$K460,Entradas!$H$1:$I$412,2,FALSE)),"",VLOOKUP(Salidas!$K460,Entradas!$H$1:$I$412,2,FALSE))</f>
        <v>45060</v>
      </c>
      <c r="M460" s="63">
        <v>1</v>
      </c>
      <c r="N460" s="276" t="s">
        <v>375</v>
      </c>
      <c r="O460" s="275">
        <f>IF(Salidas!$N460="Particular",VLOOKUP(Salidas!$A460,'PPTO Conservador'!$D$1:$L$26,8,0),IF(Salidas!$N460="Complementario",VLOOKUP(Salidas!$A460,'PPTO Conservador'!$D$1:$L$26,9,FALSE),))</f>
        <v>210000</v>
      </c>
      <c r="P460" s="275">
        <f>Salidas!$M460*Salidas!$I460</f>
        <v>109</v>
      </c>
      <c r="Q460" s="275">
        <f>Salidas!$M460*Salidas!$O460</f>
        <v>210000</v>
      </c>
      <c r="R460" s="276"/>
      <c r="S460" s="64"/>
      <c r="T460" s="64"/>
      <c r="U460" s="64"/>
      <c r="V460" s="64"/>
      <c r="W460" s="64"/>
      <c r="X460" s="64"/>
      <c r="Y460" s="64"/>
      <c r="Z460" s="64"/>
    </row>
    <row r="461" spans="1:26" ht="15.75" customHeight="1">
      <c r="A461" s="57" t="s">
        <v>93</v>
      </c>
      <c r="B461" s="58" t="str">
        <f>IF(ISERROR(VLOOKUP(Salidas!$A461,Inventario!$A$2:$M$21,2,FALSE)),"",VLOOKUP(Salidas!$A461,Inventario!$A$2:$M$21,2,FALSE))</f>
        <v>Vaxigrip</v>
      </c>
      <c r="C461" s="58" t="str">
        <f>IF(ISERROR(VLOOKUP(Salidas!$A461,Inventario!$A$2:$M$21,3,FALSE)),"",VLOOKUP(Salidas!$A461,Inventario!$A$2:$M$21,3,FALSE))</f>
        <v>Influenza</v>
      </c>
      <c r="D461" s="59" t="str">
        <f>IF(ISERROR(VLOOKUP(Salidas!$A461,Inventario!$A$2:$M$21,4,FALSE)),"",VLOOKUP(Salidas!$A461,Inventario!$A$2:$M$21,4,FALSE))</f>
        <v>IPS FARALLONES</v>
      </c>
      <c r="E461" s="59" t="str">
        <f>IF(ISERROR(VLOOKUP(Salidas!$A461,Inventario!$A$2:$M$21,5,FALSE)),"",VLOOKUP(Salidas!$A461,Inventario!$A$2:$M$21,5,FALSE))</f>
        <v>Sanofi</v>
      </c>
      <c r="F461" s="60" t="str">
        <f>IF(ISERROR(VLOOKUP(Salidas!$A461,Inventario!$A$2:$M$21,6,FALSE)),"",VLOOKUP(Salidas!$A461,Inventario!$A$2:$M$21,6,FALSE))</f>
        <v>2603</v>
      </c>
      <c r="G461" s="274">
        <f>IF(ISERROR(VLOOKUP(Salidas!$A461,Inventario!$A$2:$M$21,7,FALSE)),,VLOOKUP(Salidas!$A461,Inventario!$A$2:$M$21,7,FALSE))</f>
        <v>1</v>
      </c>
      <c r="H461" s="275">
        <f>IF(ISERROR(VLOOKUP(Salidas!$A461,Inventario!$A$2:$M$21,8,FALSE)),,VLOOKUP(Salidas!$A461,Inventario!$A$2:$M$21,8,FALSE))</f>
        <v>31</v>
      </c>
      <c r="I461" s="275">
        <f>IF(ISERROR(VLOOKUP(Salidas!$A461,Inventario!$A$2:$M$21,9,FALSE)),,VLOOKUP(Salidas!$A461,Inventario!$A$2:$M$21,9,FALSE))</f>
        <v>31</v>
      </c>
      <c r="J461" s="269">
        <v>44669</v>
      </c>
      <c r="K461" s="62" t="s">
        <v>201</v>
      </c>
      <c r="L461" s="270">
        <f>IF(ISERROR(VLOOKUP(Salidas!$K461,Entradas!$H$1:$I$412,2,FALSE)),"",VLOOKUP(Salidas!$K461,Entradas!$H$1:$I$412,2,FALSE))</f>
        <v>44926</v>
      </c>
      <c r="M461" s="63">
        <v>1</v>
      </c>
      <c r="N461" s="276" t="s">
        <v>375</v>
      </c>
      <c r="O461" s="275">
        <f>IF(Salidas!$N461="Particular",VLOOKUP(Salidas!$A461,'PPTO Conservador'!$D$1:$L$26,8,0),IF(Salidas!$N461="Complementario",VLOOKUP(Salidas!$A461,'PPTO Conservador'!$D$1:$L$26,9,FALSE),))</f>
        <v>65000</v>
      </c>
      <c r="P461" s="275">
        <f>Salidas!$M461*Salidas!$I461</f>
        <v>31</v>
      </c>
      <c r="Q461" s="275">
        <f>Salidas!$M461*Salidas!$O461</f>
        <v>65000</v>
      </c>
      <c r="R461" s="276"/>
      <c r="S461" s="64"/>
      <c r="T461" s="64"/>
      <c r="U461" s="64"/>
      <c r="V461" s="64"/>
      <c r="W461" s="64"/>
      <c r="X461" s="64"/>
      <c r="Y461" s="64"/>
      <c r="Z461" s="64"/>
    </row>
    <row r="462" spans="1:26" ht="15.75" customHeight="1">
      <c r="A462" s="57" t="s">
        <v>54</v>
      </c>
      <c r="B462" s="58" t="str">
        <f>IF(ISERROR(VLOOKUP(Salidas!$A462,Inventario!$A$2:$M$21,2,FALSE)),"",VLOOKUP(Salidas!$A462,Inventario!$A$2:$M$21,2,FALSE))</f>
        <v>Prevenar</v>
      </c>
      <c r="C462" s="58" t="str">
        <f>IF(ISERROR(VLOOKUP(Salidas!$A462,Inventario!$A$2:$M$21,3,FALSE)),"",VLOOKUP(Salidas!$A462,Inventario!$A$2:$M$21,3,FALSE))</f>
        <v>Neumococo 13V</v>
      </c>
      <c r="D462" s="59" t="str">
        <f>IF(ISERROR(VLOOKUP(Salidas!$A462,Inventario!$A$2:$M$21,4,FALSE)),"",VLOOKUP(Salidas!$A462,Inventario!$A$2:$M$21,4,FALSE))</f>
        <v>Cobo Medical</v>
      </c>
      <c r="E462" s="59" t="str">
        <f>IF(ISERROR(VLOOKUP(Salidas!$A462,Inventario!$A$2:$M$21,5,FALSE)),"",VLOOKUP(Salidas!$A462,Inventario!$A$2:$M$21,5,FALSE))</f>
        <v>Pfizer</v>
      </c>
      <c r="F462" s="60" t="str">
        <f>IF(ISERROR(VLOOKUP(Salidas!$A462,Inventario!$A$2:$M$21,6,FALSE)),"",VLOOKUP(Salidas!$A462,Inventario!$A$2:$M$21,6,FALSE))</f>
        <v>2156</v>
      </c>
      <c r="G462" s="274">
        <f>IF(ISERROR(VLOOKUP(Salidas!$A462,Inventario!$A$2:$M$21,7,FALSE)),,VLOOKUP(Salidas!$A462,Inventario!$A$2:$M$21,7,FALSE))</f>
        <v>1</v>
      </c>
      <c r="H462" s="275">
        <f>IF(ISERROR(VLOOKUP(Salidas!$A462,Inventario!$A$2:$M$21,8,FALSE)),,VLOOKUP(Salidas!$A462,Inventario!$A$2:$M$21,8,FALSE))</f>
        <v>257</v>
      </c>
      <c r="I462" s="275">
        <f>IF(ISERROR(VLOOKUP(Salidas!$A462,Inventario!$A$2:$M$21,9,FALSE)),,VLOOKUP(Salidas!$A462,Inventario!$A$2:$M$21,9,FALSE))</f>
        <v>257</v>
      </c>
      <c r="J462" s="269">
        <v>44669</v>
      </c>
      <c r="K462" s="62" t="s">
        <v>192</v>
      </c>
      <c r="L462" s="270">
        <f>IF(ISERROR(VLOOKUP(Salidas!$K462,Entradas!$H$1:$I$412,2,FALSE)),"",VLOOKUP(Salidas!$K462,Entradas!$H$1:$I$412,2,FALSE))</f>
        <v>45199</v>
      </c>
      <c r="M462" s="63">
        <v>1</v>
      </c>
      <c r="N462" s="276" t="s">
        <v>375</v>
      </c>
      <c r="O462" s="275">
        <f>IF(Salidas!$N462="Particular",VLOOKUP(Salidas!$A462,'PPTO Conservador'!$D$1:$L$26,8,0),IF(Salidas!$N462="Complementario",VLOOKUP(Salidas!$A462,'PPTO Conservador'!$D$1:$L$26,9,FALSE),))</f>
        <v>235000</v>
      </c>
      <c r="P462" s="275">
        <f>Salidas!$M462*Salidas!$I462</f>
        <v>257</v>
      </c>
      <c r="Q462" s="275">
        <f>Salidas!$M462*Salidas!$O462</f>
        <v>235000</v>
      </c>
      <c r="R462" s="276"/>
      <c r="S462" s="64"/>
      <c r="T462" s="64"/>
      <c r="U462" s="64"/>
      <c r="V462" s="64"/>
      <c r="W462" s="64"/>
      <c r="X462" s="64"/>
      <c r="Y462" s="64"/>
      <c r="Z462" s="64"/>
    </row>
    <row r="463" spans="1:26" ht="15.75" customHeight="1">
      <c r="A463" s="57" t="s">
        <v>93</v>
      </c>
      <c r="B463" s="58" t="str">
        <f>IF(ISERROR(VLOOKUP(Salidas!$A463,Inventario!$A$2:$M$21,2,FALSE)),"",VLOOKUP(Salidas!$A463,Inventario!$A$2:$M$21,2,FALSE))</f>
        <v>Vaxigrip</v>
      </c>
      <c r="C463" s="58" t="str">
        <f>IF(ISERROR(VLOOKUP(Salidas!$A463,Inventario!$A$2:$M$21,3,FALSE)),"",VLOOKUP(Salidas!$A463,Inventario!$A$2:$M$21,3,FALSE))</f>
        <v>Influenza</v>
      </c>
      <c r="D463" s="59" t="str">
        <f>IF(ISERROR(VLOOKUP(Salidas!$A463,Inventario!$A$2:$M$21,4,FALSE)),"",VLOOKUP(Salidas!$A463,Inventario!$A$2:$M$21,4,FALSE))</f>
        <v>IPS FARALLONES</v>
      </c>
      <c r="E463" s="59" t="str">
        <f>IF(ISERROR(VLOOKUP(Salidas!$A463,Inventario!$A$2:$M$21,5,FALSE)),"",VLOOKUP(Salidas!$A463,Inventario!$A$2:$M$21,5,FALSE))</f>
        <v>Sanofi</v>
      </c>
      <c r="F463" s="60" t="str">
        <f>IF(ISERROR(VLOOKUP(Salidas!$A463,Inventario!$A$2:$M$21,6,FALSE)),"",VLOOKUP(Salidas!$A463,Inventario!$A$2:$M$21,6,FALSE))</f>
        <v>2603</v>
      </c>
      <c r="G463" s="274">
        <f>IF(ISERROR(VLOOKUP(Salidas!$A463,Inventario!$A$2:$M$21,7,FALSE)),,VLOOKUP(Salidas!$A463,Inventario!$A$2:$M$21,7,FALSE))</f>
        <v>1</v>
      </c>
      <c r="H463" s="275">
        <f>IF(ISERROR(VLOOKUP(Salidas!$A463,Inventario!$A$2:$M$21,8,FALSE)),,VLOOKUP(Salidas!$A463,Inventario!$A$2:$M$21,8,FALSE))</f>
        <v>31</v>
      </c>
      <c r="I463" s="275">
        <f>IF(ISERROR(VLOOKUP(Salidas!$A463,Inventario!$A$2:$M$21,9,FALSE)),,VLOOKUP(Salidas!$A463,Inventario!$A$2:$M$21,9,FALSE))</f>
        <v>31</v>
      </c>
      <c r="J463" s="269">
        <v>44669</v>
      </c>
      <c r="K463" s="62" t="s">
        <v>201</v>
      </c>
      <c r="L463" s="270">
        <f>IF(ISERROR(VLOOKUP(Salidas!$K463,Entradas!$H$1:$I$412,2,FALSE)),"",VLOOKUP(Salidas!$K463,Entradas!$H$1:$I$412,2,FALSE))</f>
        <v>44926</v>
      </c>
      <c r="M463" s="63">
        <v>1</v>
      </c>
      <c r="N463" s="276" t="s">
        <v>375</v>
      </c>
      <c r="O463" s="275">
        <f>IF(Salidas!$N463="Particular",VLOOKUP(Salidas!$A463,'PPTO Conservador'!$D$1:$L$26,8,0),IF(Salidas!$N463="Complementario",VLOOKUP(Salidas!$A463,'PPTO Conservador'!$D$1:$L$26,9,FALSE),))</f>
        <v>65000</v>
      </c>
      <c r="P463" s="275">
        <f>Salidas!$M463*Salidas!$I463</f>
        <v>31</v>
      </c>
      <c r="Q463" s="275">
        <f>Salidas!$M463*Salidas!$O463</f>
        <v>65000</v>
      </c>
      <c r="R463" s="276"/>
      <c r="S463" s="64"/>
      <c r="T463" s="64"/>
      <c r="U463" s="64"/>
      <c r="V463" s="64"/>
      <c r="W463" s="64"/>
      <c r="X463" s="64"/>
      <c r="Y463" s="64"/>
      <c r="Z463" s="64"/>
    </row>
    <row r="464" spans="1:26" ht="15.75" customHeight="1">
      <c r="A464" s="57" t="s">
        <v>93</v>
      </c>
      <c r="B464" s="58" t="str">
        <f>IF(ISERROR(VLOOKUP(Salidas!$A464,Inventario!$A$2:$M$21,2,FALSE)),"",VLOOKUP(Salidas!$A464,Inventario!$A$2:$M$21,2,FALSE))</f>
        <v>Vaxigrip</v>
      </c>
      <c r="C464" s="58" t="str">
        <f>IF(ISERROR(VLOOKUP(Salidas!$A464,Inventario!$A$2:$M$21,3,FALSE)),"",VLOOKUP(Salidas!$A464,Inventario!$A$2:$M$21,3,FALSE))</f>
        <v>Influenza</v>
      </c>
      <c r="D464" s="59" t="str">
        <f>IF(ISERROR(VLOOKUP(Salidas!$A464,Inventario!$A$2:$M$21,4,FALSE)),"",VLOOKUP(Salidas!$A464,Inventario!$A$2:$M$21,4,FALSE))</f>
        <v>IPS FARALLONES</v>
      </c>
      <c r="E464" s="59" t="str">
        <f>IF(ISERROR(VLOOKUP(Salidas!$A464,Inventario!$A$2:$M$21,5,FALSE)),"",VLOOKUP(Salidas!$A464,Inventario!$A$2:$M$21,5,FALSE))</f>
        <v>Sanofi</v>
      </c>
      <c r="F464" s="60" t="str">
        <f>IF(ISERROR(VLOOKUP(Salidas!$A464,Inventario!$A$2:$M$21,6,FALSE)),"",VLOOKUP(Salidas!$A464,Inventario!$A$2:$M$21,6,FALSE))</f>
        <v>2603</v>
      </c>
      <c r="G464" s="274">
        <f>IF(ISERROR(VLOOKUP(Salidas!$A464,Inventario!$A$2:$M$21,7,FALSE)),,VLOOKUP(Salidas!$A464,Inventario!$A$2:$M$21,7,FALSE))</f>
        <v>1</v>
      </c>
      <c r="H464" s="275">
        <f>IF(ISERROR(VLOOKUP(Salidas!$A464,Inventario!$A$2:$M$21,8,FALSE)),,VLOOKUP(Salidas!$A464,Inventario!$A$2:$M$21,8,FALSE))</f>
        <v>31</v>
      </c>
      <c r="I464" s="275">
        <f>IF(ISERROR(VLOOKUP(Salidas!$A464,Inventario!$A$2:$M$21,9,FALSE)),,VLOOKUP(Salidas!$A464,Inventario!$A$2:$M$21,9,FALSE))</f>
        <v>31</v>
      </c>
      <c r="J464" s="269">
        <v>44669</v>
      </c>
      <c r="K464" s="62" t="s">
        <v>201</v>
      </c>
      <c r="L464" s="270">
        <f>IF(ISERROR(VLOOKUP(Salidas!$K464,Entradas!$H$1:$I$412,2,FALSE)),"",VLOOKUP(Salidas!$K464,Entradas!$H$1:$I$412,2,FALSE))</f>
        <v>44926</v>
      </c>
      <c r="M464" s="63">
        <v>1</v>
      </c>
      <c r="N464" s="276" t="s">
        <v>1928</v>
      </c>
      <c r="O464" s="275">
        <f>IF(Salidas!$N464="Particular",VLOOKUP(Salidas!$A464,'PPTO Conservador'!$D$1:$L$26,8,0),IF(Salidas!$N464="Complementario",VLOOKUP(Salidas!$A464,'PPTO Conservador'!$D$1:$L$26,9,FALSE),))</f>
        <v>60000</v>
      </c>
      <c r="P464" s="275">
        <f>Salidas!$M464*Salidas!$I464</f>
        <v>31</v>
      </c>
      <c r="Q464" s="275">
        <f>Salidas!$M464*Salidas!$O464</f>
        <v>60000</v>
      </c>
      <c r="R464" s="276"/>
      <c r="S464" s="64"/>
      <c r="T464" s="64"/>
      <c r="U464" s="64"/>
      <c r="V464" s="64"/>
      <c r="W464" s="64"/>
      <c r="X464" s="64"/>
      <c r="Y464" s="64"/>
      <c r="Z464" s="64"/>
    </row>
    <row r="465" spans="1:26" ht="15.75" customHeight="1">
      <c r="A465" s="57" t="s">
        <v>85</v>
      </c>
      <c r="B465" s="58" t="str">
        <f>IF(ISERROR(VLOOKUP(Salidas!$A465,Inventario!$A$2:$M$21,2,FALSE)),"",VLOOKUP(Salidas!$A465,Inventario!$A$2:$M$21,2,FALSE))</f>
        <v xml:space="preserve">Avaxim 80 </v>
      </c>
      <c r="C465" s="58" t="str">
        <f>IF(ISERROR(VLOOKUP(Salidas!$A465,Inventario!$A$2:$M$21,3,FALSE)),"",VLOOKUP(Salidas!$A465,Inventario!$A$2:$M$21,3,FALSE))</f>
        <v>Hepatitis A niño</v>
      </c>
      <c r="D465" s="59" t="str">
        <f>IF(ISERROR(VLOOKUP(Salidas!$A465,Inventario!$A$2:$M$21,4,FALSE)),"",VLOOKUP(Salidas!$A465,Inventario!$A$2:$M$21,4,FALSE))</f>
        <v>IPS FARALLONES</v>
      </c>
      <c r="E465" s="59" t="str">
        <f>IF(ISERROR(VLOOKUP(Salidas!$A465,Inventario!$A$2:$M$21,5,FALSE)),"",VLOOKUP(Salidas!$A465,Inventario!$A$2:$M$21,5,FALSE))</f>
        <v>Sanofi</v>
      </c>
      <c r="F465" s="60" t="str">
        <f>IF(ISERROR(VLOOKUP(Salidas!$A465,Inventario!$A$2:$M$21,6,FALSE)),"",VLOOKUP(Salidas!$A465,Inventario!$A$2:$M$21,6,FALSE))</f>
        <v>2500</v>
      </c>
      <c r="G465" s="274">
        <f>IF(ISERROR(VLOOKUP(Salidas!$A465,Inventario!$A$2:$M$21,7,FALSE)),,VLOOKUP(Salidas!$A465,Inventario!$A$2:$M$21,7,FALSE))</f>
        <v>1</v>
      </c>
      <c r="H465" s="275">
        <f>IF(ISERROR(VLOOKUP(Salidas!$A465,Inventario!$A$2:$M$21,8,FALSE)),,VLOOKUP(Salidas!$A465,Inventario!$A$2:$M$21,8,FALSE))</f>
        <v>153</v>
      </c>
      <c r="I465" s="275">
        <f>IF(ISERROR(VLOOKUP(Salidas!$A465,Inventario!$A$2:$M$21,9,FALSE)),,VLOOKUP(Salidas!$A465,Inventario!$A$2:$M$21,9,FALSE))</f>
        <v>153</v>
      </c>
      <c r="J465" s="269">
        <v>44669</v>
      </c>
      <c r="K465" s="62" t="s">
        <v>183</v>
      </c>
      <c r="L465" s="270">
        <f>IF(ISERROR(VLOOKUP(Salidas!$K465,Entradas!$H$1:$I$412,2,FALSE)),"",VLOOKUP(Salidas!$K465,Entradas!$H$1:$I$412,2,FALSE))</f>
        <v>44957</v>
      </c>
      <c r="M465" s="63">
        <v>1</v>
      </c>
      <c r="N465" s="276" t="s">
        <v>1928</v>
      </c>
      <c r="O465" s="275">
        <f>IF(Salidas!$N465="Particular",VLOOKUP(Salidas!$A465,'PPTO Conservador'!$D$1:$L$26,8,0),IF(Salidas!$N465="Complementario",VLOOKUP(Salidas!$A465,'PPTO Conservador'!$D$1:$L$26,9,FALSE),))</f>
        <v>130000</v>
      </c>
      <c r="P465" s="275">
        <f>Salidas!$M465*Salidas!$I465</f>
        <v>153</v>
      </c>
      <c r="Q465" s="275">
        <f>Salidas!$M465*Salidas!$O465</f>
        <v>130000</v>
      </c>
      <c r="R465" s="276"/>
      <c r="S465" s="64"/>
      <c r="T465" s="64"/>
      <c r="U465" s="64"/>
      <c r="V465" s="64"/>
      <c r="W465" s="64"/>
      <c r="X465" s="64"/>
      <c r="Y465" s="64"/>
      <c r="Z465" s="64"/>
    </row>
    <row r="466" spans="1:26" ht="15.75" customHeight="1">
      <c r="A466" s="57" t="s">
        <v>93</v>
      </c>
      <c r="B466" s="58" t="str">
        <f>IF(ISERROR(VLOOKUP(Salidas!$A466,Inventario!$A$2:$M$21,2,FALSE)),"",VLOOKUP(Salidas!$A466,Inventario!$A$2:$M$21,2,FALSE))</f>
        <v>Vaxigrip</v>
      </c>
      <c r="C466" s="58" t="str">
        <f>IF(ISERROR(VLOOKUP(Salidas!$A466,Inventario!$A$2:$M$21,3,FALSE)),"",VLOOKUP(Salidas!$A466,Inventario!$A$2:$M$21,3,FALSE))</f>
        <v>Influenza</v>
      </c>
      <c r="D466" s="59" t="str">
        <f>IF(ISERROR(VLOOKUP(Salidas!$A466,Inventario!$A$2:$M$21,4,FALSE)),"",VLOOKUP(Salidas!$A466,Inventario!$A$2:$M$21,4,FALSE))</f>
        <v>IPS FARALLONES</v>
      </c>
      <c r="E466" s="59" t="str">
        <f>IF(ISERROR(VLOOKUP(Salidas!$A466,Inventario!$A$2:$M$21,5,FALSE)),"",VLOOKUP(Salidas!$A466,Inventario!$A$2:$M$21,5,FALSE))</f>
        <v>Sanofi</v>
      </c>
      <c r="F466" s="60" t="str">
        <f>IF(ISERROR(VLOOKUP(Salidas!$A466,Inventario!$A$2:$M$21,6,FALSE)),"",VLOOKUP(Salidas!$A466,Inventario!$A$2:$M$21,6,FALSE))</f>
        <v>2603</v>
      </c>
      <c r="G466" s="274">
        <f>IF(ISERROR(VLOOKUP(Salidas!$A466,Inventario!$A$2:$M$21,7,FALSE)),,VLOOKUP(Salidas!$A466,Inventario!$A$2:$M$21,7,FALSE))</f>
        <v>1</v>
      </c>
      <c r="H466" s="275">
        <f>IF(ISERROR(VLOOKUP(Salidas!$A466,Inventario!$A$2:$M$21,8,FALSE)),,VLOOKUP(Salidas!$A466,Inventario!$A$2:$M$21,8,FALSE))</f>
        <v>31</v>
      </c>
      <c r="I466" s="275">
        <f>IF(ISERROR(VLOOKUP(Salidas!$A466,Inventario!$A$2:$M$21,9,FALSE)),,VLOOKUP(Salidas!$A466,Inventario!$A$2:$M$21,9,FALSE))</f>
        <v>31</v>
      </c>
      <c r="J466" s="269">
        <v>44669</v>
      </c>
      <c r="K466" s="62" t="s">
        <v>201</v>
      </c>
      <c r="L466" s="270">
        <f>IF(ISERROR(VLOOKUP(Salidas!$K466,Entradas!$H$1:$I$412,2,FALSE)),"",VLOOKUP(Salidas!$K466,Entradas!$H$1:$I$412,2,FALSE))</f>
        <v>44926</v>
      </c>
      <c r="M466" s="63">
        <v>1</v>
      </c>
      <c r="N466" s="276" t="s">
        <v>1928</v>
      </c>
      <c r="O466" s="275">
        <f>IF(Salidas!$N466="Particular",VLOOKUP(Salidas!$A466,'PPTO Conservador'!$D$1:$L$26,8,0),IF(Salidas!$N466="Complementario",VLOOKUP(Salidas!$A466,'PPTO Conservador'!$D$1:$L$26,9,FALSE),))</f>
        <v>60000</v>
      </c>
      <c r="P466" s="275">
        <f>Salidas!$M466*Salidas!$I466</f>
        <v>31</v>
      </c>
      <c r="Q466" s="275">
        <f>Salidas!$M466*Salidas!$O466</f>
        <v>60000</v>
      </c>
      <c r="R466" s="276"/>
      <c r="S466" s="64"/>
      <c r="T466" s="64"/>
      <c r="U466" s="64"/>
      <c r="V466" s="64"/>
      <c r="W466" s="64"/>
      <c r="X466" s="64"/>
      <c r="Y466" s="64"/>
      <c r="Z466" s="64"/>
    </row>
    <row r="467" spans="1:26" ht="15.75" customHeight="1">
      <c r="A467" s="57" t="s">
        <v>47</v>
      </c>
      <c r="B467" s="58" t="str">
        <f>IF(ISERROR(VLOOKUP(Salidas!$A467,Inventario!$A$2:$M$21,2,FALSE)),"",VLOOKUP(Salidas!$A467,Inventario!$A$2:$M$21,2,FALSE))</f>
        <v>Nimenrix</v>
      </c>
      <c r="C467" s="58" t="str">
        <f>IF(ISERROR(VLOOKUP(Salidas!$A467,Inventario!$A$2:$M$21,3,FALSE)),"",VLOOKUP(Salidas!$A467,Inventario!$A$2:$M$21,3,FALSE))</f>
        <v>Meningococo</v>
      </c>
      <c r="D467" s="59" t="str">
        <f>IF(ISERROR(VLOOKUP(Salidas!$A467,Inventario!$A$2:$M$21,4,FALSE)),"",VLOOKUP(Salidas!$A467,Inventario!$A$2:$M$21,4,FALSE))</f>
        <v>Cobo Medical</v>
      </c>
      <c r="E467" s="59" t="str">
        <f>IF(ISERROR(VLOOKUP(Salidas!$A467,Inventario!$A$2:$M$21,5,FALSE)),"",VLOOKUP(Salidas!$A467,Inventario!$A$2:$M$21,5,FALSE))</f>
        <v>Pfizer</v>
      </c>
      <c r="F467" s="60" t="str">
        <f>IF(ISERROR(VLOOKUP(Salidas!$A467,Inventario!$A$2:$M$21,6,FALSE)),"",VLOOKUP(Salidas!$A467,Inventario!$A$2:$M$21,6,FALSE))</f>
        <v>3904</v>
      </c>
      <c r="G467" s="274">
        <f>IF(ISERROR(VLOOKUP(Salidas!$A467,Inventario!$A$2:$M$21,7,FALSE)),,VLOOKUP(Salidas!$A467,Inventario!$A$2:$M$21,7,FALSE))</f>
        <v>1</v>
      </c>
      <c r="H467" s="275">
        <f>IF(ISERROR(VLOOKUP(Salidas!$A467,Inventario!$A$2:$M$21,8,FALSE)),,VLOOKUP(Salidas!$A467,Inventario!$A$2:$M$21,8,FALSE))</f>
        <v>427</v>
      </c>
      <c r="I467" s="275">
        <f>IF(ISERROR(VLOOKUP(Salidas!$A467,Inventario!$A$2:$M$21,9,FALSE)),,VLOOKUP(Salidas!$A467,Inventario!$A$2:$M$21,9,FALSE))</f>
        <v>427</v>
      </c>
      <c r="J467" s="269">
        <v>44669</v>
      </c>
      <c r="K467" s="62" t="s">
        <v>173</v>
      </c>
      <c r="L467" s="270">
        <f>IF(ISERROR(VLOOKUP(Salidas!$K467,Entradas!$H$1:$I$412,2,FALSE)),"",VLOOKUP(Salidas!$K467,Entradas!$H$1:$I$412,2,FALSE))</f>
        <v>45077</v>
      </c>
      <c r="M467" s="63">
        <v>1</v>
      </c>
      <c r="N467" s="276" t="s">
        <v>1928</v>
      </c>
      <c r="O467" s="275">
        <f>IF(Salidas!$N467="Particular",VLOOKUP(Salidas!$A467,'PPTO Conservador'!$D$1:$L$26,8,0),IF(Salidas!$N467="Complementario",VLOOKUP(Salidas!$A467,'PPTO Conservador'!$D$1:$L$26,9,FALSE),))</f>
        <v>170000</v>
      </c>
      <c r="P467" s="275">
        <f>Salidas!$M467*Salidas!$I467</f>
        <v>427</v>
      </c>
      <c r="Q467" s="275">
        <f>Salidas!$M467*Salidas!$O467</f>
        <v>170000</v>
      </c>
      <c r="R467" s="276"/>
      <c r="S467" s="64"/>
      <c r="T467" s="64"/>
      <c r="U467" s="64"/>
      <c r="V467" s="64"/>
      <c r="W467" s="64"/>
      <c r="X467" s="64"/>
      <c r="Y467" s="64"/>
      <c r="Z467" s="64"/>
    </row>
    <row r="468" spans="1:26" ht="15.75" customHeight="1">
      <c r="A468" s="57" t="s">
        <v>77</v>
      </c>
      <c r="B468" s="58" t="str">
        <f>IF(ISERROR(VLOOKUP(Salidas!$A468,Inventario!$A$2:$M$21,2,FALSE)),"",VLOOKUP(Salidas!$A468,Inventario!$A$2:$M$21,2,FALSE))</f>
        <v>Hexaxim</v>
      </c>
      <c r="C468" s="58" t="str">
        <f>IF(ISERROR(VLOOKUP(Salidas!$A468,Inventario!$A$2:$M$21,3,FALSE)),"",VLOOKUP(Salidas!$A468,Inventario!$A$2:$M$21,3,FALSE))</f>
        <v>DPAT + VPI + HIB + HB</v>
      </c>
      <c r="D468" s="59" t="str">
        <f>IF(ISERROR(VLOOKUP(Salidas!$A468,Inventario!$A$2:$M$21,4,FALSE)),"",VLOOKUP(Salidas!$A468,Inventario!$A$2:$M$21,4,FALSE))</f>
        <v>IPS FARALLONES</v>
      </c>
      <c r="E468" s="59" t="str">
        <f>IF(ISERROR(VLOOKUP(Salidas!$A468,Inventario!$A$2:$M$21,5,FALSE)),"",VLOOKUP(Salidas!$A468,Inventario!$A$2:$M$21,5,FALSE))</f>
        <v>Sanofi</v>
      </c>
      <c r="F468" s="60" t="str">
        <f>IF(ISERROR(VLOOKUP(Salidas!$A468,Inventario!$A$2:$M$21,6,FALSE)),"",VLOOKUP(Salidas!$A468,Inventario!$A$2:$M$21,6,FALSE))</f>
        <v>3800</v>
      </c>
      <c r="G468" s="274">
        <f>IF(ISERROR(VLOOKUP(Salidas!$A468,Inventario!$A$2:$M$21,7,FALSE)),,VLOOKUP(Salidas!$A468,Inventario!$A$2:$M$21,7,FALSE))</f>
        <v>1</v>
      </c>
      <c r="H468" s="275">
        <f>IF(ISERROR(VLOOKUP(Salidas!$A468,Inventario!$A$2:$M$21,8,FALSE)),,VLOOKUP(Salidas!$A468,Inventario!$A$2:$M$21,8,FALSE))</f>
        <v>127</v>
      </c>
      <c r="I468" s="275">
        <f>IF(ISERROR(VLOOKUP(Salidas!$A468,Inventario!$A$2:$M$21,9,FALSE)),,VLOOKUP(Salidas!$A468,Inventario!$A$2:$M$21,9,FALSE))</f>
        <v>127</v>
      </c>
      <c r="J468" s="269">
        <v>44669</v>
      </c>
      <c r="K468" s="62" t="s">
        <v>198</v>
      </c>
      <c r="L468" s="270">
        <f>IF(ISERROR(VLOOKUP(Salidas!$K468,Entradas!$H$1:$I$412,2,FALSE)),"",VLOOKUP(Salidas!$K468,Entradas!$H$1:$I$412,2,FALSE))</f>
        <v>45130</v>
      </c>
      <c r="M468" s="63">
        <v>1</v>
      </c>
      <c r="N468" s="276" t="s">
        <v>1928</v>
      </c>
      <c r="O468" s="275">
        <f>IF(Salidas!$N468="Particular",VLOOKUP(Salidas!$A468,'PPTO Conservador'!$D$1:$L$26,8,0),IF(Salidas!$N468="Complementario",VLOOKUP(Salidas!$A468,'PPTO Conservador'!$D$1:$L$26,9,FALSE),))</f>
        <v>210000</v>
      </c>
      <c r="P468" s="275">
        <f>Salidas!$M468*Salidas!$I468</f>
        <v>127</v>
      </c>
      <c r="Q468" s="275">
        <f>Salidas!$M468*Salidas!$O468</f>
        <v>210000</v>
      </c>
      <c r="R468" s="276"/>
      <c r="S468" s="64"/>
      <c r="T468" s="64"/>
      <c r="U468" s="64"/>
      <c r="V468" s="64"/>
      <c r="W468" s="64"/>
      <c r="X468" s="64"/>
      <c r="Y468" s="64"/>
      <c r="Z468" s="64"/>
    </row>
    <row r="469" spans="1:26" ht="15.75" customHeight="1">
      <c r="A469" s="57" t="s">
        <v>54</v>
      </c>
      <c r="B469" s="58" t="str">
        <f>IF(ISERROR(VLOOKUP(Salidas!$A469,Inventario!$A$2:$M$21,2,FALSE)),"",VLOOKUP(Salidas!$A469,Inventario!$A$2:$M$21,2,FALSE))</f>
        <v>Prevenar</v>
      </c>
      <c r="C469" s="58" t="str">
        <f>IF(ISERROR(VLOOKUP(Salidas!$A469,Inventario!$A$2:$M$21,3,FALSE)),"",VLOOKUP(Salidas!$A469,Inventario!$A$2:$M$21,3,FALSE))</f>
        <v>Neumococo 13V</v>
      </c>
      <c r="D469" s="59" t="str">
        <f>IF(ISERROR(VLOOKUP(Salidas!$A469,Inventario!$A$2:$M$21,4,FALSE)),"",VLOOKUP(Salidas!$A469,Inventario!$A$2:$M$21,4,FALSE))</f>
        <v>Cobo Medical</v>
      </c>
      <c r="E469" s="59" t="str">
        <f>IF(ISERROR(VLOOKUP(Salidas!$A469,Inventario!$A$2:$M$21,5,FALSE)),"",VLOOKUP(Salidas!$A469,Inventario!$A$2:$M$21,5,FALSE))</f>
        <v>Pfizer</v>
      </c>
      <c r="F469" s="60" t="str">
        <f>IF(ISERROR(VLOOKUP(Salidas!$A469,Inventario!$A$2:$M$21,6,FALSE)),"",VLOOKUP(Salidas!$A469,Inventario!$A$2:$M$21,6,FALSE))</f>
        <v>2156</v>
      </c>
      <c r="G469" s="274">
        <f>IF(ISERROR(VLOOKUP(Salidas!$A469,Inventario!$A$2:$M$21,7,FALSE)),,VLOOKUP(Salidas!$A469,Inventario!$A$2:$M$21,7,FALSE))</f>
        <v>1</v>
      </c>
      <c r="H469" s="275">
        <f>IF(ISERROR(VLOOKUP(Salidas!$A469,Inventario!$A$2:$M$21,8,FALSE)),,VLOOKUP(Salidas!$A469,Inventario!$A$2:$M$21,8,FALSE))</f>
        <v>257</v>
      </c>
      <c r="I469" s="275">
        <f>IF(ISERROR(VLOOKUP(Salidas!$A469,Inventario!$A$2:$M$21,9,FALSE)),,VLOOKUP(Salidas!$A469,Inventario!$A$2:$M$21,9,FALSE))</f>
        <v>257</v>
      </c>
      <c r="J469" s="269">
        <v>44669</v>
      </c>
      <c r="K469" s="62" t="s">
        <v>192</v>
      </c>
      <c r="L469" s="270">
        <f>IF(ISERROR(VLOOKUP(Salidas!$K469,Entradas!$H$1:$I$412,2,FALSE)),"",VLOOKUP(Salidas!$K469,Entradas!$H$1:$I$412,2,FALSE))</f>
        <v>45199</v>
      </c>
      <c r="M469" s="63">
        <v>1</v>
      </c>
      <c r="N469" s="276" t="s">
        <v>1928</v>
      </c>
      <c r="O469" s="275">
        <f>IF(Salidas!$N469="Particular",VLOOKUP(Salidas!$A469,'PPTO Conservador'!$D$1:$L$26,8,0),IF(Salidas!$N469="Complementario",VLOOKUP(Salidas!$A469,'PPTO Conservador'!$D$1:$L$26,9,FALSE),))</f>
        <v>225000</v>
      </c>
      <c r="P469" s="275">
        <f>Salidas!$M469*Salidas!$I469</f>
        <v>257</v>
      </c>
      <c r="Q469" s="275">
        <f>Salidas!$M469*Salidas!$O469</f>
        <v>225000</v>
      </c>
      <c r="R469" s="276"/>
      <c r="S469" s="64"/>
      <c r="T469" s="64"/>
      <c r="U469" s="64"/>
      <c r="V469" s="64"/>
      <c r="W469" s="64"/>
      <c r="X469" s="64"/>
      <c r="Y469" s="64"/>
      <c r="Z469" s="64"/>
    </row>
    <row r="470" spans="1:26" ht="15.75" customHeight="1">
      <c r="A470" s="57" t="s">
        <v>96</v>
      </c>
      <c r="B470" s="58" t="str">
        <f>IF(ISERROR(VLOOKUP(Salidas!$A470,Inventario!$A$2:$M$21,2,FALSE)),"",VLOOKUP(Salidas!$A470,Inventario!$A$2:$M$21,2,FALSE))</f>
        <v>Rotateq</v>
      </c>
      <c r="C470" s="58" t="str">
        <f>IF(ISERROR(VLOOKUP(Salidas!$A470,Inventario!$A$2:$M$21,3,FALSE)),"",VLOOKUP(Salidas!$A470,Inventario!$A$2:$M$21,3,FALSE))</f>
        <v>Rotavirus Vivo Atenuado</v>
      </c>
      <c r="D470" s="59" t="str">
        <f>IF(ISERROR(VLOOKUP(Salidas!$A470,Inventario!$A$2:$M$21,4,FALSE)),"",VLOOKUP(Salidas!$A470,Inventario!$A$2:$M$21,4,FALSE))</f>
        <v>IPS FARALLONES</v>
      </c>
      <c r="E470" s="59" t="str">
        <f>IF(ISERROR(VLOOKUP(Salidas!$A470,Inventario!$A$2:$M$21,5,FALSE)),"",VLOOKUP(Salidas!$A470,Inventario!$A$2:$M$21,5,FALSE))</f>
        <v>Merck</v>
      </c>
      <c r="F470" s="60" t="str">
        <f>IF(ISERROR(VLOOKUP(Salidas!$A470,Inventario!$A$2:$M$21,6,FALSE)),"",VLOOKUP(Salidas!$A470,Inventario!$A$2:$M$21,6,FALSE))</f>
        <v>1800</v>
      </c>
      <c r="G470" s="274">
        <f>IF(ISERROR(VLOOKUP(Salidas!$A470,Inventario!$A$2:$M$21,7,FALSE)),,VLOOKUP(Salidas!$A470,Inventario!$A$2:$M$21,7,FALSE))</f>
        <v>1</v>
      </c>
      <c r="H470" s="275">
        <f>IF(ISERROR(VLOOKUP(Salidas!$A470,Inventario!$A$2:$M$21,8,FALSE)),,VLOOKUP(Salidas!$A470,Inventario!$A$2:$M$21,8,FALSE))</f>
        <v>109</v>
      </c>
      <c r="I470" s="275">
        <f>IF(ISERROR(VLOOKUP(Salidas!$A470,Inventario!$A$2:$M$21,9,FALSE)),,VLOOKUP(Salidas!$A470,Inventario!$A$2:$M$21,9,FALSE))</f>
        <v>109</v>
      </c>
      <c r="J470" s="269">
        <v>44669</v>
      </c>
      <c r="K470" s="62" t="s">
        <v>194</v>
      </c>
      <c r="L470" s="270">
        <f>IF(ISERROR(VLOOKUP(Salidas!$K470,Entradas!$H$1:$I$412,2,FALSE)),"",VLOOKUP(Salidas!$K470,Entradas!$H$1:$I$412,2,FALSE))</f>
        <v>45060</v>
      </c>
      <c r="M470" s="63">
        <v>1</v>
      </c>
      <c r="N470" s="276" t="s">
        <v>1928</v>
      </c>
      <c r="O470" s="275">
        <f>IF(Salidas!$N470="Particular",VLOOKUP(Salidas!$A470,'PPTO Conservador'!$D$1:$L$26,8,0),IF(Salidas!$N470="Complementario",VLOOKUP(Salidas!$A470,'PPTO Conservador'!$D$1:$L$26,9,FALSE),))</f>
        <v>190000</v>
      </c>
      <c r="P470" s="275">
        <f>Salidas!$M470*Salidas!$I470</f>
        <v>109</v>
      </c>
      <c r="Q470" s="275">
        <f>Salidas!$M470*Salidas!$O470</f>
        <v>190000</v>
      </c>
      <c r="R470" s="276"/>
      <c r="S470" s="64"/>
      <c r="T470" s="64"/>
      <c r="U470" s="64"/>
      <c r="V470" s="64"/>
      <c r="W470" s="64"/>
      <c r="X470" s="64"/>
      <c r="Y470" s="64"/>
      <c r="Z470" s="64"/>
    </row>
    <row r="471" spans="1:26" ht="15.75" customHeight="1">
      <c r="A471" s="57" t="s">
        <v>93</v>
      </c>
      <c r="B471" s="58" t="str">
        <f>IF(ISERROR(VLOOKUP(Salidas!$A471,Inventario!$A$2:$M$21,2,FALSE)),"",VLOOKUP(Salidas!$A471,Inventario!$A$2:$M$21,2,FALSE))</f>
        <v>Vaxigrip</v>
      </c>
      <c r="C471" s="58" t="str">
        <f>IF(ISERROR(VLOOKUP(Salidas!$A471,Inventario!$A$2:$M$21,3,FALSE)),"",VLOOKUP(Salidas!$A471,Inventario!$A$2:$M$21,3,FALSE))</f>
        <v>Influenza</v>
      </c>
      <c r="D471" s="59" t="str">
        <f>IF(ISERROR(VLOOKUP(Salidas!$A471,Inventario!$A$2:$M$21,4,FALSE)),"",VLOOKUP(Salidas!$A471,Inventario!$A$2:$M$21,4,FALSE))</f>
        <v>IPS FARALLONES</v>
      </c>
      <c r="E471" s="59" t="str">
        <f>IF(ISERROR(VLOOKUP(Salidas!$A471,Inventario!$A$2:$M$21,5,FALSE)),"",VLOOKUP(Salidas!$A471,Inventario!$A$2:$M$21,5,FALSE))</f>
        <v>Sanofi</v>
      </c>
      <c r="F471" s="60" t="str">
        <f>IF(ISERROR(VLOOKUP(Salidas!$A471,Inventario!$A$2:$M$21,6,FALSE)),"",VLOOKUP(Salidas!$A471,Inventario!$A$2:$M$21,6,FALSE))</f>
        <v>2603</v>
      </c>
      <c r="G471" s="274">
        <f>IF(ISERROR(VLOOKUP(Salidas!$A471,Inventario!$A$2:$M$21,7,FALSE)),,VLOOKUP(Salidas!$A471,Inventario!$A$2:$M$21,7,FALSE))</f>
        <v>1</v>
      </c>
      <c r="H471" s="275">
        <f>IF(ISERROR(VLOOKUP(Salidas!$A471,Inventario!$A$2:$M$21,8,FALSE)),,VLOOKUP(Salidas!$A471,Inventario!$A$2:$M$21,8,FALSE))</f>
        <v>31</v>
      </c>
      <c r="I471" s="275">
        <f>IF(ISERROR(VLOOKUP(Salidas!$A471,Inventario!$A$2:$M$21,9,FALSE)),,VLOOKUP(Salidas!$A471,Inventario!$A$2:$M$21,9,FALSE))</f>
        <v>31</v>
      </c>
      <c r="J471" s="269">
        <v>44669</v>
      </c>
      <c r="K471" s="62" t="s">
        <v>201</v>
      </c>
      <c r="L471" s="270">
        <f>IF(ISERROR(VLOOKUP(Salidas!$K471,Entradas!$H$1:$I$412,2,FALSE)),"",VLOOKUP(Salidas!$K471,Entradas!$H$1:$I$412,2,FALSE))</f>
        <v>44926</v>
      </c>
      <c r="M471" s="63">
        <v>1</v>
      </c>
      <c r="N471" s="276" t="s">
        <v>1928</v>
      </c>
      <c r="O471" s="275">
        <f>IF(Salidas!$N471="Particular",VLOOKUP(Salidas!$A471,'PPTO Conservador'!$D$1:$L$26,8,0),IF(Salidas!$N471="Complementario",VLOOKUP(Salidas!$A471,'PPTO Conservador'!$D$1:$L$26,9,FALSE),))</f>
        <v>60000</v>
      </c>
      <c r="P471" s="275">
        <f>Salidas!$M471*Salidas!$I471</f>
        <v>31</v>
      </c>
      <c r="Q471" s="275">
        <f>Salidas!$M471*Salidas!$O471</f>
        <v>60000</v>
      </c>
      <c r="R471" s="276"/>
      <c r="S471" s="64"/>
      <c r="T471" s="64"/>
      <c r="U471" s="64"/>
      <c r="V471" s="64"/>
      <c r="W471" s="64"/>
      <c r="X471" s="64"/>
      <c r="Y471" s="64"/>
      <c r="Z471" s="64"/>
    </row>
    <row r="472" spans="1:26" ht="15.75" customHeight="1">
      <c r="A472" s="57" t="s">
        <v>93</v>
      </c>
      <c r="B472" s="58" t="str">
        <f>IF(ISERROR(VLOOKUP(Salidas!$A472,Inventario!$A$2:$M$21,2,FALSE)),"",VLOOKUP(Salidas!$A472,Inventario!$A$2:$M$21,2,FALSE))</f>
        <v>Vaxigrip</v>
      </c>
      <c r="C472" s="58" t="str">
        <f>IF(ISERROR(VLOOKUP(Salidas!$A472,Inventario!$A$2:$M$21,3,FALSE)),"",VLOOKUP(Salidas!$A472,Inventario!$A$2:$M$21,3,FALSE))</f>
        <v>Influenza</v>
      </c>
      <c r="D472" s="59" t="str">
        <f>IF(ISERROR(VLOOKUP(Salidas!$A472,Inventario!$A$2:$M$21,4,FALSE)),"",VLOOKUP(Salidas!$A472,Inventario!$A$2:$M$21,4,FALSE))</f>
        <v>IPS FARALLONES</v>
      </c>
      <c r="E472" s="59" t="str">
        <f>IF(ISERROR(VLOOKUP(Salidas!$A472,Inventario!$A$2:$M$21,5,FALSE)),"",VLOOKUP(Salidas!$A472,Inventario!$A$2:$M$21,5,FALSE))</f>
        <v>Sanofi</v>
      </c>
      <c r="F472" s="60" t="str">
        <f>IF(ISERROR(VLOOKUP(Salidas!$A472,Inventario!$A$2:$M$21,6,FALSE)),"",VLOOKUP(Salidas!$A472,Inventario!$A$2:$M$21,6,FALSE))</f>
        <v>2603</v>
      </c>
      <c r="G472" s="274">
        <f>IF(ISERROR(VLOOKUP(Salidas!$A472,Inventario!$A$2:$M$21,7,FALSE)),,VLOOKUP(Salidas!$A472,Inventario!$A$2:$M$21,7,FALSE))</f>
        <v>1</v>
      </c>
      <c r="H472" s="275">
        <f>IF(ISERROR(VLOOKUP(Salidas!$A472,Inventario!$A$2:$M$21,8,FALSE)),,VLOOKUP(Salidas!$A472,Inventario!$A$2:$M$21,8,FALSE))</f>
        <v>31</v>
      </c>
      <c r="I472" s="275">
        <f>IF(ISERROR(VLOOKUP(Salidas!$A472,Inventario!$A$2:$M$21,9,FALSE)),,VLOOKUP(Salidas!$A472,Inventario!$A$2:$M$21,9,FALSE))</f>
        <v>31</v>
      </c>
      <c r="J472" s="269">
        <v>44669</v>
      </c>
      <c r="K472" s="62" t="s">
        <v>201</v>
      </c>
      <c r="L472" s="270">
        <f>IF(ISERROR(VLOOKUP(Salidas!$K472,Entradas!$H$1:$I$412,2,FALSE)),"",VLOOKUP(Salidas!$K472,Entradas!$H$1:$I$412,2,FALSE))</f>
        <v>44926</v>
      </c>
      <c r="M472" s="63">
        <v>1</v>
      </c>
      <c r="N472" s="276" t="s">
        <v>375</v>
      </c>
      <c r="O472" s="275">
        <f>IF(Salidas!$N472="Particular",VLOOKUP(Salidas!$A472,'PPTO Conservador'!$D$1:$L$26,8,0),IF(Salidas!$N472="Complementario",VLOOKUP(Salidas!$A472,'PPTO Conservador'!$D$1:$L$26,9,FALSE),))</f>
        <v>65000</v>
      </c>
      <c r="P472" s="275">
        <f>Salidas!$M472*Salidas!$I472</f>
        <v>31</v>
      </c>
      <c r="Q472" s="275">
        <f>Salidas!$M472*Salidas!$O472</f>
        <v>65000</v>
      </c>
      <c r="R472" s="276"/>
      <c r="S472" s="64"/>
      <c r="T472" s="64"/>
      <c r="U472" s="64"/>
      <c r="V472" s="64"/>
      <c r="W472" s="64"/>
      <c r="X472" s="64"/>
      <c r="Y472" s="64"/>
      <c r="Z472" s="64"/>
    </row>
    <row r="473" spans="1:26" ht="15.75" customHeight="1">
      <c r="A473" s="57" t="s">
        <v>58</v>
      </c>
      <c r="B473" s="58" t="str">
        <f>IF(ISERROR(VLOOKUP(Salidas!$A473,Inventario!$A$2:$M$21,2,FALSE)),"",VLOOKUP(Salidas!$A473,Inventario!$A$2:$M$21,2,FALSE))</f>
        <v>Proquad</v>
      </c>
      <c r="C473" s="58" t="str">
        <f>IF(ISERROR(VLOOKUP(Salidas!$A473,Inventario!$A$2:$M$21,3,FALSE)),"",VLOOKUP(Salidas!$A473,Inventario!$A$2:$M$21,3,FALSE))</f>
        <v>Sarampion + Rubeola + parotiditis + varicela</v>
      </c>
      <c r="D473" s="59" t="str">
        <f>IF(ISERROR(VLOOKUP(Salidas!$A473,Inventario!$A$2:$M$21,4,FALSE)),"",VLOOKUP(Salidas!$A473,Inventario!$A$2:$M$21,4,FALSE))</f>
        <v>IPS FARALLONES</v>
      </c>
      <c r="E473" s="59" t="str">
        <f>IF(ISERROR(VLOOKUP(Salidas!$A473,Inventario!$A$2:$M$21,5,FALSE)),"",VLOOKUP(Salidas!$A473,Inventario!$A$2:$M$21,5,FALSE))</f>
        <v>Merck</v>
      </c>
      <c r="F473" s="60" t="str">
        <f>IF(ISERROR(VLOOKUP(Salidas!$A473,Inventario!$A$2:$M$21,6,FALSE)),"",VLOOKUP(Salidas!$A473,Inventario!$A$2:$M$21,6,FALSE))</f>
        <v>4200</v>
      </c>
      <c r="G473" s="274">
        <f>IF(ISERROR(VLOOKUP(Salidas!$A473,Inventario!$A$2:$M$21,7,FALSE)),,VLOOKUP(Salidas!$A473,Inventario!$A$2:$M$21,7,FALSE))</f>
        <v>1</v>
      </c>
      <c r="H473" s="275">
        <f>IF(ISERROR(VLOOKUP(Salidas!$A473,Inventario!$A$2:$M$21,8,FALSE)),,VLOOKUP(Salidas!$A473,Inventario!$A$2:$M$21,8,FALSE))</f>
        <v>76</v>
      </c>
      <c r="I473" s="275">
        <f>IF(ISERROR(VLOOKUP(Salidas!$A473,Inventario!$A$2:$M$21,9,FALSE)),,VLOOKUP(Salidas!$A473,Inventario!$A$2:$M$21,9,FALSE))</f>
        <v>76</v>
      </c>
      <c r="J473" s="269">
        <v>44670</v>
      </c>
      <c r="K473" s="62" t="s">
        <v>190</v>
      </c>
      <c r="L473" s="270">
        <f>IF(ISERROR(VLOOKUP(Salidas!$K473,Entradas!$H$1:$I$412,2,FALSE)),"",VLOOKUP(Salidas!$K473,Entradas!$H$1:$I$412,2,FALSE))</f>
        <v>44957</v>
      </c>
      <c r="M473" s="63">
        <v>1</v>
      </c>
      <c r="N473" s="276" t="s">
        <v>375</v>
      </c>
      <c r="O473" s="275">
        <f>IF(Salidas!$N473="Particular",VLOOKUP(Salidas!$A473,'PPTO Conservador'!$D$1:$L$26,8,0),IF(Salidas!$N473="Complementario",VLOOKUP(Salidas!$A473,'PPTO Conservador'!$D$1:$L$26,9,FALSE),))</f>
        <v>250000</v>
      </c>
      <c r="P473" s="275">
        <f>Salidas!$M473*Salidas!$I473</f>
        <v>76</v>
      </c>
      <c r="Q473" s="275">
        <f>Salidas!$M473*Salidas!$O473</f>
        <v>250000</v>
      </c>
      <c r="R473" s="276"/>
      <c r="S473" s="64"/>
      <c r="T473" s="64"/>
      <c r="U473" s="64"/>
      <c r="V473" s="64"/>
      <c r="W473" s="64"/>
      <c r="X473" s="64"/>
      <c r="Y473" s="64"/>
      <c r="Z473" s="64"/>
    </row>
    <row r="474" spans="1:26" ht="15.75" customHeight="1">
      <c r="A474" s="57" t="s">
        <v>85</v>
      </c>
      <c r="B474" s="58" t="str">
        <f>IF(ISERROR(VLOOKUP(Salidas!$A474,Inventario!$A$2:$M$21,2,FALSE)),"",VLOOKUP(Salidas!$A474,Inventario!$A$2:$M$21,2,FALSE))</f>
        <v xml:space="preserve">Avaxim 80 </v>
      </c>
      <c r="C474" s="58" t="str">
        <f>IF(ISERROR(VLOOKUP(Salidas!$A474,Inventario!$A$2:$M$21,3,FALSE)),"",VLOOKUP(Salidas!$A474,Inventario!$A$2:$M$21,3,FALSE))</f>
        <v>Hepatitis A niño</v>
      </c>
      <c r="D474" s="59" t="str">
        <f>IF(ISERROR(VLOOKUP(Salidas!$A474,Inventario!$A$2:$M$21,4,FALSE)),"",VLOOKUP(Salidas!$A474,Inventario!$A$2:$M$21,4,FALSE))</f>
        <v>IPS FARALLONES</v>
      </c>
      <c r="E474" s="59" t="str">
        <f>IF(ISERROR(VLOOKUP(Salidas!$A474,Inventario!$A$2:$M$21,5,FALSE)),"",VLOOKUP(Salidas!$A474,Inventario!$A$2:$M$21,5,FALSE))</f>
        <v>Sanofi</v>
      </c>
      <c r="F474" s="60" t="str">
        <f>IF(ISERROR(VLOOKUP(Salidas!$A474,Inventario!$A$2:$M$21,6,FALSE)),"",VLOOKUP(Salidas!$A474,Inventario!$A$2:$M$21,6,FALSE))</f>
        <v>2500</v>
      </c>
      <c r="G474" s="274">
        <f>IF(ISERROR(VLOOKUP(Salidas!$A474,Inventario!$A$2:$M$21,7,FALSE)),,VLOOKUP(Salidas!$A474,Inventario!$A$2:$M$21,7,FALSE))</f>
        <v>1</v>
      </c>
      <c r="H474" s="275">
        <f>IF(ISERROR(VLOOKUP(Salidas!$A474,Inventario!$A$2:$M$21,8,FALSE)),,VLOOKUP(Salidas!$A474,Inventario!$A$2:$M$21,8,FALSE))</f>
        <v>153</v>
      </c>
      <c r="I474" s="275">
        <f>IF(ISERROR(VLOOKUP(Salidas!$A474,Inventario!$A$2:$M$21,9,FALSE)),,VLOOKUP(Salidas!$A474,Inventario!$A$2:$M$21,9,FALSE))</f>
        <v>153</v>
      </c>
      <c r="J474" s="269">
        <v>44670</v>
      </c>
      <c r="K474" s="62" t="s">
        <v>183</v>
      </c>
      <c r="L474" s="270">
        <f>IF(ISERROR(VLOOKUP(Salidas!$K474,Entradas!$H$1:$I$412,2,FALSE)),"",VLOOKUP(Salidas!$K474,Entradas!$H$1:$I$412,2,FALSE))</f>
        <v>44957</v>
      </c>
      <c r="M474" s="63">
        <v>1</v>
      </c>
      <c r="N474" s="276" t="s">
        <v>375</v>
      </c>
      <c r="O474" s="275">
        <f>IF(Salidas!$N474="Particular",VLOOKUP(Salidas!$A474,'PPTO Conservador'!$D$1:$L$26,8,0),IF(Salidas!$N474="Complementario",VLOOKUP(Salidas!$A474,'PPTO Conservador'!$D$1:$L$26,9,FALSE),))</f>
        <v>150000</v>
      </c>
      <c r="P474" s="275">
        <f>Salidas!$M474*Salidas!$I474</f>
        <v>153</v>
      </c>
      <c r="Q474" s="275">
        <f>Salidas!$M474*Salidas!$O474</f>
        <v>150000</v>
      </c>
      <c r="R474" s="276"/>
      <c r="S474" s="64"/>
      <c r="T474" s="64"/>
      <c r="U474" s="64"/>
      <c r="V474" s="64"/>
      <c r="W474" s="64"/>
      <c r="X474" s="64"/>
      <c r="Y474" s="64"/>
      <c r="Z474" s="64"/>
    </row>
    <row r="475" spans="1:26" ht="15.75" customHeight="1">
      <c r="A475" s="57" t="s">
        <v>93</v>
      </c>
      <c r="B475" s="58" t="str">
        <f>IF(ISERROR(VLOOKUP(Salidas!$A475,Inventario!$A$2:$M$21,2,FALSE)),"",VLOOKUP(Salidas!$A475,Inventario!$A$2:$M$21,2,FALSE))</f>
        <v>Vaxigrip</v>
      </c>
      <c r="C475" s="58" t="str">
        <f>IF(ISERROR(VLOOKUP(Salidas!$A475,Inventario!$A$2:$M$21,3,FALSE)),"",VLOOKUP(Salidas!$A475,Inventario!$A$2:$M$21,3,FALSE))</f>
        <v>Influenza</v>
      </c>
      <c r="D475" s="59" t="str">
        <f>IF(ISERROR(VLOOKUP(Salidas!$A475,Inventario!$A$2:$M$21,4,FALSE)),"",VLOOKUP(Salidas!$A475,Inventario!$A$2:$M$21,4,FALSE))</f>
        <v>IPS FARALLONES</v>
      </c>
      <c r="E475" s="59" t="str">
        <f>IF(ISERROR(VLOOKUP(Salidas!$A475,Inventario!$A$2:$M$21,5,FALSE)),"",VLOOKUP(Salidas!$A475,Inventario!$A$2:$M$21,5,FALSE))</f>
        <v>Sanofi</v>
      </c>
      <c r="F475" s="60" t="str">
        <f>IF(ISERROR(VLOOKUP(Salidas!$A475,Inventario!$A$2:$M$21,6,FALSE)),"",VLOOKUP(Salidas!$A475,Inventario!$A$2:$M$21,6,FALSE))</f>
        <v>2603</v>
      </c>
      <c r="G475" s="274">
        <f>IF(ISERROR(VLOOKUP(Salidas!$A475,Inventario!$A$2:$M$21,7,FALSE)),,VLOOKUP(Salidas!$A475,Inventario!$A$2:$M$21,7,FALSE))</f>
        <v>1</v>
      </c>
      <c r="H475" s="275">
        <f>IF(ISERROR(VLOOKUP(Salidas!$A475,Inventario!$A$2:$M$21,8,FALSE)),,VLOOKUP(Salidas!$A475,Inventario!$A$2:$M$21,8,FALSE))</f>
        <v>31</v>
      </c>
      <c r="I475" s="275">
        <f>IF(ISERROR(VLOOKUP(Salidas!$A475,Inventario!$A$2:$M$21,9,FALSE)),,VLOOKUP(Salidas!$A475,Inventario!$A$2:$M$21,9,FALSE))</f>
        <v>31</v>
      </c>
      <c r="J475" s="269">
        <v>44670</v>
      </c>
      <c r="K475" s="62" t="s">
        <v>201</v>
      </c>
      <c r="L475" s="270">
        <f>IF(ISERROR(VLOOKUP(Salidas!$K475,Entradas!$H$1:$I$412,2,FALSE)),"",VLOOKUP(Salidas!$K475,Entradas!$H$1:$I$412,2,FALSE))</f>
        <v>44926</v>
      </c>
      <c r="M475" s="63">
        <v>1</v>
      </c>
      <c r="N475" s="276" t="s">
        <v>375</v>
      </c>
      <c r="O475" s="275">
        <f>IF(Salidas!$N475="Particular",VLOOKUP(Salidas!$A475,'PPTO Conservador'!$D$1:$L$26,8,0),IF(Salidas!$N475="Complementario",VLOOKUP(Salidas!$A475,'PPTO Conservador'!$D$1:$L$26,9,FALSE),))</f>
        <v>65000</v>
      </c>
      <c r="P475" s="275">
        <f>Salidas!$M475*Salidas!$I475</f>
        <v>31</v>
      </c>
      <c r="Q475" s="275">
        <f>Salidas!$M475*Salidas!$O475</f>
        <v>65000</v>
      </c>
      <c r="R475" s="276"/>
      <c r="S475" s="64"/>
      <c r="T475" s="64"/>
      <c r="U475" s="64"/>
      <c r="V475" s="64"/>
      <c r="W475" s="64"/>
      <c r="X475" s="64"/>
      <c r="Y475" s="64"/>
      <c r="Z475" s="64"/>
    </row>
    <row r="476" spans="1:26" ht="15.75" customHeight="1">
      <c r="A476" s="57" t="s">
        <v>47</v>
      </c>
      <c r="B476" s="58" t="str">
        <f>IF(ISERROR(VLOOKUP(Salidas!$A476,Inventario!$A$2:$M$21,2,FALSE)),"",VLOOKUP(Salidas!$A476,Inventario!$A$2:$M$21,2,FALSE))</f>
        <v>Nimenrix</v>
      </c>
      <c r="C476" s="58" t="str">
        <f>IF(ISERROR(VLOOKUP(Salidas!$A476,Inventario!$A$2:$M$21,3,FALSE)),"",VLOOKUP(Salidas!$A476,Inventario!$A$2:$M$21,3,FALSE))</f>
        <v>Meningococo</v>
      </c>
      <c r="D476" s="59" t="str">
        <f>IF(ISERROR(VLOOKUP(Salidas!$A476,Inventario!$A$2:$M$21,4,FALSE)),"",VLOOKUP(Salidas!$A476,Inventario!$A$2:$M$21,4,FALSE))</f>
        <v>Cobo Medical</v>
      </c>
      <c r="E476" s="59" t="str">
        <f>IF(ISERROR(VLOOKUP(Salidas!$A476,Inventario!$A$2:$M$21,5,FALSE)),"",VLOOKUP(Salidas!$A476,Inventario!$A$2:$M$21,5,FALSE))</f>
        <v>Pfizer</v>
      </c>
      <c r="F476" s="60" t="str">
        <f>IF(ISERROR(VLOOKUP(Salidas!$A476,Inventario!$A$2:$M$21,6,FALSE)),"",VLOOKUP(Salidas!$A476,Inventario!$A$2:$M$21,6,FALSE))</f>
        <v>3904</v>
      </c>
      <c r="G476" s="274">
        <f>IF(ISERROR(VLOOKUP(Salidas!$A476,Inventario!$A$2:$M$21,7,FALSE)),,VLOOKUP(Salidas!$A476,Inventario!$A$2:$M$21,7,FALSE))</f>
        <v>1</v>
      </c>
      <c r="H476" s="275">
        <f>IF(ISERROR(VLOOKUP(Salidas!$A476,Inventario!$A$2:$M$21,8,FALSE)),,VLOOKUP(Salidas!$A476,Inventario!$A$2:$M$21,8,FALSE))</f>
        <v>427</v>
      </c>
      <c r="I476" s="275">
        <f>IF(ISERROR(VLOOKUP(Salidas!$A476,Inventario!$A$2:$M$21,9,FALSE)),,VLOOKUP(Salidas!$A476,Inventario!$A$2:$M$21,9,FALSE))</f>
        <v>427</v>
      </c>
      <c r="J476" s="269">
        <v>44670</v>
      </c>
      <c r="K476" s="62" t="s">
        <v>173</v>
      </c>
      <c r="L476" s="270">
        <f>IF(ISERROR(VLOOKUP(Salidas!$K476,Entradas!$H$1:$I$412,2,FALSE)),"",VLOOKUP(Salidas!$K476,Entradas!$H$1:$I$412,2,FALSE))</f>
        <v>45077</v>
      </c>
      <c r="M476" s="63">
        <v>1</v>
      </c>
      <c r="N476" s="276" t="s">
        <v>375</v>
      </c>
      <c r="O476" s="275">
        <f>IF(Salidas!$N476="Particular",VLOOKUP(Salidas!$A476,'PPTO Conservador'!$D$1:$L$26,8,0),IF(Salidas!$N476="Complementario",VLOOKUP(Salidas!$A476,'PPTO Conservador'!$D$1:$L$26,9,FALSE),))</f>
        <v>200000</v>
      </c>
      <c r="P476" s="275">
        <f>Salidas!$M476*Salidas!$I476</f>
        <v>427</v>
      </c>
      <c r="Q476" s="275">
        <f>Salidas!$M476*Salidas!$O476</f>
        <v>200000</v>
      </c>
      <c r="R476" s="276"/>
      <c r="S476" s="64"/>
      <c r="T476" s="64"/>
      <c r="U476" s="64"/>
      <c r="V476" s="64"/>
      <c r="W476" s="64"/>
      <c r="X476" s="64"/>
      <c r="Y476" s="64"/>
      <c r="Z476" s="64"/>
    </row>
    <row r="477" spans="1:26" ht="15.75" customHeight="1">
      <c r="A477" s="57" t="s">
        <v>47</v>
      </c>
      <c r="B477" s="58" t="str">
        <f>IF(ISERROR(VLOOKUP(Salidas!$A477,Inventario!$A$2:$M$21,2,FALSE)),"",VLOOKUP(Salidas!$A477,Inventario!$A$2:$M$21,2,FALSE))</f>
        <v>Nimenrix</v>
      </c>
      <c r="C477" s="58" t="str">
        <f>IF(ISERROR(VLOOKUP(Salidas!$A477,Inventario!$A$2:$M$21,3,FALSE)),"",VLOOKUP(Salidas!$A477,Inventario!$A$2:$M$21,3,FALSE))</f>
        <v>Meningococo</v>
      </c>
      <c r="D477" s="59" t="str">
        <f>IF(ISERROR(VLOOKUP(Salidas!$A477,Inventario!$A$2:$M$21,4,FALSE)),"",VLOOKUP(Salidas!$A477,Inventario!$A$2:$M$21,4,FALSE))</f>
        <v>Cobo Medical</v>
      </c>
      <c r="E477" s="59" t="str">
        <f>IF(ISERROR(VLOOKUP(Salidas!$A477,Inventario!$A$2:$M$21,5,FALSE)),"",VLOOKUP(Salidas!$A477,Inventario!$A$2:$M$21,5,FALSE))</f>
        <v>Pfizer</v>
      </c>
      <c r="F477" s="60" t="str">
        <f>IF(ISERROR(VLOOKUP(Salidas!$A477,Inventario!$A$2:$M$21,6,FALSE)),"",VLOOKUP(Salidas!$A477,Inventario!$A$2:$M$21,6,FALSE))</f>
        <v>3904</v>
      </c>
      <c r="G477" s="274">
        <f>IF(ISERROR(VLOOKUP(Salidas!$A477,Inventario!$A$2:$M$21,7,FALSE)),,VLOOKUP(Salidas!$A477,Inventario!$A$2:$M$21,7,FALSE))</f>
        <v>1</v>
      </c>
      <c r="H477" s="275">
        <f>IF(ISERROR(VLOOKUP(Salidas!$A477,Inventario!$A$2:$M$21,8,FALSE)),,VLOOKUP(Salidas!$A477,Inventario!$A$2:$M$21,8,FALSE))</f>
        <v>427</v>
      </c>
      <c r="I477" s="275">
        <f>IF(ISERROR(VLOOKUP(Salidas!$A477,Inventario!$A$2:$M$21,9,FALSE)),,VLOOKUP(Salidas!$A477,Inventario!$A$2:$M$21,9,FALSE))</f>
        <v>427</v>
      </c>
      <c r="J477" s="269">
        <v>44670</v>
      </c>
      <c r="K477" s="62" t="s">
        <v>173</v>
      </c>
      <c r="L477" s="270">
        <f>IF(ISERROR(VLOOKUP(Salidas!$K477,Entradas!$H$1:$I$412,2,FALSE)),"",VLOOKUP(Salidas!$K477,Entradas!$H$1:$I$412,2,FALSE))</f>
        <v>45077</v>
      </c>
      <c r="M477" s="63">
        <v>1</v>
      </c>
      <c r="N477" s="276" t="s">
        <v>375</v>
      </c>
      <c r="O477" s="275">
        <f>IF(Salidas!$N477="Particular",VLOOKUP(Salidas!$A477,'PPTO Conservador'!$D$1:$L$26,8,0),IF(Salidas!$N477="Complementario",VLOOKUP(Salidas!$A477,'PPTO Conservador'!$D$1:$L$26,9,FALSE),))</f>
        <v>200000</v>
      </c>
      <c r="P477" s="275">
        <f>Salidas!$M477*Salidas!$I477</f>
        <v>427</v>
      </c>
      <c r="Q477" s="275">
        <f>Salidas!$M477*Salidas!$O477</f>
        <v>200000</v>
      </c>
      <c r="R477" s="276"/>
      <c r="S477" s="64"/>
      <c r="T477" s="64"/>
      <c r="U477" s="64"/>
      <c r="V477" s="64"/>
      <c r="W477" s="64"/>
      <c r="X477" s="64"/>
      <c r="Y477" s="64"/>
      <c r="Z477" s="64"/>
    </row>
    <row r="478" spans="1:26" ht="15.75" customHeight="1">
      <c r="A478" s="57" t="s">
        <v>118</v>
      </c>
      <c r="B478" s="58" t="str">
        <f>IF(ISERROR(VLOOKUP(Salidas!$A478,Inventario!$A$2:$M$21,2,FALSE)),"",VLOOKUP(Salidas!$A478,Inventario!$A$2:$M$21,2,FALSE))</f>
        <v>Varivax</v>
      </c>
      <c r="C478" s="58" t="str">
        <f>IF(ISERROR(VLOOKUP(Salidas!$A478,Inventario!$A$2:$M$21,3,FALSE)),"",VLOOKUP(Salidas!$A478,Inventario!$A$2:$M$21,3,FALSE))</f>
        <v>Varicela</v>
      </c>
      <c r="D478" s="59" t="str">
        <f>IF(ISERROR(VLOOKUP(Salidas!$A478,Inventario!$A$2:$M$21,4,FALSE)),"",VLOOKUP(Salidas!$A478,Inventario!$A$2:$M$21,4,FALSE))</f>
        <v>IPS FARALLONES</v>
      </c>
      <c r="E478" s="59" t="str">
        <f>IF(ISERROR(VLOOKUP(Salidas!$A478,Inventario!$A$2:$M$21,5,FALSE)),"",VLOOKUP(Salidas!$A478,Inventario!$A$2:$M$21,5,FALSE))</f>
        <v>Merck</v>
      </c>
      <c r="F478" s="60" t="str">
        <f>IF(ISERROR(VLOOKUP(Salidas!$A478,Inventario!$A$2:$M$21,6,FALSE)),"",VLOOKUP(Salidas!$A478,Inventario!$A$2:$M$21,6,FALSE))</f>
        <v>4500</v>
      </c>
      <c r="G478" s="274">
        <f>IF(ISERROR(VLOOKUP(Salidas!$A478,Inventario!$A$2:$M$21,7,FALSE)),,VLOOKUP(Salidas!$A478,Inventario!$A$2:$M$21,7,FALSE))</f>
        <v>1</v>
      </c>
      <c r="H478" s="275">
        <f>IF(ISERROR(VLOOKUP(Salidas!$A478,Inventario!$A$2:$M$21,8,FALSE)),,VLOOKUP(Salidas!$A478,Inventario!$A$2:$M$21,8,FALSE))</f>
        <v>47</v>
      </c>
      <c r="I478" s="275">
        <f>IF(ISERROR(VLOOKUP(Salidas!$A478,Inventario!$A$2:$M$21,9,FALSE)),,VLOOKUP(Salidas!$A478,Inventario!$A$2:$M$21,9,FALSE))</f>
        <v>47</v>
      </c>
      <c r="J478" s="269">
        <v>44670</v>
      </c>
      <c r="K478" s="62" t="s">
        <v>186</v>
      </c>
      <c r="L478" s="270">
        <f>IF(ISERROR(VLOOKUP(Salidas!$K478,Entradas!$H$1:$I$412,2,FALSE)),"",VLOOKUP(Salidas!$K478,Entradas!$H$1:$I$412,2,FALSE))</f>
        <v>45169</v>
      </c>
      <c r="M478" s="63">
        <v>1</v>
      </c>
      <c r="N478" s="276" t="s">
        <v>375</v>
      </c>
      <c r="O478" s="275">
        <f>IF(Salidas!$N478="Particular",VLOOKUP(Salidas!$A478,'PPTO Conservador'!$D$1:$L$26,8,0),IF(Salidas!$N478="Complementario",VLOOKUP(Salidas!$A478,'PPTO Conservador'!$D$1:$L$26,9,FALSE),))</f>
        <v>160000</v>
      </c>
      <c r="P478" s="275">
        <f>Salidas!$M478*Salidas!$I478</f>
        <v>47</v>
      </c>
      <c r="Q478" s="275">
        <f>Salidas!$M478*Salidas!$O478</f>
        <v>160000</v>
      </c>
      <c r="R478" s="276"/>
      <c r="S478" s="64"/>
      <c r="T478" s="64"/>
      <c r="U478" s="64"/>
      <c r="V478" s="64"/>
      <c r="W478" s="64"/>
      <c r="X478" s="64"/>
      <c r="Y478" s="64"/>
      <c r="Z478" s="64"/>
    </row>
    <row r="479" spans="1:26" ht="15.75" customHeight="1">
      <c r="A479" s="57" t="s">
        <v>47</v>
      </c>
      <c r="B479" s="58" t="str">
        <f>IF(ISERROR(VLOOKUP(Salidas!$A479,Inventario!$A$2:$M$21,2,FALSE)),"",VLOOKUP(Salidas!$A479,Inventario!$A$2:$M$21,2,FALSE))</f>
        <v>Nimenrix</v>
      </c>
      <c r="C479" s="58" t="str">
        <f>IF(ISERROR(VLOOKUP(Salidas!$A479,Inventario!$A$2:$M$21,3,FALSE)),"",VLOOKUP(Salidas!$A479,Inventario!$A$2:$M$21,3,FALSE))</f>
        <v>Meningococo</v>
      </c>
      <c r="D479" s="59" t="str">
        <f>IF(ISERROR(VLOOKUP(Salidas!$A479,Inventario!$A$2:$M$21,4,FALSE)),"",VLOOKUP(Salidas!$A479,Inventario!$A$2:$M$21,4,FALSE))</f>
        <v>Cobo Medical</v>
      </c>
      <c r="E479" s="59" t="str">
        <f>IF(ISERROR(VLOOKUP(Salidas!$A479,Inventario!$A$2:$M$21,5,FALSE)),"",VLOOKUP(Salidas!$A479,Inventario!$A$2:$M$21,5,FALSE))</f>
        <v>Pfizer</v>
      </c>
      <c r="F479" s="60" t="str">
        <f>IF(ISERROR(VLOOKUP(Salidas!$A479,Inventario!$A$2:$M$21,6,FALSE)),"",VLOOKUP(Salidas!$A479,Inventario!$A$2:$M$21,6,FALSE))</f>
        <v>3904</v>
      </c>
      <c r="G479" s="274">
        <f>IF(ISERROR(VLOOKUP(Salidas!$A479,Inventario!$A$2:$M$21,7,FALSE)),,VLOOKUP(Salidas!$A479,Inventario!$A$2:$M$21,7,FALSE))</f>
        <v>1</v>
      </c>
      <c r="H479" s="275">
        <f>IF(ISERROR(VLOOKUP(Salidas!$A479,Inventario!$A$2:$M$21,8,FALSE)),,VLOOKUP(Salidas!$A479,Inventario!$A$2:$M$21,8,FALSE))</f>
        <v>427</v>
      </c>
      <c r="I479" s="275">
        <f>IF(ISERROR(VLOOKUP(Salidas!$A479,Inventario!$A$2:$M$21,9,FALSE)),,VLOOKUP(Salidas!$A479,Inventario!$A$2:$M$21,9,FALSE))</f>
        <v>427</v>
      </c>
      <c r="J479" s="269">
        <v>44670</v>
      </c>
      <c r="K479" s="62" t="s">
        <v>173</v>
      </c>
      <c r="L479" s="270">
        <f>IF(ISERROR(VLOOKUP(Salidas!$K479,Entradas!$H$1:$I$412,2,FALSE)),"",VLOOKUP(Salidas!$K479,Entradas!$H$1:$I$412,2,FALSE))</f>
        <v>45077</v>
      </c>
      <c r="M479" s="63">
        <v>1</v>
      </c>
      <c r="N479" s="276" t="s">
        <v>1928</v>
      </c>
      <c r="O479" s="275">
        <f>IF(Salidas!$N479="Particular",VLOOKUP(Salidas!$A479,'PPTO Conservador'!$D$1:$L$26,8,0),IF(Salidas!$N479="Complementario",VLOOKUP(Salidas!$A479,'PPTO Conservador'!$D$1:$L$26,9,FALSE),))</f>
        <v>170000</v>
      </c>
      <c r="P479" s="275">
        <f>Salidas!$M479*Salidas!$I479</f>
        <v>427</v>
      </c>
      <c r="Q479" s="275">
        <f>Salidas!$M479*Salidas!$O479</f>
        <v>170000</v>
      </c>
      <c r="R479" s="276"/>
      <c r="S479" s="64"/>
      <c r="T479" s="64"/>
      <c r="U479" s="64"/>
      <c r="V479" s="64"/>
      <c r="W479" s="64"/>
      <c r="X479" s="64"/>
      <c r="Y479" s="64"/>
      <c r="Z479" s="64"/>
    </row>
    <row r="480" spans="1:26" ht="15.75" customHeight="1">
      <c r="A480" s="57" t="s">
        <v>93</v>
      </c>
      <c r="B480" s="58" t="str">
        <f>IF(ISERROR(VLOOKUP(Salidas!$A480,Inventario!$A$2:$M$21,2,FALSE)),"",VLOOKUP(Salidas!$A480,Inventario!$A$2:$M$21,2,FALSE))</f>
        <v>Vaxigrip</v>
      </c>
      <c r="C480" s="58" t="str">
        <f>IF(ISERROR(VLOOKUP(Salidas!$A480,Inventario!$A$2:$M$21,3,FALSE)),"",VLOOKUP(Salidas!$A480,Inventario!$A$2:$M$21,3,FALSE))</f>
        <v>Influenza</v>
      </c>
      <c r="D480" s="59" t="str">
        <f>IF(ISERROR(VLOOKUP(Salidas!$A480,Inventario!$A$2:$M$21,4,FALSE)),"",VLOOKUP(Salidas!$A480,Inventario!$A$2:$M$21,4,FALSE))</f>
        <v>IPS FARALLONES</v>
      </c>
      <c r="E480" s="59" t="str">
        <f>IF(ISERROR(VLOOKUP(Salidas!$A480,Inventario!$A$2:$M$21,5,FALSE)),"",VLOOKUP(Salidas!$A480,Inventario!$A$2:$M$21,5,FALSE))</f>
        <v>Sanofi</v>
      </c>
      <c r="F480" s="60" t="str">
        <f>IF(ISERROR(VLOOKUP(Salidas!$A480,Inventario!$A$2:$M$21,6,FALSE)),"",VLOOKUP(Salidas!$A480,Inventario!$A$2:$M$21,6,FALSE))</f>
        <v>2603</v>
      </c>
      <c r="G480" s="274">
        <f>IF(ISERROR(VLOOKUP(Salidas!$A480,Inventario!$A$2:$M$21,7,FALSE)),,VLOOKUP(Salidas!$A480,Inventario!$A$2:$M$21,7,FALSE))</f>
        <v>1</v>
      </c>
      <c r="H480" s="275">
        <f>IF(ISERROR(VLOOKUP(Salidas!$A480,Inventario!$A$2:$M$21,8,FALSE)),,VLOOKUP(Salidas!$A480,Inventario!$A$2:$M$21,8,FALSE))</f>
        <v>31</v>
      </c>
      <c r="I480" s="275">
        <f>IF(ISERROR(VLOOKUP(Salidas!$A480,Inventario!$A$2:$M$21,9,FALSE)),,VLOOKUP(Salidas!$A480,Inventario!$A$2:$M$21,9,FALSE))</f>
        <v>31</v>
      </c>
      <c r="J480" s="269">
        <v>44671</v>
      </c>
      <c r="K480" s="62" t="s">
        <v>201</v>
      </c>
      <c r="L480" s="270">
        <f>IF(ISERROR(VLOOKUP(Salidas!$K480,Entradas!$H$1:$I$412,2,FALSE)),"",VLOOKUP(Salidas!$K480,Entradas!$H$1:$I$412,2,FALSE))</f>
        <v>44926</v>
      </c>
      <c r="M480" s="63">
        <v>1</v>
      </c>
      <c r="N480" s="276" t="s">
        <v>375</v>
      </c>
      <c r="O480" s="275">
        <f>IF(Salidas!$N480="Particular",VLOOKUP(Salidas!$A480,'PPTO Conservador'!$D$1:$L$26,8,0),IF(Salidas!$N480="Complementario",VLOOKUP(Salidas!$A480,'PPTO Conservador'!$D$1:$L$26,9,FALSE),))</f>
        <v>65000</v>
      </c>
      <c r="P480" s="275">
        <f>Salidas!$M480*Salidas!$I480</f>
        <v>31</v>
      </c>
      <c r="Q480" s="275">
        <f>Salidas!$M480*Salidas!$O480</f>
        <v>65000</v>
      </c>
      <c r="R480" s="276"/>
      <c r="S480" s="64"/>
      <c r="T480" s="64"/>
      <c r="U480" s="64"/>
      <c r="V480" s="64"/>
      <c r="W480" s="64"/>
      <c r="X480" s="64"/>
      <c r="Y480" s="64"/>
      <c r="Z480" s="64"/>
    </row>
    <row r="481" spans="1:26" ht="15.75" customHeight="1">
      <c r="A481" s="57" t="s">
        <v>77</v>
      </c>
      <c r="B481" s="58" t="str">
        <f>IF(ISERROR(VLOOKUP(Salidas!$A481,Inventario!$A$2:$M$21,2,FALSE)),"",VLOOKUP(Salidas!$A481,Inventario!$A$2:$M$21,2,FALSE))</f>
        <v>Hexaxim</v>
      </c>
      <c r="C481" s="58" t="str">
        <f>IF(ISERROR(VLOOKUP(Salidas!$A481,Inventario!$A$2:$M$21,3,FALSE)),"",VLOOKUP(Salidas!$A481,Inventario!$A$2:$M$21,3,FALSE))</f>
        <v>DPAT + VPI + HIB + HB</v>
      </c>
      <c r="D481" s="59" t="str">
        <f>IF(ISERROR(VLOOKUP(Salidas!$A481,Inventario!$A$2:$M$21,4,FALSE)),"",VLOOKUP(Salidas!$A481,Inventario!$A$2:$M$21,4,FALSE))</f>
        <v>IPS FARALLONES</v>
      </c>
      <c r="E481" s="59" t="str">
        <f>IF(ISERROR(VLOOKUP(Salidas!$A481,Inventario!$A$2:$M$21,5,FALSE)),"",VLOOKUP(Salidas!$A481,Inventario!$A$2:$M$21,5,FALSE))</f>
        <v>Sanofi</v>
      </c>
      <c r="F481" s="60" t="str">
        <f>IF(ISERROR(VLOOKUP(Salidas!$A481,Inventario!$A$2:$M$21,6,FALSE)),"",VLOOKUP(Salidas!$A481,Inventario!$A$2:$M$21,6,FALSE))</f>
        <v>3800</v>
      </c>
      <c r="G481" s="274">
        <f>IF(ISERROR(VLOOKUP(Salidas!$A481,Inventario!$A$2:$M$21,7,FALSE)),,VLOOKUP(Salidas!$A481,Inventario!$A$2:$M$21,7,FALSE))</f>
        <v>1</v>
      </c>
      <c r="H481" s="275">
        <f>IF(ISERROR(VLOOKUP(Salidas!$A481,Inventario!$A$2:$M$21,8,FALSE)),,VLOOKUP(Salidas!$A481,Inventario!$A$2:$M$21,8,FALSE))</f>
        <v>127</v>
      </c>
      <c r="I481" s="275">
        <f>IF(ISERROR(VLOOKUP(Salidas!$A481,Inventario!$A$2:$M$21,9,FALSE)),,VLOOKUP(Salidas!$A481,Inventario!$A$2:$M$21,9,FALSE))</f>
        <v>127</v>
      </c>
      <c r="J481" s="269">
        <v>44671</v>
      </c>
      <c r="K481" s="62" t="s">
        <v>198</v>
      </c>
      <c r="L481" s="270">
        <f>IF(ISERROR(VLOOKUP(Salidas!$K481,Entradas!$H$1:$I$412,2,FALSE)),"",VLOOKUP(Salidas!$K481,Entradas!$H$1:$I$412,2,FALSE))</f>
        <v>45130</v>
      </c>
      <c r="M481" s="63">
        <v>1</v>
      </c>
      <c r="N481" s="276" t="s">
        <v>1928</v>
      </c>
      <c r="O481" s="275">
        <f>IF(Salidas!$N481="Particular",VLOOKUP(Salidas!$A481,'PPTO Conservador'!$D$1:$L$26,8,0),IF(Salidas!$N481="Complementario",VLOOKUP(Salidas!$A481,'PPTO Conservador'!$D$1:$L$26,9,FALSE),))</f>
        <v>210000</v>
      </c>
      <c r="P481" s="275">
        <f>Salidas!$M481*Salidas!$I481</f>
        <v>127</v>
      </c>
      <c r="Q481" s="275">
        <f>Salidas!$M481*Salidas!$O481</f>
        <v>210000</v>
      </c>
      <c r="R481" s="276"/>
      <c r="S481" s="64"/>
      <c r="T481" s="64"/>
      <c r="U481" s="64"/>
      <c r="V481" s="64"/>
      <c r="W481" s="64"/>
      <c r="X481" s="64"/>
      <c r="Y481" s="64"/>
      <c r="Z481" s="64"/>
    </row>
    <row r="482" spans="1:26" ht="15.75" customHeight="1">
      <c r="A482" s="57" t="s">
        <v>93</v>
      </c>
      <c r="B482" s="58" t="str">
        <f>IF(ISERROR(VLOOKUP(Salidas!$A482,Inventario!$A$2:$M$21,2,FALSE)),"",VLOOKUP(Salidas!$A482,Inventario!$A$2:$M$21,2,FALSE))</f>
        <v>Vaxigrip</v>
      </c>
      <c r="C482" s="58" t="str">
        <f>IF(ISERROR(VLOOKUP(Salidas!$A482,Inventario!$A$2:$M$21,3,FALSE)),"",VLOOKUP(Salidas!$A482,Inventario!$A$2:$M$21,3,FALSE))</f>
        <v>Influenza</v>
      </c>
      <c r="D482" s="59" t="str">
        <f>IF(ISERROR(VLOOKUP(Salidas!$A482,Inventario!$A$2:$M$21,4,FALSE)),"",VLOOKUP(Salidas!$A482,Inventario!$A$2:$M$21,4,FALSE))</f>
        <v>IPS FARALLONES</v>
      </c>
      <c r="E482" s="59" t="str">
        <f>IF(ISERROR(VLOOKUP(Salidas!$A482,Inventario!$A$2:$M$21,5,FALSE)),"",VLOOKUP(Salidas!$A482,Inventario!$A$2:$M$21,5,FALSE))</f>
        <v>Sanofi</v>
      </c>
      <c r="F482" s="60" t="str">
        <f>IF(ISERROR(VLOOKUP(Salidas!$A482,Inventario!$A$2:$M$21,6,FALSE)),"",VLOOKUP(Salidas!$A482,Inventario!$A$2:$M$21,6,FALSE))</f>
        <v>2603</v>
      </c>
      <c r="G482" s="274">
        <f>IF(ISERROR(VLOOKUP(Salidas!$A482,Inventario!$A$2:$M$21,7,FALSE)),,VLOOKUP(Salidas!$A482,Inventario!$A$2:$M$21,7,FALSE))</f>
        <v>1</v>
      </c>
      <c r="H482" s="275">
        <f>IF(ISERROR(VLOOKUP(Salidas!$A482,Inventario!$A$2:$M$21,8,FALSE)),,VLOOKUP(Salidas!$A482,Inventario!$A$2:$M$21,8,FALSE))</f>
        <v>31</v>
      </c>
      <c r="I482" s="275">
        <f>IF(ISERROR(VLOOKUP(Salidas!$A482,Inventario!$A$2:$M$21,9,FALSE)),,VLOOKUP(Salidas!$A482,Inventario!$A$2:$M$21,9,FALSE))</f>
        <v>31</v>
      </c>
      <c r="J482" s="269">
        <v>44671</v>
      </c>
      <c r="K482" s="62" t="s">
        <v>201</v>
      </c>
      <c r="L482" s="270">
        <f>IF(ISERROR(VLOOKUP(Salidas!$K482,Entradas!$H$1:$I$412,2,FALSE)),"",VLOOKUP(Salidas!$K482,Entradas!$H$1:$I$412,2,FALSE))</f>
        <v>44926</v>
      </c>
      <c r="M482" s="63">
        <v>1</v>
      </c>
      <c r="N482" s="276" t="s">
        <v>1928</v>
      </c>
      <c r="O482" s="275">
        <f>IF(Salidas!$N482="Particular",VLOOKUP(Salidas!$A482,'PPTO Conservador'!$D$1:$L$26,8,0),IF(Salidas!$N482="Complementario",VLOOKUP(Salidas!$A482,'PPTO Conservador'!$D$1:$L$26,9,FALSE),))</f>
        <v>60000</v>
      </c>
      <c r="P482" s="275">
        <f>Salidas!$M482*Salidas!$I482</f>
        <v>31</v>
      </c>
      <c r="Q482" s="275">
        <f>Salidas!$M482*Salidas!$O482</f>
        <v>60000</v>
      </c>
      <c r="R482" s="276"/>
      <c r="S482" s="64"/>
      <c r="T482" s="64"/>
      <c r="U482" s="64"/>
      <c r="V482" s="64"/>
      <c r="W482" s="64"/>
      <c r="X482" s="64"/>
      <c r="Y482" s="64"/>
      <c r="Z482" s="64"/>
    </row>
    <row r="483" spans="1:26" ht="15.75" customHeight="1">
      <c r="A483" s="57" t="s">
        <v>47</v>
      </c>
      <c r="B483" s="58" t="str">
        <f>IF(ISERROR(VLOOKUP(Salidas!$A483,Inventario!$A$2:$M$21,2,FALSE)),"",VLOOKUP(Salidas!$A483,Inventario!$A$2:$M$21,2,FALSE))</f>
        <v>Nimenrix</v>
      </c>
      <c r="C483" s="58" t="str">
        <f>IF(ISERROR(VLOOKUP(Salidas!$A483,Inventario!$A$2:$M$21,3,FALSE)),"",VLOOKUP(Salidas!$A483,Inventario!$A$2:$M$21,3,FALSE))</f>
        <v>Meningococo</v>
      </c>
      <c r="D483" s="59" t="str">
        <f>IF(ISERROR(VLOOKUP(Salidas!$A483,Inventario!$A$2:$M$21,4,FALSE)),"",VLOOKUP(Salidas!$A483,Inventario!$A$2:$M$21,4,FALSE))</f>
        <v>Cobo Medical</v>
      </c>
      <c r="E483" s="59" t="str">
        <f>IF(ISERROR(VLOOKUP(Salidas!$A483,Inventario!$A$2:$M$21,5,FALSE)),"",VLOOKUP(Salidas!$A483,Inventario!$A$2:$M$21,5,FALSE))</f>
        <v>Pfizer</v>
      </c>
      <c r="F483" s="60" t="str">
        <f>IF(ISERROR(VLOOKUP(Salidas!$A483,Inventario!$A$2:$M$21,6,FALSE)),"",VLOOKUP(Salidas!$A483,Inventario!$A$2:$M$21,6,FALSE))</f>
        <v>3904</v>
      </c>
      <c r="G483" s="274">
        <f>IF(ISERROR(VLOOKUP(Salidas!$A483,Inventario!$A$2:$M$21,7,FALSE)),,VLOOKUP(Salidas!$A483,Inventario!$A$2:$M$21,7,FALSE))</f>
        <v>1</v>
      </c>
      <c r="H483" s="275">
        <f>IF(ISERROR(VLOOKUP(Salidas!$A483,Inventario!$A$2:$M$21,8,FALSE)),,VLOOKUP(Salidas!$A483,Inventario!$A$2:$M$21,8,FALSE))</f>
        <v>427</v>
      </c>
      <c r="I483" s="275">
        <f>IF(ISERROR(VLOOKUP(Salidas!$A483,Inventario!$A$2:$M$21,9,FALSE)),,VLOOKUP(Salidas!$A483,Inventario!$A$2:$M$21,9,FALSE))</f>
        <v>427</v>
      </c>
      <c r="J483" s="269">
        <v>44671</v>
      </c>
      <c r="K483" s="62" t="s">
        <v>173</v>
      </c>
      <c r="L483" s="270">
        <f>IF(ISERROR(VLOOKUP(Salidas!$K483,Entradas!$H$1:$I$412,2,FALSE)),"",VLOOKUP(Salidas!$K483,Entradas!$H$1:$I$412,2,FALSE))</f>
        <v>45077</v>
      </c>
      <c r="M483" s="63">
        <v>1</v>
      </c>
      <c r="N483" s="276" t="s">
        <v>1928</v>
      </c>
      <c r="O483" s="275">
        <f>IF(Salidas!$N483="Particular",VLOOKUP(Salidas!$A483,'PPTO Conservador'!$D$1:$L$26,8,0),IF(Salidas!$N483="Complementario",VLOOKUP(Salidas!$A483,'PPTO Conservador'!$D$1:$L$26,9,FALSE),))</f>
        <v>170000</v>
      </c>
      <c r="P483" s="275">
        <f>Salidas!$M483*Salidas!$I483</f>
        <v>427</v>
      </c>
      <c r="Q483" s="275">
        <f>Salidas!$M483*Salidas!$O483</f>
        <v>170000</v>
      </c>
      <c r="R483" s="276"/>
      <c r="S483" s="64"/>
      <c r="T483" s="64"/>
      <c r="U483" s="64"/>
      <c r="V483" s="64"/>
      <c r="W483" s="64"/>
      <c r="X483" s="64"/>
      <c r="Y483" s="64"/>
      <c r="Z483" s="64"/>
    </row>
    <row r="484" spans="1:26" ht="15.75" customHeight="1">
      <c r="A484" s="57" t="s">
        <v>93</v>
      </c>
      <c r="B484" s="58" t="str">
        <f>IF(ISERROR(VLOOKUP(Salidas!$A484,Inventario!$A$2:$M$21,2,FALSE)),"",VLOOKUP(Salidas!$A484,Inventario!$A$2:$M$21,2,FALSE))</f>
        <v>Vaxigrip</v>
      </c>
      <c r="C484" s="58" t="str">
        <f>IF(ISERROR(VLOOKUP(Salidas!$A484,Inventario!$A$2:$M$21,3,FALSE)),"",VLOOKUP(Salidas!$A484,Inventario!$A$2:$M$21,3,FALSE))</f>
        <v>Influenza</v>
      </c>
      <c r="D484" s="59" t="str">
        <f>IF(ISERROR(VLOOKUP(Salidas!$A484,Inventario!$A$2:$M$21,4,FALSE)),"",VLOOKUP(Salidas!$A484,Inventario!$A$2:$M$21,4,FALSE))</f>
        <v>IPS FARALLONES</v>
      </c>
      <c r="E484" s="59" t="str">
        <f>IF(ISERROR(VLOOKUP(Salidas!$A484,Inventario!$A$2:$M$21,5,FALSE)),"",VLOOKUP(Salidas!$A484,Inventario!$A$2:$M$21,5,FALSE))</f>
        <v>Sanofi</v>
      </c>
      <c r="F484" s="60" t="str">
        <f>IF(ISERROR(VLOOKUP(Salidas!$A484,Inventario!$A$2:$M$21,6,FALSE)),"",VLOOKUP(Salidas!$A484,Inventario!$A$2:$M$21,6,FALSE))</f>
        <v>2603</v>
      </c>
      <c r="G484" s="274">
        <f>IF(ISERROR(VLOOKUP(Salidas!$A484,Inventario!$A$2:$M$21,7,FALSE)),,VLOOKUP(Salidas!$A484,Inventario!$A$2:$M$21,7,FALSE))</f>
        <v>1</v>
      </c>
      <c r="H484" s="275">
        <f>IF(ISERROR(VLOOKUP(Salidas!$A484,Inventario!$A$2:$M$21,8,FALSE)),,VLOOKUP(Salidas!$A484,Inventario!$A$2:$M$21,8,FALSE))</f>
        <v>31</v>
      </c>
      <c r="I484" s="275">
        <f>IF(ISERROR(VLOOKUP(Salidas!$A484,Inventario!$A$2:$M$21,9,FALSE)),,VLOOKUP(Salidas!$A484,Inventario!$A$2:$M$21,9,FALSE))</f>
        <v>31</v>
      </c>
      <c r="J484" s="269">
        <v>44671</v>
      </c>
      <c r="K484" s="62" t="s">
        <v>201</v>
      </c>
      <c r="L484" s="270">
        <f>IF(ISERROR(VLOOKUP(Salidas!$K484,Entradas!$H$1:$I$412,2,FALSE)),"",VLOOKUP(Salidas!$K484,Entradas!$H$1:$I$412,2,FALSE))</f>
        <v>44926</v>
      </c>
      <c r="M484" s="63">
        <v>1</v>
      </c>
      <c r="N484" s="276" t="s">
        <v>1928</v>
      </c>
      <c r="O484" s="275">
        <f>IF(Salidas!$N484="Particular",VLOOKUP(Salidas!$A484,'PPTO Conservador'!$D$1:$L$26,8,0),IF(Salidas!$N484="Complementario",VLOOKUP(Salidas!$A484,'PPTO Conservador'!$D$1:$L$26,9,FALSE),))</f>
        <v>60000</v>
      </c>
      <c r="P484" s="275">
        <f>Salidas!$M484*Salidas!$I484</f>
        <v>31</v>
      </c>
      <c r="Q484" s="275">
        <f>Salidas!$M484*Salidas!$O484</f>
        <v>60000</v>
      </c>
      <c r="R484" s="276"/>
      <c r="S484" s="64"/>
      <c r="T484" s="64"/>
      <c r="U484" s="64"/>
      <c r="V484" s="64"/>
      <c r="W484" s="64"/>
      <c r="X484" s="64"/>
      <c r="Y484" s="64"/>
      <c r="Z484" s="64"/>
    </row>
    <row r="485" spans="1:26" ht="15.75" customHeight="1">
      <c r="A485" s="57" t="s">
        <v>93</v>
      </c>
      <c r="B485" s="58" t="str">
        <f>IF(ISERROR(VLOOKUP(Salidas!$A485,Inventario!$A$2:$M$21,2,FALSE)),"",VLOOKUP(Salidas!$A485,Inventario!$A$2:$M$21,2,FALSE))</f>
        <v>Vaxigrip</v>
      </c>
      <c r="C485" s="58" t="str">
        <f>IF(ISERROR(VLOOKUP(Salidas!$A485,Inventario!$A$2:$M$21,3,FALSE)),"",VLOOKUP(Salidas!$A485,Inventario!$A$2:$M$21,3,FALSE))</f>
        <v>Influenza</v>
      </c>
      <c r="D485" s="59" t="str">
        <f>IF(ISERROR(VLOOKUP(Salidas!$A485,Inventario!$A$2:$M$21,4,FALSE)),"",VLOOKUP(Salidas!$A485,Inventario!$A$2:$M$21,4,FALSE))</f>
        <v>IPS FARALLONES</v>
      </c>
      <c r="E485" s="59" t="str">
        <f>IF(ISERROR(VLOOKUP(Salidas!$A485,Inventario!$A$2:$M$21,5,FALSE)),"",VLOOKUP(Salidas!$A485,Inventario!$A$2:$M$21,5,FALSE))</f>
        <v>Sanofi</v>
      </c>
      <c r="F485" s="60" t="str">
        <f>IF(ISERROR(VLOOKUP(Salidas!$A485,Inventario!$A$2:$M$21,6,FALSE)),"",VLOOKUP(Salidas!$A485,Inventario!$A$2:$M$21,6,FALSE))</f>
        <v>2603</v>
      </c>
      <c r="G485" s="274">
        <f>IF(ISERROR(VLOOKUP(Salidas!$A485,Inventario!$A$2:$M$21,7,FALSE)),,VLOOKUP(Salidas!$A485,Inventario!$A$2:$M$21,7,FALSE))</f>
        <v>1</v>
      </c>
      <c r="H485" s="275">
        <f>IF(ISERROR(VLOOKUP(Salidas!$A485,Inventario!$A$2:$M$21,8,FALSE)),,VLOOKUP(Salidas!$A485,Inventario!$A$2:$M$21,8,FALSE))</f>
        <v>31</v>
      </c>
      <c r="I485" s="275">
        <f>IF(ISERROR(VLOOKUP(Salidas!$A485,Inventario!$A$2:$M$21,9,FALSE)),,VLOOKUP(Salidas!$A485,Inventario!$A$2:$M$21,9,FALSE))</f>
        <v>31</v>
      </c>
      <c r="J485" s="269">
        <v>44671</v>
      </c>
      <c r="K485" s="62" t="s">
        <v>201</v>
      </c>
      <c r="L485" s="270">
        <f>IF(ISERROR(VLOOKUP(Salidas!$K485,Entradas!$H$1:$I$412,2,FALSE)),"",VLOOKUP(Salidas!$K485,Entradas!$H$1:$I$412,2,FALSE))</f>
        <v>44926</v>
      </c>
      <c r="M485" s="63">
        <v>1</v>
      </c>
      <c r="N485" s="276" t="s">
        <v>1928</v>
      </c>
      <c r="O485" s="275">
        <f>IF(Salidas!$N485="Particular",VLOOKUP(Salidas!$A485,'PPTO Conservador'!$D$1:$L$26,8,0),IF(Salidas!$N485="Complementario",VLOOKUP(Salidas!$A485,'PPTO Conservador'!$D$1:$L$26,9,FALSE),))</f>
        <v>60000</v>
      </c>
      <c r="P485" s="275">
        <f>Salidas!$M485*Salidas!$I485</f>
        <v>31</v>
      </c>
      <c r="Q485" s="275">
        <f>Salidas!$M485*Salidas!$O485</f>
        <v>60000</v>
      </c>
      <c r="R485" s="276"/>
      <c r="S485" s="64"/>
      <c r="T485" s="64"/>
      <c r="U485" s="64"/>
      <c r="V485" s="64"/>
      <c r="W485" s="64"/>
      <c r="X485" s="64"/>
      <c r="Y485" s="64"/>
      <c r="Z485" s="64"/>
    </row>
    <row r="486" spans="1:26" ht="15.75" customHeight="1">
      <c r="A486" s="57" t="s">
        <v>47</v>
      </c>
      <c r="B486" s="58" t="str">
        <f>IF(ISERROR(VLOOKUP(Salidas!$A486,Inventario!$A$2:$M$21,2,FALSE)),"",VLOOKUP(Salidas!$A486,Inventario!$A$2:$M$21,2,FALSE))</f>
        <v>Nimenrix</v>
      </c>
      <c r="C486" s="58" t="str">
        <f>IF(ISERROR(VLOOKUP(Salidas!$A486,Inventario!$A$2:$M$21,3,FALSE)),"",VLOOKUP(Salidas!$A486,Inventario!$A$2:$M$21,3,FALSE))</f>
        <v>Meningococo</v>
      </c>
      <c r="D486" s="59" t="str">
        <f>IF(ISERROR(VLOOKUP(Salidas!$A486,Inventario!$A$2:$M$21,4,FALSE)),"",VLOOKUP(Salidas!$A486,Inventario!$A$2:$M$21,4,FALSE))</f>
        <v>Cobo Medical</v>
      </c>
      <c r="E486" s="59" t="str">
        <f>IF(ISERROR(VLOOKUP(Salidas!$A486,Inventario!$A$2:$M$21,5,FALSE)),"",VLOOKUP(Salidas!$A486,Inventario!$A$2:$M$21,5,FALSE))</f>
        <v>Pfizer</v>
      </c>
      <c r="F486" s="60" t="str">
        <f>IF(ISERROR(VLOOKUP(Salidas!$A486,Inventario!$A$2:$M$21,6,FALSE)),"",VLOOKUP(Salidas!$A486,Inventario!$A$2:$M$21,6,FALSE))</f>
        <v>3904</v>
      </c>
      <c r="G486" s="274">
        <f>IF(ISERROR(VLOOKUP(Salidas!$A486,Inventario!$A$2:$M$21,7,FALSE)),,VLOOKUP(Salidas!$A486,Inventario!$A$2:$M$21,7,FALSE))</f>
        <v>1</v>
      </c>
      <c r="H486" s="275">
        <f>IF(ISERROR(VLOOKUP(Salidas!$A486,Inventario!$A$2:$M$21,8,FALSE)),,VLOOKUP(Salidas!$A486,Inventario!$A$2:$M$21,8,FALSE))</f>
        <v>427</v>
      </c>
      <c r="I486" s="275">
        <f>IF(ISERROR(VLOOKUP(Salidas!$A486,Inventario!$A$2:$M$21,9,FALSE)),,VLOOKUP(Salidas!$A486,Inventario!$A$2:$M$21,9,FALSE))</f>
        <v>427</v>
      </c>
      <c r="J486" s="269">
        <v>44671</v>
      </c>
      <c r="K486" s="62" t="s">
        <v>173</v>
      </c>
      <c r="L486" s="270">
        <f>IF(ISERROR(VLOOKUP(Salidas!$K486,Entradas!$H$1:$I$412,2,FALSE)),"",VLOOKUP(Salidas!$K486,Entradas!$H$1:$I$412,2,FALSE))</f>
        <v>45077</v>
      </c>
      <c r="M486" s="63">
        <v>1</v>
      </c>
      <c r="N486" s="276" t="s">
        <v>375</v>
      </c>
      <c r="O486" s="275">
        <f>IF(Salidas!$N486="Particular",VLOOKUP(Salidas!$A486,'PPTO Conservador'!$D$1:$L$26,8,0),IF(Salidas!$N486="Complementario",VLOOKUP(Salidas!$A486,'PPTO Conservador'!$D$1:$L$26,9,FALSE),))</f>
        <v>200000</v>
      </c>
      <c r="P486" s="275">
        <f>Salidas!$M486*Salidas!$I486</f>
        <v>427</v>
      </c>
      <c r="Q486" s="275">
        <f>Salidas!$M486*Salidas!$O486</f>
        <v>200000</v>
      </c>
      <c r="R486" s="276"/>
      <c r="S486" s="64"/>
      <c r="T486" s="64"/>
      <c r="U486" s="64"/>
      <c r="V486" s="64"/>
      <c r="W486" s="64"/>
      <c r="X486" s="64"/>
      <c r="Y486" s="64"/>
      <c r="Z486" s="64"/>
    </row>
    <row r="487" spans="1:26" ht="15.75" customHeight="1">
      <c r="A487" s="57" t="s">
        <v>93</v>
      </c>
      <c r="B487" s="58" t="str">
        <f>IF(ISERROR(VLOOKUP(Salidas!$A487,Inventario!$A$2:$M$21,2,FALSE)),"",VLOOKUP(Salidas!$A487,Inventario!$A$2:$M$21,2,FALSE))</f>
        <v>Vaxigrip</v>
      </c>
      <c r="C487" s="58" t="str">
        <f>IF(ISERROR(VLOOKUP(Salidas!$A487,Inventario!$A$2:$M$21,3,FALSE)),"",VLOOKUP(Salidas!$A487,Inventario!$A$2:$M$21,3,FALSE))</f>
        <v>Influenza</v>
      </c>
      <c r="D487" s="59" t="str">
        <f>IF(ISERROR(VLOOKUP(Salidas!$A487,Inventario!$A$2:$M$21,4,FALSE)),"",VLOOKUP(Salidas!$A487,Inventario!$A$2:$M$21,4,FALSE))</f>
        <v>IPS FARALLONES</v>
      </c>
      <c r="E487" s="59" t="str">
        <f>IF(ISERROR(VLOOKUP(Salidas!$A487,Inventario!$A$2:$M$21,5,FALSE)),"",VLOOKUP(Salidas!$A487,Inventario!$A$2:$M$21,5,FALSE))</f>
        <v>Sanofi</v>
      </c>
      <c r="F487" s="60" t="str">
        <f>IF(ISERROR(VLOOKUP(Salidas!$A487,Inventario!$A$2:$M$21,6,FALSE)),"",VLOOKUP(Salidas!$A487,Inventario!$A$2:$M$21,6,FALSE))</f>
        <v>2603</v>
      </c>
      <c r="G487" s="274">
        <f>IF(ISERROR(VLOOKUP(Salidas!$A487,Inventario!$A$2:$M$21,7,FALSE)),,VLOOKUP(Salidas!$A487,Inventario!$A$2:$M$21,7,FALSE))</f>
        <v>1</v>
      </c>
      <c r="H487" s="275">
        <f>IF(ISERROR(VLOOKUP(Salidas!$A487,Inventario!$A$2:$M$21,8,FALSE)),,VLOOKUP(Salidas!$A487,Inventario!$A$2:$M$21,8,FALSE))</f>
        <v>31</v>
      </c>
      <c r="I487" s="275">
        <f>IF(ISERROR(VLOOKUP(Salidas!$A487,Inventario!$A$2:$M$21,9,FALSE)),,VLOOKUP(Salidas!$A487,Inventario!$A$2:$M$21,9,FALSE))</f>
        <v>31</v>
      </c>
      <c r="J487" s="269">
        <v>44671</v>
      </c>
      <c r="K487" s="62" t="s">
        <v>202</v>
      </c>
      <c r="L487" s="270">
        <f>IF(ISERROR(VLOOKUP(Salidas!$K487,Entradas!$H$1:$I$412,2,FALSE)),"",VLOOKUP(Salidas!$K487,Entradas!$H$1:$I$412,2,FALSE))</f>
        <v>44926</v>
      </c>
      <c r="M487" s="63">
        <v>1</v>
      </c>
      <c r="N487" s="276" t="s">
        <v>1928</v>
      </c>
      <c r="O487" s="275">
        <f>IF(Salidas!$N487="Particular",VLOOKUP(Salidas!$A487,'PPTO Conservador'!$D$1:$L$26,8,0),IF(Salidas!$N487="Complementario",VLOOKUP(Salidas!$A487,'PPTO Conservador'!$D$1:$L$26,9,FALSE),))</f>
        <v>60000</v>
      </c>
      <c r="P487" s="275">
        <f>Salidas!$M487*Salidas!$I487</f>
        <v>31</v>
      </c>
      <c r="Q487" s="275">
        <f>Salidas!$M487*Salidas!$O487</f>
        <v>60000</v>
      </c>
      <c r="R487" s="276"/>
      <c r="S487" s="64"/>
      <c r="T487" s="64"/>
      <c r="U487" s="64"/>
      <c r="V487" s="64"/>
      <c r="W487" s="64"/>
      <c r="X487" s="64"/>
      <c r="Y487" s="64"/>
      <c r="Z487" s="64"/>
    </row>
    <row r="488" spans="1:26" ht="15.75" customHeight="1">
      <c r="A488" s="57" t="s">
        <v>93</v>
      </c>
      <c r="B488" s="58" t="str">
        <f>IF(ISERROR(VLOOKUP(Salidas!$A488,Inventario!$A$2:$M$21,2,FALSE)),"",VLOOKUP(Salidas!$A488,Inventario!$A$2:$M$21,2,FALSE))</f>
        <v>Vaxigrip</v>
      </c>
      <c r="C488" s="58" t="str">
        <f>IF(ISERROR(VLOOKUP(Salidas!$A488,Inventario!$A$2:$M$21,3,FALSE)),"",VLOOKUP(Salidas!$A488,Inventario!$A$2:$M$21,3,FALSE))</f>
        <v>Influenza</v>
      </c>
      <c r="D488" s="59" t="str">
        <f>IF(ISERROR(VLOOKUP(Salidas!$A488,Inventario!$A$2:$M$21,4,FALSE)),"",VLOOKUP(Salidas!$A488,Inventario!$A$2:$M$21,4,FALSE))</f>
        <v>IPS FARALLONES</v>
      </c>
      <c r="E488" s="59" t="str">
        <f>IF(ISERROR(VLOOKUP(Salidas!$A488,Inventario!$A$2:$M$21,5,FALSE)),"",VLOOKUP(Salidas!$A488,Inventario!$A$2:$M$21,5,FALSE))</f>
        <v>Sanofi</v>
      </c>
      <c r="F488" s="60" t="str">
        <f>IF(ISERROR(VLOOKUP(Salidas!$A488,Inventario!$A$2:$M$21,6,FALSE)),"",VLOOKUP(Salidas!$A488,Inventario!$A$2:$M$21,6,FALSE))</f>
        <v>2603</v>
      </c>
      <c r="G488" s="274">
        <f>IF(ISERROR(VLOOKUP(Salidas!$A488,Inventario!$A$2:$M$21,7,FALSE)),,VLOOKUP(Salidas!$A488,Inventario!$A$2:$M$21,7,FALSE))</f>
        <v>1</v>
      </c>
      <c r="H488" s="275">
        <f>IF(ISERROR(VLOOKUP(Salidas!$A488,Inventario!$A$2:$M$21,8,FALSE)),,VLOOKUP(Salidas!$A488,Inventario!$A$2:$M$21,8,FALSE))</f>
        <v>31</v>
      </c>
      <c r="I488" s="275">
        <f>IF(ISERROR(VLOOKUP(Salidas!$A488,Inventario!$A$2:$M$21,9,FALSE)),,VLOOKUP(Salidas!$A488,Inventario!$A$2:$M$21,9,FALSE))</f>
        <v>31</v>
      </c>
      <c r="J488" s="269">
        <v>44671</v>
      </c>
      <c r="K488" s="62" t="s">
        <v>202</v>
      </c>
      <c r="L488" s="270">
        <f>IF(ISERROR(VLOOKUP(Salidas!$K488,Entradas!$H$1:$I$412,2,FALSE)),"",VLOOKUP(Salidas!$K488,Entradas!$H$1:$I$412,2,FALSE))</f>
        <v>44926</v>
      </c>
      <c r="M488" s="63">
        <v>1</v>
      </c>
      <c r="N488" s="276" t="s">
        <v>375</v>
      </c>
      <c r="O488" s="275">
        <f>IF(Salidas!$N488="Particular",VLOOKUP(Salidas!$A488,'PPTO Conservador'!$D$1:$L$26,8,0),IF(Salidas!$N488="Complementario",VLOOKUP(Salidas!$A488,'PPTO Conservador'!$D$1:$L$26,9,FALSE),))</f>
        <v>65000</v>
      </c>
      <c r="P488" s="275">
        <f>Salidas!$M488*Salidas!$I488</f>
        <v>31</v>
      </c>
      <c r="Q488" s="275">
        <f>Salidas!$M488*Salidas!$O488</f>
        <v>65000</v>
      </c>
      <c r="R488" s="276"/>
      <c r="S488" s="64"/>
      <c r="T488" s="64"/>
      <c r="U488" s="64"/>
      <c r="V488" s="64"/>
      <c r="W488" s="64"/>
      <c r="X488" s="64"/>
      <c r="Y488" s="64"/>
      <c r="Z488" s="64"/>
    </row>
    <row r="489" spans="1:26" ht="15.75" customHeight="1">
      <c r="A489" s="57" t="s">
        <v>47</v>
      </c>
      <c r="B489" s="58" t="str">
        <f>IF(ISERROR(VLOOKUP(Salidas!$A489,Inventario!$A$2:$M$21,2,FALSE)),"",VLOOKUP(Salidas!$A489,Inventario!$A$2:$M$21,2,FALSE))</f>
        <v>Nimenrix</v>
      </c>
      <c r="C489" s="58" t="str">
        <f>IF(ISERROR(VLOOKUP(Salidas!$A489,Inventario!$A$2:$M$21,3,FALSE)),"",VLOOKUP(Salidas!$A489,Inventario!$A$2:$M$21,3,FALSE))</f>
        <v>Meningococo</v>
      </c>
      <c r="D489" s="59" t="str">
        <f>IF(ISERROR(VLOOKUP(Salidas!$A489,Inventario!$A$2:$M$21,4,FALSE)),"",VLOOKUP(Salidas!$A489,Inventario!$A$2:$M$21,4,FALSE))</f>
        <v>Cobo Medical</v>
      </c>
      <c r="E489" s="59" t="str">
        <f>IF(ISERROR(VLOOKUP(Salidas!$A489,Inventario!$A$2:$M$21,5,FALSE)),"",VLOOKUP(Salidas!$A489,Inventario!$A$2:$M$21,5,FALSE))</f>
        <v>Pfizer</v>
      </c>
      <c r="F489" s="60" t="str">
        <f>IF(ISERROR(VLOOKUP(Salidas!$A489,Inventario!$A$2:$M$21,6,FALSE)),"",VLOOKUP(Salidas!$A489,Inventario!$A$2:$M$21,6,FALSE))</f>
        <v>3904</v>
      </c>
      <c r="G489" s="274">
        <f>IF(ISERROR(VLOOKUP(Salidas!$A489,Inventario!$A$2:$M$21,7,FALSE)),,VLOOKUP(Salidas!$A489,Inventario!$A$2:$M$21,7,FALSE))</f>
        <v>1</v>
      </c>
      <c r="H489" s="275">
        <f>IF(ISERROR(VLOOKUP(Salidas!$A489,Inventario!$A$2:$M$21,8,FALSE)),,VLOOKUP(Salidas!$A489,Inventario!$A$2:$M$21,8,FALSE))</f>
        <v>427</v>
      </c>
      <c r="I489" s="275">
        <f>IF(ISERROR(VLOOKUP(Salidas!$A489,Inventario!$A$2:$M$21,9,FALSE)),,VLOOKUP(Salidas!$A489,Inventario!$A$2:$M$21,9,FALSE))</f>
        <v>427</v>
      </c>
      <c r="J489" s="269">
        <v>44671</v>
      </c>
      <c r="K489" s="62" t="s">
        <v>173</v>
      </c>
      <c r="L489" s="270">
        <f>IF(ISERROR(VLOOKUP(Salidas!$K489,Entradas!$H$1:$I$412,2,FALSE)),"",VLOOKUP(Salidas!$K489,Entradas!$H$1:$I$412,2,FALSE))</f>
        <v>45077</v>
      </c>
      <c r="M489" s="63">
        <v>1</v>
      </c>
      <c r="N489" s="276" t="s">
        <v>1928</v>
      </c>
      <c r="O489" s="275">
        <f>IF(Salidas!$N489="Particular",VLOOKUP(Salidas!$A489,'PPTO Conservador'!$D$1:$L$26,8,0),IF(Salidas!$N489="Complementario",VLOOKUP(Salidas!$A489,'PPTO Conservador'!$D$1:$L$26,9,FALSE),))</f>
        <v>170000</v>
      </c>
      <c r="P489" s="275">
        <f>Salidas!$M489*Salidas!$I489</f>
        <v>427</v>
      </c>
      <c r="Q489" s="275">
        <f>Salidas!$M489*Salidas!$O489</f>
        <v>170000</v>
      </c>
      <c r="R489" s="276"/>
      <c r="S489" s="64"/>
      <c r="T489" s="64"/>
      <c r="U489" s="64"/>
      <c r="V489" s="64"/>
      <c r="W489" s="64"/>
      <c r="X489" s="64"/>
      <c r="Y489" s="64"/>
      <c r="Z489" s="64"/>
    </row>
    <row r="490" spans="1:26" ht="15.75" customHeight="1">
      <c r="A490" s="57" t="s">
        <v>54</v>
      </c>
      <c r="B490" s="58" t="str">
        <f>IF(ISERROR(VLOOKUP(Salidas!$A490,Inventario!$A$2:$M$21,2,FALSE)),"",VLOOKUP(Salidas!$A490,Inventario!$A$2:$M$21,2,FALSE))</f>
        <v>Prevenar</v>
      </c>
      <c r="C490" s="58" t="str">
        <f>IF(ISERROR(VLOOKUP(Salidas!$A490,Inventario!$A$2:$M$21,3,FALSE)),"",VLOOKUP(Salidas!$A490,Inventario!$A$2:$M$21,3,FALSE))</f>
        <v>Neumococo 13V</v>
      </c>
      <c r="D490" s="59" t="str">
        <f>IF(ISERROR(VLOOKUP(Salidas!$A490,Inventario!$A$2:$M$21,4,FALSE)),"",VLOOKUP(Salidas!$A490,Inventario!$A$2:$M$21,4,FALSE))</f>
        <v>Cobo Medical</v>
      </c>
      <c r="E490" s="59" t="str">
        <f>IF(ISERROR(VLOOKUP(Salidas!$A490,Inventario!$A$2:$M$21,5,FALSE)),"",VLOOKUP(Salidas!$A490,Inventario!$A$2:$M$21,5,FALSE))</f>
        <v>Pfizer</v>
      </c>
      <c r="F490" s="60" t="str">
        <f>IF(ISERROR(VLOOKUP(Salidas!$A490,Inventario!$A$2:$M$21,6,FALSE)),"",VLOOKUP(Salidas!$A490,Inventario!$A$2:$M$21,6,FALSE))</f>
        <v>2156</v>
      </c>
      <c r="G490" s="274">
        <f>IF(ISERROR(VLOOKUP(Salidas!$A490,Inventario!$A$2:$M$21,7,FALSE)),,VLOOKUP(Salidas!$A490,Inventario!$A$2:$M$21,7,FALSE))</f>
        <v>1</v>
      </c>
      <c r="H490" s="275">
        <f>IF(ISERROR(VLOOKUP(Salidas!$A490,Inventario!$A$2:$M$21,8,FALSE)),,VLOOKUP(Salidas!$A490,Inventario!$A$2:$M$21,8,FALSE))</f>
        <v>257</v>
      </c>
      <c r="I490" s="275">
        <f>IF(ISERROR(VLOOKUP(Salidas!$A490,Inventario!$A$2:$M$21,9,FALSE)),,VLOOKUP(Salidas!$A490,Inventario!$A$2:$M$21,9,FALSE))</f>
        <v>257</v>
      </c>
      <c r="J490" s="269">
        <v>44671</v>
      </c>
      <c r="K490" s="62" t="s">
        <v>192</v>
      </c>
      <c r="L490" s="270">
        <f>IF(ISERROR(VLOOKUP(Salidas!$K490,Entradas!$H$1:$I$412,2,FALSE)),"",VLOOKUP(Salidas!$K490,Entradas!$H$1:$I$412,2,FALSE))</f>
        <v>45199</v>
      </c>
      <c r="M490" s="63">
        <v>1</v>
      </c>
      <c r="N490" s="276" t="s">
        <v>375</v>
      </c>
      <c r="O490" s="275">
        <f>IF(Salidas!$N490="Particular",VLOOKUP(Salidas!$A490,'PPTO Conservador'!$D$1:$L$26,8,0),IF(Salidas!$N490="Complementario",VLOOKUP(Salidas!$A490,'PPTO Conservador'!$D$1:$L$26,9,FALSE),))</f>
        <v>235000</v>
      </c>
      <c r="P490" s="275">
        <f>Salidas!$M490*Salidas!$I490</f>
        <v>257</v>
      </c>
      <c r="Q490" s="275">
        <f>Salidas!$M490*Salidas!$O490</f>
        <v>235000</v>
      </c>
      <c r="R490" s="276"/>
      <c r="S490" s="64"/>
      <c r="T490" s="64"/>
      <c r="U490" s="64"/>
      <c r="V490" s="64"/>
      <c r="W490" s="64"/>
      <c r="X490" s="64"/>
      <c r="Y490" s="64"/>
      <c r="Z490" s="64"/>
    </row>
    <row r="491" spans="1:26" ht="15.75" customHeight="1">
      <c r="A491" s="57" t="s">
        <v>93</v>
      </c>
      <c r="B491" s="58" t="str">
        <f>IF(ISERROR(VLOOKUP(Salidas!$A491,Inventario!$A$2:$M$21,2,FALSE)),"",VLOOKUP(Salidas!$A491,Inventario!$A$2:$M$21,2,FALSE))</f>
        <v>Vaxigrip</v>
      </c>
      <c r="C491" s="58" t="str">
        <f>IF(ISERROR(VLOOKUP(Salidas!$A491,Inventario!$A$2:$M$21,3,FALSE)),"",VLOOKUP(Salidas!$A491,Inventario!$A$2:$M$21,3,FALSE))</f>
        <v>Influenza</v>
      </c>
      <c r="D491" s="59" t="str">
        <f>IF(ISERROR(VLOOKUP(Salidas!$A491,Inventario!$A$2:$M$21,4,FALSE)),"",VLOOKUP(Salidas!$A491,Inventario!$A$2:$M$21,4,FALSE))</f>
        <v>IPS FARALLONES</v>
      </c>
      <c r="E491" s="59" t="str">
        <f>IF(ISERROR(VLOOKUP(Salidas!$A491,Inventario!$A$2:$M$21,5,FALSE)),"",VLOOKUP(Salidas!$A491,Inventario!$A$2:$M$21,5,FALSE))</f>
        <v>Sanofi</v>
      </c>
      <c r="F491" s="60" t="str">
        <f>IF(ISERROR(VLOOKUP(Salidas!$A491,Inventario!$A$2:$M$21,6,FALSE)),"",VLOOKUP(Salidas!$A491,Inventario!$A$2:$M$21,6,FALSE))</f>
        <v>2603</v>
      </c>
      <c r="G491" s="274">
        <f>IF(ISERROR(VLOOKUP(Salidas!$A491,Inventario!$A$2:$M$21,7,FALSE)),,VLOOKUP(Salidas!$A491,Inventario!$A$2:$M$21,7,FALSE))</f>
        <v>1</v>
      </c>
      <c r="H491" s="275">
        <f>IF(ISERROR(VLOOKUP(Salidas!$A491,Inventario!$A$2:$M$21,8,FALSE)),,VLOOKUP(Salidas!$A491,Inventario!$A$2:$M$21,8,FALSE))</f>
        <v>31</v>
      </c>
      <c r="I491" s="275">
        <f>IF(ISERROR(VLOOKUP(Salidas!$A491,Inventario!$A$2:$M$21,9,FALSE)),,VLOOKUP(Salidas!$A491,Inventario!$A$2:$M$21,9,FALSE))</f>
        <v>31</v>
      </c>
      <c r="J491" s="269">
        <v>44671</v>
      </c>
      <c r="K491" s="62" t="s">
        <v>202</v>
      </c>
      <c r="L491" s="270">
        <f>IF(ISERROR(VLOOKUP(Salidas!$K491,Entradas!$H$1:$I$412,2,FALSE)),"",VLOOKUP(Salidas!$K491,Entradas!$H$1:$I$412,2,FALSE))</f>
        <v>44926</v>
      </c>
      <c r="M491" s="63">
        <v>1</v>
      </c>
      <c r="N491" s="276" t="s">
        <v>375</v>
      </c>
      <c r="O491" s="275">
        <f>IF(Salidas!$N491="Particular",VLOOKUP(Salidas!$A491,'PPTO Conservador'!$D$1:$L$26,8,0),IF(Salidas!$N491="Complementario",VLOOKUP(Salidas!$A491,'PPTO Conservador'!$D$1:$L$26,9,FALSE),))</f>
        <v>65000</v>
      </c>
      <c r="P491" s="275">
        <f>Salidas!$M491*Salidas!$I491</f>
        <v>31</v>
      </c>
      <c r="Q491" s="275">
        <f>Salidas!$M491*Salidas!$O491</f>
        <v>65000</v>
      </c>
      <c r="R491" s="276"/>
      <c r="S491" s="64"/>
      <c r="T491" s="64"/>
      <c r="U491" s="64"/>
      <c r="V491" s="64"/>
      <c r="W491" s="64"/>
      <c r="X491" s="64"/>
      <c r="Y491" s="64"/>
      <c r="Z491" s="64"/>
    </row>
    <row r="492" spans="1:26" ht="15.75" customHeight="1">
      <c r="A492" s="57" t="s">
        <v>47</v>
      </c>
      <c r="B492" s="58" t="str">
        <f>IF(ISERROR(VLOOKUP(Salidas!$A492,Inventario!$A$2:$M$21,2,FALSE)),"",VLOOKUP(Salidas!$A492,Inventario!$A$2:$M$21,2,FALSE))</f>
        <v>Nimenrix</v>
      </c>
      <c r="C492" s="58" t="str">
        <f>IF(ISERROR(VLOOKUP(Salidas!$A492,Inventario!$A$2:$M$21,3,FALSE)),"",VLOOKUP(Salidas!$A492,Inventario!$A$2:$M$21,3,FALSE))</f>
        <v>Meningococo</v>
      </c>
      <c r="D492" s="59" t="str">
        <f>IF(ISERROR(VLOOKUP(Salidas!$A492,Inventario!$A$2:$M$21,4,FALSE)),"",VLOOKUP(Salidas!$A492,Inventario!$A$2:$M$21,4,FALSE))</f>
        <v>Cobo Medical</v>
      </c>
      <c r="E492" s="59" t="str">
        <f>IF(ISERROR(VLOOKUP(Salidas!$A492,Inventario!$A$2:$M$21,5,FALSE)),"",VLOOKUP(Salidas!$A492,Inventario!$A$2:$M$21,5,FALSE))</f>
        <v>Pfizer</v>
      </c>
      <c r="F492" s="60" t="str">
        <f>IF(ISERROR(VLOOKUP(Salidas!$A492,Inventario!$A$2:$M$21,6,FALSE)),"",VLOOKUP(Salidas!$A492,Inventario!$A$2:$M$21,6,FALSE))</f>
        <v>3904</v>
      </c>
      <c r="G492" s="274">
        <f>IF(ISERROR(VLOOKUP(Salidas!$A492,Inventario!$A$2:$M$21,7,FALSE)),,VLOOKUP(Salidas!$A492,Inventario!$A$2:$M$21,7,FALSE))</f>
        <v>1</v>
      </c>
      <c r="H492" s="275">
        <f>IF(ISERROR(VLOOKUP(Salidas!$A492,Inventario!$A$2:$M$21,8,FALSE)),,VLOOKUP(Salidas!$A492,Inventario!$A$2:$M$21,8,FALSE))</f>
        <v>427</v>
      </c>
      <c r="I492" s="275">
        <f>IF(ISERROR(VLOOKUP(Salidas!$A492,Inventario!$A$2:$M$21,9,FALSE)),,VLOOKUP(Salidas!$A492,Inventario!$A$2:$M$21,9,FALSE))</f>
        <v>427</v>
      </c>
      <c r="J492" s="269">
        <v>44672</v>
      </c>
      <c r="K492" s="62" t="s">
        <v>173</v>
      </c>
      <c r="L492" s="270">
        <f>IF(ISERROR(VLOOKUP(Salidas!$K492,Entradas!$H$1:$I$412,2,FALSE)),"",VLOOKUP(Salidas!$K492,Entradas!$H$1:$I$412,2,FALSE))</f>
        <v>45077</v>
      </c>
      <c r="M492" s="63">
        <v>1</v>
      </c>
      <c r="N492" s="276" t="s">
        <v>1928</v>
      </c>
      <c r="O492" s="275">
        <f>IF(Salidas!$N492="Particular",VLOOKUP(Salidas!$A492,'PPTO Conservador'!$D$1:$L$26,8,0),IF(Salidas!$N492="Complementario",VLOOKUP(Salidas!$A492,'PPTO Conservador'!$D$1:$L$26,9,FALSE),))</f>
        <v>170000</v>
      </c>
      <c r="P492" s="275">
        <f>Salidas!$M492*Salidas!$I492</f>
        <v>427</v>
      </c>
      <c r="Q492" s="275">
        <f>Salidas!$M492*Salidas!$O492</f>
        <v>170000</v>
      </c>
      <c r="R492" s="276"/>
      <c r="S492" s="64"/>
      <c r="T492" s="64"/>
      <c r="U492" s="64"/>
      <c r="V492" s="64"/>
      <c r="W492" s="64"/>
      <c r="X492" s="64"/>
      <c r="Y492" s="64"/>
      <c r="Z492" s="64"/>
    </row>
    <row r="493" spans="1:26" ht="15.75" customHeight="1">
      <c r="A493" s="57" t="s">
        <v>93</v>
      </c>
      <c r="B493" s="58" t="str">
        <f>IF(ISERROR(VLOOKUP(Salidas!$A493,Inventario!$A$2:$M$21,2,FALSE)),"",VLOOKUP(Salidas!$A493,Inventario!$A$2:$M$21,2,FALSE))</f>
        <v>Vaxigrip</v>
      </c>
      <c r="C493" s="58" t="str">
        <f>IF(ISERROR(VLOOKUP(Salidas!$A493,Inventario!$A$2:$M$21,3,FALSE)),"",VLOOKUP(Salidas!$A493,Inventario!$A$2:$M$21,3,FALSE))</f>
        <v>Influenza</v>
      </c>
      <c r="D493" s="59" t="str">
        <f>IF(ISERROR(VLOOKUP(Salidas!$A493,Inventario!$A$2:$M$21,4,FALSE)),"",VLOOKUP(Salidas!$A493,Inventario!$A$2:$M$21,4,FALSE))</f>
        <v>IPS FARALLONES</v>
      </c>
      <c r="E493" s="59" t="str">
        <f>IF(ISERROR(VLOOKUP(Salidas!$A493,Inventario!$A$2:$M$21,5,FALSE)),"",VLOOKUP(Salidas!$A493,Inventario!$A$2:$M$21,5,FALSE))</f>
        <v>Sanofi</v>
      </c>
      <c r="F493" s="60" t="str">
        <f>IF(ISERROR(VLOOKUP(Salidas!$A493,Inventario!$A$2:$M$21,6,FALSE)),"",VLOOKUP(Salidas!$A493,Inventario!$A$2:$M$21,6,FALSE))</f>
        <v>2603</v>
      </c>
      <c r="G493" s="274">
        <f>IF(ISERROR(VLOOKUP(Salidas!$A493,Inventario!$A$2:$M$21,7,FALSE)),,VLOOKUP(Salidas!$A493,Inventario!$A$2:$M$21,7,FALSE))</f>
        <v>1</v>
      </c>
      <c r="H493" s="275">
        <f>IF(ISERROR(VLOOKUP(Salidas!$A493,Inventario!$A$2:$M$21,8,FALSE)),,VLOOKUP(Salidas!$A493,Inventario!$A$2:$M$21,8,FALSE))</f>
        <v>31</v>
      </c>
      <c r="I493" s="275">
        <f>IF(ISERROR(VLOOKUP(Salidas!$A493,Inventario!$A$2:$M$21,9,FALSE)),,VLOOKUP(Salidas!$A493,Inventario!$A$2:$M$21,9,FALSE))</f>
        <v>31</v>
      </c>
      <c r="J493" s="269">
        <v>44672</v>
      </c>
      <c r="K493" s="62" t="s">
        <v>202</v>
      </c>
      <c r="L493" s="270">
        <f>IF(ISERROR(VLOOKUP(Salidas!$K493,Entradas!$H$1:$I$412,2,FALSE)),"",VLOOKUP(Salidas!$K493,Entradas!$H$1:$I$412,2,FALSE))</f>
        <v>44926</v>
      </c>
      <c r="M493" s="63">
        <v>1</v>
      </c>
      <c r="N493" s="276" t="s">
        <v>375</v>
      </c>
      <c r="O493" s="275">
        <f>IF(Salidas!$N493="Particular",VLOOKUP(Salidas!$A493,'PPTO Conservador'!$D$1:$L$26,8,0),IF(Salidas!$N493="Complementario",VLOOKUP(Salidas!$A493,'PPTO Conservador'!$D$1:$L$26,9,FALSE),))</f>
        <v>65000</v>
      </c>
      <c r="P493" s="275">
        <f>Salidas!$M493*Salidas!$I493</f>
        <v>31</v>
      </c>
      <c r="Q493" s="275">
        <f>Salidas!$M493*Salidas!$O493</f>
        <v>65000</v>
      </c>
      <c r="R493" s="276"/>
      <c r="S493" s="64"/>
      <c r="T493" s="64"/>
      <c r="U493" s="64"/>
      <c r="V493" s="64"/>
      <c r="W493" s="64"/>
      <c r="X493" s="64"/>
      <c r="Y493" s="64"/>
      <c r="Z493" s="64"/>
    </row>
    <row r="494" spans="1:26" ht="15.75" customHeight="1">
      <c r="A494" s="57" t="s">
        <v>93</v>
      </c>
      <c r="B494" s="58" t="str">
        <f>IF(ISERROR(VLOOKUP(Salidas!$A494,Inventario!$A$2:$M$21,2,FALSE)),"",VLOOKUP(Salidas!$A494,Inventario!$A$2:$M$21,2,FALSE))</f>
        <v>Vaxigrip</v>
      </c>
      <c r="C494" s="58" t="str">
        <f>IF(ISERROR(VLOOKUP(Salidas!$A494,Inventario!$A$2:$M$21,3,FALSE)),"",VLOOKUP(Salidas!$A494,Inventario!$A$2:$M$21,3,FALSE))</f>
        <v>Influenza</v>
      </c>
      <c r="D494" s="59" t="str">
        <f>IF(ISERROR(VLOOKUP(Salidas!$A494,Inventario!$A$2:$M$21,4,FALSE)),"",VLOOKUP(Salidas!$A494,Inventario!$A$2:$M$21,4,FALSE))</f>
        <v>IPS FARALLONES</v>
      </c>
      <c r="E494" s="59" t="str">
        <f>IF(ISERROR(VLOOKUP(Salidas!$A494,Inventario!$A$2:$M$21,5,FALSE)),"",VLOOKUP(Salidas!$A494,Inventario!$A$2:$M$21,5,FALSE))</f>
        <v>Sanofi</v>
      </c>
      <c r="F494" s="60" t="str">
        <f>IF(ISERROR(VLOOKUP(Salidas!$A494,Inventario!$A$2:$M$21,6,FALSE)),"",VLOOKUP(Salidas!$A494,Inventario!$A$2:$M$21,6,FALSE))</f>
        <v>2603</v>
      </c>
      <c r="G494" s="274">
        <f>IF(ISERROR(VLOOKUP(Salidas!$A494,Inventario!$A$2:$M$21,7,FALSE)),,VLOOKUP(Salidas!$A494,Inventario!$A$2:$M$21,7,FALSE))</f>
        <v>1</v>
      </c>
      <c r="H494" s="275">
        <f>IF(ISERROR(VLOOKUP(Salidas!$A494,Inventario!$A$2:$M$21,8,FALSE)),,VLOOKUP(Salidas!$A494,Inventario!$A$2:$M$21,8,FALSE))</f>
        <v>31</v>
      </c>
      <c r="I494" s="275">
        <f>IF(ISERROR(VLOOKUP(Salidas!$A494,Inventario!$A$2:$M$21,9,FALSE)),,VLOOKUP(Salidas!$A494,Inventario!$A$2:$M$21,9,FALSE))</f>
        <v>31</v>
      </c>
      <c r="J494" s="269">
        <v>44672</v>
      </c>
      <c r="K494" s="62" t="s">
        <v>202</v>
      </c>
      <c r="L494" s="270">
        <f>IF(ISERROR(VLOOKUP(Salidas!$K494,Entradas!$H$1:$I$412,2,FALSE)),"",VLOOKUP(Salidas!$K494,Entradas!$H$1:$I$412,2,FALSE))</f>
        <v>44926</v>
      </c>
      <c r="M494" s="63">
        <v>1</v>
      </c>
      <c r="N494" s="276" t="s">
        <v>1928</v>
      </c>
      <c r="O494" s="275">
        <f>IF(Salidas!$N494="Particular",VLOOKUP(Salidas!$A494,'PPTO Conservador'!$D$1:$L$26,8,0),IF(Salidas!$N494="Complementario",VLOOKUP(Salidas!$A494,'PPTO Conservador'!$D$1:$L$26,9,FALSE),))</f>
        <v>60000</v>
      </c>
      <c r="P494" s="275">
        <f>Salidas!$M494*Salidas!$I494</f>
        <v>31</v>
      </c>
      <c r="Q494" s="275">
        <f>Salidas!$M494*Salidas!$O494</f>
        <v>60000</v>
      </c>
      <c r="R494" s="276"/>
      <c r="S494" s="64"/>
      <c r="T494" s="64"/>
      <c r="U494" s="64"/>
      <c r="V494" s="64"/>
      <c r="W494" s="64"/>
      <c r="X494" s="64"/>
      <c r="Y494" s="64"/>
      <c r="Z494" s="64"/>
    </row>
    <row r="495" spans="1:26" ht="15.75" customHeight="1">
      <c r="A495" s="57" t="s">
        <v>47</v>
      </c>
      <c r="B495" s="58" t="str">
        <f>IF(ISERROR(VLOOKUP(Salidas!$A495,Inventario!$A$2:$M$21,2,FALSE)),"",VLOOKUP(Salidas!$A495,Inventario!$A$2:$M$21,2,FALSE))</f>
        <v>Nimenrix</v>
      </c>
      <c r="C495" s="58" t="str">
        <f>IF(ISERROR(VLOOKUP(Salidas!$A495,Inventario!$A$2:$M$21,3,FALSE)),"",VLOOKUP(Salidas!$A495,Inventario!$A$2:$M$21,3,FALSE))</f>
        <v>Meningococo</v>
      </c>
      <c r="D495" s="59" t="str">
        <f>IF(ISERROR(VLOOKUP(Salidas!$A495,Inventario!$A$2:$M$21,4,FALSE)),"",VLOOKUP(Salidas!$A495,Inventario!$A$2:$M$21,4,FALSE))</f>
        <v>Cobo Medical</v>
      </c>
      <c r="E495" s="59" t="str">
        <f>IF(ISERROR(VLOOKUP(Salidas!$A495,Inventario!$A$2:$M$21,5,FALSE)),"",VLOOKUP(Salidas!$A495,Inventario!$A$2:$M$21,5,FALSE))</f>
        <v>Pfizer</v>
      </c>
      <c r="F495" s="60" t="str">
        <f>IF(ISERROR(VLOOKUP(Salidas!$A495,Inventario!$A$2:$M$21,6,FALSE)),"",VLOOKUP(Salidas!$A495,Inventario!$A$2:$M$21,6,FALSE))</f>
        <v>3904</v>
      </c>
      <c r="G495" s="274">
        <f>IF(ISERROR(VLOOKUP(Salidas!$A495,Inventario!$A$2:$M$21,7,FALSE)),,VLOOKUP(Salidas!$A495,Inventario!$A$2:$M$21,7,FALSE))</f>
        <v>1</v>
      </c>
      <c r="H495" s="275">
        <f>IF(ISERROR(VLOOKUP(Salidas!$A495,Inventario!$A$2:$M$21,8,FALSE)),,VLOOKUP(Salidas!$A495,Inventario!$A$2:$M$21,8,FALSE))</f>
        <v>427</v>
      </c>
      <c r="I495" s="275">
        <f>IF(ISERROR(VLOOKUP(Salidas!$A495,Inventario!$A$2:$M$21,9,FALSE)),,VLOOKUP(Salidas!$A495,Inventario!$A$2:$M$21,9,FALSE))</f>
        <v>427</v>
      </c>
      <c r="J495" s="269">
        <v>44676</v>
      </c>
      <c r="K495" s="62" t="s">
        <v>173</v>
      </c>
      <c r="L495" s="270">
        <f>IF(ISERROR(VLOOKUP(Salidas!$K495,Entradas!$H$1:$I$412,2,FALSE)),"",VLOOKUP(Salidas!$K495,Entradas!$H$1:$I$412,2,FALSE))</f>
        <v>45077</v>
      </c>
      <c r="M495" s="63">
        <v>1</v>
      </c>
      <c r="N495" s="276" t="s">
        <v>375</v>
      </c>
      <c r="O495" s="275">
        <f>IF(Salidas!$N495="Particular",VLOOKUP(Salidas!$A495,'PPTO Conservador'!$D$1:$L$26,8,0),IF(Salidas!$N495="Complementario",VLOOKUP(Salidas!$A495,'PPTO Conservador'!$D$1:$L$26,9,FALSE),))</f>
        <v>200000</v>
      </c>
      <c r="P495" s="275">
        <f>Salidas!$M495*Salidas!$I495</f>
        <v>427</v>
      </c>
      <c r="Q495" s="275">
        <f>Salidas!$M495*Salidas!$O495</f>
        <v>200000</v>
      </c>
      <c r="R495" s="276"/>
      <c r="S495" s="64"/>
      <c r="T495" s="64"/>
      <c r="U495" s="64"/>
      <c r="V495" s="64"/>
      <c r="W495" s="64"/>
      <c r="X495" s="64"/>
      <c r="Y495" s="64"/>
      <c r="Z495" s="64"/>
    </row>
    <row r="496" spans="1:26" ht="15.75" customHeight="1">
      <c r="A496" s="57" t="s">
        <v>93</v>
      </c>
      <c r="B496" s="58" t="str">
        <f>IF(ISERROR(VLOOKUP(Salidas!$A496,Inventario!$A$2:$M$21,2,FALSE)),"",VLOOKUP(Salidas!$A496,Inventario!$A$2:$M$21,2,FALSE))</f>
        <v>Vaxigrip</v>
      </c>
      <c r="C496" s="58" t="str">
        <f>IF(ISERROR(VLOOKUP(Salidas!$A496,Inventario!$A$2:$M$21,3,FALSE)),"",VLOOKUP(Salidas!$A496,Inventario!$A$2:$M$21,3,FALSE))</f>
        <v>Influenza</v>
      </c>
      <c r="D496" s="59" t="str">
        <f>IF(ISERROR(VLOOKUP(Salidas!$A496,Inventario!$A$2:$M$21,4,FALSE)),"",VLOOKUP(Salidas!$A496,Inventario!$A$2:$M$21,4,FALSE))</f>
        <v>IPS FARALLONES</v>
      </c>
      <c r="E496" s="59" t="str">
        <f>IF(ISERROR(VLOOKUP(Salidas!$A496,Inventario!$A$2:$M$21,5,FALSE)),"",VLOOKUP(Salidas!$A496,Inventario!$A$2:$M$21,5,FALSE))</f>
        <v>Sanofi</v>
      </c>
      <c r="F496" s="60" t="str">
        <f>IF(ISERROR(VLOOKUP(Salidas!$A496,Inventario!$A$2:$M$21,6,FALSE)),"",VLOOKUP(Salidas!$A496,Inventario!$A$2:$M$21,6,FALSE))</f>
        <v>2603</v>
      </c>
      <c r="G496" s="274">
        <f>IF(ISERROR(VLOOKUP(Salidas!$A496,Inventario!$A$2:$M$21,7,FALSE)),,VLOOKUP(Salidas!$A496,Inventario!$A$2:$M$21,7,FALSE))</f>
        <v>1</v>
      </c>
      <c r="H496" s="275">
        <f>IF(ISERROR(VLOOKUP(Salidas!$A496,Inventario!$A$2:$M$21,8,FALSE)),,VLOOKUP(Salidas!$A496,Inventario!$A$2:$M$21,8,FALSE))</f>
        <v>31</v>
      </c>
      <c r="I496" s="275">
        <f>IF(ISERROR(VLOOKUP(Salidas!$A496,Inventario!$A$2:$M$21,9,FALSE)),,VLOOKUP(Salidas!$A496,Inventario!$A$2:$M$21,9,FALSE))</f>
        <v>31</v>
      </c>
      <c r="J496" s="269">
        <v>44676</v>
      </c>
      <c r="K496" s="62" t="s">
        <v>202</v>
      </c>
      <c r="L496" s="270">
        <f>IF(ISERROR(VLOOKUP(Salidas!$K496,Entradas!$H$1:$I$412,2,FALSE)),"",VLOOKUP(Salidas!$K496,Entradas!$H$1:$I$412,2,FALSE))</f>
        <v>44926</v>
      </c>
      <c r="M496" s="63">
        <v>1</v>
      </c>
      <c r="N496" s="276" t="s">
        <v>375</v>
      </c>
      <c r="O496" s="275">
        <f>IF(Salidas!$N496="Particular",VLOOKUP(Salidas!$A496,'PPTO Conservador'!$D$1:$L$26,8,0),IF(Salidas!$N496="Complementario",VLOOKUP(Salidas!$A496,'PPTO Conservador'!$D$1:$L$26,9,FALSE),))</f>
        <v>65000</v>
      </c>
      <c r="P496" s="275">
        <f>Salidas!$M496*Salidas!$I496</f>
        <v>31</v>
      </c>
      <c r="Q496" s="275">
        <f>Salidas!$M496*Salidas!$O496</f>
        <v>65000</v>
      </c>
      <c r="R496" s="276"/>
      <c r="S496" s="64"/>
      <c r="T496" s="64"/>
      <c r="U496" s="64"/>
      <c r="V496" s="64"/>
      <c r="W496" s="64"/>
      <c r="X496" s="64"/>
      <c r="Y496" s="64"/>
      <c r="Z496" s="64"/>
    </row>
    <row r="497" spans="1:26" ht="15.75" customHeight="1">
      <c r="A497" s="57" t="s">
        <v>93</v>
      </c>
      <c r="B497" s="58" t="str">
        <f>IF(ISERROR(VLOOKUP(Salidas!$A497,Inventario!$A$2:$M$21,2,FALSE)),"",VLOOKUP(Salidas!$A497,Inventario!$A$2:$M$21,2,FALSE))</f>
        <v>Vaxigrip</v>
      </c>
      <c r="C497" s="58" t="str">
        <f>IF(ISERROR(VLOOKUP(Salidas!$A497,Inventario!$A$2:$M$21,3,FALSE)),"",VLOOKUP(Salidas!$A497,Inventario!$A$2:$M$21,3,FALSE))</f>
        <v>Influenza</v>
      </c>
      <c r="D497" s="59" t="str">
        <f>IF(ISERROR(VLOOKUP(Salidas!$A497,Inventario!$A$2:$M$21,4,FALSE)),"",VLOOKUP(Salidas!$A497,Inventario!$A$2:$M$21,4,FALSE))</f>
        <v>IPS FARALLONES</v>
      </c>
      <c r="E497" s="59" t="str">
        <f>IF(ISERROR(VLOOKUP(Salidas!$A497,Inventario!$A$2:$M$21,5,FALSE)),"",VLOOKUP(Salidas!$A497,Inventario!$A$2:$M$21,5,FALSE))</f>
        <v>Sanofi</v>
      </c>
      <c r="F497" s="60" t="str">
        <f>IF(ISERROR(VLOOKUP(Salidas!$A497,Inventario!$A$2:$M$21,6,FALSE)),"",VLOOKUP(Salidas!$A497,Inventario!$A$2:$M$21,6,FALSE))</f>
        <v>2603</v>
      </c>
      <c r="G497" s="274">
        <f>IF(ISERROR(VLOOKUP(Salidas!$A497,Inventario!$A$2:$M$21,7,FALSE)),,VLOOKUP(Salidas!$A497,Inventario!$A$2:$M$21,7,FALSE))</f>
        <v>1</v>
      </c>
      <c r="H497" s="275">
        <f>IF(ISERROR(VLOOKUP(Salidas!$A497,Inventario!$A$2:$M$21,8,FALSE)),,VLOOKUP(Salidas!$A497,Inventario!$A$2:$M$21,8,FALSE))</f>
        <v>31</v>
      </c>
      <c r="I497" s="275">
        <f>IF(ISERROR(VLOOKUP(Salidas!$A497,Inventario!$A$2:$M$21,9,FALSE)),,VLOOKUP(Salidas!$A497,Inventario!$A$2:$M$21,9,FALSE))</f>
        <v>31</v>
      </c>
      <c r="J497" s="269">
        <v>44676</v>
      </c>
      <c r="K497" s="62" t="s">
        <v>202</v>
      </c>
      <c r="L497" s="270">
        <f>IF(ISERROR(VLOOKUP(Salidas!$K497,Entradas!$H$1:$I$412,2,FALSE)),"",VLOOKUP(Salidas!$K497,Entradas!$H$1:$I$412,2,FALSE))</f>
        <v>44926</v>
      </c>
      <c r="M497" s="63">
        <v>1</v>
      </c>
      <c r="N497" s="276" t="s">
        <v>375</v>
      </c>
      <c r="O497" s="275">
        <f>IF(Salidas!$N497="Particular",VLOOKUP(Salidas!$A497,'PPTO Conservador'!$D$1:$L$26,8,0),IF(Salidas!$N497="Complementario",VLOOKUP(Salidas!$A497,'PPTO Conservador'!$D$1:$L$26,9,FALSE),))</f>
        <v>65000</v>
      </c>
      <c r="P497" s="275">
        <f>Salidas!$M497*Salidas!$I497</f>
        <v>31</v>
      </c>
      <c r="Q497" s="275">
        <f>Salidas!$M497*Salidas!$O497</f>
        <v>65000</v>
      </c>
      <c r="R497" s="276"/>
      <c r="S497" s="64"/>
      <c r="T497" s="64"/>
      <c r="U497" s="64"/>
      <c r="V497" s="64"/>
      <c r="W497" s="64"/>
      <c r="X497" s="64"/>
      <c r="Y497" s="64"/>
      <c r="Z497" s="64"/>
    </row>
    <row r="498" spans="1:26" ht="15.75" customHeight="1">
      <c r="A498" s="57" t="s">
        <v>47</v>
      </c>
      <c r="B498" s="58" t="str">
        <f>IF(ISERROR(VLOOKUP(Salidas!$A498,Inventario!$A$2:$M$21,2,FALSE)),"",VLOOKUP(Salidas!$A498,Inventario!$A$2:$M$21,2,FALSE))</f>
        <v>Nimenrix</v>
      </c>
      <c r="C498" s="58" t="str">
        <f>IF(ISERROR(VLOOKUP(Salidas!$A498,Inventario!$A$2:$M$21,3,FALSE)),"",VLOOKUP(Salidas!$A498,Inventario!$A$2:$M$21,3,FALSE))</f>
        <v>Meningococo</v>
      </c>
      <c r="D498" s="59" t="str">
        <f>IF(ISERROR(VLOOKUP(Salidas!$A498,Inventario!$A$2:$M$21,4,FALSE)),"",VLOOKUP(Salidas!$A498,Inventario!$A$2:$M$21,4,FALSE))</f>
        <v>Cobo Medical</v>
      </c>
      <c r="E498" s="59" t="str">
        <f>IF(ISERROR(VLOOKUP(Salidas!$A498,Inventario!$A$2:$M$21,5,FALSE)),"",VLOOKUP(Salidas!$A498,Inventario!$A$2:$M$21,5,FALSE))</f>
        <v>Pfizer</v>
      </c>
      <c r="F498" s="60" t="str">
        <f>IF(ISERROR(VLOOKUP(Salidas!$A498,Inventario!$A$2:$M$21,6,FALSE)),"",VLOOKUP(Salidas!$A498,Inventario!$A$2:$M$21,6,FALSE))</f>
        <v>3904</v>
      </c>
      <c r="G498" s="274">
        <f>IF(ISERROR(VLOOKUP(Salidas!$A498,Inventario!$A$2:$M$21,7,FALSE)),,VLOOKUP(Salidas!$A498,Inventario!$A$2:$M$21,7,FALSE))</f>
        <v>1</v>
      </c>
      <c r="H498" s="275">
        <f>IF(ISERROR(VLOOKUP(Salidas!$A498,Inventario!$A$2:$M$21,8,FALSE)),,VLOOKUP(Salidas!$A498,Inventario!$A$2:$M$21,8,FALSE))</f>
        <v>427</v>
      </c>
      <c r="I498" s="275">
        <f>IF(ISERROR(VLOOKUP(Salidas!$A498,Inventario!$A$2:$M$21,9,FALSE)),,VLOOKUP(Salidas!$A498,Inventario!$A$2:$M$21,9,FALSE))</f>
        <v>427</v>
      </c>
      <c r="J498" s="269">
        <v>44677</v>
      </c>
      <c r="K498" s="62" t="s">
        <v>173</v>
      </c>
      <c r="L498" s="270">
        <f>IF(ISERROR(VLOOKUP(Salidas!$K498,Entradas!$H$1:$I$412,2,FALSE)),"",VLOOKUP(Salidas!$K498,Entradas!$H$1:$I$412,2,FALSE))</f>
        <v>45077</v>
      </c>
      <c r="M498" s="63">
        <v>1</v>
      </c>
      <c r="N498" s="276" t="s">
        <v>1928</v>
      </c>
      <c r="O498" s="275">
        <f>IF(Salidas!$N498="Particular",VLOOKUP(Salidas!$A498,'PPTO Conservador'!$D$1:$L$26,8,0),IF(Salidas!$N498="Complementario",VLOOKUP(Salidas!$A498,'PPTO Conservador'!$D$1:$L$26,9,FALSE),))</f>
        <v>170000</v>
      </c>
      <c r="P498" s="275">
        <f>Salidas!$M498*Salidas!$I498</f>
        <v>427</v>
      </c>
      <c r="Q498" s="275">
        <f>Salidas!$M498*Salidas!$O498</f>
        <v>170000</v>
      </c>
      <c r="R498" s="276"/>
      <c r="S498" s="64"/>
      <c r="T498" s="64"/>
      <c r="U498" s="64"/>
      <c r="V498" s="64"/>
      <c r="W498" s="64"/>
      <c r="X498" s="64"/>
      <c r="Y498" s="64"/>
      <c r="Z498" s="64"/>
    </row>
    <row r="499" spans="1:26" ht="15.75" customHeight="1">
      <c r="A499" s="57" t="s">
        <v>77</v>
      </c>
      <c r="B499" s="58" t="str">
        <f>IF(ISERROR(VLOOKUP(Salidas!$A499,Inventario!$A$2:$M$21,2,FALSE)),"",VLOOKUP(Salidas!$A499,Inventario!$A$2:$M$21,2,FALSE))</f>
        <v>Hexaxim</v>
      </c>
      <c r="C499" s="58" t="str">
        <f>IF(ISERROR(VLOOKUP(Salidas!$A499,Inventario!$A$2:$M$21,3,FALSE)),"",VLOOKUP(Salidas!$A499,Inventario!$A$2:$M$21,3,FALSE))</f>
        <v>DPAT + VPI + HIB + HB</v>
      </c>
      <c r="D499" s="59" t="str">
        <f>IF(ISERROR(VLOOKUP(Salidas!$A499,Inventario!$A$2:$M$21,4,FALSE)),"",VLOOKUP(Salidas!$A499,Inventario!$A$2:$M$21,4,FALSE))</f>
        <v>IPS FARALLONES</v>
      </c>
      <c r="E499" s="59" t="str">
        <f>IF(ISERROR(VLOOKUP(Salidas!$A499,Inventario!$A$2:$M$21,5,FALSE)),"",VLOOKUP(Salidas!$A499,Inventario!$A$2:$M$21,5,FALSE))</f>
        <v>Sanofi</v>
      </c>
      <c r="F499" s="60" t="str">
        <f>IF(ISERROR(VLOOKUP(Salidas!$A499,Inventario!$A$2:$M$21,6,FALSE)),"",VLOOKUP(Salidas!$A499,Inventario!$A$2:$M$21,6,FALSE))</f>
        <v>3800</v>
      </c>
      <c r="G499" s="274">
        <f>IF(ISERROR(VLOOKUP(Salidas!$A499,Inventario!$A$2:$M$21,7,FALSE)),,VLOOKUP(Salidas!$A499,Inventario!$A$2:$M$21,7,FALSE))</f>
        <v>1</v>
      </c>
      <c r="H499" s="275">
        <f>IF(ISERROR(VLOOKUP(Salidas!$A499,Inventario!$A$2:$M$21,8,FALSE)),,VLOOKUP(Salidas!$A499,Inventario!$A$2:$M$21,8,FALSE))</f>
        <v>127</v>
      </c>
      <c r="I499" s="275">
        <f>IF(ISERROR(VLOOKUP(Salidas!$A499,Inventario!$A$2:$M$21,9,FALSE)),,VLOOKUP(Salidas!$A499,Inventario!$A$2:$M$21,9,FALSE))</f>
        <v>127</v>
      </c>
      <c r="J499" s="269">
        <v>44677</v>
      </c>
      <c r="K499" s="62" t="s">
        <v>198</v>
      </c>
      <c r="L499" s="270">
        <f>IF(ISERROR(VLOOKUP(Salidas!$K499,Entradas!$H$1:$I$412,2,FALSE)),"",VLOOKUP(Salidas!$K499,Entradas!$H$1:$I$412,2,FALSE))</f>
        <v>45130</v>
      </c>
      <c r="M499" s="63">
        <v>1</v>
      </c>
      <c r="N499" s="276" t="s">
        <v>375</v>
      </c>
      <c r="O499" s="275">
        <f>IF(Salidas!$N499="Particular",VLOOKUP(Salidas!$A499,'PPTO Conservador'!$D$1:$L$26,8,0),IF(Salidas!$N499="Complementario",VLOOKUP(Salidas!$A499,'PPTO Conservador'!$D$1:$L$26,9,FALSE),))</f>
        <v>220000</v>
      </c>
      <c r="P499" s="275">
        <f>Salidas!$M499*Salidas!$I499</f>
        <v>127</v>
      </c>
      <c r="Q499" s="275">
        <f>Salidas!$M499*Salidas!$O499</f>
        <v>220000</v>
      </c>
      <c r="R499" s="276"/>
      <c r="S499" s="64"/>
      <c r="T499" s="64"/>
      <c r="U499" s="64"/>
      <c r="V499" s="64"/>
      <c r="W499" s="64"/>
      <c r="X499" s="64"/>
      <c r="Y499" s="64"/>
      <c r="Z499" s="64"/>
    </row>
    <row r="500" spans="1:26" ht="15.75" customHeight="1">
      <c r="A500" s="57" t="s">
        <v>54</v>
      </c>
      <c r="B500" s="58" t="str">
        <f>IF(ISERROR(VLOOKUP(Salidas!$A500,Inventario!$A$2:$M$21,2,FALSE)),"",VLOOKUP(Salidas!$A500,Inventario!$A$2:$M$21,2,FALSE))</f>
        <v>Prevenar</v>
      </c>
      <c r="C500" s="58" t="str">
        <f>IF(ISERROR(VLOOKUP(Salidas!$A500,Inventario!$A$2:$M$21,3,FALSE)),"",VLOOKUP(Salidas!$A500,Inventario!$A$2:$M$21,3,FALSE))</f>
        <v>Neumococo 13V</v>
      </c>
      <c r="D500" s="59" t="str">
        <f>IF(ISERROR(VLOOKUP(Salidas!$A500,Inventario!$A$2:$M$21,4,FALSE)),"",VLOOKUP(Salidas!$A500,Inventario!$A$2:$M$21,4,FALSE))</f>
        <v>Cobo Medical</v>
      </c>
      <c r="E500" s="59" t="str">
        <f>IF(ISERROR(VLOOKUP(Salidas!$A500,Inventario!$A$2:$M$21,5,FALSE)),"",VLOOKUP(Salidas!$A500,Inventario!$A$2:$M$21,5,FALSE))</f>
        <v>Pfizer</v>
      </c>
      <c r="F500" s="60" t="str">
        <f>IF(ISERROR(VLOOKUP(Salidas!$A500,Inventario!$A$2:$M$21,6,FALSE)),"",VLOOKUP(Salidas!$A500,Inventario!$A$2:$M$21,6,FALSE))</f>
        <v>2156</v>
      </c>
      <c r="G500" s="274">
        <f>IF(ISERROR(VLOOKUP(Salidas!$A500,Inventario!$A$2:$M$21,7,FALSE)),,VLOOKUP(Salidas!$A500,Inventario!$A$2:$M$21,7,FALSE))</f>
        <v>1</v>
      </c>
      <c r="H500" s="275">
        <f>IF(ISERROR(VLOOKUP(Salidas!$A500,Inventario!$A$2:$M$21,8,FALSE)),,VLOOKUP(Salidas!$A500,Inventario!$A$2:$M$21,8,FALSE))</f>
        <v>257</v>
      </c>
      <c r="I500" s="275">
        <f>IF(ISERROR(VLOOKUP(Salidas!$A500,Inventario!$A$2:$M$21,9,FALSE)),,VLOOKUP(Salidas!$A500,Inventario!$A$2:$M$21,9,FALSE))</f>
        <v>257</v>
      </c>
      <c r="J500" s="269">
        <v>44677</v>
      </c>
      <c r="K500" s="62" t="s">
        <v>192</v>
      </c>
      <c r="L500" s="270">
        <f>IF(ISERROR(VLOOKUP(Salidas!$K500,Entradas!$H$1:$I$412,2,FALSE)),"",VLOOKUP(Salidas!$K500,Entradas!$H$1:$I$412,2,FALSE))</f>
        <v>45199</v>
      </c>
      <c r="M500" s="63">
        <v>1</v>
      </c>
      <c r="N500" s="276" t="s">
        <v>375</v>
      </c>
      <c r="O500" s="275">
        <f>IF(Salidas!$N500="Particular",VLOOKUP(Salidas!$A500,'PPTO Conservador'!$D$1:$L$26,8,0),IF(Salidas!$N500="Complementario",VLOOKUP(Salidas!$A500,'PPTO Conservador'!$D$1:$L$26,9,FALSE),))</f>
        <v>235000</v>
      </c>
      <c r="P500" s="275">
        <f>Salidas!$M500*Salidas!$I500</f>
        <v>257</v>
      </c>
      <c r="Q500" s="275">
        <f>Salidas!$M500*Salidas!$O500</f>
        <v>235000</v>
      </c>
      <c r="R500" s="276"/>
      <c r="S500" s="64"/>
      <c r="T500" s="64"/>
      <c r="U500" s="64"/>
      <c r="V500" s="64"/>
      <c r="W500" s="64"/>
      <c r="X500" s="64"/>
      <c r="Y500" s="64"/>
      <c r="Z500" s="64"/>
    </row>
    <row r="501" spans="1:26" ht="15.75" customHeight="1">
      <c r="A501" s="57" t="s">
        <v>96</v>
      </c>
      <c r="B501" s="58" t="str">
        <f>IF(ISERROR(VLOOKUP(Salidas!$A501,Inventario!$A$2:$M$21,2,FALSE)),"",VLOOKUP(Salidas!$A501,Inventario!$A$2:$M$21,2,FALSE))</f>
        <v>Rotateq</v>
      </c>
      <c r="C501" s="58" t="str">
        <f>IF(ISERROR(VLOOKUP(Salidas!$A501,Inventario!$A$2:$M$21,3,FALSE)),"",VLOOKUP(Salidas!$A501,Inventario!$A$2:$M$21,3,FALSE))</f>
        <v>Rotavirus Vivo Atenuado</v>
      </c>
      <c r="D501" s="59" t="str">
        <f>IF(ISERROR(VLOOKUP(Salidas!$A501,Inventario!$A$2:$M$21,4,FALSE)),"",VLOOKUP(Salidas!$A501,Inventario!$A$2:$M$21,4,FALSE))</f>
        <v>IPS FARALLONES</v>
      </c>
      <c r="E501" s="59" t="str">
        <f>IF(ISERROR(VLOOKUP(Salidas!$A501,Inventario!$A$2:$M$21,5,FALSE)),"",VLOOKUP(Salidas!$A501,Inventario!$A$2:$M$21,5,FALSE))</f>
        <v>Merck</v>
      </c>
      <c r="F501" s="60" t="str">
        <f>IF(ISERROR(VLOOKUP(Salidas!$A501,Inventario!$A$2:$M$21,6,FALSE)),"",VLOOKUP(Salidas!$A501,Inventario!$A$2:$M$21,6,FALSE))</f>
        <v>1800</v>
      </c>
      <c r="G501" s="274">
        <f>IF(ISERROR(VLOOKUP(Salidas!$A501,Inventario!$A$2:$M$21,7,FALSE)),,VLOOKUP(Salidas!$A501,Inventario!$A$2:$M$21,7,FALSE))</f>
        <v>1</v>
      </c>
      <c r="H501" s="275">
        <f>IF(ISERROR(VLOOKUP(Salidas!$A501,Inventario!$A$2:$M$21,8,FALSE)),,VLOOKUP(Salidas!$A501,Inventario!$A$2:$M$21,8,FALSE))</f>
        <v>109</v>
      </c>
      <c r="I501" s="275">
        <f>IF(ISERROR(VLOOKUP(Salidas!$A501,Inventario!$A$2:$M$21,9,FALSE)),,VLOOKUP(Salidas!$A501,Inventario!$A$2:$M$21,9,FALSE))</f>
        <v>109</v>
      </c>
      <c r="J501" s="269">
        <v>44677</v>
      </c>
      <c r="K501" s="62" t="s">
        <v>194</v>
      </c>
      <c r="L501" s="270">
        <f>IF(ISERROR(VLOOKUP(Salidas!$K501,Entradas!$H$1:$I$412,2,FALSE)),"",VLOOKUP(Salidas!$K501,Entradas!$H$1:$I$412,2,FALSE))</f>
        <v>45060</v>
      </c>
      <c r="M501" s="63">
        <v>1</v>
      </c>
      <c r="N501" s="276" t="s">
        <v>375</v>
      </c>
      <c r="O501" s="275">
        <f>IF(Salidas!$N501="Particular",VLOOKUP(Salidas!$A501,'PPTO Conservador'!$D$1:$L$26,8,0),IF(Salidas!$N501="Complementario",VLOOKUP(Salidas!$A501,'PPTO Conservador'!$D$1:$L$26,9,FALSE),))</f>
        <v>210000</v>
      </c>
      <c r="P501" s="275">
        <f>Salidas!$M501*Salidas!$I501</f>
        <v>109</v>
      </c>
      <c r="Q501" s="275">
        <f>Salidas!$M501*Salidas!$O501</f>
        <v>210000</v>
      </c>
      <c r="R501" s="276"/>
      <c r="S501" s="64"/>
      <c r="T501" s="64"/>
      <c r="U501" s="64"/>
      <c r="V501" s="64"/>
      <c r="W501" s="64"/>
      <c r="X501" s="64"/>
      <c r="Y501" s="64"/>
      <c r="Z501" s="64"/>
    </row>
    <row r="502" spans="1:26" ht="15.75" customHeight="1">
      <c r="A502" s="57" t="s">
        <v>93</v>
      </c>
      <c r="B502" s="58" t="str">
        <f>IF(ISERROR(VLOOKUP(Salidas!$A502,Inventario!$A$2:$M$21,2,FALSE)),"",VLOOKUP(Salidas!$A502,Inventario!$A$2:$M$21,2,FALSE))</f>
        <v>Vaxigrip</v>
      </c>
      <c r="C502" s="58" t="str">
        <f>IF(ISERROR(VLOOKUP(Salidas!$A502,Inventario!$A$2:$M$21,3,FALSE)),"",VLOOKUP(Salidas!$A502,Inventario!$A$2:$M$21,3,FALSE))</f>
        <v>Influenza</v>
      </c>
      <c r="D502" s="59" t="str">
        <f>IF(ISERROR(VLOOKUP(Salidas!$A502,Inventario!$A$2:$M$21,4,FALSE)),"",VLOOKUP(Salidas!$A502,Inventario!$A$2:$M$21,4,FALSE))</f>
        <v>IPS FARALLONES</v>
      </c>
      <c r="E502" s="59" t="str">
        <f>IF(ISERROR(VLOOKUP(Salidas!$A502,Inventario!$A$2:$M$21,5,FALSE)),"",VLOOKUP(Salidas!$A502,Inventario!$A$2:$M$21,5,FALSE))</f>
        <v>Sanofi</v>
      </c>
      <c r="F502" s="60" t="str">
        <f>IF(ISERROR(VLOOKUP(Salidas!$A502,Inventario!$A$2:$M$21,6,FALSE)),"",VLOOKUP(Salidas!$A502,Inventario!$A$2:$M$21,6,FALSE))</f>
        <v>2603</v>
      </c>
      <c r="G502" s="274">
        <f>IF(ISERROR(VLOOKUP(Salidas!$A502,Inventario!$A$2:$M$21,7,FALSE)),,VLOOKUP(Salidas!$A502,Inventario!$A$2:$M$21,7,FALSE))</f>
        <v>1</v>
      </c>
      <c r="H502" s="275">
        <f>IF(ISERROR(VLOOKUP(Salidas!$A502,Inventario!$A$2:$M$21,8,FALSE)),,VLOOKUP(Salidas!$A502,Inventario!$A$2:$M$21,8,FALSE))</f>
        <v>31</v>
      </c>
      <c r="I502" s="275">
        <f>IF(ISERROR(VLOOKUP(Salidas!$A502,Inventario!$A$2:$M$21,9,FALSE)),,VLOOKUP(Salidas!$A502,Inventario!$A$2:$M$21,9,FALSE))</f>
        <v>31</v>
      </c>
      <c r="J502" s="269">
        <v>44678</v>
      </c>
      <c r="K502" s="62" t="s">
        <v>202</v>
      </c>
      <c r="L502" s="270">
        <f>IF(ISERROR(VLOOKUP(Salidas!$K502,Entradas!$H$1:$I$412,2,FALSE)),"",VLOOKUP(Salidas!$K502,Entradas!$H$1:$I$412,2,FALSE))</f>
        <v>44926</v>
      </c>
      <c r="M502" s="63">
        <v>1</v>
      </c>
      <c r="N502" s="276" t="s">
        <v>375</v>
      </c>
      <c r="O502" s="275">
        <f>IF(Salidas!$N502="Particular",VLOOKUP(Salidas!$A502,'PPTO Conservador'!$D$1:$L$26,8,0),IF(Salidas!$N502="Complementario",VLOOKUP(Salidas!$A502,'PPTO Conservador'!$D$1:$L$26,9,FALSE),))</f>
        <v>65000</v>
      </c>
      <c r="P502" s="275">
        <f>Salidas!$M502*Salidas!$I502</f>
        <v>31</v>
      </c>
      <c r="Q502" s="275">
        <f>Salidas!$M502*Salidas!$O502</f>
        <v>65000</v>
      </c>
      <c r="R502" s="276"/>
      <c r="S502" s="64"/>
      <c r="T502" s="64"/>
      <c r="U502" s="64"/>
      <c r="V502" s="64"/>
      <c r="W502" s="64"/>
      <c r="X502" s="64"/>
      <c r="Y502" s="64"/>
      <c r="Z502" s="64"/>
    </row>
    <row r="503" spans="1:26" ht="15.75" customHeight="1">
      <c r="A503" s="57" t="s">
        <v>118</v>
      </c>
      <c r="B503" s="58" t="str">
        <f>IF(ISERROR(VLOOKUP(Salidas!$A503,Inventario!$A$2:$M$21,2,FALSE)),"",VLOOKUP(Salidas!$A503,Inventario!$A$2:$M$21,2,FALSE))</f>
        <v>Varivax</v>
      </c>
      <c r="C503" s="58" t="str">
        <f>IF(ISERROR(VLOOKUP(Salidas!$A503,Inventario!$A$2:$M$21,3,FALSE)),"",VLOOKUP(Salidas!$A503,Inventario!$A$2:$M$21,3,FALSE))</f>
        <v>Varicela</v>
      </c>
      <c r="D503" s="59" t="str">
        <f>IF(ISERROR(VLOOKUP(Salidas!$A503,Inventario!$A$2:$M$21,4,FALSE)),"",VLOOKUP(Salidas!$A503,Inventario!$A$2:$M$21,4,FALSE))</f>
        <v>IPS FARALLONES</v>
      </c>
      <c r="E503" s="59" t="str">
        <f>IF(ISERROR(VLOOKUP(Salidas!$A503,Inventario!$A$2:$M$21,5,FALSE)),"",VLOOKUP(Salidas!$A503,Inventario!$A$2:$M$21,5,FALSE))</f>
        <v>Merck</v>
      </c>
      <c r="F503" s="60" t="str">
        <f>IF(ISERROR(VLOOKUP(Salidas!$A503,Inventario!$A$2:$M$21,6,FALSE)),"",VLOOKUP(Salidas!$A503,Inventario!$A$2:$M$21,6,FALSE))</f>
        <v>4500</v>
      </c>
      <c r="G503" s="274">
        <f>IF(ISERROR(VLOOKUP(Salidas!$A503,Inventario!$A$2:$M$21,7,FALSE)),,VLOOKUP(Salidas!$A503,Inventario!$A$2:$M$21,7,FALSE))</f>
        <v>1</v>
      </c>
      <c r="H503" s="275">
        <f>IF(ISERROR(VLOOKUP(Salidas!$A503,Inventario!$A$2:$M$21,8,FALSE)),,VLOOKUP(Salidas!$A503,Inventario!$A$2:$M$21,8,FALSE))</f>
        <v>47</v>
      </c>
      <c r="I503" s="275">
        <f>IF(ISERROR(VLOOKUP(Salidas!$A503,Inventario!$A$2:$M$21,9,FALSE)),,VLOOKUP(Salidas!$A503,Inventario!$A$2:$M$21,9,FALSE))</f>
        <v>47</v>
      </c>
      <c r="J503" s="269">
        <v>44678</v>
      </c>
      <c r="K503" s="62" t="s">
        <v>186</v>
      </c>
      <c r="L503" s="270">
        <f>IF(ISERROR(VLOOKUP(Salidas!$K503,Entradas!$H$1:$I$412,2,FALSE)),"",VLOOKUP(Salidas!$K503,Entradas!$H$1:$I$412,2,FALSE))</f>
        <v>45169</v>
      </c>
      <c r="M503" s="63">
        <v>1</v>
      </c>
      <c r="N503" s="276" t="s">
        <v>375</v>
      </c>
      <c r="O503" s="275">
        <f>IF(Salidas!$N503="Particular",VLOOKUP(Salidas!$A503,'PPTO Conservador'!$D$1:$L$26,8,0),IF(Salidas!$N503="Complementario",VLOOKUP(Salidas!$A503,'PPTO Conservador'!$D$1:$L$26,9,FALSE),))</f>
        <v>160000</v>
      </c>
      <c r="P503" s="275">
        <f>Salidas!$M503*Salidas!$I503</f>
        <v>47</v>
      </c>
      <c r="Q503" s="275">
        <f>Salidas!$M503*Salidas!$O503</f>
        <v>160000</v>
      </c>
      <c r="R503" s="276"/>
      <c r="S503" s="64"/>
      <c r="T503" s="64"/>
      <c r="U503" s="64"/>
      <c r="V503" s="64"/>
      <c r="W503" s="64"/>
      <c r="X503" s="64"/>
      <c r="Y503" s="64"/>
      <c r="Z503" s="64"/>
    </row>
    <row r="504" spans="1:26" ht="15.75" customHeight="1">
      <c r="A504" s="57" t="s">
        <v>85</v>
      </c>
      <c r="B504" s="58" t="str">
        <f>IF(ISERROR(VLOOKUP(Salidas!$A504,Inventario!$A$2:$M$21,2,FALSE)),"",VLOOKUP(Salidas!$A504,Inventario!$A$2:$M$21,2,FALSE))</f>
        <v xml:space="preserve">Avaxim 80 </v>
      </c>
      <c r="C504" s="58" t="str">
        <f>IF(ISERROR(VLOOKUP(Salidas!$A504,Inventario!$A$2:$M$21,3,FALSE)),"",VLOOKUP(Salidas!$A504,Inventario!$A$2:$M$21,3,FALSE))</f>
        <v>Hepatitis A niño</v>
      </c>
      <c r="D504" s="59" t="str">
        <f>IF(ISERROR(VLOOKUP(Salidas!$A504,Inventario!$A$2:$M$21,4,FALSE)),"",VLOOKUP(Salidas!$A504,Inventario!$A$2:$M$21,4,FALSE))</f>
        <v>IPS FARALLONES</v>
      </c>
      <c r="E504" s="59" t="str">
        <f>IF(ISERROR(VLOOKUP(Salidas!$A504,Inventario!$A$2:$M$21,5,FALSE)),"",VLOOKUP(Salidas!$A504,Inventario!$A$2:$M$21,5,FALSE))</f>
        <v>Sanofi</v>
      </c>
      <c r="F504" s="60" t="str">
        <f>IF(ISERROR(VLOOKUP(Salidas!$A504,Inventario!$A$2:$M$21,6,FALSE)),"",VLOOKUP(Salidas!$A504,Inventario!$A$2:$M$21,6,FALSE))</f>
        <v>2500</v>
      </c>
      <c r="G504" s="274">
        <f>IF(ISERROR(VLOOKUP(Salidas!$A504,Inventario!$A$2:$M$21,7,FALSE)),,VLOOKUP(Salidas!$A504,Inventario!$A$2:$M$21,7,FALSE))</f>
        <v>1</v>
      </c>
      <c r="H504" s="275">
        <f>IF(ISERROR(VLOOKUP(Salidas!$A504,Inventario!$A$2:$M$21,8,FALSE)),,VLOOKUP(Salidas!$A504,Inventario!$A$2:$M$21,8,FALSE))</f>
        <v>153</v>
      </c>
      <c r="I504" s="275">
        <f>IF(ISERROR(VLOOKUP(Salidas!$A504,Inventario!$A$2:$M$21,9,FALSE)),,VLOOKUP(Salidas!$A504,Inventario!$A$2:$M$21,9,FALSE))</f>
        <v>153</v>
      </c>
      <c r="J504" s="269">
        <v>44678</v>
      </c>
      <c r="K504" s="62" t="s">
        <v>183</v>
      </c>
      <c r="L504" s="270">
        <f>IF(ISERROR(VLOOKUP(Salidas!$K504,Entradas!$H$1:$I$412,2,FALSE)),"",VLOOKUP(Salidas!$K504,Entradas!$H$1:$I$412,2,FALSE))</f>
        <v>44957</v>
      </c>
      <c r="M504" s="63">
        <v>1</v>
      </c>
      <c r="N504" s="276" t="s">
        <v>375</v>
      </c>
      <c r="O504" s="275">
        <f>IF(Salidas!$N504="Particular",VLOOKUP(Salidas!$A504,'PPTO Conservador'!$D$1:$L$26,8,0),IF(Salidas!$N504="Complementario",VLOOKUP(Salidas!$A504,'PPTO Conservador'!$D$1:$L$26,9,FALSE),))</f>
        <v>150000</v>
      </c>
      <c r="P504" s="275">
        <f>Salidas!$M504*Salidas!$I504</f>
        <v>153</v>
      </c>
      <c r="Q504" s="275">
        <f>Salidas!$M504*Salidas!$O504</f>
        <v>150000</v>
      </c>
      <c r="R504" s="276"/>
      <c r="S504" s="64"/>
      <c r="T504" s="64"/>
      <c r="U504" s="64"/>
      <c r="V504" s="64"/>
      <c r="W504" s="64"/>
      <c r="X504" s="64"/>
      <c r="Y504" s="64"/>
      <c r="Z504" s="64"/>
    </row>
    <row r="505" spans="1:26" ht="15.75" customHeight="1">
      <c r="A505" s="57" t="s">
        <v>54</v>
      </c>
      <c r="B505" s="58" t="str">
        <f>IF(ISERROR(VLOOKUP(Salidas!$A505,Inventario!$A$2:$M$21,2,FALSE)),"",VLOOKUP(Salidas!$A505,Inventario!$A$2:$M$21,2,FALSE))</f>
        <v>Prevenar</v>
      </c>
      <c r="C505" s="58" t="str">
        <f>IF(ISERROR(VLOOKUP(Salidas!$A505,Inventario!$A$2:$M$21,3,FALSE)),"",VLOOKUP(Salidas!$A505,Inventario!$A$2:$M$21,3,FALSE))</f>
        <v>Neumococo 13V</v>
      </c>
      <c r="D505" s="59" t="str">
        <f>IF(ISERROR(VLOOKUP(Salidas!$A505,Inventario!$A$2:$M$21,4,FALSE)),"",VLOOKUP(Salidas!$A505,Inventario!$A$2:$M$21,4,FALSE))</f>
        <v>Cobo Medical</v>
      </c>
      <c r="E505" s="59" t="str">
        <f>IF(ISERROR(VLOOKUP(Salidas!$A505,Inventario!$A$2:$M$21,5,FALSE)),"",VLOOKUP(Salidas!$A505,Inventario!$A$2:$M$21,5,FALSE))</f>
        <v>Pfizer</v>
      </c>
      <c r="F505" s="60" t="str">
        <f>IF(ISERROR(VLOOKUP(Salidas!$A505,Inventario!$A$2:$M$21,6,FALSE)),"",VLOOKUP(Salidas!$A505,Inventario!$A$2:$M$21,6,FALSE))</f>
        <v>2156</v>
      </c>
      <c r="G505" s="274">
        <f>IF(ISERROR(VLOOKUP(Salidas!$A505,Inventario!$A$2:$M$21,7,FALSE)),,VLOOKUP(Salidas!$A505,Inventario!$A$2:$M$21,7,FALSE))</f>
        <v>1</v>
      </c>
      <c r="H505" s="275">
        <f>IF(ISERROR(VLOOKUP(Salidas!$A505,Inventario!$A$2:$M$21,8,FALSE)),,VLOOKUP(Salidas!$A505,Inventario!$A$2:$M$21,8,FALSE))</f>
        <v>257</v>
      </c>
      <c r="I505" s="275">
        <f>IF(ISERROR(VLOOKUP(Salidas!$A505,Inventario!$A$2:$M$21,9,FALSE)),,VLOOKUP(Salidas!$A505,Inventario!$A$2:$M$21,9,FALSE))</f>
        <v>257</v>
      </c>
      <c r="J505" s="269">
        <v>44678</v>
      </c>
      <c r="K505" s="62" t="s">
        <v>192</v>
      </c>
      <c r="L505" s="270">
        <f>IF(ISERROR(VLOOKUP(Salidas!$K505,Entradas!$H$1:$I$412,2,FALSE)),"",VLOOKUP(Salidas!$K505,Entradas!$H$1:$I$412,2,FALSE))</f>
        <v>45199</v>
      </c>
      <c r="M505" s="63">
        <v>1</v>
      </c>
      <c r="N505" s="276" t="s">
        <v>375</v>
      </c>
      <c r="O505" s="275">
        <f>IF(Salidas!$N505="Particular",VLOOKUP(Salidas!$A505,'PPTO Conservador'!$D$1:$L$26,8,0),IF(Salidas!$N505="Complementario",VLOOKUP(Salidas!$A505,'PPTO Conservador'!$D$1:$L$26,9,FALSE),))</f>
        <v>235000</v>
      </c>
      <c r="P505" s="275">
        <f>Salidas!$M505*Salidas!$I505</f>
        <v>257</v>
      </c>
      <c r="Q505" s="275">
        <f>Salidas!$M505*Salidas!$O505</f>
        <v>235000</v>
      </c>
      <c r="R505" s="276"/>
      <c r="S505" s="64"/>
      <c r="T505" s="64"/>
      <c r="U505" s="64"/>
      <c r="V505" s="64"/>
      <c r="W505" s="64"/>
      <c r="X505" s="64"/>
      <c r="Y505" s="64"/>
      <c r="Z505" s="64"/>
    </row>
    <row r="506" spans="1:26" ht="15.75" customHeight="1">
      <c r="A506" s="57" t="s">
        <v>85</v>
      </c>
      <c r="B506" s="58" t="str">
        <f>IF(ISERROR(VLOOKUP(Salidas!$A506,Inventario!$A$2:$M$21,2,FALSE)),"",VLOOKUP(Salidas!$A506,Inventario!$A$2:$M$21,2,FALSE))</f>
        <v xml:space="preserve">Avaxim 80 </v>
      </c>
      <c r="C506" s="58" t="str">
        <f>IF(ISERROR(VLOOKUP(Salidas!$A506,Inventario!$A$2:$M$21,3,FALSE)),"",VLOOKUP(Salidas!$A506,Inventario!$A$2:$M$21,3,FALSE))</f>
        <v>Hepatitis A niño</v>
      </c>
      <c r="D506" s="59" t="str">
        <f>IF(ISERROR(VLOOKUP(Salidas!$A506,Inventario!$A$2:$M$21,4,FALSE)),"",VLOOKUP(Salidas!$A506,Inventario!$A$2:$M$21,4,FALSE))</f>
        <v>IPS FARALLONES</v>
      </c>
      <c r="E506" s="59" t="str">
        <f>IF(ISERROR(VLOOKUP(Salidas!$A506,Inventario!$A$2:$M$21,5,FALSE)),"",VLOOKUP(Salidas!$A506,Inventario!$A$2:$M$21,5,FALSE))</f>
        <v>Sanofi</v>
      </c>
      <c r="F506" s="60" t="str">
        <f>IF(ISERROR(VLOOKUP(Salidas!$A506,Inventario!$A$2:$M$21,6,FALSE)),"",VLOOKUP(Salidas!$A506,Inventario!$A$2:$M$21,6,FALSE))</f>
        <v>2500</v>
      </c>
      <c r="G506" s="274">
        <f>IF(ISERROR(VLOOKUP(Salidas!$A506,Inventario!$A$2:$M$21,7,FALSE)),,VLOOKUP(Salidas!$A506,Inventario!$A$2:$M$21,7,FALSE))</f>
        <v>1</v>
      </c>
      <c r="H506" s="275">
        <f>IF(ISERROR(VLOOKUP(Salidas!$A506,Inventario!$A$2:$M$21,8,FALSE)),,VLOOKUP(Salidas!$A506,Inventario!$A$2:$M$21,8,FALSE))</f>
        <v>153</v>
      </c>
      <c r="I506" s="275">
        <f>IF(ISERROR(VLOOKUP(Salidas!$A506,Inventario!$A$2:$M$21,9,FALSE)),,VLOOKUP(Salidas!$A506,Inventario!$A$2:$M$21,9,FALSE))</f>
        <v>153</v>
      </c>
      <c r="J506" s="269">
        <v>44680</v>
      </c>
      <c r="K506" s="62" t="s">
        <v>183</v>
      </c>
      <c r="L506" s="270">
        <f>IF(ISERROR(VLOOKUP(Salidas!$K506,Entradas!$H$1:$I$412,2,FALSE)),"",VLOOKUP(Salidas!$K506,Entradas!$H$1:$I$412,2,FALSE))</f>
        <v>44957</v>
      </c>
      <c r="M506" s="63">
        <v>1</v>
      </c>
      <c r="N506" s="276" t="s">
        <v>1928</v>
      </c>
      <c r="O506" s="275">
        <f>IF(Salidas!$N506="Particular",VLOOKUP(Salidas!$A506,'PPTO Conservador'!$D$1:$L$26,8,0),IF(Salidas!$N506="Complementario",VLOOKUP(Salidas!$A506,'PPTO Conservador'!$D$1:$L$26,9,FALSE),))</f>
        <v>130000</v>
      </c>
      <c r="P506" s="275">
        <f>Salidas!$M506*Salidas!$I506</f>
        <v>153</v>
      </c>
      <c r="Q506" s="275">
        <f>Salidas!$M506*Salidas!$O506</f>
        <v>130000</v>
      </c>
      <c r="R506" s="276"/>
      <c r="S506" s="64"/>
      <c r="T506" s="64"/>
      <c r="U506" s="64"/>
      <c r="V506" s="64"/>
      <c r="W506" s="64"/>
      <c r="X506" s="64"/>
      <c r="Y506" s="64"/>
      <c r="Z506" s="64"/>
    </row>
    <row r="507" spans="1:26" ht="15.75" customHeight="1">
      <c r="A507" s="57" t="s">
        <v>81</v>
      </c>
      <c r="B507" s="58" t="str">
        <f>IF(ISERROR(VLOOKUP(Salidas!$A507,Inventario!$A$2:$M$21,2,FALSE)),"",VLOOKUP(Salidas!$A507,Inventario!$A$2:$M$21,2,FALSE))</f>
        <v>Stamaril</v>
      </c>
      <c r="C507" s="58" t="str">
        <f>IF(ISERROR(VLOOKUP(Salidas!$A507,Inventario!$A$2:$M$21,3,FALSE)),"",VLOOKUP(Salidas!$A507,Inventario!$A$2:$M$21,3,FALSE))</f>
        <v>Fiebre amarilla</v>
      </c>
      <c r="D507" s="59" t="str">
        <f>IF(ISERROR(VLOOKUP(Salidas!$A507,Inventario!$A$2:$M$21,4,FALSE)),"",VLOOKUP(Salidas!$A507,Inventario!$A$2:$M$21,4,FALSE))</f>
        <v>IPS FARALLONES</v>
      </c>
      <c r="E507" s="59" t="str">
        <f>IF(ISERROR(VLOOKUP(Salidas!$A507,Inventario!$A$2:$M$21,5,FALSE)),"",VLOOKUP(Salidas!$A507,Inventario!$A$2:$M$21,5,FALSE))</f>
        <v>Sanofi</v>
      </c>
      <c r="F507" s="60" t="str">
        <f>IF(ISERROR(VLOOKUP(Salidas!$A507,Inventario!$A$2:$M$21,6,FALSE)),"",VLOOKUP(Salidas!$A507,Inventario!$A$2:$M$21,6,FALSE))</f>
        <v>3000</v>
      </c>
      <c r="G507" s="274">
        <f>IF(ISERROR(VLOOKUP(Salidas!$A507,Inventario!$A$2:$M$21,7,FALSE)),,VLOOKUP(Salidas!$A507,Inventario!$A$2:$M$21,7,FALSE))</f>
        <v>1</v>
      </c>
      <c r="H507" s="275">
        <f>IF(ISERROR(VLOOKUP(Salidas!$A507,Inventario!$A$2:$M$21,8,FALSE)),,VLOOKUP(Salidas!$A507,Inventario!$A$2:$M$21,8,FALSE))</f>
        <v>59</v>
      </c>
      <c r="I507" s="275">
        <f>IF(ISERROR(VLOOKUP(Salidas!$A507,Inventario!$A$2:$M$21,9,FALSE)),,VLOOKUP(Salidas!$A507,Inventario!$A$2:$M$21,9,FALSE))</f>
        <v>59</v>
      </c>
      <c r="J507" s="269">
        <v>44680</v>
      </c>
      <c r="K507" s="62" t="s">
        <v>196</v>
      </c>
      <c r="L507" s="270">
        <f>IF(ISERROR(VLOOKUP(Salidas!$K507,Entradas!$H$1:$I$412,2,FALSE)),"",VLOOKUP(Salidas!$K507,Entradas!$H$1:$I$412,2,FALSE))</f>
        <v>45046</v>
      </c>
      <c r="M507" s="63">
        <v>1</v>
      </c>
      <c r="N507" s="276" t="s">
        <v>1928</v>
      </c>
      <c r="O507" s="275">
        <f>IF(Salidas!$N507="Particular",VLOOKUP(Salidas!$A507,'PPTO Conservador'!$D$1:$L$26,8,0),IF(Salidas!$N507="Complementario",VLOOKUP(Salidas!$A507,'PPTO Conservador'!$D$1:$L$26,9,FALSE),))</f>
        <v>100000</v>
      </c>
      <c r="P507" s="275">
        <f>Salidas!$M507*Salidas!$I507</f>
        <v>59</v>
      </c>
      <c r="Q507" s="275">
        <f>Salidas!$M507*Salidas!$O507</f>
        <v>100000</v>
      </c>
      <c r="R507" s="276"/>
      <c r="S507" s="64"/>
      <c r="T507" s="64"/>
      <c r="U507" s="64"/>
      <c r="V507" s="64"/>
      <c r="W507" s="64"/>
      <c r="X507" s="64"/>
      <c r="Y507" s="64"/>
      <c r="Z507" s="64"/>
    </row>
    <row r="508" spans="1:26" ht="15.75" customHeight="1">
      <c r="A508" s="57" t="s">
        <v>93</v>
      </c>
      <c r="B508" s="58" t="str">
        <f>IF(ISERROR(VLOOKUP(Salidas!$A508,Inventario!$A$2:$M$21,2,FALSE)),"",VLOOKUP(Salidas!$A508,Inventario!$A$2:$M$21,2,FALSE))</f>
        <v>Vaxigrip</v>
      </c>
      <c r="C508" s="58" t="str">
        <f>IF(ISERROR(VLOOKUP(Salidas!$A508,Inventario!$A$2:$M$21,3,FALSE)),"",VLOOKUP(Salidas!$A508,Inventario!$A$2:$M$21,3,FALSE))</f>
        <v>Influenza</v>
      </c>
      <c r="D508" s="59" t="str">
        <f>IF(ISERROR(VLOOKUP(Salidas!$A508,Inventario!$A$2:$M$21,4,FALSE)),"",VLOOKUP(Salidas!$A508,Inventario!$A$2:$M$21,4,FALSE))</f>
        <v>IPS FARALLONES</v>
      </c>
      <c r="E508" s="59" t="str">
        <f>IF(ISERROR(VLOOKUP(Salidas!$A508,Inventario!$A$2:$M$21,5,FALSE)),"",VLOOKUP(Salidas!$A508,Inventario!$A$2:$M$21,5,FALSE))</f>
        <v>Sanofi</v>
      </c>
      <c r="F508" s="60" t="str">
        <f>IF(ISERROR(VLOOKUP(Salidas!$A508,Inventario!$A$2:$M$21,6,FALSE)),"",VLOOKUP(Salidas!$A508,Inventario!$A$2:$M$21,6,FALSE))</f>
        <v>2603</v>
      </c>
      <c r="G508" s="274">
        <f>IF(ISERROR(VLOOKUP(Salidas!$A508,Inventario!$A$2:$M$21,7,FALSE)),,VLOOKUP(Salidas!$A508,Inventario!$A$2:$M$21,7,FALSE))</f>
        <v>1</v>
      </c>
      <c r="H508" s="275">
        <f>IF(ISERROR(VLOOKUP(Salidas!$A508,Inventario!$A$2:$M$21,8,FALSE)),,VLOOKUP(Salidas!$A508,Inventario!$A$2:$M$21,8,FALSE))</f>
        <v>31</v>
      </c>
      <c r="I508" s="275">
        <f>IF(ISERROR(VLOOKUP(Salidas!$A508,Inventario!$A$2:$M$21,9,FALSE)),,VLOOKUP(Salidas!$A508,Inventario!$A$2:$M$21,9,FALSE))</f>
        <v>31</v>
      </c>
      <c r="J508" s="269">
        <v>44680</v>
      </c>
      <c r="K508" s="62" t="s">
        <v>202</v>
      </c>
      <c r="L508" s="270">
        <f>IF(ISERROR(VLOOKUP(Salidas!$K508,Entradas!$H$1:$I$412,2,FALSE)),"",VLOOKUP(Salidas!$K508,Entradas!$H$1:$I$412,2,FALSE))</f>
        <v>44926</v>
      </c>
      <c r="M508" s="63">
        <v>1</v>
      </c>
      <c r="N508" s="276" t="s">
        <v>1928</v>
      </c>
      <c r="O508" s="275">
        <f>IF(Salidas!$N508="Particular",VLOOKUP(Salidas!$A508,'PPTO Conservador'!$D$1:$L$26,8,0),IF(Salidas!$N508="Complementario",VLOOKUP(Salidas!$A508,'PPTO Conservador'!$D$1:$L$26,9,FALSE),))</f>
        <v>60000</v>
      </c>
      <c r="P508" s="275">
        <f>Salidas!$M508*Salidas!$I508</f>
        <v>31</v>
      </c>
      <c r="Q508" s="275">
        <f>Salidas!$M508*Salidas!$O508</f>
        <v>60000</v>
      </c>
      <c r="R508" s="276"/>
      <c r="S508" s="64"/>
      <c r="T508" s="64"/>
      <c r="U508" s="64"/>
      <c r="V508" s="64"/>
      <c r="W508" s="64"/>
      <c r="X508" s="64"/>
      <c r="Y508" s="64"/>
      <c r="Z508" s="64"/>
    </row>
    <row r="509" spans="1:26" ht="15.75" customHeight="1">
      <c r="A509" s="57" t="s">
        <v>73</v>
      </c>
      <c r="B509" s="58" t="str">
        <f>IF(ISERROR(VLOOKUP(Salidas!$A509,Inventario!$A$2:$M$21,2,FALSE)),"",VLOOKUP(Salidas!$A509,Inventario!$A$2:$M$21,2,FALSE))</f>
        <v>Pentaxim</v>
      </c>
      <c r="C509" s="58" t="str">
        <f>IF(ISERROR(VLOOKUP(Salidas!$A509,Inventario!$A$2:$M$21,3,FALSE)),"",VLOOKUP(Salidas!$A509,Inventario!$A$2:$M$21,3,FALSE))</f>
        <v>Difteria-Tosferina, tetano, polio, haemophilus</v>
      </c>
      <c r="D509" s="59" t="str">
        <f>IF(ISERROR(VLOOKUP(Salidas!$A509,Inventario!$A$2:$M$21,4,FALSE)),"",VLOOKUP(Salidas!$A509,Inventario!$A$2:$M$21,4,FALSE))</f>
        <v>IPS FARALLONES</v>
      </c>
      <c r="E509" s="59" t="str">
        <f>IF(ISERROR(VLOOKUP(Salidas!$A509,Inventario!$A$2:$M$21,5,FALSE)),"",VLOOKUP(Salidas!$A509,Inventario!$A$2:$M$21,5,FALSE))</f>
        <v>Sanofi</v>
      </c>
      <c r="F509" s="60" t="str">
        <f>IF(ISERROR(VLOOKUP(Salidas!$A509,Inventario!$A$2:$M$21,6,FALSE)),"",VLOOKUP(Salidas!$A509,Inventario!$A$2:$M$21,6,FALSE))</f>
        <v>2800</v>
      </c>
      <c r="G509" s="274">
        <f>IF(ISERROR(VLOOKUP(Salidas!$A509,Inventario!$A$2:$M$21,7,FALSE)),,VLOOKUP(Salidas!$A509,Inventario!$A$2:$M$21,7,FALSE))</f>
        <v>1</v>
      </c>
      <c r="H509" s="275">
        <f>IF(ISERROR(VLOOKUP(Salidas!$A509,Inventario!$A$2:$M$21,8,FALSE)),,VLOOKUP(Salidas!$A509,Inventario!$A$2:$M$21,8,FALSE))</f>
        <v>66</v>
      </c>
      <c r="I509" s="275">
        <f>IF(ISERROR(VLOOKUP(Salidas!$A509,Inventario!$A$2:$M$21,9,FALSE)),,VLOOKUP(Salidas!$A509,Inventario!$A$2:$M$21,9,FALSE))</f>
        <v>66</v>
      </c>
      <c r="J509" s="269">
        <v>44680</v>
      </c>
      <c r="K509" s="62" t="s">
        <v>160</v>
      </c>
      <c r="L509" s="270">
        <f>IF(ISERROR(VLOOKUP(Salidas!$K509,Entradas!$H$1:$I$412,2,FALSE)),"",VLOOKUP(Salidas!$K509,Entradas!$H$1:$I$412,2,FALSE))</f>
        <v>44803</v>
      </c>
      <c r="M509" s="63">
        <v>1</v>
      </c>
      <c r="N509" s="276" t="s">
        <v>1928</v>
      </c>
      <c r="O509" s="275">
        <f>IF(Salidas!$N509="Particular",VLOOKUP(Salidas!$A509,'PPTO Conservador'!$D$1:$L$26,8,0),IF(Salidas!$N509="Complementario",VLOOKUP(Salidas!$A509,'PPTO Conservador'!$D$1:$L$26,9,FALSE),))</f>
        <v>160000</v>
      </c>
      <c r="P509" s="275">
        <f>Salidas!$M509*Salidas!$I509</f>
        <v>66</v>
      </c>
      <c r="Q509" s="275">
        <f>Salidas!$M509*Salidas!$O509</f>
        <v>160000</v>
      </c>
      <c r="R509" s="276"/>
      <c r="S509" s="64"/>
      <c r="T509" s="64"/>
      <c r="U509" s="64"/>
      <c r="V509" s="64"/>
      <c r="W509" s="64"/>
      <c r="X509" s="64"/>
      <c r="Y509" s="64"/>
      <c r="Z509" s="64"/>
    </row>
    <row r="510" spans="1:26" ht="15.75" customHeight="1">
      <c r="A510" s="57" t="s">
        <v>93</v>
      </c>
      <c r="B510" s="58" t="str">
        <f>IF(ISERROR(VLOOKUP(Salidas!$A510,Inventario!$A$2:$M$21,2,FALSE)),"",VLOOKUP(Salidas!$A510,Inventario!$A$2:$M$21,2,FALSE))</f>
        <v>Vaxigrip</v>
      </c>
      <c r="C510" s="58" t="str">
        <f>IF(ISERROR(VLOOKUP(Salidas!$A510,Inventario!$A$2:$M$21,3,FALSE)),"",VLOOKUP(Salidas!$A510,Inventario!$A$2:$M$21,3,FALSE))</f>
        <v>Influenza</v>
      </c>
      <c r="D510" s="59" t="str">
        <f>IF(ISERROR(VLOOKUP(Salidas!$A510,Inventario!$A$2:$M$21,4,FALSE)),"",VLOOKUP(Salidas!$A510,Inventario!$A$2:$M$21,4,FALSE))</f>
        <v>IPS FARALLONES</v>
      </c>
      <c r="E510" s="59" t="str">
        <f>IF(ISERROR(VLOOKUP(Salidas!$A510,Inventario!$A$2:$M$21,5,FALSE)),"",VLOOKUP(Salidas!$A510,Inventario!$A$2:$M$21,5,FALSE))</f>
        <v>Sanofi</v>
      </c>
      <c r="F510" s="60" t="str">
        <f>IF(ISERROR(VLOOKUP(Salidas!$A510,Inventario!$A$2:$M$21,6,FALSE)),"",VLOOKUP(Salidas!$A510,Inventario!$A$2:$M$21,6,FALSE))</f>
        <v>2603</v>
      </c>
      <c r="G510" s="274">
        <f>IF(ISERROR(VLOOKUP(Salidas!$A510,Inventario!$A$2:$M$21,7,FALSE)),,VLOOKUP(Salidas!$A510,Inventario!$A$2:$M$21,7,FALSE))</f>
        <v>1</v>
      </c>
      <c r="H510" s="275">
        <f>IF(ISERROR(VLOOKUP(Salidas!$A510,Inventario!$A$2:$M$21,8,FALSE)),,VLOOKUP(Salidas!$A510,Inventario!$A$2:$M$21,8,FALSE))</f>
        <v>31</v>
      </c>
      <c r="I510" s="275">
        <f>IF(ISERROR(VLOOKUP(Salidas!$A510,Inventario!$A$2:$M$21,9,FALSE)),,VLOOKUP(Salidas!$A510,Inventario!$A$2:$M$21,9,FALSE))</f>
        <v>31</v>
      </c>
      <c r="J510" s="269">
        <v>44681</v>
      </c>
      <c r="K510" s="62" t="s">
        <v>202</v>
      </c>
      <c r="L510" s="270">
        <f>IF(ISERROR(VLOOKUP(Salidas!$K510,Entradas!$H$1:$I$412,2,FALSE)),"",VLOOKUP(Salidas!$K510,Entradas!$H$1:$I$412,2,FALSE))</f>
        <v>44926</v>
      </c>
      <c r="M510" s="63">
        <v>1</v>
      </c>
      <c r="N510" s="276" t="s">
        <v>1928</v>
      </c>
      <c r="O510" s="275">
        <f>IF(Salidas!$N510="Particular",VLOOKUP(Salidas!$A510,'PPTO Conservador'!$D$1:$L$26,8,0),IF(Salidas!$N510="Complementario",VLOOKUP(Salidas!$A510,'PPTO Conservador'!$D$1:$L$26,9,FALSE),))</f>
        <v>60000</v>
      </c>
      <c r="P510" s="275">
        <f>Salidas!$M510*Salidas!$I510</f>
        <v>31</v>
      </c>
      <c r="Q510" s="275">
        <f>Salidas!$M510*Salidas!$O510</f>
        <v>60000</v>
      </c>
      <c r="R510" s="276"/>
      <c r="S510" s="64"/>
      <c r="T510" s="64"/>
      <c r="U510" s="64"/>
      <c r="V510" s="64"/>
      <c r="W510" s="64"/>
      <c r="X510" s="64"/>
      <c r="Y510" s="64"/>
      <c r="Z510" s="64"/>
    </row>
    <row r="511" spans="1:26" ht="15.75" customHeight="1">
      <c r="A511" s="57" t="s">
        <v>93</v>
      </c>
      <c r="B511" s="58" t="str">
        <f>IF(ISERROR(VLOOKUP(Salidas!$A511,Inventario!$A$2:$M$21,2,FALSE)),"",VLOOKUP(Salidas!$A511,Inventario!$A$2:$M$21,2,FALSE))</f>
        <v>Vaxigrip</v>
      </c>
      <c r="C511" s="58" t="str">
        <f>IF(ISERROR(VLOOKUP(Salidas!$A511,Inventario!$A$2:$M$21,3,FALSE)),"",VLOOKUP(Salidas!$A511,Inventario!$A$2:$M$21,3,FALSE))</f>
        <v>Influenza</v>
      </c>
      <c r="D511" s="59" t="str">
        <f>IF(ISERROR(VLOOKUP(Salidas!$A511,Inventario!$A$2:$M$21,4,FALSE)),"",VLOOKUP(Salidas!$A511,Inventario!$A$2:$M$21,4,FALSE))</f>
        <v>IPS FARALLONES</v>
      </c>
      <c r="E511" s="59" t="str">
        <f>IF(ISERROR(VLOOKUP(Salidas!$A511,Inventario!$A$2:$M$21,5,FALSE)),"",VLOOKUP(Salidas!$A511,Inventario!$A$2:$M$21,5,FALSE))</f>
        <v>Sanofi</v>
      </c>
      <c r="F511" s="60" t="str">
        <f>IF(ISERROR(VLOOKUP(Salidas!$A511,Inventario!$A$2:$M$21,6,FALSE)),"",VLOOKUP(Salidas!$A511,Inventario!$A$2:$M$21,6,FALSE))</f>
        <v>2603</v>
      </c>
      <c r="G511" s="274">
        <f>IF(ISERROR(VLOOKUP(Salidas!$A511,Inventario!$A$2:$M$21,7,FALSE)),,VLOOKUP(Salidas!$A511,Inventario!$A$2:$M$21,7,FALSE))</f>
        <v>1</v>
      </c>
      <c r="H511" s="275">
        <f>IF(ISERROR(VLOOKUP(Salidas!$A511,Inventario!$A$2:$M$21,8,FALSE)),,VLOOKUP(Salidas!$A511,Inventario!$A$2:$M$21,8,FALSE))</f>
        <v>31</v>
      </c>
      <c r="I511" s="275">
        <f>IF(ISERROR(VLOOKUP(Salidas!$A511,Inventario!$A$2:$M$21,9,FALSE)),,VLOOKUP(Salidas!$A511,Inventario!$A$2:$M$21,9,FALSE))</f>
        <v>31</v>
      </c>
      <c r="J511" s="269">
        <v>44681</v>
      </c>
      <c r="K511" s="62" t="s">
        <v>202</v>
      </c>
      <c r="L511" s="270">
        <f>IF(ISERROR(VLOOKUP(Salidas!$K511,Entradas!$H$1:$I$412,2,FALSE)),"",VLOOKUP(Salidas!$K511,Entradas!$H$1:$I$412,2,FALSE))</f>
        <v>44926</v>
      </c>
      <c r="M511" s="63">
        <v>1</v>
      </c>
      <c r="N511" s="276" t="s">
        <v>1928</v>
      </c>
      <c r="O511" s="275">
        <f>IF(Salidas!$N511="Particular",VLOOKUP(Salidas!$A511,'PPTO Conservador'!$D$1:$L$26,8,0),IF(Salidas!$N511="Complementario",VLOOKUP(Salidas!$A511,'PPTO Conservador'!$D$1:$L$26,9,FALSE),))</f>
        <v>60000</v>
      </c>
      <c r="P511" s="275">
        <f>Salidas!$M511*Salidas!$I511</f>
        <v>31</v>
      </c>
      <c r="Q511" s="275">
        <f>Salidas!$M511*Salidas!$O511</f>
        <v>60000</v>
      </c>
      <c r="R511" s="276"/>
      <c r="S511" s="64"/>
      <c r="T511" s="64"/>
      <c r="U511" s="64"/>
      <c r="V511" s="64"/>
      <c r="W511" s="64"/>
      <c r="X511" s="64"/>
      <c r="Y511" s="64"/>
      <c r="Z511" s="64"/>
    </row>
    <row r="512" spans="1:26" ht="15.75" customHeight="1">
      <c r="A512" s="57" t="s">
        <v>77</v>
      </c>
      <c r="B512" s="58" t="str">
        <f>IF(ISERROR(VLOOKUP(Salidas!$A512,Inventario!$A$2:$M$21,2,FALSE)),"",VLOOKUP(Salidas!$A512,Inventario!$A$2:$M$21,2,FALSE))</f>
        <v>Hexaxim</v>
      </c>
      <c r="C512" s="58" t="str">
        <f>IF(ISERROR(VLOOKUP(Salidas!$A512,Inventario!$A$2:$M$21,3,FALSE)),"",VLOOKUP(Salidas!$A512,Inventario!$A$2:$M$21,3,FALSE))</f>
        <v>DPAT + VPI + HIB + HB</v>
      </c>
      <c r="D512" s="59" t="str">
        <f>IF(ISERROR(VLOOKUP(Salidas!$A512,Inventario!$A$2:$M$21,4,FALSE)),"",VLOOKUP(Salidas!$A512,Inventario!$A$2:$M$21,4,FALSE))</f>
        <v>IPS FARALLONES</v>
      </c>
      <c r="E512" s="59" t="str">
        <f>IF(ISERROR(VLOOKUP(Salidas!$A512,Inventario!$A$2:$M$21,5,FALSE)),"",VLOOKUP(Salidas!$A512,Inventario!$A$2:$M$21,5,FALSE))</f>
        <v>Sanofi</v>
      </c>
      <c r="F512" s="60" t="str">
        <f>IF(ISERROR(VLOOKUP(Salidas!$A512,Inventario!$A$2:$M$21,6,FALSE)),"",VLOOKUP(Salidas!$A512,Inventario!$A$2:$M$21,6,FALSE))</f>
        <v>3800</v>
      </c>
      <c r="G512" s="274">
        <f>IF(ISERROR(VLOOKUP(Salidas!$A512,Inventario!$A$2:$M$21,7,FALSE)),,VLOOKUP(Salidas!$A512,Inventario!$A$2:$M$21,7,FALSE))</f>
        <v>1</v>
      </c>
      <c r="H512" s="275">
        <f>IF(ISERROR(VLOOKUP(Salidas!$A512,Inventario!$A$2:$M$21,8,FALSE)),,VLOOKUP(Salidas!$A512,Inventario!$A$2:$M$21,8,FALSE))</f>
        <v>127</v>
      </c>
      <c r="I512" s="275">
        <f>IF(ISERROR(VLOOKUP(Salidas!$A512,Inventario!$A$2:$M$21,9,FALSE)),,VLOOKUP(Salidas!$A512,Inventario!$A$2:$M$21,9,FALSE))</f>
        <v>127</v>
      </c>
      <c r="J512" s="269">
        <v>44681</v>
      </c>
      <c r="K512" s="62" t="s">
        <v>198</v>
      </c>
      <c r="L512" s="270">
        <f>IF(ISERROR(VLOOKUP(Salidas!$K512,Entradas!$H$1:$I$412,2,FALSE)),"",VLOOKUP(Salidas!$K512,Entradas!$H$1:$I$412,2,FALSE))</f>
        <v>45130</v>
      </c>
      <c r="M512" s="63">
        <v>1</v>
      </c>
      <c r="N512" s="276" t="s">
        <v>1928</v>
      </c>
      <c r="O512" s="275">
        <f>IF(Salidas!$N512="Particular",VLOOKUP(Salidas!$A512,'PPTO Conservador'!$D$1:$L$26,8,0),IF(Salidas!$N512="Complementario",VLOOKUP(Salidas!$A512,'PPTO Conservador'!$D$1:$L$26,9,FALSE),))</f>
        <v>210000</v>
      </c>
      <c r="P512" s="275">
        <f>Salidas!$M512*Salidas!$I512</f>
        <v>127</v>
      </c>
      <c r="Q512" s="275">
        <f>Salidas!$M512*Salidas!$O512</f>
        <v>210000</v>
      </c>
      <c r="R512" s="276"/>
      <c r="S512" s="64"/>
      <c r="T512" s="64"/>
      <c r="U512" s="64"/>
      <c r="V512" s="64"/>
      <c r="W512" s="64"/>
      <c r="X512" s="64"/>
      <c r="Y512" s="64"/>
      <c r="Z512" s="64"/>
    </row>
    <row r="513" spans="1:26" ht="15.75" customHeight="1">
      <c r="A513" s="57" t="s">
        <v>54</v>
      </c>
      <c r="B513" s="58" t="str">
        <f>IF(ISERROR(VLOOKUP(Salidas!$A513,Inventario!$A$2:$M$21,2,FALSE)),"",VLOOKUP(Salidas!$A513,Inventario!$A$2:$M$21,2,FALSE))</f>
        <v>Prevenar</v>
      </c>
      <c r="C513" s="58" t="str">
        <f>IF(ISERROR(VLOOKUP(Salidas!$A513,Inventario!$A$2:$M$21,3,FALSE)),"",VLOOKUP(Salidas!$A513,Inventario!$A$2:$M$21,3,FALSE))</f>
        <v>Neumococo 13V</v>
      </c>
      <c r="D513" s="59" t="str">
        <f>IF(ISERROR(VLOOKUP(Salidas!$A513,Inventario!$A$2:$M$21,4,FALSE)),"",VLOOKUP(Salidas!$A513,Inventario!$A$2:$M$21,4,FALSE))</f>
        <v>Cobo Medical</v>
      </c>
      <c r="E513" s="59" t="str">
        <f>IF(ISERROR(VLOOKUP(Salidas!$A513,Inventario!$A$2:$M$21,5,FALSE)),"",VLOOKUP(Salidas!$A513,Inventario!$A$2:$M$21,5,FALSE))</f>
        <v>Pfizer</v>
      </c>
      <c r="F513" s="60" t="str">
        <f>IF(ISERROR(VLOOKUP(Salidas!$A513,Inventario!$A$2:$M$21,6,FALSE)),"",VLOOKUP(Salidas!$A513,Inventario!$A$2:$M$21,6,FALSE))</f>
        <v>2156</v>
      </c>
      <c r="G513" s="274">
        <f>IF(ISERROR(VLOOKUP(Salidas!$A513,Inventario!$A$2:$M$21,7,FALSE)),,VLOOKUP(Salidas!$A513,Inventario!$A$2:$M$21,7,FALSE))</f>
        <v>1</v>
      </c>
      <c r="H513" s="275">
        <f>IF(ISERROR(VLOOKUP(Salidas!$A513,Inventario!$A$2:$M$21,8,FALSE)),,VLOOKUP(Salidas!$A513,Inventario!$A$2:$M$21,8,FALSE))</f>
        <v>257</v>
      </c>
      <c r="I513" s="275">
        <f>IF(ISERROR(VLOOKUP(Salidas!$A513,Inventario!$A$2:$M$21,9,FALSE)),,VLOOKUP(Salidas!$A513,Inventario!$A$2:$M$21,9,FALSE))</f>
        <v>257</v>
      </c>
      <c r="J513" s="269">
        <v>44681</v>
      </c>
      <c r="K513" s="62" t="s">
        <v>192</v>
      </c>
      <c r="L513" s="270">
        <f>IF(ISERROR(VLOOKUP(Salidas!$K513,Entradas!$H$1:$I$412,2,FALSE)),"",VLOOKUP(Salidas!$K513,Entradas!$H$1:$I$412,2,FALSE))</f>
        <v>45199</v>
      </c>
      <c r="M513" s="63">
        <v>1</v>
      </c>
      <c r="N513" s="276" t="s">
        <v>1928</v>
      </c>
      <c r="O513" s="275">
        <f>IF(Salidas!$N513="Particular",VLOOKUP(Salidas!$A513,'PPTO Conservador'!$D$1:$L$26,8,0),IF(Salidas!$N513="Complementario",VLOOKUP(Salidas!$A513,'PPTO Conservador'!$D$1:$L$26,9,FALSE),))</f>
        <v>225000</v>
      </c>
      <c r="P513" s="275">
        <f>Salidas!$M513*Salidas!$I513</f>
        <v>257</v>
      </c>
      <c r="Q513" s="275">
        <f>Salidas!$M513*Salidas!$O513</f>
        <v>225000</v>
      </c>
      <c r="R513" s="276"/>
      <c r="S513" s="64"/>
      <c r="T513" s="64"/>
      <c r="U513" s="64"/>
      <c r="V513" s="64"/>
      <c r="W513" s="64"/>
      <c r="X513" s="64"/>
      <c r="Y513" s="64"/>
      <c r="Z513" s="64"/>
    </row>
    <row r="514" spans="1:26" ht="15.75" customHeight="1">
      <c r="A514" s="57" t="s">
        <v>96</v>
      </c>
      <c r="B514" s="58" t="str">
        <f>IF(ISERROR(VLOOKUP(Salidas!$A514,Inventario!$A$2:$M$21,2,FALSE)),"",VLOOKUP(Salidas!$A514,Inventario!$A$2:$M$21,2,FALSE))</f>
        <v>Rotateq</v>
      </c>
      <c r="C514" s="58" t="str">
        <f>IF(ISERROR(VLOOKUP(Salidas!$A514,Inventario!$A$2:$M$21,3,FALSE)),"",VLOOKUP(Salidas!$A514,Inventario!$A$2:$M$21,3,FALSE))</f>
        <v>Rotavirus Vivo Atenuado</v>
      </c>
      <c r="D514" s="59" t="str">
        <f>IF(ISERROR(VLOOKUP(Salidas!$A514,Inventario!$A$2:$M$21,4,FALSE)),"",VLOOKUP(Salidas!$A514,Inventario!$A$2:$M$21,4,FALSE))</f>
        <v>IPS FARALLONES</v>
      </c>
      <c r="E514" s="59" t="str">
        <f>IF(ISERROR(VLOOKUP(Salidas!$A514,Inventario!$A$2:$M$21,5,FALSE)),"",VLOOKUP(Salidas!$A514,Inventario!$A$2:$M$21,5,FALSE))</f>
        <v>Merck</v>
      </c>
      <c r="F514" s="60" t="str">
        <f>IF(ISERROR(VLOOKUP(Salidas!$A514,Inventario!$A$2:$M$21,6,FALSE)),"",VLOOKUP(Salidas!$A514,Inventario!$A$2:$M$21,6,FALSE))</f>
        <v>1800</v>
      </c>
      <c r="G514" s="274">
        <f>IF(ISERROR(VLOOKUP(Salidas!$A514,Inventario!$A$2:$M$21,7,FALSE)),,VLOOKUP(Salidas!$A514,Inventario!$A$2:$M$21,7,FALSE))</f>
        <v>1</v>
      </c>
      <c r="H514" s="275">
        <f>IF(ISERROR(VLOOKUP(Salidas!$A514,Inventario!$A$2:$M$21,8,FALSE)),,VLOOKUP(Salidas!$A514,Inventario!$A$2:$M$21,8,FALSE))</f>
        <v>109</v>
      </c>
      <c r="I514" s="275">
        <f>IF(ISERROR(VLOOKUP(Salidas!$A514,Inventario!$A$2:$M$21,9,FALSE)),,VLOOKUP(Salidas!$A514,Inventario!$A$2:$M$21,9,FALSE))</f>
        <v>109</v>
      </c>
      <c r="J514" s="269">
        <v>44681</v>
      </c>
      <c r="K514" s="62" t="s">
        <v>194</v>
      </c>
      <c r="L514" s="270">
        <f>IF(ISERROR(VLOOKUP(Salidas!$K514,Entradas!$H$1:$I$412,2,FALSE)),"",VLOOKUP(Salidas!$K514,Entradas!$H$1:$I$412,2,FALSE))</f>
        <v>45060</v>
      </c>
      <c r="M514" s="63">
        <v>1</v>
      </c>
      <c r="N514" s="276" t="s">
        <v>1928</v>
      </c>
      <c r="O514" s="275">
        <f>IF(Salidas!$N514="Particular",VLOOKUP(Salidas!$A514,'PPTO Conservador'!$D$1:$L$26,8,0),IF(Salidas!$N514="Complementario",VLOOKUP(Salidas!$A514,'PPTO Conservador'!$D$1:$L$26,9,FALSE),))</f>
        <v>190000</v>
      </c>
      <c r="P514" s="275">
        <f>Salidas!$M514*Salidas!$I514</f>
        <v>109</v>
      </c>
      <c r="Q514" s="275">
        <f>Salidas!$M514*Salidas!$O514</f>
        <v>190000</v>
      </c>
      <c r="R514" s="276"/>
      <c r="S514" s="64"/>
      <c r="T514" s="64"/>
      <c r="U514" s="64"/>
      <c r="V514" s="64"/>
      <c r="W514" s="64"/>
      <c r="X514" s="64"/>
      <c r="Y514" s="64"/>
      <c r="Z514" s="64"/>
    </row>
    <row r="515" spans="1:26" ht="15.75" customHeight="1">
      <c r="A515" s="57" t="s">
        <v>93</v>
      </c>
      <c r="B515" s="58" t="str">
        <f>IF(ISERROR(VLOOKUP(Salidas!$A515,Inventario!$A$2:$M$21,2,FALSE)),"",VLOOKUP(Salidas!$A515,Inventario!$A$2:$M$21,2,FALSE))</f>
        <v>Vaxigrip</v>
      </c>
      <c r="C515" s="58" t="str">
        <f>IF(ISERROR(VLOOKUP(Salidas!$A515,Inventario!$A$2:$M$21,3,FALSE)),"",VLOOKUP(Salidas!$A515,Inventario!$A$2:$M$21,3,FALSE))</f>
        <v>Influenza</v>
      </c>
      <c r="D515" s="59" t="str">
        <f>IF(ISERROR(VLOOKUP(Salidas!$A515,Inventario!$A$2:$M$21,4,FALSE)),"",VLOOKUP(Salidas!$A515,Inventario!$A$2:$M$21,4,FALSE))</f>
        <v>IPS FARALLONES</v>
      </c>
      <c r="E515" s="59" t="str">
        <f>IF(ISERROR(VLOOKUP(Salidas!$A515,Inventario!$A$2:$M$21,5,FALSE)),"",VLOOKUP(Salidas!$A515,Inventario!$A$2:$M$21,5,FALSE))</f>
        <v>Sanofi</v>
      </c>
      <c r="F515" s="60" t="str">
        <f>IF(ISERROR(VLOOKUP(Salidas!$A515,Inventario!$A$2:$M$21,6,FALSE)),"",VLOOKUP(Salidas!$A515,Inventario!$A$2:$M$21,6,FALSE))</f>
        <v>2603</v>
      </c>
      <c r="G515" s="274">
        <f>IF(ISERROR(VLOOKUP(Salidas!$A515,Inventario!$A$2:$M$21,7,FALSE)),,VLOOKUP(Salidas!$A515,Inventario!$A$2:$M$21,7,FALSE))</f>
        <v>1</v>
      </c>
      <c r="H515" s="275">
        <f>IF(ISERROR(VLOOKUP(Salidas!$A515,Inventario!$A$2:$M$21,8,FALSE)),,VLOOKUP(Salidas!$A515,Inventario!$A$2:$M$21,8,FALSE))</f>
        <v>31</v>
      </c>
      <c r="I515" s="275">
        <f>IF(ISERROR(VLOOKUP(Salidas!$A515,Inventario!$A$2:$M$21,9,FALSE)),,VLOOKUP(Salidas!$A515,Inventario!$A$2:$M$21,9,FALSE))</f>
        <v>31</v>
      </c>
      <c r="J515" s="269">
        <v>44681</v>
      </c>
      <c r="K515" s="62" t="s">
        <v>202</v>
      </c>
      <c r="L515" s="270">
        <f>IF(ISERROR(VLOOKUP(Salidas!$K515,Entradas!$H$1:$I$412,2,FALSE)),"",VLOOKUP(Salidas!$K515,Entradas!$H$1:$I$412,2,FALSE))</f>
        <v>44926</v>
      </c>
      <c r="M515" s="63">
        <v>1</v>
      </c>
      <c r="N515" s="276" t="s">
        <v>1928</v>
      </c>
      <c r="O515" s="275">
        <f>IF(Salidas!$N515="Particular",VLOOKUP(Salidas!$A515,'PPTO Conservador'!$D$1:$L$26,8,0),IF(Salidas!$N515="Complementario",VLOOKUP(Salidas!$A515,'PPTO Conservador'!$D$1:$L$26,9,FALSE),))</f>
        <v>60000</v>
      </c>
      <c r="P515" s="275">
        <f>Salidas!$M515*Salidas!$I515</f>
        <v>31</v>
      </c>
      <c r="Q515" s="275">
        <f>Salidas!$M515*Salidas!$O515</f>
        <v>60000</v>
      </c>
      <c r="R515" s="276"/>
      <c r="S515" s="64"/>
      <c r="T515" s="64"/>
      <c r="U515" s="64"/>
      <c r="V515" s="64"/>
      <c r="W515" s="64"/>
      <c r="X515" s="64"/>
      <c r="Y515" s="64"/>
      <c r="Z515" s="64"/>
    </row>
    <row r="516" spans="1:26" ht="15.75" customHeight="1">
      <c r="A516" s="57" t="s">
        <v>54</v>
      </c>
      <c r="B516" s="58" t="str">
        <f>IF(ISERROR(VLOOKUP(Salidas!$A516,Inventario!$A$2:$M$21,2,FALSE)),"",VLOOKUP(Salidas!$A516,Inventario!$A$2:$M$21,2,FALSE))</f>
        <v>Prevenar</v>
      </c>
      <c r="C516" s="58" t="str">
        <f>IF(ISERROR(VLOOKUP(Salidas!$A516,Inventario!$A$2:$M$21,3,FALSE)),"",VLOOKUP(Salidas!$A516,Inventario!$A$2:$M$21,3,FALSE))</f>
        <v>Neumococo 13V</v>
      </c>
      <c r="D516" s="59" t="str">
        <f>IF(ISERROR(VLOOKUP(Salidas!$A516,Inventario!$A$2:$M$21,4,FALSE)),"",VLOOKUP(Salidas!$A516,Inventario!$A$2:$M$21,4,FALSE))</f>
        <v>Cobo Medical</v>
      </c>
      <c r="E516" s="59" t="str">
        <f>IF(ISERROR(VLOOKUP(Salidas!$A516,Inventario!$A$2:$M$21,5,FALSE)),"",VLOOKUP(Salidas!$A516,Inventario!$A$2:$M$21,5,FALSE))</f>
        <v>Pfizer</v>
      </c>
      <c r="F516" s="60" t="str">
        <f>IF(ISERROR(VLOOKUP(Salidas!$A516,Inventario!$A$2:$M$21,6,FALSE)),"",VLOOKUP(Salidas!$A516,Inventario!$A$2:$M$21,6,FALSE))</f>
        <v>2156</v>
      </c>
      <c r="G516" s="274">
        <f>IF(ISERROR(VLOOKUP(Salidas!$A516,Inventario!$A$2:$M$21,7,FALSE)),,VLOOKUP(Salidas!$A516,Inventario!$A$2:$M$21,7,FALSE))</f>
        <v>1</v>
      </c>
      <c r="H516" s="275">
        <f>IF(ISERROR(VLOOKUP(Salidas!$A516,Inventario!$A$2:$M$21,8,FALSE)),,VLOOKUP(Salidas!$A516,Inventario!$A$2:$M$21,8,FALSE))</f>
        <v>257</v>
      </c>
      <c r="I516" s="275">
        <f>IF(ISERROR(VLOOKUP(Salidas!$A516,Inventario!$A$2:$M$21,9,FALSE)),,VLOOKUP(Salidas!$A516,Inventario!$A$2:$M$21,9,FALSE))</f>
        <v>257</v>
      </c>
      <c r="J516" s="269">
        <v>44681</v>
      </c>
      <c r="K516" s="62" t="s">
        <v>192</v>
      </c>
      <c r="L516" s="270">
        <f>IF(ISERROR(VLOOKUP(Salidas!$K516,Entradas!$H$1:$I$412,2,FALSE)),"",VLOOKUP(Salidas!$K516,Entradas!$H$1:$I$412,2,FALSE))</f>
        <v>45199</v>
      </c>
      <c r="M516" s="63">
        <v>1</v>
      </c>
      <c r="N516" s="276" t="s">
        <v>1928</v>
      </c>
      <c r="O516" s="275">
        <f>IF(Salidas!$N516="Particular",VLOOKUP(Salidas!$A516,'PPTO Conservador'!$D$1:$L$26,8,0),IF(Salidas!$N516="Complementario",VLOOKUP(Salidas!$A516,'PPTO Conservador'!$D$1:$L$26,9,FALSE),))</f>
        <v>225000</v>
      </c>
      <c r="P516" s="275">
        <f>Salidas!$M516*Salidas!$I516</f>
        <v>257</v>
      </c>
      <c r="Q516" s="275">
        <f>Salidas!$M516*Salidas!$O516</f>
        <v>225000</v>
      </c>
      <c r="R516" s="276"/>
      <c r="S516" s="64"/>
      <c r="T516" s="64"/>
      <c r="U516" s="64"/>
      <c r="V516" s="64"/>
      <c r="W516" s="64"/>
      <c r="X516" s="64"/>
      <c r="Y516" s="64"/>
      <c r="Z516" s="64"/>
    </row>
    <row r="517" spans="1:26" ht="15.75" customHeight="1">
      <c r="A517" s="57" t="s">
        <v>85</v>
      </c>
      <c r="B517" s="58" t="str">
        <f>IF(ISERROR(VLOOKUP(Salidas!$A517,Inventario!$A$2:$M$21,2,FALSE)),"",VLOOKUP(Salidas!$A517,Inventario!$A$2:$M$21,2,FALSE))</f>
        <v xml:space="preserve">Avaxim 80 </v>
      </c>
      <c r="C517" s="58" t="str">
        <f>IF(ISERROR(VLOOKUP(Salidas!$A517,Inventario!$A$2:$M$21,3,FALSE)),"",VLOOKUP(Salidas!$A517,Inventario!$A$2:$M$21,3,FALSE))</f>
        <v>Hepatitis A niño</v>
      </c>
      <c r="D517" s="59" t="str">
        <f>IF(ISERROR(VLOOKUP(Salidas!$A517,Inventario!$A$2:$M$21,4,FALSE)),"",VLOOKUP(Salidas!$A517,Inventario!$A$2:$M$21,4,FALSE))</f>
        <v>IPS FARALLONES</v>
      </c>
      <c r="E517" s="59" t="str">
        <f>IF(ISERROR(VLOOKUP(Salidas!$A517,Inventario!$A$2:$M$21,5,FALSE)),"",VLOOKUP(Salidas!$A517,Inventario!$A$2:$M$21,5,FALSE))</f>
        <v>Sanofi</v>
      </c>
      <c r="F517" s="60" t="str">
        <f>IF(ISERROR(VLOOKUP(Salidas!$A517,Inventario!$A$2:$M$21,6,FALSE)),"",VLOOKUP(Salidas!$A517,Inventario!$A$2:$M$21,6,FALSE))</f>
        <v>2500</v>
      </c>
      <c r="G517" s="274">
        <f>IF(ISERROR(VLOOKUP(Salidas!$A517,Inventario!$A$2:$M$21,7,FALSE)),,VLOOKUP(Salidas!$A517,Inventario!$A$2:$M$21,7,FALSE))</f>
        <v>1</v>
      </c>
      <c r="H517" s="275">
        <f>IF(ISERROR(VLOOKUP(Salidas!$A517,Inventario!$A$2:$M$21,8,FALSE)),,VLOOKUP(Salidas!$A517,Inventario!$A$2:$M$21,8,FALSE))</f>
        <v>153</v>
      </c>
      <c r="I517" s="275">
        <f>IF(ISERROR(VLOOKUP(Salidas!$A517,Inventario!$A$2:$M$21,9,FALSE)),,VLOOKUP(Salidas!$A517,Inventario!$A$2:$M$21,9,FALSE))</f>
        <v>153</v>
      </c>
      <c r="J517" s="269">
        <v>44681</v>
      </c>
      <c r="K517" s="62" t="s">
        <v>183</v>
      </c>
      <c r="L517" s="270">
        <f>IF(ISERROR(VLOOKUP(Salidas!$K517,Entradas!$H$1:$I$412,2,FALSE)),"",VLOOKUP(Salidas!$K517,Entradas!$H$1:$I$412,2,FALSE))</f>
        <v>44957</v>
      </c>
      <c r="M517" s="63">
        <v>1</v>
      </c>
      <c r="N517" s="276" t="s">
        <v>1928</v>
      </c>
      <c r="O517" s="275">
        <f>IF(Salidas!$N517="Particular",VLOOKUP(Salidas!$A517,'PPTO Conservador'!$D$1:$L$26,8,0),IF(Salidas!$N517="Complementario",VLOOKUP(Salidas!$A517,'PPTO Conservador'!$D$1:$L$26,9,FALSE),))</f>
        <v>130000</v>
      </c>
      <c r="P517" s="275">
        <f>Salidas!$M517*Salidas!$I517</f>
        <v>153</v>
      </c>
      <c r="Q517" s="275">
        <f>Salidas!$M517*Salidas!$O517</f>
        <v>130000</v>
      </c>
      <c r="R517" s="276"/>
      <c r="S517" s="64"/>
      <c r="T517" s="64"/>
      <c r="U517" s="64"/>
      <c r="V517" s="64"/>
      <c r="W517" s="64"/>
      <c r="X517" s="64"/>
      <c r="Y517" s="64"/>
      <c r="Z517" s="64"/>
    </row>
    <row r="518" spans="1:26" ht="15.75" customHeight="1">
      <c r="A518" s="57" t="s">
        <v>93</v>
      </c>
      <c r="B518" s="58" t="str">
        <f>IF(ISERROR(VLOOKUP(Salidas!$A518,Inventario!$A$2:$M$21,2,FALSE)),"",VLOOKUP(Salidas!$A518,Inventario!$A$2:$M$21,2,FALSE))</f>
        <v>Vaxigrip</v>
      </c>
      <c r="C518" s="58" t="str">
        <f>IF(ISERROR(VLOOKUP(Salidas!$A518,Inventario!$A$2:$M$21,3,FALSE)),"",VLOOKUP(Salidas!$A518,Inventario!$A$2:$M$21,3,FALSE))</f>
        <v>Influenza</v>
      </c>
      <c r="D518" s="59" t="str">
        <f>IF(ISERROR(VLOOKUP(Salidas!$A518,Inventario!$A$2:$M$21,4,FALSE)),"",VLOOKUP(Salidas!$A518,Inventario!$A$2:$M$21,4,FALSE))</f>
        <v>IPS FARALLONES</v>
      </c>
      <c r="E518" s="59" t="str">
        <f>IF(ISERROR(VLOOKUP(Salidas!$A518,Inventario!$A$2:$M$21,5,FALSE)),"",VLOOKUP(Salidas!$A518,Inventario!$A$2:$M$21,5,FALSE))</f>
        <v>Sanofi</v>
      </c>
      <c r="F518" s="60" t="str">
        <f>IF(ISERROR(VLOOKUP(Salidas!$A518,Inventario!$A$2:$M$21,6,FALSE)),"",VLOOKUP(Salidas!$A518,Inventario!$A$2:$M$21,6,FALSE))</f>
        <v>2603</v>
      </c>
      <c r="G518" s="274">
        <f>IF(ISERROR(VLOOKUP(Salidas!$A518,Inventario!$A$2:$M$21,7,FALSE)),,VLOOKUP(Salidas!$A518,Inventario!$A$2:$M$21,7,FALSE))</f>
        <v>1</v>
      </c>
      <c r="H518" s="275">
        <f>IF(ISERROR(VLOOKUP(Salidas!$A518,Inventario!$A$2:$M$21,8,FALSE)),,VLOOKUP(Salidas!$A518,Inventario!$A$2:$M$21,8,FALSE))</f>
        <v>31</v>
      </c>
      <c r="I518" s="275">
        <f>IF(ISERROR(VLOOKUP(Salidas!$A518,Inventario!$A$2:$M$21,9,FALSE)),,VLOOKUP(Salidas!$A518,Inventario!$A$2:$M$21,9,FALSE))</f>
        <v>31</v>
      </c>
      <c r="J518" s="269">
        <v>44681</v>
      </c>
      <c r="K518" s="62" t="s">
        <v>202</v>
      </c>
      <c r="L518" s="270">
        <f>IF(ISERROR(VLOOKUP(Salidas!$K518,Entradas!$H$1:$I$412,2,FALSE)),"",VLOOKUP(Salidas!$K518,Entradas!$H$1:$I$412,2,FALSE))</f>
        <v>44926</v>
      </c>
      <c r="M518" s="63">
        <v>1</v>
      </c>
      <c r="N518" s="276" t="s">
        <v>1928</v>
      </c>
      <c r="O518" s="275">
        <f>IF(Salidas!$N518="Particular",VLOOKUP(Salidas!$A518,'PPTO Conservador'!$D$1:$L$26,8,0),IF(Salidas!$N518="Complementario",VLOOKUP(Salidas!$A518,'PPTO Conservador'!$D$1:$L$26,9,FALSE),))</f>
        <v>60000</v>
      </c>
      <c r="P518" s="275">
        <f>Salidas!$M518*Salidas!$I518</f>
        <v>31</v>
      </c>
      <c r="Q518" s="275">
        <f>Salidas!$M518*Salidas!$O518</f>
        <v>60000</v>
      </c>
      <c r="R518" s="276"/>
      <c r="S518" s="64"/>
      <c r="T518" s="64"/>
      <c r="U518" s="64"/>
      <c r="V518" s="64"/>
      <c r="W518" s="64"/>
      <c r="X518" s="64"/>
      <c r="Y518" s="64"/>
      <c r="Z518" s="64"/>
    </row>
    <row r="519" spans="1:26" ht="15.75" customHeight="1">
      <c r="A519" s="57" t="s">
        <v>73</v>
      </c>
      <c r="B519" s="58" t="str">
        <f>IF(ISERROR(VLOOKUP(Salidas!$A519,Inventario!$A$2:$M$21,2,FALSE)),"",VLOOKUP(Salidas!$A519,Inventario!$A$2:$M$21,2,FALSE))</f>
        <v>Pentaxim</v>
      </c>
      <c r="C519" s="58" t="str">
        <f>IF(ISERROR(VLOOKUP(Salidas!$A519,Inventario!$A$2:$M$21,3,FALSE)),"",VLOOKUP(Salidas!$A519,Inventario!$A$2:$M$21,3,FALSE))</f>
        <v>Difteria-Tosferina, tetano, polio, haemophilus</v>
      </c>
      <c r="D519" s="59" t="str">
        <f>IF(ISERROR(VLOOKUP(Salidas!$A519,Inventario!$A$2:$M$21,4,FALSE)),"",VLOOKUP(Salidas!$A519,Inventario!$A$2:$M$21,4,FALSE))</f>
        <v>IPS FARALLONES</v>
      </c>
      <c r="E519" s="59" t="str">
        <f>IF(ISERROR(VLOOKUP(Salidas!$A519,Inventario!$A$2:$M$21,5,FALSE)),"",VLOOKUP(Salidas!$A519,Inventario!$A$2:$M$21,5,FALSE))</f>
        <v>Sanofi</v>
      </c>
      <c r="F519" s="60" t="str">
        <f>IF(ISERROR(VLOOKUP(Salidas!$A519,Inventario!$A$2:$M$21,6,FALSE)),"",VLOOKUP(Salidas!$A519,Inventario!$A$2:$M$21,6,FALSE))</f>
        <v>2800</v>
      </c>
      <c r="G519" s="274">
        <f>IF(ISERROR(VLOOKUP(Salidas!$A519,Inventario!$A$2:$M$21,7,FALSE)),,VLOOKUP(Salidas!$A519,Inventario!$A$2:$M$21,7,FALSE))</f>
        <v>1</v>
      </c>
      <c r="H519" s="275">
        <f>IF(ISERROR(VLOOKUP(Salidas!$A519,Inventario!$A$2:$M$21,8,FALSE)),,VLOOKUP(Salidas!$A519,Inventario!$A$2:$M$21,8,FALSE))</f>
        <v>66</v>
      </c>
      <c r="I519" s="275">
        <f>IF(ISERROR(VLOOKUP(Salidas!$A519,Inventario!$A$2:$M$21,9,FALSE)),,VLOOKUP(Salidas!$A519,Inventario!$A$2:$M$21,9,FALSE))</f>
        <v>66</v>
      </c>
      <c r="J519" s="269">
        <v>44681</v>
      </c>
      <c r="K519" s="62" t="s">
        <v>197</v>
      </c>
      <c r="L519" s="270">
        <f>IF(ISERROR(VLOOKUP(Salidas!$K519,Entradas!$H$1:$I$412,2,FALSE)),"",VLOOKUP(Salidas!$K519,Entradas!$H$1:$I$412,2,FALSE))</f>
        <v>44957</v>
      </c>
      <c r="M519" s="63">
        <v>1</v>
      </c>
      <c r="N519" s="276" t="s">
        <v>375</v>
      </c>
      <c r="O519" s="275">
        <f>IF(Salidas!$N519="Particular",VLOOKUP(Salidas!$A519,'PPTO Conservador'!$D$1:$L$26,8,0),IF(Salidas!$N519="Complementario",VLOOKUP(Salidas!$A519,'PPTO Conservador'!$D$1:$L$26,9,FALSE),))</f>
        <v>170000</v>
      </c>
      <c r="P519" s="275">
        <f>Salidas!$M519*Salidas!$I519</f>
        <v>66</v>
      </c>
      <c r="Q519" s="275">
        <f>Salidas!$M519*Salidas!$O519</f>
        <v>170000</v>
      </c>
      <c r="R519" s="276"/>
      <c r="S519" s="64"/>
      <c r="T519" s="64"/>
      <c r="U519" s="64"/>
      <c r="V519" s="64"/>
      <c r="W519" s="64"/>
      <c r="X519" s="64"/>
      <c r="Y519" s="64"/>
      <c r="Z519" s="64"/>
    </row>
    <row r="520" spans="1:26" ht="15.75" customHeight="1">
      <c r="A520" s="57" t="s">
        <v>85</v>
      </c>
      <c r="B520" s="58" t="str">
        <f>IF(ISERROR(VLOOKUP(Salidas!$A520,Inventario!$A$2:$M$21,2,FALSE)),"",VLOOKUP(Salidas!$A520,Inventario!$A$2:$M$21,2,FALSE))</f>
        <v xml:space="preserve">Avaxim 80 </v>
      </c>
      <c r="C520" s="58" t="str">
        <f>IF(ISERROR(VLOOKUP(Salidas!$A520,Inventario!$A$2:$M$21,3,FALSE)),"",VLOOKUP(Salidas!$A520,Inventario!$A$2:$M$21,3,FALSE))</f>
        <v>Hepatitis A niño</v>
      </c>
      <c r="D520" s="59" t="str">
        <f>IF(ISERROR(VLOOKUP(Salidas!$A520,Inventario!$A$2:$M$21,4,FALSE)),"",VLOOKUP(Salidas!$A520,Inventario!$A$2:$M$21,4,FALSE))</f>
        <v>IPS FARALLONES</v>
      </c>
      <c r="E520" s="59" t="str">
        <f>IF(ISERROR(VLOOKUP(Salidas!$A520,Inventario!$A$2:$M$21,5,FALSE)),"",VLOOKUP(Salidas!$A520,Inventario!$A$2:$M$21,5,FALSE))</f>
        <v>Sanofi</v>
      </c>
      <c r="F520" s="60" t="str">
        <f>IF(ISERROR(VLOOKUP(Salidas!$A520,Inventario!$A$2:$M$21,6,FALSE)),"",VLOOKUP(Salidas!$A520,Inventario!$A$2:$M$21,6,FALSE))</f>
        <v>2500</v>
      </c>
      <c r="G520" s="274">
        <f>IF(ISERROR(VLOOKUP(Salidas!$A520,Inventario!$A$2:$M$21,7,FALSE)),,VLOOKUP(Salidas!$A520,Inventario!$A$2:$M$21,7,FALSE))</f>
        <v>1</v>
      </c>
      <c r="H520" s="275">
        <f>IF(ISERROR(VLOOKUP(Salidas!$A520,Inventario!$A$2:$M$21,8,FALSE)),,VLOOKUP(Salidas!$A520,Inventario!$A$2:$M$21,8,FALSE))</f>
        <v>153</v>
      </c>
      <c r="I520" s="275">
        <f>IF(ISERROR(VLOOKUP(Salidas!$A520,Inventario!$A$2:$M$21,9,FALSE)),,VLOOKUP(Salidas!$A520,Inventario!$A$2:$M$21,9,FALSE))</f>
        <v>153</v>
      </c>
      <c r="J520" s="269">
        <v>44681</v>
      </c>
      <c r="K520" s="62" t="s">
        <v>183</v>
      </c>
      <c r="L520" s="270">
        <f>IF(ISERROR(VLOOKUP(Salidas!$K520,Entradas!$H$1:$I$412,2,FALSE)),"",VLOOKUP(Salidas!$K520,Entradas!$H$1:$I$412,2,FALSE))</f>
        <v>44957</v>
      </c>
      <c r="M520" s="63">
        <v>1</v>
      </c>
      <c r="N520" s="276" t="s">
        <v>375</v>
      </c>
      <c r="O520" s="275">
        <f>IF(Salidas!$N520="Particular",VLOOKUP(Salidas!$A520,'PPTO Conservador'!$D$1:$L$26,8,0),IF(Salidas!$N520="Complementario",VLOOKUP(Salidas!$A520,'PPTO Conservador'!$D$1:$L$26,9,FALSE),))</f>
        <v>150000</v>
      </c>
      <c r="P520" s="275">
        <f>Salidas!$M520*Salidas!$I520</f>
        <v>153</v>
      </c>
      <c r="Q520" s="275">
        <f>Salidas!$M520*Salidas!$O520</f>
        <v>150000</v>
      </c>
      <c r="R520" s="276"/>
      <c r="S520" s="64"/>
      <c r="T520" s="64"/>
      <c r="U520" s="64"/>
      <c r="V520" s="64"/>
      <c r="W520" s="64"/>
      <c r="X520" s="64"/>
      <c r="Y520" s="64"/>
      <c r="Z520" s="64"/>
    </row>
    <row r="521" spans="1:26" ht="15.75" customHeight="1">
      <c r="A521" s="57" t="s">
        <v>81</v>
      </c>
      <c r="B521" s="58" t="str">
        <f>IF(ISERROR(VLOOKUP(Salidas!$A521,Inventario!$A$2:$M$21,2,FALSE)),"",VLOOKUP(Salidas!$A521,Inventario!$A$2:$M$21,2,FALSE))</f>
        <v>Stamaril</v>
      </c>
      <c r="C521" s="58" t="str">
        <f>IF(ISERROR(VLOOKUP(Salidas!$A521,Inventario!$A$2:$M$21,3,FALSE)),"",VLOOKUP(Salidas!$A521,Inventario!$A$2:$M$21,3,FALSE))</f>
        <v>Fiebre amarilla</v>
      </c>
      <c r="D521" s="59" t="str">
        <f>IF(ISERROR(VLOOKUP(Salidas!$A521,Inventario!$A$2:$M$21,4,FALSE)),"",VLOOKUP(Salidas!$A521,Inventario!$A$2:$M$21,4,FALSE))</f>
        <v>IPS FARALLONES</v>
      </c>
      <c r="E521" s="59" t="str">
        <f>IF(ISERROR(VLOOKUP(Salidas!$A521,Inventario!$A$2:$M$21,5,FALSE)),"",VLOOKUP(Salidas!$A521,Inventario!$A$2:$M$21,5,FALSE))</f>
        <v>Sanofi</v>
      </c>
      <c r="F521" s="60" t="str">
        <f>IF(ISERROR(VLOOKUP(Salidas!$A521,Inventario!$A$2:$M$21,6,FALSE)),"",VLOOKUP(Salidas!$A521,Inventario!$A$2:$M$21,6,FALSE))</f>
        <v>3000</v>
      </c>
      <c r="G521" s="274">
        <f>IF(ISERROR(VLOOKUP(Salidas!$A521,Inventario!$A$2:$M$21,7,FALSE)),,VLOOKUP(Salidas!$A521,Inventario!$A$2:$M$21,7,FALSE))</f>
        <v>1</v>
      </c>
      <c r="H521" s="275">
        <f>IF(ISERROR(VLOOKUP(Salidas!$A521,Inventario!$A$2:$M$21,8,FALSE)),,VLOOKUP(Salidas!$A521,Inventario!$A$2:$M$21,8,FALSE))</f>
        <v>59</v>
      </c>
      <c r="I521" s="275">
        <f>IF(ISERROR(VLOOKUP(Salidas!$A521,Inventario!$A$2:$M$21,9,FALSE)),,VLOOKUP(Salidas!$A521,Inventario!$A$2:$M$21,9,FALSE))</f>
        <v>59</v>
      </c>
      <c r="J521" s="269">
        <v>44681</v>
      </c>
      <c r="K521" s="62" t="s">
        <v>205</v>
      </c>
      <c r="L521" s="270">
        <f>IF(ISERROR(VLOOKUP(Salidas!$K521,Entradas!$H$1:$I$412,2,FALSE)),"",VLOOKUP(Salidas!$K521,Entradas!$H$1:$I$412,2,FALSE))</f>
        <v>45351</v>
      </c>
      <c r="M521" s="63">
        <v>1</v>
      </c>
      <c r="N521" s="276" t="s">
        <v>375</v>
      </c>
      <c r="O521" s="275">
        <f>IF(Salidas!$N521="Particular",VLOOKUP(Salidas!$A521,'PPTO Conservador'!$D$1:$L$26,8,0),IF(Salidas!$N521="Complementario",VLOOKUP(Salidas!$A521,'PPTO Conservador'!$D$1:$L$26,9,FALSE),))</f>
        <v>110000</v>
      </c>
      <c r="P521" s="275">
        <f>Salidas!$M521*Salidas!$I521</f>
        <v>59</v>
      </c>
      <c r="Q521" s="275">
        <f>Salidas!$M521*Salidas!$O521</f>
        <v>110000</v>
      </c>
      <c r="R521" s="276"/>
      <c r="S521" s="64"/>
      <c r="T521" s="64"/>
      <c r="U521" s="64"/>
      <c r="V521" s="64"/>
      <c r="W521" s="64"/>
      <c r="X521" s="64"/>
      <c r="Y521" s="64"/>
      <c r="Z521" s="64"/>
    </row>
    <row r="522" spans="1:26" ht="15.75" customHeight="1">
      <c r="A522" s="57" t="s">
        <v>93</v>
      </c>
      <c r="B522" s="58" t="str">
        <f>IF(ISERROR(VLOOKUP(Salidas!$A522,Inventario!$A$2:$M$21,2,FALSE)),"",VLOOKUP(Salidas!$A522,Inventario!$A$2:$M$21,2,FALSE))</f>
        <v>Vaxigrip</v>
      </c>
      <c r="C522" s="58" t="str">
        <f>IF(ISERROR(VLOOKUP(Salidas!$A522,Inventario!$A$2:$M$21,3,FALSE)),"",VLOOKUP(Salidas!$A522,Inventario!$A$2:$M$21,3,FALSE))</f>
        <v>Influenza</v>
      </c>
      <c r="D522" s="59" t="str">
        <f>IF(ISERROR(VLOOKUP(Salidas!$A522,Inventario!$A$2:$M$21,4,FALSE)),"",VLOOKUP(Salidas!$A522,Inventario!$A$2:$M$21,4,FALSE))</f>
        <v>IPS FARALLONES</v>
      </c>
      <c r="E522" s="59" t="str">
        <f>IF(ISERROR(VLOOKUP(Salidas!$A522,Inventario!$A$2:$M$21,5,FALSE)),"",VLOOKUP(Salidas!$A522,Inventario!$A$2:$M$21,5,FALSE))</f>
        <v>Sanofi</v>
      </c>
      <c r="F522" s="60" t="str">
        <f>IF(ISERROR(VLOOKUP(Salidas!$A522,Inventario!$A$2:$M$21,6,FALSE)),"",VLOOKUP(Salidas!$A522,Inventario!$A$2:$M$21,6,FALSE))</f>
        <v>2603</v>
      </c>
      <c r="G522" s="274">
        <f>IF(ISERROR(VLOOKUP(Salidas!$A522,Inventario!$A$2:$M$21,7,FALSE)),,VLOOKUP(Salidas!$A522,Inventario!$A$2:$M$21,7,FALSE))</f>
        <v>1</v>
      </c>
      <c r="H522" s="275">
        <f>IF(ISERROR(VLOOKUP(Salidas!$A522,Inventario!$A$2:$M$21,8,FALSE)),,VLOOKUP(Salidas!$A522,Inventario!$A$2:$M$21,8,FALSE))</f>
        <v>31</v>
      </c>
      <c r="I522" s="275">
        <f>IF(ISERROR(VLOOKUP(Salidas!$A522,Inventario!$A$2:$M$21,9,FALSE)),,VLOOKUP(Salidas!$A522,Inventario!$A$2:$M$21,9,FALSE))</f>
        <v>31</v>
      </c>
      <c r="J522" s="269">
        <v>44681</v>
      </c>
      <c r="K522" s="62" t="s">
        <v>202</v>
      </c>
      <c r="L522" s="270">
        <f>IF(ISERROR(VLOOKUP(Salidas!$K522,Entradas!$H$1:$I$412,2,FALSE)),"",VLOOKUP(Salidas!$K522,Entradas!$H$1:$I$412,2,FALSE))</f>
        <v>44926</v>
      </c>
      <c r="M522" s="63">
        <v>1</v>
      </c>
      <c r="N522" s="276" t="s">
        <v>375</v>
      </c>
      <c r="O522" s="275">
        <f>IF(Salidas!$N522="Particular",VLOOKUP(Salidas!$A522,'PPTO Conservador'!$D$1:$L$26,8,0),IF(Salidas!$N522="Complementario",VLOOKUP(Salidas!$A522,'PPTO Conservador'!$D$1:$L$26,9,FALSE),))</f>
        <v>65000</v>
      </c>
      <c r="P522" s="275">
        <f>Salidas!$M522*Salidas!$I522</f>
        <v>31</v>
      </c>
      <c r="Q522" s="275">
        <f>Salidas!$M522*Salidas!$O522</f>
        <v>65000</v>
      </c>
      <c r="R522" s="276"/>
      <c r="S522" s="64"/>
      <c r="T522" s="64"/>
      <c r="U522" s="64"/>
      <c r="V522" s="64"/>
      <c r="W522" s="64"/>
      <c r="X522" s="64"/>
      <c r="Y522" s="64"/>
      <c r="Z522" s="64"/>
    </row>
    <row r="523" spans="1:26" ht="15.75" customHeight="1">
      <c r="A523" s="57" t="s">
        <v>93</v>
      </c>
      <c r="B523" s="58" t="str">
        <f>IF(ISERROR(VLOOKUP(Salidas!$A523,Inventario!$A$2:$M$21,2,FALSE)),"",VLOOKUP(Salidas!$A523,Inventario!$A$2:$M$21,2,FALSE))</f>
        <v>Vaxigrip</v>
      </c>
      <c r="C523" s="58" t="str">
        <f>IF(ISERROR(VLOOKUP(Salidas!$A523,Inventario!$A$2:$M$21,3,FALSE)),"",VLOOKUP(Salidas!$A523,Inventario!$A$2:$M$21,3,FALSE))</f>
        <v>Influenza</v>
      </c>
      <c r="D523" s="59" t="str">
        <f>IF(ISERROR(VLOOKUP(Salidas!$A523,Inventario!$A$2:$M$21,4,FALSE)),"",VLOOKUP(Salidas!$A523,Inventario!$A$2:$M$21,4,FALSE))</f>
        <v>IPS FARALLONES</v>
      </c>
      <c r="E523" s="59" t="str">
        <f>IF(ISERROR(VLOOKUP(Salidas!$A523,Inventario!$A$2:$M$21,5,FALSE)),"",VLOOKUP(Salidas!$A523,Inventario!$A$2:$M$21,5,FALSE))</f>
        <v>Sanofi</v>
      </c>
      <c r="F523" s="60" t="str">
        <f>IF(ISERROR(VLOOKUP(Salidas!$A523,Inventario!$A$2:$M$21,6,FALSE)),"",VLOOKUP(Salidas!$A523,Inventario!$A$2:$M$21,6,FALSE))</f>
        <v>2603</v>
      </c>
      <c r="G523" s="274">
        <f>IF(ISERROR(VLOOKUP(Salidas!$A523,Inventario!$A$2:$M$21,7,FALSE)),,VLOOKUP(Salidas!$A523,Inventario!$A$2:$M$21,7,FALSE))</f>
        <v>1</v>
      </c>
      <c r="H523" s="275">
        <f>IF(ISERROR(VLOOKUP(Salidas!$A523,Inventario!$A$2:$M$21,8,FALSE)),,VLOOKUP(Salidas!$A523,Inventario!$A$2:$M$21,8,FALSE))</f>
        <v>31</v>
      </c>
      <c r="I523" s="275">
        <f>IF(ISERROR(VLOOKUP(Salidas!$A523,Inventario!$A$2:$M$21,9,FALSE)),,VLOOKUP(Salidas!$A523,Inventario!$A$2:$M$21,9,FALSE))</f>
        <v>31</v>
      </c>
      <c r="J523" s="269">
        <v>44681</v>
      </c>
      <c r="K523" s="62" t="s">
        <v>202</v>
      </c>
      <c r="L523" s="270">
        <f>IF(ISERROR(VLOOKUP(Salidas!$K523,Entradas!$H$1:$I$412,2,FALSE)),"",VLOOKUP(Salidas!$K523,Entradas!$H$1:$I$412,2,FALSE))</f>
        <v>44926</v>
      </c>
      <c r="M523" s="63">
        <v>1</v>
      </c>
      <c r="N523" s="276" t="s">
        <v>1928</v>
      </c>
      <c r="O523" s="275">
        <f>IF(Salidas!$N523="Particular",VLOOKUP(Salidas!$A523,'PPTO Conservador'!$D$1:$L$26,8,0),IF(Salidas!$N523="Complementario",VLOOKUP(Salidas!$A523,'PPTO Conservador'!$D$1:$L$26,9,FALSE),))</f>
        <v>60000</v>
      </c>
      <c r="P523" s="275">
        <f>Salidas!$M523*Salidas!$I523</f>
        <v>31</v>
      </c>
      <c r="Q523" s="275">
        <f>Salidas!$M523*Salidas!$O523</f>
        <v>60000</v>
      </c>
      <c r="R523" s="276"/>
      <c r="S523" s="64"/>
      <c r="T523" s="64"/>
      <c r="U523" s="64"/>
      <c r="V523" s="64"/>
      <c r="W523" s="64"/>
      <c r="X523" s="64"/>
      <c r="Y523" s="64"/>
      <c r="Z523" s="64"/>
    </row>
    <row r="524" spans="1:26" ht="15.75" customHeight="1">
      <c r="A524" s="57" t="s">
        <v>93</v>
      </c>
      <c r="B524" s="58" t="str">
        <f>IF(ISERROR(VLOOKUP(Salidas!$A524,Inventario!$A$2:$M$21,2,FALSE)),"",VLOOKUP(Salidas!$A524,Inventario!$A$2:$M$21,2,FALSE))</f>
        <v>Vaxigrip</v>
      </c>
      <c r="C524" s="58" t="str">
        <f>IF(ISERROR(VLOOKUP(Salidas!$A524,Inventario!$A$2:$M$21,3,FALSE)),"",VLOOKUP(Salidas!$A524,Inventario!$A$2:$M$21,3,FALSE))</f>
        <v>Influenza</v>
      </c>
      <c r="D524" s="59" t="str">
        <f>IF(ISERROR(VLOOKUP(Salidas!$A524,Inventario!$A$2:$M$21,4,FALSE)),"",VLOOKUP(Salidas!$A524,Inventario!$A$2:$M$21,4,FALSE))</f>
        <v>IPS FARALLONES</v>
      </c>
      <c r="E524" s="59" t="str">
        <f>IF(ISERROR(VLOOKUP(Salidas!$A524,Inventario!$A$2:$M$21,5,FALSE)),"",VLOOKUP(Salidas!$A524,Inventario!$A$2:$M$21,5,FALSE))</f>
        <v>Sanofi</v>
      </c>
      <c r="F524" s="60" t="str">
        <f>IF(ISERROR(VLOOKUP(Salidas!$A524,Inventario!$A$2:$M$21,6,FALSE)),"",VLOOKUP(Salidas!$A524,Inventario!$A$2:$M$21,6,FALSE))</f>
        <v>2603</v>
      </c>
      <c r="G524" s="274">
        <f>IF(ISERROR(VLOOKUP(Salidas!$A524,Inventario!$A$2:$M$21,7,FALSE)),,VLOOKUP(Salidas!$A524,Inventario!$A$2:$M$21,7,FALSE))</f>
        <v>1</v>
      </c>
      <c r="H524" s="275">
        <f>IF(ISERROR(VLOOKUP(Salidas!$A524,Inventario!$A$2:$M$21,8,FALSE)),,VLOOKUP(Salidas!$A524,Inventario!$A$2:$M$21,8,FALSE))</f>
        <v>31</v>
      </c>
      <c r="I524" s="275">
        <f>IF(ISERROR(VLOOKUP(Salidas!$A524,Inventario!$A$2:$M$21,9,FALSE)),,VLOOKUP(Salidas!$A524,Inventario!$A$2:$M$21,9,FALSE))</f>
        <v>31</v>
      </c>
      <c r="J524" s="269">
        <v>44681</v>
      </c>
      <c r="K524" s="62" t="s">
        <v>202</v>
      </c>
      <c r="L524" s="270">
        <f>IF(ISERROR(VLOOKUP(Salidas!$K524,Entradas!$H$1:$I$412,2,FALSE)),"",VLOOKUP(Salidas!$K524,Entradas!$H$1:$I$412,2,FALSE))</f>
        <v>44926</v>
      </c>
      <c r="M524" s="63">
        <v>1</v>
      </c>
      <c r="N524" s="276" t="s">
        <v>1928</v>
      </c>
      <c r="O524" s="275">
        <f>IF(Salidas!$N524="Particular",VLOOKUP(Salidas!$A524,'PPTO Conservador'!$D$1:$L$26,8,0),IF(Salidas!$N524="Complementario",VLOOKUP(Salidas!$A524,'PPTO Conservador'!$D$1:$L$26,9,FALSE),))</f>
        <v>60000</v>
      </c>
      <c r="P524" s="275">
        <f>Salidas!$M524*Salidas!$I524</f>
        <v>31</v>
      </c>
      <c r="Q524" s="275">
        <f>Salidas!$M524*Salidas!$O524</f>
        <v>60000</v>
      </c>
      <c r="R524" s="276"/>
      <c r="S524" s="64"/>
      <c r="T524" s="64"/>
      <c r="U524" s="64"/>
      <c r="V524" s="64"/>
      <c r="W524" s="64"/>
      <c r="X524" s="64"/>
      <c r="Y524" s="64"/>
      <c r="Z524" s="64"/>
    </row>
    <row r="525" spans="1:26" ht="15.75" customHeight="1">
      <c r="A525" s="57" t="s">
        <v>93</v>
      </c>
      <c r="B525" s="58" t="str">
        <f>IF(ISERROR(VLOOKUP(Salidas!$A525,Inventario!$A$2:$M$21,2,FALSE)),"",VLOOKUP(Salidas!$A525,Inventario!$A$2:$M$21,2,FALSE))</f>
        <v>Vaxigrip</v>
      </c>
      <c r="C525" s="58" t="str">
        <f>IF(ISERROR(VLOOKUP(Salidas!$A525,Inventario!$A$2:$M$21,3,FALSE)),"",VLOOKUP(Salidas!$A525,Inventario!$A$2:$M$21,3,FALSE))</f>
        <v>Influenza</v>
      </c>
      <c r="D525" s="59" t="str">
        <f>IF(ISERROR(VLOOKUP(Salidas!$A525,Inventario!$A$2:$M$21,4,FALSE)),"",VLOOKUP(Salidas!$A525,Inventario!$A$2:$M$21,4,FALSE))</f>
        <v>IPS FARALLONES</v>
      </c>
      <c r="E525" s="59" t="str">
        <f>IF(ISERROR(VLOOKUP(Salidas!$A525,Inventario!$A$2:$M$21,5,FALSE)),"",VLOOKUP(Salidas!$A525,Inventario!$A$2:$M$21,5,FALSE))</f>
        <v>Sanofi</v>
      </c>
      <c r="F525" s="60" t="str">
        <f>IF(ISERROR(VLOOKUP(Salidas!$A525,Inventario!$A$2:$M$21,6,FALSE)),"",VLOOKUP(Salidas!$A525,Inventario!$A$2:$M$21,6,FALSE))</f>
        <v>2603</v>
      </c>
      <c r="G525" s="274">
        <f>IF(ISERROR(VLOOKUP(Salidas!$A525,Inventario!$A$2:$M$21,7,FALSE)),,VLOOKUP(Salidas!$A525,Inventario!$A$2:$M$21,7,FALSE))</f>
        <v>1</v>
      </c>
      <c r="H525" s="275">
        <f>IF(ISERROR(VLOOKUP(Salidas!$A525,Inventario!$A$2:$M$21,8,FALSE)),,VLOOKUP(Salidas!$A525,Inventario!$A$2:$M$21,8,FALSE))</f>
        <v>31</v>
      </c>
      <c r="I525" s="275">
        <f>IF(ISERROR(VLOOKUP(Salidas!$A525,Inventario!$A$2:$M$21,9,FALSE)),,VLOOKUP(Salidas!$A525,Inventario!$A$2:$M$21,9,FALSE))</f>
        <v>31</v>
      </c>
      <c r="J525" s="269">
        <v>44681</v>
      </c>
      <c r="K525" s="62" t="s">
        <v>202</v>
      </c>
      <c r="L525" s="270">
        <f>IF(ISERROR(VLOOKUP(Salidas!$K525,Entradas!$H$1:$I$412,2,FALSE)),"",VLOOKUP(Salidas!$K525,Entradas!$H$1:$I$412,2,FALSE))</f>
        <v>44926</v>
      </c>
      <c r="M525" s="63">
        <v>1</v>
      </c>
      <c r="N525" s="276" t="s">
        <v>1928</v>
      </c>
      <c r="O525" s="275">
        <f>IF(Salidas!$N525="Particular",VLOOKUP(Salidas!$A525,'PPTO Conservador'!$D$1:$L$26,8,0),IF(Salidas!$N525="Complementario",VLOOKUP(Salidas!$A525,'PPTO Conservador'!$D$1:$L$26,9,FALSE),))</f>
        <v>60000</v>
      </c>
      <c r="P525" s="275">
        <f>Salidas!$M525*Salidas!$I525</f>
        <v>31</v>
      </c>
      <c r="Q525" s="275">
        <f>Salidas!$M525*Salidas!$O525</f>
        <v>60000</v>
      </c>
      <c r="R525" s="276"/>
      <c r="S525" s="64"/>
      <c r="T525" s="64"/>
      <c r="U525" s="64"/>
      <c r="V525" s="64"/>
      <c r="W525" s="64"/>
      <c r="X525" s="64"/>
      <c r="Y525" s="64"/>
      <c r="Z525" s="64"/>
    </row>
    <row r="526" spans="1:26" ht="15.75" customHeight="1">
      <c r="A526" s="57" t="s">
        <v>93</v>
      </c>
      <c r="B526" s="58" t="str">
        <f>IF(ISERROR(VLOOKUP(Salidas!$A526,Inventario!$A$2:$M$21,2,FALSE)),"",VLOOKUP(Salidas!$A526,Inventario!$A$2:$M$21,2,FALSE))</f>
        <v>Vaxigrip</v>
      </c>
      <c r="C526" s="58" t="str">
        <f>IF(ISERROR(VLOOKUP(Salidas!$A526,Inventario!$A$2:$M$21,3,FALSE)),"",VLOOKUP(Salidas!$A526,Inventario!$A$2:$M$21,3,FALSE))</f>
        <v>Influenza</v>
      </c>
      <c r="D526" s="59" t="str">
        <f>IF(ISERROR(VLOOKUP(Salidas!$A526,Inventario!$A$2:$M$21,4,FALSE)),"",VLOOKUP(Salidas!$A526,Inventario!$A$2:$M$21,4,FALSE))</f>
        <v>IPS FARALLONES</v>
      </c>
      <c r="E526" s="59" t="str">
        <f>IF(ISERROR(VLOOKUP(Salidas!$A526,Inventario!$A$2:$M$21,5,FALSE)),"",VLOOKUP(Salidas!$A526,Inventario!$A$2:$M$21,5,FALSE))</f>
        <v>Sanofi</v>
      </c>
      <c r="F526" s="60" t="str">
        <f>IF(ISERROR(VLOOKUP(Salidas!$A526,Inventario!$A$2:$M$21,6,FALSE)),"",VLOOKUP(Salidas!$A526,Inventario!$A$2:$M$21,6,FALSE))</f>
        <v>2603</v>
      </c>
      <c r="G526" s="274">
        <f>IF(ISERROR(VLOOKUP(Salidas!$A526,Inventario!$A$2:$M$21,7,FALSE)),,VLOOKUP(Salidas!$A526,Inventario!$A$2:$M$21,7,FALSE))</f>
        <v>1</v>
      </c>
      <c r="H526" s="275">
        <f>IF(ISERROR(VLOOKUP(Salidas!$A526,Inventario!$A$2:$M$21,8,FALSE)),,VLOOKUP(Salidas!$A526,Inventario!$A$2:$M$21,8,FALSE))</f>
        <v>31</v>
      </c>
      <c r="I526" s="275">
        <f>IF(ISERROR(VLOOKUP(Salidas!$A526,Inventario!$A$2:$M$21,9,FALSE)),,VLOOKUP(Salidas!$A526,Inventario!$A$2:$M$21,9,FALSE))</f>
        <v>31</v>
      </c>
      <c r="J526" s="269">
        <v>44681</v>
      </c>
      <c r="K526" s="62" t="s">
        <v>202</v>
      </c>
      <c r="L526" s="270">
        <f>IF(ISERROR(VLOOKUP(Salidas!$K526,Entradas!$H$1:$I$412,2,FALSE)),"",VLOOKUP(Salidas!$K526,Entradas!$H$1:$I$412,2,FALSE))</f>
        <v>44926</v>
      </c>
      <c r="M526" s="63">
        <v>1</v>
      </c>
      <c r="N526" s="276" t="s">
        <v>1928</v>
      </c>
      <c r="O526" s="275">
        <f>IF(Salidas!$N526="Particular",VLOOKUP(Salidas!$A526,'PPTO Conservador'!$D$1:$L$26,8,0),IF(Salidas!$N526="Complementario",VLOOKUP(Salidas!$A526,'PPTO Conservador'!$D$1:$L$26,9,FALSE),))</f>
        <v>60000</v>
      </c>
      <c r="P526" s="275">
        <f>Salidas!$M526*Salidas!$I526</f>
        <v>31</v>
      </c>
      <c r="Q526" s="275">
        <f>Salidas!$M526*Salidas!$O526</f>
        <v>60000</v>
      </c>
      <c r="R526" s="276"/>
      <c r="S526" s="64"/>
      <c r="T526" s="64"/>
      <c r="U526" s="64"/>
      <c r="V526" s="64"/>
      <c r="W526" s="64"/>
      <c r="X526" s="64"/>
      <c r="Y526" s="64"/>
      <c r="Z526" s="64"/>
    </row>
    <row r="527" spans="1:26" ht="15.75" customHeight="1">
      <c r="A527" s="57" t="s">
        <v>93</v>
      </c>
      <c r="B527" s="58" t="str">
        <f>IF(ISERROR(VLOOKUP(Salidas!$A527,Inventario!$A$2:$M$21,2,FALSE)),"",VLOOKUP(Salidas!$A527,Inventario!$A$2:$M$21,2,FALSE))</f>
        <v>Vaxigrip</v>
      </c>
      <c r="C527" s="58" t="str">
        <f>IF(ISERROR(VLOOKUP(Salidas!$A527,Inventario!$A$2:$M$21,3,FALSE)),"",VLOOKUP(Salidas!$A527,Inventario!$A$2:$M$21,3,FALSE))</f>
        <v>Influenza</v>
      </c>
      <c r="D527" s="59" t="str">
        <f>IF(ISERROR(VLOOKUP(Salidas!$A527,Inventario!$A$2:$M$21,4,FALSE)),"",VLOOKUP(Salidas!$A527,Inventario!$A$2:$M$21,4,FALSE))</f>
        <v>IPS FARALLONES</v>
      </c>
      <c r="E527" s="59" t="str">
        <f>IF(ISERROR(VLOOKUP(Salidas!$A527,Inventario!$A$2:$M$21,5,FALSE)),"",VLOOKUP(Salidas!$A527,Inventario!$A$2:$M$21,5,FALSE))</f>
        <v>Sanofi</v>
      </c>
      <c r="F527" s="60" t="str">
        <f>IF(ISERROR(VLOOKUP(Salidas!$A527,Inventario!$A$2:$M$21,6,FALSE)),"",VLOOKUP(Salidas!$A527,Inventario!$A$2:$M$21,6,FALSE))</f>
        <v>2603</v>
      </c>
      <c r="G527" s="274">
        <f>IF(ISERROR(VLOOKUP(Salidas!$A527,Inventario!$A$2:$M$21,7,FALSE)),,VLOOKUP(Salidas!$A527,Inventario!$A$2:$M$21,7,FALSE))</f>
        <v>1</v>
      </c>
      <c r="H527" s="275">
        <f>IF(ISERROR(VLOOKUP(Salidas!$A527,Inventario!$A$2:$M$21,8,FALSE)),,VLOOKUP(Salidas!$A527,Inventario!$A$2:$M$21,8,FALSE))</f>
        <v>31</v>
      </c>
      <c r="I527" s="275">
        <f>IF(ISERROR(VLOOKUP(Salidas!$A527,Inventario!$A$2:$M$21,9,FALSE)),,VLOOKUP(Salidas!$A527,Inventario!$A$2:$M$21,9,FALSE))</f>
        <v>31</v>
      </c>
      <c r="J527" s="269">
        <v>44683</v>
      </c>
      <c r="K527" s="62" t="s">
        <v>201</v>
      </c>
      <c r="L527" s="270">
        <f>IF(ISERROR(VLOOKUP(Salidas!$K527,Entradas!$H$1:$I$412,2,FALSE)),"",VLOOKUP(Salidas!$K527,Entradas!$H$1:$I$412,2,FALSE))</f>
        <v>44926</v>
      </c>
      <c r="M527" s="63">
        <v>1</v>
      </c>
      <c r="N527" s="276" t="s">
        <v>1928</v>
      </c>
      <c r="O527" s="275">
        <f>IF(Salidas!$N527="Particular",VLOOKUP(Salidas!$A527,'PPTO Conservador'!$D$1:$L$26,8,0),IF(Salidas!$N527="Complementario",VLOOKUP(Salidas!$A527,'PPTO Conservador'!$D$1:$L$26,9,FALSE),))</f>
        <v>60000</v>
      </c>
      <c r="P527" s="275">
        <f>Salidas!$M527*Salidas!$I527</f>
        <v>31</v>
      </c>
      <c r="Q527" s="275">
        <f>Salidas!$M527*Salidas!$O527</f>
        <v>60000</v>
      </c>
      <c r="R527" s="276"/>
      <c r="S527" s="64"/>
      <c r="T527" s="64"/>
      <c r="U527" s="64"/>
      <c r="V527" s="64"/>
      <c r="W527" s="64"/>
      <c r="X527" s="64"/>
      <c r="Y527" s="64"/>
      <c r="Z527" s="64"/>
    </row>
    <row r="528" spans="1:26" ht="15.75" customHeight="1">
      <c r="A528" s="57" t="s">
        <v>93</v>
      </c>
      <c r="B528" s="58" t="str">
        <f>IF(ISERROR(VLOOKUP(Salidas!$A528,Inventario!$A$2:$M$21,2,FALSE)),"",VLOOKUP(Salidas!$A528,Inventario!$A$2:$M$21,2,FALSE))</f>
        <v>Vaxigrip</v>
      </c>
      <c r="C528" s="58" t="str">
        <f>IF(ISERROR(VLOOKUP(Salidas!$A528,Inventario!$A$2:$M$21,3,FALSE)),"",VLOOKUP(Salidas!$A528,Inventario!$A$2:$M$21,3,FALSE))</f>
        <v>Influenza</v>
      </c>
      <c r="D528" s="59" t="str">
        <f>IF(ISERROR(VLOOKUP(Salidas!$A528,Inventario!$A$2:$M$21,4,FALSE)),"",VLOOKUP(Salidas!$A528,Inventario!$A$2:$M$21,4,FALSE))</f>
        <v>IPS FARALLONES</v>
      </c>
      <c r="E528" s="59" t="str">
        <f>IF(ISERROR(VLOOKUP(Salidas!$A528,Inventario!$A$2:$M$21,5,FALSE)),"",VLOOKUP(Salidas!$A528,Inventario!$A$2:$M$21,5,FALSE))</f>
        <v>Sanofi</v>
      </c>
      <c r="F528" s="60" t="str">
        <f>IF(ISERROR(VLOOKUP(Salidas!$A528,Inventario!$A$2:$M$21,6,FALSE)),"",VLOOKUP(Salidas!$A528,Inventario!$A$2:$M$21,6,FALSE))</f>
        <v>2603</v>
      </c>
      <c r="G528" s="274">
        <f>IF(ISERROR(VLOOKUP(Salidas!$A528,Inventario!$A$2:$M$21,7,FALSE)),,VLOOKUP(Salidas!$A528,Inventario!$A$2:$M$21,7,FALSE))</f>
        <v>1</v>
      </c>
      <c r="H528" s="275">
        <f>IF(ISERROR(VLOOKUP(Salidas!$A528,Inventario!$A$2:$M$21,8,FALSE)),,VLOOKUP(Salidas!$A528,Inventario!$A$2:$M$21,8,FALSE))</f>
        <v>31</v>
      </c>
      <c r="I528" s="275">
        <f>IF(ISERROR(VLOOKUP(Salidas!$A528,Inventario!$A$2:$M$21,9,FALSE)),,VLOOKUP(Salidas!$A528,Inventario!$A$2:$M$21,9,FALSE))</f>
        <v>31</v>
      </c>
      <c r="J528" s="269">
        <v>44683</v>
      </c>
      <c r="K528" s="62" t="s">
        <v>202</v>
      </c>
      <c r="L528" s="270">
        <f>IF(ISERROR(VLOOKUP(Salidas!$K528,Entradas!$H$1:$I$412,2,FALSE)),"",VLOOKUP(Salidas!$K528,Entradas!$H$1:$I$412,2,FALSE))</f>
        <v>44926</v>
      </c>
      <c r="M528" s="63">
        <v>1</v>
      </c>
      <c r="N528" s="276" t="s">
        <v>1928</v>
      </c>
      <c r="O528" s="275">
        <f>IF(Salidas!$N528="Particular",VLOOKUP(Salidas!$A528,'PPTO Conservador'!$D$1:$L$26,8,0),IF(Salidas!$N528="Complementario",VLOOKUP(Salidas!$A528,'PPTO Conservador'!$D$1:$L$26,9,FALSE),))</f>
        <v>60000</v>
      </c>
      <c r="P528" s="275">
        <f>Salidas!$M528*Salidas!$I528</f>
        <v>31</v>
      </c>
      <c r="Q528" s="275">
        <f>Salidas!$M528*Salidas!$O528</f>
        <v>60000</v>
      </c>
      <c r="R528" s="276"/>
      <c r="S528" s="64"/>
      <c r="T528" s="64"/>
      <c r="U528" s="64"/>
      <c r="V528" s="64"/>
      <c r="W528" s="64"/>
      <c r="X528" s="64"/>
      <c r="Y528" s="64"/>
      <c r="Z528" s="64"/>
    </row>
    <row r="529" spans="1:26" ht="15.75" customHeight="1">
      <c r="A529" s="57" t="s">
        <v>47</v>
      </c>
      <c r="B529" s="58" t="str">
        <f>IF(ISERROR(VLOOKUP(Salidas!$A529,Inventario!$A$2:$M$21,2,FALSE)),"",VLOOKUP(Salidas!$A529,Inventario!$A$2:$M$21,2,FALSE))</f>
        <v>Nimenrix</v>
      </c>
      <c r="C529" s="58" t="str">
        <f>IF(ISERROR(VLOOKUP(Salidas!$A529,Inventario!$A$2:$M$21,3,FALSE)),"",VLOOKUP(Salidas!$A529,Inventario!$A$2:$M$21,3,FALSE))</f>
        <v>Meningococo</v>
      </c>
      <c r="D529" s="59" t="str">
        <f>IF(ISERROR(VLOOKUP(Salidas!$A529,Inventario!$A$2:$M$21,4,FALSE)),"",VLOOKUP(Salidas!$A529,Inventario!$A$2:$M$21,4,FALSE))</f>
        <v>Cobo Medical</v>
      </c>
      <c r="E529" s="59" t="str">
        <f>IF(ISERROR(VLOOKUP(Salidas!$A529,Inventario!$A$2:$M$21,5,FALSE)),"",VLOOKUP(Salidas!$A529,Inventario!$A$2:$M$21,5,FALSE))</f>
        <v>Pfizer</v>
      </c>
      <c r="F529" s="60" t="str">
        <f>IF(ISERROR(VLOOKUP(Salidas!$A529,Inventario!$A$2:$M$21,6,FALSE)),"",VLOOKUP(Salidas!$A529,Inventario!$A$2:$M$21,6,FALSE))</f>
        <v>3904</v>
      </c>
      <c r="G529" s="274">
        <f>IF(ISERROR(VLOOKUP(Salidas!$A529,Inventario!$A$2:$M$21,7,FALSE)),,VLOOKUP(Salidas!$A529,Inventario!$A$2:$M$21,7,FALSE))</f>
        <v>1</v>
      </c>
      <c r="H529" s="275">
        <f>IF(ISERROR(VLOOKUP(Salidas!$A529,Inventario!$A$2:$M$21,8,FALSE)),,VLOOKUP(Salidas!$A529,Inventario!$A$2:$M$21,8,FALSE))</f>
        <v>427</v>
      </c>
      <c r="I529" s="275">
        <f>IF(ISERROR(VLOOKUP(Salidas!$A529,Inventario!$A$2:$M$21,9,FALSE)),,VLOOKUP(Salidas!$A529,Inventario!$A$2:$M$21,9,FALSE))</f>
        <v>427</v>
      </c>
      <c r="J529" s="269">
        <v>44683</v>
      </c>
      <c r="K529" s="62" t="s">
        <v>173</v>
      </c>
      <c r="L529" s="270">
        <f>IF(ISERROR(VLOOKUP(Salidas!$K529,Entradas!$H$1:$I$412,2,FALSE)),"",VLOOKUP(Salidas!$K529,Entradas!$H$1:$I$412,2,FALSE))</f>
        <v>45077</v>
      </c>
      <c r="M529" s="63">
        <v>1</v>
      </c>
      <c r="N529" s="276" t="s">
        <v>375</v>
      </c>
      <c r="O529" s="275">
        <f>IF(Salidas!$N529="Particular",VLOOKUP(Salidas!$A529,'PPTO Conservador'!$D$1:$L$26,8,0),IF(Salidas!$N529="Complementario",VLOOKUP(Salidas!$A529,'PPTO Conservador'!$D$1:$L$26,9,FALSE),))</f>
        <v>200000</v>
      </c>
      <c r="P529" s="275">
        <f>Salidas!$M529*Salidas!$I529</f>
        <v>427</v>
      </c>
      <c r="Q529" s="275">
        <f>Salidas!$M529*Salidas!$O529</f>
        <v>200000</v>
      </c>
      <c r="R529" s="276"/>
      <c r="S529" s="64"/>
      <c r="T529" s="64"/>
      <c r="U529" s="64"/>
      <c r="V529" s="64"/>
      <c r="W529" s="64"/>
      <c r="X529" s="64"/>
      <c r="Y529" s="64"/>
      <c r="Z529" s="64"/>
    </row>
    <row r="530" spans="1:26" ht="15.75" customHeight="1">
      <c r="A530" s="57" t="s">
        <v>93</v>
      </c>
      <c r="B530" s="58" t="str">
        <f>IF(ISERROR(VLOOKUP(Salidas!$A530,Inventario!$A$2:$M$21,2,FALSE)),"",VLOOKUP(Salidas!$A530,Inventario!$A$2:$M$21,2,FALSE))</f>
        <v>Vaxigrip</v>
      </c>
      <c r="C530" s="58" t="str">
        <f>IF(ISERROR(VLOOKUP(Salidas!$A530,Inventario!$A$2:$M$21,3,FALSE)),"",VLOOKUP(Salidas!$A530,Inventario!$A$2:$M$21,3,FALSE))</f>
        <v>Influenza</v>
      </c>
      <c r="D530" s="59" t="str">
        <f>IF(ISERROR(VLOOKUP(Salidas!$A530,Inventario!$A$2:$M$21,4,FALSE)),"",VLOOKUP(Salidas!$A530,Inventario!$A$2:$M$21,4,FALSE))</f>
        <v>IPS FARALLONES</v>
      </c>
      <c r="E530" s="59" t="str">
        <f>IF(ISERROR(VLOOKUP(Salidas!$A530,Inventario!$A$2:$M$21,5,FALSE)),"",VLOOKUP(Salidas!$A530,Inventario!$A$2:$M$21,5,FALSE))</f>
        <v>Sanofi</v>
      </c>
      <c r="F530" s="60" t="str">
        <f>IF(ISERROR(VLOOKUP(Salidas!$A530,Inventario!$A$2:$M$21,6,FALSE)),"",VLOOKUP(Salidas!$A530,Inventario!$A$2:$M$21,6,FALSE))</f>
        <v>2603</v>
      </c>
      <c r="G530" s="274">
        <f>IF(ISERROR(VLOOKUP(Salidas!$A530,Inventario!$A$2:$M$21,7,FALSE)),,VLOOKUP(Salidas!$A530,Inventario!$A$2:$M$21,7,FALSE))</f>
        <v>1</v>
      </c>
      <c r="H530" s="275">
        <f>IF(ISERROR(VLOOKUP(Salidas!$A530,Inventario!$A$2:$M$21,8,FALSE)),,VLOOKUP(Salidas!$A530,Inventario!$A$2:$M$21,8,FALSE))</f>
        <v>31</v>
      </c>
      <c r="I530" s="275">
        <f>IF(ISERROR(VLOOKUP(Salidas!$A530,Inventario!$A$2:$M$21,9,FALSE)),,VLOOKUP(Salidas!$A530,Inventario!$A$2:$M$21,9,FALSE))</f>
        <v>31</v>
      </c>
      <c r="J530" s="269">
        <v>44684</v>
      </c>
      <c r="K530" s="62" t="s">
        <v>202</v>
      </c>
      <c r="L530" s="270">
        <f>IF(ISERROR(VLOOKUP(Salidas!$K530,Entradas!$H$1:$I$412,2,FALSE)),"",VLOOKUP(Salidas!$K530,Entradas!$H$1:$I$412,2,FALSE))</f>
        <v>44926</v>
      </c>
      <c r="M530" s="63">
        <v>1</v>
      </c>
      <c r="N530" s="276" t="s">
        <v>1928</v>
      </c>
      <c r="O530" s="275">
        <f>IF(Salidas!$N530="Particular",VLOOKUP(Salidas!$A530,'PPTO Conservador'!$D$1:$L$26,8,0),IF(Salidas!$N530="Complementario",VLOOKUP(Salidas!$A530,'PPTO Conservador'!$D$1:$L$26,9,FALSE),))</f>
        <v>60000</v>
      </c>
      <c r="P530" s="275">
        <f>Salidas!$M530*Salidas!$I530</f>
        <v>31</v>
      </c>
      <c r="Q530" s="275">
        <f>Salidas!$M530*Salidas!$O530</f>
        <v>60000</v>
      </c>
      <c r="R530" s="276"/>
      <c r="S530" s="64"/>
      <c r="T530" s="64"/>
      <c r="U530" s="64"/>
      <c r="V530" s="64"/>
      <c r="W530" s="64"/>
      <c r="X530" s="64"/>
      <c r="Y530" s="64"/>
      <c r="Z530" s="64"/>
    </row>
    <row r="531" spans="1:26" ht="15.75" customHeight="1">
      <c r="A531" s="57" t="s">
        <v>47</v>
      </c>
      <c r="B531" s="58" t="str">
        <f>IF(ISERROR(VLOOKUP(Salidas!$A531,Inventario!$A$2:$M$21,2,FALSE)),"",VLOOKUP(Salidas!$A531,Inventario!$A$2:$M$21,2,FALSE))</f>
        <v>Nimenrix</v>
      </c>
      <c r="C531" s="58" t="str">
        <f>IF(ISERROR(VLOOKUP(Salidas!$A531,Inventario!$A$2:$M$21,3,FALSE)),"",VLOOKUP(Salidas!$A531,Inventario!$A$2:$M$21,3,FALSE))</f>
        <v>Meningococo</v>
      </c>
      <c r="D531" s="59" t="str">
        <f>IF(ISERROR(VLOOKUP(Salidas!$A531,Inventario!$A$2:$M$21,4,FALSE)),"",VLOOKUP(Salidas!$A531,Inventario!$A$2:$M$21,4,FALSE))</f>
        <v>Cobo Medical</v>
      </c>
      <c r="E531" s="59" t="str">
        <f>IF(ISERROR(VLOOKUP(Salidas!$A531,Inventario!$A$2:$M$21,5,FALSE)),"",VLOOKUP(Salidas!$A531,Inventario!$A$2:$M$21,5,FALSE))</f>
        <v>Pfizer</v>
      </c>
      <c r="F531" s="60" t="str">
        <f>IF(ISERROR(VLOOKUP(Salidas!$A531,Inventario!$A$2:$M$21,6,FALSE)),"",VLOOKUP(Salidas!$A531,Inventario!$A$2:$M$21,6,FALSE))</f>
        <v>3904</v>
      </c>
      <c r="G531" s="274">
        <f>IF(ISERROR(VLOOKUP(Salidas!$A531,Inventario!$A$2:$M$21,7,FALSE)),,VLOOKUP(Salidas!$A531,Inventario!$A$2:$M$21,7,FALSE))</f>
        <v>1</v>
      </c>
      <c r="H531" s="275">
        <f>IF(ISERROR(VLOOKUP(Salidas!$A531,Inventario!$A$2:$M$21,8,FALSE)),,VLOOKUP(Salidas!$A531,Inventario!$A$2:$M$21,8,FALSE))</f>
        <v>427</v>
      </c>
      <c r="I531" s="275">
        <f>IF(ISERROR(VLOOKUP(Salidas!$A531,Inventario!$A$2:$M$21,9,FALSE)),,VLOOKUP(Salidas!$A531,Inventario!$A$2:$M$21,9,FALSE))</f>
        <v>427</v>
      </c>
      <c r="J531" s="269">
        <v>44684</v>
      </c>
      <c r="K531" s="62" t="s">
        <v>173</v>
      </c>
      <c r="L531" s="270">
        <f>IF(ISERROR(VLOOKUP(Salidas!$K531,Entradas!$H$1:$I$412,2,FALSE)),"",VLOOKUP(Salidas!$K531,Entradas!$H$1:$I$412,2,FALSE))</f>
        <v>45077</v>
      </c>
      <c r="M531" s="63">
        <v>1</v>
      </c>
      <c r="N531" s="276" t="s">
        <v>1928</v>
      </c>
      <c r="O531" s="275">
        <f>IF(Salidas!$N531="Particular",VLOOKUP(Salidas!$A531,'PPTO Conservador'!$D$1:$L$26,8,0),IF(Salidas!$N531="Complementario",VLOOKUP(Salidas!$A531,'PPTO Conservador'!$D$1:$L$26,9,FALSE),))</f>
        <v>170000</v>
      </c>
      <c r="P531" s="275">
        <f>Salidas!$M531*Salidas!$I531</f>
        <v>427</v>
      </c>
      <c r="Q531" s="275">
        <f>Salidas!$M531*Salidas!$O531</f>
        <v>170000</v>
      </c>
      <c r="R531" s="276"/>
      <c r="S531" s="64"/>
      <c r="T531" s="64"/>
      <c r="U531" s="64"/>
      <c r="V531" s="64"/>
      <c r="W531" s="64"/>
      <c r="X531" s="64"/>
      <c r="Y531" s="64"/>
      <c r="Z531" s="64"/>
    </row>
    <row r="532" spans="1:26" ht="15.75" customHeight="1">
      <c r="A532" s="57" t="s">
        <v>47</v>
      </c>
      <c r="B532" s="58" t="str">
        <f>IF(ISERROR(VLOOKUP(Salidas!$A532,Inventario!$A$2:$M$21,2,FALSE)),"",VLOOKUP(Salidas!$A532,Inventario!$A$2:$M$21,2,FALSE))</f>
        <v>Nimenrix</v>
      </c>
      <c r="C532" s="58" t="str">
        <f>IF(ISERROR(VLOOKUP(Salidas!$A532,Inventario!$A$2:$M$21,3,FALSE)),"",VLOOKUP(Salidas!$A532,Inventario!$A$2:$M$21,3,FALSE))</f>
        <v>Meningococo</v>
      </c>
      <c r="D532" s="59" t="str">
        <f>IF(ISERROR(VLOOKUP(Salidas!$A532,Inventario!$A$2:$M$21,4,FALSE)),"",VLOOKUP(Salidas!$A532,Inventario!$A$2:$M$21,4,FALSE))</f>
        <v>Cobo Medical</v>
      </c>
      <c r="E532" s="59" t="str">
        <f>IF(ISERROR(VLOOKUP(Salidas!$A532,Inventario!$A$2:$M$21,5,FALSE)),"",VLOOKUP(Salidas!$A532,Inventario!$A$2:$M$21,5,FALSE))</f>
        <v>Pfizer</v>
      </c>
      <c r="F532" s="60" t="str">
        <f>IF(ISERROR(VLOOKUP(Salidas!$A532,Inventario!$A$2:$M$21,6,FALSE)),"",VLOOKUP(Salidas!$A532,Inventario!$A$2:$M$21,6,FALSE))</f>
        <v>3904</v>
      </c>
      <c r="G532" s="274">
        <f>IF(ISERROR(VLOOKUP(Salidas!$A532,Inventario!$A$2:$M$21,7,FALSE)),,VLOOKUP(Salidas!$A532,Inventario!$A$2:$M$21,7,FALSE))</f>
        <v>1</v>
      </c>
      <c r="H532" s="275">
        <f>IF(ISERROR(VLOOKUP(Salidas!$A532,Inventario!$A$2:$M$21,8,FALSE)),,VLOOKUP(Salidas!$A532,Inventario!$A$2:$M$21,8,FALSE))</f>
        <v>427</v>
      </c>
      <c r="I532" s="275">
        <f>IF(ISERROR(VLOOKUP(Salidas!$A532,Inventario!$A$2:$M$21,9,FALSE)),,VLOOKUP(Salidas!$A532,Inventario!$A$2:$M$21,9,FALSE))</f>
        <v>427</v>
      </c>
      <c r="J532" s="269">
        <v>44685</v>
      </c>
      <c r="K532" s="62" t="s">
        <v>173</v>
      </c>
      <c r="L532" s="270">
        <f>IF(ISERROR(VLOOKUP(Salidas!$K532,Entradas!$H$1:$I$412,2,FALSE)),"",VLOOKUP(Salidas!$K532,Entradas!$H$1:$I$412,2,FALSE))</f>
        <v>45077</v>
      </c>
      <c r="M532" s="63">
        <v>1</v>
      </c>
      <c r="N532" s="276" t="s">
        <v>375</v>
      </c>
      <c r="O532" s="275">
        <f>IF(Salidas!$N532="Particular",VLOOKUP(Salidas!$A532,'PPTO Conservador'!$D$1:$L$26,8,0),IF(Salidas!$N532="Complementario",VLOOKUP(Salidas!$A532,'PPTO Conservador'!$D$1:$L$26,9,FALSE),))</f>
        <v>200000</v>
      </c>
      <c r="P532" s="275">
        <f>Salidas!$M532*Salidas!$I532</f>
        <v>427</v>
      </c>
      <c r="Q532" s="275">
        <f>Salidas!$M532*Salidas!$O532</f>
        <v>200000</v>
      </c>
      <c r="R532" s="276"/>
      <c r="S532" s="64"/>
      <c r="T532" s="64"/>
      <c r="U532" s="64"/>
      <c r="V532" s="64"/>
      <c r="W532" s="64"/>
      <c r="X532" s="64"/>
      <c r="Y532" s="64"/>
      <c r="Z532" s="64"/>
    </row>
    <row r="533" spans="1:26" ht="15.75" customHeight="1">
      <c r="A533" s="57" t="s">
        <v>93</v>
      </c>
      <c r="B533" s="58" t="str">
        <f>IF(ISERROR(VLOOKUP(Salidas!$A533,Inventario!$A$2:$M$21,2,FALSE)),"",VLOOKUP(Salidas!$A533,Inventario!$A$2:$M$21,2,FALSE))</f>
        <v>Vaxigrip</v>
      </c>
      <c r="C533" s="58" t="str">
        <f>IF(ISERROR(VLOOKUP(Salidas!$A533,Inventario!$A$2:$M$21,3,FALSE)),"",VLOOKUP(Salidas!$A533,Inventario!$A$2:$M$21,3,FALSE))</f>
        <v>Influenza</v>
      </c>
      <c r="D533" s="59" t="str">
        <f>IF(ISERROR(VLOOKUP(Salidas!$A533,Inventario!$A$2:$M$21,4,FALSE)),"",VLOOKUP(Salidas!$A533,Inventario!$A$2:$M$21,4,FALSE))</f>
        <v>IPS FARALLONES</v>
      </c>
      <c r="E533" s="59" t="str">
        <f>IF(ISERROR(VLOOKUP(Salidas!$A533,Inventario!$A$2:$M$21,5,FALSE)),"",VLOOKUP(Salidas!$A533,Inventario!$A$2:$M$21,5,FALSE))</f>
        <v>Sanofi</v>
      </c>
      <c r="F533" s="60" t="str">
        <f>IF(ISERROR(VLOOKUP(Salidas!$A533,Inventario!$A$2:$M$21,6,FALSE)),"",VLOOKUP(Salidas!$A533,Inventario!$A$2:$M$21,6,FALSE))</f>
        <v>2603</v>
      </c>
      <c r="G533" s="274">
        <f>IF(ISERROR(VLOOKUP(Salidas!$A533,Inventario!$A$2:$M$21,7,FALSE)),,VLOOKUP(Salidas!$A533,Inventario!$A$2:$M$21,7,FALSE))</f>
        <v>1</v>
      </c>
      <c r="H533" s="275">
        <f>IF(ISERROR(VLOOKUP(Salidas!$A533,Inventario!$A$2:$M$21,8,FALSE)),,VLOOKUP(Salidas!$A533,Inventario!$A$2:$M$21,8,FALSE))</f>
        <v>31</v>
      </c>
      <c r="I533" s="275">
        <f>IF(ISERROR(VLOOKUP(Salidas!$A533,Inventario!$A$2:$M$21,9,FALSE)),,VLOOKUP(Salidas!$A533,Inventario!$A$2:$M$21,9,FALSE))</f>
        <v>31</v>
      </c>
      <c r="J533" s="269">
        <v>44686</v>
      </c>
      <c r="K533" s="62" t="s">
        <v>202</v>
      </c>
      <c r="L533" s="270">
        <f>IF(ISERROR(VLOOKUP(Salidas!$K533,Entradas!$H$1:$I$412,2,FALSE)),"",VLOOKUP(Salidas!$K533,Entradas!$H$1:$I$412,2,FALSE))</f>
        <v>44926</v>
      </c>
      <c r="M533" s="63">
        <v>1</v>
      </c>
      <c r="N533" s="276" t="s">
        <v>1928</v>
      </c>
      <c r="O533" s="275">
        <f>IF(Salidas!$N533="Particular",VLOOKUP(Salidas!$A533,'PPTO Conservador'!$D$1:$L$26,8,0),IF(Salidas!$N533="Complementario",VLOOKUP(Salidas!$A533,'PPTO Conservador'!$D$1:$L$26,9,FALSE),))</f>
        <v>60000</v>
      </c>
      <c r="P533" s="275">
        <f>Salidas!$M533*Salidas!$I533</f>
        <v>31</v>
      </c>
      <c r="Q533" s="275">
        <f>Salidas!$M533*Salidas!$O533</f>
        <v>60000</v>
      </c>
      <c r="R533" s="276"/>
      <c r="S533" s="64"/>
      <c r="T533" s="64"/>
      <c r="U533" s="64"/>
      <c r="V533" s="64"/>
      <c r="W533" s="64"/>
      <c r="X533" s="64"/>
      <c r="Y533" s="64"/>
      <c r="Z533" s="64"/>
    </row>
    <row r="534" spans="1:26" ht="15.75" customHeight="1">
      <c r="A534" s="57" t="s">
        <v>47</v>
      </c>
      <c r="B534" s="58" t="str">
        <f>IF(ISERROR(VLOOKUP(Salidas!$A534,Inventario!$A$2:$M$21,2,FALSE)),"",VLOOKUP(Salidas!$A534,Inventario!$A$2:$M$21,2,FALSE))</f>
        <v>Nimenrix</v>
      </c>
      <c r="C534" s="58" t="str">
        <f>IF(ISERROR(VLOOKUP(Salidas!$A534,Inventario!$A$2:$M$21,3,FALSE)),"",VLOOKUP(Salidas!$A534,Inventario!$A$2:$M$21,3,FALSE))</f>
        <v>Meningococo</v>
      </c>
      <c r="D534" s="59" t="str">
        <f>IF(ISERROR(VLOOKUP(Salidas!$A534,Inventario!$A$2:$M$21,4,FALSE)),"",VLOOKUP(Salidas!$A534,Inventario!$A$2:$M$21,4,FALSE))</f>
        <v>Cobo Medical</v>
      </c>
      <c r="E534" s="59" t="str">
        <f>IF(ISERROR(VLOOKUP(Salidas!$A534,Inventario!$A$2:$M$21,5,FALSE)),"",VLOOKUP(Salidas!$A534,Inventario!$A$2:$M$21,5,FALSE))</f>
        <v>Pfizer</v>
      </c>
      <c r="F534" s="60" t="str">
        <f>IF(ISERROR(VLOOKUP(Salidas!$A534,Inventario!$A$2:$M$21,6,FALSE)),"",VLOOKUP(Salidas!$A534,Inventario!$A$2:$M$21,6,FALSE))</f>
        <v>3904</v>
      </c>
      <c r="G534" s="274">
        <f>IF(ISERROR(VLOOKUP(Salidas!$A534,Inventario!$A$2:$M$21,7,FALSE)),,VLOOKUP(Salidas!$A534,Inventario!$A$2:$M$21,7,FALSE))</f>
        <v>1</v>
      </c>
      <c r="H534" s="275">
        <f>IF(ISERROR(VLOOKUP(Salidas!$A534,Inventario!$A$2:$M$21,8,FALSE)),,VLOOKUP(Salidas!$A534,Inventario!$A$2:$M$21,8,FALSE))</f>
        <v>427</v>
      </c>
      <c r="I534" s="275">
        <f>IF(ISERROR(VLOOKUP(Salidas!$A534,Inventario!$A$2:$M$21,9,FALSE)),,VLOOKUP(Salidas!$A534,Inventario!$A$2:$M$21,9,FALSE))</f>
        <v>427</v>
      </c>
      <c r="J534" s="269">
        <v>44686</v>
      </c>
      <c r="K534" s="62" t="s">
        <v>173</v>
      </c>
      <c r="L534" s="270">
        <f>IF(ISERROR(VLOOKUP(Salidas!$K534,Entradas!$H$1:$I$412,2,FALSE)),"",VLOOKUP(Salidas!$K534,Entradas!$H$1:$I$412,2,FALSE))</f>
        <v>45077</v>
      </c>
      <c r="M534" s="63">
        <v>1</v>
      </c>
      <c r="N534" s="276" t="s">
        <v>1928</v>
      </c>
      <c r="O534" s="275">
        <f>IF(Salidas!$N534="Particular",VLOOKUP(Salidas!$A534,'PPTO Conservador'!$D$1:$L$26,8,0),IF(Salidas!$N534="Complementario",VLOOKUP(Salidas!$A534,'PPTO Conservador'!$D$1:$L$26,9,FALSE),))</f>
        <v>170000</v>
      </c>
      <c r="P534" s="275">
        <f>Salidas!$M534*Salidas!$I534</f>
        <v>427</v>
      </c>
      <c r="Q534" s="275">
        <f>Salidas!$M534*Salidas!$O534</f>
        <v>170000</v>
      </c>
      <c r="R534" s="276"/>
      <c r="S534" s="64"/>
      <c r="T534" s="64"/>
      <c r="U534" s="64"/>
      <c r="V534" s="64"/>
      <c r="W534" s="64"/>
      <c r="X534" s="64"/>
      <c r="Y534" s="64"/>
      <c r="Z534" s="64"/>
    </row>
    <row r="535" spans="1:26" ht="15.75" customHeight="1">
      <c r="A535" s="57" t="s">
        <v>47</v>
      </c>
      <c r="B535" s="58" t="str">
        <f>IF(ISERROR(VLOOKUP(Salidas!$A535,Inventario!$A$2:$M$21,2,FALSE)),"",VLOOKUP(Salidas!$A535,Inventario!$A$2:$M$21,2,FALSE))</f>
        <v>Nimenrix</v>
      </c>
      <c r="C535" s="58" t="str">
        <f>IF(ISERROR(VLOOKUP(Salidas!$A535,Inventario!$A$2:$M$21,3,FALSE)),"",VLOOKUP(Salidas!$A535,Inventario!$A$2:$M$21,3,FALSE))</f>
        <v>Meningococo</v>
      </c>
      <c r="D535" s="59" t="str">
        <f>IF(ISERROR(VLOOKUP(Salidas!$A535,Inventario!$A$2:$M$21,4,FALSE)),"",VLOOKUP(Salidas!$A535,Inventario!$A$2:$M$21,4,FALSE))</f>
        <v>Cobo Medical</v>
      </c>
      <c r="E535" s="59" t="str">
        <f>IF(ISERROR(VLOOKUP(Salidas!$A535,Inventario!$A$2:$M$21,5,FALSE)),"",VLOOKUP(Salidas!$A535,Inventario!$A$2:$M$21,5,FALSE))</f>
        <v>Pfizer</v>
      </c>
      <c r="F535" s="60" t="str">
        <f>IF(ISERROR(VLOOKUP(Salidas!$A535,Inventario!$A$2:$M$21,6,FALSE)),"",VLOOKUP(Salidas!$A535,Inventario!$A$2:$M$21,6,FALSE))</f>
        <v>3904</v>
      </c>
      <c r="G535" s="274">
        <f>IF(ISERROR(VLOOKUP(Salidas!$A535,Inventario!$A$2:$M$21,7,FALSE)),,VLOOKUP(Salidas!$A535,Inventario!$A$2:$M$21,7,FALSE))</f>
        <v>1</v>
      </c>
      <c r="H535" s="275">
        <f>IF(ISERROR(VLOOKUP(Salidas!$A535,Inventario!$A$2:$M$21,8,FALSE)),,VLOOKUP(Salidas!$A535,Inventario!$A$2:$M$21,8,FALSE))</f>
        <v>427</v>
      </c>
      <c r="I535" s="275">
        <f>IF(ISERROR(VLOOKUP(Salidas!$A535,Inventario!$A$2:$M$21,9,FALSE)),,VLOOKUP(Salidas!$A535,Inventario!$A$2:$M$21,9,FALSE))</f>
        <v>427</v>
      </c>
      <c r="J535" s="269">
        <v>44686</v>
      </c>
      <c r="K535" s="62" t="s">
        <v>173</v>
      </c>
      <c r="L535" s="270">
        <f>IF(ISERROR(VLOOKUP(Salidas!$K535,Entradas!$H$1:$I$412,2,FALSE)),"",VLOOKUP(Salidas!$K535,Entradas!$H$1:$I$412,2,FALSE))</f>
        <v>45077</v>
      </c>
      <c r="M535" s="63">
        <v>1</v>
      </c>
      <c r="N535" s="276" t="s">
        <v>1928</v>
      </c>
      <c r="O535" s="275">
        <f>IF(Salidas!$N535="Particular",VLOOKUP(Salidas!$A535,'PPTO Conservador'!$D$1:$L$26,8,0),IF(Salidas!$N535="Complementario",VLOOKUP(Salidas!$A535,'PPTO Conservador'!$D$1:$L$26,9,FALSE),))</f>
        <v>170000</v>
      </c>
      <c r="P535" s="275">
        <f>Salidas!$M535*Salidas!$I535</f>
        <v>427</v>
      </c>
      <c r="Q535" s="275">
        <f>Salidas!$M535*Salidas!$O535</f>
        <v>170000</v>
      </c>
      <c r="R535" s="276"/>
      <c r="S535" s="64"/>
      <c r="T535" s="64"/>
      <c r="U535" s="64"/>
      <c r="V535" s="64"/>
      <c r="W535" s="64"/>
      <c r="X535" s="64"/>
      <c r="Y535" s="64"/>
      <c r="Z535" s="64"/>
    </row>
    <row r="536" spans="1:26" ht="15.75" customHeight="1">
      <c r="A536" s="57" t="s">
        <v>93</v>
      </c>
      <c r="B536" s="58" t="str">
        <f>IF(ISERROR(VLOOKUP(Salidas!$A536,Inventario!$A$2:$M$21,2,FALSE)),"",VLOOKUP(Salidas!$A536,Inventario!$A$2:$M$21,2,FALSE))</f>
        <v>Vaxigrip</v>
      </c>
      <c r="C536" s="58" t="str">
        <f>IF(ISERROR(VLOOKUP(Salidas!$A536,Inventario!$A$2:$M$21,3,FALSE)),"",VLOOKUP(Salidas!$A536,Inventario!$A$2:$M$21,3,FALSE))</f>
        <v>Influenza</v>
      </c>
      <c r="D536" s="59" t="str">
        <f>IF(ISERROR(VLOOKUP(Salidas!$A536,Inventario!$A$2:$M$21,4,FALSE)),"",VLOOKUP(Salidas!$A536,Inventario!$A$2:$M$21,4,FALSE))</f>
        <v>IPS FARALLONES</v>
      </c>
      <c r="E536" s="59" t="str">
        <f>IF(ISERROR(VLOOKUP(Salidas!$A536,Inventario!$A$2:$M$21,5,FALSE)),"",VLOOKUP(Salidas!$A536,Inventario!$A$2:$M$21,5,FALSE))</f>
        <v>Sanofi</v>
      </c>
      <c r="F536" s="60" t="str">
        <f>IF(ISERROR(VLOOKUP(Salidas!$A536,Inventario!$A$2:$M$21,6,FALSE)),"",VLOOKUP(Salidas!$A536,Inventario!$A$2:$M$21,6,FALSE))</f>
        <v>2603</v>
      </c>
      <c r="G536" s="274">
        <f>IF(ISERROR(VLOOKUP(Salidas!$A536,Inventario!$A$2:$M$21,7,FALSE)),,VLOOKUP(Salidas!$A536,Inventario!$A$2:$M$21,7,FALSE))</f>
        <v>1</v>
      </c>
      <c r="H536" s="275">
        <f>IF(ISERROR(VLOOKUP(Salidas!$A536,Inventario!$A$2:$M$21,8,FALSE)),,VLOOKUP(Salidas!$A536,Inventario!$A$2:$M$21,8,FALSE))</f>
        <v>31</v>
      </c>
      <c r="I536" s="275">
        <f>IF(ISERROR(VLOOKUP(Salidas!$A536,Inventario!$A$2:$M$21,9,FALSE)),,VLOOKUP(Salidas!$A536,Inventario!$A$2:$M$21,9,FALSE))</f>
        <v>31</v>
      </c>
      <c r="J536" s="269">
        <v>44686</v>
      </c>
      <c r="K536" s="62" t="s">
        <v>202</v>
      </c>
      <c r="L536" s="270">
        <f>IF(ISERROR(VLOOKUP(Salidas!$K536,Entradas!$H$1:$I$412,2,FALSE)),"",VLOOKUP(Salidas!$K536,Entradas!$H$1:$I$412,2,FALSE))</f>
        <v>44926</v>
      </c>
      <c r="M536" s="63">
        <v>1</v>
      </c>
      <c r="N536" s="276" t="s">
        <v>375</v>
      </c>
      <c r="O536" s="275">
        <f>IF(Salidas!$N536="Particular",VLOOKUP(Salidas!$A536,'PPTO Conservador'!$D$1:$L$26,8,0),IF(Salidas!$N536="Complementario",VLOOKUP(Salidas!$A536,'PPTO Conservador'!$D$1:$L$26,9,FALSE),))</f>
        <v>65000</v>
      </c>
      <c r="P536" s="275">
        <f>Salidas!$M536*Salidas!$I536</f>
        <v>31</v>
      </c>
      <c r="Q536" s="275">
        <f>Salidas!$M536*Salidas!$O536</f>
        <v>65000</v>
      </c>
      <c r="R536" s="276"/>
      <c r="S536" s="64"/>
      <c r="T536" s="64"/>
      <c r="U536" s="64"/>
      <c r="V536" s="64"/>
      <c r="W536" s="64"/>
      <c r="X536" s="64"/>
      <c r="Y536" s="64"/>
      <c r="Z536" s="64"/>
    </row>
    <row r="537" spans="1:26" ht="15.75" customHeight="1">
      <c r="A537" s="57" t="s">
        <v>47</v>
      </c>
      <c r="B537" s="58" t="str">
        <f>IF(ISERROR(VLOOKUP(Salidas!$A537,Inventario!$A$2:$M$21,2,FALSE)),"",VLOOKUP(Salidas!$A537,Inventario!$A$2:$M$21,2,FALSE))</f>
        <v>Nimenrix</v>
      </c>
      <c r="C537" s="58" t="str">
        <f>IF(ISERROR(VLOOKUP(Salidas!$A537,Inventario!$A$2:$M$21,3,FALSE)),"",VLOOKUP(Salidas!$A537,Inventario!$A$2:$M$21,3,FALSE))</f>
        <v>Meningococo</v>
      </c>
      <c r="D537" s="59" t="str">
        <f>IF(ISERROR(VLOOKUP(Salidas!$A537,Inventario!$A$2:$M$21,4,FALSE)),"",VLOOKUP(Salidas!$A537,Inventario!$A$2:$M$21,4,FALSE))</f>
        <v>Cobo Medical</v>
      </c>
      <c r="E537" s="59" t="str">
        <f>IF(ISERROR(VLOOKUP(Salidas!$A537,Inventario!$A$2:$M$21,5,FALSE)),"",VLOOKUP(Salidas!$A537,Inventario!$A$2:$M$21,5,FALSE))</f>
        <v>Pfizer</v>
      </c>
      <c r="F537" s="60" t="str">
        <f>IF(ISERROR(VLOOKUP(Salidas!$A537,Inventario!$A$2:$M$21,6,FALSE)),"",VLOOKUP(Salidas!$A537,Inventario!$A$2:$M$21,6,FALSE))</f>
        <v>3904</v>
      </c>
      <c r="G537" s="274">
        <f>IF(ISERROR(VLOOKUP(Salidas!$A537,Inventario!$A$2:$M$21,7,FALSE)),,VLOOKUP(Salidas!$A537,Inventario!$A$2:$M$21,7,FALSE))</f>
        <v>1</v>
      </c>
      <c r="H537" s="275">
        <f>IF(ISERROR(VLOOKUP(Salidas!$A537,Inventario!$A$2:$M$21,8,FALSE)),,VLOOKUP(Salidas!$A537,Inventario!$A$2:$M$21,8,FALSE))</f>
        <v>427</v>
      </c>
      <c r="I537" s="275">
        <f>IF(ISERROR(VLOOKUP(Salidas!$A537,Inventario!$A$2:$M$21,9,FALSE)),,VLOOKUP(Salidas!$A537,Inventario!$A$2:$M$21,9,FALSE))</f>
        <v>427</v>
      </c>
      <c r="J537" s="269">
        <v>44686</v>
      </c>
      <c r="K537" s="62" t="s">
        <v>173</v>
      </c>
      <c r="L537" s="270">
        <f>IF(ISERROR(VLOOKUP(Salidas!$K537,Entradas!$H$1:$I$412,2,FALSE)),"",VLOOKUP(Salidas!$K537,Entradas!$H$1:$I$412,2,FALSE))</f>
        <v>45077</v>
      </c>
      <c r="M537" s="63">
        <v>1</v>
      </c>
      <c r="N537" s="276" t="s">
        <v>1928</v>
      </c>
      <c r="O537" s="275">
        <f>IF(Salidas!$N537="Particular",VLOOKUP(Salidas!$A537,'PPTO Conservador'!$D$1:$L$26,8,0),IF(Salidas!$N537="Complementario",VLOOKUP(Salidas!$A537,'PPTO Conservador'!$D$1:$L$26,9,FALSE),))</f>
        <v>170000</v>
      </c>
      <c r="P537" s="275">
        <f>Salidas!$M537*Salidas!$I537</f>
        <v>427</v>
      </c>
      <c r="Q537" s="275">
        <f>Salidas!$M537*Salidas!$O537</f>
        <v>170000</v>
      </c>
      <c r="R537" s="276"/>
      <c r="S537" s="64"/>
      <c r="T537" s="64"/>
      <c r="U537" s="64"/>
      <c r="V537" s="64"/>
      <c r="W537" s="64"/>
      <c r="X537" s="64"/>
      <c r="Y537" s="64"/>
      <c r="Z537" s="64"/>
    </row>
    <row r="538" spans="1:26" ht="15.75" customHeight="1">
      <c r="A538" s="57" t="s">
        <v>77</v>
      </c>
      <c r="B538" s="58" t="str">
        <f>IF(ISERROR(VLOOKUP(Salidas!$A538,Inventario!$A$2:$M$21,2,FALSE)),"",VLOOKUP(Salidas!$A538,Inventario!$A$2:$M$21,2,FALSE))</f>
        <v>Hexaxim</v>
      </c>
      <c r="C538" s="58" t="str">
        <f>IF(ISERROR(VLOOKUP(Salidas!$A538,Inventario!$A$2:$M$21,3,FALSE)),"",VLOOKUP(Salidas!$A538,Inventario!$A$2:$M$21,3,FALSE))</f>
        <v>DPAT + VPI + HIB + HB</v>
      </c>
      <c r="D538" s="59" t="str">
        <f>IF(ISERROR(VLOOKUP(Salidas!$A538,Inventario!$A$2:$M$21,4,FALSE)),"",VLOOKUP(Salidas!$A538,Inventario!$A$2:$M$21,4,FALSE))</f>
        <v>IPS FARALLONES</v>
      </c>
      <c r="E538" s="59" t="str">
        <f>IF(ISERROR(VLOOKUP(Salidas!$A538,Inventario!$A$2:$M$21,5,FALSE)),"",VLOOKUP(Salidas!$A538,Inventario!$A$2:$M$21,5,FALSE))</f>
        <v>Sanofi</v>
      </c>
      <c r="F538" s="60" t="str">
        <f>IF(ISERROR(VLOOKUP(Salidas!$A538,Inventario!$A$2:$M$21,6,FALSE)),"",VLOOKUP(Salidas!$A538,Inventario!$A$2:$M$21,6,FALSE))</f>
        <v>3800</v>
      </c>
      <c r="G538" s="274">
        <f>IF(ISERROR(VLOOKUP(Salidas!$A538,Inventario!$A$2:$M$21,7,FALSE)),,VLOOKUP(Salidas!$A538,Inventario!$A$2:$M$21,7,FALSE))</f>
        <v>1</v>
      </c>
      <c r="H538" s="275">
        <f>IF(ISERROR(VLOOKUP(Salidas!$A538,Inventario!$A$2:$M$21,8,FALSE)),,VLOOKUP(Salidas!$A538,Inventario!$A$2:$M$21,8,FALSE))</f>
        <v>127</v>
      </c>
      <c r="I538" s="275">
        <f>IF(ISERROR(VLOOKUP(Salidas!$A538,Inventario!$A$2:$M$21,9,FALSE)),,VLOOKUP(Salidas!$A538,Inventario!$A$2:$M$21,9,FALSE))</f>
        <v>127</v>
      </c>
      <c r="J538" s="269">
        <v>44687</v>
      </c>
      <c r="K538" s="62" t="s">
        <v>198</v>
      </c>
      <c r="L538" s="270">
        <f>IF(ISERROR(VLOOKUP(Salidas!$K538,Entradas!$H$1:$I$412,2,FALSE)),"",VLOOKUP(Salidas!$K538,Entradas!$H$1:$I$412,2,FALSE))</f>
        <v>45130</v>
      </c>
      <c r="M538" s="63">
        <v>1</v>
      </c>
      <c r="N538" s="276" t="s">
        <v>1928</v>
      </c>
      <c r="O538" s="275">
        <f>IF(Salidas!$N538="Particular",VLOOKUP(Salidas!$A538,'PPTO Conservador'!$D$1:$L$26,8,0),IF(Salidas!$N538="Complementario",VLOOKUP(Salidas!$A538,'PPTO Conservador'!$D$1:$L$26,9,FALSE),))</f>
        <v>210000</v>
      </c>
      <c r="P538" s="275">
        <f>Salidas!$M538*Salidas!$I538</f>
        <v>127</v>
      </c>
      <c r="Q538" s="275">
        <f>Salidas!$M538*Salidas!$O538</f>
        <v>210000</v>
      </c>
      <c r="R538" s="276"/>
      <c r="S538" s="64"/>
      <c r="T538" s="64"/>
      <c r="U538" s="64"/>
      <c r="V538" s="64"/>
      <c r="W538" s="64"/>
      <c r="X538" s="64"/>
      <c r="Y538" s="64"/>
      <c r="Z538" s="64"/>
    </row>
    <row r="539" spans="1:26" ht="15.75" customHeight="1">
      <c r="A539" s="57" t="s">
        <v>54</v>
      </c>
      <c r="B539" s="58" t="str">
        <f>IF(ISERROR(VLOOKUP(Salidas!$A539,Inventario!$A$2:$M$21,2,FALSE)),"",VLOOKUP(Salidas!$A539,Inventario!$A$2:$M$21,2,FALSE))</f>
        <v>Prevenar</v>
      </c>
      <c r="C539" s="58" t="str">
        <f>IF(ISERROR(VLOOKUP(Salidas!$A539,Inventario!$A$2:$M$21,3,FALSE)),"",VLOOKUP(Salidas!$A539,Inventario!$A$2:$M$21,3,FALSE))</f>
        <v>Neumococo 13V</v>
      </c>
      <c r="D539" s="59" t="str">
        <f>IF(ISERROR(VLOOKUP(Salidas!$A539,Inventario!$A$2:$M$21,4,FALSE)),"",VLOOKUP(Salidas!$A539,Inventario!$A$2:$M$21,4,FALSE))</f>
        <v>Cobo Medical</v>
      </c>
      <c r="E539" s="59" t="str">
        <f>IF(ISERROR(VLOOKUP(Salidas!$A539,Inventario!$A$2:$M$21,5,FALSE)),"",VLOOKUP(Salidas!$A539,Inventario!$A$2:$M$21,5,FALSE))</f>
        <v>Pfizer</v>
      </c>
      <c r="F539" s="60" t="str">
        <f>IF(ISERROR(VLOOKUP(Salidas!$A539,Inventario!$A$2:$M$21,6,FALSE)),"",VLOOKUP(Salidas!$A539,Inventario!$A$2:$M$21,6,FALSE))</f>
        <v>2156</v>
      </c>
      <c r="G539" s="274">
        <f>IF(ISERROR(VLOOKUP(Salidas!$A539,Inventario!$A$2:$M$21,7,FALSE)),,VLOOKUP(Salidas!$A539,Inventario!$A$2:$M$21,7,FALSE))</f>
        <v>1</v>
      </c>
      <c r="H539" s="275">
        <f>IF(ISERROR(VLOOKUP(Salidas!$A539,Inventario!$A$2:$M$21,8,FALSE)),,VLOOKUP(Salidas!$A539,Inventario!$A$2:$M$21,8,FALSE))</f>
        <v>257</v>
      </c>
      <c r="I539" s="275">
        <f>IF(ISERROR(VLOOKUP(Salidas!$A539,Inventario!$A$2:$M$21,9,FALSE)),,VLOOKUP(Salidas!$A539,Inventario!$A$2:$M$21,9,FALSE))</f>
        <v>257</v>
      </c>
      <c r="J539" s="269">
        <v>44687</v>
      </c>
      <c r="K539" s="62" t="s">
        <v>192</v>
      </c>
      <c r="L539" s="270">
        <f>IF(ISERROR(VLOOKUP(Salidas!$K539,Entradas!$H$1:$I$412,2,FALSE)),"",VLOOKUP(Salidas!$K539,Entradas!$H$1:$I$412,2,FALSE))</f>
        <v>45199</v>
      </c>
      <c r="M539" s="63">
        <v>1</v>
      </c>
      <c r="N539" s="276" t="s">
        <v>1928</v>
      </c>
      <c r="O539" s="275">
        <f>IF(Salidas!$N539="Particular",VLOOKUP(Salidas!$A539,'PPTO Conservador'!$D$1:$L$26,8,0),IF(Salidas!$N539="Complementario",VLOOKUP(Salidas!$A539,'PPTO Conservador'!$D$1:$L$26,9,FALSE),))</f>
        <v>225000</v>
      </c>
      <c r="P539" s="275">
        <f>Salidas!$M539*Salidas!$I539</f>
        <v>257</v>
      </c>
      <c r="Q539" s="275">
        <f>Salidas!$M539*Salidas!$O539</f>
        <v>225000</v>
      </c>
      <c r="R539" s="276"/>
      <c r="S539" s="64"/>
      <c r="T539" s="64"/>
      <c r="U539" s="64"/>
      <c r="V539" s="64"/>
      <c r="W539" s="64"/>
      <c r="X539" s="64"/>
      <c r="Y539" s="64"/>
      <c r="Z539" s="64"/>
    </row>
    <row r="540" spans="1:26" ht="15.75" customHeight="1">
      <c r="A540" s="57" t="s">
        <v>96</v>
      </c>
      <c r="B540" s="58" t="str">
        <f>IF(ISERROR(VLOOKUP(Salidas!$A540,Inventario!$A$2:$M$21,2,FALSE)),"",VLOOKUP(Salidas!$A540,Inventario!$A$2:$M$21,2,FALSE))</f>
        <v>Rotateq</v>
      </c>
      <c r="C540" s="58" t="str">
        <f>IF(ISERROR(VLOOKUP(Salidas!$A540,Inventario!$A$2:$M$21,3,FALSE)),"",VLOOKUP(Salidas!$A540,Inventario!$A$2:$M$21,3,FALSE))</f>
        <v>Rotavirus Vivo Atenuado</v>
      </c>
      <c r="D540" s="59" t="str">
        <f>IF(ISERROR(VLOOKUP(Salidas!$A540,Inventario!$A$2:$M$21,4,FALSE)),"",VLOOKUP(Salidas!$A540,Inventario!$A$2:$M$21,4,FALSE))</f>
        <v>IPS FARALLONES</v>
      </c>
      <c r="E540" s="59" t="str">
        <f>IF(ISERROR(VLOOKUP(Salidas!$A540,Inventario!$A$2:$M$21,5,FALSE)),"",VLOOKUP(Salidas!$A540,Inventario!$A$2:$M$21,5,FALSE))</f>
        <v>Merck</v>
      </c>
      <c r="F540" s="60" t="str">
        <f>IF(ISERROR(VLOOKUP(Salidas!$A540,Inventario!$A$2:$M$21,6,FALSE)),"",VLOOKUP(Salidas!$A540,Inventario!$A$2:$M$21,6,FALSE))</f>
        <v>1800</v>
      </c>
      <c r="G540" s="274">
        <f>IF(ISERROR(VLOOKUP(Salidas!$A540,Inventario!$A$2:$M$21,7,FALSE)),,VLOOKUP(Salidas!$A540,Inventario!$A$2:$M$21,7,FALSE))</f>
        <v>1</v>
      </c>
      <c r="H540" s="275">
        <f>IF(ISERROR(VLOOKUP(Salidas!$A540,Inventario!$A$2:$M$21,8,FALSE)),,VLOOKUP(Salidas!$A540,Inventario!$A$2:$M$21,8,FALSE))</f>
        <v>109</v>
      </c>
      <c r="I540" s="275">
        <f>IF(ISERROR(VLOOKUP(Salidas!$A540,Inventario!$A$2:$M$21,9,FALSE)),,VLOOKUP(Salidas!$A540,Inventario!$A$2:$M$21,9,FALSE))</f>
        <v>109</v>
      </c>
      <c r="J540" s="269">
        <v>44687</v>
      </c>
      <c r="K540" s="62" t="s">
        <v>194</v>
      </c>
      <c r="L540" s="270">
        <f>IF(ISERROR(VLOOKUP(Salidas!$K540,Entradas!$H$1:$I$412,2,FALSE)),"",VLOOKUP(Salidas!$K540,Entradas!$H$1:$I$412,2,FALSE))</f>
        <v>45060</v>
      </c>
      <c r="M540" s="63">
        <v>1</v>
      </c>
      <c r="N540" s="276" t="s">
        <v>1928</v>
      </c>
      <c r="O540" s="275">
        <f>IF(Salidas!$N540="Particular",VLOOKUP(Salidas!$A540,'PPTO Conservador'!$D$1:$L$26,8,0),IF(Salidas!$N540="Complementario",VLOOKUP(Salidas!$A540,'PPTO Conservador'!$D$1:$L$26,9,FALSE),))</f>
        <v>190000</v>
      </c>
      <c r="P540" s="275">
        <f>Salidas!$M540*Salidas!$I540</f>
        <v>109</v>
      </c>
      <c r="Q540" s="275">
        <f>Salidas!$M540*Salidas!$O540</f>
        <v>190000</v>
      </c>
      <c r="R540" s="276"/>
      <c r="S540" s="64"/>
      <c r="T540" s="64"/>
      <c r="U540" s="64"/>
      <c r="V540" s="64"/>
      <c r="W540" s="64"/>
      <c r="X540" s="64"/>
      <c r="Y540" s="64"/>
      <c r="Z540" s="64"/>
    </row>
    <row r="541" spans="1:26" ht="15.75" customHeight="1">
      <c r="A541" s="57" t="s">
        <v>77</v>
      </c>
      <c r="B541" s="58" t="str">
        <f>IF(ISERROR(VLOOKUP(Salidas!$A541,Inventario!$A$2:$M$21,2,FALSE)),"",VLOOKUP(Salidas!$A541,Inventario!$A$2:$M$21,2,FALSE))</f>
        <v>Hexaxim</v>
      </c>
      <c r="C541" s="58" t="str">
        <f>IF(ISERROR(VLOOKUP(Salidas!$A541,Inventario!$A$2:$M$21,3,FALSE)),"",VLOOKUP(Salidas!$A541,Inventario!$A$2:$M$21,3,FALSE))</f>
        <v>DPAT + VPI + HIB + HB</v>
      </c>
      <c r="D541" s="59" t="str">
        <f>IF(ISERROR(VLOOKUP(Salidas!$A541,Inventario!$A$2:$M$21,4,FALSE)),"",VLOOKUP(Salidas!$A541,Inventario!$A$2:$M$21,4,FALSE))</f>
        <v>IPS FARALLONES</v>
      </c>
      <c r="E541" s="59" t="str">
        <f>IF(ISERROR(VLOOKUP(Salidas!$A541,Inventario!$A$2:$M$21,5,FALSE)),"",VLOOKUP(Salidas!$A541,Inventario!$A$2:$M$21,5,FALSE))</f>
        <v>Sanofi</v>
      </c>
      <c r="F541" s="60" t="str">
        <f>IF(ISERROR(VLOOKUP(Salidas!$A541,Inventario!$A$2:$M$21,6,FALSE)),"",VLOOKUP(Salidas!$A541,Inventario!$A$2:$M$21,6,FALSE))</f>
        <v>3800</v>
      </c>
      <c r="G541" s="274">
        <f>IF(ISERROR(VLOOKUP(Salidas!$A541,Inventario!$A$2:$M$21,7,FALSE)),,VLOOKUP(Salidas!$A541,Inventario!$A$2:$M$21,7,FALSE))</f>
        <v>1</v>
      </c>
      <c r="H541" s="275">
        <f>IF(ISERROR(VLOOKUP(Salidas!$A541,Inventario!$A$2:$M$21,8,FALSE)),,VLOOKUP(Salidas!$A541,Inventario!$A$2:$M$21,8,FALSE))</f>
        <v>127</v>
      </c>
      <c r="I541" s="275">
        <f>IF(ISERROR(VLOOKUP(Salidas!$A541,Inventario!$A$2:$M$21,9,FALSE)),,VLOOKUP(Salidas!$A541,Inventario!$A$2:$M$21,9,FALSE))</f>
        <v>127</v>
      </c>
      <c r="J541" s="269">
        <v>44687</v>
      </c>
      <c r="K541" s="62" t="s">
        <v>198</v>
      </c>
      <c r="L541" s="270">
        <f>IF(ISERROR(VLOOKUP(Salidas!$K541,Entradas!$H$1:$I$412,2,FALSE)),"",VLOOKUP(Salidas!$K541,Entradas!$H$1:$I$412,2,FALSE))</f>
        <v>45130</v>
      </c>
      <c r="M541" s="63">
        <v>1</v>
      </c>
      <c r="N541" s="276" t="s">
        <v>1928</v>
      </c>
      <c r="O541" s="275">
        <f>IF(Salidas!$N541="Particular",VLOOKUP(Salidas!$A541,'PPTO Conservador'!$D$1:$L$26,8,0),IF(Salidas!$N541="Complementario",VLOOKUP(Salidas!$A541,'PPTO Conservador'!$D$1:$L$26,9,FALSE),))</f>
        <v>210000</v>
      </c>
      <c r="P541" s="275">
        <f>Salidas!$M541*Salidas!$I541</f>
        <v>127</v>
      </c>
      <c r="Q541" s="275">
        <f>Salidas!$M541*Salidas!$O541</f>
        <v>210000</v>
      </c>
      <c r="R541" s="276"/>
      <c r="S541" s="64"/>
      <c r="T541" s="64"/>
      <c r="U541" s="64"/>
      <c r="V541" s="64"/>
      <c r="W541" s="64"/>
      <c r="X541" s="64"/>
      <c r="Y541" s="64"/>
      <c r="Z541" s="64"/>
    </row>
    <row r="542" spans="1:26" ht="15.75" customHeight="1">
      <c r="A542" s="57" t="s">
        <v>54</v>
      </c>
      <c r="B542" s="58" t="str">
        <f>IF(ISERROR(VLOOKUP(Salidas!$A542,Inventario!$A$2:$M$21,2,FALSE)),"",VLOOKUP(Salidas!$A542,Inventario!$A$2:$M$21,2,FALSE))</f>
        <v>Prevenar</v>
      </c>
      <c r="C542" s="58" t="str">
        <f>IF(ISERROR(VLOOKUP(Salidas!$A542,Inventario!$A$2:$M$21,3,FALSE)),"",VLOOKUP(Salidas!$A542,Inventario!$A$2:$M$21,3,FALSE))</f>
        <v>Neumococo 13V</v>
      </c>
      <c r="D542" s="59" t="str">
        <f>IF(ISERROR(VLOOKUP(Salidas!$A542,Inventario!$A$2:$M$21,4,FALSE)),"",VLOOKUP(Salidas!$A542,Inventario!$A$2:$M$21,4,FALSE))</f>
        <v>Cobo Medical</v>
      </c>
      <c r="E542" s="59" t="str">
        <f>IF(ISERROR(VLOOKUP(Salidas!$A542,Inventario!$A$2:$M$21,5,FALSE)),"",VLOOKUP(Salidas!$A542,Inventario!$A$2:$M$21,5,FALSE))</f>
        <v>Pfizer</v>
      </c>
      <c r="F542" s="60" t="str">
        <f>IF(ISERROR(VLOOKUP(Salidas!$A542,Inventario!$A$2:$M$21,6,FALSE)),"",VLOOKUP(Salidas!$A542,Inventario!$A$2:$M$21,6,FALSE))</f>
        <v>2156</v>
      </c>
      <c r="G542" s="274">
        <f>IF(ISERROR(VLOOKUP(Salidas!$A542,Inventario!$A$2:$M$21,7,FALSE)),,VLOOKUP(Salidas!$A542,Inventario!$A$2:$M$21,7,FALSE))</f>
        <v>1</v>
      </c>
      <c r="H542" s="275">
        <f>IF(ISERROR(VLOOKUP(Salidas!$A542,Inventario!$A$2:$M$21,8,FALSE)),,VLOOKUP(Salidas!$A542,Inventario!$A$2:$M$21,8,FALSE))</f>
        <v>257</v>
      </c>
      <c r="I542" s="275">
        <f>IF(ISERROR(VLOOKUP(Salidas!$A542,Inventario!$A$2:$M$21,9,FALSE)),,VLOOKUP(Salidas!$A542,Inventario!$A$2:$M$21,9,FALSE))</f>
        <v>257</v>
      </c>
      <c r="J542" s="269">
        <v>44687</v>
      </c>
      <c r="K542" s="62" t="s">
        <v>192</v>
      </c>
      <c r="L542" s="270">
        <f>IF(ISERROR(VLOOKUP(Salidas!$K542,Entradas!$H$1:$I$412,2,FALSE)),"",VLOOKUP(Salidas!$K542,Entradas!$H$1:$I$412,2,FALSE))</f>
        <v>45199</v>
      </c>
      <c r="M542" s="63">
        <v>1</v>
      </c>
      <c r="N542" s="276" t="s">
        <v>1928</v>
      </c>
      <c r="O542" s="275">
        <f>IF(Salidas!$N542="Particular",VLOOKUP(Salidas!$A542,'PPTO Conservador'!$D$1:$L$26,8,0),IF(Salidas!$N542="Complementario",VLOOKUP(Salidas!$A542,'PPTO Conservador'!$D$1:$L$26,9,FALSE),))</f>
        <v>225000</v>
      </c>
      <c r="P542" s="275">
        <f>Salidas!$M542*Salidas!$I542</f>
        <v>257</v>
      </c>
      <c r="Q542" s="275">
        <f>Salidas!$M542*Salidas!$O542</f>
        <v>225000</v>
      </c>
      <c r="R542" s="276"/>
      <c r="S542" s="64"/>
      <c r="T542" s="64"/>
      <c r="U542" s="64"/>
      <c r="V542" s="64"/>
      <c r="W542" s="64"/>
      <c r="X542" s="64"/>
      <c r="Y542" s="64"/>
      <c r="Z542" s="64"/>
    </row>
    <row r="543" spans="1:26" ht="15.75" customHeight="1">
      <c r="A543" s="57" t="s">
        <v>96</v>
      </c>
      <c r="B543" s="58" t="str">
        <f>IF(ISERROR(VLOOKUP(Salidas!$A543,Inventario!$A$2:$M$21,2,FALSE)),"",VLOOKUP(Salidas!$A543,Inventario!$A$2:$M$21,2,FALSE))</f>
        <v>Rotateq</v>
      </c>
      <c r="C543" s="58" t="str">
        <f>IF(ISERROR(VLOOKUP(Salidas!$A543,Inventario!$A$2:$M$21,3,FALSE)),"",VLOOKUP(Salidas!$A543,Inventario!$A$2:$M$21,3,FALSE))</f>
        <v>Rotavirus Vivo Atenuado</v>
      </c>
      <c r="D543" s="59" t="str">
        <f>IF(ISERROR(VLOOKUP(Salidas!$A543,Inventario!$A$2:$M$21,4,FALSE)),"",VLOOKUP(Salidas!$A543,Inventario!$A$2:$M$21,4,FALSE))</f>
        <v>IPS FARALLONES</v>
      </c>
      <c r="E543" s="59" t="str">
        <f>IF(ISERROR(VLOOKUP(Salidas!$A543,Inventario!$A$2:$M$21,5,FALSE)),"",VLOOKUP(Salidas!$A543,Inventario!$A$2:$M$21,5,FALSE))</f>
        <v>Merck</v>
      </c>
      <c r="F543" s="60" t="str">
        <f>IF(ISERROR(VLOOKUP(Salidas!$A543,Inventario!$A$2:$M$21,6,FALSE)),"",VLOOKUP(Salidas!$A543,Inventario!$A$2:$M$21,6,FALSE))</f>
        <v>1800</v>
      </c>
      <c r="G543" s="274">
        <f>IF(ISERROR(VLOOKUP(Salidas!$A543,Inventario!$A$2:$M$21,7,FALSE)),,VLOOKUP(Salidas!$A543,Inventario!$A$2:$M$21,7,FALSE))</f>
        <v>1</v>
      </c>
      <c r="H543" s="275">
        <f>IF(ISERROR(VLOOKUP(Salidas!$A543,Inventario!$A$2:$M$21,8,FALSE)),,VLOOKUP(Salidas!$A543,Inventario!$A$2:$M$21,8,FALSE))</f>
        <v>109</v>
      </c>
      <c r="I543" s="275">
        <f>IF(ISERROR(VLOOKUP(Salidas!$A543,Inventario!$A$2:$M$21,9,FALSE)),,VLOOKUP(Salidas!$A543,Inventario!$A$2:$M$21,9,FALSE))</f>
        <v>109</v>
      </c>
      <c r="J543" s="269">
        <v>44687</v>
      </c>
      <c r="K543" s="62" t="s">
        <v>194</v>
      </c>
      <c r="L543" s="270">
        <f>IF(ISERROR(VLOOKUP(Salidas!$K543,Entradas!$H$1:$I$412,2,FALSE)),"",VLOOKUP(Salidas!$K543,Entradas!$H$1:$I$412,2,FALSE))</f>
        <v>45060</v>
      </c>
      <c r="M543" s="63">
        <v>1</v>
      </c>
      <c r="N543" s="276" t="s">
        <v>1928</v>
      </c>
      <c r="O543" s="275">
        <f>IF(Salidas!$N543="Particular",VLOOKUP(Salidas!$A543,'PPTO Conservador'!$D$1:$L$26,8,0),IF(Salidas!$N543="Complementario",VLOOKUP(Salidas!$A543,'PPTO Conservador'!$D$1:$L$26,9,FALSE),))</f>
        <v>190000</v>
      </c>
      <c r="P543" s="275">
        <f>Salidas!$M543*Salidas!$I543</f>
        <v>109</v>
      </c>
      <c r="Q543" s="275">
        <f>Salidas!$M543*Salidas!$O543</f>
        <v>190000</v>
      </c>
      <c r="R543" s="276"/>
      <c r="S543" s="64"/>
      <c r="T543" s="64"/>
      <c r="U543" s="64"/>
      <c r="V543" s="64"/>
      <c r="W543" s="64"/>
      <c r="X543" s="64"/>
      <c r="Y543" s="64"/>
      <c r="Z543" s="64"/>
    </row>
    <row r="544" spans="1:26" ht="15.75" customHeight="1">
      <c r="A544" s="57" t="s">
        <v>93</v>
      </c>
      <c r="B544" s="58" t="str">
        <f>IF(ISERROR(VLOOKUP(Salidas!$A544,Inventario!$A$2:$M$21,2,FALSE)),"",VLOOKUP(Salidas!$A544,Inventario!$A$2:$M$21,2,FALSE))</f>
        <v>Vaxigrip</v>
      </c>
      <c r="C544" s="58" t="str">
        <f>IF(ISERROR(VLOOKUP(Salidas!$A544,Inventario!$A$2:$M$21,3,FALSE)),"",VLOOKUP(Salidas!$A544,Inventario!$A$2:$M$21,3,FALSE))</f>
        <v>Influenza</v>
      </c>
      <c r="D544" s="59" t="str">
        <f>IF(ISERROR(VLOOKUP(Salidas!$A544,Inventario!$A$2:$M$21,4,FALSE)),"",VLOOKUP(Salidas!$A544,Inventario!$A$2:$M$21,4,FALSE))</f>
        <v>IPS FARALLONES</v>
      </c>
      <c r="E544" s="59" t="str">
        <f>IF(ISERROR(VLOOKUP(Salidas!$A544,Inventario!$A$2:$M$21,5,FALSE)),"",VLOOKUP(Salidas!$A544,Inventario!$A$2:$M$21,5,FALSE))</f>
        <v>Sanofi</v>
      </c>
      <c r="F544" s="60" t="str">
        <f>IF(ISERROR(VLOOKUP(Salidas!$A544,Inventario!$A$2:$M$21,6,FALSE)),"",VLOOKUP(Salidas!$A544,Inventario!$A$2:$M$21,6,FALSE))</f>
        <v>2603</v>
      </c>
      <c r="G544" s="274">
        <f>IF(ISERROR(VLOOKUP(Salidas!$A544,Inventario!$A$2:$M$21,7,FALSE)),,VLOOKUP(Salidas!$A544,Inventario!$A$2:$M$21,7,FALSE))</f>
        <v>1</v>
      </c>
      <c r="H544" s="275">
        <f>IF(ISERROR(VLOOKUP(Salidas!$A544,Inventario!$A$2:$M$21,8,FALSE)),,VLOOKUP(Salidas!$A544,Inventario!$A$2:$M$21,8,FALSE))</f>
        <v>31</v>
      </c>
      <c r="I544" s="275">
        <f>IF(ISERROR(VLOOKUP(Salidas!$A544,Inventario!$A$2:$M$21,9,FALSE)),,VLOOKUP(Salidas!$A544,Inventario!$A$2:$M$21,9,FALSE))</f>
        <v>31</v>
      </c>
      <c r="J544" s="269">
        <v>44688</v>
      </c>
      <c r="K544" s="62" t="s">
        <v>202</v>
      </c>
      <c r="L544" s="270">
        <f>IF(ISERROR(VLOOKUP(Salidas!$K544,Entradas!$H$1:$I$412,2,FALSE)),"",VLOOKUP(Salidas!$K544,Entradas!$H$1:$I$412,2,FALSE))</f>
        <v>44926</v>
      </c>
      <c r="M544" s="63">
        <v>1</v>
      </c>
      <c r="N544" s="276" t="s">
        <v>1928</v>
      </c>
      <c r="O544" s="275">
        <f>IF(Salidas!$N544="Particular",VLOOKUP(Salidas!$A544,'PPTO Conservador'!$D$1:$L$26,8,0),IF(Salidas!$N544="Complementario",VLOOKUP(Salidas!$A544,'PPTO Conservador'!$D$1:$L$26,9,FALSE),))</f>
        <v>60000</v>
      </c>
      <c r="P544" s="275">
        <f>Salidas!$M544*Salidas!$I544</f>
        <v>31</v>
      </c>
      <c r="Q544" s="275">
        <f>Salidas!$M544*Salidas!$O544</f>
        <v>60000</v>
      </c>
      <c r="R544" s="276"/>
      <c r="S544" s="64"/>
      <c r="T544" s="64"/>
      <c r="U544" s="64"/>
      <c r="V544" s="64"/>
      <c r="W544" s="64"/>
      <c r="X544" s="64"/>
      <c r="Y544" s="64"/>
      <c r="Z544" s="64"/>
    </row>
    <row r="545" spans="1:26" ht="15.75" customHeight="1">
      <c r="A545" s="57" t="s">
        <v>118</v>
      </c>
      <c r="B545" s="58" t="str">
        <f>IF(ISERROR(VLOOKUP(Salidas!$A545,Inventario!$A$2:$M$21,2,FALSE)),"",VLOOKUP(Salidas!$A545,Inventario!$A$2:$M$21,2,FALSE))</f>
        <v>Varivax</v>
      </c>
      <c r="C545" s="58" t="str">
        <f>IF(ISERROR(VLOOKUP(Salidas!$A545,Inventario!$A$2:$M$21,3,FALSE)),"",VLOOKUP(Salidas!$A545,Inventario!$A$2:$M$21,3,FALSE))</f>
        <v>Varicela</v>
      </c>
      <c r="D545" s="59" t="str">
        <f>IF(ISERROR(VLOOKUP(Salidas!$A545,Inventario!$A$2:$M$21,4,FALSE)),"",VLOOKUP(Salidas!$A545,Inventario!$A$2:$M$21,4,FALSE))</f>
        <v>IPS FARALLONES</v>
      </c>
      <c r="E545" s="59" t="str">
        <f>IF(ISERROR(VLOOKUP(Salidas!$A545,Inventario!$A$2:$M$21,5,FALSE)),"",VLOOKUP(Salidas!$A545,Inventario!$A$2:$M$21,5,FALSE))</f>
        <v>Merck</v>
      </c>
      <c r="F545" s="60" t="str">
        <f>IF(ISERROR(VLOOKUP(Salidas!$A545,Inventario!$A$2:$M$21,6,FALSE)),"",VLOOKUP(Salidas!$A545,Inventario!$A$2:$M$21,6,FALSE))</f>
        <v>4500</v>
      </c>
      <c r="G545" s="274">
        <f>IF(ISERROR(VLOOKUP(Salidas!$A545,Inventario!$A$2:$M$21,7,FALSE)),,VLOOKUP(Salidas!$A545,Inventario!$A$2:$M$21,7,FALSE))</f>
        <v>1</v>
      </c>
      <c r="H545" s="275">
        <f>IF(ISERROR(VLOOKUP(Salidas!$A545,Inventario!$A$2:$M$21,8,FALSE)),,VLOOKUP(Salidas!$A545,Inventario!$A$2:$M$21,8,FALSE))</f>
        <v>47</v>
      </c>
      <c r="I545" s="275">
        <f>IF(ISERROR(VLOOKUP(Salidas!$A545,Inventario!$A$2:$M$21,9,FALSE)),,VLOOKUP(Salidas!$A545,Inventario!$A$2:$M$21,9,FALSE))</f>
        <v>47</v>
      </c>
      <c r="J545" s="269">
        <v>44690</v>
      </c>
      <c r="K545" s="62" t="s">
        <v>203</v>
      </c>
      <c r="L545" s="270">
        <f>IF(ISERROR(VLOOKUP(Salidas!$K545,Entradas!$H$1:$I$412,2,FALSE)),"",VLOOKUP(Salidas!$K545,Entradas!$H$1:$I$412,2,FALSE))</f>
        <v>45230</v>
      </c>
      <c r="M545" s="63">
        <v>1</v>
      </c>
      <c r="N545" s="276" t="s">
        <v>1928</v>
      </c>
      <c r="O545" s="275">
        <f>IF(Salidas!$N545="Particular",VLOOKUP(Salidas!$A545,'PPTO Conservador'!$D$1:$L$26,8,0),IF(Salidas!$N545="Complementario",VLOOKUP(Salidas!$A545,'PPTO Conservador'!$D$1:$L$26,9,FALSE),))</f>
        <v>150000</v>
      </c>
      <c r="P545" s="275">
        <f>Salidas!$M545*Salidas!$I545</f>
        <v>47</v>
      </c>
      <c r="Q545" s="275">
        <f>Salidas!$M545*Salidas!$O545</f>
        <v>150000</v>
      </c>
      <c r="R545" s="276"/>
      <c r="S545" s="64"/>
      <c r="T545" s="64"/>
      <c r="U545" s="64"/>
      <c r="V545" s="64"/>
      <c r="W545" s="64"/>
      <c r="X545" s="64"/>
      <c r="Y545" s="64"/>
      <c r="Z545" s="64"/>
    </row>
    <row r="546" spans="1:26" ht="15.75" customHeight="1">
      <c r="A546" s="57" t="s">
        <v>93</v>
      </c>
      <c r="B546" s="58" t="str">
        <f>IF(ISERROR(VLOOKUP(Salidas!$A546,Inventario!$A$2:$M$21,2,FALSE)),"",VLOOKUP(Salidas!$A546,Inventario!$A$2:$M$21,2,FALSE))</f>
        <v>Vaxigrip</v>
      </c>
      <c r="C546" s="58" t="str">
        <f>IF(ISERROR(VLOOKUP(Salidas!$A546,Inventario!$A$2:$M$21,3,FALSE)),"",VLOOKUP(Salidas!$A546,Inventario!$A$2:$M$21,3,FALSE))</f>
        <v>Influenza</v>
      </c>
      <c r="D546" s="59" t="str">
        <f>IF(ISERROR(VLOOKUP(Salidas!$A546,Inventario!$A$2:$M$21,4,FALSE)),"",VLOOKUP(Salidas!$A546,Inventario!$A$2:$M$21,4,FALSE))</f>
        <v>IPS FARALLONES</v>
      </c>
      <c r="E546" s="59" t="str">
        <f>IF(ISERROR(VLOOKUP(Salidas!$A546,Inventario!$A$2:$M$21,5,FALSE)),"",VLOOKUP(Salidas!$A546,Inventario!$A$2:$M$21,5,FALSE))</f>
        <v>Sanofi</v>
      </c>
      <c r="F546" s="60" t="str">
        <f>IF(ISERROR(VLOOKUP(Salidas!$A546,Inventario!$A$2:$M$21,6,FALSE)),"",VLOOKUP(Salidas!$A546,Inventario!$A$2:$M$21,6,FALSE))</f>
        <v>2603</v>
      </c>
      <c r="G546" s="274">
        <f>IF(ISERROR(VLOOKUP(Salidas!$A546,Inventario!$A$2:$M$21,7,FALSE)),,VLOOKUP(Salidas!$A546,Inventario!$A$2:$M$21,7,FALSE))</f>
        <v>1</v>
      </c>
      <c r="H546" s="275">
        <f>IF(ISERROR(VLOOKUP(Salidas!$A546,Inventario!$A$2:$M$21,8,FALSE)),,VLOOKUP(Salidas!$A546,Inventario!$A$2:$M$21,8,FALSE))</f>
        <v>31</v>
      </c>
      <c r="I546" s="275">
        <f>IF(ISERROR(VLOOKUP(Salidas!$A546,Inventario!$A$2:$M$21,9,FALSE)),,VLOOKUP(Salidas!$A546,Inventario!$A$2:$M$21,9,FALSE))</f>
        <v>31</v>
      </c>
      <c r="J546" s="269">
        <v>44690</v>
      </c>
      <c r="K546" s="62" t="s">
        <v>201</v>
      </c>
      <c r="L546" s="270">
        <f>IF(ISERROR(VLOOKUP(Salidas!$K546,Entradas!$H$1:$I$412,2,FALSE)),"",VLOOKUP(Salidas!$K546,Entradas!$H$1:$I$412,2,FALSE))</f>
        <v>44926</v>
      </c>
      <c r="M546" s="63">
        <v>1</v>
      </c>
      <c r="N546" s="276" t="s">
        <v>1928</v>
      </c>
      <c r="O546" s="275">
        <f>IF(Salidas!$N546="Particular",VLOOKUP(Salidas!$A546,'PPTO Conservador'!$D$1:$L$26,8,0),IF(Salidas!$N546="Complementario",VLOOKUP(Salidas!$A546,'PPTO Conservador'!$D$1:$L$26,9,FALSE),))</f>
        <v>60000</v>
      </c>
      <c r="P546" s="275">
        <f>Salidas!$M546*Salidas!$I546</f>
        <v>31</v>
      </c>
      <c r="Q546" s="275">
        <f>Salidas!$M546*Salidas!$O546</f>
        <v>60000</v>
      </c>
      <c r="R546" s="276"/>
      <c r="S546" s="64"/>
      <c r="T546" s="64"/>
      <c r="U546" s="64"/>
      <c r="V546" s="64"/>
      <c r="W546" s="64"/>
      <c r="X546" s="64"/>
      <c r="Y546" s="64"/>
      <c r="Z546" s="64"/>
    </row>
    <row r="547" spans="1:26" ht="15.75" customHeight="1">
      <c r="A547" s="57" t="s">
        <v>93</v>
      </c>
      <c r="B547" s="58" t="str">
        <f>IF(ISERROR(VLOOKUP(Salidas!$A547,Inventario!$A$2:$M$21,2,FALSE)),"",VLOOKUP(Salidas!$A547,Inventario!$A$2:$M$21,2,FALSE))</f>
        <v>Vaxigrip</v>
      </c>
      <c r="C547" s="58" t="str">
        <f>IF(ISERROR(VLOOKUP(Salidas!$A547,Inventario!$A$2:$M$21,3,FALSE)),"",VLOOKUP(Salidas!$A547,Inventario!$A$2:$M$21,3,FALSE))</f>
        <v>Influenza</v>
      </c>
      <c r="D547" s="59" t="str">
        <f>IF(ISERROR(VLOOKUP(Salidas!$A547,Inventario!$A$2:$M$21,4,FALSE)),"",VLOOKUP(Salidas!$A547,Inventario!$A$2:$M$21,4,FALSE))</f>
        <v>IPS FARALLONES</v>
      </c>
      <c r="E547" s="59" t="str">
        <f>IF(ISERROR(VLOOKUP(Salidas!$A547,Inventario!$A$2:$M$21,5,FALSE)),"",VLOOKUP(Salidas!$A547,Inventario!$A$2:$M$21,5,FALSE))</f>
        <v>Sanofi</v>
      </c>
      <c r="F547" s="60" t="str">
        <f>IF(ISERROR(VLOOKUP(Salidas!$A547,Inventario!$A$2:$M$21,6,FALSE)),"",VLOOKUP(Salidas!$A547,Inventario!$A$2:$M$21,6,FALSE))</f>
        <v>2603</v>
      </c>
      <c r="G547" s="274">
        <f>IF(ISERROR(VLOOKUP(Salidas!$A547,Inventario!$A$2:$M$21,7,FALSE)),,VLOOKUP(Salidas!$A547,Inventario!$A$2:$M$21,7,FALSE))</f>
        <v>1</v>
      </c>
      <c r="H547" s="275">
        <f>IF(ISERROR(VLOOKUP(Salidas!$A547,Inventario!$A$2:$M$21,8,FALSE)),,VLOOKUP(Salidas!$A547,Inventario!$A$2:$M$21,8,FALSE))</f>
        <v>31</v>
      </c>
      <c r="I547" s="275">
        <f>IF(ISERROR(VLOOKUP(Salidas!$A547,Inventario!$A$2:$M$21,9,FALSE)),,VLOOKUP(Salidas!$A547,Inventario!$A$2:$M$21,9,FALSE))</f>
        <v>31</v>
      </c>
      <c r="J547" s="269">
        <v>44691</v>
      </c>
      <c r="K547" s="62" t="s">
        <v>202</v>
      </c>
      <c r="L547" s="270">
        <f>IF(ISERROR(VLOOKUP(Salidas!$K547,Entradas!$H$1:$I$412,2,FALSE)),"",VLOOKUP(Salidas!$K547,Entradas!$H$1:$I$412,2,FALSE))</f>
        <v>44926</v>
      </c>
      <c r="M547" s="63">
        <v>1</v>
      </c>
      <c r="N547" s="276" t="s">
        <v>1928</v>
      </c>
      <c r="O547" s="275">
        <f>IF(Salidas!$N547="Particular",VLOOKUP(Salidas!$A547,'PPTO Conservador'!$D$1:$L$26,8,0),IF(Salidas!$N547="Complementario",VLOOKUP(Salidas!$A547,'PPTO Conservador'!$D$1:$L$26,9,FALSE),))</f>
        <v>60000</v>
      </c>
      <c r="P547" s="275">
        <f>Salidas!$M547*Salidas!$I547</f>
        <v>31</v>
      </c>
      <c r="Q547" s="275">
        <f>Salidas!$M547*Salidas!$O547</f>
        <v>60000</v>
      </c>
      <c r="R547" s="276"/>
      <c r="S547" s="64"/>
      <c r="T547" s="64"/>
      <c r="U547" s="64"/>
      <c r="V547" s="64"/>
      <c r="W547" s="64"/>
      <c r="X547" s="64"/>
      <c r="Y547" s="64"/>
      <c r="Z547" s="64"/>
    </row>
    <row r="548" spans="1:26" ht="15.75" customHeight="1">
      <c r="A548" s="57" t="s">
        <v>77</v>
      </c>
      <c r="B548" s="58" t="str">
        <f>IF(ISERROR(VLOOKUP(Salidas!$A548,Inventario!$A$2:$M$21,2,FALSE)),"",VLOOKUP(Salidas!$A548,Inventario!$A$2:$M$21,2,FALSE))</f>
        <v>Hexaxim</v>
      </c>
      <c r="C548" s="58" t="str">
        <f>IF(ISERROR(VLOOKUP(Salidas!$A548,Inventario!$A$2:$M$21,3,FALSE)),"",VLOOKUP(Salidas!$A548,Inventario!$A$2:$M$21,3,FALSE))</f>
        <v>DPAT + VPI + HIB + HB</v>
      </c>
      <c r="D548" s="59" t="str">
        <f>IF(ISERROR(VLOOKUP(Salidas!$A548,Inventario!$A$2:$M$21,4,FALSE)),"",VLOOKUP(Salidas!$A548,Inventario!$A$2:$M$21,4,FALSE))</f>
        <v>IPS FARALLONES</v>
      </c>
      <c r="E548" s="59" t="str">
        <f>IF(ISERROR(VLOOKUP(Salidas!$A548,Inventario!$A$2:$M$21,5,FALSE)),"",VLOOKUP(Salidas!$A548,Inventario!$A$2:$M$21,5,FALSE))</f>
        <v>Sanofi</v>
      </c>
      <c r="F548" s="60" t="str">
        <f>IF(ISERROR(VLOOKUP(Salidas!$A548,Inventario!$A$2:$M$21,6,FALSE)),"",VLOOKUP(Salidas!$A548,Inventario!$A$2:$M$21,6,FALSE))</f>
        <v>3800</v>
      </c>
      <c r="G548" s="274">
        <f>IF(ISERROR(VLOOKUP(Salidas!$A548,Inventario!$A$2:$M$21,7,FALSE)),,VLOOKUP(Salidas!$A548,Inventario!$A$2:$M$21,7,FALSE))</f>
        <v>1</v>
      </c>
      <c r="H548" s="275">
        <f>IF(ISERROR(VLOOKUP(Salidas!$A548,Inventario!$A$2:$M$21,8,FALSE)),,VLOOKUP(Salidas!$A548,Inventario!$A$2:$M$21,8,FALSE))</f>
        <v>127</v>
      </c>
      <c r="I548" s="275">
        <f>IF(ISERROR(VLOOKUP(Salidas!$A548,Inventario!$A$2:$M$21,9,FALSE)),,VLOOKUP(Salidas!$A548,Inventario!$A$2:$M$21,9,FALSE))</f>
        <v>127</v>
      </c>
      <c r="J548" s="269">
        <v>44692</v>
      </c>
      <c r="K548" s="62" t="s">
        <v>198</v>
      </c>
      <c r="L548" s="270">
        <f>IF(ISERROR(VLOOKUP(Salidas!$K548,Entradas!$H$1:$I$412,2,FALSE)),"",VLOOKUP(Salidas!$K548,Entradas!$H$1:$I$412,2,FALSE))</f>
        <v>45130</v>
      </c>
      <c r="M548" s="63">
        <v>1</v>
      </c>
      <c r="N548" s="276" t="s">
        <v>1928</v>
      </c>
      <c r="O548" s="275">
        <f>IF(Salidas!$N548="Particular",VLOOKUP(Salidas!$A548,'PPTO Conservador'!$D$1:$L$26,8,0),IF(Salidas!$N548="Complementario",VLOOKUP(Salidas!$A548,'PPTO Conservador'!$D$1:$L$26,9,FALSE),))</f>
        <v>210000</v>
      </c>
      <c r="P548" s="275">
        <f>Salidas!$M548*Salidas!$I548</f>
        <v>127</v>
      </c>
      <c r="Q548" s="275">
        <f>Salidas!$M548*Salidas!$O548</f>
        <v>210000</v>
      </c>
      <c r="R548" s="276"/>
      <c r="S548" s="64"/>
      <c r="T548" s="64"/>
      <c r="U548" s="64"/>
      <c r="V548" s="64"/>
      <c r="W548" s="64"/>
      <c r="X548" s="64"/>
      <c r="Y548" s="64"/>
      <c r="Z548" s="64"/>
    </row>
    <row r="549" spans="1:26" ht="15.75" customHeight="1">
      <c r="A549" s="57" t="s">
        <v>54</v>
      </c>
      <c r="B549" s="58" t="str">
        <f>IF(ISERROR(VLOOKUP(Salidas!$A549,Inventario!$A$2:$M$21,2,FALSE)),"",VLOOKUP(Salidas!$A549,Inventario!$A$2:$M$21,2,FALSE))</f>
        <v>Prevenar</v>
      </c>
      <c r="C549" s="58" t="str">
        <f>IF(ISERROR(VLOOKUP(Salidas!$A549,Inventario!$A$2:$M$21,3,FALSE)),"",VLOOKUP(Salidas!$A549,Inventario!$A$2:$M$21,3,FALSE))</f>
        <v>Neumococo 13V</v>
      </c>
      <c r="D549" s="59" t="str">
        <f>IF(ISERROR(VLOOKUP(Salidas!$A549,Inventario!$A$2:$M$21,4,FALSE)),"",VLOOKUP(Salidas!$A549,Inventario!$A$2:$M$21,4,FALSE))</f>
        <v>Cobo Medical</v>
      </c>
      <c r="E549" s="59" t="str">
        <f>IF(ISERROR(VLOOKUP(Salidas!$A549,Inventario!$A$2:$M$21,5,FALSE)),"",VLOOKUP(Salidas!$A549,Inventario!$A$2:$M$21,5,FALSE))</f>
        <v>Pfizer</v>
      </c>
      <c r="F549" s="60" t="str">
        <f>IF(ISERROR(VLOOKUP(Salidas!$A549,Inventario!$A$2:$M$21,6,FALSE)),"",VLOOKUP(Salidas!$A549,Inventario!$A$2:$M$21,6,FALSE))</f>
        <v>2156</v>
      </c>
      <c r="G549" s="274">
        <f>IF(ISERROR(VLOOKUP(Salidas!$A549,Inventario!$A$2:$M$21,7,FALSE)),,VLOOKUP(Salidas!$A549,Inventario!$A$2:$M$21,7,FALSE))</f>
        <v>1</v>
      </c>
      <c r="H549" s="275">
        <f>IF(ISERROR(VLOOKUP(Salidas!$A549,Inventario!$A$2:$M$21,8,FALSE)),,VLOOKUP(Salidas!$A549,Inventario!$A$2:$M$21,8,FALSE))</f>
        <v>257</v>
      </c>
      <c r="I549" s="275">
        <f>IF(ISERROR(VLOOKUP(Salidas!$A549,Inventario!$A$2:$M$21,9,FALSE)),,VLOOKUP(Salidas!$A549,Inventario!$A$2:$M$21,9,FALSE))</f>
        <v>257</v>
      </c>
      <c r="J549" s="269">
        <v>44692</v>
      </c>
      <c r="K549" s="62" t="s">
        <v>192</v>
      </c>
      <c r="L549" s="270">
        <f>IF(ISERROR(VLOOKUP(Salidas!$K549,Entradas!$H$1:$I$412,2,FALSE)),"",VLOOKUP(Salidas!$K549,Entradas!$H$1:$I$412,2,FALSE))</f>
        <v>45199</v>
      </c>
      <c r="M549" s="63">
        <v>1</v>
      </c>
      <c r="N549" s="276" t="s">
        <v>1928</v>
      </c>
      <c r="O549" s="275">
        <f>IF(Salidas!$N549="Particular",VLOOKUP(Salidas!$A549,'PPTO Conservador'!$D$1:$L$26,8,0),IF(Salidas!$N549="Complementario",VLOOKUP(Salidas!$A549,'PPTO Conservador'!$D$1:$L$26,9,FALSE),))</f>
        <v>225000</v>
      </c>
      <c r="P549" s="275">
        <f>Salidas!$M549*Salidas!$I549</f>
        <v>257</v>
      </c>
      <c r="Q549" s="275">
        <f>Salidas!$M549*Salidas!$O549</f>
        <v>225000</v>
      </c>
      <c r="R549" s="276"/>
      <c r="S549" s="64"/>
      <c r="T549" s="64"/>
      <c r="U549" s="64"/>
      <c r="V549" s="64"/>
      <c r="W549" s="64"/>
      <c r="X549" s="64"/>
      <c r="Y549" s="64"/>
      <c r="Z549" s="64"/>
    </row>
    <row r="550" spans="1:26" ht="15.75" customHeight="1">
      <c r="A550" s="57" t="s">
        <v>96</v>
      </c>
      <c r="B550" s="58" t="str">
        <f>IF(ISERROR(VLOOKUP(Salidas!$A550,Inventario!$A$2:$M$21,2,FALSE)),"",VLOOKUP(Salidas!$A550,Inventario!$A$2:$M$21,2,FALSE))</f>
        <v>Rotateq</v>
      </c>
      <c r="C550" s="58" t="str">
        <f>IF(ISERROR(VLOOKUP(Salidas!$A550,Inventario!$A$2:$M$21,3,FALSE)),"",VLOOKUP(Salidas!$A550,Inventario!$A$2:$M$21,3,FALSE))</f>
        <v>Rotavirus Vivo Atenuado</v>
      </c>
      <c r="D550" s="59" t="str">
        <f>IF(ISERROR(VLOOKUP(Salidas!$A550,Inventario!$A$2:$M$21,4,FALSE)),"",VLOOKUP(Salidas!$A550,Inventario!$A$2:$M$21,4,FALSE))</f>
        <v>IPS FARALLONES</v>
      </c>
      <c r="E550" s="59" t="str">
        <f>IF(ISERROR(VLOOKUP(Salidas!$A550,Inventario!$A$2:$M$21,5,FALSE)),"",VLOOKUP(Salidas!$A550,Inventario!$A$2:$M$21,5,FALSE))</f>
        <v>Merck</v>
      </c>
      <c r="F550" s="60" t="str">
        <f>IF(ISERROR(VLOOKUP(Salidas!$A550,Inventario!$A$2:$M$21,6,FALSE)),"",VLOOKUP(Salidas!$A550,Inventario!$A$2:$M$21,6,FALSE))</f>
        <v>1800</v>
      </c>
      <c r="G550" s="274">
        <f>IF(ISERROR(VLOOKUP(Salidas!$A550,Inventario!$A$2:$M$21,7,FALSE)),,VLOOKUP(Salidas!$A550,Inventario!$A$2:$M$21,7,FALSE))</f>
        <v>1</v>
      </c>
      <c r="H550" s="275">
        <f>IF(ISERROR(VLOOKUP(Salidas!$A550,Inventario!$A$2:$M$21,8,FALSE)),,VLOOKUP(Salidas!$A550,Inventario!$A$2:$M$21,8,FALSE))</f>
        <v>109</v>
      </c>
      <c r="I550" s="275">
        <f>IF(ISERROR(VLOOKUP(Salidas!$A550,Inventario!$A$2:$M$21,9,FALSE)),,VLOOKUP(Salidas!$A550,Inventario!$A$2:$M$21,9,FALSE))</f>
        <v>109</v>
      </c>
      <c r="J550" s="269">
        <v>44692</v>
      </c>
      <c r="K550" s="62" t="s">
        <v>194</v>
      </c>
      <c r="L550" s="270">
        <f>IF(ISERROR(VLOOKUP(Salidas!$K550,Entradas!$H$1:$I$412,2,FALSE)),"",VLOOKUP(Salidas!$K550,Entradas!$H$1:$I$412,2,FALSE))</f>
        <v>45060</v>
      </c>
      <c r="M550" s="63">
        <v>1</v>
      </c>
      <c r="N550" s="276" t="s">
        <v>1928</v>
      </c>
      <c r="O550" s="275">
        <f>IF(Salidas!$N550="Particular",VLOOKUP(Salidas!$A550,'PPTO Conservador'!$D$1:$L$26,8,0),IF(Salidas!$N550="Complementario",VLOOKUP(Salidas!$A550,'PPTO Conservador'!$D$1:$L$26,9,FALSE),))</f>
        <v>190000</v>
      </c>
      <c r="P550" s="275">
        <f>Salidas!$M550*Salidas!$I550</f>
        <v>109</v>
      </c>
      <c r="Q550" s="275">
        <f>Salidas!$M550*Salidas!$O550</f>
        <v>190000</v>
      </c>
      <c r="R550" s="276"/>
      <c r="S550" s="64"/>
      <c r="T550" s="64"/>
      <c r="U550" s="64"/>
      <c r="V550" s="64"/>
      <c r="W550" s="64"/>
      <c r="X550" s="64"/>
      <c r="Y550" s="64"/>
      <c r="Z550" s="64"/>
    </row>
    <row r="551" spans="1:26" ht="15.75" customHeight="1">
      <c r="A551" s="57" t="s">
        <v>93</v>
      </c>
      <c r="B551" s="58" t="str">
        <f>IF(ISERROR(VLOOKUP(Salidas!$A551,Inventario!$A$2:$M$21,2,FALSE)),"",VLOOKUP(Salidas!$A551,Inventario!$A$2:$M$21,2,FALSE))</f>
        <v>Vaxigrip</v>
      </c>
      <c r="C551" s="58" t="str">
        <f>IF(ISERROR(VLOOKUP(Salidas!$A551,Inventario!$A$2:$M$21,3,FALSE)),"",VLOOKUP(Salidas!$A551,Inventario!$A$2:$M$21,3,FALSE))</f>
        <v>Influenza</v>
      </c>
      <c r="D551" s="59" t="str">
        <f>IF(ISERROR(VLOOKUP(Salidas!$A551,Inventario!$A$2:$M$21,4,FALSE)),"",VLOOKUP(Salidas!$A551,Inventario!$A$2:$M$21,4,FALSE))</f>
        <v>IPS FARALLONES</v>
      </c>
      <c r="E551" s="59" t="str">
        <f>IF(ISERROR(VLOOKUP(Salidas!$A551,Inventario!$A$2:$M$21,5,FALSE)),"",VLOOKUP(Salidas!$A551,Inventario!$A$2:$M$21,5,FALSE))</f>
        <v>Sanofi</v>
      </c>
      <c r="F551" s="60" t="str">
        <f>IF(ISERROR(VLOOKUP(Salidas!$A551,Inventario!$A$2:$M$21,6,FALSE)),"",VLOOKUP(Salidas!$A551,Inventario!$A$2:$M$21,6,FALSE))</f>
        <v>2603</v>
      </c>
      <c r="G551" s="274">
        <f>IF(ISERROR(VLOOKUP(Salidas!$A551,Inventario!$A$2:$M$21,7,FALSE)),,VLOOKUP(Salidas!$A551,Inventario!$A$2:$M$21,7,FALSE))</f>
        <v>1</v>
      </c>
      <c r="H551" s="275">
        <f>IF(ISERROR(VLOOKUP(Salidas!$A551,Inventario!$A$2:$M$21,8,FALSE)),,VLOOKUP(Salidas!$A551,Inventario!$A$2:$M$21,8,FALSE))</f>
        <v>31</v>
      </c>
      <c r="I551" s="275">
        <f>IF(ISERROR(VLOOKUP(Salidas!$A551,Inventario!$A$2:$M$21,9,FALSE)),,VLOOKUP(Salidas!$A551,Inventario!$A$2:$M$21,9,FALSE))</f>
        <v>31</v>
      </c>
      <c r="J551" s="269">
        <v>44693</v>
      </c>
      <c r="K551" s="62" t="s">
        <v>202</v>
      </c>
      <c r="L551" s="270">
        <f>IF(ISERROR(VLOOKUP(Salidas!$K551,Entradas!$H$1:$I$412,2,FALSE)),"",VLOOKUP(Salidas!$K551,Entradas!$H$1:$I$412,2,FALSE))</f>
        <v>44926</v>
      </c>
      <c r="M551" s="63">
        <v>1</v>
      </c>
      <c r="N551" s="276" t="s">
        <v>1928</v>
      </c>
      <c r="O551" s="275">
        <f>IF(Salidas!$N551="Particular",VLOOKUP(Salidas!$A551,'PPTO Conservador'!$D$1:$L$26,8,0),IF(Salidas!$N551="Complementario",VLOOKUP(Salidas!$A551,'PPTO Conservador'!$D$1:$L$26,9,FALSE),))</f>
        <v>60000</v>
      </c>
      <c r="P551" s="275">
        <f>Salidas!$M551*Salidas!$I551</f>
        <v>31</v>
      </c>
      <c r="Q551" s="275">
        <f>Salidas!$M551*Salidas!$O551</f>
        <v>60000</v>
      </c>
      <c r="R551" s="276"/>
      <c r="S551" s="64"/>
      <c r="T551" s="64"/>
      <c r="U551" s="64"/>
      <c r="V551" s="64"/>
      <c r="W551" s="64"/>
      <c r="X551" s="64"/>
      <c r="Y551" s="64"/>
      <c r="Z551" s="64"/>
    </row>
    <row r="552" spans="1:26" ht="15.75" customHeight="1">
      <c r="A552" s="57" t="s">
        <v>85</v>
      </c>
      <c r="B552" s="58" t="str">
        <f>IF(ISERROR(VLOOKUP(Salidas!$A552,Inventario!$A$2:$M$21,2,FALSE)),"",VLOOKUP(Salidas!$A552,Inventario!$A$2:$M$21,2,FALSE))</f>
        <v xml:space="preserve">Avaxim 80 </v>
      </c>
      <c r="C552" s="58" t="str">
        <f>IF(ISERROR(VLOOKUP(Salidas!$A552,Inventario!$A$2:$M$21,3,FALSE)),"",VLOOKUP(Salidas!$A552,Inventario!$A$2:$M$21,3,FALSE))</f>
        <v>Hepatitis A niño</v>
      </c>
      <c r="D552" s="59" t="str">
        <f>IF(ISERROR(VLOOKUP(Salidas!$A552,Inventario!$A$2:$M$21,4,FALSE)),"",VLOOKUP(Salidas!$A552,Inventario!$A$2:$M$21,4,FALSE))</f>
        <v>IPS FARALLONES</v>
      </c>
      <c r="E552" s="59" t="str">
        <f>IF(ISERROR(VLOOKUP(Salidas!$A552,Inventario!$A$2:$M$21,5,FALSE)),"",VLOOKUP(Salidas!$A552,Inventario!$A$2:$M$21,5,FALSE))</f>
        <v>Sanofi</v>
      </c>
      <c r="F552" s="60" t="str">
        <f>IF(ISERROR(VLOOKUP(Salidas!$A552,Inventario!$A$2:$M$21,6,FALSE)),"",VLOOKUP(Salidas!$A552,Inventario!$A$2:$M$21,6,FALSE))</f>
        <v>2500</v>
      </c>
      <c r="G552" s="274">
        <f>IF(ISERROR(VLOOKUP(Salidas!$A552,Inventario!$A$2:$M$21,7,FALSE)),,VLOOKUP(Salidas!$A552,Inventario!$A$2:$M$21,7,FALSE))</f>
        <v>1</v>
      </c>
      <c r="H552" s="275">
        <f>IF(ISERROR(VLOOKUP(Salidas!$A552,Inventario!$A$2:$M$21,8,FALSE)),,VLOOKUP(Salidas!$A552,Inventario!$A$2:$M$21,8,FALSE))</f>
        <v>153</v>
      </c>
      <c r="I552" s="275">
        <f>IF(ISERROR(VLOOKUP(Salidas!$A552,Inventario!$A$2:$M$21,9,FALSE)),,VLOOKUP(Salidas!$A552,Inventario!$A$2:$M$21,9,FALSE))</f>
        <v>153</v>
      </c>
      <c r="J552" s="269">
        <v>44693</v>
      </c>
      <c r="K552" s="62" t="s">
        <v>183</v>
      </c>
      <c r="L552" s="270">
        <f>IF(ISERROR(VLOOKUP(Salidas!$K552,Entradas!$H$1:$I$412,2,FALSE)),"",VLOOKUP(Salidas!$K552,Entradas!$H$1:$I$412,2,FALSE))</f>
        <v>44957</v>
      </c>
      <c r="M552" s="63">
        <v>1</v>
      </c>
      <c r="N552" s="276" t="s">
        <v>1928</v>
      </c>
      <c r="O552" s="275">
        <f>IF(Salidas!$N552="Particular",VLOOKUP(Salidas!$A552,'PPTO Conservador'!$D$1:$L$26,8,0),IF(Salidas!$N552="Complementario",VLOOKUP(Salidas!$A552,'PPTO Conservador'!$D$1:$L$26,9,FALSE),))</f>
        <v>130000</v>
      </c>
      <c r="P552" s="275">
        <f>Salidas!$M552*Salidas!$I552</f>
        <v>153</v>
      </c>
      <c r="Q552" s="275">
        <f>Salidas!$M552*Salidas!$O552</f>
        <v>130000</v>
      </c>
      <c r="R552" s="276"/>
      <c r="S552" s="64"/>
      <c r="T552" s="64"/>
      <c r="U552" s="64"/>
      <c r="V552" s="64"/>
      <c r="W552" s="64"/>
      <c r="X552" s="64"/>
      <c r="Y552" s="64"/>
      <c r="Z552" s="64"/>
    </row>
    <row r="553" spans="1:26" ht="15.75" customHeight="1">
      <c r="A553" s="57" t="s">
        <v>54</v>
      </c>
      <c r="B553" s="58" t="str">
        <f>IF(ISERROR(VLOOKUP(Salidas!$A553,Inventario!$A$2:$M$21,2,FALSE)),"",VLOOKUP(Salidas!$A553,Inventario!$A$2:$M$21,2,FALSE))</f>
        <v>Prevenar</v>
      </c>
      <c r="C553" s="58" t="str">
        <f>IF(ISERROR(VLOOKUP(Salidas!$A553,Inventario!$A$2:$M$21,3,FALSE)),"",VLOOKUP(Salidas!$A553,Inventario!$A$2:$M$21,3,FALSE))</f>
        <v>Neumococo 13V</v>
      </c>
      <c r="D553" s="59" t="str">
        <f>IF(ISERROR(VLOOKUP(Salidas!$A553,Inventario!$A$2:$M$21,4,FALSE)),"",VLOOKUP(Salidas!$A553,Inventario!$A$2:$M$21,4,FALSE))</f>
        <v>Cobo Medical</v>
      </c>
      <c r="E553" s="59" t="str">
        <f>IF(ISERROR(VLOOKUP(Salidas!$A553,Inventario!$A$2:$M$21,5,FALSE)),"",VLOOKUP(Salidas!$A553,Inventario!$A$2:$M$21,5,FALSE))</f>
        <v>Pfizer</v>
      </c>
      <c r="F553" s="60" t="str">
        <f>IF(ISERROR(VLOOKUP(Salidas!$A553,Inventario!$A$2:$M$21,6,FALSE)),"",VLOOKUP(Salidas!$A553,Inventario!$A$2:$M$21,6,FALSE))</f>
        <v>2156</v>
      </c>
      <c r="G553" s="274">
        <f>IF(ISERROR(VLOOKUP(Salidas!$A553,Inventario!$A$2:$M$21,7,FALSE)),,VLOOKUP(Salidas!$A553,Inventario!$A$2:$M$21,7,FALSE))</f>
        <v>1</v>
      </c>
      <c r="H553" s="275">
        <f>IF(ISERROR(VLOOKUP(Salidas!$A553,Inventario!$A$2:$M$21,8,FALSE)),,VLOOKUP(Salidas!$A553,Inventario!$A$2:$M$21,8,FALSE))</f>
        <v>257</v>
      </c>
      <c r="I553" s="275">
        <f>IF(ISERROR(VLOOKUP(Salidas!$A553,Inventario!$A$2:$M$21,9,FALSE)),,VLOOKUP(Salidas!$A553,Inventario!$A$2:$M$21,9,FALSE))</f>
        <v>257</v>
      </c>
      <c r="J553" s="269">
        <v>44693</v>
      </c>
      <c r="K553" s="62" t="s">
        <v>192</v>
      </c>
      <c r="L553" s="270">
        <f>IF(ISERROR(VLOOKUP(Salidas!$K553,Entradas!$H$1:$I$412,2,FALSE)),"",VLOOKUP(Salidas!$K553,Entradas!$H$1:$I$412,2,FALSE))</f>
        <v>45199</v>
      </c>
      <c r="M553" s="63">
        <v>1</v>
      </c>
      <c r="N553" s="276" t="s">
        <v>375</v>
      </c>
      <c r="O553" s="275">
        <f>IF(Salidas!$N553="Particular",VLOOKUP(Salidas!$A553,'PPTO Conservador'!$D$1:$L$26,8,0),IF(Salidas!$N553="Complementario",VLOOKUP(Salidas!$A553,'PPTO Conservador'!$D$1:$L$26,9,FALSE),))</f>
        <v>235000</v>
      </c>
      <c r="P553" s="275">
        <f>Salidas!$M553*Salidas!$I553</f>
        <v>257</v>
      </c>
      <c r="Q553" s="275">
        <f>Salidas!$M553*Salidas!$O553</f>
        <v>235000</v>
      </c>
      <c r="R553" s="276"/>
      <c r="S553" s="64"/>
      <c r="T553" s="64"/>
      <c r="U553" s="64"/>
      <c r="V553" s="64"/>
      <c r="W553" s="64"/>
      <c r="X553" s="64"/>
      <c r="Y553" s="64"/>
      <c r="Z553" s="64"/>
    </row>
    <row r="554" spans="1:26" ht="15.75" customHeight="1">
      <c r="A554" s="57" t="s">
        <v>93</v>
      </c>
      <c r="B554" s="58" t="str">
        <f>IF(ISERROR(VLOOKUP(Salidas!$A554,Inventario!$A$2:$M$21,2,FALSE)),"",VLOOKUP(Salidas!$A554,Inventario!$A$2:$M$21,2,FALSE))</f>
        <v>Vaxigrip</v>
      </c>
      <c r="C554" s="58" t="str">
        <f>IF(ISERROR(VLOOKUP(Salidas!$A554,Inventario!$A$2:$M$21,3,FALSE)),"",VLOOKUP(Salidas!$A554,Inventario!$A$2:$M$21,3,FALSE))</f>
        <v>Influenza</v>
      </c>
      <c r="D554" s="59" t="str">
        <f>IF(ISERROR(VLOOKUP(Salidas!$A554,Inventario!$A$2:$M$21,4,FALSE)),"",VLOOKUP(Salidas!$A554,Inventario!$A$2:$M$21,4,FALSE))</f>
        <v>IPS FARALLONES</v>
      </c>
      <c r="E554" s="59" t="str">
        <f>IF(ISERROR(VLOOKUP(Salidas!$A554,Inventario!$A$2:$M$21,5,FALSE)),"",VLOOKUP(Salidas!$A554,Inventario!$A$2:$M$21,5,FALSE))</f>
        <v>Sanofi</v>
      </c>
      <c r="F554" s="60" t="str">
        <f>IF(ISERROR(VLOOKUP(Salidas!$A554,Inventario!$A$2:$M$21,6,FALSE)),"",VLOOKUP(Salidas!$A554,Inventario!$A$2:$M$21,6,FALSE))</f>
        <v>2603</v>
      </c>
      <c r="G554" s="274">
        <f>IF(ISERROR(VLOOKUP(Salidas!$A554,Inventario!$A$2:$M$21,7,FALSE)),,VLOOKUP(Salidas!$A554,Inventario!$A$2:$M$21,7,FALSE))</f>
        <v>1</v>
      </c>
      <c r="H554" s="275">
        <f>IF(ISERROR(VLOOKUP(Salidas!$A554,Inventario!$A$2:$M$21,8,FALSE)),,VLOOKUP(Salidas!$A554,Inventario!$A$2:$M$21,8,FALSE))</f>
        <v>31</v>
      </c>
      <c r="I554" s="275">
        <f>IF(ISERROR(VLOOKUP(Salidas!$A554,Inventario!$A$2:$M$21,9,FALSE)),,VLOOKUP(Salidas!$A554,Inventario!$A$2:$M$21,9,FALSE))</f>
        <v>31</v>
      </c>
      <c r="J554" s="269">
        <v>44693</v>
      </c>
      <c r="K554" s="62" t="s">
        <v>202</v>
      </c>
      <c r="L554" s="270">
        <f>IF(ISERROR(VLOOKUP(Salidas!$K554,Entradas!$H$1:$I$412,2,FALSE)),"",VLOOKUP(Salidas!$K554,Entradas!$H$1:$I$412,2,FALSE))</f>
        <v>44926</v>
      </c>
      <c r="M554" s="63">
        <v>1</v>
      </c>
      <c r="N554" s="276" t="s">
        <v>375</v>
      </c>
      <c r="O554" s="275">
        <f>IF(Salidas!$N554="Particular",VLOOKUP(Salidas!$A554,'PPTO Conservador'!$D$1:$L$26,8,0),IF(Salidas!$N554="Complementario",VLOOKUP(Salidas!$A554,'PPTO Conservador'!$D$1:$L$26,9,FALSE),))</f>
        <v>65000</v>
      </c>
      <c r="P554" s="275">
        <f>Salidas!$M554*Salidas!$I554</f>
        <v>31</v>
      </c>
      <c r="Q554" s="275">
        <f>Salidas!$M554*Salidas!$O554</f>
        <v>65000</v>
      </c>
      <c r="R554" s="276"/>
      <c r="S554" s="64"/>
      <c r="T554" s="64"/>
      <c r="U554" s="64"/>
      <c r="V554" s="64"/>
      <c r="W554" s="64"/>
      <c r="X554" s="64"/>
      <c r="Y554" s="64"/>
      <c r="Z554" s="64"/>
    </row>
    <row r="555" spans="1:26" ht="15.75" customHeight="1">
      <c r="A555" s="57" t="s">
        <v>85</v>
      </c>
      <c r="B555" s="58" t="str">
        <f>IF(ISERROR(VLOOKUP(Salidas!$A555,Inventario!$A$2:$M$21,2,FALSE)),"",VLOOKUP(Salidas!$A555,Inventario!$A$2:$M$21,2,FALSE))</f>
        <v xml:space="preserve">Avaxim 80 </v>
      </c>
      <c r="C555" s="58" t="str">
        <f>IF(ISERROR(VLOOKUP(Salidas!$A555,Inventario!$A$2:$M$21,3,FALSE)),"",VLOOKUP(Salidas!$A555,Inventario!$A$2:$M$21,3,FALSE))</f>
        <v>Hepatitis A niño</v>
      </c>
      <c r="D555" s="59" t="str">
        <f>IF(ISERROR(VLOOKUP(Salidas!$A555,Inventario!$A$2:$M$21,4,FALSE)),"",VLOOKUP(Salidas!$A555,Inventario!$A$2:$M$21,4,FALSE))</f>
        <v>IPS FARALLONES</v>
      </c>
      <c r="E555" s="59" t="str">
        <f>IF(ISERROR(VLOOKUP(Salidas!$A555,Inventario!$A$2:$M$21,5,FALSE)),"",VLOOKUP(Salidas!$A555,Inventario!$A$2:$M$21,5,FALSE))</f>
        <v>Sanofi</v>
      </c>
      <c r="F555" s="60" t="str">
        <f>IF(ISERROR(VLOOKUP(Salidas!$A555,Inventario!$A$2:$M$21,6,FALSE)),"",VLOOKUP(Salidas!$A555,Inventario!$A$2:$M$21,6,FALSE))</f>
        <v>2500</v>
      </c>
      <c r="G555" s="274">
        <f>IF(ISERROR(VLOOKUP(Salidas!$A555,Inventario!$A$2:$M$21,7,FALSE)),,VLOOKUP(Salidas!$A555,Inventario!$A$2:$M$21,7,FALSE))</f>
        <v>1</v>
      </c>
      <c r="H555" s="275">
        <f>IF(ISERROR(VLOOKUP(Salidas!$A555,Inventario!$A$2:$M$21,8,FALSE)),,VLOOKUP(Salidas!$A555,Inventario!$A$2:$M$21,8,FALSE))</f>
        <v>153</v>
      </c>
      <c r="I555" s="275">
        <f>IF(ISERROR(VLOOKUP(Salidas!$A555,Inventario!$A$2:$M$21,9,FALSE)),,VLOOKUP(Salidas!$A555,Inventario!$A$2:$M$21,9,FALSE))</f>
        <v>153</v>
      </c>
      <c r="J555" s="269">
        <v>44693</v>
      </c>
      <c r="K555" s="62" t="s">
        <v>183</v>
      </c>
      <c r="L555" s="270">
        <f>IF(ISERROR(VLOOKUP(Salidas!$K555,Entradas!$H$1:$I$412,2,FALSE)),"",VLOOKUP(Salidas!$K555,Entradas!$H$1:$I$412,2,FALSE))</f>
        <v>44957</v>
      </c>
      <c r="M555" s="63">
        <v>1</v>
      </c>
      <c r="N555" s="276" t="s">
        <v>375</v>
      </c>
      <c r="O555" s="275">
        <f>IF(Salidas!$N555="Particular",VLOOKUP(Salidas!$A555,'PPTO Conservador'!$D$1:$L$26,8,0),IF(Salidas!$N555="Complementario",VLOOKUP(Salidas!$A555,'PPTO Conservador'!$D$1:$L$26,9,FALSE),))</f>
        <v>150000</v>
      </c>
      <c r="P555" s="275">
        <f>Salidas!$M555*Salidas!$I555</f>
        <v>153</v>
      </c>
      <c r="Q555" s="275">
        <f>Salidas!$M555*Salidas!$O555</f>
        <v>150000</v>
      </c>
      <c r="R555" s="276"/>
      <c r="S555" s="64"/>
      <c r="T555" s="64"/>
      <c r="U555" s="64"/>
      <c r="V555" s="64"/>
      <c r="W555" s="64"/>
      <c r="X555" s="64"/>
      <c r="Y555" s="64"/>
      <c r="Z555" s="64"/>
    </row>
    <row r="556" spans="1:26" ht="15.75" customHeight="1">
      <c r="A556" s="57" t="s">
        <v>47</v>
      </c>
      <c r="B556" s="58" t="str">
        <f>IF(ISERROR(VLOOKUP(Salidas!$A556,Inventario!$A$2:$M$21,2,FALSE)),"",VLOOKUP(Salidas!$A556,Inventario!$A$2:$M$21,2,FALSE))</f>
        <v>Nimenrix</v>
      </c>
      <c r="C556" s="58" t="str">
        <f>IF(ISERROR(VLOOKUP(Salidas!$A556,Inventario!$A$2:$M$21,3,FALSE)),"",VLOOKUP(Salidas!$A556,Inventario!$A$2:$M$21,3,FALSE))</f>
        <v>Meningococo</v>
      </c>
      <c r="D556" s="59" t="str">
        <f>IF(ISERROR(VLOOKUP(Salidas!$A556,Inventario!$A$2:$M$21,4,FALSE)),"",VLOOKUP(Salidas!$A556,Inventario!$A$2:$M$21,4,FALSE))</f>
        <v>Cobo Medical</v>
      </c>
      <c r="E556" s="59" t="str">
        <f>IF(ISERROR(VLOOKUP(Salidas!$A556,Inventario!$A$2:$M$21,5,FALSE)),"",VLOOKUP(Salidas!$A556,Inventario!$A$2:$M$21,5,FALSE))</f>
        <v>Pfizer</v>
      </c>
      <c r="F556" s="60" t="str">
        <f>IF(ISERROR(VLOOKUP(Salidas!$A556,Inventario!$A$2:$M$21,6,FALSE)),"",VLOOKUP(Salidas!$A556,Inventario!$A$2:$M$21,6,FALSE))</f>
        <v>3904</v>
      </c>
      <c r="G556" s="274">
        <f>IF(ISERROR(VLOOKUP(Salidas!$A556,Inventario!$A$2:$M$21,7,FALSE)),,VLOOKUP(Salidas!$A556,Inventario!$A$2:$M$21,7,FALSE))</f>
        <v>1</v>
      </c>
      <c r="H556" s="275">
        <f>IF(ISERROR(VLOOKUP(Salidas!$A556,Inventario!$A$2:$M$21,8,FALSE)),,VLOOKUP(Salidas!$A556,Inventario!$A$2:$M$21,8,FALSE))</f>
        <v>427</v>
      </c>
      <c r="I556" s="275">
        <f>IF(ISERROR(VLOOKUP(Salidas!$A556,Inventario!$A$2:$M$21,9,FALSE)),,VLOOKUP(Salidas!$A556,Inventario!$A$2:$M$21,9,FALSE))</f>
        <v>427</v>
      </c>
      <c r="J556" s="269">
        <v>44693</v>
      </c>
      <c r="K556" s="62" t="s">
        <v>173</v>
      </c>
      <c r="L556" s="270">
        <f>IF(ISERROR(VLOOKUP(Salidas!$K556,Entradas!$H$1:$I$412,2,FALSE)),"",VLOOKUP(Salidas!$K556,Entradas!$H$1:$I$412,2,FALSE))</f>
        <v>45077</v>
      </c>
      <c r="M556" s="63">
        <v>1</v>
      </c>
      <c r="N556" s="276" t="s">
        <v>1928</v>
      </c>
      <c r="O556" s="275">
        <f>IF(Salidas!$N556="Particular",VLOOKUP(Salidas!$A556,'PPTO Conservador'!$D$1:$L$26,8,0),IF(Salidas!$N556="Complementario",VLOOKUP(Salidas!$A556,'PPTO Conservador'!$D$1:$L$26,9,FALSE),))</f>
        <v>170000</v>
      </c>
      <c r="P556" s="275">
        <f>Salidas!$M556*Salidas!$I556</f>
        <v>427</v>
      </c>
      <c r="Q556" s="275">
        <f>Salidas!$M556*Salidas!$O556</f>
        <v>170000</v>
      </c>
      <c r="R556" s="276"/>
      <c r="S556" s="64"/>
      <c r="T556" s="64"/>
      <c r="U556" s="64"/>
      <c r="V556" s="64"/>
      <c r="W556" s="64"/>
      <c r="X556" s="64"/>
      <c r="Y556" s="64"/>
      <c r="Z556" s="64"/>
    </row>
    <row r="557" spans="1:26" ht="15.75" customHeight="1">
      <c r="A557" s="57" t="s">
        <v>93</v>
      </c>
      <c r="B557" s="58" t="str">
        <f>IF(ISERROR(VLOOKUP(Salidas!$A557,Inventario!$A$2:$M$21,2,FALSE)),"",VLOOKUP(Salidas!$A557,Inventario!$A$2:$M$21,2,FALSE))</f>
        <v>Vaxigrip</v>
      </c>
      <c r="C557" s="58" t="str">
        <f>IF(ISERROR(VLOOKUP(Salidas!$A557,Inventario!$A$2:$M$21,3,FALSE)),"",VLOOKUP(Salidas!$A557,Inventario!$A$2:$M$21,3,FALSE))</f>
        <v>Influenza</v>
      </c>
      <c r="D557" s="59" t="str">
        <f>IF(ISERROR(VLOOKUP(Salidas!$A557,Inventario!$A$2:$M$21,4,FALSE)),"",VLOOKUP(Salidas!$A557,Inventario!$A$2:$M$21,4,FALSE))</f>
        <v>IPS FARALLONES</v>
      </c>
      <c r="E557" s="59" t="str">
        <f>IF(ISERROR(VLOOKUP(Salidas!$A557,Inventario!$A$2:$M$21,5,FALSE)),"",VLOOKUP(Salidas!$A557,Inventario!$A$2:$M$21,5,FALSE))</f>
        <v>Sanofi</v>
      </c>
      <c r="F557" s="60" t="str">
        <f>IF(ISERROR(VLOOKUP(Salidas!$A557,Inventario!$A$2:$M$21,6,FALSE)),"",VLOOKUP(Salidas!$A557,Inventario!$A$2:$M$21,6,FALSE))</f>
        <v>2603</v>
      </c>
      <c r="G557" s="274">
        <f>IF(ISERROR(VLOOKUP(Salidas!$A557,Inventario!$A$2:$M$21,7,FALSE)),,VLOOKUP(Salidas!$A557,Inventario!$A$2:$M$21,7,FALSE))</f>
        <v>1</v>
      </c>
      <c r="H557" s="275">
        <f>IF(ISERROR(VLOOKUP(Salidas!$A557,Inventario!$A$2:$M$21,8,FALSE)),,VLOOKUP(Salidas!$A557,Inventario!$A$2:$M$21,8,FALSE))</f>
        <v>31</v>
      </c>
      <c r="I557" s="275">
        <f>IF(ISERROR(VLOOKUP(Salidas!$A557,Inventario!$A$2:$M$21,9,FALSE)),,VLOOKUP(Salidas!$A557,Inventario!$A$2:$M$21,9,FALSE))</f>
        <v>31</v>
      </c>
      <c r="J557" s="269">
        <v>44693</v>
      </c>
      <c r="K557" s="62" t="s">
        <v>202</v>
      </c>
      <c r="L557" s="270">
        <f>IF(ISERROR(VLOOKUP(Salidas!$K557,Entradas!$H$1:$I$412,2,FALSE)),"",VLOOKUP(Salidas!$K557,Entradas!$H$1:$I$412,2,FALSE))</f>
        <v>44926</v>
      </c>
      <c r="M557" s="63">
        <v>1</v>
      </c>
      <c r="N557" s="276" t="s">
        <v>1928</v>
      </c>
      <c r="O557" s="275">
        <f>IF(Salidas!$N557="Particular",VLOOKUP(Salidas!$A557,'PPTO Conservador'!$D$1:$L$26,8,0),IF(Salidas!$N557="Complementario",VLOOKUP(Salidas!$A557,'PPTO Conservador'!$D$1:$L$26,9,FALSE),))</f>
        <v>60000</v>
      </c>
      <c r="P557" s="275">
        <f>Salidas!$M557*Salidas!$I557</f>
        <v>31</v>
      </c>
      <c r="Q557" s="275">
        <f>Salidas!$M557*Salidas!$O557</f>
        <v>60000</v>
      </c>
      <c r="R557" s="276"/>
      <c r="S557" s="64"/>
      <c r="T557" s="64"/>
      <c r="U557" s="64"/>
      <c r="V557" s="64"/>
      <c r="W557" s="64"/>
      <c r="X557" s="64"/>
      <c r="Y557" s="64"/>
      <c r="Z557" s="64"/>
    </row>
    <row r="558" spans="1:26" ht="15.75" customHeight="1">
      <c r="A558" s="57" t="s">
        <v>47</v>
      </c>
      <c r="B558" s="58" t="str">
        <f>IF(ISERROR(VLOOKUP(Salidas!$A558,Inventario!$A$2:$M$21,2,FALSE)),"",VLOOKUP(Salidas!$A558,Inventario!$A$2:$M$21,2,FALSE))</f>
        <v>Nimenrix</v>
      </c>
      <c r="C558" s="58" t="str">
        <f>IF(ISERROR(VLOOKUP(Salidas!$A558,Inventario!$A$2:$M$21,3,FALSE)),"",VLOOKUP(Salidas!$A558,Inventario!$A$2:$M$21,3,FALSE))</f>
        <v>Meningococo</v>
      </c>
      <c r="D558" s="59" t="str">
        <f>IF(ISERROR(VLOOKUP(Salidas!$A558,Inventario!$A$2:$M$21,4,FALSE)),"",VLOOKUP(Salidas!$A558,Inventario!$A$2:$M$21,4,FALSE))</f>
        <v>Cobo Medical</v>
      </c>
      <c r="E558" s="59" t="str">
        <f>IF(ISERROR(VLOOKUP(Salidas!$A558,Inventario!$A$2:$M$21,5,FALSE)),"",VLOOKUP(Salidas!$A558,Inventario!$A$2:$M$21,5,FALSE))</f>
        <v>Pfizer</v>
      </c>
      <c r="F558" s="60" t="str">
        <f>IF(ISERROR(VLOOKUP(Salidas!$A558,Inventario!$A$2:$M$21,6,FALSE)),"",VLOOKUP(Salidas!$A558,Inventario!$A$2:$M$21,6,FALSE))</f>
        <v>3904</v>
      </c>
      <c r="G558" s="274">
        <f>IF(ISERROR(VLOOKUP(Salidas!$A558,Inventario!$A$2:$M$21,7,FALSE)),,VLOOKUP(Salidas!$A558,Inventario!$A$2:$M$21,7,FALSE))</f>
        <v>1</v>
      </c>
      <c r="H558" s="275">
        <f>IF(ISERROR(VLOOKUP(Salidas!$A558,Inventario!$A$2:$M$21,8,FALSE)),,VLOOKUP(Salidas!$A558,Inventario!$A$2:$M$21,8,FALSE))</f>
        <v>427</v>
      </c>
      <c r="I558" s="275">
        <f>IF(ISERROR(VLOOKUP(Salidas!$A558,Inventario!$A$2:$M$21,9,FALSE)),,VLOOKUP(Salidas!$A558,Inventario!$A$2:$M$21,9,FALSE))</f>
        <v>427</v>
      </c>
      <c r="J558" s="269">
        <v>44694</v>
      </c>
      <c r="K558" s="62" t="s">
        <v>173</v>
      </c>
      <c r="L558" s="270">
        <f>IF(ISERROR(VLOOKUP(Salidas!$K558,Entradas!$H$1:$I$412,2,FALSE)),"",VLOOKUP(Salidas!$K558,Entradas!$H$1:$I$412,2,FALSE))</f>
        <v>45077</v>
      </c>
      <c r="M558" s="63">
        <v>1</v>
      </c>
      <c r="N558" s="276" t="s">
        <v>1928</v>
      </c>
      <c r="O558" s="275">
        <f>IF(Salidas!$N558="Particular",VLOOKUP(Salidas!$A558,'PPTO Conservador'!$D$1:$L$26,8,0),IF(Salidas!$N558="Complementario",VLOOKUP(Salidas!$A558,'PPTO Conservador'!$D$1:$L$26,9,FALSE),))</f>
        <v>170000</v>
      </c>
      <c r="P558" s="275">
        <f>Salidas!$M558*Salidas!$I558</f>
        <v>427</v>
      </c>
      <c r="Q558" s="275">
        <f>Salidas!$M558*Salidas!$O558</f>
        <v>170000</v>
      </c>
      <c r="R558" s="276"/>
      <c r="S558" s="64"/>
      <c r="T558" s="64"/>
      <c r="U558" s="64"/>
      <c r="V558" s="64"/>
      <c r="W558" s="64"/>
      <c r="X558" s="64"/>
      <c r="Y558" s="64"/>
      <c r="Z558" s="64"/>
    </row>
    <row r="559" spans="1:26" ht="15.75" customHeight="1">
      <c r="A559" s="57" t="s">
        <v>47</v>
      </c>
      <c r="B559" s="58" t="str">
        <f>IF(ISERROR(VLOOKUP(Salidas!$A559,Inventario!$A$2:$M$21,2,FALSE)),"",VLOOKUP(Salidas!$A559,Inventario!$A$2:$M$21,2,FALSE))</f>
        <v>Nimenrix</v>
      </c>
      <c r="C559" s="58" t="str">
        <f>IF(ISERROR(VLOOKUP(Salidas!$A559,Inventario!$A$2:$M$21,3,FALSE)),"",VLOOKUP(Salidas!$A559,Inventario!$A$2:$M$21,3,FALSE))</f>
        <v>Meningococo</v>
      </c>
      <c r="D559" s="59" t="str">
        <f>IF(ISERROR(VLOOKUP(Salidas!$A559,Inventario!$A$2:$M$21,4,FALSE)),"",VLOOKUP(Salidas!$A559,Inventario!$A$2:$M$21,4,FALSE))</f>
        <v>Cobo Medical</v>
      </c>
      <c r="E559" s="59" t="str">
        <f>IF(ISERROR(VLOOKUP(Salidas!$A559,Inventario!$A$2:$M$21,5,FALSE)),"",VLOOKUP(Salidas!$A559,Inventario!$A$2:$M$21,5,FALSE))</f>
        <v>Pfizer</v>
      </c>
      <c r="F559" s="60" t="str">
        <f>IF(ISERROR(VLOOKUP(Salidas!$A559,Inventario!$A$2:$M$21,6,FALSE)),"",VLOOKUP(Salidas!$A559,Inventario!$A$2:$M$21,6,FALSE))</f>
        <v>3904</v>
      </c>
      <c r="G559" s="274">
        <f>IF(ISERROR(VLOOKUP(Salidas!$A559,Inventario!$A$2:$M$21,7,FALSE)),,VLOOKUP(Salidas!$A559,Inventario!$A$2:$M$21,7,FALSE))</f>
        <v>1</v>
      </c>
      <c r="H559" s="275">
        <f>IF(ISERROR(VLOOKUP(Salidas!$A559,Inventario!$A$2:$M$21,8,FALSE)),,VLOOKUP(Salidas!$A559,Inventario!$A$2:$M$21,8,FALSE))</f>
        <v>427</v>
      </c>
      <c r="I559" s="275">
        <f>IF(ISERROR(VLOOKUP(Salidas!$A559,Inventario!$A$2:$M$21,9,FALSE)),,VLOOKUP(Salidas!$A559,Inventario!$A$2:$M$21,9,FALSE))</f>
        <v>427</v>
      </c>
      <c r="J559" s="269">
        <v>44694</v>
      </c>
      <c r="K559" s="62" t="s">
        <v>173</v>
      </c>
      <c r="L559" s="270">
        <f>IF(ISERROR(VLOOKUP(Salidas!$K559,Entradas!$H$1:$I$412,2,FALSE)),"",VLOOKUP(Salidas!$K559,Entradas!$H$1:$I$412,2,FALSE))</f>
        <v>45077</v>
      </c>
      <c r="M559" s="63">
        <v>1</v>
      </c>
      <c r="N559" s="276" t="s">
        <v>1928</v>
      </c>
      <c r="O559" s="275">
        <f>IF(Salidas!$N559="Particular",VLOOKUP(Salidas!$A559,'PPTO Conservador'!$D$1:$L$26,8,0),IF(Salidas!$N559="Complementario",VLOOKUP(Salidas!$A559,'PPTO Conservador'!$D$1:$L$26,9,FALSE),))</f>
        <v>170000</v>
      </c>
      <c r="P559" s="275">
        <f>Salidas!$M559*Salidas!$I559</f>
        <v>427</v>
      </c>
      <c r="Q559" s="275">
        <f>Salidas!$M559*Salidas!$O559</f>
        <v>170000</v>
      </c>
      <c r="R559" s="276"/>
      <c r="S559" s="64"/>
      <c r="T559" s="64"/>
      <c r="U559" s="64"/>
      <c r="V559" s="64"/>
      <c r="W559" s="64"/>
      <c r="X559" s="64"/>
      <c r="Y559" s="64"/>
      <c r="Z559" s="64"/>
    </row>
    <row r="560" spans="1:26" ht="15.75" customHeight="1">
      <c r="A560" s="57" t="s">
        <v>47</v>
      </c>
      <c r="B560" s="58" t="str">
        <f>IF(ISERROR(VLOOKUP(Salidas!$A560,Inventario!$A$2:$M$21,2,FALSE)),"",VLOOKUP(Salidas!$A560,Inventario!$A$2:$M$21,2,FALSE))</f>
        <v>Nimenrix</v>
      </c>
      <c r="C560" s="58" t="str">
        <f>IF(ISERROR(VLOOKUP(Salidas!$A560,Inventario!$A$2:$M$21,3,FALSE)),"",VLOOKUP(Salidas!$A560,Inventario!$A$2:$M$21,3,FALSE))</f>
        <v>Meningococo</v>
      </c>
      <c r="D560" s="59" t="str">
        <f>IF(ISERROR(VLOOKUP(Salidas!$A560,Inventario!$A$2:$M$21,4,FALSE)),"",VLOOKUP(Salidas!$A560,Inventario!$A$2:$M$21,4,FALSE))</f>
        <v>Cobo Medical</v>
      </c>
      <c r="E560" s="59" t="str">
        <f>IF(ISERROR(VLOOKUP(Salidas!$A560,Inventario!$A$2:$M$21,5,FALSE)),"",VLOOKUP(Salidas!$A560,Inventario!$A$2:$M$21,5,FALSE))</f>
        <v>Pfizer</v>
      </c>
      <c r="F560" s="60" t="str">
        <f>IF(ISERROR(VLOOKUP(Salidas!$A560,Inventario!$A$2:$M$21,6,FALSE)),"",VLOOKUP(Salidas!$A560,Inventario!$A$2:$M$21,6,FALSE))</f>
        <v>3904</v>
      </c>
      <c r="G560" s="274">
        <f>IF(ISERROR(VLOOKUP(Salidas!$A560,Inventario!$A$2:$M$21,7,FALSE)),,VLOOKUP(Salidas!$A560,Inventario!$A$2:$M$21,7,FALSE))</f>
        <v>1</v>
      </c>
      <c r="H560" s="275">
        <f>IF(ISERROR(VLOOKUP(Salidas!$A560,Inventario!$A$2:$M$21,8,FALSE)),,VLOOKUP(Salidas!$A560,Inventario!$A$2:$M$21,8,FALSE))</f>
        <v>427</v>
      </c>
      <c r="I560" s="275">
        <f>IF(ISERROR(VLOOKUP(Salidas!$A560,Inventario!$A$2:$M$21,9,FALSE)),,VLOOKUP(Salidas!$A560,Inventario!$A$2:$M$21,9,FALSE))</f>
        <v>427</v>
      </c>
      <c r="J560" s="269">
        <v>44694</v>
      </c>
      <c r="K560" s="62" t="s">
        <v>173</v>
      </c>
      <c r="L560" s="270">
        <f>IF(ISERROR(VLOOKUP(Salidas!$K560,Entradas!$H$1:$I$412,2,FALSE)),"",VLOOKUP(Salidas!$K560,Entradas!$H$1:$I$412,2,FALSE))</f>
        <v>45077</v>
      </c>
      <c r="M560" s="63">
        <v>1</v>
      </c>
      <c r="N560" s="276" t="s">
        <v>375</v>
      </c>
      <c r="O560" s="275">
        <f>IF(Salidas!$N560="Particular",VLOOKUP(Salidas!$A560,'PPTO Conservador'!$D$1:$L$26,8,0),IF(Salidas!$N560="Complementario",VLOOKUP(Salidas!$A560,'PPTO Conservador'!$D$1:$L$26,9,FALSE),))</f>
        <v>200000</v>
      </c>
      <c r="P560" s="275">
        <f>Salidas!$M560*Salidas!$I560</f>
        <v>427</v>
      </c>
      <c r="Q560" s="275">
        <f>Salidas!$M560*Salidas!$O560</f>
        <v>200000</v>
      </c>
      <c r="R560" s="276"/>
      <c r="S560" s="64"/>
      <c r="T560" s="64"/>
      <c r="U560" s="64"/>
      <c r="V560" s="64"/>
      <c r="W560" s="64"/>
      <c r="X560" s="64"/>
      <c r="Y560" s="64"/>
      <c r="Z560" s="64"/>
    </row>
    <row r="561" spans="1:26" ht="15.75" customHeight="1">
      <c r="A561" s="57" t="s">
        <v>148</v>
      </c>
      <c r="B561" s="58" t="str">
        <f>IF(ISERROR(VLOOKUP(Salidas!$A561,Inventario!$A$2:$M$21,2,FALSE)),"",VLOOKUP(Salidas!$A561,Inventario!$A$2:$M$21,2,FALSE))</f>
        <v xml:space="preserve">Tetraxim </v>
      </c>
      <c r="C561" s="58" t="str">
        <f>IF(ISERROR(VLOOKUP(Salidas!$A561,Inventario!$A$2:$M$21,3,FALSE)),"",VLOOKUP(Salidas!$A561,Inventario!$A$2:$M$21,3,FALSE))</f>
        <v>Difteria-Tosferina, tetano DPT</v>
      </c>
      <c r="D561" s="59" t="str">
        <f>IF(ISERROR(VLOOKUP(Salidas!$A561,Inventario!$A$2:$M$21,4,FALSE)),"",VLOOKUP(Salidas!$A561,Inventario!$A$2:$M$21,4,FALSE))</f>
        <v>IPS FARALLONES</v>
      </c>
      <c r="E561" s="59" t="str">
        <f>IF(ISERROR(VLOOKUP(Salidas!$A561,Inventario!$A$2:$M$21,5,FALSE)),"",VLOOKUP(Salidas!$A561,Inventario!$A$2:$M$21,5,FALSE))</f>
        <v>Sanofi</v>
      </c>
      <c r="F561" s="60" t="str">
        <f>IF(ISERROR(VLOOKUP(Salidas!$A561,Inventario!$A$2:$M$21,6,FALSE)),"",VLOOKUP(Salidas!$A561,Inventario!$A$2:$M$21,6,FALSE))</f>
        <v>3300</v>
      </c>
      <c r="G561" s="274">
        <f>IF(ISERROR(VLOOKUP(Salidas!$A561,Inventario!$A$2:$M$21,7,FALSE)),,VLOOKUP(Salidas!$A561,Inventario!$A$2:$M$21,7,FALSE))</f>
        <v>1</v>
      </c>
      <c r="H561" s="275">
        <f>IF(ISERROR(VLOOKUP(Salidas!$A561,Inventario!$A$2:$M$21,8,FALSE)),,VLOOKUP(Salidas!$A561,Inventario!$A$2:$M$21,8,FALSE))</f>
        <v>21</v>
      </c>
      <c r="I561" s="275">
        <f>IF(ISERROR(VLOOKUP(Salidas!$A561,Inventario!$A$2:$M$21,9,FALSE)),,VLOOKUP(Salidas!$A561,Inventario!$A$2:$M$21,9,FALSE))</f>
        <v>21</v>
      </c>
      <c r="J561" s="269">
        <v>44695</v>
      </c>
      <c r="K561" s="62" t="s">
        <v>187</v>
      </c>
      <c r="L561" s="270">
        <f>IF(ISERROR(VLOOKUP(Salidas!$K561,Entradas!$H$1:$I$412,2,FALSE)),"",VLOOKUP(Salidas!$K561,Entradas!$H$1:$I$412,2,FALSE))</f>
        <v>44985</v>
      </c>
      <c r="M561" s="63">
        <v>1</v>
      </c>
      <c r="N561" s="276" t="s">
        <v>375</v>
      </c>
      <c r="O561" s="275" t="e">
        <f>IF(Salidas!$N561="Particular",VLOOKUP(Salidas!$A561,'PPTO Conservador'!$D$1:$L$26,8,0),IF(Salidas!$N561="Complementario",VLOOKUP(Salidas!$A561,'PPTO Conservador'!$D$1:$L$26,9,FALSE),))</f>
        <v>#N/A</v>
      </c>
      <c r="P561" s="275">
        <f>Salidas!$M561*Salidas!$I561</f>
        <v>21</v>
      </c>
      <c r="Q561" s="275" t="e">
        <f>Salidas!$M561*Salidas!$O561</f>
        <v>#N/A</v>
      </c>
      <c r="R561" s="276"/>
      <c r="S561" s="64"/>
      <c r="T561" s="64"/>
      <c r="U561" s="64"/>
      <c r="V561" s="64"/>
      <c r="W561" s="64"/>
      <c r="X561" s="64"/>
      <c r="Y561" s="64"/>
      <c r="Z561" s="64"/>
    </row>
    <row r="562" spans="1:26" ht="15.75" customHeight="1">
      <c r="A562" s="57" t="s">
        <v>58</v>
      </c>
      <c r="B562" s="58" t="str">
        <f>IF(ISERROR(VLOOKUP(Salidas!$A562,Inventario!$A$2:$M$21,2,FALSE)),"",VLOOKUP(Salidas!$A562,Inventario!$A$2:$M$21,2,FALSE))</f>
        <v>Proquad</v>
      </c>
      <c r="C562" s="58" t="str">
        <f>IF(ISERROR(VLOOKUP(Salidas!$A562,Inventario!$A$2:$M$21,3,FALSE)),"",VLOOKUP(Salidas!$A562,Inventario!$A$2:$M$21,3,FALSE))</f>
        <v>Sarampion + Rubeola + parotiditis + varicela</v>
      </c>
      <c r="D562" s="59" t="str">
        <f>IF(ISERROR(VLOOKUP(Salidas!$A562,Inventario!$A$2:$M$21,4,FALSE)),"",VLOOKUP(Salidas!$A562,Inventario!$A$2:$M$21,4,FALSE))</f>
        <v>IPS FARALLONES</v>
      </c>
      <c r="E562" s="59" t="str">
        <f>IF(ISERROR(VLOOKUP(Salidas!$A562,Inventario!$A$2:$M$21,5,FALSE)),"",VLOOKUP(Salidas!$A562,Inventario!$A$2:$M$21,5,FALSE))</f>
        <v>Merck</v>
      </c>
      <c r="F562" s="60" t="str">
        <f>IF(ISERROR(VLOOKUP(Salidas!$A562,Inventario!$A$2:$M$21,6,FALSE)),"",VLOOKUP(Salidas!$A562,Inventario!$A$2:$M$21,6,FALSE))</f>
        <v>4200</v>
      </c>
      <c r="G562" s="274">
        <f>IF(ISERROR(VLOOKUP(Salidas!$A562,Inventario!$A$2:$M$21,7,FALSE)),,VLOOKUP(Salidas!$A562,Inventario!$A$2:$M$21,7,FALSE))</f>
        <v>1</v>
      </c>
      <c r="H562" s="275">
        <f>IF(ISERROR(VLOOKUP(Salidas!$A562,Inventario!$A$2:$M$21,8,FALSE)),,VLOOKUP(Salidas!$A562,Inventario!$A$2:$M$21,8,FALSE))</f>
        <v>76</v>
      </c>
      <c r="I562" s="275">
        <f>IF(ISERROR(VLOOKUP(Salidas!$A562,Inventario!$A$2:$M$21,9,FALSE)),,VLOOKUP(Salidas!$A562,Inventario!$A$2:$M$21,9,FALSE))</f>
        <v>76</v>
      </c>
      <c r="J562" s="269">
        <v>44695</v>
      </c>
      <c r="K562" s="62" t="s">
        <v>190</v>
      </c>
      <c r="L562" s="270">
        <f>IF(ISERROR(VLOOKUP(Salidas!$K562,Entradas!$H$1:$I$412,2,FALSE)),"",VLOOKUP(Salidas!$K562,Entradas!$H$1:$I$412,2,FALSE))</f>
        <v>44957</v>
      </c>
      <c r="M562" s="63">
        <v>1</v>
      </c>
      <c r="N562" s="276" t="s">
        <v>375</v>
      </c>
      <c r="O562" s="275">
        <f>IF(Salidas!$N562="Particular",VLOOKUP(Salidas!$A562,'PPTO Conservador'!$D$1:$L$26,8,0),IF(Salidas!$N562="Complementario",VLOOKUP(Salidas!$A562,'PPTO Conservador'!$D$1:$L$26,9,FALSE),))</f>
        <v>250000</v>
      </c>
      <c r="P562" s="275">
        <f>Salidas!$M562*Salidas!$I562</f>
        <v>76</v>
      </c>
      <c r="Q562" s="275">
        <f>Salidas!$M562*Salidas!$O562</f>
        <v>250000</v>
      </c>
      <c r="R562" s="276"/>
      <c r="S562" s="64"/>
      <c r="T562" s="64"/>
      <c r="U562" s="64"/>
      <c r="V562" s="64"/>
      <c r="W562" s="64"/>
      <c r="X562" s="64"/>
      <c r="Y562" s="64"/>
      <c r="Z562" s="64"/>
    </row>
    <row r="563" spans="1:26" ht="15.75" customHeight="1">
      <c r="A563" s="57" t="s">
        <v>54</v>
      </c>
      <c r="B563" s="58" t="str">
        <f>IF(ISERROR(VLOOKUP(Salidas!$A563,Inventario!$A$2:$M$21,2,FALSE)),"",VLOOKUP(Salidas!$A563,Inventario!$A$2:$M$21,2,FALSE))</f>
        <v>Prevenar</v>
      </c>
      <c r="C563" s="58" t="str">
        <f>IF(ISERROR(VLOOKUP(Salidas!$A563,Inventario!$A$2:$M$21,3,FALSE)),"",VLOOKUP(Salidas!$A563,Inventario!$A$2:$M$21,3,FALSE))</f>
        <v>Neumococo 13V</v>
      </c>
      <c r="D563" s="59" t="str">
        <f>IF(ISERROR(VLOOKUP(Salidas!$A563,Inventario!$A$2:$M$21,4,FALSE)),"",VLOOKUP(Salidas!$A563,Inventario!$A$2:$M$21,4,FALSE))</f>
        <v>Cobo Medical</v>
      </c>
      <c r="E563" s="59" t="str">
        <f>IF(ISERROR(VLOOKUP(Salidas!$A563,Inventario!$A$2:$M$21,5,FALSE)),"",VLOOKUP(Salidas!$A563,Inventario!$A$2:$M$21,5,FALSE))</f>
        <v>Pfizer</v>
      </c>
      <c r="F563" s="60" t="str">
        <f>IF(ISERROR(VLOOKUP(Salidas!$A563,Inventario!$A$2:$M$21,6,FALSE)),"",VLOOKUP(Salidas!$A563,Inventario!$A$2:$M$21,6,FALSE))</f>
        <v>2156</v>
      </c>
      <c r="G563" s="274">
        <f>IF(ISERROR(VLOOKUP(Salidas!$A563,Inventario!$A$2:$M$21,7,FALSE)),,VLOOKUP(Salidas!$A563,Inventario!$A$2:$M$21,7,FALSE))</f>
        <v>1</v>
      </c>
      <c r="H563" s="275">
        <f>IF(ISERROR(VLOOKUP(Salidas!$A563,Inventario!$A$2:$M$21,8,FALSE)),,VLOOKUP(Salidas!$A563,Inventario!$A$2:$M$21,8,FALSE))</f>
        <v>257</v>
      </c>
      <c r="I563" s="275">
        <f>IF(ISERROR(VLOOKUP(Salidas!$A563,Inventario!$A$2:$M$21,9,FALSE)),,VLOOKUP(Salidas!$A563,Inventario!$A$2:$M$21,9,FALSE))</f>
        <v>257</v>
      </c>
      <c r="J563" s="269">
        <v>44695</v>
      </c>
      <c r="K563" s="62" t="s">
        <v>192</v>
      </c>
      <c r="L563" s="270">
        <f>IF(ISERROR(VLOOKUP(Salidas!$K563,Entradas!$H$1:$I$412,2,FALSE)),"",VLOOKUP(Salidas!$K563,Entradas!$H$1:$I$412,2,FALSE))</f>
        <v>45199</v>
      </c>
      <c r="M563" s="63">
        <v>1</v>
      </c>
      <c r="N563" s="276" t="s">
        <v>375</v>
      </c>
      <c r="O563" s="275">
        <f>IF(Salidas!$N563="Particular",VLOOKUP(Salidas!$A563,'PPTO Conservador'!$D$1:$L$26,8,0),IF(Salidas!$N563="Complementario",VLOOKUP(Salidas!$A563,'PPTO Conservador'!$D$1:$L$26,9,FALSE),))</f>
        <v>235000</v>
      </c>
      <c r="P563" s="275">
        <f>Salidas!$M563*Salidas!$I563</f>
        <v>257</v>
      </c>
      <c r="Q563" s="275">
        <f>Salidas!$M563*Salidas!$O563</f>
        <v>235000</v>
      </c>
      <c r="R563" s="276"/>
      <c r="S563" s="64"/>
      <c r="T563" s="64"/>
      <c r="U563" s="64"/>
      <c r="V563" s="64"/>
      <c r="W563" s="64"/>
      <c r="X563" s="64"/>
      <c r="Y563" s="64"/>
      <c r="Z563" s="64"/>
    </row>
    <row r="564" spans="1:26" ht="15.75" customHeight="1">
      <c r="A564" s="57" t="s">
        <v>93</v>
      </c>
      <c r="B564" s="58" t="str">
        <f>IF(ISERROR(VLOOKUP(Salidas!$A564,Inventario!$A$2:$M$21,2,FALSE)),"",VLOOKUP(Salidas!$A564,Inventario!$A$2:$M$21,2,FALSE))</f>
        <v>Vaxigrip</v>
      </c>
      <c r="C564" s="58" t="str">
        <f>IF(ISERROR(VLOOKUP(Salidas!$A564,Inventario!$A$2:$M$21,3,FALSE)),"",VLOOKUP(Salidas!$A564,Inventario!$A$2:$M$21,3,FALSE))</f>
        <v>Influenza</v>
      </c>
      <c r="D564" s="59" t="str">
        <f>IF(ISERROR(VLOOKUP(Salidas!$A564,Inventario!$A$2:$M$21,4,FALSE)),"",VLOOKUP(Salidas!$A564,Inventario!$A$2:$M$21,4,FALSE))</f>
        <v>IPS FARALLONES</v>
      </c>
      <c r="E564" s="59" t="str">
        <f>IF(ISERROR(VLOOKUP(Salidas!$A564,Inventario!$A$2:$M$21,5,FALSE)),"",VLOOKUP(Salidas!$A564,Inventario!$A$2:$M$21,5,FALSE))</f>
        <v>Sanofi</v>
      </c>
      <c r="F564" s="60" t="str">
        <f>IF(ISERROR(VLOOKUP(Salidas!$A564,Inventario!$A$2:$M$21,6,FALSE)),"",VLOOKUP(Salidas!$A564,Inventario!$A$2:$M$21,6,FALSE))</f>
        <v>2603</v>
      </c>
      <c r="G564" s="274">
        <f>IF(ISERROR(VLOOKUP(Salidas!$A564,Inventario!$A$2:$M$21,7,FALSE)),,VLOOKUP(Salidas!$A564,Inventario!$A$2:$M$21,7,FALSE))</f>
        <v>1</v>
      </c>
      <c r="H564" s="275">
        <f>IF(ISERROR(VLOOKUP(Salidas!$A564,Inventario!$A$2:$M$21,8,FALSE)),,VLOOKUP(Salidas!$A564,Inventario!$A$2:$M$21,8,FALSE))</f>
        <v>31</v>
      </c>
      <c r="I564" s="275">
        <f>IF(ISERROR(VLOOKUP(Salidas!$A564,Inventario!$A$2:$M$21,9,FALSE)),,VLOOKUP(Salidas!$A564,Inventario!$A$2:$M$21,9,FALSE))</f>
        <v>31</v>
      </c>
      <c r="J564" s="269">
        <v>44695</v>
      </c>
      <c r="K564" s="62" t="s">
        <v>202</v>
      </c>
      <c r="L564" s="270">
        <f>IF(ISERROR(VLOOKUP(Salidas!$K564,Entradas!$H$1:$I$412,2,FALSE)),"",VLOOKUP(Salidas!$K564,Entradas!$H$1:$I$412,2,FALSE))</f>
        <v>44926</v>
      </c>
      <c r="M564" s="63">
        <v>1</v>
      </c>
      <c r="N564" s="276" t="s">
        <v>1928</v>
      </c>
      <c r="O564" s="275">
        <f>IF(Salidas!$N564="Particular",VLOOKUP(Salidas!$A564,'PPTO Conservador'!$D$1:$L$26,8,0),IF(Salidas!$N564="Complementario",VLOOKUP(Salidas!$A564,'PPTO Conservador'!$D$1:$L$26,9,FALSE),))</f>
        <v>60000</v>
      </c>
      <c r="P564" s="275">
        <f>Salidas!$M564*Salidas!$I564</f>
        <v>31</v>
      </c>
      <c r="Q564" s="275">
        <f>Salidas!$M564*Salidas!$O564</f>
        <v>60000</v>
      </c>
      <c r="R564" s="276"/>
      <c r="S564" s="64"/>
      <c r="T564" s="64"/>
      <c r="U564" s="64"/>
      <c r="V564" s="64"/>
      <c r="W564" s="64"/>
      <c r="X564" s="64"/>
      <c r="Y564" s="64"/>
      <c r="Z564" s="64"/>
    </row>
    <row r="565" spans="1:26" ht="15.75" customHeight="1">
      <c r="A565" s="57" t="s">
        <v>47</v>
      </c>
      <c r="B565" s="58" t="str">
        <f>IF(ISERROR(VLOOKUP(Salidas!$A565,Inventario!$A$2:$M$21,2,FALSE)),"",VLOOKUP(Salidas!$A565,Inventario!$A$2:$M$21,2,FALSE))</f>
        <v>Nimenrix</v>
      </c>
      <c r="C565" s="58" t="str">
        <f>IF(ISERROR(VLOOKUP(Salidas!$A565,Inventario!$A$2:$M$21,3,FALSE)),"",VLOOKUP(Salidas!$A565,Inventario!$A$2:$M$21,3,FALSE))</f>
        <v>Meningococo</v>
      </c>
      <c r="D565" s="59" t="str">
        <f>IF(ISERROR(VLOOKUP(Salidas!$A565,Inventario!$A$2:$M$21,4,FALSE)),"",VLOOKUP(Salidas!$A565,Inventario!$A$2:$M$21,4,FALSE))</f>
        <v>Cobo Medical</v>
      </c>
      <c r="E565" s="59" t="str">
        <f>IF(ISERROR(VLOOKUP(Salidas!$A565,Inventario!$A$2:$M$21,5,FALSE)),"",VLOOKUP(Salidas!$A565,Inventario!$A$2:$M$21,5,FALSE))</f>
        <v>Pfizer</v>
      </c>
      <c r="F565" s="60" t="str">
        <f>IF(ISERROR(VLOOKUP(Salidas!$A565,Inventario!$A$2:$M$21,6,FALSE)),"",VLOOKUP(Salidas!$A565,Inventario!$A$2:$M$21,6,FALSE))</f>
        <v>3904</v>
      </c>
      <c r="G565" s="274">
        <f>IF(ISERROR(VLOOKUP(Salidas!$A565,Inventario!$A$2:$M$21,7,FALSE)),,VLOOKUP(Salidas!$A565,Inventario!$A$2:$M$21,7,FALSE))</f>
        <v>1</v>
      </c>
      <c r="H565" s="275">
        <f>IF(ISERROR(VLOOKUP(Salidas!$A565,Inventario!$A$2:$M$21,8,FALSE)),,VLOOKUP(Salidas!$A565,Inventario!$A$2:$M$21,8,FALSE))</f>
        <v>427</v>
      </c>
      <c r="I565" s="275">
        <f>IF(ISERROR(VLOOKUP(Salidas!$A565,Inventario!$A$2:$M$21,9,FALSE)),,VLOOKUP(Salidas!$A565,Inventario!$A$2:$M$21,9,FALSE))</f>
        <v>427</v>
      </c>
      <c r="J565" s="269">
        <v>44695</v>
      </c>
      <c r="K565" s="62" t="s">
        <v>173</v>
      </c>
      <c r="L565" s="270">
        <f>IF(ISERROR(VLOOKUP(Salidas!$K565,Entradas!$H$1:$I$412,2,FALSE)),"",VLOOKUP(Salidas!$K565,Entradas!$H$1:$I$412,2,FALSE))</f>
        <v>45077</v>
      </c>
      <c r="M565" s="63">
        <v>1</v>
      </c>
      <c r="N565" s="276" t="s">
        <v>1928</v>
      </c>
      <c r="O565" s="275">
        <f>IF(Salidas!$N565="Particular",VLOOKUP(Salidas!$A565,'PPTO Conservador'!$D$1:$L$26,8,0),IF(Salidas!$N565="Complementario",VLOOKUP(Salidas!$A565,'PPTO Conservador'!$D$1:$L$26,9,FALSE),))</f>
        <v>170000</v>
      </c>
      <c r="P565" s="275">
        <f>Salidas!$M565*Salidas!$I565</f>
        <v>427</v>
      </c>
      <c r="Q565" s="275">
        <f>Salidas!$M565*Salidas!$O565</f>
        <v>170000</v>
      </c>
      <c r="R565" s="276"/>
      <c r="S565" s="64"/>
      <c r="T565" s="64"/>
      <c r="U565" s="64"/>
      <c r="V565" s="64"/>
      <c r="W565" s="64"/>
      <c r="X565" s="64"/>
      <c r="Y565" s="64"/>
      <c r="Z565" s="64"/>
    </row>
    <row r="566" spans="1:26" ht="15.75" customHeight="1">
      <c r="A566" s="57" t="s">
        <v>77</v>
      </c>
      <c r="B566" s="58" t="str">
        <f>IF(ISERROR(VLOOKUP(Salidas!$A566,Inventario!$A$2:$M$21,2,FALSE)),"",VLOOKUP(Salidas!$A566,Inventario!$A$2:$M$21,2,FALSE))</f>
        <v>Hexaxim</v>
      </c>
      <c r="C566" s="58" t="str">
        <f>IF(ISERROR(VLOOKUP(Salidas!$A566,Inventario!$A$2:$M$21,3,FALSE)),"",VLOOKUP(Salidas!$A566,Inventario!$A$2:$M$21,3,FALSE))</f>
        <v>DPAT + VPI + HIB + HB</v>
      </c>
      <c r="D566" s="59" t="str">
        <f>IF(ISERROR(VLOOKUP(Salidas!$A566,Inventario!$A$2:$M$21,4,FALSE)),"",VLOOKUP(Salidas!$A566,Inventario!$A$2:$M$21,4,FALSE))</f>
        <v>IPS FARALLONES</v>
      </c>
      <c r="E566" s="59" t="str">
        <f>IF(ISERROR(VLOOKUP(Salidas!$A566,Inventario!$A$2:$M$21,5,FALSE)),"",VLOOKUP(Salidas!$A566,Inventario!$A$2:$M$21,5,FALSE))</f>
        <v>Sanofi</v>
      </c>
      <c r="F566" s="60" t="str">
        <f>IF(ISERROR(VLOOKUP(Salidas!$A566,Inventario!$A$2:$M$21,6,FALSE)),"",VLOOKUP(Salidas!$A566,Inventario!$A$2:$M$21,6,FALSE))</f>
        <v>3800</v>
      </c>
      <c r="G566" s="274">
        <f>IF(ISERROR(VLOOKUP(Salidas!$A566,Inventario!$A$2:$M$21,7,FALSE)),,VLOOKUP(Salidas!$A566,Inventario!$A$2:$M$21,7,FALSE))</f>
        <v>1</v>
      </c>
      <c r="H566" s="275">
        <f>IF(ISERROR(VLOOKUP(Salidas!$A566,Inventario!$A$2:$M$21,8,FALSE)),,VLOOKUP(Salidas!$A566,Inventario!$A$2:$M$21,8,FALSE))</f>
        <v>127</v>
      </c>
      <c r="I566" s="275">
        <f>IF(ISERROR(VLOOKUP(Salidas!$A566,Inventario!$A$2:$M$21,9,FALSE)),,VLOOKUP(Salidas!$A566,Inventario!$A$2:$M$21,9,FALSE))</f>
        <v>127</v>
      </c>
      <c r="J566" s="269">
        <v>44697</v>
      </c>
      <c r="K566" s="62" t="s">
        <v>198</v>
      </c>
      <c r="L566" s="270">
        <f>IF(ISERROR(VLOOKUP(Salidas!$K566,Entradas!$H$1:$I$412,2,FALSE)),"",VLOOKUP(Salidas!$K566,Entradas!$H$1:$I$412,2,FALSE))</f>
        <v>45130</v>
      </c>
      <c r="M566" s="63">
        <v>1</v>
      </c>
      <c r="N566" s="276" t="s">
        <v>1928</v>
      </c>
      <c r="O566" s="275">
        <f>IF(Salidas!$N566="Particular",VLOOKUP(Salidas!$A566,'PPTO Conservador'!$D$1:$L$26,8,0),IF(Salidas!$N566="Complementario",VLOOKUP(Salidas!$A566,'PPTO Conservador'!$D$1:$L$26,9,FALSE),))</f>
        <v>210000</v>
      </c>
      <c r="P566" s="275">
        <f>Salidas!$M566*Salidas!$I566</f>
        <v>127</v>
      </c>
      <c r="Q566" s="275">
        <f>Salidas!$M566*Salidas!$O566</f>
        <v>210000</v>
      </c>
      <c r="R566" s="276"/>
      <c r="S566" s="64"/>
      <c r="T566" s="64"/>
      <c r="U566" s="64"/>
      <c r="V566" s="64"/>
      <c r="W566" s="64"/>
      <c r="X566" s="64"/>
      <c r="Y566" s="64"/>
      <c r="Z566" s="64"/>
    </row>
    <row r="567" spans="1:26" ht="15.75" customHeight="1">
      <c r="A567" s="57" t="s">
        <v>93</v>
      </c>
      <c r="B567" s="58" t="str">
        <f>IF(ISERROR(VLOOKUP(Salidas!$A567,Inventario!$A$2:$M$21,2,FALSE)),"",VLOOKUP(Salidas!$A567,Inventario!$A$2:$M$21,2,FALSE))</f>
        <v>Vaxigrip</v>
      </c>
      <c r="C567" s="58" t="str">
        <f>IF(ISERROR(VLOOKUP(Salidas!$A567,Inventario!$A$2:$M$21,3,FALSE)),"",VLOOKUP(Salidas!$A567,Inventario!$A$2:$M$21,3,FALSE))</f>
        <v>Influenza</v>
      </c>
      <c r="D567" s="59" t="str">
        <f>IF(ISERROR(VLOOKUP(Salidas!$A567,Inventario!$A$2:$M$21,4,FALSE)),"",VLOOKUP(Salidas!$A567,Inventario!$A$2:$M$21,4,FALSE))</f>
        <v>IPS FARALLONES</v>
      </c>
      <c r="E567" s="59" t="str">
        <f>IF(ISERROR(VLOOKUP(Salidas!$A567,Inventario!$A$2:$M$21,5,FALSE)),"",VLOOKUP(Salidas!$A567,Inventario!$A$2:$M$21,5,FALSE))</f>
        <v>Sanofi</v>
      </c>
      <c r="F567" s="60" t="str">
        <f>IF(ISERROR(VLOOKUP(Salidas!$A567,Inventario!$A$2:$M$21,6,FALSE)),"",VLOOKUP(Salidas!$A567,Inventario!$A$2:$M$21,6,FALSE))</f>
        <v>2603</v>
      </c>
      <c r="G567" s="274">
        <f>IF(ISERROR(VLOOKUP(Salidas!$A567,Inventario!$A$2:$M$21,7,FALSE)),,VLOOKUP(Salidas!$A567,Inventario!$A$2:$M$21,7,FALSE))</f>
        <v>1</v>
      </c>
      <c r="H567" s="275">
        <f>IF(ISERROR(VLOOKUP(Salidas!$A567,Inventario!$A$2:$M$21,8,FALSE)),,VLOOKUP(Salidas!$A567,Inventario!$A$2:$M$21,8,FALSE))</f>
        <v>31</v>
      </c>
      <c r="I567" s="275">
        <f>IF(ISERROR(VLOOKUP(Salidas!$A567,Inventario!$A$2:$M$21,9,FALSE)),,VLOOKUP(Salidas!$A567,Inventario!$A$2:$M$21,9,FALSE))</f>
        <v>31</v>
      </c>
      <c r="J567" s="269">
        <v>44697</v>
      </c>
      <c r="K567" s="62" t="s">
        <v>202</v>
      </c>
      <c r="L567" s="270">
        <f>IF(ISERROR(VLOOKUP(Salidas!$K567,Entradas!$H$1:$I$412,2,FALSE)),"",VLOOKUP(Salidas!$K567,Entradas!$H$1:$I$412,2,FALSE))</f>
        <v>44926</v>
      </c>
      <c r="M567" s="63">
        <v>1</v>
      </c>
      <c r="N567" s="276" t="s">
        <v>1928</v>
      </c>
      <c r="O567" s="275">
        <f>IF(Salidas!$N567="Particular",VLOOKUP(Salidas!$A567,'PPTO Conservador'!$D$1:$L$26,8,0),IF(Salidas!$N567="Complementario",VLOOKUP(Salidas!$A567,'PPTO Conservador'!$D$1:$L$26,9,FALSE),))</f>
        <v>60000</v>
      </c>
      <c r="P567" s="275">
        <f>Salidas!$M567*Salidas!$I567</f>
        <v>31</v>
      </c>
      <c r="Q567" s="275">
        <f>Salidas!$M567*Salidas!$O567</f>
        <v>60000</v>
      </c>
      <c r="R567" s="276"/>
      <c r="S567" s="64"/>
      <c r="T567" s="64"/>
      <c r="U567" s="64"/>
      <c r="V567" s="64"/>
      <c r="W567" s="64"/>
      <c r="X567" s="64"/>
      <c r="Y567" s="64"/>
      <c r="Z567" s="64"/>
    </row>
    <row r="568" spans="1:26" ht="15.75" customHeight="1">
      <c r="A568" s="57" t="s">
        <v>148</v>
      </c>
      <c r="B568" s="58" t="str">
        <f>IF(ISERROR(VLOOKUP(Salidas!$A568,Inventario!$A$2:$M$21,2,FALSE)),"",VLOOKUP(Salidas!$A568,Inventario!$A$2:$M$21,2,FALSE))</f>
        <v xml:space="preserve">Tetraxim </v>
      </c>
      <c r="C568" s="58" t="str">
        <f>IF(ISERROR(VLOOKUP(Salidas!$A568,Inventario!$A$2:$M$21,3,FALSE)),"",VLOOKUP(Salidas!$A568,Inventario!$A$2:$M$21,3,FALSE))</f>
        <v>Difteria-Tosferina, tetano DPT</v>
      </c>
      <c r="D568" s="59" t="str">
        <f>IF(ISERROR(VLOOKUP(Salidas!$A568,Inventario!$A$2:$M$21,4,FALSE)),"",VLOOKUP(Salidas!$A568,Inventario!$A$2:$M$21,4,FALSE))</f>
        <v>IPS FARALLONES</v>
      </c>
      <c r="E568" s="59" t="str">
        <f>IF(ISERROR(VLOOKUP(Salidas!$A568,Inventario!$A$2:$M$21,5,FALSE)),"",VLOOKUP(Salidas!$A568,Inventario!$A$2:$M$21,5,FALSE))</f>
        <v>Sanofi</v>
      </c>
      <c r="F568" s="60" t="str">
        <f>IF(ISERROR(VLOOKUP(Salidas!$A568,Inventario!$A$2:$M$21,6,FALSE)),"",VLOOKUP(Salidas!$A568,Inventario!$A$2:$M$21,6,FALSE))</f>
        <v>3300</v>
      </c>
      <c r="G568" s="274">
        <f>IF(ISERROR(VLOOKUP(Salidas!$A568,Inventario!$A$2:$M$21,7,FALSE)),,VLOOKUP(Salidas!$A568,Inventario!$A$2:$M$21,7,FALSE))</f>
        <v>1</v>
      </c>
      <c r="H568" s="275">
        <f>IF(ISERROR(VLOOKUP(Salidas!$A568,Inventario!$A$2:$M$21,8,FALSE)),,VLOOKUP(Salidas!$A568,Inventario!$A$2:$M$21,8,FALSE))</f>
        <v>21</v>
      </c>
      <c r="I568" s="275">
        <f>IF(ISERROR(VLOOKUP(Salidas!$A568,Inventario!$A$2:$M$21,9,FALSE)),,VLOOKUP(Salidas!$A568,Inventario!$A$2:$M$21,9,FALSE))</f>
        <v>21</v>
      </c>
      <c r="J568" s="269">
        <v>44697</v>
      </c>
      <c r="K568" s="62" t="s">
        <v>187</v>
      </c>
      <c r="L568" s="270">
        <f>IF(ISERROR(VLOOKUP(Salidas!$K568,Entradas!$H$1:$I$412,2,FALSE)),"",VLOOKUP(Salidas!$K568,Entradas!$H$1:$I$412,2,FALSE))</f>
        <v>44985</v>
      </c>
      <c r="M568" s="63">
        <v>1</v>
      </c>
      <c r="N568" s="276" t="s">
        <v>375</v>
      </c>
      <c r="O568" s="275" t="e">
        <f>IF(Salidas!$N568="Particular",VLOOKUP(Salidas!$A568,'PPTO Conservador'!$D$1:$L$26,8,0),IF(Salidas!$N568="Complementario",VLOOKUP(Salidas!$A568,'PPTO Conservador'!$D$1:$L$26,9,FALSE),))</f>
        <v>#N/A</v>
      </c>
      <c r="P568" s="275">
        <f>Salidas!$M568*Salidas!$I568</f>
        <v>21</v>
      </c>
      <c r="Q568" s="275" t="e">
        <f>Salidas!$M568*Salidas!$O568</f>
        <v>#N/A</v>
      </c>
      <c r="R568" s="276"/>
      <c r="S568" s="64"/>
      <c r="T568" s="64"/>
      <c r="U568" s="64"/>
      <c r="V568" s="64"/>
      <c r="W568" s="64"/>
      <c r="X568" s="64"/>
      <c r="Y568" s="64"/>
      <c r="Z568" s="64"/>
    </row>
    <row r="569" spans="1:26" ht="15.75" customHeight="1">
      <c r="A569" s="57" t="s">
        <v>58</v>
      </c>
      <c r="B569" s="58" t="str">
        <f>IF(ISERROR(VLOOKUP(Salidas!$A569,Inventario!$A$2:$M$21,2,FALSE)),"",VLOOKUP(Salidas!$A569,Inventario!$A$2:$M$21,2,FALSE))</f>
        <v>Proquad</v>
      </c>
      <c r="C569" s="58" t="str">
        <f>IF(ISERROR(VLOOKUP(Salidas!$A569,Inventario!$A$2:$M$21,3,FALSE)),"",VLOOKUP(Salidas!$A569,Inventario!$A$2:$M$21,3,FALSE))</f>
        <v>Sarampion + Rubeola + parotiditis + varicela</v>
      </c>
      <c r="D569" s="59" t="str">
        <f>IF(ISERROR(VLOOKUP(Salidas!$A569,Inventario!$A$2:$M$21,4,FALSE)),"",VLOOKUP(Salidas!$A569,Inventario!$A$2:$M$21,4,FALSE))</f>
        <v>IPS FARALLONES</v>
      </c>
      <c r="E569" s="59" t="str">
        <f>IF(ISERROR(VLOOKUP(Salidas!$A569,Inventario!$A$2:$M$21,5,FALSE)),"",VLOOKUP(Salidas!$A569,Inventario!$A$2:$M$21,5,FALSE))</f>
        <v>Merck</v>
      </c>
      <c r="F569" s="60" t="str">
        <f>IF(ISERROR(VLOOKUP(Salidas!$A569,Inventario!$A$2:$M$21,6,FALSE)),"",VLOOKUP(Salidas!$A569,Inventario!$A$2:$M$21,6,FALSE))</f>
        <v>4200</v>
      </c>
      <c r="G569" s="274">
        <f>IF(ISERROR(VLOOKUP(Salidas!$A569,Inventario!$A$2:$M$21,7,FALSE)),,VLOOKUP(Salidas!$A569,Inventario!$A$2:$M$21,7,FALSE))</f>
        <v>1</v>
      </c>
      <c r="H569" s="275">
        <f>IF(ISERROR(VLOOKUP(Salidas!$A569,Inventario!$A$2:$M$21,8,FALSE)),,VLOOKUP(Salidas!$A569,Inventario!$A$2:$M$21,8,FALSE))</f>
        <v>76</v>
      </c>
      <c r="I569" s="275">
        <f>IF(ISERROR(VLOOKUP(Salidas!$A569,Inventario!$A$2:$M$21,9,FALSE)),,VLOOKUP(Salidas!$A569,Inventario!$A$2:$M$21,9,FALSE))</f>
        <v>76</v>
      </c>
      <c r="J569" s="269">
        <v>44697</v>
      </c>
      <c r="K569" s="62" t="s">
        <v>190</v>
      </c>
      <c r="L569" s="270">
        <f>IF(ISERROR(VLOOKUP(Salidas!$K569,Entradas!$H$1:$I$412,2,FALSE)),"",VLOOKUP(Salidas!$K569,Entradas!$H$1:$I$412,2,FALSE))</f>
        <v>44957</v>
      </c>
      <c r="M569" s="63">
        <v>1</v>
      </c>
      <c r="N569" s="276" t="s">
        <v>375</v>
      </c>
      <c r="O569" s="275">
        <f>IF(Salidas!$N569="Particular",VLOOKUP(Salidas!$A569,'PPTO Conservador'!$D$1:$L$26,8,0),IF(Salidas!$N569="Complementario",VLOOKUP(Salidas!$A569,'PPTO Conservador'!$D$1:$L$26,9,FALSE),))</f>
        <v>250000</v>
      </c>
      <c r="P569" s="275">
        <f>Salidas!$M569*Salidas!$I569</f>
        <v>76</v>
      </c>
      <c r="Q569" s="275">
        <f>Salidas!$M569*Salidas!$O569</f>
        <v>250000</v>
      </c>
      <c r="R569" s="276"/>
      <c r="S569" s="64"/>
      <c r="T569" s="64"/>
      <c r="U569" s="64"/>
      <c r="V569" s="64"/>
      <c r="W569" s="64"/>
      <c r="X569" s="64"/>
      <c r="Y569" s="64"/>
      <c r="Z569" s="64"/>
    </row>
    <row r="570" spans="1:26" ht="15.75" customHeight="1">
      <c r="A570" s="57" t="s">
        <v>93</v>
      </c>
      <c r="B570" s="58" t="str">
        <f>IF(ISERROR(VLOOKUP(Salidas!$A570,Inventario!$A$2:$M$21,2,FALSE)),"",VLOOKUP(Salidas!$A570,Inventario!$A$2:$M$21,2,FALSE))</f>
        <v>Vaxigrip</v>
      </c>
      <c r="C570" s="58" t="str">
        <f>IF(ISERROR(VLOOKUP(Salidas!$A570,Inventario!$A$2:$M$21,3,FALSE)),"",VLOOKUP(Salidas!$A570,Inventario!$A$2:$M$21,3,FALSE))</f>
        <v>Influenza</v>
      </c>
      <c r="D570" s="59" t="str">
        <f>IF(ISERROR(VLOOKUP(Salidas!$A570,Inventario!$A$2:$M$21,4,FALSE)),"",VLOOKUP(Salidas!$A570,Inventario!$A$2:$M$21,4,FALSE))</f>
        <v>IPS FARALLONES</v>
      </c>
      <c r="E570" s="59" t="str">
        <f>IF(ISERROR(VLOOKUP(Salidas!$A570,Inventario!$A$2:$M$21,5,FALSE)),"",VLOOKUP(Salidas!$A570,Inventario!$A$2:$M$21,5,FALSE))</f>
        <v>Sanofi</v>
      </c>
      <c r="F570" s="60" t="str">
        <f>IF(ISERROR(VLOOKUP(Salidas!$A570,Inventario!$A$2:$M$21,6,FALSE)),"",VLOOKUP(Salidas!$A570,Inventario!$A$2:$M$21,6,FALSE))</f>
        <v>2603</v>
      </c>
      <c r="G570" s="274">
        <f>IF(ISERROR(VLOOKUP(Salidas!$A570,Inventario!$A$2:$M$21,7,FALSE)),,VLOOKUP(Salidas!$A570,Inventario!$A$2:$M$21,7,FALSE))</f>
        <v>1</v>
      </c>
      <c r="H570" s="275">
        <f>IF(ISERROR(VLOOKUP(Salidas!$A570,Inventario!$A$2:$M$21,8,FALSE)),,VLOOKUP(Salidas!$A570,Inventario!$A$2:$M$21,8,FALSE))</f>
        <v>31</v>
      </c>
      <c r="I570" s="275">
        <f>IF(ISERROR(VLOOKUP(Salidas!$A570,Inventario!$A$2:$M$21,9,FALSE)),,VLOOKUP(Salidas!$A570,Inventario!$A$2:$M$21,9,FALSE))</f>
        <v>31</v>
      </c>
      <c r="J570" s="269">
        <v>44697</v>
      </c>
      <c r="K570" s="62" t="s">
        <v>202</v>
      </c>
      <c r="L570" s="270">
        <f>IF(ISERROR(VLOOKUP(Salidas!$K570,Entradas!$H$1:$I$412,2,FALSE)),"",VLOOKUP(Salidas!$K570,Entradas!$H$1:$I$412,2,FALSE))</f>
        <v>44926</v>
      </c>
      <c r="M570" s="63">
        <v>1</v>
      </c>
      <c r="N570" s="276" t="s">
        <v>375</v>
      </c>
      <c r="O570" s="275">
        <f>IF(Salidas!$N570="Particular",VLOOKUP(Salidas!$A570,'PPTO Conservador'!$D$1:$L$26,8,0),IF(Salidas!$N570="Complementario",VLOOKUP(Salidas!$A570,'PPTO Conservador'!$D$1:$L$26,9,FALSE),))</f>
        <v>65000</v>
      </c>
      <c r="P570" s="275">
        <f>Salidas!$M570*Salidas!$I570</f>
        <v>31</v>
      </c>
      <c r="Q570" s="275">
        <f>Salidas!$M570*Salidas!$O570</f>
        <v>65000</v>
      </c>
      <c r="R570" s="276"/>
      <c r="S570" s="64"/>
      <c r="T570" s="64"/>
      <c r="U570" s="64"/>
      <c r="V570" s="64"/>
      <c r="W570" s="64"/>
      <c r="X570" s="64"/>
      <c r="Y570" s="64"/>
      <c r="Z570" s="64"/>
    </row>
    <row r="571" spans="1:26" ht="15.75" customHeight="1">
      <c r="A571" s="57" t="s">
        <v>73</v>
      </c>
      <c r="B571" s="58" t="str">
        <f>IF(ISERROR(VLOOKUP(Salidas!$A571,Inventario!$A$2:$M$21,2,FALSE)),"",VLOOKUP(Salidas!$A571,Inventario!$A$2:$M$21,2,FALSE))</f>
        <v>Pentaxim</v>
      </c>
      <c r="C571" s="58" t="str">
        <f>IF(ISERROR(VLOOKUP(Salidas!$A571,Inventario!$A$2:$M$21,3,FALSE)),"",VLOOKUP(Salidas!$A571,Inventario!$A$2:$M$21,3,FALSE))</f>
        <v>Difteria-Tosferina, tetano, polio, haemophilus</v>
      </c>
      <c r="D571" s="59" t="str">
        <f>IF(ISERROR(VLOOKUP(Salidas!$A571,Inventario!$A$2:$M$21,4,FALSE)),"",VLOOKUP(Salidas!$A571,Inventario!$A$2:$M$21,4,FALSE))</f>
        <v>IPS FARALLONES</v>
      </c>
      <c r="E571" s="59" t="str">
        <f>IF(ISERROR(VLOOKUP(Salidas!$A571,Inventario!$A$2:$M$21,5,FALSE)),"",VLOOKUP(Salidas!$A571,Inventario!$A$2:$M$21,5,FALSE))</f>
        <v>Sanofi</v>
      </c>
      <c r="F571" s="60" t="str">
        <f>IF(ISERROR(VLOOKUP(Salidas!$A571,Inventario!$A$2:$M$21,6,FALSE)),"",VLOOKUP(Salidas!$A571,Inventario!$A$2:$M$21,6,FALSE))</f>
        <v>2800</v>
      </c>
      <c r="G571" s="274">
        <f>IF(ISERROR(VLOOKUP(Salidas!$A571,Inventario!$A$2:$M$21,7,FALSE)),,VLOOKUP(Salidas!$A571,Inventario!$A$2:$M$21,7,FALSE))</f>
        <v>1</v>
      </c>
      <c r="H571" s="275">
        <f>IF(ISERROR(VLOOKUP(Salidas!$A571,Inventario!$A$2:$M$21,8,FALSE)),,VLOOKUP(Salidas!$A571,Inventario!$A$2:$M$21,8,FALSE))</f>
        <v>66</v>
      </c>
      <c r="I571" s="275">
        <f>IF(ISERROR(VLOOKUP(Salidas!$A571,Inventario!$A$2:$M$21,9,FALSE)),,VLOOKUP(Salidas!$A571,Inventario!$A$2:$M$21,9,FALSE))</f>
        <v>66</v>
      </c>
      <c r="J571" s="269">
        <v>44697</v>
      </c>
      <c r="K571" s="62" t="s">
        <v>197</v>
      </c>
      <c r="L571" s="270">
        <f>IF(ISERROR(VLOOKUP(Salidas!$K571,Entradas!$H$1:$I$412,2,FALSE)),"",VLOOKUP(Salidas!$K571,Entradas!$H$1:$I$412,2,FALSE))</f>
        <v>44957</v>
      </c>
      <c r="M571" s="63">
        <v>1</v>
      </c>
      <c r="N571" s="276" t="s">
        <v>375</v>
      </c>
      <c r="O571" s="275">
        <f>IF(Salidas!$N571="Particular",VLOOKUP(Salidas!$A571,'PPTO Conservador'!$D$1:$L$26,8,0),IF(Salidas!$N571="Complementario",VLOOKUP(Salidas!$A571,'PPTO Conservador'!$D$1:$L$26,9,FALSE),))</f>
        <v>170000</v>
      </c>
      <c r="P571" s="275">
        <f>Salidas!$M571*Salidas!$I571</f>
        <v>66</v>
      </c>
      <c r="Q571" s="275">
        <f>Salidas!$M571*Salidas!$O571</f>
        <v>170000</v>
      </c>
      <c r="R571" s="276"/>
      <c r="S571" s="64"/>
      <c r="T571" s="64"/>
      <c r="U571" s="64"/>
      <c r="V571" s="64"/>
      <c r="W571" s="64"/>
      <c r="X571" s="64"/>
      <c r="Y571" s="64"/>
      <c r="Z571" s="64"/>
    </row>
    <row r="572" spans="1:26" ht="15.75" customHeight="1">
      <c r="A572" s="57" t="s">
        <v>85</v>
      </c>
      <c r="B572" s="58" t="str">
        <f>IF(ISERROR(VLOOKUP(Salidas!$A572,Inventario!$A$2:$M$21,2,FALSE)),"",VLOOKUP(Salidas!$A572,Inventario!$A$2:$M$21,2,FALSE))</f>
        <v xml:space="preserve">Avaxim 80 </v>
      </c>
      <c r="C572" s="58" t="str">
        <f>IF(ISERROR(VLOOKUP(Salidas!$A572,Inventario!$A$2:$M$21,3,FALSE)),"",VLOOKUP(Salidas!$A572,Inventario!$A$2:$M$21,3,FALSE))</f>
        <v>Hepatitis A niño</v>
      </c>
      <c r="D572" s="59" t="str">
        <f>IF(ISERROR(VLOOKUP(Salidas!$A572,Inventario!$A$2:$M$21,4,FALSE)),"",VLOOKUP(Salidas!$A572,Inventario!$A$2:$M$21,4,FALSE))</f>
        <v>IPS FARALLONES</v>
      </c>
      <c r="E572" s="59" t="str">
        <f>IF(ISERROR(VLOOKUP(Salidas!$A572,Inventario!$A$2:$M$21,5,FALSE)),"",VLOOKUP(Salidas!$A572,Inventario!$A$2:$M$21,5,FALSE))</f>
        <v>Sanofi</v>
      </c>
      <c r="F572" s="60" t="str">
        <f>IF(ISERROR(VLOOKUP(Salidas!$A572,Inventario!$A$2:$M$21,6,FALSE)),"",VLOOKUP(Salidas!$A572,Inventario!$A$2:$M$21,6,FALSE))</f>
        <v>2500</v>
      </c>
      <c r="G572" s="274">
        <f>IF(ISERROR(VLOOKUP(Salidas!$A572,Inventario!$A$2:$M$21,7,FALSE)),,VLOOKUP(Salidas!$A572,Inventario!$A$2:$M$21,7,FALSE))</f>
        <v>1</v>
      </c>
      <c r="H572" s="275">
        <f>IF(ISERROR(VLOOKUP(Salidas!$A572,Inventario!$A$2:$M$21,8,FALSE)),,VLOOKUP(Salidas!$A572,Inventario!$A$2:$M$21,8,FALSE))</f>
        <v>153</v>
      </c>
      <c r="I572" s="275">
        <f>IF(ISERROR(VLOOKUP(Salidas!$A572,Inventario!$A$2:$M$21,9,FALSE)),,VLOOKUP(Salidas!$A572,Inventario!$A$2:$M$21,9,FALSE))</f>
        <v>153</v>
      </c>
      <c r="J572" s="269">
        <v>44697</v>
      </c>
      <c r="K572" s="62" t="s">
        <v>183</v>
      </c>
      <c r="L572" s="270">
        <f>IF(ISERROR(VLOOKUP(Salidas!$K572,Entradas!$H$1:$I$412,2,FALSE)),"",VLOOKUP(Salidas!$K572,Entradas!$H$1:$I$412,2,FALSE))</f>
        <v>44957</v>
      </c>
      <c r="M572" s="63">
        <v>1</v>
      </c>
      <c r="N572" s="276" t="s">
        <v>375</v>
      </c>
      <c r="O572" s="275">
        <f>IF(Salidas!$N572="Particular",VLOOKUP(Salidas!$A572,'PPTO Conservador'!$D$1:$L$26,8,0),IF(Salidas!$N572="Complementario",VLOOKUP(Salidas!$A572,'PPTO Conservador'!$D$1:$L$26,9,FALSE),))</f>
        <v>150000</v>
      </c>
      <c r="P572" s="275">
        <f>Salidas!$M572*Salidas!$I572</f>
        <v>153</v>
      </c>
      <c r="Q572" s="275">
        <f>Salidas!$M572*Salidas!$O572</f>
        <v>150000</v>
      </c>
      <c r="R572" s="276"/>
      <c r="S572" s="64"/>
      <c r="T572" s="64"/>
      <c r="U572" s="64"/>
      <c r="V572" s="64"/>
      <c r="W572" s="64"/>
      <c r="X572" s="64"/>
      <c r="Y572" s="64"/>
      <c r="Z572" s="64"/>
    </row>
    <row r="573" spans="1:26" ht="15.75" customHeight="1">
      <c r="A573" s="57" t="s">
        <v>81</v>
      </c>
      <c r="B573" s="58" t="str">
        <f>IF(ISERROR(VLOOKUP(Salidas!$A573,Inventario!$A$2:$M$21,2,FALSE)),"",VLOOKUP(Salidas!$A573,Inventario!$A$2:$M$21,2,FALSE))</f>
        <v>Stamaril</v>
      </c>
      <c r="C573" s="58" t="str">
        <f>IF(ISERROR(VLOOKUP(Salidas!$A573,Inventario!$A$2:$M$21,3,FALSE)),"",VLOOKUP(Salidas!$A573,Inventario!$A$2:$M$21,3,FALSE))</f>
        <v>Fiebre amarilla</v>
      </c>
      <c r="D573" s="59" t="str">
        <f>IF(ISERROR(VLOOKUP(Salidas!$A573,Inventario!$A$2:$M$21,4,FALSE)),"",VLOOKUP(Salidas!$A573,Inventario!$A$2:$M$21,4,FALSE))</f>
        <v>IPS FARALLONES</v>
      </c>
      <c r="E573" s="59" t="str">
        <f>IF(ISERROR(VLOOKUP(Salidas!$A573,Inventario!$A$2:$M$21,5,FALSE)),"",VLOOKUP(Salidas!$A573,Inventario!$A$2:$M$21,5,FALSE))</f>
        <v>Sanofi</v>
      </c>
      <c r="F573" s="60" t="str">
        <f>IF(ISERROR(VLOOKUP(Salidas!$A573,Inventario!$A$2:$M$21,6,FALSE)),"",VLOOKUP(Salidas!$A573,Inventario!$A$2:$M$21,6,FALSE))</f>
        <v>3000</v>
      </c>
      <c r="G573" s="274">
        <f>IF(ISERROR(VLOOKUP(Salidas!$A573,Inventario!$A$2:$M$21,7,FALSE)),,VLOOKUP(Salidas!$A573,Inventario!$A$2:$M$21,7,FALSE))</f>
        <v>1</v>
      </c>
      <c r="H573" s="275">
        <f>IF(ISERROR(VLOOKUP(Salidas!$A573,Inventario!$A$2:$M$21,8,FALSE)),,VLOOKUP(Salidas!$A573,Inventario!$A$2:$M$21,8,FALSE))</f>
        <v>59</v>
      </c>
      <c r="I573" s="275">
        <f>IF(ISERROR(VLOOKUP(Salidas!$A573,Inventario!$A$2:$M$21,9,FALSE)),,VLOOKUP(Salidas!$A573,Inventario!$A$2:$M$21,9,FALSE))</f>
        <v>59</v>
      </c>
      <c r="J573" s="269">
        <v>44697</v>
      </c>
      <c r="K573" s="62" t="s">
        <v>205</v>
      </c>
      <c r="L573" s="270">
        <f>IF(ISERROR(VLOOKUP(Salidas!$K573,Entradas!$H$1:$I$412,2,FALSE)),"",VLOOKUP(Salidas!$K573,Entradas!$H$1:$I$412,2,FALSE))</f>
        <v>45351</v>
      </c>
      <c r="M573" s="63">
        <v>1</v>
      </c>
      <c r="N573" s="276" t="s">
        <v>375</v>
      </c>
      <c r="O573" s="275">
        <f>IF(Salidas!$N573="Particular",VLOOKUP(Salidas!$A573,'PPTO Conservador'!$D$1:$L$26,8,0),IF(Salidas!$N573="Complementario",VLOOKUP(Salidas!$A573,'PPTO Conservador'!$D$1:$L$26,9,FALSE),))</f>
        <v>110000</v>
      </c>
      <c r="P573" s="275">
        <f>Salidas!$M573*Salidas!$I573</f>
        <v>59</v>
      </c>
      <c r="Q573" s="275">
        <f>Salidas!$M573*Salidas!$O573</f>
        <v>110000</v>
      </c>
      <c r="R573" s="276"/>
      <c r="S573" s="64"/>
      <c r="T573" s="64"/>
      <c r="U573" s="64"/>
      <c r="V573" s="64"/>
      <c r="W573" s="64"/>
      <c r="X573" s="64"/>
      <c r="Y573" s="64"/>
      <c r="Z573" s="64"/>
    </row>
    <row r="574" spans="1:26" ht="15.75" customHeight="1">
      <c r="A574" s="57" t="s">
        <v>93</v>
      </c>
      <c r="B574" s="58" t="str">
        <f>IF(ISERROR(VLOOKUP(Salidas!$A574,Inventario!$A$2:$M$21,2,FALSE)),"",VLOOKUP(Salidas!$A574,Inventario!$A$2:$M$21,2,FALSE))</f>
        <v>Vaxigrip</v>
      </c>
      <c r="C574" s="58" t="str">
        <f>IF(ISERROR(VLOOKUP(Salidas!$A574,Inventario!$A$2:$M$21,3,FALSE)),"",VLOOKUP(Salidas!$A574,Inventario!$A$2:$M$21,3,FALSE))</f>
        <v>Influenza</v>
      </c>
      <c r="D574" s="59" t="str">
        <f>IF(ISERROR(VLOOKUP(Salidas!$A574,Inventario!$A$2:$M$21,4,FALSE)),"",VLOOKUP(Salidas!$A574,Inventario!$A$2:$M$21,4,FALSE))</f>
        <v>IPS FARALLONES</v>
      </c>
      <c r="E574" s="59" t="str">
        <f>IF(ISERROR(VLOOKUP(Salidas!$A574,Inventario!$A$2:$M$21,5,FALSE)),"",VLOOKUP(Salidas!$A574,Inventario!$A$2:$M$21,5,FALSE))</f>
        <v>Sanofi</v>
      </c>
      <c r="F574" s="60" t="str">
        <f>IF(ISERROR(VLOOKUP(Salidas!$A574,Inventario!$A$2:$M$21,6,FALSE)),"",VLOOKUP(Salidas!$A574,Inventario!$A$2:$M$21,6,FALSE))</f>
        <v>2603</v>
      </c>
      <c r="G574" s="274">
        <f>IF(ISERROR(VLOOKUP(Salidas!$A574,Inventario!$A$2:$M$21,7,FALSE)),,VLOOKUP(Salidas!$A574,Inventario!$A$2:$M$21,7,FALSE))</f>
        <v>1</v>
      </c>
      <c r="H574" s="275">
        <f>IF(ISERROR(VLOOKUP(Salidas!$A574,Inventario!$A$2:$M$21,8,FALSE)),,VLOOKUP(Salidas!$A574,Inventario!$A$2:$M$21,8,FALSE))</f>
        <v>31</v>
      </c>
      <c r="I574" s="275">
        <f>IF(ISERROR(VLOOKUP(Salidas!$A574,Inventario!$A$2:$M$21,9,FALSE)),,VLOOKUP(Salidas!$A574,Inventario!$A$2:$M$21,9,FALSE))</f>
        <v>31</v>
      </c>
      <c r="J574" s="269">
        <v>44698</v>
      </c>
      <c r="K574" s="62" t="s">
        <v>202</v>
      </c>
      <c r="L574" s="270">
        <f>IF(ISERROR(VLOOKUP(Salidas!$K574,Entradas!$H$1:$I$412,2,FALSE)),"",VLOOKUP(Salidas!$K574,Entradas!$H$1:$I$412,2,FALSE))</f>
        <v>44926</v>
      </c>
      <c r="M574" s="63">
        <v>1</v>
      </c>
      <c r="N574" s="276" t="s">
        <v>375</v>
      </c>
      <c r="O574" s="275">
        <f>IF(Salidas!$N574="Particular",VLOOKUP(Salidas!$A574,'PPTO Conservador'!$D$1:$L$26,8,0),IF(Salidas!$N574="Complementario",VLOOKUP(Salidas!$A574,'PPTO Conservador'!$D$1:$L$26,9,FALSE),))</f>
        <v>65000</v>
      </c>
      <c r="P574" s="275">
        <f>Salidas!$M574*Salidas!$I574</f>
        <v>31</v>
      </c>
      <c r="Q574" s="275">
        <f>Salidas!$M574*Salidas!$O574</f>
        <v>65000</v>
      </c>
      <c r="R574" s="276"/>
      <c r="S574" s="64"/>
      <c r="T574" s="64"/>
      <c r="U574" s="64"/>
      <c r="V574" s="64"/>
      <c r="W574" s="64"/>
      <c r="X574" s="64"/>
      <c r="Y574" s="64"/>
      <c r="Z574" s="64"/>
    </row>
    <row r="575" spans="1:26" ht="15.75" customHeight="1">
      <c r="A575" s="57" t="s">
        <v>47</v>
      </c>
      <c r="B575" s="58" t="str">
        <f>IF(ISERROR(VLOOKUP(Salidas!$A575,Inventario!$A$2:$M$21,2,FALSE)),"",VLOOKUP(Salidas!$A575,Inventario!$A$2:$M$21,2,FALSE))</f>
        <v>Nimenrix</v>
      </c>
      <c r="C575" s="58" t="str">
        <f>IF(ISERROR(VLOOKUP(Salidas!$A575,Inventario!$A$2:$M$21,3,FALSE)),"",VLOOKUP(Salidas!$A575,Inventario!$A$2:$M$21,3,FALSE))</f>
        <v>Meningococo</v>
      </c>
      <c r="D575" s="59" t="str">
        <f>IF(ISERROR(VLOOKUP(Salidas!$A575,Inventario!$A$2:$M$21,4,FALSE)),"",VLOOKUP(Salidas!$A575,Inventario!$A$2:$M$21,4,FALSE))</f>
        <v>Cobo Medical</v>
      </c>
      <c r="E575" s="59" t="str">
        <f>IF(ISERROR(VLOOKUP(Salidas!$A575,Inventario!$A$2:$M$21,5,FALSE)),"",VLOOKUP(Salidas!$A575,Inventario!$A$2:$M$21,5,FALSE))</f>
        <v>Pfizer</v>
      </c>
      <c r="F575" s="60" t="str">
        <f>IF(ISERROR(VLOOKUP(Salidas!$A575,Inventario!$A$2:$M$21,6,FALSE)),"",VLOOKUP(Salidas!$A575,Inventario!$A$2:$M$21,6,FALSE))</f>
        <v>3904</v>
      </c>
      <c r="G575" s="274">
        <f>IF(ISERROR(VLOOKUP(Salidas!$A575,Inventario!$A$2:$M$21,7,FALSE)),,VLOOKUP(Salidas!$A575,Inventario!$A$2:$M$21,7,FALSE))</f>
        <v>1</v>
      </c>
      <c r="H575" s="275">
        <f>IF(ISERROR(VLOOKUP(Salidas!$A575,Inventario!$A$2:$M$21,8,FALSE)),,VLOOKUP(Salidas!$A575,Inventario!$A$2:$M$21,8,FALSE))</f>
        <v>427</v>
      </c>
      <c r="I575" s="275">
        <f>IF(ISERROR(VLOOKUP(Salidas!$A575,Inventario!$A$2:$M$21,9,FALSE)),,VLOOKUP(Salidas!$A575,Inventario!$A$2:$M$21,9,FALSE))</f>
        <v>427</v>
      </c>
      <c r="J575" s="269">
        <v>44698</v>
      </c>
      <c r="K575" s="62" t="s">
        <v>173</v>
      </c>
      <c r="L575" s="270">
        <f>IF(ISERROR(VLOOKUP(Salidas!$K575,Entradas!$H$1:$I$412,2,FALSE)),"",VLOOKUP(Salidas!$K575,Entradas!$H$1:$I$412,2,FALSE))</f>
        <v>45077</v>
      </c>
      <c r="M575" s="63">
        <v>1</v>
      </c>
      <c r="N575" s="276" t="s">
        <v>375</v>
      </c>
      <c r="O575" s="275">
        <f>IF(Salidas!$N575="Particular",VLOOKUP(Salidas!$A575,'PPTO Conservador'!$D$1:$L$26,8,0),IF(Salidas!$N575="Complementario",VLOOKUP(Salidas!$A575,'PPTO Conservador'!$D$1:$L$26,9,FALSE),))</f>
        <v>200000</v>
      </c>
      <c r="P575" s="275">
        <f>Salidas!$M575*Salidas!$I575</f>
        <v>427</v>
      </c>
      <c r="Q575" s="275">
        <f>Salidas!$M575*Salidas!$O575</f>
        <v>200000</v>
      </c>
      <c r="R575" s="276"/>
      <c r="S575" s="64"/>
      <c r="T575" s="64"/>
      <c r="U575" s="64"/>
      <c r="V575" s="64"/>
      <c r="W575" s="64"/>
      <c r="X575" s="64"/>
      <c r="Y575" s="64"/>
      <c r="Z575" s="64"/>
    </row>
    <row r="576" spans="1:26" ht="15.75" customHeight="1">
      <c r="A576" s="57" t="s">
        <v>85</v>
      </c>
      <c r="B576" s="58" t="str">
        <f>IF(ISERROR(VLOOKUP(Salidas!$A576,Inventario!$A$2:$M$21,2,FALSE)),"",VLOOKUP(Salidas!$A576,Inventario!$A$2:$M$21,2,FALSE))</f>
        <v xml:space="preserve">Avaxim 80 </v>
      </c>
      <c r="C576" s="58" t="str">
        <f>IF(ISERROR(VLOOKUP(Salidas!$A576,Inventario!$A$2:$M$21,3,FALSE)),"",VLOOKUP(Salidas!$A576,Inventario!$A$2:$M$21,3,FALSE))</f>
        <v>Hepatitis A niño</v>
      </c>
      <c r="D576" s="59" t="str">
        <f>IF(ISERROR(VLOOKUP(Salidas!$A576,Inventario!$A$2:$M$21,4,FALSE)),"",VLOOKUP(Salidas!$A576,Inventario!$A$2:$M$21,4,FALSE))</f>
        <v>IPS FARALLONES</v>
      </c>
      <c r="E576" s="59" t="str">
        <f>IF(ISERROR(VLOOKUP(Salidas!$A576,Inventario!$A$2:$M$21,5,FALSE)),"",VLOOKUP(Salidas!$A576,Inventario!$A$2:$M$21,5,FALSE))</f>
        <v>Sanofi</v>
      </c>
      <c r="F576" s="60" t="str">
        <f>IF(ISERROR(VLOOKUP(Salidas!$A576,Inventario!$A$2:$M$21,6,FALSE)),"",VLOOKUP(Salidas!$A576,Inventario!$A$2:$M$21,6,FALSE))</f>
        <v>2500</v>
      </c>
      <c r="G576" s="274">
        <f>IF(ISERROR(VLOOKUP(Salidas!$A576,Inventario!$A$2:$M$21,7,FALSE)),,VLOOKUP(Salidas!$A576,Inventario!$A$2:$M$21,7,FALSE))</f>
        <v>1</v>
      </c>
      <c r="H576" s="275">
        <f>IF(ISERROR(VLOOKUP(Salidas!$A576,Inventario!$A$2:$M$21,8,FALSE)),,VLOOKUP(Salidas!$A576,Inventario!$A$2:$M$21,8,FALSE))</f>
        <v>153</v>
      </c>
      <c r="I576" s="275">
        <f>IF(ISERROR(VLOOKUP(Salidas!$A576,Inventario!$A$2:$M$21,9,FALSE)),,VLOOKUP(Salidas!$A576,Inventario!$A$2:$M$21,9,FALSE))</f>
        <v>153</v>
      </c>
      <c r="J576" s="269">
        <v>44698</v>
      </c>
      <c r="K576" s="62" t="s">
        <v>183</v>
      </c>
      <c r="L576" s="270">
        <f>IF(ISERROR(VLOOKUP(Salidas!$K576,Entradas!$H$1:$I$412,2,FALSE)),"",VLOOKUP(Salidas!$K576,Entradas!$H$1:$I$412,2,FALSE))</f>
        <v>44957</v>
      </c>
      <c r="M576" s="63">
        <v>1</v>
      </c>
      <c r="N576" s="276" t="s">
        <v>375</v>
      </c>
      <c r="O576" s="275">
        <f>IF(Salidas!$N576="Particular",VLOOKUP(Salidas!$A576,'PPTO Conservador'!$D$1:$L$26,8,0),IF(Salidas!$N576="Complementario",VLOOKUP(Salidas!$A576,'PPTO Conservador'!$D$1:$L$26,9,FALSE),))</f>
        <v>150000</v>
      </c>
      <c r="P576" s="275">
        <f>Salidas!$M576*Salidas!$I576</f>
        <v>153</v>
      </c>
      <c r="Q576" s="275">
        <f>Salidas!$M576*Salidas!$O576</f>
        <v>150000</v>
      </c>
      <c r="R576" s="276"/>
      <c r="S576" s="64"/>
      <c r="T576" s="64"/>
      <c r="U576" s="64"/>
      <c r="V576" s="64"/>
      <c r="W576" s="64"/>
      <c r="X576" s="64"/>
      <c r="Y576" s="64"/>
      <c r="Z576" s="64"/>
    </row>
    <row r="577" spans="1:26" ht="15.75" customHeight="1">
      <c r="A577" s="57" t="s">
        <v>54</v>
      </c>
      <c r="B577" s="58" t="str">
        <f>IF(ISERROR(VLOOKUP(Salidas!$A577,Inventario!$A$2:$M$21,2,FALSE)),"",VLOOKUP(Salidas!$A577,Inventario!$A$2:$M$21,2,FALSE))</f>
        <v>Prevenar</v>
      </c>
      <c r="C577" s="58" t="str">
        <f>IF(ISERROR(VLOOKUP(Salidas!$A577,Inventario!$A$2:$M$21,3,FALSE)),"",VLOOKUP(Salidas!$A577,Inventario!$A$2:$M$21,3,FALSE))</f>
        <v>Neumococo 13V</v>
      </c>
      <c r="D577" s="59" t="str">
        <f>IF(ISERROR(VLOOKUP(Salidas!$A577,Inventario!$A$2:$M$21,4,FALSE)),"",VLOOKUP(Salidas!$A577,Inventario!$A$2:$M$21,4,FALSE))</f>
        <v>Cobo Medical</v>
      </c>
      <c r="E577" s="59" t="str">
        <f>IF(ISERROR(VLOOKUP(Salidas!$A577,Inventario!$A$2:$M$21,5,FALSE)),"",VLOOKUP(Salidas!$A577,Inventario!$A$2:$M$21,5,FALSE))</f>
        <v>Pfizer</v>
      </c>
      <c r="F577" s="60" t="str">
        <f>IF(ISERROR(VLOOKUP(Salidas!$A577,Inventario!$A$2:$M$21,6,FALSE)),"",VLOOKUP(Salidas!$A577,Inventario!$A$2:$M$21,6,FALSE))</f>
        <v>2156</v>
      </c>
      <c r="G577" s="274">
        <f>IF(ISERROR(VLOOKUP(Salidas!$A577,Inventario!$A$2:$M$21,7,FALSE)),,VLOOKUP(Salidas!$A577,Inventario!$A$2:$M$21,7,FALSE))</f>
        <v>1</v>
      </c>
      <c r="H577" s="275">
        <f>IF(ISERROR(VLOOKUP(Salidas!$A577,Inventario!$A$2:$M$21,8,FALSE)),,VLOOKUP(Salidas!$A577,Inventario!$A$2:$M$21,8,FALSE))</f>
        <v>257</v>
      </c>
      <c r="I577" s="275">
        <f>IF(ISERROR(VLOOKUP(Salidas!$A577,Inventario!$A$2:$M$21,9,FALSE)),,VLOOKUP(Salidas!$A577,Inventario!$A$2:$M$21,9,FALSE))</f>
        <v>257</v>
      </c>
      <c r="J577" s="269">
        <v>44699</v>
      </c>
      <c r="K577" s="62" t="s">
        <v>192</v>
      </c>
      <c r="L577" s="270">
        <f>IF(ISERROR(VLOOKUP(Salidas!$K577,Entradas!$H$1:$I$412,2,FALSE)),"",VLOOKUP(Salidas!$K577,Entradas!$H$1:$I$412,2,FALSE))</f>
        <v>45199</v>
      </c>
      <c r="M577" s="63">
        <v>1</v>
      </c>
      <c r="N577" s="276" t="s">
        <v>375</v>
      </c>
      <c r="O577" s="275">
        <f>IF(Salidas!$N577="Particular",VLOOKUP(Salidas!$A577,'PPTO Conservador'!$D$1:$L$26,8,0),IF(Salidas!$N577="Complementario",VLOOKUP(Salidas!$A577,'PPTO Conservador'!$D$1:$L$26,9,FALSE),))</f>
        <v>235000</v>
      </c>
      <c r="P577" s="275">
        <f>Salidas!$M577*Salidas!$I577</f>
        <v>257</v>
      </c>
      <c r="Q577" s="275">
        <f>Salidas!$M577*Salidas!$O577</f>
        <v>235000</v>
      </c>
      <c r="R577" s="276"/>
      <c r="S577" s="64"/>
      <c r="T577" s="64"/>
      <c r="U577" s="64"/>
      <c r="V577" s="64"/>
      <c r="W577" s="64"/>
      <c r="X577" s="64"/>
      <c r="Y577" s="64"/>
      <c r="Z577" s="64"/>
    </row>
    <row r="578" spans="1:26" ht="15.75" customHeight="1">
      <c r="A578" s="57" t="s">
        <v>93</v>
      </c>
      <c r="B578" s="58" t="str">
        <f>IF(ISERROR(VLOOKUP(Salidas!$A578,Inventario!$A$2:$M$21,2,FALSE)),"",VLOOKUP(Salidas!$A578,Inventario!$A$2:$M$21,2,FALSE))</f>
        <v>Vaxigrip</v>
      </c>
      <c r="C578" s="58" t="str">
        <f>IF(ISERROR(VLOOKUP(Salidas!$A578,Inventario!$A$2:$M$21,3,FALSE)),"",VLOOKUP(Salidas!$A578,Inventario!$A$2:$M$21,3,FALSE))</f>
        <v>Influenza</v>
      </c>
      <c r="D578" s="59" t="str">
        <f>IF(ISERROR(VLOOKUP(Salidas!$A578,Inventario!$A$2:$M$21,4,FALSE)),"",VLOOKUP(Salidas!$A578,Inventario!$A$2:$M$21,4,FALSE))</f>
        <v>IPS FARALLONES</v>
      </c>
      <c r="E578" s="59" t="str">
        <f>IF(ISERROR(VLOOKUP(Salidas!$A578,Inventario!$A$2:$M$21,5,FALSE)),"",VLOOKUP(Salidas!$A578,Inventario!$A$2:$M$21,5,FALSE))</f>
        <v>Sanofi</v>
      </c>
      <c r="F578" s="60" t="str">
        <f>IF(ISERROR(VLOOKUP(Salidas!$A578,Inventario!$A$2:$M$21,6,FALSE)),"",VLOOKUP(Salidas!$A578,Inventario!$A$2:$M$21,6,FALSE))</f>
        <v>2603</v>
      </c>
      <c r="G578" s="274">
        <f>IF(ISERROR(VLOOKUP(Salidas!$A578,Inventario!$A$2:$M$21,7,FALSE)),,VLOOKUP(Salidas!$A578,Inventario!$A$2:$M$21,7,FALSE))</f>
        <v>1</v>
      </c>
      <c r="H578" s="275">
        <f>IF(ISERROR(VLOOKUP(Salidas!$A578,Inventario!$A$2:$M$21,8,FALSE)),,VLOOKUP(Salidas!$A578,Inventario!$A$2:$M$21,8,FALSE))</f>
        <v>31</v>
      </c>
      <c r="I578" s="275">
        <f>IF(ISERROR(VLOOKUP(Salidas!$A578,Inventario!$A$2:$M$21,9,FALSE)),,VLOOKUP(Salidas!$A578,Inventario!$A$2:$M$21,9,FALSE))</f>
        <v>31</v>
      </c>
      <c r="J578" s="269">
        <v>44699</v>
      </c>
      <c r="K578" s="62" t="s">
        <v>202</v>
      </c>
      <c r="L578" s="270">
        <f>IF(ISERROR(VLOOKUP(Salidas!$K578,Entradas!$H$1:$I$412,2,FALSE)),"",VLOOKUP(Salidas!$K578,Entradas!$H$1:$I$412,2,FALSE))</f>
        <v>44926</v>
      </c>
      <c r="M578" s="63">
        <v>1</v>
      </c>
      <c r="N578" s="276" t="s">
        <v>375</v>
      </c>
      <c r="O578" s="275">
        <f>IF(Salidas!$N578="Particular",VLOOKUP(Salidas!$A578,'PPTO Conservador'!$D$1:$L$26,8,0),IF(Salidas!$N578="Complementario",VLOOKUP(Salidas!$A578,'PPTO Conservador'!$D$1:$L$26,9,FALSE),))</f>
        <v>65000</v>
      </c>
      <c r="P578" s="275">
        <f>Salidas!$M578*Salidas!$I578</f>
        <v>31</v>
      </c>
      <c r="Q578" s="275">
        <f>Salidas!$M578*Salidas!$O578</f>
        <v>65000</v>
      </c>
      <c r="R578" s="276"/>
      <c r="S578" s="64"/>
      <c r="T578" s="64"/>
      <c r="U578" s="64"/>
      <c r="V578" s="64"/>
      <c r="W578" s="64"/>
      <c r="X578" s="64"/>
      <c r="Y578" s="64"/>
      <c r="Z578" s="64"/>
    </row>
    <row r="579" spans="1:26" ht="15.75" customHeight="1">
      <c r="A579" s="57" t="s">
        <v>112</v>
      </c>
      <c r="B579" s="58" t="str">
        <f>IF(ISERROR(VLOOKUP(Salidas!$A579,Inventario!$A$2:$M$21,2,FALSE)),"",VLOOKUP(Salidas!$A579,Inventario!$A$2:$M$21,2,FALSE))</f>
        <v>Infanrixhexa</v>
      </c>
      <c r="C579" s="58" t="str">
        <f>IF(ISERROR(VLOOKUP(Salidas!$A579,Inventario!$A$2:$M$21,3,FALSE)),"",VLOOKUP(Salidas!$A579,Inventario!$A$2:$M$21,3,FALSE))</f>
        <v>DPAT + VPI + HIB + HB</v>
      </c>
      <c r="D579" s="59" t="str">
        <f>IF(ISERROR(VLOOKUP(Salidas!$A579,Inventario!$A$2:$M$21,4,FALSE)),"",VLOOKUP(Salidas!$A579,Inventario!$A$2:$M$21,4,FALSE))</f>
        <v>IPS FARALLONES</v>
      </c>
      <c r="E579" s="59" t="str">
        <f>IF(ISERROR(VLOOKUP(Salidas!$A579,Inventario!$A$2:$M$21,5,FALSE)),"",VLOOKUP(Salidas!$A579,Inventario!$A$2:$M$21,5,FALSE))</f>
        <v>Glaxo</v>
      </c>
      <c r="F579" s="60" t="str">
        <f>IF(ISERROR(VLOOKUP(Salidas!$A579,Inventario!$A$2:$M$21,6,FALSE)),"",VLOOKUP(Salidas!$A579,Inventario!$A$2:$M$21,6,FALSE))</f>
        <v>800</v>
      </c>
      <c r="G579" s="274">
        <f>IF(ISERROR(VLOOKUP(Salidas!$A579,Inventario!$A$2:$M$21,7,FALSE)),,VLOOKUP(Salidas!$A579,Inventario!$A$2:$M$21,7,FALSE))</f>
        <v>1</v>
      </c>
      <c r="H579" s="275">
        <f>IF(ISERROR(VLOOKUP(Salidas!$A579,Inventario!$A$2:$M$21,8,FALSE)),,VLOOKUP(Salidas!$A579,Inventario!$A$2:$M$21,8,FALSE))</f>
        <v>0</v>
      </c>
      <c r="I579" s="275">
        <f>IF(ISERROR(VLOOKUP(Salidas!$A579,Inventario!$A$2:$M$21,9,FALSE)),,VLOOKUP(Salidas!$A579,Inventario!$A$2:$M$21,9,FALSE))</f>
        <v>0</v>
      </c>
      <c r="J579" s="269">
        <v>44699</v>
      </c>
      <c r="K579" s="62" t="s">
        <v>204</v>
      </c>
      <c r="L579" s="270">
        <f>IF(ISERROR(VLOOKUP(Salidas!$K579,Entradas!$H$1:$I$412,2,FALSE)),"",VLOOKUP(Salidas!$K579,Entradas!$H$1:$I$412,2,FALSE))</f>
        <v>45382</v>
      </c>
      <c r="M579" s="63">
        <v>1</v>
      </c>
      <c r="N579" s="276" t="s">
        <v>375</v>
      </c>
      <c r="O579" s="275">
        <f>IF(Salidas!$N579="Particular",VLOOKUP(Salidas!$A579,'PPTO Conservador'!$D$1:$L$26,8,0),IF(Salidas!$N579="Complementario",VLOOKUP(Salidas!$A579,'PPTO Conservador'!$D$1:$L$26,9,FALSE),))</f>
        <v>220000</v>
      </c>
      <c r="P579" s="275">
        <f>Salidas!$M579*Salidas!$I579</f>
        <v>0</v>
      </c>
      <c r="Q579" s="275">
        <f>Salidas!$M579*Salidas!$O579</f>
        <v>220000</v>
      </c>
      <c r="R579" s="276"/>
      <c r="S579" s="64"/>
      <c r="T579" s="64"/>
      <c r="U579" s="64"/>
      <c r="V579" s="64"/>
      <c r="W579" s="64"/>
      <c r="X579" s="64"/>
      <c r="Y579" s="64"/>
      <c r="Z579" s="64"/>
    </row>
    <row r="580" spans="1:26" ht="15.75" customHeight="1">
      <c r="A580" s="57" t="s">
        <v>96</v>
      </c>
      <c r="B580" s="58" t="str">
        <f>IF(ISERROR(VLOOKUP(Salidas!$A580,Inventario!$A$2:$M$21,2,FALSE)),"",VLOOKUP(Salidas!$A580,Inventario!$A$2:$M$21,2,FALSE))</f>
        <v>Rotateq</v>
      </c>
      <c r="C580" s="58" t="str">
        <f>IF(ISERROR(VLOOKUP(Salidas!$A580,Inventario!$A$2:$M$21,3,FALSE)),"",VLOOKUP(Salidas!$A580,Inventario!$A$2:$M$21,3,FALSE))</f>
        <v>Rotavirus Vivo Atenuado</v>
      </c>
      <c r="D580" s="59" t="str">
        <f>IF(ISERROR(VLOOKUP(Salidas!$A580,Inventario!$A$2:$M$21,4,FALSE)),"",VLOOKUP(Salidas!$A580,Inventario!$A$2:$M$21,4,FALSE))</f>
        <v>IPS FARALLONES</v>
      </c>
      <c r="E580" s="59" t="str">
        <f>IF(ISERROR(VLOOKUP(Salidas!$A580,Inventario!$A$2:$M$21,5,FALSE)),"",VLOOKUP(Salidas!$A580,Inventario!$A$2:$M$21,5,FALSE))</f>
        <v>Merck</v>
      </c>
      <c r="F580" s="60" t="str">
        <f>IF(ISERROR(VLOOKUP(Salidas!$A580,Inventario!$A$2:$M$21,6,FALSE)),"",VLOOKUP(Salidas!$A580,Inventario!$A$2:$M$21,6,FALSE))</f>
        <v>1800</v>
      </c>
      <c r="G580" s="274">
        <f>IF(ISERROR(VLOOKUP(Salidas!$A580,Inventario!$A$2:$M$21,7,FALSE)),,VLOOKUP(Salidas!$A580,Inventario!$A$2:$M$21,7,FALSE))</f>
        <v>1</v>
      </c>
      <c r="H580" s="275">
        <f>IF(ISERROR(VLOOKUP(Salidas!$A580,Inventario!$A$2:$M$21,8,FALSE)),,VLOOKUP(Salidas!$A580,Inventario!$A$2:$M$21,8,FALSE))</f>
        <v>109</v>
      </c>
      <c r="I580" s="275">
        <f>IF(ISERROR(VLOOKUP(Salidas!$A580,Inventario!$A$2:$M$21,9,FALSE)),,VLOOKUP(Salidas!$A580,Inventario!$A$2:$M$21,9,FALSE))</f>
        <v>109</v>
      </c>
      <c r="J580" s="269">
        <v>44699</v>
      </c>
      <c r="K580" s="62" t="s">
        <v>194</v>
      </c>
      <c r="L580" s="270">
        <f>IF(ISERROR(VLOOKUP(Salidas!$K580,Entradas!$H$1:$I$412,2,FALSE)),"",VLOOKUP(Salidas!$K580,Entradas!$H$1:$I$412,2,FALSE))</f>
        <v>45060</v>
      </c>
      <c r="M580" s="63">
        <v>1</v>
      </c>
      <c r="N580" s="276" t="s">
        <v>375</v>
      </c>
      <c r="O580" s="275">
        <f>IF(Salidas!$N580="Particular",VLOOKUP(Salidas!$A580,'PPTO Conservador'!$D$1:$L$26,8,0),IF(Salidas!$N580="Complementario",VLOOKUP(Salidas!$A580,'PPTO Conservador'!$D$1:$L$26,9,FALSE),))</f>
        <v>210000</v>
      </c>
      <c r="P580" s="275">
        <f>Salidas!$M580*Salidas!$I580</f>
        <v>109</v>
      </c>
      <c r="Q580" s="275">
        <f>Salidas!$M580*Salidas!$O580</f>
        <v>210000</v>
      </c>
      <c r="R580" s="276"/>
      <c r="S580" s="64"/>
      <c r="T580" s="64"/>
      <c r="U580" s="64"/>
      <c r="V580" s="64"/>
      <c r="W580" s="64"/>
      <c r="X580" s="64"/>
      <c r="Y580" s="64"/>
      <c r="Z580" s="64"/>
    </row>
    <row r="581" spans="1:26" ht="15.75" customHeight="1">
      <c r="A581" s="57" t="s">
        <v>54</v>
      </c>
      <c r="B581" s="58" t="str">
        <f>IF(ISERROR(VLOOKUP(Salidas!$A581,Inventario!$A$2:$M$21,2,FALSE)),"",VLOOKUP(Salidas!$A581,Inventario!$A$2:$M$21,2,FALSE))</f>
        <v>Prevenar</v>
      </c>
      <c r="C581" s="58" t="str">
        <f>IF(ISERROR(VLOOKUP(Salidas!$A581,Inventario!$A$2:$M$21,3,FALSE)),"",VLOOKUP(Salidas!$A581,Inventario!$A$2:$M$21,3,FALSE))</f>
        <v>Neumococo 13V</v>
      </c>
      <c r="D581" s="59" t="str">
        <f>IF(ISERROR(VLOOKUP(Salidas!$A581,Inventario!$A$2:$M$21,4,FALSE)),"",VLOOKUP(Salidas!$A581,Inventario!$A$2:$M$21,4,FALSE))</f>
        <v>Cobo Medical</v>
      </c>
      <c r="E581" s="59" t="str">
        <f>IF(ISERROR(VLOOKUP(Salidas!$A581,Inventario!$A$2:$M$21,5,FALSE)),"",VLOOKUP(Salidas!$A581,Inventario!$A$2:$M$21,5,FALSE))</f>
        <v>Pfizer</v>
      </c>
      <c r="F581" s="60" t="str">
        <f>IF(ISERROR(VLOOKUP(Salidas!$A581,Inventario!$A$2:$M$21,6,FALSE)),"",VLOOKUP(Salidas!$A581,Inventario!$A$2:$M$21,6,FALSE))</f>
        <v>2156</v>
      </c>
      <c r="G581" s="274">
        <f>IF(ISERROR(VLOOKUP(Salidas!$A581,Inventario!$A$2:$M$21,7,FALSE)),,VLOOKUP(Salidas!$A581,Inventario!$A$2:$M$21,7,FALSE))</f>
        <v>1</v>
      </c>
      <c r="H581" s="275">
        <f>IF(ISERROR(VLOOKUP(Salidas!$A581,Inventario!$A$2:$M$21,8,FALSE)),,VLOOKUP(Salidas!$A581,Inventario!$A$2:$M$21,8,FALSE))</f>
        <v>257</v>
      </c>
      <c r="I581" s="275">
        <f>IF(ISERROR(VLOOKUP(Salidas!$A581,Inventario!$A$2:$M$21,9,FALSE)),,VLOOKUP(Salidas!$A581,Inventario!$A$2:$M$21,9,FALSE))</f>
        <v>257</v>
      </c>
      <c r="J581" s="269">
        <v>44699</v>
      </c>
      <c r="K581" s="62" t="s">
        <v>192</v>
      </c>
      <c r="L581" s="270">
        <f>IF(ISERROR(VLOOKUP(Salidas!$K581,Entradas!$H$1:$I$412,2,FALSE)),"",VLOOKUP(Salidas!$K581,Entradas!$H$1:$I$412,2,FALSE))</f>
        <v>45199</v>
      </c>
      <c r="M581" s="63">
        <v>1</v>
      </c>
      <c r="N581" s="276" t="s">
        <v>375</v>
      </c>
      <c r="O581" s="275">
        <f>IF(Salidas!$N581="Particular",VLOOKUP(Salidas!$A581,'PPTO Conservador'!$D$1:$L$26,8,0),IF(Salidas!$N581="Complementario",VLOOKUP(Salidas!$A581,'PPTO Conservador'!$D$1:$L$26,9,FALSE),))</f>
        <v>235000</v>
      </c>
      <c r="P581" s="275">
        <f>Salidas!$M581*Salidas!$I581</f>
        <v>257</v>
      </c>
      <c r="Q581" s="275">
        <f>Salidas!$M581*Salidas!$O581</f>
        <v>235000</v>
      </c>
      <c r="R581" s="276"/>
      <c r="S581" s="64"/>
      <c r="T581" s="64"/>
      <c r="U581" s="64"/>
      <c r="V581" s="64"/>
      <c r="W581" s="64"/>
      <c r="X581" s="64"/>
      <c r="Y581" s="64"/>
      <c r="Z581" s="64"/>
    </row>
    <row r="582" spans="1:26" ht="15.75" customHeight="1">
      <c r="A582" s="57" t="s">
        <v>93</v>
      </c>
      <c r="B582" s="58" t="str">
        <f>IF(ISERROR(VLOOKUP(Salidas!$A582,Inventario!$A$2:$M$21,2,FALSE)),"",VLOOKUP(Salidas!$A582,Inventario!$A$2:$M$21,2,FALSE))</f>
        <v>Vaxigrip</v>
      </c>
      <c r="C582" s="58" t="str">
        <f>IF(ISERROR(VLOOKUP(Salidas!$A582,Inventario!$A$2:$M$21,3,FALSE)),"",VLOOKUP(Salidas!$A582,Inventario!$A$2:$M$21,3,FALSE))</f>
        <v>Influenza</v>
      </c>
      <c r="D582" s="59" t="str">
        <f>IF(ISERROR(VLOOKUP(Salidas!$A582,Inventario!$A$2:$M$21,4,FALSE)),"",VLOOKUP(Salidas!$A582,Inventario!$A$2:$M$21,4,FALSE))</f>
        <v>IPS FARALLONES</v>
      </c>
      <c r="E582" s="59" t="str">
        <f>IF(ISERROR(VLOOKUP(Salidas!$A582,Inventario!$A$2:$M$21,5,FALSE)),"",VLOOKUP(Salidas!$A582,Inventario!$A$2:$M$21,5,FALSE))</f>
        <v>Sanofi</v>
      </c>
      <c r="F582" s="60" t="str">
        <f>IF(ISERROR(VLOOKUP(Salidas!$A582,Inventario!$A$2:$M$21,6,FALSE)),"",VLOOKUP(Salidas!$A582,Inventario!$A$2:$M$21,6,FALSE))</f>
        <v>2603</v>
      </c>
      <c r="G582" s="274">
        <f>IF(ISERROR(VLOOKUP(Salidas!$A582,Inventario!$A$2:$M$21,7,FALSE)),,VLOOKUP(Salidas!$A582,Inventario!$A$2:$M$21,7,FALSE))</f>
        <v>1</v>
      </c>
      <c r="H582" s="275">
        <f>IF(ISERROR(VLOOKUP(Salidas!$A582,Inventario!$A$2:$M$21,8,FALSE)),,VLOOKUP(Salidas!$A582,Inventario!$A$2:$M$21,8,FALSE))</f>
        <v>31</v>
      </c>
      <c r="I582" s="275">
        <f>IF(ISERROR(VLOOKUP(Salidas!$A582,Inventario!$A$2:$M$21,9,FALSE)),,VLOOKUP(Salidas!$A582,Inventario!$A$2:$M$21,9,FALSE))</f>
        <v>31</v>
      </c>
      <c r="J582" s="269">
        <v>44699</v>
      </c>
      <c r="K582" s="62" t="s">
        <v>201</v>
      </c>
      <c r="L582" s="270">
        <f>IF(ISERROR(VLOOKUP(Salidas!$K582,Entradas!$H$1:$I$412,2,FALSE)),"",VLOOKUP(Salidas!$K582,Entradas!$H$1:$I$412,2,FALSE))</f>
        <v>44926</v>
      </c>
      <c r="M582" s="63">
        <v>1</v>
      </c>
      <c r="N582" s="276" t="s">
        <v>1928</v>
      </c>
      <c r="O582" s="275">
        <f>IF(Salidas!$N582="Particular",VLOOKUP(Salidas!$A582,'PPTO Conservador'!$D$1:$L$26,8,0),IF(Salidas!$N582="Complementario",VLOOKUP(Salidas!$A582,'PPTO Conservador'!$D$1:$L$26,9,FALSE),))</f>
        <v>60000</v>
      </c>
      <c r="P582" s="275">
        <f>Salidas!$M582*Salidas!$I582</f>
        <v>31</v>
      </c>
      <c r="Q582" s="275">
        <f>Salidas!$M582*Salidas!$O582</f>
        <v>60000</v>
      </c>
      <c r="R582" s="276"/>
      <c r="S582" s="64"/>
      <c r="T582" s="64"/>
      <c r="U582" s="64"/>
      <c r="V582" s="64"/>
      <c r="W582" s="64"/>
      <c r="X582" s="64"/>
      <c r="Y582" s="64"/>
      <c r="Z582" s="64"/>
    </row>
    <row r="583" spans="1:26" ht="15.75" customHeight="1">
      <c r="A583" s="57" t="s">
        <v>47</v>
      </c>
      <c r="B583" s="58" t="str">
        <f>IF(ISERROR(VLOOKUP(Salidas!$A583,Inventario!$A$2:$M$21,2,FALSE)),"",VLOOKUP(Salidas!$A583,Inventario!$A$2:$M$21,2,FALSE))</f>
        <v>Nimenrix</v>
      </c>
      <c r="C583" s="58" t="str">
        <f>IF(ISERROR(VLOOKUP(Salidas!$A583,Inventario!$A$2:$M$21,3,FALSE)),"",VLOOKUP(Salidas!$A583,Inventario!$A$2:$M$21,3,FALSE))</f>
        <v>Meningococo</v>
      </c>
      <c r="D583" s="59" t="str">
        <f>IF(ISERROR(VLOOKUP(Salidas!$A583,Inventario!$A$2:$M$21,4,FALSE)),"",VLOOKUP(Salidas!$A583,Inventario!$A$2:$M$21,4,FALSE))</f>
        <v>Cobo Medical</v>
      </c>
      <c r="E583" s="59" t="str">
        <f>IF(ISERROR(VLOOKUP(Salidas!$A583,Inventario!$A$2:$M$21,5,FALSE)),"",VLOOKUP(Salidas!$A583,Inventario!$A$2:$M$21,5,FALSE))</f>
        <v>Pfizer</v>
      </c>
      <c r="F583" s="60" t="str">
        <f>IF(ISERROR(VLOOKUP(Salidas!$A583,Inventario!$A$2:$M$21,6,FALSE)),"",VLOOKUP(Salidas!$A583,Inventario!$A$2:$M$21,6,FALSE))</f>
        <v>3904</v>
      </c>
      <c r="G583" s="274">
        <f>IF(ISERROR(VLOOKUP(Salidas!$A583,Inventario!$A$2:$M$21,7,FALSE)),,VLOOKUP(Salidas!$A583,Inventario!$A$2:$M$21,7,FALSE))</f>
        <v>1</v>
      </c>
      <c r="H583" s="275">
        <f>IF(ISERROR(VLOOKUP(Salidas!$A583,Inventario!$A$2:$M$21,8,FALSE)),,VLOOKUP(Salidas!$A583,Inventario!$A$2:$M$21,8,FALSE))</f>
        <v>427</v>
      </c>
      <c r="I583" s="275">
        <f>IF(ISERROR(VLOOKUP(Salidas!$A583,Inventario!$A$2:$M$21,9,FALSE)),,VLOOKUP(Salidas!$A583,Inventario!$A$2:$M$21,9,FALSE))</f>
        <v>427</v>
      </c>
      <c r="J583" s="269">
        <v>44699</v>
      </c>
      <c r="K583" s="62" t="s">
        <v>173</v>
      </c>
      <c r="L583" s="270">
        <f>IF(ISERROR(VLOOKUP(Salidas!$K583,Entradas!$H$1:$I$412,2,FALSE)),"",VLOOKUP(Salidas!$K583,Entradas!$H$1:$I$412,2,FALSE))</f>
        <v>45077</v>
      </c>
      <c r="M583" s="63">
        <v>1</v>
      </c>
      <c r="N583" s="276" t="s">
        <v>1928</v>
      </c>
      <c r="O583" s="275">
        <f>IF(Salidas!$N583="Particular",VLOOKUP(Salidas!$A583,'PPTO Conservador'!$D$1:$L$26,8,0),IF(Salidas!$N583="Complementario",VLOOKUP(Salidas!$A583,'PPTO Conservador'!$D$1:$L$26,9,FALSE),))</f>
        <v>170000</v>
      </c>
      <c r="P583" s="275">
        <f>Salidas!$M583*Salidas!$I583</f>
        <v>427</v>
      </c>
      <c r="Q583" s="275">
        <f>Salidas!$M583*Salidas!$O583</f>
        <v>170000</v>
      </c>
      <c r="R583" s="276"/>
      <c r="S583" s="64"/>
      <c r="T583" s="64"/>
      <c r="U583" s="64"/>
      <c r="V583" s="64"/>
      <c r="W583" s="64"/>
      <c r="X583" s="64"/>
      <c r="Y583" s="64"/>
      <c r="Z583" s="64"/>
    </row>
    <row r="584" spans="1:26" ht="15.75" customHeight="1">
      <c r="A584" s="57" t="s">
        <v>77</v>
      </c>
      <c r="B584" s="58" t="str">
        <f>IF(ISERROR(VLOOKUP(Salidas!$A584,Inventario!$A$2:$M$21,2,FALSE)),"",VLOOKUP(Salidas!$A584,Inventario!$A$2:$M$21,2,FALSE))</f>
        <v>Hexaxim</v>
      </c>
      <c r="C584" s="58" t="str">
        <f>IF(ISERROR(VLOOKUP(Salidas!$A584,Inventario!$A$2:$M$21,3,FALSE)),"",VLOOKUP(Salidas!$A584,Inventario!$A$2:$M$21,3,FALSE))</f>
        <v>DPAT + VPI + HIB + HB</v>
      </c>
      <c r="D584" s="59" t="str">
        <f>IF(ISERROR(VLOOKUP(Salidas!$A584,Inventario!$A$2:$M$21,4,FALSE)),"",VLOOKUP(Salidas!$A584,Inventario!$A$2:$M$21,4,FALSE))</f>
        <v>IPS FARALLONES</v>
      </c>
      <c r="E584" s="59" t="str">
        <f>IF(ISERROR(VLOOKUP(Salidas!$A584,Inventario!$A$2:$M$21,5,FALSE)),"",VLOOKUP(Salidas!$A584,Inventario!$A$2:$M$21,5,FALSE))</f>
        <v>Sanofi</v>
      </c>
      <c r="F584" s="60" t="str">
        <f>IF(ISERROR(VLOOKUP(Salidas!$A584,Inventario!$A$2:$M$21,6,FALSE)),"",VLOOKUP(Salidas!$A584,Inventario!$A$2:$M$21,6,FALSE))</f>
        <v>3800</v>
      </c>
      <c r="G584" s="274">
        <f>IF(ISERROR(VLOOKUP(Salidas!$A584,Inventario!$A$2:$M$21,7,FALSE)),,VLOOKUP(Salidas!$A584,Inventario!$A$2:$M$21,7,FALSE))</f>
        <v>1</v>
      </c>
      <c r="H584" s="275">
        <f>IF(ISERROR(VLOOKUP(Salidas!$A584,Inventario!$A$2:$M$21,8,FALSE)),,VLOOKUP(Salidas!$A584,Inventario!$A$2:$M$21,8,FALSE))</f>
        <v>127</v>
      </c>
      <c r="I584" s="275">
        <f>IF(ISERROR(VLOOKUP(Salidas!$A584,Inventario!$A$2:$M$21,9,FALSE)),,VLOOKUP(Salidas!$A584,Inventario!$A$2:$M$21,9,FALSE))</f>
        <v>127</v>
      </c>
      <c r="J584" s="269">
        <v>44700</v>
      </c>
      <c r="K584" s="62" t="s">
        <v>198</v>
      </c>
      <c r="L584" s="270">
        <f>IF(ISERROR(VLOOKUP(Salidas!$K584,Entradas!$H$1:$I$412,2,FALSE)),"",VLOOKUP(Salidas!$K584,Entradas!$H$1:$I$412,2,FALSE))</f>
        <v>45130</v>
      </c>
      <c r="M584" s="63">
        <v>1</v>
      </c>
      <c r="N584" s="276" t="s">
        <v>1928</v>
      </c>
      <c r="O584" s="275">
        <f>IF(Salidas!$N584="Particular",VLOOKUP(Salidas!$A584,'PPTO Conservador'!$D$1:$L$26,8,0),IF(Salidas!$N584="Complementario",VLOOKUP(Salidas!$A584,'PPTO Conservador'!$D$1:$L$26,9,FALSE),))</f>
        <v>210000</v>
      </c>
      <c r="P584" s="275">
        <f>Salidas!$M584*Salidas!$I584</f>
        <v>127</v>
      </c>
      <c r="Q584" s="275">
        <f>Salidas!$M584*Salidas!$O584</f>
        <v>210000</v>
      </c>
      <c r="R584" s="276"/>
      <c r="S584" s="64"/>
      <c r="T584" s="64"/>
      <c r="U584" s="64"/>
      <c r="V584" s="64"/>
      <c r="W584" s="64"/>
      <c r="X584" s="64"/>
      <c r="Y584" s="64"/>
      <c r="Z584" s="64"/>
    </row>
    <row r="585" spans="1:26" ht="15.75" customHeight="1">
      <c r="A585" s="57" t="s">
        <v>54</v>
      </c>
      <c r="B585" s="58" t="str">
        <f>IF(ISERROR(VLOOKUP(Salidas!$A585,Inventario!$A$2:$M$21,2,FALSE)),"",VLOOKUP(Salidas!$A585,Inventario!$A$2:$M$21,2,FALSE))</f>
        <v>Prevenar</v>
      </c>
      <c r="C585" s="58" t="str">
        <f>IF(ISERROR(VLOOKUP(Salidas!$A585,Inventario!$A$2:$M$21,3,FALSE)),"",VLOOKUP(Salidas!$A585,Inventario!$A$2:$M$21,3,FALSE))</f>
        <v>Neumococo 13V</v>
      </c>
      <c r="D585" s="59" t="str">
        <f>IF(ISERROR(VLOOKUP(Salidas!$A585,Inventario!$A$2:$M$21,4,FALSE)),"",VLOOKUP(Salidas!$A585,Inventario!$A$2:$M$21,4,FALSE))</f>
        <v>Cobo Medical</v>
      </c>
      <c r="E585" s="59" t="str">
        <f>IF(ISERROR(VLOOKUP(Salidas!$A585,Inventario!$A$2:$M$21,5,FALSE)),"",VLOOKUP(Salidas!$A585,Inventario!$A$2:$M$21,5,FALSE))</f>
        <v>Pfizer</v>
      </c>
      <c r="F585" s="60" t="str">
        <f>IF(ISERROR(VLOOKUP(Salidas!$A585,Inventario!$A$2:$M$21,6,FALSE)),"",VLOOKUP(Salidas!$A585,Inventario!$A$2:$M$21,6,FALSE))</f>
        <v>2156</v>
      </c>
      <c r="G585" s="274">
        <f>IF(ISERROR(VLOOKUP(Salidas!$A585,Inventario!$A$2:$M$21,7,FALSE)),,VLOOKUP(Salidas!$A585,Inventario!$A$2:$M$21,7,FALSE))</f>
        <v>1</v>
      </c>
      <c r="H585" s="275">
        <f>IF(ISERROR(VLOOKUP(Salidas!$A585,Inventario!$A$2:$M$21,8,FALSE)),,VLOOKUP(Salidas!$A585,Inventario!$A$2:$M$21,8,FALSE))</f>
        <v>257</v>
      </c>
      <c r="I585" s="275">
        <f>IF(ISERROR(VLOOKUP(Salidas!$A585,Inventario!$A$2:$M$21,9,FALSE)),,VLOOKUP(Salidas!$A585,Inventario!$A$2:$M$21,9,FALSE))</f>
        <v>257</v>
      </c>
      <c r="J585" s="269">
        <v>44700</v>
      </c>
      <c r="K585" s="62" t="s">
        <v>192</v>
      </c>
      <c r="L585" s="270">
        <f>IF(ISERROR(VLOOKUP(Salidas!$K585,Entradas!$H$1:$I$412,2,FALSE)),"",VLOOKUP(Salidas!$K585,Entradas!$H$1:$I$412,2,FALSE))</f>
        <v>45199</v>
      </c>
      <c r="M585" s="63">
        <v>1</v>
      </c>
      <c r="N585" s="276" t="s">
        <v>1928</v>
      </c>
      <c r="O585" s="275">
        <f>IF(Salidas!$N585="Particular",VLOOKUP(Salidas!$A585,'PPTO Conservador'!$D$1:$L$26,8,0),IF(Salidas!$N585="Complementario",VLOOKUP(Salidas!$A585,'PPTO Conservador'!$D$1:$L$26,9,FALSE),))</f>
        <v>225000</v>
      </c>
      <c r="P585" s="275">
        <f>Salidas!$M585*Salidas!$I585</f>
        <v>257</v>
      </c>
      <c r="Q585" s="275">
        <f>Salidas!$M585*Salidas!$O585</f>
        <v>225000</v>
      </c>
      <c r="R585" s="276"/>
      <c r="S585" s="64"/>
      <c r="T585" s="64"/>
      <c r="U585" s="64"/>
      <c r="V585" s="64"/>
      <c r="W585" s="64"/>
      <c r="X585" s="64"/>
      <c r="Y585" s="64"/>
      <c r="Z585" s="64"/>
    </row>
    <row r="586" spans="1:26" ht="15.75" customHeight="1">
      <c r="A586" s="57" t="s">
        <v>96</v>
      </c>
      <c r="B586" s="58" t="str">
        <f>IF(ISERROR(VLOOKUP(Salidas!$A586,Inventario!$A$2:$M$21,2,FALSE)),"",VLOOKUP(Salidas!$A586,Inventario!$A$2:$M$21,2,FALSE))</f>
        <v>Rotateq</v>
      </c>
      <c r="C586" s="58" t="str">
        <f>IF(ISERROR(VLOOKUP(Salidas!$A586,Inventario!$A$2:$M$21,3,FALSE)),"",VLOOKUP(Salidas!$A586,Inventario!$A$2:$M$21,3,FALSE))</f>
        <v>Rotavirus Vivo Atenuado</v>
      </c>
      <c r="D586" s="59" t="str">
        <f>IF(ISERROR(VLOOKUP(Salidas!$A586,Inventario!$A$2:$M$21,4,FALSE)),"",VLOOKUP(Salidas!$A586,Inventario!$A$2:$M$21,4,FALSE))</f>
        <v>IPS FARALLONES</v>
      </c>
      <c r="E586" s="59" t="str">
        <f>IF(ISERROR(VLOOKUP(Salidas!$A586,Inventario!$A$2:$M$21,5,FALSE)),"",VLOOKUP(Salidas!$A586,Inventario!$A$2:$M$21,5,FALSE))</f>
        <v>Merck</v>
      </c>
      <c r="F586" s="60" t="str">
        <f>IF(ISERROR(VLOOKUP(Salidas!$A586,Inventario!$A$2:$M$21,6,FALSE)),"",VLOOKUP(Salidas!$A586,Inventario!$A$2:$M$21,6,FALSE))</f>
        <v>1800</v>
      </c>
      <c r="G586" s="274">
        <f>IF(ISERROR(VLOOKUP(Salidas!$A586,Inventario!$A$2:$M$21,7,FALSE)),,VLOOKUP(Salidas!$A586,Inventario!$A$2:$M$21,7,FALSE))</f>
        <v>1</v>
      </c>
      <c r="H586" s="275">
        <f>IF(ISERROR(VLOOKUP(Salidas!$A586,Inventario!$A$2:$M$21,8,FALSE)),,VLOOKUP(Salidas!$A586,Inventario!$A$2:$M$21,8,FALSE))</f>
        <v>109</v>
      </c>
      <c r="I586" s="275">
        <f>IF(ISERROR(VLOOKUP(Salidas!$A586,Inventario!$A$2:$M$21,9,FALSE)),,VLOOKUP(Salidas!$A586,Inventario!$A$2:$M$21,9,FALSE))</f>
        <v>109</v>
      </c>
      <c r="J586" s="269">
        <v>44700</v>
      </c>
      <c r="K586" s="62" t="s">
        <v>194</v>
      </c>
      <c r="L586" s="270">
        <f>IF(ISERROR(VLOOKUP(Salidas!$K586,Entradas!$H$1:$I$412,2,FALSE)),"",VLOOKUP(Salidas!$K586,Entradas!$H$1:$I$412,2,FALSE))</f>
        <v>45060</v>
      </c>
      <c r="M586" s="63">
        <v>1</v>
      </c>
      <c r="N586" s="276" t="s">
        <v>1928</v>
      </c>
      <c r="O586" s="275">
        <f>IF(Salidas!$N586="Particular",VLOOKUP(Salidas!$A586,'PPTO Conservador'!$D$1:$L$26,8,0),IF(Salidas!$N586="Complementario",VLOOKUP(Salidas!$A586,'PPTO Conservador'!$D$1:$L$26,9,FALSE),))</f>
        <v>190000</v>
      </c>
      <c r="P586" s="275">
        <f>Salidas!$M586*Salidas!$I586</f>
        <v>109</v>
      </c>
      <c r="Q586" s="275">
        <f>Salidas!$M586*Salidas!$O586</f>
        <v>190000</v>
      </c>
      <c r="R586" s="276"/>
      <c r="S586" s="64"/>
      <c r="T586" s="64"/>
      <c r="U586" s="64"/>
      <c r="V586" s="64"/>
      <c r="W586" s="64"/>
      <c r="X586" s="64"/>
      <c r="Y586" s="64"/>
      <c r="Z586" s="64"/>
    </row>
    <row r="587" spans="1:26" ht="15.75" customHeight="1">
      <c r="A587" s="57" t="s">
        <v>93</v>
      </c>
      <c r="B587" s="58" t="str">
        <f>IF(ISERROR(VLOOKUP(Salidas!$A587,Inventario!$A$2:$M$21,2,FALSE)),"",VLOOKUP(Salidas!$A587,Inventario!$A$2:$M$21,2,FALSE))</f>
        <v>Vaxigrip</v>
      </c>
      <c r="C587" s="58" t="str">
        <f>IF(ISERROR(VLOOKUP(Salidas!$A587,Inventario!$A$2:$M$21,3,FALSE)),"",VLOOKUP(Salidas!$A587,Inventario!$A$2:$M$21,3,FALSE))</f>
        <v>Influenza</v>
      </c>
      <c r="D587" s="59" t="str">
        <f>IF(ISERROR(VLOOKUP(Salidas!$A587,Inventario!$A$2:$M$21,4,FALSE)),"",VLOOKUP(Salidas!$A587,Inventario!$A$2:$M$21,4,FALSE))</f>
        <v>IPS FARALLONES</v>
      </c>
      <c r="E587" s="59" t="str">
        <f>IF(ISERROR(VLOOKUP(Salidas!$A587,Inventario!$A$2:$M$21,5,FALSE)),"",VLOOKUP(Salidas!$A587,Inventario!$A$2:$M$21,5,FALSE))</f>
        <v>Sanofi</v>
      </c>
      <c r="F587" s="60" t="str">
        <f>IF(ISERROR(VLOOKUP(Salidas!$A587,Inventario!$A$2:$M$21,6,FALSE)),"",VLOOKUP(Salidas!$A587,Inventario!$A$2:$M$21,6,FALSE))</f>
        <v>2603</v>
      </c>
      <c r="G587" s="274">
        <f>IF(ISERROR(VLOOKUP(Salidas!$A587,Inventario!$A$2:$M$21,7,FALSE)),,VLOOKUP(Salidas!$A587,Inventario!$A$2:$M$21,7,FALSE))</f>
        <v>1</v>
      </c>
      <c r="H587" s="275">
        <f>IF(ISERROR(VLOOKUP(Salidas!$A587,Inventario!$A$2:$M$21,8,FALSE)),,VLOOKUP(Salidas!$A587,Inventario!$A$2:$M$21,8,FALSE))</f>
        <v>31</v>
      </c>
      <c r="I587" s="275">
        <f>IF(ISERROR(VLOOKUP(Salidas!$A587,Inventario!$A$2:$M$21,9,FALSE)),,VLOOKUP(Salidas!$A587,Inventario!$A$2:$M$21,9,FALSE))</f>
        <v>31</v>
      </c>
      <c r="J587" s="269">
        <v>44700</v>
      </c>
      <c r="K587" s="62" t="s">
        <v>202</v>
      </c>
      <c r="L587" s="270">
        <f>IF(ISERROR(VLOOKUP(Salidas!$K587,Entradas!$H$1:$I$412,2,FALSE)),"",VLOOKUP(Salidas!$K587,Entradas!$H$1:$I$412,2,FALSE))</f>
        <v>44926</v>
      </c>
      <c r="M587" s="63">
        <v>1</v>
      </c>
      <c r="N587" s="276" t="s">
        <v>1928</v>
      </c>
      <c r="O587" s="275">
        <f>IF(Salidas!$N587="Particular",VLOOKUP(Salidas!$A587,'PPTO Conservador'!$D$1:$L$26,8,0),IF(Salidas!$N587="Complementario",VLOOKUP(Salidas!$A587,'PPTO Conservador'!$D$1:$L$26,9,FALSE),))</f>
        <v>60000</v>
      </c>
      <c r="P587" s="275">
        <f>Salidas!$M587*Salidas!$I587</f>
        <v>31</v>
      </c>
      <c r="Q587" s="275">
        <f>Salidas!$M587*Salidas!$O587</f>
        <v>60000</v>
      </c>
      <c r="R587" s="276"/>
      <c r="S587" s="64"/>
      <c r="T587" s="64"/>
      <c r="U587" s="64"/>
      <c r="V587" s="64"/>
      <c r="W587" s="64"/>
      <c r="X587" s="64"/>
      <c r="Y587" s="64"/>
      <c r="Z587" s="64"/>
    </row>
    <row r="588" spans="1:26" ht="15.75" customHeight="1">
      <c r="A588" s="57" t="s">
        <v>54</v>
      </c>
      <c r="B588" s="58" t="str">
        <f>IF(ISERROR(VLOOKUP(Salidas!$A588,Inventario!$A$2:$M$21,2,FALSE)),"",VLOOKUP(Salidas!$A588,Inventario!$A$2:$M$21,2,FALSE))</f>
        <v>Prevenar</v>
      </c>
      <c r="C588" s="58" t="str">
        <f>IF(ISERROR(VLOOKUP(Salidas!$A588,Inventario!$A$2:$M$21,3,FALSE)),"",VLOOKUP(Salidas!$A588,Inventario!$A$2:$M$21,3,FALSE))</f>
        <v>Neumococo 13V</v>
      </c>
      <c r="D588" s="59" t="str">
        <f>IF(ISERROR(VLOOKUP(Salidas!$A588,Inventario!$A$2:$M$21,4,FALSE)),"",VLOOKUP(Salidas!$A588,Inventario!$A$2:$M$21,4,FALSE))</f>
        <v>Cobo Medical</v>
      </c>
      <c r="E588" s="59" t="str">
        <f>IF(ISERROR(VLOOKUP(Salidas!$A588,Inventario!$A$2:$M$21,5,FALSE)),"",VLOOKUP(Salidas!$A588,Inventario!$A$2:$M$21,5,FALSE))</f>
        <v>Pfizer</v>
      </c>
      <c r="F588" s="60" t="str">
        <f>IF(ISERROR(VLOOKUP(Salidas!$A588,Inventario!$A$2:$M$21,6,FALSE)),"",VLOOKUP(Salidas!$A588,Inventario!$A$2:$M$21,6,FALSE))</f>
        <v>2156</v>
      </c>
      <c r="G588" s="274">
        <f>IF(ISERROR(VLOOKUP(Salidas!$A588,Inventario!$A$2:$M$21,7,FALSE)),,VLOOKUP(Salidas!$A588,Inventario!$A$2:$M$21,7,FALSE))</f>
        <v>1</v>
      </c>
      <c r="H588" s="275">
        <f>IF(ISERROR(VLOOKUP(Salidas!$A588,Inventario!$A$2:$M$21,8,FALSE)),,VLOOKUP(Salidas!$A588,Inventario!$A$2:$M$21,8,FALSE))</f>
        <v>257</v>
      </c>
      <c r="I588" s="275">
        <f>IF(ISERROR(VLOOKUP(Salidas!$A588,Inventario!$A$2:$M$21,9,FALSE)),,VLOOKUP(Salidas!$A588,Inventario!$A$2:$M$21,9,FALSE))</f>
        <v>257</v>
      </c>
      <c r="J588" s="269">
        <v>44700</v>
      </c>
      <c r="K588" s="62" t="s">
        <v>192</v>
      </c>
      <c r="L588" s="270">
        <f>IF(ISERROR(VLOOKUP(Salidas!$K588,Entradas!$H$1:$I$412,2,FALSE)),"",VLOOKUP(Salidas!$K588,Entradas!$H$1:$I$412,2,FALSE))</f>
        <v>45199</v>
      </c>
      <c r="M588" s="63">
        <v>1</v>
      </c>
      <c r="N588" s="276" t="s">
        <v>1928</v>
      </c>
      <c r="O588" s="275">
        <f>IF(Salidas!$N588="Particular",VLOOKUP(Salidas!$A588,'PPTO Conservador'!$D$1:$L$26,8,0),IF(Salidas!$N588="Complementario",VLOOKUP(Salidas!$A588,'PPTO Conservador'!$D$1:$L$26,9,FALSE),))</f>
        <v>225000</v>
      </c>
      <c r="P588" s="275">
        <f>Salidas!$M588*Salidas!$I588</f>
        <v>257</v>
      </c>
      <c r="Q588" s="275">
        <f>Salidas!$M588*Salidas!$O588</f>
        <v>225000</v>
      </c>
      <c r="R588" s="276"/>
      <c r="S588" s="64"/>
      <c r="T588" s="64"/>
      <c r="U588" s="64"/>
      <c r="V588" s="64"/>
      <c r="W588" s="64"/>
      <c r="X588" s="64"/>
      <c r="Y588" s="64"/>
      <c r="Z588" s="64"/>
    </row>
    <row r="589" spans="1:26" ht="15.75" customHeight="1">
      <c r="A589" s="57" t="s">
        <v>93</v>
      </c>
      <c r="B589" s="58" t="str">
        <f>IF(ISERROR(VLOOKUP(Salidas!$A589,Inventario!$A$2:$M$21,2,FALSE)),"",VLOOKUP(Salidas!$A589,Inventario!$A$2:$M$21,2,FALSE))</f>
        <v>Vaxigrip</v>
      </c>
      <c r="C589" s="58" t="str">
        <f>IF(ISERROR(VLOOKUP(Salidas!$A589,Inventario!$A$2:$M$21,3,FALSE)),"",VLOOKUP(Salidas!$A589,Inventario!$A$2:$M$21,3,FALSE))</f>
        <v>Influenza</v>
      </c>
      <c r="D589" s="59" t="str">
        <f>IF(ISERROR(VLOOKUP(Salidas!$A589,Inventario!$A$2:$M$21,4,FALSE)),"",VLOOKUP(Salidas!$A589,Inventario!$A$2:$M$21,4,FALSE))</f>
        <v>IPS FARALLONES</v>
      </c>
      <c r="E589" s="59" t="str">
        <f>IF(ISERROR(VLOOKUP(Salidas!$A589,Inventario!$A$2:$M$21,5,FALSE)),"",VLOOKUP(Salidas!$A589,Inventario!$A$2:$M$21,5,FALSE))</f>
        <v>Sanofi</v>
      </c>
      <c r="F589" s="60" t="str">
        <f>IF(ISERROR(VLOOKUP(Salidas!$A589,Inventario!$A$2:$M$21,6,FALSE)),"",VLOOKUP(Salidas!$A589,Inventario!$A$2:$M$21,6,FALSE))</f>
        <v>2603</v>
      </c>
      <c r="G589" s="274">
        <f>IF(ISERROR(VLOOKUP(Salidas!$A589,Inventario!$A$2:$M$21,7,FALSE)),,VLOOKUP(Salidas!$A589,Inventario!$A$2:$M$21,7,FALSE))</f>
        <v>1</v>
      </c>
      <c r="H589" s="275">
        <f>IF(ISERROR(VLOOKUP(Salidas!$A589,Inventario!$A$2:$M$21,8,FALSE)),,VLOOKUP(Salidas!$A589,Inventario!$A$2:$M$21,8,FALSE))</f>
        <v>31</v>
      </c>
      <c r="I589" s="275">
        <f>IF(ISERROR(VLOOKUP(Salidas!$A589,Inventario!$A$2:$M$21,9,FALSE)),,VLOOKUP(Salidas!$A589,Inventario!$A$2:$M$21,9,FALSE))</f>
        <v>31</v>
      </c>
      <c r="J589" s="269">
        <v>44700</v>
      </c>
      <c r="K589" s="62" t="s">
        <v>202</v>
      </c>
      <c r="L589" s="270">
        <f>IF(ISERROR(VLOOKUP(Salidas!$K589,Entradas!$H$1:$I$412,2,FALSE)),"",VLOOKUP(Salidas!$K589,Entradas!$H$1:$I$412,2,FALSE))</f>
        <v>44926</v>
      </c>
      <c r="M589" s="63">
        <v>1</v>
      </c>
      <c r="N589" s="276" t="s">
        <v>1928</v>
      </c>
      <c r="O589" s="275">
        <f>IF(Salidas!$N589="Particular",VLOOKUP(Salidas!$A589,'PPTO Conservador'!$D$1:$L$26,8,0),IF(Salidas!$N589="Complementario",VLOOKUP(Salidas!$A589,'PPTO Conservador'!$D$1:$L$26,9,FALSE),))</f>
        <v>60000</v>
      </c>
      <c r="P589" s="275">
        <f>Salidas!$M589*Salidas!$I589</f>
        <v>31</v>
      </c>
      <c r="Q589" s="275">
        <f>Salidas!$M589*Salidas!$O589</f>
        <v>60000</v>
      </c>
      <c r="R589" s="276"/>
      <c r="S589" s="64"/>
      <c r="T589" s="64"/>
      <c r="U589" s="64"/>
      <c r="V589" s="64"/>
      <c r="W589" s="64"/>
      <c r="X589" s="64"/>
      <c r="Y589" s="64"/>
      <c r="Z589" s="64"/>
    </row>
    <row r="590" spans="1:26" ht="15.75" customHeight="1">
      <c r="A590" s="57" t="s">
        <v>47</v>
      </c>
      <c r="B590" s="58" t="str">
        <f>IF(ISERROR(VLOOKUP(Salidas!$A590,Inventario!$A$2:$M$21,2,FALSE)),"",VLOOKUP(Salidas!$A590,Inventario!$A$2:$M$21,2,FALSE))</f>
        <v>Nimenrix</v>
      </c>
      <c r="C590" s="58" t="str">
        <f>IF(ISERROR(VLOOKUP(Salidas!$A590,Inventario!$A$2:$M$21,3,FALSE)),"",VLOOKUP(Salidas!$A590,Inventario!$A$2:$M$21,3,FALSE))</f>
        <v>Meningococo</v>
      </c>
      <c r="D590" s="59" t="str">
        <f>IF(ISERROR(VLOOKUP(Salidas!$A590,Inventario!$A$2:$M$21,4,FALSE)),"",VLOOKUP(Salidas!$A590,Inventario!$A$2:$M$21,4,FALSE))</f>
        <v>Cobo Medical</v>
      </c>
      <c r="E590" s="59" t="str">
        <f>IF(ISERROR(VLOOKUP(Salidas!$A590,Inventario!$A$2:$M$21,5,FALSE)),"",VLOOKUP(Salidas!$A590,Inventario!$A$2:$M$21,5,FALSE))</f>
        <v>Pfizer</v>
      </c>
      <c r="F590" s="60" t="str">
        <f>IF(ISERROR(VLOOKUP(Salidas!$A590,Inventario!$A$2:$M$21,6,FALSE)),"",VLOOKUP(Salidas!$A590,Inventario!$A$2:$M$21,6,FALSE))</f>
        <v>3904</v>
      </c>
      <c r="G590" s="274">
        <f>IF(ISERROR(VLOOKUP(Salidas!$A590,Inventario!$A$2:$M$21,7,FALSE)),,VLOOKUP(Salidas!$A590,Inventario!$A$2:$M$21,7,FALSE))</f>
        <v>1</v>
      </c>
      <c r="H590" s="275">
        <f>IF(ISERROR(VLOOKUP(Salidas!$A590,Inventario!$A$2:$M$21,8,FALSE)),,VLOOKUP(Salidas!$A590,Inventario!$A$2:$M$21,8,FALSE))</f>
        <v>427</v>
      </c>
      <c r="I590" s="275">
        <f>IF(ISERROR(VLOOKUP(Salidas!$A590,Inventario!$A$2:$M$21,9,FALSE)),,VLOOKUP(Salidas!$A590,Inventario!$A$2:$M$21,9,FALSE))</f>
        <v>427</v>
      </c>
      <c r="J590" s="269">
        <v>44700</v>
      </c>
      <c r="K590" s="62" t="s">
        <v>173</v>
      </c>
      <c r="L590" s="270">
        <f>IF(ISERROR(VLOOKUP(Salidas!$K590,Entradas!$H$1:$I$412,2,FALSE)),"",VLOOKUP(Salidas!$K590,Entradas!$H$1:$I$412,2,FALSE))</f>
        <v>45077</v>
      </c>
      <c r="M590" s="63">
        <v>1</v>
      </c>
      <c r="N590" s="276" t="s">
        <v>1928</v>
      </c>
      <c r="O590" s="275">
        <f>IF(Salidas!$N590="Particular",VLOOKUP(Salidas!$A590,'PPTO Conservador'!$D$1:$L$26,8,0),IF(Salidas!$N590="Complementario",VLOOKUP(Salidas!$A590,'PPTO Conservador'!$D$1:$L$26,9,FALSE),))</f>
        <v>170000</v>
      </c>
      <c r="P590" s="275">
        <f>Salidas!$M590*Salidas!$I590</f>
        <v>427</v>
      </c>
      <c r="Q590" s="275">
        <f>Salidas!$M590*Salidas!$O590</f>
        <v>170000</v>
      </c>
      <c r="R590" s="276"/>
      <c r="S590" s="64"/>
      <c r="T590" s="64"/>
      <c r="U590" s="64"/>
      <c r="V590" s="64"/>
      <c r="W590" s="64"/>
      <c r="X590" s="64"/>
      <c r="Y590" s="64"/>
      <c r="Z590" s="64"/>
    </row>
    <row r="591" spans="1:26" ht="15.75" customHeight="1">
      <c r="A591" s="57" t="s">
        <v>93</v>
      </c>
      <c r="B591" s="58" t="str">
        <f>IF(ISERROR(VLOOKUP(Salidas!$A591,Inventario!$A$2:$M$21,2,FALSE)),"",VLOOKUP(Salidas!$A591,Inventario!$A$2:$M$21,2,FALSE))</f>
        <v>Vaxigrip</v>
      </c>
      <c r="C591" s="58" t="str">
        <f>IF(ISERROR(VLOOKUP(Salidas!$A591,Inventario!$A$2:$M$21,3,FALSE)),"",VLOOKUP(Salidas!$A591,Inventario!$A$2:$M$21,3,FALSE))</f>
        <v>Influenza</v>
      </c>
      <c r="D591" s="59" t="str">
        <f>IF(ISERROR(VLOOKUP(Salidas!$A591,Inventario!$A$2:$M$21,4,FALSE)),"",VLOOKUP(Salidas!$A591,Inventario!$A$2:$M$21,4,FALSE))</f>
        <v>IPS FARALLONES</v>
      </c>
      <c r="E591" s="59" t="str">
        <f>IF(ISERROR(VLOOKUP(Salidas!$A591,Inventario!$A$2:$M$21,5,FALSE)),"",VLOOKUP(Salidas!$A591,Inventario!$A$2:$M$21,5,FALSE))</f>
        <v>Sanofi</v>
      </c>
      <c r="F591" s="60" t="str">
        <f>IF(ISERROR(VLOOKUP(Salidas!$A591,Inventario!$A$2:$M$21,6,FALSE)),"",VLOOKUP(Salidas!$A591,Inventario!$A$2:$M$21,6,FALSE))</f>
        <v>2603</v>
      </c>
      <c r="G591" s="274">
        <f>IF(ISERROR(VLOOKUP(Salidas!$A591,Inventario!$A$2:$M$21,7,FALSE)),,VLOOKUP(Salidas!$A591,Inventario!$A$2:$M$21,7,FALSE))</f>
        <v>1</v>
      </c>
      <c r="H591" s="275">
        <f>IF(ISERROR(VLOOKUP(Salidas!$A591,Inventario!$A$2:$M$21,8,FALSE)),,VLOOKUP(Salidas!$A591,Inventario!$A$2:$M$21,8,FALSE))</f>
        <v>31</v>
      </c>
      <c r="I591" s="275">
        <f>IF(ISERROR(VLOOKUP(Salidas!$A591,Inventario!$A$2:$M$21,9,FALSE)),,VLOOKUP(Salidas!$A591,Inventario!$A$2:$M$21,9,FALSE))</f>
        <v>31</v>
      </c>
      <c r="J591" s="269">
        <v>44701</v>
      </c>
      <c r="K591" s="62" t="s">
        <v>202</v>
      </c>
      <c r="L591" s="270">
        <f>IF(ISERROR(VLOOKUP(Salidas!$K591,Entradas!$H$1:$I$412,2,FALSE)),"",VLOOKUP(Salidas!$K591,Entradas!$H$1:$I$412,2,FALSE))</f>
        <v>44926</v>
      </c>
      <c r="M591" s="63">
        <v>1</v>
      </c>
      <c r="N591" s="276" t="s">
        <v>375</v>
      </c>
      <c r="O591" s="275">
        <f>IF(Salidas!$N591="Particular",VLOOKUP(Salidas!$A591,'PPTO Conservador'!$D$1:$L$26,8,0),IF(Salidas!$N591="Complementario",VLOOKUP(Salidas!$A591,'PPTO Conservador'!$D$1:$L$26,9,FALSE),))</f>
        <v>65000</v>
      </c>
      <c r="P591" s="275">
        <f>Salidas!$M591*Salidas!$I591</f>
        <v>31</v>
      </c>
      <c r="Q591" s="275">
        <f>Salidas!$M591*Salidas!$O591</f>
        <v>65000</v>
      </c>
      <c r="R591" s="276"/>
      <c r="S591" s="64"/>
      <c r="T591" s="64"/>
      <c r="U591" s="64"/>
      <c r="V591" s="64"/>
      <c r="W591" s="64"/>
      <c r="X591" s="64"/>
      <c r="Y591" s="64"/>
      <c r="Z591" s="64"/>
    </row>
    <row r="592" spans="1:26" ht="15.75" customHeight="1">
      <c r="A592" s="57" t="s">
        <v>93</v>
      </c>
      <c r="B592" s="58" t="str">
        <f>IF(ISERROR(VLOOKUP(Salidas!$A592,Inventario!$A$2:$M$21,2,FALSE)),"",VLOOKUP(Salidas!$A592,Inventario!$A$2:$M$21,2,FALSE))</f>
        <v>Vaxigrip</v>
      </c>
      <c r="C592" s="58" t="str">
        <f>IF(ISERROR(VLOOKUP(Salidas!$A592,Inventario!$A$2:$M$21,3,FALSE)),"",VLOOKUP(Salidas!$A592,Inventario!$A$2:$M$21,3,FALSE))</f>
        <v>Influenza</v>
      </c>
      <c r="D592" s="59" t="str">
        <f>IF(ISERROR(VLOOKUP(Salidas!$A592,Inventario!$A$2:$M$21,4,FALSE)),"",VLOOKUP(Salidas!$A592,Inventario!$A$2:$M$21,4,FALSE))</f>
        <v>IPS FARALLONES</v>
      </c>
      <c r="E592" s="59" t="str">
        <f>IF(ISERROR(VLOOKUP(Salidas!$A592,Inventario!$A$2:$M$21,5,FALSE)),"",VLOOKUP(Salidas!$A592,Inventario!$A$2:$M$21,5,FALSE))</f>
        <v>Sanofi</v>
      </c>
      <c r="F592" s="60" t="str">
        <f>IF(ISERROR(VLOOKUP(Salidas!$A592,Inventario!$A$2:$M$21,6,FALSE)),"",VLOOKUP(Salidas!$A592,Inventario!$A$2:$M$21,6,FALSE))</f>
        <v>2603</v>
      </c>
      <c r="G592" s="274">
        <f>IF(ISERROR(VLOOKUP(Salidas!$A592,Inventario!$A$2:$M$21,7,FALSE)),,VLOOKUP(Salidas!$A592,Inventario!$A$2:$M$21,7,FALSE))</f>
        <v>1</v>
      </c>
      <c r="H592" s="275">
        <f>IF(ISERROR(VLOOKUP(Salidas!$A592,Inventario!$A$2:$M$21,8,FALSE)),,VLOOKUP(Salidas!$A592,Inventario!$A$2:$M$21,8,FALSE))</f>
        <v>31</v>
      </c>
      <c r="I592" s="275">
        <f>IF(ISERROR(VLOOKUP(Salidas!$A592,Inventario!$A$2:$M$21,9,FALSE)),,VLOOKUP(Salidas!$A592,Inventario!$A$2:$M$21,9,FALSE))</f>
        <v>31</v>
      </c>
      <c r="J592" s="269">
        <v>44701</v>
      </c>
      <c r="K592" s="62" t="s">
        <v>202</v>
      </c>
      <c r="L592" s="270">
        <f>IF(ISERROR(VLOOKUP(Salidas!$K592,Entradas!$H$1:$I$412,2,FALSE)),"",VLOOKUP(Salidas!$K592,Entradas!$H$1:$I$412,2,FALSE))</f>
        <v>44926</v>
      </c>
      <c r="M592" s="63">
        <v>1</v>
      </c>
      <c r="N592" s="276" t="s">
        <v>375</v>
      </c>
      <c r="O592" s="275">
        <f>IF(Salidas!$N592="Particular",VLOOKUP(Salidas!$A592,'PPTO Conservador'!$D$1:$L$26,8,0),IF(Salidas!$N592="Complementario",VLOOKUP(Salidas!$A592,'PPTO Conservador'!$D$1:$L$26,9,FALSE),))</f>
        <v>65000</v>
      </c>
      <c r="P592" s="275">
        <f>Salidas!$M592*Salidas!$I592</f>
        <v>31</v>
      </c>
      <c r="Q592" s="275">
        <f>Salidas!$M592*Salidas!$O592</f>
        <v>65000</v>
      </c>
      <c r="R592" s="276"/>
      <c r="S592" s="64"/>
      <c r="T592" s="64"/>
      <c r="U592" s="64"/>
      <c r="V592" s="64"/>
      <c r="W592" s="64"/>
      <c r="X592" s="64"/>
      <c r="Y592" s="64"/>
      <c r="Z592" s="64"/>
    </row>
    <row r="593" spans="1:26" ht="15.75" customHeight="1">
      <c r="A593" s="57" t="s">
        <v>62</v>
      </c>
      <c r="B593" s="58" t="str">
        <f>IF(ISERROR(VLOOKUP(Salidas!$A593,Inventario!$A$2:$M$21,2,FALSE)),"",VLOOKUP(Salidas!$A593,Inventario!$A$2:$M$21,2,FALSE))</f>
        <v xml:space="preserve">Gardasil </v>
      </c>
      <c r="C593" s="58" t="str">
        <f>IF(ISERROR(VLOOKUP(Salidas!$A593,Inventario!$A$2:$M$21,3,FALSE)),"",VLOOKUP(Salidas!$A593,Inventario!$A$2:$M$21,3,FALSE))</f>
        <v>VPH</v>
      </c>
      <c r="D593" s="59" t="str">
        <f>IF(ISERROR(VLOOKUP(Salidas!$A593,Inventario!$A$2:$M$21,4,FALSE)),"",VLOOKUP(Salidas!$A593,Inventario!$A$2:$M$21,4,FALSE))</f>
        <v>IPS FARALLONES</v>
      </c>
      <c r="E593" s="59" t="str">
        <f>IF(ISERROR(VLOOKUP(Salidas!$A593,Inventario!$A$2:$M$21,5,FALSE)),"",VLOOKUP(Salidas!$A593,Inventario!$A$2:$M$21,5,FALSE))</f>
        <v>Merck</v>
      </c>
      <c r="F593" s="60" t="str">
        <f>IF(ISERROR(VLOOKUP(Salidas!$A593,Inventario!$A$2:$M$21,6,FALSE)),"",VLOOKUP(Salidas!$A593,Inventario!$A$2:$M$21,6,FALSE))</f>
        <v>1600</v>
      </c>
      <c r="G593" s="274">
        <f>IF(ISERROR(VLOOKUP(Salidas!$A593,Inventario!$A$2:$M$21,7,FALSE)),,VLOOKUP(Salidas!$A593,Inventario!$A$2:$M$21,7,FALSE))</f>
        <v>1</v>
      </c>
      <c r="H593" s="275">
        <f>IF(ISERROR(VLOOKUP(Salidas!$A593,Inventario!$A$2:$M$21,8,FALSE)),,VLOOKUP(Salidas!$A593,Inventario!$A$2:$M$21,8,FALSE))</f>
        <v>20</v>
      </c>
      <c r="I593" s="275">
        <f>IF(ISERROR(VLOOKUP(Salidas!$A593,Inventario!$A$2:$M$21,9,FALSE)),,VLOOKUP(Salidas!$A593,Inventario!$A$2:$M$21,9,FALSE))</f>
        <v>20</v>
      </c>
      <c r="J593" s="269">
        <v>44701</v>
      </c>
      <c r="K593" s="62" t="s">
        <v>199</v>
      </c>
      <c r="L593" s="270">
        <f>IF(ISERROR(VLOOKUP(Salidas!$K593,Entradas!$H$1:$I$412,2,FALSE)),"",VLOOKUP(Salidas!$K593,Entradas!$H$1:$I$412,2,FALSE))</f>
        <v>45382</v>
      </c>
      <c r="M593" s="63">
        <v>1</v>
      </c>
      <c r="N593" s="276" t="s">
        <v>375</v>
      </c>
      <c r="O593" s="275">
        <f>IF(Salidas!$N593="Particular",VLOOKUP(Salidas!$A593,'PPTO Conservador'!$D$1:$L$26,8,0),IF(Salidas!$N593="Complementario",VLOOKUP(Salidas!$A593,'PPTO Conservador'!$D$1:$L$26,9,FALSE),))</f>
        <v>180000</v>
      </c>
      <c r="P593" s="275">
        <f>Salidas!$M593*Salidas!$I593</f>
        <v>20</v>
      </c>
      <c r="Q593" s="275">
        <f>Salidas!$M593*Salidas!$O593</f>
        <v>180000</v>
      </c>
      <c r="R593" s="276"/>
      <c r="S593" s="64"/>
      <c r="T593" s="64"/>
      <c r="U593" s="64"/>
      <c r="V593" s="64"/>
      <c r="W593" s="64"/>
      <c r="X593" s="64"/>
      <c r="Y593" s="64"/>
      <c r="Z593" s="64"/>
    </row>
    <row r="594" spans="1:26" ht="15.75" customHeight="1">
      <c r="A594" s="57" t="s">
        <v>58</v>
      </c>
      <c r="B594" s="58" t="str">
        <f>IF(ISERROR(VLOOKUP(Salidas!$A594,Inventario!$A$2:$M$21,2,FALSE)),"",VLOOKUP(Salidas!$A594,Inventario!$A$2:$M$21,2,FALSE))</f>
        <v>Proquad</v>
      </c>
      <c r="C594" s="58" t="str">
        <f>IF(ISERROR(VLOOKUP(Salidas!$A594,Inventario!$A$2:$M$21,3,FALSE)),"",VLOOKUP(Salidas!$A594,Inventario!$A$2:$M$21,3,FALSE))</f>
        <v>Sarampion + Rubeola + parotiditis + varicela</v>
      </c>
      <c r="D594" s="59" t="str">
        <f>IF(ISERROR(VLOOKUP(Salidas!$A594,Inventario!$A$2:$M$21,4,FALSE)),"",VLOOKUP(Salidas!$A594,Inventario!$A$2:$M$21,4,FALSE))</f>
        <v>IPS FARALLONES</v>
      </c>
      <c r="E594" s="59" t="str">
        <f>IF(ISERROR(VLOOKUP(Salidas!$A594,Inventario!$A$2:$M$21,5,FALSE)),"",VLOOKUP(Salidas!$A594,Inventario!$A$2:$M$21,5,FALSE))</f>
        <v>Merck</v>
      </c>
      <c r="F594" s="60" t="str">
        <f>IF(ISERROR(VLOOKUP(Salidas!$A594,Inventario!$A$2:$M$21,6,FALSE)),"",VLOOKUP(Salidas!$A594,Inventario!$A$2:$M$21,6,FALSE))</f>
        <v>4200</v>
      </c>
      <c r="G594" s="274">
        <f>IF(ISERROR(VLOOKUP(Salidas!$A594,Inventario!$A$2:$M$21,7,FALSE)),,VLOOKUP(Salidas!$A594,Inventario!$A$2:$M$21,7,FALSE))</f>
        <v>1</v>
      </c>
      <c r="H594" s="275">
        <f>IF(ISERROR(VLOOKUP(Salidas!$A594,Inventario!$A$2:$M$21,8,FALSE)),,VLOOKUP(Salidas!$A594,Inventario!$A$2:$M$21,8,FALSE))</f>
        <v>76</v>
      </c>
      <c r="I594" s="275">
        <f>IF(ISERROR(VLOOKUP(Salidas!$A594,Inventario!$A$2:$M$21,9,FALSE)),,VLOOKUP(Salidas!$A594,Inventario!$A$2:$M$21,9,FALSE))</f>
        <v>76</v>
      </c>
      <c r="J594" s="269">
        <v>44704</v>
      </c>
      <c r="K594" s="62" t="s">
        <v>190</v>
      </c>
      <c r="L594" s="270">
        <f>IF(ISERROR(VLOOKUP(Salidas!$K594,Entradas!$H$1:$I$412,2,FALSE)),"",VLOOKUP(Salidas!$K594,Entradas!$H$1:$I$412,2,FALSE))</f>
        <v>44957</v>
      </c>
      <c r="M594" s="63">
        <v>1</v>
      </c>
      <c r="N594" s="276" t="s">
        <v>1928</v>
      </c>
      <c r="O594" s="275">
        <f>IF(Salidas!$N594="Particular",VLOOKUP(Salidas!$A594,'PPTO Conservador'!$D$1:$L$26,8,0),IF(Salidas!$N594="Complementario",VLOOKUP(Salidas!$A594,'PPTO Conservador'!$D$1:$L$26,9,FALSE),))</f>
        <v>240000</v>
      </c>
      <c r="P594" s="275">
        <f>Salidas!$M594*Salidas!$I594</f>
        <v>76</v>
      </c>
      <c r="Q594" s="275">
        <f>Salidas!$M594*Salidas!$O594</f>
        <v>240000</v>
      </c>
      <c r="R594" s="276"/>
      <c r="S594" s="64"/>
      <c r="T594" s="64"/>
      <c r="U594" s="64"/>
      <c r="V594" s="64"/>
      <c r="W594" s="64"/>
      <c r="X594" s="64"/>
      <c r="Y594" s="64"/>
      <c r="Z594" s="64"/>
    </row>
    <row r="595" spans="1:26" ht="15.75" customHeight="1">
      <c r="A595" s="57" t="s">
        <v>85</v>
      </c>
      <c r="B595" s="58" t="str">
        <f>IF(ISERROR(VLOOKUP(Salidas!$A595,Inventario!$A$2:$M$21,2,FALSE)),"",VLOOKUP(Salidas!$A595,Inventario!$A$2:$M$21,2,FALSE))</f>
        <v xml:space="preserve">Avaxim 80 </v>
      </c>
      <c r="C595" s="58" t="str">
        <f>IF(ISERROR(VLOOKUP(Salidas!$A595,Inventario!$A$2:$M$21,3,FALSE)),"",VLOOKUP(Salidas!$A595,Inventario!$A$2:$M$21,3,FALSE))</f>
        <v>Hepatitis A niño</v>
      </c>
      <c r="D595" s="59" t="str">
        <f>IF(ISERROR(VLOOKUP(Salidas!$A595,Inventario!$A$2:$M$21,4,FALSE)),"",VLOOKUP(Salidas!$A595,Inventario!$A$2:$M$21,4,FALSE))</f>
        <v>IPS FARALLONES</v>
      </c>
      <c r="E595" s="59" t="str">
        <f>IF(ISERROR(VLOOKUP(Salidas!$A595,Inventario!$A$2:$M$21,5,FALSE)),"",VLOOKUP(Salidas!$A595,Inventario!$A$2:$M$21,5,FALSE))</f>
        <v>Sanofi</v>
      </c>
      <c r="F595" s="60" t="str">
        <f>IF(ISERROR(VLOOKUP(Salidas!$A595,Inventario!$A$2:$M$21,6,FALSE)),"",VLOOKUP(Salidas!$A595,Inventario!$A$2:$M$21,6,FALSE))</f>
        <v>2500</v>
      </c>
      <c r="G595" s="274">
        <f>IF(ISERROR(VLOOKUP(Salidas!$A595,Inventario!$A$2:$M$21,7,FALSE)),,VLOOKUP(Salidas!$A595,Inventario!$A$2:$M$21,7,FALSE))</f>
        <v>1</v>
      </c>
      <c r="H595" s="275">
        <f>IF(ISERROR(VLOOKUP(Salidas!$A595,Inventario!$A$2:$M$21,8,FALSE)),,VLOOKUP(Salidas!$A595,Inventario!$A$2:$M$21,8,FALSE))</f>
        <v>153</v>
      </c>
      <c r="I595" s="275">
        <f>IF(ISERROR(VLOOKUP(Salidas!$A595,Inventario!$A$2:$M$21,9,FALSE)),,VLOOKUP(Salidas!$A595,Inventario!$A$2:$M$21,9,FALSE))</f>
        <v>153</v>
      </c>
      <c r="J595" s="269">
        <v>44704</v>
      </c>
      <c r="K595" s="62" t="s">
        <v>183</v>
      </c>
      <c r="L595" s="270">
        <f>IF(ISERROR(VLOOKUP(Salidas!$K595,Entradas!$H$1:$I$412,2,FALSE)),"",VLOOKUP(Salidas!$K595,Entradas!$H$1:$I$412,2,FALSE))</f>
        <v>44957</v>
      </c>
      <c r="M595" s="63">
        <v>1</v>
      </c>
      <c r="N595" s="276" t="s">
        <v>1928</v>
      </c>
      <c r="O595" s="275">
        <f>IF(Salidas!$N595="Particular",VLOOKUP(Salidas!$A595,'PPTO Conservador'!$D$1:$L$26,8,0),IF(Salidas!$N595="Complementario",VLOOKUP(Salidas!$A595,'PPTO Conservador'!$D$1:$L$26,9,FALSE),))</f>
        <v>130000</v>
      </c>
      <c r="P595" s="275">
        <f>Salidas!$M595*Salidas!$I595</f>
        <v>153</v>
      </c>
      <c r="Q595" s="275">
        <f>Salidas!$M595*Salidas!$O595</f>
        <v>130000</v>
      </c>
      <c r="R595" s="276"/>
      <c r="S595" s="64"/>
      <c r="T595" s="64"/>
      <c r="U595" s="64"/>
      <c r="V595" s="64"/>
      <c r="W595" s="64"/>
      <c r="X595" s="64"/>
      <c r="Y595" s="64"/>
      <c r="Z595" s="64"/>
    </row>
    <row r="596" spans="1:26" ht="15.75" customHeight="1">
      <c r="A596" s="57" t="s">
        <v>54</v>
      </c>
      <c r="B596" s="58" t="str">
        <f>IF(ISERROR(VLOOKUP(Salidas!$A596,Inventario!$A$2:$M$21,2,FALSE)),"",VLOOKUP(Salidas!$A596,Inventario!$A$2:$M$21,2,FALSE))</f>
        <v>Prevenar</v>
      </c>
      <c r="C596" s="58" t="str">
        <f>IF(ISERROR(VLOOKUP(Salidas!$A596,Inventario!$A$2:$M$21,3,FALSE)),"",VLOOKUP(Salidas!$A596,Inventario!$A$2:$M$21,3,FALSE))</f>
        <v>Neumococo 13V</v>
      </c>
      <c r="D596" s="59" t="str">
        <f>IF(ISERROR(VLOOKUP(Salidas!$A596,Inventario!$A$2:$M$21,4,FALSE)),"",VLOOKUP(Salidas!$A596,Inventario!$A$2:$M$21,4,FALSE))</f>
        <v>Cobo Medical</v>
      </c>
      <c r="E596" s="59" t="str">
        <f>IF(ISERROR(VLOOKUP(Salidas!$A596,Inventario!$A$2:$M$21,5,FALSE)),"",VLOOKUP(Salidas!$A596,Inventario!$A$2:$M$21,5,FALSE))</f>
        <v>Pfizer</v>
      </c>
      <c r="F596" s="60" t="str">
        <f>IF(ISERROR(VLOOKUP(Salidas!$A596,Inventario!$A$2:$M$21,6,FALSE)),"",VLOOKUP(Salidas!$A596,Inventario!$A$2:$M$21,6,FALSE))</f>
        <v>2156</v>
      </c>
      <c r="G596" s="274">
        <f>IF(ISERROR(VLOOKUP(Salidas!$A596,Inventario!$A$2:$M$21,7,FALSE)),,VLOOKUP(Salidas!$A596,Inventario!$A$2:$M$21,7,FALSE))</f>
        <v>1</v>
      </c>
      <c r="H596" s="275">
        <f>IF(ISERROR(VLOOKUP(Salidas!$A596,Inventario!$A$2:$M$21,8,FALSE)),,VLOOKUP(Salidas!$A596,Inventario!$A$2:$M$21,8,FALSE))</f>
        <v>257</v>
      </c>
      <c r="I596" s="275">
        <f>IF(ISERROR(VLOOKUP(Salidas!$A596,Inventario!$A$2:$M$21,9,FALSE)),,VLOOKUP(Salidas!$A596,Inventario!$A$2:$M$21,9,FALSE))</f>
        <v>257</v>
      </c>
      <c r="J596" s="269">
        <v>44704</v>
      </c>
      <c r="K596" s="62" t="s">
        <v>192</v>
      </c>
      <c r="L596" s="270">
        <f>IF(ISERROR(VLOOKUP(Salidas!$K596,Entradas!$H$1:$I$412,2,FALSE)),"",VLOOKUP(Salidas!$K596,Entradas!$H$1:$I$412,2,FALSE))</f>
        <v>45199</v>
      </c>
      <c r="M596" s="63">
        <v>1</v>
      </c>
      <c r="N596" s="276" t="s">
        <v>1928</v>
      </c>
      <c r="O596" s="275">
        <f>IF(Salidas!$N596="Particular",VLOOKUP(Salidas!$A596,'PPTO Conservador'!$D$1:$L$26,8,0),IF(Salidas!$N596="Complementario",VLOOKUP(Salidas!$A596,'PPTO Conservador'!$D$1:$L$26,9,FALSE),))</f>
        <v>225000</v>
      </c>
      <c r="P596" s="275">
        <f>Salidas!$M596*Salidas!$I596</f>
        <v>257</v>
      </c>
      <c r="Q596" s="275">
        <f>Salidas!$M596*Salidas!$O596</f>
        <v>225000</v>
      </c>
      <c r="R596" s="276"/>
      <c r="S596" s="64"/>
      <c r="T596" s="64"/>
      <c r="U596" s="64"/>
      <c r="V596" s="64"/>
      <c r="W596" s="64"/>
      <c r="X596" s="64"/>
      <c r="Y596" s="64"/>
      <c r="Z596" s="64"/>
    </row>
    <row r="597" spans="1:26" ht="15.75" customHeight="1">
      <c r="A597" s="57" t="s">
        <v>93</v>
      </c>
      <c r="B597" s="58" t="str">
        <f>IF(ISERROR(VLOOKUP(Salidas!$A597,Inventario!$A$2:$M$21,2,FALSE)),"",VLOOKUP(Salidas!$A597,Inventario!$A$2:$M$21,2,FALSE))</f>
        <v>Vaxigrip</v>
      </c>
      <c r="C597" s="58" t="str">
        <f>IF(ISERROR(VLOOKUP(Salidas!$A597,Inventario!$A$2:$M$21,3,FALSE)),"",VLOOKUP(Salidas!$A597,Inventario!$A$2:$M$21,3,FALSE))</f>
        <v>Influenza</v>
      </c>
      <c r="D597" s="59" t="str">
        <f>IF(ISERROR(VLOOKUP(Salidas!$A597,Inventario!$A$2:$M$21,4,FALSE)),"",VLOOKUP(Salidas!$A597,Inventario!$A$2:$M$21,4,FALSE))</f>
        <v>IPS FARALLONES</v>
      </c>
      <c r="E597" s="59" t="str">
        <f>IF(ISERROR(VLOOKUP(Salidas!$A597,Inventario!$A$2:$M$21,5,FALSE)),"",VLOOKUP(Salidas!$A597,Inventario!$A$2:$M$21,5,FALSE))</f>
        <v>Sanofi</v>
      </c>
      <c r="F597" s="60" t="str">
        <f>IF(ISERROR(VLOOKUP(Salidas!$A597,Inventario!$A$2:$M$21,6,FALSE)),"",VLOOKUP(Salidas!$A597,Inventario!$A$2:$M$21,6,FALSE))</f>
        <v>2603</v>
      </c>
      <c r="G597" s="274">
        <f>IF(ISERROR(VLOOKUP(Salidas!$A597,Inventario!$A$2:$M$21,7,FALSE)),,VLOOKUP(Salidas!$A597,Inventario!$A$2:$M$21,7,FALSE))</f>
        <v>1</v>
      </c>
      <c r="H597" s="275">
        <f>IF(ISERROR(VLOOKUP(Salidas!$A597,Inventario!$A$2:$M$21,8,FALSE)),,VLOOKUP(Salidas!$A597,Inventario!$A$2:$M$21,8,FALSE))</f>
        <v>31</v>
      </c>
      <c r="I597" s="275">
        <f>IF(ISERROR(VLOOKUP(Salidas!$A597,Inventario!$A$2:$M$21,9,FALSE)),,VLOOKUP(Salidas!$A597,Inventario!$A$2:$M$21,9,FALSE))</f>
        <v>31</v>
      </c>
      <c r="J597" s="269">
        <v>44704</v>
      </c>
      <c r="K597" s="62" t="s">
        <v>202</v>
      </c>
      <c r="L597" s="270">
        <f>IF(ISERROR(VLOOKUP(Salidas!$K597,Entradas!$H$1:$I$412,2,FALSE)),"",VLOOKUP(Salidas!$K597,Entradas!$H$1:$I$412,2,FALSE))</f>
        <v>44926</v>
      </c>
      <c r="M597" s="63">
        <v>1</v>
      </c>
      <c r="N597" s="276" t="s">
        <v>1928</v>
      </c>
      <c r="O597" s="275">
        <f>IF(Salidas!$N597="Particular",VLOOKUP(Salidas!$A597,'PPTO Conservador'!$D$1:$L$26,8,0),IF(Salidas!$N597="Complementario",VLOOKUP(Salidas!$A597,'PPTO Conservador'!$D$1:$L$26,9,FALSE),))</f>
        <v>60000</v>
      </c>
      <c r="P597" s="275">
        <f>Salidas!$M597*Salidas!$I597</f>
        <v>31</v>
      </c>
      <c r="Q597" s="275">
        <f>Salidas!$M597*Salidas!$O597</f>
        <v>60000</v>
      </c>
      <c r="R597" s="276"/>
      <c r="S597" s="64"/>
      <c r="T597" s="64"/>
      <c r="U597" s="64"/>
      <c r="V597" s="64"/>
      <c r="W597" s="64"/>
      <c r="X597" s="64"/>
      <c r="Y597" s="64"/>
      <c r="Z597" s="64"/>
    </row>
    <row r="598" spans="1:26" ht="15.75" customHeight="1">
      <c r="A598" s="57" t="s">
        <v>73</v>
      </c>
      <c r="B598" s="58" t="str">
        <f>IF(ISERROR(VLOOKUP(Salidas!$A598,Inventario!$A$2:$M$21,2,FALSE)),"",VLOOKUP(Salidas!$A598,Inventario!$A$2:$M$21,2,FALSE))</f>
        <v>Pentaxim</v>
      </c>
      <c r="C598" s="58" t="str">
        <f>IF(ISERROR(VLOOKUP(Salidas!$A598,Inventario!$A$2:$M$21,3,FALSE)),"",VLOOKUP(Salidas!$A598,Inventario!$A$2:$M$21,3,FALSE))</f>
        <v>Difteria-Tosferina, tetano, polio, haemophilus</v>
      </c>
      <c r="D598" s="59" t="str">
        <f>IF(ISERROR(VLOOKUP(Salidas!$A598,Inventario!$A$2:$M$21,4,FALSE)),"",VLOOKUP(Salidas!$A598,Inventario!$A$2:$M$21,4,FALSE))</f>
        <v>IPS FARALLONES</v>
      </c>
      <c r="E598" s="59" t="str">
        <f>IF(ISERROR(VLOOKUP(Salidas!$A598,Inventario!$A$2:$M$21,5,FALSE)),"",VLOOKUP(Salidas!$A598,Inventario!$A$2:$M$21,5,FALSE))</f>
        <v>Sanofi</v>
      </c>
      <c r="F598" s="60" t="str">
        <f>IF(ISERROR(VLOOKUP(Salidas!$A598,Inventario!$A$2:$M$21,6,FALSE)),"",VLOOKUP(Salidas!$A598,Inventario!$A$2:$M$21,6,FALSE))</f>
        <v>2800</v>
      </c>
      <c r="G598" s="274">
        <f>IF(ISERROR(VLOOKUP(Salidas!$A598,Inventario!$A$2:$M$21,7,FALSE)),,VLOOKUP(Salidas!$A598,Inventario!$A$2:$M$21,7,FALSE))</f>
        <v>1</v>
      </c>
      <c r="H598" s="275">
        <f>IF(ISERROR(VLOOKUP(Salidas!$A598,Inventario!$A$2:$M$21,8,FALSE)),,VLOOKUP(Salidas!$A598,Inventario!$A$2:$M$21,8,FALSE))</f>
        <v>66</v>
      </c>
      <c r="I598" s="275">
        <f>IF(ISERROR(VLOOKUP(Salidas!$A598,Inventario!$A$2:$M$21,9,FALSE)),,VLOOKUP(Salidas!$A598,Inventario!$A$2:$M$21,9,FALSE))</f>
        <v>66</v>
      </c>
      <c r="J598" s="269">
        <v>44704</v>
      </c>
      <c r="K598" s="62" t="s">
        <v>160</v>
      </c>
      <c r="L598" s="270">
        <f>IF(ISERROR(VLOOKUP(Salidas!$K598,Entradas!$H$1:$I$412,2,FALSE)),"",VLOOKUP(Salidas!$K598,Entradas!$H$1:$I$412,2,FALSE))</f>
        <v>44803</v>
      </c>
      <c r="M598" s="63">
        <v>1</v>
      </c>
      <c r="N598" s="276" t="s">
        <v>375</v>
      </c>
      <c r="O598" s="275">
        <f>IF(Salidas!$N598="Particular",VLOOKUP(Salidas!$A598,'PPTO Conservador'!$D$1:$L$26,8,0),IF(Salidas!$N598="Complementario",VLOOKUP(Salidas!$A598,'PPTO Conservador'!$D$1:$L$26,9,FALSE),))</f>
        <v>170000</v>
      </c>
      <c r="P598" s="275">
        <f>Salidas!$M598*Salidas!$I598</f>
        <v>66</v>
      </c>
      <c r="Q598" s="275">
        <f>Salidas!$M598*Salidas!$O598</f>
        <v>170000</v>
      </c>
      <c r="R598" s="276"/>
      <c r="S598" s="64"/>
      <c r="T598" s="64"/>
      <c r="U598" s="64"/>
      <c r="V598" s="64"/>
      <c r="W598" s="64"/>
      <c r="X598" s="64"/>
      <c r="Y598" s="64"/>
      <c r="Z598" s="64"/>
    </row>
    <row r="599" spans="1:26" ht="15.75" customHeight="1">
      <c r="A599" s="57" t="s">
        <v>85</v>
      </c>
      <c r="B599" s="58" t="str">
        <f>IF(ISERROR(VLOOKUP(Salidas!$A599,Inventario!$A$2:$M$21,2,FALSE)),"",VLOOKUP(Salidas!$A599,Inventario!$A$2:$M$21,2,FALSE))</f>
        <v xml:space="preserve">Avaxim 80 </v>
      </c>
      <c r="C599" s="58" t="str">
        <f>IF(ISERROR(VLOOKUP(Salidas!$A599,Inventario!$A$2:$M$21,3,FALSE)),"",VLOOKUP(Salidas!$A599,Inventario!$A$2:$M$21,3,FALSE))</f>
        <v>Hepatitis A niño</v>
      </c>
      <c r="D599" s="59" t="str">
        <f>IF(ISERROR(VLOOKUP(Salidas!$A599,Inventario!$A$2:$M$21,4,FALSE)),"",VLOOKUP(Salidas!$A599,Inventario!$A$2:$M$21,4,FALSE))</f>
        <v>IPS FARALLONES</v>
      </c>
      <c r="E599" s="59" t="str">
        <f>IF(ISERROR(VLOOKUP(Salidas!$A599,Inventario!$A$2:$M$21,5,FALSE)),"",VLOOKUP(Salidas!$A599,Inventario!$A$2:$M$21,5,FALSE))</f>
        <v>Sanofi</v>
      </c>
      <c r="F599" s="60" t="str">
        <f>IF(ISERROR(VLOOKUP(Salidas!$A599,Inventario!$A$2:$M$21,6,FALSE)),"",VLOOKUP(Salidas!$A599,Inventario!$A$2:$M$21,6,FALSE))</f>
        <v>2500</v>
      </c>
      <c r="G599" s="274">
        <f>IF(ISERROR(VLOOKUP(Salidas!$A599,Inventario!$A$2:$M$21,7,FALSE)),,VLOOKUP(Salidas!$A599,Inventario!$A$2:$M$21,7,FALSE))</f>
        <v>1</v>
      </c>
      <c r="H599" s="275">
        <f>IF(ISERROR(VLOOKUP(Salidas!$A599,Inventario!$A$2:$M$21,8,FALSE)),,VLOOKUP(Salidas!$A599,Inventario!$A$2:$M$21,8,FALSE))</f>
        <v>153</v>
      </c>
      <c r="I599" s="275">
        <f>IF(ISERROR(VLOOKUP(Salidas!$A599,Inventario!$A$2:$M$21,9,FALSE)),,VLOOKUP(Salidas!$A599,Inventario!$A$2:$M$21,9,FALSE))</f>
        <v>153</v>
      </c>
      <c r="J599" s="269">
        <v>44704</v>
      </c>
      <c r="K599" s="62" t="s">
        <v>183</v>
      </c>
      <c r="L599" s="270">
        <f>IF(ISERROR(VLOOKUP(Salidas!$K599,Entradas!$H$1:$I$412,2,FALSE)),"",VLOOKUP(Salidas!$K599,Entradas!$H$1:$I$412,2,FALSE))</f>
        <v>44957</v>
      </c>
      <c r="M599" s="63">
        <v>1</v>
      </c>
      <c r="N599" s="276" t="s">
        <v>375</v>
      </c>
      <c r="O599" s="275">
        <f>IF(Salidas!$N599="Particular",VLOOKUP(Salidas!$A599,'PPTO Conservador'!$D$1:$L$26,8,0),IF(Salidas!$N599="Complementario",VLOOKUP(Salidas!$A599,'PPTO Conservador'!$D$1:$L$26,9,FALSE),))</f>
        <v>150000</v>
      </c>
      <c r="P599" s="275">
        <f>Salidas!$M599*Salidas!$I599</f>
        <v>153</v>
      </c>
      <c r="Q599" s="275">
        <f>Salidas!$M599*Salidas!$O599</f>
        <v>150000</v>
      </c>
      <c r="R599" s="276"/>
      <c r="S599" s="64"/>
      <c r="T599" s="64"/>
      <c r="U599" s="64"/>
      <c r="V599" s="64"/>
      <c r="W599" s="64"/>
      <c r="X599" s="64"/>
      <c r="Y599" s="64"/>
      <c r="Z599" s="64"/>
    </row>
    <row r="600" spans="1:26" ht="15.75" customHeight="1">
      <c r="A600" s="57" t="s">
        <v>81</v>
      </c>
      <c r="B600" s="58" t="str">
        <f>IF(ISERROR(VLOOKUP(Salidas!$A600,Inventario!$A$2:$M$21,2,FALSE)),"",VLOOKUP(Salidas!$A600,Inventario!$A$2:$M$21,2,FALSE))</f>
        <v>Stamaril</v>
      </c>
      <c r="C600" s="58" t="str">
        <f>IF(ISERROR(VLOOKUP(Salidas!$A600,Inventario!$A$2:$M$21,3,FALSE)),"",VLOOKUP(Salidas!$A600,Inventario!$A$2:$M$21,3,FALSE))</f>
        <v>Fiebre amarilla</v>
      </c>
      <c r="D600" s="59" t="str">
        <f>IF(ISERROR(VLOOKUP(Salidas!$A600,Inventario!$A$2:$M$21,4,FALSE)),"",VLOOKUP(Salidas!$A600,Inventario!$A$2:$M$21,4,FALSE))</f>
        <v>IPS FARALLONES</v>
      </c>
      <c r="E600" s="59" t="str">
        <f>IF(ISERROR(VLOOKUP(Salidas!$A600,Inventario!$A$2:$M$21,5,FALSE)),"",VLOOKUP(Salidas!$A600,Inventario!$A$2:$M$21,5,FALSE))</f>
        <v>Sanofi</v>
      </c>
      <c r="F600" s="60" t="str">
        <f>IF(ISERROR(VLOOKUP(Salidas!$A600,Inventario!$A$2:$M$21,6,FALSE)),"",VLOOKUP(Salidas!$A600,Inventario!$A$2:$M$21,6,FALSE))</f>
        <v>3000</v>
      </c>
      <c r="G600" s="274">
        <f>IF(ISERROR(VLOOKUP(Salidas!$A600,Inventario!$A$2:$M$21,7,FALSE)),,VLOOKUP(Salidas!$A600,Inventario!$A$2:$M$21,7,FALSE))</f>
        <v>1</v>
      </c>
      <c r="H600" s="275">
        <f>IF(ISERROR(VLOOKUP(Salidas!$A600,Inventario!$A$2:$M$21,8,FALSE)),,VLOOKUP(Salidas!$A600,Inventario!$A$2:$M$21,8,FALSE))</f>
        <v>59</v>
      </c>
      <c r="I600" s="275">
        <f>IF(ISERROR(VLOOKUP(Salidas!$A600,Inventario!$A$2:$M$21,9,FALSE)),,VLOOKUP(Salidas!$A600,Inventario!$A$2:$M$21,9,FALSE))</f>
        <v>59</v>
      </c>
      <c r="J600" s="269">
        <v>44704</v>
      </c>
      <c r="K600" s="62" t="s">
        <v>180</v>
      </c>
      <c r="L600" s="270">
        <f>IF(ISERROR(VLOOKUP(Salidas!$K600,Entradas!$H$1:$I$412,2,FALSE)),"",VLOOKUP(Salidas!$K600,Entradas!$H$1:$I$412,2,FALSE))</f>
        <v>44804</v>
      </c>
      <c r="M600" s="63">
        <v>1</v>
      </c>
      <c r="N600" s="276" t="s">
        <v>375</v>
      </c>
      <c r="O600" s="275">
        <f>IF(Salidas!$N600="Particular",VLOOKUP(Salidas!$A600,'PPTO Conservador'!$D$1:$L$26,8,0),IF(Salidas!$N600="Complementario",VLOOKUP(Salidas!$A600,'PPTO Conservador'!$D$1:$L$26,9,FALSE),))</f>
        <v>110000</v>
      </c>
      <c r="P600" s="275">
        <f>Salidas!$M600*Salidas!$I600</f>
        <v>59</v>
      </c>
      <c r="Q600" s="275">
        <f>Salidas!$M600*Salidas!$O600</f>
        <v>110000</v>
      </c>
      <c r="R600" s="276"/>
      <c r="S600" s="64"/>
      <c r="T600" s="64"/>
      <c r="U600" s="64"/>
      <c r="V600" s="64"/>
      <c r="W600" s="64"/>
      <c r="X600" s="64"/>
      <c r="Y600" s="64"/>
      <c r="Z600" s="64"/>
    </row>
    <row r="601" spans="1:26" ht="15.75" customHeight="1">
      <c r="A601" s="57" t="s">
        <v>47</v>
      </c>
      <c r="B601" s="58" t="str">
        <f>IF(ISERROR(VLOOKUP(Salidas!$A601,Inventario!$A$2:$M$21,2,FALSE)),"",VLOOKUP(Salidas!$A601,Inventario!$A$2:$M$21,2,FALSE))</f>
        <v>Nimenrix</v>
      </c>
      <c r="C601" s="58" t="str">
        <f>IF(ISERROR(VLOOKUP(Salidas!$A601,Inventario!$A$2:$M$21,3,FALSE)),"",VLOOKUP(Salidas!$A601,Inventario!$A$2:$M$21,3,FALSE))</f>
        <v>Meningococo</v>
      </c>
      <c r="D601" s="59" t="str">
        <f>IF(ISERROR(VLOOKUP(Salidas!$A601,Inventario!$A$2:$M$21,4,FALSE)),"",VLOOKUP(Salidas!$A601,Inventario!$A$2:$M$21,4,FALSE))</f>
        <v>Cobo Medical</v>
      </c>
      <c r="E601" s="59" t="str">
        <f>IF(ISERROR(VLOOKUP(Salidas!$A601,Inventario!$A$2:$M$21,5,FALSE)),"",VLOOKUP(Salidas!$A601,Inventario!$A$2:$M$21,5,FALSE))</f>
        <v>Pfizer</v>
      </c>
      <c r="F601" s="60" t="str">
        <f>IF(ISERROR(VLOOKUP(Salidas!$A601,Inventario!$A$2:$M$21,6,FALSE)),"",VLOOKUP(Salidas!$A601,Inventario!$A$2:$M$21,6,FALSE))</f>
        <v>3904</v>
      </c>
      <c r="G601" s="274">
        <f>IF(ISERROR(VLOOKUP(Salidas!$A601,Inventario!$A$2:$M$21,7,FALSE)),,VLOOKUP(Salidas!$A601,Inventario!$A$2:$M$21,7,FALSE))</f>
        <v>1</v>
      </c>
      <c r="H601" s="275">
        <f>IF(ISERROR(VLOOKUP(Salidas!$A601,Inventario!$A$2:$M$21,8,FALSE)),,VLOOKUP(Salidas!$A601,Inventario!$A$2:$M$21,8,FALSE))</f>
        <v>427</v>
      </c>
      <c r="I601" s="275">
        <f>IF(ISERROR(VLOOKUP(Salidas!$A601,Inventario!$A$2:$M$21,9,FALSE)),,VLOOKUP(Salidas!$A601,Inventario!$A$2:$M$21,9,FALSE))</f>
        <v>427</v>
      </c>
      <c r="J601" s="269">
        <v>44705</v>
      </c>
      <c r="K601" s="62" t="s">
        <v>173</v>
      </c>
      <c r="L601" s="270">
        <f>IF(ISERROR(VLOOKUP(Salidas!$K601,Entradas!$H$1:$I$412,2,FALSE)),"",VLOOKUP(Salidas!$K601,Entradas!$H$1:$I$412,2,FALSE))</f>
        <v>45077</v>
      </c>
      <c r="M601" s="63">
        <v>1</v>
      </c>
      <c r="N601" s="276" t="s">
        <v>1928</v>
      </c>
      <c r="O601" s="275">
        <f>IF(Salidas!$N601="Particular",VLOOKUP(Salidas!$A601,'PPTO Conservador'!$D$1:$L$26,8,0),IF(Salidas!$N601="Complementario",VLOOKUP(Salidas!$A601,'PPTO Conservador'!$D$1:$L$26,9,FALSE),))</f>
        <v>170000</v>
      </c>
      <c r="P601" s="275">
        <f>Salidas!$M601*Salidas!$I601</f>
        <v>427</v>
      </c>
      <c r="Q601" s="275">
        <f>Salidas!$M601*Salidas!$O601</f>
        <v>170000</v>
      </c>
      <c r="R601" s="276"/>
      <c r="S601" s="64"/>
      <c r="T601" s="64"/>
      <c r="U601" s="64"/>
      <c r="V601" s="64"/>
      <c r="W601" s="64"/>
      <c r="X601" s="64"/>
      <c r="Y601" s="64"/>
      <c r="Z601" s="64"/>
    </row>
    <row r="602" spans="1:26" ht="15.75" customHeight="1">
      <c r="A602" s="57" t="s">
        <v>93</v>
      </c>
      <c r="B602" s="58" t="str">
        <f>IF(ISERROR(VLOOKUP(Salidas!$A602,Inventario!$A$2:$M$21,2,FALSE)),"",VLOOKUP(Salidas!$A602,Inventario!$A$2:$M$21,2,FALSE))</f>
        <v>Vaxigrip</v>
      </c>
      <c r="C602" s="58" t="str">
        <f>IF(ISERROR(VLOOKUP(Salidas!$A602,Inventario!$A$2:$M$21,3,FALSE)),"",VLOOKUP(Salidas!$A602,Inventario!$A$2:$M$21,3,FALSE))</f>
        <v>Influenza</v>
      </c>
      <c r="D602" s="59" t="str">
        <f>IF(ISERROR(VLOOKUP(Salidas!$A602,Inventario!$A$2:$M$21,4,FALSE)),"",VLOOKUP(Salidas!$A602,Inventario!$A$2:$M$21,4,FALSE))</f>
        <v>IPS FARALLONES</v>
      </c>
      <c r="E602" s="59" t="str">
        <f>IF(ISERROR(VLOOKUP(Salidas!$A602,Inventario!$A$2:$M$21,5,FALSE)),"",VLOOKUP(Salidas!$A602,Inventario!$A$2:$M$21,5,FALSE))</f>
        <v>Sanofi</v>
      </c>
      <c r="F602" s="60" t="str">
        <f>IF(ISERROR(VLOOKUP(Salidas!$A602,Inventario!$A$2:$M$21,6,FALSE)),"",VLOOKUP(Salidas!$A602,Inventario!$A$2:$M$21,6,FALSE))</f>
        <v>2603</v>
      </c>
      <c r="G602" s="274">
        <f>IF(ISERROR(VLOOKUP(Salidas!$A602,Inventario!$A$2:$M$21,7,FALSE)),,VLOOKUP(Salidas!$A602,Inventario!$A$2:$M$21,7,FALSE))</f>
        <v>1</v>
      </c>
      <c r="H602" s="275">
        <f>IF(ISERROR(VLOOKUP(Salidas!$A602,Inventario!$A$2:$M$21,8,FALSE)),,VLOOKUP(Salidas!$A602,Inventario!$A$2:$M$21,8,FALSE))</f>
        <v>31</v>
      </c>
      <c r="I602" s="275">
        <f>IF(ISERROR(VLOOKUP(Salidas!$A602,Inventario!$A$2:$M$21,9,FALSE)),,VLOOKUP(Salidas!$A602,Inventario!$A$2:$M$21,9,FALSE))</f>
        <v>31</v>
      </c>
      <c r="J602" s="269">
        <v>44705</v>
      </c>
      <c r="K602" s="62" t="s">
        <v>202</v>
      </c>
      <c r="L602" s="270">
        <f>IF(ISERROR(VLOOKUP(Salidas!$K602,Entradas!$H$1:$I$412,2,FALSE)),"",VLOOKUP(Salidas!$K602,Entradas!$H$1:$I$412,2,FALSE))</f>
        <v>44926</v>
      </c>
      <c r="M602" s="63">
        <v>1</v>
      </c>
      <c r="N602" s="276" t="s">
        <v>1928</v>
      </c>
      <c r="O602" s="275">
        <f>IF(Salidas!$N602="Particular",VLOOKUP(Salidas!$A602,'PPTO Conservador'!$D$1:$L$26,8,0),IF(Salidas!$N602="Complementario",VLOOKUP(Salidas!$A602,'PPTO Conservador'!$D$1:$L$26,9,FALSE),))</f>
        <v>60000</v>
      </c>
      <c r="P602" s="275">
        <f>Salidas!$M602*Salidas!$I602</f>
        <v>31</v>
      </c>
      <c r="Q602" s="275">
        <f>Salidas!$M602*Salidas!$O602</f>
        <v>60000</v>
      </c>
      <c r="R602" s="276"/>
      <c r="S602" s="64"/>
      <c r="T602" s="64"/>
      <c r="U602" s="64"/>
      <c r="V602" s="64"/>
      <c r="W602" s="64"/>
      <c r="X602" s="64"/>
      <c r="Y602" s="64"/>
      <c r="Z602" s="64"/>
    </row>
    <row r="603" spans="1:26" ht="15.75" customHeight="1">
      <c r="A603" s="57" t="s">
        <v>93</v>
      </c>
      <c r="B603" s="58" t="str">
        <f>IF(ISERROR(VLOOKUP(Salidas!$A603,Inventario!$A$2:$M$21,2,FALSE)),"",VLOOKUP(Salidas!$A603,Inventario!$A$2:$M$21,2,FALSE))</f>
        <v>Vaxigrip</v>
      </c>
      <c r="C603" s="58" t="str">
        <f>IF(ISERROR(VLOOKUP(Salidas!$A603,Inventario!$A$2:$M$21,3,FALSE)),"",VLOOKUP(Salidas!$A603,Inventario!$A$2:$M$21,3,FALSE))</f>
        <v>Influenza</v>
      </c>
      <c r="D603" s="59" t="str">
        <f>IF(ISERROR(VLOOKUP(Salidas!$A603,Inventario!$A$2:$M$21,4,FALSE)),"",VLOOKUP(Salidas!$A603,Inventario!$A$2:$M$21,4,FALSE))</f>
        <v>IPS FARALLONES</v>
      </c>
      <c r="E603" s="59" t="str">
        <f>IF(ISERROR(VLOOKUP(Salidas!$A603,Inventario!$A$2:$M$21,5,FALSE)),"",VLOOKUP(Salidas!$A603,Inventario!$A$2:$M$21,5,FALSE))</f>
        <v>Sanofi</v>
      </c>
      <c r="F603" s="60" t="str">
        <f>IF(ISERROR(VLOOKUP(Salidas!$A603,Inventario!$A$2:$M$21,6,FALSE)),"",VLOOKUP(Salidas!$A603,Inventario!$A$2:$M$21,6,FALSE))</f>
        <v>2603</v>
      </c>
      <c r="G603" s="274">
        <f>IF(ISERROR(VLOOKUP(Salidas!$A603,Inventario!$A$2:$M$21,7,FALSE)),,VLOOKUP(Salidas!$A603,Inventario!$A$2:$M$21,7,FALSE))</f>
        <v>1</v>
      </c>
      <c r="H603" s="275">
        <f>IF(ISERROR(VLOOKUP(Salidas!$A603,Inventario!$A$2:$M$21,8,FALSE)),,VLOOKUP(Salidas!$A603,Inventario!$A$2:$M$21,8,FALSE))</f>
        <v>31</v>
      </c>
      <c r="I603" s="275">
        <f>IF(ISERROR(VLOOKUP(Salidas!$A603,Inventario!$A$2:$M$21,9,FALSE)),,VLOOKUP(Salidas!$A603,Inventario!$A$2:$M$21,9,FALSE))</f>
        <v>31</v>
      </c>
      <c r="J603" s="269">
        <v>44705</v>
      </c>
      <c r="K603" s="62" t="s">
        <v>202</v>
      </c>
      <c r="L603" s="270">
        <f>IF(ISERROR(VLOOKUP(Salidas!$K603,Entradas!$H$1:$I$412,2,FALSE)),"",VLOOKUP(Salidas!$K603,Entradas!$H$1:$I$412,2,FALSE))</f>
        <v>44926</v>
      </c>
      <c r="M603" s="63">
        <v>1</v>
      </c>
      <c r="N603" s="276" t="s">
        <v>375</v>
      </c>
      <c r="O603" s="275">
        <f>IF(Salidas!$N603="Particular",VLOOKUP(Salidas!$A603,'PPTO Conservador'!$D$1:$L$26,8,0),IF(Salidas!$N603="Complementario",VLOOKUP(Salidas!$A603,'PPTO Conservador'!$D$1:$L$26,9,FALSE),))</f>
        <v>65000</v>
      </c>
      <c r="P603" s="275">
        <f>Salidas!$M603*Salidas!$I603</f>
        <v>31</v>
      </c>
      <c r="Q603" s="275">
        <f>Salidas!$M603*Salidas!$O603</f>
        <v>65000</v>
      </c>
      <c r="R603" s="276"/>
      <c r="S603" s="64"/>
      <c r="T603" s="64"/>
      <c r="U603" s="64"/>
      <c r="V603" s="64"/>
      <c r="W603" s="64"/>
      <c r="X603" s="64"/>
      <c r="Y603" s="64"/>
      <c r="Z603" s="64"/>
    </row>
    <row r="604" spans="1:26" ht="15.75" customHeight="1">
      <c r="A604" s="57" t="s">
        <v>93</v>
      </c>
      <c r="B604" s="58" t="str">
        <f>IF(ISERROR(VLOOKUP(Salidas!$A604,Inventario!$A$2:$M$21,2,FALSE)),"",VLOOKUP(Salidas!$A604,Inventario!$A$2:$M$21,2,FALSE))</f>
        <v>Vaxigrip</v>
      </c>
      <c r="C604" s="58" t="str">
        <f>IF(ISERROR(VLOOKUP(Salidas!$A604,Inventario!$A$2:$M$21,3,FALSE)),"",VLOOKUP(Salidas!$A604,Inventario!$A$2:$M$21,3,FALSE))</f>
        <v>Influenza</v>
      </c>
      <c r="D604" s="59" t="str">
        <f>IF(ISERROR(VLOOKUP(Salidas!$A604,Inventario!$A$2:$M$21,4,FALSE)),"",VLOOKUP(Salidas!$A604,Inventario!$A$2:$M$21,4,FALSE))</f>
        <v>IPS FARALLONES</v>
      </c>
      <c r="E604" s="59" t="str">
        <f>IF(ISERROR(VLOOKUP(Salidas!$A604,Inventario!$A$2:$M$21,5,FALSE)),"",VLOOKUP(Salidas!$A604,Inventario!$A$2:$M$21,5,FALSE))</f>
        <v>Sanofi</v>
      </c>
      <c r="F604" s="60" t="str">
        <f>IF(ISERROR(VLOOKUP(Salidas!$A604,Inventario!$A$2:$M$21,6,FALSE)),"",VLOOKUP(Salidas!$A604,Inventario!$A$2:$M$21,6,FALSE))</f>
        <v>2603</v>
      </c>
      <c r="G604" s="274">
        <f>IF(ISERROR(VLOOKUP(Salidas!$A604,Inventario!$A$2:$M$21,7,FALSE)),,VLOOKUP(Salidas!$A604,Inventario!$A$2:$M$21,7,FALSE))</f>
        <v>1</v>
      </c>
      <c r="H604" s="275">
        <f>IF(ISERROR(VLOOKUP(Salidas!$A604,Inventario!$A$2:$M$21,8,FALSE)),,VLOOKUP(Salidas!$A604,Inventario!$A$2:$M$21,8,FALSE))</f>
        <v>31</v>
      </c>
      <c r="I604" s="275">
        <f>IF(ISERROR(VLOOKUP(Salidas!$A604,Inventario!$A$2:$M$21,9,FALSE)),,VLOOKUP(Salidas!$A604,Inventario!$A$2:$M$21,9,FALSE))</f>
        <v>31</v>
      </c>
      <c r="J604" s="269">
        <v>44706</v>
      </c>
      <c r="K604" s="62" t="s">
        <v>202</v>
      </c>
      <c r="L604" s="270">
        <f>IF(ISERROR(VLOOKUP(Salidas!$K604,Entradas!$H$1:$I$412,2,FALSE)),"",VLOOKUP(Salidas!$K604,Entradas!$H$1:$I$412,2,FALSE))</f>
        <v>44926</v>
      </c>
      <c r="M604" s="63">
        <v>1</v>
      </c>
      <c r="N604" s="276" t="s">
        <v>1928</v>
      </c>
      <c r="O604" s="275">
        <f>IF(Salidas!$N604="Particular",VLOOKUP(Salidas!$A604,'PPTO Conservador'!$D$1:$L$26,8,0),IF(Salidas!$N604="Complementario",VLOOKUP(Salidas!$A604,'PPTO Conservador'!$D$1:$L$26,9,FALSE),))</f>
        <v>60000</v>
      </c>
      <c r="P604" s="275">
        <f>Salidas!$M604*Salidas!$I604</f>
        <v>31</v>
      </c>
      <c r="Q604" s="275">
        <f>Salidas!$M604*Salidas!$O604</f>
        <v>60000</v>
      </c>
      <c r="R604" s="276"/>
      <c r="S604" s="64"/>
      <c r="T604" s="64"/>
      <c r="U604" s="64"/>
      <c r="V604" s="64"/>
      <c r="W604" s="64"/>
      <c r="X604" s="64"/>
      <c r="Y604" s="64"/>
      <c r="Z604" s="64"/>
    </row>
    <row r="605" spans="1:26" ht="15.75" customHeight="1">
      <c r="A605" s="57" t="s">
        <v>96</v>
      </c>
      <c r="B605" s="58" t="str">
        <f>IF(ISERROR(VLOOKUP(Salidas!$A605,Inventario!$A$2:$M$21,2,FALSE)),"",VLOOKUP(Salidas!$A605,Inventario!$A$2:$M$21,2,FALSE))</f>
        <v>Rotateq</v>
      </c>
      <c r="C605" s="58" t="str">
        <f>IF(ISERROR(VLOOKUP(Salidas!$A605,Inventario!$A$2:$M$21,3,FALSE)),"",VLOOKUP(Salidas!$A605,Inventario!$A$2:$M$21,3,FALSE))</f>
        <v>Rotavirus Vivo Atenuado</v>
      </c>
      <c r="D605" s="59" t="str">
        <f>IF(ISERROR(VLOOKUP(Salidas!$A605,Inventario!$A$2:$M$21,4,FALSE)),"",VLOOKUP(Salidas!$A605,Inventario!$A$2:$M$21,4,FALSE))</f>
        <v>IPS FARALLONES</v>
      </c>
      <c r="E605" s="59" t="str">
        <f>IF(ISERROR(VLOOKUP(Salidas!$A605,Inventario!$A$2:$M$21,5,FALSE)),"",VLOOKUP(Salidas!$A605,Inventario!$A$2:$M$21,5,FALSE))</f>
        <v>Merck</v>
      </c>
      <c r="F605" s="60" t="str">
        <f>IF(ISERROR(VLOOKUP(Salidas!$A605,Inventario!$A$2:$M$21,6,FALSE)),"",VLOOKUP(Salidas!$A605,Inventario!$A$2:$M$21,6,FALSE))</f>
        <v>1800</v>
      </c>
      <c r="G605" s="274">
        <f>IF(ISERROR(VLOOKUP(Salidas!$A605,Inventario!$A$2:$M$21,7,FALSE)),,VLOOKUP(Salidas!$A605,Inventario!$A$2:$M$21,7,FALSE))</f>
        <v>1</v>
      </c>
      <c r="H605" s="275">
        <f>IF(ISERROR(VLOOKUP(Salidas!$A605,Inventario!$A$2:$M$21,8,FALSE)),,VLOOKUP(Salidas!$A605,Inventario!$A$2:$M$21,8,FALSE))</f>
        <v>109</v>
      </c>
      <c r="I605" s="275">
        <f>IF(ISERROR(VLOOKUP(Salidas!$A605,Inventario!$A$2:$M$21,9,FALSE)),,VLOOKUP(Salidas!$A605,Inventario!$A$2:$M$21,9,FALSE))</f>
        <v>109</v>
      </c>
      <c r="J605" s="269">
        <v>44706</v>
      </c>
      <c r="K605" s="62" t="s">
        <v>194</v>
      </c>
      <c r="L605" s="270">
        <f>IF(ISERROR(VLOOKUP(Salidas!$K605,Entradas!$H$1:$I$412,2,FALSE)),"",VLOOKUP(Salidas!$K605,Entradas!$H$1:$I$412,2,FALSE))</f>
        <v>45060</v>
      </c>
      <c r="M605" s="63">
        <v>1</v>
      </c>
      <c r="N605" s="276" t="s">
        <v>375</v>
      </c>
      <c r="O605" s="275">
        <f>IF(Salidas!$N605="Particular",VLOOKUP(Salidas!$A605,'PPTO Conservador'!$D$1:$L$26,8,0),IF(Salidas!$N605="Complementario",VLOOKUP(Salidas!$A605,'PPTO Conservador'!$D$1:$L$26,9,FALSE),))</f>
        <v>210000</v>
      </c>
      <c r="P605" s="275">
        <f>Salidas!$M605*Salidas!$I605</f>
        <v>109</v>
      </c>
      <c r="Q605" s="275">
        <f>Salidas!$M605*Salidas!$O605</f>
        <v>210000</v>
      </c>
      <c r="R605" s="276"/>
      <c r="S605" s="64"/>
      <c r="T605" s="64"/>
      <c r="U605" s="64"/>
      <c r="V605" s="64"/>
      <c r="W605" s="64"/>
      <c r="X605" s="64"/>
      <c r="Y605" s="64"/>
      <c r="Z605" s="64"/>
    </row>
    <row r="606" spans="1:26" ht="15.75" customHeight="1">
      <c r="A606" s="57" t="s">
        <v>47</v>
      </c>
      <c r="B606" s="58" t="str">
        <f>IF(ISERROR(VLOOKUP(Salidas!$A606,Inventario!$A$2:$M$21,2,FALSE)),"",VLOOKUP(Salidas!$A606,Inventario!$A$2:$M$21,2,FALSE))</f>
        <v>Nimenrix</v>
      </c>
      <c r="C606" s="58" t="str">
        <f>IF(ISERROR(VLOOKUP(Salidas!$A606,Inventario!$A$2:$M$21,3,FALSE)),"",VLOOKUP(Salidas!$A606,Inventario!$A$2:$M$21,3,FALSE))</f>
        <v>Meningococo</v>
      </c>
      <c r="D606" s="59" t="str">
        <f>IF(ISERROR(VLOOKUP(Salidas!$A606,Inventario!$A$2:$M$21,4,FALSE)),"",VLOOKUP(Salidas!$A606,Inventario!$A$2:$M$21,4,FALSE))</f>
        <v>Cobo Medical</v>
      </c>
      <c r="E606" s="59" t="str">
        <f>IF(ISERROR(VLOOKUP(Salidas!$A606,Inventario!$A$2:$M$21,5,FALSE)),"",VLOOKUP(Salidas!$A606,Inventario!$A$2:$M$21,5,FALSE))</f>
        <v>Pfizer</v>
      </c>
      <c r="F606" s="60" t="str">
        <f>IF(ISERROR(VLOOKUP(Salidas!$A606,Inventario!$A$2:$M$21,6,FALSE)),"",VLOOKUP(Salidas!$A606,Inventario!$A$2:$M$21,6,FALSE))</f>
        <v>3904</v>
      </c>
      <c r="G606" s="274">
        <f>IF(ISERROR(VLOOKUP(Salidas!$A606,Inventario!$A$2:$M$21,7,FALSE)),,VLOOKUP(Salidas!$A606,Inventario!$A$2:$M$21,7,FALSE))</f>
        <v>1</v>
      </c>
      <c r="H606" s="275">
        <f>IF(ISERROR(VLOOKUP(Salidas!$A606,Inventario!$A$2:$M$21,8,FALSE)),,VLOOKUP(Salidas!$A606,Inventario!$A$2:$M$21,8,FALSE))</f>
        <v>427</v>
      </c>
      <c r="I606" s="275">
        <f>IF(ISERROR(VLOOKUP(Salidas!$A606,Inventario!$A$2:$M$21,9,FALSE)),,VLOOKUP(Salidas!$A606,Inventario!$A$2:$M$21,9,FALSE))</f>
        <v>427</v>
      </c>
      <c r="J606" s="269">
        <v>44706</v>
      </c>
      <c r="K606" s="62" t="s">
        <v>173</v>
      </c>
      <c r="L606" s="270">
        <f>IF(ISERROR(VLOOKUP(Salidas!$K606,Entradas!$H$1:$I$412,2,FALSE)),"",VLOOKUP(Salidas!$K606,Entradas!$H$1:$I$412,2,FALSE))</f>
        <v>45077</v>
      </c>
      <c r="M606" s="63">
        <v>1</v>
      </c>
      <c r="N606" s="276" t="s">
        <v>1928</v>
      </c>
      <c r="O606" s="275">
        <f>IF(Salidas!$N606="Particular",VLOOKUP(Salidas!$A606,'PPTO Conservador'!$D$1:$L$26,8,0),IF(Salidas!$N606="Complementario",VLOOKUP(Salidas!$A606,'PPTO Conservador'!$D$1:$L$26,9,FALSE),))</f>
        <v>170000</v>
      </c>
      <c r="P606" s="275">
        <f>Salidas!$M606*Salidas!$I606</f>
        <v>427</v>
      </c>
      <c r="Q606" s="275">
        <f>Salidas!$M606*Salidas!$O606</f>
        <v>170000</v>
      </c>
      <c r="R606" s="276"/>
      <c r="S606" s="64"/>
      <c r="T606" s="64"/>
      <c r="U606" s="64"/>
      <c r="V606" s="64"/>
      <c r="W606" s="64"/>
      <c r="X606" s="64"/>
      <c r="Y606" s="64"/>
      <c r="Z606" s="64"/>
    </row>
    <row r="607" spans="1:26" ht="15.75" customHeight="1">
      <c r="A607" s="57" t="s">
        <v>93</v>
      </c>
      <c r="B607" s="58" t="str">
        <f>IF(ISERROR(VLOOKUP(Salidas!$A607,Inventario!$A$2:$M$21,2,FALSE)),"",VLOOKUP(Salidas!$A607,Inventario!$A$2:$M$21,2,FALSE))</f>
        <v>Vaxigrip</v>
      </c>
      <c r="C607" s="58" t="str">
        <f>IF(ISERROR(VLOOKUP(Salidas!$A607,Inventario!$A$2:$M$21,3,FALSE)),"",VLOOKUP(Salidas!$A607,Inventario!$A$2:$M$21,3,FALSE))</f>
        <v>Influenza</v>
      </c>
      <c r="D607" s="59" t="str">
        <f>IF(ISERROR(VLOOKUP(Salidas!$A607,Inventario!$A$2:$M$21,4,FALSE)),"",VLOOKUP(Salidas!$A607,Inventario!$A$2:$M$21,4,FALSE))</f>
        <v>IPS FARALLONES</v>
      </c>
      <c r="E607" s="59" t="str">
        <f>IF(ISERROR(VLOOKUP(Salidas!$A607,Inventario!$A$2:$M$21,5,FALSE)),"",VLOOKUP(Salidas!$A607,Inventario!$A$2:$M$21,5,FALSE))</f>
        <v>Sanofi</v>
      </c>
      <c r="F607" s="60" t="str">
        <f>IF(ISERROR(VLOOKUP(Salidas!$A607,Inventario!$A$2:$M$21,6,FALSE)),"",VLOOKUP(Salidas!$A607,Inventario!$A$2:$M$21,6,FALSE))</f>
        <v>2603</v>
      </c>
      <c r="G607" s="274">
        <f>IF(ISERROR(VLOOKUP(Salidas!$A607,Inventario!$A$2:$M$21,7,FALSE)),,VLOOKUP(Salidas!$A607,Inventario!$A$2:$M$21,7,FALSE))</f>
        <v>1</v>
      </c>
      <c r="H607" s="275">
        <f>IF(ISERROR(VLOOKUP(Salidas!$A607,Inventario!$A$2:$M$21,8,FALSE)),,VLOOKUP(Salidas!$A607,Inventario!$A$2:$M$21,8,FALSE))</f>
        <v>31</v>
      </c>
      <c r="I607" s="275">
        <f>IF(ISERROR(VLOOKUP(Salidas!$A607,Inventario!$A$2:$M$21,9,FALSE)),,VLOOKUP(Salidas!$A607,Inventario!$A$2:$M$21,9,FALSE))</f>
        <v>31</v>
      </c>
      <c r="J607" s="269">
        <v>44706</v>
      </c>
      <c r="K607" s="62" t="s">
        <v>202</v>
      </c>
      <c r="L607" s="270">
        <f>IF(ISERROR(VLOOKUP(Salidas!$K607,Entradas!$H$1:$I$412,2,FALSE)),"",VLOOKUP(Salidas!$K607,Entradas!$H$1:$I$412,2,FALSE))</f>
        <v>44926</v>
      </c>
      <c r="M607" s="63">
        <v>1</v>
      </c>
      <c r="N607" s="276" t="s">
        <v>1928</v>
      </c>
      <c r="O607" s="275">
        <f>IF(Salidas!$N607="Particular",VLOOKUP(Salidas!$A607,'PPTO Conservador'!$D$1:$L$26,8,0),IF(Salidas!$N607="Complementario",VLOOKUP(Salidas!$A607,'PPTO Conservador'!$D$1:$L$26,9,FALSE),))</f>
        <v>60000</v>
      </c>
      <c r="P607" s="275">
        <f>Salidas!$M607*Salidas!$I607</f>
        <v>31</v>
      </c>
      <c r="Q607" s="275">
        <f>Salidas!$M607*Salidas!$O607</f>
        <v>60000</v>
      </c>
      <c r="R607" s="276"/>
      <c r="S607" s="64"/>
      <c r="T607" s="64"/>
      <c r="U607" s="64"/>
      <c r="V607" s="64"/>
      <c r="W607" s="64"/>
      <c r="X607" s="64"/>
      <c r="Y607" s="64"/>
      <c r="Z607" s="64"/>
    </row>
    <row r="608" spans="1:26" ht="15.75" customHeight="1">
      <c r="A608" s="57" t="s">
        <v>93</v>
      </c>
      <c r="B608" s="58" t="str">
        <f>IF(ISERROR(VLOOKUP(Salidas!$A608,Inventario!$A$2:$M$21,2,FALSE)),"",VLOOKUP(Salidas!$A608,Inventario!$A$2:$M$21,2,FALSE))</f>
        <v>Vaxigrip</v>
      </c>
      <c r="C608" s="58" t="str">
        <f>IF(ISERROR(VLOOKUP(Salidas!$A608,Inventario!$A$2:$M$21,3,FALSE)),"",VLOOKUP(Salidas!$A608,Inventario!$A$2:$M$21,3,FALSE))</f>
        <v>Influenza</v>
      </c>
      <c r="D608" s="59" t="str">
        <f>IF(ISERROR(VLOOKUP(Salidas!$A608,Inventario!$A$2:$M$21,4,FALSE)),"",VLOOKUP(Salidas!$A608,Inventario!$A$2:$M$21,4,FALSE))</f>
        <v>IPS FARALLONES</v>
      </c>
      <c r="E608" s="59" t="str">
        <f>IF(ISERROR(VLOOKUP(Salidas!$A608,Inventario!$A$2:$M$21,5,FALSE)),"",VLOOKUP(Salidas!$A608,Inventario!$A$2:$M$21,5,FALSE))</f>
        <v>Sanofi</v>
      </c>
      <c r="F608" s="60" t="str">
        <f>IF(ISERROR(VLOOKUP(Salidas!$A608,Inventario!$A$2:$M$21,6,FALSE)),"",VLOOKUP(Salidas!$A608,Inventario!$A$2:$M$21,6,FALSE))</f>
        <v>2603</v>
      </c>
      <c r="G608" s="274">
        <f>IF(ISERROR(VLOOKUP(Salidas!$A608,Inventario!$A$2:$M$21,7,FALSE)),,VLOOKUP(Salidas!$A608,Inventario!$A$2:$M$21,7,FALSE))</f>
        <v>1</v>
      </c>
      <c r="H608" s="275">
        <f>IF(ISERROR(VLOOKUP(Salidas!$A608,Inventario!$A$2:$M$21,8,FALSE)),,VLOOKUP(Salidas!$A608,Inventario!$A$2:$M$21,8,FALSE))</f>
        <v>31</v>
      </c>
      <c r="I608" s="275">
        <f>IF(ISERROR(VLOOKUP(Salidas!$A608,Inventario!$A$2:$M$21,9,FALSE)),,VLOOKUP(Salidas!$A608,Inventario!$A$2:$M$21,9,FALSE))</f>
        <v>31</v>
      </c>
      <c r="J608" s="269">
        <v>44707</v>
      </c>
      <c r="K608" s="62" t="s">
        <v>202</v>
      </c>
      <c r="L608" s="270">
        <f>IF(ISERROR(VLOOKUP(Salidas!$K608,Entradas!$H$1:$I$412,2,FALSE)),"",VLOOKUP(Salidas!$K608,Entradas!$H$1:$I$412,2,FALSE))</f>
        <v>44926</v>
      </c>
      <c r="M608" s="63">
        <v>1</v>
      </c>
      <c r="N608" s="276" t="s">
        <v>375</v>
      </c>
      <c r="O608" s="275">
        <f>IF(Salidas!$N608="Particular",VLOOKUP(Salidas!$A608,'PPTO Conservador'!$D$1:$L$26,8,0),IF(Salidas!$N608="Complementario",VLOOKUP(Salidas!$A608,'PPTO Conservador'!$D$1:$L$26,9,FALSE),))</f>
        <v>65000</v>
      </c>
      <c r="P608" s="275">
        <f>Salidas!$M608*Salidas!$I608</f>
        <v>31</v>
      </c>
      <c r="Q608" s="275">
        <f>Salidas!$M608*Salidas!$O608</f>
        <v>65000</v>
      </c>
      <c r="R608" s="276"/>
      <c r="S608" s="64"/>
      <c r="T608" s="64"/>
      <c r="U608" s="64"/>
      <c r="V608" s="64"/>
      <c r="W608" s="64"/>
      <c r="X608" s="64"/>
      <c r="Y608" s="64"/>
      <c r="Z608" s="64"/>
    </row>
    <row r="609" spans="1:26" ht="15.75" customHeight="1">
      <c r="A609" s="57" t="s">
        <v>54</v>
      </c>
      <c r="B609" s="58" t="str">
        <f>IF(ISERROR(VLOOKUP(Salidas!$A609,Inventario!$A$2:$M$21,2,FALSE)),"",VLOOKUP(Salidas!$A609,Inventario!$A$2:$M$21,2,FALSE))</f>
        <v>Prevenar</v>
      </c>
      <c r="C609" s="58" t="str">
        <f>IF(ISERROR(VLOOKUP(Salidas!$A609,Inventario!$A$2:$M$21,3,FALSE)),"",VLOOKUP(Salidas!$A609,Inventario!$A$2:$M$21,3,FALSE))</f>
        <v>Neumococo 13V</v>
      </c>
      <c r="D609" s="59" t="str">
        <f>IF(ISERROR(VLOOKUP(Salidas!$A609,Inventario!$A$2:$M$21,4,FALSE)),"",VLOOKUP(Salidas!$A609,Inventario!$A$2:$M$21,4,FALSE))</f>
        <v>Cobo Medical</v>
      </c>
      <c r="E609" s="59" t="str">
        <f>IF(ISERROR(VLOOKUP(Salidas!$A609,Inventario!$A$2:$M$21,5,FALSE)),"",VLOOKUP(Salidas!$A609,Inventario!$A$2:$M$21,5,FALSE))</f>
        <v>Pfizer</v>
      </c>
      <c r="F609" s="60" t="str">
        <f>IF(ISERROR(VLOOKUP(Salidas!$A609,Inventario!$A$2:$M$21,6,FALSE)),"",VLOOKUP(Salidas!$A609,Inventario!$A$2:$M$21,6,FALSE))</f>
        <v>2156</v>
      </c>
      <c r="G609" s="274">
        <f>IF(ISERROR(VLOOKUP(Salidas!$A609,Inventario!$A$2:$M$21,7,FALSE)),,VLOOKUP(Salidas!$A609,Inventario!$A$2:$M$21,7,FALSE))</f>
        <v>1</v>
      </c>
      <c r="H609" s="275">
        <f>IF(ISERROR(VLOOKUP(Salidas!$A609,Inventario!$A$2:$M$21,8,FALSE)),,VLOOKUP(Salidas!$A609,Inventario!$A$2:$M$21,8,FALSE))</f>
        <v>257</v>
      </c>
      <c r="I609" s="275">
        <f>IF(ISERROR(VLOOKUP(Salidas!$A609,Inventario!$A$2:$M$21,9,FALSE)),,VLOOKUP(Salidas!$A609,Inventario!$A$2:$M$21,9,FALSE))</f>
        <v>257</v>
      </c>
      <c r="J609" s="269">
        <v>44708</v>
      </c>
      <c r="K609" s="62" t="s">
        <v>192</v>
      </c>
      <c r="L609" s="270">
        <f>IF(ISERROR(VLOOKUP(Salidas!$K609,Entradas!$H$1:$I$412,2,FALSE)),"",VLOOKUP(Salidas!$K609,Entradas!$H$1:$I$412,2,FALSE))</f>
        <v>45199</v>
      </c>
      <c r="M609" s="63">
        <v>1</v>
      </c>
      <c r="N609" s="276" t="s">
        <v>1928</v>
      </c>
      <c r="O609" s="275">
        <f>IF(Salidas!$N609="Particular",VLOOKUP(Salidas!$A609,'PPTO Conservador'!$D$1:$L$26,8,0),IF(Salidas!$N609="Complementario",VLOOKUP(Salidas!$A609,'PPTO Conservador'!$D$1:$L$26,9,FALSE),))</f>
        <v>225000</v>
      </c>
      <c r="P609" s="275">
        <f>Salidas!$M609*Salidas!$I609</f>
        <v>257</v>
      </c>
      <c r="Q609" s="275">
        <f>Salidas!$M609*Salidas!$O609</f>
        <v>225000</v>
      </c>
      <c r="R609" s="276"/>
      <c r="S609" s="64"/>
      <c r="T609" s="64"/>
      <c r="U609" s="64"/>
      <c r="V609" s="64"/>
      <c r="W609" s="64"/>
      <c r="X609" s="64"/>
      <c r="Y609" s="64"/>
      <c r="Z609" s="64"/>
    </row>
    <row r="610" spans="1:26" ht="15.75" customHeight="1">
      <c r="A610" s="57" t="s">
        <v>93</v>
      </c>
      <c r="B610" s="58" t="str">
        <f>IF(ISERROR(VLOOKUP(Salidas!$A610,Inventario!$A$2:$M$21,2,FALSE)),"",VLOOKUP(Salidas!$A610,Inventario!$A$2:$M$21,2,FALSE))</f>
        <v>Vaxigrip</v>
      </c>
      <c r="C610" s="58" t="str">
        <f>IF(ISERROR(VLOOKUP(Salidas!$A610,Inventario!$A$2:$M$21,3,FALSE)),"",VLOOKUP(Salidas!$A610,Inventario!$A$2:$M$21,3,FALSE))</f>
        <v>Influenza</v>
      </c>
      <c r="D610" s="59" t="str">
        <f>IF(ISERROR(VLOOKUP(Salidas!$A610,Inventario!$A$2:$M$21,4,FALSE)),"",VLOOKUP(Salidas!$A610,Inventario!$A$2:$M$21,4,FALSE))</f>
        <v>IPS FARALLONES</v>
      </c>
      <c r="E610" s="59" t="str">
        <f>IF(ISERROR(VLOOKUP(Salidas!$A610,Inventario!$A$2:$M$21,5,FALSE)),"",VLOOKUP(Salidas!$A610,Inventario!$A$2:$M$21,5,FALSE))</f>
        <v>Sanofi</v>
      </c>
      <c r="F610" s="60" t="str">
        <f>IF(ISERROR(VLOOKUP(Salidas!$A610,Inventario!$A$2:$M$21,6,FALSE)),"",VLOOKUP(Salidas!$A610,Inventario!$A$2:$M$21,6,FALSE))</f>
        <v>2603</v>
      </c>
      <c r="G610" s="274">
        <f>IF(ISERROR(VLOOKUP(Salidas!$A610,Inventario!$A$2:$M$21,7,FALSE)),,VLOOKUP(Salidas!$A610,Inventario!$A$2:$M$21,7,FALSE))</f>
        <v>1</v>
      </c>
      <c r="H610" s="275">
        <f>IF(ISERROR(VLOOKUP(Salidas!$A610,Inventario!$A$2:$M$21,8,FALSE)),,VLOOKUP(Salidas!$A610,Inventario!$A$2:$M$21,8,FALSE))</f>
        <v>31</v>
      </c>
      <c r="I610" s="275">
        <f>IF(ISERROR(VLOOKUP(Salidas!$A610,Inventario!$A$2:$M$21,9,FALSE)),,VLOOKUP(Salidas!$A610,Inventario!$A$2:$M$21,9,FALSE))</f>
        <v>31</v>
      </c>
      <c r="J610" s="269">
        <v>44708</v>
      </c>
      <c r="K610" s="62" t="s">
        <v>202</v>
      </c>
      <c r="L610" s="270">
        <f>IF(ISERROR(VLOOKUP(Salidas!$K610,Entradas!$H$1:$I$412,2,FALSE)),"",VLOOKUP(Salidas!$K610,Entradas!$H$1:$I$412,2,FALSE))</f>
        <v>44926</v>
      </c>
      <c r="M610" s="63">
        <v>1</v>
      </c>
      <c r="N610" s="276" t="s">
        <v>1928</v>
      </c>
      <c r="O610" s="275">
        <f>IF(Salidas!$N610="Particular",VLOOKUP(Salidas!$A610,'PPTO Conservador'!$D$1:$L$26,8,0),IF(Salidas!$N610="Complementario",VLOOKUP(Salidas!$A610,'PPTO Conservador'!$D$1:$L$26,9,FALSE),))</f>
        <v>60000</v>
      </c>
      <c r="P610" s="275">
        <f>Salidas!$M610*Salidas!$I610</f>
        <v>31</v>
      </c>
      <c r="Q610" s="275">
        <f>Salidas!$M610*Salidas!$O610</f>
        <v>60000</v>
      </c>
      <c r="R610" s="276"/>
      <c r="S610" s="64"/>
      <c r="T610" s="64"/>
      <c r="U610" s="64"/>
      <c r="V610" s="64"/>
      <c r="W610" s="64"/>
      <c r="X610" s="64"/>
      <c r="Y610" s="64"/>
      <c r="Z610" s="64"/>
    </row>
    <row r="611" spans="1:26" ht="15.75" customHeight="1">
      <c r="A611" s="57" t="s">
        <v>54</v>
      </c>
      <c r="B611" s="58" t="str">
        <f>IF(ISERROR(VLOOKUP(Salidas!$A611,Inventario!$A$2:$M$21,2,FALSE)),"",VLOOKUP(Salidas!$A611,Inventario!$A$2:$M$21,2,FALSE))</f>
        <v>Prevenar</v>
      </c>
      <c r="C611" s="58" t="str">
        <f>IF(ISERROR(VLOOKUP(Salidas!$A611,Inventario!$A$2:$M$21,3,FALSE)),"",VLOOKUP(Salidas!$A611,Inventario!$A$2:$M$21,3,FALSE))</f>
        <v>Neumococo 13V</v>
      </c>
      <c r="D611" s="59" t="str">
        <f>IF(ISERROR(VLOOKUP(Salidas!$A611,Inventario!$A$2:$M$21,4,FALSE)),"",VLOOKUP(Salidas!$A611,Inventario!$A$2:$M$21,4,FALSE))</f>
        <v>Cobo Medical</v>
      </c>
      <c r="E611" s="59" t="str">
        <f>IF(ISERROR(VLOOKUP(Salidas!$A611,Inventario!$A$2:$M$21,5,FALSE)),"",VLOOKUP(Salidas!$A611,Inventario!$A$2:$M$21,5,FALSE))</f>
        <v>Pfizer</v>
      </c>
      <c r="F611" s="60" t="str">
        <f>IF(ISERROR(VLOOKUP(Salidas!$A611,Inventario!$A$2:$M$21,6,FALSE)),"",VLOOKUP(Salidas!$A611,Inventario!$A$2:$M$21,6,FALSE))</f>
        <v>2156</v>
      </c>
      <c r="G611" s="274">
        <f>IF(ISERROR(VLOOKUP(Salidas!$A611,Inventario!$A$2:$M$21,7,FALSE)),,VLOOKUP(Salidas!$A611,Inventario!$A$2:$M$21,7,FALSE))</f>
        <v>1</v>
      </c>
      <c r="H611" s="275">
        <f>IF(ISERROR(VLOOKUP(Salidas!$A611,Inventario!$A$2:$M$21,8,FALSE)),,VLOOKUP(Salidas!$A611,Inventario!$A$2:$M$21,8,FALSE))</f>
        <v>257</v>
      </c>
      <c r="I611" s="275">
        <f>IF(ISERROR(VLOOKUP(Salidas!$A611,Inventario!$A$2:$M$21,9,FALSE)),,VLOOKUP(Salidas!$A611,Inventario!$A$2:$M$21,9,FALSE))</f>
        <v>257</v>
      </c>
      <c r="J611" s="269">
        <v>44708</v>
      </c>
      <c r="K611" s="62" t="s">
        <v>192</v>
      </c>
      <c r="L611" s="270">
        <f>IF(ISERROR(VLOOKUP(Salidas!$K611,Entradas!$H$1:$I$412,2,FALSE)),"",VLOOKUP(Salidas!$K611,Entradas!$H$1:$I$412,2,FALSE))</f>
        <v>45199</v>
      </c>
      <c r="M611" s="63">
        <v>1</v>
      </c>
      <c r="N611" s="276" t="s">
        <v>1928</v>
      </c>
      <c r="O611" s="275">
        <f>IF(Salidas!$N611="Particular",VLOOKUP(Salidas!$A611,'PPTO Conservador'!$D$1:$L$26,8,0),IF(Salidas!$N611="Complementario",VLOOKUP(Salidas!$A611,'PPTO Conservador'!$D$1:$L$26,9,FALSE),))</f>
        <v>225000</v>
      </c>
      <c r="P611" s="275">
        <f>Salidas!$M611*Salidas!$I611</f>
        <v>257</v>
      </c>
      <c r="Q611" s="275">
        <f>Salidas!$M611*Salidas!$O611</f>
        <v>225000</v>
      </c>
      <c r="R611" s="276"/>
      <c r="S611" s="64"/>
      <c r="T611" s="64"/>
      <c r="U611" s="64"/>
      <c r="V611" s="64"/>
      <c r="W611" s="64"/>
      <c r="X611" s="64"/>
      <c r="Y611" s="64"/>
      <c r="Z611" s="64"/>
    </row>
    <row r="612" spans="1:26" ht="15.75" customHeight="1">
      <c r="A612" s="57" t="s">
        <v>93</v>
      </c>
      <c r="B612" s="58" t="str">
        <f>IF(ISERROR(VLOOKUP(Salidas!$A612,Inventario!$A$2:$M$21,2,FALSE)),"",VLOOKUP(Salidas!$A612,Inventario!$A$2:$M$21,2,FALSE))</f>
        <v>Vaxigrip</v>
      </c>
      <c r="C612" s="58" t="str">
        <f>IF(ISERROR(VLOOKUP(Salidas!$A612,Inventario!$A$2:$M$21,3,FALSE)),"",VLOOKUP(Salidas!$A612,Inventario!$A$2:$M$21,3,FALSE))</f>
        <v>Influenza</v>
      </c>
      <c r="D612" s="59" t="str">
        <f>IF(ISERROR(VLOOKUP(Salidas!$A612,Inventario!$A$2:$M$21,4,FALSE)),"",VLOOKUP(Salidas!$A612,Inventario!$A$2:$M$21,4,FALSE))</f>
        <v>IPS FARALLONES</v>
      </c>
      <c r="E612" s="59" t="str">
        <f>IF(ISERROR(VLOOKUP(Salidas!$A612,Inventario!$A$2:$M$21,5,FALSE)),"",VLOOKUP(Salidas!$A612,Inventario!$A$2:$M$21,5,FALSE))</f>
        <v>Sanofi</v>
      </c>
      <c r="F612" s="60" t="str">
        <f>IF(ISERROR(VLOOKUP(Salidas!$A612,Inventario!$A$2:$M$21,6,FALSE)),"",VLOOKUP(Salidas!$A612,Inventario!$A$2:$M$21,6,FALSE))</f>
        <v>2603</v>
      </c>
      <c r="G612" s="274">
        <f>IF(ISERROR(VLOOKUP(Salidas!$A612,Inventario!$A$2:$M$21,7,FALSE)),,VLOOKUP(Salidas!$A612,Inventario!$A$2:$M$21,7,FALSE))</f>
        <v>1</v>
      </c>
      <c r="H612" s="275">
        <f>IF(ISERROR(VLOOKUP(Salidas!$A612,Inventario!$A$2:$M$21,8,FALSE)),,VLOOKUP(Salidas!$A612,Inventario!$A$2:$M$21,8,FALSE))</f>
        <v>31</v>
      </c>
      <c r="I612" s="275">
        <f>IF(ISERROR(VLOOKUP(Salidas!$A612,Inventario!$A$2:$M$21,9,FALSE)),,VLOOKUP(Salidas!$A612,Inventario!$A$2:$M$21,9,FALSE))</f>
        <v>31</v>
      </c>
      <c r="J612" s="269">
        <v>44708</v>
      </c>
      <c r="K612" s="62" t="s">
        <v>202</v>
      </c>
      <c r="L612" s="270">
        <f>IF(ISERROR(VLOOKUP(Salidas!$K612,Entradas!$H$1:$I$412,2,FALSE)),"",VLOOKUP(Salidas!$K612,Entradas!$H$1:$I$412,2,FALSE))</f>
        <v>44926</v>
      </c>
      <c r="M612" s="63">
        <v>1</v>
      </c>
      <c r="N612" s="276" t="s">
        <v>1928</v>
      </c>
      <c r="O612" s="275">
        <f>IF(Salidas!$N612="Particular",VLOOKUP(Salidas!$A612,'PPTO Conservador'!$D$1:$L$26,8,0),IF(Salidas!$N612="Complementario",VLOOKUP(Salidas!$A612,'PPTO Conservador'!$D$1:$L$26,9,FALSE),))</f>
        <v>60000</v>
      </c>
      <c r="P612" s="275">
        <f>Salidas!$M612*Salidas!$I612</f>
        <v>31</v>
      </c>
      <c r="Q612" s="275">
        <f>Salidas!$M612*Salidas!$O612</f>
        <v>60000</v>
      </c>
      <c r="R612" s="276"/>
      <c r="S612" s="64"/>
      <c r="T612" s="64"/>
      <c r="U612" s="64"/>
      <c r="V612" s="64"/>
      <c r="W612" s="64"/>
      <c r="X612" s="64"/>
      <c r="Y612" s="64"/>
      <c r="Z612" s="64"/>
    </row>
    <row r="613" spans="1:26" ht="15.75" customHeight="1">
      <c r="A613" s="57" t="s">
        <v>85</v>
      </c>
      <c r="B613" s="58" t="str">
        <f>IF(ISERROR(VLOOKUP(Salidas!$A613,Inventario!$A$2:$M$21,2,FALSE)),"",VLOOKUP(Salidas!$A613,Inventario!$A$2:$M$21,2,FALSE))</f>
        <v xml:space="preserve">Avaxim 80 </v>
      </c>
      <c r="C613" s="58" t="str">
        <f>IF(ISERROR(VLOOKUP(Salidas!$A613,Inventario!$A$2:$M$21,3,FALSE)),"",VLOOKUP(Salidas!$A613,Inventario!$A$2:$M$21,3,FALSE))</f>
        <v>Hepatitis A niño</v>
      </c>
      <c r="D613" s="59" t="str">
        <f>IF(ISERROR(VLOOKUP(Salidas!$A613,Inventario!$A$2:$M$21,4,FALSE)),"",VLOOKUP(Salidas!$A613,Inventario!$A$2:$M$21,4,FALSE))</f>
        <v>IPS FARALLONES</v>
      </c>
      <c r="E613" s="59" t="str">
        <f>IF(ISERROR(VLOOKUP(Salidas!$A613,Inventario!$A$2:$M$21,5,FALSE)),"",VLOOKUP(Salidas!$A613,Inventario!$A$2:$M$21,5,FALSE))</f>
        <v>Sanofi</v>
      </c>
      <c r="F613" s="60" t="str">
        <f>IF(ISERROR(VLOOKUP(Salidas!$A613,Inventario!$A$2:$M$21,6,FALSE)),"",VLOOKUP(Salidas!$A613,Inventario!$A$2:$M$21,6,FALSE))</f>
        <v>2500</v>
      </c>
      <c r="G613" s="274">
        <f>IF(ISERROR(VLOOKUP(Salidas!$A613,Inventario!$A$2:$M$21,7,FALSE)),,VLOOKUP(Salidas!$A613,Inventario!$A$2:$M$21,7,FALSE))</f>
        <v>1</v>
      </c>
      <c r="H613" s="275">
        <f>IF(ISERROR(VLOOKUP(Salidas!$A613,Inventario!$A$2:$M$21,8,FALSE)),,VLOOKUP(Salidas!$A613,Inventario!$A$2:$M$21,8,FALSE))</f>
        <v>153</v>
      </c>
      <c r="I613" s="275">
        <f>IF(ISERROR(VLOOKUP(Salidas!$A613,Inventario!$A$2:$M$21,9,FALSE)),,VLOOKUP(Salidas!$A613,Inventario!$A$2:$M$21,9,FALSE))</f>
        <v>153</v>
      </c>
      <c r="J613" s="269">
        <v>44708</v>
      </c>
      <c r="K613" s="62" t="s">
        <v>183</v>
      </c>
      <c r="L613" s="270">
        <f>IF(ISERROR(VLOOKUP(Salidas!$K613,Entradas!$H$1:$I$412,2,FALSE)),"",VLOOKUP(Salidas!$K613,Entradas!$H$1:$I$412,2,FALSE))</f>
        <v>44957</v>
      </c>
      <c r="M613" s="63">
        <v>1</v>
      </c>
      <c r="N613" s="276" t="s">
        <v>1928</v>
      </c>
      <c r="O613" s="275">
        <f>IF(Salidas!$N613="Particular",VLOOKUP(Salidas!$A613,'PPTO Conservador'!$D$1:$L$26,8,0),IF(Salidas!$N613="Complementario",VLOOKUP(Salidas!$A613,'PPTO Conservador'!$D$1:$L$26,9,FALSE),))</f>
        <v>130000</v>
      </c>
      <c r="P613" s="275">
        <f>Salidas!$M613*Salidas!$I613</f>
        <v>153</v>
      </c>
      <c r="Q613" s="275">
        <f>Salidas!$M613*Salidas!$O613</f>
        <v>130000</v>
      </c>
      <c r="R613" s="276"/>
      <c r="S613" s="64"/>
      <c r="T613" s="64"/>
      <c r="U613" s="64"/>
      <c r="V613" s="64"/>
      <c r="W613" s="64"/>
      <c r="X613" s="64"/>
      <c r="Y613" s="64"/>
      <c r="Z613" s="64"/>
    </row>
    <row r="614" spans="1:26" ht="15.75" customHeight="1">
      <c r="A614" s="57" t="s">
        <v>93</v>
      </c>
      <c r="B614" s="58" t="str">
        <f>IF(ISERROR(VLOOKUP(Salidas!$A614,Inventario!$A$2:$M$21,2,FALSE)),"",VLOOKUP(Salidas!$A614,Inventario!$A$2:$M$21,2,FALSE))</f>
        <v>Vaxigrip</v>
      </c>
      <c r="C614" s="58" t="str">
        <f>IF(ISERROR(VLOOKUP(Salidas!$A614,Inventario!$A$2:$M$21,3,FALSE)),"",VLOOKUP(Salidas!$A614,Inventario!$A$2:$M$21,3,FALSE))</f>
        <v>Influenza</v>
      </c>
      <c r="D614" s="59" t="str">
        <f>IF(ISERROR(VLOOKUP(Salidas!$A614,Inventario!$A$2:$M$21,4,FALSE)),"",VLOOKUP(Salidas!$A614,Inventario!$A$2:$M$21,4,FALSE))</f>
        <v>IPS FARALLONES</v>
      </c>
      <c r="E614" s="59" t="str">
        <f>IF(ISERROR(VLOOKUP(Salidas!$A614,Inventario!$A$2:$M$21,5,FALSE)),"",VLOOKUP(Salidas!$A614,Inventario!$A$2:$M$21,5,FALSE))</f>
        <v>Sanofi</v>
      </c>
      <c r="F614" s="60" t="str">
        <f>IF(ISERROR(VLOOKUP(Salidas!$A614,Inventario!$A$2:$M$21,6,FALSE)),"",VLOOKUP(Salidas!$A614,Inventario!$A$2:$M$21,6,FALSE))</f>
        <v>2603</v>
      </c>
      <c r="G614" s="274">
        <f>IF(ISERROR(VLOOKUP(Salidas!$A614,Inventario!$A$2:$M$21,7,FALSE)),,VLOOKUP(Salidas!$A614,Inventario!$A$2:$M$21,7,FALSE))</f>
        <v>1</v>
      </c>
      <c r="H614" s="275">
        <f>IF(ISERROR(VLOOKUP(Salidas!$A614,Inventario!$A$2:$M$21,8,FALSE)),,VLOOKUP(Salidas!$A614,Inventario!$A$2:$M$21,8,FALSE))</f>
        <v>31</v>
      </c>
      <c r="I614" s="275">
        <f>IF(ISERROR(VLOOKUP(Salidas!$A614,Inventario!$A$2:$M$21,9,FALSE)),,VLOOKUP(Salidas!$A614,Inventario!$A$2:$M$21,9,FALSE))</f>
        <v>31</v>
      </c>
      <c r="J614" s="269">
        <v>44708</v>
      </c>
      <c r="K614" s="62" t="s">
        <v>202</v>
      </c>
      <c r="L614" s="270">
        <f>IF(ISERROR(VLOOKUP(Salidas!$K614,Entradas!$H$1:$I$412,2,FALSE)),"",VLOOKUP(Salidas!$K614,Entradas!$H$1:$I$412,2,FALSE))</f>
        <v>44926</v>
      </c>
      <c r="M614" s="63">
        <v>1</v>
      </c>
      <c r="N614" s="276" t="s">
        <v>1928</v>
      </c>
      <c r="O614" s="275">
        <f>IF(Salidas!$N614="Particular",VLOOKUP(Salidas!$A614,'PPTO Conservador'!$D$1:$L$26,8,0),IF(Salidas!$N614="Complementario",VLOOKUP(Salidas!$A614,'PPTO Conservador'!$D$1:$L$26,9,FALSE),))</f>
        <v>60000</v>
      </c>
      <c r="P614" s="275">
        <f>Salidas!$M614*Salidas!$I614</f>
        <v>31</v>
      </c>
      <c r="Q614" s="275">
        <f>Salidas!$M614*Salidas!$O614</f>
        <v>60000</v>
      </c>
      <c r="R614" s="276"/>
      <c r="S614" s="64"/>
      <c r="T614" s="64"/>
      <c r="U614" s="64"/>
      <c r="V614" s="64"/>
      <c r="W614" s="64"/>
      <c r="X614" s="64"/>
      <c r="Y614" s="64"/>
      <c r="Z614" s="64"/>
    </row>
    <row r="615" spans="1:26" ht="15.75" customHeight="1">
      <c r="A615" s="57" t="s">
        <v>93</v>
      </c>
      <c r="B615" s="58" t="str">
        <f>IF(ISERROR(VLOOKUP(Salidas!$A615,Inventario!$A$2:$M$21,2,FALSE)),"",VLOOKUP(Salidas!$A615,Inventario!$A$2:$M$21,2,FALSE))</f>
        <v>Vaxigrip</v>
      </c>
      <c r="C615" s="58" t="str">
        <f>IF(ISERROR(VLOOKUP(Salidas!$A615,Inventario!$A$2:$M$21,3,FALSE)),"",VLOOKUP(Salidas!$A615,Inventario!$A$2:$M$21,3,FALSE))</f>
        <v>Influenza</v>
      </c>
      <c r="D615" s="59" t="str">
        <f>IF(ISERROR(VLOOKUP(Salidas!$A615,Inventario!$A$2:$M$21,4,FALSE)),"",VLOOKUP(Salidas!$A615,Inventario!$A$2:$M$21,4,FALSE))</f>
        <v>IPS FARALLONES</v>
      </c>
      <c r="E615" s="59" t="str">
        <f>IF(ISERROR(VLOOKUP(Salidas!$A615,Inventario!$A$2:$M$21,5,FALSE)),"",VLOOKUP(Salidas!$A615,Inventario!$A$2:$M$21,5,FALSE))</f>
        <v>Sanofi</v>
      </c>
      <c r="F615" s="60" t="str">
        <f>IF(ISERROR(VLOOKUP(Salidas!$A615,Inventario!$A$2:$M$21,6,FALSE)),"",VLOOKUP(Salidas!$A615,Inventario!$A$2:$M$21,6,FALSE))</f>
        <v>2603</v>
      </c>
      <c r="G615" s="274">
        <f>IF(ISERROR(VLOOKUP(Salidas!$A615,Inventario!$A$2:$M$21,7,FALSE)),,VLOOKUP(Salidas!$A615,Inventario!$A$2:$M$21,7,FALSE))</f>
        <v>1</v>
      </c>
      <c r="H615" s="275">
        <f>IF(ISERROR(VLOOKUP(Salidas!$A615,Inventario!$A$2:$M$21,8,FALSE)),,VLOOKUP(Salidas!$A615,Inventario!$A$2:$M$21,8,FALSE))</f>
        <v>31</v>
      </c>
      <c r="I615" s="275">
        <f>IF(ISERROR(VLOOKUP(Salidas!$A615,Inventario!$A$2:$M$21,9,FALSE)),,VLOOKUP(Salidas!$A615,Inventario!$A$2:$M$21,9,FALSE))</f>
        <v>31</v>
      </c>
      <c r="J615" s="269">
        <v>44709</v>
      </c>
      <c r="K615" s="62" t="s">
        <v>202</v>
      </c>
      <c r="L615" s="270">
        <f>IF(ISERROR(VLOOKUP(Salidas!$K615,Entradas!$H$1:$I$412,2,FALSE)),"",VLOOKUP(Salidas!$K615,Entradas!$H$1:$I$412,2,FALSE))</f>
        <v>44926</v>
      </c>
      <c r="M615" s="63">
        <v>1</v>
      </c>
      <c r="N615" s="276" t="s">
        <v>1928</v>
      </c>
      <c r="O615" s="275">
        <f>IF(Salidas!$N615="Particular",VLOOKUP(Salidas!$A615,'PPTO Conservador'!$D$1:$L$26,8,0),IF(Salidas!$N615="Complementario",VLOOKUP(Salidas!$A615,'PPTO Conservador'!$D$1:$L$26,9,FALSE),))</f>
        <v>60000</v>
      </c>
      <c r="P615" s="275">
        <f>Salidas!$M615*Salidas!$I615</f>
        <v>31</v>
      </c>
      <c r="Q615" s="275">
        <f>Salidas!$M615*Salidas!$O615</f>
        <v>60000</v>
      </c>
      <c r="R615" s="276"/>
      <c r="S615" s="64"/>
      <c r="T615" s="64"/>
      <c r="U615" s="64"/>
      <c r="V615" s="64"/>
      <c r="W615" s="64"/>
      <c r="X615" s="64"/>
      <c r="Y615" s="64"/>
      <c r="Z615" s="64"/>
    </row>
    <row r="616" spans="1:26" ht="15.75" customHeight="1">
      <c r="A616" s="57" t="s">
        <v>93</v>
      </c>
      <c r="B616" s="58" t="str">
        <f>IF(ISERROR(VLOOKUP(Salidas!$A616,Inventario!$A$2:$M$21,2,FALSE)),"",VLOOKUP(Salidas!$A616,Inventario!$A$2:$M$21,2,FALSE))</f>
        <v>Vaxigrip</v>
      </c>
      <c r="C616" s="58" t="str">
        <f>IF(ISERROR(VLOOKUP(Salidas!$A616,Inventario!$A$2:$M$21,3,FALSE)),"",VLOOKUP(Salidas!$A616,Inventario!$A$2:$M$21,3,FALSE))</f>
        <v>Influenza</v>
      </c>
      <c r="D616" s="59" t="str">
        <f>IF(ISERROR(VLOOKUP(Salidas!$A616,Inventario!$A$2:$M$21,4,FALSE)),"",VLOOKUP(Salidas!$A616,Inventario!$A$2:$M$21,4,FALSE))</f>
        <v>IPS FARALLONES</v>
      </c>
      <c r="E616" s="59" t="str">
        <f>IF(ISERROR(VLOOKUP(Salidas!$A616,Inventario!$A$2:$M$21,5,FALSE)),"",VLOOKUP(Salidas!$A616,Inventario!$A$2:$M$21,5,FALSE))</f>
        <v>Sanofi</v>
      </c>
      <c r="F616" s="60" t="str">
        <f>IF(ISERROR(VLOOKUP(Salidas!$A616,Inventario!$A$2:$M$21,6,FALSE)),"",VLOOKUP(Salidas!$A616,Inventario!$A$2:$M$21,6,FALSE))</f>
        <v>2603</v>
      </c>
      <c r="G616" s="274">
        <f>IF(ISERROR(VLOOKUP(Salidas!$A616,Inventario!$A$2:$M$21,7,FALSE)),,VLOOKUP(Salidas!$A616,Inventario!$A$2:$M$21,7,FALSE))</f>
        <v>1</v>
      </c>
      <c r="H616" s="275">
        <f>IF(ISERROR(VLOOKUP(Salidas!$A616,Inventario!$A$2:$M$21,8,FALSE)),,VLOOKUP(Salidas!$A616,Inventario!$A$2:$M$21,8,FALSE))</f>
        <v>31</v>
      </c>
      <c r="I616" s="275">
        <f>IF(ISERROR(VLOOKUP(Salidas!$A616,Inventario!$A$2:$M$21,9,FALSE)),,VLOOKUP(Salidas!$A616,Inventario!$A$2:$M$21,9,FALSE))</f>
        <v>31</v>
      </c>
      <c r="J616" s="269">
        <v>44709</v>
      </c>
      <c r="K616" s="62" t="s">
        <v>202</v>
      </c>
      <c r="L616" s="270">
        <f>IF(ISERROR(VLOOKUP(Salidas!$K616,Entradas!$H$1:$I$412,2,FALSE)),"",VLOOKUP(Salidas!$K616,Entradas!$H$1:$I$412,2,FALSE))</f>
        <v>44926</v>
      </c>
      <c r="M616" s="63">
        <v>1</v>
      </c>
      <c r="N616" s="276" t="s">
        <v>1928</v>
      </c>
      <c r="O616" s="275">
        <f>IF(Salidas!$N616="Particular",VLOOKUP(Salidas!$A616,'PPTO Conservador'!$D$1:$L$26,8,0),IF(Salidas!$N616="Complementario",VLOOKUP(Salidas!$A616,'PPTO Conservador'!$D$1:$L$26,9,FALSE),))</f>
        <v>60000</v>
      </c>
      <c r="P616" s="275">
        <f>Salidas!$M616*Salidas!$I616</f>
        <v>31</v>
      </c>
      <c r="Q616" s="275">
        <f>Salidas!$M616*Salidas!$O616</f>
        <v>60000</v>
      </c>
      <c r="R616" s="276"/>
      <c r="S616" s="64"/>
      <c r="T616" s="64"/>
      <c r="U616" s="64"/>
      <c r="V616" s="64"/>
      <c r="W616" s="64"/>
      <c r="X616" s="64"/>
      <c r="Y616" s="64"/>
      <c r="Z616" s="64"/>
    </row>
    <row r="617" spans="1:26" ht="15.75" customHeight="1">
      <c r="A617" s="57" t="s">
        <v>77</v>
      </c>
      <c r="B617" s="58" t="str">
        <f>IF(ISERROR(VLOOKUP(Salidas!$A617,Inventario!$A$2:$M$21,2,FALSE)),"",VLOOKUP(Salidas!$A617,Inventario!$A$2:$M$21,2,FALSE))</f>
        <v>Hexaxim</v>
      </c>
      <c r="C617" s="58" t="str">
        <f>IF(ISERROR(VLOOKUP(Salidas!$A617,Inventario!$A$2:$M$21,3,FALSE)),"",VLOOKUP(Salidas!$A617,Inventario!$A$2:$M$21,3,FALSE))</f>
        <v>DPAT + VPI + HIB + HB</v>
      </c>
      <c r="D617" s="59" t="str">
        <f>IF(ISERROR(VLOOKUP(Salidas!$A617,Inventario!$A$2:$M$21,4,FALSE)),"",VLOOKUP(Salidas!$A617,Inventario!$A$2:$M$21,4,FALSE))</f>
        <v>IPS FARALLONES</v>
      </c>
      <c r="E617" s="59" t="str">
        <f>IF(ISERROR(VLOOKUP(Salidas!$A617,Inventario!$A$2:$M$21,5,FALSE)),"",VLOOKUP(Salidas!$A617,Inventario!$A$2:$M$21,5,FALSE))</f>
        <v>Sanofi</v>
      </c>
      <c r="F617" s="60" t="str">
        <f>IF(ISERROR(VLOOKUP(Salidas!$A617,Inventario!$A$2:$M$21,6,FALSE)),"",VLOOKUP(Salidas!$A617,Inventario!$A$2:$M$21,6,FALSE))</f>
        <v>3800</v>
      </c>
      <c r="G617" s="274">
        <f>IF(ISERROR(VLOOKUP(Salidas!$A617,Inventario!$A$2:$M$21,7,FALSE)),,VLOOKUP(Salidas!$A617,Inventario!$A$2:$M$21,7,FALSE))</f>
        <v>1</v>
      </c>
      <c r="H617" s="275">
        <f>IF(ISERROR(VLOOKUP(Salidas!$A617,Inventario!$A$2:$M$21,8,FALSE)),,VLOOKUP(Salidas!$A617,Inventario!$A$2:$M$21,8,FALSE))</f>
        <v>127</v>
      </c>
      <c r="I617" s="275">
        <f>IF(ISERROR(VLOOKUP(Salidas!$A617,Inventario!$A$2:$M$21,9,FALSE)),,VLOOKUP(Salidas!$A617,Inventario!$A$2:$M$21,9,FALSE))</f>
        <v>127</v>
      </c>
      <c r="J617" s="269">
        <v>44712</v>
      </c>
      <c r="K617" s="62" t="s">
        <v>198</v>
      </c>
      <c r="L617" s="270">
        <f>IF(ISERROR(VLOOKUP(Salidas!$K617,Entradas!$H$1:$I$412,2,FALSE)),"",VLOOKUP(Salidas!$K617,Entradas!$H$1:$I$412,2,FALSE))</f>
        <v>45130</v>
      </c>
      <c r="M617" s="63">
        <v>1</v>
      </c>
      <c r="N617" s="276" t="s">
        <v>375</v>
      </c>
      <c r="O617" s="275">
        <f>IF(Salidas!$N617="Particular",VLOOKUP(Salidas!$A617,'PPTO Conservador'!$D$1:$L$26,8,0),IF(Salidas!$N617="Complementario",VLOOKUP(Salidas!$A617,'PPTO Conservador'!$D$1:$L$26,9,FALSE),))</f>
        <v>220000</v>
      </c>
      <c r="P617" s="275">
        <f>Salidas!$M617*Salidas!$I617</f>
        <v>127</v>
      </c>
      <c r="Q617" s="275">
        <f>Salidas!$M617*Salidas!$O617</f>
        <v>220000</v>
      </c>
      <c r="R617" s="276"/>
      <c r="S617" s="64"/>
      <c r="T617" s="64"/>
      <c r="U617" s="64"/>
      <c r="V617" s="64"/>
      <c r="W617" s="64"/>
      <c r="X617" s="64"/>
      <c r="Y617" s="64"/>
      <c r="Z617" s="64"/>
    </row>
    <row r="618" spans="1:26" ht="15.75" customHeight="1">
      <c r="A618" s="57" t="s">
        <v>54</v>
      </c>
      <c r="B618" s="58" t="str">
        <f>IF(ISERROR(VLOOKUP(Salidas!$A618,Inventario!$A$2:$M$21,2,FALSE)),"",VLOOKUP(Salidas!$A618,Inventario!$A$2:$M$21,2,FALSE))</f>
        <v>Prevenar</v>
      </c>
      <c r="C618" s="58" t="str">
        <f>IF(ISERROR(VLOOKUP(Salidas!$A618,Inventario!$A$2:$M$21,3,FALSE)),"",VLOOKUP(Salidas!$A618,Inventario!$A$2:$M$21,3,FALSE))</f>
        <v>Neumococo 13V</v>
      </c>
      <c r="D618" s="59" t="str">
        <f>IF(ISERROR(VLOOKUP(Salidas!$A618,Inventario!$A$2:$M$21,4,FALSE)),"",VLOOKUP(Salidas!$A618,Inventario!$A$2:$M$21,4,FALSE))</f>
        <v>Cobo Medical</v>
      </c>
      <c r="E618" s="59" t="str">
        <f>IF(ISERROR(VLOOKUP(Salidas!$A618,Inventario!$A$2:$M$21,5,FALSE)),"",VLOOKUP(Salidas!$A618,Inventario!$A$2:$M$21,5,FALSE))</f>
        <v>Pfizer</v>
      </c>
      <c r="F618" s="60" t="str">
        <f>IF(ISERROR(VLOOKUP(Salidas!$A618,Inventario!$A$2:$M$21,6,FALSE)),"",VLOOKUP(Salidas!$A618,Inventario!$A$2:$M$21,6,FALSE))</f>
        <v>2156</v>
      </c>
      <c r="G618" s="274">
        <f>IF(ISERROR(VLOOKUP(Salidas!$A618,Inventario!$A$2:$M$21,7,FALSE)),,VLOOKUP(Salidas!$A618,Inventario!$A$2:$M$21,7,FALSE))</f>
        <v>1</v>
      </c>
      <c r="H618" s="275">
        <f>IF(ISERROR(VLOOKUP(Salidas!$A618,Inventario!$A$2:$M$21,8,FALSE)),,VLOOKUP(Salidas!$A618,Inventario!$A$2:$M$21,8,FALSE))</f>
        <v>257</v>
      </c>
      <c r="I618" s="275">
        <f>IF(ISERROR(VLOOKUP(Salidas!$A618,Inventario!$A$2:$M$21,9,FALSE)),,VLOOKUP(Salidas!$A618,Inventario!$A$2:$M$21,9,FALSE))</f>
        <v>257</v>
      </c>
      <c r="J618" s="269">
        <v>44712</v>
      </c>
      <c r="K618" s="62" t="s">
        <v>192</v>
      </c>
      <c r="L618" s="270">
        <f>IF(ISERROR(VLOOKUP(Salidas!$K618,Entradas!$H$1:$I$412,2,FALSE)),"",VLOOKUP(Salidas!$K618,Entradas!$H$1:$I$412,2,FALSE))</f>
        <v>45199</v>
      </c>
      <c r="M618" s="63">
        <v>1</v>
      </c>
      <c r="N618" s="276" t="s">
        <v>375</v>
      </c>
      <c r="O618" s="275">
        <f>IF(Salidas!$N618="Particular",VLOOKUP(Salidas!$A618,'PPTO Conservador'!$D$1:$L$26,8,0),IF(Salidas!$N618="Complementario",VLOOKUP(Salidas!$A618,'PPTO Conservador'!$D$1:$L$26,9,FALSE),))</f>
        <v>235000</v>
      </c>
      <c r="P618" s="275">
        <f>Salidas!$M618*Salidas!$I618</f>
        <v>257</v>
      </c>
      <c r="Q618" s="275">
        <f>Salidas!$M618*Salidas!$O618</f>
        <v>235000</v>
      </c>
      <c r="R618" s="276"/>
      <c r="S618" s="64"/>
      <c r="T618" s="64"/>
      <c r="U618" s="64"/>
      <c r="V618" s="64"/>
      <c r="W618" s="64"/>
      <c r="X618" s="64"/>
      <c r="Y618" s="64"/>
      <c r="Z618" s="64"/>
    </row>
    <row r="619" spans="1:26" ht="15.75" customHeight="1">
      <c r="A619" s="57" t="s">
        <v>96</v>
      </c>
      <c r="B619" s="58" t="str">
        <f>IF(ISERROR(VLOOKUP(Salidas!$A619,Inventario!$A$2:$M$21,2,FALSE)),"",VLOOKUP(Salidas!$A619,Inventario!$A$2:$M$21,2,FALSE))</f>
        <v>Rotateq</v>
      </c>
      <c r="C619" s="58" t="str">
        <f>IF(ISERROR(VLOOKUP(Salidas!$A619,Inventario!$A$2:$M$21,3,FALSE)),"",VLOOKUP(Salidas!$A619,Inventario!$A$2:$M$21,3,FALSE))</f>
        <v>Rotavirus Vivo Atenuado</v>
      </c>
      <c r="D619" s="59" t="str">
        <f>IF(ISERROR(VLOOKUP(Salidas!$A619,Inventario!$A$2:$M$21,4,FALSE)),"",VLOOKUP(Salidas!$A619,Inventario!$A$2:$M$21,4,FALSE))</f>
        <v>IPS FARALLONES</v>
      </c>
      <c r="E619" s="59" t="str">
        <f>IF(ISERROR(VLOOKUP(Salidas!$A619,Inventario!$A$2:$M$21,5,FALSE)),"",VLOOKUP(Salidas!$A619,Inventario!$A$2:$M$21,5,FALSE))</f>
        <v>Merck</v>
      </c>
      <c r="F619" s="60" t="str">
        <f>IF(ISERROR(VLOOKUP(Salidas!$A619,Inventario!$A$2:$M$21,6,FALSE)),"",VLOOKUP(Salidas!$A619,Inventario!$A$2:$M$21,6,FALSE))</f>
        <v>1800</v>
      </c>
      <c r="G619" s="274">
        <f>IF(ISERROR(VLOOKUP(Salidas!$A619,Inventario!$A$2:$M$21,7,FALSE)),,VLOOKUP(Salidas!$A619,Inventario!$A$2:$M$21,7,FALSE))</f>
        <v>1</v>
      </c>
      <c r="H619" s="275">
        <f>IF(ISERROR(VLOOKUP(Salidas!$A619,Inventario!$A$2:$M$21,8,FALSE)),,VLOOKUP(Salidas!$A619,Inventario!$A$2:$M$21,8,FALSE))</f>
        <v>109</v>
      </c>
      <c r="I619" s="275">
        <f>IF(ISERROR(VLOOKUP(Salidas!$A619,Inventario!$A$2:$M$21,9,FALSE)),,VLOOKUP(Salidas!$A619,Inventario!$A$2:$M$21,9,FALSE))</f>
        <v>109</v>
      </c>
      <c r="J619" s="269">
        <v>44712</v>
      </c>
      <c r="K619" s="62" t="s">
        <v>194</v>
      </c>
      <c r="L619" s="270">
        <f>IF(ISERROR(VLOOKUP(Salidas!$K619,Entradas!$H$1:$I$412,2,FALSE)),"",VLOOKUP(Salidas!$K619,Entradas!$H$1:$I$412,2,FALSE))</f>
        <v>45060</v>
      </c>
      <c r="M619" s="63">
        <v>1</v>
      </c>
      <c r="N619" s="276" t="s">
        <v>375</v>
      </c>
      <c r="O619" s="275">
        <f>IF(Salidas!$N619="Particular",VLOOKUP(Salidas!$A619,'PPTO Conservador'!$D$1:$L$26,8,0),IF(Salidas!$N619="Complementario",VLOOKUP(Salidas!$A619,'PPTO Conservador'!$D$1:$L$26,9,FALSE),))</f>
        <v>210000</v>
      </c>
      <c r="P619" s="275">
        <f>Salidas!$M619*Salidas!$I619</f>
        <v>109</v>
      </c>
      <c r="Q619" s="275">
        <f>Salidas!$M619*Salidas!$O619</f>
        <v>210000</v>
      </c>
      <c r="R619" s="276"/>
      <c r="S619" s="64"/>
      <c r="T619" s="64"/>
      <c r="U619" s="64"/>
      <c r="V619" s="64"/>
      <c r="W619" s="64"/>
      <c r="X619" s="64"/>
      <c r="Y619" s="64"/>
      <c r="Z619" s="64"/>
    </row>
    <row r="620" spans="1:26" ht="15.75" customHeight="1">
      <c r="A620" s="57" t="s">
        <v>47</v>
      </c>
      <c r="B620" s="58" t="str">
        <f>IF(ISERROR(VLOOKUP(Salidas!$A620,Inventario!$A$2:$M$21,2,FALSE)),"",VLOOKUP(Salidas!$A620,Inventario!$A$2:$M$21,2,FALSE))</f>
        <v>Nimenrix</v>
      </c>
      <c r="C620" s="58" t="str">
        <f>IF(ISERROR(VLOOKUP(Salidas!$A620,Inventario!$A$2:$M$21,3,FALSE)),"",VLOOKUP(Salidas!$A620,Inventario!$A$2:$M$21,3,FALSE))</f>
        <v>Meningococo</v>
      </c>
      <c r="D620" s="59" t="str">
        <f>IF(ISERROR(VLOOKUP(Salidas!$A620,Inventario!$A$2:$M$21,4,FALSE)),"",VLOOKUP(Salidas!$A620,Inventario!$A$2:$M$21,4,FALSE))</f>
        <v>Cobo Medical</v>
      </c>
      <c r="E620" s="59" t="str">
        <f>IF(ISERROR(VLOOKUP(Salidas!$A620,Inventario!$A$2:$M$21,5,FALSE)),"",VLOOKUP(Salidas!$A620,Inventario!$A$2:$M$21,5,FALSE))</f>
        <v>Pfizer</v>
      </c>
      <c r="F620" s="60" t="str">
        <f>IF(ISERROR(VLOOKUP(Salidas!$A620,Inventario!$A$2:$M$21,6,FALSE)),"",VLOOKUP(Salidas!$A620,Inventario!$A$2:$M$21,6,FALSE))</f>
        <v>3904</v>
      </c>
      <c r="G620" s="274">
        <f>IF(ISERROR(VLOOKUP(Salidas!$A620,Inventario!$A$2:$M$21,7,FALSE)),,VLOOKUP(Salidas!$A620,Inventario!$A$2:$M$21,7,FALSE))</f>
        <v>1</v>
      </c>
      <c r="H620" s="275">
        <f>IF(ISERROR(VLOOKUP(Salidas!$A620,Inventario!$A$2:$M$21,8,FALSE)),,VLOOKUP(Salidas!$A620,Inventario!$A$2:$M$21,8,FALSE))</f>
        <v>427</v>
      </c>
      <c r="I620" s="275">
        <f>IF(ISERROR(VLOOKUP(Salidas!$A620,Inventario!$A$2:$M$21,9,FALSE)),,VLOOKUP(Salidas!$A620,Inventario!$A$2:$M$21,9,FALSE))</f>
        <v>427</v>
      </c>
      <c r="J620" s="269">
        <v>44713</v>
      </c>
      <c r="K620" s="62" t="s">
        <v>173</v>
      </c>
      <c r="L620" s="270">
        <f>IF(ISERROR(VLOOKUP(Salidas!$K620,Entradas!$H$1:$I$412,2,FALSE)),"",VLOOKUP(Salidas!$K620,Entradas!$H$1:$I$412,2,FALSE))</f>
        <v>45077</v>
      </c>
      <c r="M620" s="63">
        <v>1</v>
      </c>
      <c r="N620" s="276" t="s">
        <v>1928</v>
      </c>
      <c r="O620" s="275">
        <f>IF(Salidas!$N620="Particular",VLOOKUP(Salidas!$A620,'PPTO Conservador'!$D$1:$L$26,8,0),IF(Salidas!$N620="Complementario",VLOOKUP(Salidas!$A620,'PPTO Conservador'!$D$1:$L$26,9,FALSE),))</f>
        <v>170000</v>
      </c>
      <c r="P620" s="275">
        <f>Salidas!$M620*Salidas!$I620</f>
        <v>427</v>
      </c>
      <c r="Q620" s="275">
        <f>Salidas!$M620*Salidas!$O620</f>
        <v>170000</v>
      </c>
      <c r="R620" s="276"/>
      <c r="S620" s="64"/>
      <c r="T620" s="64"/>
      <c r="U620" s="64"/>
      <c r="V620" s="64"/>
      <c r="W620" s="64"/>
      <c r="X620" s="64"/>
      <c r="Y620" s="64"/>
      <c r="Z620" s="64"/>
    </row>
    <row r="621" spans="1:26" ht="15.75" customHeight="1">
      <c r="A621" s="57" t="s">
        <v>47</v>
      </c>
      <c r="B621" s="58" t="str">
        <f>IF(ISERROR(VLOOKUP(Salidas!$A621,Inventario!$A$2:$M$21,2,FALSE)),"",VLOOKUP(Salidas!$A621,Inventario!$A$2:$M$21,2,FALSE))</f>
        <v>Nimenrix</v>
      </c>
      <c r="C621" s="58" t="str">
        <f>IF(ISERROR(VLOOKUP(Salidas!$A621,Inventario!$A$2:$M$21,3,FALSE)),"",VLOOKUP(Salidas!$A621,Inventario!$A$2:$M$21,3,FALSE))</f>
        <v>Meningococo</v>
      </c>
      <c r="D621" s="59" t="str">
        <f>IF(ISERROR(VLOOKUP(Salidas!$A621,Inventario!$A$2:$M$21,4,FALSE)),"",VLOOKUP(Salidas!$A621,Inventario!$A$2:$M$21,4,FALSE))</f>
        <v>Cobo Medical</v>
      </c>
      <c r="E621" s="59" t="str">
        <f>IF(ISERROR(VLOOKUP(Salidas!$A621,Inventario!$A$2:$M$21,5,FALSE)),"",VLOOKUP(Salidas!$A621,Inventario!$A$2:$M$21,5,FALSE))</f>
        <v>Pfizer</v>
      </c>
      <c r="F621" s="60" t="str">
        <f>IF(ISERROR(VLOOKUP(Salidas!$A621,Inventario!$A$2:$M$21,6,FALSE)),"",VLOOKUP(Salidas!$A621,Inventario!$A$2:$M$21,6,FALSE))</f>
        <v>3904</v>
      </c>
      <c r="G621" s="274">
        <f>IF(ISERROR(VLOOKUP(Salidas!$A621,Inventario!$A$2:$M$21,7,FALSE)),,VLOOKUP(Salidas!$A621,Inventario!$A$2:$M$21,7,FALSE))</f>
        <v>1</v>
      </c>
      <c r="H621" s="275">
        <f>IF(ISERROR(VLOOKUP(Salidas!$A621,Inventario!$A$2:$M$21,8,FALSE)),,VLOOKUP(Salidas!$A621,Inventario!$A$2:$M$21,8,FALSE))</f>
        <v>427</v>
      </c>
      <c r="I621" s="275">
        <f>IF(ISERROR(VLOOKUP(Salidas!$A621,Inventario!$A$2:$M$21,9,FALSE)),,VLOOKUP(Salidas!$A621,Inventario!$A$2:$M$21,9,FALSE))</f>
        <v>427</v>
      </c>
      <c r="J621" s="269">
        <v>44713</v>
      </c>
      <c r="K621" s="62" t="s">
        <v>173</v>
      </c>
      <c r="L621" s="270">
        <f>IF(ISERROR(VLOOKUP(Salidas!$K621,Entradas!$H$1:$I$412,2,FALSE)),"",VLOOKUP(Salidas!$K621,Entradas!$H$1:$I$412,2,FALSE))</f>
        <v>45077</v>
      </c>
      <c r="M621" s="63">
        <v>1</v>
      </c>
      <c r="N621" s="276" t="s">
        <v>375</v>
      </c>
      <c r="O621" s="275">
        <f>IF(Salidas!$N621="Particular",VLOOKUP(Salidas!$A621,'PPTO Conservador'!$D$1:$L$26,8,0),IF(Salidas!$N621="Complementario",VLOOKUP(Salidas!$A621,'PPTO Conservador'!$D$1:$L$26,9,FALSE),))</f>
        <v>200000</v>
      </c>
      <c r="P621" s="275">
        <f>Salidas!$M621*Salidas!$I621</f>
        <v>427</v>
      </c>
      <c r="Q621" s="275">
        <f>Salidas!$M621*Salidas!$O621</f>
        <v>200000</v>
      </c>
      <c r="R621" s="276"/>
      <c r="S621" s="64"/>
      <c r="T621" s="64"/>
      <c r="U621" s="64"/>
      <c r="V621" s="64"/>
      <c r="W621" s="64"/>
      <c r="X621" s="64"/>
      <c r="Y621" s="64"/>
      <c r="Z621" s="64"/>
    </row>
    <row r="622" spans="1:26" ht="15.75" customHeight="1">
      <c r="A622" s="57" t="s">
        <v>93</v>
      </c>
      <c r="B622" s="58" t="str">
        <f>IF(ISERROR(VLOOKUP(Salidas!$A622,Inventario!$A$2:$M$21,2,FALSE)),"",VLOOKUP(Salidas!$A622,Inventario!$A$2:$M$21,2,FALSE))</f>
        <v>Vaxigrip</v>
      </c>
      <c r="C622" s="58" t="str">
        <f>IF(ISERROR(VLOOKUP(Salidas!$A622,Inventario!$A$2:$M$21,3,FALSE)),"",VLOOKUP(Salidas!$A622,Inventario!$A$2:$M$21,3,FALSE))</f>
        <v>Influenza</v>
      </c>
      <c r="D622" s="59" t="str">
        <f>IF(ISERROR(VLOOKUP(Salidas!$A622,Inventario!$A$2:$M$21,4,FALSE)),"",VLOOKUP(Salidas!$A622,Inventario!$A$2:$M$21,4,FALSE))</f>
        <v>IPS FARALLONES</v>
      </c>
      <c r="E622" s="59" t="str">
        <f>IF(ISERROR(VLOOKUP(Salidas!$A622,Inventario!$A$2:$M$21,5,FALSE)),"",VLOOKUP(Salidas!$A622,Inventario!$A$2:$M$21,5,FALSE))</f>
        <v>Sanofi</v>
      </c>
      <c r="F622" s="60" t="str">
        <f>IF(ISERROR(VLOOKUP(Salidas!$A622,Inventario!$A$2:$M$21,6,FALSE)),"",VLOOKUP(Salidas!$A622,Inventario!$A$2:$M$21,6,FALSE))</f>
        <v>2603</v>
      </c>
      <c r="G622" s="274">
        <f>IF(ISERROR(VLOOKUP(Salidas!$A622,Inventario!$A$2:$M$21,7,FALSE)),,VLOOKUP(Salidas!$A622,Inventario!$A$2:$M$21,7,FALSE))</f>
        <v>1</v>
      </c>
      <c r="H622" s="275">
        <f>IF(ISERROR(VLOOKUP(Salidas!$A622,Inventario!$A$2:$M$21,8,FALSE)),,VLOOKUP(Salidas!$A622,Inventario!$A$2:$M$21,8,FALSE))</f>
        <v>31</v>
      </c>
      <c r="I622" s="275">
        <f>IF(ISERROR(VLOOKUP(Salidas!$A622,Inventario!$A$2:$M$21,9,FALSE)),,VLOOKUP(Salidas!$A622,Inventario!$A$2:$M$21,9,FALSE))</f>
        <v>31</v>
      </c>
      <c r="J622" s="269">
        <v>44713</v>
      </c>
      <c r="K622" s="62" t="s">
        <v>202</v>
      </c>
      <c r="L622" s="270">
        <f>IF(ISERROR(VLOOKUP(Salidas!$K622,Entradas!$H$1:$I$412,2,FALSE)),"",VLOOKUP(Salidas!$K622,Entradas!$H$1:$I$412,2,FALSE))</f>
        <v>44926</v>
      </c>
      <c r="M622" s="63">
        <v>1</v>
      </c>
      <c r="N622" s="276" t="s">
        <v>375</v>
      </c>
      <c r="O622" s="275">
        <f>IF(Salidas!$N622="Particular",VLOOKUP(Salidas!$A622,'PPTO Conservador'!$D$1:$L$26,8,0),IF(Salidas!$N622="Complementario",VLOOKUP(Salidas!$A622,'PPTO Conservador'!$D$1:$L$26,9,FALSE),))</f>
        <v>65000</v>
      </c>
      <c r="P622" s="275">
        <f>Salidas!$M622*Salidas!$I622</f>
        <v>31</v>
      </c>
      <c r="Q622" s="275">
        <f>Salidas!$M622*Salidas!$O622</f>
        <v>65000</v>
      </c>
      <c r="R622" s="276"/>
      <c r="S622" s="64"/>
      <c r="T622" s="64"/>
      <c r="U622" s="64"/>
      <c r="V622" s="64"/>
      <c r="W622" s="64"/>
      <c r="X622" s="64"/>
      <c r="Y622" s="64"/>
      <c r="Z622" s="64"/>
    </row>
    <row r="623" spans="1:26" ht="15.75" customHeight="1">
      <c r="A623" s="57" t="s">
        <v>93</v>
      </c>
      <c r="B623" s="58" t="str">
        <f>IF(ISERROR(VLOOKUP(Salidas!$A623,Inventario!$A$2:$M$21,2,FALSE)),"",VLOOKUP(Salidas!$A623,Inventario!$A$2:$M$21,2,FALSE))</f>
        <v>Vaxigrip</v>
      </c>
      <c r="C623" s="58" t="str">
        <f>IF(ISERROR(VLOOKUP(Salidas!$A623,Inventario!$A$2:$M$21,3,FALSE)),"",VLOOKUP(Salidas!$A623,Inventario!$A$2:$M$21,3,FALSE))</f>
        <v>Influenza</v>
      </c>
      <c r="D623" s="59" t="str">
        <f>IF(ISERROR(VLOOKUP(Salidas!$A623,Inventario!$A$2:$M$21,4,FALSE)),"",VLOOKUP(Salidas!$A623,Inventario!$A$2:$M$21,4,FALSE))</f>
        <v>IPS FARALLONES</v>
      </c>
      <c r="E623" s="59" t="str">
        <f>IF(ISERROR(VLOOKUP(Salidas!$A623,Inventario!$A$2:$M$21,5,FALSE)),"",VLOOKUP(Salidas!$A623,Inventario!$A$2:$M$21,5,FALSE))</f>
        <v>Sanofi</v>
      </c>
      <c r="F623" s="60" t="str">
        <f>IF(ISERROR(VLOOKUP(Salidas!$A623,Inventario!$A$2:$M$21,6,FALSE)),"",VLOOKUP(Salidas!$A623,Inventario!$A$2:$M$21,6,FALSE))</f>
        <v>2603</v>
      </c>
      <c r="G623" s="274">
        <f>IF(ISERROR(VLOOKUP(Salidas!$A623,Inventario!$A$2:$M$21,7,FALSE)),,VLOOKUP(Salidas!$A623,Inventario!$A$2:$M$21,7,FALSE))</f>
        <v>1</v>
      </c>
      <c r="H623" s="275">
        <f>IF(ISERROR(VLOOKUP(Salidas!$A623,Inventario!$A$2:$M$21,8,FALSE)),,VLOOKUP(Salidas!$A623,Inventario!$A$2:$M$21,8,FALSE))</f>
        <v>31</v>
      </c>
      <c r="I623" s="275">
        <f>IF(ISERROR(VLOOKUP(Salidas!$A623,Inventario!$A$2:$M$21,9,FALSE)),,VLOOKUP(Salidas!$A623,Inventario!$A$2:$M$21,9,FALSE))</f>
        <v>31</v>
      </c>
      <c r="J623" s="269">
        <v>44713</v>
      </c>
      <c r="K623" s="62" t="s">
        <v>202</v>
      </c>
      <c r="L623" s="270">
        <f>IF(ISERROR(VLOOKUP(Salidas!$K623,Entradas!$H$1:$I$412,2,FALSE)),"",VLOOKUP(Salidas!$K623,Entradas!$H$1:$I$412,2,FALSE))</f>
        <v>44926</v>
      </c>
      <c r="M623" s="63">
        <v>1</v>
      </c>
      <c r="N623" s="276" t="s">
        <v>375</v>
      </c>
      <c r="O623" s="275">
        <f>IF(Salidas!$N623="Particular",VLOOKUP(Salidas!$A623,'PPTO Conservador'!$D$1:$L$26,8,0),IF(Salidas!$N623="Complementario",VLOOKUP(Salidas!$A623,'PPTO Conservador'!$D$1:$L$26,9,FALSE),))</f>
        <v>65000</v>
      </c>
      <c r="P623" s="275">
        <f>Salidas!$M623*Salidas!$I623</f>
        <v>31</v>
      </c>
      <c r="Q623" s="275">
        <f>Salidas!$M623*Salidas!$O623</f>
        <v>65000</v>
      </c>
      <c r="R623" s="276"/>
      <c r="S623" s="64"/>
      <c r="T623" s="64"/>
      <c r="U623" s="64"/>
      <c r="V623" s="64"/>
      <c r="W623" s="64"/>
      <c r="X623" s="64"/>
      <c r="Y623" s="64"/>
      <c r="Z623" s="64"/>
    </row>
    <row r="624" spans="1:26" ht="15.75" customHeight="1">
      <c r="A624" s="57" t="s">
        <v>93</v>
      </c>
      <c r="B624" s="58" t="str">
        <f>IF(ISERROR(VLOOKUP(Salidas!$A624,Inventario!$A$2:$M$21,2,FALSE)),"",VLOOKUP(Salidas!$A624,Inventario!$A$2:$M$21,2,FALSE))</f>
        <v>Vaxigrip</v>
      </c>
      <c r="C624" s="58" t="str">
        <f>IF(ISERROR(VLOOKUP(Salidas!$A624,Inventario!$A$2:$M$21,3,FALSE)),"",VLOOKUP(Salidas!$A624,Inventario!$A$2:$M$21,3,FALSE))</f>
        <v>Influenza</v>
      </c>
      <c r="D624" s="59" t="str">
        <f>IF(ISERROR(VLOOKUP(Salidas!$A624,Inventario!$A$2:$M$21,4,FALSE)),"",VLOOKUP(Salidas!$A624,Inventario!$A$2:$M$21,4,FALSE))</f>
        <v>IPS FARALLONES</v>
      </c>
      <c r="E624" s="59" t="str">
        <f>IF(ISERROR(VLOOKUP(Salidas!$A624,Inventario!$A$2:$M$21,5,FALSE)),"",VLOOKUP(Salidas!$A624,Inventario!$A$2:$M$21,5,FALSE))</f>
        <v>Sanofi</v>
      </c>
      <c r="F624" s="60" t="str">
        <f>IF(ISERROR(VLOOKUP(Salidas!$A624,Inventario!$A$2:$M$21,6,FALSE)),"",VLOOKUP(Salidas!$A624,Inventario!$A$2:$M$21,6,FALSE))</f>
        <v>2603</v>
      </c>
      <c r="G624" s="274">
        <f>IF(ISERROR(VLOOKUP(Salidas!$A624,Inventario!$A$2:$M$21,7,FALSE)),,VLOOKUP(Salidas!$A624,Inventario!$A$2:$M$21,7,FALSE))</f>
        <v>1</v>
      </c>
      <c r="H624" s="275">
        <f>IF(ISERROR(VLOOKUP(Salidas!$A624,Inventario!$A$2:$M$21,8,FALSE)),,VLOOKUP(Salidas!$A624,Inventario!$A$2:$M$21,8,FALSE))</f>
        <v>31</v>
      </c>
      <c r="I624" s="275">
        <f>IF(ISERROR(VLOOKUP(Salidas!$A624,Inventario!$A$2:$M$21,9,FALSE)),,VLOOKUP(Salidas!$A624,Inventario!$A$2:$M$21,9,FALSE))</f>
        <v>31</v>
      </c>
      <c r="J624" s="269">
        <v>44714</v>
      </c>
      <c r="K624" s="62" t="s">
        <v>202</v>
      </c>
      <c r="L624" s="270">
        <f>IF(ISERROR(VLOOKUP(Salidas!$K624,Entradas!$H$1:$I$412,2,FALSE)),"",VLOOKUP(Salidas!$K624,Entradas!$H$1:$I$412,2,FALSE))</f>
        <v>44926</v>
      </c>
      <c r="M624" s="63">
        <v>1</v>
      </c>
      <c r="N624" s="276" t="s">
        <v>1928</v>
      </c>
      <c r="O624" s="275">
        <f>IF(Salidas!$N624="Particular",VLOOKUP(Salidas!$A624,'PPTO Conservador'!$D$1:$L$26,8,0),IF(Salidas!$N624="Complementario",VLOOKUP(Salidas!$A624,'PPTO Conservador'!$D$1:$L$26,9,FALSE),))</f>
        <v>60000</v>
      </c>
      <c r="P624" s="275">
        <f>Salidas!$M624*Salidas!$I624</f>
        <v>31</v>
      </c>
      <c r="Q624" s="275">
        <f>Salidas!$M624*Salidas!$O624</f>
        <v>60000</v>
      </c>
      <c r="R624" s="276"/>
      <c r="S624" s="64"/>
      <c r="T624" s="64"/>
      <c r="U624" s="64"/>
      <c r="V624" s="64"/>
      <c r="W624" s="64"/>
      <c r="X624" s="64"/>
      <c r="Y624" s="64"/>
      <c r="Z624" s="64"/>
    </row>
    <row r="625" spans="1:26" ht="15.75" customHeight="1">
      <c r="A625" s="57" t="s">
        <v>93</v>
      </c>
      <c r="B625" s="58" t="str">
        <f>IF(ISERROR(VLOOKUP(Salidas!$A625,Inventario!$A$2:$M$21,2,FALSE)),"",VLOOKUP(Salidas!$A625,Inventario!$A$2:$M$21,2,FALSE))</f>
        <v>Vaxigrip</v>
      </c>
      <c r="C625" s="58" t="str">
        <f>IF(ISERROR(VLOOKUP(Salidas!$A625,Inventario!$A$2:$M$21,3,FALSE)),"",VLOOKUP(Salidas!$A625,Inventario!$A$2:$M$21,3,FALSE))</f>
        <v>Influenza</v>
      </c>
      <c r="D625" s="59" t="str">
        <f>IF(ISERROR(VLOOKUP(Salidas!$A625,Inventario!$A$2:$M$21,4,FALSE)),"",VLOOKUP(Salidas!$A625,Inventario!$A$2:$M$21,4,FALSE))</f>
        <v>IPS FARALLONES</v>
      </c>
      <c r="E625" s="59" t="str">
        <f>IF(ISERROR(VLOOKUP(Salidas!$A625,Inventario!$A$2:$M$21,5,FALSE)),"",VLOOKUP(Salidas!$A625,Inventario!$A$2:$M$21,5,FALSE))</f>
        <v>Sanofi</v>
      </c>
      <c r="F625" s="60" t="str">
        <f>IF(ISERROR(VLOOKUP(Salidas!$A625,Inventario!$A$2:$M$21,6,FALSE)),"",VLOOKUP(Salidas!$A625,Inventario!$A$2:$M$21,6,FALSE))</f>
        <v>2603</v>
      </c>
      <c r="G625" s="274">
        <f>IF(ISERROR(VLOOKUP(Salidas!$A625,Inventario!$A$2:$M$21,7,FALSE)),,VLOOKUP(Salidas!$A625,Inventario!$A$2:$M$21,7,FALSE))</f>
        <v>1</v>
      </c>
      <c r="H625" s="275">
        <f>IF(ISERROR(VLOOKUP(Salidas!$A625,Inventario!$A$2:$M$21,8,FALSE)),,VLOOKUP(Salidas!$A625,Inventario!$A$2:$M$21,8,FALSE))</f>
        <v>31</v>
      </c>
      <c r="I625" s="275">
        <f>IF(ISERROR(VLOOKUP(Salidas!$A625,Inventario!$A$2:$M$21,9,FALSE)),,VLOOKUP(Salidas!$A625,Inventario!$A$2:$M$21,9,FALSE))</f>
        <v>31</v>
      </c>
      <c r="J625" s="269">
        <v>44714</v>
      </c>
      <c r="K625" s="62" t="s">
        <v>202</v>
      </c>
      <c r="L625" s="270">
        <f>IF(ISERROR(VLOOKUP(Salidas!$K625,Entradas!$H$1:$I$412,2,FALSE)),"",VLOOKUP(Salidas!$K625,Entradas!$H$1:$I$412,2,FALSE))</f>
        <v>44926</v>
      </c>
      <c r="M625" s="63">
        <v>1</v>
      </c>
      <c r="N625" s="276" t="s">
        <v>1928</v>
      </c>
      <c r="O625" s="275">
        <f>IF(Salidas!$N625="Particular",VLOOKUP(Salidas!$A625,'PPTO Conservador'!$D$1:$L$26,8,0),IF(Salidas!$N625="Complementario",VLOOKUP(Salidas!$A625,'PPTO Conservador'!$D$1:$L$26,9,FALSE),))</f>
        <v>60000</v>
      </c>
      <c r="P625" s="275">
        <f>Salidas!$M625*Salidas!$I625</f>
        <v>31</v>
      </c>
      <c r="Q625" s="275">
        <f>Salidas!$M625*Salidas!$O625</f>
        <v>60000</v>
      </c>
      <c r="R625" s="276"/>
      <c r="S625" s="64"/>
      <c r="T625" s="64"/>
      <c r="U625" s="64"/>
      <c r="V625" s="64"/>
      <c r="W625" s="64"/>
      <c r="X625" s="64"/>
      <c r="Y625" s="64"/>
      <c r="Z625" s="64"/>
    </row>
    <row r="626" spans="1:26" ht="15.75" customHeight="1">
      <c r="A626" s="57" t="s">
        <v>54</v>
      </c>
      <c r="B626" s="58" t="str">
        <f>IF(ISERROR(VLOOKUP(Salidas!$A626,Inventario!$A$2:$M$21,2,FALSE)),"",VLOOKUP(Salidas!$A626,Inventario!$A$2:$M$21,2,FALSE))</f>
        <v>Prevenar</v>
      </c>
      <c r="C626" s="58" t="str">
        <f>IF(ISERROR(VLOOKUP(Salidas!$A626,Inventario!$A$2:$M$21,3,FALSE)),"",VLOOKUP(Salidas!$A626,Inventario!$A$2:$M$21,3,FALSE))</f>
        <v>Neumococo 13V</v>
      </c>
      <c r="D626" s="59" t="str">
        <f>IF(ISERROR(VLOOKUP(Salidas!$A626,Inventario!$A$2:$M$21,4,FALSE)),"",VLOOKUP(Salidas!$A626,Inventario!$A$2:$M$21,4,FALSE))</f>
        <v>Cobo Medical</v>
      </c>
      <c r="E626" s="59" t="str">
        <f>IF(ISERROR(VLOOKUP(Salidas!$A626,Inventario!$A$2:$M$21,5,FALSE)),"",VLOOKUP(Salidas!$A626,Inventario!$A$2:$M$21,5,FALSE))</f>
        <v>Pfizer</v>
      </c>
      <c r="F626" s="60" t="str">
        <f>IF(ISERROR(VLOOKUP(Salidas!$A626,Inventario!$A$2:$M$21,6,FALSE)),"",VLOOKUP(Salidas!$A626,Inventario!$A$2:$M$21,6,FALSE))</f>
        <v>2156</v>
      </c>
      <c r="G626" s="274">
        <f>IF(ISERROR(VLOOKUP(Salidas!$A626,Inventario!$A$2:$M$21,7,FALSE)),,VLOOKUP(Salidas!$A626,Inventario!$A$2:$M$21,7,FALSE))</f>
        <v>1</v>
      </c>
      <c r="H626" s="275">
        <f>IF(ISERROR(VLOOKUP(Salidas!$A626,Inventario!$A$2:$M$21,8,FALSE)),,VLOOKUP(Salidas!$A626,Inventario!$A$2:$M$21,8,FALSE))</f>
        <v>257</v>
      </c>
      <c r="I626" s="275">
        <f>IF(ISERROR(VLOOKUP(Salidas!$A626,Inventario!$A$2:$M$21,9,FALSE)),,VLOOKUP(Salidas!$A626,Inventario!$A$2:$M$21,9,FALSE))</f>
        <v>257</v>
      </c>
      <c r="J626" s="269">
        <v>44718</v>
      </c>
      <c r="K626" s="62" t="s">
        <v>192</v>
      </c>
      <c r="L626" s="270">
        <f>IF(ISERROR(VLOOKUP(Salidas!$K626,Entradas!$H$1:$I$412,2,FALSE)),"",VLOOKUP(Salidas!$K626,Entradas!$H$1:$I$412,2,FALSE))</f>
        <v>45199</v>
      </c>
      <c r="M626" s="63">
        <v>1</v>
      </c>
      <c r="N626" s="276" t="s">
        <v>375</v>
      </c>
      <c r="O626" s="275">
        <f>IF(Salidas!$N626="Particular",VLOOKUP(Salidas!$A626,'PPTO Conservador'!$D$1:$L$26,8,0),IF(Salidas!$N626="Complementario",VLOOKUP(Salidas!$A626,'PPTO Conservador'!$D$1:$L$26,9,FALSE),))</f>
        <v>235000</v>
      </c>
      <c r="P626" s="275">
        <f>Salidas!$M626*Salidas!$I626</f>
        <v>257</v>
      </c>
      <c r="Q626" s="275">
        <f>Salidas!$M626*Salidas!$O626</f>
        <v>235000</v>
      </c>
      <c r="R626" s="276"/>
      <c r="S626" s="64"/>
      <c r="T626" s="64"/>
      <c r="U626" s="64"/>
      <c r="V626" s="64"/>
      <c r="W626" s="64"/>
      <c r="X626" s="64"/>
      <c r="Y626" s="64"/>
      <c r="Z626" s="64"/>
    </row>
    <row r="627" spans="1:26" ht="15.75" customHeight="1">
      <c r="A627" s="57" t="s">
        <v>85</v>
      </c>
      <c r="B627" s="58" t="str">
        <f>IF(ISERROR(VLOOKUP(Salidas!$A627,Inventario!$A$2:$M$21,2,FALSE)),"",VLOOKUP(Salidas!$A627,Inventario!$A$2:$M$21,2,FALSE))</f>
        <v xml:space="preserve">Avaxim 80 </v>
      </c>
      <c r="C627" s="58" t="str">
        <f>IF(ISERROR(VLOOKUP(Salidas!$A627,Inventario!$A$2:$M$21,3,FALSE)),"",VLOOKUP(Salidas!$A627,Inventario!$A$2:$M$21,3,FALSE))</f>
        <v>Hepatitis A niño</v>
      </c>
      <c r="D627" s="59" t="str">
        <f>IF(ISERROR(VLOOKUP(Salidas!$A627,Inventario!$A$2:$M$21,4,FALSE)),"",VLOOKUP(Salidas!$A627,Inventario!$A$2:$M$21,4,FALSE))</f>
        <v>IPS FARALLONES</v>
      </c>
      <c r="E627" s="59" t="str">
        <f>IF(ISERROR(VLOOKUP(Salidas!$A627,Inventario!$A$2:$M$21,5,FALSE)),"",VLOOKUP(Salidas!$A627,Inventario!$A$2:$M$21,5,FALSE))</f>
        <v>Sanofi</v>
      </c>
      <c r="F627" s="60" t="str">
        <f>IF(ISERROR(VLOOKUP(Salidas!$A627,Inventario!$A$2:$M$21,6,FALSE)),"",VLOOKUP(Salidas!$A627,Inventario!$A$2:$M$21,6,FALSE))</f>
        <v>2500</v>
      </c>
      <c r="G627" s="274">
        <f>IF(ISERROR(VLOOKUP(Salidas!$A627,Inventario!$A$2:$M$21,7,FALSE)),,VLOOKUP(Salidas!$A627,Inventario!$A$2:$M$21,7,FALSE))</f>
        <v>1</v>
      </c>
      <c r="H627" s="275">
        <f>IF(ISERROR(VLOOKUP(Salidas!$A627,Inventario!$A$2:$M$21,8,FALSE)),,VLOOKUP(Salidas!$A627,Inventario!$A$2:$M$21,8,FALSE))</f>
        <v>153</v>
      </c>
      <c r="I627" s="275">
        <f>IF(ISERROR(VLOOKUP(Salidas!$A627,Inventario!$A$2:$M$21,9,FALSE)),,VLOOKUP(Salidas!$A627,Inventario!$A$2:$M$21,9,FALSE))</f>
        <v>153</v>
      </c>
      <c r="J627" s="269">
        <v>44718</v>
      </c>
      <c r="K627" s="62" t="s">
        <v>1827</v>
      </c>
      <c r="L627" s="270" t="str">
        <f>IF(ISERROR(VLOOKUP(Salidas!$K627,Entradas!$H$1:$I$412,2,FALSE)),"",VLOOKUP(Salidas!$K627,Entradas!$H$1:$I$412,2,FALSE))</f>
        <v/>
      </c>
      <c r="M627" s="63">
        <v>1</v>
      </c>
      <c r="N627" s="276" t="s">
        <v>375</v>
      </c>
      <c r="O627" s="275">
        <f>IF(Salidas!$N627="Particular",VLOOKUP(Salidas!$A627,'PPTO Conservador'!$D$1:$L$26,8,0),IF(Salidas!$N627="Complementario",VLOOKUP(Salidas!$A627,'PPTO Conservador'!$D$1:$L$26,9,FALSE),))</f>
        <v>150000</v>
      </c>
      <c r="P627" s="275">
        <f>Salidas!$M627*Salidas!$I627</f>
        <v>153</v>
      </c>
      <c r="Q627" s="275">
        <f>Salidas!$M627*Salidas!$O627</f>
        <v>150000</v>
      </c>
      <c r="R627" s="276"/>
      <c r="S627" s="64"/>
      <c r="T627" s="64"/>
      <c r="U627" s="64"/>
      <c r="V627" s="64"/>
      <c r="W627" s="64"/>
      <c r="X627" s="64"/>
      <c r="Y627" s="64"/>
      <c r="Z627" s="64"/>
    </row>
    <row r="628" spans="1:26" ht="15.75" customHeight="1">
      <c r="A628" s="57" t="s">
        <v>93</v>
      </c>
      <c r="B628" s="58" t="str">
        <f>IF(ISERROR(VLOOKUP(Salidas!$A628,Inventario!$A$2:$M$21,2,FALSE)),"",VLOOKUP(Salidas!$A628,Inventario!$A$2:$M$21,2,FALSE))</f>
        <v>Vaxigrip</v>
      </c>
      <c r="C628" s="58" t="str">
        <f>IF(ISERROR(VLOOKUP(Salidas!$A628,Inventario!$A$2:$M$21,3,FALSE)),"",VLOOKUP(Salidas!$A628,Inventario!$A$2:$M$21,3,FALSE))</f>
        <v>Influenza</v>
      </c>
      <c r="D628" s="59" t="str">
        <f>IF(ISERROR(VLOOKUP(Salidas!$A628,Inventario!$A$2:$M$21,4,FALSE)),"",VLOOKUP(Salidas!$A628,Inventario!$A$2:$M$21,4,FALSE))</f>
        <v>IPS FARALLONES</v>
      </c>
      <c r="E628" s="59" t="str">
        <f>IF(ISERROR(VLOOKUP(Salidas!$A628,Inventario!$A$2:$M$21,5,FALSE)),"",VLOOKUP(Salidas!$A628,Inventario!$A$2:$M$21,5,FALSE))</f>
        <v>Sanofi</v>
      </c>
      <c r="F628" s="60" t="str">
        <f>IF(ISERROR(VLOOKUP(Salidas!$A628,Inventario!$A$2:$M$21,6,FALSE)),"",VLOOKUP(Salidas!$A628,Inventario!$A$2:$M$21,6,FALSE))</f>
        <v>2603</v>
      </c>
      <c r="G628" s="274">
        <f>IF(ISERROR(VLOOKUP(Salidas!$A628,Inventario!$A$2:$M$21,7,FALSE)),,VLOOKUP(Salidas!$A628,Inventario!$A$2:$M$21,7,FALSE))</f>
        <v>1</v>
      </c>
      <c r="H628" s="275">
        <f>IF(ISERROR(VLOOKUP(Salidas!$A628,Inventario!$A$2:$M$21,8,FALSE)),,VLOOKUP(Salidas!$A628,Inventario!$A$2:$M$21,8,FALSE))</f>
        <v>31</v>
      </c>
      <c r="I628" s="275">
        <f>IF(ISERROR(VLOOKUP(Salidas!$A628,Inventario!$A$2:$M$21,9,FALSE)),,VLOOKUP(Salidas!$A628,Inventario!$A$2:$M$21,9,FALSE))</f>
        <v>31</v>
      </c>
      <c r="J628" s="269">
        <v>44718</v>
      </c>
      <c r="K628" s="62" t="s">
        <v>201</v>
      </c>
      <c r="L628" s="270">
        <f>IF(ISERROR(VLOOKUP(Salidas!$K628,Entradas!$H$1:$I$412,2,FALSE)),"",VLOOKUP(Salidas!$K628,Entradas!$H$1:$I$412,2,FALSE))</f>
        <v>44926</v>
      </c>
      <c r="M628" s="63">
        <v>1</v>
      </c>
      <c r="N628" s="276" t="s">
        <v>375</v>
      </c>
      <c r="O628" s="275">
        <f>IF(Salidas!$N628="Particular",VLOOKUP(Salidas!$A628,'PPTO Conservador'!$D$1:$L$26,8,0),IF(Salidas!$N628="Complementario",VLOOKUP(Salidas!$A628,'PPTO Conservador'!$D$1:$L$26,9,FALSE),))</f>
        <v>65000</v>
      </c>
      <c r="P628" s="275">
        <f>Salidas!$M628*Salidas!$I628</f>
        <v>31</v>
      </c>
      <c r="Q628" s="275">
        <f>Salidas!$M628*Salidas!$O628</f>
        <v>65000</v>
      </c>
      <c r="R628" s="276"/>
      <c r="S628" s="64"/>
      <c r="T628" s="64"/>
      <c r="U628" s="64"/>
      <c r="V628" s="64"/>
      <c r="W628" s="64"/>
      <c r="X628" s="64"/>
      <c r="Y628" s="64"/>
      <c r="Z628" s="64"/>
    </row>
    <row r="629" spans="1:26" ht="15.75" customHeight="1">
      <c r="A629" s="57" t="s">
        <v>47</v>
      </c>
      <c r="B629" s="58" t="str">
        <f>IF(ISERROR(VLOOKUP(Salidas!$A629,Inventario!$A$2:$M$21,2,FALSE)),"",VLOOKUP(Salidas!$A629,Inventario!$A$2:$M$21,2,FALSE))</f>
        <v>Nimenrix</v>
      </c>
      <c r="C629" s="58" t="str">
        <f>IF(ISERROR(VLOOKUP(Salidas!$A629,Inventario!$A$2:$M$21,3,FALSE)),"",VLOOKUP(Salidas!$A629,Inventario!$A$2:$M$21,3,FALSE))</f>
        <v>Meningococo</v>
      </c>
      <c r="D629" s="59" t="str">
        <f>IF(ISERROR(VLOOKUP(Salidas!$A629,Inventario!$A$2:$M$21,4,FALSE)),"",VLOOKUP(Salidas!$A629,Inventario!$A$2:$M$21,4,FALSE))</f>
        <v>Cobo Medical</v>
      </c>
      <c r="E629" s="59" t="str">
        <f>IF(ISERROR(VLOOKUP(Salidas!$A629,Inventario!$A$2:$M$21,5,FALSE)),"",VLOOKUP(Salidas!$A629,Inventario!$A$2:$M$21,5,FALSE))</f>
        <v>Pfizer</v>
      </c>
      <c r="F629" s="60" t="str">
        <f>IF(ISERROR(VLOOKUP(Salidas!$A629,Inventario!$A$2:$M$21,6,FALSE)),"",VLOOKUP(Salidas!$A629,Inventario!$A$2:$M$21,6,FALSE))</f>
        <v>3904</v>
      </c>
      <c r="G629" s="274">
        <f>IF(ISERROR(VLOOKUP(Salidas!$A629,Inventario!$A$2:$M$21,7,FALSE)),,VLOOKUP(Salidas!$A629,Inventario!$A$2:$M$21,7,FALSE))</f>
        <v>1</v>
      </c>
      <c r="H629" s="275">
        <f>IF(ISERROR(VLOOKUP(Salidas!$A629,Inventario!$A$2:$M$21,8,FALSE)),,VLOOKUP(Salidas!$A629,Inventario!$A$2:$M$21,8,FALSE))</f>
        <v>427</v>
      </c>
      <c r="I629" s="275">
        <f>IF(ISERROR(VLOOKUP(Salidas!$A629,Inventario!$A$2:$M$21,9,FALSE)),,VLOOKUP(Salidas!$A629,Inventario!$A$2:$M$21,9,FALSE))</f>
        <v>427</v>
      </c>
      <c r="J629" s="269">
        <v>44718</v>
      </c>
      <c r="K629" s="62" t="s">
        <v>173</v>
      </c>
      <c r="L629" s="270">
        <f>IF(ISERROR(VLOOKUP(Salidas!$K629,Entradas!$H$1:$I$412,2,FALSE)),"",VLOOKUP(Salidas!$K629,Entradas!$H$1:$I$412,2,FALSE))</f>
        <v>45077</v>
      </c>
      <c r="M629" s="63">
        <v>1</v>
      </c>
      <c r="N629" s="276" t="s">
        <v>1928</v>
      </c>
      <c r="O629" s="275">
        <f>IF(Salidas!$N629="Particular",VLOOKUP(Salidas!$A629,'PPTO Conservador'!$D$1:$L$26,8,0),IF(Salidas!$N629="Complementario",VLOOKUP(Salidas!$A629,'PPTO Conservador'!$D$1:$L$26,9,FALSE),))</f>
        <v>170000</v>
      </c>
      <c r="P629" s="275">
        <f>Salidas!$M629*Salidas!$I629</f>
        <v>427</v>
      </c>
      <c r="Q629" s="275">
        <f>Salidas!$M629*Salidas!$O629</f>
        <v>170000</v>
      </c>
      <c r="R629" s="276"/>
      <c r="S629" s="64"/>
      <c r="T629" s="64"/>
      <c r="U629" s="64"/>
      <c r="V629" s="64"/>
      <c r="W629" s="64"/>
      <c r="X629" s="64"/>
      <c r="Y629" s="64"/>
      <c r="Z629" s="64"/>
    </row>
    <row r="630" spans="1:26" ht="15.75" customHeight="1">
      <c r="A630" s="57" t="s">
        <v>47</v>
      </c>
      <c r="B630" s="58" t="str">
        <f>IF(ISERROR(VLOOKUP(Salidas!$A630,Inventario!$A$2:$M$21,2,FALSE)),"",VLOOKUP(Salidas!$A630,Inventario!$A$2:$M$21,2,FALSE))</f>
        <v>Nimenrix</v>
      </c>
      <c r="C630" s="58" t="str">
        <f>IF(ISERROR(VLOOKUP(Salidas!$A630,Inventario!$A$2:$M$21,3,FALSE)),"",VLOOKUP(Salidas!$A630,Inventario!$A$2:$M$21,3,FALSE))</f>
        <v>Meningococo</v>
      </c>
      <c r="D630" s="59" t="str">
        <f>IF(ISERROR(VLOOKUP(Salidas!$A630,Inventario!$A$2:$M$21,4,FALSE)),"",VLOOKUP(Salidas!$A630,Inventario!$A$2:$M$21,4,FALSE))</f>
        <v>Cobo Medical</v>
      </c>
      <c r="E630" s="59" t="str">
        <f>IF(ISERROR(VLOOKUP(Salidas!$A630,Inventario!$A$2:$M$21,5,FALSE)),"",VLOOKUP(Salidas!$A630,Inventario!$A$2:$M$21,5,FALSE))</f>
        <v>Pfizer</v>
      </c>
      <c r="F630" s="60" t="str">
        <f>IF(ISERROR(VLOOKUP(Salidas!$A630,Inventario!$A$2:$M$21,6,FALSE)),"",VLOOKUP(Salidas!$A630,Inventario!$A$2:$M$21,6,FALSE))</f>
        <v>3904</v>
      </c>
      <c r="G630" s="274">
        <f>IF(ISERROR(VLOOKUP(Salidas!$A630,Inventario!$A$2:$M$21,7,FALSE)),,VLOOKUP(Salidas!$A630,Inventario!$A$2:$M$21,7,FALSE))</f>
        <v>1</v>
      </c>
      <c r="H630" s="275">
        <f>IF(ISERROR(VLOOKUP(Salidas!$A630,Inventario!$A$2:$M$21,8,FALSE)),,VLOOKUP(Salidas!$A630,Inventario!$A$2:$M$21,8,FALSE))</f>
        <v>427</v>
      </c>
      <c r="I630" s="275">
        <f>IF(ISERROR(VLOOKUP(Salidas!$A630,Inventario!$A$2:$M$21,9,FALSE)),,VLOOKUP(Salidas!$A630,Inventario!$A$2:$M$21,9,FALSE))</f>
        <v>427</v>
      </c>
      <c r="J630" s="269">
        <v>44718</v>
      </c>
      <c r="K630" s="62" t="s">
        <v>173</v>
      </c>
      <c r="L630" s="270">
        <f>IF(ISERROR(VLOOKUP(Salidas!$K630,Entradas!$H$1:$I$412,2,FALSE)),"",VLOOKUP(Salidas!$K630,Entradas!$H$1:$I$412,2,FALSE))</f>
        <v>45077</v>
      </c>
      <c r="M630" s="63">
        <v>1</v>
      </c>
      <c r="N630" s="276" t="s">
        <v>1928</v>
      </c>
      <c r="O630" s="275">
        <f>IF(Salidas!$N630="Particular",VLOOKUP(Salidas!$A630,'PPTO Conservador'!$D$1:$L$26,8,0),IF(Salidas!$N630="Complementario",VLOOKUP(Salidas!$A630,'PPTO Conservador'!$D$1:$L$26,9,FALSE),))</f>
        <v>170000</v>
      </c>
      <c r="P630" s="275">
        <f>Salidas!$M630*Salidas!$I630</f>
        <v>427</v>
      </c>
      <c r="Q630" s="275">
        <f>Salidas!$M630*Salidas!$O630</f>
        <v>170000</v>
      </c>
      <c r="R630" s="276"/>
      <c r="S630" s="64"/>
      <c r="T630" s="64"/>
      <c r="U630" s="64"/>
      <c r="V630" s="64"/>
      <c r="W630" s="64"/>
      <c r="X630" s="64"/>
      <c r="Y630" s="64"/>
      <c r="Z630" s="64"/>
    </row>
    <row r="631" spans="1:26" ht="15.75" customHeight="1">
      <c r="A631" s="57" t="s">
        <v>47</v>
      </c>
      <c r="B631" s="58" t="str">
        <f>IF(ISERROR(VLOOKUP(Salidas!$A631,Inventario!$A$2:$M$21,2,FALSE)),"",VLOOKUP(Salidas!$A631,Inventario!$A$2:$M$21,2,FALSE))</f>
        <v>Nimenrix</v>
      </c>
      <c r="C631" s="58" t="str">
        <f>IF(ISERROR(VLOOKUP(Salidas!$A631,Inventario!$A$2:$M$21,3,FALSE)),"",VLOOKUP(Salidas!$A631,Inventario!$A$2:$M$21,3,FALSE))</f>
        <v>Meningococo</v>
      </c>
      <c r="D631" s="59" t="str">
        <f>IF(ISERROR(VLOOKUP(Salidas!$A631,Inventario!$A$2:$M$21,4,FALSE)),"",VLOOKUP(Salidas!$A631,Inventario!$A$2:$M$21,4,FALSE))</f>
        <v>Cobo Medical</v>
      </c>
      <c r="E631" s="59" t="str">
        <f>IF(ISERROR(VLOOKUP(Salidas!$A631,Inventario!$A$2:$M$21,5,FALSE)),"",VLOOKUP(Salidas!$A631,Inventario!$A$2:$M$21,5,FALSE))</f>
        <v>Pfizer</v>
      </c>
      <c r="F631" s="60" t="str">
        <f>IF(ISERROR(VLOOKUP(Salidas!$A631,Inventario!$A$2:$M$21,6,FALSE)),"",VLOOKUP(Salidas!$A631,Inventario!$A$2:$M$21,6,FALSE))</f>
        <v>3904</v>
      </c>
      <c r="G631" s="274">
        <f>IF(ISERROR(VLOOKUP(Salidas!$A631,Inventario!$A$2:$M$21,7,FALSE)),,VLOOKUP(Salidas!$A631,Inventario!$A$2:$M$21,7,FALSE))</f>
        <v>1</v>
      </c>
      <c r="H631" s="275">
        <f>IF(ISERROR(VLOOKUP(Salidas!$A631,Inventario!$A$2:$M$21,8,FALSE)),,VLOOKUP(Salidas!$A631,Inventario!$A$2:$M$21,8,FALSE))</f>
        <v>427</v>
      </c>
      <c r="I631" s="275">
        <f>IF(ISERROR(VLOOKUP(Salidas!$A631,Inventario!$A$2:$M$21,9,FALSE)),,VLOOKUP(Salidas!$A631,Inventario!$A$2:$M$21,9,FALSE))</f>
        <v>427</v>
      </c>
      <c r="J631" s="269">
        <v>44718</v>
      </c>
      <c r="K631" s="62" t="s">
        <v>173</v>
      </c>
      <c r="L631" s="270">
        <f>IF(ISERROR(VLOOKUP(Salidas!$K631,Entradas!$H$1:$I$412,2,FALSE)),"",VLOOKUP(Salidas!$K631,Entradas!$H$1:$I$412,2,FALSE))</f>
        <v>45077</v>
      </c>
      <c r="M631" s="63">
        <v>1</v>
      </c>
      <c r="N631" s="276" t="s">
        <v>1928</v>
      </c>
      <c r="O631" s="275">
        <f>IF(Salidas!$N631="Particular",VLOOKUP(Salidas!$A631,'PPTO Conservador'!$D$1:$L$26,8,0),IF(Salidas!$N631="Complementario",VLOOKUP(Salidas!$A631,'PPTO Conservador'!$D$1:$L$26,9,FALSE),))</f>
        <v>170000</v>
      </c>
      <c r="P631" s="275">
        <f>Salidas!$M631*Salidas!$I631</f>
        <v>427</v>
      </c>
      <c r="Q631" s="275">
        <f>Salidas!$M631*Salidas!$O631</f>
        <v>170000</v>
      </c>
      <c r="R631" s="276"/>
      <c r="S631" s="64"/>
      <c r="T631" s="64"/>
      <c r="U631" s="64"/>
      <c r="V631" s="64"/>
      <c r="W631" s="64"/>
      <c r="X631" s="64"/>
      <c r="Y631" s="64"/>
      <c r="Z631" s="64"/>
    </row>
    <row r="632" spans="1:26" ht="15.75" customHeight="1">
      <c r="A632" s="57" t="s">
        <v>47</v>
      </c>
      <c r="B632" s="58" t="str">
        <f>IF(ISERROR(VLOOKUP(Salidas!$A632,Inventario!$A$2:$M$21,2,FALSE)),"",VLOOKUP(Salidas!$A632,Inventario!$A$2:$M$21,2,FALSE))</f>
        <v>Nimenrix</v>
      </c>
      <c r="C632" s="58" t="str">
        <f>IF(ISERROR(VLOOKUP(Salidas!$A632,Inventario!$A$2:$M$21,3,FALSE)),"",VLOOKUP(Salidas!$A632,Inventario!$A$2:$M$21,3,FALSE))</f>
        <v>Meningococo</v>
      </c>
      <c r="D632" s="59" t="str">
        <f>IF(ISERROR(VLOOKUP(Salidas!$A632,Inventario!$A$2:$M$21,4,FALSE)),"",VLOOKUP(Salidas!$A632,Inventario!$A$2:$M$21,4,FALSE))</f>
        <v>Cobo Medical</v>
      </c>
      <c r="E632" s="59" t="str">
        <f>IF(ISERROR(VLOOKUP(Salidas!$A632,Inventario!$A$2:$M$21,5,FALSE)),"",VLOOKUP(Salidas!$A632,Inventario!$A$2:$M$21,5,FALSE))</f>
        <v>Pfizer</v>
      </c>
      <c r="F632" s="60" t="str">
        <f>IF(ISERROR(VLOOKUP(Salidas!$A632,Inventario!$A$2:$M$21,6,FALSE)),"",VLOOKUP(Salidas!$A632,Inventario!$A$2:$M$21,6,FALSE))</f>
        <v>3904</v>
      </c>
      <c r="G632" s="274">
        <f>IF(ISERROR(VLOOKUP(Salidas!$A632,Inventario!$A$2:$M$21,7,FALSE)),,VLOOKUP(Salidas!$A632,Inventario!$A$2:$M$21,7,FALSE))</f>
        <v>1</v>
      </c>
      <c r="H632" s="275">
        <f>IF(ISERROR(VLOOKUP(Salidas!$A632,Inventario!$A$2:$M$21,8,FALSE)),,VLOOKUP(Salidas!$A632,Inventario!$A$2:$M$21,8,FALSE))</f>
        <v>427</v>
      </c>
      <c r="I632" s="275">
        <f>IF(ISERROR(VLOOKUP(Salidas!$A632,Inventario!$A$2:$M$21,9,FALSE)),,VLOOKUP(Salidas!$A632,Inventario!$A$2:$M$21,9,FALSE))</f>
        <v>427</v>
      </c>
      <c r="J632" s="269">
        <v>44718</v>
      </c>
      <c r="K632" s="62" t="s">
        <v>173</v>
      </c>
      <c r="L632" s="270">
        <f>IF(ISERROR(VLOOKUP(Salidas!$K632,Entradas!$H$1:$I$412,2,FALSE)),"",VLOOKUP(Salidas!$K632,Entradas!$H$1:$I$412,2,FALSE))</f>
        <v>45077</v>
      </c>
      <c r="M632" s="63">
        <v>1</v>
      </c>
      <c r="N632" s="276" t="s">
        <v>1928</v>
      </c>
      <c r="O632" s="275">
        <f>IF(Salidas!$N632="Particular",VLOOKUP(Salidas!$A632,'PPTO Conservador'!$D$1:$L$26,8,0),IF(Salidas!$N632="Complementario",VLOOKUP(Salidas!$A632,'PPTO Conservador'!$D$1:$L$26,9,FALSE),))</f>
        <v>170000</v>
      </c>
      <c r="P632" s="275">
        <f>Salidas!$M632*Salidas!$I632</f>
        <v>427</v>
      </c>
      <c r="Q632" s="275">
        <f>Salidas!$M632*Salidas!$O632</f>
        <v>170000</v>
      </c>
      <c r="R632" s="276"/>
      <c r="S632" s="64"/>
      <c r="T632" s="64"/>
      <c r="U632" s="64"/>
      <c r="V632" s="64"/>
      <c r="W632" s="64"/>
      <c r="X632" s="64"/>
      <c r="Y632" s="64"/>
      <c r="Z632" s="64"/>
    </row>
    <row r="633" spans="1:26" ht="15.75" customHeight="1">
      <c r="A633" s="57" t="s">
        <v>93</v>
      </c>
      <c r="B633" s="58" t="str">
        <f>IF(ISERROR(VLOOKUP(Salidas!$A633,Inventario!$A$2:$M$21,2,FALSE)),"",VLOOKUP(Salidas!$A633,Inventario!$A$2:$M$21,2,FALSE))</f>
        <v>Vaxigrip</v>
      </c>
      <c r="C633" s="58" t="str">
        <f>IF(ISERROR(VLOOKUP(Salidas!$A633,Inventario!$A$2:$M$21,3,FALSE)),"",VLOOKUP(Salidas!$A633,Inventario!$A$2:$M$21,3,FALSE))</f>
        <v>Influenza</v>
      </c>
      <c r="D633" s="59" t="str">
        <f>IF(ISERROR(VLOOKUP(Salidas!$A633,Inventario!$A$2:$M$21,4,FALSE)),"",VLOOKUP(Salidas!$A633,Inventario!$A$2:$M$21,4,FALSE))</f>
        <v>IPS FARALLONES</v>
      </c>
      <c r="E633" s="59" t="str">
        <f>IF(ISERROR(VLOOKUP(Salidas!$A633,Inventario!$A$2:$M$21,5,FALSE)),"",VLOOKUP(Salidas!$A633,Inventario!$A$2:$M$21,5,FALSE))</f>
        <v>Sanofi</v>
      </c>
      <c r="F633" s="60" t="str">
        <f>IF(ISERROR(VLOOKUP(Salidas!$A633,Inventario!$A$2:$M$21,6,FALSE)),"",VLOOKUP(Salidas!$A633,Inventario!$A$2:$M$21,6,FALSE))</f>
        <v>2603</v>
      </c>
      <c r="G633" s="274">
        <f>IF(ISERROR(VLOOKUP(Salidas!$A633,Inventario!$A$2:$M$21,7,FALSE)),,VLOOKUP(Salidas!$A633,Inventario!$A$2:$M$21,7,FALSE))</f>
        <v>1</v>
      </c>
      <c r="H633" s="275">
        <f>IF(ISERROR(VLOOKUP(Salidas!$A633,Inventario!$A$2:$M$21,8,FALSE)),,VLOOKUP(Salidas!$A633,Inventario!$A$2:$M$21,8,FALSE))</f>
        <v>31</v>
      </c>
      <c r="I633" s="275">
        <f>IF(ISERROR(VLOOKUP(Salidas!$A633,Inventario!$A$2:$M$21,9,FALSE)),,VLOOKUP(Salidas!$A633,Inventario!$A$2:$M$21,9,FALSE))</f>
        <v>31</v>
      </c>
      <c r="J633" s="269">
        <v>44718</v>
      </c>
      <c r="K633" s="62" t="s">
        <v>202</v>
      </c>
      <c r="L633" s="270">
        <f>IF(ISERROR(VLOOKUP(Salidas!$K633,Entradas!$H$1:$I$412,2,FALSE)),"",VLOOKUP(Salidas!$K633,Entradas!$H$1:$I$412,2,FALSE))</f>
        <v>44926</v>
      </c>
      <c r="M633" s="63">
        <v>1</v>
      </c>
      <c r="N633" s="276" t="s">
        <v>1928</v>
      </c>
      <c r="O633" s="275">
        <f>IF(Salidas!$N633="Particular",VLOOKUP(Salidas!$A633,'PPTO Conservador'!$D$1:$L$26,8,0),IF(Salidas!$N633="Complementario",VLOOKUP(Salidas!$A633,'PPTO Conservador'!$D$1:$L$26,9,FALSE),))</f>
        <v>60000</v>
      </c>
      <c r="P633" s="275">
        <f>Salidas!$M633*Salidas!$I633</f>
        <v>31</v>
      </c>
      <c r="Q633" s="275">
        <f>Salidas!$M633*Salidas!$O633</f>
        <v>60000</v>
      </c>
      <c r="R633" s="276"/>
      <c r="S633" s="64"/>
      <c r="T633" s="64"/>
      <c r="U633" s="64"/>
      <c r="V633" s="64"/>
      <c r="W633" s="64"/>
      <c r="X633" s="64"/>
      <c r="Y633" s="64"/>
      <c r="Z633" s="64"/>
    </row>
    <row r="634" spans="1:26" ht="15.75" customHeight="1">
      <c r="A634" s="57" t="s">
        <v>54</v>
      </c>
      <c r="B634" s="58" t="str">
        <f>IF(ISERROR(VLOOKUP(Salidas!$A634,Inventario!$A$2:$M$21,2,FALSE)),"",VLOOKUP(Salidas!$A634,Inventario!$A$2:$M$21,2,FALSE))</f>
        <v>Prevenar</v>
      </c>
      <c r="C634" s="58" t="str">
        <f>IF(ISERROR(VLOOKUP(Salidas!$A634,Inventario!$A$2:$M$21,3,FALSE)),"",VLOOKUP(Salidas!$A634,Inventario!$A$2:$M$21,3,FALSE))</f>
        <v>Neumococo 13V</v>
      </c>
      <c r="D634" s="59" t="str">
        <f>IF(ISERROR(VLOOKUP(Salidas!$A634,Inventario!$A$2:$M$21,4,FALSE)),"",VLOOKUP(Salidas!$A634,Inventario!$A$2:$M$21,4,FALSE))</f>
        <v>Cobo Medical</v>
      </c>
      <c r="E634" s="59" t="str">
        <f>IF(ISERROR(VLOOKUP(Salidas!$A634,Inventario!$A$2:$M$21,5,FALSE)),"",VLOOKUP(Salidas!$A634,Inventario!$A$2:$M$21,5,FALSE))</f>
        <v>Pfizer</v>
      </c>
      <c r="F634" s="60" t="str">
        <f>IF(ISERROR(VLOOKUP(Salidas!$A634,Inventario!$A$2:$M$21,6,FALSE)),"",VLOOKUP(Salidas!$A634,Inventario!$A$2:$M$21,6,FALSE))</f>
        <v>2156</v>
      </c>
      <c r="G634" s="274">
        <f>IF(ISERROR(VLOOKUP(Salidas!$A634,Inventario!$A$2:$M$21,7,FALSE)),,VLOOKUP(Salidas!$A634,Inventario!$A$2:$M$21,7,FALSE))</f>
        <v>1</v>
      </c>
      <c r="H634" s="275">
        <f>IF(ISERROR(VLOOKUP(Salidas!$A634,Inventario!$A$2:$M$21,8,FALSE)),,VLOOKUP(Salidas!$A634,Inventario!$A$2:$M$21,8,FALSE))</f>
        <v>257</v>
      </c>
      <c r="I634" s="275">
        <f>IF(ISERROR(VLOOKUP(Salidas!$A634,Inventario!$A$2:$M$21,9,FALSE)),,VLOOKUP(Salidas!$A634,Inventario!$A$2:$M$21,9,FALSE))</f>
        <v>257</v>
      </c>
      <c r="J634" s="269">
        <v>44719</v>
      </c>
      <c r="K634" s="62" t="s">
        <v>192</v>
      </c>
      <c r="L634" s="270">
        <f>IF(ISERROR(VLOOKUP(Salidas!$K634,Entradas!$H$1:$I$412,2,FALSE)),"",VLOOKUP(Salidas!$K634,Entradas!$H$1:$I$412,2,FALSE))</f>
        <v>45199</v>
      </c>
      <c r="M634" s="63">
        <v>1</v>
      </c>
      <c r="N634" s="276" t="s">
        <v>1928</v>
      </c>
      <c r="O634" s="275">
        <f>IF(Salidas!$N634="Particular",VLOOKUP(Salidas!$A634,'PPTO Conservador'!$D$1:$L$26,8,0),IF(Salidas!$N634="Complementario",VLOOKUP(Salidas!$A634,'PPTO Conservador'!$D$1:$L$26,9,FALSE),))</f>
        <v>225000</v>
      </c>
      <c r="P634" s="275">
        <f>Salidas!$M634*Salidas!$I634</f>
        <v>257</v>
      </c>
      <c r="Q634" s="275">
        <f>Salidas!$M634*Salidas!$O634</f>
        <v>225000</v>
      </c>
      <c r="R634" s="276"/>
      <c r="S634" s="64"/>
      <c r="T634" s="64"/>
      <c r="U634" s="64"/>
      <c r="V634" s="64"/>
      <c r="W634" s="64"/>
      <c r="X634" s="64"/>
      <c r="Y634" s="64"/>
      <c r="Z634" s="64"/>
    </row>
    <row r="635" spans="1:26" ht="15.75" customHeight="1">
      <c r="A635" s="57" t="s">
        <v>93</v>
      </c>
      <c r="B635" s="58" t="str">
        <f>IF(ISERROR(VLOOKUP(Salidas!$A635,Inventario!$A$2:$M$21,2,FALSE)),"",VLOOKUP(Salidas!$A635,Inventario!$A$2:$M$21,2,FALSE))</f>
        <v>Vaxigrip</v>
      </c>
      <c r="C635" s="58" t="str">
        <f>IF(ISERROR(VLOOKUP(Salidas!$A635,Inventario!$A$2:$M$21,3,FALSE)),"",VLOOKUP(Salidas!$A635,Inventario!$A$2:$M$21,3,FALSE))</f>
        <v>Influenza</v>
      </c>
      <c r="D635" s="59" t="str">
        <f>IF(ISERROR(VLOOKUP(Salidas!$A635,Inventario!$A$2:$M$21,4,FALSE)),"",VLOOKUP(Salidas!$A635,Inventario!$A$2:$M$21,4,FALSE))</f>
        <v>IPS FARALLONES</v>
      </c>
      <c r="E635" s="59" t="str">
        <f>IF(ISERROR(VLOOKUP(Salidas!$A635,Inventario!$A$2:$M$21,5,FALSE)),"",VLOOKUP(Salidas!$A635,Inventario!$A$2:$M$21,5,FALSE))</f>
        <v>Sanofi</v>
      </c>
      <c r="F635" s="60" t="str">
        <f>IF(ISERROR(VLOOKUP(Salidas!$A635,Inventario!$A$2:$M$21,6,FALSE)),"",VLOOKUP(Salidas!$A635,Inventario!$A$2:$M$21,6,FALSE))</f>
        <v>2603</v>
      </c>
      <c r="G635" s="274">
        <f>IF(ISERROR(VLOOKUP(Salidas!$A635,Inventario!$A$2:$M$21,7,FALSE)),,VLOOKUP(Salidas!$A635,Inventario!$A$2:$M$21,7,FALSE))</f>
        <v>1</v>
      </c>
      <c r="H635" s="275">
        <f>IF(ISERROR(VLOOKUP(Salidas!$A635,Inventario!$A$2:$M$21,8,FALSE)),,VLOOKUP(Salidas!$A635,Inventario!$A$2:$M$21,8,FALSE))</f>
        <v>31</v>
      </c>
      <c r="I635" s="275">
        <f>IF(ISERROR(VLOOKUP(Salidas!$A635,Inventario!$A$2:$M$21,9,FALSE)),,VLOOKUP(Salidas!$A635,Inventario!$A$2:$M$21,9,FALSE))</f>
        <v>31</v>
      </c>
      <c r="J635" s="269">
        <v>44719</v>
      </c>
      <c r="K635" s="62" t="s">
        <v>202</v>
      </c>
      <c r="L635" s="270">
        <f>IF(ISERROR(VLOOKUP(Salidas!$K635,Entradas!$H$1:$I$412,2,FALSE)),"",VLOOKUP(Salidas!$K635,Entradas!$H$1:$I$412,2,FALSE))</f>
        <v>44926</v>
      </c>
      <c r="M635" s="63">
        <v>1</v>
      </c>
      <c r="N635" s="276" t="s">
        <v>1928</v>
      </c>
      <c r="O635" s="275">
        <f>IF(Salidas!$N635="Particular",VLOOKUP(Salidas!$A635,'PPTO Conservador'!$D$1:$L$26,8,0),IF(Salidas!$N635="Complementario",VLOOKUP(Salidas!$A635,'PPTO Conservador'!$D$1:$L$26,9,FALSE),))</f>
        <v>60000</v>
      </c>
      <c r="P635" s="275">
        <f>Salidas!$M635*Salidas!$I635</f>
        <v>31</v>
      </c>
      <c r="Q635" s="275">
        <f>Salidas!$M635*Salidas!$O635</f>
        <v>60000</v>
      </c>
      <c r="R635" s="276"/>
      <c r="S635" s="64"/>
      <c r="T635" s="64"/>
      <c r="U635" s="64"/>
      <c r="V635" s="64"/>
      <c r="W635" s="64"/>
      <c r="X635" s="64"/>
      <c r="Y635" s="64"/>
      <c r="Z635" s="64"/>
    </row>
    <row r="636" spans="1:26" ht="15.75" customHeight="1">
      <c r="A636" s="57" t="s">
        <v>47</v>
      </c>
      <c r="B636" s="58" t="str">
        <f>IF(ISERROR(VLOOKUP(Salidas!$A636,Inventario!$A$2:$M$21,2,FALSE)),"",VLOOKUP(Salidas!$A636,Inventario!$A$2:$M$21,2,FALSE))</f>
        <v>Nimenrix</v>
      </c>
      <c r="C636" s="58" t="str">
        <f>IF(ISERROR(VLOOKUP(Salidas!$A636,Inventario!$A$2:$M$21,3,FALSE)),"",VLOOKUP(Salidas!$A636,Inventario!$A$2:$M$21,3,FALSE))</f>
        <v>Meningococo</v>
      </c>
      <c r="D636" s="59" t="str">
        <f>IF(ISERROR(VLOOKUP(Salidas!$A636,Inventario!$A$2:$M$21,4,FALSE)),"",VLOOKUP(Salidas!$A636,Inventario!$A$2:$M$21,4,FALSE))</f>
        <v>Cobo Medical</v>
      </c>
      <c r="E636" s="59" t="str">
        <f>IF(ISERROR(VLOOKUP(Salidas!$A636,Inventario!$A$2:$M$21,5,FALSE)),"",VLOOKUP(Salidas!$A636,Inventario!$A$2:$M$21,5,FALSE))</f>
        <v>Pfizer</v>
      </c>
      <c r="F636" s="60" t="str">
        <f>IF(ISERROR(VLOOKUP(Salidas!$A636,Inventario!$A$2:$M$21,6,FALSE)),"",VLOOKUP(Salidas!$A636,Inventario!$A$2:$M$21,6,FALSE))</f>
        <v>3904</v>
      </c>
      <c r="G636" s="274">
        <f>IF(ISERROR(VLOOKUP(Salidas!$A636,Inventario!$A$2:$M$21,7,FALSE)),,VLOOKUP(Salidas!$A636,Inventario!$A$2:$M$21,7,FALSE))</f>
        <v>1</v>
      </c>
      <c r="H636" s="275">
        <f>IF(ISERROR(VLOOKUP(Salidas!$A636,Inventario!$A$2:$M$21,8,FALSE)),,VLOOKUP(Salidas!$A636,Inventario!$A$2:$M$21,8,FALSE))</f>
        <v>427</v>
      </c>
      <c r="I636" s="275">
        <f>IF(ISERROR(VLOOKUP(Salidas!$A636,Inventario!$A$2:$M$21,9,FALSE)),,VLOOKUP(Salidas!$A636,Inventario!$A$2:$M$21,9,FALSE))</f>
        <v>427</v>
      </c>
      <c r="J636" s="269">
        <v>44719</v>
      </c>
      <c r="K636" s="62" t="s">
        <v>173</v>
      </c>
      <c r="L636" s="270">
        <f>IF(ISERROR(VLOOKUP(Salidas!$K636,Entradas!$H$1:$I$412,2,FALSE)),"",VLOOKUP(Salidas!$K636,Entradas!$H$1:$I$412,2,FALSE))</f>
        <v>45077</v>
      </c>
      <c r="M636" s="63">
        <v>1</v>
      </c>
      <c r="N636" s="276" t="s">
        <v>375</v>
      </c>
      <c r="O636" s="275">
        <f>IF(Salidas!$N636="Particular",VLOOKUP(Salidas!$A636,'PPTO Conservador'!$D$1:$L$26,8,0),IF(Salidas!$N636="Complementario",VLOOKUP(Salidas!$A636,'PPTO Conservador'!$D$1:$L$26,9,FALSE),))</f>
        <v>200000</v>
      </c>
      <c r="P636" s="275">
        <f>Salidas!$M636*Salidas!$I636</f>
        <v>427</v>
      </c>
      <c r="Q636" s="275">
        <f>Salidas!$M636*Salidas!$O636</f>
        <v>200000</v>
      </c>
      <c r="R636" s="276"/>
      <c r="S636" s="64"/>
      <c r="T636" s="64"/>
      <c r="U636" s="64"/>
      <c r="V636" s="64"/>
      <c r="W636" s="64"/>
      <c r="X636" s="64"/>
      <c r="Y636" s="64"/>
      <c r="Z636" s="64"/>
    </row>
    <row r="637" spans="1:26" ht="15.75" customHeight="1">
      <c r="A637" s="57" t="s">
        <v>93</v>
      </c>
      <c r="B637" s="58" t="str">
        <f>IF(ISERROR(VLOOKUP(Salidas!$A637,Inventario!$A$2:$M$21,2,FALSE)),"",VLOOKUP(Salidas!$A637,Inventario!$A$2:$M$21,2,FALSE))</f>
        <v>Vaxigrip</v>
      </c>
      <c r="C637" s="58" t="str">
        <f>IF(ISERROR(VLOOKUP(Salidas!$A637,Inventario!$A$2:$M$21,3,FALSE)),"",VLOOKUP(Salidas!$A637,Inventario!$A$2:$M$21,3,FALSE))</f>
        <v>Influenza</v>
      </c>
      <c r="D637" s="59" t="str">
        <f>IF(ISERROR(VLOOKUP(Salidas!$A637,Inventario!$A$2:$M$21,4,FALSE)),"",VLOOKUP(Salidas!$A637,Inventario!$A$2:$M$21,4,FALSE))</f>
        <v>IPS FARALLONES</v>
      </c>
      <c r="E637" s="59" t="str">
        <f>IF(ISERROR(VLOOKUP(Salidas!$A637,Inventario!$A$2:$M$21,5,FALSE)),"",VLOOKUP(Salidas!$A637,Inventario!$A$2:$M$21,5,FALSE))</f>
        <v>Sanofi</v>
      </c>
      <c r="F637" s="60" t="str">
        <f>IF(ISERROR(VLOOKUP(Salidas!$A637,Inventario!$A$2:$M$21,6,FALSE)),"",VLOOKUP(Salidas!$A637,Inventario!$A$2:$M$21,6,FALSE))</f>
        <v>2603</v>
      </c>
      <c r="G637" s="274">
        <f>IF(ISERROR(VLOOKUP(Salidas!$A637,Inventario!$A$2:$M$21,7,FALSE)),,VLOOKUP(Salidas!$A637,Inventario!$A$2:$M$21,7,FALSE))</f>
        <v>1</v>
      </c>
      <c r="H637" s="275">
        <f>IF(ISERROR(VLOOKUP(Salidas!$A637,Inventario!$A$2:$M$21,8,FALSE)),,VLOOKUP(Salidas!$A637,Inventario!$A$2:$M$21,8,FALSE))</f>
        <v>31</v>
      </c>
      <c r="I637" s="275">
        <f>IF(ISERROR(VLOOKUP(Salidas!$A637,Inventario!$A$2:$M$21,9,FALSE)),,VLOOKUP(Salidas!$A637,Inventario!$A$2:$M$21,9,FALSE))</f>
        <v>31</v>
      </c>
      <c r="J637" s="269">
        <v>44719</v>
      </c>
      <c r="K637" s="62" t="s">
        <v>202</v>
      </c>
      <c r="L637" s="270">
        <f>IF(ISERROR(VLOOKUP(Salidas!$K637,Entradas!$H$1:$I$412,2,FALSE)),"",VLOOKUP(Salidas!$K637,Entradas!$H$1:$I$412,2,FALSE))</f>
        <v>44926</v>
      </c>
      <c r="M637" s="63">
        <v>1</v>
      </c>
      <c r="N637" s="276" t="s">
        <v>375</v>
      </c>
      <c r="O637" s="275">
        <f>IF(Salidas!$N637="Particular",VLOOKUP(Salidas!$A637,'PPTO Conservador'!$D$1:$L$26,8,0),IF(Salidas!$N637="Complementario",VLOOKUP(Salidas!$A637,'PPTO Conservador'!$D$1:$L$26,9,FALSE),))</f>
        <v>65000</v>
      </c>
      <c r="P637" s="275">
        <f>Salidas!$M637*Salidas!$I637</f>
        <v>31</v>
      </c>
      <c r="Q637" s="275">
        <f>Salidas!$M637*Salidas!$O637</f>
        <v>65000</v>
      </c>
      <c r="R637" s="276"/>
      <c r="S637" s="64"/>
      <c r="T637" s="64"/>
      <c r="U637" s="64"/>
      <c r="V637" s="64"/>
      <c r="W637" s="64"/>
      <c r="X637" s="64"/>
      <c r="Y637" s="64"/>
      <c r="Z637" s="64"/>
    </row>
    <row r="638" spans="1:26" ht="15.75" customHeight="1">
      <c r="A638" s="57" t="s">
        <v>47</v>
      </c>
      <c r="B638" s="58" t="str">
        <f>IF(ISERROR(VLOOKUP(Salidas!$A638,Inventario!$A$2:$M$21,2,FALSE)),"",VLOOKUP(Salidas!$A638,Inventario!$A$2:$M$21,2,FALSE))</f>
        <v>Nimenrix</v>
      </c>
      <c r="C638" s="58" t="str">
        <f>IF(ISERROR(VLOOKUP(Salidas!$A638,Inventario!$A$2:$M$21,3,FALSE)),"",VLOOKUP(Salidas!$A638,Inventario!$A$2:$M$21,3,FALSE))</f>
        <v>Meningococo</v>
      </c>
      <c r="D638" s="59" t="str">
        <f>IF(ISERROR(VLOOKUP(Salidas!$A638,Inventario!$A$2:$M$21,4,FALSE)),"",VLOOKUP(Salidas!$A638,Inventario!$A$2:$M$21,4,FALSE))</f>
        <v>Cobo Medical</v>
      </c>
      <c r="E638" s="59" t="str">
        <f>IF(ISERROR(VLOOKUP(Salidas!$A638,Inventario!$A$2:$M$21,5,FALSE)),"",VLOOKUP(Salidas!$A638,Inventario!$A$2:$M$21,5,FALSE))</f>
        <v>Pfizer</v>
      </c>
      <c r="F638" s="60" t="str">
        <f>IF(ISERROR(VLOOKUP(Salidas!$A638,Inventario!$A$2:$M$21,6,FALSE)),"",VLOOKUP(Salidas!$A638,Inventario!$A$2:$M$21,6,FALSE))</f>
        <v>3904</v>
      </c>
      <c r="G638" s="274">
        <f>IF(ISERROR(VLOOKUP(Salidas!$A638,Inventario!$A$2:$M$21,7,FALSE)),,VLOOKUP(Salidas!$A638,Inventario!$A$2:$M$21,7,FALSE))</f>
        <v>1</v>
      </c>
      <c r="H638" s="275">
        <f>IF(ISERROR(VLOOKUP(Salidas!$A638,Inventario!$A$2:$M$21,8,FALSE)),,VLOOKUP(Salidas!$A638,Inventario!$A$2:$M$21,8,FALSE))</f>
        <v>427</v>
      </c>
      <c r="I638" s="275">
        <f>IF(ISERROR(VLOOKUP(Salidas!$A638,Inventario!$A$2:$M$21,9,FALSE)),,VLOOKUP(Salidas!$A638,Inventario!$A$2:$M$21,9,FALSE))</f>
        <v>427</v>
      </c>
      <c r="J638" s="269">
        <v>44719</v>
      </c>
      <c r="K638" s="62" t="s">
        <v>173</v>
      </c>
      <c r="L638" s="270">
        <f>IF(ISERROR(VLOOKUP(Salidas!$K638,Entradas!$H$1:$I$412,2,FALSE)),"",VLOOKUP(Salidas!$K638,Entradas!$H$1:$I$412,2,FALSE))</f>
        <v>45077</v>
      </c>
      <c r="M638" s="63">
        <v>1</v>
      </c>
      <c r="N638" s="276" t="s">
        <v>1928</v>
      </c>
      <c r="O638" s="275">
        <f>IF(Salidas!$N638="Particular",VLOOKUP(Salidas!$A638,'PPTO Conservador'!$D$1:$L$26,8,0),IF(Salidas!$N638="Complementario",VLOOKUP(Salidas!$A638,'PPTO Conservador'!$D$1:$L$26,9,FALSE),))</f>
        <v>170000</v>
      </c>
      <c r="P638" s="275">
        <f>Salidas!$M638*Salidas!$I638</f>
        <v>427</v>
      </c>
      <c r="Q638" s="275">
        <f>Salidas!$M638*Salidas!$O638</f>
        <v>170000</v>
      </c>
      <c r="R638" s="276"/>
      <c r="S638" s="64"/>
      <c r="T638" s="64"/>
      <c r="U638" s="64"/>
      <c r="V638" s="64"/>
      <c r="W638" s="64"/>
      <c r="X638" s="64"/>
      <c r="Y638" s="64"/>
      <c r="Z638" s="64"/>
    </row>
    <row r="639" spans="1:26" ht="15.75" customHeight="1">
      <c r="A639" s="57" t="s">
        <v>148</v>
      </c>
      <c r="B639" s="58" t="str">
        <f>IF(ISERROR(VLOOKUP(Salidas!$A639,Inventario!$A$2:$M$21,2,FALSE)),"",VLOOKUP(Salidas!$A639,Inventario!$A$2:$M$21,2,FALSE))</f>
        <v xml:space="preserve">Tetraxim </v>
      </c>
      <c r="C639" s="58" t="str">
        <f>IF(ISERROR(VLOOKUP(Salidas!$A639,Inventario!$A$2:$M$21,3,FALSE)),"",VLOOKUP(Salidas!$A639,Inventario!$A$2:$M$21,3,FALSE))</f>
        <v>Difteria-Tosferina, tetano DPT</v>
      </c>
      <c r="D639" s="59" t="str">
        <f>IF(ISERROR(VLOOKUP(Salidas!$A639,Inventario!$A$2:$M$21,4,FALSE)),"",VLOOKUP(Salidas!$A639,Inventario!$A$2:$M$21,4,FALSE))</f>
        <v>IPS FARALLONES</v>
      </c>
      <c r="E639" s="59" t="str">
        <f>IF(ISERROR(VLOOKUP(Salidas!$A639,Inventario!$A$2:$M$21,5,FALSE)),"",VLOOKUP(Salidas!$A639,Inventario!$A$2:$M$21,5,FALSE))</f>
        <v>Sanofi</v>
      </c>
      <c r="F639" s="60" t="str">
        <f>IF(ISERROR(VLOOKUP(Salidas!$A639,Inventario!$A$2:$M$21,6,FALSE)),"",VLOOKUP(Salidas!$A639,Inventario!$A$2:$M$21,6,FALSE))</f>
        <v>3300</v>
      </c>
      <c r="G639" s="274">
        <f>IF(ISERROR(VLOOKUP(Salidas!$A639,Inventario!$A$2:$M$21,7,FALSE)),,VLOOKUP(Salidas!$A639,Inventario!$A$2:$M$21,7,FALSE))</f>
        <v>1</v>
      </c>
      <c r="H639" s="275">
        <f>IF(ISERROR(VLOOKUP(Salidas!$A639,Inventario!$A$2:$M$21,8,FALSE)),,VLOOKUP(Salidas!$A639,Inventario!$A$2:$M$21,8,FALSE))</f>
        <v>21</v>
      </c>
      <c r="I639" s="275">
        <f>IF(ISERROR(VLOOKUP(Salidas!$A639,Inventario!$A$2:$M$21,9,FALSE)),,VLOOKUP(Salidas!$A639,Inventario!$A$2:$M$21,9,FALSE))</f>
        <v>21</v>
      </c>
      <c r="J639" s="269">
        <v>44719</v>
      </c>
      <c r="K639" s="62" t="s">
        <v>187</v>
      </c>
      <c r="L639" s="270">
        <f>IF(ISERROR(VLOOKUP(Salidas!$K639,Entradas!$H$1:$I$412,2,FALSE)),"",VLOOKUP(Salidas!$K639,Entradas!$H$1:$I$412,2,FALSE))</f>
        <v>44985</v>
      </c>
      <c r="M639" s="63">
        <v>1</v>
      </c>
      <c r="N639" s="276" t="s">
        <v>375</v>
      </c>
      <c r="O639" s="275" t="e">
        <f>IF(Salidas!$N639="Particular",VLOOKUP(Salidas!$A639,'PPTO Conservador'!$D$1:$L$26,8,0),IF(Salidas!$N639="Complementario",VLOOKUP(Salidas!$A639,'PPTO Conservador'!$D$1:$L$26,9,FALSE),))</f>
        <v>#N/A</v>
      </c>
      <c r="P639" s="275">
        <f>Salidas!$M639*Salidas!$I639</f>
        <v>21</v>
      </c>
      <c r="Q639" s="275" t="e">
        <f>Salidas!$M639*Salidas!$O639</f>
        <v>#N/A</v>
      </c>
      <c r="R639" s="276"/>
      <c r="S639" s="64"/>
      <c r="T639" s="64"/>
      <c r="U639" s="64"/>
      <c r="V639" s="64"/>
      <c r="W639" s="64"/>
      <c r="X639" s="64"/>
      <c r="Y639" s="64"/>
      <c r="Z639" s="64"/>
    </row>
    <row r="640" spans="1:26" ht="15.75" customHeight="1">
      <c r="A640" s="57" t="s">
        <v>58</v>
      </c>
      <c r="B640" s="58" t="str">
        <f>IF(ISERROR(VLOOKUP(Salidas!$A640,Inventario!$A$2:$M$21,2,FALSE)),"",VLOOKUP(Salidas!$A640,Inventario!$A$2:$M$21,2,FALSE))</f>
        <v>Proquad</v>
      </c>
      <c r="C640" s="58" t="str">
        <f>IF(ISERROR(VLOOKUP(Salidas!$A640,Inventario!$A$2:$M$21,3,FALSE)),"",VLOOKUP(Salidas!$A640,Inventario!$A$2:$M$21,3,FALSE))</f>
        <v>Sarampion + Rubeola + parotiditis + varicela</v>
      </c>
      <c r="D640" s="59" t="str">
        <f>IF(ISERROR(VLOOKUP(Salidas!$A640,Inventario!$A$2:$M$21,4,FALSE)),"",VLOOKUP(Salidas!$A640,Inventario!$A$2:$M$21,4,FALSE))</f>
        <v>IPS FARALLONES</v>
      </c>
      <c r="E640" s="59" t="str">
        <f>IF(ISERROR(VLOOKUP(Salidas!$A640,Inventario!$A$2:$M$21,5,FALSE)),"",VLOOKUP(Salidas!$A640,Inventario!$A$2:$M$21,5,FALSE))</f>
        <v>Merck</v>
      </c>
      <c r="F640" s="60" t="str">
        <f>IF(ISERROR(VLOOKUP(Salidas!$A640,Inventario!$A$2:$M$21,6,FALSE)),"",VLOOKUP(Salidas!$A640,Inventario!$A$2:$M$21,6,FALSE))</f>
        <v>4200</v>
      </c>
      <c r="G640" s="274">
        <f>IF(ISERROR(VLOOKUP(Salidas!$A640,Inventario!$A$2:$M$21,7,FALSE)),,VLOOKUP(Salidas!$A640,Inventario!$A$2:$M$21,7,FALSE))</f>
        <v>1</v>
      </c>
      <c r="H640" s="275">
        <f>IF(ISERROR(VLOOKUP(Salidas!$A640,Inventario!$A$2:$M$21,8,FALSE)),,VLOOKUP(Salidas!$A640,Inventario!$A$2:$M$21,8,FALSE))</f>
        <v>76</v>
      </c>
      <c r="I640" s="275">
        <f>IF(ISERROR(VLOOKUP(Salidas!$A640,Inventario!$A$2:$M$21,9,FALSE)),,VLOOKUP(Salidas!$A640,Inventario!$A$2:$M$21,9,FALSE))</f>
        <v>76</v>
      </c>
      <c r="J640" s="269">
        <v>44719</v>
      </c>
      <c r="K640" s="62" t="s">
        <v>190</v>
      </c>
      <c r="L640" s="270">
        <f>IF(ISERROR(VLOOKUP(Salidas!$K640,Entradas!$H$1:$I$412,2,FALSE)),"",VLOOKUP(Salidas!$K640,Entradas!$H$1:$I$412,2,FALSE))</f>
        <v>44957</v>
      </c>
      <c r="M640" s="63">
        <v>1</v>
      </c>
      <c r="N640" s="276" t="s">
        <v>375</v>
      </c>
      <c r="O640" s="275">
        <f>IF(Salidas!$N640="Particular",VLOOKUP(Salidas!$A640,'PPTO Conservador'!$D$1:$L$26,8,0),IF(Salidas!$N640="Complementario",VLOOKUP(Salidas!$A640,'PPTO Conservador'!$D$1:$L$26,9,FALSE),))</f>
        <v>250000</v>
      </c>
      <c r="P640" s="275">
        <f>Salidas!$M640*Salidas!$I640</f>
        <v>76</v>
      </c>
      <c r="Q640" s="275">
        <f>Salidas!$M640*Salidas!$O640</f>
        <v>250000</v>
      </c>
      <c r="R640" s="276"/>
      <c r="S640" s="64"/>
      <c r="T640" s="64"/>
      <c r="U640" s="64"/>
      <c r="V640" s="64"/>
      <c r="W640" s="64"/>
      <c r="X640" s="64"/>
      <c r="Y640" s="64"/>
      <c r="Z640" s="64"/>
    </row>
    <row r="641" spans="1:26" ht="15.75" customHeight="1">
      <c r="A641" s="57" t="s">
        <v>93</v>
      </c>
      <c r="B641" s="58" t="str">
        <f>IF(ISERROR(VLOOKUP(Salidas!$A641,Inventario!$A$2:$M$21,2,FALSE)),"",VLOOKUP(Salidas!$A641,Inventario!$A$2:$M$21,2,FALSE))</f>
        <v>Vaxigrip</v>
      </c>
      <c r="C641" s="58" t="str">
        <f>IF(ISERROR(VLOOKUP(Salidas!$A641,Inventario!$A$2:$M$21,3,FALSE)),"",VLOOKUP(Salidas!$A641,Inventario!$A$2:$M$21,3,FALSE))</f>
        <v>Influenza</v>
      </c>
      <c r="D641" s="59" t="str">
        <f>IF(ISERROR(VLOOKUP(Salidas!$A641,Inventario!$A$2:$M$21,4,FALSE)),"",VLOOKUP(Salidas!$A641,Inventario!$A$2:$M$21,4,FALSE))</f>
        <v>IPS FARALLONES</v>
      </c>
      <c r="E641" s="59" t="str">
        <f>IF(ISERROR(VLOOKUP(Salidas!$A641,Inventario!$A$2:$M$21,5,FALSE)),"",VLOOKUP(Salidas!$A641,Inventario!$A$2:$M$21,5,FALSE))</f>
        <v>Sanofi</v>
      </c>
      <c r="F641" s="60" t="str">
        <f>IF(ISERROR(VLOOKUP(Salidas!$A641,Inventario!$A$2:$M$21,6,FALSE)),"",VLOOKUP(Salidas!$A641,Inventario!$A$2:$M$21,6,FALSE))</f>
        <v>2603</v>
      </c>
      <c r="G641" s="274">
        <f>IF(ISERROR(VLOOKUP(Salidas!$A641,Inventario!$A$2:$M$21,7,FALSE)),,VLOOKUP(Salidas!$A641,Inventario!$A$2:$M$21,7,FALSE))</f>
        <v>1</v>
      </c>
      <c r="H641" s="275">
        <f>IF(ISERROR(VLOOKUP(Salidas!$A641,Inventario!$A$2:$M$21,8,FALSE)),,VLOOKUP(Salidas!$A641,Inventario!$A$2:$M$21,8,FALSE))</f>
        <v>31</v>
      </c>
      <c r="I641" s="275">
        <f>IF(ISERROR(VLOOKUP(Salidas!$A641,Inventario!$A$2:$M$21,9,FALSE)),,VLOOKUP(Salidas!$A641,Inventario!$A$2:$M$21,9,FALSE))</f>
        <v>31</v>
      </c>
      <c r="J641" s="269">
        <v>44720</v>
      </c>
      <c r="K641" s="62" t="s">
        <v>202</v>
      </c>
      <c r="L641" s="270">
        <f>IF(ISERROR(VLOOKUP(Salidas!$K641,Entradas!$H$1:$I$412,2,FALSE)),"",VLOOKUP(Salidas!$K641,Entradas!$H$1:$I$412,2,FALSE))</f>
        <v>44926</v>
      </c>
      <c r="M641" s="63">
        <v>1</v>
      </c>
      <c r="N641" s="276" t="s">
        <v>1928</v>
      </c>
      <c r="O641" s="275">
        <f>IF(Salidas!$N641="Particular",VLOOKUP(Salidas!$A641,'PPTO Conservador'!$D$1:$L$26,8,0),IF(Salidas!$N641="Complementario",VLOOKUP(Salidas!$A641,'PPTO Conservador'!$D$1:$L$26,9,FALSE),))</f>
        <v>60000</v>
      </c>
      <c r="P641" s="275">
        <f>Salidas!$M641*Salidas!$I641</f>
        <v>31</v>
      </c>
      <c r="Q641" s="275">
        <f>Salidas!$M641*Salidas!$O641</f>
        <v>60000</v>
      </c>
      <c r="R641" s="276"/>
      <c r="S641" s="64"/>
      <c r="T641" s="64"/>
      <c r="U641" s="64"/>
      <c r="V641" s="64"/>
      <c r="W641" s="64"/>
      <c r="X641" s="64"/>
      <c r="Y641" s="64"/>
      <c r="Z641" s="64"/>
    </row>
    <row r="642" spans="1:26" ht="15.75" customHeight="1">
      <c r="A642" s="57" t="s">
        <v>93</v>
      </c>
      <c r="B642" s="58" t="str">
        <f>IF(ISERROR(VLOOKUP(Salidas!$A642,Inventario!$A$2:$M$21,2,FALSE)),"",VLOOKUP(Salidas!$A642,Inventario!$A$2:$M$21,2,FALSE))</f>
        <v>Vaxigrip</v>
      </c>
      <c r="C642" s="58" t="str">
        <f>IF(ISERROR(VLOOKUP(Salidas!$A642,Inventario!$A$2:$M$21,3,FALSE)),"",VLOOKUP(Salidas!$A642,Inventario!$A$2:$M$21,3,FALSE))</f>
        <v>Influenza</v>
      </c>
      <c r="D642" s="59" t="str">
        <f>IF(ISERROR(VLOOKUP(Salidas!$A642,Inventario!$A$2:$M$21,4,FALSE)),"",VLOOKUP(Salidas!$A642,Inventario!$A$2:$M$21,4,FALSE))</f>
        <v>IPS FARALLONES</v>
      </c>
      <c r="E642" s="59" t="str">
        <f>IF(ISERROR(VLOOKUP(Salidas!$A642,Inventario!$A$2:$M$21,5,FALSE)),"",VLOOKUP(Salidas!$A642,Inventario!$A$2:$M$21,5,FALSE))</f>
        <v>Sanofi</v>
      </c>
      <c r="F642" s="60" t="str">
        <f>IF(ISERROR(VLOOKUP(Salidas!$A642,Inventario!$A$2:$M$21,6,FALSE)),"",VLOOKUP(Salidas!$A642,Inventario!$A$2:$M$21,6,FALSE))</f>
        <v>2603</v>
      </c>
      <c r="G642" s="274">
        <f>IF(ISERROR(VLOOKUP(Salidas!$A642,Inventario!$A$2:$M$21,7,FALSE)),,VLOOKUP(Salidas!$A642,Inventario!$A$2:$M$21,7,FALSE))</f>
        <v>1</v>
      </c>
      <c r="H642" s="275">
        <f>IF(ISERROR(VLOOKUP(Salidas!$A642,Inventario!$A$2:$M$21,8,FALSE)),,VLOOKUP(Salidas!$A642,Inventario!$A$2:$M$21,8,FALSE))</f>
        <v>31</v>
      </c>
      <c r="I642" s="275">
        <f>IF(ISERROR(VLOOKUP(Salidas!$A642,Inventario!$A$2:$M$21,9,FALSE)),,VLOOKUP(Salidas!$A642,Inventario!$A$2:$M$21,9,FALSE))</f>
        <v>31</v>
      </c>
      <c r="J642" s="269">
        <v>44721</v>
      </c>
      <c r="K642" s="62" t="s">
        <v>201</v>
      </c>
      <c r="L642" s="270">
        <f>IF(ISERROR(VLOOKUP(Salidas!$K642,Entradas!$H$1:$I$412,2,FALSE)),"",VLOOKUP(Salidas!$K642,Entradas!$H$1:$I$412,2,FALSE))</f>
        <v>44926</v>
      </c>
      <c r="M642" s="63">
        <v>1</v>
      </c>
      <c r="N642" s="276" t="s">
        <v>375</v>
      </c>
      <c r="O642" s="275">
        <f>IF(Salidas!$N642="Particular",VLOOKUP(Salidas!$A642,'PPTO Conservador'!$D$1:$L$26,8,0),IF(Salidas!$N642="Complementario",VLOOKUP(Salidas!$A642,'PPTO Conservador'!$D$1:$L$26,9,FALSE),))</f>
        <v>65000</v>
      </c>
      <c r="P642" s="275">
        <f>Salidas!$M642*Salidas!$I642</f>
        <v>31</v>
      </c>
      <c r="Q642" s="275">
        <f>Salidas!$M642*Salidas!$O642</f>
        <v>65000</v>
      </c>
      <c r="R642" s="276"/>
      <c r="S642" s="64"/>
      <c r="T642" s="64"/>
      <c r="U642" s="64"/>
      <c r="V642" s="64"/>
      <c r="W642" s="64"/>
      <c r="X642" s="64"/>
      <c r="Y642" s="64"/>
      <c r="Z642" s="64"/>
    </row>
    <row r="643" spans="1:26" ht="15.75" customHeight="1">
      <c r="A643" s="57" t="s">
        <v>77</v>
      </c>
      <c r="B643" s="58" t="str">
        <f>IF(ISERROR(VLOOKUP(Salidas!$A643,Inventario!$A$2:$M$21,2,FALSE)),"",VLOOKUP(Salidas!$A643,Inventario!$A$2:$M$21,2,FALSE))</f>
        <v>Hexaxim</v>
      </c>
      <c r="C643" s="58" t="str">
        <f>IF(ISERROR(VLOOKUP(Salidas!$A643,Inventario!$A$2:$M$21,3,FALSE)),"",VLOOKUP(Salidas!$A643,Inventario!$A$2:$M$21,3,FALSE))</f>
        <v>DPAT + VPI + HIB + HB</v>
      </c>
      <c r="D643" s="59" t="str">
        <f>IF(ISERROR(VLOOKUP(Salidas!$A643,Inventario!$A$2:$M$21,4,FALSE)),"",VLOOKUP(Salidas!$A643,Inventario!$A$2:$M$21,4,FALSE))</f>
        <v>IPS FARALLONES</v>
      </c>
      <c r="E643" s="59" t="str">
        <f>IF(ISERROR(VLOOKUP(Salidas!$A643,Inventario!$A$2:$M$21,5,FALSE)),"",VLOOKUP(Salidas!$A643,Inventario!$A$2:$M$21,5,FALSE))</f>
        <v>Sanofi</v>
      </c>
      <c r="F643" s="60" t="str">
        <f>IF(ISERROR(VLOOKUP(Salidas!$A643,Inventario!$A$2:$M$21,6,FALSE)),"",VLOOKUP(Salidas!$A643,Inventario!$A$2:$M$21,6,FALSE))</f>
        <v>3800</v>
      </c>
      <c r="G643" s="274">
        <f>IF(ISERROR(VLOOKUP(Salidas!$A643,Inventario!$A$2:$M$21,7,FALSE)),,VLOOKUP(Salidas!$A643,Inventario!$A$2:$M$21,7,FALSE))</f>
        <v>1</v>
      </c>
      <c r="H643" s="275">
        <f>IF(ISERROR(VLOOKUP(Salidas!$A643,Inventario!$A$2:$M$21,8,FALSE)),,VLOOKUP(Salidas!$A643,Inventario!$A$2:$M$21,8,FALSE))</f>
        <v>127</v>
      </c>
      <c r="I643" s="275">
        <f>IF(ISERROR(VLOOKUP(Salidas!$A643,Inventario!$A$2:$M$21,9,FALSE)),,VLOOKUP(Salidas!$A643,Inventario!$A$2:$M$21,9,FALSE))</f>
        <v>127</v>
      </c>
      <c r="J643" s="269">
        <v>44721</v>
      </c>
      <c r="K643" s="62" t="s">
        <v>198</v>
      </c>
      <c r="L643" s="270">
        <f>IF(ISERROR(VLOOKUP(Salidas!$K643,Entradas!$H$1:$I$412,2,FALSE)),"",VLOOKUP(Salidas!$K643,Entradas!$H$1:$I$412,2,FALSE))</f>
        <v>45130</v>
      </c>
      <c r="M643" s="63">
        <v>1</v>
      </c>
      <c r="N643" s="276" t="s">
        <v>375</v>
      </c>
      <c r="O643" s="275">
        <f>IF(Salidas!$N643="Particular",VLOOKUP(Salidas!$A643,'PPTO Conservador'!$D$1:$L$26,8,0),IF(Salidas!$N643="Complementario",VLOOKUP(Salidas!$A643,'PPTO Conservador'!$D$1:$L$26,9,FALSE),))</f>
        <v>220000</v>
      </c>
      <c r="P643" s="275">
        <f>Salidas!$M643*Salidas!$I643</f>
        <v>127</v>
      </c>
      <c r="Q643" s="275">
        <f>Salidas!$M643*Salidas!$O643</f>
        <v>220000</v>
      </c>
      <c r="R643" s="276"/>
      <c r="S643" s="64"/>
      <c r="T643" s="64"/>
      <c r="U643" s="64"/>
      <c r="V643" s="64"/>
      <c r="W643" s="64"/>
      <c r="X643" s="64"/>
      <c r="Y643" s="64"/>
      <c r="Z643" s="64"/>
    </row>
    <row r="644" spans="1:26" ht="15.75" customHeight="1">
      <c r="A644" s="57" t="s">
        <v>54</v>
      </c>
      <c r="B644" s="58" t="str">
        <f>IF(ISERROR(VLOOKUP(Salidas!$A644,Inventario!$A$2:$M$21,2,FALSE)),"",VLOOKUP(Salidas!$A644,Inventario!$A$2:$M$21,2,FALSE))</f>
        <v>Prevenar</v>
      </c>
      <c r="C644" s="58" t="str">
        <f>IF(ISERROR(VLOOKUP(Salidas!$A644,Inventario!$A$2:$M$21,3,FALSE)),"",VLOOKUP(Salidas!$A644,Inventario!$A$2:$M$21,3,FALSE))</f>
        <v>Neumococo 13V</v>
      </c>
      <c r="D644" s="59" t="str">
        <f>IF(ISERROR(VLOOKUP(Salidas!$A644,Inventario!$A$2:$M$21,4,FALSE)),"",VLOOKUP(Salidas!$A644,Inventario!$A$2:$M$21,4,FALSE))</f>
        <v>Cobo Medical</v>
      </c>
      <c r="E644" s="59" t="str">
        <f>IF(ISERROR(VLOOKUP(Salidas!$A644,Inventario!$A$2:$M$21,5,FALSE)),"",VLOOKUP(Salidas!$A644,Inventario!$A$2:$M$21,5,FALSE))</f>
        <v>Pfizer</v>
      </c>
      <c r="F644" s="60" t="str">
        <f>IF(ISERROR(VLOOKUP(Salidas!$A644,Inventario!$A$2:$M$21,6,FALSE)),"",VLOOKUP(Salidas!$A644,Inventario!$A$2:$M$21,6,FALSE))</f>
        <v>2156</v>
      </c>
      <c r="G644" s="274">
        <f>IF(ISERROR(VLOOKUP(Salidas!$A644,Inventario!$A$2:$M$21,7,FALSE)),,VLOOKUP(Salidas!$A644,Inventario!$A$2:$M$21,7,FALSE))</f>
        <v>1</v>
      </c>
      <c r="H644" s="275">
        <f>IF(ISERROR(VLOOKUP(Salidas!$A644,Inventario!$A$2:$M$21,8,FALSE)),,VLOOKUP(Salidas!$A644,Inventario!$A$2:$M$21,8,FALSE))</f>
        <v>257</v>
      </c>
      <c r="I644" s="275">
        <f>IF(ISERROR(VLOOKUP(Salidas!$A644,Inventario!$A$2:$M$21,9,FALSE)),,VLOOKUP(Salidas!$A644,Inventario!$A$2:$M$21,9,FALSE))</f>
        <v>257</v>
      </c>
      <c r="J644" s="269">
        <v>44721</v>
      </c>
      <c r="K644" s="62" t="s">
        <v>192</v>
      </c>
      <c r="L644" s="270">
        <f>IF(ISERROR(VLOOKUP(Salidas!$K644,Entradas!$H$1:$I$412,2,FALSE)),"",VLOOKUP(Salidas!$K644,Entradas!$H$1:$I$412,2,FALSE))</f>
        <v>45199</v>
      </c>
      <c r="M644" s="63">
        <v>1</v>
      </c>
      <c r="N644" s="276" t="s">
        <v>375</v>
      </c>
      <c r="O644" s="275">
        <f>IF(Salidas!$N644="Particular",VLOOKUP(Salidas!$A644,'PPTO Conservador'!$D$1:$L$26,8,0),IF(Salidas!$N644="Complementario",VLOOKUP(Salidas!$A644,'PPTO Conservador'!$D$1:$L$26,9,FALSE),))</f>
        <v>235000</v>
      </c>
      <c r="P644" s="275">
        <f>Salidas!$M644*Salidas!$I644</f>
        <v>257</v>
      </c>
      <c r="Q644" s="275">
        <f>Salidas!$M644*Salidas!$O644</f>
        <v>235000</v>
      </c>
      <c r="R644" s="276"/>
      <c r="S644" s="64"/>
      <c r="T644" s="64"/>
      <c r="U644" s="64"/>
      <c r="V644" s="64"/>
      <c r="W644" s="64"/>
      <c r="X644" s="64"/>
      <c r="Y644" s="64"/>
      <c r="Z644" s="64"/>
    </row>
    <row r="645" spans="1:26" ht="15.75" customHeight="1">
      <c r="A645" s="57" t="s">
        <v>96</v>
      </c>
      <c r="B645" s="58" t="str">
        <f>IF(ISERROR(VLOOKUP(Salidas!$A645,Inventario!$A$2:$M$21,2,FALSE)),"",VLOOKUP(Salidas!$A645,Inventario!$A$2:$M$21,2,FALSE))</f>
        <v>Rotateq</v>
      </c>
      <c r="C645" s="58" t="str">
        <f>IF(ISERROR(VLOOKUP(Salidas!$A645,Inventario!$A$2:$M$21,3,FALSE)),"",VLOOKUP(Salidas!$A645,Inventario!$A$2:$M$21,3,FALSE))</f>
        <v>Rotavirus Vivo Atenuado</v>
      </c>
      <c r="D645" s="59" t="str">
        <f>IF(ISERROR(VLOOKUP(Salidas!$A645,Inventario!$A$2:$M$21,4,FALSE)),"",VLOOKUP(Salidas!$A645,Inventario!$A$2:$M$21,4,FALSE))</f>
        <v>IPS FARALLONES</v>
      </c>
      <c r="E645" s="59" t="str">
        <f>IF(ISERROR(VLOOKUP(Salidas!$A645,Inventario!$A$2:$M$21,5,FALSE)),"",VLOOKUP(Salidas!$A645,Inventario!$A$2:$M$21,5,FALSE))</f>
        <v>Merck</v>
      </c>
      <c r="F645" s="60" t="str">
        <f>IF(ISERROR(VLOOKUP(Salidas!$A645,Inventario!$A$2:$M$21,6,FALSE)),"",VLOOKUP(Salidas!$A645,Inventario!$A$2:$M$21,6,FALSE))</f>
        <v>1800</v>
      </c>
      <c r="G645" s="274">
        <f>IF(ISERROR(VLOOKUP(Salidas!$A645,Inventario!$A$2:$M$21,7,FALSE)),,VLOOKUP(Salidas!$A645,Inventario!$A$2:$M$21,7,FALSE))</f>
        <v>1</v>
      </c>
      <c r="H645" s="275">
        <f>IF(ISERROR(VLOOKUP(Salidas!$A645,Inventario!$A$2:$M$21,8,FALSE)),,VLOOKUP(Salidas!$A645,Inventario!$A$2:$M$21,8,FALSE))</f>
        <v>109</v>
      </c>
      <c r="I645" s="275">
        <f>IF(ISERROR(VLOOKUP(Salidas!$A645,Inventario!$A$2:$M$21,9,FALSE)),,VLOOKUP(Salidas!$A645,Inventario!$A$2:$M$21,9,FALSE))</f>
        <v>109</v>
      </c>
      <c r="J645" s="269">
        <v>44721</v>
      </c>
      <c r="K645" s="62" t="s">
        <v>194</v>
      </c>
      <c r="L645" s="270">
        <f>IF(ISERROR(VLOOKUP(Salidas!$K645,Entradas!$H$1:$I$412,2,FALSE)),"",VLOOKUP(Salidas!$K645,Entradas!$H$1:$I$412,2,FALSE))</f>
        <v>45060</v>
      </c>
      <c r="M645" s="63">
        <v>1</v>
      </c>
      <c r="N645" s="276" t="s">
        <v>375</v>
      </c>
      <c r="O645" s="275">
        <f>IF(Salidas!$N645="Particular",VLOOKUP(Salidas!$A645,'PPTO Conservador'!$D$1:$L$26,8,0),IF(Salidas!$N645="Complementario",VLOOKUP(Salidas!$A645,'PPTO Conservador'!$D$1:$L$26,9,FALSE),))</f>
        <v>210000</v>
      </c>
      <c r="P645" s="275">
        <f>Salidas!$M645*Salidas!$I645</f>
        <v>109</v>
      </c>
      <c r="Q645" s="275">
        <f>Salidas!$M645*Salidas!$O645</f>
        <v>210000</v>
      </c>
      <c r="R645" s="276"/>
      <c r="S645" s="64"/>
      <c r="T645" s="64"/>
      <c r="U645" s="64"/>
      <c r="V645" s="64"/>
      <c r="W645" s="64"/>
      <c r="X645" s="64"/>
      <c r="Y645" s="64"/>
      <c r="Z645" s="64"/>
    </row>
    <row r="646" spans="1:26" ht="15.75" customHeight="1">
      <c r="A646" s="57" t="s">
        <v>47</v>
      </c>
      <c r="B646" s="58" t="str">
        <f>IF(ISERROR(VLOOKUP(Salidas!$A646,Inventario!$A$2:$M$21,2,FALSE)),"",VLOOKUP(Salidas!$A646,Inventario!$A$2:$M$21,2,FALSE))</f>
        <v>Nimenrix</v>
      </c>
      <c r="C646" s="58" t="str">
        <f>IF(ISERROR(VLOOKUP(Salidas!$A646,Inventario!$A$2:$M$21,3,FALSE)),"",VLOOKUP(Salidas!$A646,Inventario!$A$2:$M$21,3,FALSE))</f>
        <v>Meningococo</v>
      </c>
      <c r="D646" s="59" t="str">
        <f>IF(ISERROR(VLOOKUP(Salidas!$A646,Inventario!$A$2:$M$21,4,FALSE)),"",VLOOKUP(Salidas!$A646,Inventario!$A$2:$M$21,4,FALSE))</f>
        <v>Cobo Medical</v>
      </c>
      <c r="E646" s="59" t="str">
        <f>IF(ISERROR(VLOOKUP(Salidas!$A646,Inventario!$A$2:$M$21,5,FALSE)),"",VLOOKUP(Salidas!$A646,Inventario!$A$2:$M$21,5,FALSE))</f>
        <v>Pfizer</v>
      </c>
      <c r="F646" s="60" t="str">
        <f>IF(ISERROR(VLOOKUP(Salidas!$A646,Inventario!$A$2:$M$21,6,FALSE)),"",VLOOKUP(Salidas!$A646,Inventario!$A$2:$M$21,6,FALSE))</f>
        <v>3904</v>
      </c>
      <c r="G646" s="274">
        <f>IF(ISERROR(VLOOKUP(Salidas!$A646,Inventario!$A$2:$M$21,7,FALSE)),,VLOOKUP(Salidas!$A646,Inventario!$A$2:$M$21,7,FALSE))</f>
        <v>1</v>
      </c>
      <c r="H646" s="275">
        <f>IF(ISERROR(VLOOKUP(Salidas!$A646,Inventario!$A$2:$M$21,8,FALSE)),,VLOOKUP(Salidas!$A646,Inventario!$A$2:$M$21,8,FALSE))</f>
        <v>427</v>
      </c>
      <c r="I646" s="275">
        <f>IF(ISERROR(VLOOKUP(Salidas!$A646,Inventario!$A$2:$M$21,9,FALSE)),,VLOOKUP(Salidas!$A646,Inventario!$A$2:$M$21,9,FALSE))</f>
        <v>427</v>
      </c>
      <c r="J646" s="269">
        <v>44722</v>
      </c>
      <c r="K646" s="62" t="s">
        <v>173</v>
      </c>
      <c r="L646" s="270">
        <f>IF(ISERROR(VLOOKUP(Salidas!$K646,Entradas!$H$1:$I$412,2,FALSE)),"",VLOOKUP(Salidas!$K646,Entradas!$H$1:$I$412,2,FALSE))</f>
        <v>45077</v>
      </c>
      <c r="M646" s="63">
        <v>1</v>
      </c>
      <c r="N646" s="276" t="s">
        <v>1928</v>
      </c>
      <c r="O646" s="275">
        <f>IF(Salidas!$N646="Particular",VLOOKUP(Salidas!$A646,'PPTO Conservador'!$D$1:$L$26,8,0),IF(Salidas!$N646="Complementario",VLOOKUP(Salidas!$A646,'PPTO Conservador'!$D$1:$L$26,9,FALSE),))</f>
        <v>170000</v>
      </c>
      <c r="P646" s="275">
        <f>Salidas!$M646*Salidas!$I646</f>
        <v>427</v>
      </c>
      <c r="Q646" s="275">
        <f>Salidas!$M646*Salidas!$O646</f>
        <v>170000</v>
      </c>
      <c r="R646" s="276"/>
      <c r="S646" s="64"/>
      <c r="T646" s="64"/>
      <c r="U646" s="64"/>
      <c r="V646" s="64"/>
      <c r="W646" s="64"/>
      <c r="X646" s="64"/>
      <c r="Y646" s="64"/>
      <c r="Z646" s="64"/>
    </row>
    <row r="647" spans="1:26" ht="15.75" customHeight="1">
      <c r="A647" s="57" t="s">
        <v>77</v>
      </c>
      <c r="B647" s="58" t="str">
        <f>IF(ISERROR(VLOOKUP(Salidas!$A647,Inventario!$A$2:$M$21,2,FALSE)),"",VLOOKUP(Salidas!$A647,Inventario!$A$2:$M$21,2,FALSE))</f>
        <v>Hexaxim</v>
      </c>
      <c r="C647" s="58" t="str">
        <f>IF(ISERROR(VLOOKUP(Salidas!$A647,Inventario!$A$2:$M$21,3,FALSE)),"",VLOOKUP(Salidas!$A647,Inventario!$A$2:$M$21,3,FALSE))</f>
        <v>DPAT + VPI + HIB + HB</v>
      </c>
      <c r="D647" s="59" t="str">
        <f>IF(ISERROR(VLOOKUP(Salidas!$A647,Inventario!$A$2:$M$21,4,FALSE)),"",VLOOKUP(Salidas!$A647,Inventario!$A$2:$M$21,4,FALSE))</f>
        <v>IPS FARALLONES</v>
      </c>
      <c r="E647" s="59" t="str">
        <f>IF(ISERROR(VLOOKUP(Salidas!$A647,Inventario!$A$2:$M$21,5,FALSE)),"",VLOOKUP(Salidas!$A647,Inventario!$A$2:$M$21,5,FALSE))</f>
        <v>Sanofi</v>
      </c>
      <c r="F647" s="60" t="str">
        <f>IF(ISERROR(VLOOKUP(Salidas!$A647,Inventario!$A$2:$M$21,6,FALSE)),"",VLOOKUP(Salidas!$A647,Inventario!$A$2:$M$21,6,FALSE))</f>
        <v>3800</v>
      </c>
      <c r="G647" s="274">
        <f>IF(ISERROR(VLOOKUP(Salidas!$A647,Inventario!$A$2:$M$21,7,FALSE)),,VLOOKUP(Salidas!$A647,Inventario!$A$2:$M$21,7,FALSE))</f>
        <v>1</v>
      </c>
      <c r="H647" s="275">
        <f>IF(ISERROR(VLOOKUP(Salidas!$A647,Inventario!$A$2:$M$21,8,FALSE)),,VLOOKUP(Salidas!$A647,Inventario!$A$2:$M$21,8,FALSE))</f>
        <v>127</v>
      </c>
      <c r="I647" s="275">
        <f>IF(ISERROR(VLOOKUP(Salidas!$A647,Inventario!$A$2:$M$21,9,FALSE)),,VLOOKUP(Salidas!$A647,Inventario!$A$2:$M$21,9,FALSE))</f>
        <v>127</v>
      </c>
      <c r="J647" s="269">
        <v>44722</v>
      </c>
      <c r="K647" s="62" t="s">
        <v>198</v>
      </c>
      <c r="L647" s="270">
        <f>IF(ISERROR(VLOOKUP(Salidas!$K647,Entradas!$H$1:$I$412,2,FALSE)),"",VLOOKUP(Salidas!$K647,Entradas!$H$1:$I$412,2,FALSE))</f>
        <v>45130</v>
      </c>
      <c r="M647" s="63">
        <v>1</v>
      </c>
      <c r="N647" s="276" t="s">
        <v>375</v>
      </c>
      <c r="O647" s="275">
        <f>IF(Salidas!$N647="Particular",VLOOKUP(Salidas!$A647,'PPTO Conservador'!$D$1:$L$26,8,0),IF(Salidas!$N647="Complementario",VLOOKUP(Salidas!$A647,'PPTO Conservador'!$D$1:$L$26,9,FALSE),))</f>
        <v>220000</v>
      </c>
      <c r="P647" s="275">
        <f>Salidas!$M647*Salidas!$I647</f>
        <v>127</v>
      </c>
      <c r="Q647" s="275">
        <f>Salidas!$M647*Salidas!$O647</f>
        <v>220000</v>
      </c>
      <c r="R647" s="276"/>
      <c r="S647" s="64"/>
      <c r="T647" s="64"/>
      <c r="U647" s="64"/>
      <c r="V647" s="64"/>
      <c r="W647" s="64"/>
      <c r="X647" s="64"/>
      <c r="Y647" s="64"/>
      <c r="Z647" s="64"/>
    </row>
    <row r="648" spans="1:26" ht="15.75" customHeight="1">
      <c r="A648" s="57" t="s">
        <v>54</v>
      </c>
      <c r="B648" s="58" t="str">
        <f>IF(ISERROR(VLOOKUP(Salidas!$A648,Inventario!$A$2:$M$21,2,FALSE)),"",VLOOKUP(Salidas!$A648,Inventario!$A$2:$M$21,2,FALSE))</f>
        <v>Prevenar</v>
      </c>
      <c r="C648" s="58" t="str">
        <f>IF(ISERROR(VLOOKUP(Salidas!$A648,Inventario!$A$2:$M$21,3,FALSE)),"",VLOOKUP(Salidas!$A648,Inventario!$A$2:$M$21,3,FALSE))</f>
        <v>Neumococo 13V</v>
      </c>
      <c r="D648" s="59" t="str">
        <f>IF(ISERROR(VLOOKUP(Salidas!$A648,Inventario!$A$2:$M$21,4,FALSE)),"",VLOOKUP(Salidas!$A648,Inventario!$A$2:$M$21,4,FALSE))</f>
        <v>Cobo Medical</v>
      </c>
      <c r="E648" s="59" t="str">
        <f>IF(ISERROR(VLOOKUP(Salidas!$A648,Inventario!$A$2:$M$21,5,FALSE)),"",VLOOKUP(Salidas!$A648,Inventario!$A$2:$M$21,5,FALSE))</f>
        <v>Pfizer</v>
      </c>
      <c r="F648" s="60" t="str">
        <f>IF(ISERROR(VLOOKUP(Salidas!$A648,Inventario!$A$2:$M$21,6,FALSE)),"",VLOOKUP(Salidas!$A648,Inventario!$A$2:$M$21,6,FALSE))</f>
        <v>2156</v>
      </c>
      <c r="G648" s="274">
        <f>IF(ISERROR(VLOOKUP(Salidas!$A648,Inventario!$A$2:$M$21,7,FALSE)),,VLOOKUP(Salidas!$A648,Inventario!$A$2:$M$21,7,FALSE))</f>
        <v>1</v>
      </c>
      <c r="H648" s="275">
        <f>IF(ISERROR(VLOOKUP(Salidas!$A648,Inventario!$A$2:$M$21,8,FALSE)),,VLOOKUP(Salidas!$A648,Inventario!$A$2:$M$21,8,FALSE))</f>
        <v>257</v>
      </c>
      <c r="I648" s="275">
        <f>IF(ISERROR(VLOOKUP(Salidas!$A648,Inventario!$A$2:$M$21,9,FALSE)),,VLOOKUP(Salidas!$A648,Inventario!$A$2:$M$21,9,FALSE))</f>
        <v>257</v>
      </c>
      <c r="J648" s="269">
        <v>44722</v>
      </c>
      <c r="K648" s="62" t="s">
        <v>192</v>
      </c>
      <c r="L648" s="270">
        <f>IF(ISERROR(VLOOKUP(Salidas!$K648,Entradas!$H$1:$I$412,2,FALSE)),"",VLOOKUP(Salidas!$K648,Entradas!$H$1:$I$412,2,FALSE))</f>
        <v>45199</v>
      </c>
      <c r="M648" s="63">
        <v>1</v>
      </c>
      <c r="N648" s="276" t="s">
        <v>375</v>
      </c>
      <c r="O648" s="275">
        <f>IF(Salidas!$N648="Particular",VLOOKUP(Salidas!$A648,'PPTO Conservador'!$D$1:$L$26,8,0),IF(Salidas!$N648="Complementario",VLOOKUP(Salidas!$A648,'PPTO Conservador'!$D$1:$L$26,9,FALSE),))</f>
        <v>235000</v>
      </c>
      <c r="P648" s="275">
        <f>Salidas!$M648*Salidas!$I648</f>
        <v>257</v>
      </c>
      <c r="Q648" s="275">
        <f>Salidas!$M648*Salidas!$O648</f>
        <v>235000</v>
      </c>
      <c r="R648" s="276"/>
      <c r="S648" s="64"/>
      <c r="T648" s="64"/>
      <c r="U648" s="64"/>
      <c r="V648" s="64"/>
      <c r="W648" s="64"/>
      <c r="X648" s="64"/>
      <c r="Y648" s="64"/>
      <c r="Z648" s="64"/>
    </row>
    <row r="649" spans="1:26" ht="15.75" customHeight="1">
      <c r="A649" s="57" t="s">
        <v>93</v>
      </c>
      <c r="B649" s="58" t="str">
        <f>IF(ISERROR(VLOOKUP(Salidas!$A649,Inventario!$A$2:$M$21,2,FALSE)),"",VLOOKUP(Salidas!$A649,Inventario!$A$2:$M$21,2,FALSE))</f>
        <v>Vaxigrip</v>
      </c>
      <c r="C649" s="58" t="str">
        <f>IF(ISERROR(VLOOKUP(Salidas!$A649,Inventario!$A$2:$M$21,3,FALSE)),"",VLOOKUP(Salidas!$A649,Inventario!$A$2:$M$21,3,FALSE))</f>
        <v>Influenza</v>
      </c>
      <c r="D649" s="59" t="str">
        <f>IF(ISERROR(VLOOKUP(Salidas!$A649,Inventario!$A$2:$M$21,4,FALSE)),"",VLOOKUP(Salidas!$A649,Inventario!$A$2:$M$21,4,FALSE))</f>
        <v>IPS FARALLONES</v>
      </c>
      <c r="E649" s="59" t="str">
        <f>IF(ISERROR(VLOOKUP(Salidas!$A649,Inventario!$A$2:$M$21,5,FALSE)),"",VLOOKUP(Salidas!$A649,Inventario!$A$2:$M$21,5,FALSE))</f>
        <v>Sanofi</v>
      </c>
      <c r="F649" s="60" t="str">
        <f>IF(ISERROR(VLOOKUP(Salidas!$A649,Inventario!$A$2:$M$21,6,FALSE)),"",VLOOKUP(Salidas!$A649,Inventario!$A$2:$M$21,6,FALSE))</f>
        <v>2603</v>
      </c>
      <c r="G649" s="274">
        <f>IF(ISERROR(VLOOKUP(Salidas!$A649,Inventario!$A$2:$M$21,7,FALSE)),,VLOOKUP(Salidas!$A649,Inventario!$A$2:$M$21,7,FALSE))</f>
        <v>1</v>
      </c>
      <c r="H649" s="275">
        <f>IF(ISERROR(VLOOKUP(Salidas!$A649,Inventario!$A$2:$M$21,8,FALSE)),,VLOOKUP(Salidas!$A649,Inventario!$A$2:$M$21,8,FALSE))</f>
        <v>31</v>
      </c>
      <c r="I649" s="275">
        <f>IF(ISERROR(VLOOKUP(Salidas!$A649,Inventario!$A$2:$M$21,9,FALSE)),,VLOOKUP(Salidas!$A649,Inventario!$A$2:$M$21,9,FALSE))</f>
        <v>31</v>
      </c>
      <c r="J649" s="269">
        <v>44722</v>
      </c>
      <c r="K649" s="62" t="s">
        <v>202</v>
      </c>
      <c r="L649" s="270">
        <f>IF(ISERROR(VLOOKUP(Salidas!$K649,Entradas!$H$1:$I$412,2,FALSE)),"",VLOOKUP(Salidas!$K649,Entradas!$H$1:$I$412,2,FALSE))</f>
        <v>44926</v>
      </c>
      <c r="M649" s="63">
        <v>1</v>
      </c>
      <c r="N649" s="276" t="s">
        <v>375</v>
      </c>
      <c r="O649" s="275">
        <f>IF(Salidas!$N649="Particular",VLOOKUP(Salidas!$A649,'PPTO Conservador'!$D$1:$L$26,8,0),IF(Salidas!$N649="Complementario",VLOOKUP(Salidas!$A649,'PPTO Conservador'!$D$1:$L$26,9,FALSE),))</f>
        <v>65000</v>
      </c>
      <c r="P649" s="275">
        <f>Salidas!$M649*Salidas!$I649</f>
        <v>31</v>
      </c>
      <c r="Q649" s="275">
        <f>Salidas!$M649*Salidas!$O649</f>
        <v>65000</v>
      </c>
      <c r="R649" s="276"/>
      <c r="S649" s="64"/>
      <c r="T649" s="64"/>
      <c r="U649" s="64"/>
      <c r="V649" s="64"/>
      <c r="W649" s="64"/>
      <c r="X649" s="64"/>
      <c r="Y649" s="64"/>
      <c r="Z649" s="64"/>
    </row>
    <row r="650" spans="1:26" ht="15.75" customHeight="1">
      <c r="A650" s="57" t="s">
        <v>73</v>
      </c>
      <c r="B650" s="58" t="str">
        <f>IF(ISERROR(VLOOKUP(Salidas!$A650,Inventario!$A$2:$M$21,2,FALSE)),"",VLOOKUP(Salidas!$A650,Inventario!$A$2:$M$21,2,FALSE))</f>
        <v>Pentaxim</v>
      </c>
      <c r="C650" s="58" t="str">
        <f>IF(ISERROR(VLOOKUP(Salidas!$A650,Inventario!$A$2:$M$21,3,FALSE)),"",VLOOKUP(Salidas!$A650,Inventario!$A$2:$M$21,3,FALSE))</f>
        <v>Difteria-Tosferina, tetano, polio, haemophilus</v>
      </c>
      <c r="D650" s="59" t="str">
        <f>IF(ISERROR(VLOOKUP(Salidas!$A650,Inventario!$A$2:$M$21,4,FALSE)),"",VLOOKUP(Salidas!$A650,Inventario!$A$2:$M$21,4,FALSE))</f>
        <v>IPS FARALLONES</v>
      </c>
      <c r="E650" s="59" t="str">
        <f>IF(ISERROR(VLOOKUP(Salidas!$A650,Inventario!$A$2:$M$21,5,FALSE)),"",VLOOKUP(Salidas!$A650,Inventario!$A$2:$M$21,5,FALSE))</f>
        <v>Sanofi</v>
      </c>
      <c r="F650" s="60" t="str">
        <f>IF(ISERROR(VLOOKUP(Salidas!$A650,Inventario!$A$2:$M$21,6,FALSE)),"",VLOOKUP(Salidas!$A650,Inventario!$A$2:$M$21,6,FALSE))</f>
        <v>2800</v>
      </c>
      <c r="G650" s="274">
        <f>IF(ISERROR(VLOOKUP(Salidas!$A650,Inventario!$A$2:$M$21,7,FALSE)),,VLOOKUP(Salidas!$A650,Inventario!$A$2:$M$21,7,FALSE))</f>
        <v>1</v>
      </c>
      <c r="H650" s="275">
        <f>IF(ISERROR(VLOOKUP(Salidas!$A650,Inventario!$A$2:$M$21,8,FALSE)),,VLOOKUP(Salidas!$A650,Inventario!$A$2:$M$21,8,FALSE))</f>
        <v>66</v>
      </c>
      <c r="I650" s="275">
        <f>IF(ISERROR(VLOOKUP(Salidas!$A650,Inventario!$A$2:$M$21,9,FALSE)),,VLOOKUP(Salidas!$A650,Inventario!$A$2:$M$21,9,FALSE))</f>
        <v>66</v>
      </c>
      <c r="J650" s="269">
        <v>44722</v>
      </c>
      <c r="K650" s="62" t="s">
        <v>197</v>
      </c>
      <c r="L650" s="270">
        <f>IF(ISERROR(VLOOKUP(Salidas!$K650,Entradas!$H$1:$I$412,2,FALSE)),"",VLOOKUP(Salidas!$K650,Entradas!$H$1:$I$412,2,FALSE))</f>
        <v>44957</v>
      </c>
      <c r="M650" s="63">
        <v>1</v>
      </c>
      <c r="N650" s="276" t="s">
        <v>1928</v>
      </c>
      <c r="O650" s="275">
        <f>IF(Salidas!$N650="Particular",VLOOKUP(Salidas!$A650,'PPTO Conservador'!$D$1:$L$26,8,0),IF(Salidas!$N650="Complementario",VLOOKUP(Salidas!$A650,'PPTO Conservador'!$D$1:$L$26,9,FALSE),))</f>
        <v>160000</v>
      </c>
      <c r="P650" s="275">
        <f>Salidas!$M650*Salidas!$I650</f>
        <v>66</v>
      </c>
      <c r="Q650" s="275">
        <f>Salidas!$M650*Salidas!$O650</f>
        <v>160000</v>
      </c>
      <c r="R650" s="276"/>
      <c r="S650" s="64"/>
      <c r="T650" s="64"/>
      <c r="U650" s="64"/>
      <c r="V650" s="64"/>
      <c r="W650" s="64"/>
      <c r="X650" s="64"/>
      <c r="Y650" s="64"/>
      <c r="Z650" s="64"/>
    </row>
    <row r="651" spans="1:26" ht="15.75" customHeight="1">
      <c r="A651" s="57" t="s">
        <v>85</v>
      </c>
      <c r="B651" s="58" t="str">
        <f>IF(ISERROR(VLOOKUP(Salidas!$A651,Inventario!$A$2:$M$21,2,FALSE)),"",VLOOKUP(Salidas!$A651,Inventario!$A$2:$M$21,2,FALSE))</f>
        <v xml:space="preserve">Avaxim 80 </v>
      </c>
      <c r="C651" s="58" t="str">
        <f>IF(ISERROR(VLOOKUP(Salidas!$A651,Inventario!$A$2:$M$21,3,FALSE)),"",VLOOKUP(Salidas!$A651,Inventario!$A$2:$M$21,3,FALSE))</f>
        <v>Hepatitis A niño</v>
      </c>
      <c r="D651" s="59" t="str">
        <f>IF(ISERROR(VLOOKUP(Salidas!$A651,Inventario!$A$2:$M$21,4,FALSE)),"",VLOOKUP(Salidas!$A651,Inventario!$A$2:$M$21,4,FALSE))</f>
        <v>IPS FARALLONES</v>
      </c>
      <c r="E651" s="59" t="str">
        <f>IF(ISERROR(VLOOKUP(Salidas!$A651,Inventario!$A$2:$M$21,5,FALSE)),"",VLOOKUP(Salidas!$A651,Inventario!$A$2:$M$21,5,FALSE))</f>
        <v>Sanofi</v>
      </c>
      <c r="F651" s="60" t="str">
        <f>IF(ISERROR(VLOOKUP(Salidas!$A651,Inventario!$A$2:$M$21,6,FALSE)),"",VLOOKUP(Salidas!$A651,Inventario!$A$2:$M$21,6,FALSE))</f>
        <v>2500</v>
      </c>
      <c r="G651" s="274">
        <f>IF(ISERROR(VLOOKUP(Salidas!$A651,Inventario!$A$2:$M$21,7,FALSE)),,VLOOKUP(Salidas!$A651,Inventario!$A$2:$M$21,7,FALSE))</f>
        <v>1</v>
      </c>
      <c r="H651" s="275">
        <f>IF(ISERROR(VLOOKUP(Salidas!$A651,Inventario!$A$2:$M$21,8,FALSE)),,VLOOKUP(Salidas!$A651,Inventario!$A$2:$M$21,8,FALSE))</f>
        <v>153</v>
      </c>
      <c r="I651" s="275">
        <f>IF(ISERROR(VLOOKUP(Salidas!$A651,Inventario!$A$2:$M$21,9,FALSE)),,VLOOKUP(Salidas!$A651,Inventario!$A$2:$M$21,9,FALSE))</f>
        <v>153</v>
      </c>
      <c r="J651" s="269">
        <v>44722</v>
      </c>
      <c r="K651" s="62" t="s">
        <v>1827</v>
      </c>
      <c r="L651" s="270" t="str">
        <f>IF(ISERROR(VLOOKUP(Salidas!$K651,Entradas!$H$1:$I$412,2,FALSE)),"",VLOOKUP(Salidas!$K651,Entradas!$H$1:$I$412,2,FALSE))</f>
        <v/>
      </c>
      <c r="M651" s="63">
        <v>1</v>
      </c>
      <c r="N651" s="276" t="s">
        <v>1928</v>
      </c>
      <c r="O651" s="275">
        <f>IF(Salidas!$N651="Particular",VLOOKUP(Salidas!$A651,'PPTO Conservador'!$D$1:$L$26,8,0),IF(Salidas!$N651="Complementario",VLOOKUP(Salidas!$A651,'PPTO Conservador'!$D$1:$L$26,9,FALSE),))</f>
        <v>130000</v>
      </c>
      <c r="P651" s="275">
        <f>Salidas!$M651*Salidas!$I651</f>
        <v>153</v>
      </c>
      <c r="Q651" s="275">
        <f>Salidas!$M651*Salidas!$O651</f>
        <v>130000</v>
      </c>
      <c r="R651" s="276"/>
      <c r="S651" s="64"/>
      <c r="T651" s="64"/>
      <c r="U651" s="64"/>
      <c r="V651" s="64"/>
      <c r="W651" s="64"/>
      <c r="X651" s="64"/>
      <c r="Y651" s="64"/>
      <c r="Z651" s="64"/>
    </row>
    <row r="652" spans="1:26" ht="15.75" customHeight="1">
      <c r="A652" s="57" t="s">
        <v>85</v>
      </c>
      <c r="B652" s="58" t="str">
        <f>IF(ISERROR(VLOOKUP(Salidas!$A652,Inventario!$A$2:$M$21,2,FALSE)),"",VLOOKUP(Salidas!$A652,Inventario!$A$2:$M$21,2,FALSE))</f>
        <v xml:space="preserve">Avaxim 80 </v>
      </c>
      <c r="C652" s="58" t="str">
        <f>IF(ISERROR(VLOOKUP(Salidas!$A652,Inventario!$A$2:$M$21,3,FALSE)),"",VLOOKUP(Salidas!$A652,Inventario!$A$2:$M$21,3,FALSE))</f>
        <v>Hepatitis A niño</v>
      </c>
      <c r="D652" s="59" t="str">
        <f>IF(ISERROR(VLOOKUP(Salidas!$A652,Inventario!$A$2:$M$21,4,FALSE)),"",VLOOKUP(Salidas!$A652,Inventario!$A$2:$M$21,4,FALSE))</f>
        <v>IPS FARALLONES</v>
      </c>
      <c r="E652" s="59" t="str">
        <f>IF(ISERROR(VLOOKUP(Salidas!$A652,Inventario!$A$2:$M$21,5,FALSE)),"",VLOOKUP(Salidas!$A652,Inventario!$A$2:$M$21,5,FALSE))</f>
        <v>Sanofi</v>
      </c>
      <c r="F652" s="60" t="str">
        <f>IF(ISERROR(VLOOKUP(Salidas!$A652,Inventario!$A$2:$M$21,6,FALSE)),"",VLOOKUP(Salidas!$A652,Inventario!$A$2:$M$21,6,FALSE))</f>
        <v>2500</v>
      </c>
      <c r="G652" s="274">
        <f>IF(ISERROR(VLOOKUP(Salidas!$A652,Inventario!$A$2:$M$21,7,FALSE)),,VLOOKUP(Salidas!$A652,Inventario!$A$2:$M$21,7,FALSE))</f>
        <v>1</v>
      </c>
      <c r="H652" s="275">
        <f>IF(ISERROR(VLOOKUP(Salidas!$A652,Inventario!$A$2:$M$21,8,FALSE)),,VLOOKUP(Salidas!$A652,Inventario!$A$2:$M$21,8,FALSE))</f>
        <v>153</v>
      </c>
      <c r="I652" s="275">
        <f>IF(ISERROR(VLOOKUP(Salidas!$A652,Inventario!$A$2:$M$21,9,FALSE)),,VLOOKUP(Salidas!$A652,Inventario!$A$2:$M$21,9,FALSE))</f>
        <v>153</v>
      </c>
      <c r="J652" s="269">
        <v>44722</v>
      </c>
      <c r="K652" s="62" t="s">
        <v>1827</v>
      </c>
      <c r="L652" s="270" t="str">
        <f>IF(ISERROR(VLOOKUP(Salidas!$K652,Entradas!$H$1:$I$412,2,FALSE)),"",VLOOKUP(Salidas!$K652,Entradas!$H$1:$I$412,2,FALSE))</f>
        <v/>
      </c>
      <c r="M652" s="63">
        <v>1</v>
      </c>
      <c r="N652" s="276" t="s">
        <v>1928</v>
      </c>
      <c r="O652" s="275">
        <f>IF(Salidas!$N652="Particular",VLOOKUP(Salidas!$A652,'PPTO Conservador'!$D$1:$L$26,8,0),IF(Salidas!$N652="Complementario",VLOOKUP(Salidas!$A652,'PPTO Conservador'!$D$1:$L$26,9,FALSE),))</f>
        <v>130000</v>
      </c>
      <c r="P652" s="275">
        <f>Salidas!$M652*Salidas!$I652</f>
        <v>153</v>
      </c>
      <c r="Q652" s="275">
        <f>Salidas!$M652*Salidas!$O652</f>
        <v>130000</v>
      </c>
      <c r="R652" s="276"/>
      <c r="S652" s="64"/>
      <c r="T652" s="64"/>
      <c r="U652" s="64"/>
      <c r="V652" s="64"/>
      <c r="W652" s="64"/>
      <c r="X652" s="64"/>
      <c r="Y652" s="64"/>
      <c r="Z652" s="64"/>
    </row>
    <row r="653" spans="1:26" ht="15.75" customHeight="1">
      <c r="A653" s="57" t="s">
        <v>93</v>
      </c>
      <c r="B653" s="58" t="str">
        <f>IF(ISERROR(VLOOKUP(Salidas!$A653,Inventario!$A$2:$M$21,2,FALSE)),"",VLOOKUP(Salidas!$A653,Inventario!$A$2:$M$21,2,FALSE))</f>
        <v>Vaxigrip</v>
      </c>
      <c r="C653" s="58" t="str">
        <f>IF(ISERROR(VLOOKUP(Salidas!$A653,Inventario!$A$2:$M$21,3,FALSE)),"",VLOOKUP(Salidas!$A653,Inventario!$A$2:$M$21,3,FALSE))</f>
        <v>Influenza</v>
      </c>
      <c r="D653" s="59" t="str">
        <f>IF(ISERROR(VLOOKUP(Salidas!$A653,Inventario!$A$2:$M$21,4,FALSE)),"",VLOOKUP(Salidas!$A653,Inventario!$A$2:$M$21,4,FALSE))</f>
        <v>IPS FARALLONES</v>
      </c>
      <c r="E653" s="59" t="str">
        <f>IF(ISERROR(VLOOKUP(Salidas!$A653,Inventario!$A$2:$M$21,5,FALSE)),"",VLOOKUP(Salidas!$A653,Inventario!$A$2:$M$21,5,FALSE))</f>
        <v>Sanofi</v>
      </c>
      <c r="F653" s="60" t="str">
        <f>IF(ISERROR(VLOOKUP(Salidas!$A653,Inventario!$A$2:$M$21,6,FALSE)),"",VLOOKUP(Salidas!$A653,Inventario!$A$2:$M$21,6,FALSE))</f>
        <v>2603</v>
      </c>
      <c r="G653" s="274">
        <f>IF(ISERROR(VLOOKUP(Salidas!$A653,Inventario!$A$2:$M$21,7,FALSE)),,VLOOKUP(Salidas!$A653,Inventario!$A$2:$M$21,7,FALSE))</f>
        <v>1</v>
      </c>
      <c r="H653" s="275">
        <f>IF(ISERROR(VLOOKUP(Salidas!$A653,Inventario!$A$2:$M$21,8,FALSE)),,VLOOKUP(Salidas!$A653,Inventario!$A$2:$M$21,8,FALSE))</f>
        <v>31</v>
      </c>
      <c r="I653" s="275">
        <f>IF(ISERROR(VLOOKUP(Salidas!$A653,Inventario!$A$2:$M$21,9,FALSE)),,VLOOKUP(Salidas!$A653,Inventario!$A$2:$M$21,9,FALSE))</f>
        <v>31</v>
      </c>
      <c r="J653" s="269">
        <v>44722</v>
      </c>
      <c r="K653" s="62" t="s">
        <v>202</v>
      </c>
      <c r="L653" s="270">
        <f>IF(ISERROR(VLOOKUP(Salidas!$K653,Entradas!$H$1:$I$412,2,FALSE)),"",VLOOKUP(Salidas!$K653,Entradas!$H$1:$I$412,2,FALSE))</f>
        <v>44926</v>
      </c>
      <c r="M653" s="63">
        <v>1</v>
      </c>
      <c r="N653" s="276" t="s">
        <v>1928</v>
      </c>
      <c r="O653" s="275">
        <f>IF(Salidas!$N653="Particular",VLOOKUP(Salidas!$A653,'PPTO Conservador'!$D$1:$L$26,8,0),IF(Salidas!$N653="Complementario",VLOOKUP(Salidas!$A653,'PPTO Conservador'!$D$1:$L$26,9,FALSE),))</f>
        <v>60000</v>
      </c>
      <c r="P653" s="275">
        <f>Salidas!$M653*Salidas!$I653</f>
        <v>31</v>
      </c>
      <c r="Q653" s="275">
        <f>Salidas!$M653*Salidas!$O653</f>
        <v>60000</v>
      </c>
      <c r="R653" s="276"/>
      <c r="S653" s="64"/>
      <c r="T653" s="64"/>
      <c r="U653" s="64"/>
      <c r="V653" s="64"/>
      <c r="W653" s="64"/>
      <c r="X653" s="64"/>
      <c r="Y653" s="64"/>
      <c r="Z653" s="64"/>
    </row>
    <row r="654" spans="1:26" ht="15.75" customHeight="1">
      <c r="A654" s="57" t="s">
        <v>93</v>
      </c>
      <c r="B654" s="58" t="str">
        <f>IF(ISERROR(VLOOKUP(Salidas!$A654,Inventario!$A$2:$M$21,2,FALSE)),"",VLOOKUP(Salidas!$A654,Inventario!$A$2:$M$21,2,FALSE))</f>
        <v>Vaxigrip</v>
      </c>
      <c r="C654" s="58" t="str">
        <f>IF(ISERROR(VLOOKUP(Salidas!$A654,Inventario!$A$2:$M$21,3,FALSE)),"",VLOOKUP(Salidas!$A654,Inventario!$A$2:$M$21,3,FALSE))</f>
        <v>Influenza</v>
      </c>
      <c r="D654" s="59" t="str">
        <f>IF(ISERROR(VLOOKUP(Salidas!$A654,Inventario!$A$2:$M$21,4,FALSE)),"",VLOOKUP(Salidas!$A654,Inventario!$A$2:$M$21,4,FALSE))</f>
        <v>IPS FARALLONES</v>
      </c>
      <c r="E654" s="59" t="str">
        <f>IF(ISERROR(VLOOKUP(Salidas!$A654,Inventario!$A$2:$M$21,5,FALSE)),"",VLOOKUP(Salidas!$A654,Inventario!$A$2:$M$21,5,FALSE))</f>
        <v>Sanofi</v>
      </c>
      <c r="F654" s="60" t="str">
        <f>IF(ISERROR(VLOOKUP(Salidas!$A654,Inventario!$A$2:$M$21,6,FALSE)),"",VLOOKUP(Salidas!$A654,Inventario!$A$2:$M$21,6,FALSE))</f>
        <v>2603</v>
      </c>
      <c r="G654" s="274">
        <f>IF(ISERROR(VLOOKUP(Salidas!$A654,Inventario!$A$2:$M$21,7,FALSE)),,VLOOKUP(Salidas!$A654,Inventario!$A$2:$M$21,7,FALSE))</f>
        <v>1</v>
      </c>
      <c r="H654" s="275">
        <f>IF(ISERROR(VLOOKUP(Salidas!$A654,Inventario!$A$2:$M$21,8,FALSE)),,VLOOKUP(Salidas!$A654,Inventario!$A$2:$M$21,8,FALSE))</f>
        <v>31</v>
      </c>
      <c r="I654" s="275">
        <f>IF(ISERROR(VLOOKUP(Salidas!$A654,Inventario!$A$2:$M$21,9,FALSE)),,VLOOKUP(Salidas!$A654,Inventario!$A$2:$M$21,9,FALSE))</f>
        <v>31</v>
      </c>
      <c r="J654" s="269">
        <v>44722</v>
      </c>
      <c r="K654" s="62" t="s">
        <v>202</v>
      </c>
      <c r="L654" s="270">
        <f>IF(ISERROR(VLOOKUP(Salidas!$K654,Entradas!$H$1:$I$412,2,FALSE)),"",VLOOKUP(Salidas!$K654,Entradas!$H$1:$I$412,2,FALSE))</f>
        <v>44926</v>
      </c>
      <c r="M654" s="63">
        <v>1</v>
      </c>
      <c r="N654" s="276" t="s">
        <v>1928</v>
      </c>
      <c r="O654" s="275">
        <f>IF(Salidas!$N654="Particular",VLOOKUP(Salidas!$A654,'PPTO Conservador'!$D$1:$L$26,8,0),IF(Salidas!$N654="Complementario",VLOOKUP(Salidas!$A654,'PPTO Conservador'!$D$1:$L$26,9,FALSE),))</f>
        <v>60000</v>
      </c>
      <c r="P654" s="275">
        <f>Salidas!$M654*Salidas!$I654</f>
        <v>31</v>
      </c>
      <c r="Q654" s="275">
        <f>Salidas!$M654*Salidas!$O654</f>
        <v>60000</v>
      </c>
      <c r="R654" s="276"/>
      <c r="S654" s="64"/>
      <c r="T654" s="64"/>
      <c r="U654" s="64"/>
      <c r="V654" s="64"/>
      <c r="W654" s="64"/>
      <c r="X654" s="64"/>
      <c r="Y654" s="64"/>
      <c r="Z654" s="64"/>
    </row>
    <row r="655" spans="1:26" ht="15.75" customHeight="1">
      <c r="A655" s="57" t="s">
        <v>54</v>
      </c>
      <c r="B655" s="58" t="str">
        <f>IF(ISERROR(VLOOKUP(Salidas!$A655,Inventario!$A$2:$M$21,2,FALSE)),"",VLOOKUP(Salidas!$A655,Inventario!$A$2:$M$21,2,FALSE))</f>
        <v>Prevenar</v>
      </c>
      <c r="C655" s="58" t="str">
        <f>IF(ISERROR(VLOOKUP(Salidas!$A655,Inventario!$A$2:$M$21,3,FALSE)),"",VLOOKUP(Salidas!$A655,Inventario!$A$2:$M$21,3,FALSE))</f>
        <v>Neumococo 13V</v>
      </c>
      <c r="D655" s="59" t="str">
        <f>IF(ISERROR(VLOOKUP(Salidas!$A655,Inventario!$A$2:$M$21,4,FALSE)),"",VLOOKUP(Salidas!$A655,Inventario!$A$2:$M$21,4,FALSE))</f>
        <v>Cobo Medical</v>
      </c>
      <c r="E655" s="59" t="str">
        <f>IF(ISERROR(VLOOKUP(Salidas!$A655,Inventario!$A$2:$M$21,5,FALSE)),"",VLOOKUP(Salidas!$A655,Inventario!$A$2:$M$21,5,FALSE))</f>
        <v>Pfizer</v>
      </c>
      <c r="F655" s="60" t="str">
        <f>IF(ISERROR(VLOOKUP(Salidas!$A655,Inventario!$A$2:$M$21,6,FALSE)),"",VLOOKUP(Salidas!$A655,Inventario!$A$2:$M$21,6,FALSE))</f>
        <v>2156</v>
      </c>
      <c r="G655" s="274">
        <f>IF(ISERROR(VLOOKUP(Salidas!$A655,Inventario!$A$2:$M$21,7,FALSE)),,VLOOKUP(Salidas!$A655,Inventario!$A$2:$M$21,7,FALSE))</f>
        <v>1</v>
      </c>
      <c r="H655" s="275">
        <f>IF(ISERROR(VLOOKUP(Salidas!$A655,Inventario!$A$2:$M$21,8,FALSE)),,VLOOKUP(Salidas!$A655,Inventario!$A$2:$M$21,8,FALSE))</f>
        <v>257</v>
      </c>
      <c r="I655" s="275">
        <f>IF(ISERROR(VLOOKUP(Salidas!$A655,Inventario!$A$2:$M$21,9,FALSE)),,VLOOKUP(Salidas!$A655,Inventario!$A$2:$M$21,9,FALSE))</f>
        <v>257</v>
      </c>
      <c r="J655" s="269">
        <v>44722</v>
      </c>
      <c r="K655" s="62" t="s">
        <v>192</v>
      </c>
      <c r="L655" s="270">
        <f>IF(ISERROR(VLOOKUP(Salidas!$K655,Entradas!$H$1:$I$412,2,FALSE)),"",VLOOKUP(Salidas!$K655,Entradas!$H$1:$I$412,2,FALSE))</f>
        <v>45199</v>
      </c>
      <c r="M655" s="63">
        <v>1</v>
      </c>
      <c r="N655" s="276" t="s">
        <v>1928</v>
      </c>
      <c r="O655" s="275">
        <f>IF(Salidas!$N655="Particular",VLOOKUP(Salidas!$A655,'PPTO Conservador'!$D$1:$L$26,8,0),IF(Salidas!$N655="Complementario",VLOOKUP(Salidas!$A655,'PPTO Conservador'!$D$1:$L$26,9,FALSE),))</f>
        <v>225000</v>
      </c>
      <c r="P655" s="275">
        <f>Salidas!$M655*Salidas!$I655</f>
        <v>257</v>
      </c>
      <c r="Q655" s="275">
        <f>Salidas!$M655*Salidas!$O655</f>
        <v>225000</v>
      </c>
      <c r="R655" s="276"/>
      <c r="S655" s="64"/>
      <c r="T655" s="64"/>
      <c r="U655" s="64"/>
      <c r="V655" s="64"/>
      <c r="W655" s="64"/>
      <c r="X655" s="64"/>
      <c r="Y655" s="64"/>
      <c r="Z655" s="64"/>
    </row>
    <row r="656" spans="1:26" ht="15.75" customHeight="1">
      <c r="A656" s="57" t="s">
        <v>93</v>
      </c>
      <c r="B656" s="58" t="str">
        <f>IF(ISERROR(VLOOKUP(Salidas!$A656,Inventario!$A$2:$M$21,2,FALSE)),"",VLOOKUP(Salidas!$A656,Inventario!$A$2:$M$21,2,FALSE))</f>
        <v>Vaxigrip</v>
      </c>
      <c r="C656" s="58" t="str">
        <f>IF(ISERROR(VLOOKUP(Salidas!$A656,Inventario!$A$2:$M$21,3,FALSE)),"",VLOOKUP(Salidas!$A656,Inventario!$A$2:$M$21,3,FALSE))</f>
        <v>Influenza</v>
      </c>
      <c r="D656" s="59" t="str">
        <f>IF(ISERROR(VLOOKUP(Salidas!$A656,Inventario!$A$2:$M$21,4,FALSE)),"",VLOOKUP(Salidas!$A656,Inventario!$A$2:$M$21,4,FALSE))</f>
        <v>IPS FARALLONES</v>
      </c>
      <c r="E656" s="59" t="str">
        <f>IF(ISERROR(VLOOKUP(Salidas!$A656,Inventario!$A$2:$M$21,5,FALSE)),"",VLOOKUP(Salidas!$A656,Inventario!$A$2:$M$21,5,FALSE))</f>
        <v>Sanofi</v>
      </c>
      <c r="F656" s="60" t="str">
        <f>IF(ISERROR(VLOOKUP(Salidas!$A656,Inventario!$A$2:$M$21,6,FALSE)),"",VLOOKUP(Salidas!$A656,Inventario!$A$2:$M$21,6,FALSE))</f>
        <v>2603</v>
      </c>
      <c r="G656" s="274">
        <f>IF(ISERROR(VLOOKUP(Salidas!$A656,Inventario!$A$2:$M$21,7,FALSE)),,VLOOKUP(Salidas!$A656,Inventario!$A$2:$M$21,7,FALSE))</f>
        <v>1</v>
      </c>
      <c r="H656" s="275">
        <f>IF(ISERROR(VLOOKUP(Salidas!$A656,Inventario!$A$2:$M$21,8,FALSE)),,VLOOKUP(Salidas!$A656,Inventario!$A$2:$M$21,8,FALSE))</f>
        <v>31</v>
      </c>
      <c r="I656" s="275">
        <f>IF(ISERROR(VLOOKUP(Salidas!$A656,Inventario!$A$2:$M$21,9,FALSE)),,VLOOKUP(Salidas!$A656,Inventario!$A$2:$M$21,9,FALSE))</f>
        <v>31</v>
      </c>
      <c r="J656" s="269">
        <v>44722</v>
      </c>
      <c r="K656" s="62" t="s">
        <v>202</v>
      </c>
      <c r="L656" s="270">
        <f>IF(ISERROR(VLOOKUP(Salidas!$K656,Entradas!$H$1:$I$412,2,FALSE)),"",VLOOKUP(Salidas!$K656,Entradas!$H$1:$I$412,2,FALSE))</f>
        <v>44926</v>
      </c>
      <c r="M656" s="63">
        <v>1</v>
      </c>
      <c r="N656" s="276" t="s">
        <v>1928</v>
      </c>
      <c r="O656" s="275">
        <f>IF(Salidas!$N656="Particular",VLOOKUP(Salidas!$A656,'PPTO Conservador'!$D$1:$L$26,8,0),IF(Salidas!$N656="Complementario",VLOOKUP(Salidas!$A656,'PPTO Conservador'!$D$1:$L$26,9,FALSE),))</f>
        <v>60000</v>
      </c>
      <c r="P656" s="275">
        <f>Salidas!$M656*Salidas!$I656</f>
        <v>31</v>
      </c>
      <c r="Q656" s="275">
        <f>Salidas!$M656*Salidas!$O656</f>
        <v>60000</v>
      </c>
      <c r="R656" s="276"/>
      <c r="S656" s="64"/>
      <c r="T656" s="64"/>
      <c r="U656" s="64"/>
      <c r="V656" s="64"/>
      <c r="W656" s="64"/>
      <c r="X656" s="64"/>
      <c r="Y656" s="64"/>
      <c r="Z656" s="64"/>
    </row>
    <row r="657" spans="1:26" ht="15.75" customHeight="1">
      <c r="A657" s="57" t="s">
        <v>93</v>
      </c>
      <c r="B657" s="58" t="str">
        <f>IF(ISERROR(VLOOKUP(Salidas!$A657,Inventario!$A$2:$M$21,2,FALSE)),"",VLOOKUP(Salidas!$A657,Inventario!$A$2:$M$21,2,FALSE))</f>
        <v>Vaxigrip</v>
      </c>
      <c r="C657" s="58" t="str">
        <f>IF(ISERROR(VLOOKUP(Salidas!$A657,Inventario!$A$2:$M$21,3,FALSE)),"",VLOOKUP(Salidas!$A657,Inventario!$A$2:$M$21,3,FALSE))</f>
        <v>Influenza</v>
      </c>
      <c r="D657" s="59" t="str">
        <f>IF(ISERROR(VLOOKUP(Salidas!$A657,Inventario!$A$2:$M$21,4,FALSE)),"",VLOOKUP(Salidas!$A657,Inventario!$A$2:$M$21,4,FALSE))</f>
        <v>IPS FARALLONES</v>
      </c>
      <c r="E657" s="59" t="str">
        <f>IF(ISERROR(VLOOKUP(Salidas!$A657,Inventario!$A$2:$M$21,5,FALSE)),"",VLOOKUP(Salidas!$A657,Inventario!$A$2:$M$21,5,FALSE))</f>
        <v>Sanofi</v>
      </c>
      <c r="F657" s="60" t="str">
        <f>IF(ISERROR(VLOOKUP(Salidas!$A657,Inventario!$A$2:$M$21,6,FALSE)),"",VLOOKUP(Salidas!$A657,Inventario!$A$2:$M$21,6,FALSE))</f>
        <v>2603</v>
      </c>
      <c r="G657" s="274">
        <f>IF(ISERROR(VLOOKUP(Salidas!$A657,Inventario!$A$2:$M$21,7,FALSE)),,VLOOKUP(Salidas!$A657,Inventario!$A$2:$M$21,7,FALSE))</f>
        <v>1</v>
      </c>
      <c r="H657" s="275">
        <f>IF(ISERROR(VLOOKUP(Salidas!$A657,Inventario!$A$2:$M$21,8,FALSE)),,VLOOKUP(Salidas!$A657,Inventario!$A$2:$M$21,8,FALSE))</f>
        <v>31</v>
      </c>
      <c r="I657" s="275">
        <f>IF(ISERROR(VLOOKUP(Salidas!$A657,Inventario!$A$2:$M$21,9,FALSE)),,VLOOKUP(Salidas!$A657,Inventario!$A$2:$M$21,9,FALSE))</f>
        <v>31</v>
      </c>
      <c r="J657" s="269">
        <v>44723</v>
      </c>
      <c r="K657" s="62" t="s">
        <v>202</v>
      </c>
      <c r="L657" s="270">
        <f>IF(ISERROR(VLOOKUP(Salidas!$K657,Entradas!$H$1:$I$412,2,FALSE)),"",VLOOKUP(Salidas!$K657,Entradas!$H$1:$I$412,2,FALSE))</f>
        <v>44926</v>
      </c>
      <c r="M657" s="63">
        <v>1</v>
      </c>
      <c r="N657" s="276" t="s">
        <v>1928</v>
      </c>
      <c r="O657" s="275">
        <f>IF(Salidas!$N657="Particular",VLOOKUP(Salidas!$A657,'PPTO Conservador'!$D$1:$L$26,8,0),IF(Salidas!$N657="Complementario",VLOOKUP(Salidas!$A657,'PPTO Conservador'!$D$1:$L$26,9,FALSE),))</f>
        <v>60000</v>
      </c>
      <c r="P657" s="275">
        <f>Salidas!$M657*Salidas!$I657</f>
        <v>31</v>
      </c>
      <c r="Q657" s="275">
        <f>Salidas!$M657*Salidas!$O657</f>
        <v>60000</v>
      </c>
      <c r="R657" s="276"/>
      <c r="S657" s="64"/>
      <c r="T657" s="64"/>
      <c r="U657" s="64"/>
      <c r="V657" s="64"/>
      <c r="W657" s="64"/>
      <c r="X657" s="64"/>
      <c r="Y657" s="64"/>
      <c r="Z657" s="64"/>
    </row>
    <row r="658" spans="1:26" ht="15.75" customHeight="1">
      <c r="A658" s="57" t="s">
        <v>47</v>
      </c>
      <c r="B658" s="58" t="str">
        <f>IF(ISERROR(VLOOKUP(Salidas!$A658,Inventario!$A$2:$M$21,2,FALSE)),"",VLOOKUP(Salidas!$A658,Inventario!$A$2:$M$21,2,FALSE))</f>
        <v>Nimenrix</v>
      </c>
      <c r="C658" s="58" t="str">
        <f>IF(ISERROR(VLOOKUP(Salidas!$A658,Inventario!$A$2:$M$21,3,FALSE)),"",VLOOKUP(Salidas!$A658,Inventario!$A$2:$M$21,3,FALSE))</f>
        <v>Meningococo</v>
      </c>
      <c r="D658" s="59" t="str">
        <f>IF(ISERROR(VLOOKUP(Salidas!$A658,Inventario!$A$2:$M$21,4,FALSE)),"",VLOOKUP(Salidas!$A658,Inventario!$A$2:$M$21,4,FALSE))</f>
        <v>Cobo Medical</v>
      </c>
      <c r="E658" s="59" t="str">
        <f>IF(ISERROR(VLOOKUP(Salidas!$A658,Inventario!$A$2:$M$21,5,FALSE)),"",VLOOKUP(Salidas!$A658,Inventario!$A$2:$M$21,5,FALSE))</f>
        <v>Pfizer</v>
      </c>
      <c r="F658" s="60" t="str">
        <f>IF(ISERROR(VLOOKUP(Salidas!$A658,Inventario!$A$2:$M$21,6,FALSE)),"",VLOOKUP(Salidas!$A658,Inventario!$A$2:$M$21,6,FALSE))</f>
        <v>3904</v>
      </c>
      <c r="G658" s="274">
        <f>IF(ISERROR(VLOOKUP(Salidas!$A658,Inventario!$A$2:$M$21,7,FALSE)),,VLOOKUP(Salidas!$A658,Inventario!$A$2:$M$21,7,FALSE))</f>
        <v>1</v>
      </c>
      <c r="H658" s="275">
        <f>IF(ISERROR(VLOOKUP(Salidas!$A658,Inventario!$A$2:$M$21,8,FALSE)),,VLOOKUP(Salidas!$A658,Inventario!$A$2:$M$21,8,FALSE))</f>
        <v>427</v>
      </c>
      <c r="I658" s="275">
        <f>IF(ISERROR(VLOOKUP(Salidas!$A658,Inventario!$A$2:$M$21,9,FALSE)),,VLOOKUP(Salidas!$A658,Inventario!$A$2:$M$21,9,FALSE))</f>
        <v>427</v>
      </c>
      <c r="J658" s="269">
        <v>44723</v>
      </c>
      <c r="K658" s="62" t="s">
        <v>173</v>
      </c>
      <c r="L658" s="270">
        <f>IF(ISERROR(VLOOKUP(Salidas!$K658,Entradas!$H$1:$I$412,2,FALSE)),"",VLOOKUP(Salidas!$K658,Entradas!$H$1:$I$412,2,FALSE))</f>
        <v>45077</v>
      </c>
      <c r="M658" s="63">
        <v>1</v>
      </c>
      <c r="N658" s="276" t="s">
        <v>1928</v>
      </c>
      <c r="O658" s="275">
        <f>IF(Salidas!$N658="Particular",VLOOKUP(Salidas!$A658,'PPTO Conservador'!$D$1:$L$26,8,0),IF(Salidas!$N658="Complementario",VLOOKUP(Salidas!$A658,'PPTO Conservador'!$D$1:$L$26,9,FALSE),))</f>
        <v>170000</v>
      </c>
      <c r="P658" s="275">
        <f>Salidas!$M658*Salidas!$I658</f>
        <v>427</v>
      </c>
      <c r="Q658" s="275">
        <f>Salidas!$M658*Salidas!$O658</f>
        <v>170000</v>
      </c>
      <c r="R658" s="276"/>
      <c r="S658" s="64"/>
      <c r="T658" s="64"/>
      <c r="U658" s="64"/>
      <c r="V658" s="64"/>
      <c r="W658" s="64"/>
      <c r="X658" s="64"/>
      <c r="Y658" s="64"/>
      <c r="Z658" s="64"/>
    </row>
    <row r="659" spans="1:26" ht="15.75" customHeight="1">
      <c r="A659" s="57" t="s">
        <v>93</v>
      </c>
      <c r="B659" s="58" t="str">
        <f>IF(ISERROR(VLOOKUP(Salidas!$A659,Inventario!$A$2:$M$21,2,FALSE)),"",VLOOKUP(Salidas!$A659,Inventario!$A$2:$M$21,2,FALSE))</f>
        <v>Vaxigrip</v>
      </c>
      <c r="C659" s="58" t="str">
        <f>IF(ISERROR(VLOOKUP(Salidas!$A659,Inventario!$A$2:$M$21,3,FALSE)),"",VLOOKUP(Salidas!$A659,Inventario!$A$2:$M$21,3,FALSE))</f>
        <v>Influenza</v>
      </c>
      <c r="D659" s="59" t="str">
        <f>IF(ISERROR(VLOOKUP(Salidas!$A659,Inventario!$A$2:$M$21,4,FALSE)),"",VLOOKUP(Salidas!$A659,Inventario!$A$2:$M$21,4,FALSE))</f>
        <v>IPS FARALLONES</v>
      </c>
      <c r="E659" s="59" t="str">
        <f>IF(ISERROR(VLOOKUP(Salidas!$A659,Inventario!$A$2:$M$21,5,FALSE)),"",VLOOKUP(Salidas!$A659,Inventario!$A$2:$M$21,5,FALSE))</f>
        <v>Sanofi</v>
      </c>
      <c r="F659" s="60" t="str">
        <f>IF(ISERROR(VLOOKUP(Salidas!$A659,Inventario!$A$2:$M$21,6,FALSE)),"",VLOOKUP(Salidas!$A659,Inventario!$A$2:$M$21,6,FALSE))</f>
        <v>2603</v>
      </c>
      <c r="G659" s="274">
        <f>IF(ISERROR(VLOOKUP(Salidas!$A659,Inventario!$A$2:$M$21,7,FALSE)),,VLOOKUP(Salidas!$A659,Inventario!$A$2:$M$21,7,FALSE))</f>
        <v>1</v>
      </c>
      <c r="H659" s="275">
        <f>IF(ISERROR(VLOOKUP(Salidas!$A659,Inventario!$A$2:$M$21,8,FALSE)),,VLOOKUP(Salidas!$A659,Inventario!$A$2:$M$21,8,FALSE))</f>
        <v>31</v>
      </c>
      <c r="I659" s="275">
        <f>IF(ISERROR(VLOOKUP(Salidas!$A659,Inventario!$A$2:$M$21,9,FALSE)),,VLOOKUP(Salidas!$A659,Inventario!$A$2:$M$21,9,FALSE))</f>
        <v>31</v>
      </c>
      <c r="J659" s="269">
        <v>44723</v>
      </c>
      <c r="K659" s="62" t="s">
        <v>202</v>
      </c>
      <c r="L659" s="270">
        <f>IF(ISERROR(VLOOKUP(Salidas!$K659,Entradas!$H$1:$I$412,2,FALSE)),"",VLOOKUP(Salidas!$K659,Entradas!$H$1:$I$412,2,FALSE))</f>
        <v>44926</v>
      </c>
      <c r="M659" s="63">
        <v>1</v>
      </c>
      <c r="N659" s="276" t="s">
        <v>375</v>
      </c>
      <c r="O659" s="275">
        <f>IF(Salidas!$N659="Particular",VLOOKUP(Salidas!$A659,'PPTO Conservador'!$D$1:$L$26,8,0),IF(Salidas!$N659="Complementario",VLOOKUP(Salidas!$A659,'PPTO Conservador'!$D$1:$L$26,9,FALSE),))</f>
        <v>65000</v>
      </c>
      <c r="P659" s="275">
        <f>Salidas!$M659*Salidas!$I659</f>
        <v>31</v>
      </c>
      <c r="Q659" s="275">
        <f>Salidas!$M659*Salidas!$O659</f>
        <v>65000</v>
      </c>
      <c r="R659" s="276"/>
      <c r="S659" s="64"/>
      <c r="T659" s="64"/>
      <c r="U659" s="64"/>
      <c r="V659" s="64"/>
      <c r="W659" s="64"/>
      <c r="X659" s="64"/>
      <c r="Y659" s="64"/>
      <c r="Z659" s="64"/>
    </row>
    <row r="660" spans="1:26" ht="15.75" customHeight="1">
      <c r="A660" s="57" t="s">
        <v>54</v>
      </c>
      <c r="B660" s="58" t="str">
        <f>IF(ISERROR(VLOOKUP(Salidas!$A660,Inventario!$A$2:$M$21,2,FALSE)),"",VLOOKUP(Salidas!$A660,Inventario!$A$2:$M$21,2,FALSE))</f>
        <v>Prevenar</v>
      </c>
      <c r="C660" s="58" t="str">
        <f>IF(ISERROR(VLOOKUP(Salidas!$A660,Inventario!$A$2:$M$21,3,FALSE)),"",VLOOKUP(Salidas!$A660,Inventario!$A$2:$M$21,3,FALSE))</f>
        <v>Neumococo 13V</v>
      </c>
      <c r="D660" s="59" t="str">
        <f>IF(ISERROR(VLOOKUP(Salidas!$A660,Inventario!$A$2:$M$21,4,FALSE)),"",VLOOKUP(Salidas!$A660,Inventario!$A$2:$M$21,4,FALSE))</f>
        <v>Cobo Medical</v>
      </c>
      <c r="E660" s="59" t="str">
        <f>IF(ISERROR(VLOOKUP(Salidas!$A660,Inventario!$A$2:$M$21,5,FALSE)),"",VLOOKUP(Salidas!$A660,Inventario!$A$2:$M$21,5,FALSE))</f>
        <v>Pfizer</v>
      </c>
      <c r="F660" s="60" t="str">
        <f>IF(ISERROR(VLOOKUP(Salidas!$A660,Inventario!$A$2:$M$21,6,FALSE)),"",VLOOKUP(Salidas!$A660,Inventario!$A$2:$M$21,6,FALSE))</f>
        <v>2156</v>
      </c>
      <c r="G660" s="274">
        <f>IF(ISERROR(VLOOKUP(Salidas!$A660,Inventario!$A$2:$M$21,7,FALSE)),,VLOOKUP(Salidas!$A660,Inventario!$A$2:$M$21,7,FALSE))</f>
        <v>1</v>
      </c>
      <c r="H660" s="275">
        <f>IF(ISERROR(VLOOKUP(Salidas!$A660,Inventario!$A$2:$M$21,8,FALSE)),,VLOOKUP(Salidas!$A660,Inventario!$A$2:$M$21,8,FALSE))</f>
        <v>257</v>
      </c>
      <c r="I660" s="275">
        <f>IF(ISERROR(VLOOKUP(Salidas!$A660,Inventario!$A$2:$M$21,9,FALSE)),,VLOOKUP(Salidas!$A660,Inventario!$A$2:$M$21,9,FALSE))</f>
        <v>257</v>
      </c>
      <c r="J660" s="269">
        <v>44723</v>
      </c>
      <c r="K660" s="62" t="s">
        <v>192</v>
      </c>
      <c r="L660" s="270">
        <f>IF(ISERROR(VLOOKUP(Salidas!$K660,Entradas!$H$1:$I$412,2,FALSE)),"",VLOOKUP(Salidas!$K660,Entradas!$H$1:$I$412,2,FALSE))</f>
        <v>45199</v>
      </c>
      <c r="M660" s="63">
        <v>1</v>
      </c>
      <c r="N660" s="276" t="s">
        <v>375</v>
      </c>
      <c r="O660" s="275">
        <f>IF(Salidas!$N660="Particular",VLOOKUP(Salidas!$A660,'PPTO Conservador'!$D$1:$L$26,8,0),IF(Salidas!$N660="Complementario",VLOOKUP(Salidas!$A660,'PPTO Conservador'!$D$1:$L$26,9,FALSE),))</f>
        <v>235000</v>
      </c>
      <c r="P660" s="275">
        <f>Salidas!$M660*Salidas!$I660</f>
        <v>257</v>
      </c>
      <c r="Q660" s="275">
        <f>Salidas!$M660*Salidas!$O660</f>
        <v>235000</v>
      </c>
      <c r="R660" s="276"/>
      <c r="S660" s="64"/>
      <c r="T660" s="64"/>
      <c r="U660" s="64"/>
      <c r="V660" s="64"/>
      <c r="W660" s="64"/>
      <c r="X660" s="64"/>
      <c r="Y660" s="64"/>
      <c r="Z660" s="64"/>
    </row>
    <row r="661" spans="1:26" ht="15.75" customHeight="1">
      <c r="A661" s="57" t="s">
        <v>54</v>
      </c>
      <c r="B661" s="58" t="str">
        <f>IF(ISERROR(VLOOKUP(Salidas!$A661,Inventario!$A$2:$M$21,2,FALSE)),"",VLOOKUP(Salidas!$A661,Inventario!$A$2:$M$21,2,FALSE))</f>
        <v>Prevenar</v>
      </c>
      <c r="C661" s="58" t="str">
        <f>IF(ISERROR(VLOOKUP(Salidas!$A661,Inventario!$A$2:$M$21,3,FALSE)),"",VLOOKUP(Salidas!$A661,Inventario!$A$2:$M$21,3,FALSE))</f>
        <v>Neumococo 13V</v>
      </c>
      <c r="D661" s="59" t="str">
        <f>IF(ISERROR(VLOOKUP(Salidas!$A661,Inventario!$A$2:$M$21,4,FALSE)),"",VLOOKUP(Salidas!$A661,Inventario!$A$2:$M$21,4,FALSE))</f>
        <v>Cobo Medical</v>
      </c>
      <c r="E661" s="59" t="str">
        <f>IF(ISERROR(VLOOKUP(Salidas!$A661,Inventario!$A$2:$M$21,5,FALSE)),"",VLOOKUP(Salidas!$A661,Inventario!$A$2:$M$21,5,FALSE))</f>
        <v>Pfizer</v>
      </c>
      <c r="F661" s="60" t="str">
        <f>IF(ISERROR(VLOOKUP(Salidas!$A661,Inventario!$A$2:$M$21,6,FALSE)),"",VLOOKUP(Salidas!$A661,Inventario!$A$2:$M$21,6,FALSE))</f>
        <v>2156</v>
      </c>
      <c r="G661" s="274">
        <f>IF(ISERROR(VLOOKUP(Salidas!$A661,Inventario!$A$2:$M$21,7,FALSE)),,VLOOKUP(Salidas!$A661,Inventario!$A$2:$M$21,7,FALSE))</f>
        <v>1</v>
      </c>
      <c r="H661" s="275">
        <f>IF(ISERROR(VLOOKUP(Salidas!$A661,Inventario!$A$2:$M$21,8,FALSE)),,VLOOKUP(Salidas!$A661,Inventario!$A$2:$M$21,8,FALSE))</f>
        <v>257</v>
      </c>
      <c r="I661" s="275">
        <f>IF(ISERROR(VLOOKUP(Salidas!$A661,Inventario!$A$2:$M$21,9,FALSE)),,VLOOKUP(Salidas!$A661,Inventario!$A$2:$M$21,9,FALSE))</f>
        <v>257</v>
      </c>
      <c r="J661" s="269">
        <v>44725</v>
      </c>
      <c r="K661" s="62" t="s">
        <v>192</v>
      </c>
      <c r="L661" s="270">
        <f>IF(ISERROR(VLOOKUP(Salidas!$K661,Entradas!$H$1:$I$412,2,FALSE)),"",VLOOKUP(Salidas!$K661,Entradas!$H$1:$I$412,2,FALSE))</f>
        <v>45199</v>
      </c>
      <c r="M661" s="63">
        <v>1</v>
      </c>
      <c r="N661" s="276" t="s">
        <v>1928</v>
      </c>
      <c r="O661" s="275">
        <f>IF(Salidas!$N661="Particular",VLOOKUP(Salidas!$A661,'PPTO Conservador'!$D$1:$L$26,8,0),IF(Salidas!$N661="Complementario",VLOOKUP(Salidas!$A661,'PPTO Conservador'!$D$1:$L$26,9,FALSE),))</f>
        <v>225000</v>
      </c>
      <c r="P661" s="275">
        <f>Salidas!$M661*Salidas!$I661</f>
        <v>257</v>
      </c>
      <c r="Q661" s="275">
        <f>Salidas!$M661*Salidas!$O661</f>
        <v>225000</v>
      </c>
      <c r="R661" s="276"/>
      <c r="S661" s="64"/>
      <c r="T661" s="64"/>
      <c r="U661" s="64"/>
      <c r="V661" s="64"/>
      <c r="W661" s="64"/>
      <c r="X661" s="64"/>
      <c r="Y661" s="64"/>
      <c r="Z661" s="64"/>
    </row>
    <row r="662" spans="1:26" ht="15.75" customHeight="1">
      <c r="A662" s="57" t="s">
        <v>47</v>
      </c>
      <c r="B662" s="58" t="str">
        <f>IF(ISERROR(VLOOKUP(Salidas!$A662,Inventario!$A$2:$M$21,2,FALSE)),"",VLOOKUP(Salidas!$A662,Inventario!$A$2:$M$21,2,FALSE))</f>
        <v>Nimenrix</v>
      </c>
      <c r="C662" s="58" t="str">
        <f>IF(ISERROR(VLOOKUP(Salidas!$A662,Inventario!$A$2:$M$21,3,FALSE)),"",VLOOKUP(Salidas!$A662,Inventario!$A$2:$M$21,3,FALSE))</f>
        <v>Meningococo</v>
      </c>
      <c r="D662" s="59" t="str">
        <f>IF(ISERROR(VLOOKUP(Salidas!$A662,Inventario!$A$2:$M$21,4,FALSE)),"",VLOOKUP(Salidas!$A662,Inventario!$A$2:$M$21,4,FALSE))</f>
        <v>Cobo Medical</v>
      </c>
      <c r="E662" s="59" t="str">
        <f>IF(ISERROR(VLOOKUP(Salidas!$A662,Inventario!$A$2:$M$21,5,FALSE)),"",VLOOKUP(Salidas!$A662,Inventario!$A$2:$M$21,5,FALSE))</f>
        <v>Pfizer</v>
      </c>
      <c r="F662" s="60" t="str">
        <f>IF(ISERROR(VLOOKUP(Salidas!$A662,Inventario!$A$2:$M$21,6,FALSE)),"",VLOOKUP(Salidas!$A662,Inventario!$A$2:$M$21,6,FALSE))</f>
        <v>3904</v>
      </c>
      <c r="G662" s="274">
        <f>IF(ISERROR(VLOOKUP(Salidas!$A662,Inventario!$A$2:$M$21,7,FALSE)),,VLOOKUP(Salidas!$A662,Inventario!$A$2:$M$21,7,FALSE))</f>
        <v>1</v>
      </c>
      <c r="H662" s="275">
        <f>IF(ISERROR(VLOOKUP(Salidas!$A662,Inventario!$A$2:$M$21,8,FALSE)),,VLOOKUP(Salidas!$A662,Inventario!$A$2:$M$21,8,FALSE))</f>
        <v>427</v>
      </c>
      <c r="I662" s="275">
        <f>IF(ISERROR(VLOOKUP(Salidas!$A662,Inventario!$A$2:$M$21,9,FALSE)),,VLOOKUP(Salidas!$A662,Inventario!$A$2:$M$21,9,FALSE))</f>
        <v>427</v>
      </c>
      <c r="J662" s="269">
        <v>44725</v>
      </c>
      <c r="K662" s="62" t="s">
        <v>173</v>
      </c>
      <c r="L662" s="270">
        <f>IF(ISERROR(VLOOKUP(Salidas!$K662,Entradas!$H$1:$I$412,2,FALSE)),"",VLOOKUP(Salidas!$K662,Entradas!$H$1:$I$412,2,FALSE))</f>
        <v>45077</v>
      </c>
      <c r="M662" s="63">
        <v>1</v>
      </c>
      <c r="N662" s="276" t="s">
        <v>1928</v>
      </c>
      <c r="O662" s="275">
        <f>IF(Salidas!$N662="Particular",VLOOKUP(Salidas!$A662,'PPTO Conservador'!$D$1:$L$26,8,0),IF(Salidas!$N662="Complementario",VLOOKUP(Salidas!$A662,'PPTO Conservador'!$D$1:$L$26,9,FALSE),))</f>
        <v>170000</v>
      </c>
      <c r="P662" s="275">
        <f>Salidas!$M662*Salidas!$I662</f>
        <v>427</v>
      </c>
      <c r="Q662" s="275">
        <f>Salidas!$M662*Salidas!$O662</f>
        <v>170000</v>
      </c>
      <c r="R662" s="276"/>
      <c r="S662" s="64"/>
      <c r="T662" s="64"/>
      <c r="U662" s="64"/>
      <c r="V662" s="64"/>
      <c r="W662" s="64"/>
      <c r="X662" s="64"/>
      <c r="Y662" s="64"/>
      <c r="Z662" s="64"/>
    </row>
    <row r="663" spans="1:26" ht="15.75" customHeight="1">
      <c r="A663" s="57" t="s">
        <v>112</v>
      </c>
      <c r="B663" s="58" t="str">
        <f>IF(ISERROR(VLOOKUP(Salidas!$A663,Inventario!$A$2:$M$21,2,FALSE)),"",VLOOKUP(Salidas!$A663,Inventario!$A$2:$M$21,2,FALSE))</f>
        <v>Infanrixhexa</v>
      </c>
      <c r="C663" s="58" t="str">
        <f>IF(ISERROR(VLOOKUP(Salidas!$A663,Inventario!$A$2:$M$21,3,FALSE)),"",VLOOKUP(Salidas!$A663,Inventario!$A$2:$M$21,3,FALSE))</f>
        <v>DPAT + VPI + HIB + HB</v>
      </c>
      <c r="D663" s="59" t="str">
        <f>IF(ISERROR(VLOOKUP(Salidas!$A663,Inventario!$A$2:$M$21,4,FALSE)),"",VLOOKUP(Salidas!$A663,Inventario!$A$2:$M$21,4,FALSE))</f>
        <v>IPS FARALLONES</v>
      </c>
      <c r="E663" s="59" t="str">
        <f>IF(ISERROR(VLOOKUP(Salidas!$A663,Inventario!$A$2:$M$21,5,FALSE)),"",VLOOKUP(Salidas!$A663,Inventario!$A$2:$M$21,5,FALSE))</f>
        <v>Glaxo</v>
      </c>
      <c r="F663" s="60" t="str">
        <f>IF(ISERROR(VLOOKUP(Salidas!$A663,Inventario!$A$2:$M$21,6,FALSE)),"",VLOOKUP(Salidas!$A663,Inventario!$A$2:$M$21,6,FALSE))</f>
        <v>800</v>
      </c>
      <c r="G663" s="274">
        <f>IF(ISERROR(VLOOKUP(Salidas!$A663,Inventario!$A$2:$M$21,7,FALSE)),,VLOOKUP(Salidas!$A663,Inventario!$A$2:$M$21,7,FALSE))</f>
        <v>1</v>
      </c>
      <c r="H663" s="275">
        <f>IF(ISERROR(VLOOKUP(Salidas!$A663,Inventario!$A$2:$M$21,8,FALSE)),,VLOOKUP(Salidas!$A663,Inventario!$A$2:$M$21,8,FALSE))</f>
        <v>0</v>
      </c>
      <c r="I663" s="275">
        <f>IF(ISERROR(VLOOKUP(Salidas!$A663,Inventario!$A$2:$M$21,9,FALSE)),,VLOOKUP(Salidas!$A663,Inventario!$A$2:$M$21,9,FALSE))</f>
        <v>0</v>
      </c>
      <c r="J663" s="269">
        <v>44725</v>
      </c>
      <c r="K663" s="62" t="s">
        <v>204</v>
      </c>
      <c r="L663" s="270">
        <f>IF(ISERROR(VLOOKUP(Salidas!$K663,Entradas!$H$1:$I$412,2,FALSE)),"",VLOOKUP(Salidas!$K663,Entradas!$H$1:$I$412,2,FALSE))</f>
        <v>45382</v>
      </c>
      <c r="M663" s="63">
        <v>1</v>
      </c>
      <c r="N663" s="276" t="s">
        <v>375</v>
      </c>
      <c r="O663" s="275">
        <f>IF(Salidas!$N663="Particular",VLOOKUP(Salidas!$A663,'PPTO Conservador'!$D$1:$L$26,8,0),IF(Salidas!$N663="Complementario",VLOOKUP(Salidas!$A663,'PPTO Conservador'!$D$1:$L$26,9,FALSE),))</f>
        <v>220000</v>
      </c>
      <c r="P663" s="275">
        <f>Salidas!$M663*Salidas!$I663</f>
        <v>0</v>
      </c>
      <c r="Q663" s="275">
        <f>Salidas!$M663*Salidas!$O663</f>
        <v>220000</v>
      </c>
      <c r="R663" s="276"/>
      <c r="S663" s="64"/>
      <c r="T663" s="64"/>
      <c r="U663" s="64"/>
      <c r="V663" s="64"/>
      <c r="W663" s="64"/>
      <c r="X663" s="64"/>
      <c r="Y663" s="64"/>
      <c r="Z663" s="64"/>
    </row>
    <row r="664" spans="1:26" ht="15.75" customHeight="1">
      <c r="A664" s="57" t="s">
        <v>54</v>
      </c>
      <c r="B664" s="58" t="str">
        <f>IF(ISERROR(VLOOKUP(Salidas!$A664,Inventario!$A$2:$M$21,2,FALSE)),"",VLOOKUP(Salidas!$A664,Inventario!$A$2:$M$21,2,FALSE))</f>
        <v>Prevenar</v>
      </c>
      <c r="C664" s="58" t="str">
        <f>IF(ISERROR(VLOOKUP(Salidas!$A664,Inventario!$A$2:$M$21,3,FALSE)),"",VLOOKUP(Salidas!$A664,Inventario!$A$2:$M$21,3,FALSE))</f>
        <v>Neumococo 13V</v>
      </c>
      <c r="D664" s="59" t="str">
        <f>IF(ISERROR(VLOOKUP(Salidas!$A664,Inventario!$A$2:$M$21,4,FALSE)),"",VLOOKUP(Salidas!$A664,Inventario!$A$2:$M$21,4,FALSE))</f>
        <v>Cobo Medical</v>
      </c>
      <c r="E664" s="59" t="str">
        <f>IF(ISERROR(VLOOKUP(Salidas!$A664,Inventario!$A$2:$M$21,5,FALSE)),"",VLOOKUP(Salidas!$A664,Inventario!$A$2:$M$21,5,FALSE))</f>
        <v>Pfizer</v>
      </c>
      <c r="F664" s="60" t="str">
        <f>IF(ISERROR(VLOOKUP(Salidas!$A664,Inventario!$A$2:$M$21,6,FALSE)),"",VLOOKUP(Salidas!$A664,Inventario!$A$2:$M$21,6,FALSE))</f>
        <v>2156</v>
      </c>
      <c r="G664" s="274">
        <f>IF(ISERROR(VLOOKUP(Salidas!$A664,Inventario!$A$2:$M$21,7,FALSE)),,VLOOKUP(Salidas!$A664,Inventario!$A$2:$M$21,7,FALSE))</f>
        <v>1</v>
      </c>
      <c r="H664" s="275">
        <f>IF(ISERROR(VLOOKUP(Salidas!$A664,Inventario!$A$2:$M$21,8,FALSE)),,VLOOKUP(Salidas!$A664,Inventario!$A$2:$M$21,8,FALSE))</f>
        <v>257</v>
      </c>
      <c r="I664" s="275">
        <f>IF(ISERROR(VLOOKUP(Salidas!$A664,Inventario!$A$2:$M$21,9,FALSE)),,VLOOKUP(Salidas!$A664,Inventario!$A$2:$M$21,9,FALSE))</f>
        <v>257</v>
      </c>
      <c r="J664" s="269">
        <v>44725</v>
      </c>
      <c r="K664" s="62" t="s">
        <v>192</v>
      </c>
      <c r="L664" s="270">
        <f>IF(ISERROR(VLOOKUP(Salidas!$K664,Entradas!$H$1:$I$412,2,FALSE)),"",VLOOKUP(Salidas!$K664,Entradas!$H$1:$I$412,2,FALSE))</f>
        <v>45199</v>
      </c>
      <c r="M664" s="63">
        <v>1</v>
      </c>
      <c r="N664" s="276" t="s">
        <v>375</v>
      </c>
      <c r="O664" s="275">
        <f>IF(Salidas!$N664="Particular",VLOOKUP(Salidas!$A664,'PPTO Conservador'!$D$1:$L$26,8,0),IF(Salidas!$N664="Complementario",VLOOKUP(Salidas!$A664,'PPTO Conservador'!$D$1:$L$26,9,FALSE),))</f>
        <v>235000</v>
      </c>
      <c r="P664" s="275">
        <f>Salidas!$M664*Salidas!$I664</f>
        <v>257</v>
      </c>
      <c r="Q664" s="275">
        <f>Salidas!$M664*Salidas!$O664</f>
        <v>235000</v>
      </c>
      <c r="R664" s="276"/>
      <c r="S664" s="64"/>
      <c r="T664" s="64"/>
      <c r="U664" s="64"/>
      <c r="V664" s="64"/>
      <c r="W664" s="64"/>
      <c r="X664" s="64"/>
      <c r="Y664" s="64"/>
      <c r="Z664" s="64"/>
    </row>
    <row r="665" spans="1:26" ht="15.75" customHeight="1">
      <c r="A665" s="57" t="s">
        <v>96</v>
      </c>
      <c r="B665" s="58" t="str">
        <f>IF(ISERROR(VLOOKUP(Salidas!$A665,Inventario!$A$2:$M$21,2,FALSE)),"",VLOOKUP(Salidas!$A665,Inventario!$A$2:$M$21,2,FALSE))</f>
        <v>Rotateq</v>
      </c>
      <c r="C665" s="58" t="str">
        <f>IF(ISERROR(VLOOKUP(Salidas!$A665,Inventario!$A$2:$M$21,3,FALSE)),"",VLOOKUP(Salidas!$A665,Inventario!$A$2:$M$21,3,FALSE))</f>
        <v>Rotavirus Vivo Atenuado</v>
      </c>
      <c r="D665" s="59" t="str">
        <f>IF(ISERROR(VLOOKUP(Salidas!$A665,Inventario!$A$2:$M$21,4,FALSE)),"",VLOOKUP(Salidas!$A665,Inventario!$A$2:$M$21,4,FALSE))</f>
        <v>IPS FARALLONES</v>
      </c>
      <c r="E665" s="59" t="str">
        <f>IF(ISERROR(VLOOKUP(Salidas!$A665,Inventario!$A$2:$M$21,5,FALSE)),"",VLOOKUP(Salidas!$A665,Inventario!$A$2:$M$21,5,FALSE))</f>
        <v>Merck</v>
      </c>
      <c r="F665" s="60" t="str">
        <f>IF(ISERROR(VLOOKUP(Salidas!$A665,Inventario!$A$2:$M$21,6,FALSE)),"",VLOOKUP(Salidas!$A665,Inventario!$A$2:$M$21,6,FALSE))</f>
        <v>1800</v>
      </c>
      <c r="G665" s="274">
        <f>IF(ISERROR(VLOOKUP(Salidas!$A665,Inventario!$A$2:$M$21,7,FALSE)),,VLOOKUP(Salidas!$A665,Inventario!$A$2:$M$21,7,FALSE))</f>
        <v>1</v>
      </c>
      <c r="H665" s="275">
        <f>IF(ISERROR(VLOOKUP(Salidas!$A665,Inventario!$A$2:$M$21,8,FALSE)),,VLOOKUP(Salidas!$A665,Inventario!$A$2:$M$21,8,FALSE))</f>
        <v>109</v>
      </c>
      <c r="I665" s="275">
        <f>IF(ISERROR(VLOOKUP(Salidas!$A665,Inventario!$A$2:$M$21,9,FALSE)),,VLOOKUP(Salidas!$A665,Inventario!$A$2:$M$21,9,FALSE))</f>
        <v>109</v>
      </c>
      <c r="J665" s="269">
        <v>44725</v>
      </c>
      <c r="K665" s="62" t="s">
        <v>194</v>
      </c>
      <c r="L665" s="270">
        <f>IF(ISERROR(VLOOKUP(Salidas!$K665,Entradas!$H$1:$I$412,2,FALSE)),"",VLOOKUP(Salidas!$K665,Entradas!$H$1:$I$412,2,FALSE))</f>
        <v>45060</v>
      </c>
      <c r="M665" s="63">
        <v>1</v>
      </c>
      <c r="N665" s="276" t="s">
        <v>375</v>
      </c>
      <c r="O665" s="275">
        <f>IF(Salidas!$N665="Particular",VLOOKUP(Salidas!$A665,'PPTO Conservador'!$D$1:$L$26,8,0),IF(Salidas!$N665="Complementario",VLOOKUP(Salidas!$A665,'PPTO Conservador'!$D$1:$L$26,9,FALSE),))</f>
        <v>210000</v>
      </c>
      <c r="P665" s="275">
        <f>Salidas!$M665*Salidas!$I665</f>
        <v>109</v>
      </c>
      <c r="Q665" s="275">
        <f>Salidas!$M665*Salidas!$O665</f>
        <v>210000</v>
      </c>
      <c r="R665" s="276"/>
      <c r="S665" s="64"/>
      <c r="T665" s="64"/>
      <c r="U665" s="64"/>
      <c r="V665" s="64"/>
      <c r="W665" s="64"/>
      <c r="X665" s="64"/>
      <c r="Y665" s="64"/>
      <c r="Z665" s="64"/>
    </row>
    <row r="666" spans="1:26" ht="15.75" customHeight="1">
      <c r="A666" s="57" t="s">
        <v>93</v>
      </c>
      <c r="B666" s="58" t="str">
        <f>IF(ISERROR(VLOOKUP(Salidas!$A666,Inventario!$A$2:$M$21,2,FALSE)),"",VLOOKUP(Salidas!$A666,Inventario!$A$2:$M$21,2,FALSE))</f>
        <v>Vaxigrip</v>
      </c>
      <c r="C666" s="58" t="str">
        <f>IF(ISERROR(VLOOKUP(Salidas!$A666,Inventario!$A$2:$M$21,3,FALSE)),"",VLOOKUP(Salidas!$A666,Inventario!$A$2:$M$21,3,FALSE))</f>
        <v>Influenza</v>
      </c>
      <c r="D666" s="59" t="str">
        <f>IF(ISERROR(VLOOKUP(Salidas!$A666,Inventario!$A$2:$M$21,4,FALSE)),"",VLOOKUP(Salidas!$A666,Inventario!$A$2:$M$21,4,FALSE))</f>
        <v>IPS FARALLONES</v>
      </c>
      <c r="E666" s="59" t="str">
        <f>IF(ISERROR(VLOOKUP(Salidas!$A666,Inventario!$A$2:$M$21,5,FALSE)),"",VLOOKUP(Salidas!$A666,Inventario!$A$2:$M$21,5,FALSE))</f>
        <v>Sanofi</v>
      </c>
      <c r="F666" s="60" t="str">
        <f>IF(ISERROR(VLOOKUP(Salidas!$A666,Inventario!$A$2:$M$21,6,FALSE)),"",VLOOKUP(Salidas!$A666,Inventario!$A$2:$M$21,6,FALSE))</f>
        <v>2603</v>
      </c>
      <c r="G666" s="274">
        <f>IF(ISERROR(VLOOKUP(Salidas!$A666,Inventario!$A$2:$M$21,7,FALSE)),,VLOOKUP(Salidas!$A666,Inventario!$A$2:$M$21,7,FALSE))</f>
        <v>1</v>
      </c>
      <c r="H666" s="275">
        <f>IF(ISERROR(VLOOKUP(Salidas!$A666,Inventario!$A$2:$M$21,8,FALSE)),,VLOOKUP(Salidas!$A666,Inventario!$A$2:$M$21,8,FALSE))</f>
        <v>31</v>
      </c>
      <c r="I666" s="275">
        <f>IF(ISERROR(VLOOKUP(Salidas!$A666,Inventario!$A$2:$M$21,9,FALSE)),,VLOOKUP(Salidas!$A666,Inventario!$A$2:$M$21,9,FALSE))</f>
        <v>31</v>
      </c>
      <c r="J666" s="269">
        <v>44725</v>
      </c>
      <c r="K666" s="62" t="s">
        <v>202</v>
      </c>
      <c r="L666" s="270">
        <f>IF(ISERROR(VLOOKUP(Salidas!$K666,Entradas!$H$1:$I$412,2,FALSE)),"",VLOOKUP(Salidas!$K666,Entradas!$H$1:$I$412,2,FALSE))</f>
        <v>44926</v>
      </c>
      <c r="M666" s="63">
        <v>1</v>
      </c>
      <c r="N666" s="276" t="s">
        <v>375</v>
      </c>
      <c r="O666" s="275">
        <f>IF(Salidas!$N666="Particular",VLOOKUP(Salidas!$A666,'PPTO Conservador'!$D$1:$L$26,8,0),IF(Salidas!$N666="Complementario",VLOOKUP(Salidas!$A666,'PPTO Conservador'!$D$1:$L$26,9,FALSE),))</f>
        <v>65000</v>
      </c>
      <c r="P666" s="275">
        <f>Salidas!$M666*Salidas!$I666</f>
        <v>31</v>
      </c>
      <c r="Q666" s="275">
        <f>Salidas!$M666*Salidas!$O666</f>
        <v>65000</v>
      </c>
      <c r="R666" s="276"/>
      <c r="S666" s="64"/>
      <c r="T666" s="64"/>
      <c r="U666" s="64"/>
      <c r="V666" s="64"/>
      <c r="W666" s="64"/>
      <c r="X666" s="64"/>
      <c r="Y666" s="64"/>
      <c r="Z666" s="64"/>
    </row>
    <row r="667" spans="1:26" ht="15.75" customHeight="1">
      <c r="A667" s="57" t="s">
        <v>93</v>
      </c>
      <c r="B667" s="58" t="str">
        <f>IF(ISERROR(VLOOKUP(Salidas!$A667,Inventario!$A$2:$M$21,2,FALSE)),"",VLOOKUP(Salidas!$A667,Inventario!$A$2:$M$21,2,FALSE))</f>
        <v>Vaxigrip</v>
      </c>
      <c r="C667" s="58" t="str">
        <f>IF(ISERROR(VLOOKUP(Salidas!$A667,Inventario!$A$2:$M$21,3,FALSE)),"",VLOOKUP(Salidas!$A667,Inventario!$A$2:$M$21,3,FALSE))</f>
        <v>Influenza</v>
      </c>
      <c r="D667" s="59" t="str">
        <f>IF(ISERROR(VLOOKUP(Salidas!$A667,Inventario!$A$2:$M$21,4,FALSE)),"",VLOOKUP(Salidas!$A667,Inventario!$A$2:$M$21,4,FALSE))</f>
        <v>IPS FARALLONES</v>
      </c>
      <c r="E667" s="59" t="str">
        <f>IF(ISERROR(VLOOKUP(Salidas!$A667,Inventario!$A$2:$M$21,5,FALSE)),"",VLOOKUP(Salidas!$A667,Inventario!$A$2:$M$21,5,FALSE))</f>
        <v>Sanofi</v>
      </c>
      <c r="F667" s="60" t="str">
        <f>IF(ISERROR(VLOOKUP(Salidas!$A667,Inventario!$A$2:$M$21,6,FALSE)),"",VLOOKUP(Salidas!$A667,Inventario!$A$2:$M$21,6,FALSE))</f>
        <v>2603</v>
      </c>
      <c r="G667" s="274">
        <f>IF(ISERROR(VLOOKUP(Salidas!$A667,Inventario!$A$2:$M$21,7,FALSE)),,VLOOKUP(Salidas!$A667,Inventario!$A$2:$M$21,7,FALSE))</f>
        <v>1</v>
      </c>
      <c r="H667" s="275">
        <f>IF(ISERROR(VLOOKUP(Salidas!$A667,Inventario!$A$2:$M$21,8,FALSE)),,VLOOKUP(Salidas!$A667,Inventario!$A$2:$M$21,8,FALSE))</f>
        <v>31</v>
      </c>
      <c r="I667" s="275">
        <f>IF(ISERROR(VLOOKUP(Salidas!$A667,Inventario!$A$2:$M$21,9,FALSE)),,VLOOKUP(Salidas!$A667,Inventario!$A$2:$M$21,9,FALSE))</f>
        <v>31</v>
      </c>
      <c r="J667" s="269">
        <v>44726</v>
      </c>
      <c r="K667" s="62" t="s">
        <v>202</v>
      </c>
      <c r="L667" s="270">
        <f>IF(ISERROR(VLOOKUP(Salidas!$K667,Entradas!$H$1:$I$412,2,FALSE)),"",VLOOKUP(Salidas!$K667,Entradas!$H$1:$I$412,2,FALSE))</f>
        <v>44926</v>
      </c>
      <c r="M667" s="63">
        <v>1</v>
      </c>
      <c r="N667" s="276" t="s">
        <v>375</v>
      </c>
      <c r="O667" s="275">
        <f>IF(Salidas!$N667="Particular",VLOOKUP(Salidas!$A667,'PPTO Conservador'!$D$1:$L$26,8,0),IF(Salidas!$N667="Complementario",VLOOKUP(Salidas!$A667,'PPTO Conservador'!$D$1:$L$26,9,FALSE),))</f>
        <v>65000</v>
      </c>
      <c r="P667" s="275">
        <f>Salidas!$M667*Salidas!$I667</f>
        <v>31</v>
      </c>
      <c r="Q667" s="275">
        <f>Salidas!$M667*Salidas!$O667</f>
        <v>65000</v>
      </c>
      <c r="R667" s="276"/>
      <c r="S667" s="64"/>
      <c r="T667" s="64"/>
      <c r="U667" s="64"/>
      <c r="V667" s="64"/>
      <c r="W667" s="64"/>
      <c r="X667" s="64"/>
      <c r="Y667" s="64"/>
      <c r="Z667" s="64"/>
    </row>
    <row r="668" spans="1:26" ht="15.75" customHeight="1">
      <c r="A668" s="57" t="s">
        <v>47</v>
      </c>
      <c r="B668" s="58" t="str">
        <f>IF(ISERROR(VLOOKUP(Salidas!$A668,Inventario!$A$2:$M$21,2,FALSE)),"",VLOOKUP(Salidas!$A668,Inventario!$A$2:$M$21,2,FALSE))</f>
        <v>Nimenrix</v>
      </c>
      <c r="C668" s="58" t="str">
        <f>IF(ISERROR(VLOOKUP(Salidas!$A668,Inventario!$A$2:$M$21,3,FALSE)),"",VLOOKUP(Salidas!$A668,Inventario!$A$2:$M$21,3,FALSE))</f>
        <v>Meningococo</v>
      </c>
      <c r="D668" s="59" t="str">
        <f>IF(ISERROR(VLOOKUP(Salidas!$A668,Inventario!$A$2:$M$21,4,FALSE)),"",VLOOKUP(Salidas!$A668,Inventario!$A$2:$M$21,4,FALSE))</f>
        <v>Cobo Medical</v>
      </c>
      <c r="E668" s="59" t="str">
        <f>IF(ISERROR(VLOOKUP(Salidas!$A668,Inventario!$A$2:$M$21,5,FALSE)),"",VLOOKUP(Salidas!$A668,Inventario!$A$2:$M$21,5,FALSE))</f>
        <v>Pfizer</v>
      </c>
      <c r="F668" s="60" t="str">
        <f>IF(ISERROR(VLOOKUP(Salidas!$A668,Inventario!$A$2:$M$21,6,FALSE)),"",VLOOKUP(Salidas!$A668,Inventario!$A$2:$M$21,6,FALSE))</f>
        <v>3904</v>
      </c>
      <c r="G668" s="274">
        <f>IF(ISERROR(VLOOKUP(Salidas!$A668,Inventario!$A$2:$M$21,7,FALSE)),,VLOOKUP(Salidas!$A668,Inventario!$A$2:$M$21,7,FALSE))</f>
        <v>1</v>
      </c>
      <c r="H668" s="275">
        <f>IF(ISERROR(VLOOKUP(Salidas!$A668,Inventario!$A$2:$M$21,8,FALSE)),,VLOOKUP(Salidas!$A668,Inventario!$A$2:$M$21,8,FALSE))</f>
        <v>427</v>
      </c>
      <c r="I668" s="275">
        <f>IF(ISERROR(VLOOKUP(Salidas!$A668,Inventario!$A$2:$M$21,9,FALSE)),,VLOOKUP(Salidas!$A668,Inventario!$A$2:$M$21,9,FALSE))</f>
        <v>427</v>
      </c>
      <c r="J668" s="269">
        <v>44727</v>
      </c>
      <c r="K668" s="62" t="s">
        <v>173</v>
      </c>
      <c r="L668" s="270">
        <f>IF(ISERROR(VLOOKUP(Salidas!$K668,Entradas!$H$1:$I$412,2,FALSE)),"",VLOOKUP(Salidas!$K668,Entradas!$H$1:$I$412,2,FALSE))</f>
        <v>45077</v>
      </c>
      <c r="M668" s="63">
        <v>1</v>
      </c>
      <c r="N668" s="276" t="s">
        <v>1928</v>
      </c>
      <c r="O668" s="275">
        <f>IF(Salidas!$N668="Particular",VLOOKUP(Salidas!$A668,'PPTO Conservador'!$D$1:$L$26,8,0),IF(Salidas!$N668="Complementario",VLOOKUP(Salidas!$A668,'PPTO Conservador'!$D$1:$L$26,9,FALSE),))</f>
        <v>170000</v>
      </c>
      <c r="P668" s="275">
        <f>Salidas!$M668*Salidas!$I668</f>
        <v>427</v>
      </c>
      <c r="Q668" s="275">
        <f>Salidas!$M668*Salidas!$O668</f>
        <v>170000</v>
      </c>
      <c r="R668" s="276"/>
      <c r="S668" s="64"/>
      <c r="T668" s="64"/>
      <c r="U668" s="64"/>
      <c r="V668" s="64"/>
      <c r="W668" s="64"/>
      <c r="X668" s="64"/>
      <c r="Y668" s="64"/>
      <c r="Z668" s="64"/>
    </row>
    <row r="669" spans="1:26" ht="15.75" customHeight="1">
      <c r="A669" s="57" t="s">
        <v>54</v>
      </c>
      <c r="B669" s="58" t="str">
        <f>IF(ISERROR(VLOOKUP(Salidas!$A669,Inventario!$A$2:$M$21,2,FALSE)),"",VLOOKUP(Salidas!$A669,Inventario!$A$2:$M$21,2,FALSE))</f>
        <v>Prevenar</v>
      </c>
      <c r="C669" s="58" t="str">
        <f>IF(ISERROR(VLOOKUP(Salidas!$A669,Inventario!$A$2:$M$21,3,FALSE)),"",VLOOKUP(Salidas!$A669,Inventario!$A$2:$M$21,3,FALSE))</f>
        <v>Neumococo 13V</v>
      </c>
      <c r="D669" s="59" t="str">
        <f>IF(ISERROR(VLOOKUP(Salidas!$A669,Inventario!$A$2:$M$21,4,FALSE)),"",VLOOKUP(Salidas!$A669,Inventario!$A$2:$M$21,4,FALSE))</f>
        <v>Cobo Medical</v>
      </c>
      <c r="E669" s="59" t="str">
        <f>IF(ISERROR(VLOOKUP(Salidas!$A669,Inventario!$A$2:$M$21,5,FALSE)),"",VLOOKUP(Salidas!$A669,Inventario!$A$2:$M$21,5,FALSE))</f>
        <v>Pfizer</v>
      </c>
      <c r="F669" s="60" t="str">
        <f>IF(ISERROR(VLOOKUP(Salidas!$A669,Inventario!$A$2:$M$21,6,FALSE)),"",VLOOKUP(Salidas!$A669,Inventario!$A$2:$M$21,6,FALSE))</f>
        <v>2156</v>
      </c>
      <c r="G669" s="274">
        <f>IF(ISERROR(VLOOKUP(Salidas!$A669,Inventario!$A$2:$M$21,7,FALSE)),,VLOOKUP(Salidas!$A669,Inventario!$A$2:$M$21,7,FALSE))</f>
        <v>1</v>
      </c>
      <c r="H669" s="275">
        <f>IF(ISERROR(VLOOKUP(Salidas!$A669,Inventario!$A$2:$M$21,8,FALSE)),,VLOOKUP(Salidas!$A669,Inventario!$A$2:$M$21,8,FALSE))</f>
        <v>257</v>
      </c>
      <c r="I669" s="275">
        <f>IF(ISERROR(VLOOKUP(Salidas!$A669,Inventario!$A$2:$M$21,9,FALSE)),,VLOOKUP(Salidas!$A669,Inventario!$A$2:$M$21,9,FALSE))</f>
        <v>257</v>
      </c>
      <c r="J669" s="269">
        <v>44727</v>
      </c>
      <c r="K669" s="62" t="s">
        <v>192</v>
      </c>
      <c r="L669" s="270">
        <f>IF(ISERROR(VLOOKUP(Salidas!$K669,Entradas!$H$1:$I$412,2,FALSE)),"",VLOOKUP(Salidas!$K669,Entradas!$H$1:$I$412,2,FALSE))</f>
        <v>45199</v>
      </c>
      <c r="M669" s="63">
        <v>1</v>
      </c>
      <c r="N669" s="276" t="s">
        <v>1928</v>
      </c>
      <c r="O669" s="275">
        <f>IF(Salidas!$N669="Particular",VLOOKUP(Salidas!$A669,'PPTO Conservador'!$D$1:$L$26,8,0),IF(Salidas!$N669="Complementario",VLOOKUP(Salidas!$A669,'PPTO Conservador'!$D$1:$L$26,9,FALSE),))</f>
        <v>225000</v>
      </c>
      <c r="P669" s="275">
        <f>Salidas!$M669*Salidas!$I669</f>
        <v>257</v>
      </c>
      <c r="Q669" s="275">
        <f>Salidas!$M669*Salidas!$O669</f>
        <v>225000</v>
      </c>
      <c r="R669" s="276"/>
      <c r="S669" s="64"/>
      <c r="T669" s="64"/>
      <c r="U669" s="64"/>
      <c r="V669" s="64"/>
      <c r="W669" s="64"/>
      <c r="X669" s="64"/>
      <c r="Y669" s="64"/>
      <c r="Z669" s="64"/>
    </row>
    <row r="670" spans="1:26" ht="15.75" customHeight="1">
      <c r="A670" s="57" t="s">
        <v>47</v>
      </c>
      <c r="B670" s="58" t="str">
        <f>IF(ISERROR(VLOOKUP(Salidas!$A670,Inventario!$A$2:$M$21,2,FALSE)),"",VLOOKUP(Salidas!$A670,Inventario!$A$2:$M$21,2,FALSE))</f>
        <v>Nimenrix</v>
      </c>
      <c r="C670" s="58" t="str">
        <f>IF(ISERROR(VLOOKUP(Salidas!$A670,Inventario!$A$2:$M$21,3,FALSE)),"",VLOOKUP(Salidas!$A670,Inventario!$A$2:$M$21,3,FALSE))</f>
        <v>Meningococo</v>
      </c>
      <c r="D670" s="59" t="str">
        <f>IF(ISERROR(VLOOKUP(Salidas!$A670,Inventario!$A$2:$M$21,4,FALSE)),"",VLOOKUP(Salidas!$A670,Inventario!$A$2:$M$21,4,FALSE))</f>
        <v>Cobo Medical</v>
      </c>
      <c r="E670" s="59" t="str">
        <f>IF(ISERROR(VLOOKUP(Salidas!$A670,Inventario!$A$2:$M$21,5,FALSE)),"",VLOOKUP(Salidas!$A670,Inventario!$A$2:$M$21,5,FALSE))</f>
        <v>Pfizer</v>
      </c>
      <c r="F670" s="60" t="str">
        <f>IF(ISERROR(VLOOKUP(Salidas!$A670,Inventario!$A$2:$M$21,6,FALSE)),"",VLOOKUP(Salidas!$A670,Inventario!$A$2:$M$21,6,FALSE))</f>
        <v>3904</v>
      </c>
      <c r="G670" s="274">
        <f>IF(ISERROR(VLOOKUP(Salidas!$A670,Inventario!$A$2:$M$21,7,FALSE)),,VLOOKUP(Salidas!$A670,Inventario!$A$2:$M$21,7,FALSE))</f>
        <v>1</v>
      </c>
      <c r="H670" s="275">
        <f>IF(ISERROR(VLOOKUP(Salidas!$A670,Inventario!$A$2:$M$21,8,FALSE)),,VLOOKUP(Salidas!$A670,Inventario!$A$2:$M$21,8,FALSE))</f>
        <v>427</v>
      </c>
      <c r="I670" s="275">
        <f>IF(ISERROR(VLOOKUP(Salidas!$A670,Inventario!$A$2:$M$21,9,FALSE)),,VLOOKUP(Salidas!$A670,Inventario!$A$2:$M$21,9,FALSE))</f>
        <v>427</v>
      </c>
      <c r="J670" s="269">
        <v>44728</v>
      </c>
      <c r="K670" s="62" t="s">
        <v>173</v>
      </c>
      <c r="L670" s="270">
        <f>IF(ISERROR(VLOOKUP(Salidas!$K670,Entradas!$H$1:$I$412,2,FALSE)),"",VLOOKUP(Salidas!$K670,Entradas!$H$1:$I$412,2,FALSE))</f>
        <v>45077</v>
      </c>
      <c r="M670" s="63">
        <v>1</v>
      </c>
      <c r="N670" s="276" t="s">
        <v>375</v>
      </c>
      <c r="O670" s="275">
        <f>IF(Salidas!$N670="Particular",VLOOKUP(Salidas!$A670,'PPTO Conservador'!$D$1:$L$26,8,0),IF(Salidas!$N670="Complementario",VLOOKUP(Salidas!$A670,'PPTO Conservador'!$D$1:$L$26,9,FALSE),))</f>
        <v>200000</v>
      </c>
      <c r="P670" s="275">
        <f>Salidas!$M670*Salidas!$I670</f>
        <v>427</v>
      </c>
      <c r="Q670" s="275">
        <f>Salidas!$M670*Salidas!$O670</f>
        <v>200000</v>
      </c>
      <c r="R670" s="276"/>
      <c r="S670" s="64"/>
      <c r="T670" s="64"/>
      <c r="U670" s="64"/>
      <c r="V670" s="64"/>
      <c r="W670" s="64"/>
      <c r="X670" s="64"/>
      <c r="Y670" s="64"/>
      <c r="Z670" s="64"/>
    </row>
    <row r="671" spans="1:26" ht="15.75" customHeight="1">
      <c r="A671" s="57" t="s">
        <v>93</v>
      </c>
      <c r="B671" s="58" t="str">
        <f>IF(ISERROR(VLOOKUP(Salidas!$A671,Inventario!$A$2:$M$21,2,FALSE)),"",VLOOKUP(Salidas!$A671,Inventario!$A$2:$M$21,2,FALSE))</f>
        <v>Vaxigrip</v>
      </c>
      <c r="C671" s="58" t="str">
        <f>IF(ISERROR(VLOOKUP(Salidas!$A671,Inventario!$A$2:$M$21,3,FALSE)),"",VLOOKUP(Salidas!$A671,Inventario!$A$2:$M$21,3,FALSE))</f>
        <v>Influenza</v>
      </c>
      <c r="D671" s="59" t="str">
        <f>IF(ISERROR(VLOOKUP(Salidas!$A671,Inventario!$A$2:$M$21,4,FALSE)),"",VLOOKUP(Salidas!$A671,Inventario!$A$2:$M$21,4,FALSE))</f>
        <v>IPS FARALLONES</v>
      </c>
      <c r="E671" s="59" t="str">
        <f>IF(ISERROR(VLOOKUP(Salidas!$A671,Inventario!$A$2:$M$21,5,FALSE)),"",VLOOKUP(Salidas!$A671,Inventario!$A$2:$M$21,5,FALSE))</f>
        <v>Sanofi</v>
      </c>
      <c r="F671" s="60" t="str">
        <f>IF(ISERROR(VLOOKUP(Salidas!$A671,Inventario!$A$2:$M$21,6,FALSE)),"",VLOOKUP(Salidas!$A671,Inventario!$A$2:$M$21,6,FALSE))</f>
        <v>2603</v>
      </c>
      <c r="G671" s="274">
        <f>IF(ISERROR(VLOOKUP(Salidas!$A671,Inventario!$A$2:$M$21,7,FALSE)),,VLOOKUP(Salidas!$A671,Inventario!$A$2:$M$21,7,FALSE))</f>
        <v>1</v>
      </c>
      <c r="H671" s="275">
        <f>IF(ISERROR(VLOOKUP(Salidas!$A671,Inventario!$A$2:$M$21,8,FALSE)),,VLOOKUP(Salidas!$A671,Inventario!$A$2:$M$21,8,FALSE))</f>
        <v>31</v>
      </c>
      <c r="I671" s="275">
        <f>IF(ISERROR(VLOOKUP(Salidas!$A671,Inventario!$A$2:$M$21,9,FALSE)),,VLOOKUP(Salidas!$A671,Inventario!$A$2:$M$21,9,FALSE))</f>
        <v>31</v>
      </c>
      <c r="J671" s="269">
        <v>44728</v>
      </c>
      <c r="K671" s="62" t="s">
        <v>202</v>
      </c>
      <c r="L671" s="270">
        <f>IF(ISERROR(VLOOKUP(Salidas!$K671,Entradas!$H$1:$I$412,2,FALSE)),"",VLOOKUP(Salidas!$K671,Entradas!$H$1:$I$412,2,FALSE))</f>
        <v>44926</v>
      </c>
      <c r="M671" s="63">
        <v>1</v>
      </c>
      <c r="N671" s="276" t="s">
        <v>375</v>
      </c>
      <c r="O671" s="275">
        <f>IF(Salidas!$N671="Particular",VLOOKUP(Salidas!$A671,'PPTO Conservador'!$D$1:$L$26,8,0),IF(Salidas!$N671="Complementario",VLOOKUP(Salidas!$A671,'PPTO Conservador'!$D$1:$L$26,9,FALSE),))</f>
        <v>65000</v>
      </c>
      <c r="P671" s="275">
        <f>Salidas!$M671*Salidas!$I671</f>
        <v>31</v>
      </c>
      <c r="Q671" s="275">
        <f>Salidas!$M671*Salidas!$O671</f>
        <v>65000</v>
      </c>
      <c r="R671" s="276"/>
      <c r="S671" s="64"/>
      <c r="T671" s="64"/>
      <c r="U671" s="64"/>
      <c r="V671" s="64"/>
      <c r="W671" s="64"/>
      <c r="X671" s="64"/>
      <c r="Y671" s="64"/>
      <c r="Z671" s="64"/>
    </row>
    <row r="672" spans="1:26" ht="15.75" customHeight="1">
      <c r="A672" s="57" t="s">
        <v>85</v>
      </c>
      <c r="B672" s="58" t="str">
        <f>IF(ISERROR(VLOOKUP(Salidas!$A672,Inventario!$A$2:$M$21,2,FALSE)),"",VLOOKUP(Salidas!$A672,Inventario!$A$2:$M$21,2,FALSE))</f>
        <v xml:space="preserve">Avaxim 80 </v>
      </c>
      <c r="C672" s="58" t="str">
        <f>IF(ISERROR(VLOOKUP(Salidas!$A672,Inventario!$A$2:$M$21,3,FALSE)),"",VLOOKUP(Salidas!$A672,Inventario!$A$2:$M$21,3,FALSE))</f>
        <v>Hepatitis A niño</v>
      </c>
      <c r="D672" s="59" t="str">
        <f>IF(ISERROR(VLOOKUP(Salidas!$A672,Inventario!$A$2:$M$21,4,FALSE)),"",VLOOKUP(Salidas!$A672,Inventario!$A$2:$M$21,4,FALSE))</f>
        <v>IPS FARALLONES</v>
      </c>
      <c r="E672" s="59" t="str">
        <f>IF(ISERROR(VLOOKUP(Salidas!$A672,Inventario!$A$2:$M$21,5,FALSE)),"",VLOOKUP(Salidas!$A672,Inventario!$A$2:$M$21,5,FALSE))</f>
        <v>Sanofi</v>
      </c>
      <c r="F672" s="60" t="str">
        <f>IF(ISERROR(VLOOKUP(Salidas!$A672,Inventario!$A$2:$M$21,6,FALSE)),"",VLOOKUP(Salidas!$A672,Inventario!$A$2:$M$21,6,FALSE))</f>
        <v>2500</v>
      </c>
      <c r="G672" s="274">
        <f>IF(ISERROR(VLOOKUP(Salidas!$A672,Inventario!$A$2:$M$21,7,FALSE)),,VLOOKUP(Salidas!$A672,Inventario!$A$2:$M$21,7,FALSE))</f>
        <v>1</v>
      </c>
      <c r="H672" s="275">
        <f>IF(ISERROR(VLOOKUP(Salidas!$A672,Inventario!$A$2:$M$21,8,FALSE)),,VLOOKUP(Salidas!$A672,Inventario!$A$2:$M$21,8,FALSE))</f>
        <v>153</v>
      </c>
      <c r="I672" s="275">
        <f>IF(ISERROR(VLOOKUP(Salidas!$A672,Inventario!$A$2:$M$21,9,FALSE)),,VLOOKUP(Salidas!$A672,Inventario!$A$2:$M$21,9,FALSE))</f>
        <v>153</v>
      </c>
      <c r="J672" s="269">
        <v>44728</v>
      </c>
      <c r="K672" s="62" t="s">
        <v>183</v>
      </c>
      <c r="L672" s="270">
        <f>IF(ISERROR(VLOOKUP(Salidas!$K672,Entradas!$H$1:$I$412,2,FALSE)),"",VLOOKUP(Salidas!$K672,Entradas!$H$1:$I$412,2,FALSE))</f>
        <v>44957</v>
      </c>
      <c r="M672" s="63">
        <v>1</v>
      </c>
      <c r="N672" s="276" t="s">
        <v>1928</v>
      </c>
      <c r="O672" s="275">
        <f>IF(Salidas!$N672="Particular",VLOOKUP(Salidas!$A672,'PPTO Conservador'!$D$1:$L$26,8,0),IF(Salidas!$N672="Complementario",VLOOKUP(Salidas!$A672,'PPTO Conservador'!$D$1:$L$26,9,FALSE),))</f>
        <v>130000</v>
      </c>
      <c r="P672" s="275">
        <f>Salidas!$M672*Salidas!$I672</f>
        <v>153</v>
      </c>
      <c r="Q672" s="275">
        <f>Salidas!$M672*Salidas!$O672</f>
        <v>130000</v>
      </c>
      <c r="R672" s="276"/>
      <c r="S672" s="64"/>
      <c r="T672" s="64"/>
      <c r="U672" s="64"/>
      <c r="V672" s="64"/>
      <c r="W672" s="64"/>
      <c r="X672" s="64"/>
      <c r="Y672" s="64"/>
      <c r="Z672" s="64"/>
    </row>
    <row r="673" spans="1:26" ht="15.75" customHeight="1">
      <c r="A673" s="57" t="s">
        <v>58</v>
      </c>
      <c r="B673" s="58" t="str">
        <f>IF(ISERROR(VLOOKUP(Salidas!$A673,Inventario!$A$2:$M$21,2,FALSE)),"",VLOOKUP(Salidas!$A673,Inventario!$A$2:$M$21,2,FALSE))</f>
        <v>Proquad</v>
      </c>
      <c r="C673" s="58" t="str">
        <f>IF(ISERROR(VLOOKUP(Salidas!$A673,Inventario!$A$2:$M$21,3,FALSE)),"",VLOOKUP(Salidas!$A673,Inventario!$A$2:$M$21,3,FALSE))</f>
        <v>Sarampion + Rubeola + parotiditis + varicela</v>
      </c>
      <c r="D673" s="59" t="str">
        <f>IF(ISERROR(VLOOKUP(Salidas!$A673,Inventario!$A$2:$M$21,4,FALSE)),"",VLOOKUP(Salidas!$A673,Inventario!$A$2:$M$21,4,FALSE))</f>
        <v>IPS FARALLONES</v>
      </c>
      <c r="E673" s="59" t="str">
        <f>IF(ISERROR(VLOOKUP(Salidas!$A673,Inventario!$A$2:$M$21,5,FALSE)),"",VLOOKUP(Salidas!$A673,Inventario!$A$2:$M$21,5,FALSE))</f>
        <v>Merck</v>
      </c>
      <c r="F673" s="60" t="str">
        <f>IF(ISERROR(VLOOKUP(Salidas!$A673,Inventario!$A$2:$M$21,6,FALSE)),"",VLOOKUP(Salidas!$A673,Inventario!$A$2:$M$21,6,FALSE))</f>
        <v>4200</v>
      </c>
      <c r="G673" s="274">
        <f>IF(ISERROR(VLOOKUP(Salidas!$A673,Inventario!$A$2:$M$21,7,FALSE)),,VLOOKUP(Salidas!$A673,Inventario!$A$2:$M$21,7,FALSE))</f>
        <v>1</v>
      </c>
      <c r="H673" s="275">
        <f>IF(ISERROR(VLOOKUP(Salidas!$A673,Inventario!$A$2:$M$21,8,FALSE)),,VLOOKUP(Salidas!$A673,Inventario!$A$2:$M$21,8,FALSE))</f>
        <v>76</v>
      </c>
      <c r="I673" s="275">
        <f>IF(ISERROR(VLOOKUP(Salidas!$A673,Inventario!$A$2:$M$21,9,FALSE)),,VLOOKUP(Salidas!$A673,Inventario!$A$2:$M$21,9,FALSE))</f>
        <v>76</v>
      </c>
      <c r="J673" s="269">
        <v>44728</v>
      </c>
      <c r="K673" s="62" t="s">
        <v>190</v>
      </c>
      <c r="L673" s="270">
        <f>IF(ISERROR(VLOOKUP(Salidas!$K673,Entradas!$H$1:$I$412,2,FALSE)),"",VLOOKUP(Salidas!$K673,Entradas!$H$1:$I$412,2,FALSE))</f>
        <v>44957</v>
      </c>
      <c r="M673" s="63">
        <v>1</v>
      </c>
      <c r="N673" s="276" t="s">
        <v>1928</v>
      </c>
      <c r="O673" s="275">
        <f>IF(Salidas!$N673="Particular",VLOOKUP(Salidas!$A673,'PPTO Conservador'!$D$1:$L$26,8,0),IF(Salidas!$N673="Complementario",VLOOKUP(Salidas!$A673,'PPTO Conservador'!$D$1:$L$26,9,FALSE),))</f>
        <v>240000</v>
      </c>
      <c r="P673" s="275">
        <f>Salidas!$M673*Salidas!$I673</f>
        <v>76</v>
      </c>
      <c r="Q673" s="275">
        <f>Salidas!$M673*Salidas!$O673</f>
        <v>240000</v>
      </c>
      <c r="R673" s="276"/>
      <c r="S673" s="64"/>
      <c r="T673" s="64"/>
      <c r="U673" s="64"/>
      <c r="V673" s="64"/>
      <c r="W673" s="64"/>
      <c r="X673" s="64"/>
      <c r="Y673" s="64"/>
      <c r="Z673" s="64"/>
    </row>
    <row r="674" spans="1:26" ht="15.75" customHeight="1">
      <c r="A674" s="57" t="s">
        <v>93</v>
      </c>
      <c r="B674" s="58" t="str">
        <f>IF(ISERROR(VLOOKUP(Salidas!$A674,Inventario!$A$2:$M$21,2,FALSE)),"",VLOOKUP(Salidas!$A674,Inventario!$A$2:$M$21,2,FALSE))</f>
        <v>Vaxigrip</v>
      </c>
      <c r="C674" s="58" t="str">
        <f>IF(ISERROR(VLOOKUP(Salidas!$A674,Inventario!$A$2:$M$21,3,FALSE)),"",VLOOKUP(Salidas!$A674,Inventario!$A$2:$M$21,3,FALSE))</f>
        <v>Influenza</v>
      </c>
      <c r="D674" s="59" t="str">
        <f>IF(ISERROR(VLOOKUP(Salidas!$A674,Inventario!$A$2:$M$21,4,FALSE)),"",VLOOKUP(Salidas!$A674,Inventario!$A$2:$M$21,4,FALSE))</f>
        <v>IPS FARALLONES</v>
      </c>
      <c r="E674" s="59" t="str">
        <f>IF(ISERROR(VLOOKUP(Salidas!$A674,Inventario!$A$2:$M$21,5,FALSE)),"",VLOOKUP(Salidas!$A674,Inventario!$A$2:$M$21,5,FALSE))</f>
        <v>Sanofi</v>
      </c>
      <c r="F674" s="60" t="str">
        <f>IF(ISERROR(VLOOKUP(Salidas!$A674,Inventario!$A$2:$M$21,6,FALSE)),"",VLOOKUP(Salidas!$A674,Inventario!$A$2:$M$21,6,FALSE))</f>
        <v>2603</v>
      </c>
      <c r="G674" s="274">
        <f>IF(ISERROR(VLOOKUP(Salidas!$A674,Inventario!$A$2:$M$21,7,FALSE)),,VLOOKUP(Salidas!$A674,Inventario!$A$2:$M$21,7,FALSE))</f>
        <v>1</v>
      </c>
      <c r="H674" s="275">
        <f>IF(ISERROR(VLOOKUP(Salidas!$A674,Inventario!$A$2:$M$21,8,FALSE)),,VLOOKUP(Salidas!$A674,Inventario!$A$2:$M$21,8,FALSE))</f>
        <v>31</v>
      </c>
      <c r="I674" s="275">
        <f>IF(ISERROR(VLOOKUP(Salidas!$A674,Inventario!$A$2:$M$21,9,FALSE)),,VLOOKUP(Salidas!$A674,Inventario!$A$2:$M$21,9,FALSE))</f>
        <v>31</v>
      </c>
      <c r="J674" s="269">
        <v>44728</v>
      </c>
      <c r="K674" s="62" t="s">
        <v>202</v>
      </c>
      <c r="L674" s="270">
        <f>IF(ISERROR(VLOOKUP(Salidas!$K674,Entradas!$H$1:$I$412,2,FALSE)),"",VLOOKUP(Salidas!$K674,Entradas!$H$1:$I$412,2,FALSE))</f>
        <v>44926</v>
      </c>
      <c r="M674" s="63">
        <v>1</v>
      </c>
      <c r="N674" s="276" t="s">
        <v>1928</v>
      </c>
      <c r="O674" s="275">
        <f>IF(Salidas!$N674="Particular",VLOOKUP(Salidas!$A674,'PPTO Conservador'!$D$1:$L$26,8,0),IF(Salidas!$N674="Complementario",VLOOKUP(Salidas!$A674,'PPTO Conservador'!$D$1:$L$26,9,FALSE),))</f>
        <v>60000</v>
      </c>
      <c r="P674" s="275">
        <f>Salidas!$M674*Salidas!$I674</f>
        <v>31</v>
      </c>
      <c r="Q674" s="275">
        <f>Salidas!$M674*Salidas!$O674</f>
        <v>60000</v>
      </c>
      <c r="R674" s="276"/>
      <c r="S674" s="64"/>
      <c r="T674" s="64"/>
      <c r="U674" s="64"/>
      <c r="V674" s="64"/>
      <c r="W674" s="64"/>
      <c r="X674" s="64"/>
      <c r="Y674" s="64"/>
      <c r="Z674" s="64"/>
    </row>
    <row r="675" spans="1:26" ht="15.75" customHeight="1">
      <c r="A675" s="57" t="s">
        <v>47</v>
      </c>
      <c r="B675" s="58" t="str">
        <f>IF(ISERROR(VLOOKUP(Salidas!$A675,Inventario!$A$2:$M$21,2,FALSE)),"",VLOOKUP(Salidas!$A675,Inventario!$A$2:$M$21,2,FALSE))</f>
        <v>Nimenrix</v>
      </c>
      <c r="C675" s="58" t="str">
        <f>IF(ISERROR(VLOOKUP(Salidas!$A675,Inventario!$A$2:$M$21,3,FALSE)),"",VLOOKUP(Salidas!$A675,Inventario!$A$2:$M$21,3,FALSE))</f>
        <v>Meningococo</v>
      </c>
      <c r="D675" s="59" t="str">
        <f>IF(ISERROR(VLOOKUP(Salidas!$A675,Inventario!$A$2:$M$21,4,FALSE)),"",VLOOKUP(Salidas!$A675,Inventario!$A$2:$M$21,4,FALSE))</f>
        <v>Cobo Medical</v>
      </c>
      <c r="E675" s="59" t="str">
        <f>IF(ISERROR(VLOOKUP(Salidas!$A675,Inventario!$A$2:$M$21,5,FALSE)),"",VLOOKUP(Salidas!$A675,Inventario!$A$2:$M$21,5,FALSE))</f>
        <v>Pfizer</v>
      </c>
      <c r="F675" s="60" t="str">
        <f>IF(ISERROR(VLOOKUP(Salidas!$A675,Inventario!$A$2:$M$21,6,FALSE)),"",VLOOKUP(Salidas!$A675,Inventario!$A$2:$M$21,6,FALSE))</f>
        <v>3904</v>
      </c>
      <c r="G675" s="274">
        <f>IF(ISERROR(VLOOKUP(Salidas!$A675,Inventario!$A$2:$M$21,7,FALSE)),,VLOOKUP(Salidas!$A675,Inventario!$A$2:$M$21,7,FALSE))</f>
        <v>1</v>
      </c>
      <c r="H675" s="275">
        <f>IF(ISERROR(VLOOKUP(Salidas!$A675,Inventario!$A$2:$M$21,8,FALSE)),,VLOOKUP(Salidas!$A675,Inventario!$A$2:$M$21,8,FALSE))</f>
        <v>427</v>
      </c>
      <c r="I675" s="275">
        <f>IF(ISERROR(VLOOKUP(Salidas!$A675,Inventario!$A$2:$M$21,9,FALSE)),,VLOOKUP(Salidas!$A675,Inventario!$A$2:$M$21,9,FALSE))</f>
        <v>427</v>
      </c>
      <c r="J675" s="269">
        <v>44729</v>
      </c>
      <c r="K675" s="62" t="s">
        <v>173</v>
      </c>
      <c r="L675" s="270">
        <f>IF(ISERROR(VLOOKUP(Salidas!$K675,Entradas!$H$1:$I$412,2,FALSE)),"",VLOOKUP(Salidas!$K675,Entradas!$H$1:$I$412,2,FALSE))</f>
        <v>45077</v>
      </c>
      <c r="M675" s="63">
        <v>1</v>
      </c>
      <c r="N675" s="276" t="s">
        <v>1928</v>
      </c>
      <c r="O675" s="275">
        <f>IF(Salidas!$N675="Particular",VLOOKUP(Salidas!$A675,'PPTO Conservador'!$D$1:$L$26,8,0),IF(Salidas!$N675="Complementario",VLOOKUP(Salidas!$A675,'PPTO Conservador'!$D$1:$L$26,9,FALSE),))</f>
        <v>170000</v>
      </c>
      <c r="P675" s="275">
        <f>Salidas!$M675*Salidas!$I675</f>
        <v>427</v>
      </c>
      <c r="Q675" s="275">
        <f>Salidas!$M675*Salidas!$O675</f>
        <v>170000</v>
      </c>
      <c r="R675" s="276"/>
      <c r="S675" s="64"/>
      <c r="T675" s="64"/>
      <c r="U675" s="64"/>
      <c r="V675" s="64"/>
      <c r="W675" s="64"/>
      <c r="X675" s="64"/>
      <c r="Y675" s="64"/>
      <c r="Z675" s="64"/>
    </row>
    <row r="676" spans="1:26" ht="15.75" customHeight="1">
      <c r="A676" s="57" t="s">
        <v>47</v>
      </c>
      <c r="B676" s="58" t="str">
        <f>IF(ISERROR(VLOOKUP(Salidas!$A676,Inventario!$A$2:$M$21,2,FALSE)),"",VLOOKUP(Salidas!$A676,Inventario!$A$2:$M$21,2,FALSE))</f>
        <v>Nimenrix</v>
      </c>
      <c r="C676" s="58" t="str">
        <f>IF(ISERROR(VLOOKUP(Salidas!$A676,Inventario!$A$2:$M$21,3,FALSE)),"",VLOOKUP(Salidas!$A676,Inventario!$A$2:$M$21,3,FALSE))</f>
        <v>Meningococo</v>
      </c>
      <c r="D676" s="59" t="str">
        <f>IF(ISERROR(VLOOKUP(Salidas!$A676,Inventario!$A$2:$M$21,4,FALSE)),"",VLOOKUP(Salidas!$A676,Inventario!$A$2:$M$21,4,FALSE))</f>
        <v>Cobo Medical</v>
      </c>
      <c r="E676" s="59" t="str">
        <f>IF(ISERROR(VLOOKUP(Salidas!$A676,Inventario!$A$2:$M$21,5,FALSE)),"",VLOOKUP(Salidas!$A676,Inventario!$A$2:$M$21,5,FALSE))</f>
        <v>Pfizer</v>
      </c>
      <c r="F676" s="60" t="str">
        <f>IF(ISERROR(VLOOKUP(Salidas!$A676,Inventario!$A$2:$M$21,6,FALSE)),"",VLOOKUP(Salidas!$A676,Inventario!$A$2:$M$21,6,FALSE))</f>
        <v>3904</v>
      </c>
      <c r="G676" s="274">
        <f>IF(ISERROR(VLOOKUP(Salidas!$A676,Inventario!$A$2:$M$21,7,FALSE)),,VLOOKUP(Salidas!$A676,Inventario!$A$2:$M$21,7,FALSE))</f>
        <v>1</v>
      </c>
      <c r="H676" s="275">
        <f>IF(ISERROR(VLOOKUP(Salidas!$A676,Inventario!$A$2:$M$21,8,FALSE)),,VLOOKUP(Salidas!$A676,Inventario!$A$2:$M$21,8,FALSE))</f>
        <v>427</v>
      </c>
      <c r="I676" s="275">
        <f>IF(ISERROR(VLOOKUP(Salidas!$A676,Inventario!$A$2:$M$21,9,FALSE)),,VLOOKUP(Salidas!$A676,Inventario!$A$2:$M$21,9,FALSE))</f>
        <v>427</v>
      </c>
      <c r="J676" s="269">
        <v>44730</v>
      </c>
      <c r="K676" s="62" t="s">
        <v>173</v>
      </c>
      <c r="L676" s="270">
        <f>IF(ISERROR(VLOOKUP(Salidas!$K676,Entradas!$H$1:$I$412,2,FALSE)),"",VLOOKUP(Salidas!$K676,Entradas!$H$1:$I$412,2,FALSE))</f>
        <v>45077</v>
      </c>
      <c r="M676" s="63">
        <v>1</v>
      </c>
      <c r="N676" s="276" t="s">
        <v>1928</v>
      </c>
      <c r="O676" s="275">
        <f>IF(Salidas!$N676="Particular",VLOOKUP(Salidas!$A676,'PPTO Conservador'!$D$1:$L$26,8,0),IF(Salidas!$N676="Complementario",VLOOKUP(Salidas!$A676,'PPTO Conservador'!$D$1:$L$26,9,FALSE),))</f>
        <v>170000</v>
      </c>
      <c r="P676" s="275">
        <f>Salidas!$M676*Salidas!$I676</f>
        <v>427</v>
      </c>
      <c r="Q676" s="275">
        <f>Salidas!$M676*Salidas!$O676</f>
        <v>170000</v>
      </c>
      <c r="R676" s="276"/>
      <c r="S676" s="64"/>
      <c r="T676" s="64"/>
      <c r="U676" s="64"/>
      <c r="V676" s="64"/>
      <c r="W676" s="64"/>
      <c r="X676" s="64"/>
      <c r="Y676" s="64"/>
      <c r="Z676" s="64"/>
    </row>
    <row r="677" spans="1:26" ht="15.75" customHeight="1">
      <c r="A677" s="57" t="s">
        <v>93</v>
      </c>
      <c r="B677" s="58" t="str">
        <f>IF(ISERROR(VLOOKUP(Salidas!$A677,Inventario!$A$2:$M$21,2,FALSE)),"",VLOOKUP(Salidas!$A677,Inventario!$A$2:$M$21,2,FALSE))</f>
        <v>Vaxigrip</v>
      </c>
      <c r="C677" s="58" t="str">
        <f>IF(ISERROR(VLOOKUP(Salidas!$A677,Inventario!$A$2:$M$21,3,FALSE)),"",VLOOKUP(Salidas!$A677,Inventario!$A$2:$M$21,3,FALSE))</f>
        <v>Influenza</v>
      </c>
      <c r="D677" s="59" t="str">
        <f>IF(ISERROR(VLOOKUP(Salidas!$A677,Inventario!$A$2:$M$21,4,FALSE)),"",VLOOKUP(Salidas!$A677,Inventario!$A$2:$M$21,4,FALSE))</f>
        <v>IPS FARALLONES</v>
      </c>
      <c r="E677" s="59" t="str">
        <f>IF(ISERROR(VLOOKUP(Salidas!$A677,Inventario!$A$2:$M$21,5,FALSE)),"",VLOOKUP(Salidas!$A677,Inventario!$A$2:$M$21,5,FALSE))</f>
        <v>Sanofi</v>
      </c>
      <c r="F677" s="60" t="str">
        <f>IF(ISERROR(VLOOKUP(Salidas!$A677,Inventario!$A$2:$M$21,6,FALSE)),"",VLOOKUP(Salidas!$A677,Inventario!$A$2:$M$21,6,FALSE))</f>
        <v>2603</v>
      </c>
      <c r="G677" s="274">
        <f>IF(ISERROR(VLOOKUP(Salidas!$A677,Inventario!$A$2:$M$21,7,FALSE)),,VLOOKUP(Salidas!$A677,Inventario!$A$2:$M$21,7,FALSE))</f>
        <v>1</v>
      </c>
      <c r="H677" s="275">
        <f>IF(ISERROR(VLOOKUP(Salidas!$A677,Inventario!$A$2:$M$21,8,FALSE)),,VLOOKUP(Salidas!$A677,Inventario!$A$2:$M$21,8,FALSE))</f>
        <v>31</v>
      </c>
      <c r="I677" s="275">
        <f>IF(ISERROR(VLOOKUP(Salidas!$A677,Inventario!$A$2:$M$21,9,FALSE)),,VLOOKUP(Salidas!$A677,Inventario!$A$2:$M$21,9,FALSE))</f>
        <v>31</v>
      </c>
      <c r="J677" s="269">
        <v>44730</v>
      </c>
      <c r="K677" s="62" t="s">
        <v>202</v>
      </c>
      <c r="L677" s="270">
        <f>IF(ISERROR(VLOOKUP(Salidas!$K677,Entradas!$H$1:$I$412,2,FALSE)),"",VLOOKUP(Salidas!$K677,Entradas!$H$1:$I$412,2,FALSE))</f>
        <v>44926</v>
      </c>
      <c r="M677" s="63">
        <v>1</v>
      </c>
      <c r="N677" s="276" t="s">
        <v>375</v>
      </c>
      <c r="O677" s="275">
        <f>IF(Salidas!$N677="Particular",VLOOKUP(Salidas!$A677,'PPTO Conservador'!$D$1:$L$26,8,0),IF(Salidas!$N677="Complementario",VLOOKUP(Salidas!$A677,'PPTO Conservador'!$D$1:$L$26,9,FALSE),))</f>
        <v>65000</v>
      </c>
      <c r="P677" s="275">
        <f>Salidas!$M677*Salidas!$I677</f>
        <v>31</v>
      </c>
      <c r="Q677" s="275">
        <f>Salidas!$M677*Salidas!$O677</f>
        <v>65000</v>
      </c>
      <c r="R677" s="276"/>
      <c r="S677" s="64"/>
      <c r="T677" s="64"/>
      <c r="U677" s="64"/>
      <c r="V677" s="64"/>
      <c r="W677" s="64"/>
      <c r="X677" s="64"/>
      <c r="Y677" s="64"/>
      <c r="Z677" s="64"/>
    </row>
    <row r="678" spans="1:26" ht="15.75" customHeight="1">
      <c r="A678" s="57" t="s">
        <v>93</v>
      </c>
      <c r="B678" s="58" t="str">
        <f>IF(ISERROR(VLOOKUP(Salidas!$A678,Inventario!$A$2:$M$21,2,FALSE)),"",VLOOKUP(Salidas!$A678,Inventario!$A$2:$M$21,2,FALSE))</f>
        <v>Vaxigrip</v>
      </c>
      <c r="C678" s="58" t="str">
        <f>IF(ISERROR(VLOOKUP(Salidas!$A678,Inventario!$A$2:$M$21,3,FALSE)),"",VLOOKUP(Salidas!$A678,Inventario!$A$2:$M$21,3,FALSE))</f>
        <v>Influenza</v>
      </c>
      <c r="D678" s="59" t="str">
        <f>IF(ISERROR(VLOOKUP(Salidas!$A678,Inventario!$A$2:$M$21,4,FALSE)),"",VLOOKUP(Salidas!$A678,Inventario!$A$2:$M$21,4,FALSE))</f>
        <v>IPS FARALLONES</v>
      </c>
      <c r="E678" s="59" t="str">
        <f>IF(ISERROR(VLOOKUP(Salidas!$A678,Inventario!$A$2:$M$21,5,FALSE)),"",VLOOKUP(Salidas!$A678,Inventario!$A$2:$M$21,5,FALSE))</f>
        <v>Sanofi</v>
      </c>
      <c r="F678" s="60" t="str">
        <f>IF(ISERROR(VLOOKUP(Salidas!$A678,Inventario!$A$2:$M$21,6,FALSE)),"",VLOOKUP(Salidas!$A678,Inventario!$A$2:$M$21,6,FALSE))</f>
        <v>2603</v>
      </c>
      <c r="G678" s="274">
        <f>IF(ISERROR(VLOOKUP(Salidas!$A678,Inventario!$A$2:$M$21,7,FALSE)),,VLOOKUP(Salidas!$A678,Inventario!$A$2:$M$21,7,FALSE))</f>
        <v>1</v>
      </c>
      <c r="H678" s="275">
        <f>IF(ISERROR(VLOOKUP(Salidas!$A678,Inventario!$A$2:$M$21,8,FALSE)),,VLOOKUP(Salidas!$A678,Inventario!$A$2:$M$21,8,FALSE))</f>
        <v>31</v>
      </c>
      <c r="I678" s="275">
        <f>IF(ISERROR(VLOOKUP(Salidas!$A678,Inventario!$A$2:$M$21,9,FALSE)),,VLOOKUP(Salidas!$A678,Inventario!$A$2:$M$21,9,FALSE))</f>
        <v>31</v>
      </c>
      <c r="J678" s="269">
        <v>44730</v>
      </c>
      <c r="K678" s="62" t="s">
        <v>202</v>
      </c>
      <c r="L678" s="270">
        <f>IF(ISERROR(VLOOKUP(Salidas!$K678,Entradas!$H$1:$I$412,2,FALSE)),"",VLOOKUP(Salidas!$K678,Entradas!$H$1:$I$412,2,FALSE))</f>
        <v>44926</v>
      </c>
      <c r="M678" s="63">
        <v>1</v>
      </c>
      <c r="N678" s="276" t="s">
        <v>375</v>
      </c>
      <c r="O678" s="275">
        <f>IF(Salidas!$N678="Particular",VLOOKUP(Salidas!$A678,'PPTO Conservador'!$D$1:$L$26,8,0),IF(Salidas!$N678="Complementario",VLOOKUP(Salidas!$A678,'PPTO Conservador'!$D$1:$L$26,9,FALSE),))</f>
        <v>65000</v>
      </c>
      <c r="P678" s="275">
        <f>Salidas!$M678*Salidas!$I678</f>
        <v>31</v>
      </c>
      <c r="Q678" s="275">
        <f>Salidas!$M678*Salidas!$O678</f>
        <v>65000</v>
      </c>
      <c r="R678" s="276"/>
      <c r="S678" s="64"/>
      <c r="T678" s="64"/>
      <c r="U678" s="64"/>
      <c r="V678" s="64"/>
      <c r="W678" s="64"/>
      <c r="X678" s="64"/>
      <c r="Y678" s="64"/>
      <c r="Z678" s="64"/>
    </row>
    <row r="679" spans="1:26" ht="15.75" customHeight="1">
      <c r="A679" s="57" t="s">
        <v>93</v>
      </c>
      <c r="B679" s="58" t="str">
        <f>IF(ISERROR(VLOOKUP(Salidas!$A679,Inventario!$A$2:$M$21,2,FALSE)),"",VLOOKUP(Salidas!$A679,Inventario!$A$2:$M$21,2,FALSE))</f>
        <v>Vaxigrip</v>
      </c>
      <c r="C679" s="58" t="str">
        <f>IF(ISERROR(VLOOKUP(Salidas!$A679,Inventario!$A$2:$M$21,3,FALSE)),"",VLOOKUP(Salidas!$A679,Inventario!$A$2:$M$21,3,FALSE))</f>
        <v>Influenza</v>
      </c>
      <c r="D679" s="59" t="str">
        <f>IF(ISERROR(VLOOKUP(Salidas!$A679,Inventario!$A$2:$M$21,4,FALSE)),"",VLOOKUP(Salidas!$A679,Inventario!$A$2:$M$21,4,FALSE))</f>
        <v>IPS FARALLONES</v>
      </c>
      <c r="E679" s="59" t="str">
        <f>IF(ISERROR(VLOOKUP(Salidas!$A679,Inventario!$A$2:$M$21,5,FALSE)),"",VLOOKUP(Salidas!$A679,Inventario!$A$2:$M$21,5,FALSE))</f>
        <v>Sanofi</v>
      </c>
      <c r="F679" s="60" t="str">
        <f>IF(ISERROR(VLOOKUP(Salidas!$A679,Inventario!$A$2:$M$21,6,FALSE)),"",VLOOKUP(Salidas!$A679,Inventario!$A$2:$M$21,6,FALSE))</f>
        <v>2603</v>
      </c>
      <c r="G679" s="274">
        <f>IF(ISERROR(VLOOKUP(Salidas!$A679,Inventario!$A$2:$M$21,7,FALSE)),,VLOOKUP(Salidas!$A679,Inventario!$A$2:$M$21,7,FALSE))</f>
        <v>1</v>
      </c>
      <c r="H679" s="275">
        <f>IF(ISERROR(VLOOKUP(Salidas!$A679,Inventario!$A$2:$M$21,8,FALSE)),,VLOOKUP(Salidas!$A679,Inventario!$A$2:$M$21,8,FALSE))</f>
        <v>31</v>
      </c>
      <c r="I679" s="275">
        <f>IF(ISERROR(VLOOKUP(Salidas!$A679,Inventario!$A$2:$M$21,9,FALSE)),,VLOOKUP(Salidas!$A679,Inventario!$A$2:$M$21,9,FALSE))</f>
        <v>31</v>
      </c>
      <c r="J679" s="269">
        <v>44730</v>
      </c>
      <c r="K679" s="62" t="s">
        <v>202</v>
      </c>
      <c r="L679" s="270">
        <f>IF(ISERROR(VLOOKUP(Salidas!$K679,Entradas!$H$1:$I$412,2,FALSE)),"",VLOOKUP(Salidas!$K679,Entradas!$H$1:$I$412,2,FALSE))</f>
        <v>44926</v>
      </c>
      <c r="M679" s="63">
        <v>1</v>
      </c>
      <c r="N679" s="276" t="s">
        <v>375</v>
      </c>
      <c r="O679" s="275">
        <f>IF(Salidas!$N679="Particular",VLOOKUP(Salidas!$A679,'PPTO Conservador'!$D$1:$L$26,8,0),IF(Salidas!$N679="Complementario",VLOOKUP(Salidas!$A679,'PPTO Conservador'!$D$1:$L$26,9,FALSE),))</f>
        <v>65000</v>
      </c>
      <c r="P679" s="275">
        <f>Salidas!$M679*Salidas!$I679</f>
        <v>31</v>
      </c>
      <c r="Q679" s="275">
        <f>Salidas!$M679*Salidas!$O679</f>
        <v>65000</v>
      </c>
      <c r="R679" s="276"/>
      <c r="S679" s="64"/>
      <c r="T679" s="64"/>
      <c r="U679" s="64"/>
      <c r="V679" s="64"/>
      <c r="W679" s="64"/>
      <c r="X679" s="64"/>
      <c r="Y679" s="64"/>
      <c r="Z679" s="64"/>
    </row>
    <row r="680" spans="1:26" ht="15.75" customHeight="1">
      <c r="A680" s="57" t="s">
        <v>93</v>
      </c>
      <c r="B680" s="58" t="str">
        <f>IF(ISERROR(VLOOKUP(Salidas!$A680,Inventario!$A$2:$M$21,2,FALSE)),"",VLOOKUP(Salidas!$A680,Inventario!$A$2:$M$21,2,FALSE))</f>
        <v>Vaxigrip</v>
      </c>
      <c r="C680" s="58" t="str">
        <f>IF(ISERROR(VLOOKUP(Salidas!$A680,Inventario!$A$2:$M$21,3,FALSE)),"",VLOOKUP(Salidas!$A680,Inventario!$A$2:$M$21,3,FALSE))</f>
        <v>Influenza</v>
      </c>
      <c r="D680" s="59" t="str">
        <f>IF(ISERROR(VLOOKUP(Salidas!$A680,Inventario!$A$2:$M$21,4,FALSE)),"",VLOOKUP(Salidas!$A680,Inventario!$A$2:$M$21,4,FALSE))</f>
        <v>IPS FARALLONES</v>
      </c>
      <c r="E680" s="59" t="str">
        <f>IF(ISERROR(VLOOKUP(Salidas!$A680,Inventario!$A$2:$M$21,5,FALSE)),"",VLOOKUP(Salidas!$A680,Inventario!$A$2:$M$21,5,FALSE))</f>
        <v>Sanofi</v>
      </c>
      <c r="F680" s="60" t="str">
        <f>IF(ISERROR(VLOOKUP(Salidas!$A680,Inventario!$A$2:$M$21,6,FALSE)),"",VLOOKUP(Salidas!$A680,Inventario!$A$2:$M$21,6,FALSE))</f>
        <v>2603</v>
      </c>
      <c r="G680" s="274">
        <f>IF(ISERROR(VLOOKUP(Salidas!$A680,Inventario!$A$2:$M$21,7,FALSE)),,VLOOKUP(Salidas!$A680,Inventario!$A$2:$M$21,7,FALSE))</f>
        <v>1</v>
      </c>
      <c r="H680" s="275">
        <f>IF(ISERROR(VLOOKUP(Salidas!$A680,Inventario!$A$2:$M$21,8,FALSE)),,VLOOKUP(Salidas!$A680,Inventario!$A$2:$M$21,8,FALSE))</f>
        <v>31</v>
      </c>
      <c r="I680" s="275">
        <f>IF(ISERROR(VLOOKUP(Salidas!$A680,Inventario!$A$2:$M$21,9,FALSE)),,VLOOKUP(Salidas!$A680,Inventario!$A$2:$M$21,9,FALSE))</f>
        <v>31</v>
      </c>
      <c r="J680" s="269">
        <v>44730</v>
      </c>
      <c r="K680" s="62" t="s">
        <v>202</v>
      </c>
      <c r="L680" s="270">
        <f>IF(ISERROR(VLOOKUP(Salidas!$K680,Entradas!$H$1:$I$412,2,FALSE)),"",VLOOKUP(Salidas!$K680,Entradas!$H$1:$I$412,2,FALSE))</f>
        <v>44926</v>
      </c>
      <c r="M680" s="63">
        <v>1</v>
      </c>
      <c r="N680" s="276" t="s">
        <v>375</v>
      </c>
      <c r="O680" s="275">
        <f>IF(Salidas!$N680="Particular",VLOOKUP(Salidas!$A680,'PPTO Conservador'!$D$1:$L$26,8,0),IF(Salidas!$N680="Complementario",VLOOKUP(Salidas!$A680,'PPTO Conservador'!$D$1:$L$26,9,FALSE),))</f>
        <v>65000</v>
      </c>
      <c r="P680" s="275">
        <f>Salidas!$M680*Salidas!$I680</f>
        <v>31</v>
      </c>
      <c r="Q680" s="275">
        <f>Salidas!$M680*Salidas!$O680</f>
        <v>65000</v>
      </c>
      <c r="R680" s="276"/>
      <c r="S680" s="64"/>
      <c r="T680" s="64"/>
      <c r="U680" s="64"/>
      <c r="V680" s="64"/>
      <c r="W680" s="64"/>
      <c r="X680" s="64"/>
      <c r="Y680" s="64"/>
      <c r="Z680" s="64"/>
    </row>
    <row r="681" spans="1:26" ht="15.75" customHeight="1">
      <c r="A681" s="57" t="s">
        <v>93</v>
      </c>
      <c r="B681" s="58" t="str">
        <f>IF(ISERROR(VLOOKUP(Salidas!$A681,Inventario!$A$2:$M$21,2,FALSE)),"",VLOOKUP(Salidas!$A681,Inventario!$A$2:$M$21,2,FALSE))</f>
        <v>Vaxigrip</v>
      </c>
      <c r="C681" s="58" t="str">
        <f>IF(ISERROR(VLOOKUP(Salidas!$A681,Inventario!$A$2:$M$21,3,FALSE)),"",VLOOKUP(Salidas!$A681,Inventario!$A$2:$M$21,3,FALSE))</f>
        <v>Influenza</v>
      </c>
      <c r="D681" s="59" t="str">
        <f>IF(ISERROR(VLOOKUP(Salidas!$A681,Inventario!$A$2:$M$21,4,FALSE)),"",VLOOKUP(Salidas!$A681,Inventario!$A$2:$M$21,4,FALSE))</f>
        <v>IPS FARALLONES</v>
      </c>
      <c r="E681" s="59" t="str">
        <f>IF(ISERROR(VLOOKUP(Salidas!$A681,Inventario!$A$2:$M$21,5,FALSE)),"",VLOOKUP(Salidas!$A681,Inventario!$A$2:$M$21,5,FALSE))</f>
        <v>Sanofi</v>
      </c>
      <c r="F681" s="60" t="str">
        <f>IF(ISERROR(VLOOKUP(Salidas!$A681,Inventario!$A$2:$M$21,6,FALSE)),"",VLOOKUP(Salidas!$A681,Inventario!$A$2:$M$21,6,FALSE))</f>
        <v>2603</v>
      </c>
      <c r="G681" s="274">
        <f>IF(ISERROR(VLOOKUP(Salidas!$A681,Inventario!$A$2:$M$21,7,FALSE)),,VLOOKUP(Salidas!$A681,Inventario!$A$2:$M$21,7,FALSE))</f>
        <v>1</v>
      </c>
      <c r="H681" s="275">
        <f>IF(ISERROR(VLOOKUP(Salidas!$A681,Inventario!$A$2:$M$21,8,FALSE)),,VLOOKUP(Salidas!$A681,Inventario!$A$2:$M$21,8,FALSE))</f>
        <v>31</v>
      </c>
      <c r="I681" s="275">
        <f>IF(ISERROR(VLOOKUP(Salidas!$A681,Inventario!$A$2:$M$21,9,FALSE)),,VLOOKUP(Salidas!$A681,Inventario!$A$2:$M$21,9,FALSE))</f>
        <v>31</v>
      </c>
      <c r="J681" s="269">
        <v>44730</v>
      </c>
      <c r="K681" s="62" t="s">
        <v>202</v>
      </c>
      <c r="L681" s="270">
        <f>IF(ISERROR(VLOOKUP(Salidas!$K681,Entradas!$H$1:$I$412,2,FALSE)),"",VLOOKUP(Salidas!$K681,Entradas!$H$1:$I$412,2,FALSE))</f>
        <v>44926</v>
      </c>
      <c r="M681" s="63">
        <v>1</v>
      </c>
      <c r="N681" s="276" t="s">
        <v>375</v>
      </c>
      <c r="O681" s="275">
        <f>IF(Salidas!$N681="Particular",VLOOKUP(Salidas!$A681,'PPTO Conservador'!$D$1:$L$26,8,0),IF(Salidas!$N681="Complementario",VLOOKUP(Salidas!$A681,'PPTO Conservador'!$D$1:$L$26,9,FALSE),))</f>
        <v>65000</v>
      </c>
      <c r="P681" s="275">
        <f>Salidas!$M681*Salidas!$I681</f>
        <v>31</v>
      </c>
      <c r="Q681" s="275">
        <f>Salidas!$M681*Salidas!$O681</f>
        <v>65000</v>
      </c>
      <c r="R681" s="276"/>
      <c r="S681" s="64"/>
      <c r="T681" s="64"/>
      <c r="U681" s="64"/>
      <c r="V681" s="64"/>
      <c r="W681" s="64"/>
      <c r="X681" s="64"/>
      <c r="Y681" s="64"/>
      <c r="Z681" s="64"/>
    </row>
    <row r="682" spans="1:26" ht="15.75" customHeight="1">
      <c r="A682" s="57" t="s">
        <v>93</v>
      </c>
      <c r="B682" s="58" t="str">
        <f>IF(ISERROR(VLOOKUP(Salidas!$A682,Inventario!$A$2:$M$21,2,FALSE)),"",VLOOKUP(Salidas!$A682,Inventario!$A$2:$M$21,2,FALSE))</f>
        <v>Vaxigrip</v>
      </c>
      <c r="C682" s="58" t="str">
        <f>IF(ISERROR(VLOOKUP(Salidas!$A682,Inventario!$A$2:$M$21,3,FALSE)),"",VLOOKUP(Salidas!$A682,Inventario!$A$2:$M$21,3,FALSE))</f>
        <v>Influenza</v>
      </c>
      <c r="D682" s="59" t="str">
        <f>IF(ISERROR(VLOOKUP(Salidas!$A682,Inventario!$A$2:$M$21,4,FALSE)),"",VLOOKUP(Salidas!$A682,Inventario!$A$2:$M$21,4,FALSE))</f>
        <v>IPS FARALLONES</v>
      </c>
      <c r="E682" s="59" t="str">
        <f>IF(ISERROR(VLOOKUP(Salidas!$A682,Inventario!$A$2:$M$21,5,FALSE)),"",VLOOKUP(Salidas!$A682,Inventario!$A$2:$M$21,5,FALSE))</f>
        <v>Sanofi</v>
      </c>
      <c r="F682" s="60" t="str">
        <f>IF(ISERROR(VLOOKUP(Salidas!$A682,Inventario!$A$2:$M$21,6,FALSE)),"",VLOOKUP(Salidas!$A682,Inventario!$A$2:$M$21,6,FALSE))</f>
        <v>2603</v>
      </c>
      <c r="G682" s="274">
        <f>IF(ISERROR(VLOOKUP(Salidas!$A682,Inventario!$A$2:$M$21,7,FALSE)),,VLOOKUP(Salidas!$A682,Inventario!$A$2:$M$21,7,FALSE))</f>
        <v>1</v>
      </c>
      <c r="H682" s="275">
        <f>IF(ISERROR(VLOOKUP(Salidas!$A682,Inventario!$A$2:$M$21,8,FALSE)),,VLOOKUP(Salidas!$A682,Inventario!$A$2:$M$21,8,FALSE))</f>
        <v>31</v>
      </c>
      <c r="I682" s="275">
        <f>IF(ISERROR(VLOOKUP(Salidas!$A682,Inventario!$A$2:$M$21,9,FALSE)),,VLOOKUP(Salidas!$A682,Inventario!$A$2:$M$21,9,FALSE))</f>
        <v>31</v>
      </c>
      <c r="J682" s="269">
        <v>44730</v>
      </c>
      <c r="K682" s="62" t="s">
        <v>202</v>
      </c>
      <c r="L682" s="270">
        <f>IF(ISERROR(VLOOKUP(Salidas!$K682,Entradas!$H$1:$I$412,2,FALSE)),"",VLOOKUP(Salidas!$K682,Entradas!$H$1:$I$412,2,FALSE))</f>
        <v>44926</v>
      </c>
      <c r="M682" s="63">
        <v>1</v>
      </c>
      <c r="N682" s="276" t="s">
        <v>1928</v>
      </c>
      <c r="O682" s="275">
        <f>IF(Salidas!$N682="Particular",VLOOKUP(Salidas!$A682,'PPTO Conservador'!$D$1:$L$26,8,0),IF(Salidas!$N682="Complementario",VLOOKUP(Salidas!$A682,'PPTO Conservador'!$D$1:$L$26,9,FALSE),))</f>
        <v>60000</v>
      </c>
      <c r="P682" s="275">
        <f>Salidas!$M682*Salidas!$I682</f>
        <v>31</v>
      </c>
      <c r="Q682" s="275">
        <f>Salidas!$M682*Salidas!$O682</f>
        <v>60000</v>
      </c>
      <c r="R682" s="276"/>
      <c r="S682" s="64"/>
      <c r="T682" s="64"/>
      <c r="U682" s="64"/>
      <c r="V682" s="64"/>
      <c r="W682" s="64"/>
      <c r="X682" s="64"/>
      <c r="Y682" s="64"/>
      <c r="Z682" s="64"/>
    </row>
    <row r="683" spans="1:26" ht="15.75" customHeight="1">
      <c r="A683" s="57" t="s">
        <v>58</v>
      </c>
      <c r="B683" s="58" t="str">
        <f>IF(ISERROR(VLOOKUP(Salidas!$A683,Inventario!$A$2:$M$21,2,FALSE)),"",VLOOKUP(Salidas!$A683,Inventario!$A$2:$M$21,2,FALSE))</f>
        <v>Proquad</v>
      </c>
      <c r="C683" s="58" t="str">
        <f>IF(ISERROR(VLOOKUP(Salidas!$A683,Inventario!$A$2:$M$21,3,FALSE)),"",VLOOKUP(Salidas!$A683,Inventario!$A$2:$M$21,3,FALSE))</f>
        <v>Sarampion + Rubeola + parotiditis + varicela</v>
      </c>
      <c r="D683" s="59" t="str">
        <f>IF(ISERROR(VLOOKUP(Salidas!$A683,Inventario!$A$2:$M$21,4,FALSE)),"",VLOOKUP(Salidas!$A683,Inventario!$A$2:$M$21,4,FALSE))</f>
        <v>IPS FARALLONES</v>
      </c>
      <c r="E683" s="59" t="str">
        <f>IF(ISERROR(VLOOKUP(Salidas!$A683,Inventario!$A$2:$M$21,5,FALSE)),"",VLOOKUP(Salidas!$A683,Inventario!$A$2:$M$21,5,FALSE))</f>
        <v>Merck</v>
      </c>
      <c r="F683" s="60" t="str">
        <f>IF(ISERROR(VLOOKUP(Salidas!$A683,Inventario!$A$2:$M$21,6,FALSE)),"",VLOOKUP(Salidas!$A683,Inventario!$A$2:$M$21,6,FALSE))</f>
        <v>4200</v>
      </c>
      <c r="G683" s="274">
        <f>IF(ISERROR(VLOOKUP(Salidas!$A683,Inventario!$A$2:$M$21,7,FALSE)),,VLOOKUP(Salidas!$A683,Inventario!$A$2:$M$21,7,FALSE))</f>
        <v>1</v>
      </c>
      <c r="H683" s="275">
        <f>IF(ISERROR(VLOOKUP(Salidas!$A683,Inventario!$A$2:$M$21,8,FALSE)),,VLOOKUP(Salidas!$A683,Inventario!$A$2:$M$21,8,FALSE))</f>
        <v>76</v>
      </c>
      <c r="I683" s="275">
        <f>IF(ISERROR(VLOOKUP(Salidas!$A683,Inventario!$A$2:$M$21,9,FALSE)),,VLOOKUP(Salidas!$A683,Inventario!$A$2:$M$21,9,FALSE))</f>
        <v>76</v>
      </c>
      <c r="J683" s="269">
        <v>44733</v>
      </c>
      <c r="K683" s="62" t="s">
        <v>201</v>
      </c>
      <c r="L683" s="270">
        <f>IF(ISERROR(VLOOKUP(Salidas!$K683,Entradas!$H$1:$I$412,2,FALSE)),"",VLOOKUP(Salidas!$K683,Entradas!$H$1:$I$412,2,FALSE))</f>
        <v>44926</v>
      </c>
      <c r="M683" s="63">
        <v>1</v>
      </c>
      <c r="N683" s="276" t="s">
        <v>375</v>
      </c>
      <c r="O683" s="275">
        <f>IF(Salidas!$N683="Particular",VLOOKUP(Salidas!$A683,'PPTO Conservador'!$D$1:$L$26,8,0),IF(Salidas!$N683="Complementario",VLOOKUP(Salidas!$A683,'PPTO Conservador'!$D$1:$L$26,9,FALSE),))</f>
        <v>250000</v>
      </c>
      <c r="P683" s="275">
        <f>Salidas!$M683*Salidas!$I683</f>
        <v>76</v>
      </c>
      <c r="Q683" s="275">
        <f>Salidas!$M683*Salidas!$O683</f>
        <v>250000</v>
      </c>
      <c r="R683" s="276"/>
      <c r="S683" s="64"/>
      <c r="T683" s="64"/>
      <c r="U683" s="64"/>
      <c r="V683" s="64"/>
      <c r="W683" s="64"/>
      <c r="X683" s="64"/>
      <c r="Y683" s="64"/>
      <c r="Z683" s="64"/>
    </row>
    <row r="684" spans="1:26" ht="15.75" customHeight="1">
      <c r="A684" s="57" t="s">
        <v>85</v>
      </c>
      <c r="B684" s="58" t="str">
        <f>IF(ISERROR(VLOOKUP(Salidas!$A684,Inventario!$A$2:$M$21,2,FALSE)),"",VLOOKUP(Salidas!$A684,Inventario!$A$2:$M$21,2,FALSE))</f>
        <v xml:space="preserve">Avaxim 80 </v>
      </c>
      <c r="C684" s="58" t="str">
        <f>IF(ISERROR(VLOOKUP(Salidas!$A684,Inventario!$A$2:$M$21,3,FALSE)),"",VLOOKUP(Salidas!$A684,Inventario!$A$2:$M$21,3,FALSE))</f>
        <v>Hepatitis A niño</v>
      </c>
      <c r="D684" s="59" t="str">
        <f>IF(ISERROR(VLOOKUP(Salidas!$A684,Inventario!$A$2:$M$21,4,FALSE)),"",VLOOKUP(Salidas!$A684,Inventario!$A$2:$M$21,4,FALSE))</f>
        <v>IPS FARALLONES</v>
      </c>
      <c r="E684" s="59" t="str">
        <f>IF(ISERROR(VLOOKUP(Salidas!$A684,Inventario!$A$2:$M$21,5,FALSE)),"",VLOOKUP(Salidas!$A684,Inventario!$A$2:$M$21,5,FALSE))</f>
        <v>Sanofi</v>
      </c>
      <c r="F684" s="60" t="str">
        <f>IF(ISERROR(VLOOKUP(Salidas!$A684,Inventario!$A$2:$M$21,6,FALSE)),"",VLOOKUP(Salidas!$A684,Inventario!$A$2:$M$21,6,FALSE))</f>
        <v>2500</v>
      </c>
      <c r="G684" s="274">
        <f>IF(ISERROR(VLOOKUP(Salidas!$A684,Inventario!$A$2:$M$21,7,FALSE)),,VLOOKUP(Salidas!$A684,Inventario!$A$2:$M$21,7,FALSE))</f>
        <v>1</v>
      </c>
      <c r="H684" s="275">
        <f>IF(ISERROR(VLOOKUP(Salidas!$A684,Inventario!$A$2:$M$21,8,FALSE)),,VLOOKUP(Salidas!$A684,Inventario!$A$2:$M$21,8,FALSE))</f>
        <v>153</v>
      </c>
      <c r="I684" s="275">
        <f>IF(ISERROR(VLOOKUP(Salidas!$A684,Inventario!$A$2:$M$21,9,FALSE)),,VLOOKUP(Salidas!$A684,Inventario!$A$2:$M$21,9,FALSE))</f>
        <v>153</v>
      </c>
      <c r="J684" s="269">
        <v>44733</v>
      </c>
      <c r="K684" s="62" t="s">
        <v>183</v>
      </c>
      <c r="L684" s="270">
        <f>IF(ISERROR(VLOOKUP(Salidas!$K684,Entradas!$H$1:$I$412,2,FALSE)),"",VLOOKUP(Salidas!$K684,Entradas!$H$1:$I$412,2,FALSE))</f>
        <v>44957</v>
      </c>
      <c r="M684" s="63">
        <v>1</v>
      </c>
      <c r="N684" s="276" t="s">
        <v>375</v>
      </c>
      <c r="O684" s="275">
        <f>IF(Salidas!$N684="Particular",VLOOKUP(Salidas!$A684,'PPTO Conservador'!$D$1:$L$26,8,0),IF(Salidas!$N684="Complementario",VLOOKUP(Salidas!$A684,'PPTO Conservador'!$D$1:$L$26,9,FALSE),))</f>
        <v>150000</v>
      </c>
      <c r="P684" s="275">
        <f>Salidas!$M684*Salidas!$I684</f>
        <v>153</v>
      </c>
      <c r="Q684" s="275">
        <f>Salidas!$M684*Salidas!$O684</f>
        <v>150000</v>
      </c>
      <c r="R684" s="276"/>
      <c r="S684" s="64"/>
      <c r="T684" s="64"/>
      <c r="U684" s="64"/>
      <c r="V684" s="64"/>
      <c r="W684" s="64"/>
      <c r="X684" s="64"/>
      <c r="Y684" s="64"/>
      <c r="Z684" s="64"/>
    </row>
    <row r="685" spans="1:26" ht="15.75" customHeight="1">
      <c r="A685" s="57" t="s">
        <v>93</v>
      </c>
      <c r="B685" s="58" t="str">
        <f>IF(ISERROR(VLOOKUP(Salidas!$A685,Inventario!$A$2:$M$21,2,FALSE)),"",VLOOKUP(Salidas!$A685,Inventario!$A$2:$M$21,2,FALSE))</f>
        <v>Vaxigrip</v>
      </c>
      <c r="C685" s="58" t="str">
        <f>IF(ISERROR(VLOOKUP(Salidas!$A685,Inventario!$A$2:$M$21,3,FALSE)),"",VLOOKUP(Salidas!$A685,Inventario!$A$2:$M$21,3,FALSE))</f>
        <v>Influenza</v>
      </c>
      <c r="D685" s="59" t="str">
        <f>IF(ISERROR(VLOOKUP(Salidas!$A685,Inventario!$A$2:$M$21,4,FALSE)),"",VLOOKUP(Salidas!$A685,Inventario!$A$2:$M$21,4,FALSE))</f>
        <v>IPS FARALLONES</v>
      </c>
      <c r="E685" s="59" t="str">
        <f>IF(ISERROR(VLOOKUP(Salidas!$A685,Inventario!$A$2:$M$21,5,FALSE)),"",VLOOKUP(Salidas!$A685,Inventario!$A$2:$M$21,5,FALSE))</f>
        <v>Sanofi</v>
      </c>
      <c r="F685" s="60" t="str">
        <f>IF(ISERROR(VLOOKUP(Salidas!$A685,Inventario!$A$2:$M$21,6,FALSE)),"",VLOOKUP(Salidas!$A685,Inventario!$A$2:$M$21,6,FALSE))</f>
        <v>2603</v>
      </c>
      <c r="G685" s="274">
        <f>IF(ISERROR(VLOOKUP(Salidas!$A685,Inventario!$A$2:$M$21,7,FALSE)),,VLOOKUP(Salidas!$A685,Inventario!$A$2:$M$21,7,FALSE))</f>
        <v>1</v>
      </c>
      <c r="H685" s="275">
        <f>IF(ISERROR(VLOOKUP(Salidas!$A685,Inventario!$A$2:$M$21,8,FALSE)),,VLOOKUP(Salidas!$A685,Inventario!$A$2:$M$21,8,FALSE))</f>
        <v>31</v>
      </c>
      <c r="I685" s="275">
        <f>IF(ISERROR(VLOOKUP(Salidas!$A685,Inventario!$A$2:$M$21,9,FALSE)),,VLOOKUP(Salidas!$A685,Inventario!$A$2:$M$21,9,FALSE))</f>
        <v>31</v>
      </c>
      <c r="J685" s="269">
        <v>44733</v>
      </c>
      <c r="K685" s="62" t="s">
        <v>202</v>
      </c>
      <c r="L685" s="270">
        <f>IF(ISERROR(VLOOKUP(Salidas!$K685,Entradas!$H$1:$I$412,2,FALSE)),"",VLOOKUP(Salidas!$K685,Entradas!$H$1:$I$412,2,FALSE))</f>
        <v>44926</v>
      </c>
      <c r="M685" s="63">
        <v>1</v>
      </c>
      <c r="N685" s="276" t="s">
        <v>375</v>
      </c>
      <c r="O685" s="275">
        <f>IF(Salidas!$N685="Particular",VLOOKUP(Salidas!$A685,'PPTO Conservador'!$D$1:$L$26,8,0),IF(Salidas!$N685="Complementario",VLOOKUP(Salidas!$A685,'PPTO Conservador'!$D$1:$L$26,9,FALSE),))</f>
        <v>65000</v>
      </c>
      <c r="P685" s="275">
        <f>Salidas!$M685*Salidas!$I685</f>
        <v>31</v>
      </c>
      <c r="Q685" s="275">
        <f>Salidas!$M685*Salidas!$O685</f>
        <v>65000</v>
      </c>
      <c r="R685" s="276"/>
      <c r="S685" s="64"/>
      <c r="T685" s="64"/>
      <c r="U685" s="64"/>
      <c r="V685" s="64"/>
      <c r="W685" s="64"/>
      <c r="X685" s="64"/>
      <c r="Y685" s="64"/>
      <c r="Z685" s="64"/>
    </row>
    <row r="686" spans="1:26" ht="15.75" customHeight="1">
      <c r="A686" s="57" t="s">
        <v>47</v>
      </c>
      <c r="B686" s="58" t="str">
        <f>IF(ISERROR(VLOOKUP(Salidas!$A686,Inventario!$A$2:$M$21,2,FALSE)),"",VLOOKUP(Salidas!$A686,Inventario!$A$2:$M$21,2,FALSE))</f>
        <v>Nimenrix</v>
      </c>
      <c r="C686" s="58" t="str">
        <f>IF(ISERROR(VLOOKUP(Salidas!$A686,Inventario!$A$2:$M$21,3,FALSE)),"",VLOOKUP(Salidas!$A686,Inventario!$A$2:$M$21,3,FALSE))</f>
        <v>Meningococo</v>
      </c>
      <c r="D686" s="59" t="str">
        <f>IF(ISERROR(VLOOKUP(Salidas!$A686,Inventario!$A$2:$M$21,4,FALSE)),"",VLOOKUP(Salidas!$A686,Inventario!$A$2:$M$21,4,FALSE))</f>
        <v>Cobo Medical</v>
      </c>
      <c r="E686" s="59" t="str">
        <f>IF(ISERROR(VLOOKUP(Salidas!$A686,Inventario!$A$2:$M$21,5,FALSE)),"",VLOOKUP(Salidas!$A686,Inventario!$A$2:$M$21,5,FALSE))</f>
        <v>Pfizer</v>
      </c>
      <c r="F686" s="60" t="str">
        <f>IF(ISERROR(VLOOKUP(Salidas!$A686,Inventario!$A$2:$M$21,6,FALSE)),"",VLOOKUP(Salidas!$A686,Inventario!$A$2:$M$21,6,FALSE))</f>
        <v>3904</v>
      </c>
      <c r="G686" s="274">
        <f>IF(ISERROR(VLOOKUP(Salidas!$A686,Inventario!$A$2:$M$21,7,FALSE)),,VLOOKUP(Salidas!$A686,Inventario!$A$2:$M$21,7,FALSE))</f>
        <v>1</v>
      </c>
      <c r="H686" s="275">
        <f>IF(ISERROR(VLOOKUP(Salidas!$A686,Inventario!$A$2:$M$21,8,FALSE)),,VLOOKUP(Salidas!$A686,Inventario!$A$2:$M$21,8,FALSE))</f>
        <v>427</v>
      </c>
      <c r="I686" s="275">
        <f>IF(ISERROR(VLOOKUP(Salidas!$A686,Inventario!$A$2:$M$21,9,FALSE)),,VLOOKUP(Salidas!$A686,Inventario!$A$2:$M$21,9,FALSE))</f>
        <v>427</v>
      </c>
      <c r="J686" s="269">
        <v>44734</v>
      </c>
      <c r="K686" s="62" t="s">
        <v>173</v>
      </c>
      <c r="L686" s="270">
        <f>IF(ISERROR(VLOOKUP(Salidas!$K686,Entradas!$H$1:$I$412,2,FALSE)),"",VLOOKUP(Salidas!$K686,Entradas!$H$1:$I$412,2,FALSE))</f>
        <v>45077</v>
      </c>
      <c r="M686" s="63">
        <v>1</v>
      </c>
      <c r="N686" s="276" t="s">
        <v>375</v>
      </c>
      <c r="O686" s="275">
        <f>IF(Salidas!$N686="Particular",VLOOKUP(Salidas!$A686,'PPTO Conservador'!$D$1:$L$26,8,0),IF(Salidas!$N686="Complementario",VLOOKUP(Salidas!$A686,'PPTO Conservador'!$D$1:$L$26,9,FALSE),))</f>
        <v>200000</v>
      </c>
      <c r="P686" s="275">
        <f>Salidas!$M686*Salidas!$I686</f>
        <v>427</v>
      </c>
      <c r="Q686" s="275">
        <f>Salidas!$M686*Salidas!$O686</f>
        <v>200000</v>
      </c>
      <c r="R686" s="276"/>
      <c r="S686" s="64"/>
      <c r="T686" s="64"/>
      <c r="U686" s="64"/>
      <c r="V686" s="64"/>
      <c r="W686" s="64"/>
      <c r="X686" s="64"/>
      <c r="Y686" s="64"/>
      <c r="Z686" s="64"/>
    </row>
    <row r="687" spans="1:26" ht="15.75" customHeight="1">
      <c r="A687" s="57" t="s">
        <v>93</v>
      </c>
      <c r="B687" s="58" t="str">
        <f>IF(ISERROR(VLOOKUP(Salidas!$A687,Inventario!$A$2:$M$21,2,FALSE)),"",VLOOKUP(Salidas!$A687,Inventario!$A$2:$M$21,2,FALSE))</f>
        <v>Vaxigrip</v>
      </c>
      <c r="C687" s="58" t="str">
        <f>IF(ISERROR(VLOOKUP(Salidas!$A687,Inventario!$A$2:$M$21,3,FALSE)),"",VLOOKUP(Salidas!$A687,Inventario!$A$2:$M$21,3,FALSE))</f>
        <v>Influenza</v>
      </c>
      <c r="D687" s="59" t="str">
        <f>IF(ISERROR(VLOOKUP(Salidas!$A687,Inventario!$A$2:$M$21,4,FALSE)),"",VLOOKUP(Salidas!$A687,Inventario!$A$2:$M$21,4,FALSE))</f>
        <v>IPS FARALLONES</v>
      </c>
      <c r="E687" s="59" t="str">
        <f>IF(ISERROR(VLOOKUP(Salidas!$A687,Inventario!$A$2:$M$21,5,FALSE)),"",VLOOKUP(Salidas!$A687,Inventario!$A$2:$M$21,5,FALSE))</f>
        <v>Sanofi</v>
      </c>
      <c r="F687" s="60" t="str">
        <f>IF(ISERROR(VLOOKUP(Salidas!$A687,Inventario!$A$2:$M$21,6,FALSE)),"",VLOOKUP(Salidas!$A687,Inventario!$A$2:$M$21,6,FALSE))</f>
        <v>2603</v>
      </c>
      <c r="G687" s="274">
        <f>IF(ISERROR(VLOOKUP(Salidas!$A687,Inventario!$A$2:$M$21,7,FALSE)),,VLOOKUP(Salidas!$A687,Inventario!$A$2:$M$21,7,FALSE))</f>
        <v>1</v>
      </c>
      <c r="H687" s="275">
        <f>IF(ISERROR(VLOOKUP(Salidas!$A687,Inventario!$A$2:$M$21,8,FALSE)),,VLOOKUP(Salidas!$A687,Inventario!$A$2:$M$21,8,FALSE))</f>
        <v>31</v>
      </c>
      <c r="I687" s="275">
        <f>IF(ISERROR(VLOOKUP(Salidas!$A687,Inventario!$A$2:$M$21,9,FALSE)),,VLOOKUP(Salidas!$A687,Inventario!$A$2:$M$21,9,FALSE))</f>
        <v>31</v>
      </c>
      <c r="J687" s="269">
        <v>44734</v>
      </c>
      <c r="K687" s="62" t="s">
        <v>202</v>
      </c>
      <c r="L687" s="270">
        <f>IF(ISERROR(VLOOKUP(Salidas!$K687,Entradas!$H$1:$I$412,2,FALSE)),"",VLOOKUP(Salidas!$K687,Entradas!$H$1:$I$412,2,FALSE))</f>
        <v>44926</v>
      </c>
      <c r="M687" s="63">
        <v>1</v>
      </c>
      <c r="N687" s="276" t="s">
        <v>375</v>
      </c>
      <c r="O687" s="275">
        <f>IF(Salidas!$N687="Particular",VLOOKUP(Salidas!$A687,'PPTO Conservador'!$D$1:$L$26,8,0),IF(Salidas!$N687="Complementario",VLOOKUP(Salidas!$A687,'PPTO Conservador'!$D$1:$L$26,9,FALSE),))</f>
        <v>65000</v>
      </c>
      <c r="P687" s="275">
        <f>Salidas!$M687*Salidas!$I687</f>
        <v>31</v>
      </c>
      <c r="Q687" s="275">
        <f>Salidas!$M687*Salidas!$O687</f>
        <v>65000</v>
      </c>
      <c r="R687" s="276"/>
      <c r="S687" s="64"/>
      <c r="T687" s="64"/>
      <c r="U687" s="64"/>
      <c r="V687" s="64"/>
      <c r="W687" s="64"/>
      <c r="X687" s="64"/>
      <c r="Y687" s="64"/>
      <c r="Z687" s="64"/>
    </row>
    <row r="688" spans="1:26" ht="15.75" customHeight="1">
      <c r="A688" s="57" t="s">
        <v>77</v>
      </c>
      <c r="B688" s="58" t="str">
        <f>IF(ISERROR(VLOOKUP(Salidas!$A688,Inventario!$A$2:$M$21,2,FALSE)),"",VLOOKUP(Salidas!$A688,Inventario!$A$2:$M$21,2,FALSE))</f>
        <v>Hexaxim</v>
      </c>
      <c r="C688" s="58" t="str">
        <f>IF(ISERROR(VLOOKUP(Salidas!$A688,Inventario!$A$2:$M$21,3,FALSE)),"",VLOOKUP(Salidas!$A688,Inventario!$A$2:$M$21,3,FALSE))</f>
        <v>DPAT + VPI + HIB + HB</v>
      </c>
      <c r="D688" s="59" t="str">
        <f>IF(ISERROR(VLOOKUP(Salidas!$A688,Inventario!$A$2:$M$21,4,FALSE)),"",VLOOKUP(Salidas!$A688,Inventario!$A$2:$M$21,4,FALSE))</f>
        <v>IPS FARALLONES</v>
      </c>
      <c r="E688" s="59" t="str">
        <f>IF(ISERROR(VLOOKUP(Salidas!$A688,Inventario!$A$2:$M$21,5,FALSE)),"",VLOOKUP(Salidas!$A688,Inventario!$A$2:$M$21,5,FALSE))</f>
        <v>Sanofi</v>
      </c>
      <c r="F688" s="60" t="str">
        <f>IF(ISERROR(VLOOKUP(Salidas!$A688,Inventario!$A$2:$M$21,6,FALSE)),"",VLOOKUP(Salidas!$A688,Inventario!$A$2:$M$21,6,FALSE))</f>
        <v>3800</v>
      </c>
      <c r="G688" s="274">
        <f>IF(ISERROR(VLOOKUP(Salidas!$A688,Inventario!$A$2:$M$21,7,FALSE)),,VLOOKUP(Salidas!$A688,Inventario!$A$2:$M$21,7,FALSE))</f>
        <v>1</v>
      </c>
      <c r="H688" s="275">
        <f>IF(ISERROR(VLOOKUP(Salidas!$A688,Inventario!$A$2:$M$21,8,FALSE)),,VLOOKUP(Salidas!$A688,Inventario!$A$2:$M$21,8,FALSE))</f>
        <v>127</v>
      </c>
      <c r="I688" s="275">
        <f>IF(ISERROR(VLOOKUP(Salidas!$A688,Inventario!$A$2:$M$21,9,FALSE)),,VLOOKUP(Salidas!$A688,Inventario!$A$2:$M$21,9,FALSE))</f>
        <v>127</v>
      </c>
      <c r="J688" s="269">
        <v>44734</v>
      </c>
      <c r="K688" s="62" t="s">
        <v>198</v>
      </c>
      <c r="L688" s="270">
        <f>IF(ISERROR(VLOOKUP(Salidas!$K688,Entradas!$H$1:$I$412,2,FALSE)),"",VLOOKUP(Salidas!$K688,Entradas!$H$1:$I$412,2,FALSE))</f>
        <v>45130</v>
      </c>
      <c r="M688" s="63">
        <v>1</v>
      </c>
      <c r="N688" s="276" t="s">
        <v>1928</v>
      </c>
      <c r="O688" s="275">
        <f>IF(Salidas!$N688="Particular",VLOOKUP(Salidas!$A688,'PPTO Conservador'!$D$1:$L$26,8,0),IF(Salidas!$N688="Complementario",VLOOKUP(Salidas!$A688,'PPTO Conservador'!$D$1:$L$26,9,FALSE),))</f>
        <v>210000</v>
      </c>
      <c r="P688" s="275">
        <f>Salidas!$M688*Salidas!$I688</f>
        <v>127</v>
      </c>
      <c r="Q688" s="275">
        <f>Salidas!$M688*Salidas!$O688</f>
        <v>210000</v>
      </c>
      <c r="R688" s="276"/>
      <c r="S688" s="64"/>
      <c r="T688" s="64"/>
      <c r="U688" s="64"/>
      <c r="V688" s="64"/>
      <c r="W688" s="64"/>
      <c r="X688" s="64"/>
      <c r="Y688" s="64"/>
      <c r="Z688" s="64"/>
    </row>
    <row r="689" spans="1:26" ht="15.75" customHeight="1">
      <c r="A689" s="57" t="s">
        <v>54</v>
      </c>
      <c r="B689" s="58" t="str">
        <f>IF(ISERROR(VLOOKUP(Salidas!$A689,Inventario!$A$2:$M$21,2,FALSE)),"",VLOOKUP(Salidas!$A689,Inventario!$A$2:$M$21,2,FALSE))</f>
        <v>Prevenar</v>
      </c>
      <c r="C689" s="58" t="str">
        <f>IF(ISERROR(VLOOKUP(Salidas!$A689,Inventario!$A$2:$M$21,3,FALSE)),"",VLOOKUP(Salidas!$A689,Inventario!$A$2:$M$21,3,FALSE))</f>
        <v>Neumococo 13V</v>
      </c>
      <c r="D689" s="59" t="str">
        <f>IF(ISERROR(VLOOKUP(Salidas!$A689,Inventario!$A$2:$M$21,4,FALSE)),"",VLOOKUP(Salidas!$A689,Inventario!$A$2:$M$21,4,FALSE))</f>
        <v>Cobo Medical</v>
      </c>
      <c r="E689" s="59" t="str">
        <f>IF(ISERROR(VLOOKUP(Salidas!$A689,Inventario!$A$2:$M$21,5,FALSE)),"",VLOOKUP(Salidas!$A689,Inventario!$A$2:$M$21,5,FALSE))</f>
        <v>Pfizer</v>
      </c>
      <c r="F689" s="60" t="str">
        <f>IF(ISERROR(VLOOKUP(Salidas!$A689,Inventario!$A$2:$M$21,6,FALSE)),"",VLOOKUP(Salidas!$A689,Inventario!$A$2:$M$21,6,FALSE))</f>
        <v>2156</v>
      </c>
      <c r="G689" s="274">
        <f>IF(ISERROR(VLOOKUP(Salidas!$A689,Inventario!$A$2:$M$21,7,FALSE)),,VLOOKUP(Salidas!$A689,Inventario!$A$2:$M$21,7,FALSE))</f>
        <v>1</v>
      </c>
      <c r="H689" s="275">
        <f>IF(ISERROR(VLOOKUP(Salidas!$A689,Inventario!$A$2:$M$21,8,FALSE)),,VLOOKUP(Salidas!$A689,Inventario!$A$2:$M$21,8,FALSE))</f>
        <v>257</v>
      </c>
      <c r="I689" s="275">
        <f>IF(ISERROR(VLOOKUP(Salidas!$A689,Inventario!$A$2:$M$21,9,FALSE)),,VLOOKUP(Salidas!$A689,Inventario!$A$2:$M$21,9,FALSE))</f>
        <v>257</v>
      </c>
      <c r="J689" s="269">
        <v>44734</v>
      </c>
      <c r="K689" s="62" t="s">
        <v>192</v>
      </c>
      <c r="L689" s="270">
        <f>IF(ISERROR(VLOOKUP(Salidas!$K689,Entradas!$H$1:$I$412,2,FALSE)),"",VLOOKUP(Salidas!$K689,Entradas!$H$1:$I$412,2,FALSE))</f>
        <v>45199</v>
      </c>
      <c r="M689" s="63">
        <v>1</v>
      </c>
      <c r="N689" s="276" t="s">
        <v>1928</v>
      </c>
      <c r="O689" s="275">
        <f>IF(Salidas!$N689="Particular",VLOOKUP(Salidas!$A689,'PPTO Conservador'!$D$1:$L$26,8,0),IF(Salidas!$N689="Complementario",VLOOKUP(Salidas!$A689,'PPTO Conservador'!$D$1:$L$26,9,FALSE),))</f>
        <v>225000</v>
      </c>
      <c r="P689" s="275">
        <f>Salidas!$M689*Salidas!$I689</f>
        <v>257</v>
      </c>
      <c r="Q689" s="275">
        <f>Salidas!$M689*Salidas!$O689</f>
        <v>225000</v>
      </c>
      <c r="R689" s="276"/>
      <c r="S689" s="64"/>
      <c r="T689" s="64"/>
      <c r="U689" s="64"/>
      <c r="V689" s="64"/>
      <c r="W689" s="64"/>
      <c r="X689" s="64"/>
      <c r="Y689" s="64"/>
      <c r="Z689" s="64"/>
    </row>
    <row r="690" spans="1:26" ht="15.75" customHeight="1">
      <c r="A690" s="57" t="s">
        <v>96</v>
      </c>
      <c r="B690" s="58" t="str">
        <f>IF(ISERROR(VLOOKUP(Salidas!$A690,Inventario!$A$2:$M$21,2,FALSE)),"",VLOOKUP(Salidas!$A690,Inventario!$A$2:$M$21,2,FALSE))</f>
        <v>Rotateq</v>
      </c>
      <c r="C690" s="58" t="str">
        <f>IF(ISERROR(VLOOKUP(Salidas!$A690,Inventario!$A$2:$M$21,3,FALSE)),"",VLOOKUP(Salidas!$A690,Inventario!$A$2:$M$21,3,FALSE))</f>
        <v>Rotavirus Vivo Atenuado</v>
      </c>
      <c r="D690" s="59" t="str">
        <f>IF(ISERROR(VLOOKUP(Salidas!$A690,Inventario!$A$2:$M$21,4,FALSE)),"",VLOOKUP(Salidas!$A690,Inventario!$A$2:$M$21,4,FALSE))</f>
        <v>IPS FARALLONES</v>
      </c>
      <c r="E690" s="59" t="str">
        <f>IF(ISERROR(VLOOKUP(Salidas!$A690,Inventario!$A$2:$M$21,5,FALSE)),"",VLOOKUP(Salidas!$A690,Inventario!$A$2:$M$21,5,FALSE))</f>
        <v>Merck</v>
      </c>
      <c r="F690" s="60" t="str">
        <f>IF(ISERROR(VLOOKUP(Salidas!$A690,Inventario!$A$2:$M$21,6,FALSE)),"",VLOOKUP(Salidas!$A690,Inventario!$A$2:$M$21,6,FALSE))</f>
        <v>1800</v>
      </c>
      <c r="G690" s="274">
        <f>IF(ISERROR(VLOOKUP(Salidas!$A690,Inventario!$A$2:$M$21,7,FALSE)),,VLOOKUP(Salidas!$A690,Inventario!$A$2:$M$21,7,FALSE))</f>
        <v>1</v>
      </c>
      <c r="H690" s="275">
        <f>IF(ISERROR(VLOOKUP(Salidas!$A690,Inventario!$A$2:$M$21,8,FALSE)),,VLOOKUP(Salidas!$A690,Inventario!$A$2:$M$21,8,FALSE))</f>
        <v>109</v>
      </c>
      <c r="I690" s="275">
        <f>IF(ISERROR(VLOOKUP(Salidas!$A690,Inventario!$A$2:$M$21,9,FALSE)),,VLOOKUP(Salidas!$A690,Inventario!$A$2:$M$21,9,FALSE))</f>
        <v>109</v>
      </c>
      <c r="J690" s="269">
        <v>44734</v>
      </c>
      <c r="K690" s="62" t="s">
        <v>194</v>
      </c>
      <c r="L690" s="270">
        <f>IF(ISERROR(VLOOKUP(Salidas!$K690,Entradas!$H$1:$I$412,2,FALSE)),"",VLOOKUP(Salidas!$K690,Entradas!$H$1:$I$412,2,FALSE))</f>
        <v>45060</v>
      </c>
      <c r="M690" s="63">
        <v>1</v>
      </c>
      <c r="N690" s="276" t="s">
        <v>1928</v>
      </c>
      <c r="O690" s="275">
        <f>IF(Salidas!$N690="Particular",VLOOKUP(Salidas!$A690,'PPTO Conservador'!$D$1:$L$26,8,0),IF(Salidas!$N690="Complementario",VLOOKUP(Salidas!$A690,'PPTO Conservador'!$D$1:$L$26,9,FALSE),))</f>
        <v>190000</v>
      </c>
      <c r="P690" s="275">
        <f>Salidas!$M690*Salidas!$I690</f>
        <v>109</v>
      </c>
      <c r="Q690" s="275">
        <f>Salidas!$M690*Salidas!$O690</f>
        <v>190000</v>
      </c>
      <c r="R690" s="276"/>
      <c r="S690" s="64"/>
      <c r="T690" s="64"/>
      <c r="U690" s="64"/>
      <c r="V690" s="64"/>
      <c r="W690" s="64"/>
      <c r="X690" s="64"/>
      <c r="Y690" s="64"/>
      <c r="Z690" s="64"/>
    </row>
    <row r="691" spans="1:26" ht="15.75" customHeight="1">
      <c r="A691" s="57" t="s">
        <v>93</v>
      </c>
      <c r="B691" s="58" t="str">
        <f>IF(ISERROR(VLOOKUP(Salidas!$A691,Inventario!$A$2:$M$21,2,FALSE)),"",VLOOKUP(Salidas!$A691,Inventario!$A$2:$M$21,2,FALSE))</f>
        <v>Vaxigrip</v>
      </c>
      <c r="C691" s="58" t="str">
        <f>IF(ISERROR(VLOOKUP(Salidas!$A691,Inventario!$A$2:$M$21,3,FALSE)),"",VLOOKUP(Salidas!$A691,Inventario!$A$2:$M$21,3,FALSE))</f>
        <v>Influenza</v>
      </c>
      <c r="D691" s="59" t="str">
        <f>IF(ISERROR(VLOOKUP(Salidas!$A691,Inventario!$A$2:$M$21,4,FALSE)),"",VLOOKUP(Salidas!$A691,Inventario!$A$2:$M$21,4,FALSE))</f>
        <v>IPS FARALLONES</v>
      </c>
      <c r="E691" s="59" t="str">
        <f>IF(ISERROR(VLOOKUP(Salidas!$A691,Inventario!$A$2:$M$21,5,FALSE)),"",VLOOKUP(Salidas!$A691,Inventario!$A$2:$M$21,5,FALSE))</f>
        <v>Sanofi</v>
      </c>
      <c r="F691" s="60" t="str">
        <f>IF(ISERROR(VLOOKUP(Salidas!$A691,Inventario!$A$2:$M$21,6,FALSE)),"",VLOOKUP(Salidas!$A691,Inventario!$A$2:$M$21,6,FALSE))</f>
        <v>2603</v>
      </c>
      <c r="G691" s="274">
        <f>IF(ISERROR(VLOOKUP(Salidas!$A691,Inventario!$A$2:$M$21,7,FALSE)),,VLOOKUP(Salidas!$A691,Inventario!$A$2:$M$21,7,FALSE))</f>
        <v>1</v>
      </c>
      <c r="H691" s="275">
        <f>IF(ISERROR(VLOOKUP(Salidas!$A691,Inventario!$A$2:$M$21,8,FALSE)),,VLOOKUP(Salidas!$A691,Inventario!$A$2:$M$21,8,FALSE))</f>
        <v>31</v>
      </c>
      <c r="I691" s="275">
        <f>IF(ISERROR(VLOOKUP(Salidas!$A691,Inventario!$A$2:$M$21,9,FALSE)),,VLOOKUP(Salidas!$A691,Inventario!$A$2:$M$21,9,FALSE))</f>
        <v>31</v>
      </c>
      <c r="J691" s="269">
        <v>44734</v>
      </c>
      <c r="K691" s="62" t="s">
        <v>202</v>
      </c>
      <c r="L691" s="270">
        <f>IF(ISERROR(VLOOKUP(Salidas!$K691,Entradas!$H$1:$I$412,2,FALSE)),"",VLOOKUP(Salidas!$K691,Entradas!$H$1:$I$412,2,FALSE))</f>
        <v>44926</v>
      </c>
      <c r="M691" s="63">
        <v>1</v>
      </c>
      <c r="N691" s="276" t="s">
        <v>1928</v>
      </c>
      <c r="O691" s="275">
        <f>IF(Salidas!$N691="Particular",VLOOKUP(Salidas!$A691,'PPTO Conservador'!$D$1:$L$26,8,0),IF(Salidas!$N691="Complementario",VLOOKUP(Salidas!$A691,'PPTO Conservador'!$D$1:$L$26,9,FALSE),))</f>
        <v>60000</v>
      </c>
      <c r="P691" s="275">
        <f>Salidas!$M691*Salidas!$I691</f>
        <v>31</v>
      </c>
      <c r="Q691" s="275">
        <f>Salidas!$M691*Salidas!$O691</f>
        <v>60000</v>
      </c>
      <c r="R691" s="276"/>
      <c r="S691" s="64"/>
      <c r="T691" s="64"/>
      <c r="U691" s="64"/>
      <c r="V691" s="64"/>
      <c r="W691" s="64"/>
      <c r="X691" s="64"/>
      <c r="Y691" s="64"/>
      <c r="Z691" s="64"/>
    </row>
    <row r="692" spans="1:26" ht="15.75" customHeight="1">
      <c r="A692" s="57" t="s">
        <v>93</v>
      </c>
      <c r="B692" s="58" t="str">
        <f>IF(ISERROR(VLOOKUP(Salidas!$A692,Inventario!$A$2:$M$21,2,FALSE)),"",VLOOKUP(Salidas!$A692,Inventario!$A$2:$M$21,2,FALSE))</f>
        <v>Vaxigrip</v>
      </c>
      <c r="C692" s="58" t="str">
        <f>IF(ISERROR(VLOOKUP(Salidas!$A692,Inventario!$A$2:$M$21,3,FALSE)),"",VLOOKUP(Salidas!$A692,Inventario!$A$2:$M$21,3,FALSE))</f>
        <v>Influenza</v>
      </c>
      <c r="D692" s="59" t="str">
        <f>IF(ISERROR(VLOOKUP(Salidas!$A692,Inventario!$A$2:$M$21,4,FALSE)),"",VLOOKUP(Salidas!$A692,Inventario!$A$2:$M$21,4,FALSE))</f>
        <v>IPS FARALLONES</v>
      </c>
      <c r="E692" s="59" t="str">
        <f>IF(ISERROR(VLOOKUP(Salidas!$A692,Inventario!$A$2:$M$21,5,FALSE)),"",VLOOKUP(Salidas!$A692,Inventario!$A$2:$M$21,5,FALSE))</f>
        <v>Sanofi</v>
      </c>
      <c r="F692" s="60" t="str">
        <f>IF(ISERROR(VLOOKUP(Salidas!$A692,Inventario!$A$2:$M$21,6,FALSE)),"",VLOOKUP(Salidas!$A692,Inventario!$A$2:$M$21,6,FALSE))</f>
        <v>2603</v>
      </c>
      <c r="G692" s="274">
        <f>IF(ISERROR(VLOOKUP(Salidas!$A692,Inventario!$A$2:$M$21,7,FALSE)),,VLOOKUP(Salidas!$A692,Inventario!$A$2:$M$21,7,FALSE))</f>
        <v>1</v>
      </c>
      <c r="H692" s="275">
        <f>IF(ISERROR(VLOOKUP(Salidas!$A692,Inventario!$A$2:$M$21,8,FALSE)),,VLOOKUP(Salidas!$A692,Inventario!$A$2:$M$21,8,FALSE))</f>
        <v>31</v>
      </c>
      <c r="I692" s="275">
        <f>IF(ISERROR(VLOOKUP(Salidas!$A692,Inventario!$A$2:$M$21,9,FALSE)),,VLOOKUP(Salidas!$A692,Inventario!$A$2:$M$21,9,FALSE))</f>
        <v>31</v>
      </c>
      <c r="J692" s="269">
        <v>44734</v>
      </c>
      <c r="K692" s="62" t="s">
        <v>202</v>
      </c>
      <c r="L692" s="270">
        <f>IF(ISERROR(VLOOKUP(Salidas!$K692,Entradas!$H$1:$I$412,2,FALSE)),"",VLOOKUP(Salidas!$K692,Entradas!$H$1:$I$412,2,FALSE))</f>
        <v>44926</v>
      </c>
      <c r="M692" s="63">
        <v>1</v>
      </c>
      <c r="N692" s="276" t="s">
        <v>1928</v>
      </c>
      <c r="O692" s="275">
        <f>IF(Salidas!$N692="Particular",VLOOKUP(Salidas!$A692,'PPTO Conservador'!$D$1:$L$26,8,0),IF(Salidas!$N692="Complementario",VLOOKUP(Salidas!$A692,'PPTO Conservador'!$D$1:$L$26,9,FALSE),))</f>
        <v>60000</v>
      </c>
      <c r="P692" s="275">
        <f>Salidas!$M692*Salidas!$I692</f>
        <v>31</v>
      </c>
      <c r="Q692" s="275">
        <f>Salidas!$M692*Salidas!$O692</f>
        <v>60000</v>
      </c>
      <c r="R692" s="276"/>
      <c r="S692" s="64"/>
      <c r="T692" s="64"/>
      <c r="U692" s="64"/>
      <c r="V692" s="64"/>
      <c r="W692" s="64"/>
      <c r="X692" s="64"/>
      <c r="Y692" s="64"/>
      <c r="Z692" s="64"/>
    </row>
    <row r="693" spans="1:26" ht="15.75" customHeight="1">
      <c r="A693" s="57" t="s">
        <v>93</v>
      </c>
      <c r="B693" s="58" t="str">
        <f>IF(ISERROR(VLOOKUP(Salidas!$A693,Inventario!$A$2:$M$21,2,FALSE)),"",VLOOKUP(Salidas!$A693,Inventario!$A$2:$M$21,2,FALSE))</f>
        <v>Vaxigrip</v>
      </c>
      <c r="C693" s="58" t="str">
        <f>IF(ISERROR(VLOOKUP(Salidas!$A693,Inventario!$A$2:$M$21,3,FALSE)),"",VLOOKUP(Salidas!$A693,Inventario!$A$2:$M$21,3,FALSE))</f>
        <v>Influenza</v>
      </c>
      <c r="D693" s="59" t="str">
        <f>IF(ISERROR(VLOOKUP(Salidas!$A693,Inventario!$A$2:$M$21,4,FALSE)),"",VLOOKUP(Salidas!$A693,Inventario!$A$2:$M$21,4,FALSE))</f>
        <v>IPS FARALLONES</v>
      </c>
      <c r="E693" s="59" t="str">
        <f>IF(ISERROR(VLOOKUP(Salidas!$A693,Inventario!$A$2:$M$21,5,FALSE)),"",VLOOKUP(Salidas!$A693,Inventario!$A$2:$M$21,5,FALSE))</f>
        <v>Sanofi</v>
      </c>
      <c r="F693" s="60" t="str">
        <f>IF(ISERROR(VLOOKUP(Salidas!$A693,Inventario!$A$2:$M$21,6,FALSE)),"",VLOOKUP(Salidas!$A693,Inventario!$A$2:$M$21,6,FALSE))</f>
        <v>2603</v>
      </c>
      <c r="G693" s="274">
        <f>IF(ISERROR(VLOOKUP(Salidas!$A693,Inventario!$A$2:$M$21,7,FALSE)),,VLOOKUP(Salidas!$A693,Inventario!$A$2:$M$21,7,FALSE))</f>
        <v>1</v>
      </c>
      <c r="H693" s="275">
        <f>IF(ISERROR(VLOOKUP(Salidas!$A693,Inventario!$A$2:$M$21,8,FALSE)),,VLOOKUP(Salidas!$A693,Inventario!$A$2:$M$21,8,FALSE))</f>
        <v>31</v>
      </c>
      <c r="I693" s="275">
        <f>IF(ISERROR(VLOOKUP(Salidas!$A693,Inventario!$A$2:$M$21,9,FALSE)),,VLOOKUP(Salidas!$A693,Inventario!$A$2:$M$21,9,FALSE))</f>
        <v>31</v>
      </c>
      <c r="J693" s="269">
        <v>44735</v>
      </c>
      <c r="K693" s="62" t="s">
        <v>202</v>
      </c>
      <c r="L693" s="270">
        <f>IF(ISERROR(VLOOKUP(Salidas!$K693,Entradas!$H$1:$I$412,2,FALSE)),"",VLOOKUP(Salidas!$K693,Entradas!$H$1:$I$412,2,FALSE))</f>
        <v>44926</v>
      </c>
      <c r="M693" s="63">
        <v>1</v>
      </c>
      <c r="N693" s="276" t="s">
        <v>1928</v>
      </c>
      <c r="O693" s="275">
        <f>IF(Salidas!$N693="Particular",VLOOKUP(Salidas!$A693,'PPTO Conservador'!$D$1:$L$26,8,0),IF(Salidas!$N693="Complementario",VLOOKUP(Salidas!$A693,'PPTO Conservador'!$D$1:$L$26,9,FALSE),))</f>
        <v>60000</v>
      </c>
      <c r="P693" s="275">
        <f>Salidas!$M693*Salidas!$I693</f>
        <v>31</v>
      </c>
      <c r="Q693" s="275">
        <f>Salidas!$M693*Salidas!$O693</f>
        <v>60000</v>
      </c>
      <c r="R693" s="276"/>
      <c r="S693" s="64"/>
      <c r="T693" s="64"/>
      <c r="U693" s="64"/>
      <c r="V693" s="64"/>
      <c r="W693" s="64"/>
      <c r="X693" s="64"/>
      <c r="Y693" s="64"/>
      <c r="Z693" s="64"/>
    </row>
    <row r="694" spans="1:26" ht="15.75" customHeight="1">
      <c r="A694" s="57" t="s">
        <v>47</v>
      </c>
      <c r="B694" s="58" t="str">
        <f>IF(ISERROR(VLOOKUP(Salidas!$A694,Inventario!$A$2:$M$21,2,FALSE)),"",VLOOKUP(Salidas!$A694,Inventario!$A$2:$M$21,2,FALSE))</f>
        <v>Nimenrix</v>
      </c>
      <c r="C694" s="58" t="str">
        <f>IF(ISERROR(VLOOKUP(Salidas!$A694,Inventario!$A$2:$M$21,3,FALSE)),"",VLOOKUP(Salidas!$A694,Inventario!$A$2:$M$21,3,FALSE))</f>
        <v>Meningococo</v>
      </c>
      <c r="D694" s="59" t="str">
        <f>IF(ISERROR(VLOOKUP(Salidas!$A694,Inventario!$A$2:$M$21,4,FALSE)),"",VLOOKUP(Salidas!$A694,Inventario!$A$2:$M$21,4,FALSE))</f>
        <v>Cobo Medical</v>
      </c>
      <c r="E694" s="59" t="str">
        <f>IF(ISERROR(VLOOKUP(Salidas!$A694,Inventario!$A$2:$M$21,5,FALSE)),"",VLOOKUP(Salidas!$A694,Inventario!$A$2:$M$21,5,FALSE))</f>
        <v>Pfizer</v>
      </c>
      <c r="F694" s="60" t="str">
        <f>IF(ISERROR(VLOOKUP(Salidas!$A694,Inventario!$A$2:$M$21,6,FALSE)),"",VLOOKUP(Salidas!$A694,Inventario!$A$2:$M$21,6,FALSE))</f>
        <v>3904</v>
      </c>
      <c r="G694" s="274">
        <f>IF(ISERROR(VLOOKUP(Salidas!$A694,Inventario!$A$2:$M$21,7,FALSE)),,VLOOKUP(Salidas!$A694,Inventario!$A$2:$M$21,7,FALSE))</f>
        <v>1</v>
      </c>
      <c r="H694" s="275">
        <f>IF(ISERROR(VLOOKUP(Salidas!$A694,Inventario!$A$2:$M$21,8,FALSE)),,VLOOKUP(Salidas!$A694,Inventario!$A$2:$M$21,8,FALSE))</f>
        <v>427</v>
      </c>
      <c r="I694" s="275">
        <f>IF(ISERROR(VLOOKUP(Salidas!$A694,Inventario!$A$2:$M$21,9,FALSE)),,VLOOKUP(Salidas!$A694,Inventario!$A$2:$M$21,9,FALSE))</f>
        <v>427</v>
      </c>
      <c r="J694" s="269">
        <v>44735</v>
      </c>
      <c r="K694" s="62" t="s">
        <v>173</v>
      </c>
      <c r="L694" s="270">
        <f>IF(ISERROR(VLOOKUP(Salidas!$K694,Entradas!$H$1:$I$412,2,FALSE)),"",VLOOKUP(Salidas!$K694,Entradas!$H$1:$I$412,2,FALSE))</f>
        <v>45077</v>
      </c>
      <c r="M694" s="63">
        <v>1</v>
      </c>
      <c r="N694" s="276" t="s">
        <v>375</v>
      </c>
      <c r="O694" s="275">
        <f>IF(Salidas!$N694="Particular",VLOOKUP(Salidas!$A694,'PPTO Conservador'!$D$1:$L$26,8,0),IF(Salidas!$N694="Complementario",VLOOKUP(Salidas!$A694,'PPTO Conservador'!$D$1:$L$26,9,FALSE),))</f>
        <v>200000</v>
      </c>
      <c r="P694" s="275">
        <f>Salidas!$M694*Salidas!$I694</f>
        <v>427</v>
      </c>
      <c r="Q694" s="275">
        <f>Salidas!$M694*Salidas!$O694</f>
        <v>200000</v>
      </c>
      <c r="R694" s="276"/>
      <c r="S694" s="64"/>
      <c r="T694" s="64"/>
      <c r="U694" s="64"/>
      <c r="V694" s="64"/>
      <c r="W694" s="64"/>
      <c r="X694" s="64"/>
      <c r="Y694" s="64"/>
      <c r="Z694" s="64"/>
    </row>
    <row r="695" spans="1:26" ht="15.75" customHeight="1">
      <c r="A695" s="57" t="s">
        <v>93</v>
      </c>
      <c r="B695" s="58" t="str">
        <f>IF(ISERROR(VLOOKUP(Salidas!$A695,Inventario!$A$2:$M$21,2,FALSE)),"",VLOOKUP(Salidas!$A695,Inventario!$A$2:$M$21,2,FALSE))</f>
        <v>Vaxigrip</v>
      </c>
      <c r="C695" s="58" t="str">
        <f>IF(ISERROR(VLOOKUP(Salidas!$A695,Inventario!$A$2:$M$21,3,FALSE)),"",VLOOKUP(Salidas!$A695,Inventario!$A$2:$M$21,3,FALSE))</f>
        <v>Influenza</v>
      </c>
      <c r="D695" s="59" t="str">
        <f>IF(ISERROR(VLOOKUP(Salidas!$A695,Inventario!$A$2:$M$21,4,FALSE)),"",VLOOKUP(Salidas!$A695,Inventario!$A$2:$M$21,4,FALSE))</f>
        <v>IPS FARALLONES</v>
      </c>
      <c r="E695" s="59" t="str">
        <f>IF(ISERROR(VLOOKUP(Salidas!$A695,Inventario!$A$2:$M$21,5,FALSE)),"",VLOOKUP(Salidas!$A695,Inventario!$A$2:$M$21,5,FALSE))</f>
        <v>Sanofi</v>
      </c>
      <c r="F695" s="60" t="str">
        <f>IF(ISERROR(VLOOKUP(Salidas!$A695,Inventario!$A$2:$M$21,6,FALSE)),"",VLOOKUP(Salidas!$A695,Inventario!$A$2:$M$21,6,FALSE))</f>
        <v>2603</v>
      </c>
      <c r="G695" s="274">
        <f>IF(ISERROR(VLOOKUP(Salidas!$A695,Inventario!$A$2:$M$21,7,FALSE)),,VLOOKUP(Salidas!$A695,Inventario!$A$2:$M$21,7,FALSE))</f>
        <v>1</v>
      </c>
      <c r="H695" s="275">
        <f>IF(ISERROR(VLOOKUP(Salidas!$A695,Inventario!$A$2:$M$21,8,FALSE)),,VLOOKUP(Salidas!$A695,Inventario!$A$2:$M$21,8,FALSE))</f>
        <v>31</v>
      </c>
      <c r="I695" s="275">
        <f>IF(ISERROR(VLOOKUP(Salidas!$A695,Inventario!$A$2:$M$21,9,FALSE)),,VLOOKUP(Salidas!$A695,Inventario!$A$2:$M$21,9,FALSE))</f>
        <v>31</v>
      </c>
      <c r="J695" s="269">
        <v>44735</v>
      </c>
      <c r="K695" s="62" t="s">
        <v>202</v>
      </c>
      <c r="L695" s="270">
        <f>IF(ISERROR(VLOOKUP(Salidas!$K695,Entradas!$H$1:$I$412,2,FALSE)),"",VLOOKUP(Salidas!$K695,Entradas!$H$1:$I$412,2,FALSE))</f>
        <v>44926</v>
      </c>
      <c r="M695" s="63">
        <v>1</v>
      </c>
      <c r="N695" s="276" t="s">
        <v>375</v>
      </c>
      <c r="O695" s="275">
        <f>IF(Salidas!$N695="Particular",VLOOKUP(Salidas!$A695,'PPTO Conservador'!$D$1:$L$26,8,0),IF(Salidas!$N695="Complementario",VLOOKUP(Salidas!$A695,'PPTO Conservador'!$D$1:$L$26,9,FALSE),))</f>
        <v>65000</v>
      </c>
      <c r="P695" s="275">
        <f>Salidas!$M695*Salidas!$I695</f>
        <v>31</v>
      </c>
      <c r="Q695" s="275">
        <f>Salidas!$M695*Salidas!$O695</f>
        <v>65000</v>
      </c>
      <c r="R695" s="276"/>
      <c r="S695" s="64"/>
      <c r="T695" s="64"/>
      <c r="U695" s="64"/>
      <c r="V695" s="64"/>
      <c r="W695" s="64"/>
      <c r="X695" s="64"/>
      <c r="Y695" s="64"/>
      <c r="Z695" s="64"/>
    </row>
    <row r="696" spans="1:26" ht="15.75" customHeight="1">
      <c r="A696" s="57" t="s">
        <v>47</v>
      </c>
      <c r="B696" s="58" t="str">
        <f>IF(ISERROR(VLOOKUP(Salidas!$A696,Inventario!$A$2:$M$21,2,FALSE)),"",VLOOKUP(Salidas!$A696,Inventario!$A$2:$M$21,2,FALSE))</f>
        <v>Nimenrix</v>
      </c>
      <c r="C696" s="58" t="str">
        <f>IF(ISERROR(VLOOKUP(Salidas!$A696,Inventario!$A$2:$M$21,3,FALSE)),"",VLOOKUP(Salidas!$A696,Inventario!$A$2:$M$21,3,FALSE))</f>
        <v>Meningococo</v>
      </c>
      <c r="D696" s="59" t="str">
        <f>IF(ISERROR(VLOOKUP(Salidas!$A696,Inventario!$A$2:$M$21,4,FALSE)),"",VLOOKUP(Salidas!$A696,Inventario!$A$2:$M$21,4,FALSE))</f>
        <v>Cobo Medical</v>
      </c>
      <c r="E696" s="59" t="str">
        <f>IF(ISERROR(VLOOKUP(Salidas!$A696,Inventario!$A$2:$M$21,5,FALSE)),"",VLOOKUP(Salidas!$A696,Inventario!$A$2:$M$21,5,FALSE))</f>
        <v>Pfizer</v>
      </c>
      <c r="F696" s="60" t="str">
        <f>IF(ISERROR(VLOOKUP(Salidas!$A696,Inventario!$A$2:$M$21,6,FALSE)),"",VLOOKUP(Salidas!$A696,Inventario!$A$2:$M$21,6,FALSE))</f>
        <v>3904</v>
      </c>
      <c r="G696" s="274">
        <f>IF(ISERROR(VLOOKUP(Salidas!$A696,Inventario!$A$2:$M$21,7,FALSE)),,VLOOKUP(Salidas!$A696,Inventario!$A$2:$M$21,7,FALSE))</f>
        <v>1</v>
      </c>
      <c r="H696" s="275">
        <f>IF(ISERROR(VLOOKUP(Salidas!$A696,Inventario!$A$2:$M$21,8,FALSE)),,VLOOKUP(Salidas!$A696,Inventario!$A$2:$M$21,8,FALSE))</f>
        <v>427</v>
      </c>
      <c r="I696" s="275">
        <f>IF(ISERROR(VLOOKUP(Salidas!$A696,Inventario!$A$2:$M$21,9,FALSE)),,VLOOKUP(Salidas!$A696,Inventario!$A$2:$M$21,9,FALSE))</f>
        <v>427</v>
      </c>
      <c r="J696" s="269">
        <v>44736</v>
      </c>
      <c r="K696" s="62" t="s">
        <v>173</v>
      </c>
      <c r="L696" s="270">
        <f>IF(ISERROR(VLOOKUP(Salidas!$K696,Entradas!$H$1:$I$412,2,FALSE)),"",VLOOKUP(Salidas!$K696,Entradas!$H$1:$I$412,2,FALSE))</f>
        <v>45077</v>
      </c>
      <c r="M696" s="63">
        <v>1</v>
      </c>
      <c r="N696" s="276" t="s">
        <v>1928</v>
      </c>
      <c r="O696" s="275">
        <f>IF(Salidas!$N696="Particular",VLOOKUP(Salidas!$A696,'PPTO Conservador'!$D$1:$L$26,8,0),IF(Salidas!$N696="Complementario",VLOOKUP(Salidas!$A696,'PPTO Conservador'!$D$1:$L$26,9,FALSE),))</f>
        <v>170000</v>
      </c>
      <c r="P696" s="275">
        <f>Salidas!$M696*Salidas!$I696</f>
        <v>427</v>
      </c>
      <c r="Q696" s="275">
        <f>Salidas!$M696*Salidas!$O696</f>
        <v>170000</v>
      </c>
      <c r="R696" s="276"/>
      <c r="S696" s="64"/>
      <c r="T696" s="64"/>
      <c r="U696" s="64"/>
      <c r="V696" s="64"/>
      <c r="W696" s="64"/>
      <c r="X696" s="64"/>
      <c r="Y696" s="64"/>
      <c r="Z696" s="64"/>
    </row>
    <row r="697" spans="1:26" ht="15.75" customHeight="1">
      <c r="A697" s="57" t="s">
        <v>93</v>
      </c>
      <c r="B697" s="58" t="str">
        <f>IF(ISERROR(VLOOKUP(Salidas!$A697,Inventario!$A$2:$M$21,2,FALSE)),"",VLOOKUP(Salidas!$A697,Inventario!$A$2:$M$21,2,FALSE))</f>
        <v>Vaxigrip</v>
      </c>
      <c r="C697" s="58" t="str">
        <f>IF(ISERROR(VLOOKUP(Salidas!$A697,Inventario!$A$2:$M$21,3,FALSE)),"",VLOOKUP(Salidas!$A697,Inventario!$A$2:$M$21,3,FALSE))</f>
        <v>Influenza</v>
      </c>
      <c r="D697" s="59" t="str">
        <f>IF(ISERROR(VLOOKUP(Salidas!$A697,Inventario!$A$2:$M$21,4,FALSE)),"",VLOOKUP(Salidas!$A697,Inventario!$A$2:$M$21,4,FALSE))</f>
        <v>IPS FARALLONES</v>
      </c>
      <c r="E697" s="59" t="str">
        <f>IF(ISERROR(VLOOKUP(Salidas!$A697,Inventario!$A$2:$M$21,5,FALSE)),"",VLOOKUP(Salidas!$A697,Inventario!$A$2:$M$21,5,FALSE))</f>
        <v>Sanofi</v>
      </c>
      <c r="F697" s="60" t="str">
        <f>IF(ISERROR(VLOOKUP(Salidas!$A697,Inventario!$A$2:$M$21,6,FALSE)),"",VLOOKUP(Salidas!$A697,Inventario!$A$2:$M$21,6,FALSE))</f>
        <v>2603</v>
      </c>
      <c r="G697" s="274">
        <f>IF(ISERROR(VLOOKUP(Salidas!$A697,Inventario!$A$2:$M$21,7,FALSE)),,VLOOKUP(Salidas!$A697,Inventario!$A$2:$M$21,7,FALSE))</f>
        <v>1</v>
      </c>
      <c r="H697" s="275">
        <f>IF(ISERROR(VLOOKUP(Salidas!$A697,Inventario!$A$2:$M$21,8,FALSE)),,VLOOKUP(Salidas!$A697,Inventario!$A$2:$M$21,8,FALSE))</f>
        <v>31</v>
      </c>
      <c r="I697" s="275">
        <f>IF(ISERROR(VLOOKUP(Salidas!$A697,Inventario!$A$2:$M$21,9,FALSE)),,VLOOKUP(Salidas!$A697,Inventario!$A$2:$M$21,9,FALSE))</f>
        <v>31</v>
      </c>
      <c r="J697" s="269">
        <v>44736</v>
      </c>
      <c r="K697" s="62" t="s">
        <v>202</v>
      </c>
      <c r="L697" s="270">
        <f>IF(ISERROR(VLOOKUP(Salidas!$K697,Entradas!$H$1:$I$412,2,FALSE)),"",VLOOKUP(Salidas!$K697,Entradas!$H$1:$I$412,2,FALSE))</f>
        <v>44926</v>
      </c>
      <c r="M697" s="63">
        <v>1</v>
      </c>
      <c r="N697" s="276" t="s">
        <v>1928</v>
      </c>
      <c r="O697" s="275">
        <f>IF(Salidas!$N697="Particular",VLOOKUP(Salidas!$A697,'PPTO Conservador'!$D$1:$L$26,8,0),IF(Salidas!$N697="Complementario",VLOOKUP(Salidas!$A697,'PPTO Conservador'!$D$1:$L$26,9,FALSE),))</f>
        <v>60000</v>
      </c>
      <c r="P697" s="275">
        <f>Salidas!$M697*Salidas!$I697</f>
        <v>31</v>
      </c>
      <c r="Q697" s="275">
        <f>Salidas!$M697*Salidas!$O697</f>
        <v>60000</v>
      </c>
      <c r="R697" s="276"/>
      <c r="S697" s="64"/>
      <c r="T697" s="64"/>
      <c r="U697" s="64"/>
      <c r="V697" s="64"/>
      <c r="W697" s="64"/>
      <c r="X697" s="64"/>
      <c r="Y697" s="64"/>
      <c r="Z697" s="64"/>
    </row>
    <row r="698" spans="1:26" ht="15.75" customHeight="1">
      <c r="A698" s="57" t="s">
        <v>93</v>
      </c>
      <c r="B698" s="58" t="str">
        <f>IF(ISERROR(VLOOKUP(Salidas!$A698,Inventario!$A$2:$M$21,2,FALSE)),"",VLOOKUP(Salidas!$A698,Inventario!$A$2:$M$21,2,FALSE))</f>
        <v>Vaxigrip</v>
      </c>
      <c r="C698" s="58" t="str">
        <f>IF(ISERROR(VLOOKUP(Salidas!$A698,Inventario!$A$2:$M$21,3,FALSE)),"",VLOOKUP(Salidas!$A698,Inventario!$A$2:$M$21,3,FALSE))</f>
        <v>Influenza</v>
      </c>
      <c r="D698" s="59" t="str">
        <f>IF(ISERROR(VLOOKUP(Salidas!$A698,Inventario!$A$2:$M$21,4,FALSE)),"",VLOOKUP(Salidas!$A698,Inventario!$A$2:$M$21,4,FALSE))</f>
        <v>IPS FARALLONES</v>
      </c>
      <c r="E698" s="59" t="str">
        <f>IF(ISERROR(VLOOKUP(Salidas!$A698,Inventario!$A$2:$M$21,5,FALSE)),"",VLOOKUP(Salidas!$A698,Inventario!$A$2:$M$21,5,FALSE))</f>
        <v>Sanofi</v>
      </c>
      <c r="F698" s="60" t="str">
        <f>IF(ISERROR(VLOOKUP(Salidas!$A698,Inventario!$A$2:$M$21,6,FALSE)),"",VLOOKUP(Salidas!$A698,Inventario!$A$2:$M$21,6,FALSE))</f>
        <v>2603</v>
      </c>
      <c r="G698" s="274">
        <f>IF(ISERROR(VLOOKUP(Salidas!$A698,Inventario!$A$2:$M$21,7,FALSE)),,VLOOKUP(Salidas!$A698,Inventario!$A$2:$M$21,7,FALSE))</f>
        <v>1</v>
      </c>
      <c r="H698" s="275">
        <f>IF(ISERROR(VLOOKUP(Salidas!$A698,Inventario!$A$2:$M$21,8,FALSE)),,VLOOKUP(Salidas!$A698,Inventario!$A$2:$M$21,8,FALSE))</f>
        <v>31</v>
      </c>
      <c r="I698" s="275">
        <f>IF(ISERROR(VLOOKUP(Salidas!$A698,Inventario!$A$2:$M$21,9,FALSE)),,VLOOKUP(Salidas!$A698,Inventario!$A$2:$M$21,9,FALSE))</f>
        <v>31</v>
      </c>
      <c r="J698" s="269">
        <v>44736</v>
      </c>
      <c r="K698" s="62" t="s">
        <v>202</v>
      </c>
      <c r="L698" s="270">
        <f>IF(ISERROR(VLOOKUP(Salidas!$K698,Entradas!$H$1:$I$412,2,FALSE)),"",VLOOKUP(Salidas!$K698,Entradas!$H$1:$I$412,2,FALSE))</f>
        <v>44926</v>
      </c>
      <c r="M698" s="63">
        <v>1</v>
      </c>
      <c r="N698" s="276" t="s">
        <v>1928</v>
      </c>
      <c r="O698" s="275">
        <f>IF(Salidas!$N698="Particular",VLOOKUP(Salidas!$A698,'PPTO Conservador'!$D$1:$L$26,8,0),IF(Salidas!$N698="Complementario",VLOOKUP(Salidas!$A698,'PPTO Conservador'!$D$1:$L$26,9,FALSE),))</f>
        <v>60000</v>
      </c>
      <c r="P698" s="275">
        <f>Salidas!$M698*Salidas!$I698</f>
        <v>31</v>
      </c>
      <c r="Q698" s="275">
        <f>Salidas!$M698*Salidas!$O698</f>
        <v>60000</v>
      </c>
      <c r="R698" s="276"/>
      <c r="S698" s="64"/>
      <c r="T698" s="64"/>
      <c r="U698" s="64"/>
      <c r="V698" s="64"/>
      <c r="W698" s="64"/>
      <c r="X698" s="64"/>
      <c r="Y698" s="64"/>
      <c r="Z698" s="64"/>
    </row>
    <row r="699" spans="1:26" ht="15.75" customHeight="1">
      <c r="A699" s="57" t="s">
        <v>118</v>
      </c>
      <c r="B699" s="58" t="str">
        <f>IF(ISERROR(VLOOKUP(Salidas!$A699,Inventario!$A$2:$M$21,2,FALSE)),"",VLOOKUP(Salidas!$A699,Inventario!$A$2:$M$21,2,FALSE))</f>
        <v>Varivax</v>
      </c>
      <c r="C699" s="58" t="str">
        <f>IF(ISERROR(VLOOKUP(Salidas!$A699,Inventario!$A$2:$M$21,3,FALSE)),"",VLOOKUP(Salidas!$A699,Inventario!$A$2:$M$21,3,FALSE))</f>
        <v>Varicela</v>
      </c>
      <c r="D699" s="59" t="str">
        <f>IF(ISERROR(VLOOKUP(Salidas!$A699,Inventario!$A$2:$M$21,4,FALSE)),"",VLOOKUP(Salidas!$A699,Inventario!$A$2:$M$21,4,FALSE))</f>
        <v>IPS FARALLONES</v>
      </c>
      <c r="E699" s="59" t="str">
        <f>IF(ISERROR(VLOOKUP(Salidas!$A699,Inventario!$A$2:$M$21,5,FALSE)),"",VLOOKUP(Salidas!$A699,Inventario!$A$2:$M$21,5,FALSE))</f>
        <v>Merck</v>
      </c>
      <c r="F699" s="60" t="str">
        <f>IF(ISERROR(VLOOKUP(Salidas!$A699,Inventario!$A$2:$M$21,6,FALSE)),"",VLOOKUP(Salidas!$A699,Inventario!$A$2:$M$21,6,FALSE))</f>
        <v>4500</v>
      </c>
      <c r="G699" s="274">
        <f>IF(ISERROR(VLOOKUP(Salidas!$A699,Inventario!$A$2:$M$21,7,FALSE)),,VLOOKUP(Salidas!$A699,Inventario!$A$2:$M$21,7,FALSE))</f>
        <v>1</v>
      </c>
      <c r="H699" s="275">
        <f>IF(ISERROR(VLOOKUP(Salidas!$A699,Inventario!$A$2:$M$21,8,FALSE)),,VLOOKUP(Salidas!$A699,Inventario!$A$2:$M$21,8,FALSE))</f>
        <v>47</v>
      </c>
      <c r="I699" s="275">
        <f>IF(ISERROR(VLOOKUP(Salidas!$A699,Inventario!$A$2:$M$21,9,FALSE)),,VLOOKUP(Salidas!$A699,Inventario!$A$2:$M$21,9,FALSE))</f>
        <v>47</v>
      </c>
      <c r="J699" s="269">
        <v>44736</v>
      </c>
      <c r="K699" s="62" t="s">
        <v>203</v>
      </c>
      <c r="L699" s="270">
        <f>IF(ISERROR(VLOOKUP(Salidas!$K699,Entradas!$H$1:$I$412,2,FALSE)),"",VLOOKUP(Salidas!$K699,Entradas!$H$1:$I$412,2,FALSE))</f>
        <v>45230</v>
      </c>
      <c r="M699" s="63">
        <v>1</v>
      </c>
      <c r="N699" s="276" t="s">
        <v>375</v>
      </c>
      <c r="O699" s="275">
        <f>IF(Salidas!$N699="Particular",VLOOKUP(Salidas!$A699,'PPTO Conservador'!$D$1:$L$26,8,0),IF(Salidas!$N699="Complementario",VLOOKUP(Salidas!$A699,'PPTO Conservador'!$D$1:$L$26,9,FALSE),))</f>
        <v>160000</v>
      </c>
      <c r="P699" s="275">
        <f>Salidas!$M699*Salidas!$I699</f>
        <v>47</v>
      </c>
      <c r="Q699" s="275">
        <f>Salidas!$M699*Salidas!$O699</f>
        <v>160000</v>
      </c>
      <c r="R699" s="276"/>
      <c r="S699" s="64"/>
      <c r="T699" s="64"/>
      <c r="U699" s="64"/>
      <c r="V699" s="64"/>
      <c r="W699" s="64"/>
      <c r="X699" s="64"/>
      <c r="Y699" s="64"/>
      <c r="Z699" s="64"/>
    </row>
    <row r="700" spans="1:26" ht="15.75" customHeight="1">
      <c r="A700" s="57" t="s">
        <v>104</v>
      </c>
      <c r="B700" s="58" t="str">
        <f>IF(ISERROR(VLOOKUP(Salidas!$A700,Inventario!$A$2:$M$21,2,FALSE)),"",VLOOKUP(Salidas!$A700,Inventario!$A$2:$M$21,2,FALSE))</f>
        <v>Boostrix</v>
      </c>
      <c r="C700" s="58" t="str">
        <f>IF(ISERROR(VLOOKUP(Salidas!$A700,Inventario!$A$2:$M$21,3,FALSE)),"",VLOOKUP(Salidas!$A700,Inventario!$A$2:$M$21,3,FALSE))</f>
        <v>DPT</v>
      </c>
      <c r="D700" s="59" t="str">
        <f>IF(ISERROR(VLOOKUP(Salidas!$A700,Inventario!$A$2:$M$21,4,FALSE)),"",VLOOKUP(Salidas!$A700,Inventario!$A$2:$M$21,4,FALSE))</f>
        <v>IPS FARALLONES</v>
      </c>
      <c r="E700" s="59" t="str">
        <f>IF(ISERROR(VLOOKUP(Salidas!$A700,Inventario!$A$2:$M$21,5,FALSE)),"",VLOOKUP(Salidas!$A700,Inventario!$A$2:$M$21,5,FALSE))</f>
        <v>Glaxo</v>
      </c>
      <c r="F700" s="60" t="str">
        <f>IF(ISERROR(VLOOKUP(Salidas!$A700,Inventario!$A$2:$M$21,6,FALSE)),"",VLOOKUP(Salidas!$A700,Inventario!$A$2:$M$21,6,FALSE))</f>
        <v>300</v>
      </c>
      <c r="G700" s="274">
        <f>IF(ISERROR(VLOOKUP(Salidas!$A700,Inventario!$A$2:$M$21,7,FALSE)),,VLOOKUP(Salidas!$A700,Inventario!$A$2:$M$21,7,FALSE))</f>
        <v>1</v>
      </c>
      <c r="H700" s="275">
        <f>IF(ISERROR(VLOOKUP(Salidas!$A700,Inventario!$A$2:$M$21,8,FALSE)),,VLOOKUP(Salidas!$A700,Inventario!$A$2:$M$21,8,FALSE))</f>
        <v>17</v>
      </c>
      <c r="I700" s="275">
        <f>IF(ISERROR(VLOOKUP(Salidas!$A700,Inventario!$A$2:$M$21,9,FALSE)),,VLOOKUP(Salidas!$A700,Inventario!$A$2:$M$21,9,FALSE))</f>
        <v>17</v>
      </c>
      <c r="J700" s="269">
        <v>44736</v>
      </c>
      <c r="K700" s="62" t="s">
        <v>200</v>
      </c>
      <c r="L700" s="270">
        <f>IF(ISERROR(VLOOKUP(Salidas!$K700,Entradas!$H$1:$I$412,2,FALSE)),"",VLOOKUP(Salidas!$K700,Entradas!$H$1:$I$412,2,FALSE))</f>
        <v>45260</v>
      </c>
      <c r="M700" s="63">
        <v>1</v>
      </c>
      <c r="N700" s="276" t="s">
        <v>375</v>
      </c>
      <c r="O700" s="275">
        <f>IF(Salidas!$N700="Particular",VLOOKUP(Salidas!$A700,'PPTO Conservador'!$D$1:$L$26,8,0),IF(Salidas!$N700="Complementario",VLOOKUP(Salidas!$A700,'PPTO Conservador'!$D$1:$L$26,9,FALSE),))</f>
        <v>110000</v>
      </c>
      <c r="P700" s="275">
        <f>Salidas!$M700*Salidas!$I700</f>
        <v>17</v>
      </c>
      <c r="Q700" s="275">
        <f>Salidas!$M700*Salidas!$O700</f>
        <v>110000</v>
      </c>
      <c r="R700" s="276"/>
      <c r="S700" s="64"/>
      <c r="T700" s="64"/>
      <c r="U700" s="64"/>
      <c r="V700" s="64"/>
      <c r="W700" s="64"/>
      <c r="X700" s="64"/>
      <c r="Y700" s="64"/>
      <c r="Z700" s="64"/>
    </row>
    <row r="701" spans="1:26" ht="15.75" customHeight="1">
      <c r="A701" s="57" t="s">
        <v>85</v>
      </c>
      <c r="B701" s="58" t="str">
        <f>IF(ISERROR(VLOOKUP(Salidas!$A701,Inventario!$A$2:$M$21,2,FALSE)),"",VLOOKUP(Salidas!$A701,Inventario!$A$2:$M$21,2,FALSE))</f>
        <v xml:space="preserve">Avaxim 80 </v>
      </c>
      <c r="C701" s="58" t="str">
        <f>IF(ISERROR(VLOOKUP(Salidas!$A701,Inventario!$A$2:$M$21,3,FALSE)),"",VLOOKUP(Salidas!$A701,Inventario!$A$2:$M$21,3,FALSE))</f>
        <v>Hepatitis A niño</v>
      </c>
      <c r="D701" s="59" t="str">
        <f>IF(ISERROR(VLOOKUP(Salidas!$A701,Inventario!$A$2:$M$21,4,FALSE)),"",VLOOKUP(Salidas!$A701,Inventario!$A$2:$M$21,4,FALSE))</f>
        <v>IPS FARALLONES</v>
      </c>
      <c r="E701" s="59" t="str">
        <f>IF(ISERROR(VLOOKUP(Salidas!$A701,Inventario!$A$2:$M$21,5,FALSE)),"",VLOOKUP(Salidas!$A701,Inventario!$A$2:$M$21,5,FALSE))</f>
        <v>Sanofi</v>
      </c>
      <c r="F701" s="60" t="str">
        <f>IF(ISERROR(VLOOKUP(Salidas!$A701,Inventario!$A$2:$M$21,6,FALSE)),"",VLOOKUP(Salidas!$A701,Inventario!$A$2:$M$21,6,FALSE))</f>
        <v>2500</v>
      </c>
      <c r="G701" s="274">
        <f>IF(ISERROR(VLOOKUP(Salidas!$A701,Inventario!$A$2:$M$21,7,FALSE)),,VLOOKUP(Salidas!$A701,Inventario!$A$2:$M$21,7,FALSE))</f>
        <v>1</v>
      </c>
      <c r="H701" s="275">
        <f>IF(ISERROR(VLOOKUP(Salidas!$A701,Inventario!$A$2:$M$21,8,FALSE)),,VLOOKUP(Salidas!$A701,Inventario!$A$2:$M$21,8,FALSE))</f>
        <v>153</v>
      </c>
      <c r="I701" s="275">
        <f>IF(ISERROR(VLOOKUP(Salidas!$A701,Inventario!$A$2:$M$21,9,FALSE)),,VLOOKUP(Salidas!$A701,Inventario!$A$2:$M$21,9,FALSE))</f>
        <v>153</v>
      </c>
      <c r="J701" s="269">
        <v>44736</v>
      </c>
      <c r="K701" s="62" t="s">
        <v>183</v>
      </c>
      <c r="L701" s="270">
        <f>IF(ISERROR(VLOOKUP(Salidas!$K701,Entradas!$H$1:$I$412,2,FALSE)),"",VLOOKUP(Salidas!$K701,Entradas!$H$1:$I$412,2,FALSE))</f>
        <v>44957</v>
      </c>
      <c r="M701" s="63">
        <v>1</v>
      </c>
      <c r="N701" s="276" t="s">
        <v>375</v>
      </c>
      <c r="O701" s="275">
        <f>IF(Salidas!$N701="Particular",VLOOKUP(Salidas!$A701,'PPTO Conservador'!$D$1:$L$26,8,0),IF(Salidas!$N701="Complementario",VLOOKUP(Salidas!$A701,'PPTO Conservador'!$D$1:$L$26,9,FALSE),))</f>
        <v>150000</v>
      </c>
      <c r="P701" s="275">
        <f>Salidas!$M701*Salidas!$I701</f>
        <v>153</v>
      </c>
      <c r="Q701" s="275">
        <f>Salidas!$M701*Salidas!$O701</f>
        <v>150000</v>
      </c>
      <c r="R701" s="276"/>
      <c r="S701" s="64"/>
      <c r="T701" s="64"/>
      <c r="U701" s="64"/>
      <c r="V701" s="64"/>
      <c r="W701" s="64"/>
      <c r="X701" s="64"/>
      <c r="Y701" s="64"/>
      <c r="Z701" s="64"/>
    </row>
    <row r="702" spans="1:26" ht="15.75" customHeight="1">
      <c r="A702" s="57" t="s">
        <v>93</v>
      </c>
      <c r="B702" s="58" t="str">
        <f>IF(ISERROR(VLOOKUP(Salidas!$A702,Inventario!$A$2:$M$21,2,FALSE)),"",VLOOKUP(Salidas!$A702,Inventario!$A$2:$M$21,2,FALSE))</f>
        <v>Vaxigrip</v>
      </c>
      <c r="C702" s="58" t="str">
        <f>IF(ISERROR(VLOOKUP(Salidas!$A702,Inventario!$A$2:$M$21,3,FALSE)),"",VLOOKUP(Salidas!$A702,Inventario!$A$2:$M$21,3,FALSE))</f>
        <v>Influenza</v>
      </c>
      <c r="D702" s="59" t="str">
        <f>IF(ISERROR(VLOOKUP(Salidas!$A702,Inventario!$A$2:$M$21,4,FALSE)),"",VLOOKUP(Salidas!$A702,Inventario!$A$2:$M$21,4,FALSE))</f>
        <v>IPS FARALLONES</v>
      </c>
      <c r="E702" s="59" t="str">
        <f>IF(ISERROR(VLOOKUP(Salidas!$A702,Inventario!$A$2:$M$21,5,FALSE)),"",VLOOKUP(Salidas!$A702,Inventario!$A$2:$M$21,5,FALSE))</f>
        <v>Sanofi</v>
      </c>
      <c r="F702" s="60" t="str">
        <f>IF(ISERROR(VLOOKUP(Salidas!$A702,Inventario!$A$2:$M$21,6,FALSE)),"",VLOOKUP(Salidas!$A702,Inventario!$A$2:$M$21,6,FALSE))</f>
        <v>2603</v>
      </c>
      <c r="G702" s="274">
        <f>IF(ISERROR(VLOOKUP(Salidas!$A702,Inventario!$A$2:$M$21,7,FALSE)),,VLOOKUP(Salidas!$A702,Inventario!$A$2:$M$21,7,FALSE))</f>
        <v>1</v>
      </c>
      <c r="H702" s="275">
        <f>IF(ISERROR(VLOOKUP(Salidas!$A702,Inventario!$A$2:$M$21,8,FALSE)),,VLOOKUP(Salidas!$A702,Inventario!$A$2:$M$21,8,FALSE))</f>
        <v>31</v>
      </c>
      <c r="I702" s="275">
        <f>IF(ISERROR(VLOOKUP(Salidas!$A702,Inventario!$A$2:$M$21,9,FALSE)),,VLOOKUP(Salidas!$A702,Inventario!$A$2:$M$21,9,FALSE))</f>
        <v>31</v>
      </c>
      <c r="J702" s="269">
        <v>44736</v>
      </c>
      <c r="K702" s="62" t="s">
        <v>202</v>
      </c>
      <c r="L702" s="270">
        <f>IF(ISERROR(VLOOKUP(Salidas!$K702,Entradas!$H$1:$I$412,2,FALSE)),"",VLOOKUP(Salidas!$K702,Entradas!$H$1:$I$412,2,FALSE))</f>
        <v>44926</v>
      </c>
      <c r="M702" s="63">
        <v>1</v>
      </c>
      <c r="N702" s="276" t="s">
        <v>375</v>
      </c>
      <c r="O702" s="275">
        <f>IF(Salidas!$N702="Particular",VLOOKUP(Salidas!$A702,'PPTO Conservador'!$D$1:$L$26,8,0),IF(Salidas!$N702="Complementario",VLOOKUP(Salidas!$A702,'PPTO Conservador'!$D$1:$L$26,9,FALSE),))</f>
        <v>65000</v>
      </c>
      <c r="P702" s="275">
        <f>Salidas!$M702*Salidas!$I702</f>
        <v>31</v>
      </c>
      <c r="Q702" s="275">
        <f>Salidas!$M702*Salidas!$O702</f>
        <v>65000</v>
      </c>
      <c r="R702" s="276"/>
      <c r="S702" s="64"/>
      <c r="T702" s="64"/>
      <c r="U702" s="64"/>
      <c r="V702" s="64"/>
      <c r="W702" s="64"/>
      <c r="X702" s="64"/>
      <c r="Y702" s="64"/>
      <c r="Z702" s="64"/>
    </row>
    <row r="703" spans="1:26" ht="15.75" customHeight="1">
      <c r="A703" s="57" t="s">
        <v>47</v>
      </c>
      <c r="B703" s="58" t="str">
        <f>IF(ISERROR(VLOOKUP(Salidas!$A703,Inventario!$A$2:$M$21,2,FALSE)),"",VLOOKUP(Salidas!$A703,Inventario!$A$2:$M$21,2,FALSE))</f>
        <v>Nimenrix</v>
      </c>
      <c r="C703" s="58" t="str">
        <f>IF(ISERROR(VLOOKUP(Salidas!$A703,Inventario!$A$2:$M$21,3,FALSE)),"",VLOOKUP(Salidas!$A703,Inventario!$A$2:$M$21,3,FALSE))</f>
        <v>Meningococo</v>
      </c>
      <c r="D703" s="59" t="str">
        <f>IF(ISERROR(VLOOKUP(Salidas!$A703,Inventario!$A$2:$M$21,4,FALSE)),"",VLOOKUP(Salidas!$A703,Inventario!$A$2:$M$21,4,FALSE))</f>
        <v>Cobo Medical</v>
      </c>
      <c r="E703" s="59" t="str">
        <f>IF(ISERROR(VLOOKUP(Salidas!$A703,Inventario!$A$2:$M$21,5,FALSE)),"",VLOOKUP(Salidas!$A703,Inventario!$A$2:$M$21,5,FALSE))</f>
        <v>Pfizer</v>
      </c>
      <c r="F703" s="60" t="str">
        <f>IF(ISERROR(VLOOKUP(Salidas!$A703,Inventario!$A$2:$M$21,6,FALSE)),"",VLOOKUP(Salidas!$A703,Inventario!$A$2:$M$21,6,FALSE))</f>
        <v>3904</v>
      </c>
      <c r="G703" s="274">
        <f>IF(ISERROR(VLOOKUP(Salidas!$A703,Inventario!$A$2:$M$21,7,FALSE)),,VLOOKUP(Salidas!$A703,Inventario!$A$2:$M$21,7,FALSE))</f>
        <v>1</v>
      </c>
      <c r="H703" s="275">
        <f>IF(ISERROR(VLOOKUP(Salidas!$A703,Inventario!$A$2:$M$21,8,FALSE)),,VLOOKUP(Salidas!$A703,Inventario!$A$2:$M$21,8,FALSE))</f>
        <v>427</v>
      </c>
      <c r="I703" s="275">
        <f>IF(ISERROR(VLOOKUP(Salidas!$A703,Inventario!$A$2:$M$21,9,FALSE)),,VLOOKUP(Salidas!$A703,Inventario!$A$2:$M$21,9,FALSE))</f>
        <v>427</v>
      </c>
      <c r="J703" s="269">
        <v>44736</v>
      </c>
      <c r="K703" s="62" t="s">
        <v>173</v>
      </c>
      <c r="L703" s="270">
        <f>IF(ISERROR(VLOOKUP(Salidas!$K703,Entradas!$H$1:$I$412,2,FALSE)),"",VLOOKUP(Salidas!$K703,Entradas!$H$1:$I$412,2,FALSE))</f>
        <v>45077</v>
      </c>
      <c r="M703" s="63">
        <v>1</v>
      </c>
      <c r="N703" s="276" t="s">
        <v>1928</v>
      </c>
      <c r="O703" s="275">
        <f>IF(Salidas!$N703="Particular",VLOOKUP(Salidas!$A703,'PPTO Conservador'!$D$1:$L$26,8,0),IF(Salidas!$N703="Complementario",VLOOKUP(Salidas!$A703,'PPTO Conservador'!$D$1:$L$26,9,FALSE),))</f>
        <v>170000</v>
      </c>
      <c r="P703" s="275">
        <f>Salidas!$M703*Salidas!$I703</f>
        <v>427</v>
      </c>
      <c r="Q703" s="275">
        <f>Salidas!$M703*Salidas!$O703</f>
        <v>170000</v>
      </c>
      <c r="R703" s="276"/>
      <c r="S703" s="64"/>
      <c r="T703" s="64"/>
      <c r="U703" s="64"/>
      <c r="V703" s="64"/>
      <c r="W703" s="64"/>
      <c r="X703" s="64"/>
      <c r="Y703" s="64"/>
      <c r="Z703" s="64"/>
    </row>
    <row r="704" spans="1:26" ht="15.75" customHeight="1">
      <c r="A704" s="57" t="s">
        <v>47</v>
      </c>
      <c r="B704" s="58" t="str">
        <f>IF(ISERROR(VLOOKUP(Salidas!$A704,Inventario!$A$2:$M$21,2,FALSE)),"",VLOOKUP(Salidas!$A704,Inventario!$A$2:$M$21,2,FALSE))</f>
        <v>Nimenrix</v>
      </c>
      <c r="C704" s="58" t="str">
        <f>IF(ISERROR(VLOOKUP(Salidas!$A704,Inventario!$A$2:$M$21,3,FALSE)),"",VLOOKUP(Salidas!$A704,Inventario!$A$2:$M$21,3,FALSE))</f>
        <v>Meningococo</v>
      </c>
      <c r="D704" s="59" t="str">
        <f>IF(ISERROR(VLOOKUP(Salidas!$A704,Inventario!$A$2:$M$21,4,FALSE)),"",VLOOKUP(Salidas!$A704,Inventario!$A$2:$M$21,4,FALSE))</f>
        <v>Cobo Medical</v>
      </c>
      <c r="E704" s="59" t="str">
        <f>IF(ISERROR(VLOOKUP(Salidas!$A704,Inventario!$A$2:$M$21,5,FALSE)),"",VLOOKUP(Salidas!$A704,Inventario!$A$2:$M$21,5,FALSE))</f>
        <v>Pfizer</v>
      </c>
      <c r="F704" s="60" t="str">
        <f>IF(ISERROR(VLOOKUP(Salidas!$A704,Inventario!$A$2:$M$21,6,FALSE)),"",VLOOKUP(Salidas!$A704,Inventario!$A$2:$M$21,6,FALSE))</f>
        <v>3904</v>
      </c>
      <c r="G704" s="274">
        <f>IF(ISERROR(VLOOKUP(Salidas!$A704,Inventario!$A$2:$M$21,7,FALSE)),,VLOOKUP(Salidas!$A704,Inventario!$A$2:$M$21,7,FALSE))</f>
        <v>1</v>
      </c>
      <c r="H704" s="275">
        <f>IF(ISERROR(VLOOKUP(Salidas!$A704,Inventario!$A$2:$M$21,8,FALSE)),,VLOOKUP(Salidas!$A704,Inventario!$A$2:$M$21,8,FALSE))</f>
        <v>427</v>
      </c>
      <c r="I704" s="275">
        <f>IF(ISERROR(VLOOKUP(Salidas!$A704,Inventario!$A$2:$M$21,9,FALSE)),,VLOOKUP(Salidas!$A704,Inventario!$A$2:$M$21,9,FALSE))</f>
        <v>427</v>
      </c>
      <c r="J704" s="269">
        <v>44737</v>
      </c>
      <c r="K704" s="62" t="s">
        <v>173</v>
      </c>
      <c r="L704" s="270">
        <f>IF(ISERROR(VLOOKUP(Salidas!$K704,Entradas!$H$1:$I$412,2,FALSE)),"",VLOOKUP(Salidas!$K704,Entradas!$H$1:$I$412,2,FALSE))</f>
        <v>45077</v>
      </c>
      <c r="M704" s="63">
        <v>1</v>
      </c>
      <c r="N704" s="276" t="s">
        <v>375</v>
      </c>
      <c r="O704" s="275">
        <f>IF(Salidas!$N704="Particular",VLOOKUP(Salidas!$A704,'PPTO Conservador'!$D$1:$L$26,8,0),IF(Salidas!$N704="Complementario",VLOOKUP(Salidas!$A704,'PPTO Conservador'!$D$1:$L$26,9,FALSE),))</f>
        <v>200000</v>
      </c>
      <c r="P704" s="275">
        <f>Salidas!$M704*Salidas!$I704</f>
        <v>427</v>
      </c>
      <c r="Q704" s="275">
        <f>Salidas!$M704*Salidas!$O704</f>
        <v>200000</v>
      </c>
      <c r="R704" s="276"/>
      <c r="S704" s="64"/>
      <c r="T704" s="64"/>
      <c r="U704" s="64"/>
      <c r="V704" s="64"/>
      <c r="W704" s="64"/>
      <c r="X704" s="64"/>
      <c r="Y704" s="64"/>
      <c r="Z704" s="64"/>
    </row>
    <row r="705" spans="1:26" ht="15.75" customHeight="1">
      <c r="A705" s="57" t="s">
        <v>93</v>
      </c>
      <c r="B705" s="58" t="str">
        <f>IF(ISERROR(VLOOKUP(Salidas!$A705,Inventario!$A$2:$M$21,2,FALSE)),"",VLOOKUP(Salidas!$A705,Inventario!$A$2:$M$21,2,FALSE))</f>
        <v>Vaxigrip</v>
      </c>
      <c r="C705" s="58" t="str">
        <f>IF(ISERROR(VLOOKUP(Salidas!$A705,Inventario!$A$2:$M$21,3,FALSE)),"",VLOOKUP(Salidas!$A705,Inventario!$A$2:$M$21,3,FALSE))</f>
        <v>Influenza</v>
      </c>
      <c r="D705" s="59" t="str">
        <f>IF(ISERROR(VLOOKUP(Salidas!$A705,Inventario!$A$2:$M$21,4,FALSE)),"",VLOOKUP(Salidas!$A705,Inventario!$A$2:$M$21,4,FALSE))</f>
        <v>IPS FARALLONES</v>
      </c>
      <c r="E705" s="59" t="str">
        <f>IF(ISERROR(VLOOKUP(Salidas!$A705,Inventario!$A$2:$M$21,5,FALSE)),"",VLOOKUP(Salidas!$A705,Inventario!$A$2:$M$21,5,FALSE))</f>
        <v>Sanofi</v>
      </c>
      <c r="F705" s="60" t="str">
        <f>IF(ISERROR(VLOOKUP(Salidas!$A705,Inventario!$A$2:$M$21,6,FALSE)),"",VLOOKUP(Salidas!$A705,Inventario!$A$2:$M$21,6,FALSE))</f>
        <v>2603</v>
      </c>
      <c r="G705" s="274">
        <f>IF(ISERROR(VLOOKUP(Salidas!$A705,Inventario!$A$2:$M$21,7,FALSE)),,VLOOKUP(Salidas!$A705,Inventario!$A$2:$M$21,7,FALSE))</f>
        <v>1</v>
      </c>
      <c r="H705" s="275">
        <f>IF(ISERROR(VLOOKUP(Salidas!$A705,Inventario!$A$2:$M$21,8,FALSE)),,VLOOKUP(Salidas!$A705,Inventario!$A$2:$M$21,8,FALSE))</f>
        <v>31</v>
      </c>
      <c r="I705" s="275">
        <f>IF(ISERROR(VLOOKUP(Salidas!$A705,Inventario!$A$2:$M$21,9,FALSE)),,VLOOKUP(Salidas!$A705,Inventario!$A$2:$M$21,9,FALSE))</f>
        <v>31</v>
      </c>
      <c r="J705" s="269">
        <v>44737</v>
      </c>
      <c r="K705" s="62" t="s">
        <v>202</v>
      </c>
      <c r="L705" s="270">
        <f>IF(ISERROR(VLOOKUP(Salidas!$K705,Entradas!$H$1:$I$412,2,FALSE)),"",VLOOKUP(Salidas!$K705,Entradas!$H$1:$I$412,2,FALSE))</f>
        <v>44926</v>
      </c>
      <c r="M705" s="63">
        <v>1</v>
      </c>
      <c r="N705" s="276" t="s">
        <v>375</v>
      </c>
      <c r="O705" s="275">
        <f>IF(Salidas!$N705="Particular",VLOOKUP(Salidas!$A705,'PPTO Conservador'!$D$1:$L$26,8,0),IF(Salidas!$N705="Complementario",VLOOKUP(Salidas!$A705,'PPTO Conservador'!$D$1:$L$26,9,FALSE),))</f>
        <v>65000</v>
      </c>
      <c r="P705" s="275">
        <f>Salidas!$M705*Salidas!$I705</f>
        <v>31</v>
      </c>
      <c r="Q705" s="275">
        <f>Salidas!$M705*Salidas!$O705</f>
        <v>65000</v>
      </c>
      <c r="R705" s="276"/>
      <c r="S705" s="64"/>
      <c r="T705" s="64"/>
      <c r="U705" s="64"/>
      <c r="V705" s="64"/>
      <c r="W705" s="64"/>
      <c r="X705" s="64"/>
      <c r="Y705" s="64"/>
      <c r="Z705" s="64"/>
    </row>
    <row r="706" spans="1:26" ht="15.75" customHeight="1">
      <c r="A706" s="57" t="s">
        <v>93</v>
      </c>
      <c r="B706" s="58" t="str">
        <f>IF(ISERROR(VLOOKUP(Salidas!$A706,Inventario!$A$2:$M$21,2,FALSE)),"",VLOOKUP(Salidas!$A706,Inventario!$A$2:$M$21,2,FALSE))</f>
        <v>Vaxigrip</v>
      </c>
      <c r="C706" s="58" t="str">
        <f>IF(ISERROR(VLOOKUP(Salidas!$A706,Inventario!$A$2:$M$21,3,FALSE)),"",VLOOKUP(Salidas!$A706,Inventario!$A$2:$M$21,3,FALSE))</f>
        <v>Influenza</v>
      </c>
      <c r="D706" s="59" t="str">
        <f>IF(ISERROR(VLOOKUP(Salidas!$A706,Inventario!$A$2:$M$21,4,FALSE)),"",VLOOKUP(Salidas!$A706,Inventario!$A$2:$M$21,4,FALSE))</f>
        <v>IPS FARALLONES</v>
      </c>
      <c r="E706" s="59" t="str">
        <f>IF(ISERROR(VLOOKUP(Salidas!$A706,Inventario!$A$2:$M$21,5,FALSE)),"",VLOOKUP(Salidas!$A706,Inventario!$A$2:$M$21,5,FALSE))</f>
        <v>Sanofi</v>
      </c>
      <c r="F706" s="60" t="str">
        <f>IF(ISERROR(VLOOKUP(Salidas!$A706,Inventario!$A$2:$M$21,6,FALSE)),"",VLOOKUP(Salidas!$A706,Inventario!$A$2:$M$21,6,FALSE))</f>
        <v>2603</v>
      </c>
      <c r="G706" s="274">
        <f>IF(ISERROR(VLOOKUP(Salidas!$A706,Inventario!$A$2:$M$21,7,FALSE)),,VLOOKUP(Salidas!$A706,Inventario!$A$2:$M$21,7,FALSE))</f>
        <v>1</v>
      </c>
      <c r="H706" s="275">
        <f>IF(ISERROR(VLOOKUP(Salidas!$A706,Inventario!$A$2:$M$21,8,FALSE)),,VLOOKUP(Salidas!$A706,Inventario!$A$2:$M$21,8,FALSE))</f>
        <v>31</v>
      </c>
      <c r="I706" s="275">
        <f>IF(ISERROR(VLOOKUP(Salidas!$A706,Inventario!$A$2:$M$21,9,FALSE)),,VLOOKUP(Salidas!$A706,Inventario!$A$2:$M$21,9,FALSE))</f>
        <v>31</v>
      </c>
      <c r="J706" s="269">
        <v>44737</v>
      </c>
      <c r="K706" s="62" t="s">
        <v>202</v>
      </c>
      <c r="L706" s="270">
        <f>IF(ISERROR(VLOOKUP(Salidas!$K706,Entradas!$H$1:$I$412,2,FALSE)),"",VLOOKUP(Salidas!$K706,Entradas!$H$1:$I$412,2,FALSE))</f>
        <v>44926</v>
      </c>
      <c r="M706" s="63">
        <v>1</v>
      </c>
      <c r="N706" s="276" t="s">
        <v>375</v>
      </c>
      <c r="O706" s="275">
        <f>IF(Salidas!$N706="Particular",VLOOKUP(Salidas!$A706,'PPTO Conservador'!$D$1:$L$26,8,0),IF(Salidas!$N706="Complementario",VLOOKUP(Salidas!$A706,'PPTO Conservador'!$D$1:$L$26,9,FALSE),))</f>
        <v>65000</v>
      </c>
      <c r="P706" s="275">
        <f>Salidas!$M706*Salidas!$I706</f>
        <v>31</v>
      </c>
      <c r="Q706" s="275">
        <f>Salidas!$M706*Salidas!$O706</f>
        <v>65000</v>
      </c>
      <c r="R706" s="276"/>
      <c r="S706" s="64"/>
      <c r="T706" s="64"/>
      <c r="U706" s="64"/>
      <c r="V706" s="64"/>
      <c r="W706" s="64"/>
      <c r="X706" s="64"/>
      <c r="Y706" s="64"/>
      <c r="Z706" s="64"/>
    </row>
    <row r="707" spans="1:26" ht="15.75" customHeight="1">
      <c r="A707" s="57" t="s">
        <v>58</v>
      </c>
      <c r="B707" s="58" t="str">
        <f>IF(ISERROR(VLOOKUP(Salidas!$A707,Inventario!$A$2:$M$21,2,FALSE)),"",VLOOKUP(Salidas!$A707,Inventario!$A$2:$M$21,2,FALSE))</f>
        <v>Proquad</v>
      </c>
      <c r="C707" s="58" t="str">
        <f>IF(ISERROR(VLOOKUP(Salidas!$A707,Inventario!$A$2:$M$21,3,FALSE)),"",VLOOKUP(Salidas!$A707,Inventario!$A$2:$M$21,3,FALSE))</f>
        <v>Sarampion + Rubeola + parotiditis + varicela</v>
      </c>
      <c r="D707" s="59" t="str">
        <f>IF(ISERROR(VLOOKUP(Salidas!$A707,Inventario!$A$2:$M$21,4,FALSE)),"",VLOOKUP(Salidas!$A707,Inventario!$A$2:$M$21,4,FALSE))</f>
        <v>IPS FARALLONES</v>
      </c>
      <c r="E707" s="59" t="str">
        <f>IF(ISERROR(VLOOKUP(Salidas!$A707,Inventario!$A$2:$M$21,5,FALSE)),"",VLOOKUP(Salidas!$A707,Inventario!$A$2:$M$21,5,FALSE))</f>
        <v>Merck</v>
      </c>
      <c r="F707" s="60" t="str">
        <f>IF(ISERROR(VLOOKUP(Salidas!$A707,Inventario!$A$2:$M$21,6,FALSE)),"",VLOOKUP(Salidas!$A707,Inventario!$A$2:$M$21,6,FALSE))</f>
        <v>4200</v>
      </c>
      <c r="G707" s="274">
        <f>IF(ISERROR(VLOOKUP(Salidas!$A707,Inventario!$A$2:$M$21,7,FALSE)),,VLOOKUP(Salidas!$A707,Inventario!$A$2:$M$21,7,FALSE))</f>
        <v>1</v>
      </c>
      <c r="H707" s="275">
        <f>IF(ISERROR(VLOOKUP(Salidas!$A707,Inventario!$A$2:$M$21,8,FALSE)),,VLOOKUP(Salidas!$A707,Inventario!$A$2:$M$21,8,FALSE))</f>
        <v>76</v>
      </c>
      <c r="I707" s="275">
        <f>IF(ISERROR(VLOOKUP(Salidas!$A707,Inventario!$A$2:$M$21,9,FALSE)),,VLOOKUP(Salidas!$A707,Inventario!$A$2:$M$21,9,FALSE))</f>
        <v>76</v>
      </c>
      <c r="J707" s="269">
        <v>44737</v>
      </c>
      <c r="K707" s="62" t="s">
        <v>201</v>
      </c>
      <c r="L707" s="270">
        <f>IF(ISERROR(VLOOKUP(Salidas!$K707,Entradas!$H$1:$I$412,2,FALSE)),"",VLOOKUP(Salidas!$K707,Entradas!$H$1:$I$412,2,FALSE))</f>
        <v>44926</v>
      </c>
      <c r="M707" s="63">
        <v>1</v>
      </c>
      <c r="N707" s="276" t="s">
        <v>1928</v>
      </c>
      <c r="O707" s="275">
        <f>IF(Salidas!$N707="Particular",VLOOKUP(Salidas!$A707,'PPTO Conservador'!$D$1:$L$26,8,0),IF(Salidas!$N707="Complementario",VLOOKUP(Salidas!$A707,'PPTO Conservador'!$D$1:$L$26,9,FALSE),))</f>
        <v>240000</v>
      </c>
      <c r="P707" s="275">
        <f>Salidas!$M707*Salidas!$I707</f>
        <v>76</v>
      </c>
      <c r="Q707" s="275">
        <f>Salidas!$M707*Salidas!$O707</f>
        <v>240000</v>
      </c>
      <c r="R707" s="276"/>
      <c r="S707" s="64"/>
      <c r="T707" s="64"/>
      <c r="U707" s="64"/>
      <c r="V707" s="64"/>
      <c r="W707" s="64"/>
      <c r="X707" s="64"/>
      <c r="Y707" s="64"/>
      <c r="Z707" s="64"/>
    </row>
    <row r="708" spans="1:26" ht="15.75" customHeight="1">
      <c r="A708" s="57" t="s">
        <v>85</v>
      </c>
      <c r="B708" s="58" t="str">
        <f>IF(ISERROR(VLOOKUP(Salidas!$A708,Inventario!$A$2:$M$21,2,FALSE)),"",VLOOKUP(Salidas!$A708,Inventario!$A$2:$M$21,2,FALSE))</f>
        <v xml:space="preserve">Avaxim 80 </v>
      </c>
      <c r="C708" s="58" t="str">
        <f>IF(ISERROR(VLOOKUP(Salidas!$A708,Inventario!$A$2:$M$21,3,FALSE)),"",VLOOKUP(Salidas!$A708,Inventario!$A$2:$M$21,3,FALSE))</f>
        <v>Hepatitis A niño</v>
      </c>
      <c r="D708" s="59" t="str">
        <f>IF(ISERROR(VLOOKUP(Salidas!$A708,Inventario!$A$2:$M$21,4,FALSE)),"",VLOOKUP(Salidas!$A708,Inventario!$A$2:$M$21,4,FALSE))</f>
        <v>IPS FARALLONES</v>
      </c>
      <c r="E708" s="59" t="str">
        <f>IF(ISERROR(VLOOKUP(Salidas!$A708,Inventario!$A$2:$M$21,5,FALSE)),"",VLOOKUP(Salidas!$A708,Inventario!$A$2:$M$21,5,FALSE))</f>
        <v>Sanofi</v>
      </c>
      <c r="F708" s="60" t="str">
        <f>IF(ISERROR(VLOOKUP(Salidas!$A708,Inventario!$A$2:$M$21,6,FALSE)),"",VLOOKUP(Salidas!$A708,Inventario!$A$2:$M$21,6,FALSE))</f>
        <v>2500</v>
      </c>
      <c r="G708" s="274">
        <f>IF(ISERROR(VLOOKUP(Salidas!$A708,Inventario!$A$2:$M$21,7,FALSE)),,VLOOKUP(Salidas!$A708,Inventario!$A$2:$M$21,7,FALSE))</f>
        <v>1</v>
      </c>
      <c r="H708" s="275">
        <f>IF(ISERROR(VLOOKUP(Salidas!$A708,Inventario!$A$2:$M$21,8,FALSE)),,VLOOKUP(Salidas!$A708,Inventario!$A$2:$M$21,8,FALSE))</f>
        <v>153</v>
      </c>
      <c r="I708" s="275">
        <f>IF(ISERROR(VLOOKUP(Salidas!$A708,Inventario!$A$2:$M$21,9,FALSE)),,VLOOKUP(Salidas!$A708,Inventario!$A$2:$M$21,9,FALSE))</f>
        <v>153</v>
      </c>
      <c r="J708" s="269">
        <v>44737</v>
      </c>
      <c r="K708" s="62" t="s">
        <v>183</v>
      </c>
      <c r="L708" s="270">
        <f>IF(ISERROR(VLOOKUP(Salidas!$K708,Entradas!$H$1:$I$412,2,FALSE)),"",VLOOKUP(Salidas!$K708,Entradas!$H$1:$I$412,2,FALSE))</f>
        <v>44957</v>
      </c>
      <c r="M708" s="63">
        <v>1</v>
      </c>
      <c r="N708" s="276" t="s">
        <v>1928</v>
      </c>
      <c r="O708" s="275">
        <f>IF(Salidas!$N708="Particular",VLOOKUP(Salidas!$A708,'PPTO Conservador'!$D$1:$L$26,8,0),IF(Salidas!$N708="Complementario",VLOOKUP(Salidas!$A708,'PPTO Conservador'!$D$1:$L$26,9,FALSE),))</f>
        <v>130000</v>
      </c>
      <c r="P708" s="275">
        <f>Salidas!$M708*Salidas!$I708</f>
        <v>153</v>
      </c>
      <c r="Q708" s="275">
        <f>Salidas!$M708*Salidas!$O708</f>
        <v>130000</v>
      </c>
      <c r="R708" s="276"/>
      <c r="S708" s="64"/>
      <c r="T708" s="64"/>
      <c r="U708" s="64"/>
      <c r="V708" s="64"/>
      <c r="W708" s="64"/>
      <c r="X708" s="64"/>
      <c r="Y708" s="64"/>
      <c r="Z708" s="64"/>
    </row>
    <row r="709" spans="1:26" ht="15.75" customHeight="1">
      <c r="A709" s="57" t="s">
        <v>47</v>
      </c>
      <c r="B709" s="58" t="str">
        <f>IF(ISERROR(VLOOKUP(Salidas!$A709,Inventario!$A$2:$M$21,2,FALSE)),"",VLOOKUP(Salidas!$A709,Inventario!$A$2:$M$21,2,FALSE))</f>
        <v>Nimenrix</v>
      </c>
      <c r="C709" s="58" t="str">
        <f>IF(ISERROR(VLOOKUP(Salidas!$A709,Inventario!$A$2:$M$21,3,FALSE)),"",VLOOKUP(Salidas!$A709,Inventario!$A$2:$M$21,3,FALSE))</f>
        <v>Meningococo</v>
      </c>
      <c r="D709" s="59" t="str">
        <f>IF(ISERROR(VLOOKUP(Salidas!$A709,Inventario!$A$2:$M$21,4,FALSE)),"",VLOOKUP(Salidas!$A709,Inventario!$A$2:$M$21,4,FALSE))</f>
        <v>Cobo Medical</v>
      </c>
      <c r="E709" s="59" t="str">
        <f>IF(ISERROR(VLOOKUP(Salidas!$A709,Inventario!$A$2:$M$21,5,FALSE)),"",VLOOKUP(Salidas!$A709,Inventario!$A$2:$M$21,5,FALSE))</f>
        <v>Pfizer</v>
      </c>
      <c r="F709" s="60" t="str">
        <f>IF(ISERROR(VLOOKUP(Salidas!$A709,Inventario!$A$2:$M$21,6,FALSE)),"",VLOOKUP(Salidas!$A709,Inventario!$A$2:$M$21,6,FALSE))</f>
        <v>3904</v>
      </c>
      <c r="G709" s="274">
        <f>IF(ISERROR(VLOOKUP(Salidas!$A709,Inventario!$A$2:$M$21,7,FALSE)),,VLOOKUP(Salidas!$A709,Inventario!$A$2:$M$21,7,FALSE))</f>
        <v>1</v>
      </c>
      <c r="H709" s="275">
        <f>IF(ISERROR(VLOOKUP(Salidas!$A709,Inventario!$A$2:$M$21,8,FALSE)),,VLOOKUP(Salidas!$A709,Inventario!$A$2:$M$21,8,FALSE))</f>
        <v>427</v>
      </c>
      <c r="I709" s="275">
        <f>IF(ISERROR(VLOOKUP(Salidas!$A709,Inventario!$A$2:$M$21,9,FALSE)),,VLOOKUP(Salidas!$A709,Inventario!$A$2:$M$21,9,FALSE))</f>
        <v>427</v>
      </c>
      <c r="J709" s="269">
        <v>44737</v>
      </c>
      <c r="K709" s="62" t="s">
        <v>173</v>
      </c>
      <c r="L709" s="270">
        <f>IF(ISERROR(VLOOKUP(Salidas!$K709,Entradas!$H$1:$I$412,2,FALSE)),"",VLOOKUP(Salidas!$K709,Entradas!$H$1:$I$412,2,FALSE))</f>
        <v>45077</v>
      </c>
      <c r="M709" s="63">
        <v>1</v>
      </c>
      <c r="N709" s="276" t="s">
        <v>1928</v>
      </c>
      <c r="O709" s="275">
        <f>IF(Salidas!$N709="Particular",VLOOKUP(Salidas!$A709,'PPTO Conservador'!$D$1:$L$26,8,0),IF(Salidas!$N709="Complementario",VLOOKUP(Salidas!$A709,'PPTO Conservador'!$D$1:$L$26,9,FALSE),))</f>
        <v>170000</v>
      </c>
      <c r="P709" s="275">
        <f>Salidas!$M709*Salidas!$I709</f>
        <v>427</v>
      </c>
      <c r="Q709" s="275">
        <f>Salidas!$M709*Salidas!$O709</f>
        <v>170000</v>
      </c>
      <c r="R709" s="276"/>
      <c r="S709" s="64"/>
      <c r="T709" s="64"/>
      <c r="U709" s="64"/>
      <c r="V709" s="64"/>
      <c r="W709" s="64"/>
      <c r="X709" s="64"/>
      <c r="Y709" s="64"/>
      <c r="Z709" s="64"/>
    </row>
    <row r="710" spans="1:26" ht="15.75" customHeight="1">
      <c r="A710" s="57" t="s">
        <v>93</v>
      </c>
      <c r="B710" s="58" t="str">
        <f>IF(ISERROR(VLOOKUP(Salidas!$A710,Inventario!$A$2:$M$21,2,FALSE)),"",VLOOKUP(Salidas!$A710,Inventario!$A$2:$M$21,2,FALSE))</f>
        <v>Vaxigrip</v>
      </c>
      <c r="C710" s="58" t="str">
        <f>IF(ISERROR(VLOOKUP(Salidas!$A710,Inventario!$A$2:$M$21,3,FALSE)),"",VLOOKUP(Salidas!$A710,Inventario!$A$2:$M$21,3,FALSE))</f>
        <v>Influenza</v>
      </c>
      <c r="D710" s="59" t="str">
        <f>IF(ISERROR(VLOOKUP(Salidas!$A710,Inventario!$A$2:$M$21,4,FALSE)),"",VLOOKUP(Salidas!$A710,Inventario!$A$2:$M$21,4,FALSE))</f>
        <v>IPS FARALLONES</v>
      </c>
      <c r="E710" s="59" t="str">
        <f>IF(ISERROR(VLOOKUP(Salidas!$A710,Inventario!$A$2:$M$21,5,FALSE)),"",VLOOKUP(Salidas!$A710,Inventario!$A$2:$M$21,5,FALSE))</f>
        <v>Sanofi</v>
      </c>
      <c r="F710" s="60" t="str">
        <f>IF(ISERROR(VLOOKUP(Salidas!$A710,Inventario!$A$2:$M$21,6,FALSE)),"",VLOOKUP(Salidas!$A710,Inventario!$A$2:$M$21,6,FALSE))</f>
        <v>2603</v>
      </c>
      <c r="G710" s="274">
        <f>IF(ISERROR(VLOOKUP(Salidas!$A710,Inventario!$A$2:$M$21,7,FALSE)),,VLOOKUP(Salidas!$A710,Inventario!$A$2:$M$21,7,FALSE))</f>
        <v>1</v>
      </c>
      <c r="H710" s="275">
        <f>IF(ISERROR(VLOOKUP(Salidas!$A710,Inventario!$A$2:$M$21,8,FALSE)),,VLOOKUP(Salidas!$A710,Inventario!$A$2:$M$21,8,FALSE))</f>
        <v>31</v>
      </c>
      <c r="I710" s="275">
        <f>IF(ISERROR(VLOOKUP(Salidas!$A710,Inventario!$A$2:$M$21,9,FALSE)),,VLOOKUP(Salidas!$A710,Inventario!$A$2:$M$21,9,FALSE))</f>
        <v>31</v>
      </c>
      <c r="J710" s="269">
        <v>44737</v>
      </c>
      <c r="K710" s="62" t="s">
        <v>202</v>
      </c>
      <c r="L710" s="270">
        <f>IF(ISERROR(VLOOKUP(Salidas!$K710,Entradas!$H$1:$I$412,2,FALSE)),"",VLOOKUP(Salidas!$K710,Entradas!$H$1:$I$412,2,FALSE))</f>
        <v>44926</v>
      </c>
      <c r="M710" s="63">
        <v>1</v>
      </c>
      <c r="N710" s="276" t="s">
        <v>1928</v>
      </c>
      <c r="O710" s="275">
        <f>IF(Salidas!$N710="Particular",VLOOKUP(Salidas!$A710,'PPTO Conservador'!$D$1:$L$26,8,0),IF(Salidas!$N710="Complementario",VLOOKUP(Salidas!$A710,'PPTO Conservador'!$D$1:$L$26,9,FALSE),))</f>
        <v>60000</v>
      </c>
      <c r="P710" s="275">
        <f>Salidas!$M710*Salidas!$I710</f>
        <v>31</v>
      </c>
      <c r="Q710" s="275">
        <f>Salidas!$M710*Salidas!$O710</f>
        <v>60000</v>
      </c>
      <c r="R710" s="276"/>
      <c r="S710" s="64"/>
      <c r="T710" s="64"/>
      <c r="U710" s="64"/>
      <c r="V710" s="64"/>
      <c r="W710" s="64"/>
      <c r="X710" s="64"/>
      <c r="Y710" s="64"/>
      <c r="Z710" s="64"/>
    </row>
    <row r="711" spans="1:26" ht="15.75" customHeight="1">
      <c r="A711" s="57" t="s">
        <v>47</v>
      </c>
      <c r="B711" s="58" t="str">
        <f>IF(ISERROR(VLOOKUP(Salidas!$A711,Inventario!$A$2:$M$21,2,FALSE)),"",VLOOKUP(Salidas!$A711,Inventario!$A$2:$M$21,2,FALSE))</f>
        <v>Nimenrix</v>
      </c>
      <c r="C711" s="58" t="str">
        <f>IF(ISERROR(VLOOKUP(Salidas!$A711,Inventario!$A$2:$M$21,3,FALSE)),"",VLOOKUP(Salidas!$A711,Inventario!$A$2:$M$21,3,FALSE))</f>
        <v>Meningococo</v>
      </c>
      <c r="D711" s="59" t="str">
        <f>IF(ISERROR(VLOOKUP(Salidas!$A711,Inventario!$A$2:$M$21,4,FALSE)),"",VLOOKUP(Salidas!$A711,Inventario!$A$2:$M$21,4,FALSE))</f>
        <v>Cobo Medical</v>
      </c>
      <c r="E711" s="59" t="str">
        <f>IF(ISERROR(VLOOKUP(Salidas!$A711,Inventario!$A$2:$M$21,5,FALSE)),"",VLOOKUP(Salidas!$A711,Inventario!$A$2:$M$21,5,FALSE))</f>
        <v>Pfizer</v>
      </c>
      <c r="F711" s="60" t="str">
        <f>IF(ISERROR(VLOOKUP(Salidas!$A711,Inventario!$A$2:$M$21,6,FALSE)),"",VLOOKUP(Salidas!$A711,Inventario!$A$2:$M$21,6,FALSE))</f>
        <v>3904</v>
      </c>
      <c r="G711" s="274">
        <f>IF(ISERROR(VLOOKUP(Salidas!$A711,Inventario!$A$2:$M$21,7,FALSE)),,VLOOKUP(Salidas!$A711,Inventario!$A$2:$M$21,7,FALSE))</f>
        <v>1</v>
      </c>
      <c r="H711" s="275">
        <f>IF(ISERROR(VLOOKUP(Salidas!$A711,Inventario!$A$2:$M$21,8,FALSE)),,VLOOKUP(Salidas!$A711,Inventario!$A$2:$M$21,8,FALSE))</f>
        <v>427</v>
      </c>
      <c r="I711" s="275">
        <f>IF(ISERROR(VLOOKUP(Salidas!$A711,Inventario!$A$2:$M$21,9,FALSE)),,VLOOKUP(Salidas!$A711,Inventario!$A$2:$M$21,9,FALSE))</f>
        <v>427</v>
      </c>
      <c r="J711" s="269">
        <v>44740</v>
      </c>
      <c r="K711" s="62" t="s">
        <v>173</v>
      </c>
      <c r="L711" s="270">
        <f>IF(ISERROR(VLOOKUP(Salidas!$K711,Entradas!$H$1:$I$412,2,FALSE)),"",VLOOKUP(Salidas!$K711,Entradas!$H$1:$I$412,2,FALSE))</f>
        <v>45077</v>
      </c>
      <c r="M711" s="63">
        <v>1</v>
      </c>
      <c r="N711" s="276" t="s">
        <v>1928</v>
      </c>
      <c r="O711" s="275">
        <f>IF(Salidas!$N711="Particular",VLOOKUP(Salidas!$A711,'PPTO Conservador'!$D$1:$L$26,8,0),IF(Salidas!$N711="Complementario",VLOOKUP(Salidas!$A711,'PPTO Conservador'!$D$1:$L$26,9,FALSE),))</f>
        <v>170000</v>
      </c>
      <c r="P711" s="275">
        <f>Salidas!$M711*Salidas!$I711</f>
        <v>427</v>
      </c>
      <c r="Q711" s="275">
        <f>Salidas!$M711*Salidas!$O711</f>
        <v>170000</v>
      </c>
      <c r="R711" s="276"/>
      <c r="S711" s="64"/>
      <c r="T711" s="64"/>
      <c r="U711" s="64"/>
      <c r="V711" s="64"/>
      <c r="W711" s="64"/>
      <c r="X711" s="64"/>
      <c r="Y711" s="64"/>
      <c r="Z711" s="64"/>
    </row>
    <row r="712" spans="1:26" ht="15.75" customHeight="1">
      <c r="A712" s="57" t="s">
        <v>85</v>
      </c>
      <c r="B712" s="58" t="str">
        <f>IF(ISERROR(VLOOKUP(Salidas!$A712,Inventario!$A$2:$M$21,2,FALSE)),"",VLOOKUP(Salidas!$A712,Inventario!$A$2:$M$21,2,FALSE))</f>
        <v xml:space="preserve">Avaxim 80 </v>
      </c>
      <c r="C712" s="58" t="str">
        <f>IF(ISERROR(VLOOKUP(Salidas!$A712,Inventario!$A$2:$M$21,3,FALSE)),"",VLOOKUP(Salidas!$A712,Inventario!$A$2:$M$21,3,FALSE))</f>
        <v>Hepatitis A niño</v>
      </c>
      <c r="D712" s="59" t="str">
        <f>IF(ISERROR(VLOOKUP(Salidas!$A712,Inventario!$A$2:$M$21,4,FALSE)),"",VLOOKUP(Salidas!$A712,Inventario!$A$2:$M$21,4,FALSE))</f>
        <v>IPS FARALLONES</v>
      </c>
      <c r="E712" s="59" t="str">
        <f>IF(ISERROR(VLOOKUP(Salidas!$A712,Inventario!$A$2:$M$21,5,FALSE)),"",VLOOKUP(Salidas!$A712,Inventario!$A$2:$M$21,5,FALSE))</f>
        <v>Sanofi</v>
      </c>
      <c r="F712" s="60" t="str">
        <f>IF(ISERROR(VLOOKUP(Salidas!$A712,Inventario!$A$2:$M$21,6,FALSE)),"",VLOOKUP(Salidas!$A712,Inventario!$A$2:$M$21,6,FALSE))</f>
        <v>2500</v>
      </c>
      <c r="G712" s="274">
        <f>IF(ISERROR(VLOOKUP(Salidas!$A712,Inventario!$A$2:$M$21,7,FALSE)),,VLOOKUP(Salidas!$A712,Inventario!$A$2:$M$21,7,FALSE))</f>
        <v>1</v>
      </c>
      <c r="H712" s="275">
        <f>IF(ISERROR(VLOOKUP(Salidas!$A712,Inventario!$A$2:$M$21,8,FALSE)),,VLOOKUP(Salidas!$A712,Inventario!$A$2:$M$21,8,FALSE))</f>
        <v>153</v>
      </c>
      <c r="I712" s="275">
        <f>IF(ISERROR(VLOOKUP(Salidas!$A712,Inventario!$A$2:$M$21,9,FALSE)),,VLOOKUP(Salidas!$A712,Inventario!$A$2:$M$21,9,FALSE))</f>
        <v>153</v>
      </c>
      <c r="J712" s="269">
        <v>44740</v>
      </c>
      <c r="K712" s="62" t="s">
        <v>183</v>
      </c>
      <c r="L712" s="270">
        <f>IF(ISERROR(VLOOKUP(Salidas!$K712,Entradas!$H$1:$I$412,2,FALSE)),"",VLOOKUP(Salidas!$K712,Entradas!$H$1:$I$412,2,FALSE))</f>
        <v>44957</v>
      </c>
      <c r="M712" s="63">
        <v>1</v>
      </c>
      <c r="N712" s="276" t="s">
        <v>1928</v>
      </c>
      <c r="O712" s="275">
        <f>IF(Salidas!$N712="Particular",VLOOKUP(Salidas!$A712,'PPTO Conservador'!$D$1:$L$26,8,0),IF(Salidas!$N712="Complementario",VLOOKUP(Salidas!$A712,'PPTO Conservador'!$D$1:$L$26,9,FALSE),))</f>
        <v>130000</v>
      </c>
      <c r="P712" s="275">
        <f>Salidas!$M712*Salidas!$I712</f>
        <v>153</v>
      </c>
      <c r="Q712" s="275">
        <f>Salidas!$M712*Salidas!$O712</f>
        <v>130000</v>
      </c>
      <c r="R712" s="276"/>
      <c r="S712" s="64"/>
      <c r="T712" s="64"/>
      <c r="U712" s="64"/>
      <c r="V712" s="64"/>
      <c r="W712" s="64"/>
      <c r="X712" s="64"/>
      <c r="Y712" s="64"/>
      <c r="Z712" s="64"/>
    </row>
    <row r="713" spans="1:26" ht="15.75" customHeight="1">
      <c r="A713" s="57" t="s">
        <v>47</v>
      </c>
      <c r="B713" s="58" t="str">
        <f>IF(ISERROR(VLOOKUP(Salidas!$A713,Inventario!$A$2:$M$21,2,FALSE)),"",VLOOKUP(Salidas!$A713,Inventario!$A$2:$M$21,2,FALSE))</f>
        <v>Nimenrix</v>
      </c>
      <c r="C713" s="58" t="str">
        <f>IF(ISERROR(VLOOKUP(Salidas!$A713,Inventario!$A$2:$M$21,3,FALSE)),"",VLOOKUP(Salidas!$A713,Inventario!$A$2:$M$21,3,FALSE))</f>
        <v>Meningococo</v>
      </c>
      <c r="D713" s="59" t="str">
        <f>IF(ISERROR(VLOOKUP(Salidas!$A713,Inventario!$A$2:$M$21,4,FALSE)),"",VLOOKUP(Salidas!$A713,Inventario!$A$2:$M$21,4,FALSE))</f>
        <v>Cobo Medical</v>
      </c>
      <c r="E713" s="59" t="str">
        <f>IF(ISERROR(VLOOKUP(Salidas!$A713,Inventario!$A$2:$M$21,5,FALSE)),"",VLOOKUP(Salidas!$A713,Inventario!$A$2:$M$21,5,FALSE))</f>
        <v>Pfizer</v>
      </c>
      <c r="F713" s="60" t="str">
        <f>IF(ISERROR(VLOOKUP(Salidas!$A713,Inventario!$A$2:$M$21,6,FALSE)),"",VLOOKUP(Salidas!$A713,Inventario!$A$2:$M$21,6,FALSE))</f>
        <v>3904</v>
      </c>
      <c r="G713" s="274">
        <f>IF(ISERROR(VLOOKUP(Salidas!$A713,Inventario!$A$2:$M$21,7,FALSE)),,VLOOKUP(Salidas!$A713,Inventario!$A$2:$M$21,7,FALSE))</f>
        <v>1</v>
      </c>
      <c r="H713" s="275">
        <f>IF(ISERROR(VLOOKUP(Salidas!$A713,Inventario!$A$2:$M$21,8,FALSE)),,VLOOKUP(Salidas!$A713,Inventario!$A$2:$M$21,8,FALSE))</f>
        <v>427</v>
      </c>
      <c r="I713" s="275">
        <f>IF(ISERROR(VLOOKUP(Salidas!$A713,Inventario!$A$2:$M$21,9,FALSE)),,VLOOKUP(Salidas!$A713,Inventario!$A$2:$M$21,9,FALSE))</f>
        <v>427</v>
      </c>
      <c r="J713" s="269">
        <v>44740</v>
      </c>
      <c r="K713" s="62" t="s">
        <v>173</v>
      </c>
      <c r="L713" s="270">
        <f>IF(ISERROR(VLOOKUP(Salidas!$K713,Entradas!$H$1:$I$412,2,FALSE)),"",VLOOKUP(Salidas!$K713,Entradas!$H$1:$I$412,2,FALSE))</f>
        <v>45077</v>
      </c>
      <c r="M713" s="63">
        <v>1</v>
      </c>
      <c r="N713" s="276" t="s">
        <v>1928</v>
      </c>
      <c r="O713" s="275">
        <f>IF(Salidas!$N713="Particular",VLOOKUP(Salidas!$A713,'PPTO Conservador'!$D$1:$L$26,8,0),IF(Salidas!$N713="Complementario",VLOOKUP(Salidas!$A713,'PPTO Conservador'!$D$1:$L$26,9,FALSE),))</f>
        <v>170000</v>
      </c>
      <c r="P713" s="275">
        <f>Salidas!$M713*Salidas!$I713</f>
        <v>427</v>
      </c>
      <c r="Q713" s="275">
        <f>Salidas!$M713*Salidas!$O713</f>
        <v>170000</v>
      </c>
      <c r="R713" s="276"/>
      <c r="S713" s="64"/>
      <c r="T713" s="64"/>
      <c r="U713" s="64"/>
      <c r="V713" s="64"/>
      <c r="W713" s="64"/>
      <c r="X713" s="64"/>
      <c r="Y713" s="64"/>
      <c r="Z713" s="64"/>
    </row>
    <row r="714" spans="1:26" ht="15.75" customHeight="1">
      <c r="A714" s="57" t="s">
        <v>93</v>
      </c>
      <c r="B714" s="58" t="str">
        <f>IF(ISERROR(VLOOKUP(Salidas!$A714,Inventario!$A$2:$M$21,2,FALSE)),"",VLOOKUP(Salidas!$A714,Inventario!$A$2:$M$21,2,FALSE))</f>
        <v>Vaxigrip</v>
      </c>
      <c r="C714" s="58" t="str">
        <f>IF(ISERROR(VLOOKUP(Salidas!$A714,Inventario!$A$2:$M$21,3,FALSE)),"",VLOOKUP(Salidas!$A714,Inventario!$A$2:$M$21,3,FALSE))</f>
        <v>Influenza</v>
      </c>
      <c r="D714" s="59" t="str">
        <f>IF(ISERROR(VLOOKUP(Salidas!$A714,Inventario!$A$2:$M$21,4,FALSE)),"",VLOOKUP(Salidas!$A714,Inventario!$A$2:$M$21,4,FALSE))</f>
        <v>IPS FARALLONES</v>
      </c>
      <c r="E714" s="59" t="str">
        <f>IF(ISERROR(VLOOKUP(Salidas!$A714,Inventario!$A$2:$M$21,5,FALSE)),"",VLOOKUP(Salidas!$A714,Inventario!$A$2:$M$21,5,FALSE))</f>
        <v>Sanofi</v>
      </c>
      <c r="F714" s="60" t="str">
        <f>IF(ISERROR(VLOOKUP(Salidas!$A714,Inventario!$A$2:$M$21,6,FALSE)),"",VLOOKUP(Salidas!$A714,Inventario!$A$2:$M$21,6,FALSE))</f>
        <v>2603</v>
      </c>
      <c r="G714" s="274">
        <f>IF(ISERROR(VLOOKUP(Salidas!$A714,Inventario!$A$2:$M$21,7,FALSE)),,VLOOKUP(Salidas!$A714,Inventario!$A$2:$M$21,7,FALSE))</f>
        <v>1</v>
      </c>
      <c r="H714" s="275">
        <f>IF(ISERROR(VLOOKUP(Salidas!$A714,Inventario!$A$2:$M$21,8,FALSE)),,VLOOKUP(Salidas!$A714,Inventario!$A$2:$M$21,8,FALSE))</f>
        <v>31</v>
      </c>
      <c r="I714" s="275">
        <f>IF(ISERROR(VLOOKUP(Salidas!$A714,Inventario!$A$2:$M$21,9,FALSE)),,VLOOKUP(Salidas!$A714,Inventario!$A$2:$M$21,9,FALSE))</f>
        <v>31</v>
      </c>
      <c r="J714" s="269">
        <v>44740</v>
      </c>
      <c r="K714" s="62" t="s">
        <v>202</v>
      </c>
      <c r="L714" s="270">
        <f>IF(ISERROR(VLOOKUP(Salidas!$K714,Entradas!$H$1:$I$412,2,FALSE)),"",VLOOKUP(Salidas!$K714,Entradas!$H$1:$I$412,2,FALSE))</f>
        <v>44926</v>
      </c>
      <c r="M714" s="63">
        <v>1</v>
      </c>
      <c r="N714" s="276" t="s">
        <v>1928</v>
      </c>
      <c r="O714" s="275">
        <f>IF(Salidas!$N714="Particular",VLOOKUP(Salidas!$A714,'PPTO Conservador'!$D$1:$L$26,8,0),IF(Salidas!$N714="Complementario",VLOOKUP(Salidas!$A714,'PPTO Conservador'!$D$1:$L$26,9,FALSE),))</f>
        <v>60000</v>
      </c>
      <c r="P714" s="275">
        <f>Salidas!$M714*Salidas!$I714</f>
        <v>31</v>
      </c>
      <c r="Q714" s="275">
        <f>Salidas!$M714*Salidas!$O714</f>
        <v>60000</v>
      </c>
      <c r="R714" s="276"/>
      <c r="S714" s="64"/>
      <c r="T714" s="64"/>
      <c r="U714" s="64"/>
      <c r="V714" s="64"/>
      <c r="W714" s="64"/>
      <c r="X714" s="64"/>
      <c r="Y714" s="64"/>
      <c r="Z714" s="64"/>
    </row>
    <row r="715" spans="1:26" ht="15.75" customHeight="1">
      <c r="A715" s="57" t="s">
        <v>47</v>
      </c>
      <c r="B715" s="58" t="str">
        <f>IF(ISERROR(VLOOKUP(Salidas!$A715,Inventario!$A$2:$M$21,2,FALSE)),"",VLOOKUP(Salidas!$A715,Inventario!$A$2:$M$21,2,FALSE))</f>
        <v>Nimenrix</v>
      </c>
      <c r="C715" s="58" t="str">
        <f>IF(ISERROR(VLOOKUP(Salidas!$A715,Inventario!$A$2:$M$21,3,FALSE)),"",VLOOKUP(Salidas!$A715,Inventario!$A$2:$M$21,3,FALSE))</f>
        <v>Meningococo</v>
      </c>
      <c r="D715" s="59" t="str">
        <f>IF(ISERROR(VLOOKUP(Salidas!$A715,Inventario!$A$2:$M$21,4,FALSE)),"",VLOOKUP(Salidas!$A715,Inventario!$A$2:$M$21,4,FALSE))</f>
        <v>Cobo Medical</v>
      </c>
      <c r="E715" s="59" t="str">
        <f>IF(ISERROR(VLOOKUP(Salidas!$A715,Inventario!$A$2:$M$21,5,FALSE)),"",VLOOKUP(Salidas!$A715,Inventario!$A$2:$M$21,5,FALSE))</f>
        <v>Pfizer</v>
      </c>
      <c r="F715" s="60" t="str">
        <f>IF(ISERROR(VLOOKUP(Salidas!$A715,Inventario!$A$2:$M$21,6,FALSE)),"",VLOOKUP(Salidas!$A715,Inventario!$A$2:$M$21,6,FALSE))</f>
        <v>3904</v>
      </c>
      <c r="G715" s="274">
        <f>IF(ISERROR(VLOOKUP(Salidas!$A715,Inventario!$A$2:$M$21,7,FALSE)),,VLOOKUP(Salidas!$A715,Inventario!$A$2:$M$21,7,FALSE))</f>
        <v>1</v>
      </c>
      <c r="H715" s="275">
        <f>IF(ISERROR(VLOOKUP(Salidas!$A715,Inventario!$A$2:$M$21,8,FALSE)),,VLOOKUP(Salidas!$A715,Inventario!$A$2:$M$21,8,FALSE))</f>
        <v>427</v>
      </c>
      <c r="I715" s="275">
        <f>IF(ISERROR(VLOOKUP(Salidas!$A715,Inventario!$A$2:$M$21,9,FALSE)),,VLOOKUP(Salidas!$A715,Inventario!$A$2:$M$21,9,FALSE))</f>
        <v>427</v>
      </c>
      <c r="J715" s="269">
        <v>44741</v>
      </c>
      <c r="K715" s="62" t="s">
        <v>173</v>
      </c>
      <c r="L715" s="270">
        <f>IF(ISERROR(VLOOKUP(Salidas!$K715,Entradas!$H$1:$I$412,2,FALSE)),"",VLOOKUP(Salidas!$K715,Entradas!$H$1:$I$412,2,FALSE))</f>
        <v>45077</v>
      </c>
      <c r="M715" s="63">
        <v>1</v>
      </c>
      <c r="N715" s="276" t="s">
        <v>1928</v>
      </c>
      <c r="O715" s="275">
        <f>IF(Salidas!$N715="Particular",VLOOKUP(Salidas!$A715,'PPTO Conservador'!$D$1:$L$26,8,0),IF(Salidas!$N715="Complementario",VLOOKUP(Salidas!$A715,'PPTO Conservador'!$D$1:$L$26,9,FALSE),))</f>
        <v>170000</v>
      </c>
      <c r="P715" s="275">
        <f>Salidas!$M715*Salidas!$I715</f>
        <v>427</v>
      </c>
      <c r="Q715" s="275">
        <f>Salidas!$M715*Salidas!$O715</f>
        <v>170000</v>
      </c>
      <c r="R715" s="276"/>
      <c r="S715" s="64"/>
      <c r="T715" s="64"/>
      <c r="U715" s="64"/>
      <c r="V715" s="64"/>
      <c r="W715" s="64"/>
      <c r="X715" s="64"/>
      <c r="Y715" s="64"/>
      <c r="Z715" s="64"/>
    </row>
    <row r="716" spans="1:26" ht="15.75" customHeight="1">
      <c r="A716" s="57" t="s">
        <v>93</v>
      </c>
      <c r="B716" s="58" t="str">
        <f>IF(ISERROR(VLOOKUP(Salidas!$A716,Inventario!$A$2:$M$21,2,FALSE)),"",VLOOKUP(Salidas!$A716,Inventario!$A$2:$M$21,2,FALSE))</f>
        <v>Vaxigrip</v>
      </c>
      <c r="C716" s="58" t="str">
        <f>IF(ISERROR(VLOOKUP(Salidas!$A716,Inventario!$A$2:$M$21,3,FALSE)),"",VLOOKUP(Salidas!$A716,Inventario!$A$2:$M$21,3,FALSE))</f>
        <v>Influenza</v>
      </c>
      <c r="D716" s="59" t="str">
        <f>IF(ISERROR(VLOOKUP(Salidas!$A716,Inventario!$A$2:$M$21,4,FALSE)),"",VLOOKUP(Salidas!$A716,Inventario!$A$2:$M$21,4,FALSE))</f>
        <v>IPS FARALLONES</v>
      </c>
      <c r="E716" s="59" t="str">
        <f>IF(ISERROR(VLOOKUP(Salidas!$A716,Inventario!$A$2:$M$21,5,FALSE)),"",VLOOKUP(Salidas!$A716,Inventario!$A$2:$M$21,5,FALSE))</f>
        <v>Sanofi</v>
      </c>
      <c r="F716" s="60" t="str">
        <f>IF(ISERROR(VLOOKUP(Salidas!$A716,Inventario!$A$2:$M$21,6,FALSE)),"",VLOOKUP(Salidas!$A716,Inventario!$A$2:$M$21,6,FALSE))</f>
        <v>2603</v>
      </c>
      <c r="G716" s="274">
        <f>IF(ISERROR(VLOOKUP(Salidas!$A716,Inventario!$A$2:$M$21,7,FALSE)),,VLOOKUP(Salidas!$A716,Inventario!$A$2:$M$21,7,FALSE))</f>
        <v>1</v>
      </c>
      <c r="H716" s="275">
        <f>IF(ISERROR(VLOOKUP(Salidas!$A716,Inventario!$A$2:$M$21,8,FALSE)),,VLOOKUP(Salidas!$A716,Inventario!$A$2:$M$21,8,FALSE))</f>
        <v>31</v>
      </c>
      <c r="I716" s="275">
        <f>IF(ISERROR(VLOOKUP(Salidas!$A716,Inventario!$A$2:$M$21,9,FALSE)),,VLOOKUP(Salidas!$A716,Inventario!$A$2:$M$21,9,FALSE))</f>
        <v>31</v>
      </c>
      <c r="J716" s="269">
        <v>44741</v>
      </c>
      <c r="K716" s="62" t="s">
        <v>202</v>
      </c>
      <c r="L716" s="270">
        <f>IF(ISERROR(VLOOKUP(Salidas!$K716,Entradas!$H$1:$I$412,2,FALSE)),"",VLOOKUP(Salidas!$K716,Entradas!$H$1:$I$412,2,FALSE))</f>
        <v>44926</v>
      </c>
      <c r="M716" s="63">
        <v>1</v>
      </c>
      <c r="N716" s="276" t="s">
        <v>1928</v>
      </c>
      <c r="O716" s="275">
        <f>IF(Salidas!$N716="Particular",VLOOKUP(Salidas!$A716,'PPTO Conservador'!$D$1:$L$26,8,0),IF(Salidas!$N716="Complementario",VLOOKUP(Salidas!$A716,'PPTO Conservador'!$D$1:$L$26,9,FALSE),))</f>
        <v>60000</v>
      </c>
      <c r="P716" s="275">
        <f>Salidas!$M716*Salidas!$I716</f>
        <v>31</v>
      </c>
      <c r="Q716" s="275">
        <f>Salidas!$M716*Salidas!$O716</f>
        <v>60000</v>
      </c>
      <c r="R716" s="276"/>
      <c r="S716" s="64"/>
      <c r="T716" s="64"/>
      <c r="U716" s="64"/>
      <c r="V716" s="64"/>
      <c r="W716" s="64"/>
      <c r="X716" s="64"/>
      <c r="Y716" s="64"/>
      <c r="Z716" s="64"/>
    </row>
    <row r="717" spans="1:26" ht="15.75" customHeight="1">
      <c r="A717" s="57" t="s">
        <v>93</v>
      </c>
      <c r="B717" s="58" t="str">
        <f>IF(ISERROR(VLOOKUP(Salidas!$A717,Inventario!$A$2:$M$21,2,FALSE)),"",VLOOKUP(Salidas!$A717,Inventario!$A$2:$M$21,2,FALSE))</f>
        <v>Vaxigrip</v>
      </c>
      <c r="C717" s="58" t="str">
        <f>IF(ISERROR(VLOOKUP(Salidas!$A717,Inventario!$A$2:$M$21,3,FALSE)),"",VLOOKUP(Salidas!$A717,Inventario!$A$2:$M$21,3,FALSE))</f>
        <v>Influenza</v>
      </c>
      <c r="D717" s="59" t="str">
        <f>IF(ISERROR(VLOOKUP(Salidas!$A717,Inventario!$A$2:$M$21,4,FALSE)),"",VLOOKUP(Salidas!$A717,Inventario!$A$2:$M$21,4,FALSE))</f>
        <v>IPS FARALLONES</v>
      </c>
      <c r="E717" s="59" t="str">
        <f>IF(ISERROR(VLOOKUP(Salidas!$A717,Inventario!$A$2:$M$21,5,FALSE)),"",VLOOKUP(Salidas!$A717,Inventario!$A$2:$M$21,5,FALSE))</f>
        <v>Sanofi</v>
      </c>
      <c r="F717" s="60" t="str">
        <f>IF(ISERROR(VLOOKUP(Salidas!$A717,Inventario!$A$2:$M$21,6,FALSE)),"",VLOOKUP(Salidas!$A717,Inventario!$A$2:$M$21,6,FALSE))</f>
        <v>2603</v>
      </c>
      <c r="G717" s="274">
        <f>IF(ISERROR(VLOOKUP(Salidas!$A717,Inventario!$A$2:$M$21,7,FALSE)),,VLOOKUP(Salidas!$A717,Inventario!$A$2:$M$21,7,FALSE))</f>
        <v>1</v>
      </c>
      <c r="H717" s="275">
        <f>IF(ISERROR(VLOOKUP(Salidas!$A717,Inventario!$A$2:$M$21,8,FALSE)),,VLOOKUP(Salidas!$A717,Inventario!$A$2:$M$21,8,FALSE))</f>
        <v>31</v>
      </c>
      <c r="I717" s="275">
        <f>IF(ISERROR(VLOOKUP(Salidas!$A717,Inventario!$A$2:$M$21,9,FALSE)),,VLOOKUP(Salidas!$A717,Inventario!$A$2:$M$21,9,FALSE))</f>
        <v>31</v>
      </c>
      <c r="J717" s="269">
        <v>44741</v>
      </c>
      <c r="K717" s="62" t="s">
        <v>202</v>
      </c>
      <c r="L717" s="270">
        <f>IF(ISERROR(VLOOKUP(Salidas!$K717,Entradas!$H$1:$I$412,2,FALSE)),"",VLOOKUP(Salidas!$K717,Entradas!$H$1:$I$412,2,FALSE))</f>
        <v>44926</v>
      </c>
      <c r="M717" s="63">
        <v>1</v>
      </c>
      <c r="N717" s="276" t="s">
        <v>1928</v>
      </c>
      <c r="O717" s="275">
        <f>IF(Salidas!$N717="Particular",VLOOKUP(Salidas!$A717,'PPTO Conservador'!$D$1:$L$26,8,0),IF(Salidas!$N717="Complementario",VLOOKUP(Salidas!$A717,'PPTO Conservador'!$D$1:$L$26,9,FALSE),))</f>
        <v>60000</v>
      </c>
      <c r="P717" s="275">
        <f>Salidas!$M717*Salidas!$I717</f>
        <v>31</v>
      </c>
      <c r="Q717" s="275">
        <f>Salidas!$M717*Salidas!$O717</f>
        <v>60000</v>
      </c>
      <c r="R717" s="276"/>
      <c r="S717" s="64"/>
      <c r="T717" s="64"/>
      <c r="U717" s="64"/>
      <c r="V717" s="64"/>
      <c r="W717" s="64"/>
      <c r="X717" s="64"/>
      <c r="Y717" s="64"/>
      <c r="Z717" s="64"/>
    </row>
    <row r="718" spans="1:26" ht="15.75" customHeight="1">
      <c r="A718" s="57" t="s">
        <v>93</v>
      </c>
      <c r="B718" s="58" t="str">
        <f>IF(ISERROR(VLOOKUP(Salidas!$A718,Inventario!$A$2:$M$21,2,FALSE)),"",VLOOKUP(Salidas!$A718,Inventario!$A$2:$M$21,2,FALSE))</f>
        <v>Vaxigrip</v>
      </c>
      <c r="C718" s="58" t="str">
        <f>IF(ISERROR(VLOOKUP(Salidas!$A718,Inventario!$A$2:$M$21,3,FALSE)),"",VLOOKUP(Salidas!$A718,Inventario!$A$2:$M$21,3,FALSE))</f>
        <v>Influenza</v>
      </c>
      <c r="D718" s="59" t="str">
        <f>IF(ISERROR(VLOOKUP(Salidas!$A718,Inventario!$A$2:$M$21,4,FALSE)),"",VLOOKUP(Salidas!$A718,Inventario!$A$2:$M$21,4,FALSE))</f>
        <v>IPS FARALLONES</v>
      </c>
      <c r="E718" s="59" t="str">
        <f>IF(ISERROR(VLOOKUP(Salidas!$A718,Inventario!$A$2:$M$21,5,FALSE)),"",VLOOKUP(Salidas!$A718,Inventario!$A$2:$M$21,5,FALSE))</f>
        <v>Sanofi</v>
      </c>
      <c r="F718" s="60" t="str">
        <f>IF(ISERROR(VLOOKUP(Salidas!$A718,Inventario!$A$2:$M$21,6,FALSE)),"",VLOOKUP(Salidas!$A718,Inventario!$A$2:$M$21,6,FALSE))</f>
        <v>2603</v>
      </c>
      <c r="G718" s="274">
        <f>IF(ISERROR(VLOOKUP(Salidas!$A718,Inventario!$A$2:$M$21,7,FALSE)),,VLOOKUP(Salidas!$A718,Inventario!$A$2:$M$21,7,FALSE))</f>
        <v>1</v>
      </c>
      <c r="H718" s="275">
        <f>IF(ISERROR(VLOOKUP(Salidas!$A718,Inventario!$A$2:$M$21,8,FALSE)),,VLOOKUP(Salidas!$A718,Inventario!$A$2:$M$21,8,FALSE))</f>
        <v>31</v>
      </c>
      <c r="I718" s="275">
        <f>IF(ISERROR(VLOOKUP(Salidas!$A718,Inventario!$A$2:$M$21,9,FALSE)),,VLOOKUP(Salidas!$A718,Inventario!$A$2:$M$21,9,FALSE))</f>
        <v>31</v>
      </c>
      <c r="J718" s="269">
        <v>44741</v>
      </c>
      <c r="K718" s="62" t="s">
        <v>202</v>
      </c>
      <c r="L718" s="270">
        <f>IF(ISERROR(VLOOKUP(Salidas!$K718,Entradas!$H$1:$I$412,2,FALSE)),"",VLOOKUP(Salidas!$K718,Entradas!$H$1:$I$412,2,FALSE))</f>
        <v>44926</v>
      </c>
      <c r="M718" s="63">
        <v>1</v>
      </c>
      <c r="N718" s="276" t="s">
        <v>1928</v>
      </c>
      <c r="O718" s="275">
        <f>IF(Salidas!$N718="Particular",VLOOKUP(Salidas!$A718,'PPTO Conservador'!$D$1:$L$26,8,0),IF(Salidas!$N718="Complementario",VLOOKUP(Salidas!$A718,'PPTO Conservador'!$D$1:$L$26,9,FALSE),))</f>
        <v>60000</v>
      </c>
      <c r="P718" s="275">
        <f>Salidas!$M718*Salidas!$I718</f>
        <v>31</v>
      </c>
      <c r="Q718" s="275">
        <f>Salidas!$M718*Salidas!$O718</f>
        <v>60000</v>
      </c>
      <c r="R718" s="276"/>
      <c r="S718" s="64"/>
      <c r="T718" s="64"/>
      <c r="U718" s="64"/>
      <c r="V718" s="64"/>
      <c r="W718" s="64"/>
      <c r="X718" s="64"/>
      <c r="Y718" s="64"/>
      <c r="Z718" s="64"/>
    </row>
    <row r="719" spans="1:26" ht="15.75" customHeight="1">
      <c r="A719" s="57" t="s">
        <v>93</v>
      </c>
      <c r="B719" s="58" t="str">
        <f>IF(ISERROR(VLOOKUP(Salidas!$A719,Inventario!$A$2:$M$21,2,FALSE)),"",VLOOKUP(Salidas!$A719,Inventario!$A$2:$M$21,2,FALSE))</f>
        <v>Vaxigrip</v>
      </c>
      <c r="C719" s="58" t="str">
        <f>IF(ISERROR(VLOOKUP(Salidas!$A719,Inventario!$A$2:$M$21,3,FALSE)),"",VLOOKUP(Salidas!$A719,Inventario!$A$2:$M$21,3,FALSE))</f>
        <v>Influenza</v>
      </c>
      <c r="D719" s="59" t="str">
        <f>IF(ISERROR(VLOOKUP(Salidas!$A719,Inventario!$A$2:$M$21,4,FALSE)),"",VLOOKUP(Salidas!$A719,Inventario!$A$2:$M$21,4,FALSE))</f>
        <v>IPS FARALLONES</v>
      </c>
      <c r="E719" s="59" t="str">
        <f>IF(ISERROR(VLOOKUP(Salidas!$A719,Inventario!$A$2:$M$21,5,FALSE)),"",VLOOKUP(Salidas!$A719,Inventario!$A$2:$M$21,5,FALSE))</f>
        <v>Sanofi</v>
      </c>
      <c r="F719" s="60" t="str">
        <f>IF(ISERROR(VLOOKUP(Salidas!$A719,Inventario!$A$2:$M$21,6,FALSE)),"",VLOOKUP(Salidas!$A719,Inventario!$A$2:$M$21,6,FALSE))</f>
        <v>2603</v>
      </c>
      <c r="G719" s="274">
        <f>IF(ISERROR(VLOOKUP(Salidas!$A719,Inventario!$A$2:$M$21,7,FALSE)),,VLOOKUP(Salidas!$A719,Inventario!$A$2:$M$21,7,FALSE))</f>
        <v>1</v>
      </c>
      <c r="H719" s="275">
        <f>IF(ISERROR(VLOOKUP(Salidas!$A719,Inventario!$A$2:$M$21,8,FALSE)),,VLOOKUP(Salidas!$A719,Inventario!$A$2:$M$21,8,FALSE))</f>
        <v>31</v>
      </c>
      <c r="I719" s="275">
        <f>IF(ISERROR(VLOOKUP(Salidas!$A719,Inventario!$A$2:$M$21,9,FALSE)),,VLOOKUP(Salidas!$A719,Inventario!$A$2:$M$21,9,FALSE))</f>
        <v>31</v>
      </c>
      <c r="J719" s="269">
        <v>44741</v>
      </c>
      <c r="K719" s="62" t="s">
        <v>202</v>
      </c>
      <c r="L719" s="270">
        <f>IF(ISERROR(VLOOKUP(Salidas!$K719,Entradas!$H$1:$I$412,2,FALSE)),"",VLOOKUP(Salidas!$K719,Entradas!$H$1:$I$412,2,FALSE))</f>
        <v>44926</v>
      </c>
      <c r="M719" s="63">
        <v>1</v>
      </c>
      <c r="N719" s="276" t="s">
        <v>1928</v>
      </c>
      <c r="O719" s="275">
        <f>IF(Salidas!$N719="Particular",VLOOKUP(Salidas!$A719,'PPTO Conservador'!$D$1:$L$26,8,0),IF(Salidas!$N719="Complementario",VLOOKUP(Salidas!$A719,'PPTO Conservador'!$D$1:$L$26,9,FALSE),))</f>
        <v>60000</v>
      </c>
      <c r="P719" s="275">
        <f>Salidas!$M719*Salidas!$I719</f>
        <v>31</v>
      </c>
      <c r="Q719" s="275">
        <f>Salidas!$M719*Salidas!$O719</f>
        <v>60000</v>
      </c>
      <c r="R719" s="276"/>
      <c r="S719" s="64"/>
      <c r="T719" s="64"/>
      <c r="U719" s="64"/>
      <c r="V719" s="64"/>
      <c r="W719" s="64"/>
      <c r="X719" s="64"/>
      <c r="Y719" s="64"/>
      <c r="Z719" s="64"/>
    </row>
    <row r="720" spans="1:26" ht="15.75" customHeight="1">
      <c r="A720" s="57" t="s">
        <v>93</v>
      </c>
      <c r="B720" s="58" t="str">
        <f>IF(ISERROR(VLOOKUP(Salidas!$A720,Inventario!$A$2:$M$21,2,FALSE)),"",VLOOKUP(Salidas!$A720,Inventario!$A$2:$M$21,2,FALSE))</f>
        <v>Vaxigrip</v>
      </c>
      <c r="C720" s="58" t="str">
        <f>IF(ISERROR(VLOOKUP(Salidas!$A720,Inventario!$A$2:$M$21,3,FALSE)),"",VLOOKUP(Salidas!$A720,Inventario!$A$2:$M$21,3,FALSE))</f>
        <v>Influenza</v>
      </c>
      <c r="D720" s="59" t="str">
        <f>IF(ISERROR(VLOOKUP(Salidas!$A720,Inventario!$A$2:$M$21,4,FALSE)),"",VLOOKUP(Salidas!$A720,Inventario!$A$2:$M$21,4,FALSE))</f>
        <v>IPS FARALLONES</v>
      </c>
      <c r="E720" s="59" t="str">
        <f>IF(ISERROR(VLOOKUP(Salidas!$A720,Inventario!$A$2:$M$21,5,FALSE)),"",VLOOKUP(Salidas!$A720,Inventario!$A$2:$M$21,5,FALSE))</f>
        <v>Sanofi</v>
      </c>
      <c r="F720" s="60" t="str">
        <f>IF(ISERROR(VLOOKUP(Salidas!$A720,Inventario!$A$2:$M$21,6,FALSE)),"",VLOOKUP(Salidas!$A720,Inventario!$A$2:$M$21,6,FALSE))</f>
        <v>2603</v>
      </c>
      <c r="G720" s="274">
        <f>IF(ISERROR(VLOOKUP(Salidas!$A720,Inventario!$A$2:$M$21,7,FALSE)),,VLOOKUP(Salidas!$A720,Inventario!$A$2:$M$21,7,FALSE))</f>
        <v>1</v>
      </c>
      <c r="H720" s="275">
        <f>IF(ISERROR(VLOOKUP(Salidas!$A720,Inventario!$A$2:$M$21,8,FALSE)),,VLOOKUP(Salidas!$A720,Inventario!$A$2:$M$21,8,FALSE))</f>
        <v>31</v>
      </c>
      <c r="I720" s="275">
        <f>IF(ISERROR(VLOOKUP(Salidas!$A720,Inventario!$A$2:$M$21,9,FALSE)),,VLOOKUP(Salidas!$A720,Inventario!$A$2:$M$21,9,FALSE))</f>
        <v>31</v>
      </c>
      <c r="J720" s="269">
        <v>44741</v>
      </c>
      <c r="K720" s="62" t="s">
        <v>202</v>
      </c>
      <c r="L720" s="270">
        <f>IF(ISERROR(VLOOKUP(Salidas!$K720,Entradas!$H$1:$I$412,2,FALSE)),"",VLOOKUP(Salidas!$K720,Entradas!$H$1:$I$412,2,FALSE))</f>
        <v>44926</v>
      </c>
      <c r="M720" s="63">
        <v>1</v>
      </c>
      <c r="N720" s="276" t="s">
        <v>1928</v>
      </c>
      <c r="O720" s="275">
        <f>IF(Salidas!$N720="Particular",VLOOKUP(Salidas!$A720,'PPTO Conservador'!$D$1:$L$26,8,0),IF(Salidas!$N720="Complementario",VLOOKUP(Salidas!$A720,'PPTO Conservador'!$D$1:$L$26,9,FALSE),))</f>
        <v>60000</v>
      </c>
      <c r="P720" s="275">
        <f>Salidas!$M720*Salidas!$I720</f>
        <v>31</v>
      </c>
      <c r="Q720" s="275">
        <f>Salidas!$M720*Salidas!$O720</f>
        <v>60000</v>
      </c>
      <c r="R720" s="276"/>
      <c r="S720" s="64"/>
      <c r="T720" s="64"/>
      <c r="U720" s="64"/>
      <c r="V720" s="64"/>
      <c r="W720" s="64"/>
      <c r="X720" s="64"/>
      <c r="Y720" s="64"/>
      <c r="Z720" s="64"/>
    </row>
    <row r="721" spans="1:26" ht="15.75" customHeight="1">
      <c r="A721" s="57" t="s">
        <v>104</v>
      </c>
      <c r="B721" s="58" t="str">
        <f>IF(ISERROR(VLOOKUP(Salidas!$A721,Inventario!$A$2:$M$21,2,FALSE)),"",VLOOKUP(Salidas!$A721,Inventario!$A$2:$M$21,2,FALSE))</f>
        <v>Boostrix</v>
      </c>
      <c r="C721" s="58" t="str">
        <f>IF(ISERROR(VLOOKUP(Salidas!$A721,Inventario!$A$2:$M$21,3,FALSE)),"",VLOOKUP(Salidas!$A721,Inventario!$A$2:$M$21,3,FALSE))</f>
        <v>DPT</v>
      </c>
      <c r="D721" s="59" t="str">
        <f>IF(ISERROR(VLOOKUP(Salidas!$A721,Inventario!$A$2:$M$21,4,FALSE)),"",VLOOKUP(Salidas!$A721,Inventario!$A$2:$M$21,4,FALSE))</f>
        <v>IPS FARALLONES</v>
      </c>
      <c r="E721" s="59" t="str">
        <f>IF(ISERROR(VLOOKUP(Salidas!$A721,Inventario!$A$2:$M$21,5,FALSE)),"",VLOOKUP(Salidas!$A721,Inventario!$A$2:$M$21,5,FALSE))</f>
        <v>Glaxo</v>
      </c>
      <c r="F721" s="60" t="str">
        <f>IF(ISERROR(VLOOKUP(Salidas!$A721,Inventario!$A$2:$M$21,6,FALSE)),"",VLOOKUP(Salidas!$A721,Inventario!$A$2:$M$21,6,FALSE))</f>
        <v>300</v>
      </c>
      <c r="G721" s="274">
        <f>IF(ISERROR(VLOOKUP(Salidas!$A721,Inventario!$A$2:$M$21,7,FALSE)),,VLOOKUP(Salidas!$A721,Inventario!$A$2:$M$21,7,FALSE))</f>
        <v>1</v>
      </c>
      <c r="H721" s="275">
        <f>IF(ISERROR(VLOOKUP(Salidas!$A721,Inventario!$A$2:$M$21,8,FALSE)),,VLOOKUP(Salidas!$A721,Inventario!$A$2:$M$21,8,FALSE))</f>
        <v>17</v>
      </c>
      <c r="I721" s="275">
        <f>IF(ISERROR(VLOOKUP(Salidas!$A721,Inventario!$A$2:$M$21,9,FALSE)),,VLOOKUP(Salidas!$A721,Inventario!$A$2:$M$21,9,FALSE))</f>
        <v>17</v>
      </c>
      <c r="J721" s="269">
        <v>44741</v>
      </c>
      <c r="K721" s="62" t="s">
        <v>200</v>
      </c>
      <c r="L721" s="270">
        <f>IF(ISERROR(VLOOKUP(Salidas!$K721,Entradas!$H$1:$I$412,2,FALSE)),"",VLOOKUP(Salidas!$K721,Entradas!$H$1:$I$412,2,FALSE))</f>
        <v>45260</v>
      </c>
      <c r="M721" s="63">
        <v>1</v>
      </c>
      <c r="N721" s="276" t="s">
        <v>1928</v>
      </c>
      <c r="O721" s="275">
        <f>IF(Salidas!$N721="Particular",VLOOKUP(Salidas!$A721,'PPTO Conservador'!$D$1:$L$26,8,0),IF(Salidas!$N721="Complementario",VLOOKUP(Salidas!$A721,'PPTO Conservador'!$D$1:$L$26,9,FALSE),))</f>
        <v>100000</v>
      </c>
      <c r="P721" s="275">
        <f>Salidas!$M721*Salidas!$I721</f>
        <v>17</v>
      </c>
      <c r="Q721" s="275">
        <f>Salidas!$M721*Salidas!$O721</f>
        <v>100000</v>
      </c>
      <c r="R721" s="276"/>
      <c r="S721" s="64"/>
      <c r="T721" s="64"/>
      <c r="U721" s="64"/>
      <c r="V721" s="64"/>
      <c r="W721" s="64"/>
      <c r="X721" s="64"/>
      <c r="Y721" s="64"/>
      <c r="Z721" s="64"/>
    </row>
    <row r="722" spans="1:26" ht="15.75" customHeight="1">
      <c r="A722" s="57" t="s">
        <v>54</v>
      </c>
      <c r="B722" s="58" t="str">
        <f>IF(ISERROR(VLOOKUP(Salidas!$A722,Inventario!$A$2:$M$21,2,FALSE)),"",VLOOKUP(Salidas!$A722,Inventario!$A$2:$M$21,2,FALSE))</f>
        <v>Prevenar</v>
      </c>
      <c r="C722" s="58" t="str">
        <f>IF(ISERROR(VLOOKUP(Salidas!$A722,Inventario!$A$2:$M$21,3,FALSE)),"",VLOOKUP(Salidas!$A722,Inventario!$A$2:$M$21,3,FALSE))</f>
        <v>Neumococo 13V</v>
      </c>
      <c r="D722" s="59" t="str">
        <f>IF(ISERROR(VLOOKUP(Salidas!$A722,Inventario!$A$2:$M$21,4,FALSE)),"",VLOOKUP(Salidas!$A722,Inventario!$A$2:$M$21,4,FALSE))</f>
        <v>Cobo Medical</v>
      </c>
      <c r="E722" s="59" t="str">
        <f>IF(ISERROR(VLOOKUP(Salidas!$A722,Inventario!$A$2:$M$21,5,FALSE)),"",VLOOKUP(Salidas!$A722,Inventario!$A$2:$M$21,5,FALSE))</f>
        <v>Pfizer</v>
      </c>
      <c r="F722" s="60" t="str">
        <f>IF(ISERROR(VLOOKUP(Salidas!$A722,Inventario!$A$2:$M$21,6,FALSE)),"",VLOOKUP(Salidas!$A722,Inventario!$A$2:$M$21,6,FALSE))</f>
        <v>2156</v>
      </c>
      <c r="G722" s="274">
        <f>IF(ISERROR(VLOOKUP(Salidas!$A722,Inventario!$A$2:$M$21,7,FALSE)),,VLOOKUP(Salidas!$A722,Inventario!$A$2:$M$21,7,FALSE))</f>
        <v>1</v>
      </c>
      <c r="H722" s="275">
        <f>IF(ISERROR(VLOOKUP(Salidas!$A722,Inventario!$A$2:$M$21,8,FALSE)),,VLOOKUP(Salidas!$A722,Inventario!$A$2:$M$21,8,FALSE))</f>
        <v>257</v>
      </c>
      <c r="I722" s="275">
        <f>IF(ISERROR(VLOOKUP(Salidas!$A722,Inventario!$A$2:$M$21,9,FALSE)),,VLOOKUP(Salidas!$A722,Inventario!$A$2:$M$21,9,FALSE))</f>
        <v>257</v>
      </c>
      <c r="J722" s="269">
        <v>44741</v>
      </c>
      <c r="K722" s="62" t="s">
        <v>192</v>
      </c>
      <c r="L722" s="270">
        <f>IF(ISERROR(VLOOKUP(Salidas!$K722,Entradas!$H$1:$I$412,2,FALSE)),"",VLOOKUP(Salidas!$K722,Entradas!$H$1:$I$412,2,FALSE))</f>
        <v>45199</v>
      </c>
      <c r="M722" s="63">
        <v>1</v>
      </c>
      <c r="N722" s="276" t="s">
        <v>1928</v>
      </c>
      <c r="O722" s="275">
        <f>IF(Salidas!$N722="Particular",VLOOKUP(Salidas!$A722,'PPTO Conservador'!$D$1:$L$26,8,0),IF(Salidas!$N722="Complementario",VLOOKUP(Salidas!$A722,'PPTO Conservador'!$D$1:$L$26,9,FALSE),))</f>
        <v>225000</v>
      </c>
      <c r="P722" s="275">
        <f>Salidas!$M722*Salidas!$I722</f>
        <v>257</v>
      </c>
      <c r="Q722" s="275">
        <f>Salidas!$M722*Salidas!$O722</f>
        <v>225000</v>
      </c>
      <c r="R722" s="276"/>
      <c r="S722" s="64"/>
      <c r="T722" s="64"/>
      <c r="U722" s="64"/>
      <c r="V722" s="64"/>
      <c r="W722" s="64"/>
      <c r="X722" s="64"/>
      <c r="Y722" s="64"/>
      <c r="Z722" s="64"/>
    </row>
    <row r="723" spans="1:26" ht="15.75" customHeight="1">
      <c r="A723" s="57" t="s">
        <v>47</v>
      </c>
      <c r="B723" s="58" t="str">
        <f>IF(ISERROR(VLOOKUP(Salidas!$A723,Inventario!$A$2:$M$21,2,FALSE)),"",VLOOKUP(Salidas!$A723,Inventario!$A$2:$M$21,2,FALSE))</f>
        <v>Nimenrix</v>
      </c>
      <c r="C723" s="58" t="str">
        <f>IF(ISERROR(VLOOKUP(Salidas!$A723,Inventario!$A$2:$M$21,3,FALSE)),"",VLOOKUP(Salidas!$A723,Inventario!$A$2:$M$21,3,FALSE))</f>
        <v>Meningococo</v>
      </c>
      <c r="D723" s="59" t="str">
        <f>IF(ISERROR(VLOOKUP(Salidas!$A723,Inventario!$A$2:$M$21,4,FALSE)),"",VLOOKUP(Salidas!$A723,Inventario!$A$2:$M$21,4,FALSE))</f>
        <v>Cobo Medical</v>
      </c>
      <c r="E723" s="59" t="str">
        <f>IF(ISERROR(VLOOKUP(Salidas!$A723,Inventario!$A$2:$M$21,5,FALSE)),"",VLOOKUP(Salidas!$A723,Inventario!$A$2:$M$21,5,FALSE))</f>
        <v>Pfizer</v>
      </c>
      <c r="F723" s="60" t="str">
        <f>IF(ISERROR(VLOOKUP(Salidas!$A723,Inventario!$A$2:$M$21,6,FALSE)),"",VLOOKUP(Salidas!$A723,Inventario!$A$2:$M$21,6,FALSE))</f>
        <v>3904</v>
      </c>
      <c r="G723" s="274">
        <f>IF(ISERROR(VLOOKUP(Salidas!$A723,Inventario!$A$2:$M$21,7,FALSE)),,VLOOKUP(Salidas!$A723,Inventario!$A$2:$M$21,7,FALSE))</f>
        <v>1</v>
      </c>
      <c r="H723" s="275">
        <f>IF(ISERROR(VLOOKUP(Salidas!$A723,Inventario!$A$2:$M$21,8,FALSE)),,VLOOKUP(Salidas!$A723,Inventario!$A$2:$M$21,8,FALSE))</f>
        <v>427</v>
      </c>
      <c r="I723" s="275">
        <f>IF(ISERROR(VLOOKUP(Salidas!$A723,Inventario!$A$2:$M$21,9,FALSE)),,VLOOKUP(Salidas!$A723,Inventario!$A$2:$M$21,9,FALSE))</f>
        <v>427</v>
      </c>
      <c r="J723" s="269">
        <v>44741</v>
      </c>
      <c r="K723" s="62" t="s">
        <v>173</v>
      </c>
      <c r="L723" s="270">
        <f>IF(ISERROR(VLOOKUP(Salidas!$K723,Entradas!$H$1:$I$412,2,FALSE)),"",VLOOKUP(Salidas!$K723,Entradas!$H$1:$I$412,2,FALSE))</f>
        <v>45077</v>
      </c>
      <c r="M723" s="63">
        <v>1</v>
      </c>
      <c r="N723" s="276" t="s">
        <v>1928</v>
      </c>
      <c r="O723" s="275">
        <f>IF(Salidas!$N723="Particular",VLOOKUP(Salidas!$A723,'PPTO Conservador'!$D$1:$L$26,8,0),IF(Salidas!$N723="Complementario",VLOOKUP(Salidas!$A723,'PPTO Conservador'!$D$1:$L$26,9,FALSE),))</f>
        <v>170000</v>
      </c>
      <c r="P723" s="275">
        <f>Salidas!$M723*Salidas!$I723</f>
        <v>427</v>
      </c>
      <c r="Q723" s="275">
        <f>Salidas!$M723*Salidas!$O723</f>
        <v>170000</v>
      </c>
      <c r="R723" s="276"/>
      <c r="S723" s="64"/>
      <c r="T723" s="64"/>
      <c r="U723" s="64"/>
      <c r="V723" s="64"/>
      <c r="W723" s="64"/>
      <c r="X723" s="64"/>
      <c r="Y723" s="64"/>
      <c r="Z723" s="64"/>
    </row>
    <row r="724" spans="1:26" ht="15.75" customHeight="1">
      <c r="A724" s="57" t="s">
        <v>47</v>
      </c>
      <c r="B724" s="58" t="str">
        <f>IF(ISERROR(VLOOKUP(Salidas!$A724,Inventario!$A$2:$M$21,2,FALSE)),"",VLOOKUP(Salidas!$A724,Inventario!$A$2:$M$21,2,FALSE))</f>
        <v>Nimenrix</v>
      </c>
      <c r="C724" s="58" t="str">
        <f>IF(ISERROR(VLOOKUP(Salidas!$A724,Inventario!$A$2:$M$21,3,FALSE)),"",VLOOKUP(Salidas!$A724,Inventario!$A$2:$M$21,3,FALSE))</f>
        <v>Meningococo</v>
      </c>
      <c r="D724" s="59" t="str">
        <f>IF(ISERROR(VLOOKUP(Salidas!$A724,Inventario!$A$2:$M$21,4,FALSE)),"",VLOOKUP(Salidas!$A724,Inventario!$A$2:$M$21,4,FALSE))</f>
        <v>Cobo Medical</v>
      </c>
      <c r="E724" s="59" t="str">
        <f>IF(ISERROR(VLOOKUP(Salidas!$A724,Inventario!$A$2:$M$21,5,FALSE)),"",VLOOKUP(Salidas!$A724,Inventario!$A$2:$M$21,5,FALSE))</f>
        <v>Pfizer</v>
      </c>
      <c r="F724" s="60" t="str">
        <f>IF(ISERROR(VLOOKUP(Salidas!$A724,Inventario!$A$2:$M$21,6,FALSE)),"",VLOOKUP(Salidas!$A724,Inventario!$A$2:$M$21,6,FALSE))</f>
        <v>3904</v>
      </c>
      <c r="G724" s="274">
        <f>IF(ISERROR(VLOOKUP(Salidas!$A724,Inventario!$A$2:$M$21,7,FALSE)),,VLOOKUP(Salidas!$A724,Inventario!$A$2:$M$21,7,FALSE))</f>
        <v>1</v>
      </c>
      <c r="H724" s="275">
        <f>IF(ISERROR(VLOOKUP(Salidas!$A724,Inventario!$A$2:$M$21,8,FALSE)),,VLOOKUP(Salidas!$A724,Inventario!$A$2:$M$21,8,FALSE))</f>
        <v>427</v>
      </c>
      <c r="I724" s="275">
        <f>IF(ISERROR(VLOOKUP(Salidas!$A724,Inventario!$A$2:$M$21,9,FALSE)),,VLOOKUP(Salidas!$A724,Inventario!$A$2:$M$21,9,FALSE))</f>
        <v>427</v>
      </c>
      <c r="J724" s="269">
        <v>44747</v>
      </c>
      <c r="K724" s="62" t="s">
        <v>173</v>
      </c>
      <c r="L724" s="270">
        <f>IF(ISERROR(VLOOKUP(Salidas!$K724,Entradas!$H$1:$I$412,2,FALSE)),"",VLOOKUP(Salidas!$K724,Entradas!$H$1:$I$412,2,FALSE))</f>
        <v>45077</v>
      </c>
      <c r="M724" s="63">
        <v>1</v>
      </c>
      <c r="N724" s="276" t="s">
        <v>1928</v>
      </c>
      <c r="O724" s="275">
        <f>IF(Salidas!$N724="Particular",VLOOKUP(Salidas!$A724,'PPTO Conservador'!$D$1:$L$26,8,0),IF(Salidas!$N724="Complementario",VLOOKUP(Salidas!$A724,'PPTO Conservador'!$D$1:$L$26,9,FALSE),))</f>
        <v>170000</v>
      </c>
      <c r="P724" s="275">
        <f>Salidas!$M724*Salidas!$I724</f>
        <v>427</v>
      </c>
      <c r="Q724" s="275">
        <f>Salidas!$M724*Salidas!$O724</f>
        <v>170000</v>
      </c>
      <c r="R724" s="276"/>
      <c r="S724" s="64"/>
      <c r="T724" s="64"/>
      <c r="U724" s="64"/>
      <c r="V724" s="64"/>
      <c r="W724" s="64"/>
      <c r="X724" s="64"/>
      <c r="Y724" s="64"/>
      <c r="Z724" s="64"/>
    </row>
    <row r="725" spans="1:26" ht="15.75" customHeight="1">
      <c r="A725" s="57" t="s">
        <v>54</v>
      </c>
      <c r="B725" s="58" t="str">
        <f>IF(ISERROR(VLOOKUP(Salidas!$A725,Inventario!$A$2:$M$21,2,FALSE)),"",VLOOKUP(Salidas!$A725,Inventario!$A$2:$M$21,2,FALSE))</f>
        <v>Prevenar</v>
      </c>
      <c r="C725" s="58" t="str">
        <f>IF(ISERROR(VLOOKUP(Salidas!$A725,Inventario!$A$2:$M$21,3,FALSE)),"",VLOOKUP(Salidas!$A725,Inventario!$A$2:$M$21,3,FALSE))</f>
        <v>Neumococo 13V</v>
      </c>
      <c r="D725" s="59" t="str">
        <f>IF(ISERROR(VLOOKUP(Salidas!$A725,Inventario!$A$2:$M$21,4,FALSE)),"",VLOOKUP(Salidas!$A725,Inventario!$A$2:$M$21,4,FALSE))</f>
        <v>Cobo Medical</v>
      </c>
      <c r="E725" s="59" t="str">
        <f>IF(ISERROR(VLOOKUP(Salidas!$A725,Inventario!$A$2:$M$21,5,FALSE)),"",VLOOKUP(Salidas!$A725,Inventario!$A$2:$M$21,5,FALSE))</f>
        <v>Pfizer</v>
      </c>
      <c r="F725" s="60" t="str">
        <f>IF(ISERROR(VLOOKUP(Salidas!$A725,Inventario!$A$2:$M$21,6,FALSE)),"",VLOOKUP(Salidas!$A725,Inventario!$A$2:$M$21,6,FALSE))</f>
        <v>2156</v>
      </c>
      <c r="G725" s="274">
        <f>IF(ISERROR(VLOOKUP(Salidas!$A725,Inventario!$A$2:$M$21,7,FALSE)),,VLOOKUP(Salidas!$A725,Inventario!$A$2:$M$21,7,FALSE))</f>
        <v>1</v>
      </c>
      <c r="H725" s="275">
        <f>IF(ISERROR(VLOOKUP(Salidas!$A725,Inventario!$A$2:$M$21,8,FALSE)),,VLOOKUP(Salidas!$A725,Inventario!$A$2:$M$21,8,FALSE))</f>
        <v>257</v>
      </c>
      <c r="I725" s="275">
        <f>IF(ISERROR(VLOOKUP(Salidas!$A725,Inventario!$A$2:$M$21,9,FALSE)),,VLOOKUP(Salidas!$A725,Inventario!$A$2:$M$21,9,FALSE))</f>
        <v>257</v>
      </c>
      <c r="J725" s="269">
        <v>44747</v>
      </c>
      <c r="K725" s="62" t="s">
        <v>192</v>
      </c>
      <c r="L725" s="270">
        <f>IF(ISERROR(VLOOKUP(Salidas!$K725,Entradas!$H$1:$I$412,2,FALSE)),"",VLOOKUP(Salidas!$K725,Entradas!$H$1:$I$412,2,FALSE))</f>
        <v>45199</v>
      </c>
      <c r="M725" s="63">
        <v>1</v>
      </c>
      <c r="N725" s="276" t="s">
        <v>375</v>
      </c>
      <c r="O725" s="275">
        <f>IF(Salidas!$N725="Particular",VLOOKUP(Salidas!$A725,'PPTO Conservador'!$D$1:$L$26,8,0),IF(Salidas!$N725="Complementario",VLOOKUP(Salidas!$A725,'PPTO Conservador'!$D$1:$L$26,9,FALSE),))</f>
        <v>235000</v>
      </c>
      <c r="P725" s="275">
        <f>Salidas!$M725*Salidas!$I725</f>
        <v>257</v>
      </c>
      <c r="Q725" s="275">
        <f>Salidas!$M725*Salidas!$O725</f>
        <v>235000</v>
      </c>
      <c r="R725" s="276"/>
      <c r="S725" s="64"/>
      <c r="T725" s="64"/>
      <c r="U725" s="64"/>
      <c r="V725" s="64"/>
      <c r="W725" s="64"/>
      <c r="X725" s="64"/>
      <c r="Y725" s="64"/>
      <c r="Z725" s="64"/>
    </row>
    <row r="726" spans="1:26" ht="15.75" customHeight="1">
      <c r="A726" s="57" t="s">
        <v>93</v>
      </c>
      <c r="B726" s="58" t="str">
        <f>IF(ISERROR(VLOOKUP(Salidas!$A726,Inventario!$A$2:$M$21,2,FALSE)),"",VLOOKUP(Salidas!$A726,Inventario!$A$2:$M$21,2,FALSE))</f>
        <v>Vaxigrip</v>
      </c>
      <c r="C726" s="58" t="str">
        <f>IF(ISERROR(VLOOKUP(Salidas!$A726,Inventario!$A$2:$M$21,3,FALSE)),"",VLOOKUP(Salidas!$A726,Inventario!$A$2:$M$21,3,FALSE))</f>
        <v>Influenza</v>
      </c>
      <c r="D726" s="59" t="str">
        <f>IF(ISERROR(VLOOKUP(Salidas!$A726,Inventario!$A$2:$M$21,4,FALSE)),"",VLOOKUP(Salidas!$A726,Inventario!$A$2:$M$21,4,FALSE))</f>
        <v>IPS FARALLONES</v>
      </c>
      <c r="E726" s="59" t="str">
        <f>IF(ISERROR(VLOOKUP(Salidas!$A726,Inventario!$A$2:$M$21,5,FALSE)),"",VLOOKUP(Salidas!$A726,Inventario!$A$2:$M$21,5,FALSE))</f>
        <v>Sanofi</v>
      </c>
      <c r="F726" s="60" t="str">
        <f>IF(ISERROR(VLOOKUP(Salidas!$A726,Inventario!$A$2:$M$21,6,FALSE)),"",VLOOKUP(Salidas!$A726,Inventario!$A$2:$M$21,6,FALSE))</f>
        <v>2603</v>
      </c>
      <c r="G726" s="274">
        <f>IF(ISERROR(VLOOKUP(Salidas!$A726,Inventario!$A$2:$M$21,7,FALSE)),,VLOOKUP(Salidas!$A726,Inventario!$A$2:$M$21,7,FALSE))</f>
        <v>1</v>
      </c>
      <c r="H726" s="275">
        <f>IF(ISERROR(VLOOKUP(Salidas!$A726,Inventario!$A$2:$M$21,8,FALSE)),,VLOOKUP(Salidas!$A726,Inventario!$A$2:$M$21,8,FALSE))</f>
        <v>31</v>
      </c>
      <c r="I726" s="275">
        <f>IF(ISERROR(VLOOKUP(Salidas!$A726,Inventario!$A$2:$M$21,9,FALSE)),,VLOOKUP(Salidas!$A726,Inventario!$A$2:$M$21,9,FALSE))</f>
        <v>31</v>
      </c>
      <c r="J726" s="269">
        <v>44747</v>
      </c>
      <c r="K726" s="62" t="s">
        <v>202</v>
      </c>
      <c r="L726" s="270">
        <f>IF(ISERROR(VLOOKUP(Salidas!$K726,Entradas!$H$1:$I$412,2,FALSE)),"",VLOOKUP(Salidas!$K726,Entradas!$H$1:$I$412,2,FALSE))</f>
        <v>44926</v>
      </c>
      <c r="M726" s="63">
        <v>1</v>
      </c>
      <c r="N726" s="276" t="s">
        <v>375</v>
      </c>
      <c r="O726" s="275">
        <f>IF(Salidas!$N726="Particular",VLOOKUP(Salidas!$A726,'PPTO Conservador'!$D$1:$L$26,8,0),IF(Salidas!$N726="Complementario",VLOOKUP(Salidas!$A726,'PPTO Conservador'!$D$1:$L$26,9,FALSE),))</f>
        <v>65000</v>
      </c>
      <c r="P726" s="275">
        <f>Salidas!$M726*Salidas!$I726</f>
        <v>31</v>
      </c>
      <c r="Q726" s="275">
        <f>Salidas!$M726*Salidas!$O726</f>
        <v>65000</v>
      </c>
      <c r="R726" s="276"/>
      <c r="S726" s="64"/>
      <c r="T726" s="64"/>
      <c r="U726" s="64"/>
      <c r="V726" s="64"/>
      <c r="W726" s="64"/>
      <c r="X726" s="64"/>
      <c r="Y726" s="64"/>
      <c r="Z726" s="64"/>
    </row>
    <row r="727" spans="1:26" ht="15.75" customHeight="1">
      <c r="A727" s="57" t="s">
        <v>47</v>
      </c>
      <c r="B727" s="58" t="str">
        <f>IF(ISERROR(VLOOKUP(Salidas!$A727,Inventario!$A$2:$M$21,2,FALSE)),"",VLOOKUP(Salidas!$A727,Inventario!$A$2:$M$21,2,FALSE))</f>
        <v>Nimenrix</v>
      </c>
      <c r="C727" s="58" t="str">
        <f>IF(ISERROR(VLOOKUP(Salidas!$A727,Inventario!$A$2:$M$21,3,FALSE)),"",VLOOKUP(Salidas!$A727,Inventario!$A$2:$M$21,3,FALSE))</f>
        <v>Meningococo</v>
      </c>
      <c r="D727" s="59" t="str">
        <f>IF(ISERROR(VLOOKUP(Salidas!$A727,Inventario!$A$2:$M$21,4,FALSE)),"",VLOOKUP(Salidas!$A727,Inventario!$A$2:$M$21,4,FALSE))</f>
        <v>Cobo Medical</v>
      </c>
      <c r="E727" s="59" t="str">
        <f>IF(ISERROR(VLOOKUP(Salidas!$A727,Inventario!$A$2:$M$21,5,FALSE)),"",VLOOKUP(Salidas!$A727,Inventario!$A$2:$M$21,5,FALSE))</f>
        <v>Pfizer</v>
      </c>
      <c r="F727" s="60" t="str">
        <f>IF(ISERROR(VLOOKUP(Salidas!$A727,Inventario!$A$2:$M$21,6,FALSE)),"",VLOOKUP(Salidas!$A727,Inventario!$A$2:$M$21,6,FALSE))</f>
        <v>3904</v>
      </c>
      <c r="G727" s="274">
        <f>IF(ISERROR(VLOOKUP(Salidas!$A727,Inventario!$A$2:$M$21,7,FALSE)),,VLOOKUP(Salidas!$A727,Inventario!$A$2:$M$21,7,FALSE))</f>
        <v>1</v>
      </c>
      <c r="H727" s="275">
        <f>IF(ISERROR(VLOOKUP(Salidas!$A727,Inventario!$A$2:$M$21,8,FALSE)),,VLOOKUP(Salidas!$A727,Inventario!$A$2:$M$21,8,FALSE))</f>
        <v>427</v>
      </c>
      <c r="I727" s="275">
        <f>IF(ISERROR(VLOOKUP(Salidas!$A727,Inventario!$A$2:$M$21,9,FALSE)),,VLOOKUP(Salidas!$A727,Inventario!$A$2:$M$21,9,FALSE))</f>
        <v>427</v>
      </c>
      <c r="J727" s="269">
        <v>44747</v>
      </c>
      <c r="K727" s="62" t="s">
        <v>173</v>
      </c>
      <c r="L727" s="270">
        <f>IF(ISERROR(VLOOKUP(Salidas!$K727,Entradas!$H$1:$I$412,2,FALSE)),"",VLOOKUP(Salidas!$K727,Entradas!$H$1:$I$412,2,FALSE))</f>
        <v>45077</v>
      </c>
      <c r="M727" s="63">
        <v>1</v>
      </c>
      <c r="N727" s="276" t="s">
        <v>1928</v>
      </c>
      <c r="O727" s="275">
        <f>IF(Salidas!$N727="Particular",VLOOKUP(Salidas!$A727,'PPTO Conservador'!$D$1:$L$26,8,0),IF(Salidas!$N727="Complementario",VLOOKUP(Salidas!$A727,'PPTO Conservador'!$D$1:$L$26,9,FALSE),))</f>
        <v>170000</v>
      </c>
      <c r="P727" s="275">
        <f>Salidas!$M727*Salidas!$I727</f>
        <v>427</v>
      </c>
      <c r="Q727" s="275">
        <f>Salidas!$M727*Salidas!$O727</f>
        <v>170000</v>
      </c>
      <c r="R727" s="276"/>
      <c r="S727" s="64"/>
      <c r="T727" s="64"/>
      <c r="U727" s="64"/>
      <c r="V727" s="64"/>
      <c r="W727" s="64"/>
      <c r="X727" s="64"/>
      <c r="Y727" s="64"/>
      <c r="Z727" s="64"/>
    </row>
    <row r="728" spans="1:26" ht="15.75" customHeight="1">
      <c r="A728" s="57" t="s">
        <v>77</v>
      </c>
      <c r="B728" s="58" t="str">
        <f>IF(ISERROR(VLOOKUP(Salidas!$A728,Inventario!$A$2:$M$21,2,FALSE)),"",VLOOKUP(Salidas!$A728,Inventario!$A$2:$M$21,2,FALSE))</f>
        <v>Hexaxim</v>
      </c>
      <c r="C728" s="58" t="str">
        <f>IF(ISERROR(VLOOKUP(Salidas!$A728,Inventario!$A$2:$M$21,3,FALSE)),"",VLOOKUP(Salidas!$A728,Inventario!$A$2:$M$21,3,FALSE))</f>
        <v>DPAT + VPI + HIB + HB</v>
      </c>
      <c r="D728" s="59" t="str">
        <f>IF(ISERROR(VLOOKUP(Salidas!$A728,Inventario!$A$2:$M$21,4,FALSE)),"",VLOOKUP(Salidas!$A728,Inventario!$A$2:$M$21,4,FALSE))</f>
        <v>IPS FARALLONES</v>
      </c>
      <c r="E728" s="59" t="str">
        <f>IF(ISERROR(VLOOKUP(Salidas!$A728,Inventario!$A$2:$M$21,5,FALSE)),"",VLOOKUP(Salidas!$A728,Inventario!$A$2:$M$21,5,FALSE))</f>
        <v>Sanofi</v>
      </c>
      <c r="F728" s="60" t="str">
        <f>IF(ISERROR(VLOOKUP(Salidas!$A728,Inventario!$A$2:$M$21,6,FALSE)),"",VLOOKUP(Salidas!$A728,Inventario!$A$2:$M$21,6,FALSE))</f>
        <v>3800</v>
      </c>
      <c r="G728" s="274">
        <f>IF(ISERROR(VLOOKUP(Salidas!$A728,Inventario!$A$2:$M$21,7,FALSE)),,VLOOKUP(Salidas!$A728,Inventario!$A$2:$M$21,7,FALSE))</f>
        <v>1</v>
      </c>
      <c r="H728" s="275">
        <f>IF(ISERROR(VLOOKUP(Salidas!$A728,Inventario!$A$2:$M$21,8,FALSE)),,VLOOKUP(Salidas!$A728,Inventario!$A$2:$M$21,8,FALSE))</f>
        <v>127</v>
      </c>
      <c r="I728" s="275">
        <f>IF(ISERROR(VLOOKUP(Salidas!$A728,Inventario!$A$2:$M$21,9,FALSE)),,VLOOKUP(Salidas!$A728,Inventario!$A$2:$M$21,9,FALSE))</f>
        <v>127</v>
      </c>
      <c r="J728" s="269">
        <v>44748</v>
      </c>
      <c r="K728" s="62" t="s">
        <v>198</v>
      </c>
      <c r="L728" s="270">
        <f>IF(ISERROR(VLOOKUP(Salidas!$K728,Entradas!$H$1:$I$412,2,FALSE)),"",VLOOKUP(Salidas!$K728,Entradas!$H$1:$I$412,2,FALSE))</f>
        <v>45130</v>
      </c>
      <c r="M728" s="63">
        <v>1</v>
      </c>
      <c r="N728" s="276" t="s">
        <v>1928</v>
      </c>
      <c r="O728" s="275">
        <f>IF(Salidas!$N728="Particular",VLOOKUP(Salidas!$A728,'PPTO Conservador'!$D$1:$L$26,8,0),IF(Salidas!$N728="Complementario",VLOOKUP(Salidas!$A728,'PPTO Conservador'!$D$1:$L$26,9,FALSE),))</f>
        <v>210000</v>
      </c>
      <c r="P728" s="275">
        <f>Salidas!$M728*Salidas!$I728</f>
        <v>127</v>
      </c>
      <c r="Q728" s="275">
        <f>Salidas!$M728*Salidas!$O728</f>
        <v>210000</v>
      </c>
      <c r="R728" s="276"/>
      <c r="S728" s="64"/>
      <c r="T728" s="64"/>
      <c r="U728" s="64"/>
      <c r="V728" s="64"/>
      <c r="W728" s="64"/>
      <c r="X728" s="64"/>
      <c r="Y728" s="64"/>
      <c r="Z728" s="64"/>
    </row>
    <row r="729" spans="1:26" ht="15.75" customHeight="1">
      <c r="A729" s="57" t="s">
        <v>54</v>
      </c>
      <c r="B729" s="58" t="str">
        <f>IF(ISERROR(VLOOKUP(Salidas!$A729,Inventario!$A$2:$M$21,2,FALSE)),"",VLOOKUP(Salidas!$A729,Inventario!$A$2:$M$21,2,FALSE))</f>
        <v>Prevenar</v>
      </c>
      <c r="C729" s="58" t="str">
        <f>IF(ISERROR(VLOOKUP(Salidas!$A729,Inventario!$A$2:$M$21,3,FALSE)),"",VLOOKUP(Salidas!$A729,Inventario!$A$2:$M$21,3,FALSE))</f>
        <v>Neumococo 13V</v>
      </c>
      <c r="D729" s="59" t="str">
        <f>IF(ISERROR(VLOOKUP(Salidas!$A729,Inventario!$A$2:$M$21,4,FALSE)),"",VLOOKUP(Salidas!$A729,Inventario!$A$2:$M$21,4,FALSE))</f>
        <v>Cobo Medical</v>
      </c>
      <c r="E729" s="59" t="str">
        <f>IF(ISERROR(VLOOKUP(Salidas!$A729,Inventario!$A$2:$M$21,5,FALSE)),"",VLOOKUP(Salidas!$A729,Inventario!$A$2:$M$21,5,FALSE))</f>
        <v>Pfizer</v>
      </c>
      <c r="F729" s="60" t="str">
        <f>IF(ISERROR(VLOOKUP(Salidas!$A729,Inventario!$A$2:$M$21,6,FALSE)),"",VLOOKUP(Salidas!$A729,Inventario!$A$2:$M$21,6,FALSE))</f>
        <v>2156</v>
      </c>
      <c r="G729" s="274">
        <f>IF(ISERROR(VLOOKUP(Salidas!$A729,Inventario!$A$2:$M$21,7,FALSE)),,VLOOKUP(Salidas!$A729,Inventario!$A$2:$M$21,7,FALSE))</f>
        <v>1</v>
      </c>
      <c r="H729" s="275">
        <f>IF(ISERROR(VLOOKUP(Salidas!$A729,Inventario!$A$2:$M$21,8,FALSE)),,VLOOKUP(Salidas!$A729,Inventario!$A$2:$M$21,8,FALSE))</f>
        <v>257</v>
      </c>
      <c r="I729" s="275">
        <f>IF(ISERROR(VLOOKUP(Salidas!$A729,Inventario!$A$2:$M$21,9,FALSE)),,VLOOKUP(Salidas!$A729,Inventario!$A$2:$M$21,9,FALSE))</f>
        <v>257</v>
      </c>
      <c r="J729" s="269">
        <v>44748</v>
      </c>
      <c r="K729" s="62" t="s">
        <v>192</v>
      </c>
      <c r="L729" s="270">
        <f>IF(ISERROR(VLOOKUP(Salidas!$K729,Entradas!$H$1:$I$412,2,FALSE)),"",VLOOKUP(Salidas!$K729,Entradas!$H$1:$I$412,2,FALSE))</f>
        <v>45199</v>
      </c>
      <c r="M729" s="63">
        <v>1</v>
      </c>
      <c r="N729" s="276" t="s">
        <v>1928</v>
      </c>
      <c r="O729" s="275">
        <f>IF(Salidas!$N729="Particular",VLOOKUP(Salidas!$A729,'PPTO Conservador'!$D$1:$L$26,8,0),IF(Salidas!$N729="Complementario",VLOOKUP(Salidas!$A729,'PPTO Conservador'!$D$1:$L$26,9,FALSE),))</f>
        <v>225000</v>
      </c>
      <c r="P729" s="275">
        <f>Salidas!$M729*Salidas!$I729</f>
        <v>257</v>
      </c>
      <c r="Q729" s="275">
        <f>Salidas!$M729*Salidas!$O729</f>
        <v>225000</v>
      </c>
      <c r="R729" s="276"/>
      <c r="S729" s="64"/>
      <c r="T729" s="64"/>
      <c r="U729" s="64"/>
      <c r="V729" s="64"/>
      <c r="W729" s="64"/>
      <c r="X729" s="64"/>
      <c r="Y729" s="64"/>
      <c r="Z729" s="64"/>
    </row>
    <row r="730" spans="1:26" ht="15.75" customHeight="1">
      <c r="A730" s="57" t="s">
        <v>96</v>
      </c>
      <c r="B730" s="58" t="str">
        <f>IF(ISERROR(VLOOKUP(Salidas!$A730,Inventario!$A$2:$M$21,2,FALSE)),"",VLOOKUP(Salidas!$A730,Inventario!$A$2:$M$21,2,FALSE))</f>
        <v>Rotateq</v>
      </c>
      <c r="C730" s="58" t="str">
        <f>IF(ISERROR(VLOOKUP(Salidas!$A730,Inventario!$A$2:$M$21,3,FALSE)),"",VLOOKUP(Salidas!$A730,Inventario!$A$2:$M$21,3,FALSE))</f>
        <v>Rotavirus Vivo Atenuado</v>
      </c>
      <c r="D730" s="59" t="str">
        <f>IF(ISERROR(VLOOKUP(Salidas!$A730,Inventario!$A$2:$M$21,4,FALSE)),"",VLOOKUP(Salidas!$A730,Inventario!$A$2:$M$21,4,FALSE))</f>
        <v>IPS FARALLONES</v>
      </c>
      <c r="E730" s="59" t="str">
        <f>IF(ISERROR(VLOOKUP(Salidas!$A730,Inventario!$A$2:$M$21,5,FALSE)),"",VLOOKUP(Salidas!$A730,Inventario!$A$2:$M$21,5,FALSE))</f>
        <v>Merck</v>
      </c>
      <c r="F730" s="60" t="str">
        <f>IF(ISERROR(VLOOKUP(Salidas!$A730,Inventario!$A$2:$M$21,6,FALSE)),"",VLOOKUP(Salidas!$A730,Inventario!$A$2:$M$21,6,FALSE))</f>
        <v>1800</v>
      </c>
      <c r="G730" s="274">
        <f>IF(ISERROR(VLOOKUP(Salidas!$A730,Inventario!$A$2:$M$21,7,FALSE)),,VLOOKUP(Salidas!$A730,Inventario!$A$2:$M$21,7,FALSE))</f>
        <v>1</v>
      </c>
      <c r="H730" s="275">
        <f>IF(ISERROR(VLOOKUP(Salidas!$A730,Inventario!$A$2:$M$21,8,FALSE)),,VLOOKUP(Salidas!$A730,Inventario!$A$2:$M$21,8,FALSE))</f>
        <v>109</v>
      </c>
      <c r="I730" s="275">
        <f>IF(ISERROR(VLOOKUP(Salidas!$A730,Inventario!$A$2:$M$21,9,FALSE)),,VLOOKUP(Salidas!$A730,Inventario!$A$2:$M$21,9,FALSE))</f>
        <v>109</v>
      </c>
      <c r="J730" s="269">
        <v>44748</v>
      </c>
      <c r="K730" s="62" t="s">
        <v>194</v>
      </c>
      <c r="L730" s="270">
        <f>IF(ISERROR(VLOOKUP(Salidas!$K730,Entradas!$H$1:$I$412,2,FALSE)),"",VLOOKUP(Salidas!$K730,Entradas!$H$1:$I$412,2,FALSE))</f>
        <v>45060</v>
      </c>
      <c r="M730" s="63">
        <v>1</v>
      </c>
      <c r="N730" s="276" t="s">
        <v>1928</v>
      </c>
      <c r="O730" s="275">
        <f>IF(Salidas!$N730="Particular",VLOOKUP(Salidas!$A730,'PPTO Conservador'!$D$1:$L$26,8,0),IF(Salidas!$N730="Complementario",VLOOKUP(Salidas!$A730,'PPTO Conservador'!$D$1:$L$26,9,FALSE),))</f>
        <v>190000</v>
      </c>
      <c r="P730" s="275">
        <f>Salidas!$M730*Salidas!$I730</f>
        <v>109</v>
      </c>
      <c r="Q730" s="275">
        <f>Salidas!$M730*Salidas!$O730</f>
        <v>190000</v>
      </c>
      <c r="R730" s="276"/>
      <c r="S730" s="64"/>
      <c r="T730" s="64"/>
      <c r="U730" s="64"/>
      <c r="V730" s="64"/>
      <c r="W730" s="64"/>
      <c r="X730" s="64"/>
      <c r="Y730" s="64"/>
      <c r="Z730" s="64"/>
    </row>
    <row r="731" spans="1:26" ht="15.75" customHeight="1">
      <c r="A731" s="57" t="s">
        <v>47</v>
      </c>
      <c r="B731" s="58" t="str">
        <f>IF(ISERROR(VLOOKUP(Salidas!$A731,Inventario!$A$2:$M$21,2,FALSE)),"",VLOOKUP(Salidas!$A731,Inventario!$A$2:$M$21,2,FALSE))</f>
        <v>Nimenrix</v>
      </c>
      <c r="C731" s="58" t="str">
        <f>IF(ISERROR(VLOOKUP(Salidas!$A731,Inventario!$A$2:$M$21,3,FALSE)),"",VLOOKUP(Salidas!$A731,Inventario!$A$2:$M$21,3,FALSE))</f>
        <v>Meningococo</v>
      </c>
      <c r="D731" s="59" t="str">
        <f>IF(ISERROR(VLOOKUP(Salidas!$A731,Inventario!$A$2:$M$21,4,FALSE)),"",VLOOKUP(Salidas!$A731,Inventario!$A$2:$M$21,4,FALSE))</f>
        <v>Cobo Medical</v>
      </c>
      <c r="E731" s="59" t="str">
        <f>IF(ISERROR(VLOOKUP(Salidas!$A731,Inventario!$A$2:$M$21,5,FALSE)),"",VLOOKUP(Salidas!$A731,Inventario!$A$2:$M$21,5,FALSE))</f>
        <v>Pfizer</v>
      </c>
      <c r="F731" s="60" t="str">
        <f>IF(ISERROR(VLOOKUP(Salidas!$A731,Inventario!$A$2:$M$21,6,FALSE)),"",VLOOKUP(Salidas!$A731,Inventario!$A$2:$M$21,6,FALSE))</f>
        <v>3904</v>
      </c>
      <c r="G731" s="274">
        <f>IF(ISERROR(VLOOKUP(Salidas!$A731,Inventario!$A$2:$M$21,7,FALSE)),,VLOOKUP(Salidas!$A731,Inventario!$A$2:$M$21,7,FALSE))</f>
        <v>1</v>
      </c>
      <c r="H731" s="275">
        <f>IF(ISERROR(VLOOKUP(Salidas!$A731,Inventario!$A$2:$M$21,8,FALSE)),,VLOOKUP(Salidas!$A731,Inventario!$A$2:$M$21,8,FALSE))</f>
        <v>427</v>
      </c>
      <c r="I731" s="275">
        <f>IF(ISERROR(VLOOKUP(Salidas!$A731,Inventario!$A$2:$M$21,9,FALSE)),,VLOOKUP(Salidas!$A731,Inventario!$A$2:$M$21,9,FALSE))</f>
        <v>427</v>
      </c>
      <c r="J731" s="269">
        <v>44748</v>
      </c>
      <c r="K731" s="62" t="s">
        <v>173</v>
      </c>
      <c r="L731" s="270">
        <f>IF(ISERROR(VLOOKUP(Salidas!$K731,Entradas!$H$1:$I$412,2,FALSE)),"",VLOOKUP(Salidas!$K731,Entradas!$H$1:$I$412,2,FALSE))</f>
        <v>45077</v>
      </c>
      <c r="M731" s="63">
        <v>1</v>
      </c>
      <c r="N731" s="276" t="s">
        <v>1928</v>
      </c>
      <c r="O731" s="275">
        <f>IF(Salidas!$N731="Particular",VLOOKUP(Salidas!$A731,'PPTO Conservador'!$D$1:$L$26,8,0),IF(Salidas!$N731="Complementario",VLOOKUP(Salidas!$A731,'PPTO Conservador'!$D$1:$L$26,9,FALSE),))</f>
        <v>170000</v>
      </c>
      <c r="P731" s="275">
        <f>Salidas!$M731*Salidas!$I731</f>
        <v>427</v>
      </c>
      <c r="Q731" s="275">
        <f>Salidas!$M731*Salidas!$O731</f>
        <v>170000</v>
      </c>
      <c r="R731" s="276"/>
      <c r="S731" s="64"/>
      <c r="T731" s="64"/>
      <c r="U731" s="64"/>
      <c r="V731" s="64"/>
      <c r="W731" s="64"/>
      <c r="X731" s="64"/>
      <c r="Y731" s="64"/>
      <c r="Z731" s="64"/>
    </row>
    <row r="732" spans="1:26" ht="15.75" customHeight="1">
      <c r="A732" s="57" t="s">
        <v>77</v>
      </c>
      <c r="B732" s="58" t="str">
        <f>IF(ISERROR(VLOOKUP(Salidas!$A732,Inventario!$A$2:$M$21,2,FALSE)),"",VLOOKUP(Salidas!$A732,Inventario!$A$2:$M$21,2,FALSE))</f>
        <v>Hexaxim</v>
      </c>
      <c r="C732" s="58" t="str">
        <f>IF(ISERROR(VLOOKUP(Salidas!$A732,Inventario!$A$2:$M$21,3,FALSE)),"",VLOOKUP(Salidas!$A732,Inventario!$A$2:$M$21,3,FALSE))</f>
        <v>DPAT + VPI + HIB + HB</v>
      </c>
      <c r="D732" s="59" t="str">
        <f>IF(ISERROR(VLOOKUP(Salidas!$A732,Inventario!$A$2:$M$21,4,FALSE)),"",VLOOKUP(Salidas!$A732,Inventario!$A$2:$M$21,4,FALSE))</f>
        <v>IPS FARALLONES</v>
      </c>
      <c r="E732" s="59" t="str">
        <f>IF(ISERROR(VLOOKUP(Salidas!$A732,Inventario!$A$2:$M$21,5,FALSE)),"",VLOOKUP(Salidas!$A732,Inventario!$A$2:$M$21,5,FALSE))</f>
        <v>Sanofi</v>
      </c>
      <c r="F732" s="60" t="str">
        <f>IF(ISERROR(VLOOKUP(Salidas!$A732,Inventario!$A$2:$M$21,6,FALSE)),"",VLOOKUP(Salidas!$A732,Inventario!$A$2:$M$21,6,FALSE))</f>
        <v>3800</v>
      </c>
      <c r="G732" s="274">
        <f>IF(ISERROR(VLOOKUP(Salidas!$A732,Inventario!$A$2:$M$21,7,FALSE)),,VLOOKUP(Salidas!$A732,Inventario!$A$2:$M$21,7,FALSE))</f>
        <v>1</v>
      </c>
      <c r="H732" s="275">
        <f>IF(ISERROR(VLOOKUP(Salidas!$A732,Inventario!$A$2:$M$21,8,FALSE)),,VLOOKUP(Salidas!$A732,Inventario!$A$2:$M$21,8,FALSE))</f>
        <v>127</v>
      </c>
      <c r="I732" s="275">
        <f>IF(ISERROR(VLOOKUP(Salidas!$A732,Inventario!$A$2:$M$21,9,FALSE)),,VLOOKUP(Salidas!$A732,Inventario!$A$2:$M$21,9,FALSE))</f>
        <v>127</v>
      </c>
      <c r="J732" s="269">
        <v>44748</v>
      </c>
      <c r="K732" s="62" t="s">
        <v>198</v>
      </c>
      <c r="L732" s="270">
        <f>IF(ISERROR(VLOOKUP(Salidas!$K732,Entradas!$H$1:$I$412,2,FALSE)),"",VLOOKUP(Salidas!$K732,Entradas!$H$1:$I$412,2,FALSE))</f>
        <v>45130</v>
      </c>
      <c r="M732" s="63">
        <v>1</v>
      </c>
      <c r="N732" s="276" t="s">
        <v>375</v>
      </c>
      <c r="O732" s="275">
        <f>IF(Salidas!$N732="Particular",VLOOKUP(Salidas!$A732,'PPTO Conservador'!$D$1:$L$26,8,0),IF(Salidas!$N732="Complementario",VLOOKUP(Salidas!$A732,'PPTO Conservador'!$D$1:$L$26,9,FALSE),))</f>
        <v>220000</v>
      </c>
      <c r="P732" s="275">
        <f>Salidas!$M732*Salidas!$I732</f>
        <v>127</v>
      </c>
      <c r="Q732" s="275">
        <f>Salidas!$M732*Salidas!$O732</f>
        <v>220000</v>
      </c>
      <c r="R732" s="276"/>
      <c r="S732" s="64"/>
      <c r="T732" s="64"/>
      <c r="U732" s="64"/>
      <c r="V732" s="64"/>
      <c r="W732" s="64"/>
      <c r="X732" s="64"/>
      <c r="Y732" s="64"/>
      <c r="Z732" s="64"/>
    </row>
    <row r="733" spans="1:26" ht="15.75" customHeight="1">
      <c r="A733" s="57" t="s">
        <v>54</v>
      </c>
      <c r="B733" s="58" t="str">
        <f>IF(ISERROR(VLOOKUP(Salidas!$A733,Inventario!$A$2:$M$21,2,FALSE)),"",VLOOKUP(Salidas!$A733,Inventario!$A$2:$M$21,2,FALSE))</f>
        <v>Prevenar</v>
      </c>
      <c r="C733" s="58" t="str">
        <f>IF(ISERROR(VLOOKUP(Salidas!$A733,Inventario!$A$2:$M$21,3,FALSE)),"",VLOOKUP(Salidas!$A733,Inventario!$A$2:$M$21,3,FALSE))</f>
        <v>Neumococo 13V</v>
      </c>
      <c r="D733" s="59" t="str">
        <f>IF(ISERROR(VLOOKUP(Salidas!$A733,Inventario!$A$2:$M$21,4,FALSE)),"",VLOOKUP(Salidas!$A733,Inventario!$A$2:$M$21,4,FALSE))</f>
        <v>Cobo Medical</v>
      </c>
      <c r="E733" s="59" t="str">
        <f>IF(ISERROR(VLOOKUP(Salidas!$A733,Inventario!$A$2:$M$21,5,FALSE)),"",VLOOKUP(Salidas!$A733,Inventario!$A$2:$M$21,5,FALSE))</f>
        <v>Pfizer</v>
      </c>
      <c r="F733" s="60" t="str">
        <f>IF(ISERROR(VLOOKUP(Salidas!$A733,Inventario!$A$2:$M$21,6,FALSE)),"",VLOOKUP(Salidas!$A733,Inventario!$A$2:$M$21,6,FALSE))</f>
        <v>2156</v>
      </c>
      <c r="G733" s="274">
        <f>IF(ISERROR(VLOOKUP(Salidas!$A733,Inventario!$A$2:$M$21,7,FALSE)),,VLOOKUP(Salidas!$A733,Inventario!$A$2:$M$21,7,FALSE))</f>
        <v>1</v>
      </c>
      <c r="H733" s="275">
        <f>IF(ISERROR(VLOOKUP(Salidas!$A733,Inventario!$A$2:$M$21,8,FALSE)),,VLOOKUP(Salidas!$A733,Inventario!$A$2:$M$21,8,FALSE))</f>
        <v>257</v>
      </c>
      <c r="I733" s="275">
        <f>IF(ISERROR(VLOOKUP(Salidas!$A733,Inventario!$A$2:$M$21,9,FALSE)),,VLOOKUP(Salidas!$A733,Inventario!$A$2:$M$21,9,FALSE))</f>
        <v>257</v>
      </c>
      <c r="J733" s="269">
        <v>44748</v>
      </c>
      <c r="K733" s="62" t="s">
        <v>192</v>
      </c>
      <c r="L733" s="270">
        <f>IF(ISERROR(VLOOKUP(Salidas!$K733,Entradas!$H$1:$I$412,2,FALSE)),"",VLOOKUP(Salidas!$K733,Entradas!$H$1:$I$412,2,FALSE))</f>
        <v>45199</v>
      </c>
      <c r="M733" s="63">
        <v>1</v>
      </c>
      <c r="N733" s="276" t="s">
        <v>375</v>
      </c>
      <c r="O733" s="275">
        <f>IF(Salidas!$N733="Particular",VLOOKUP(Salidas!$A733,'PPTO Conservador'!$D$1:$L$26,8,0),IF(Salidas!$N733="Complementario",VLOOKUP(Salidas!$A733,'PPTO Conservador'!$D$1:$L$26,9,FALSE),))</f>
        <v>235000</v>
      </c>
      <c r="P733" s="275">
        <f>Salidas!$M733*Salidas!$I733</f>
        <v>257</v>
      </c>
      <c r="Q733" s="275">
        <f>Salidas!$M733*Salidas!$O733</f>
        <v>235000</v>
      </c>
      <c r="R733" s="276"/>
      <c r="S733" s="64"/>
      <c r="T733" s="64"/>
      <c r="U733" s="64"/>
      <c r="V733" s="64"/>
      <c r="W733" s="64"/>
      <c r="X733" s="64"/>
      <c r="Y733" s="64"/>
      <c r="Z733" s="64"/>
    </row>
    <row r="734" spans="1:26" ht="15.75" customHeight="1">
      <c r="A734" s="57" t="s">
        <v>96</v>
      </c>
      <c r="B734" s="58" t="str">
        <f>IF(ISERROR(VLOOKUP(Salidas!$A734,Inventario!$A$2:$M$21,2,FALSE)),"",VLOOKUP(Salidas!$A734,Inventario!$A$2:$M$21,2,FALSE))</f>
        <v>Rotateq</v>
      </c>
      <c r="C734" s="58" t="str">
        <f>IF(ISERROR(VLOOKUP(Salidas!$A734,Inventario!$A$2:$M$21,3,FALSE)),"",VLOOKUP(Salidas!$A734,Inventario!$A$2:$M$21,3,FALSE))</f>
        <v>Rotavirus Vivo Atenuado</v>
      </c>
      <c r="D734" s="59" t="str">
        <f>IF(ISERROR(VLOOKUP(Salidas!$A734,Inventario!$A$2:$M$21,4,FALSE)),"",VLOOKUP(Salidas!$A734,Inventario!$A$2:$M$21,4,FALSE))</f>
        <v>IPS FARALLONES</v>
      </c>
      <c r="E734" s="59" t="str">
        <f>IF(ISERROR(VLOOKUP(Salidas!$A734,Inventario!$A$2:$M$21,5,FALSE)),"",VLOOKUP(Salidas!$A734,Inventario!$A$2:$M$21,5,FALSE))</f>
        <v>Merck</v>
      </c>
      <c r="F734" s="60" t="str">
        <f>IF(ISERROR(VLOOKUP(Salidas!$A734,Inventario!$A$2:$M$21,6,FALSE)),"",VLOOKUP(Salidas!$A734,Inventario!$A$2:$M$21,6,FALSE))</f>
        <v>1800</v>
      </c>
      <c r="G734" s="274">
        <f>IF(ISERROR(VLOOKUP(Salidas!$A734,Inventario!$A$2:$M$21,7,FALSE)),,VLOOKUP(Salidas!$A734,Inventario!$A$2:$M$21,7,FALSE))</f>
        <v>1</v>
      </c>
      <c r="H734" s="275">
        <f>IF(ISERROR(VLOOKUP(Salidas!$A734,Inventario!$A$2:$M$21,8,FALSE)),,VLOOKUP(Salidas!$A734,Inventario!$A$2:$M$21,8,FALSE))</f>
        <v>109</v>
      </c>
      <c r="I734" s="275">
        <f>IF(ISERROR(VLOOKUP(Salidas!$A734,Inventario!$A$2:$M$21,9,FALSE)),,VLOOKUP(Salidas!$A734,Inventario!$A$2:$M$21,9,FALSE))</f>
        <v>109</v>
      </c>
      <c r="J734" s="269">
        <v>44748</v>
      </c>
      <c r="K734" s="62" t="s">
        <v>194</v>
      </c>
      <c r="L734" s="270">
        <f>IF(ISERROR(VLOOKUP(Salidas!$K734,Entradas!$H$1:$I$412,2,FALSE)),"",VLOOKUP(Salidas!$K734,Entradas!$H$1:$I$412,2,FALSE))</f>
        <v>45060</v>
      </c>
      <c r="M734" s="63">
        <v>1</v>
      </c>
      <c r="N734" s="276" t="s">
        <v>375</v>
      </c>
      <c r="O734" s="275">
        <f>IF(Salidas!$N734="Particular",VLOOKUP(Salidas!$A734,'PPTO Conservador'!$D$1:$L$26,8,0),IF(Salidas!$N734="Complementario",VLOOKUP(Salidas!$A734,'PPTO Conservador'!$D$1:$L$26,9,FALSE),))</f>
        <v>210000</v>
      </c>
      <c r="P734" s="275">
        <f>Salidas!$M734*Salidas!$I734</f>
        <v>109</v>
      </c>
      <c r="Q734" s="275">
        <f>Salidas!$M734*Salidas!$O734</f>
        <v>210000</v>
      </c>
      <c r="R734" s="276"/>
      <c r="S734" s="64"/>
      <c r="T734" s="64"/>
      <c r="U734" s="64"/>
      <c r="V734" s="64"/>
      <c r="W734" s="64"/>
      <c r="X734" s="64"/>
      <c r="Y734" s="64"/>
      <c r="Z734" s="64"/>
    </row>
    <row r="735" spans="1:26" ht="15.75" customHeight="1">
      <c r="A735" s="57" t="s">
        <v>47</v>
      </c>
      <c r="B735" s="58" t="str">
        <f>IF(ISERROR(VLOOKUP(Salidas!$A735,Inventario!$A$2:$M$21,2,FALSE)),"",VLOOKUP(Salidas!$A735,Inventario!$A$2:$M$21,2,FALSE))</f>
        <v>Nimenrix</v>
      </c>
      <c r="C735" s="58" t="str">
        <f>IF(ISERROR(VLOOKUP(Salidas!$A735,Inventario!$A$2:$M$21,3,FALSE)),"",VLOOKUP(Salidas!$A735,Inventario!$A$2:$M$21,3,FALSE))</f>
        <v>Meningococo</v>
      </c>
      <c r="D735" s="59" t="str">
        <f>IF(ISERROR(VLOOKUP(Salidas!$A735,Inventario!$A$2:$M$21,4,FALSE)),"",VLOOKUP(Salidas!$A735,Inventario!$A$2:$M$21,4,FALSE))</f>
        <v>Cobo Medical</v>
      </c>
      <c r="E735" s="59" t="str">
        <f>IF(ISERROR(VLOOKUP(Salidas!$A735,Inventario!$A$2:$M$21,5,FALSE)),"",VLOOKUP(Salidas!$A735,Inventario!$A$2:$M$21,5,FALSE))</f>
        <v>Pfizer</v>
      </c>
      <c r="F735" s="60" t="str">
        <f>IF(ISERROR(VLOOKUP(Salidas!$A735,Inventario!$A$2:$M$21,6,FALSE)),"",VLOOKUP(Salidas!$A735,Inventario!$A$2:$M$21,6,FALSE))</f>
        <v>3904</v>
      </c>
      <c r="G735" s="274">
        <f>IF(ISERROR(VLOOKUP(Salidas!$A735,Inventario!$A$2:$M$21,7,FALSE)),,VLOOKUP(Salidas!$A735,Inventario!$A$2:$M$21,7,FALSE))</f>
        <v>1</v>
      </c>
      <c r="H735" s="275">
        <f>IF(ISERROR(VLOOKUP(Salidas!$A735,Inventario!$A$2:$M$21,8,FALSE)),,VLOOKUP(Salidas!$A735,Inventario!$A$2:$M$21,8,FALSE))</f>
        <v>427</v>
      </c>
      <c r="I735" s="275">
        <f>IF(ISERROR(VLOOKUP(Salidas!$A735,Inventario!$A$2:$M$21,9,FALSE)),,VLOOKUP(Salidas!$A735,Inventario!$A$2:$M$21,9,FALSE))</f>
        <v>427</v>
      </c>
      <c r="J735" s="269">
        <v>44749</v>
      </c>
      <c r="K735" s="62" t="s">
        <v>173</v>
      </c>
      <c r="L735" s="270">
        <f>IF(ISERROR(VLOOKUP(Salidas!$K735,Entradas!$H$1:$I$412,2,FALSE)),"",VLOOKUP(Salidas!$K735,Entradas!$H$1:$I$412,2,FALSE))</f>
        <v>45077</v>
      </c>
      <c r="M735" s="63">
        <v>1</v>
      </c>
      <c r="N735" s="276" t="s">
        <v>1928</v>
      </c>
      <c r="O735" s="275">
        <f>IF(Salidas!$N735="Particular",VLOOKUP(Salidas!$A735,'PPTO Conservador'!$D$1:$L$26,8,0),IF(Salidas!$N735="Complementario",VLOOKUP(Salidas!$A735,'PPTO Conservador'!$D$1:$L$26,9,FALSE),))</f>
        <v>170000</v>
      </c>
      <c r="P735" s="275">
        <f>Salidas!$M735*Salidas!$I735</f>
        <v>427</v>
      </c>
      <c r="Q735" s="275">
        <f>Salidas!$M735*Salidas!$O735</f>
        <v>170000</v>
      </c>
      <c r="R735" s="276"/>
      <c r="S735" s="64"/>
      <c r="T735" s="64"/>
      <c r="U735" s="64"/>
      <c r="V735" s="64"/>
      <c r="W735" s="64"/>
      <c r="X735" s="64"/>
      <c r="Y735" s="64"/>
      <c r="Z735" s="64"/>
    </row>
    <row r="736" spans="1:26" ht="15.75" customHeight="1">
      <c r="A736" s="57" t="s">
        <v>93</v>
      </c>
      <c r="B736" s="58" t="str">
        <f>IF(ISERROR(VLOOKUP(Salidas!$A736,Inventario!$A$2:$M$21,2,FALSE)),"",VLOOKUP(Salidas!$A736,Inventario!$A$2:$M$21,2,FALSE))</f>
        <v>Vaxigrip</v>
      </c>
      <c r="C736" s="58" t="str">
        <f>IF(ISERROR(VLOOKUP(Salidas!$A736,Inventario!$A$2:$M$21,3,FALSE)),"",VLOOKUP(Salidas!$A736,Inventario!$A$2:$M$21,3,FALSE))</f>
        <v>Influenza</v>
      </c>
      <c r="D736" s="59" t="str">
        <f>IF(ISERROR(VLOOKUP(Salidas!$A736,Inventario!$A$2:$M$21,4,FALSE)),"",VLOOKUP(Salidas!$A736,Inventario!$A$2:$M$21,4,FALSE))</f>
        <v>IPS FARALLONES</v>
      </c>
      <c r="E736" s="59" t="str">
        <f>IF(ISERROR(VLOOKUP(Salidas!$A736,Inventario!$A$2:$M$21,5,FALSE)),"",VLOOKUP(Salidas!$A736,Inventario!$A$2:$M$21,5,FALSE))</f>
        <v>Sanofi</v>
      </c>
      <c r="F736" s="60" t="str">
        <f>IF(ISERROR(VLOOKUP(Salidas!$A736,Inventario!$A$2:$M$21,6,FALSE)),"",VLOOKUP(Salidas!$A736,Inventario!$A$2:$M$21,6,FALSE))</f>
        <v>2603</v>
      </c>
      <c r="G736" s="274">
        <f>IF(ISERROR(VLOOKUP(Salidas!$A736,Inventario!$A$2:$M$21,7,FALSE)),,VLOOKUP(Salidas!$A736,Inventario!$A$2:$M$21,7,FALSE))</f>
        <v>1</v>
      </c>
      <c r="H736" s="275">
        <f>IF(ISERROR(VLOOKUP(Salidas!$A736,Inventario!$A$2:$M$21,8,FALSE)),,VLOOKUP(Salidas!$A736,Inventario!$A$2:$M$21,8,FALSE))</f>
        <v>31</v>
      </c>
      <c r="I736" s="275">
        <f>IF(ISERROR(VLOOKUP(Salidas!$A736,Inventario!$A$2:$M$21,9,FALSE)),,VLOOKUP(Salidas!$A736,Inventario!$A$2:$M$21,9,FALSE))</f>
        <v>31</v>
      </c>
      <c r="J736" s="269">
        <v>44749</v>
      </c>
      <c r="K736" s="62" t="s">
        <v>202</v>
      </c>
      <c r="L736" s="270">
        <f>IF(ISERROR(VLOOKUP(Salidas!$K736,Entradas!$H$1:$I$412,2,FALSE)),"",VLOOKUP(Salidas!$K736,Entradas!$H$1:$I$412,2,FALSE))</f>
        <v>44926</v>
      </c>
      <c r="M736" s="63">
        <v>1</v>
      </c>
      <c r="N736" s="276" t="s">
        <v>1928</v>
      </c>
      <c r="O736" s="275">
        <f>IF(Salidas!$N736="Particular",VLOOKUP(Salidas!$A736,'PPTO Conservador'!$D$1:$L$26,8,0),IF(Salidas!$N736="Complementario",VLOOKUP(Salidas!$A736,'PPTO Conservador'!$D$1:$L$26,9,FALSE),))</f>
        <v>60000</v>
      </c>
      <c r="P736" s="275">
        <f>Salidas!$M736*Salidas!$I736</f>
        <v>31</v>
      </c>
      <c r="Q736" s="275">
        <f>Salidas!$M736*Salidas!$O736</f>
        <v>60000</v>
      </c>
      <c r="R736" s="276"/>
      <c r="S736" s="64"/>
      <c r="T736" s="64"/>
      <c r="U736" s="64"/>
      <c r="V736" s="64"/>
      <c r="W736" s="64"/>
      <c r="X736" s="64"/>
      <c r="Y736" s="64"/>
      <c r="Z736" s="64"/>
    </row>
    <row r="737" spans="1:26" ht="15.75" customHeight="1">
      <c r="A737" s="57" t="s">
        <v>47</v>
      </c>
      <c r="B737" s="58" t="str">
        <f>IF(ISERROR(VLOOKUP(Salidas!$A737,Inventario!$A$2:$M$21,2,FALSE)),"",VLOOKUP(Salidas!$A737,Inventario!$A$2:$M$21,2,FALSE))</f>
        <v>Nimenrix</v>
      </c>
      <c r="C737" s="58" t="str">
        <f>IF(ISERROR(VLOOKUP(Salidas!$A737,Inventario!$A$2:$M$21,3,FALSE)),"",VLOOKUP(Salidas!$A737,Inventario!$A$2:$M$21,3,FALSE))</f>
        <v>Meningococo</v>
      </c>
      <c r="D737" s="59" t="str">
        <f>IF(ISERROR(VLOOKUP(Salidas!$A737,Inventario!$A$2:$M$21,4,FALSE)),"",VLOOKUP(Salidas!$A737,Inventario!$A$2:$M$21,4,FALSE))</f>
        <v>Cobo Medical</v>
      </c>
      <c r="E737" s="59" t="str">
        <f>IF(ISERROR(VLOOKUP(Salidas!$A737,Inventario!$A$2:$M$21,5,FALSE)),"",VLOOKUP(Salidas!$A737,Inventario!$A$2:$M$21,5,FALSE))</f>
        <v>Pfizer</v>
      </c>
      <c r="F737" s="60" t="str">
        <f>IF(ISERROR(VLOOKUP(Salidas!$A737,Inventario!$A$2:$M$21,6,FALSE)),"",VLOOKUP(Salidas!$A737,Inventario!$A$2:$M$21,6,FALSE))</f>
        <v>3904</v>
      </c>
      <c r="G737" s="274">
        <f>IF(ISERROR(VLOOKUP(Salidas!$A737,Inventario!$A$2:$M$21,7,FALSE)),,VLOOKUP(Salidas!$A737,Inventario!$A$2:$M$21,7,FALSE))</f>
        <v>1</v>
      </c>
      <c r="H737" s="275">
        <f>IF(ISERROR(VLOOKUP(Salidas!$A737,Inventario!$A$2:$M$21,8,FALSE)),,VLOOKUP(Salidas!$A737,Inventario!$A$2:$M$21,8,FALSE))</f>
        <v>427</v>
      </c>
      <c r="I737" s="275">
        <f>IF(ISERROR(VLOOKUP(Salidas!$A737,Inventario!$A$2:$M$21,9,FALSE)),,VLOOKUP(Salidas!$A737,Inventario!$A$2:$M$21,9,FALSE))</f>
        <v>427</v>
      </c>
      <c r="J737" s="269">
        <v>44749</v>
      </c>
      <c r="K737" s="62" t="s">
        <v>173</v>
      </c>
      <c r="L737" s="270">
        <f>IF(ISERROR(VLOOKUP(Salidas!$K737,Entradas!$H$1:$I$412,2,FALSE)),"",VLOOKUP(Salidas!$K737,Entradas!$H$1:$I$412,2,FALSE))</f>
        <v>45077</v>
      </c>
      <c r="M737" s="63">
        <v>1</v>
      </c>
      <c r="N737" s="276" t="s">
        <v>1928</v>
      </c>
      <c r="O737" s="275">
        <f>IF(Salidas!$N737="Particular",VLOOKUP(Salidas!$A737,'PPTO Conservador'!$D$1:$L$26,8,0),IF(Salidas!$N737="Complementario",VLOOKUP(Salidas!$A737,'PPTO Conservador'!$D$1:$L$26,9,FALSE),))</f>
        <v>170000</v>
      </c>
      <c r="P737" s="275">
        <f>Salidas!$M737*Salidas!$I737</f>
        <v>427</v>
      </c>
      <c r="Q737" s="275">
        <f>Salidas!$M737*Salidas!$O737</f>
        <v>170000</v>
      </c>
      <c r="R737" s="276"/>
      <c r="S737" s="64"/>
      <c r="T737" s="64"/>
      <c r="U737" s="64"/>
      <c r="V737" s="64"/>
      <c r="W737" s="64"/>
      <c r="X737" s="64"/>
      <c r="Y737" s="64"/>
      <c r="Z737" s="64"/>
    </row>
    <row r="738" spans="1:26" ht="15.75" customHeight="1">
      <c r="A738" s="57" t="s">
        <v>93</v>
      </c>
      <c r="B738" s="58" t="str">
        <f>IF(ISERROR(VLOOKUP(Salidas!$A738,Inventario!$A$2:$M$21,2,FALSE)),"",VLOOKUP(Salidas!$A738,Inventario!$A$2:$M$21,2,FALSE))</f>
        <v>Vaxigrip</v>
      </c>
      <c r="C738" s="58" t="str">
        <f>IF(ISERROR(VLOOKUP(Salidas!$A738,Inventario!$A$2:$M$21,3,FALSE)),"",VLOOKUP(Salidas!$A738,Inventario!$A$2:$M$21,3,FALSE))</f>
        <v>Influenza</v>
      </c>
      <c r="D738" s="59" t="str">
        <f>IF(ISERROR(VLOOKUP(Salidas!$A738,Inventario!$A$2:$M$21,4,FALSE)),"",VLOOKUP(Salidas!$A738,Inventario!$A$2:$M$21,4,FALSE))</f>
        <v>IPS FARALLONES</v>
      </c>
      <c r="E738" s="59" t="str">
        <f>IF(ISERROR(VLOOKUP(Salidas!$A738,Inventario!$A$2:$M$21,5,FALSE)),"",VLOOKUP(Salidas!$A738,Inventario!$A$2:$M$21,5,FALSE))</f>
        <v>Sanofi</v>
      </c>
      <c r="F738" s="60" t="str">
        <f>IF(ISERROR(VLOOKUP(Salidas!$A738,Inventario!$A$2:$M$21,6,FALSE)),"",VLOOKUP(Salidas!$A738,Inventario!$A$2:$M$21,6,FALSE))</f>
        <v>2603</v>
      </c>
      <c r="G738" s="274">
        <f>IF(ISERROR(VLOOKUP(Salidas!$A738,Inventario!$A$2:$M$21,7,FALSE)),,VLOOKUP(Salidas!$A738,Inventario!$A$2:$M$21,7,FALSE))</f>
        <v>1</v>
      </c>
      <c r="H738" s="275">
        <f>IF(ISERROR(VLOOKUP(Salidas!$A738,Inventario!$A$2:$M$21,8,FALSE)),,VLOOKUP(Salidas!$A738,Inventario!$A$2:$M$21,8,FALSE))</f>
        <v>31</v>
      </c>
      <c r="I738" s="275">
        <f>IF(ISERROR(VLOOKUP(Salidas!$A738,Inventario!$A$2:$M$21,9,FALSE)),,VLOOKUP(Salidas!$A738,Inventario!$A$2:$M$21,9,FALSE))</f>
        <v>31</v>
      </c>
      <c r="J738" s="269">
        <v>44749</v>
      </c>
      <c r="K738" s="62" t="s">
        <v>202</v>
      </c>
      <c r="L738" s="270">
        <f>IF(ISERROR(VLOOKUP(Salidas!$K738,Entradas!$H$1:$I$412,2,FALSE)),"",VLOOKUP(Salidas!$K738,Entradas!$H$1:$I$412,2,FALSE))</f>
        <v>44926</v>
      </c>
      <c r="M738" s="63">
        <v>1</v>
      </c>
      <c r="N738" s="276" t="s">
        <v>1928</v>
      </c>
      <c r="O738" s="275">
        <f>IF(Salidas!$N738="Particular",VLOOKUP(Salidas!$A738,'PPTO Conservador'!$D$1:$L$26,8,0),IF(Salidas!$N738="Complementario",VLOOKUP(Salidas!$A738,'PPTO Conservador'!$D$1:$L$26,9,FALSE),))</f>
        <v>60000</v>
      </c>
      <c r="P738" s="275">
        <f>Salidas!$M738*Salidas!$I738</f>
        <v>31</v>
      </c>
      <c r="Q738" s="275">
        <f>Salidas!$M738*Salidas!$O738</f>
        <v>60000</v>
      </c>
      <c r="R738" s="276"/>
      <c r="S738" s="64"/>
      <c r="T738" s="64"/>
      <c r="U738" s="64"/>
      <c r="V738" s="64"/>
      <c r="W738" s="64"/>
      <c r="X738" s="64"/>
      <c r="Y738" s="64"/>
      <c r="Z738" s="64"/>
    </row>
    <row r="739" spans="1:26" ht="15.75" customHeight="1">
      <c r="A739" s="57" t="s">
        <v>58</v>
      </c>
      <c r="B739" s="58" t="str">
        <f>IF(ISERROR(VLOOKUP(Salidas!$A739,Inventario!$A$2:$M$21,2,FALSE)),"",VLOOKUP(Salidas!$A739,Inventario!$A$2:$M$21,2,FALSE))</f>
        <v>Proquad</v>
      </c>
      <c r="C739" s="58" t="str">
        <f>IF(ISERROR(VLOOKUP(Salidas!$A739,Inventario!$A$2:$M$21,3,FALSE)),"",VLOOKUP(Salidas!$A739,Inventario!$A$2:$M$21,3,FALSE))</f>
        <v>Sarampion + Rubeola + parotiditis + varicela</v>
      </c>
      <c r="D739" s="59" t="str">
        <f>IF(ISERROR(VLOOKUP(Salidas!$A739,Inventario!$A$2:$M$21,4,FALSE)),"",VLOOKUP(Salidas!$A739,Inventario!$A$2:$M$21,4,FALSE))</f>
        <v>IPS FARALLONES</v>
      </c>
      <c r="E739" s="59" t="str">
        <f>IF(ISERROR(VLOOKUP(Salidas!$A739,Inventario!$A$2:$M$21,5,FALSE)),"",VLOOKUP(Salidas!$A739,Inventario!$A$2:$M$21,5,FALSE))</f>
        <v>Merck</v>
      </c>
      <c r="F739" s="60" t="str">
        <f>IF(ISERROR(VLOOKUP(Salidas!$A739,Inventario!$A$2:$M$21,6,FALSE)),"",VLOOKUP(Salidas!$A739,Inventario!$A$2:$M$21,6,FALSE))</f>
        <v>4200</v>
      </c>
      <c r="G739" s="274">
        <f>IF(ISERROR(VLOOKUP(Salidas!$A739,Inventario!$A$2:$M$21,7,FALSE)),,VLOOKUP(Salidas!$A739,Inventario!$A$2:$M$21,7,FALSE))</f>
        <v>1</v>
      </c>
      <c r="H739" s="275">
        <f>IF(ISERROR(VLOOKUP(Salidas!$A739,Inventario!$A$2:$M$21,8,FALSE)),,VLOOKUP(Salidas!$A739,Inventario!$A$2:$M$21,8,FALSE))</f>
        <v>76</v>
      </c>
      <c r="I739" s="275">
        <f>IF(ISERROR(VLOOKUP(Salidas!$A739,Inventario!$A$2:$M$21,9,FALSE)),,VLOOKUP(Salidas!$A739,Inventario!$A$2:$M$21,9,FALSE))</f>
        <v>76</v>
      </c>
      <c r="J739" s="269">
        <v>44749</v>
      </c>
      <c r="K739" s="62" t="s">
        <v>190</v>
      </c>
      <c r="L739" s="270">
        <f>IF(ISERROR(VLOOKUP(Salidas!$K739,Entradas!$H$1:$I$412,2,FALSE)),"",VLOOKUP(Salidas!$K739,Entradas!$H$1:$I$412,2,FALSE))</f>
        <v>44957</v>
      </c>
      <c r="M739" s="63">
        <v>1</v>
      </c>
      <c r="N739" s="276" t="s">
        <v>375</v>
      </c>
      <c r="O739" s="275">
        <f>IF(Salidas!$N739="Particular",VLOOKUP(Salidas!$A739,'PPTO Conservador'!$D$1:$L$26,8,0),IF(Salidas!$N739="Complementario",VLOOKUP(Salidas!$A739,'PPTO Conservador'!$D$1:$L$26,9,FALSE),))</f>
        <v>250000</v>
      </c>
      <c r="P739" s="275">
        <f>Salidas!$M739*Salidas!$I739</f>
        <v>76</v>
      </c>
      <c r="Q739" s="275">
        <f>Salidas!$M739*Salidas!$O739</f>
        <v>250000</v>
      </c>
      <c r="R739" s="276"/>
      <c r="S739" s="64"/>
      <c r="T739" s="64"/>
      <c r="U739" s="64"/>
      <c r="V739" s="64"/>
      <c r="W739" s="64"/>
      <c r="X739" s="64"/>
      <c r="Y739" s="64"/>
      <c r="Z739" s="64"/>
    </row>
    <row r="740" spans="1:26" ht="15.75" customHeight="1">
      <c r="A740" s="57" t="s">
        <v>85</v>
      </c>
      <c r="B740" s="58" t="str">
        <f>IF(ISERROR(VLOOKUP(Salidas!$A740,Inventario!$A$2:$M$21,2,FALSE)),"",VLOOKUP(Salidas!$A740,Inventario!$A$2:$M$21,2,FALSE))</f>
        <v xml:space="preserve">Avaxim 80 </v>
      </c>
      <c r="C740" s="58" t="str">
        <f>IF(ISERROR(VLOOKUP(Salidas!$A740,Inventario!$A$2:$M$21,3,FALSE)),"",VLOOKUP(Salidas!$A740,Inventario!$A$2:$M$21,3,FALSE))</f>
        <v>Hepatitis A niño</v>
      </c>
      <c r="D740" s="59" t="str">
        <f>IF(ISERROR(VLOOKUP(Salidas!$A740,Inventario!$A$2:$M$21,4,FALSE)),"",VLOOKUP(Salidas!$A740,Inventario!$A$2:$M$21,4,FALSE))</f>
        <v>IPS FARALLONES</v>
      </c>
      <c r="E740" s="59" t="str">
        <f>IF(ISERROR(VLOOKUP(Salidas!$A740,Inventario!$A$2:$M$21,5,FALSE)),"",VLOOKUP(Salidas!$A740,Inventario!$A$2:$M$21,5,FALSE))</f>
        <v>Sanofi</v>
      </c>
      <c r="F740" s="60" t="str">
        <f>IF(ISERROR(VLOOKUP(Salidas!$A740,Inventario!$A$2:$M$21,6,FALSE)),"",VLOOKUP(Salidas!$A740,Inventario!$A$2:$M$21,6,FALSE))</f>
        <v>2500</v>
      </c>
      <c r="G740" s="274">
        <f>IF(ISERROR(VLOOKUP(Salidas!$A740,Inventario!$A$2:$M$21,7,FALSE)),,VLOOKUP(Salidas!$A740,Inventario!$A$2:$M$21,7,FALSE))</f>
        <v>1</v>
      </c>
      <c r="H740" s="275">
        <f>IF(ISERROR(VLOOKUP(Salidas!$A740,Inventario!$A$2:$M$21,8,FALSE)),,VLOOKUP(Salidas!$A740,Inventario!$A$2:$M$21,8,FALSE))</f>
        <v>153</v>
      </c>
      <c r="I740" s="275">
        <f>IF(ISERROR(VLOOKUP(Salidas!$A740,Inventario!$A$2:$M$21,9,FALSE)),,VLOOKUP(Salidas!$A740,Inventario!$A$2:$M$21,9,FALSE))</f>
        <v>153</v>
      </c>
      <c r="J740" s="269">
        <v>44749</v>
      </c>
      <c r="K740" s="62" t="s">
        <v>208</v>
      </c>
      <c r="L740" s="270">
        <f>IF(ISERROR(VLOOKUP(Salidas!$K740,Entradas!$H$1:$I$412,2,FALSE)),"",VLOOKUP(Salidas!$K740,Entradas!$H$1:$I$412,2,FALSE))</f>
        <v>45169</v>
      </c>
      <c r="M740" s="63">
        <v>1</v>
      </c>
      <c r="N740" s="276" t="s">
        <v>375</v>
      </c>
      <c r="O740" s="275">
        <f>IF(Salidas!$N740="Particular",VLOOKUP(Salidas!$A740,'PPTO Conservador'!$D$1:$L$26,8,0),IF(Salidas!$N740="Complementario",VLOOKUP(Salidas!$A740,'PPTO Conservador'!$D$1:$L$26,9,FALSE),))</f>
        <v>150000</v>
      </c>
      <c r="P740" s="275">
        <f>Salidas!$M740*Salidas!$I740</f>
        <v>153</v>
      </c>
      <c r="Q740" s="275">
        <f>Salidas!$M740*Salidas!$O740</f>
        <v>150000</v>
      </c>
      <c r="R740" s="276"/>
      <c r="S740" s="64"/>
      <c r="T740" s="64"/>
      <c r="U740" s="64"/>
      <c r="V740" s="64"/>
      <c r="W740" s="64"/>
      <c r="X740" s="64"/>
      <c r="Y740" s="64"/>
      <c r="Z740" s="64"/>
    </row>
    <row r="741" spans="1:26" ht="15.75" customHeight="1">
      <c r="A741" s="57" t="s">
        <v>93</v>
      </c>
      <c r="B741" s="58" t="str">
        <f>IF(ISERROR(VLOOKUP(Salidas!$A741,Inventario!$A$2:$M$21,2,FALSE)),"",VLOOKUP(Salidas!$A741,Inventario!$A$2:$M$21,2,FALSE))</f>
        <v>Vaxigrip</v>
      </c>
      <c r="C741" s="58" t="str">
        <f>IF(ISERROR(VLOOKUP(Salidas!$A741,Inventario!$A$2:$M$21,3,FALSE)),"",VLOOKUP(Salidas!$A741,Inventario!$A$2:$M$21,3,FALSE))</f>
        <v>Influenza</v>
      </c>
      <c r="D741" s="59" t="str">
        <f>IF(ISERROR(VLOOKUP(Salidas!$A741,Inventario!$A$2:$M$21,4,FALSE)),"",VLOOKUP(Salidas!$A741,Inventario!$A$2:$M$21,4,FALSE))</f>
        <v>IPS FARALLONES</v>
      </c>
      <c r="E741" s="59" t="str">
        <f>IF(ISERROR(VLOOKUP(Salidas!$A741,Inventario!$A$2:$M$21,5,FALSE)),"",VLOOKUP(Salidas!$A741,Inventario!$A$2:$M$21,5,FALSE))</f>
        <v>Sanofi</v>
      </c>
      <c r="F741" s="60" t="str">
        <f>IF(ISERROR(VLOOKUP(Salidas!$A741,Inventario!$A$2:$M$21,6,FALSE)),"",VLOOKUP(Salidas!$A741,Inventario!$A$2:$M$21,6,FALSE))</f>
        <v>2603</v>
      </c>
      <c r="G741" s="274">
        <f>IF(ISERROR(VLOOKUP(Salidas!$A741,Inventario!$A$2:$M$21,7,FALSE)),,VLOOKUP(Salidas!$A741,Inventario!$A$2:$M$21,7,FALSE))</f>
        <v>1</v>
      </c>
      <c r="H741" s="275">
        <f>IF(ISERROR(VLOOKUP(Salidas!$A741,Inventario!$A$2:$M$21,8,FALSE)),,VLOOKUP(Salidas!$A741,Inventario!$A$2:$M$21,8,FALSE))</f>
        <v>31</v>
      </c>
      <c r="I741" s="275">
        <f>IF(ISERROR(VLOOKUP(Salidas!$A741,Inventario!$A$2:$M$21,9,FALSE)),,VLOOKUP(Salidas!$A741,Inventario!$A$2:$M$21,9,FALSE))</f>
        <v>31</v>
      </c>
      <c r="J741" s="269">
        <v>44749</v>
      </c>
      <c r="K741" s="62" t="s">
        <v>202</v>
      </c>
      <c r="L741" s="270">
        <f>IF(ISERROR(VLOOKUP(Salidas!$K741,Entradas!$H$1:$I$412,2,FALSE)),"",VLOOKUP(Salidas!$K741,Entradas!$H$1:$I$412,2,FALSE))</f>
        <v>44926</v>
      </c>
      <c r="M741" s="63">
        <v>1</v>
      </c>
      <c r="N741" s="276" t="s">
        <v>375</v>
      </c>
      <c r="O741" s="275">
        <f>IF(Salidas!$N741="Particular",VLOOKUP(Salidas!$A741,'PPTO Conservador'!$D$1:$L$26,8,0),IF(Salidas!$N741="Complementario",VLOOKUP(Salidas!$A741,'PPTO Conservador'!$D$1:$L$26,9,FALSE),))</f>
        <v>65000</v>
      </c>
      <c r="P741" s="275">
        <f>Salidas!$M741*Salidas!$I741</f>
        <v>31</v>
      </c>
      <c r="Q741" s="275">
        <f>Salidas!$M741*Salidas!$O741</f>
        <v>65000</v>
      </c>
      <c r="R741" s="276"/>
      <c r="S741" s="64"/>
      <c r="T741" s="64"/>
      <c r="U741" s="64"/>
      <c r="V741" s="64"/>
      <c r="W741" s="64"/>
      <c r="X741" s="64"/>
      <c r="Y741" s="64"/>
      <c r="Z741" s="64"/>
    </row>
    <row r="742" spans="1:26" ht="15.75" customHeight="1">
      <c r="A742" s="57" t="s">
        <v>73</v>
      </c>
      <c r="B742" s="58" t="str">
        <f>IF(ISERROR(VLOOKUP(Salidas!$A742,Inventario!$A$2:$M$21,2,FALSE)),"",VLOOKUP(Salidas!$A742,Inventario!$A$2:$M$21,2,FALSE))</f>
        <v>Pentaxim</v>
      </c>
      <c r="C742" s="58" t="str">
        <f>IF(ISERROR(VLOOKUP(Salidas!$A742,Inventario!$A$2:$M$21,3,FALSE)),"",VLOOKUP(Salidas!$A742,Inventario!$A$2:$M$21,3,FALSE))</f>
        <v>Difteria-Tosferina, tetano, polio, haemophilus</v>
      </c>
      <c r="D742" s="59" t="str">
        <f>IF(ISERROR(VLOOKUP(Salidas!$A742,Inventario!$A$2:$M$21,4,FALSE)),"",VLOOKUP(Salidas!$A742,Inventario!$A$2:$M$21,4,FALSE))</f>
        <v>IPS FARALLONES</v>
      </c>
      <c r="E742" s="59" t="str">
        <f>IF(ISERROR(VLOOKUP(Salidas!$A742,Inventario!$A$2:$M$21,5,FALSE)),"",VLOOKUP(Salidas!$A742,Inventario!$A$2:$M$21,5,FALSE))</f>
        <v>Sanofi</v>
      </c>
      <c r="F742" s="60" t="str">
        <f>IF(ISERROR(VLOOKUP(Salidas!$A742,Inventario!$A$2:$M$21,6,FALSE)),"",VLOOKUP(Salidas!$A742,Inventario!$A$2:$M$21,6,FALSE))</f>
        <v>2800</v>
      </c>
      <c r="G742" s="274">
        <f>IF(ISERROR(VLOOKUP(Salidas!$A742,Inventario!$A$2:$M$21,7,FALSE)),,VLOOKUP(Salidas!$A742,Inventario!$A$2:$M$21,7,FALSE))</f>
        <v>1</v>
      </c>
      <c r="H742" s="275">
        <f>IF(ISERROR(VLOOKUP(Salidas!$A742,Inventario!$A$2:$M$21,8,FALSE)),,VLOOKUP(Salidas!$A742,Inventario!$A$2:$M$21,8,FALSE))</f>
        <v>66</v>
      </c>
      <c r="I742" s="275">
        <f>IF(ISERROR(VLOOKUP(Salidas!$A742,Inventario!$A$2:$M$21,9,FALSE)),,VLOOKUP(Salidas!$A742,Inventario!$A$2:$M$21,9,FALSE))</f>
        <v>66</v>
      </c>
      <c r="J742" s="269">
        <v>44750</v>
      </c>
      <c r="K742" s="62" t="s">
        <v>209</v>
      </c>
      <c r="L742" s="270">
        <f>IF(ISERROR(VLOOKUP(Salidas!$K742,Entradas!$H$1:$I$412,2,FALSE)),"",VLOOKUP(Salidas!$K742,Entradas!$H$1:$I$412,2,FALSE))</f>
        <v>44957</v>
      </c>
      <c r="M742" s="63">
        <v>1</v>
      </c>
      <c r="N742" s="276" t="s">
        <v>375</v>
      </c>
      <c r="O742" s="275">
        <f>IF(Salidas!$N742="Particular",VLOOKUP(Salidas!$A742,'PPTO Conservador'!$D$1:$L$26,8,0),IF(Salidas!$N742="Complementario",VLOOKUP(Salidas!$A742,'PPTO Conservador'!$D$1:$L$26,9,FALSE),))</f>
        <v>170000</v>
      </c>
      <c r="P742" s="275">
        <f>Salidas!$M742*Salidas!$I742</f>
        <v>66</v>
      </c>
      <c r="Q742" s="275">
        <f>Salidas!$M742*Salidas!$O742</f>
        <v>170000</v>
      </c>
      <c r="R742" s="276"/>
      <c r="S742" s="64"/>
      <c r="T742" s="64"/>
      <c r="U742" s="64"/>
      <c r="V742" s="64"/>
      <c r="W742" s="64"/>
      <c r="X742" s="64"/>
      <c r="Y742" s="64"/>
      <c r="Z742" s="64"/>
    </row>
    <row r="743" spans="1:26" ht="15.75" customHeight="1">
      <c r="A743" s="57" t="s">
        <v>93</v>
      </c>
      <c r="B743" s="58" t="str">
        <f>IF(ISERROR(VLOOKUP(Salidas!$A743,Inventario!$A$2:$M$21,2,FALSE)),"",VLOOKUP(Salidas!$A743,Inventario!$A$2:$M$21,2,FALSE))</f>
        <v>Vaxigrip</v>
      </c>
      <c r="C743" s="58" t="str">
        <f>IF(ISERROR(VLOOKUP(Salidas!$A743,Inventario!$A$2:$M$21,3,FALSE)),"",VLOOKUP(Salidas!$A743,Inventario!$A$2:$M$21,3,FALSE))</f>
        <v>Influenza</v>
      </c>
      <c r="D743" s="59" t="str">
        <f>IF(ISERROR(VLOOKUP(Salidas!$A743,Inventario!$A$2:$M$21,4,FALSE)),"",VLOOKUP(Salidas!$A743,Inventario!$A$2:$M$21,4,FALSE))</f>
        <v>IPS FARALLONES</v>
      </c>
      <c r="E743" s="59" t="str">
        <f>IF(ISERROR(VLOOKUP(Salidas!$A743,Inventario!$A$2:$M$21,5,FALSE)),"",VLOOKUP(Salidas!$A743,Inventario!$A$2:$M$21,5,FALSE))</f>
        <v>Sanofi</v>
      </c>
      <c r="F743" s="60" t="str">
        <f>IF(ISERROR(VLOOKUP(Salidas!$A743,Inventario!$A$2:$M$21,6,FALSE)),"",VLOOKUP(Salidas!$A743,Inventario!$A$2:$M$21,6,FALSE))</f>
        <v>2603</v>
      </c>
      <c r="G743" s="274">
        <f>IF(ISERROR(VLOOKUP(Salidas!$A743,Inventario!$A$2:$M$21,7,FALSE)),,VLOOKUP(Salidas!$A743,Inventario!$A$2:$M$21,7,FALSE))</f>
        <v>1</v>
      </c>
      <c r="H743" s="275">
        <f>IF(ISERROR(VLOOKUP(Salidas!$A743,Inventario!$A$2:$M$21,8,FALSE)),,VLOOKUP(Salidas!$A743,Inventario!$A$2:$M$21,8,FALSE))</f>
        <v>31</v>
      </c>
      <c r="I743" s="275">
        <f>IF(ISERROR(VLOOKUP(Salidas!$A743,Inventario!$A$2:$M$21,9,FALSE)),,VLOOKUP(Salidas!$A743,Inventario!$A$2:$M$21,9,FALSE))</f>
        <v>31</v>
      </c>
      <c r="J743" s="269">
        <v>44750</v>
      </c>
      <c r="K743" s="62" t="s">
        <v>202</v>
      </c>
      <c r="L743" s="270">
        <f>IF(ISERROR(VLOOKUP(Salidas!$K743,Entradas!$H$1:$I$412,2,FALSE)),"",VLOOKUP(Salidas!$K743,Entradas!$H$1:$I$412,2,FALSE))</f>
        <v>44926</v>
      </c>
      <c r="M743" s="63">
        <v>1</v>
      </c>
      <c r="N743" s="276" t="s">
        <v>1928</v>
      </c>
      <c r="O743" s="275">
        <f>IF(Salidas!$N743="Particular",VLOOKUP(Salidas!$A743,'PPTO Conservador'!$D$1:$L$26,8,0),IF(Salidas!$N743="Complementario",VLOOKUP(Salidas!$A743,'PPTO Conservador'!$D$1:$L$26,9,FALSE),))</f>
        <v>60000</v>
      </c>
      <c r="P743" s="275">
        <f>Salidas!$M743*Salidas!$I743</f>
        <v>31</v>
      </c>
      <c r="Q743" s="275">
        <f>Salidas!$M743*Salidas!$O743</f>
        <v>60000</v>
      </c>
      <c r="R743" s="276"/>
      <c r="S743" s="64"/>
      <c r="T743" s="64"/>
      <c r="U743" s="64"/>
      <c r="V743" s="64"/>
      <c r="W743" s="64"/>
      <c r="X743" s="64"/>
      <c r="Y743" s="64"/>
      <c r="Z743" s="64"/>
    </row>
    <row r="744" spans="1:26" ht="15.75" customHeight="1">
      <c r="A744" s="57" t="s">
        <v>93</v>
      </c>
      <c r="B744" s="58" t="str">
        <f>IF(ISERROR(VLOOKUP(Salidas!$A744,Inventario!$A$2:$M$21,2,FALSE)),"",VLOOKUP(Salidas!$A744,Inventario!$A$2:$M$21,2,FALSE))</f>
        <v>Vaxigrip</v>
      </c>
      <c r="C744" s="58" t="str">
        <f>IF(ISERROR(VLOOKUP(Salidas!$A744,Inventario!$A$2:$M$21,3,FALSE)),"",VLOOKUP(Salidas!$A744,Inventario!$A$2:$M$21,3,FALSE))</f>
        <v>Influenza</v>
      </c>
      <c r="D744" s="59" t="str">
        <f>IF(ISERROR(VLOOKUP(Salidas!$A744,Inventario!$A$2:$M$21,4,FALSE)),"",VLOOKUP(Salidas!$A744,Inventario!$A$2:$M$21,4,FALSE))</f>
        <v>IPS FARALLONES</v>
      </c>
      <c r="E744" s="59" t="str">
        <f>IF(ISERROR(VLOOKUP(Salidas!$A744,Inventario!$A$2:$M$21,5,FALSE)),"",VLOOKUP(Salidas!$A744,Inventario!$A$2:$M$21,5,FALSE))</f>
        <v>Sanofi</v>
      </c>
      <c r="F744" s="60" t="str">
        <f>IF(ISERROR(VLOOKUP(Salidas!$A744,Inventario!$A$2:$M$21,6,FALSE)),"",VLOOKUP(Salidas!$A744,Inventario!$A$2:$M$21,6,FALSE))</f>
        <v>2603</v>
      </c>
      <c r="G744" s="274">
        <f>IF(ISERROR(VLOOKUP(Salidas!$A744,Inventario!$A$2:$M$21,7,FALSE)),,VLOOKUP(Salidas!$A744,Inventario!$A$2:$M$21,7,FALSE))</f>
        <v>1</v>
      </c>
      <c r="H744" s="275">
        <f>IF(ISERROR(VLOOKUP(Salidas!$A744,Inventario!$A$2:$M$21,8,FALSE)),,VLOOKUP(Salidas!$A744,Inventario!$A$2:$M$21,8,FALSE))</f>
        <v>31</v>
      </c>
      <c r="I744" s="275">
        <f>IF(ISERROR(VLOOKUP(Salidas!$A744,Inventario!$A$2:$M$21,9,FALSE)),,VLOOKUP(Salidas!$A744,Inventario!$A$2:$M$21,9,FALSE))</f>
        <v>31</v>
      </c>
      <c r="J744" s="269">
        <v>44750</v>
      </c>
      <c r="K744" s="62" t="s">
        <v>202</v>
      </c>
      <c r="L744" s="270">
        <f>IF(ISERROR(VLOOKUP(Salidas!$K744,Entradas!$H$1:$I$412,2,FALSE)),"",VLOOKUP(Salidas!$K744,Entradas!$H$1:$I$412,2,FALSE))</f>
        <v>44926</v>
      </c>
      <c r="M744" s="63">
        <v>1</v>
      </c>
      <c r="N744" s="276" t="s">
        <v>1928</v>
      </c>
      <c r="O744" s="275">
        <f>IF(Salidas!$N744="Particular",VLOOKUP(Salidas!$A744,'PPTO Conservador'!$D$1:$L$26,8,0),IF(Salidas!$N744="Complementario",VLOOKUP(Salidas!$A744,'PPTO Conservador'!$D$1:$L$26,9,FALSE),))</f>
        <v>60000</v>
      </c>
      <c r="P744" s="275">
        <f>Salidas!$M744*Salidas!$I744</f>
        <v>31</v>
      </c>
      <c r="Q744" s="275">
        <f>Salidas!$M744*Salidas!$O744</f>
        <v>60000</v>
      </c>
      <c r="R744" s="276"/>
      <c r="S744" s="64"/>
      <c r="T744" s="64"/>
      <c r="U744" s="64"/>
      <c r="V744" s="64"/>
      <c r="W744" s="64"/>
      <c r="X744" s="64"/>
      <c r="Y744" s="64"/>
      <c r="Z744" s="64"/>
    </row>
    <row r="745" spans="1:26" ht="15.75" customHeight="1">
      <c r="A745" s="57" t="s">
        <v>47</v>
      </c>
      <c r="B745" s="58" t="str">
        <f>IF(ISERROR(VLOOKUP(Salidas!$A745,Inventario!$A$2:$M$21,2,FALSE)),"",VLOOKUP(Salidas!$A745,Inventario!$A$2:$M$21,2,FALSE))</f>
        <v>Nimenrix</v>
      </c>
      <c r="C745" s="58" t="str">
        <f>IF(ISERROR(VLOOKUP(Salidas!$A745,Inventario!$A$2:$M$21,3,FALSE)),"",VLOOKUP(Salidas!$A745,Inventario!$A$2:$M$21,3,FALSE))</f>
        <v>Meningococo</v>
      </c>
      <c r="D745" s="59" t="str">
        <f>IF(ISERROR(VLOOKUP(Salidas!$A745,Inventario!$A$2:$M$21,4,FALSE)),"",VLOOKUP(Salidas!$A745,Inventario!$A$2:$M$21,4,FALSE))</f>
        <v>Cobo Medical</v>
      </c>
      <c r="E745" s="59" t="str">
        <f>IF(ISERROR(VLOOKUP(Salidas!$A745,Inventario!$A$2:$M$21,5,FALSE)),"",VLOOKUP(Salidas!$A745,Inventario!$A$2:$M$21,5,FALSE))</f>
        <v>Pfizer</v>
      </c>
      <c r="F745" s="60" t="str">
        <f>IF(ISERROR(VLOOKUP(Salidas!$A745,Inventario!$A$2:$M$21,6,FALSE)),"",VLOOKUP(Salidas!$A745,Inventario!$A$2:$M$21,6,FALSE))</f>
        <v>3904</v>
      </c>
      <c r="G745" s="274">
        <f>IF(ISERROR(VLOOKUP(Salidas!$A745,Inventario!$A$2:$M$21,7,FALSE)),,VLOOKUP(Salidas!$A745,Inventario!$A$2:$M$21,7,FALSE))</f>
        <v>1</v>
      </c>
      <c r="H745" s="275">
        <f>IF(ISERROR(VLOOKUP(Salidas!$A745,Inventario!$A$2:$M$21,8,FALSE)),,VLOOKUP(Salidas!$A745,Inventario!$A$2:$M$21,8,FALSE))</f>
        <v>427</v>
      </c>
      <c r="I745" s="275">
        <f>IF(ISERROR(VLOOKUP(Salidas!$A745,Inventario!$A$2:$M$21,9,FALSE)),,VLOOKUP(Salidas!$A745,Inventario!$A$2:$M$21,9,FALSE))</f>
        <v>427</v>
      </c>
      <c r="J745" s="269">
        <v>44721</v>
      </c>
      <c r="K745" s="62" t="s">
        <v>173</v>
      </c>
      <c r="L745" s="270">
        <f>IF(ISERROR(VLOOKUP(Salidas!$K745,Entradas!$H$1:$I$412,2,FALSE)),"",VLOOKUP(Salidas!$K745,Entradas!$H$1:$I$412,2,FALSE))</f>
        <v>45077</v>
      </c>
      <c r="M745" s="63">
        <v>1</v>
      </c>
      <c r="N745" s="276" t="s">
        <v>375</v>
      </c>
      <c r="O745" s="275">
        <f>IF(Salidas!$N745="Particular",VLOOKUP(Salidas!$A745,'PPTO Conservador'!$D$1:$L$26,8,0),IF(Salidas!$N745="Complementario",VLOOKUP(Salidas!$A745,'PPTO Conservador'!$D$1:$L$26,9,FALSE),))</f>
        <v>200000</v>
      </c>
      <c r="P745" s="275">
        <f>Salidas!$M745*Salidas!$I745</f>
        <v>427</v>
      </c>
      <c r="Q745" s="275">
        <f>Salidas!$M745*Salidas!$O745</f>
        <v>200000</v>
      </c>
      <c r="R745" s="276"/>
      <c r="S745" s="64"/>
      <c r="T745" s="64"/>
      <c r="U745" s="64"/>
      <c r="V745" s="64"/>
      <c r="W745" s="64"/>
      <c r="X745" s="64"/>
      <c r="Y745" s="64"/>
      <c r="Z745" s="64"/>
    </row>
    <row r="746" spans="1:26" ht="15.75" customHeight="1">
      <c r="A746" s="57" t="s">
        <v>47</v>
      </c>
      <c r="B746" s="58" t="str">
        <f>IF(ISERROR(VLOOKUP(Salidas!$A746,Inventario!$A$2:$M$21,2,FALSE)),"",VLOOKUP(Salidas!$A746,Inventario!$A$2:$M$21,2,FALSE))</f>
        <v>Nimenrix</v>
      </c>
      <c r="C746" s="58" t="str">
        <f>IF(ISERROR(VLOOKUP(Salidas!$A746,Inventario!$A$2:$M$21,3,FALSE)),"",VLOOKUP(Salidas!$A746,Inventario!$A$2:$M$21,3,FALSE))</f>
        <v>Meningococo</v>
      </c>
      <c r="D746" s="59" t="str">
        <f>IF(ISERROR(VLOOKUP(Salidas!$A746,Inventario!$A$2:$M$21,4,FALSE)),"",VLOOKUP(Salidas!$A746,Inventario!$A$2:$M$21,4,FALSE))</f>
        <v>Cobo Medical</v>
      </c>
      <c r="E746" s="59" t="str">
        <f>IF(ISERROR(VLOOKUP(Salidas!$A746,Inventario!$A$2:$M$21,5,FALSE)),"",VLOOKUP(Salidas!$A746,Inventario!$A$2:$M$21,5,FALSE))</f>
        <v>Pfizer</v>
      </c>
      <c r="F746" s="60" t="str">
        <f>IF(ISERROR(VLOOKUP(Salidas!$A746,Inventario!$A$2:$M$21,6,FALSE)),"",VLOOKUP(Salidas!$A746,Inventario!$A$2:$M$21,6,FALSE))</f>
        <v>3904</v>
      </c>
      <c r="G746" s="274">
        <f>IF(ISERROR(VLOOKUP(Salidas!$A746,Inventario!$A$2:$M$21,7,FALSE)),,VLOOKUP(Salidas!$A746,Inventario!$A$2:$M$21,7,FALSE))</f>
        <v>1</v>
      </c>
      <c r="H746" s="275">
        <f>IF(ISERROR(VLOOKUP(Salidas!$A746,Inventario!$A$2:$M$21,8,FALSE)),,VLOOKUP(Salidas!$A746,Inventario!$A$2:$M$21,8,FALSE))</f>
        <v>427</v>
      </c>
      <c r="I746" s="275">
        <f>IF(ISERROR(VLOOKUP(Salidas!$A746,Inventario!$A$2:$M$21,9,FALSE)),,VLOOKUP(Salidas!$A746,Inventario!$A$2:$M$21,9,FALSE))</f>
        <v>427</v>
      </c>
      <c r="J746" s="269">
        <v>44721</v>
      </c>
      <c r="K746" s="62" t="s">
        <v>173</v>
      </c>
      <c r="L746" s="270">
        <f>IF(ISERROR(VLOOKUP(Salidas!$K746,Entradas!$H$1:$I$412,2,FALSE)),"",VLOOKUP(Salidas!$K746,Entradas!$H$1:$I$412,2,FALSE))</f>
        <v>45077</v>
      </c>
      <c r="M746" s="63">
        <v>1</v>
      </c>
      <c r="N746" s="276" t="s">
        <v>1928</v>
      </c>
      <c r="O746" s="275">
        <f>IF(Salidas!$N746="Particular",VLOOKUP(Salidas!$A746,'PPTO Conservador'!$D$1:$L$26,8,0),IF(Salidas!$N746="Complementario",VLOOKUP(Salidas!$A746,'PPTO Conservador'!$D$1:$L$26,9,FALSE),))</f>
        <v>170000</v>
      </c>
      <c r="P746" s="275">
        <f>Salidas!$M746*Salidas!$I746</f>
        <v>427</v>
      </c>
      <c r="Q746" s="275">
        <f>Salidas!$M746*Salidas!$O746</f>
        <v>170000</v>
      </c>
      <c r="R746" s="276"/>
      <c r="S746" s="64"/>
      <c r="T746" s="64"/>
      <c r="U746" s="64"/>
      <c r="V746" s="64"/>
      <c r="W746" s="64"/>
      <c r="X746" s="64"/>
      <c r="Y746" s="64"/>
      <c r="Z746" s="64"/>
    </row>
    <row r="747" spans="1:26" ht="15.75" customHeight="1">
      <c r="A747" s="57" t="s">
        <v>93</v>
      </c>
      <c r="B747" s="58" t="str">
        <f>IF(ISERROR(VLOOKUP(Salidas!$A747,Inventario!$A$2:$M$21,2,FALSE)),"",VLOOKUP(Salidas!$A747,Inventario!$A$2:$M$21,2,FALSE))</f>
        <v>Vaxigrip</v>
      </c>
      <c r="C747" s="58" t="str">
        <f>IF(ISERROR(VLOOKUP(Salidas!$A747,Inventario!$A$2:$M$21,3,FALSE)),"",VLOOKUP(Salidas!$A747,Inventario!$A$2:$M$21,3,FALSE))</f>
        <v>Influenza</v>
      </c>
      <c r="D747" s="59" t="str">
        <f>IF(ISERROR(VLOOKUP(Salidas!$A747,Inventario!$A$2:$M$21,4,FALSE)),"",VLOOKUP(Salidas!$A747,Inventario!$A$2:$M$21,4,FALSE))</f>
        <v>IPS FARALLONES</v>
      </c>
      <c r="E747" s="59" t="str">
        <f>IF(ISERROR(VLOOKUP(Salidas!$A747,Inventario!$A$2:$M$21,5,FALSE)),"",VLOOKUP(Salidas!$A747,Inventario!$A$2:$M$21,5,FALSE))</f>
        <v>Sanofi</v>
      </c>
      <c r="F747" s="60" t="str">
        <f>IF(ISERROR(VLOOKUP(Salidas!$A747,Inventario!$A$2:$M$21,6,FALSE)),"",VLOOKUP(Salidas!$A747,Inventario!$A$2:$M$21,6,FALSE))</f>
        <v>2603</v>
      </c>
      <c r="G747" s="274">
        <f>IF(ISERROR(VLOOKUP(Salidas!$A747,Inventario!$A$2:$M$21,7,FALSE)),,VLOOKUP(Salidas!$A747,Inventario!$A$2:$M$21,7,FALSE))</f>
        <v>1</v>
      </c>
      <c r="H747" s="275">
        <f>IF(ISERROR(VLOOKUP(Salidas!$A747,Inventario!$A$2:$M$21,8,FALSE)),,VLOOKUP(Salidas!$A747,Inventario!$A$2:$M$21,8,FALSE))</f>
        <v>31</v>
      </c>
      <c r="I747" s="275">
        <f>IF(ISERROR(VLOOKUP(Salidas!$A747,Inventario!$A$2:$M$21,9,FALSE)),,VLOOKUP(Salidas!$A747,Inventario!$A$2:$M$21,9,FALSE))</f>
        <v>31</v>
      </c>
      <c r="J747" s="269">
        <v>44721</v>
      </c>
      <c r="K747" s="62" t="s">
        <v>210</v>
      </c>
      <c r="L747" s="270">
        <f>IF(ISERROR(VLOOKUP(Salidas!$K747,Entradas!$H$1:$I$412,2,FALSE)),"",VLOOKUP(Salidas!$K747,Entradas!$H$1:$I$412,2,FALSE))</f>
        <v>44957</v>
      </c>
      <c r="M747" s="63">
        <v>1</v>
      </c>
      <c r="N747" s="276" t="s">
        <v>1928</v>
      </c>
      <c r="O747" s="275">
        <f>IF(Salidas!$N747="Particular",VLOOKUP(Salidas!$A747,'PPTO Conservador'!$D$1:$L$26,8,0),IF(Salidas!$N747="Complementario",VLOOKUP(Salidas!$A747,'PPTO Conservador'!$D$1:$L$26,9,FALSE),))</f>
        <v>60000</v>
      </c>
      <c r="P747" s="275">
        <f>Salidas!$M747*Salidas!$I747</f>
        <v>31</v>
      </c>
      <c r="Q747" s="275">
        <f>Salidas!$M747*Salidas!$O747</f>
        <v>60000</v>
      </c>
      <c r="R747" s="276"/>
      <c r="S747" s="64"/>
      <c r="T747" s="64"/>
      <c r="U747" s="64"/>
      <c r="V747" s="64"/>
      <c r="W747" s="64"/>
      <c r="X747" s="64"/>
      <c r="Y747" s="64"/>
      <c r="Z747" s="64"/>
    </row>
    <row r="748" spans="1:26" ht="15.75" customHeight="1">
      <c r="A748" s="57" t="s">
        <v>93</v>
      </c>
      <c r="B748" s="58" t="str">
        <f>IF(ISERROR(VLOOKUP(Salidas!$A748,Inventario!$A$2:$M$21,2,FALSE)),"",VLOOKUP(Salidas!$A748,Inventario!$A$2:$M$21,2,FALSE))</f>
        <v>Vaxigrip</v>
      </c>
      <c r="C748" s="58" t="str">
        <f>IF(ISERROR(VLOOKUP(Salidas!$A748,Inventario!$A$2:$M$21,3,FALSE)),"",VLOOKUP(Salidas!$A748,Inventario!$A$2:$M$21,3,FALSE))</f>
        <v>Influenza</v>
      </c>
      <c r="D748" s="59" t="str">
        <f>IF(ISERROR(VLOOKUP(Salidas!$A748,Inventario!$A$2:$M$21,4,FALSE)),"",VLOOKUP(Salidas!$A748,Inventario!$A$2:$M$21,4,FALSE))</f>
        <v>IPS FARALLONES</v>
      </c>
      <c r="E748" s="59" t="str">
        <f>IF(ISERROR(VLOOKUP(Salidas!$A748,Inventario!$A$2:$M$21,5,FALSE)),"",VLOOKUP(Salidas!$A748,Inventario!$A$2:$M$21,5,FALSE))</f>
        <v>Sanofi</v>
      </c>
      <c r="F748" s="60" t="str">
        <f>IF(ISERROR(VLOOKUP(Salidas!$A748,Inventario!$A$2:$M$21,6,FALSE)),"",VLOOKUP(Salidas!$A748,Inventario!$A$2:$M$21,6,FALSE))</f>
        <v>2603</v>
      </c>
      <c r="G748" s="274">
        <f>IF(ISERROR(VLOOKUP(Salidas!$A748,Inventario!$A$2:$M$21,7,FALSE)),,VLOOKUP(Salidas!$A748,Inventario!$A$2:$M$21,7,FALSE))</f>
        <v>1</v>
      </c>
      <c r="H748" s="275">
        <f>IF(ISERROR(VLOOKUP(Salidas!$A748,Inventario!$A$2:$M$21,8,FALSE)),,VLOOKUP(Salidas!$A748,Inventario!$A$2:$M$21,8,FALSE))</f>
        <v>31</v>
      </c>
      <c r="I748" s="275">
        <f>IF(ISERROR(VLOOKUP(Salidas!$A748,Inventario!$A$2:$M$21,9,FALSE)),,VLOOKUP(Salidas!$A748,Inventario!$A$2:$M$21,9,FALSE))</f>
        <v>31</v>
      </c>
      <c r="J748" s="269">
        <v>44721</v>
      </c>
      <c r="K748" s="62" t="s">
        <v>210</v>
      </c>
      <c r="L748" s="270">
        <f>IF(ISERROR(VLOOKUP(Salidas!$K748,Entradas!$H$1:$I$412,2,FALSE)),"",VLOOKUP(Salidas!$K748,Entradas!$H$1:$I$412,2,FALSE))</f>
        <v>44957</v>
      </c>
      <c r="M748" s="63">
        <v>1</v>
      </c>
      <c r="N748" s="276" t="s">
        <v>1928</v>
      </c>
      <c r="O748" s="275">
        <f>IF(Salidas!$N748="Particular",VLOOKUP(Salidas!$A748,'PPTO Conservador'!$D$1:$L$26,8,0),IF(Salidas!$N748="Complementario",VLOOKUP(Salidas!$A748,'PPTO Conservador'!$D$1:$L$26,9,FALSE),))</f>
        <v>60000</v>
      </c>
      <c r="P748" s="275">
        <f>Salidas!$M748*Salidas!$I748</f>
        <v>31</v>
      </c>
      <c r="Q748" s="275">
        <f>Salidas!$M748*Salidas!$O748</f>
        <v>60000</v>
      </c>
      <c r="R748" s="276"/>
      <c r="S748" s="64"/>
      <c r="T748" s="64"/>
      <c r="U748" s="64"/>
      <c r="V748" s="64"/>
      <c r="W748" s="64"/>
      <c r="X748" s="64"/>
      <c r="Y748" s="64"/>
      <c r="Z748" s="64"/>
    </row>
    <row r="749" spans="1:26" ht="15.75" customHeight="1">
      <c r="A749" s="57" t="s">
        <v>93</v>
      </c>
      <c r="B749" s="58" t="str">
        <f>IF(ISERROR(VLOOKUP(Salidas!$A749,Inventario!$A$2:$M$21,2,FALSE)),"",VLOOKUP(Salidas!$A749,Inventario!$A$2:$M$21,2,FALSE))</f>
        <v>Vaxigrip</v>
      </c>
      <c r="C749" s="58" t="str">
        <f>IF(ISERROR(VLOOKUP(Salidas!$A749,Inventario!$A$2:$M$21,3,FALSE)),"",VLOOKUP(Salidas!$A749,Inventario!$A$2:$M$21,3,FALSE))</f>
        <v>Influenza</v>
      </c>
      <c r="D749" s="59" t="str">
        <f>IF(ISERROR(VLOOKUP(Salidas!$A749,Inventario!$A$2:$M$21,4,FALSE)),"",VLOOKUP(Salidas!$A749,Inventario!$A$2:$M$21,4,FALSE))</f>
        <v>IPS FARALLONES</v>
      </c>
      <c r="E749" s="59" t="str">
        <f>IF(ISERROR(VLOOKUP(Salidas!$A749,Inventario!$A$2:$M$21,5,FALSE)),"",VLOOKUP(Salidas!$A749,Inventario!$A$2:$M$21,5,FALSE))</f>
        <v>Sanofi</v>
      </c>
      <c r="F749" s="60" t="str">
        <f>IF(ISERROR(VLOOKUP(Salidas!$A749,Inventario!$A$2:$M$21,6,FALSE)),"",VLOOKUP(Salidas!$A749,Inventario!$A$2:$M$21,6,FALSE))</f>
        <v>2603</v>
      </c>
      <c r="G749" s="274">
        <f>IF(ISERROR(VLOOKUP(Salidas!$A749,Inventario!$A$2:$M$21,7,FALSE)),,VLOOKUP(Salidas!$A749,Inventario!$A$2:$M$21,7,FALSE))</f>
        <v>1</v>
      </c>
      <c r="H749" s="275">
        <f>IF(ISERROR(VLOOKUP(Salidas!$A749,Inventario!$A$2:$M$21,8,FALSE)),,VLOOKUP(Salidas!$A749,Inventario!$A$2:$M$21,8,FALSE))</f>
        <v>31</v>
      </c>
      <c r="I749" s="275">
        <f>IF(ISERROR(VLOOKUP(Salidas!$A749,Inventario!$A$2:$M$21,9,FALSE)),,VLOOKUP(Salidas!$A749,Inventario!$A$2:$M$21,9,FALSE))</f>
        <v>31</v>
      </c>
      <c r="J749" s="269">
        <v>44721</v>
      </c>
      <c r="K749" s="62" t="s">
        <v>210</v>
      </c>
      <c r="L749" s="270">
        <f>IF(ISERROR(VLOOKUP(Salidas!$K749,Entradas!$H$1:$I$412,2,FALSE)),"",VLOOKUP(Salidas!$K749,Entradas!$H$1:$I$412,2,FALSE))</f>
        <v>44957</v>
      </c>
      <c r="M749" s="63">
        <v>1</v>
      </c>
      <c r="N749" s="276" t="s">
        <v>1928</v>
      </c>
      <c r="O749" s="275">
        <f>IF(Salidas!$N749="Particular",VLOOKUP(Salidas!$A749,'PPTO Conservador'!$D$1:$L$26,8,0),IF(Salidas!$N749="Complementario",VLOOKUP(Salidas!$A749,'PPTO Conservador'!$D$1:$L$26,9,FALSE),))</f>
        <v>60000</v>
      </c>
      <c r="P749" s="275">
        <f>Salidas!$M749*Salidas!$I749</f>
        <v>31</v>
      </c>
      <c r="Q749" s="275">
        <f>Salidas!$M749*Salidas!$O749</f>
        <v>60000</v>
      </c>
      <c r="R749" s="276"/>
      <c r="S749" s="64"/>
      <c r="T749" s="64"/>
      <c r="U749" s="64"/>
      <c r="V749" s="64"/>
      <c r="W749" s="64"/>
      <c r="X749" s="64"/>
      <c r="Y749" s="64"/>
      <c r="Z749" s="64"/>
    </row>
    <row r="750" spans="1:26" ht="15.75" customHeight="1">
      <c r="A750" s="57" t="s">
        <v>47</v>
      </c>
      <c r="B750" s="58" t="str">
        <f>IF(ISERROR(VLOOKUP(Salidas!$A750,Inventario!$A$2:$M$21,2,FALSE)),"",VLOOKUP(Salidas!$A750,Inventario!$A$2:$M$21,2,FALSE))</f>
        <v>Nimenrix</v>
      </c>
      <c r="C750" s="58" t="str">
        <f>IF(ISERROR(VLOOKUP(Salidas!$A750,Inventario!$A$2:$M$21,3,FALSE)),"",VLOOKUP(Salidas!$A750,Inventario!$A$2:$M$21,3,FALSE))</f>
        <v>Meningococo</v>
      </c>
      <c r="D750" s="59" t="str">
        <f>IF(ISERROR(VLOOKUP(Salidas!$A750,Inventario!$A$2:$M$21,4,FALSE)),"",VLOOKUP(Salidas!$A750,Inventario!$A$2:$M$21,4,FALSE))</f>
        <v>Cobo Medical</v>
      </c>
      <c r="E750" s="59" t="str">
        <f>IF(ISERROR(VLOOKUP(Salidas!$A750,Inventario!$A$2:$M$21,5,FALSE)),"",VLOOKUP(Salidas!$A750,Inventario!$A$2:$M$21,5,FALSE))</f>
        <v>Pfizer</v>
      </c>
      <c r="F750" s="60" t="str">
        <f>IF(ISERROR(VLOOKUP(Salidas!$A750,Inventario!$A$2:$M$21,6,FALSE)),"",VLOOKUP(Salidas!$A750,Inventario!$A$2:$M$21,6,FALSE))</f>
        <v>3904</v>
      </c>
      <c r="G750" s="274">
        <f>IF(ISERROR(VLOOKUP(Salidas!$A750,Inventario!$A$2:$M$21,7,FALSE)),,VLOOKUP(Salidas!$A750,Inventario!$A$2:$M$21,7,FALSE))</f>
        <v>1</v>
      </c>
      <c r="H750" s="275">
        <f>IF(ISERROR(VLOOKUP(Salidas!$A750,Inventario!$A$2:$M$21,8,FALSE)),,VLOOKUP(Salidas!$A750,Inventario!$A$2:$M$21,8,FALSE))</f>
        <v>427</v>
      </c>
      <c r="I750" s="275">
        <f>IF(ISERROR(VLOOKUP(Salidas!$A750,Inventario!$A$2:$M$21,9,FALSE)),,VLOOKUP(Salidas!$A750,Inventario!$A$2:$M$21,9,FALSE))</f>
        <v>427</v>
      </c>
      <c r="J750" s="269">
        <v>44753</v>
      </c>
      <c r="K750" s="62" t="s">
        <v>173</v>
      </c>
      <c r="L750" s="270">
        <f>IF(ISERROR(VLOOKUP(Salidas!$K750,Entradas!$H$1:$I$412,2,FALSE)),"",VLOOKUP(Salidas!$K750,Entradas!$H$1:$I$412,2,FALSE))</f>
        <v>45077</v>
      </c>
      <c r="M750" s="63">
        <v>1</v>
      </c>
      <c r="N750" s="276" t="s">
        <v>1928</v>
      </c>
      <c r="O750" s="275">
        <f>IF(Salidas!$N750="Particular",VLOOKUP(Salidas!$A750,'PPTO Conservador'!$D$1:$L$26,8,0),IF(Salidas!$N750="Complementario",VLOOKUP(Salidas!$A750,'PPTO Conservador'!$D$1:$L$26,9,FALSE),))</f>
        <v>170000</v>
      </c>
      <c r="P750" s="275">
        <f>Salidas!$M750*Salidas!$I750</f>
        <v>427</v>
      </c>
      <c r="Q750" s="275">
        <f>Salidas!$M750*Salidas!$O750</f>
        <v>170000</v>
      </c>
      <c r="R750" s="276"/>
      <c r="S750" s="64"/>
      <c r="T750" s="64"/>
      <c r="U750" s="64"/>
      <c r="V750" s="64"/>
      <c r="W750" s="64"/>
      <c r="X750" s="64"/>
      <c r="Y750" s="64"/>
      <c r="Z750" s="64"/>
    </row>
    <row r="751" spans="1:26" ht="15.75" customHeight="1">
      <c r="A751" s="57" t="s">
        <v>54</v>
      </c>
      <c r="B751" s="58" t="str">
        <f>IF(ISERROR(VLOOKUP(Salidas!$A751,Inventario!$A$2:$M$21,2,FALSE)),"",VLOOKUP(Salidas!$A751,Inventario!$A$2:$M$21,2,FALSE))</f>
        <v>Prevenar</v>
      </c>
      <c r="C751" s="58" t="str">
        <f>IF(ISERROR(VLOOKUP(Salidas!$A751,Inventario!$A$2:$M$21,3,FALSE)),"",VLOOKUP(Salidas!$A751,Inventario!$A$2:$M$21,3,FALSE))</f>
        <v>Neumococo 13V</v>
      </c>
      <c r="D751" s="59" t="str">
        <f>IF(ISERROR(VLOOKUP(Salidas!$A751,Inventario!$A$2:$M$21,4,FALSE)),"",VLOOKUP(Salidas!$A751,Inventario!$A$2:$M$21,4,FALSE))</f>
        <v>Cobo Medical</v>
      </c>
      <c r="E751" s="59" t="str">
        <f>IF(ISERROR(VLOOKUP(Salidas!$A751,Inventario!$A$2:$M$21,5,FALSE)),"",VLOOKUP(Salidas!$A751,Inventario!$A$2:$M$21,5,FALSE))</f>
        <v>Pfizer</v>
      </c>
      <c r="F751" s="60" t="str">
        <f>IF(ISERROR(VLOOKUP(Salidas!$A751,Inventario!$A$2:$M$21,6,FALSE)),"",VLOOKUP(Salidas!$A751,Inventario!$A$2:$M$21,6,FALSE))</f>
        <v>2156</v>
      </c>
      <c r="G751" s="274">
        <f>IF(ISERROR(VLOOKUP(Salidas!$A751,Inventario!$A$2:$M$21,7,FALSE)),,VLOOKUP(Salidas!$A751,Inventario!$A$2:$M$21,7,FALSE))</f>
        <v>1</v>
      </c>
      <c r="H751" s="275">
        <f>IF(ISERROR(VLOOKUP(Salidas!$A751,Inventario!$A$2:$M$21,8,FALSE)),,VLOOKUP(Salidas!$A751,Inventario!$A$2:$M$21,8,FALSE))</f>
        <v>257</v>
      </c>
      <c r="I751" s="275">
        <f>IF(ISERROR(VLOOKUP(Salidas!$A751,Inventario!$A$2:$M$21,9,FALSE)),,VLOOKUP(Salidas!$A751,Inventario!$A$2:$M$21,9,FALSE))</f>
        <v>257</v>
      </c>
      <c r="J751" s="269">
        <v>44753</v>
      </c>
      <c r="K751" s="62" t="s">
        <v>192</v>
      </c>
      <c r="L751" s="270">
        <f>IF(ISERROR(VLOOKUP(Salidas!$K751,Entradas!$H$1:$I$412,2,FALSE)),"",VLOOKUP(Salidas!$K751,Entradas!$H$1:$I$412,2,FALSE))</f>
        <v>45199</v>
      </c>
      <c r="M751" s="63">
        <v>1</v>
      </c>
      <c r="N751" s="276" t="s">
        <v>375</v>
      </c>
      <c r="O751" s="275">
        <f>IF(Salidas!$N751="Particular",VLOOKUP(Salidas!$A751,'PPTO Conservador'!$D$1:$L$26,8,0),IF(Salidas!$N751="Complementario",VLOOKUP(Salidas!$A751,'PPTO Conservador'!$D$1:$L$26,9,FALSE),))</f>
        <v>235000</v>
      </c>
      <c r="P751" s="275">
        <f>Salidas!$M751*Salidas!$I751</f>
        <v>257</v>
      </c>
      <c r="Q751" s="275">
        <f>Salidas!$M751*Salidas!$O751</f>
        <v>235000</v>
      </c>
      <c r="R751" s="276"/>
      <c r="S751" s="64"/>
      <c r="T751" s="64"/>
      <c r="U751" s="64"/>
      <c r="V751" s="64"/>
      <c r="W751" s="64"/>
      <c r="X751" s="64"/>
      <c r="Y751" s="64"/>
      <c r="Z751" s="64"/>
    </row>
    <row r="752" spans="1:26" ht="15.75" customHeight="1">
      <c r="A752" s="57" t="s">
        <v>93</v>
      </c>
      <c r="B752" s="58" t="str">
        <f>IF(ISERROR(VLOOKUP(Salidas!$A752,Inventario!$A$2:$M$21,2,FALSE)),"",VLOOKUP(Salidas!$A752,Inventario!$A$2:$M$21,2,FALSE))</f>
        <v>Vaxigrip</v>
      </c>
      <c r="C752" s="58" t="str">
        <f>IF(ISERROR(VLOOKUP(Salidas!$A752,Inventario!$A$2:$M$21,3,FALSE)),"",VLOOKUP(Salidas!$A752,Inventario!$A$2:$M$21,3,FALSE))</f>
        <v>Influenza</v>
      </c>
      <c r="D752" s="59" t="str">
        <f>IF(ISERROR(VLOOKUP(Salidas!$A752,Inventario!$A$2:$M$21,4,FALSE)),"",VLOOKUP(Salidas!$A752,Inventario!$A$2:$M$21,4,FALSE))</f>
        <v>IPS FARALLONES</v>
      </c>
      <c r="E752" s="59" t="str">
        <f>IF(ISERROR(VLOOKUP(Salidas!$A752,Inventario!$A$2:$M$21,5,FALSE)),"",VLOOKUP(Salidas!$A752,Inventario!$A$2:$M$21,5,FALSE))</f>
        <v>Sanofi</v>
      </c>
      <c r="F752" s="60" t="str">
        <f>IF(ISERROR(VLOOKUP(Salidas!$A752,Inventario!$A$2:$M$21,6,FALSE)),"",VLOOKUP(Salidas!$A752,Inventario!$A$2:$M$21,6,FALSE))</f>
        <v>2603</v>
      </c>
      <c r="G752" s="274">
        <f>IF(ISERROR(VLOOKUP(Salidas!$A752,Inventario!$A$2:$M$21,7,FALSE)),,VLOOKUP(Salidas!$A752,Inventario!$A$2:$M$21,7,FALSE))</f>
        <v>1</v>
      </c>
      <c r="H752" s="275">
        <f>IF(ISERROR(VLOOKUP(Salidas!$A752,Inventario!$A$2:$M$21,8,FALSE)),,VLOOKUP(Salidas!$A752,Inventario!$A$2:$M$21,8,FALSE))</f>
        <v>31</v>
      </c>
      <c r="I752" s="275">
        <f>IF(ISERROR(VLOOKUP(Salidas!$A752,Inventario!$A$2:$M$21,9,FALSE)),,VLOOKUP(Salidas!$A752,Inventario!$A$2:$M$21,9,FALSE))</f>
        <v>31</v>
      </c>
      <c r="J752" s="269">
        <v>44753</v>
      </c>
      <c r="K752" s="62" t="s">
        <v>210</v>
      </c>
      <c r="L752" s="270">
        <f>IF(ISERROR(VLOOKUP(Salidas!$K752,Entradas!$H$1:$I$412,2,FALSE)),"",VLOOKUP(Salidas!$K752,Entradas!$H$1:$I$412,2,FALSE))</f>
        <v>44957</v>
      </c>
      <c r="M752" s="63">
        <v>1</v>
      </c>
      <c r="N752" s="276" t="s">
        <v>375</v>
      </c>
      <c r="O752" s="275">
        <f>IF(Salidas!$N752="Particular",VLOOKUP(Salidas!$A752,'PPTO Conservador'!$D$1:$L$26,8,0),IF(Salidas!$N752="Complementario",VLOOKUP(Salidas!$A752,'PPTO Conservador'!$D$1:$L$26,9,FALSE),))</f>
        <v>65000</v>
      </c>
      <c r="P752" s="275">
        <f>Salidas!$M752*Salidas!$I752</f>
        <v>31</v>
      </c>
      <c r="Q752" s="275">
        <f>Salidas!$M752*Salidas!$O752</f>
        <v>65000</v>
      </c>
      <c r="R752" s="276"/>
      <c r="S752" s="64"/>
      <c r="T752" s="64"/>
      <c r="U752" s="64"/>
      <c r="V752" s="64"/>
      <c r="W752" s="64"/>
      <c r="X752" s="64"/>
      <c r="Y752" s="64"/>
      <c r="Z752" s="64"/>
    </row>
    <row r="753" spans="1:26" ht="15.75" customHeight="1">
      <c r="A753" s="57" t="s">
        <v>54</v>
      </c>
      <c r="B753" s="58" t="str">
        <f>IF(ISERROR(VLOOKUP(Salidas!$A753,Inventario!$A$2:$M$21,2,FALSE)),"",VLOOKUP(Salidas!$A753,Inventario!$A$2:$M$21,2,FALSE))</f>
        <v>Prevenar</v>
      </c>
      <c r="C753" s="58" t="str">
        <f>IF(ISERROR(VLOOKUP(Salidas!$A753,Inventario!$A$2:$M$21,3,FALSE)),"",VLOOKUP(Salidas!$A753,Inventario!$A$2:$M$21,3,FALSE))</f>
        <v>Neumococo 13V</v>
      </c>
      <c r="D753" s="59" t="str">
        <f>IF(ISERROR(VLOOKUP(Salidas!$A753,Inventario!$A$2:$M$21,4,FALSE)),"",VLOOKUP(Salidas!$A753,Inventario!$A$2:$M$21,4,FALSE))</f>
        <v>Cobo Medical</v>
      </c>
      <c r="E753" s="59" t="str">
        <f>IF(ISERROR(VLOOKUP(Salidas!$A753,Inventario!$A$2:$M$21,5,FALSE)),"",VLOOKUP(Salidas!$A753,Inventario!$A$2:$M$21,5,FALSE))</f>
        <v>Pfizer</v>
      </c>
      <c r="F753" s="60" t="str">
        <f>IF(ISERROR(VLOOKUP(Salidas!$A753,Inventario!$A$2:$M$21,6,FALSE)),"",VLOOKUP(Salidas!$A753,Inventario!$A$2:$M$21,6,FALSE))</f>
        <v>2156</v>
      </c>
      <c r="G753" s="274">
        <f>IF(ISERROR(VLOOKUP(Salidas!$A753,Inventario!$A$2:$M$21,7,FALSE)),,VLOOKUP(Salidas!$A753,Inventario!$A$2:$M$21,7,FALSE))</f>
        <v>1</v>
      </c>
      <c r="H753" s="275">
        <f>IF(ISERROR(VLOOKUP(Salidas!$A753,Inventario!$A$2:$M$21,8,FALSE)),,VLOOKUP(Salidas!$A753,Inventario!$A$2:$M$21,8,FALSE))</f>
        <v>257</v>
      </c>
      <c r="I753" s="275">
        <f>IF(ISERROR(VLOOKUP(Salidas!$A753,Inventario!$A$2:$M$21,9,FALSE)),,VLOOKUP(Salidas!$A753,Inventario!$A$2:$M$21,9,FALSE))</f>
        <v>257</v>
      </c>
      <c r="J753" s="269">
        <v>44753</v>
      </c>
      <c r="K753" s="62" t="s">
        <v>192</v>
      </c>
      <c r="L753" s="270">
        <f>IF(ISERROR(VLOOKUP(Salidas!$K753,Entradas!$H$1:$I$412,2,FALSE)),"",VLOOKUP(Salidas!$K753,Entradas!$H$1:$I$412,2,FALSE))</f>
        <v>45199</v>
      </c>
      <c r="M753" s="63">
        <v>1</v>
      </c>
      <c r="N753" s="276" t="s">
        <v>375</v>
      </c>
      <c r="O753" s="275">
        <f>IF(Salidas!$N753="Particular",VLOOKUP(Salidas!$A753,'PPTO Conservador'!$D$1:$L$26,8,0),IF(Salidas!$N753="Complementario",VLOOKUP(Salidas!$A753,'PPTO Conservador'!$D$1:$L$26,9,FALSE),))</f>
        <v>235000</v>
      </c>
      <c r="P753" s="275">
        <f>Salidas!$M753*Salidas!$I753</f>
        <v>257</v>
      </c>
      <c r="Q753" s="275">
        <f>Salidas!$M753*Salidas!$O753</f>
        <v>235000</v>
      </c>
      <c r="R753" s="276"/>
      <c r="S753" s="64"/>
      <c r="T753" s="64"/>
      <c r="U753" s="64"/>
      <c r="V753" s="64"/>
      <c r="W753" s="64"/>
      <c r="X753" s="64"/>
      <c r="Y753" s="64"/>
      <c r="Z753" s="64"/>
    </row>
    <row r="754" spans="1:26" ht="15.75" customHeight="1">
      <c r="A754" s="57" t="s">
        <v>77</v>
      </c>
      <c r="B754" s="58" t="str">
        <f>IF(ISERROR(VLOOKUP(Salidas!$A754,Inventario!$A$2:$M$21,2,FALSE)),"",VLOOKUP(Salidas!$A754,Inventario!$A$2:$M$21,2,FALSE))</f>
        <v>Hexaxim</v>
      </c>
      <c r="C754" s="58" t="str">
        <f>IF(ISERROR(VLOOKUP(Salidas!$A754,Inventario!$A$2:$M$21,3,FALSE)),"",VLOOKUP(Salidas!$A754,Inventario!$A$2:$M$21,3,FALSE))</f>
        <v>DPAT + VPI + HIB + HB</v>
      </c>
      <c r="D754" s="59" t="str">
        <f>IF(ISERROR(VLOOKUP(Salidas!$A754,Inventario!$A$2:$M$21,4,FALSE)),"",VLOOKUP(Salidas!$A754,Inventario!$A$2:$M$21,4,FALSE))</f>
        <v>IPS FARALLONES</v>
      </c>
      <c r="E754" s="59" t="str">
        <f>IF(ISERROR(VLOOKUP(Salidas!$A754,Inventario!$A$2:$M$21,5,FALSE)),"",VLOOKUP(Salidas!$A754,Inventario!$A$2:$M$21,5,FALSE))</f>
        <v>Sanofi</v>
      </c>
      <c r="F754" s="60" t="str">
        <f>IF(ISERROR(VLOOKUP(Salidas!$A754,Inventario!$A$2:$M$21,6,FALSE)),"",VLOOKUP(Salidas!$A754,Inventario!$A$2:$M$21,6,FALSE))</f>
        <v>3800</v>
      </c>
      <c r="G754" s="274">
        <f>IF(ISERROR(VLOOKUP(Salidas!$A754,Inventario!$A$2:$M$21,7,FALSE)),,VLOOKUP(Salidas!$A754,Inventario!$A$2:$M$21,7,FALSE))</f>
        <v>1</v>
      </c>
      <c r="H754" s="275">
        <f>IF(ISERROR(VLOOKUP(Salidas!$A754,Inventario!$A$2:$M$21,8,FALSE)),,VLOOKUP(Salidas!$A754,Inventario!$A$2:$M$21,8,FALSE))</f>
        <v>127</v>
      </c>
      <c r="I754" s="275">
        <f>IF(ISERROR(VLOOKUP(Salidas!$A754,Inventario!$A$2:$M$21,9,FALSE)),,VLOOKUP(Salidas!$A754,Inventario!$A$2:$M$21,9,FALSE))</f>
        <v>127</v>
      </c>
      <c r="J754" s="269">
        <v>44753</v>
      </c>
      <c r="K754" s="62" t="s">
        <v>198</v>
      </c>
      <c r="L754" s="270">
        <f>IF(ISERROR(VLOOKUP(Salidas!$K754,Entradas!$H$1:$I$412,2,FALSE)),"",VLOOKUP(Salidas!$K754,Entradas!$H$1:$I$412,2,FALSE))</f>
        <v>45130</v>
      </c>
      <c r="M754" s="63">
        <v>1</v>
      </c>
      <c r="N754" s="276" t="s">
        <v>375</v>
      </c>
      <c r="O754" s="275">
        <f>IF(Salidas!$N754="Particular",VLOOKUP(Salidas!$A754,'PPTO Conservador'!$D$1:$L$26,8,0),IF(Salidas!$N754="Complementario",VLOOKUP(Salidas!$A754,'PPTO Conservador'!$D$1:$L$26,9,FALSE),))</f>
        <v>220000</v>
      </c>
      <c r="P754" s="275">
        <f>Salidas!$M754*Salidas!$I754</f>
        <v>127</v>
      </c>
      <c r="Q754" s="275">
        <f>Salidas!$M754*Salidas!$O754</f>
        <v>220000</v>
      </c>
      <c r="R754" s="276"/>
      <c r="S754" s="64"/>
      <c r="T754" s="64"/>
      <c r="U754" s="64"/>
      <c r="V754" s="64"/>
      <c r="W754" s="64"/>
      <c r="X754" s="64"/>
      <c r="Y754" s="64"/>
      <c r="Z754" s="64"/>
    </row>
    <row r="755" spans="1:26" ht="15.75" customHeight="1">
      <c r="A755" s="57" t="s">
        <v>54</v>
      </c>
      <c r="B755" s="58" t="str">
        <f>IF(ISERROR(VLOOKUP(Salidas!$A755,Inventario!$A$2:$M$21,2,FALSE)),"",VLOOKUP(Salidas!$A755,Inventario!$A$2:$M$21,2,FALSE))</f>
        <v>Prevenar</v>
      </c>
      <c r="C755" s="58" t="str">
        <f>IF(ISERROR(VLOOKUP(Salidas!$A755,Inventario!$A$2:$M$21,3,FALSE)),"",VLOOKUP(Salidas!$A755,Inventario!$A$2:$M$21,3,FALSE))</f>
        <v>Neumococo 13V</v>
      </c>
      <c r="D755" s="59" t="str">
        <f>IF(ISERROR(VLOOKUP(Salidas!$A755,Inventario!$A$2:$M$21,4,FALSE)),"",VLOOKUP(Salidas!$A755,Inventario!$A$2:$M$21,4,FALSE))</f>
        <v>Cobo Medical</v>
      </c>
      <c r="E755" s="59" t="str">
        <f>IF(ISERROR(VLOOKUP(Salidas!$A755,Inventario!$A$2:$M$21,5,FALSE)),"",VLOOKUP(Salidas!$A755,Inventario!$A$2:$M$21,5,FALSE))</f>
        <v>Pfizer</v>
      </c>
      <c r="F755" s="60" t="str">
        <f>IF(ISERROR(VLOOKUP(Salidas!$A755,Inventario!$A$2:$M$21,6,FALSE)),"",VLOOKUP(Salidas!$A755,Inventario!$A$2:$M$21,6,FALSE))</f>
        <v>2156</v>
      </c>
      <c r="G755" s="274">
        <f>IF(ISERROR(VLOOKUP(Salidas!$A755,Inventario!$A$2:$M$21,7,FALSE)),,VLOOKUP(Salidas!$A755,Inventario!$A$2:$M$21,7,FALSE))</f>
        <v>1</v>
      </c>
      <c r="H755" s="275">
        <f>IF(ISERROR(VLOOKUP(Salidas!$A755,Inventario!$A$2:$M$21,8,FALSE)),,VLOOKUP(Salidas!$A755,Inventario!$A$2:$M$21,8,FALSE))</f>
        <v>257</v>
      </c>
      <c r="I755" s="275">
        <f>IF(ISERROR(VLOOKUP(Salidas!$A755,Inventario!$A$2:$M$21,9,FALSE)),,VLOOKUP(Salidas!$A755,Inventario!$A$2:$M$21,9,FALSE))</f>
        <v>257</v>
      </c>
      <c r="J755" s="269">
        <v>44753</v>
      </c>
      <c r="K755" s="62" t="s">
        <v>192</v>
      </c>
      <c r="L755" s="270">
        <f>IF(ISERROR(VLOOKUP(Salidas!$K755,Entradas!$H$1:$I$412,2,FALSE)),"",VLOOKUP(Salidas!$K755,Entradas!$H$1:$I$412,2,FALSE))</f>
        <v>45199</v>
      </c>
      <c r="M755" s="63">
        <v>1</v>
      </c>
      <c r="N755" s="276" t="s">
        <v>375</v>
      </c>
      <c r="O755" s="275">
        <f>IF(Salidas!$N755="Particular",VLOOKUP(Salidas!$A755,'PPTO Conservador'!$D$1:$L$26,8,0),IF(Salidas!$N755="Complementario",VLOOKUP(Salidas!$A755,'PPTO Conservador'!$D$1:$L$26,9,FALSE),))</f>
        <v>235000</v>
      </c>
      <c r="P755" s="275">
        <f>Salidas!$M755*Salidas!$I755</f>
        <v>257</v>
      </c>
      <c r="Q755" s="275">
        <f>Salidas!$M755*Salidas!$O755</f>
        <v>235000</v>
      </c>
      <c r="R755" s="276"/>
      <c r="S755" s="64"/>
      <c r="T755" s="64"/>
      <c r="U755" s="64"/>
      <c r="V755" s="64"/>
      <c r="W755" s="64"/>
      <c r="X755" s="64"/>
      <c r="Y755" s="64"/>
      <c r="Z755" s="64"/>
    </row>
    <row r="756" spans="1:26" ht="15.75" customHeight="1">
      <c r="A756" s="57" t="s">
        <v>96</v>
      </c>
      <c r="B756" s="58" t="str">
        <f>IF(ISERROR(VLOOKUP(Salidas!$A756,Inventario!$A$2:$M$21,2,FALSE)),"",VLOOKUP(Salidas!$A756,Inventario!$A$2:$M$21,2,FALSE))</f>
        <v>Rotateq</v>
      </c>
      <c r="C756" s="58" t="str">
        <f>IF(ISERROR(VLOOKUP(Salidas!$A756,Inventario!$A$2:$M$21,3,FALSE)),"",VLOOKUP(Salidas!$A756,Inventario!$A$2:$M$21,3,FALSE))</f>
        <v>Rotavirus Vivo Atenuado</v>
      </c>
      <c r="D756" s="59" t="str">
        <f>IF(ISERROR(VLOOKUP(Salidas!$A756,Inventario!$A$2:$M$21,4,FALSE)),"",VLOOKUP(Salidas!$A756,Inventario!$A$2:$M$21,4,FALSE))</f>
        <v>IPS FARALLONES</v>
      </c>
      <c r="E756" s="59" t="str">
        <f>IF(ISERROR(VLOOKUP(Salidas!$A756,Inventario!$A$2:$M$21,5,FALSE)),"",VLOOKUP(Salidas!$A756,Inventario!$A$2:$M$21,5,FALSE))</f>
        <v>Merck</v>
      </c>
      <c r="F756" s="60" t="str">
        <f>IF(ISERROR(VLOOKUP(Salidas!$A756,Inventario!$A$2:$M$21,6,FALSE)),"",VLOOKUP(Salidas!$A756,Inventario!$A$2:$M$21,6,FALSE))</f>
        <v>1800</v>
      </c>
      <c r="G756" s="274">
        <f>IF(ISERROR(VLOOKUP(Salidas!$A756,Inventario!$A$2:$M$21,7,FALSE)),,VLOOKUP(Salidas!$A756,Inventario!$A$2:$M$21,7,FALSE))</f>
        <v>1</v>
      </c>
      <c r="H756" s="275">
        <f>IF(ISERROR(VLOOKUP(Salidas!$A756,Inventario!$A$2:$M$21,8,FALSE)),,VLOOKUP(Salidas!$A756,Inventario!$A$2:$M$21,8,FALSE))</f>
        <v>109</v>
      </c>
      <c r="I756" s="275">
        <f>IF(ISERROR(VLOOKUP(Salidas!$A756,Inventario!$A$2:$M$21,9,FALSE)),,VLOOKUP(Salidas!$A756,Inventario!$A$2:$M$21,9,FALSE))</f>
        <v>109</v>
      </c>
      <c r="J756" s="269">
        <v>44753</v>
      </c>
      <c r="K756" s="62" t="s">
        <v>194</v>
      </c>
      <c r="L756" s="270">
        <f>IF(ISERROR(VLOOKUP(Salidas!$K756,Entradas!$H$1:$I$412,2,FALSE)),"",VLOOKUP(Salidas!$K756,Entradas!$H$1:$I$412,2,FALSE))</f>
        <v>45060</v>
      </c>
      <c r="M756" s="63">
        <v>1</v>
      </c>
      <c r="N756" s="276" t="s">
        <v>375</v>
      </c>
      <c r="O756" s="275">
        <f>IF(Salidas!$N756="Particular",VLOOKUP(Salidas!$A756,'PPTO Conservador'!$D$1:$L$26,8,0),IF(Salidas!$N756="Complementario",VLOOKUP(Salidas!$A756,'PPTO Conservador'!$D$1:$L$26,9,FALSE),))</f>
        <v>210000</v>
      </c>
      <c r="P756" s="275">
        <f>Salidas!$M756*Salidas!$I756</f>
        <v>109</v>
      </c>
      <c r="Q756" s="275">
        <f>Salidas!$M756*Salidas!$O756</f>
        <v>210000</v>
      </c>
      <c r="R756" s="276"/>
      <c r="S756" s="64"/>
      <c r="T756" s="64"/>
      <c r="U756" s="64"/>
      <c r="V756" s="64"/>
      <c r="W756" s="64"/>
      <c r="X756" s="64"/>
      <c r="Y756" s="64"/>
      <c r="Z756" s="64"/>
    </row>
    <row r="757" spans="1:26" ht="15.75" customHeight="1">
      <c r="A757" s="57" t="s">
        <v>93</v>
      </c>
      <c r="B757" s="58" t="str">
        <f>IF(ISERROR(VLOOKUP(Salidas!$A757,Inventario!$A$2:$M$21,2,FALSE)),"",VLOOKUP(Salidas!$A757,Inventario!$A$2:$M$21,2,FALSE))</f>
        <v>Vaxigrip</v>
      </c>
      <c r="C757" s="58" t="str">
        <f>IF(ISERROR(VLOOKUP(Salidas!$A757,Inventario!$A$2:$M$21,3,FALSE)),"",VLOOKUP(Salidas!$A757,Inventario!$A$2:$M$21,3,FALSE))</f>
        <v>Influenza</v>
      </c>
      <c r="D757" s="59" t="str">
        <f>IF(ISERROR(VLOOKUP(Salidas!$A757,Inventario!$A$2:$M$21,4,FALSE)),"",VLOOKUP(Salidas!$A757,Inventario!$A$2:$M$21,4,FALSE))</f>
        <v>IPS FARALLONES</v>
      </c>
      <c r="E757" s="59" t="str">
        <f>IF(ISERROR(VLOOKUP(Salidas!$A757,Inventario!$A$2:$M$21,5,FALSE)),"",VLOOKUP(Salidas!$A757,Inventario!$A$2:$M$21,5,FALSE))</f>
        <v>Sanofi</v>
      </c>
      <c r="F757" s="60" t="str">
        <f>IF(ISERROR(VLOOKUP(Salidas!$A757,Inventario!$A$2:$M$21,6,FALSE)),"",VLOOKUP(Salidas!$A757,Inventario!$A$2:$M$21,6,FALSE))</f>
        <v>2603</v>
      </c>
      <c r="G757" s="274">
        <f>IF(ISERROR(VLOOKUP(Salidas!$A757,Inventario!$A$2:$M$21,7,FALSE)),,VLOOKUP(Salidas!$A757,Inventario!$A$2:$M$21,7,FALSE))</f>
        <v>1</v>
      </c>
      <c r="H757" s="275">
        <f>IF(ISERROR(VLOOKUP(Salidas!$A757,Inventario!$A$2:$M$21,8,FALSE)),,VLOOKUP(Salidas!$A757,Inventario!$A$2:$M$21,8,FALSE))</f>
        <v>31</v>
      </c>
      <c r="I757" s="275">
        <f>IF(ISERROR(VLOOKUP(Salidas!$A757,Inventario!$A$2:$M$21,9,FALSE)),,VLOOKUP(Salidas!$A757,Inventario!$A$2:$M$21,9,FALSE))</f>
        <v>31</v>
      </c>
      <c r="J757" s="269">
        <v>44753</v>
      </c>
      <c r="K757" s="62" t="s">
        <v>210</v>
      </c>
      <c r="L757" s="270">
        <f>IF(ISERROR(VLOOKUP(Salidas!$K757,Entradas!$H$1:$I$412,2,FALSE)),"",VLOOKUP(Salidas!$K757,Entradas!$H$1:$I$412,2,FALSE))</f>
        <v>44957</v>
      </c>
      <c r="M757" s="63">
        <v>1</v>
      </c>
      <c r="N757" s="276" t="s">
        <v>375</v>
      </c>
      <c r="O757" s="275">
        <f>IF(Salidas!$N757="Particular",VLOOKUP(Salidas!$A757,'PPTO Conservador'!$D$1:$L$26,8,0),IF(Salidas!$N757="Complementario",VLOOKUP(Salidas!$A757,'PPTO Conservador'!$D$1:$L$26,9,FALSE),))</f>
        <v>65000</v>
      </c>
      <c r="P757" s="275">
        <f>Salidas!$M757*Salidas!$I757</f>
        <v>31</v>
      </c>
      <c r="Q757" s="275">
        <f>Salidas!$M757*Salidas!$O757</f>
        <v>65000</v>
      </c>
      <c r="R757" s="276"/>
      <c r="S757" s="64"/>
      <c r="T757" s="64"/>
      <c r="U757" s="64"/>
      <c r="V757" s="64"/>
      <c r="W757" s="64"/>
      <c r="X757" s="64"/>
      <c r="Y757" s="64"/>
      <c r="Z757" s="64"/>
    </row>
    <row r="758" spans="1:26" ht="15.75" customHeight="1">
      <c r="A758" s="57" t="s">
        <v>93</v>
      </c>
      <c r="B758" s="58" t="str">
        <f>IF(ISERROR(VLOOKUP(Salidas!$A758,Inventario!$A$2:$M$21,2,FALSE)),"",VLOOKUP(Salidas!$A758,Inventario!$A$2:$M$21,2,FALSE))</f>
        <v>Vaxigrip</v>
      </c>
      <c r="C758" s="58" t="str">
        <f>IF(ISERROR(VLOOKUP(Salidas!$A758,Inventario!$A$2:$M$21,3,FALSE)),"",VLOOKUP(Salidas!$A758,Inventario!$A$2:$M$21,3,FALSE))</f>
        <v>Influenza</v>
      </c>
      <c r="D758" s="59" t="str">
        <f>IF(ISERROR(VLOOKUP(Salidas!$A758,Inventario!$A$2:$M$21,4,FALSE)),"",VLOOKUP(Salidas!$A758,Inventario!$A$2:$M$21,4,FALSE))</f>
        <v>IPS FARALLONES</v>
      </c>
      <c r="E758" s="59" t="str">
        <f>IF(ISERROR(VLOOKUP(Salidas!$A758,Inventario!$A$2:$M$21,5,FALSE)),"",VLOOKUP(Salidas!$A758,Inventario!$A$2:$M$21,5,FALSE))</f>
        <v>Sanofi</v>
      </c>
      <c r="F758" s="60" t="str">
        <f>IF(ISERROR(VLOOKUP(Salidas!$A758,Inventario!$A$2:$M$21,6,FALSE)),"",VLOOKUP(Salidas!$A758,Inventario!$A$2:$M$21,6,FALSE))</f>
        <v>2603</v>
      </c>
      <c r="G758" s="274">
        <f>IF(ISERROR(VLOOKUP(Salidas!$A758,Inventario!$A$2:$M$21,7,FALSE)),,VLOOKUP(Salidas!$A758,Inventario!$A$2:$M$21,7,FALSE))</f>
        <v>1</v>
      </c>
      <c r="H758" s="275">
        <f>IF(ISERROR(VLOOKUP(Salidas!$A758,Inventario!$A$2:$M$21,8,FALSE)),,VLOOKUP(Salidas!$A758,Inventario!$A$2:$M$21,8,FALSE))</f>
        <v>31</v>
      </c>
      <c r="I758" s="275">
        <f>IF(ISERROR(VLOOKUP(Salidas!$A758,Inventario!$A$2:$M$21,9,FALSE)),,VLOOKUP(Salidas!$A758,Inventario!$A$2:$M$21,9,FALSE))</f>
        <v>31</v>
      </c>
      <c r="J758" s="269">
        <v>44753</v>
      </c>
      <c r="K758" s="62" t="s">
        <v>210</v>
      </c>
      <c r="L758" s="270">
        <f>IF(ISERROR(VLOOKUP(Salidas!$K758,Entradas!$H$1:$I$412,2,FALSE)),"",VLOOKUP(Salidas!$K758,Entradas!$H$1:$I$412,2,FALSE))</f>
        <v>44957</v>
      </c>
      <c r="M758" s="63">
        <v>1</v>
      </c>
      <c r="N758" s="276" t="s">
        <v>375</v>
      </c>
      <c r="O758" s="275">
        <f>IF(Salidas!$N758="Particular",VLOOKUP(Salidas!$A758,'PPTO Conservador'!$D$1:$L$26,8,0),IF(Salidas!$N758="Complementario",VLOOKUP(Salidas!$A758,'PPTO Conservador'!$D$1:$L$26,9,FALSE),))</f>
        <v>65000</v>
      </c>
      <c r="P758" s="275">
        <f>Salidas!$M758*Salidas!$I758</f>
        <v>31</v>
      </c>
      <c r="Q758" s="275">
        <f>Salidas!$M758*Salidas!$O758</f>
        <v>65000</v>
      </c>
      <c r="R758" s="276"/>
      <c r="S758" s="64"/>
      <c r="T758" s="64"/>
      <c r="U758" s="64"/>
      <c r="V758" s="64"/>
      <c r="W758" s="64"/>
      <c r="X758" s="64"/>
      <c r="Y758" s="64"/>
      <c r="Z758" s="64"/>
    </row>
    <row r="759" spans="1:26" ht="15.75" customHeight="1">
      <c r="A759" s="57" t="s">
        <v>93</v>
      </c>
      <c r="B759" s="58" t="str">
        <f>IF(ISERROR(VLOOKUP(Salidas!$A759,Inventario!$A$2:$M$21,2,FALSE)),"",VLOOKUP(Salidas!$A759,Inventario!$A$2:$M$21,2,FALSE))</f>
        <v>Vaxigrip</v>
      </c>
      <c r="C759" s="58" t="str">
        <f>IF(ISERROR(VLOOKUP(Salidas!$A759,Inventario!$A$2:$M$21,3,FALSE)),"",VLOOKUP(Salidas!$A759,Inventario!$A$2:$M$21,3,FALSE))</f>
        <v>Influenza</v>
      </c>
      <c r="D759" s="59" t="str">
        <f>IF(ISERROR(VLOOKUP(Salidas!$A759,Inventario!$A$2:$M$21,4,FALSE)),"",VLOOKUP(Salidas!$A759,Inventario!$A$2:$M$21,4,FALSE))</f>
        <v>IPS FARALLONES</v>
      </c>
      <c r="E759" s="59" t="str">
        <f>IF(ISERROR(VLOOKUP(Salidas!$A759,Inventario!$A$2:$M$21,5,FALSE)),"",VLOOKUP(Salidas!$A759,Inventario!$A$2:$M$21,5,FALSE))</f>
        <v>Sanofi</v>
      </c>
      <c r="F759" s="60" t="str">
        <f>IF(ISERROR(VLOOKUP(Salidas!$A759,Inventario!$A$2:$M$21,6,FALSE)),"",VLOOKUP(Salidas!$A759,Inventario!$A$2:$M$21,6,FALSE))</f>
        <v>2603</v>
      </c>
      <c r="G759" s="274">
        <f>IF(ISERROR(VLOOKUP(Salidas!$A759,Inventario!$A$2:$M$21,7,FALSE)),,VLOOKUP(Salidas!$A759,Inventario!$A$2:$M$21,7,FALSE))</f>
        <v>1</v>
      </c>
      <c r="H759" s="275">
        <f>IF(ISERROR(VLOOKUP(Salidas!$A759,Inventario!$A$2:$M$21,8,FALSE)),,VLOOKUP(Salidas!$A759,Inventario!$A$2:$M$21,8,FALSE))</f>
        <v>31</v>
      </c>
      <c r="I759" s="275">
        <f>IF(ISERROR(VLOOKUP(Salidas!$A759,Inventario!$A$2:$M$21,9,FALSE)),,VLOOKUP(Salidas!$A759,Inventario!$A$2:$M$21,9,FALSE))</f>
        <v>31</v>
      </c>
      <c r="J759" s="269">
        <v>44753</v>
      </c>
      <c r="K759" s="62" t="s">
        <v>210</v>
      </c>
      <c r="L759" s="270">
        <f>IF(ISERROR(VLOOKUP(Salidas!$K759,Entradas!$H$1:$I$412,2,FALSE)),"",VLOOKUP(Salidas!$K759,Entradas!$H$1:$I$412,2,FALSE))</f>
        <v>44957</v>
      </c>
      <c r="M759" s="63">
        <v>1</v>
      </c>
      <c r="N759" s="276" t="s">
        <v>375</v>
      </c>
      <c r="O759" s="275">
        <f>IF(Salidas!$N759="Particular",VLOOKUP(Salidas!$A759,'PPTO Conservador'!$D$1:$L$26,8,0),IF(Salidas!$N759="Complementario",VLOOKUP(Salidas!$A759,'PPTO Conservador'!$D$1:$L$26,9,FALSE),))</f>
        <v>65000</v>
      </c>
      <c r="P759" s="275">
        <f>Salidas!$M759*Salidas!$I759</f>
        <v>31</v>
      </c>
      <c r="Q759" s="275">
        <f>Salidas!$M759*Salidas!$O759</f>
        <v>65000</v>
      </c>
      <c r="R759" s="276"/>
      <c r="S759" s="64"/>
      <c r="T759" s="64"/>
      <c r="U759" s="64"/>
      <c r="V759" s="64"/>
      <c r="W759" s="64"/>
      <c r="X759" s="64"/>
      <c r="Y759" s="64"/>
      <c r="Z759" s="64"/>
    </row>
    <row r="760" spans="1:26" ht="15.75" customHeight="1">
      <c r="A760" s="57" t="s">
        <v>93</v>
      </c>
      <c r="B760" s="58" t="str">
        <f>IF(ISERROR(VLOOKUP(Salidas!$A760,Inventario!$A$2:$M$21,2,FALSE)),"",VLOOKUP(Salidas!$A760,Inventario!$A$2:$M$21,2,FALSE))</f>
        <v>Vaxigrip</v>
      </c>
      <c r="C760" s="58" t="str">
        <f>IF(ISERROR(VLOOKUP(Salidas!$A760,Inventario!$A$2:$M$21,3,FALSE)),"",VLOOKUP(Salidas!$A760,Inventario!$A$2:$M$21,3,FALSE))</f>
        <v>Influenza</v>
      </c>
      <c r="D760" s="59" t="str">
        <f>IF(ISERROR(VLOOKUP(Salidas!$A760,Inventario!$A$2:$M$21,4,FALSE)),"",VLOOKUP(Salidas!$A760,Inventario!$A$2:$M$21,4,FALSE))</f>
        <v>IPS FARALLONES</v>
      </c>
      <c r="E760" s="59" t="str">
        <f>IF(ISERROR(VLOOKUP(Salidas!$A760,Inventario!$A$2:$M$21,5,FALSE)),"",VLOOKUP(Salidas!$A760,Inventario!$A$2:$M$21,5,FALSE))</f>
        <v>Sanofi</v>
      </c>
      <c r="F760" s="60" t="str">
        <f>IF(ISERROR(VLOOKUP(Salidas!$A760,Inventario!$A$2:$M$21,6,FALSE)),"",VLOOKUP(Salidas!$A760,Inventario!$A$2:$M$21,6,FALSE))</f>
        <v>2603</v>
      </c>
      <c r="G760" s="274">
        <f>IF(ISERROR(VLOOKUP(Salidas!$A760,Inventario!$A$2:$M$21,7,FALSE)),,VLOOKUP(Salidas!$A760,Inventario!$A$2:$M$21,7,FALSE))</f>
        <v>1</v>
      </c>
      <c r="H760" s="275">
        <f>IF(ISERROR(VLOOKUP(Salidas!$A760,Inventario!$A$2:$M$21,8,FALSE)),,VLOOKUP(Salidas!$A760,Inventario!$A$2:$M$21,8,FALSE))</f>
        <v>31</v>
      </c>
      <c r="I760" s="275">
        <f>IF(ISERROR(VLOOKUP(Salidas!$A760,Inventario!$A$2:$M$21,9,FALSE)),,VLOOKUP(Salidas!$A760,Inventario!$A$2:$M$21,9,FALSE))</f>
        <v>31</v>
      </c>
      <c r="J760" s="269">
        <v>44753</v>
      </c>
      <c r="K760" s="62" t="s">
        <v>210</v>
      </c>
      <c r="L760" s="270">
        <f>IF(ISERROR(VLOOKUP(Salidas!$K760,Entradas!$H$1:$I$412,2,FALSE)),"",VLOOKUP(Salidas!$K760,Entradas!$H$1:$I$412,2,FALSE))</f>
        <v>44957</v>
      </c>
      <c r="M760" s="63">
        <v>1</v>
      </c>
      <c r="N760" s="276" t="s">
        <v>375</v>
      </c>
      <c r="O760" s="275">
        <f>IF(Salidas!$N760="Particular",VLOOKUP(Salidas!$A760,'PPTO Conservador'!$D$1:$L$26,8,0),IF(Salidas!$N760="Complementario",VLOOKUP(Salidas!$A760,'PPTO Conservador'!$D$1:$L$26,9,FALSE),))</f>
        <v>65000</v>
      </c>
      <c r="P760" s="275">
        <f>Salidas!$M760*Salidas!$I760</f>
        <v>31</v>
      </c>
      <c r="Q760" s="275">
        <f>Salidas!$M760*Salidas!$O760</f>
        <v>65000</v>
      </c>
      <c r="R760" s="276"/>
      <c r="S760" s="64"/>
      <c r="T760" s="64"/>
      <c r="U760" s="64"/>
      <c r="V760" s="64"/>
      <c r="W760" s="64"/>
      <c r="X760" s="64"/>
      <c r="Y760" s="64"/>
      <c r="Z760" s="64"/>
    </row>
    <row r="761" spans="1:26" ht="15.75" customHeight="1">
      <c r="A761" s="57" t="s">
        <v>93</v>
      </c>
      <c r="B761" s="58" t="str">
        <f>IF(ISERROR(VLOOKUP(Salidas!$A761,Inventario!$A$2:$M$21,2,FALSE)),"",VLOOKUP(Salidas!$A761,Inventario!$A$2:$M$21,2,FALSE))</f>
        <v>Vaxigrip</v>
      </c>
      <c r="C761" s="58" t="str">
        <f>IF(ISERROR(VLOOKUP(Salidas!$A761,Inventario!$A$2:$M$21,3,FALSE)),"",VLOOKUP(Salidas!$A761,Inventario!$A$2:$M$21,3,FALSE))</f>
        <v>Influenza</v>
      </c>
      <c r="D761" s="59" t="str">
        <f>IF(ISERROR(VLOOKUP(Salidas!$A761,Inventario!$A$2:$M$21,4,FALSE)),"",VLOOKUP(Salidas!$A761,Inventario!$A$2:$M$21,4,FALSE))</f>
        <v>IPS FARALLONES</v>
      </c>
      <c r="E761" s="59" t="str">
        <f>IF(ISERROR(VLOOKUP(Salidas!$A761,Inventario!$A$2:$M$21,5,FALSE)),"",VLOOKUP(Salidas!$A761,Inventario!$A$2:$M$21,5,FALSE))</f>
        <v>Sanofi</v>
      </c>
      <c r="F761" s="60" t="str">
        <f>IF(ISERROR(VLOOKUP(Salidas!$A761,Inventario!$A$2:$M$21,6,FALSE)),"",VLOOKUP(Salidas!$A761,Inventario!$A$2:$M$21,6,FALSE))</f>
        <v>2603</v>
      </c>
      <c r="G761" s="274">
        <f>IF(ISERROR(VLOOKUP(Salidas!$A761,Inventario!$A$2:$M$21,7,FALSE)),,VLOOKUP(Salidas!$A761,Inventario!$A$2:$M$21,7,FALSE))</f>
        <v>1</v>
      </c>
      <c r="H761" s="275">
        <f>IF(ISERROR(VLOOKUP(Salidas!$A761,Inventario!$A$2:$M$21,8,FALSE)),,VLOOKUP(Salidas!$A761,Inventario!$A$2:$M$21,8,FALSE))</f>
        <v>31</v>
      </c>
      <c r="I761" s="275">
        <f>IF(ISERROR(VLOOKUP(Salidas!$A761,Inventario!$A$2:$M$21,9,FALSE)),,VLOOKUP(Salidas!$A761,Inventario!$A$2:$M$21,9,FALSE))</f>
        <v>31</v>
      </c>
      <c r="J761" s="269">
        <v>44753</v>
      </c>
      <c r="K761" s="62" t="s">
        <v>210</v>
      </c>
      <c r="L761" s="270">
        <f>IF(ISERROR(VLOOKUP(Salidas!$K761,Entradas!$H$1:$I$412,2,FALSE)),"",VLOOKUP(Salidas!$K761,Entradas!$H$1:$I$412,2,FALSE))</f>
        <v>44957</v>
      </c>
      <c r="M761" s="63">
        <v>1</v>
      </c>
      <c r="N761" s="276" t="s">
        <v>375</v>
      </c>
      <c r="O761" s="275">
        <f>IF(Salidas!$N761="Particular",VLOOKUP(Salidas!$A761,'PPTO Conservador'!$D$1:$L$26,8,0),IF(Salidas!$N761="Complementario",VLOOKUP(Salidas!$A761,'PPTO Conservador'!$D$1:$L$26,9,FALSE),))</f>
        <v>65000</v>
      </c>
      <c r="P761" s="275">
        <f>Salidas!$M761*Salidas!$I761</f>
        <v>31</v>
      </c>
      <c r="Q761" s="275">
        <f>Salidas!$M761*Salidas!$O761</f>
        <v>65000</v>
      </c>
      <c r="R761" s="276"/>
      <c r="S761" s="64"/>
      <c r="T761" s="64"/>
      <c r="U761" s="64"/>
      <c r="V761" s="64"/>
      <c r="W761" s="64"/>
      <c r="X761" s="64"/>
      <c r="Y761" s="64"/>
      <c r="Z761" s="64"/>
    </row>
    <row r="762" spans="1:26" ht="15.75" customHeight="1">
      <c r="A762" s="57" t="s">
        <v>93</v>
      </c>
      <c r="B762" s="58" t="str">
        <f>IF(ISERROR(VLOOKUP(Salidas!$A762,Inventario!$A$2:$M$21,2,FALSE)),"",VLOOKUP(Salidas!$A762,Inventario!$A$2:$M$21,2,FALSE))</f>
        <v>Vaxigrip</v>
      </c>
      <c r="C762" s="58" t="str">
        <f>IF(ISERROR(VLOOKUP(Salidas!$A762,Inventario!$A$2:$M$21,3,FALSE)),"",VLOOKUP(Salidas!$A762,Inventario!$A$2:$M$21,3,FALSE))</f>
        <v>Influenza</v>
      </c>
      <c r="D762" s="59" t="str">
        <f>IF(ISERROR(VLOOKUP(Salidas!$A762,Inventario!$A$2:$M$21,4,FALSE)),"",VLOOKUP(Salidas!$A762,Inventario!$A$2:$M$21,4,FALSE))</f>
        <v>IPS FARALLONES</v>
      </c>
      <c r="E762" s="59" t="str">
        <f>IF(ISERROR(VLOOKUP(Salidas!$A762,Inventario!$A$2:$M$21,5,FALSE)),"",VLOOKUP(Salidas!$A762,Inventario!$A$2:$M$21,5,FALSE))</f>
        <v>Sanofi</v>
      </c>
      <c r="F762" s="60" t="str">
        <f>IF(ISERROR(VLOOKUP(Salidas!$A762,Inventario!$A$2:$M$21,6,FALSE)),"",VLOOKUP(Salidas!$A762,Inventario!$A$2:$M$21,6,FALSE))</f>
        <v>2603</v>
      </c>
      <c r="G762" s="274">
        <f>IF(ISERROR(VLOOKUP(Salidas!$A762,Inventario!$A$2:$M$21,7,FALSE)),,VLOOKUP(Salidas!$A762,Inventario!$A$2:$M$21,7,FALSE))</f>
        <v>1</v>
      </c>
      <c r="H762" s="275">
        <f>IF(ISERROR(VLOOKUP(Salidas!$A762,Inventario!$A$2:$M$21,8,FALSE)),,VLOOKUP(Salidas!$A762,Inventario!$A$2:$M$21,8,FALSE))</f>
        <v>31</v>
      </c>
      <c r="I762" s="275">
        <f>IF(ISERROR(VLOOKUP(Salidas!$A762,Inventario!$A$2:$M$21,9,FALSE)),,VLOOKUP(Salidas!$A762,Inventario!$A$2:$M$21,9,FALSE))</f>
        <v>31</v>
      </c>
      <c r="J762" s="269">
        <v>44753</v>
      </c>
      <c r="K762" s="62" t="s">
        <v>210</v>
      </c>
      <c r="L762" s="270">
        <f>IF(ISERROR(VLOOKUP(Salidas!$K762,Entradas!$H$1:$I$412,2,FALSE)),"",VLOOKUP(Salidas!$K762,Entradas!$H$1:$I$412,2,FALSE))</f>
        <v>44957</v>
      </c>
      <c r="M762" s="63">
        <v>1</v>
      </c>
      <c r="N762" s="276" t="s">
        <v>375</v>
      </c>
      <c r="O762" s="275">
        <f>IF(Salidas!$N762="Particular",VLOOKUP(Salidas!$A762,'PPTO Conservador'!$D$1:$L$26,8,0),IF(Salidas!$N762="Complementario",VLOOKUP(Salidas!$A762,'PPTO Conservador'!$D$1:$L$26,9,FALSE),))</f>
        <v>65000</v>
      </c>
      <c r="P762" s="275">
        <f>Salidas!$M762*Salidas!$I762</f>
        <v>31</v>
      </c>
      <c r="Q762" s="275">
        <f>Salidas!$M762*Salidas!$O762</f>
        <v>65000</v>
      </c>
      <c r="R762" s="276"/>
      <c r="S762" s="64"/>
      <c r="T762" s="64"/>
      <c r="U762" s="64"/>
      <c r="V762" s="64"/>
      <c r="W762" s="64"/>
      <c r="X762" s="64"/>
      <c r="Y762" s="64"/>
      <c r="Z762" s="64"/>
    </row>
    <row r="763" spans="1:26" ht="15.75" customHeight="1">
      <c r="A763" s="57" t="s">
        <v>93</v>
      </c>
      <c r="B763" s="58" t="str">
        <f>IF(ISERROR(VLOOKUP(Salidas!$A763,Inventario!$A$2:$M$21,2,FALSE)),"",VLOOKUP(Salidas!$A763,Inventario!$A$2:$M$21,2,FALSE))</f>
        <v>Vaxigrip</v>
      </c>
      <c r="C763" s="58" t="str">
        <f>IF(ISERROR(VLOOKUP(Salidas!$A763,Inventario!$A$2:$M$21,3,FALSE)),"",VLOOKUP(Salidas!$A763,Inventario!$A$2:$M$21,3,FALSE))</f>
        <v>Influenza</v>
      </c>
      <c r="D763" s="59" t="str">
        <f>IF(ISERROR(VLOOKUP(Salidas!$A763,Inventario!$A$2:$M$21,4,FALSE)),"",VLOOKUP(Salidas!$A763,Inventario!$A$2:$M$21,4,FALSE))</f>
        <v>IPS FARALLONES</v>
      </c>
      <c r="E763" s="59" t="str">
        <f>IF(ISERROR(VLOOKUP(Salidas!$A763,Inventario!$A$2:$M$21,5,FALSE)),"",VLOOKUP(Salidas!$A763,Inventario!$A$2:$M$21,5,FALSE))</f>
        <v>Sanofi</v>
      </c>
      <c r="F763" s="60" t="str">
        <f>IF(ISERROR(VLOOKUP(Salidas!$A763,Inventario!$A$2:$M$21,6,FALSE)),"",VLOOKUP(Salidas!$A763,Inventario!$A$2:$M$21,6,FALSE))</f>
        <v>2603</v>
      </c>
      <c r="G763" s="274">
        <f>IF(ISERROR(VLOOKUP(Salidas!$A763,Inventario!$A$2:$M$21,7,FALSE)),,VLOOKUP(Salidas!$A763,Inventario!$A$2:$M$21,7,FALSE))</f>
        <v>1</v>
      </c>
      <c r="H763" s="275">
        <f>IF(ISERROR(VLOOKUP(Salidas!$A763,Inventario!$A$2:$M$21,8,FALSE)),,VLOOKUP(Salidas!$A763,Inventario!$A$2:$M$21,8,FALSE))</f>
        <v>31</v>
      </c>
      <c r="I763" s="275">
        <f>IF(ISERROR(VLOOKUP(Salidas!$A763,Inventario!$A$2:$M$21,9,FALSE)),,VLOOKUP(Salidas!$A763,Inventario!$A$2:$M$21,9,FALSE))</f>
        <v>31</v>
      </c>
      <c r="J763" s="269">
        <v>44753</v>
      </c>
      <c r="K763" s="62" t="s">
        <v>210</v>
      </c>
      <c r="L763" s="270">
        <f>IF(ISERROR(VLOOKUP(Salidas!$K763,Entradas!$H$1:$I$412,2,FALSE)),"",VLOOKUP(Salidas!$K763,Entradas!$H$1:$I$412,2,FALSE))</f>
        <v>44957</v>
      </c>
      <c r="M763" s="63">
        <v>1</v>
      </c>
      <c r="N763" s="276" t="s">
        <v>375</v>
      </c>
      <c r="O763" s="275">
        <f>IF(Salidas!$N763="Particular",VLOOKUP(Salidas!$A763,'PPTO Conservador'!$D$1:$L$26,8,0),IF(Salidas!$N763="Complementario",VLOOKUP(Salidas!$A763,'PPTO Conservador'!$D$1:$L$26,9,FALSE),))</f>
        <v>65000</v>
      </c>
      <c r="P763" s="275">
        <f>Salidas!$M763*Salidas!$I763</f>
        <v>31</v>
      </c>
      <c r="Q763" s="275">
        <f>Salidas!$M763*Salidas!$O763</f>
        <v>65000</v>
      </c>
      <c r="R763" s="276"/>
      <c r="S763" s="64"/>
      <c r="T763" s="64"/>
      <c r="U763" s="64"/>
      <c r="V763" s="64"/>
      <c r="W763" s="64"/>
      <c r="X763" s="64"/>
      <c r="Y763" s="64"/>
      <c r="Z763" s="64"/>
    </row>
    <row r="764" spans="1:26" ht="15.75" customHeight="1">
      <c r="A764" s="57" t="s">
        <v>93</v>
      </c>
      <c r="B764" s="58" t="str">
        <f>IF(ISERROR(VLOOKUP(Salidas!$A764,Inventario!$A$2:$M$21,2,FALSE)),"",VLOOKUP(Salidas!$A764,Inventario!$A$2:$M$21,2,FALSE))</f>
        <v>Vaxigrip</v>
      </c>
      <c r="C764" s="58" t="str">
        <f>IF(ISERROR(VLOOKUP(Salidas!$A764,Inventario!$A$2:$M$21,3,FALSE)),"",VLOOKUP(Salidas!$A764,Inventario!$A$2:$M$21,3,FALSE))</f>
        <v>Influenza</v>
      </c>
      <c r="D764" s="59" t="str">
        <f>IF(ISERROR(VLOOKUP(Salidas!$A764,Inventario!$A$2:$M$21,4,FALSE)),"",VLOOKUP(Salidas!$A764,Inventario!$A$2:$M$21,4,FALSE))</f>
        <v>IPS FARALLONES</v>
      </c>
      <c r="E764" s="59" t="str">
        <f>IF(ISERROR(VLOOKUP(Salidas!$A764,Inventario!$A$2:$M$21,5,FALSE)),"",VLOOKUP(Salidas!$A764,Inventario!$A$2:$M$21,5,FALSE))</f>
        <v>Sanofi</v>
      </c>
      <c r="F764" s="60" t="str">
        <f>IF(ISERROR(VLOOKUP(Salidas!$A764,Inventario!$A$2:$M$21,6,FALSE)),"",VLOOKUP(Salidas!$A764,Inventario!$A$2:$M$21,6,FALSE))</f>
        <v>2603</v>
      </c>
      <c r="G764" s="274">
        <f>IF(ISERROR(VLOOKUP(Salidas!$A764,Inventario!$A$2:$M$21,7,FALSE)),,VLOOKUP(Salidas!$A764,Inventario!$A$2:$M$21,7,FALSE))</f>
        <v>1</v>
      </c>
      <c r="H764" s="275">
        <f>IF(ISERROR(VLOOKUP(Salidas!$A764,Inventario!$A$2:$M$21,8,FALSE)),,VLOOKUP(Salidas!$A764,Inventario!$A$2:$M$21,8,FALSE))</f>
        <v>31</v>
      </c>
      <c r="I764" s="275">
        <f>IF(ISERROR(VLOOKUP(Salidas!$A764,Inventario!$A$2:$M$21,9,FALSE)),,VLOOKUP(Salidas!$A764,Inventario!$A$2:$M$21,9,FALSE))</f>
        <v>31</v>
      </c>
      <c r="J764" s="269">
        <v>44753</v>
      </c>
      <c r="K764" s="62" t="s">
        <v>210</v>
      </c>
      <c r="L764" s="270">
        <f>IF(ISERROR(VLOOKUP(Salidas!$K764,Entradas!$H$1:$I$412,2,FALSE)),"",VLOOKUP(Salidas!$K764,Entradas!$H$1:$I$412,2,FALSE))</f>
        <v>44957</v>
      </c>
      <c r="M764" s="63">
        <v>1</v>
      </c>
      <c r="N764" s="276" t="s">
        <v>375</v>
      </c>
      <c r="O764" s="275">
        <f>IF(Salidas!$N764="Particular",VLOOKUP(Salidas!$A764,'PPTO Conservador'!$D$1:$L$26,8,0),IF(Salidas!$N764="Complementario",VLOOKUP(Salidas!$A764,'PPTO Conservador'!$D$1:$L$26,9,FALSE),))</f>
        <v>65000</v>
      </c>
      <c r="P764" s="275">
        <f>Salidas!$M764*Salidas!$I764</f>
        <v>31</v>
      </c>
      <c r="Q764" s="275">
        <f>Salidas!$M764*Salidas!$O764</f>
        <v>65000</v>
      </c>
      <c r="R764" s="276"/>
      <c r="S764" s="64"/>
      <c r="T764" s="64"/>
      <c r="U764" s="64"/>
      <c r="V764" s="64"/>
      <c r="W764" s="64"/>
      <c r="X764" s="64"/>
      <c r="Y764" s="64"/>
      <c r="Z764" s="64"/>
    </row>
    <row r="765" spans="1:26" ht="15.75" customHeight="1">
      <c r="A765" s="57" t="s">
        <v>47</v>
      </c>
      <c r="B765" s="58" t="str">
        <f>IF(ISERROR(VLOOKUP(Salidas!$A765,Inventario!$A$2:$M$21,2,FALSE)),"",VLOOKUP(Salidas!$A765,Inventario!$A$2:$M$21,2,FALSE))</f>
        <v>Nimenrix</v>
      </c>
      <c r="C765" s="58" t="str">
        <f>IF(ISERROR(VLOOKUP(Salidas!$A765,Inventario!$A$2:$M$21,3,FALSE)),"",VLOOKUP(Salidas!$A765,Inventario!$A$2:$M$21,3,FALSE))</f>
        <v>Meningococo</v>
      </c>
      <c r="D765" s="59" t="str">
        <f>IF(ISERROR(VLOOKUP(Salidas!$A765,Inventario!$A$2:$M$21,4,FALSE)),"",VLOOKUP(Salidas!$A765,Inventario!$A$2:$M$21,4,FALSE))</f>
        <v>Cobo Medical</v>
      </c>
      <c r="E765" s="59" t="str">
        <f>IF(ISERROR(VLOOKUP(Salidas!$A765,Inventario!$A$2:$M$21,5,FALSE)),"",VLOOKUP(Salidas!$A765,Inventario!$A$2:$M$21,5,FALSE))</f>
        <v>Pfizer</v>
      </c>
      <c r="F765" s="60" t="str">
        <f>IF(ISERROR(VLOOKUP(Salidas!$A765,Inventario!$A$2:$M$21,6,FALSE)),"",VLOOKUP(Salidas!$A765,Inventario!$A$2:$M$21,6,FALSE))</f>
        <v>3904</v>
      </c>
      <c r="G765" s="274">
        <f>IF(ISERROR(VLOOKUP(Salidas!$A765,Inventario!$A$2:$M$21,7,FALSE)),,VLOOKUP(Salidas!$A765,Inventario!$A$2:$M$21,7,FALSE))</f>
        <v>1</v>
      </c>
      <c r="H765" s="275">
        <f>IF(ISERROR(VLOOKUP(Salidas!$A765,Inventario!$A$2:$M$21,8,FALSE)),,VLOOKUP(Salidas!$A765,Inventario!$A$2:$M$21,8,FALSE))</f>
        <v>427</v>
      </c>
      <c r="I765" s="275">
        <f>IF(ISERROR(VLOOKUP(Salidas!$A765,Inventario!$A$2:$M$21,9,FALSE)),,VLOOKUP(Salidas!$A765,Inventario!$A$2:$M$21,9,FALSE))</f>
        <v>427</v>
      </c>
      <c r="J765" s="269">
        <v>44754</v>
      </c>
      <c r="K765" s="62" t="s">
        <v>173</v>
      </c>
      <c r="L765" s="270">
        <f>IF(ISERROR(VLOOKUP(Salidas!$K765,Entradas!$H$1:$I$412,2,FALSE)),"",VLOOKUP(Salidas!$K765,Entradas!$H$1:$I$412,2,FALSE))</f>
        <v>45077</v>
      </c>
      <c r="M765" s="63">
        <v>1</v>
      </c>
      <c r="N765" s="276" t="s">
        <v>375</v>
      </c>
      <c r="O765" s="275">
        <f>IF(Salidas!$N765="Particular",VLOOKUP(Salidas!$A765,'PPTO Conservador'!$D$1:$L$26,8,0),IF(Salidas!$N765="Complementario",VLOOKUP(Salidas!$A765,'PPTO Conservador'!$D$1:$L$26,9,FALSE),))</f>
        <v>200000</v>
      </c>
      <c r="P765" s="275">
        <f>Salidas!$M765*Salidas!$I765</f>
        <v>427</v>
      </c>
      <c r="Q765" s="275">
        <f>Salidas!$M765*Salidas!$O765</f>
        <v>200000</v>
      </c>
      <c r="R765" s="276"/>
      <c r="S765" s="64"/>
      <c r="T765" s="64"/>
      <c r="U765" s="64"/>
      <c r="V765" s="64"/>
      <c r="W765" s="64"/>
      <c r="X765" s="64"/>
      <c r="Y765" s="64"/>
      <c r="Z765" s="64"/>
    </row>
    <row r="766" spans="1:26" ht="15.75" customHeight="1">
      <c r="A766" s="57" t="s">
        <v>93</v>
      </c>
      <c r="B766" s="58" t="str">
        <f>IF(ISERROR(VLOOKUP(Salidas!$A766,Inventario!$A$2:$M$21,2,FALSE)),"",VLOOKUP(Salidas!$A766,Inventario!$A$2:$M$21,2,FALSE))</f>
        <v>Vaxigrip</v>
      </c>
      <c r="C766" s="58" t="str">
        <f>IF(ISERROR(VLOOKUP(Salidas!$A766,Inventario!$A$2:$M$21,3,FALSE)),"",VLOOKUP(Salidas!$A766,Inventario!$A$2:$M$21,3,FALSE))</f>
        <v>Influenza</v>
      </c>
      <c r="D766" s="59" t="str">
        <f>IF(ISERROR(VLOOKUP(Salidas!$A766,Inventario!$A$2:$M$21,4,FALSE)),"",VLOOKUP(Salidas!$A766,Inventario!$A$2:$M$21,4,FALSE))</f>
        <v>IPS FARALLONES</v>
      </c>
      <c r="E766" s="59" t="str">
        <f>IF(ISERROR(VLOOKUP(Salidas!$A766,Inventario!$A$2:$M$21,5,FALSE)),"",VLOOKUP(Salidas!$A766,Inventario!$A$2:$M$21,5,FALSE))</f>
        <v>Sanofi</v>
      </c>
      <c r="F766" s="60" t="str">
        <f>IF(ISERROR(VLOOKUP(Salidas!$A766,Inventario!$A$2:$M$21,6,FALSE)),"",VLOOKUP(Salidas!$A766,Inventario!$A$2:$M$21,6,FALSE))</f>
        <v>2603</v>
      </c>
      <c r="G766" s="274">
        <f>IF(ISERROR(VLOOKUP(Salidas!$A766,Inventario!$A$2:$M$21,7,FALSE)),,VLOOKUP(Salidas!$A766,Inventario!$A$2:$M$21,7,FALSE))</f>
        <v>1</v>
      </c>
      <c r="H766" s="275">
        <f>IF(ISERROR(VLOOKUP(Salidas!$A766,Inventario!$A$2:$M$21,8,FALSE)),,VLOOKUP(Salidas!$A766,Inventario!$A$2:$M$21,8,FALSE))</f>
        <v>31</v>
      </c>
      <c r="I766" s="275">
        <f>IF(ISERROR(VLOOKUP(Salidas!$A766,Inventario!$A$2:$M$21,9,FALSE)),,VLOOKUP(Salidas!$A766,Inventario!$A$2:$M$21,9,FALSE))</f>
        <v>31</v>
      </c>
      <c r="J766" s="269">
        <v>44754</v>
      </c>
      <c r="K766" s="62" t="s">
        <v>210</v>
      </c>
      <c r="L766" s="270">
        <f>IF(ISERROR(VLOOKUP(Salidas!$K766,Entradas!$H$1:$I$412,2,FALSE)),"",VLOOKUP(Salidas!$K766,Entradas!$H$1:$I$412,2,FALSE))</f>
        <v>44957</v>
      </c>
      <c r="M766" s="63">
        <v>1</v>
      </c>
      <c r="N766" s="276" t="s">
        <v>375</v>
      </c>
      <c r="O766" s="275">
        <f>IF(Salidas!$N766="Particular",VLOOKUP(Salidas!$A766,'PPTO Conservador'!$D$1:$L$26,8,0),IF(Salidas!$N766="Complementario",VLOOKUP(Salidas!$A766,'PPTO Conservador'!$D$1:$L$26,9,FALSE),))</f>
        <v>65000</v>
      </c>
      <c r="P766" s="275">
        <f>Salidas!$M766*Salidas!$I766</f>
        <v>31</v>
      </c>
      <c r="Q766" s="275">
        <f>Salidas!$M766*Salidas!$O766</f>
        <v>65000</v>
      </c>
      <c r="R766" s="276"/>
      <c r="S766" s="64"/>
      <c r="T766" s="64"/>
      <c r="U766" s="64"/>
      <c r="V766" s="64"/>
      <c r="W766" s="64"/>
      <c r="X766" s="64"/>
      <c r="Y766" s="64"/>
      <c r="Z766" s="64"/>
    </row>
    <row r="767" spans="1:26" ht="15.75" customHeight="1">
      <c r="A767" s="57" t="s">
        <v>93</v>
      </c>
      <c r="B767" s="58" t="str">
        <f>IF(ISERROR(VLOOKUP(Salidas!$A767,Inventario!$A$2:$M$21,2,FALSE)),"",VLOOKUP(Salidas!$A767,Inventario!$A$2:$M$21,2,FALSE))</f>
        <v>Vaxigrip</v>
      </c>
      <c r="C767" s="58" t="str">
        <f>IF(ISERROR(VLOOKUP(Salidas!$A767,Inventario!$A$2:$M$21,3,FALSE)),"",VLOOKUP(Salidas!$A767,Inventario!$A$2:$M$21,3,FALSE))</f>
        <v>Influenza</v>
      </c>
      <c r="D767" s="59" t="str">
        <f>IF(ISERROR(VLOOKUP(Salidas!$A767,Inventario!$A$2:$M$21,4,FALSE)),"",VLOOKUP(Salidas!$A767,Inventario!$A$2:$M$21,4,FALSE))</f>
        <v>IPS FARALLONES</v>
      </c>
      <c r="E767" s="59" t="str">
        <f>IF(ISERROR(VLOOKUP(Salidas!$A767,Inventario!$A$2:$M$21,5,FALSE)),"",VLOOKUP(Salidas!$A767,Inventario!$A$2:$M$21,5,FALSE))</f>
        <v>Sanofi</v>
      </c>
      <c r="F767" s="60" t="str">
        <f>IF(ISERROR(VLOOKUP(Salidas!$A767,Inventario!$A$2:$M$21,6,FALSE)),"",VLOOKUP(Salidas!$A767,Inventario!$A$2:$M$21,6,FALSE))</f>
        <v>2603</v>
      </c>
      <c r="G767" s="274">
        <f>IF(ISERROR(VLOOKUP(Salidas!$A767,Inventario!$A$2:$M$21,7,FALSE)),,VLOOKUP(Salidas!$A767,Inventario!$A$2:$M$21,7,FALSE))</f>
        <v>1</v>
      </c>
      <c r="H767" s="275">
        <f>IF(ISERROR(VLOOKUP(Salidas!$A767,Inventario!$A$2:$M$21,8,FALSE)),,VLOOKUP(Salidas!$A767,Inventario!$A$2:$M$21,8,FALSE))</f>
        <v>31</v>
      </c>
      <c r="I767" s="275">
        <f>IF(ISERROR(VLOOKUP(Salidas!$A767,Inventario!$A$2:$M$21,9,FALSE)),,VLOOKUP(Salidas!$A767,Inventario!$A$2:$M$21,9,FALSE))</f>
        <v>31</v>
      </c>
      <c r="J767" s="269">
        <v>44754</v>
      </c>
      <c r="K767" s="62" t="s">
        <v>210</v>
      </c>
      <c r="L767" s="270">
        <f>IF(ISERROR(VLOOKUP(Salidas!$K767,Entradas!$H$1:$I$412,2,FALSE)),"",VLOOKUP(Salidas!$K767,Entradas!$H$1:$I$412,2,FALSE))</f>
        <v>44957</v>
      </c>
      <c r="M767" s="63">
        <v>1</v>
      </c>
      <c r="N767" s="276" t="s">
        <v>1928</v>
      </c>
      <c r="O767" s="275">
        <f>IF(Salidas!$N767="Particular",VLOOKUP(Salidas!$A767,'PPTO Conservador'!$D$1:$L$26,8,0),IF(Salidas!$N767="Complementario",VLOOKUP(Salidas!$A767,'PPTO Conservador'!$D$1:$L$26,9,FALSE),))</f>
        <v>60000</v>
      </c>
      <c r="P767" s="275">
        <f>Salidas!$M767*Salidas!$I767</f>
        <v>31</v>
      </c>
      <c r="Q767" s="275">
        <f>Salidas!$M767*Salidas!$O767</f>
        <v>60000</v>
      </c>
      <c r="R767" s="276"/>
      <c r="S767" s="64"/>
      <c r="T767" s="64"/>
      <c r="U767" s="64"/>
      <c r="V767" s="64"/>
      <c r="W767" s="64"/>
      <c r="X767" s="64"/>
      <c r="Y767" s="64"/>
      <c r="Z767" s="64"/>
    </row>
    <row r="768" spans="1:26" ht="15.75" customHeight="1">
      <c r="A768" s="57" t="s">
        <v>93</v>
      </c>
      <c r="B768" s="58" t="str">
        <f>IF(ISERROR(VLOOKUP(Salidas!$A768,Inventario!$A$2:$M$21,2,FALSE)),"",VLOOKUP(Salidas!$A768,Inventario!$A$2:$M$21,2,FALSE))</f>
        <v>Vaxigrip</v>
      </c>
      <c r="C768" s="58" t="str">
        <f>IF(ISERROR(VLOOKUP(Salidas!$A768,Inventario!$A$2:$M$21,3,FALSE)),"",VLOOKUP(Salidas!$A768,Inventario!$A$2:$M$21,3,FALSE))</f>
        <v>Influenza</v>
      </c>
      <c r="D768" s="59" t="str">
        <f>IF(ISERROR(VLOOKUP(Salidas!$A768,Inventario!$A$2:$M$21,4,FALSE)),"",VLOOKUP(Salidas!$A768,Inventario!$A$2:$M$21,4,FALSE))</f>
        <v>IPS FARALLONES</v>
      </c>
      <c r="E768" s="59" t="str">
        <f>IF(ISERROR(VLOOKUP(Salidas!$A768,Inventario!$A$2:$M$21,5,FALSE)),"",VLOOKUP(Salidas!$A768,Inventario!$A$2:$M$21,5,FALSE))</f>
        <v>Sanofi</v>
      </c>
      <c r="F768" s="60" t="str">
        <f>IF(ISERROR(VLOOKUP(Salidas!$A768,Inventario!$A$2:$M$21,6,FALSE)),"",VLOOKUP(Salidas!$A768,Inventario!$A$2:$M$21,6,FALSE))</f>
        <v>2603</v>
      </c>
      <c r="G768" s="274">
        <f>IF(ISERROR(VLOOKUP(Salidas!$A768,Inventario!$A$2:$M$21,7,FALSE)),,VLOOKUP(Salidas!$A768,Inventario!$A$2:$M$21,7,FALSE))</f>
        <v>1</v>
      </c>
      <c r="H768" s="275">
        <f>IF(ISERROR(VLOOKUP(Salidas!$A768,Inventario!$A$2:$M$21,8,FALSE)),,VLOOKUP(Salidas!$A768,Inventario!$A$2:$M$21,8,FALSE))</f>
        <v>31</v>
      </c>
      <c r="I768" s="275">
        <f>IF(ISERROR(VLOOKUP(Salidas!$A768,Inventario!$A$2:$M$21,9,FALSE)),,VLOOKUP(Salidas!$A768,Inventario!$A$2:$M$21,9,FALSE))</f>
        <v>31</v>
      </c>
      <c r="J768" s="269">
        <v>44754</v>
      </c>
      <c r="K768" s="62" t="s">
        <v>210</v>
      </c>
      <c r="L768" s="270">
        <f>IF(ISERROR(VLOOKUP(Salidas!$K768,Entradas!$H$1:$I$412,2,FALSE)),"",VLOOKUP(Salidas!$K768,Entradas!$H$1:$I$412,2,FALSE))</f>
        <v>44957</v>
      </c>
      <c r="M768" s="63">
        <v>1</v>
      </c>
      <c r="N768" s="276" t="s">
        <v>1928</v>
      </c>
      <c r="O768" s="275">
        <f>IF(Salidas!$N768="Particular",VLOOKUP(Salidas!$A768,'PPTO Conservador'!$D$1:$L$26,8,0),IF(Salidas!$N768="Complementario",VLOOKUP(Salidas!$A768,'PPTO Conservador'!$D$1:$L$26,9,FALSE),))</f>
        <v>60000</v>
      </c>
      <c r="P768" s="275">
        <f>Salidas!$M768*Salidas!$I768</f>
        <v>31</v>
      </c>
      <c r="Q768" s="275">
        <f>Salidas!$M768*Salidas!$O768</f>
        <v>60000</v>
      </c>
      <c r="R768" s="276"/>
      <c r="S768" s="64"/>
      <c r="T768" s="64"/>
      <c r="U768" s="64"/>
      <c r="V768" s="64"/>
      <c r="W768" s="64"/>
      <c r="X768" s="64"/>
      <c r="Y768" s="64"/>
      <c r="Z768" s="64"/>
    </row>
    <row r="769" spans="1:26" ht="15.75" customHeight="1">
      <c r="A769" s="57" t="s">
        <v>93</v>
      </c>
      <c r="B769" s="58" t="str">
        <f>IF(ISERROR(VLOOKUP(Salidas!$A769,Inventario!$A$2:$M$21,2,FALSE)),"",VLOOKUP(Salidas!$A769,Inventario!$A$2:$M$21,2,FALSE))</f>
        <v>Vaxigrip</v>
      </c>
      <c r="C769" s="58" t="str">
        <f>IF(ISERROR(VLOOKUP(Salidas!$A769,Inventario!$A$2:$M$21,3,FALSE)),"",VLOOKUP(Salidas!$A769,Inventario!$A$2:$M$21,3,FALSE))</f>
        <v>Influenza</v>
      </c>
      <c r="D769" s="59" t="str">
        <f>IF(ISERROR(VLOOKUP(Salidas!$A769,Inventario!$A$2:$M$21,4,FALSE)),"",VLOOKUP(Salidas!$A769,Inventario!$A$2:$M$21,4,FALSE))</f>
        <v>IPS FARALLONES</v>
      </c>
      <c r="E769" s="59" t="str">
        <f>IF(ISERROR(VLOOKUP(Salidas!$A769,Inventario!$A$2:$M$21,5,FALSE)),"",VLOOKUP(Salidas!$A769,Inventario!$A$2:$M$21,5,FALSE))</f>
        <v>Sanofi</v>
      </c>
      <c r="F769" s="60" t="str">
        <f>IF(ISERROR(VLOOKUP(Salidas!$A769,Inventario!$A$2:$M$21,6,FALSE)),"",VLOOKUP(Salidas!$A769,Inventario!$A$2:$M$21,6,FALSE))</f>
        <v>2603</v>
      </c>
      <c r="G769" s="274">
        <f>IF(ISERROR(VLOOKUP(Salidas!$A769,Inventario!$A$2:$M$21,7,FALSE)),,VLOOKUP(Salidas!$A769,Inventario!$A$2:$M$21,7,FALSE))</f>
        <v>1</v>
      </c>
      <c r="H769" s="275">
        <f>IF(ISERROR(VLOOKUP(Salidas!$A769,Inventario!$A$2:$M$21,8,FALSE)),,VLOOKUP(Salidas!$A769,Inventario!$A$2:$M$21,8,FALSE))</f>
        <v>31</v>
      </c>
      <c r="I769" s="275">
        <f>IF(ISERROR(VLOOKUP(Salidas!$A769,Inventario!$A$2:$M$21,9,FALSE)),,VLOOKUP(Salidas!$A769,Inventario!$A$2:$M$21,9,FALSE))</f>
        <v>31</v>
      </c>
      <c r="J769" s="269">
        <v>44754</v>
      </c>
      <c r="K769" s="62" t="s">
        <v>201</v>
      </c>
      <c r="L769" s="270">
        <f>IF(ISERROR(VLOOKUP(Salidas!$K769,Entradas!$H$1:$I$412,2,FALSE)),"",VLOOKUP(Salidas!$K769,Entradas!$H$1:$I$412,2,FALSE))</f>
        <v>44926</v>
      </c>
      <c r="M769" s="63">
        <v>1</v>
      </c>
      <c r="N769" s="276" t="s">
        <v>375</v>
      </c>
      <c r="O769" s="275">
        <f>IF(Salidas!$N769="Particular",VLOOKUP(Salidas!$A769,'PPTO Conservador'!$D$1:$L$26,8,0),IF(Salidas!$N769="Complementario",VLOOKUP(Salidas!$A769,'PPTO Conservador'!$D$1:$L$26,9,FALSE),))</f>
        <v>65000</v>
      </c>
      <c r="P769" s="275">
        <f>Salidas!$M769*Salidas!$I769</f>
        <v>31</v>
      </c>
      <c r="Q769" s="275">
        <f>Salidas!$M769*Salidas!$O769</f>
        <v>65000</v>
      </c>
      <c r="R769" s="276"/>
      <c r="S769" s="64"/>
      <c r="T769" s="64"/>
      <c r="U769" s="64"/>
      <c r="V769" s="64"/>
      <c r="W769" s="64"/>
      <c r="X769" s="64"/>
      <c r="Y769" s="64"/>
      <c r="Z769" s="64"/>
    </row>
    <row r="770" spans="1:26" ht="15.75" customHeight="1">
      <c r="A770" s="57" t="s">
        <v>47</v>
      </c>
      <c r="B770" s="58" t="str">
        <f>IF(ISERROR(VLOOKUP(Salidas!$A770,Inventario!$A$2:$M$21,2,FALSE)),"",VLOOKUP(Salidas!$A770,Inventario!$A$2:$M$21,2,FALSE))</f>
        <v>Nimenrix</v>
      </c>
      <c r="C770" s="58" t="str">
        <f>IF(ISERROR(VLOOKUP(Salidas!$A770,Inventario!$A$2:$M$21,3,FALSE)),"",VLOOKUP(Salidas!$A770,Inventario!$A$2:$M$21,3,FALSE))</f>
        <v>Meningococo</v>
      </c>
      <c r="D770" s="59" t="str">
        <f>IF(ISERROR(VLOOKUP(Salidas!$A770,Inventario!$A$2:$M$21,4,FALSE)),"",VLOOKUP(Salidas!$A770,Inventario!$A$2:$M$21,4,FALSE))</f>
        <v>Cobo Medical</v>
      </c>
      <c r="E770" s="59" t="str">
        <f>IF(ISERROR(VLOOKUP(Salidas!$A770,Inventario!$A$2:$M$21,5,FALSE)),"",VLOOKUP(Salidas!$A770,Inventario!$A$2:$M$21,5,FALSE))</f>
        <v>Pfizer</v>
      </c>
      <c r="F770" s="60" t="str">
        <f>IF(ISERROR(VLOOKUP(Salidas!$A770,Inventario!$A$2:$M$21,6,FALSE)),"",VLOOKUP(Salidas!$A770,Inventario!$A$2:$M$21,6,FALSE))</f>
        <v>3904</v>
      </c>
      <c r="G770" s="274">
        <f>IF(ISERROR(VLOOKUP(Salidas!$A770,Inventario!$A$2:$M$21,7,FALSE)),,VLOOKUP(Salidas!$A770,Inventario!$A$2:$M$21,7,FALSE))</f>
        <v>1</v>
      </c>
      <c r="H770" s="275">
        <f>IF(ISERROR(VLOOKUP(Salidas!$A770,Inventario!$A$2:$M$21,8,FALSE)),,VLOOKUP(Salidas!$A770,Inventario!$A$2:$M$21,8,FALSE))</f>
        <v>427</v>
      </c>
      <c r="I770" s="275">
        <f>IF(ISERROR(VLOOKUP(Salidas!$A770,Inventario!$A$2:$M$21,9,FALSE)),,VLOOKUP(Salidas!$A770,Inventario!$A$2:$M$21,9,FALSE))</f>
        <v>427</v>
      </c>
      <c r="J770" s="269">
        <v>44754</v>
      </c>
      <c r="K770" s="62" t="s">
        <v>173</v>
      </c>
      <c r="L770" s="270">
        <f>IF(ISERROR(VLOOKUP(Salidas!$K770,Entradas!$H$1:$I$412,2,FALSE)),"",VLOOKUP(Salidas!$K770,Entradas!$H$1:$I$412,2,FALSE))</f>
        <v>45077</v>
      </c>
      <c r="M770" s="63">
        <v>1</v>
      </c>
      <c r="N770" s="276" t="s">
        <v>1928</v>
      </c>
      <c r="O770" s="275">
        <f>IF(Salidas!$N770="Particular",VLOOKUP(Salidas!$A770,'PPTO Conservador'!$D$1:$L$26,8,0),IF(Salidas!$N770="Complementario",VLOOKUP(Salidas!$A770,'PPTO Conservador'!$D$1:$L$26,9,FALSE),))</f>
        <v>170000</v>
      </c>
      <c r="P770" s="275">
        <f>Salidas!$M770*Salidas!$I770</f>
        <v>427</v>
      </c>
      <c r="Q770" s="275">
        <f>Salidas!$M770*Salidas!$O770</f>
        <v>170000</v>
      </c>
      <c r="R770" s="276"/>
      <c r="S770" s="64"/>
      <c r="T770" s="64"/>
      <c r="U770" s="64"/>
      <c r="V770" s="64"/>
      <c r="W770" s="64"/>
      <c r="X770" s="64"/>
      <c r="Y770" s="64"/>
      <c r="Z770" s="64"/>
    </row>
    <row r="771" spans="1:26" ht="15.75" customHeight="1">
      <c r="A771" s="57" t="s">
        <v>77</v>
      </c>
      <c r="B771" s="58" t="str">
        <f>IF(ISERROR(VLOOKUP(Salidas!$A771,Inventario!$A$2:$M$21,2,FALSE)),"",VLOOKUP(Salidas!$A771,Inventario!$A$2:$M$21,2,FALSE))</f>
        <v>Hexaxim</v>
      </c>
      <c r="C771" s="58" t="str">
        <f>IF(ISERROR(VLOOKUP(Salidas!$A771,Inventario!$A$2:$M$21,3,FALSE)),"",VLOOKUP(Salidas!$A771,Inventario!$A$2:$M$21,3,FALSE))</f>
        <v>DPAT + VPI + HIB + HB</v>
      </c>
      <c r="D771" s="59" t="str">
        <f>IF(ISERROR(VLOOKUP(Salidas!$A771,Inventario!$A$2:$M$21,4,FALSE)),"",VLOOKUP(Salidas!$A771,Inventario!$A$2:$M$21,4,FALSE))</f>
        <v>IPS FARALLONES</v>
      </c>
      <c r="E771" s="59" t="str">
        <f>IF(ISERROR(VLOOKUP(Salidas!$A771,Inventario!$A$2:$M$21,5,FALSE)),"",VLOOKUP(Salidas!$A771,Inventario!$A$2:$M$21,5,FALSE))</f>
        <v>Sanofi</v>
      </c>
      <c r="F771" s="60" t="str">
        <f>IF(ISERROR(VLOOKUP(Salidas!$A771,Inventario!$A$2:$M$21,6,FALSE)),"",VLOOKUP(Salidas!$A771,Inventario!$A$2:$M$21,6,FALSE))</f>
        <v>3800</v>
      </c>
      <c r="G771" s="274">
        <f>IF(ISERROR(VLOOKUP(Salidas!$A771,Inventario!$A$2:$M$21,7,FALSE)),,VLOOKUP(Salidas!$A771,Inventario!$A$2:$M$21,7,FALSE))</f>
        <v>1</v>
      </c>
      <c r="H771" s="275">
        <f>IF(ISERROR(VLOOKUP(Salidas!$A771,Inventario!$A$2:$M$21,8,FALSE)),,VLOOKUP(Salidas!$A771,Inventario!$A$2:$M$21,8,FALSE))</f>
        <v>127</v>
      </c>
      <c r="I771" s="275">
        <f>IF(ISERROR(VLOOKUP(Salidas!$A771,Inventario!$A$2:$M$21,9,FALSE)),,VLOOKUP(Salidas!$A771,Inventario!$A$2:$M$21,9,FALSE))</f>
        <v>127</v>
      </c>
      <c r="J771" s="269">
        <v>44755</v>
      </c>
      <c r="K771" s="62" t="s">
        <v>198</v>
      </c>
      <c r="L771" s="270">
        <f>IF(ISERROR(VLOOKUP(Salidas!$K771,Entradas!$H$1:$I$412,2,FALSE)),"",VLOOKUP(Salidas!$K771,Entradas!$H$1:$I$412,2,FALSE))</f>
        <v>45130</v>
      </c>
      <c r="M771" s="63">
        <v>1</v>
      </c>
      <c r="N771" s="276" t="s">
        <v>375</v>
      </c>
      <c r="O771" s="275">
        <f>IF(Salidas!$N771="Particular",VLOOKUP(Salidas!$A771,'PPTO Conservador'!$D$1:$L$26,8,0),IF(Salidas!$N771="Complementario",VLOOKUP(Salidas!$A771,'PPTO Conservador'!$D$1:$L$26,9,FALSE),))</f>
        <v>220000</v>
      </c>
      <c r="P771" s="275">
        <f>Salidas!$M771*Salidas!$I771</f>
        <v>127</v>
      </c>
      <c r="Q771" s="275">
        <f>Salidas!$M771*Salidas!$O771</f>
        <v>220000</v>
      </c>
      <c r="R771" s="276"/>
      <c r="S771" s="64"/>
      <c r="T771" s="64"/>
      <c r="U771" s="64"/>
      <c r="V771" s="64"/>
      <c r="W771" s="64"/>
      <c r="X771" s="64"/>
      <c r="Y771" s="64"/>
      <c r="Z771" s="64"/>
    </row>
    <row r="772" spans="1:26" ht="15.75" customHeight="1">
      <c r="A772" s="57" t="s">
        <v>54</v>
      </c>
      <c r="B772" s="58" t="str">
        <f>IF(ISERROR(VLOOKUP(Salidas!$A772,Inventario!$A$2:$M$21,2,FALSE)),"",VLOOKUP(Salidas!$A772,Inventario!$A$2:$M$21,2,FALSE))</f>
        <v>Prevenar</v>
      </c>
      <c r="C772" s="58" t="str">
        <f>IF(ISERROR(VLOOKUP(Salidas!$A772,Inventario!$A$2:$M$21,3,FALSE)),"",VLOOKUP(Salidas!$A772,Inventario!$A$2:$M$21,3,FALSE))</f>
        <v>Neumococo 13V</v>
      </c>
      <c r="D772" s="59" t="str">
        <f>IF(ISERROR(VLOOKUP(Salidas!$A772,Inventario!$A$2:$M$21,4,FALSE)),"",VLOOKUP(Salidas!$A772,Inventario!$A$2:$M$21,4,FALSE))</f>
        <v>Cobo Medical</v>
      </c>
      <c r="E772" s="59" t="str">
        <f>IF(ISERROR(VLOOKUP(Salidas!$A772,Inventario!$A$2:$M$21,5,FALSE)),"",VLOOKUP(Salidas!$A772,Inventario!$A$2:$M$21,5,FALSE))</f>
        <v>Pfizer</v>
      </c>
      <c r="F772" s="60" t="str">
        <f>IF(ISERROR(VLOOKUP(Salidas!$A772,Inventario!$A$2:$M$21,6,FALSE)),"",VLOOKUP(Salidas!$A772,Inventario!$A$2:$M$21,6,FALSE))</f>
        <v>2156</v>
      </c>
      <c r="G772" s="274">
        <f>IF(ISERROR(VLOOKUP(Salidas!$A772,Inventario!$A$2:$M$21,7,FALSE)),,VLOOKUP(Salidas!$A772,Inventario!$A$2:$M$21,7,FALSE))</f>
        <v>1</v>
      </c>
      <c r="H772" s="275">
        <f>IF(ISERROR(VLOOKUP(Salidas!$A772,Inventario!$A$2:$M$21,8,FALSE)),,VLOOKUP(Salidas!$A772,Inventario!$A$2:$M$21,8,FALSE))</f>
        <v>257</v>
      </c>
      <c r="I772" s="275">
        <f>IF(ISERROR(VLOOKUP(Salidas!$A772,Inventario!$A$2:$M$21,9,FALSE)),,VLOOKUP(Salidas!$A772,Inventario!$A$2:$M$21,9,FALSE))</f>
        <v>257</v>
      </c>
      <c r="J772" s="269">
        <v>44755</v>
      </c>
      <c r="K772" s="62" t="s">
        <v>192</v>
      </c>
      <c r="L772" s="270">
        <f>IF(ISERROR(VLOOKUP(Salidas!$K772,Entradas!$H$1:$I$412,2,FALSE)),"",VLOOKUP(Salidas!$K772,Entradas!$H$1:$I$412,2,FALSE))</f>
        <v>45199</v>
      </c>
      <c r="M772" s="63">
        <v>1</v>
      </c>
      <c r="N772" s="276" t="s">
        <v>375</v>
      </c>
      <c r="O772" s="275">
        <f>IF(Salidas!$N772="Particular",VLOOKUP(Salidas!$A772,'PPTO Conservador'!$D$1:$L$26,8,0),IF(Salidas!$N772="Complementario",VLOOKUP(Salidas!$A772,'PPTO Conservador'!$D$1:$L$26,9,FALSE),))</f>
        <v>235000</v>
      </c>
      <c r="P772" s="275">
        <f>Salidas!$M772*Salidas!$I772</f>
        <v>257</v>
      </c>
      <c r="Q772" s="275">
        <f>Salidas!$M772*Salidas!$O772</f>
        <v>235000</v>
      </c>
      <c r="R772" s="276"/>
      <c r="S772" s="64"/>
      <c r="T772" s="64"/>
      <c r="U772" s="64"/>
      <c r="V772" s="64"/>
      <c r="W772" s="64"/>
      <c r="X772" s="64"/>
      <c r="Y772" s="64"/>
      <c r="Z772" s="64"/>
    </row>
    <row r="773" spans="1:26" ht="15.75" customHeight="1">
      <c r="A773" s="57" t="s">
        <v>96</v>
      </c>
      <c r="B773" s="58" t="str">
        <f>IF(ISERROR(VLOOKUP(Salidas!$A773,Inventario!$A$2:$M$21,2,FALSE)),"",VLOOKUP(Salidas!$A773,Inventario!$A$2:$M$21,2,FALSE))</f>
        <v>Rotateq</v>
      </c>
      <c r="C773" s="58" t="str">
        <f>IF(ISERROR(VLOOKUP(Salidas!$A773,Inventario!$A$2:$M$21,3,FALSE)),"",VLOOKUP(Salidas!$A773,Inventario!$A$2:$M$21,3,FALSE))</f>
        <v>Rotavirus Vivo Atenuado</v>
      </c>
      <c r="D773" s="59" t="str">
        <f>IF(ISERROR(VLOOKUP(Salidas!$A773,Inventario!$A$2:$M$21,4,FALSE)),"",VLOOKUP(Salidas!$A773,Inventario!$A$2:$M$21,4,FALSE))</f>
        <v>IPS FARALLONES</v>
      </c>
      <c r="E773" s="59" t="str">
        <f>IF(ISERROR(VLOOKUP(Salidas!$A773,Inventario!$A$2:$M$21,5,FALSE)),"",VLOOKUP(Salidas!$A773,Inventario!$A$2:$M$21,5,FALSE))</f>
        <v>Merck</v>
      </c>
      <c r="F773" s="60" t="str">
        <f>IF(ISERROR(VLOOKUP(Salidas!$A773,Inventario!$A$2:$M$21,6,FALSE)),"",VLOOKUP(Salidas!$A773,Inventario!$A$2:$M$21,6,FALSE))</f>
        <v>1800</v>
      </c>
      <c r="G773" s="274">
        <f>IF(ISERROR(VLOOKUP(Salidas!$A773,Inventario!$A$2:$M$21,7,FALSE)),,VLOOKUP(Salidas!$A773,Inventario!$A$2:$M$21,7,FALSE))</f>
        <v>1</v>
      </c>
      <c r="H773" s="275">
        <f>IF(ISERROR(VLOOKUP(Salidas!$A773,Inventario!$A$2:$M$21,8,FALSE)),,VLOOKUP(Salidas!$A773,Inventario!$A$2:$M$21,8,FALSE))</f>
        <v>109</v>
      </c>
      <c r="I773" s="275">
        <f>IF(ISERROR(VLOOKUP(Salidas!$A773,Inventario!$A$2:$M$21,9,FALSE)),,VLOOKUP(Salidas!$A773,Inventario!$A$2:$M$21,9,FALSE))</f>
        <v>109</v>
      </c>
      <c r="J773" s="269">
        <v>44755</v>
      </c>
      <c r="K773" s="62" t="s">
        <v>194</v>
      </c>
      <c r="L773" s="270">
        <f>IF(ISERROR(VLOOKUP(Salidas!$K773,Entradas!$H$1:$I$412,2,FALSE)),"",VLOOKUP(Salidas!$K773,Entradas!$H$1:$I$412,2,FALSE))</f>
        <v>45060</v>
      </c>
      <c r="M773" s="63">
        <v>1</v>
      </c>
      <c r="N773" s="276" t="s">
        <v>375</v>
      </c>
      <c r="O773" s="275">
        <f>IF(Salidas!$N773="Particular",VLOOKUP(Salidas!$A773,'PPTO Conservador'!$D$1:$L$26,8,0),IF(Salidas!$N773="Complementario",VLOOKUP(Salidas!$A773,'PPTO Conservador'!$D$1:$L$26,9,FALSE),))</f>
        <v>210000</v>
      </c>
      <c r="P773" s="275">
        <f>Salidas!$M773*Salidas!$I773</f>
        <v>109</v>
      </c>
      <c r="Q773" s="275">
        <f>Salidas!$M773*Salidas!$O773</f>
        <v>210000</v>
      </c>
      <c r="R773" s="276"/>
      <c r="S773" s="64"/>
      <c r="T773" s="64"/>
      <c r="U773" s="64"/>
      <c r="V773" s="64"/>
      <c r="W773" s="64"/>
      <c r="X773" s="64"/>
      <c r="Y773" s="64"/>
      <c r="Z773" s="64"/>
    </row>
    <row r="774" spans="1:26" ht="15.75" customHeight="1">
      <c r="A774" s="57" t="s">
        <v>93</v>
      </c>
      <c r="B774" s="58" t="str">
        <f>IF(ISERROR(VLOOKUP(Salidas!$A774,Inventario!$A$2:$M$21,2,FALSE)),"",VLOOKUP(Salidas!$A774,Inventario!$A$2:$M$21,2,FALSE))</f>
        <v>Vaxigrip</v>
      </c>
      <c r="C774" s="58" t="str">
        <f>IF(ISERROR(VLOOKUP(Salidas!$A774,Inventario!$A$2:$M$21,3,FALSE)),"",VLOOKUP(Salidas!$A774,Inventario!$A$2:$M$21,3,FALSE))</f>
        <v>Influenza</v>
      </c>
      <c r="D774" s="59" t="str">
        <f>IF(ISERROR(VLOOKUP(Salidas!$A774,Inventario!$A$2:$M$21,4,FALSE)),"",VLOOKUP(Salidas!$A774,Inventario!$A$2:$M$21,4,FALSE))</f>
        <v>IPS FARALLONES</v>
      </c>
      <c r="E774" s="59" t="str">
        <f>IF(ISERROR(VLOOKUP(Salidas!$A774,Inventario!$A$2:$M$21,5,FALSE)),"",VLOOKUP(Salidas!$A774,Inventario!$A$2:$M$21,5,FALSE))</f>
        <v>Sanofi</v>
      </c>
      <c r="F774" s="60" t="str">
        <f>IF(ISERROR(VLOOKUP(Salidas!$A774,Inventario!$A$2:$M$21,6,FALSE)),"",VLOOKUP(Salidas!$A774,Inventario!$A$2:$M$21,6,FALSE))</f>
        <v>2603</v>
      </c>
      <c r="G774" s="274">
        <f>IF(ISERROR(VLOOKUP(Salidas!$A774,Inventario!$A$2:$M$21,7,FALSE)),,VLOOKUP(Salidas!$A774,Inventario!$A$2:$M$21,7,FALSE))</f>
        <v>1</v>
      </c>
      <c r="H774" s="275">
        <f>IF(ISERROR(VLOOKUP(Salidas!$A774,Inventario!$A$2:$M$21,8,FALSE)),,VLOOKUP(Salidas!$A774,Inventario!$A$2:$M$21,8,FALSE))</f>
        <v>31</v>
      </c>
      <c r="I774" s="275">
        <f>IF(ISERROR(VLOOKUP(Salidas!$A774,Inventario!$A$2:$M$21,9,FALSE)),,VLOOKUP(Salidas!$A774,Inventario!$A$2:$M$21,9,FALSE))</f>
        <v>31</v>
      </c>
      <c r="J774" s="269">
        <v>44755</v>
      </c>
      <c r="K774" s="62" t="s">
        <v>210</v>
      </c>
      <c r="L774" s="270">
        <f>IF(ISERROR(VLOOKUP(Salidas!$K774,Entradas!$H$1:$I$412,2,FALSE)),"",VLOOKUP(Salidas!$K774,Entradas!$H$1:$I$412,2,FALSE))</f>
        <v>44957</v>
      </c>
      <c r="M774" s="63">
        <v>1</v>
      </c>
      <c r="N774" s="276" t="s">
        <v>1928</v>
      </c>
      <c r="O774" s="275">
        <f>IF(Salidas!$N774="Particular",VLOOKUP(Salidas!$A774,'PPTO Conservador'!$D$1:$L$26,8,0),IF(Salidas!$N774="Complementario",VLOOKUP(Salidas!$A774,'PPTO Conservador'!$D$1:$L$26,9,FALSE),))</f>
        <v>60000</v>
      </c>
      <c r="P774" s="275">
        <f>Salidas!$M774*Salidas!$I774</f>
        <v>31</v>
      </c>
      <c r="Q774" s="275">
        <f>Salidas!$M774*Salidas!$O774</f>
        <v>60000</v>
      </c>
      <c r="R774" s="276"/>
      <c r="S774" s="64"/>
      <c r="T774" s="64"/>
      <c r="U774" s="64"/>
      <c r="V774" s="64"/>
      <c r="W774" s="64"/>
      <c r="X774" s="64"/>
      <c r="Y774" s="64"/>
      <c r="Z774" s="64"/>
    </row>
    <row r="775" spans="1:26" ht="15.75" customHeight="1">
      <c r="A775" s="57" t="s">
        <v>93</v>
      </c>
      <c r="B775" s="58" t="str">
        <f>IF(ISERROR(VLOOKUP(Salidas!$A775,Inventario!$A$2:$M$21,2,FALSE)),"",VLOOKUP(Salidas!$A775,Inventario!$A$2:$M$21,2,FALSE))</f>
        <v>Vaxigrip</v>
      </c>
      <c r="C775" s="58" t="str">
        <f>IF(ISERROR(VLOOKUP(Salidas!$A775,Inventario!$A$2:$M$21,3,FALSE)),"",VLOOKUP(Salidas!$A775,Inventario!$A$2:$M$21,3,FALSE))</f>
        <v>Influenza</v>
      </c>
      <c r="D775" s="59" t="str">
        <f>IF(ISERROR(VLOOKUP(Salidas!$A775,Inventario!$A$2:$M$21,4,FALSE)),"",VLOOKUP(Salidas!$A775,Inventario!$A$2:$M$21,4,FALSE))</f>
        <v>IPS FARALLONES</v>
      </c>
      <c r="E775" s="59" t="str">
        <f>IF(ISERROR(VLOOKUP(Salidas!$A775,Inventario!$A$2:$M$21,5,FALSE)),"",VLOOKUP(Salidas!$A775,Inventario!$A$2:$M$21,5,FALSE))</f>
        <v>Sanofi</v>
      </c>
      <c r="F775" s="60" t="str">
        <f>IF(ISERROR(VLOOKUP(Salidas!$A775,Inventario!$A$2:$M$21,6,FALSE)),"",VLOOKUP(Salidas!$A775,Inventario!$A$2:$M$21,6,FALSE))</f>
        <v>2603</v>
      </c>
      <c r="G775" s="274">
        <f>IF(ISERROR(VLOOKUP(Salidas!$A775,Inventario!$A$2:$M$21,7,FALSE)),,VLOOKUP(Salidas!$A775,Inventario!$A$2:$M$21,7,FALSE))</f>
        <v>1</v>
      </c>
      <c r="H775" s="275">
        <f>IF(ISERROR(VLOOKUP(Salidas!$A775,Inventario!$A$2:$M$21,8,FALSE)),,VLOOKUP(Salidas!$A775,Inventario!$A$2:$M$21,8,FALSE))</f>
        <v>31</v>
      </c>
      <c r="I775" s="275">
        <f>IF(ISERROR(VLOOKUP(Salidas!$A775,Inventario!$A$2:$M$21,9,FALSE)),,VLOOKUP(Salidas!$A775,Inventario!$A$2:$M$21,9,FALSE))</f>
        <v>31</v>
      </c>
      <c r="J775" s="269">
        <v>44755</v>
      </c>
      <c r="K775" s="62" t="s">
        <v>210</v>
      </c>
      <c r="L775" s="270">
        <f>IF(ISERROR(VLOOKUP(Salidas!$K775,Entradas!$H$1:$I$412,2,FALSE)),"",VLOOKUP(Salidas!$K775,Entradas!$H$1:$I$412,2,FALSE))</f>
        <v>44957</v>
      </c>
      <c r="M775" s="63">
        <v>1</v>
      </c>
      <c r="N775" s="276" t="s">
        <v>1928</v>
      </c>
      <c r="O775" s="275">
        <f>IF(Salidas!$N775="Particular",VLOOKUP(Salidas!$A775,'PPTO Conservador'!$D$1:$L$26,8,0),IF(Salidas!$N775="Complementario",VLOOKUP(Salidas!$A775,'PPTO Conservador'!$D$1:$L$26,9,FALSE),))</f>
        <v>60000</v>
      </c>
      <c r="P775" s="275">
        <f>Salidas!$M775*Salidas!$I775</f>
        <v>31</v>
      </c>
      <c r="Q775" s="275">
        <f>Salidas!$M775*Salidas!$O775</f>
        <v>60000</v>
      </c>
      <c r="R775" s="276"/>
      <c r="S775" s="64"/>
      <c r="T775" s="64"/>
      <c r="U775" s="64"/>
      <c r="V775" s="64"/>
      <c r="W775" s="64"/>
      <c r="X775" s="64"/>
      <c r="Y775" s="64"/>
      <c r="Z775" s="64"/>
    </row>
    <row r="776" spans="1:26" ht="15.75" customHeight="1">
      <c r="A776" s="57" t="s">
        <v>47</v>
      </c>
      <c r="B776" s="58" t="str">
        <f>IF(ISERROR(VLOOKUP(Salidas!$A776,Inventario!$A$2:$M$21,2,FALSE)),"",VLOOKUP(Salidas!$A776,Inventario!$A$2:$M$21,2,FALSE))</f>
        <v>Nimenrix</v>
      </c>
      <c r="C776" s="58" t="str">
        <f>IF(ISERROR(VLOOKUP(Salidas!$A776,Inventario!$A$2:$M$21,3,FALSE)),"",VLOOKUP(Salidas!$A776,Inventario!$A$2:$M$21,3,FALSE))</f>
        <v>Meningococo</v>
      </c>
      <c r="D776" s="59" t="str">
        <f>IF(ISERROR(VLOOKUP(Salidas!$A776,Inventario!$A$2:$M$21,4,FALSE)),"",VLOOKUP(Salidas!$A776,Inventario!$A$2:$M$21,4,FALSE))</f>
        <v>Cobo Medical</v>
      </c>
      <c r="E776" s="59" t="str">
        <f>IF(ISERROR(VLOOKUP(Salidas!$A776,Inventario!$A$2:$M$21,5,FALSE)),"",VLOOKUP(Salidas!$A776,Inventario!$A$2:$M$21,5,FALSE))</f>
        <v>Pfizer</v>
      </c>
      <c r="F776" s="60" t="str">
        <f>IF(ISERROR(VLOOKUP(Salidas!$A776,Inventario!$A$2:$M$21,6,FALSE)),"",VLOOKUP(Salidas!$A776,Inventario!$A$2:$M$21,6,FALSE))</f>
        <v>3904</v>
      </c>
      <c r="G776" s="274">
        <f>IF(ISERROR(VLOOKUP(Salidas!$A776,Inventario!$A$2:$M$21,7,FALSE)),,VLOOKUP(Salidas!$A776,Inventario!$A$2:$M$21,7,FALSE))</f>
        <v>1</v>
      </c>
      <c r="H776" s="275">
        <f>IF(ISERROR(VLOOKUP(Salidas!$A776,Inventario!$A$2:$M$21,8,FALSE)),,VLOOKUP(Salidas!$A776,Inventario!$A$2:$M$21,8,FALSE))</f>
        <v>427</v>
      </c>
      <c r="I776" s="275">
        <f>IF(ISERROR(VLOOKUP(Salidas!$A776,Inventario!$A$2:$M$21,9,FALSE)),,VLOOKUP(Salidas!$A776,Inventario!$A$2:$M$21,9,FALSE))</f>
        <v>427</v>
      </c>
      <c r="J776" s="269">
        <v>44755</v>
      </c>
      <c r="K776" s="62" t="s">
        <v>173</v>
      </c>
      <c r="L776" s="270">
        <f>IF(ISERROR(VLOOKUP(Salidas!$K776,Entradas!$H$1:$I$412,2,FALSE)),"",VLOOKUP(Salidas!$K776,Entradas!$H$1:$I$412,2,FALSE))</f>
        <v>45077</v>
      </c>
      <c r="M776" s="63">
        <v>1</v>
      </c>
      <c r="N776" s="276" t="s">
        <v>1928</v>
      </c>
      <c r="O776" s="275">
        <f>IF(Salidas!$N776="Particular",VLOOKUP(Salidas!$A776,'PPTO Conservador'!$D$1:$L$26,8,0),IF(Salidas!$N776="Complementario",VLOOKUP(Salidas!$A776,'PPTO Conservador'!$D$1:$L$26,9,FALSE),))</f>
        <v>170000</v>
      </c>
      <c r="P776" s="275">
        <f>Salidas!$M776*Salidas!$I776</f>
        <v>427</v>
      </c>
      <c r="Q776" s="275">
        <f>Salidas!$M776*Salidas!$O776</f>
        <v>170000</v>
      </c>
      <c r="R776" s="276"/>
      <c r="S776" s="64"/>
      <c r="T776" s="64"/>
      <c r="U776" s="64"/>
      <c r="V776" s="64"/>
      <c r="W776" s="64"/>
      <c r="X776" s="64"/>
      <c r="Y776" s="64"/>
      <c r="Z776" s="64"/>
    </row>
    <row r="777" spans="1:26" ht="15.75" customHeight="1">
      <c r="A777" s="57" t="s">
        <v>47</v>
      </c>
      <c r="B777" s="58" t="str">
        <f>IF(ISERROR(VLOOKUP(Salidas!$A777,Inventario!$A$2:$M$21,2,FALSE)),"",VLOOKUP(Salidas!$A777,Inventario!$A$2:$M$21,2,FALSE))</f>
        <v>Nimenrix</v>
      </c>
      <c r="C777" s="58" t="str">
        <f>IF(ISERROR(VLOOKUP(Salidas!$A777,Inventario!$A$2:$M$21,3,FALSE)),"",VLOOKUP(Salidas!$A777,Inventario!$A$2:$M$21,3,FALSE))</f>
        <v>Meningococo</v>
      </c>
      <c r="D777" s="59" t="str">
        <f>IF(ISERROR(VLOOKUP(Salidas!$A777,Inventario!$A$2:$M$21,4,FALSE)),"",VLOOKUP(Salidas!$A777,Inventario!$A$2:$M$21,4,FALSE))</f>
        <v>Cobo Medical</v>
      </c>
      <c r="E777" s="59" t="str">
        <f>IF(ISERROR(VLOOKUP(Salidas!$A777,Inventario!$A$2:$M$21,5,FALSE)),"",VLOOKUP(Salidas!$A777,Inventario!$A$2:$M$21,5,FALSE))</f>
        <v>Pfizer</v>
      </c>
      <c r="F777" s="60" t="str">
        <f>IF(ISERROR(VLOOKUP(Salidas!$A777,Inventario!$A$2:$M$21,6,FALSE)),"",VLOOKUP(Salidas!$A777,Inventario!$A$2:$M$21,6,FALSE))</f>
        <v>3904</v>
      </c>
      <c r="G777" s="274">
        <f>IF(ISERROR(VLOOKUP(Salidas!$A777,Inventario!$A$2:$M$21,7,FALSE)),,VLOOKUP(Salidas!$A777,Inventario!$A$2:$M$21,7,FALSE))</f>
        <v>1</v>
      </c>
      <c r="H777" s="275">
        <f>IF(ISERROR(VLOOKUP(Salidas!$A777,Inventario!$A$2:$M$21,8,FALSE)),,VLOOKUP(Salidas!$A777,Inventario!$A$2:$M$21,8,FALSE))</f>
        <v>427</v>
      </c>
      <c r="I777" s="275">
        <f>IF(ISERROR(VLOOKUP(Salidas!$A777,Inventario!$A$2:$M$21,9,FALSE)),,VLOOKUP(Salidas!$A777,Inventario!$A$2:$M$21,9,FALSE))</f>
        <v>427</v>
      </c>
      <c r="J777" s="269">
        <v>44756</v>
      </c>
      <c r="K777" s="62" t="s">
        <v>173</v>
      </c>
      <c r="L777" s="270">
        <f>IF(ISERROR(VLOOKUP(Salidas!$K777,Entradas!$H$1:$I$412,2,FALSE)),"",VLOOKUP(Salidas!$K777,Entradas!$H$1:$I$412,2,FALSE))</f>
        <v>45077</v>
      </c>
      <c r="M777" s="63">
        <v>1</v>
      </c>
      <c r="N777" s="276" t="s">
        <v>1928</v>
      </c>
      <c r="O777" s="275">
        <f>IF(Salidas!$N777="Particular",VLOOKUP(Salidas!$A777,'PPTO Conservador'!$D$1:$L$26,8,0),IF(Salidas!$N777="Complementario",VLOOKUP(Salidas!$A777,'PPTO Conservador'!$D$1:$L$26,9,FALSE),))</f>
        <v>170000</v>
      </c>
      <c r="P777" s="275">
        <f>Salidas!$M777*Salidas!$I777</f>
        <v>427</v>
      </c>
      <c r="Q777" s="275">
        <f>Salidas!$M777*Salidas!$O777</f>
        <v>170000</v>
      </c>
      <c r="R777" s="276"/>
      <c r="S777" s="64"/>
      <c r="T777" s="64"/>
      <c r="U777" s="64"/>
      <c r="V777" s="64"/>
      <c r="W777" s="64"/>
      <c r="X777" s="64"/>
      <c r="Y777" s="64"/>
      <c r="Z777" s="64"/>
    </row>
    <row r="778" spans="1:26" ht="15.75" customHeight="1">
      <c r="A778" s="57" t="s">
        <v>73</v>
      </c>
      <c r="B778" s="58" t="str">
        <f>IF(ISERROR(VLOOKUP(Salidas!$A778,Inventario!$A$2:$M$21,2,FALSE)),"",VLOOKUP(Salidas!$A778,Inventario!$A$2:$M$21,2,FALSE))</f>
        <v>Pentaxim</v>
      </c>
      <c r="C778" s="58" t="str">
        <f>IF(ISERROR(VLOOKUP(Salidas!$A778,Inventario!$A$2:$M$21,3,FALSE)),"",VLOOKUP(Salidas!$A778,Inventario!$A$2:$M$21,3,FALSE))</f>
        <v>Difteria-Tosferina, tetano, polio, haemophilus</v>
      </c>
      <c r="D778" s="59" t="str">
        <f>IF(ISERROR(VLOOKUP(Salidas!$A778,Inventario!$A$2:$M$21,4,FALSE)),"",VLOOKUP(Salidas!$A778,Inventario!$A$2:$M$21,4,FALSE))</f>
        <v>IPS FARALLONES</v>
      </c>
      <c r="E778" s="59" t="str">
        <f>IF(ISERROR(VLOOKUP(Salidas!$A778,Inventario!$A$2:$M$21,5,FALSE)),"",VLOOKUP(Salidas!$A778,Inventario!$A$2:$M$21,5,FALSE))</f>
        <v>Sanofi</v>
      </c>
      <c r="F778" s="60" t="str">
        <f>IF(ISERROR(VLOOKUP(Salidas!$A778,Inventario!$A$2:$M$21,6,FALSE)),"",VLOOKUP(Salidas!$A778,Inventario!$A$2:$M$21,6,FALSE))</f>
        <v>2800</v>
      </c>
      <c r="G778" s="274">
        <f>IF(ISERROR(VLOOKUP(Salidas!$A778,Inventario!$A$2:$M$21,7,FALSE)),,VLOOKUP(Salidas!$A778,Inventario!$A$2:$M$21,7,FALSE))</f>
        <v>1</v>
      </c>
      <c r="H778" s="275">
        <f>IF(ISERROR(VLOOKUP(Salidas!$A778,Inventario!$A$2:$M$21,8,FALSE)),,VLOOKUP(Salidas!$A778,Inventario!$A$2:$M$21,8,FALSE))</f>
        <v>66</v>
      </c>
      <c r="I778" s="275">
        <f>IF(ISERROR(VLOOKUP(Salidas!$A778,Inventario!$A$2:$M$21,9,FALSE)),,VLOOKUP(Salidas!$A778,Inventario!$A$2:$M$21,9,FALSE))</f>
        <v>66</v>
      </c>
      <c r="J778" s="269">
        <v>44756</v>
      </c>
      <c r="K778" s="62" t="s">
        <v>209</v>
      </c>
      <c r="L778" s="270">
        <f>IF(ISERROR(VLOOKUP(Salidas!$K778,Entradas!$H$1:$I$412,2,FALSE)),"",VLOOKUP(Salidas!$K778,Entradas!$H$1:$I$412,2,FALSE))</f>
        <v>44957</v>
      </c>
      <c r="M778" s="63">
        <v>1</v>
      </c>
      <c r="N778" s="276" t="s">
        <v>1928</v>
      </c>
      <c r="O778" s="275">
        <f>IF(Salidas!$N778="Particular",VLOOKUP(Salidas!$A778,'PPTO Conservador'!$D$1:$L$26,8,0),IF(Salidas!$N778="Complementario",VLOOKUP(Salidas!$A778,'PPTO Conservador'!$D$1:$L$26,9,FALSE),))</f>
        <v>160000</v>
      </c>
      <c r="P778" s="275">
        <f>Salidas!$M778*Salidas!$I778</f>
        <v>66</v>
      </c>
      <c r="Q778" s="275">
        <f>Salidas!$M778*Salidas!$O778</f>
        <v>160000</v>
      </c>
      <c r="R778" s="276"/>
      <c r="S778" s="64"/>
      <c r="T778" s="64"/>
      <c r="U778" s="64"/>
      <c r="V778" s="64"/>
      <c r="W778" s="64"/>
      <c r="X778" s="64"/>
      <c r="Y778" s="64"/>
      <c r="Z778" s="64"/>
    </row>
    <row r="779" spans="1:26" ht="15.75" customHeight="1">
      <c r="A779" s="57" t="s">
        <v>85</v>
      </c>
      <c r="B779" s="58" t="str">
        <f>IF(ISERROR(VLOOKUP(Salidas!$A779,Inventario!$A$2:$M$21,2,FALSE)),"",VLOOKUP(Salidas!$A779,Inventario!$A$2:$M$21,2,FALSE))</f>
        <v xml:space="preserve">Avaxim 80 </v>
      </c>
      <c r="C779" s="58" t="str">
        <f>IF(ISERROR(VLOOKUP(Salidas!$A779,Inventario!$A$2:$M$21,3,FALSE)),"",VLOOKUP(Salidas!$A779,Inventario!$A$2:$M$21,3,FALSE))</f>
        <v>Hepatitis A niño</v>
      </c>
      <c r="D779" s="59" t="str">
        <f>IF(ISERROR(VLOOKUP(Salidas!$A779,Inventario!$A$2:$M$21,4,FALSE)),"",VLOOKUP(Salidas!$A779,Inventario!$A$2:$M$21,4,FALSE))</f>
        <v>IPS FARALLONES</v>
      </c>
      <c r="E779" s="59" t="str">
        <f>IF(ISERROR(VLOOKUP(Salidas!$A779,Inventario!$A$2:$M$21,5,FALSE)),"",VLOOKUP(Salidas!$A779,Inventario!$A$2:$M$21,5,FALSE))</f>
        <v>Sanofi</v>
      </c>
      <c r="F779" s="60" t="str">
        <f>IF(ISERROR(VLOOKUP(Salidas!$A779,Inventario!$A$2:$M$21,6,FALSE)),"",VLOOKUP(Salidas!$A779,Inventario!$A$2:$M$21,6,FALSE))</f>
        <v>2500</v>
      </c>
      <c r="G779" s="274">
        <f>IF(ISERROR(VLOOKUP(Salidas!$A779,Inventario!$A$2:$M$21,7,FALSE)),,VLOOKUP(Salidas!$A779,Inventario!$A$2:$M$21,7,FALSE))</f>
        <v>1</v>
      </c>
      <c r="H779" s="275">
        <f>IF(ISERROR(VLOOKUP(Salidas!$A779,Inventario!$A$2:$M$21,8,FALSE)),,VLOOKUP(Salidas!$A779,Inventario!$A$2:$M$21,8,FALSE))</f>
        <v>153</v>
      </c>
      <c r="I779" s="275">
        <f>IF(ISERROR(VLOOKUP(Salidas!$A779,Inventario!$A$2:$M$21,9,FALSE)),,VLOOKUP(Salidas!$A779,Inventario!$A$2:$M$21,9,FALSE))</f>
        <v>153</v>
      </c>
      <c r="J779" s="269">
        <v>44756</v>
      </c>
      <c r="K779" s="62" t="s">
        <v>208</v>
      </c>
      <c r="L779" s="270">
        <f>IF(ISERROR(VLOOKUP(Salidas!$K779,Entradas!$H$1:$I$412,2,FALSE)),"",VLOOKUP(Salidas!$K779,Entradas!$H$1:$I$412,2,FALSE))</f>
        <v>45169</v>
      </c>
      <c r="M779" s="63">
        <v>1</v>
      </c>
      <c r="N779" s="276" t="s">
        <v>1928</v>
      </c>
      <c r="O779" s="275">
        <f>IF(Salidas!$N779="Particular",VLOOKUP(Salidas!$A779,'PPTO Conservador'!$D$1:$L$26,8,0),IF(Salidas!$N779="Complementario",VLOOKUP(Salidas!$A779,'PPTO Conservador'!$D$1:$L$26,9,FALSE),))</f>
        <v>130000</v>
      </c>
      <c r="P779" s="275">
        <f>Salidas!$M779*Salidas!$I779</f>
        <v>153</v>
      </c>
      <c r="Q779" s="275">
        <f>Salidas!$M779*Salidas!$O779</f>
        <v>130000</v>
      </c>
      <c r="R779" s="276"/>
      <c r="S779" s="64"/>
      <c r="T779" s="64"/>
      <c r="U779" s="64"/>
      <c r="V779" s="64"/>
      <c r="W779" s="64"/>
      <c r="X779" s="64"/>
      <c r="Y779" s="64"/>
      <c r="Z779" s="64"/>
    </row>
    <row r="780" spans="1:26" ht="15.75" customHeight="1">
      <c r="A780" s="57" t="s">
        <v>81</v>
      </c>
      <c r="B780" s="58" t="str">
        <f>IF(ISERROR(VLOOKUP(Salidas!$A780,Inventario!$A$2:$M$21,2,FALSE)),"",VLOOKUP(Salidas!$A780,Inventario!$A$2:$M$21,2,FALSE))</f>
        <v>Stamaril</v>
      </c>
      <c r="C780" s="58" t="str">
        <f>IF(ISERROR(VLOOKUP(Salidas!$A780,Inventario!$A$2:$M$21,3,FALSE)),"",VLOOKUP(Salidas!$A780,Inventario!$A$2:$M$21,3,FALSE))</f>
        <v>Fiebre amarilla</v>
      </c>
      <c r="D780" s="59" t="str">
        <f>IF(ISERROR(VLOOKUP(Salidas!$A780,Inventario!$A$2:$M$21,4,FALSE)),"",VLOOKUP(Salidas!$A780,Inventario!$A$2:$M$21,4,FALSE))</f>
        <v>IPS FARALLONES</v>
      </c>
      <c r="E780" s="59" t="str">
        <f>IF(ISERROR(VLOOKUP(Salidas!$A780,Inventario!$A$2:$M$21,5,FALSE)),"",VLOOKUP(Salidas!$A780,Inventario!$A$2:$M$21,5,FALSE))</f>
        <v>Sanofi</v>
      </c>
      <c r="F780" s="60" t="str">
        <f>IF(ISERROR(VLOOKUP(Salidas!$A780,Inventario!$A$2:$M$21,6,FALSE)),"",VLOOKUP(Salidas!$A780,Inventario!$A$2:$M$21,6,FALSE))</f>
        <v>3000</v>
      </c>
      <c r="G780" s="274">
        <f>IF(ISERROR(VLOOKUP(Salidas!$A780,Inventario!$A$2:$M$21,7,FALSE)),,VLOOKUP(Salidas!$A780,Inventario!$A$2:$M$21,7,FALSE))</f>
        <v>1</v>
      </c>
      <c r="H780" s="275">
        <f>IF(ISERROR(VLOOKUP(Salidas!$A780,Inventario!$A$2:$M$21,8,FALSE)),,VLOOKUP(Salidas!$A780,Inventario!$A$2:$M$21,8,FALSE))</f>
        <v>59</v>
      </c>
      <c r="I780" s="275">
        <f>IF(ISERROR(VLOOKUP(Salidas!$A780,Inventario!$A$2:$M$21,9,FALSE)),,VLOOKUP(Salidas!$A780,Inventario!$A$2:$M$21,9,FALSE))</f>
        <v>59</v>
      </c>
      <c r="J780" s="269">
        <v>44756</v>
      </c>
      <c r="K780" s="62" t="s">
        <v>205</v>
      </c>
      <c r="L780" s="270">
        <f>IF(ISERROR(VLOOKUP(Salidas!$K780,Entradas!$H$1:$I$412,2,FALSE)),"",VLOOKUP(Salidas!$K780,Entradas!$H$1:$I$412,2,FALSE))</f>
        <v>45351</v>
      </c>
      <c r="M780" s="63">
        <v>1</v>
      </c>
      <c r="N780" s="276" t="s">
        <v>1928</v>
      </c>
      <c r="O780" s="275">
        <f>IF(Salidas!$N780="Particular",VLOOKUP(Salidas!$A780,'PPTO Conservador'!$D$1:$L$26,8,0),IF(Salidas!$N780="Complementario",VLOOKUP(Salidas!$A780,'PPTO Conservador'!$D$1:$L$26,9,FALSE),))</f>
        <v>100000</v>
      </c>
      <c r="P780" s="275">
        <f>Salidas!$M780*Salidas!$I780</f>
        <v>59</v>
      </c>
      <c r="Q780" s="275">
        <f>Salidas!$M780*Salidas!$O780</f>
        <v>100000</v>
      </c>
      <c r="R780" s="276"/>
      <c r="S780" s="64"/>
      <c r="T780" s="64"/>
      <c r="U780" s="64"/>
      <c r="V780" s="64"/>
      <c r="W780" s="64"/>
      <c r="X780" s="64"/>
      <c r="Y780" s="64"/>
      <c r="Z780" s="64"/>
    </row>
    <row r="781" spans="1:26" ht="15.75" customHeight="1">
      <c r="A781" s="57" t="s">
        <v>93</v>
      </c>
      <c r="B781" s="58" t="str">
        <f>IF(ISERROR(VLOOKUP(Salidas!$A781,Inventario!$A$2:$M$21,2,FALSE)),"",VLOOKUP(Salidas!$A781,Inventario!$A$2:$M$21,2,FALSE))</f>
        <v>Vaxigrip</v>
      </c>
      <c r="C781" s="58" t="str">
        <f>IF(ISERROR(VLOOKUP(Salidas!$A781,Inventario!$A$2:$M$21,3,FALSE)),"",VLOOKUP(Salidas!$A781,Inventario!$A$2:$M$21,3,FALSE))</f>
        <v>Influenza</v>
      </c>
      <c r="D781" s="59" t="str">
        <f>IF(ISERROR(VLOOKUP(Salidas!$A781,Inventario!$A$2:$M$21,4,FALSE)),"",VLOOKUP(Salidas!$A781,Inventario!$A$2:$M$21,4,FALSE))</f>
        <v>IPS FARALLONES</v>
      </c>
      <c r="E781" s="59" t="str">
        <f>IF(ISERROR(VLOOKUP(Salidas!$A781,Inventario!$A$2:$M$21,5,FALSE)),"",VLOOKUP(Salidas!$A781,Inventario!$A$2:$M$21,5,FALSE))</f>
        <v>Sanofi</v>
      </c>
      <c r="F781" s="60" t="str">
        <f>IF(ISERROR(VLOOKUP(Salidas!$A781,Inventario!$A$2:$M$21,6,FALSE)),"",VLOOKUP(Salidas!$A781,Inventario!$A$2:$M$21,6,FALSE))</f>
        <v>2603</v>
      </c>
      <c r="G781" s="274">
        <f>IF(ISERROR(VLOOKUP(Salidas!$A781,Inventario!$A$2:$M$21,7,FALSE)),,VLOOKUP(Salidas!$A781,Inventario!$A$2:$M$21,7,FALSE))</f>
        <v>1</v>
      </c>
      <c r="H781" s="275">
        <f>IF(ISERROR(VLOOKUP(Salidas!$A781,Inventario!$A$2:$M$21,8,FALSE)),,VLOOKUP(Salidas!$A781,Inventario!$A$2:$M$21,8,FALSE))</f>
        <v>31</v>
      </c>
      <c r="I781" s="275">
        <f>IF(ISERROR(VLOOKUP(Salidas!$A781,Inventario!$A$2:$M$21,9,FALSE)),,VLOOKUP(Salidas!$A781,Inventario!$A$2:$M$21,9,FALSE))</f>
        <v>31</v>
      </c>
      <c r="J781" s="269">
        <v>44756</v>
      </c>
      <c r="K781" s="62" t="s">
        <v>210</v>
      </c>
      <c r="L781" s="270">
        <f>IF(ISERROR(VLOOKUP(Salidas!$K781,Entradas!$H$1:$I$412,2,FALSE)),"",VLOOKUP(Salidas!$K781,Entradas!$H$1:$I$412,2,FALSE))</f>
        <v>44957</v>
      </c>
      <c r="M781" s="63">
        <v>1</v>
      </c>
      <c r="N781" s="276" t="s">
        <v>1928</v>
      </c>
      <c r="O781" s="275">
        <f>IF(Salidas!$N781="Particular",VLOOKUP(Salidas!$A781,'PPTO Conservador'!$D$1:$L$26,8,0),IF(Salidas!$N781="Complementario",VLOOKUP(Salidas!$A781,'PPTO Conservador'!$D$1:$L$26,9,FALSE),))</f>
        <v>60000</v>
      </c>
      <c r="P781" s="275">
        <f>Salidas!$M781*Salidas!$I781</f>
        <v>31</v>
      </c>
      <c r="Q781" s="275">
        <f>Salidas!$M781*Salidas!$O781</f>
        <v>60000</v>
      </c>
      <c r="R781" s="276"/>
      <c r="S781" s="64"/>
      <c r="T781" s="64"/>
      <c r="U781" s="64"/>
      <c r="V781" s="64"/>
      <c r="W781" s="64"/>
      <c r="X781" s="64"/>
      <c r="Y781" s="64"/>
      <c r="Z781" s="64"/>
    </row>
    <row r="782" spans="1:26" ht="15.75" customHeight="1">
      <c r="A782" s="57" t="s">
        <v>93</v>
      </c>
      <c r="B782" s="58" t="str">
        <f>IF(ISERROR(VLOOKUP(Salidas!$A782,Inventario!$A$2:$M$21,2,FALSE)),"",VLOOKUP(Salidas!$A782,Inventario!$A$2:$M$21,2,FALSE))</f>
        <v>Vaxigrip</v>
      </c>
      <c r="C782" s="58" t="str">
        <f>IF(ISERROR(VLOOKUP(Salidas!$A782,Inventario!$A$2:$M$21,3,FALSE)),"",VLOOKUP(Salidas!$A782,Inventario!$A$2:$M$21,3,FALSE))</f>
        <v>Influenza</v>
      </c>
      <c r="D782" s="59" t="str">
        <f>IF(ISERROR(VLOOKUP(Salidas!$A782,Inventario!$A$2:$M$21,4,FALSE)),"",VLOOKUP(Salidas!$A782,Inventario!$A$2:$M$21,4,FALSE))</f>
        <v>IPS FARALLONES</v>
      </c>
      <c r="E782" s="59" t="str">
        <f>IF(ISERROR(VLOOKUP(Salidas!$A782,Inventario!$A$2:$M$21,5,FALSE)),"",VLOOKUP(Salidas!$A782,Inventario!$A$2:$M$21,5,FALSE))</f>
        <v>Sanofi</v>
      </c>
      <c r="F782" s="60" t="str">
        <f>IF(ISERROR(VLOOKUP(Salidas!$A782,Inventario!$A$2:$M$21,6,FALSE)),"",VLOOKUP(Salidas!$A782,Inventario!$A$2:$M$21,6,FALSE))</f>
        <v>2603</v>
      </c>
      <c r="G782" s="274">
        <f>IF(ISERROR(VLOOKUP(Salidas!$A782,Inventario!$A$2:$M$21,7,FALSE)),,VLOOKUP(Salidas!$A782,Inventario!$A$2:$M$21,7,FALSE))</f>
        <v>1</v>
      </c>
      <c r="H782" s="275">
        <f>IF(ISERROR(VLOOKUP(Salidas!$A782,Inventario!$A$2:$M$21,8,FALSE)),,VLOOKUP(Salidas!$A782,Inventario!$A$2:$M$21,8,FALSE))</f>
        <v>31</v>
      </c>
      <c r="I782" s="275">
        <f>IF(ISERROR(VLOOKUP(Salidas!$A782,Inventario!$A$2:$M$21,9,FALSE)),,VLOOKUP(Salidas!$A782,Inventario!$A$2:$M$21,9,FALSE))</f>
        <v>31</v>
      </c>
      <c r="J782" s="269">
        <v>44756</v>
      </c>
      <c r="K782" s="62" t="s">
        <v>210</v>
      </c>
      <c r="L782" s="270">
        <f>IF(ISERROR(VLOOKUP(Salidas!$K782,Entradas!$H$1:$I$412,2,FALSE)),"",VLOOKUP(Salidas!$K782,Entradas!$H$1:$I$412,2,FALSE))</f>
        <v>44957</v>
      </c>
      <c r="M782" s="63">
        <v>1</v>
      </c>
      <c r="N782" s="276" t="s">
        <v>1928</v>
      </c>
      <c r="O782" s="275">
        <f>IF(Salidas!$N782="Particular",VLOOKUP(Salidas!$A782,'PPTO Conservador'!$D$1:$L$26,8,0),IF(Salidas!$N782="Complementario",VLOOKUP(Salidas!$A782,'PPTO Conservador'!$D$1:$L$26,9,FALSE),))</f>
        <v>60000</v>
      </c>
      <c r="P782" s="275">
        <f>Salidas!$M782*Salidas!$I782</f>
        <v>31</v>
      </c>
      <c r="Q782" s="275">
        <f>Salidas!$M782*Salidas!$O782</f>
        <v>60000</v>
      </c>
      <c r="R782" s="276"/>
      <c r="S782" s="64"/>
      <c r="T782" s="64"/>
      <c r="U782" s="64"/>
      <c r="V782" s="64"/>
      <c r="W782" s="64"/>
      <c r="X782" s="64"/>
      <c r="Y782" s="64"/>
      <c r="Z782" s="64"/>
    </row>
    <row r="783" spans="1:26" ht="15.75" customHeight="1">
      <c r="A783" s="57" t="s">
        <v>77</v>
      </c>
      <c r="B783" s="58" t="str">
        <f>IF(ISERROR(VLOOKUP(Salidas!$A783,Inventario!$A$2:$M$21,2,FALSE)),"",VLOOKUP(Salidas!$A783,Inventario!$A$2:$M$21,2,FALSE))</f>
        <v>Hexaxim</v>
      </c>
      <c r="C783" s="58" t="str">
        <f>IF(ISERROR(VLOOKUP(Salidas!$A783,Inventario!$A$2:$M$21,3,FALSE)),"",VLOOKUP(Salidas!$A783,Inventario!$A$2:$M$21,3,FALSE))</f>
        <v>DPAT + VPI + HIB + HB</v>
      </c>
      <c r="D783" s="59" t="str">
        <f>IF(ISERROR(VLOOKUP(Salidas!$A783,Inventario!$A$2:$M$21,4,FALSE)),"",VLOOKUP(Salidas!$A783,Inventario!$A$2:$M$21,4,FALSE))</f>
        <v>IPS FARALLONES</v>
      </c>
      <c r="E783" s="59" t="str">
        <f>IF(ISERROR(VLOOKUP(Salidas!$A783,Inventario!$A$2:$M$21,5,FALSE)),"",VLOOKUP(Salidas!$A783,Inventario!$A$2:$M$21,5,FALSE))</f>
        <v>Sanofi</v>
      </c>
      <c r="F783" s="60" t="str">
        <f>IF(ISERROR(VLOOKUP(Salidas!$A783,Inventario!$A$2:$M$21,6,FALSE)),"",VLOOKUP(Salidas!$A783,Inventario!$A$2:$M$21,6,FALSE))</f>
        <v>3800</v>
      </c>
      <c r="G783" s="274">
        <f>IF(ISERROR(VLOOKUP(Salidas!$A783,Inventario!$A$2:$M$21,7,FALSE)),,VLOOKUP(Salidas!$A783,Inventario!$A$2:$M$21,7,FALSE))</f>
        <v>1</v>
      </c>
      <c r="H783" s="275">
        <f>IF(ISERROR(VLOOKUP(Salidas!$A783,Inventario!$A$2:$M$21,8,FALSE)),,VLOOKUP(Salidas!$A783,Inventario!$A$2:$M$21,8,FALSE))</f>
        <v>127</v>
      </c>
      <c r="I783" s="275">
        <f>IF(ISERROR(VLOOKUP(Salidas!$A783,Inventario!$A$2:$M$21,9,FALSE)),,VLOOKUP(Salidas!$A783,Inventario!$A$2:$M$21,9,FALSE))</f>
        <v>127</v>
      </c>
      <c r="J783" s="269">
        <v>44757</v>
      </c>
      <c r="K783" s="62" t="s">
        <v>212</v>
      </c>
      <c r="L783" s="270">
        <f>IF(ISERROR(VLOOKUP(Salidas!$K783,Entradas!$H$1:$I$412,2,FALSE)),"",VLOOKUP(Salidas!$K783,Entradas!$H$1:$I$412,2,FALSE))</f>
        <v>45382</v>
      </c>
      <c r="M783" s="63">
        <v>1</v>
      </c>
      <c r="N783" s="276" t="s">
        <v>375</v>
      </c>
      <c r="O783" s="275">
        <f>IF(Salidas!$N783="Particular",VLOOKUP(Salidas!$A783,'PPTO Conservador'!$D$1:$L$26,8,0),IF(Salidas!$N783="Complementario",VLOOKUP(Salidas!$A783,'PPTO Conservador'!$D$1:$L$26,9,FALSE),))</f>
        <v>220000</v>
      </c>
      <c r="P783" s="275">
        <f>Salidas!$M783*Salidas!$I783</f>
        <v>127</v>
      </c>
      <c r="Q783" s="275">
        <f>Salidas!$M783*Salidas!$O783</f>
        <v>220000</v>
      </c>
      <c r="R783" s="276"/>
      <c r="S783" s="64"/>
      <c r="T783" s="64"/>
      <c r="U783" s="64"/>
      <c r="V783" s="64"/>
      <c r="W783" s="64"/>
      <c r="X783" s="64"/>
      <c r="Y783" s="64"/>
      <c r="Z783" s="64"/>
    </row>
    <row r="784" spans="1:26" ht="15.75" customHeight="1">
      <c r="A784" s="57" t="s">
        <v>54</v>
      </c>
      <c r="B784" s="58" t="str">
        <f>IF(ISERROR(VLOOKUP(Salidas!$A784,Inventario!$A$2:$M$21,2,FALSE)),"",VLOOKUP(Salidas!$A784,Inventario!$A$2:$M$21,2,FALSE))</f>
        <v>Prevenar</v>
      </c>
      <c r="C784" s="58" t="str">
        <f>IF(ISERROR(VLOOKUP(Salidas!$A784,Inventario!$A$2:$M$21,3,FALSE)),"",VLOOKUP(Salidas!$A784,Inventario!$A$2:$M$21,3,FALSE))</f>
        <v>Neumococo 13V</v>
      </c>
      <c r="D784" s="59" t="str">
        <f>IF(ISERROR(VLOOKUP(Salidas!$A784,Inventario!$A$2:$M$21,4,FALSE)),"",VLOOKUP(Salidas!$A784,Inventario!$A$2:$M$21,4,FALSE))</f>
        <v>Cobo Medical</v>
      </c>
      <c r="E784" s="59" t="str">
        <f>IF(ISERROR(VLOOKUP(Salidas!$A784,Inventario!$A$2:$M$21,5,FALSE)),"",VLOOKUP(Salidas!$A784,Inventario!$A$2:$M$21,5,FALSE))</f>
        <v>Pfizer</v>
      </c>
      <c r="F784" s="60" t="str">
        <f>IF(ISERROR(VLOOKUP(Salidas!$A784,Inventario!$A$2:$M$21,6,FALSE)),"",VLOOKUP(Salidas!$A784,Inventario!$A$2:$M$21,6,FALSE))</f>
        <v>2156</v>
      </c>
      <c r="G784" s="274">
        <f>IF(ISERROR(VLOOKUP(Salidas!$A784,Inventario!$A$2:$M$21,7,FALSE)),,VLOOKUP(Salidas!$A784,Inventario!$A$2:$M$21,7,FALSE))</f>
        <v>1</v>
      </c>
      <c r="H784" s="275">
        <f>IF(ISERROR(VLOOKUP(Salidas!$A784,Inventario!$A$2:$M$21,8,FALSE)),,VLOOKUP(Salidas!$A784,Inventario!$A$2:$M$21,8,FALSE))</f>
        <v>257</v>
      </c>
      <c r="I784" s="275">
        <f>IF(ISERROR(VLOOKUP(Salidas!$A784,Inventario!$A$2:$M$21,9,FALSE)),,VLOOKUP(Salidas!$A784,Inventario!$A$2:$M$21,9,FALSE))</f>
        <v>257</v>
      </c>
      <c r="J784" s="269">
        <v>44757</v>
      </c>
      <c r="K784" s="62" t="s">
        <v>192</v>
      </c>
      <c r="L784" s="270">
        <f>IF(ISERROR(VLOOKUP(Salidas!$K784,Entradas!$H$1:$I$412,2,FALSE)),"",VLOOKUP(Salidas!$K784,Entradas!$H$1:$I$412,2,FALSE))</f>
        <v>45199</v>
      </c>
      <c r="M784" s="63">
        <v>1</v>
      </c>
      <c r="N784" s="276" t="s">
        <v>375</v>
      </c>
      <c r="O784" s="275">
        <f>IF(Salidas!$N784="Particular",VLOOKUP(Salidas!$A784,'PPTO Conservador'!$D$1:$L$26,8,0),IF(Salidas!$N784="Complementario",VLOOKUP(Salidas!$A784,'PPTO Conservador'!$D$1:$L$26,9,FALSE),))</f>
        <v>235000</v>
      </c>
      <c r="P784" s="275">
        <f>Salidas!$M784*Salidas!$I784</f>
        <v>257</v>
      </c>
      <c r="Q784" s="275">
        <f>Salidas!$M784*Salidas!$O784</f>
        <v>235000</v>
      </c>
      <c r="R784" s="276"/>
      <c r="S784" s="64"/>
      <c r="T784" s="64"/>
      <c r="U784" s="64"/>
      <c r="V784" s="64"/>
      <c r="W784" s="64"/>
      <c r="X784" s="64"/>
      <c r="Y784" s="64"/>
      <c r="Z784" s="64"/>
    </row>
    <row r="785" spans="1:26" ht="15.75" customHeight="1">
      <c r="A785" s="57" t="s">
        <v>96</v>
      </c>
      <c r="B785" s="58" t="str">
        <f>IF(ISERROR(VLOOKUP(Salidas!$A785,Inventario!$A$2:$M$21,2,FALSE)),"",VLOOKUP(Salidas!$A785,Inventario!$A$2:$M$21,2,FALSE))</f>
        <v>Rotateq</v>
      </c>
      <c r="C785" s="58" t="str">
        <f>IF(ISERROR(VLOOKUP(Salidas!$A785,Inventario!$A$2:$M$21,3,FALSE)),"",VLOOKUP(Salidas!$A785,Inventario!$A$2:$M$21,3,FALSE))</f>
        <v>Rotavirus Vivo Atenuado</v>
      </c>
      <c r="D785" s="59" t="str">
        <f>IF(ISERROR(VLOOKUP(Salidas!$A785,Inventario!$A$2:$M$21,4,FALSE)),"",VLOOKUP(Salidas!$A785,Inventario!$A$2:$M$21,4,FALSE))</f>
        <v>IPS FARALLONES</v>
      </c>
      <c r="E785" s="59" t="str">
        <f>IF(ISERROR(VLOOKUP(Salidas!$A785,Inventario!$A$2:$M$21,5,FALSE)),"",VLOOKUP(Salidas!$A785,Inventario!$A$2:$M$21,5,FALSE))</f>
        <v>Merck</v>
      </c>
      <c r="F785" s="60" t="str">
        <f>IF(ISERROR(VLOOKUP(Salidas!$A785,Inventario!$A$2:$M$21,6,FALSE)),"",VLOOKUP(Salidas!$A785,Inventario!$A$2:$M$21,6,FALSE))</f>
        <v>1800</v>
      </c>
      <c r="G785" s="274">
        <f>IF(ISERROR(VLOOKUP(Salidas!$A785,Inventario!$A$2:$M$21,7,FALSE)),,VLOOKUP(Salidas!$A785,Inventario!$A$2:$M$21,7,FALSE))</f>
        <v>1</v>
      </c>
      <c r="H785" s="275">
        <f>IF(ISERROR(VLOOKUP(Salidas!$A785,Inventario!$A$2:$M$21,8,FALSE)),,VLOOKUP(Salidas!$A785,Inventario!$A$2:$M$21,8,FALSE))</f>
        <v>109</v>
      </c>
      <c r="I785" s="275">
        <f>IF(ISERROR(VLOOKUP(Salidas!$A785,Inventario!$A$2:$M$21,9,FALSE)),,VLOOKUP(Salidas!$A785,Inventario!$A$2:$M$21,9,FALSE))</f>
        <v>109</v>
      </c>
      <c r="J785" s="269">
        <v>44757</v>
      </c>
      <c r="K785" s="62" t="s">
        <v>194</v>
      </c>
      <c r="L785" s="270">
        <f>IF(ISERROR(VLOOKUP(Salidas!$K785,Entradas!$H$1:$I$412,2,FALSE)),"",VLOOKUP(Salidas!$K785,Entradas!$H$1:$I$412,2,FALSE))</f>
        <v>45060</v>
      </c>
      <c r="M785" s="63">
        <v>1</v>
      </c>
      <c r="N785" s="276" t="s">
        <v>375</v>
      </c>
      <c r="O785" s="275">
        <f>IF(Salidas!$N785="Particular",VLOOKUP(Salidas!$A785,'PPTO Conservador'!$D$1:$L$26,8,0),IF(Salidas!$N785="Complementario",VLOOKUP(Salidas!$A785,'PPTO Conservador'!$D$1:$L$26,9,FALSE),))</f>
        <v>210000</v>
      </c>
      <c r="P785" s="275">
        <f>Salidas!$M785*Salidas!$I785</f>
        <v>109</v>
      </c>
      <c r="Q785" s="275">
        <f>Salidas!$M785*Salidas!$O785</f>
        <v>210000</v>
      </c>
      <c r="R785" s="276"/>
      <c r="S785" s="64"/>
      <c r="T785" s="64"/>
      <c r="U785" s="64"/>
      <c r="V785" s="64"/>
      <c r="W785" s="64"/>
      <c r="X785" s="64"/>
      <c r="Y785" s="64"/>
      <c r="Z785" s="64"/>
    </row>
    <row r="786" spans="1:26" ht="15.75" customHeight="1">
      <c r="A786" s="57" t="s">
        <v>93</v>
      </c>
      <c r="B786" s="58" t="str">
        <f>IF(ISERROR(VLOOKUP(Salidas!$A786,Inventario!$A$2:$M$21,2,FALSE)),"",VLOOKUP(Salidas!$A786,Inventario!$A$2:$M$21,2,FALSE))</f>
        <v>Vaxigrip</v>
      </c>
      <c r="C786" s="58" t="str">
        <f>IF(ISERROR(VLOOKUP(Salidas!$A786,Inventario!$A$2:$M$21,3,FALSE)),"",VLOOKUP(Salidas!$A786,Inventario!$A$2:$M$21,3,FALSE))</f>
        <v>Influenza</v>
      </c>
      <c r="D786" s="59" t="str">
        <f>IF(ISERROR(VLOOKUP(Salidas!$A786,Inventario!$A$2:$M$21,4,FALSE)),"",VLOOKUP(Salidas!$A786,Inventario!$A$2:$M$21,4,FALSE))</f>
        <v>IPS FARALLONES</v>
      </c>
      <c r="E786" s="59" t="str">
        <f>IF(ISERROR(VLOOKUP(Salidas!$A786,Inventario!$A$2:$M$21,5,FALSE)),"",VLOOKUP(Salidas!$A786,Inventario!$A$2:$M$21,5,FALSE))</f>
        <v>Sanofi</v>
      </c>
      <c r="F786" s="60" t="str">
        <f>IF(ISERROR(VLOOKUP(Salidas!$A786,Inventario!$A$2:$M$21,6,FALSE)),"",VLOOKUP(Salidas!$A786,Inventario!$A$2:$M$21,6,FALSE))</f>
        <v>2603</v>
      </c>
      <c r="G786" s="274">
        <f>IF(ISERROR(VLOOKUP(Salidas!$A786,Inventario!$A$2:$M$21,7,FALSE)),,VLOOKUP(Salidas!$A786,Inventario!$A$2:$M$21,7,FALSE))</f>
        <v>1</v>
      </c>
      <c r="H786" s="275">
        <f>IF(ISERROR(VLOOKUP(Salidas!$A786,Inventario!$A$2:$M$21,8,FALSE)),,VLOOKUP(Salidas!$A786,Inventario!$A$2:$M$21,8,FALSE))</f>
        <v>31</v>
      </c>
      <c r="I786" s="275">
        <f>IF(ISERROR(VLOOKUP(Salidas!$A786,Inventario!$A$2:$M$21,9,FALSE)),,VLOOKUP(Salidas!$A786,Inventario!$A$2:$M$21,9,FALSE))</f>
        <v>31</v>
      </c>
      <c r="J786" s="269">
        <v>44757</v>
      </c>
      <c r="K786" s="62" t="s">
        <v>210</v>
      </c>
      <c r="L786" s="270">
        <f>IF(ISERROR(VLOOKUP(Salidas!$K786,Entradas!$H$1:$I$412,2,FALSE)),"",VLOOKUP(Salidas!$K786,Entradas!$H$1:$I$412,2,FALSE))</f>
        <v>44957</v>
      </c>
      <c r="M786" s="63">
        <v>1</v>
      </c>
      <c r="N786" s="276" t="s">
        <v>375</v>
      </c>
      <c r="O786" s="275">
        <f>IF(Salidas!$N786="Particular",VLOOKUP(Salidas!$A786,'PPTO Conservador'!$D$1:$L$26,8,0),IF(Salidas!$N786="Complementario",VLOOKUP(Salidas!$A786,'PPTO Conservador'!$D$1:$L$26,9,FALSE),))</f>
        <v>65000</v>
      </c>
      <c r="P786" s="275">
        <f>Salidas!$M786*Salidas!$I786</f>
        <v>31</v>
      </c>
      <c r="Q786" s="275">
        <f>Salidas!$M786*Salidas!$O786</f>
        <v>65000</v>
      </c>
      <c r="R786" s="276"/>
      <c r="S786" s="64"/>
      <c r="T786" s="64"/>
      <c r="U786" s="64"/>
      <c r="V786" s="64"/>
      <c r="W786" s="64"/>
      <c r="X786" s="64"/>
      <c r="Y786" s="64"/>
      <c r="Z786" s="64"/>
    </row>
    <row r="787" spans="1:26" ht="15.75" customHeight="1">
      <c r="A787" s="57" t="s">
        <v>93</v>
      </c>
      <c r="B787" s="58" t="str">
        <f>IF(ISERROR(VLOOKUP(Salidas!$A787,Inventario!$A$2:$M$21,2,FALSE)),"",VLOOKUP(Salidas!$A787,Inventario!$A$2:$M$21,2,FALSE))</f>
        <v>Vaxigrip</v>
      </c>
      <c r="C787" s="58" t="str">
        <f>IF(ISERROR(VLOOKUP(Salidas!$A787,Inventario!$A$2:$M$21,3,FALSE)),"",VLOOKUP(Salidas!$A787,Inventario!$A$2:$M$21,3,FALSE))</f>
        <v>Influenza</v>
      </c>
      <c r="D787" s="59" t="str">
        <f>IF(ISERROR(VLOOKUP(Salidas!$A787,Inventario!$A$2:$M$21,4,FALSE)),"",VLOOKUP(Salidas!$A787,Inventario!$A$2:$M$21,4,FALSE))</f>
        <v>IPS FARALLONES</v>
      </c>
      <c r="E787" s="59" t="str">
        <f>IF(ISERROR(VLOOKUP(Salidas!$A787,Inventario!$A$2:$M$21,5,FALSE)),"",VLOOKUP(Salidas!$A787,Inventario!$A$2:$M$21,5,FALSE))</f>
        <v>Sanofi</v>
      </c>
      <c r="F787" s="60" t="str">
        <f>IF(ISERROR(VLOOKUP(Salidas!$A787,Inventario!$A$2:$M$21,6,FALSE)),"",VLOOKUP(Salidas!$A787,Inventario!$A$2:$M$21,6,FALSE))</f>
        <v>2603</v>
      </c>
      <c r="G787" s="274">
        <f>IF(ISERROR(VLOOKUP(Salidas!$A787,Inventario!$A$2:$M$21,7,FALSE)),,VLOOKUP(Salidas!$A787,Inventario!$A$2:$M$21,7,FALSE))</f>
        <v>1</v>
      </c>
      <c r="H787" s="275">
        <f>IF(ISERROR(VLOOKUP(Salidas!$A787,Inventario!$A$2:$M$21,8,FALSE)),,VLOOKUP(Salidas!$A787,Inventario!$A$2:$M$21,8,FALSE))</f>
        <v>31</v>
      </c>
      <c r="I787" s="275">
        <f>IF(ISERROR(VLOOKUP(Salidas!$A787,Inventario!$A$2:$M$21,9,FALSE)),,VLOOKUP(Salidas!$A787,Inventario!$A$2:$M$21,9,FALSE))</f>
        <v>31</v>
      </c>
      <c r="J787" s="269">
        <v>44757</v>
      </c>
      <c r="K787" s="62" t="s">
        <v>210</v>
      </c>
      <c r="L787" s="270">
        <f>IF(ISERROR(VLOOKUP(Salidas!$K787,Entradas!$H$1:$I$412,2,FALSE)),"",VLOOKUP(Salidas!$K787,Entradas!$H$1:$I$412,2,FALSE))</f>
        <v>44957</v>
      </c>
      <c r="M787" s="63">
        <v>1</v>
      </c>
      <c r="N787" s="276" t="s">
        <v>375</v>
      </c>
      <c r="O787" s="275">
        <f>IF(Salidas!$N787="Particular",VLOOKUP(Salidas!$A787,'PPTO Conservador'!$D$1:$L$26,8,0),IF(Salidas!$N787="Complementario",VLOOKUP(Salidas!$A787,'PPTO Conservador'!$D$1:$L$26,9,FALSE),))</f>
        <v>65000</v>
      </c>
      <c r="P787" s="275">
        <f>Salidas!$M787*Salidas!$I787</f>
        <v>31</v>
      </c>
      <c r="Q787" s="275">
        <f>Salidas!$M787*Salidas!$O787</f>
        <v>65000</v>
      </c>
      <c r="R787" s="276"/>
      <c r="S787" s="64"/>
      <c r="T787" s="64"/>
      <c r="U787" s="64"/>
      <c r="V787" s="64"/>
      <c r="W787" s="64"/>
      <c r="X787" s="64"/>
      <c r="Y787" s="64"/>
      <c r="Z787" s="64"/>
    </row>
    <row r="788" spans="1:26" ht="15.75" customHeight="1">
      <c r="A788" s="57" t="s">
        <v>93</v>
      </c>
      <c r="B788" s="58" t="str">
        <f>IF(ISERROR(VLOOKUP(Salidas!$A788,Inventario!$A$2:$M$21,2,FALSE)),"",VLOOKUP(Salidas!$A788,Inventario!$A$2:$M$21,2,FALSE))</f>
        <v>Vaxigrip</v>
      </c>
      <c r="C788" s="58" t="str">
        <f>IF(ISERROR(VLOOKUP(Salidas!$A788,Inventario!$A$2:$M$21,3,FALSE)),"",VLOOKUP(Salidas!$A788,Inventario!$A$2:$M$21,3,FALSE))</f>
        <v>Influenza</v>
      </c>
      <c r="D788" s="59" t="str">
        <f>IF(ISERROR(VLOOKUP(Salidas!$A788,Inventario!$A$2:$M$21,4,FALSE)),"",VLOOKUP(Salidas!$A788,Inventario!$A$2:$M$21,4,FALSE))</f>
        <v>IPS FARALLONES</v>
      </c>
      <c r="E788" s="59" t="str">
        <f>IF(ISERROR(VLOOKUP(Salidas!$A788,Inventario!$A$2:$M$21,5,FALSE)),"",VLOOKUP(Salidas!$A788,Inventario!$A$2:$M$21,5,FALSE))</f>
        <v>Sanofi</v>
      </c>
      <c r="F788" s="60" t="str">
        <f>IF(ISERROR(VLOOKUP(Salidas!$A788,Inventario!$A$2:$M$21,6,FALSE)),"",VLOOKUP(Salidas!$A788,Inventario!$A$2:$M$21,6,FALSE))</f>
        <v>2603</v>
      </c>
      <c r="G788" s="274">
        <f>IF(ISERROR(VLOOKUP(Salidas!$A788,Inventario!$A$2:$M$21,7,FALSE)),,VLOOKUP(Salidas!$A788,Inventario!$A$2:$M$21,7,FALSE))</f>
        <v>1</v>
      </c>
      <c r="H788" s="275">
        <f>IF(ISERROR(VLOOKUP(Salidas!$A788,Inventario!$A$2:$M$21,8,FALSE)),,VLOOKUP(Salidas!$A788,Inventario!$A$2:$M$21,8,FALSE))</f>
        <v>31</v>
      </c>
      <c r="I788" s="275">
        <f>IF(ISERROR(VLOOKUP(Salidas!$A788,Inventario!$A$2:$M$21,9,FALSE)),,VLOOKUP(Salidas!$A788,Inventario!$A$2:$M$21,9,FALSE))</f>
        <v>31</v>
      </c>
      <c r="J788" s="269">
        <v>44758</v>
      </c>
      <c r="K788" s="62" t="s">
        <v>210</v>
      </c>
      <c r="L788" s="270">
        <f>IF(ISERROR(VLOOKUP(Salidas!$K788,Entradas!$H$1:$I$412,2,FALSE)),"",VLOOKUP(Salidas!$K788,Entradas!$H$1:$I$412,2,FALSE))</f>
        <v>44957</v>
      </c>
      <c r="M788" s="63">
        <v>1</v>
      </c>
      <c r="N788" s="276" t="s">
        <v>375</v>
      </c>
      <c r="O788" s="275">
        <f>IF(Salidas!$N788="Particular",VLOOKUP(Salidas!$A788,'PPTO Conservador'!$D$1:$L$26,8,0),IF(Salidas!$N788="Complementario",VLOOKUP(Salidas!$A788,'PPTO Conservador'!$D$1:$L$26,9,FALSE),))</f>
        <v>65000</v>
      </c>
      <c r="P788" s="275">
        <f>Salidas!$M788*Salidas!$I788</f>
        <v>31</v>
      </c>
      <c r="Q788" s="275">
        <f>Salidas!$M788*Salidas!$O788</f>
        <v>65000</v>
      </c>
      <c r="R788" s="276"/>
      <c r="S788" s="64"/>
      <c r="T788" s="64"/>
      <c r="U788" s="64"/>
      <c r="V788" s="64"/>
      <c r="W788" s="64"/>
      <c r="X788" s="64"/>
      <c r="Y788" s="64"/>
      <c r="Z788" s="64"/>
    </row>
    <row r="789" spans="1:26" ht="15.75" customHeight="1">
      <c r="A789" s="57" t="s">
        <v>93</v>
      </c>
      <c r="B789" s="58" t="str">
        <f>IF(ISERROR(VLOOKUP(Salidas!$A789,Inventario!$A$2:$M$21,2,FALSE)),"",VLOOKUP(Salidas!$A789,Inventario!$A$2:$M$21,2,FALSE))</f>
        <v>Vaxigrip</v>
      </c>
      <c r="C789" s="58" t="str">
        <f>IF(ISERROR(VLOOKUP(Salidas!$A789,Inventario!$A$2:$M$21,3,FALSE)),"",VLOOKUP(Salidas!$A789,Inventario!$A$2:$M$21,3,FALSE))</f>
        <v>Influenza</v>
      </c>
      <c r="D789" s="59" t="str">
        <f>IF(ISERROR(VLOOKUP(Salidas!$A789,Inventario!$A$2:$M$21,4,FALSE)),"",VLOOKUP(Salidas!$A789,Inventario!$A$2:$M$21,4,FALSE))</f>
        <v>IPS FARALLONES</v>
      </c>
      <c r="E789" s="59" t="str">
        <f>IF(ISERROR(VLOOKUP(Salidas!$A789,Inventario!$A$2:$M$21,5,FALSE)),"",VLOOKUP(Salidas!$A789,Inventario!$A$2:$M$21,5,FALSE))</f>
        <v>Sanofi</v>
      </c>
      <c r="F789" s="60" t="str">
        <f>IF(ISERROR(VLOOKUP(Salidas!$A789,Inventario!$A$2:$M$21,6,FALSE)),"",VLOOKUP(Salidas!$A789,Inventario!$A$2:$M$21,6,FALSE))</f>
        <v>2603</v>
      </c>
      <c r="G789" s="274">
        <f>IF(ISERROR(VLOOKUP(Salidas!$A789,Inventario!$A$2:$M$21,7,FALSE)),,VLOOKUP(Salidas!$A789,Inventario!$A$2:$M$21,7,FALSE))</f>
        <v>1</v>
      </c>
      <c r="H789" s="275">
        <f>IF(ISERROR(VLOOKUP(Salidas!$A789,Inventario!$A$2:$M$21,8,FALSE)),,VLOOKUP(Salidas!$A789,Inventario!$A$2:$M$21,8,FALSE))</f>
        <v>31</v>
      </c>
      <c r="I789" s="275">
        <f>IF(ISERROR(VLOOKUP(Salidas!$A789,Inventario!$A$2:$M$21,9,FALSE)),,VLOOKUP(Salidas!$A789,Inventario!$A$2:$M$21,9,FALSE))</f>
        <v>31</v>
      </c>
      <c r="J789" s="269">
        <v>44758</v>
      </c>
      <c r="K789" s="62" t="s">
        <v>210</v>
      </c>
      <c r="L789" s="270">
        <f>IF(ISERROR(VLOOKUP(Salidas!$K789,Entradas!$H$1:$I$412,2,FALSE)),"",VLOOKUP(Salidas!$K789,Entradas!$H$1:$I$412,2,FALSE))</f>
        <v>44957</v>
      </c>
      <c r="M789" s="63">
        <v>1</v>
      </c>
      <c r="N789" s="276" t="s">
        <v>375</v>
      </c>
      <c r="O789" s="275">
        <f>IF(Salidas!$N789="Particular",VLOOKUP(Salidas!$A789,'PPTO Conservador'!$D$1:$L$26,8,0),IF(Salidas!$N789="Complementario",VLOOKUP(Salidas!$A789,'PPTO Conservador'!$D$1:$L$26,9,FALSE),))</f>
        <v>65000</v>
      </c>
      <c r="P789" s="275">
        <f>Salidas!$M789*Salidas!$I789</f>
        <v>31</v>
      </c>
      <c r="Q789" s="275">
        <f>Salidas!$M789*Salidas!$O789</f>
        <v>65000</v>
      </c>
      <c r="R789" s="276"/>
      <c r="S789" s="64"/>
      <c r="T789" s="64"/>
      <c r="U789" s="64"/>
      <c r="V789" s="64"/>
      <c r="W789" s="64"/>
      <c r="X789" s="64"/>
      <c r="Y789" s="64"/>
      <c r="Z789" s="64"/>
    </row>
    <row r="790" spans="1:26" ht="15.75" customHeight="1">
      <c r="A790" s="57" t="s">
        <v>93</v>
      </c>
      <c r="B790" s="58" t="str">
        <f>IF(ISERROR(VLOOKUP(Salidas!$A790,Inventario!$A$2:$M$21,2,FALSE)),"",VLOOKUP(Salidas!$A790,Inventario!$A$2:$M$21,2,FALSE))</f>
        <v>Vaxigrip</v>
      </c>
      <c r="C790" s="58" t="str">
        <f>IF(ISERROR(VLOOKUP(Salidas!$A790,Inventario!$A$2:$M$21,3,FALSE)),"",VLOOKUP(Salidas!$A790,Inventario!$A$2:$M$21,3,FALSE))</f>
        <v>Influenza</v>
      </c>
      <c r="D790" s="59" t="str">
        <f>IF(ISERROR(VLOOKUP(Salidas!$A790,Inventario!$A$2:$M$21,4,FALSE)),"",VLOOKUP(Salidas!$A790,Inventario!$A$2:$M$21,4,FALSE))</f>
        <v>IPS FARALLONES</v>
      </c>
      <c r="E790" s="59" t="str">
        <f>IF(ISERROR(VLOOKUP(Salidas!$A790,Inventario!$A$2:$M$21,5,FALSE)),"",VLOOKUP(Salidas!$A790,Inventario!$A$2:$M$21,5,FALSE))</f>
        <v>Sanofi</v>
      </c>
      <c r="F790" s="60" t="str">
        <f>IF(ISERROR(VLOOKUP(Salidas!$A790,Inventario!$A$2:$M$21,6,FALSE)),"",VLOOKUP(Salidas!$A790,Inventario!$A$2:$M$21,6,FALSE))</f>
        <v>2603</v>
      </c>
      <c r="G790" s="274">
        <f>IF(ISERROR(VLOOKUP(Salidas!$A790,Inventario!$A$2:$M$21,7,FALSE)),,VLOOKUP(Salidas!$A790,Inventario!$A$2:$M$21,7,FALSE))</f>
        <v>1</v>
      </c>
      <c r="H790" s="275">
        <f>IF(ISERROR(VLOOKUP(Salidas!$A790,Inventario!$A$2:$M$21,8,FALSE)),,VLOOKUP(Salidas!$A790,Inventario!$A$2:$M$21,8,FALSE))</f>
        <v>31</v>
      </c>
      <c r="I790" s="275">
        <f>IF(ISERROR(VLOOKUP(Salidas!$A790,Inventario!$A$2:$M$21,9,FALSE)),,VLOOKUP(Salidas!$A790,Inventario!$A$2:$M$21,9,FALSE))</f>
        <v>31</v>
      </c>
      <c r="J790" s="269">
        <v>44758</v>
      </c>
      <c r="K790" s="62" t="s">
        <v>210</v>
      </c>
      <c r="L790" s="270">
        <f>IF(ISERROR(VLOOKUP(Salidas!$K790,Entradas!$H$1:$I$412,2,FALSE)),"",VLOOKUP(Salidas!$K790,Entradas!$H$1:$I$412,2,FALSE))</f>
        <v>44957</v>
      </c>
      <c r="M790" s="63">
        <v>1</v>
      </c>
      <c r="N790" s="276" t="s">
        <v>1928</v>
      </c>
      <c r="O790" s="275">
        <f>IF(Salidas!$N790="Particular",VLOOKUP(Salidas!$A790,'PPTO Conservador'!$D$1:$L$26,8,0),IF(Salidas!$N790="Complementario",VLOOKUP(Salidas!$A790,'PPTO Conservador'!$D$1:$L$26,9,FALSE),))</f>
        <v>60000</v>
      </c>
      <c r="P790" s="275">
        <f>Salidas!$M790*Salidas!$I790</f>
        <v>31</v>
      </c>
      <c r="Q790" s="275">
        <f>Salidas!$M790*Salidas!$O790</f>
        <v>60000</v>
      </c>
      <c r="R790" s="276"/>
      <c r="S790" s="64"/>
      <c r="T790" s="64"/>
      <c r="U790" s="64"/>
      <c r="V790" s="64"/>
      <c r="W790" s="64"/>
      <c r="X790" s="64"/>
      <c r="Y790" s="64"/>
      <c r="Z790" s="64"/>
    </row>
    <row r="791" spans="1:26" ht="15.75" customHeight="1">
      <c r="A791" s="57" t="s">
        <v>77</v>
      </c>
      <c r="B791" s="58" t="str">
        <f>IF(ISERROR(VLOOKUP(Salidas!$A791,Inventario!$A$2:$M$21,2,FALSE)),"",VLOOKUP(Salidas!$A791,Inventario!$A$2:$M$21,2,FALSE))</f>
        <v>Hexaxim</v>
      </c>
      <c r="C791" s="58" t="str">
        <f>IF(ISERROR(VLOOKUP(Salidas!$A791,Inventario!$A$2:$M$21,3,FALSE)),"",VLOOKUP(Salidas!$A791,Inventario!$A$2:$M$21,3,FALSE))</f>
        <v>DPAT + VPI + HIB + HB</v>
      </c>
      <c r="D791" s="59" t="str">
        <f>IF(ISERROR(VLOOKUP(Salidas!$A791,Inventario!$A$2:$M$21,4,FALSE)),"",VLOOKUP(Salidas!$A791,Inventario!$A$2:$M$21,4,FALSE))</f>
        <v>IPS FARALLONES</v>
      </c>
      <c r="E791" s="59" t="str">
        <f>IF(ISERROR(VLOOKUP(Salidas!$A791,Inventario!$A$2:$M$21,5,FALSE)),"",VLOOKUP(Salidas!$A791,Inventario!$A$2:$M$21,5,FALSE))</f>
        <v>Sanofi</v>
      </c>
      <c r="F791" s="60" t="str">
        <f>IF(ISERROR(VLOOKUP(Salidas!$A791,Inventario!$A$2:$M$21,6,FALSE)),"",VLOOKUP(Salidas!$A791,Inventario!$A$2:$M$21,6,FALSE))</f>
        <v>3800</v>
      </c>
      <c r="G791" s="274">
        <f>IF(ISERROR(VLOOKUP(Salidas!$A791,Inventario!$A$2:$M$21,7,FALSE)),,VLOOKUP(Salidas!$A791,Inventario!$A$2:$M$21,7,FALSE))</f>
        <v>1</v>
      </c>
      <c r="H791" s="275">
        <f>IF(ISERROR(VLOOKUP(Salidas!$A791,Inventario!$A$2:$M$21,8,FALSE)),,VLOOKUP(Salidas!$A791,Inventario!$A$2:$M$21,8,FALSE))</f>
        <v>127</v>
      </c>
      <c r="I791" s="275">
        <f>IF(ISERROR(VLOOKUP(Salidas!$A791,Inventario!$A$2:$M$21,9,FALSE)),,VLOOKUP(Salidas!$A791,Inventario!$A$2:$M$21,9,FALSE))</f>
        <v>127</v>
      </c>
      <c r="J791" s="269">
        <v>44758</v>
      </c>
      <c r="K791" s="62" t="s">
        <v>198</v>
      </c>
      <c r="L791" s="270">
        <f>IF(ISERROR(VLOOKUP(Salidas!$K791,Entradas!$H$1:$I$412,2,FALSE)),"",VLOOKUP(Salidas!$K791,Entradas!$H$1:$I$412,2,FALSE))</f>
        <v>45130</v>
      </c>
      <c r="M791" s="63">
        <v>1</v>
      </c>
      <c r="N791" s="276" t="s">
        <v>1928</v>
      </c>
      <c r="O791" s="275">
        <f>IF(Salidas!$N791="Particular",VLOOKUP(Salidas!$A791,'PPTO Conservador'!$D$1:$L$26,8,0),IF(Salidas!$N791="Complementario",VLOOKUP(Salidas!$A791,'PPTO Conservador'!$D$1:$L$26,9,FALSE),))</f>
        <v>210000</v>
      </c>
      <c r="P791" s="275">
        <f>Salidas!$M791*Salidas!$I791</f>
        <v>127</v>
      </c>
      <c r="Q791" s="275">
        <f>Salidas!$M791*Salidas!$O791</f>
        <v>210000</v>
      </c>
      <c r="R791" s="276"/>
      <c r="S791" s="64"/>
      <c r="T791" s="64"/>
      <c r="U791" s="64"/>
      <c r="V791" s="64"/>
      <c r="W791" s="64"/>
      <c r="X791" s="64"/>
      <c r="Y791" s="64"/>
      <c r="Z791" s="64"/>
    </row>
    <row r="792" spans="1:26" ht="15.75" customHeight="1">
      <c r="A792" s="57" t="s">
        <v>54</v>
      </c>
      <c r="B792" s="58" t="str">
        <f>IF(ISERROR(VLOOKUP(Salidas!$A792,Inventario!$A$2:$M$21,2,FALSE)),"",VLOOKUP(Salidas!$A792,Inventario!$A$2:$M$21,2,FALSE))</f>
        <v>Prevenar</v>
      </c>
      <c r="C792" s="58" t="str">
        <f>IF(ISERROR(VLOOKUP(Salidas!$A792,Inventario!$A$2:$M$21,3,FALSE)),"",VLOOKUP(Salidas!$A792,Inventario!$A$2:$M$21,3,FALSE))</f>
        <v>Neumococo 13V</v>
      </c>
      <c r="D792" s="59" t="str">
        <f>IF(ISERROR(VLOOKUP(Salidas!$A792,Inventario!$A$2:$M$21,4,FALSE)),"",VLOOKUP(Salidas!$A792,Inventario!$A$2:$M$21,4,FALSE))</f>
        <v>Cobo Medical</v>
      </c>
      <c r="E792" s="59" t="str">
        <f>IF(ISERROR(VLOOKUP(Salidas!$A792,Inventario!$A$2:$M$21,5,FALSE)),"",VLOOKUP(Salidas!$A792,Inventario!$A$2:$M$21,5,FALSE))</f>
        <v>Pfizer</v>
      </c>
      <c r="F792" s="60" t="str">
        <f>IF(ISERROR(VLOOKUP(Salidas!$A792,Inventario!$A$2:$M$21,6,FALSE)),"",VLOOKUP(Salidas!$A792,Inventario!$A$2:$M$21,6,FALSE))</f>
        <v>2156</v>
      </c>
      <c r="G792" s="274">
        <f>IF(ISERROR(VLOOKUP(Salidas!$A792,Inventario!$A$2:$M$21,7,FALSE)),,VLOOKUP(Salidas!$A792,Inventario!$A$2:$M$21,7,FALSE))</f>
        <v>1</v>
      </c>
      <c r="H792" s="275">
        <f>IF(ISERROR(VLOOKUP(Salidas!$A792,Inventario!$A$2:$M$21,8,FALSE)),,VLOOKUP(Salidas!$A792,Inventario!$A$2:$M$21,8,FALSE))</f>
        <v>257</v>
      </c>
      <c r="I792" s="275">
        <f>IF(ISERROR(VLOOKUP(Salidas!$A792,Inventario!$A$2:$M$21,9,FALSE)),,VLOOKUP(Salidas!$A792,Inventario!$A$2:$M$21,9,FALSE))</f>
        <v>257</v>
      </c>
      <c r="J792" s="269">
        <v>44758</v>
      </c>
      <c r="K792" s="62" t="s">
        <v>192</v>
      </c>
      <c r="L792" s="270">
        <f>IF(ISERROR(VLOOKUP(Salidas!$K792,Entradas!$H$1:$I$412,2,FALSE)),"",VLOOKUP(Salidas!$K792,Entradas!$H$1:$I$412,2,FALSE))</f>
        <v>45199</v>
      </c>
      <c r="M792" s="63">
        <v>1</v>
      </c>
      <c r="N792" s="276" t="s">
        <v>1928</v>
      </c>
      <c r="O792" s="275">
        <f>IF(Salidas!$N792="Particular",VLOOKUP(Salidas!$A792,'PPTO Conservador'!$D$1:$L$26,8,0),IF(Salidas!$N792="Complementario",VLOOKUP(Salidas!$A792,'PPTO Conservador'!$D$1:$L$26,9,FALSE),))</f>
        <v>225000</v>
      </c>
      <c r="P792" s="275">
        <f>Salidas!$M792*Salidas!$I792</f>
        <v>257</v>
      </c>
      <c r="Q792" s="275">
        <f>Salidas!$M792*Salidas!$O792</f>
        <v>225000</v>
      </c>
      <c r="R792" s="276"/>
      <c r="S792" s="64"/>
      <c r="T792" s="64"/>
      <c r="U792" s="64"/>
      <c r="V792" s="64"/>
      <c r="W792" s="64"/>
      <c r="X792" s="64"/>
      <c r="Y792" s="64"/>
      <c r="Z792" s="64"/>
    </row>
    <row r="793" spans="1:26" ht="15.75" customHeight="1">
      <c r="A793" s="57" t="s">
        <v>96</v>
      </c>
      <c r="B793" s="58" t="str">
        <f>IF(ISERROR(VLOOKUP(Salidas!$A793,Inventario!$A$2:$M$21,2,FALSE)),"",VLOOKUP(Salidas!$A793,Inventario!$A$2:$M$21,2,FALSE))</f>
        <v>Rotateq</v>
      </c>
      <c r="C793" s="58" t="str">
        <f>IF(ISERROR(VLOOKUP(Salidas!$A793,Inventario!$A$2:$M$21,3,FALSE)),"",VLOOKUP(Salidas!$A793,Inventario!$A$2:$M$21,3,FALSE))</f>
        <v>Rotavirus Vivo Atenuado</v>
      </c>
      <c r="D793" s="59" t="str">
        <f>IF(ISERROR(VLOOKUP(Salidas!$A793,Inventario!$A$2:$M$21,4,FALSE)),"",VLOOKUP(Salidas!$A793,Inventario!$A$2:$M$21,4,FALSE))</f>
        <v>IPS FARALLONES</v>
      </c>
      <c r="E793" s="59" t="str">
        <f>IF(ISERROR(VLOOKUP(Salidas!$A793,Inventario!$A$2:$M$21,5,FALSE)),"",VLOOKUP(Salidas!$A793,Inventario!$A$2:$M$21,5,FALSE))</f>
        <v>Merck</v>
      </c>
      <c r="F793" s="60" t="str">
        <f>IF(ISERROR(VLOOKUP(Salidas!$A793,Inventario!$A$2:$M$21,6,FALSE)),"",VLOOKUP(Salidas!$A793,Inventario!$A$2:$M$21,6,FALSE))</f>
        <v>1800</v>
      </c>
      <c r="G793" s="274">
        <f>IF(ISERROR(VLOOKUP(Salidas!$A793,Inventario!$A$2:$M$21,7,FALSE)),,VLOOKUP(Salidas!$A793,Inventario!$A$2:$M$21,7,FALSE))</f>
        <v>1</v>
      </c>
      <c r="H793" s="275">
        <f>IF(ISERROR(VLOOKUP(Salidas!$A793,Inventario!$A$2:$M$21,8,FALSE)),,VLOOKUP(Salidas!$A793,Inventario!$A$2:$M$21,8,FALSE))</f>
        <v>109</v>
      </c>
      <c r="I793" s="275">
        <f>IF(ISERROR(VLOOKUP(Salidas!$A793,Inventario!$A$2:$M$21,9,FALSE)),,VLOOKUP(Salidas!$A793,Inventario!$A$2:$M$21,9,FALSE))</f>
        <v>109</v>
      </c>
      <c r="J793" s="269">
        <v>44758</v>
      </c>
      <c r="K793" s="62" t="s">
        <v>194</v>
      </c>
      <c r="L793" s="270">
        <f>IF(ISERROR(VLOOKUP(Salidas!$K793,Entradas!$H$1:$I$412,2,FALSE)),"",VLOOKUP(Salidas!$K793,Entradas!$H$1:$I$412,2,FALSE))</f>
        <v>45060</v>
      </c>
      <c r="M793" s="63">
        <v>1</v>
      </c>
      <c r="N793" s="276" t="s">
        <v>1928</v>
      </c>
      <c r="O793" s="275">
        <f>IF(Salidas!$N793="Particular",VLOOKUP(Salidas!$A793,'PPTO Conservador'!$D$1:$L$26,8,0),IF(Salidas!$N793="Complementario",VLOOKUP(Salidas!$A793,'PPTO Conservador'!$D$1:$L$26,9,FALSE),))</f>
        <v>190000</v>
      </c>
      <c r="P793" s="275">
        <f>Salidas!$M793*Salidas!$I793</f>
        <v>109</v>
      </c>
      <c r="Q793" s="275">
        <f>Salidas!$M793*Salidas!$O793</f>
        <v>190000</v>
      </c>
      <c r="R793" s="276"/>
      <c r="S793" s="64"/>
      <c r="T793" s="64"/>
      <c r="U793" s="64"/>
      <c r="V793" s="64"/>
      <c r="W793" s="64"/>
      <c r="X793" s="64"/>
      <c r="Y793" s="64"/>
      <c r="Z793" s="64"/>
    </row>
    <row r="794" spans="1:26" ht="15.75" customHeight="1">
      <c r="A794" s="57" t="s">
        <v>93</v>
      </c>
      <c r="B794" s="58" t="str">
        <f>IF(ISERROR(VLOOKUP(Salidas!$A794,Inventario!$A$2:$M$21,2,FALSE)),"",VLOOKUP(Salidas!$A794,Inventario!$A$2:$M$21,2,FALSE))</f>
        <v>Vaxigrip</v>
      </c>
      <c r="C794" s="58" t="str">
        <f>IF(ISERROR(VLOOKUP(Salidas!$A794,Inventario!$A$2:$M$21,3,FALSE)),"",VLOOKUP(Salidas!$A794,Inventario!$A$2:$M$21,3,FALSE))</f>
        <v>Influenza</v>
      </c>
      <c r="D794" s="59" t="str">
        <f>IF(ISERROR(VLOOKUP(Salidas!$A794,Inventario!$A$2:$M$21,4,FALSE)),"",VLOOKUP(Salidas!$A794,Inventario!$A$2:$M$21,4,FALSE))</f>
        <v>IPS FARALLONES</v>
      </c>
      <c r="E794" s="59" t="str">
        <f>IF(ISERROR(VLOOKUP(Salidas!$A794,Inventario!$A$2:$M$21,5,FALSE)),"",VLOOKUP(Salidas!$A794,Inventario!$A$2:$M$21,5,FALSE))</f>
        <v>Sanofi</v>
      </c>
      <c r="F794" s="60" t="str">
        <f>IF(ISERROR(VLOOKUP(Salidas!$A794,Inventario!$A$2:$M$21,6,FALSE)),"",VLOOKUP(Salidas!$A794,Inventario!$A$2:$M$21,6,FALSE))</f>
        <v>2603</v>
      </c>
      <c r="G794" s="274">
        <f>IF(ISERROR(VLOOKUP(Salidas!$A794,Inventario!$A$2:$M$21,7,FALSE)),,VLOOKUP(Salidas!$A794,Inventario!$A$2:$M$21,7,FALSE))</f>
        <v>1</v>
      </c>
      <c r="H794" s="275">
        <f>IF(ISERROR(VLOOKUP(Salidas!$A794,Inventario!$A$2:$M$21,8,FALSE)),,VLOOKUP(Salidas!$A794,Inventario!$A$2:$M$21,8,FALSE))</f>
        <v>31</v>
      </c>
      <c r="I794" s="275">
        <f>IF(ISERROR(VLOOKUP(Salidas!$A794,Inventario!$A$2:$M$21,9,FALSE)),,VLOOKUP(Salidas!$A794,Inventario!$A$2:$M$21,9,FALSE))</f>
        <v>31</v>
      </c>
      <c r="J794" s="269">
        <v>44758</v>
      </c>
      <c r="K794" s="62" t="s">
        <v>210</v>
      </c>
      <c r="L794" s="270">
        <f>IF(ISERROR(VLOOKUP(Salidas!$K794,Entradas!$H$1:$I$412,2,FALSE)),"",VLOOKUP(Salidas!$K794,Entradas!$H$1:$I$412,2,FALSE))</f>
        <v>44957</v>
      </c>
      <c r="M794" s="63">
        <v>1</v>
      </c>
      <c r="N794" s="276" t="s">
        <v>1928</v>
      </c>
      <c r="O794" s="275">
        <f>IF(Salidas!$N794="Particular",VLOOKUP(Salidas!$A794,'PPTO Conservador'!$D$1:$L$26,8,0),IF(Salidas!$N794="Complementario",VLOOKUP(Salidas!$A794,'PPTO Conservador'!$D$1:$L$26,9,FALSE),))</f>
        <v>60000</v>
      </c>
      <c r="P794" s="275">
        <f>Salidas!$M794*Salidas!$I794</f>
        <v>31</v>
      </c>
      <c r="Q794" s="275">
        <f>Salidas!$M794*Salidas!$O794</f>
        <v>60000</v>
      </c>
      <c r="R794" s="276"/>
      <c r="S794" s="64"/>
      <c r="T794" s="64"/>
      <c r="U794" s="64"/>
      <c r="V794" s="64"/>
      <c r="W794" s="64"/>
      <c r="X794" s="64"/>
      <c r="Y794" s="64"/>
      <c r="Z794" s="64"/>
    </row>
    <row r="795" spans="1:26" ht="15.75" customHeight="1">
      <c r="A795" s="57" t="s">
        <v>47</v>
      </c>
      <c r="B795" s="58" t="str">
        <f>IF(ISERROR(VLOOKUP(Salidas!$A795,Inventario!$A$2:$M$21,2,FALSE)),"",VLOOKUP(Salidas!$A795,Inventario!$A$2:$M$21,2,FALSE))</f>
        <v>Nimenrix</v>
      </c>
      <c r="C795" s="58" t="str">
        <f>IF(ISERROR(VLOOKUP(Salidas!$A795,Inventario!$A$2:$M$21,3,FALSE)),"",VLOOKUP(Salidas!$A795,Inventario!$A$2:$M$21,3,FALSE))</f>
        <v>Meningococo</v>
      </c>
      <c r="D795" s="59" t="str">
        <f>IF(ISERROR(VLOOKUP(Salidas!$A795,Inventario!$A$2:$M$21,4,FALSE)),"",VLOOKUP(Salidas!$A795,Inventario!$A$2:$M$21,4,FALSE))</f>
        <v>Cobo Medical</v>
      </c>
      <c r="E795" s="59" t="str">
        <f>IF(ISERROR(VLOOKUP(Salidas!$A795,Inventario!$A$2:$M$21,5,FALSE)),"",VLOOKUP(Salidas!$A795,Inventario!$A$2:$M$21,5,FALSE))</f>
        <v>Pfizer</v>
      </c>
      <c r="F795" s="60" t="str">
        <f>IF(ISERROR(VLOOKUP(Salidas!$A795,Inventario!$A$2:$M$21,6,FALSE)),"",VLOOKUP(Salidas!$A795,Inventario!$A$2:$M$21,6,FALSE))</f>
        <v>3904</v>
      </c>
      <c r="G795" s="274">
        <f>IF(ISERROR(VLOOKUP(Salidas!$A795,Inventario!$A$2:$M$21,7,FALSE)),,VLOOKUP(Salidas!$A795,Inventario!$A$2:$M$21,7,FALSE))</f>
        <v>1</v>
      </c>
      <c r="H795" s="275">
        <f>IF(ISERROR(VLOOKUP(Salidas!$A795,Inventario!$A$2:$M$21,8,FALSE)),,VLOOKUP(Salidas!$A795,Inventario!$A$2:$M$21,8,FALSE))</f>
        <v>427</v>
      </c>
      <c r="I795" s="275">
        <f>IF(ISERROR(VLOOKUP(Salidas!$A795,Inventario!$A$2:$M$21,9,FALSE)),,VLOOKUP(Salidas!$A795,Inventario!$A$2:$M$21,9,FALSE))</f>
        <v>427</v>
      </c>
      <c r="J795" s="269">
        <v>44758</v>
      </c>
      <c r="K795" s="62" t="s">
        <v>173</v>
      </c>
      <c r="L795" s="270">
        <f>IF(ISERROR(VLOOKUP(Salidas!$K795,Entradas!$H$1:$I$412,2,FALSE)),"",VLOOKUP(Salidas!$K795,Entradas!$H$1:$I$412,2,FALSE))</f>
        <v>45077</v>
      </c>
      <c r="M795" s="63">
        <v>1</v>
      </c>
      <c r="N795" s="276" t="s">
        <v>1928</v>
      </c>
      <c r="O795" s="275">
        <f>IF(Salidas!$N795="Particular",VLOOKUP(Salidas!$A795,'PPTO Conservador'!$D$1:$L$26,8,0),IF(Salidas!$N795="Complementario",VLOOKUP(Salidas!$A795,'PPTO Conservador'!$D$1:$L$26,9,FALSE),))</f>
        <v>170000</v>
      </c>
      <c r="P795" s="275">
        <f>Salidas!$M795*Salidas!$I795</f>
        <v>427</v>
      </c>
      <c r="Q795" s="275">
        <f>Salidas!$M795*Salidas!$O795</f>
        <v>170000</v>
      </c>
      <c r="R795" s="276"/>
      <c r="S795" s="64"/>
      <c r="T795" s="64"/>
      <c r="U795" s="64"/>
      <c r="V795" s="64"/>
      <c r="W795" s="64"/>
      <c r="X795" s="64"/>
      <c r="Y795" s="64"/>
      <c r="Z795" s="64"/>
    </row>
    <row r="796" spans="1:26" ht="15.75" customHeight="1">
      <c r="A796" s="57" t="s">
        <v>81</v>
      </c>
      <c r="B796" s="58" t="str">
        <f>IF(ISERROR(VLOOKUP(Salidas!$A796,Inventario!$A$2:$M$21,2,FALSE)),"",VLOOKUP(Salidas!$A796,Inventario!$A$2:$M$21,2,FALSE))</f>
        <v>Stamaril</v>
      </c>
      <c r="C796" s="58" t="str">
        <f>IF(ISERROR(VLOOKUP(Salidas!$A796,Inventario!$A$2:$M$21,3,FALSE)),"",VLOOKUP(Salidas!$A796,Inventario!$A$2:$M$21,3,FALSE))</f>
        <v>Fiebre amarilla</v>
      </c>
      <c r="D796" s="59" t="str">
        <f>IF(ISERROR(VLOOKUP(Salidas!$A796,Inventario!$A$2:$M$21,4,FALSE)),"",VLOOKUP(Salidas!$A796,Inventario!$A$2:$M$21,4,FALSE))</f>
        <v>IPS FARALLONES</v>
      </c>
      <c r="E796" s="59" t="str">
        <f>IF(ISERROR(VLOOKUP(Salidas!$A796,Inventario!$A$2:$M$21,5,FALSE)),"",VLOOKUP(Salidas!$A796,Inventario!$A$2:$M$21,5,FALSE))</f>
        <v>Sanofi</v>
      </c>
      <c r="F796" s="60" t="str">
        <f>IF(ISERROR(VLOOKUP(Salidas!$A796,Inventario!$A$2:$M$21,6,FALSE)),"",VLOOKUP(Salidas!$A796,Inventario!$A$2:$M$21,6,FALSE))</f>
        <v>3000</v>
      </c>
      <c r="G796" s="274">
        <f>IF(ISERROR(VLOOKUP(Salidas!$A796,Inventario!$A$2:$M$21,7,FALSE)),,VLOOKUP(Salidas!$A796,Inventario!$A$2:$M$21,7,FALSE))</f>
        <v>1</v>
      </c>
      <c r="H796" s="275">
        <f>IF(ISERROR(VLOOKUP(Salidas!$A796,Inventario!$A$2:$M$21,8,FALSE)),,VLOOKUP(Salidas!$A796,Inventario!$A$2:$M$21,8,FALSE))</f>
        <v>59</v>
      </c>
      <c r="I796" s="275">
        <f>IF(ISERROR(VLOOKUP(Salidas!$A796,Inventario!$A$2:$M$21,9,FALSE)),,VLOOKUP(Salidas!$A796,Inventario!$A$2:$M$21,9,FALSE))</f>
        <v>59</v>
      </c>
      <c r="J796" s="269">
        <v>44758</v>
      </c>
      <c r="K796" s="62" t="s">
        <v>296</v>
      </c>
      <c r="L796" s="270" t="str">
        <f>IF(ISERROR(VLOOKUP(Salidas!$K796,Entradas!$H$1:$I$412,2,FALSE)),"",VLOOKUP(Salidas!$K796,Entradas!$H$1:$I$412,2,FALSE))</f>
        <v/>
      </c>
      <c r="M796" s="63">
        <v>1</v>
      </c>
      <c r="N796" s="276" t="s">
        <v>1928</v>
      </c>
      <c r="O796" s="275">
        <f>IF(Salidas!$N796="Particular",VLOOKUP(Salidas!$A796,'PPTO Conservador'!$D$1:$L$26,8,0),IF(Salidas!$N796="Complementario",VLOOKUP(Salidas!$A796,'PPTO Conservador'!$D$1:$L$26,9,FALSE),))</f>
        <v>100000</v>
      </c>
      <c r="P796" s="275">
        <f>Salidas!$M796*Salidas!$I796</f>
        <v>59</v>
      </c>
      <c r="Q796" s="275">
        <f>Salidas!$M796*Salidas!$O796</f>
        <v>100000</v>
      </c>
      <c r="R796" s="276"/>
      <c r="S796" s="64"/>
      <c r="T796" s="64"/>
      <c r="U796" s="64"/>
      <c r="V796" s="64"/>
      <c r="W796" s="64"/>
      <c r="X796" s="64"/>
      <c r="Y796" s="64"/>
      <c r="Z796" s="64"/>
    </row>
    <row r="797" spans="1:26" ht="15.75" customHeight="1">
      <c r="A797" s="57" t="s">
        <v>93</v>
      </c>
      <c r="B797" s="58" t="str">
        <f>IF(ISERROR(VLOOKUP(Salidas!$A797,Inventario!$A$2:$M$21,2,FALSE)),"",VLOOKUP(Salidas!$A797,Inventario!$A$2:$M$21,2,FALSE))</f>
        <v>Vaxigrip</v>
      </c>
      <c r="C797" s="58" t="str">
        <f>IF(ISERROR(VLOOKUP(Salidas!$A797,Inventario!$A$2:$M$21,3,FALSE)),"",VLOOKUP(Salidas!$A797,Inventario!$A$2:$M$21,3,FALSE))</f>
        <v>Influenza</v>
      </c>
      <c r="D797" s="59" t="str">
        <f>IF(ISERROR(VLOOKUP(Salidas!$A797,Inventario!$A$2:$M$21,4,FALSE)),"",VLOOKUP(Salidas!$A797,Inventario!$A$2:$M$21,4,FALSE))</f>
        <v>IPS FARALLONES</v>
      </c>
      <c r="E797" s="59" t="str">
        <f>IF(ISERROR(VLOOKUP(Salidas!$A797,Inventario!$A$2:$M$21,5,FALSE)),"",VLOOKUP(Salidas!$A797,Inventario!$A$2:$M$21,5,FALSE))</f>
        <v>Sanofi</v>
      </c>
      <c r="F797" s="60" t="str">
        <f>IF(ISERROR(VLOOKUP(Salidas!$A797,Inventario!$A$2:$M$21,6,FALSE)),"",VLOOKUP(Salidas!$A797,Inventario!$A$2:$M$21,6,FALSE))</f>
        <v>2603</v>
      </c>
      <c r="G797" s="274">
        <f>IF(ISERROR(VLOOKUP(Salidas!$A797,Inventario!$A$2:$M$21,7,FALSE)),,VLOOKUP(Salidas!$A797,Inventario!$A$2:$M$21,7,FALSE))</f>
        <v>1</v>
      </c>
      <c r="H797" s="275">
        <f>IF(ISERROR(VLOOKUP(Salidas!$A797,Inventario!$A$2:$M$21,8,FALSE)),,VLOOKUP(Salidas!$A797,Inventario!$A$2:$M$21,8,FALSE))</f>
        <v>31</v>
      </c>
      <c r="I797" s="275">
        <f>IF(ISERROR(VLOOKUP(Salidas!$A797,Inventario!$A$2:$M$21,9,FALSE)),,VLOOKUP(Salidas!$A797,Inventario!$A$2:$M$21,9,FALSE))</f>
        <v>31</v>
      </c>
      <c r="J797" s="269">
        <v>44758</v>
      </c>
      <c r="K797" s="62" t="s">
        <v>201</v>
      </c>
      <c r="L797" s="270">
        <f>IF(ISERROR(VLOOKUP(Salidas!$K797,Entradas!$H$1:$I$412,2,FALSE)),"",VLOOKUP(Salidas!$K797,Entradas!$H$1:$I$412,2,FALSE))</f>
        <v>44926</v>
      </c>
      <c r="M797" s="63">
        <v>1</v>
      </c>
      <c r="N797" s="276" t="s">
        <v>1928</v>
      </c>
      <c r="O797" s="275">
        <f>IF(Salidas!$N797="Particular",VLOOKUP(Salidas!$A797,'PPTO Conservador'!$D$1:$L$26,8,0),IF(Salidas!$N797="Complementario",VLOOKUP(Salidas!$A797,'PPTO Conservador'!$D$1:$L$26,9,FALSE),))</f>
        <v>60000</v>
      </c>
      <c r="P797" s="275">
        <f>Salidas!$M797*Salidas!$I797</f>
        <v>31</v>
      </c>
      <c r="Q797" s="275">
        <f>Salidas!$M797*Salidas!$O797</f>
        <v>60000</v>
      </c>
      <c r="R797" s="276"/>
      <c r="S797" s="64"/>
      <c r="T797" s="64"/>
      <c r="U797" s="64"/>
      <c r="V797" s="64"/>
      <c r="W797" s="64"/>
      <c r="X797" s="64"/>
      <c r="Y797" s="64"/>
      <c r="Z797" s="64"/>
    </row>
    <row r="798" spans="1:26" ht="15.75" customHeight="1">
      <c r="A798" s="57" t="s">
        <v>93</v>
      </c>
      <c r="B798" s="58" t="str">
        <f>IF(ISERROR(VLOOKUP(Salidas!$A798,Inventario!$A$2:$M$21,2,FALSE)),"",VLOOKUP(Salidas!$A798,Inventario!$A$2:$M$21,2,FALSE))</f>
        <v>Vaxigrip</v>
      </c>
      <c r="C798" s="58" t="str">
        <f>IF(ISERROR(VLOOKUP(Salidas!$A798,Inventario!$A$2:$M$21,3,FALSE)),"",VLOOKUP(Salidas!$A798,Inventario!$A$2:$M$21,3,FALSE))</f>
        <v>Influenza</v>
      </c>
      <c r="D798" s="59" t="str">
        <f>IF(ISERROR(VLOOKUP(Salidas!$A798,Inventario!$A$2:$M$21,4,FALSE)),"",VLOOKUP(Salidas!$A798,Inventario!$A$2:$M$21,4,FALSE))</f>
        <v>IPS FARALLONES</v>
      </c>
      <c r="E798" s="59" t="str">
        <f>IF(ISERROR(VLOOKUP(Salidas!$A798,Inventario!$A$2:$M$21,5,FALSE)),"",VLOOKUP(Salidas!$A798,Inventario!$A$2:$M$21,5,FALSE))</f>
        <v>Sanofi</v>
      </c>
      <c r="F798" s="60" t="str">
        <f>IF(ISERROR(VLOOKUP(Salidas!$A798,Inventario!$A$2:$M$21,6,FALSE)),"",VLOOKUP(Salidas!$A798,Inventario!$A$2:$M$21,6,FALSE))</f>
        <v>2603</v>
      </c>
      <c r="G798" s="274">
        <f>IF(ISERROR(VLOOKUP(Salidas!$A798,Inventario!$A$2:$M$21,7,FALSE)),,VLOOKUP(Salidas!$A798,Inventario!$A$2:$M$21,7,FALSE))</f>
        <v>1</v>
      </c>
      <c r="H798" s="275">
        <f>IF(ISERROR(VLOOKUP(Salidas!$A798,Inventario!$A$2:$M$21,8,FALSE)),,VLOOKUP(Salidas!$A798,Inventario!$A$2:$M$21,8,FALSE))</f>
        <v>31</v>
      </c>
      <c r="I798" s="275">
        <f>IF(ISERROR(VLOOKUP(Salidas!$A798,Inventario!$A$2:$M$21,9,FALSE)),,VLOOKUP(Salidas!$A798,Inventario!$A$2:$M$21,9,FALSE))</f>
        <v>31</v>
      </c>
      <c r="J798" s="269">
        <v>44758</v>
      </c>
      <c r="K798" s="62" t="s">
        <v>201</v>
      </c>
      <c r="L798" s="270">
        <f>IF(ISERROR(VLOOKUP(Salidas!$K798,Entradas!$H$1:$I$412,2,FALSE)),"",VLOOKUP(Salidas!$K798,Entradas!$H$1:$I$412,2,FALSE))</f>
        <v>44926</v>
      </c>
      <c r="M798" s="63">
        <v>1</v>
      </c>
      <c r="N798" s="276" t="s">
        <v>1928</v>
      </c>
      <c r="O798" s="275">
        <f>IF(Salidas!$N798="Particular",VLOOKUP(Salidas!$A798,'PPTO Conservador'!$D$1:$L$26,8,0),IF(Salidas!$N798="Complementario",VLOOKUP(Salidas!$A798,'PPTO Conservador'!$D$1:$L$26,9,FALSE),))</f>
        <v>60000</v>
      </c>
      <c r="P798" s="275">
        <f>Salidas!$M798*Salidas!$I798</f>
        <v>31</v>
      </c>
      <c r="Q798" s="275">
        <f>Salidas!$M798*Salidas!$O798</f>
        <v>60000</v>
      </c>
      <c r="R798" s="276"/>
      <c r="S798" s="64"/>
      <c r="T798" s="64"/>
      <c r="U798" s="64"/>
      <c r="V798" s="64"/>
      <c r="W798" s="64"/>
      <c r="X798" s="64"/>
      <c r="Y798" s="64"/>
      <c r="Z798" s="64"/>
    </row>
    <row r="799" spans="1:26" ht="15.75" customHeight="1">
      <c r="A799" s="57" t="s">
        <v>47</v>
      </c>
      <c r="B799" s="58" t="str">
        <f>IF(ISERROR(VLOOKUP(Salidas!$A799,Inventario!$A$2:$M$21,2,FALSE)),"",VLOOKUP(Salidas!$A799,Inventario!$A$2:$M$21,2,FALSE))</f>
        <v>Nimenrix</v>
      </c>
      <c r="C799" s="58" t="str">
        <f>IF(ISERROR(VLOOKUP(Salidas!$A799,Inventario!$A$2:$M$21,3,FALSE)),"",VLOOKUP(Salidas!$A799,Inventario!$A$2:$M$21,3,FALSE))</f>
        <v>Meningococo</v>
      </c>
      <c r="D799" s="59" t="str">
        <f>IF(ISERROR(VLOOKUP(Salidas!$A799,Inventario!$A$2:$M$21,4,FALSE)),"",VLOOKUP(Salidas!$A799,Inventario!$A$2:$M$21,4,FALSE))</f>
        <v>Cobo Medical</v>
      </c>
      <c r="E799" s="59" t="str">
        <f>IF(ISERROR(VLOOKUP(Salidas!$A799,Inventario!$A$2:$M$21,5,FALSE)),"",VLOOKUP(Salidas!$A799,Inventario!$A$2:$M$21,5,FALSE))</f>
        <v>Pfizer</v>
      </c>
      <c r="F799" s="60" t="str">
        <f>IF(ISERROR(VLOOKUP(Salidas!$A799,Inventario!$A$2:$M$21,6,FALSE)),"",VLOOKUP(Salidas!$A799,Inventario!$A$2:$M$21,6,FALSE))</f>
        <v>3904</v>
      </c>
      <c r="G799" s="274">
        <f>IF(ISERROR(VLOOKUP(Salidas!$A799,Inventario!$A$2:$M$21,7,FALSE)),,VLOOKUP(Salidas!$A799,Inventario!$A$2:$M$21,7,FALSE))</f>
        <v>1</v>
      </c>
      <c r="H799" s="275">
        <f>IF(ISERROR(VLOOKUP(Salidas!$A799,Inventario!$A$2:$M$21,8,FALSE)),,VLOOKUP(Salidas!$A799,Inventario!$A$2:$M$21,8,FALSE))</f>
        <v>427</v>
      </c>
      <c r="I799" s="275">
        <f>IF(ISERROR(VLOOKUP(Salidas!$A799,Inventario!$A$2:$M$21,9,FALSE)),,VLOOKUP(Salidas!$A799,Inventario!$A$2:$M$21,9,FALSE))</f>
        <v>427</v>
      </c>
      <c r="J799" s="269">
        <v>44760</v>
      </c>
      <c r="K799" s="62" t="s">
        <v>173</v>
      </c>
      <c r="L799" s="270">
        <f>IF(ISERROR(VLOOKUP(Salidas!$K799,Entradas!$H$1:$I$412,2,FALSE)),"",VLOOKUP(Salidas!$K799,Entradas!$H$1:$I$412,2,FALSE))</f>
        <v>45077</v>
      </c>
      <c r="M799" s="63">
        <v>1</v>
      </c>
      <c r="N799" s="276" t="s">
        <v>1928</v>
      </c>
      <c r="O799" s="275">
        <f>IF(Salidas!$N799="Particular",VLOOKUP(Salidas!$A799,'PPTO Conservador'!$D$1:$L$26,8,0),IF(Salidas!$N799="Complementario",VLOOKUP(Salidas!$A799,'PPTO Conservador'!$D$1:$L$26,9,FALSE),))</f>
        <v>170000</v>
      </c>
      <c r="P799" s="275">
        <f>Salidas!$M799*Salidas!$I799</f>
        <v>427</v>
      </c>
      <c r="Q799" s="275">
        <f>Salidas!$M799*Salidas!$O799</f>
        <v>170000</v>
      </c>
      <c r="R799" s="276"/>
      <c r="S799" s="64"/>
      <c r="T799" s="64"/>
      <c r="U799" s="64"/>
      <c r="V799" s="64"/>
      <c r="W799" s="64"/>
      <c r="X799" s="64"/>
      <c r="Y799" s="64"/>
      <c r="Z799" s="64"/>
    </row>
    <row r="800" spans="1:26" ht="15.75" customHeight="1">
      <c r="A800" s="57" t="s">
        <v>54</v>
      </c>
      <c r="B800" s="58" t="str">
        <f>IF(ISERROR(VLOOKUP(Salidas!$A800,Inventario!$A$2:$M$21,2,FALSE)),"",VLOOKUP(Salidas!$A800,Inventario!$A$2:$M$21,2,FALSE))</f>
        <v>Prevenar</v>
      </c>
      <c r="C800" s="58" t="str">
        <f>IF(ISERROR(VLOOKUP(Salidas!$A800,Inventario!$A$2:$M$21,3,FALSE)),"",VLOOKUP(Salidas!$A800,Inventario!$A$2:$M$21,3,FALSE))</f>
        <v>Neumococo 13V</v>
      </c>
      <c r="D800" s="59" t="str">
        <f>IF(ISERROR(VLOOKUP(Salidas!$A800,Inventario!$A$2:$M$21,4,FALSE)),"",VLOOKUP(Salidas!$A800,Inventario!$A$2:$M$21,4,FALSE))</f>
        <v>Cobo Medical</v>
      </c>
      <c r="E800" s="59" t="str">
        <f>IF(ISERROR(VLOOKUP(Salidas!$A800,Inventario!$A$2:$M$21,5,FALSE)),"",VLOOKUP(Salidas!$A800,Inventario!$A$2:$M$21,5,FALSE))</f>
        <v>Pfizer</v>
      </c>
      <c r="F800" s="60" t="str">
        <f>IF(ISERROR(VLOOKUP(Salidas!$A800,Inventario!$A$2:$M$21,6,FALSE)),"",VLOOKUP(Salidas!$A800,Inventario!$A$2:$M$21,6,FALSE))</f>
        <v>2156</v>
      </c>
      <c r="G800" s="274">
        <f>IF(ISERROR(VLOOKUP(Salidas!$A800,Inventario!$A$2:$M$21,7,FALSE)),,VLOOKUP(Salidas!$A800,Inventario!$A$2:$M$21,7,FALSE))</f>
        <v>1</v>
      </c>
      <c r="H800" s="275">
        <f>IF(ISERROR(VLOOKUP(Salidas!$A800,Inventario!$A$2:$M$21,8,FALSE)),,VLOOKUP(Salidas!$A800,Inventario!$A$2:$M$21,8,FALSE))</f>
        <v>257</v>
      </c>
      <c r="I800" s="275">
        <f>IF(ISERROR(VLOOKUP(Salidas!$A800,Inventario!$A$2:$M$21,9,FALSE)),,VLOOKUP(Salidas!$A800,Inventario!$A$2:$M$21,9,FALSE))</f>
        <v>257</v>
      </c>
      <c r="J800" s="269">
        <v>44760</v>
      </c>
      <c r="K800" s="62" t="s">
        <v>192</v>
      </c>
      <c r="L800" s="270">
        <f>IF(ISERROR(VLOOKUP(Salidas!$K800,Entradas!$H$1:$I$412,2,FALSE)),"",VLOOKUP(Salidas!$K800,Entradas!$H$1:$I$412,2,FALSE))</f>
        <v>45199</v>
      </c>
      <c r="M800" s="63">
        <v>1</v>
      </c>
      <c r="N800" s="276" t="s">
        <v>1928</v>
      </c>
      <c r="O800" s="275">
        <f>IF(Salidas!$N800="Particular",VLOOKUP(Salidas!$A800,'PPTO Conservador'!$D$1:$L$26,8,0),IF(Salidas!$N800="Complementario",VLOOKUP(Salidas!$A800,'PPTO Conservador'!$D$1:$L$26,9,FALSE),))</f>
        <v>225000</v>
      </c>
      <c r="P800" s="275">
        <f>Salidas!$M800*Salidas!$I800</f>
        <v>257</v>
      </c>
      <c r="Q800" s="275">
        <f>Salidas!$M800*Salidas!$O800</f>
        <v>225000</v>
      </c>
      <c r="R800" s="276"/>
      <c r="S800" s="64"/>
      <c r="T800" s="64"/>
      <c r="U800" s="64"/>
      <c r="V800" s="64"/>
      <c r="W800" s="64"/>
      <c r="X800" s="64"/>
      <c r="Y800" s="64"/>
      <c r="Z800" s="64"/>
    </row>
    <row r="801" spans="1:26" ht="15.75" customHeight="1">
      <c r="A801" s="57" t="s">
        <v>47</v>
      </c>
      <c r="B801" s="58" t="str">
        <f>IF(ISERROR(VLOOKUP(Salidas!$A801,Inventario!$A$2:$M$21,2,FALSE)),"",VLOOKUP(Salidas!$A801,Inventario!$A$2:$M$21,2,FALSE))</f>
        <v>Nimenrix</v>
      </c>
      <c r="C801" s="58" t="str">
        <f>IF(ISERROR(VLOOKUP(Salidas!$A801,Inventario!$A$2:$M$21,3,FALSE)),"",VLOOKUP(Salidas!$A801,Inventario!$A$2:$M$21,3,FALSE))</f>
        <v>Meningococo</v>
      </c>
      <c r="D801" s="59" t="str">
        <f>IF(ISERROR(VLOOKUP(Salidas!$A801,Inventario!$A$2:$M$21,4,FALSE)),"",VLOOKUP(Salidas!$A801,Inventario!$A$2:$M$21,4,FALSE))</f>
        <v>Cobo Medical</v>
      </c>
      <c r="E801" s="59" t="str">
        <f>IF(ISERROR(VLOOKUP(Salidas!$A801,Inventario!$A$2:$M$21,5,FALSE)),"",VLOOKUP(Salidas!$A801,Inventario!$A$2:$M$21,5,FALSE))</f>
        <v>Pfizer</v>
      </c>
      <c r="F801" s="60" t="str">
        <f>IF(ISERROR(VLOOKUP(Salidas!$A801,Inventario!$A$2:$M$21,6,FALSE)),"",VLOOKUP(Salidas!$A801,Inventario!$A$2:$M$21,6,FALSE))</f>
        <v>3904</v>
      </c>
      <c r="G801" s="274">
        <f>IF(ISERROR(VLOOKUP(Salidas!$A801,Inventario!$A$2:$M$21,7,FALSE)),,VLOOKUP(Salidas!$A801,Inventario!$A$2:$M$21,7,FALSE))</f>
        <v>1</v>
      </c>
      <c r="H801" s="275">
        <f>IF(ISERROR(VLOOKUP(Salidas!$A801,Inventario!$A$2:$M$21,8,FALSE)),,VLOOKUP(Salidas!$A801,Inventario!$A$2:$M$21,8,FALSE))</f>
        <v>427</v>
      </c>
      <c r="I801" s="275">
        <f>IF(ISERROR(VLOOKUP(Salidas!$A801,Inventario!$A$2:$M$21,9,FALSE)),,VLOOKUP(Salidas!$A801,Inventario!$A$2:$M$21,9,FALSE))</f>
        <v>427</v>
      </c>
      <c r="J801" s="269">
        <v>44760</v>
      </c>
      <c r="K801" s="62" t="s">
        <v>173</v>
      </c>
      <c r="L801" s="270">
        <f>IF(ISERROR(VLOOKUP(Salidas!$K801,Entradas!$H$1:$I$412,2,FALSE)),"",VLOOKUP(Salidas!$K801,Entradas!$H$1:$I$412,2,FALSE))</f>
        <v>45077</v>
      </c>
      <c r="M801" s="63">
        <v>1</v>
      </c>
      <c r="N801" s="276" t="s">
        <v>1928</v>
      </c>
      <c r="O801" s="275">
        <f>IF(Salidas!$N801="Particular",VLOOKUP(Salidas!$A801,'PPTO Conservador'!$D$1:$L$26,8,0),IF(Salidas!$N801="Complementario",VLOOKUP(Salidas!$A801,'PPTO Conservador'!$D$1:$L$26,9,FALSE),))</f>
        <v>170000</v>
      </c>
      <c r="P801" s="275">
        <f>Salidas!$M801*Salidas!$I801</f>
        <v>427</v>
      </c>
      <c r="Q801" s="275">
        <f>Salidas!$M801*Salidas!$O801</f>
        <v>170000</v>
      </c>
      <c r="R801" s="276"/>
      <c r="S801" s="64"/>
      <c r="T801" s="64"/>
      <c r="U801" s="64"/>
      <c r="V801" s="64"/>
      <c r="W801" s="64"/>
      <c r="X801" s="64"/>
      <c r="Y801" s="64"/>
      <c r="Z801" s="64"/>
    </row>
    <row r="802" spans="1:26" ht="15.75" customHeight="1">
      <c r="A802" s="57" t="s">
        <v>47</v>
      </c>
      <c r="B802" s="58" t="str">
        <f>IF(ISERROR(VLOOKUP(Salidas!$A802,Inventario!$A$2:$M$21,2,FALSE)),"",VLOOKUP(Salidas!$A802,Inventario!$A$2:$M$21,2,FALSE))</f>
        <v>Nimenrix</v>
      </c>
      <c r="C802" s="58" t="str">
        <f>IF(ISERROR(VLOOKUP(Salidas!$A802,Inventario!$A$2:$M$21,3,FALSE)),"",VLOOKUP(Salidas!$A802,Inventario!$A$2:$M$21,3,FALSE))</f>
        <v>Meningococo</v>
      </c>
      <c r="D802" s="59" t="str">
        <f>IF(ISERROR(VLOOKUP(Salidas!$A802,Inventario!$A$2:$M$21,4,FALSE)),"",VLOOKUP(Salidas!$A802,Inventario!$A$2:$M$21,4,FALSE))</f>
        <v>Cobo Medical</v>
      </c>
      <c r="E802" s="59" t="str">
        <f>IF(ISERROR(VLOOKUP(Salidas!$A802,Inventario!$A$2:$M$21,5,FALSE)),"",VLOOKUP(Salidas!$A802,Inventario!$A$2:$M$21,5,FALSE))</f>
        <v>Pfizer</v>
      </c>
      <c r="F802" s="60" t="str">
        <f>IF(ISERROR(VLOOKUP(Salidas!$A802,Inventario!$A$2:$M$21,6,FALSE)),"",VLOOKUP(Salidas!$A802,Inventario!$A$2:$M$21,6,FALSE))</f>
        <v>3904</v>
      </c>
      <c r="G802" s="274">
        <f>IF(ISERROR(VLOOKUP(Salidas!$A802,Inventario!$A$2:$M$21,7,FALSE)),,VLOOKUP(Salidas!$A802,Inventario!$A$2:$M$21,7,FALSE))</f>
        <v>1</v>
      </c>
      <c r="H802" s="275">
        <f>IF(ISERROR(VLOOKUP(Salidas!$A802,Inventario!$A$2:$M$21,8,FALSE)),,VLOOKUP(Salidas!$A802,Inventario!$A$2:$M$21,8,FALSE))</f>
        <v>427</v>
      </c>
      <c r="I802" s="275">
        <f>IF(ISERROR(VLOOKUP(Salidas!$A802,Inventario!$A$2:$M$21,9,FALSE)),,VLOOKUP(Salidas!$A802,Inventario!$A$2:$M$21,9,FALSE))</f>
        <v>427</v>
      </c>
      <c r="J802" s="269">
        <v>44761</v>
      </c>
      <c r="K802" s="62" t="s">
        <v>173</v>
      </c>
      <c r="L802" s="270">
        <f>IF(ISERROR(VLOOKUP(Salidas!$K802,Entradas!$H$1:$I$412,2,FALSE)),"",VLOOKUP(Salidas!$K802,Entradas!$H$1:$I$412,2,FALSE))</f>
        <v>45077</v>
      </c>
      <c r="M802" s="63">
        <v>1</v>
      </c>
      <c r="N802" s="276" t="s">
        <v>1928</v>
      </c>
      <c r="O802" s="275">
        <f>IF(Salidas!$N802="Particular",VLOOKUP(Salidas!$A802,'PPTO Conservador'!$D$1:$L$26,8,0),IF(Salidas!$N802="Complementario",VLOOKUP(Salidas!$A802,'PPTO Conservador'!$D$1:$L$26,9,FALSE),))</f>
        <v>170000</v>
      </c>
      <c r="P802" s="275">
        <f>Salidas!$M802*Salidas!$I802</f>
        <v>427</v>
      </c>
      <c r="Q802" s="275">
        <f>Salidas!$M802*Salidas!$O802</f>
        <v>170000</v>
      </c>
      <c r="R802" s="276"/>
      <c r="S802" s="64"/>
      <c r="T802" s="64"/>
      <c r="U802" s="64"/>
      <c r="V802" s="64"/>
      <c r="W802" s="64"/>
      <c r="X802" s="64"/>
      <c r="Y802" s="64"/>
      <c r="Z802" s="64"/>
    </row>
    <row r="803" spans="1:26" ht="15.75" customHeight="1">
      <c r="A803" s="57" t="s">
        <v>104</v>
      </c>
      <c r="B803" s="58" t="str">
        <f>IF(ISERROR(VLOOKUP(Salidas!$A803,Inventario!$A$2:$M$21,2,FALSE)),"",VLOOKUP(Salidas!$A803,Inventario!$A$2:$M$21,2,FALSE))</f>
        <v>Boostrix</v>
      </c>
      <c r="C803" s="58" t="str">
        <f>IF(ISERROR(VLOOKUP(Salidas!$A803,Inventario!$A$2:$M$21,3,FALSE)),"",VLOOKUP(Salidas!$A803,Inventario!$A$2:$M$21,3,FALSE))</f>
        <v>DPT</v>
      </c>
      <c r="D803" s="59" t="str">
        <f>IF(ISERROR(VLOOKUP(Salidas!$A803,Inventario!$A$2:$M$21,4,FALSE)),"",VLOOKUP(Salidas!$A803,Inventario!$A$2:$M$21,4,FALSE))</f>
        <v>IPS FARALLONES</v>
      </c>
      <c r="E803" s="59" t="str">
        <f>IF(ISERROR(VLOOKUP(Salidas!$A803,Inventario!$A$2:$M$21,5,FALSE)),"",VLOOKUP(Salidas!$A803,Inventario!$A$2:$M$21,5,FALSE))</f>
        <v>Glaxo</v>
      </c>
      <c r="F803" s="60" t="str">
        <f>IF(ISERROR(VLOOKUP(Salidas!$A803,Inventario!$A$2:$M$21,6,FALSE)),"",VLOOKUP(Salidas!$A803,Inventario!$A$2:$M$21,6,FALSE))</f>
        <v>300</v>
      </c>
      <c r="G803" s="274">
        <f>IF(ISERROR(VLOOKUP(Salidas!$A803,Inventario!$A$2:$M$21,7,FALSE)),,VLOOKUP(Salidas!$A803,Inventario!$A$2:$M$21,7,FALSE))</f>
        <v>1</v>
      </c>
      <c r="H803" s="275">
        <f>IF(ISERROR(VLOOKUP(Salidas!$A803,Inventario!$A$2:$M$21,8,FALSE)),,VLOOKUP(Salidas!$A803,Inventario!$A$2:$M$21,8,FALSE))</f>
        <v>17</v>
      </c>
      <c r="I803" s="275">
        <f>IF(ISERROR(VLOOKUP(Salidas!$A803,Inventario!$A$2:$M$21,9,FALSE)),,VLOOKUP(Salidas!$A803,Inventario!$A$2:$M$21,9,FALSE))</f>
        <v>17</v>
      </c>
      <c r="J803" s="269">
        <v>44763</v>
      </c>
      <c r="K803" s="62" t="s">
        <v>200</v>
      </c>
      <c r="L803" s="270">
        <f>IF(ISERROR(VLOOKUP(Salidas!$K803,Entradas!$H$1:$I$412,2,FALSE)),"",VLOOKUP(Salidas!$K803,Entradas!$H$1:$I$412,2,FALSE))</f>
        <v>45260</v>
      </c>
      <c r="M803" s="63">
        <v>1</v>
      </c>
      <c r="N803" s="276" t="s">
        <v>375</v>
      </c>
      <c r="O803" s="275">
        <f>IF(Salidas!$N803="Particular",VLOOKUP(Salidas!$A803,'PPTO Conservador'!$D$1:$L$26,8,0),IF(Salidas!$N803="Complementario",VLOOKUP(Salidas!$A803,'PPTO Conservador'!$D$1:$L$26,9,FALSE),))</f>
        <v>110000</v>
      </c>
      <c r="P803" s="275">
        <f>Salidas!$M803*Salidas!$I803</f>
        <v>17</v>
      </c>
      <c r="Q803" s="275">
        <f>Salidas!$M803*Salidas!$O803</f>
        <v>110000</v>
      </c>
      <c r="R803" s="276"/>
      <c r="S803" s="64"/>
      <c r="T803" s="64"/>
      <c r="U803" s="64"/>
      <c r="V803" s="64"/>
      <c r="W803" s="64"/>
      <c r="X803" s="64"/>
      <c r="Y803" s="64"/>
      <c r="Z803" s="64"/>
    </row>
    <row r="804" spans="1:26" ht="15.75" customHeight="1">
      <c r="A804" s="57" t="s">
        <v>62</v>
      </c>
      <c r="B804" s="58" t="str">
        <f>IF(ISERROR(VLOOKUP(Salidas!$A804,Inventario!$A$2:$M$21,2,FALSE)),"",VLOOKUP(Salidas!$A804,Inventario!$A$2:$M$21,2,FALSE))</f>
        <v xml:space="preserve">Gardasil </v>
      </c>
      <c r="C804" s="58" t="str">
        <f>IF(ISERROR(VLOOKUP(Salidas!$A804,Inventario!$A$2:$M$21,3,FALSE)),"",VLOOKUP(Salidas!$A804,Inventario!$A$2:$M$21,3,FALSE))</f>
        <v>VPH</v>
      </c>
      <c r="D804" s="59" t="str">
        <f>IF(ISERROR(VLOOKUP(Salidas!$A804,Inventario!$A$2:$M$21,4,FALSE)),"",VLOOKUP(Salidas!$A804,Inventario!$A$2:$M$21,4,FALSE))</f>
        <v>IPS FARALLONES</v>
      </c>
      <c r="E804" s="59" t="str">
        <f>IF(ISERROR(VLOOKUP(Salidas!$A804,Inventario!$A$2:$M$21,5,FALSE)),"",VLOOKUP(Salidas!$A804,Inventario!$A$2:$M$21,5,FALSE))</f>
        <v>Merck</v>
      </c>
      <c r="F804" s="60" t="str">
        <f>IF(ISERROR(VLOOKUP(Salidas!$A804,Inventario!$A$2:$M$21,6,FALSE)),"",VLOOKUP(Salidas!$A804,Inventario!$A$2:$M$21,6,FALSE))</f>
        <v>1600</v>
      </c>
      <c r="G804" s="274">
        <f>IF(ISERROR(VLOOKUP(Salidas!$A804,Inventario!$A$2:$M$21,7,FALSE)),,VLOOKUP(Salidas!$A804,Inventario!$A$2:$M$21,7,FALSE))</f>
        <v>1</v>
      </c>
      <c r="H804" s="275">
        <f>IF(ISERROR(VLOOKUP(Salidas!$A804,Inventario!$A$2:$M$21,8,FALSE)),,VLOOKUP(Salidas!$A804,Inventario!$A$2:$M$21,8,FALSE))</f>
        <v>20</v>
      </c>
      <c r="I804" s="275">
        <f>IF(ISERROR(VLOOKUP(Salidas!$A804,Inventario!$A$2:$M$21,9,FALSE)),,VLOOKUP(Salidas!$A804,Inventario!$A$2:$M$21,9,FALSE))</f>
        <v>20</v>
      </c>
      <c r="J804" s="269">
        <v>44763</v>
      </c>
      <c r="K804" s="62" t="s">
        <v>199</v>
      </c>
      <c r="L804" s="270">
        <f>IF(ISERROR(VLOOKUP(Salidas!$K804,Entradas!$H$1:$I$412,2,FALSE)),"",VLOOKUP(Salidas!$K804,Entradas!$H$1:$I$412,2,FALSE))</f>
        <v>45382</v>
      </c>
      <c r="M804" s="63">
        <v>1</v>
      </c>
      <c r="N804" s="276" t="s">
        <v>375</v>
      </c>
      <c r="O804" s="275">
        <f>IF(Salidas!$N804="Particular",VLOOKUP(Salidas!$A804,'PPTO Conservador'!$D$1:$L$26,8,0),IF(Salidas!$N804="Complementario",VLOOKUP(Salidas!$A804,'PPTO Conservador'!$D$1:$L$26,9,FALSE),))</f>
        <v>180000</v>
      </c>
      <c r="P804" s="275">
        <f>Salidas!$M804*Salidas!$I804</f>
        <v>20</v>
      </c>
      <c r="Q804" s="275">
        <f>Salidas!$M804*Salidas!$O804</f>
        <v>180000</v>
      </c>
      <c r="R804" s="276"/>
      <c r="S804" s="64"/>
      <c r="T804" s="64"/>
      <c r="U804" s="64"/>
      <c r="V804" s="64"/>
      <c r="W804" s="64"/>
      <c r="X804" s="64"/>
      <c r="Y804" s="64"/>
      <c r="Z804" s="64"/>
    </row>
    <row r="805" spans="1:26" ht="15.75" customHeight="1">
      <c r="A805" s="57" t="s">
        <v>93</v>
      </c>
      <c r="B805" s="58" t="str">
        <f>IF(ISERROR(VLOOKUP(Salidas!$A805,Inventario!$A$2:$M$21,2,FALSE)),"",VLOOKUP(Salidas!$A805,Inventario!$A$2:$M$21,2,FALSE))</f>
        <v>Vaxigrip</v>
      </c>
      <c r="C805" s="58" t="str">
        <f>IF(ISERROR(VLOOKUP(Salidas!$A805,Inventario!$A$2:$M$21,3,FALSE)),"",VLOOKUP(Salidas!$A805,Inventario!$A$2:$M$21,3,FALSE))</f>
        <v>Influenza</v>
      </c>
      <c r="D805" s="59" t="str">
        <f>IF(ISERROR(VLOOKUP(Salidas!$A805,Inventario!$A$2:$M$21,4,FALSE)),"",VLOOKUP(Salidas!$A805,Inventario!$A$2:$M$21,4,FALSE))</f>
        <v>IPS FARALLONES</v>
      </c>
      <c r="E805" s="59" t="str">
        <f>IF(ISERROR(VLOOKUP(Salidas!$A805,Inventario!$A$2:$M$21,5,FALSE)),"",VLOOKUP(Salidas!$A805,Inventario!$A$2:$M$21,5,FALSE))</f>
        <v>Sanofi</v>
      </c>
      <c r="F805" s="60" t="str">
        <f>IF(ISERROR(VLOOKUP(Salidas!$A805,Inventario!$A$2:$M$21,6,FALSE)),"",VLOOKUP(Salidas!$A805,Inventario!$A$2:$M$21,6,FALSE))</f>
        <v>2603</v>
      </c>
      <c r="G805" s="274">
        <f>IF(ISERROR(VLOOKUP(Salidas!$A805,Inventario!$A$2:$M$21,7,FALSE)),,VLOOKUP(Salidas!$A805,Inventario!$A$2:$M$21,7,FALSE))</f>
        <v>1</v>
      </c>
      <c r="H805" s="275">
        <f>IF(ISERROR(VLOOKUP(Salidas!$A805,Inventario!$A$2:$M$21,8,FALSE)),,VLOOKUP(Salidas!$A805,Inventario!$A$2:$M$21,8,FALSE))</f>
        <v>31</v>
      </c>
      <c r="I805" s="275">
        <f>IF(ISERROR(VLOOKUP(Salidas!$A805,Inventario!$A$2:$M$21,9,FALSE)),,VLOOKUP(Salidas!$A805,Inventario!$A$2:$M$21,9,FALSE))</f>
        <v>31</v>
      </c>
      <c r="J805" s="269">
        <v>44763</v>
      </c>
      <c r="K805" s="62" t="s">
        <v>210</v>
      </c>
      <c r="L805" s="270">
        <f>IF(ISERROR(VLOOKUP(Salidas!$K805,Entradas!$H$1:$I$412,2,FALSE)),"",VLOOKUP(Salidas!$K805,Entradas!$H$1:$I$412,2,FALSE))</f>
        <v>44957</v>
      </c>
      <c r="M805" s="63">
        <v>1</v>
      </c>
      <c r="N805" s="276" t="s">
        <v>1928</v>
      </c>
      <c r="O805" s="275">
        <f>IF(Salidas!$N805="Particular",VLOOKUP(Salidas!$A805,'PPTO Conservador'!$D$1:$L$26,8,0),IF(Salidas!$N805="Complementario",VLOOKUP(Salidas!$A805,'PPTO Conservador'!$D$1:$L$26,9,FALSE),))</f>
        <v>60000</v>
      </c>
      <c r="P805" s="275">
        <f>Salidas!$M805*Salidas!$I805</f>
        <v>31</v>
      </c>
      <c r="Q805" s="275">
        <f>Salidas!$M805*Salidas!$O805</f>
        <v>60000</v>
      </c>
      <c r="R805" s="276"/>
      <c r="S805" s="64"/>
      <c r="T805" s="64"/>
      <c r="U805" s="64"/>
      <c r="V805" s="64"/>
      <c r="W805" s="64"/>
      <c r="X805" s="64"/>
      <c r="Y805" s="64"/>
      <c r="Z805" s="64"/>
    </row>
    <row r="806" spans="1:26" ht="15.75" customHeight="1">
      <c r="A806" s="57" t="s">
        <v>73</v>
      </c>
      <c r="B806" s="58" t="str">
        <f>IF(ISERROR(VLOOKUP(Salidas!$A806,Inventario!$A$2:$M$21,2,FALSE)),"",VLOOKUP(Salidas!$A806,Inventario!$A$2:$M$21,2,FALSE))</f>
        <v>Pentaxim</v>
      </c>
      <c r="C806" s="58" t="str">
        <f>IF(ISERROR(VLOOKUP(Salidas!$A806,Inventario!$A$2:$M$21,3,FALSE)),"",VLOOKUP(Salidas!$A806,Inventario!$A$2:$M$21,3,FALSE))</f>
        <v>Difteria-Tosferina, tetano, polio, haemophilus</v>
      </c>
      <c r="D806" s="59" t="str">
        <f>IF(ISERROR(VLOOKUP(Salidas!$A806,Inventario!$A$2:$M$21,4,FALSE)),"",VLOOKUP(Salidas!$A806,Inventario!$A$2:$M$21,4,FALSE))</f>
        <v>IPS FARALLONES</v>
      </c>
      <c r="E806" s="59" t="str">
        <f>IF(ISERROR(VLOOKUP(Salidas!$A806,Inventario!$A$2:$M$21,5,FALSE)),"",VLOOKUP(Salidas!$A806,Inventario!$A$2:$M$21,5,FALSE))</f>
        <v>Sanofi</v>
      </c>
      <c r="F806" s="60" t="str">
        <f>IF(ISERROR(VLOOKUP(Salidas!$A806,Inventario!$A$2:$M$21,6,FALSE)),"",VLOOKUP(Salidas!$A806,Inventario!$A$2:$M$21,6,FALSE))</f>
        <v>2800</v>
      </c>
      <c r="G806" s="274">
        <f>IF(ISERROR(VLOOKUP(Salidas!$A806,Inventario!$A$2:$M$21,7,FALSE)),,VLOOKUP(Salidas!$A806,Inventario!$A$2:$M$21,7,FALSE))</f>
        <v>1</v>
      </c>
      <c r="H806" s="275">
        <f>IF(ISERROR(VLOOKUP(Salidas!$A806,Inventario!$A$2:$M$21,8,FALSE)),,VLOOKUP(Salidas!$A806,Inventario!$A$2:$M$21,8,FALSE))</f>
        <v>66</v>
      </c>
      <c r="I806" s="275">
        <f>IF(ISERROR(VLOOKUP(Salidas!$A806,Inventario!$A$2:$M$21,9,FALSE)),,VLOOKUP(Salidas!$A806,Inventario!$A$2:$M$21,9,FALSE))</f>
        <v>66</v>
      </c>
      <c r="J806" s="269">
        <v>44763</v>
      </c>
      <c r="K806" s="62" t="s">
        <v>197</v>
      </c>
      <c r="L806" s="270">
        <f>IF(ISERROR(VLOOKUP(Salidas!$K806,Entradas!$H$1:$I$412,2,FALSE)),"",VLOOKUP(Salidas!$K806,Entradas!$H$1:$I$412,2,FALSE))</f>
        <v>44957</v>
      </c>
      <c r="M806" s="63">
        <v>1</v>
      </c>
      <c r="N806" s="276" t="s">
        <v>1928</v>
      </c>
      <c r="O806" s="275">
        <f>IF(Salidas!$N806="Particular",VLOOKUP(Salidas!$A806,'PPTO Conservador'!$D$1:$L$26,8,0),IF(Salidas!$N806="Complementario",VLOOKUP(Salidas!$A806,'PPTO Conservador'!$D$1:$L$26,9,FALSE),))</f>
        <v>160000</v>
      </c>
      <c r="P806" s="275">
        <f>Salidas!$M806*Salidas!$I806</f>
        <v>66</v>
      </c>
      <c r="Q806" s="275">
        <f>Salidas!$M806*Salidas!$O806</f>
        <v>160000</v>
      </c>
      <c r="R806" s="276"/>
      <c r="S806" s="64"/>
      <c r="T806" s="64"/>
      <c r="U806" s="64"/>
      <c r="V806" s="64"/>
      <c r="W806" s="64"/>
      <c r="X806" s="64"/>
      <c r="Y806" s="64"/>
      <c r="Z806" s="64"/>
    </row>
    <row r="807" spans="1:26" ht="15.75" customHeight="1">
      <c r="A807" s="57" t="s">
        <v>85</v>
      </c>
      <c r="B807" s="58" t="str">
        <f>IF(ISERROR(VLOOKUP(Salidas!$A807,Inventario!$A$2:$M$21,2,FALSE)),"",VLOOKUP(Salidas!$A807,Inventario!$A$2:$M$21,2,FALSE))</f>
        <v xml:space="preserve">Avaxim 80 </v>
      </c>
      <c r="C807" s="58" t="str">
        <f>IF(ISERROR(VLOOKUP(Salidas!$A807,Inventario!$A$2:$M$21,3,FALSE)),"",VLOOKUP(Salidas!$A807,Inventario!$A$2:$M$21,3,FALSE))</f>
        <v>Hepatitis A niño</v>
      </c>
      <c r="D807" s="59" t="str">
        <f>IF(ISERROR(VLOOKUP(Salidas!$A807,Inventario!$A$2:$M$21,4,FALSE)),"",VLOOKUP(Salidas!$A807,Inventario!$A$2:$M$21,4,FALSE))</f>
        <v>IPS FARALLONES</v>
      </c>
      <c r="E807" s="59" t="str">
        <f>IF(ISERROR(VLOOKUP(Salidas!$A807,Inventario!$A$2:$M$21,5,FALSE)),"",VLOOKUP(Salidas!$A807,Inventario!$A$2:$M$21,5,FALSE))</f>
        <v>Sanofi</v>
      </c>
      <c r="F807" s="60" t="str">
        <f>IF(ISERROR(VLOOKUP(Salidas!$A807,Inventario!$A$2:$M$21,6,FALSE)),"",VLOOKUP(Salidas!$A807,Inventario!$A$2:$M$21,6,FALSE))</f>
        <v>2500</v>
      </c>
      <c r="G807" s="274">
        <f>IF(ISERROR(VLOOKUP(Salidas!$A807,Inventario!$A$2:$M$21,7,FALSE)),,VLOOKUP(Salidas!$A807,Inventario!$A$2:$M$21,7,FALSE))</f>
        <v>1</v>
      </c>
      <c r="H807" s="275">
        <f>IF(ISERROR(VLOOKUP(Salidas!$A807,Inventario!$A$2:$M$21,8,FALSE)),,VLOOKUP(Salidas!$A807,Inventario!$A$2:$M$21,8,FALSE))</f>
        <v>153</v>
      </c>
      <c r="I807" s="275">
        <f>IF(ISERROR(VLOOKUP(Salidas!$A807,Inventario!$A$2:$M$21,9,FALSE)),,VLOOKUP(Salidas!$A807,Inventario!$A$2:$M$21,9,FALSE))</f>
        <v>153</v>
      </c>
      <c r="J807" s="269">
        <v>44763</v>
      </c>
      <c r="K807" s="62" t="s">
        <v>208</v>
      </c>
      <c r="L807" s="270">
        <f>IF(ISERROR(VLOOKUP(Salidas!$K807,Entradas!$H$1:$I$412,2,FALSE)),"",VLOOKUP(Salidas!$K807,Entradas!$H$1:$I$412,2,FALSE))</f>
        <v>45169</v>
      </c>
      <c r="M807" s="63">
        <v>1</v>
      </c>
      <c r="N807" s="276" t="s">
        <v>1928</v>
      </c>
      <c r="O807" s="275">
        <f>IF(Salidas!$N807="Particular",VLOOKUP(Salidas!$A807,'PPTO Conservador'!$D$1:$L$26,8,0),IF(Salidas!$N807="Complementario",VLOOKUP(Salidas!$A807,'PPTO Conservador'!$D$1:$L$26,9,FALSE),))</f>
        <v>130000</v>
      </c>
      <c r="P807" s="275">
        <f>Salidas!$M807*Salidas!$I807</f>
        <v>153</v>
      </c>
      <c r="Q807" s="275">
        <f>Salidas!$M807*Salidas!$O807</f>
        <v>130000</v>
      </c>
      <c r="R807" s="276"/>
      <c r="S807" s="64"/>
      <c r="T807" s="64"/>
      <c r="U807" s="64"/>
      <c r="V807" s="64"/>
      <c r="W807" s="64"/>
      <c r="X807" s="64"/>
      <c r="Y807" s="64"/>
      <c r="Z807" s="64"/>
    </row>
    <row r="808" spans="1:26" ht="15.75" customHeight="1">
      <c r="A808" s="57" t="s">
        <v>81</v>
      </c>
      <c r="B808" s="58" t="str">
        <f>IF(ISERROR(VLOOKUP(Salidas!$A808,Inventario!$A$2:$M$21,2,FALSE)),"",VLOOKUP(Salidas!$A808,Inventario!$A$2:$M$21,2,FALSE))</f>
        <v>Stamaril</v>
      </c>
      <c r="C808" s="58" t="str">
        <f>IF(ISERROR(VLOOKUP(Salidas!$A808,Inventario!$A$2:$M$21,3,FALSE)),"",VLOOKUP(Salidas!$A808,Inventario!$A$2:$M$21,3,FALSE))</f>
        <v>Fiebre amarilla</v>
      </c>
      <c r="D808" s="59" t="str">
        <f>IF(ISERROR(VLOOKUP(Salidas!$A808,Inventario!$A$2:$M$21,4,FALSE)),"",VLOOKUP(Salidas!$A808,Inventario!$A$2:$M$21,4,FALSE))</f>
        <v>IPS FARALLONES</v>
      </c>
      <c r="E808" s="59" t="str">
        <f>IF(ISERROR(VLOOKUP(Salidas!$A808,Inventario!$A$2:$M$21,5,FALSE)),"",VLOOKUP(Salidas!$A808,Inventario!$A$2:$M$21,5,FALSE))</f>
        <v>Sanofi</v>
      </c>
      <c r="F808" s="60" t="str">
        <f>IF(ISERROR(VLOOKUP(Salidas!$A808,Inventario!$A$2:$M$21,6,FALSE)),"",VLOOKUP(Salidas!$A808,Inventario!$A$2:$M$21,6,FALSE))</f>
        <v>3000</v>
      </c>
      <c r="G808" s="274">
        <f>IF(ISERROR(VLOOKUP(Salidas!$A808,Inventario!$A$2:$M$21,7,FALSE)),,VLOOKUP(Salidas!$A808,Inventario!$A$2:$M$21,7,FALSE))</f>
        <v>1</v>
      </c>
      <c r="H808" s="275">
        <f>IF(ISERROR(VLOOKUP(Salidas!$A808,Inventario!$A$2:$M$21,8,FALSE)),,VLOOKUP(Salidas!$A808,Inventario!$A$2:$M$21,8,FALSE))</f>
        <v>59</v>
      </c>
      <c r="I808" s="275">
        <f>IF(ISERROR(VLOOKUP(Salidas!$A808,Inventario!$A$2:$M$21,9,FALSE)),,VLOOKUP(Salidas!$A808,Inventario!$A$2:$M$21,9,FALSE))</f>
        <v>59</v>
      </c>
      <c r="J808" s="269">
        <v>44763</v>
      </c>
      <c r="K808" s="62" t="s">
        <v>213</v>
      </c>
      <c r="L808" s="270">
        <f>IF(ISERROR(VLOOKUP(Salidas!$K808,Entradas!$H$1:$I$412,2,FALSE)),"",VLOOKUP(Salidas!$K808,Entradas!$H$1:$I$412,2,FALSE))</f>
        <v>45565</v>
      </c>
      <c r="M808" s="63">
        <v>1</v>
      </c>
      <c r="N808" s="276" t="s">
        <v>1928</v>
      </c>
      <c r="O808" s="275">
        <f>IF(Salidas!$N808="Particular",VLOOKUP(Salidas!$A808,'PPTO Conservador'!$D$1:$L$26,8,0),IF(Salidas!$N808="Complementario",VLOOKUP(Salidas!$A808,'PPTO Conservador'!$D$1:$L$26,9,FALSE),))</f>
        <v>100000</v>
      </c>
      <c r="P808" s="275">
        <f>Salidas!$M808*Salidas!$I808</f>
        <v>59</v>
      </c>
      <c r="Q808" s="275">
        <f>Salidas!$M808*Salidas!$O808</f>
        <v>100000</v>
      </c>
      <c r="R808" s="276"/>
      <c r="S808" s="64"/>
      <c r="T808" s="64"/>
      <c r="U808" s="64"/>
      <c r="V808" s="64"/>
      <c r="W808" s="64"/>
      <c r="X808" s="64"/>
      <c r="Y808" s="64"/>
      <c r="Z808" s="64"/>
    </row>
    <row r="809" spans="1:26" ht="15.75" customHeight="1">
      <c r="A809" s="57" t="s">
        <v>47</v>
      </c>
      <c r="B809" s="58" t="str">
        <f>IF(ISERROR(VLOOKUP(Salidas!$A809,Inventario!$A$2:$M$21,2,FALSE)),"",VLOOKUP(Salidas!$A809,Inventario!$A$2:$M$21,2,FALSE))</f>
        <v>Nimenrix</v>
      </c>
      <c r="C809" s="58" t="str">
        <f>IF(ISERROR(VLOOKUP(Salidas!$A809,Inventario!$A$2:$M$21,3,FALSE)),"",VLOOKUP(Salidas!$A809,Inventario!$A$2:$M$21,3,FALSE))</f>
        <v>Meningococo</v>
      </c>
      <c r="D809" s="59" t="str">
        <f>IF(ISERROR(VLOOKUP(Salidas!$A809,Inventario!$A$2:$M$21,4,FALSE)),"",VLOOKUP(Salidas!$A809,Inventario!$A$2:$M$21,4,FALSE))</f>
        <v>Cobo Medical</v>
      </c>
      <c r="E809" s="59" t="str">
        <f>IF(ISERROR(VLOOKUP(Salidas!$A809,Inventario!$A$2:$M$21,5,FALSE)),"",VLOOKUP(Salidas!$A809,Inventario!$A$2:$M$21,5,FALSE))</f>
        <v>Pfizer</v>
      </c>
      <c r="F809" s="60" t="str">
        <f>IF(ISERROR(VLOOKUP(Salidas!$A809,Inventario!$A$2:$M$21,6,FALSE)),"",VLOOKUP(Salidas!$A809,Inventario!$A$2:$M$21,6,FALSE))</f>
        <v>3904</v>
      </c>
      <c r="G809" s="274">
        <f>IF(ISERROR(VLOOKUP(Salidas!$A809,Inventario!$A$2:$M$21,7,FALSE)),,VLOOKUP(Salidas!$A809,Inventario!$A$2:$M$21,7,FALSE))</f>
        <v>1</v>
      </c>
      <c r="H809" s="275">
        <f>IF(ISERROR(VLOOKUP(Salidas!$A809,Inventario!$A$2:$M$21,8,FALSE)),,VLOOKUP(Salidas!$A809,Inventario!$A$2:$M$21,8,FALSE))</f>
        <v>427</v>
      </c>
      <c r="I809" s="275">
        <f>IF(ISERROR(VLOOKUP(Salidas!$A809,Inventario!$A$2:$M$21,9,FALSE)),,VLOOKUP(Salidas!$A809,Inventario!$A$2:$M$21,9,FALSE))</f>
        <v>427</v>
      </c>
      <c r="J809" s="269">
        <v>44764</v>
      </c>
      <c r="K809" s="62" t="s">
        <v>173</v>
      </c>
      <c r="L809" s="270">
        <f>IF(ISERROR(VLOOKUP(Salidas!$K809,Entradas!$H$1:$I$412,2,FALSE)),"",VLOOKUP(Salidas!$K809,Entradas!$H$1:$I$412,2,FALSE))</f>
        <v>45077</v>
      </c>
      <c r="M809" s="63">
        <v>1</v>
      </c>
      <c r="N809" s="276" t="s">
        <v>375</v>
      </c>
      <c r="O809" s="275">
        <f>IF(Salidas!$N809="Particular",VLOOKUP(Salidas!$A809,'PPTO Conservador'!$D$1:$L$26,8,0),IF(Salidas!$N809="Complementario",VLOOKUP(Salidas!$A809,'PPTO Conservador'!$D$1:$L$26,9,FALSE),))</f>
        <v>200000</v>
      </c>
      <c r="P809" s="275">
        <f>Salidas!$M809*Salidas!$I809</f>
        <v>427</v>
      </c>
      <c r="Q809" s="275">
        <f>Salidas!$M809*Salidas!$O809</f>
        <v>200000</v>
      </c>
      <c r="R809" s="276"/>
      <c r="S809" s="64"/>
      <c r="T809" s="64"/>
      <c r="U809" s="64"/>
      <c r="V809" s="64"/>
      <c r="W809" s="64"/>
      <c r="X809" s="64"/>
      <c r="Y809" s="64"/>
      <c r="Z809" s="64"/>
    </row>
    <row r="810" spans="1:26" ht="15.75" customHeight="1">
      <c r="A810" s="57" t="s">
        <v>148</v>
      </c>
      <c r="B810" s="58" t="str">
        <f>IF(ISERROR(VLOOKUP(Salidas!$A810,Inventario!$A$2:$M$21,2,FALSE)),"",VLOOKUP(Salidas!$A810,Inventario!$A$2:$M$21,2,FALSE))</f>
        <v xml:space="preserve">Tetraxim </v>
      </c>
      <c r="C810" s="58" t="str">
        <f>IF(ISERROR(VLOOKUP(Salidas!$A810,Inventario!$A$2:$M$21,3,FALSE)),"",VLOOKUP(Salidas!$A810,Inventario!$A$2:$M$21,3,FALSE))</f>
        <v>Difteria-Tosferina, tetano DPT</v>
      </c>
      <c r="D810" s="59" t="str">
        <f>IF(ISERROR(VLOOKUP(Salidas!$A810,Inventario!$A$2:$M$21,4,FALSE)),"",VLOOKUP(Salidas!$A810,Inventario!$A$2:$M$21,4,FALSE))</f>
        <v>IPS FARALLONES</v>
      </c>
      <c r="E810" s="59" t="str">
        <f>IF(ISERROR(VLOOKUP(Salidas!$A810,Inventario!$A$2:$M$21,5,FALSE)),"",VLOOKUP(Salidas!$A810,Inventario!$A$2:$M$21,5,FALSE))</f>
        <v>Sanofi</v>
      </c>
      <c r="F810" s="60" t="str">
        <f>IF(ISERROR(VLOOKUP(Salidas!$A810,Inventario!$A$2:$M$21,6,FALSE)),"",VLOOKUP(Salidas!$A810,Inventario!$A$2:$M$21,6,FALSE))</f>
        <v>3300</v>
      </c>
      <c r="G810" s="274">
        <f>IF(ISERROR(VLOOKUP(Salidas!$A810,Inventario!$A$2:$M$21,7,FALSE)),,VLOOKUP(Salidas!$A810,Inventario!$A$2:$M$21,7,FALSE))</f>
        <v>1</v>
      </c>
      <c r="H810" s="275">
        <f>IF(ISERROR(VLOOKUP(Salidas!$A810,Inventario!$A$2:$M$21,8,FALSE)),,VLOOKUP(Salidas!$A810,Inventario!$A$2:$M$21,8,FALSE))</f>
        <v>21</v>
      </c>
      <c r="I810" s="275">
        <f>IF(ISERROR(VLOOKUP(Salidas!$A810,Inventario!$A$2:$M$21,9,FALSE)),,VLOOKUP(Salidas!$A810,Inventario!$A$2:$M$21,9,FALSE))</f>
        <v>21</v>
      </c>
      <c r="J810" s="269">
        <v>44764</v>
      </c>
      <c r="K810" s="62" t="s">
        <v>207</v>
      </c>
      <c r="L810" s="270">
        <f>IF(ISERROR(VLOOKUP(Salidas!$K810,Entradas!$H$1:$I$412,2,FALSE)),"",VLOOKUP(Salidas!$K810,Entradas!$H$1:$I$412,2,FALSE))</f>
        <v>44985</v>
      </c>
      <c r="M810" s="63">
        <v>1</v>
      </c>
      <c r="N810" s="276" t="s">
        <v>1928</v>
      </c>
      <c r="O810" s="275" t="e">
        <f>IF(Salidas!$N810="Particular",VLOOKUP(Salidas!$A810,'PPTO Conservador'!$D$1:$L$26,8,0),IF(Salidas!$N810="Complementario",VLOOKUP(Salidas!$A810,'PPTO Conservador'!$D$1:$L$26,9,FALSE),))</f>
        <v>#N/A</v>
      </c>
      <c r="P810" s="275">
        <f>Salidas!$M810*Salidas!$I810</f>
        <v>21</v>
      </c>
      <c r="Q810" s="275" t="e">
        <f>Salidas!$M810*Salidas!$O810</f>
        <v>#N/A</v>
      </c>
      <c r="R810" s="276"/>
      <c r="S810" s="64"/>
      <c r="T810" s="64"/>
      <c r="U810" s="64"/>
      <c r="V810" s="64"/>
      <c r="W810" s="64"/>
      <c r="X810" s="64"/>
      <c r="Y810" s="64"/>
      <c r="Z810" s="64"/>
    </row>
    <row r="811" spans="1:26" ht="15.75" customHeight="1">
      <c r="A811" s="57" t="s">
        <v>58</v>
      </c>
      <c r="B811" s="58" t="str">
        <f>IF(ISERROR(VLOOKUP(Salidas!$A811,Inventario!$A$2:$M$21,2,FALSE)),"",VLOOKUP(Salidas!$A811,Inventario!$A$2:$M$21,2,FALSE))</f>
        <v>Proquad</v>
      </c>
      <c r="C811" s="58" t="str">
        <f>IF(ISERROR(VLOOKUP(Salidas!$A811,Inventario!$A$2:$M$21,3,FALSE)),"",VLOOKUP(Salidas!$A811,Inventario!$A$2:$M$21,3,FALSE))</f>
        <v>Sarampion + Rubeola + parotiditis + varicela</v>
      </c>
      <c r="D811" s="59" t="str">
        <f>IF(ISERROR(VLOOKUP(Salidas!$A811,Inventario!$A$2:$M$21,4,FALSE)),"",VLOOKUP(Salidas!$A811,Inventario!$A$2:$M$21,4,FALSE))</f>
        <v>IPS FARALLONES</v>
      </c>
      <c r="E811" s="59" t="str">
        <f>IF(ISERROR(VLOOKUP(Salidas!$A811,Inventario!$A$2:$M$21,5,FALSE)),"",VLOOKUP(Salidas!$A811,Inventario!$A$2:$M$21,5,FALSE))</f>
        <v>Merck</v>
      </c>
      <c r="F811" s="60" t="str">
        <f>IF(ISERROR(VLOOKUP(Salidas!$A811,Inventario!$A$2:$M$21,6,FALSE)),"",VLOOKUP(Salidas!$A811,Inventario!$A$2:$M$21,6,FALSE))</f>
        <v>4200</v>
      </c>
      <c r="G811" s="274">
        <f>IF(ISERROR(VLOOKUP(Salidas!$A811,Inventario!$A$2:$M$21,7,FALSE)),,VLOOKUP(Salidas!$A811,Inventario!$A$2:$M$21,7,FALSE))</f>
        <v>1</v>
      </c>
      <c r="H811" s="275">
        <f>IF(ISERROR(VLOOKUP(Salidas!$A811,Inventario!$A$2:$M$21,8,FALSE)),,VLOOKUP(Salidas!$A811,Inventario!$A$2:$M$21,8,FALSE))</f>
        <v>76</v>
      </c>
      <c r="I811" s="275">
        <f>IF(ISERROR(VLOOKUP(Salidas!$A811,Inventario!$A$2:$M$21,9,FALSE)),,VLOOKUP(Salidas!$A811,Inventario!$A$2:$M$21,9,FALSE))</f>
        <v>76</v>
      </c>
      <c r="J811" s="269">
        <v>44764</v>
      </c>
      <c r="K811" s="62" t="s">
        <v>190</v>
      </c>
      <c r="L811" s="270">
        <f>IF(ISERROR(VLOOKUP(Salidas!$K811,Entradas!$H$1:$I$412,2,FALSE)),"",VLOOKUP(Salidas!$K811,Entradas!$H$1:$I$412,2,FALSE))</f>
        <v>44957</v>
      </c>
      <c r="M811" s="63">
        <v>1</v>
      </c>
      <c r="N811" s="276" t="s">
        <v>1928</v>
      </c>
      <c r="O811" s="275">
        <f>IF(Salidas!$N811="Particular",VLOOKUP(Salidas!$A811,'PPTO Conservador'!$D$1:$L$26,8,0),IF(Salidas!$N811="Complementario",VLOOKUP(Salidas!$A811,'PPTO Conservador'!$D$1:$L$26,9,FALSE),))</f>
        <v>240000</v>
      </c>
      <c r="P811" s="275">
        <f>Salidas!$M811*Salidas!$I811</f>
        <v>76</v>
      </c>
      <c r="Q811" s="275">
        <f>Salidas!$M811*Salidas!$O811</f>
        <v>240000</v>
      </c>
      <c r="R811" s="276"/>
      <c r="S811" s="64"/>
      <c r="T811" s="64"/>
      <c r="U811" s="64"/>
      <c r="V811" s="64"/>
      <c r="W811" s="64"/>
      <c r="X811" s="64"/>
      <c r="Y811" s="64"/>
      <c r="Z811" s="64"/>
    </row>
    <row r="812" spans="1:26" ht="15.75" customHeight="1">
      <c r="A812" s="57" t="s">
        <v>104</v>
      </c>
      <c r="B812" s="58" t="str">
        <f>IF(ISERROR(VLOOKUP(Salidas!$A812,Inventario!$A$2:$M$21,2,FALSE)),"",VLOOKUP(Salidas!$A812,Inventario!$A$2:$M$21,2,FALSE))</f>
        <v>Boostrix</v>
      </c>
      <c r="C812" s="58" t="str">
        <f>IF(ISERROR(VLOOKUP(Salidas!$A812,Inventario!$A$2:$M$21,3,FALSE)),"",VLOOKUP(Salidas!$A812,Inventario!$A$2:$M$21,3,FALSE))</f>
        <v>DPT</v>
      </c>
      <c r="D812" s="59" t="str">
        <f>IF(ISERROR(VLOOKUP(Salidas!$A812,Inventario!$A$2:$M$21,4,FALSE)),"",VLOOKUP(Salidas!$A812,Inventario!$A$2:$M$21,4,FALSE))</f>
        <v>IPS FARALLONES</v>
      </c>
      <c r="E812" s="59" t="str">
        <f>IF(ISERROR(VLOOKUP(Salidas!$A812,Inventario!$A$2:$M$21,5,FALSE)),"",VLOOKUP(Salidas!$A812,Inventario!$A$2:$M$21,5,FALSE))</f>
        <v>Glaxo</v>
      </c>
      <c r="F812" s="60" t="str">
        <f>IF(ISERROR(VLOOKUP(Salidas!$A812,Inventario!$A$2:$M$21,6,FALSE)),"",VLOOKUP(Salidas!$A812,Inventario!$A$2:$M$21,6,FALSE))</f>
        <v>300</v>
      </c>
      <c r="G812" s="274">
        <f>IF(ISERROR(VLOOKUP(Salidas!$A812,Inventario!$A$2:$M$21,7,FALSE)),,VLOOKUP(Salidas!$A812,Inventario!$A$2:$M$21,7,FALSE))</f>
        <v>1</v>
      </c>
      <c r="H812" s="275">
        <f>IF(ISERROR(VLOOKUP(Salidas!$A812,Inventario!$A$2:$M$21,8,FALSE)),,VLOOKUP(Salidas!$A812,Inventario!$A$2:$M$21,8,FALSE))</f>
        <v>17</v>
      </c>
      <c r="I812" s="275">
        <f>IF(ISERROR(VLOOKUP(Salidas!$A812,Inventario!$A$2:$M$21,9,FALSE)),,VLOOKUP(Salidas!$A812,Inventario!$A$2:$M$21,9,FALSE))</f>
        <v>17</v>
      </c>
      <c r="J812" s="269">
        <v>44764</v>
      </c>
      <c r="K812" s="62" t="s">
        <v>200</v>
      </c>
      <c r="L812" s="270">
        <f>IF(ISERROR(VLOOKUP(Salidas!$K812,Entradas!$H$1:$I$412,2,FALSE)),"",VLOOKUP(Salidas!$K812,Entradas!$H$1:$I$412,2,FALSE))</f>
        <v>45260</v>
      </c>
      <c r="M812" s="63">
        <v>1</v>
      </c>
      <c r="N812" s="276" t="s">
        <v>1928</v>
      </c>
      <c r="O812" s="275">
        <f>IF(Salidas!$N812="Particular",VLOOKUP(Salidas!$A812,'PPTO Conservador'!$D$1:$L$26,8,0),IF(Salidas!$N812="Complementario",VLOOKUP(Salidas!$A812,'PPTO Conservador'!$D$1:$L$26,9,FALSE),))</f>
        <v>100000</v>
      </c>
      <c r="P812" s="275">
        <f>Salidas!$M812*Salidas!$I812</f>
        <v>17</v>
      </c>
      <c r="Q812" s="275">
        <f>Salidas!$M812*Salidas!$O812</f>
        <v>100000</v>
      </c>
      <c r="R812" s="276"/>
      <c r="S812" s="64"/>
      <c r="T812" s="64"/>
      <c r="U812" s="64"/>
      <c r="V812" s="64"/>
      <c r="W812" s="64"/>
      <c r="X812" s="64"/>
      <c r="Y812" s="64"/>
      <c r="Z812" s="64"/>
    </row>
    <row r="813" spans="1:26" ht="15.75" customHeight="1">
      <c r="A813" s="57" t="s">
        <v>47</v>
      </c>
      <c r="B813" s="58" t="str">
        <f>IF(ISERROR(VLOOKUP(Salidas!$A813,Inventario!$A$2:$M$21,2,FALSE)),"",VLOOKUP(Salidas!$A813,Inventario!$A$2:$M$21,2,FALSE))</f>
        <v>Nimenrix</v>
      </c>
      <c r="C813" s="58" t="str">
        <f>IF(ISERROR(VLOOKUP(Salidas!$A813,Inventario!$A$2:$M$21,3,FALSE)),"",VLOOKUP(Salidas!$A813,Inventario!$A$2:$M$21,3,FALSE))</f>
        <v>Meningococo</v>
      </c>
      <c r="D813" s="59" t="str">
        <f>IF(ISERROR(VLOOKUP(Salidas!$A813,Inventario!$A$2:$M$21,4,FALSE)),"",VLOOKUP(Salidas!$A813,Inventario!$A$2:$M$21,4,FALSE))</f>
        <v>Cobo Medical</v>
      </c>
      <c r="E813" s="59" t="str">
        <f>IF(ISERROR(VLOOKUP(Salidas!$A813,Inventario!$A$2:$M$21,5,FALSE)),"",VLOOKUP(Salidas!$A813,Inventario!$A$2:$M$21,5,FALSE))</f>
        <v>Pfizer</v>
      </c>
      <c r="F813" s="60" t="str">
        <f>IF(ISERROR(VLOOKUP(Salidas!$A813,Inventario!$A$2:$M$21,6,FALSE)),"",VLOOKUP(Salidas!$A813,Inventario!$A$2:$M$21,6,FALSE))</f>
        <v>3904</v>
      </c>
      <c r="G813" s="274">
        <f>IF(ISERROR(VLOOKUP(Salidas!$A813,Inventario!$A$2:$M$21,7,FALSE)),,VLOOKUP(Salidas!$A813,Inventario!$A$2:$M$21,7,FALSE))</f>
        <v>1</v>
      </c>
      <c r="H813" s="275">
        <f>IF(ISERROR(VLOOKUP(Salidas!$A813,Inventario!$A$2:$M$21,8,FALSE)),,VLOOKUP(Salidas!$A813,Inventario!$A$2:$M$21,8,FALSE))</f>
        <v>427</v>
      </c>
      <c r="I813" s="275">
        <f>IF(ISERROR(VLOOKUP(Salidas!$A813,Inventario!$A$2:$M$21,9,FALSE)),,VLOOKUP(Salidas!$A813,Inventario!$A$2:$M$21,9,FALSE))</f>
        <v>427</v>
      </c>
      <c r="J813" s="269">
        <v>44764</v>
      </c>
      <c r="K813" s="62" t="s">
        <v>173</v>
      </c>
      <c r="L813" s="270">
        <f>IF(ISERROR(VLOOKUP(Salidas!$K813,Entradas!$H$1:$I$412,2,FALSE)),"",VLOOKUP(Salidas!$K813,Entradas!$H$1:$I$412,2,FALSE))</f>
        <v>45077</v>
      </c>
      <c r="M813" s="63">
        <v>1</v>
      </c>
      <c r="N813" s="276" t="s">
        <v>1928</v>
      </c>
      <c r="O813" s="275">
        <f>IF(Salidas!$N813="Particular",VLOOKUP(Salidas!$A813,'PPTO Conservador'!$D$1:$L$26,8,0),IF(Salidas!$N813="Complementario",VLOOKUP(Salidas!$A813,'PPTO Conservador'!$D$1:$L$26,9,FALSE),))</f>
        <v>170000</v>
      </c>
      <c r="P813" s="275">
        <f>Salidas!$M813*Salidas!$I813</f>
        <v>427</v>
      </c>
      <c r="Q813" s="275">
        <f>Salidas!$M813*Salidas!$O813</f>
        <v>170000</v>
      </c>
      <c r="R813" s="276"/>
      <c r="S813" s="64"/>
      <c r="T813" s="64"/>
      <c r="U813" s="64"/>
      <c r="V813" s="64"/>
      <c r="W813" s="64"/>
      <c r="X813" s="64"/>
      <c r="Y813" s="64"/>
      <c r="Z813" s="64"/>
    </row>
    <row r="814" spans="1:26" ht="15.75" customHeight="1">
      <c r="A814" s="57" t="s">
        <v>93</v>
      </c>
      <c r="B814" s="58" t="str">
        <f>IF(ISERROR(VLOOKUP(Salidas!$A814,Inventario!$A$2:$M$21,2,FALSE)),"",VLOOKUP(Salidas!$A814,Inventario!$A$2:$M$21,2,FALSE))</f>
        <v>Vaxigrip</v>
      </c>
      <c r="C814" s="58" t="str">
        <f>IF(ISERROR(VLOOKUP(Salidas!$A814,Inventario!$A$2:$M$21,3,FALSE)),"",VLOOKUP(Salidas!$A814,Inventario!$A$2:$M$21,3,FALSE))</f>
        <v>Influenza</v>
      </c>
      <c r="D814" s="59" t="str">
        <f>IF(ISERROR(VLOOKUP(Salidas!$A814,Inventario!$A$2:$M$21,4,FALSE)),"",VLOOKUP(Salidas!$A814,Inventario!$A$2:$M$21,4,FALSE))</f>
        <v>IPS FARALLONES</v>
      </c>
      <c r="E814" s="59" t="str">
        <f>IF(ISERROR(VLOOKUP(Salidas!$A814,Inventario!$A$2:$M$21,5,FALSE)),"",VLOOKUP(Salidas!$A814,Inventario!$A$2:$M$21,5,FALSE))</f>
        <v>Sanofi</v>
      </c>
      <c r="F814" s="60" t="str">
        <f>IF(ISERROR(VLOOKUP(Salidas!$A814,Inventario!$A$2:$M$21,6,FALSE)),"",VLOOKUP(Salidas!$A814,Inventario!$A$2:$M$21,6,FALSE))</f>
        <v>2603</v>
      </c>
      <c r="G814" s="274">
        <f>IF(ISERROR(VLOOKUP(Salidas!$A814,Inventario!$A$2:$M$21,7,FALSE)),,VLOOKUP(Salidas!$A814,Inventario!$A$2:$M$21,7,FALSE))</f>
        <v>1</v>
      </c>
      <c r="H814" s="275">
        <f>IF(ISERROR(VLOOKUP(Salidas!$A814,Inventario!$A$2:$M$21,8,FALSE)),,VLOOKUP(Salidas!$A814,Inventario!$A$2:$M$21,8,FALSE))</f>
        <v>31</v>
      </c>
      <c r="I814" s="275">
        <f>IF(ISERROR(VLOOKUP(Salidas!$A814,Inventario!$A$2:$M$21,9,FALSE)),,VLOOKUP(Salidas!$A814,Inventario!$A$2:$M$21,9,FALSE))</f>
        <v>31</v>
      </c>
      <c r="J814" s="269">
        <v>44764</v>
      </c>
      <c r="K814" s="62" t="s">
        <v>210</v>
      </c>
      <c r="L814" s="270">
        <f>IF(ISERROR(VLOOKUP(Salidas!$K814,Entradas!$H$1:$I$412,2,FALSE)),"",VLOOKUP(Salidas!$K814,Entradas!$H$1:$I$412,2,FALSE))</f>
        <v>44957</v>
      </c>
      <c r="M814" s="63">
        <v>1</v>
      </c>
      <c r="N814" s="276" t="s">
        <v>1928</v>
      </c>
      <c r="O814" s="275">
        <f>IF(Salidas!$N814="Particular",VLOOKUP(Salidas!$A814,'PPTO Conservador'!$D$1:$L$26,8,0),IF(Salidas!$N814="Complementario",VLOOKUP(Salidas!$A814,'PPTO Conservador'!$D$1:$L$26,9,FALSE),))</f>
        <v>60000</v>
      </c>
      <c r="P814" s="275">
        <f>Salidas!$M814*Salidas!$I814</f>
        <v>31</v>
      </c>
      <c r="Q814" s="275">
        <f>Salidas!$M814*Salidas!$O814</f>
        <v>60000</v>
      </c>
      <c r="R814" s="276"/>
      <c r="S814" s="64"/>
      <c r="T814" s="64"/>
      <c r="U814" s="64"/>
      <c r="V814" s="64"/>
      <c r="W814" s="64"/>
      <c r="X814" s="64"/>
      <c r="Y814" s="64"/>
      <c r="Z814" s="64"/>
    </row>
    <row r="815" spans="1:26" ht="15.75" customHeight="1">
      <c r="A815" s="57" t="s">
        <v>47</v>
      </c>
      <c r="B815" s="58" t="str">
        <f>IF(ISERROR(VLOOKUP(Salidas!$A815,Inventario!$A$2:$M$21,2,FALSE)),"",VLOOKUP(Salidas!$A815,Inventario!$A$2:$M$21,2,FALSE))</f>
        <v>Nimenrix</v>
      </c>
      <c r="C815" s="58" t="str">
        <f>IF(ISERROR(VLOOKUP(Salidas!$A815,Inventario!$A$2:$M$21,3,FALSE)),"",VLOOKUP(Salidas!$A815,Inventario!$A$2:$M$21,3,FALSE))</f>
        <v>Meningococo</v>
      </c>
      <c r="D815" s="59" t="str">
        <f>IF(ISERROR(VLOOKUP(Salidas!$A815,Inventario!$A$2:$M$21,4,FALSE)),"",VLOOKUP(Salidas!$A815,Inventario!$A$2:$M$21,4,FALSE))</f>
        <v>Cobo Medical</v>
      </c>
      <c r="E815" s="59" t="str">
        <f>IF(ISERROR(VLOOKUP(Salidas!$A815,Inventario!$A$2:$M$21,5,FALSE)),"",VLOOKUP(Salidas!$A815,Inventario!$A$2:$M$21,5,FALSE))</f>
        <v>Pfizer</v>
      </c>
      <c r="F815" s="60" t="str">
        <f>IF(ISERROR(VLOOKUP(Salidas!$A815,Inventario!$A$2:$M$21,6,FALSE)),"",VLOOKUP(Salidas!$A815,Inventario!$A$2:$M$21,6,FALSE))</f>
        <v>3904</v>
      </c>
      <c r="G815" s="274">
        <f>IF(ISERROR(VLOOKUP(Salidas!$A815,Inventario!$A$2:$M$21,7,FALSE)),,VLOOKUP(Salidas!$A815,Inventario!$A$2:$M$21,7,FALSE))</f>
        <v>1</v>
      </c>
      <c r="H815" s="275">
        <f>IF(ISERROR(VLOOKUP(Salidas!$A815,Inventario!$A$2:$M$21,8,FALSE)),,VLOOKUP(Salidas!$A815,Inventario!$A$2:$M$21,8,FALSE))</f>
        <v>427</v>
      </c>
      <c r="I815" s="275">
        <f>IF(ISERROR(VLOOKUP(Salidas!$A815,Inventario!$A$2:$M$21,9,FALSE)),,VLOOKUP(Salidas!$A815,Inventario!$A$2:$M$21,9,FALSE))</f>
        <v>427</v>
      </c>
      <c r="J815" s="269">
        <v>44764</v>
      </c>
      <c r="K815" s="62" t="s">
        <v>173</v>
      </c>
      <c r="L815" s="270">
        <f>IF(ISERROR(VLOOKUP(Salidas!$K815,Entradas!$H$1:$I$412,2,FALSE)),"",VLOOKUP(Salidas!$K815,Entradas!$H$1:$I$412,2,FALSE))</f>
        <v>45077</v>
      </c>
      <c r="M815" s="63">
        <v>1</v>
      </c>
      <c r="N815" s="276" t="s">
        <v>1928</v>
      </c>
      <c r="O815" s="275">
        <f>IF(Salidas!$N815="Particular",VLOOKUP(Salidas!$A815,'PPTO Conservador'!$D$1:$L$26,8,0),IF(Salidas!$N815="Complementario",VLOOKUP(Salidas!$A815,'PPTO Conservador'!$D$1:$L$26,9,FALSE),))</f>
        <v>170000</v>
      </c>
      <c r="P815" s="275">
        <f>Salidas!$M815*Salidas!$I815</f>
        <v>427</v>
      </c>
      <c r="Q815" s="275">
        <f>Salidas!$M815*Salidas!$O815</f>
        <v>170000</v>
      </c>
      <c r="R815" s="276"/>
      <c r="S815" s="64"/>
      <c r="T815" s="64"/>
      <c r="U815" s="64"/>
      <c r="V815" s="64"/>
      <c r="W815" s="64"/>
      <c r="X815" s="64"/>
      <c r="Y815" s="64"/>
      <c r="Z815" s="64"/>
    </row>
    <row r="816" spans="1:26" ht="15.75" customHeight="1">
      <c r="A816" s="57" t="s">
        <v>73</v>
      </c>
      <c r="B816" s="58" t="str">
        <f>IF(ISERROR(VLOOKUP(Salidas!$A816,Inventario!$A$2:$M$21,2,FALSE)),"",VLOOKUP(Salidas!$A816,Inventario!$A$2:$M$21,2,FALSE))</f>
        <v>Pentaxim</v>
      </c>
      <c r="C816" s="58" t="str">
        <f>IF(ISERROR(VLOOKUP(Salidas!$A816,Inventario!$A$2:$M$21,3,FALSE)),"",VLOOKUP(Salidas!$A816,Inventario!$A$2:$M$21,3,FALSE))</f>
        <v>Difteria-Tosferina, tetano, polio, haemophilus</v>
      </c>
      <c r="D816" s="59" t="str">
        <f>IF(ISERROR(VLOOKUP(Salidas!$A816,Inventario!$A$2:$M$21,4,FALSE)),"",VLOOKUP(Salidas!$A816,Inventario!$A$2:$M$21,4,FALSE))</f>
        <v>IPS FARALLONES</v>
      </c>
      <c r="E816" s="59" t="str">
        <f>IF(ISERROR(VLOOKUP(Salidas!$A816,Inventario!$A$2:$M$21,5,FALSE)),"",VLOOKUP(Salidas!$A816,Inventario!$A$2:$M$21,5,FALSE))</f>
        <v>Sanofi</v>
      </c>
      <c r="F816" s="60" t="str">
        <f>IF(ISERROR(VLOOKUP(Salidas!$A816,Inventario!$A$2:$M$21,6,FALSE)),"",VLOOKUP(Salidas!$A816,Inventario!$A$2:$M$21,6,FALSE))</f>
        <v>2800</v>
      </c>
      <c r="G816" s="274">
        <f>IF(ISERROR(VLOOKUP(Salidas!$A816,Inventario!$A$2:$M$21,7,FALSE)),,VLOOKUP(Salidas!$A816,Inventario!$A$2:$M$21,7,FALSE))</f>
        <v>1</v>
      </c>
      <c r="H816" s="275">
        <f>IF(ISERROR(VLOOKUP(Salidas!$A816,Inventario!$A$2:$M$21,8,FALSE)),,VLOOKUP(Salidas!$A816,Inventario!$A$2:$M$21,8,FALSE))</f>
        <v>66</v>
      </c>
      <c r="I816" s="275">
        <f>IF(ISERROR(VLOOKUP(Salidas!$A816,Inventario!$A$2:$M$21,9,FALSE)),,VLOOKUP(Salidas!$A816,Inventario!$A$2:$M$21,9,FALSE))</f>
        <v>66</v>
      </c>
      <c r="J816" s="269">
        <v>44764</v>
      </c>
      <c r="K816" s="62" t="s">
        <v>197</v>
      </c>
      <c r="L816" s="270">
        <f>IF(ISERROR(VLOOKUP(Salidas!$K816,Entradas!$H$1:$I$412,2,FALSE)),"",VLOOKUP(Salidas!$K816,Entradas!$H$1:$I$412,2,FALSE))</f>
        <v>44957</v>
      </c>
      <c r="M816" s="63">
        <v>1</v>
      </c>
      <c r="N816" s="276" t="s">
        <v>375</v>
      </c>
      <c r="O816" s="275">
        <f>IF(Salidas!$N816="Particular",VLOOKUP(Salidas!$A816,'PPTO Conservador'!$D$1:$L$26,8,0),IF(Salidas!$N816="Complementario",VLOOKUP(Salidas!$A816,'PPTO Conservador'!$D$1:$L$26,9,FALSE),))</f>
        <v>170000</v>
      </c>
      <c r="P816" s="275">
        <f>Salidas!$M816*Salidas!$I816</f>
        <v>66</v>
      </c>
      <c r="Q816" s="275">
        <f>Salidas!$M816*Salidas!$O816</f>
        <v>170000</v>
      </c>
      <c r="R816" s="276"/>
      <c r="S816" s="64"/>
      <c r="T816" s="64"/>
      <c r="U816" s="64"/>
      <c r="V816" s="64"/>
      <c r="W816" s="64"/>
      <c r="X816" s="64"/>
      <c r="Y816" s="64"/>
      <c r="Z816" s="64"/>
    </row>
    <row r="817" spans="1:26" ht="15.75" customHeight="1">
      <c r="A817" s="57" t="s">
        <v>85</v>
      </c>
      <c r="B817" s="58" t="str">
        <f>IF(ISERROR(VLOOKUP(Salidas!$A817,Inventario!$A$2:$M$21,2,FALSE)),"",VLOOKUP(Salidas!$A817,Inventario!$A$2:$M$21,2,FALSE))</f>
        <v xml:space="preserve">Avaxim 80 </v>
      </c>
      <c r="C817" s="58" t="str">
        <f>IF(ISERROR(VLOOKUP(Salidas!$A817,Inventario!$A$2:$M$21,3,FALSE)),"",VLOOKUP(Salidas!$A817,Inventario!$A$2:$M$21,3,FALSE))</f>
        <v>Hepatitis A niño</v>
      </c>
      <c r="D817" s="59" t="str">
        <f>IF(ISERROR(VLOOKUP(Salidas!$A817,Inventario!$A$2:$M$21,4,FALSE)),"",VLOOKUP(Salidas!$A817,Inventario!$A$2:$M$21,4,FALSE))</f>
        <v>IPS FARALLONES</v>
      </c>
      <c r="E817" s="59" t="str">
        <f>IF(ISERROR(VLOOKUP(Salidas!$A817,Inventario!$A$2:$M$21,5,FALSE)),"",VLOOKUP(Salidas!$A817,Inventario!$A$2:$M$21,5,FALSE))</f>
        <v>Sanofi</v>
      </c>
      <c r="F817" s="60" t="str">
        <f>IF(ISERROR(VLOOKUP(Salidas!$A817,Inventario!$A$2:$M$21,6,FALSE)),"",VLOOKUP(Salidas!$A817,Inventario!$A$2:$M$21,6,FALSE))</f>
        <v>2500</v>
      </c>
      <c r="G817" s="274">
        <f>IF(ISERROR(VLOOKUP(Salidas!$A817,Inventario!$A$2:$M$21,7,FALSE)),,VLOOKUP(Salidas!$A817,Inventario!$A$2:$M$21,7,FALSE))</f>
        <v>1</v>
      </c>
      <c r="H817" s="275">
        <f>IF(ISERROR(VLOOKUP(Salidas!$A817,Inventario!$A$2:$M$21,8,FALSE)),,VLOOKUP(Salidas!$A817,Inventario!$A$2:$M$21,8,FALSE))</f>
        <v>153</v>
      </c>
      <c r="I817" s="275">
        <f>IF(ISERROR(VLOOKUP(Salidas!$A817,Inventario!$A$2:$M$21,9,FALSE)),,VLOOKUP(Salidas!$A817,Inventario!$A$2:$M$21,9,FALSE))</f>
        <v>153</v>
      </c>
      <c r="J817" s="269">
        <v>44764</v>
      </c>
      <c r="K817" s="62" t="s">
        <v>208</v>
      </c>
      <c r="L817" s="270">
        <f>IF(ISERROR(VLOOKUP(Salidas!$K817,Entradas!$H$1:$I$412,2,FALSE)),"",VLOOKUP(Salidas!$K817,Entradas!$H$1:$I$412,2,FALSE))</f>
        <v>45169</v>
      </c>
      <c r="M817" s="63">
        <v>1</v>
      </c>
      <c r="N817" s="276" t="s">
        <v>375</v>
      </c>
      <c r="O817" s="275">
        <f>IF(Salidas!$N817="Particular",VLOOKUP(Salidas!$A817,'PPTO Conservador'!$D$1:$L$26,8,0),IF(Salidas!$N817="Complementario",VLOOKUP(Salidas!$A817,'PPTO Conservador'!$D$1:$L$26,9,FALSE),))</f>
        <v>150000</v>
      </c>
      <c r="P817" s="275">
        <f>Salidas!$M817*Salidas!$I817</f>
        <v>153</v>
      </c>
      <c r="Q817" s="275">
        <f>Salidas!$M817*Salidas!$O817</f>
        <v>150000</v>
      </c>
      <c r="R817" s="276"/>
      <c r="S817" s="64"/>
      <c r="T817" s="64"/>
      <c r="U817" s="64"/>
      <c r="V817" s="64"/>
      <c r="W817" s="64"/>
      <c r="X817" s="64"/>
      <c r="Y817" s="64"/>
      <c r="Z817" s="64"/>
    </row>
    <row r="818" spans="1:26" ht="15.75" customHeight="1">
      <c r="A818" s="57" t="s">
        <v>81</v>
      </c>
      <c r="B818" s="58" t="str">
        <f>IF(ISERROR(VLOOKUP(Salidas!$A818,Inventario!$A$2:$M$21,2,FALSE)),"",VLOOKUP(Salidas!$A818,Inventario!$A$2:$M$21,2,FALSE))</f>
        <v>Stamaril</v>
      </c>
      <c r="C818" s="58" t="str">
        <f>IF(ISERROR(VLOOKUP(Salidas!$A818,Inventario!$A$2:$M$21,3,FALSE)),"",VLOOKUP(Salidas!$A818,Inventario!$A$2:$M$21,3,FALSE))</f>
        <v>Fiebre amarilla</v>
      </c>
      <c r="D818" s="59" t="str">
        <f>IF(ISERROR(VLOOKUP(Salidas!$A818,Inventario!$A$2:$M$21,4,FALSE)),"",VLOOKUP(Salidas!$A818,Inventario!$A$2:$M$21,4,FALSE))</f>
        <v>IPS FARALLONES</v>
      </c>
      <c r="E818" s="59" t="str">
        <f>IF(ISERROR(VLOOKUP(Salidas!$A818,Inventario!$A$2:$M$21,5,FALSE)),"",VLOOKUP(Salidas!$A818,Inventario!$A$2:$M$21,5,FALSE))</f>
        <v>Sanofi</v>
      </c>
      <c r="F818" s="60" t="str">
        <f>IF(ISERROR(VLOOKUP(Salidas!$A818,Inventario!$A$2:$M$21,6,FALSE)),"",VLOOKUP(Salidas!$A818,Inventario!$A$2:$M$21,6,FALSE))</f>
        <v>3000</v>
      </c>
      <c r="G818" s="274">
        <f>IF(ISERROR(VLOOKUP(Salidas!$A818,Inventario!$A$2:$M$21,7,FALSE)),,VLOOKUP(Salidas!$A818,Inventario!$A$2:$M$21,7,FALSE))</f>
        <v>1</v>
      </c>
      <c r="H818" s="275">
        <f>IF(ISERROR(VLOOKUP(Salidas!$A818,Inventario!$A$2:$M$21,8,FALSE)),,VLOOKUP(Salidas!$A818,Inventario!$A$2:$M$21,8,FALSE))</f>
        <v>59</v>
      </c>
      <c r="I818" s="275">
        <f>IF(ISERROR(VLOOKUP(Salidas!$A818,Inventario!$A$2:$M$21,9,FALSE)),,VLOOKUP(Salidas!$A818,Inventario!$A$2:$M$21,9,FALSE))</f>
        <v>59</v>
      </c>
      <c r="J818" s="269">
        <v>44764</v>
      </c>
      <c r="K818" s="62" t="s">
        <v>213</v>
      </c>
      <c r="L818" s="270">
        <f>IF(ISERROR(VLOOKUP(Salidas!$K818,Entradas!$H$1:$I$412,2,FALSE)),"",VLOOKUP(Salidas!$K818,Entradas!$H$1:$I$412,2,FALSE))</f>
        <v>45565</v>
      </c>
      <c r="M818" s="63">
        <v>1</v>
      </c>
      <c r="N818" s="276" t="s">
        <v>375</v>
      </c>
      <c r="O818" s="275">
        <f>IF(Salidas!$N818="Particular",VLOOKUP(Salidas!$A818,'PPTO Conservador'!$D$1:$L$26,8,0),IF(Salidas!$N818="Complementario",VLOOKUP(Salidas!$A818,'PPTO Conservador'!$D$1:$L$26,9,FALSE),))</f>
        <v>110000</v>
      </c>
      <c r="P818" s="275">
        <f>Salidas!$M818*Salidas!$I818</f>
        <v>59</v>
      </c>
      <c r="Q818" s="275">
        <f>Salidas!$M818*Salidas!$O818</f>
        <v>110000</v>
      </c>
      <c r="R818" s="276"/>
      <c r="S818" s="64"/>
      <c r="T818" s="64"/>
      <c r="U818" s="64"/>
      <c r="V818" s="64"/>
      <c r="W818" s="64"/>
      <c r="X818" s="64"/>
      <c r="Y818" s="64"/>
      <c r="Z818" s="64"/>
    </row>
    <row r="819" spans="1:26" ht="15.75" customHeight="1">
      <c r="A819" s="57" t="s">
        <v>93</v>
      </c>
      <c r="B819" s="58" t="str">
        <f>IF(ISERROR(VLOOKUP(Salidas!$A819,Inventario!$A$2:$M$21,2,FALSE)),"",VLOOKUP(Salidas!$A819,Inventario!$A$2:$M$21,2,FALSE))</f>
        <v>Vaxigrip</v>
      </c>
      <c r="C819" s="58" t="str">
        <f>IF(ISERROR(VLOOKUP(Salidas!$A819,Inventario!$A$2:$M$21,3,FALSE)),"",VLOOKUP(Salidas!$A819,Inventario!$A$2:$M$21,3,FALSE))</f>
        <v>Influenza</v>
      </c>
      <c r="D819" s="59" t="str">
        <f>IF(ISERROR(VLOOKUP(Salidas!$A819,Inventario!$A$2:$M$21,4,FALSE)),"",VLOOKUP(Salidas!$A819,Inventario!$A$2:$M$21,4,FALSE))</f>
        <v>IPS FARALLONES</v>
      </c>
      <c r="E819" s="59" t="str">
        <f>IF(ISERROR(VLOOKUP(Salidas!$A819,Inventario!$A$2:$M$21,5,FALSE)),"",VLOOKUP(Salidas!$A819,Inventario!$A$2:$M$21,5,FALSE))</f>
        <v>Sanofi</v>
      </c>
      <c r="F819" s="60" t="str">
        <f>IF(ISERROR(VLOOKUP(Salidas!$A819,Inventario!$A$2:$M$21,6,FALSE)),"",VLOOKUP(Salidas!$A819,Inventario!$A$2:$M$21,6,FALSE))</f>
        <v>2603</v>
      </c>
      <c r="G819" s="274">
        <f>IF(ISERROR(VLOOKUP(Salidas!$A819,Inventario!$A$2:$M$21,7,FALSE)),,VLOOKUP(Salidas!$A819,Inventario!$A$2:$M$21,7,FALSE))</f>
        <v>1</v>
      </c>
      <c r="H819" s="275">
        <f>IF(ISERROR(VLOOKUP(Salidas!$A819,Inventario!$A$2:$M$21,8,FALSE)),,VLOOKUP(Salidas!$A819,Inventario!$A$2:$M$21,8,FALSE))</f>
        <v>31</v>
      </c>
      <c r="I819" s="275">
        <f>IF(ISERROR(VLOOKUP(Salidas!$A819,Inventario!$A$2:$M$21,9,FALSE)),,VLOOKUP(Salidas!$A819,Inventario!$A$2:$M$21,9,FALSE))</f>
        <v>31</v>
      </c>
      <c r="J819" s="269">
        <v>44764</v>
      </c>
      <c r="K819" s="62" t="s">
        <v>210</v>
      </c>
      <c r="L819" s="270">
        <f>IF(ISERROR(VLOOKUP(Salidas!$K819,Entradas!$H$1:$I$412,2,FALSE)),"",VLOOKUP(Salidas!$K819,Entradas!$H$1:$I$412,2,FALSE))</f>
        <v>44957</v>
      </c>
      <c r="M819" s="63">
        <v>1</v>
      </c>
      <c r="N819" s="276" t="s">
        <v>375</v>
      </c>
      <c r="O819" s="275">
        <f>IF(Salidas!$N819="Particular",VLOOKUP(Salidas!$A819,'PPTO Conservador'!$D$1:$L$26,8,0),IF(Salidas!$N819="Complementario",VLOOKUP(Salidas!$A819,'PPTO Conservador'!$D$1:$L$26,9,FALSE),))</f>
        <v>65000</v>
      </c>
      <c r="P819" s="275">
        <f>Salidas!$M819*Salidas!$I819</f>
        <v>31</v>
      </c>
      <c r="Q819" s="275">
        <f>Salidas!$M819*Salidas!$O819</f>
        <v>65000</v>
      </c>
      <c r="R819" s="276"/>
      <c r="S819" s="64"/>
      <c r="T819" s="64"/>
      <c r="U819" s="64"/>
      <c r="V819" s="64"/>
      <c r="W819" s="64"/>
      <c r="X819" s="64"/>
      <c r="Y819" s="64"/>
      <c r="Z819" s="64"/>
    </row>
    <row r="820" spans="1:26" ht="15.75" customHeight="1">
      <c r="A820" s="57" t="s">
        <v>93</v>
      </c>
      <c r="B820" s="58" t="str">
        <f>IF(ISERROR(VLOOKUP(Salidas!$A820,Inventario!$A$2:$M$21,2,FALSE)),"",VLOOKUP(Salidas!$A820,Inventario!$A$2:$M$21,2,FALSE))</f>
        <v>Vaxigrip</v>
      </c>
      <c r="C820" s="58" t="str">
        <f>IF(ISERROR(VLOOKUP(Salidas!$A820,Inventario!$A$2:$M$21,3,FALSE)),"",VLOOKUP(Salidas!$A820,Inventario!$A$2:$M$21,3,FALSE))</f>
        <v>Influenza</v>
      </c>
      <c r="D820" s="59" t="str">
        <f>IF(ISERROR(VLOOKUP(Salidas!$A820,Inventario!$A$2:$M$21,4,FALSE)),"",VLOOKUP(Salidas!$A820,Inventario!$A$2:$M$21,4,FALSE))</f>
        <v>IPS FARALLONES</v>
      </c>
      <c r="E820" s="59" t="str">
        <f>IF(ISERROR(VLOOKUP(Salidas!$A820,Inventario!$A$2:$M$21,5,FALSE)),"",VLOOKUP(Salidas!$A820,Inventario!$A$2:$M$21,5,FALSE))</f>
        <v>Sanofi</v>
      </c>
      <c r="F820" s="60" t="str">
        <f>IF(ISERROR(VLOOKUP(Salidas!$A820,Inventario!$A$2:$M$21,6,FALSE)),"",VLOOKUP(Salidas!$A820,Inventario!$A$2:$M$21,6,FALSE))</f>
        <v>2603</v>
      </c>
      <c r="G820" s="274">
        <f>IF(ISERROR(VLOOKUP(Salidas!$A820,Inventario!$A$2:$M$21,7,FALSE)),,VLOOKUP(Salidas!$A820,Inventario!$A$2:$M$21,7,FALSE))</f>
        <v>1</v>
      </c>
      <c r="H820" s="275">
        <f>IF(ISERROR(VLOOKUP(Salidas!$A820,Inventario!$A$2:$M$21,8,FALSE)),,VLOOKUP(Salidas!$A820,Inventario!$A$2:$M$21,8,FALSE))</f>
        <v>31</v>
      </c>
      <c r="I820" s="275">
        <f>IF(ISERROR(VLOOKUP(Salidas!$A820,Inventario!$A$2:$M$21,9,FALSE)),,VLOOKUP(Salidas!$A820,Inventario!$A$2:$M$21,9,FALSE))</f>
        <v>31</v>
      </c>
      <c r="J820" s="269">
        <v>44764</v>
      </c>
      <c r="K820" s="62" t="s">
        <v>210</v>
      </c>
      <c r="L820" s="270">
        <f>IF(ISERROR(VLOOKUP(Salidas!$K820,Entradas!$H$1:$I$412,2,FALSE)),"",VLOOKUP(Salidas!$K820,Entradas!$H$1:$I$412,2,FALSE))</f>
        <v>44957</v>
      </c>
      <c r="M820" s="63">
        <v>1</v>
      </c>
      <c r="N820" s="276" t="s">
        <v>1928</v>
      </c>
      <c r="O820" s="275">
        <f>IF(Salidas!$N820="Particular",VLOOKUP(Salidas!$A820,'PPTO Conservador'!$D$1:$L$26,8,0),IF(Salidas!$N820="Complementario",VLOOKUP(Salidas!$A820,'PPTO Conservador'!$D$1:$L$26,9,FALSE),))</f>
        <v>60000</v>
      </c>
      <c r="P820" s="275">
        <f>Salidas!$M820*Salidas!$I820</f>
        <v>31</v>
      </c>
      <c r="Q820" s="275">
        <f>Salidas!$M820*Salidas!$O820</f>
        <v>60000</v>
      </c>
      <c r="R820" s="276"/>
      <c r="S820" s="64"/>
      <c r="T820" s="64"/>
      <c r="U820" s="64"/>
      <c r="V820" s="64"/>
      <c r="W820" s="64"/>
      <c r="X820" s="64"/>
      <c r="Y820" s="64"/>
      <c r="Z820" s="64"/>
    </row>
    <row r="821" spans="1:26" ht="15.75" customHeight="1">
      <c r="A821" s="57" t="s">
        <v>93</v>
      </c>
      <c r="B821" s="58" t="str">
        <f>IF(ISERROR(VLOOKUP(Salidas!$A821,Inventario!$A$2:$M$21,2,FALSE)),"",VLOOKUP(Salidas!$A821,Inventario!$A$2:$M$21,2,FALSE))</f>
        <v>Vaxigrip</v>
      </c>
      <c r="C821" s="58" t="str">
        <f>IF(ISERROR(VLOOKUP(Salidas!$A821,Inventario!$A$2:$M$21,3,FALSE)),"",VLOOKUP(Salidas!$A821,Inventario!$A$2:$M$21,3,FALSE))</f>
        <v>Influenza</v>
      </c>
      <c r="D821" s="59" t="str">
        <f>IF(ISERROR(VLOOKUP(Salidas!$A821,Inventario!$A$2:$M$21,4,FALSE)),"",VLOOKUP(Salidas!$A821,Inventario!$A$2:$M$21,4,FALSE))</f>
        <v>IPS FARALLONES</v>
      </c>
      <c r="E821" s="59" t="str">
        <f>IF(ISERROR(VLOOKUP(Salidas!$A821,Inventario!$A$2:$M$21,5,FALSE)),"",VLOOKUP(Salidas!$A821,Inventario!$A$2:$M$21,5,FALSE))</f>
        <v>Sanofi</v>
      </c>
      <c r="F821" s="60" t="str">
        <f>IF(ISERROR(VLOOKUP(Salidas!$A821,Inventario!$A$2:$M$21,6,FALSE)),"",VLOOKUP(Salidas!$A821,Inventario!$A$2:$M$21,6,FALSE))</f>
        <v>2603</v>
      </c>
      <c r="G821" s="274">
        <f>IF(ISERROR(VLOOKUP(Salidas!$A821,Inventario!$A$2:$M$21,7,FALSE)),,VLOOKUP(Salidas!$A821,Inventario!$A$2:$M$21,7,FALSE))</f>
        <v>1</v>
      </c>
      <c r="H821" s="275">
        <f>IF(ISERROR(VLOOKUP(Salidas!$A821,Inventario!$A$2:$M$21,8,FALSE)),,VLOOKUP(Salidas!$A821,Inventario!$A$2:$M$21,8,FALSE))</f>
        <v>31</v>
      </c>
      <c r="I821" s="275">
        <f>IF(ISERROR(VLOOKUP(Salidas!$A821,Inventario!$A$2:$M$21,9,FALSE)),,VLOOKUP(Salidas!$A821,Inventario!$A$2:$M$21,9,FALSE))</f>
        <v>31</v>
      </c>
      <c r="J821" s="269">
        <v>44764</v>
      </c>
      <c r="K821" s="62" t="s">
        <v>210</v>
      </c>
      <c r="L821" s="270">
        <f>IF(ISERROR(VLOOKUP(Salidas!$K821,Entradas!$H$1:$I$412,2,FALSE)),"",VLOOKUP(Salidas!$K821,Entradas!$H$1:$I$412,2,FALSE))</f>
        <v>44957</v>
      </c>
      <c r="M821" s="63">
        <v>1</v>
      </c>
      <c r="N821" s="276" t="s">
        <v>1928</v>
      </c>
      <c r="O821" s="275">
        <f>IF(Salidas!$N821="Particular",VLOOKUP(Salidas!$A821,'PPTO Conservador'!$D$1:$L$26,8,0),IF(Salidas!$N821="Complementario",VLOOKUP(Salidas!$A821,'PPTO Conservador'!$D$1:$L$26,9,FALSE),))</f>
        <v>60000</v>
      </c>
      <c r="P821" s="275">
        <f>Salidas!$M821*Salidas!$I821</f>
        <v>31</v>
      </c>
      <c r="Q821" s="275">
        <f>Salidas!$M821*Salidas!$O821</f>
        <v>60000</v>
      </c>
      <c r="R821" s="276"/>
      <c r="S821" s="64"/>
      <c r="T821" s="64"/>
      <c r="U821" s="64"/>
      <c r="V821" s="64"/>
      <c r="W821" s="64"/>
      <c r="X821" s="64"/>
      <c r="Y821" s="64"/>
      <c r="Z821" s="64"/>
    </row>
    <row r="822" spans="1:26" ht="15.75" customHeight="1">
      <c r="A822" s="57" t="s">
        <v>54</v>
      </c>
      <c r="B822" s="58" t="str">
        <f>IF(ISERROR(VLOOKUP(Salidas!$A822,Inventario!$A$2:$M$21,2,FALSE)),"",VLOOKUP(Salidas!$A822,Inventario!$A$2:$M$21,2,FALSE))</f>
        <v>Prevenar</v>
      </c>
      <c r="C822" s="58" t="str">
        <f>IF(ISERROR(VLOOKUP(Salidas!$A822,Inventario!$A$2:$M$21,3,FALSE)),"",VLOOKUP(Salidas!$A822,Inventario!$A$2:$M$21,3,FALSE))</f>
        <v>Neumococo 13V</v>
      </c>
      <c r="D822" s="59" t="str">
        <f>IF(ISERROR(VLOOKUP(Salidas!$A822,Inventario!$A$2:$M$21,4,FALSE)),"",VLOOKUP(Salidas!$A822,Inventario!$A$2:$M$21,4,FALSE))</f>
        <v>Cobo Medical</v>
      </c>
      <c r="E822" s="59" t="str">
        <f>IF(ISERROR(VLOOKUP(Salidas!$A822,Inventario!$A$2:$M$21,5,FALSE)),"",VLOOKUP(Salidas!$A822,Inventario!$A$2:$M$21,5,FALSE))</f>
        <v>Pfizer</v>
      </c>
      <c r="F822" s="60" t="str">
        <f>IF(ISERROR(VLOOKUP(Salidas!$A822,Inventario!$A$2:$M$21,6,FALSE)),"",VLOOKUP(Salidas!$A822,Inventario!$A$2:$M$21,6,FALSE))</f>
        <v>2156</v>
      </c>
      <c r="G822" s="274">
        <f>IF(ISERROR(VLOOKUP(Salidas!$A822,Inventario!$A$2:$M$21,7,FALSE)),,VLOOKUP(Salidas!$A822,Inventario!$A$2:$M$21,7,FALSE))</f>
        <v>1</v>
      </c>
      <c r="H822" s="275">
        <f>IF(ISERROR(VLOOKUP(Salidas!$A822,Inventario!$A$2:$M$21,8,FALSE)),,VLOOKUP(Salidas!$A822,Inventario!$A$2:$M$21,8,FALSE))</f>
        <v>257</v>
      </c>
      <c r="I822" s="275">
        <f>IF(ISERROR(VLOOKUP(Salidas!$A822,Inventario!$A$2:$M$21,9,FALSE)),,VLOOKUP(Salidas!$A822,Inventario!$A$2:$M$21,9,FALSE))</f>
        <v>257</v>
      </c>
      <c r="J822" s="269">
        <v>44765</v>
      </c>
      <c r="K822" s="62" t="s">
        <v>192</v>
      </c>
      <c r="L822" s="270">
        <f>IF(ISERROR(VLOOKUP(Salidas!$K822,Entradas!$H$1:$I$412,2,FALSE)),"",VLOOKUP(Salidas!$K822,Entradas!$H$1:$I$412,2,FALSE))</f>
        <v>45199</v>
      </c>
      <c r="M822" s="63">
        <v>1</v>
      </c>
      <c r="N822" s="276" t="s">
        <v>375</v>
      </c>
      <c r="O822" s="275">
        <f>IF(Salidas!$N822="Particular",VLOOKUP(Salidas!$A822,'PPTO Conservador'!$D$1:$L$26,8,0),IF(Salidas!$N822="Complementario",VLOOKUP(Salidas!$A822,'PPTO Conservador'!$D$1:$L$26,9,FALSE),))</f>
        <v>235000</v>
      </c>
      <c r="P822" s="275">
        <f>Salidas!$M822*Salidas!$I822</f>
        <v>257</v>
      </c>
      <c r="Q822" s="275">
        <f>Salidas!$M822*Salidas!$O822</f>
        <v>235000</v>
      </c>
      <c r="R822" s="276"/>
      <c r="S822" s="64"/>
      <c r="T822" s="64"/>
      <c r="U822" s="64"/>
      <c r="V822" s="64"/>
      <c r="W822" s="64"/>
      <c r="X822" s="64"/>
      <c r="Y822" s="64"/>
      <c r="Z822" s="64"/>
    </row>
    <row r="823" spans="1:26" ht="15.75" customHeight="1">
      <c r="A823" s="57" t="s">
        <v>47</v>
      </c>
      <c r="B823" s="58" t="str">
        <f>IF(ISERROR(VLOOKUP(Salidas!$A823,Inventario!$A$2:$M$21,2,FALSE)),"",VLOOKUP(Salidas!$A823,Inventario!$A$2:$M$21,2,FALSE))</f>
        <v>Nimenrix</v>
      </c>
      <c r="C823" s="58" t="str">
        <f>IF(ISERROR(VLOOKUP(Salidas!$A823,Inventario!$A$2:$M$21,3,FALSE)),"",VLOOKUP(Salidas!$A823,Inventario!$A$2:$M$21,3,FALSE))</f>
        <v>Meningococo</v>
      </c>
      <c r="D823" s="59" t="str">
        <f>IF(ISERROR(VLOOKUP(Salidas!$A823,Inventario!$A$2:$M$21,4,FALSE)),"",VLOOKUP(Salidas!$A823,Inventario!$A$2:$M$21,4,FALSE))</f>
        <v>Cobo Medical</v>
      </c>
      <c r="E823" s="59" t="str">
        <f>IF(ISERROR(VLOOKUP(Salidas!$A823,Inventario!$A$2:$M$21,5,FALSE)),"",VLOOKUP(Salidas!$A823,Inventario!$A$2:$M$21,5,FALSE))</f>
        <v>Pfizer</v>
      </c>
      <c r="F823" s="60" t="str">
        <f>IF(ISERROR(VLOOKUP(Salidas!$A823,Inventario!$A$2:$M$21,6,FALSE)),"",VLOOKUP(Salidas!$A823,Inventario!$A$2:$M$21,6,FALSE))</f>
        <v>3904</v>
      </c>
      <c r="G823" s="274">
        <f>IF(ISERROR(VLOOKUP(Salidas!$A823,Inventario!$A$2:$M$21,7,FALSE)),,VLOOKUP(Salidas!$A823,Inventario!$A$2:$M$21,7,FALSE))</f>
        <v>1</v>
      </c>
      <c r="H823" s="275">
        <f>IF(ISERROR(VLOOKUP(Salidas!$A823,Inventario!$A$2:$M$21,8,FALSE)),,VLOOKUP(Salidas!$A823,Inventario!$A$2:$M$21,8,FALSE))</f>
        <v>427</v>
      </c>
      <c r="I823" s="275">
        <f>IF(ISERROR(VLOOKUP(Salidas!$A823,Inventario!$A$2:$M$21,9,FALSE)),,VLOOKUP(Salidas!$A823,Inventario!$A$2:$M$21,9,FALSE))</f>
        <v>427</v>
      </c>
      <c r="J823" s="269">
        <v>44765</v>
      </c>
      <c r="K823" s="62" t="s">
        <v>173</v>
      </c>
      <c r="L823" s="270">
        <f>IF(ISERROR(VLOOKUP(Salidas!$K823,Entradas!$H$1:$I$412,2,FALSE)),"",VLOOKUP(Salidas!$K823,Entradas!$H$1:$I$412,2,FALSE))</f>
        <v>45077</v>
      </c>
      <c r="M823" s="63">
        <v>1</v>
      </c>
      <c r="N823" s="276" t="s">
        <v>375</v>
      </c>
      <c r="O823" s="275">
        <f>IF(Salidas!$N823="Particular",VLOOKUP(Salidas!$A823,'PPTO Conservador'!$D$1:$L$26,8,0),IF(Salidas!$N823="Complementario",VLOOKUP(Salidas!$A823,'PPTO Conservador'!$D$1:$L$26,9,FALSE),))</f>
        <v>200000</v>
      </c>
      <c r="P823" s="275">
        <f>Salidas!$M823*Salidas!$I823</f>
        <v>427</v>
      </c>
      <c r="Q823" s="275">
        <f>Salidas!$M823*Salidas!$O823</f>
        <v>200000</v>
      </c>
      <c r="R823" s="276"/>
      <c r="S823" s="64"/>
      <c r="T823" s="64"/>
      <c r="U823" s="64"/>
      <c r="V823" s="64"/>
      <c r="W823" s="64"/>
      <c r="X823" s="64"/>
      <c r="Y823" s="64"/>
      <c r="Z823" s="64"/>
    </row>
    <row r="824" spans="1:26" ht="15.75" customHeight="1">
      <c r="A824" s="57" t="s">
        <v>54</v>
      </c>
      <c r="B824" s="58" t="str">
        <f>IF(ISERROR(VLOOKUP(Salidas!$A824,Inventario!$A$2:$M$21,2,FALSE)),"",VLOOKUP(Salidas!$A824,Inventario!$A$2:$M$21,2,FALSE))</f>
        <v>Prevenar</v>
      </c>
      <c r="C824" s="58" t="str">
        <f>IF(ISERROR(VLOOKUP(Salidas!$A824,Inventario!$A$2:$M$21,3,FALSE)),"",VLOOKUP(Salidas!$A824,Inventario!$A$2:$M$21,3,FALSE))</f>
        <v>Neumococo 13V</v>
      </c>
      <c r="D824" s="59" t="str">
        <f>IF(ISERROR(VLOOKUP(Salidas!$A824,Inventario!$A$2:$M$21,4,FALSE)),"",VLOOKUP(Salidas!$A824,Inventario!$A$2:$M$21,4,FALSE))</f>
        <v>Cobo Medical</v>
      </c>
      <c r="E824" s="59" t="str">
        <f>IF(ISERROR(VLOOKUP(Salidas!$A824,Inventario!$A$2:$M$21,5,FALSE)),"",VLOOKUP(Salidas!$A824,Inventario!$A$2:$M$21,5,FALSE))</f>
        <v>Pfizer</v>
      </c>
      <c r="F824" s="60" t="str">
        <f>IF(ISERROR(VLOOKUP(Salidas!$A824,Inventario!$A$2:$M$21,6,FALSE)),"",VLOOKUP(Salidas!$A824,Inventario!$A$2:$M$21,6,FALSE))</f>
        <v>2156</v>
      </c>
      <c r="G824" s="274">
        <f>IF(ISERROR(VLOOKUP(Salidas!$A824,Inventario!$A$2:$M$21,7,FALSE)),,VLOOKUP(Salidas!$A824,Inventario!$A$2:$M$21,7,FALSE))</f>
        <v>1</v>
      </c>
      <c r="H824" s="275">
        <f>IF(ISERROR(VLOOKUP(Salidas!$A824,Inventario!$A$2:$M$21,8,FALSE)),,VLOOKUP(Salidas!$A824,Inventario!$A$2:$M$21,8,FALSE))</f>
        <v>257</v>
      </c>
      <c r="I824" s="275">
        <f>IF(ISERROR(VLOOKUP(Salidas!$A824,Inventario!$A$2:$M$21,9,FALSE)),,VLOOKUP(Salidas!$A824,Inventario!$A$2:$M$21,9,FALSE))</f>
        <v>257</v>
      </c>
      <c r="J824" s="269">
        <v>44765</v>
      </c>
      <c r="K824" s="62" t="s">
        <v>192</v>
      </c>
      <c r="L824" s="270">
        <f>IF(ISERROR(VLOOKUP(Salidas!$K824,Entradas!$H$1:$I$412,2,FALSE)),"",VLOOKUP(Salidas!$K824,Entradas!$H$1:$I$412,2,FALSE))</f>
        <v>45199</v>
      </c>
      <c r="M824" s="63">
        <v>1</v>
      </c>
      <c r="N824" s="276" t="s">
        <v>1928</v>
      </c>
      <c r="O824" s="275">
        <f>IF(Salidas!$N824="Particular",VLOOKUP(Salidas!$A824,'PPTO Conservador'!$D$1:$L$26,8,0),IF(Salidas!$N824="Complementario",VLOOKUP(Salidas!$A824,'PPTO Conservador'!$D$1:$L$26,9,FALSE),))</f>
        <v>225000</v>
      </c>
      <c r="P824" s="275">
        <f>Salidas!$M824*Salidas!$I824</f>
        <v>257</v>
      </c>
      <c r="Q824" s="275">
        <f>Salidas!$M824*Salidas!$O824</f>
        <v>225000</v>
      </c>
      <c r="R824" s="276"/>
      <c r="S824" s="64"/>
      <c r="T824" s="64"/>
      <c r="U824" s="64"/>
      <c r="V824" s="64"/>
      <c r="W824" s="64"/>
      <c r="X824" s="64"/>
      <c r="Y824" s="64"/>
      <c r="Z824" s="64"/>
    </row>
    <row r="825" spans="1:26" ht="15.75" customHeight="1">
      <c r="A825" s="57" t="s">
        <v>93</v>
      </c>
      <c r="B825" s="58" t="str">
        <f>IF(ISERROR(VLOOKUP(Salidas!$A825,Inventario!$A$2:$M$21,2,FALSE)),"",VLOOKUP(Salidas!$A825,Inventario!$A$2:$M$21,2,FALSE))</f>
        <v>Vaxigrip</v>
      </c>
      <c r="C825" s="58" t="str">
        <f>IF(ISERROR(VLOOKUP(Salidas!$A825,Inventario!$A$2:$M$21,3,FALSE)),"",VLOOKUP(Salidas!$A825,Inventario!$A$2:$M$21,3,FALSE))</f>
        <v>Influenza</v>
      </c>
      <c r="D825" s="59" t="str">
        <f>IF(ISERROR(VLOOKUP(Salidas!$A825,Inventario!$A$2:$M$21,4,FALSE)),"",VLOOKUP(Salidas!$A825,Inventario!$A$2:$M$21,4,FALSE))</f>
        <v>IPS FARALLONES</v>
      </c>
      <c r="E825" s="59" t="str">
        <f>IF(ISERROR(VLOOKUP(Salidas!$A825,Inventario!$A$2:$M$21,5,FALSE)),"",VLOOKUP(Salidas!$A825,Inventario!$A$2:$M$21,5,FALSE))</f>
        <v>Sanofi</v>
      </c>
      <c r="F825" s="60" t="str">
        <f>IF(ISERROR(VLOOKUP(Salidas!$A825,Inventario!$A$2:$M$21,6,FALSE)),"",VLOOKUP(Salidas!$A825,Inventario!$A$2:$M$21,6,FALSE))</f>
        <v>2603</v>
      </c>
      <c r="G825" s="274">
        <f>IF(ISERROR(VLOOKUP(Salidas!$A825,Inventario!$A$2:$M$21,7,FALSE)),,VLOOKUP(Salidas!$A825,Inventario!$A$2:$M$21,7,FALSE))</f>
        <v>1</v>
      </c>
      <c r="H825" s="275">
        <f>IF(ISERROR(VLOOKUP(Salidas!$A825,Inventario!$A$2:$M$21,8,FALSE)),,VLOOKUP(Salidas!$A825,Inventario!$A$2:$M$21,8,FALSE))</f>
        <v>31</v>
      </c>
      <c r="I825" s="275">
        <f>IF(ISERROR(VLOOKUP(Salidas!$A825,Inventario!$A$2:$M$21,9,FALSE)),,VLOOKUP(Salidas!$A825,Inventario!$A$2:$M$21,9,FALSE))</f>
        <v>31</v>
      </c>
      <c r="J825" s="269">
        <v>44765</v>
      </c>
      <c r="K825" s="62" t="s">
        <v>210</v>
      </c>
      <c r="L825" s="270">
        <f>IF(ISERROR(VLOOKUP(Salidas!$K825,Entradas!$H$1:$I$412,2,FALSE)),"",VLOOKUP(Salidas!$K825,Entradas!$H$1:$I$412,2,FALSE))</f>
        <v>44957</v>
      </c>
      <c r="M825" s="63">
        <v>1</v>
      </c>
      <c r="N825" s="276" t="s">
        <v>1928</v>
      </c>
      <c r="O825" s="275">
        <f>IF(Salidas!$N825="Particular",VLOOKUP(Salidas!$A825,'PPTO Conservador'!$D$1:$L$26,8,0),IF(Salidas!$N825="Complementario",VLOOKUP(Salidas!$A825,'PPTO Conservador'!$D$1:$L$26,9,FALSE),))</f>
        <v>60000</v>
      </c>
      <c r="P825" s="275">
        <f>Salidas!$M825*Salidas!$I825</f>
        <v>31</v>
      </c>
      <c r="Q825" s="275">
        <f>Salidas!$M825*Salidas!$O825</f>
        <v>60000</v>
      </c>
      <c r="R825" s="276"/>
      <c r="S825" s="64"/>
      <c r="T825" s="64"/>
      <c r="U825" s="64"/>
      <c r="V825" s="64"/>
      <c r="W825" s="64"/>
      <c r="X825" s="64"/>
      <c r="Y825" s="64"/>
      <c r="Z825" s="64"/>
    </row>
    <row r="826" spans="1:26" ht="15.75" customHeight="1">
      <c r="A826" s="57" t="s">
        <v>47</v>
      </c>
      <c r="B826" s="58" t="str">
        <f>IF(ISERROR(VLOOKUP(Salidas!$A826,Inventario!$A$2:$M$21,2,FALSE)),"",VLOOKUP(Salidas!$A826,Inventario!$A$2:$M$21,2,FALSE))</f>
        <v>Nimenrix</v>
      </c>
      <c r="C826" s="58" t="str">
        <f>IF(ISERROR(VLOOKUP(Salidas!$A826,Inventario!$A$2:$M$21,3,FALSE)),"",VLOOKUP(Salidas!$A826,Inventario!$A$2:$M$21,3,FALSE))</f>
        <v>Meningococo</v>
      </c>
      <c r="D826" s="59" t="str">
        <f>IF(ISERROR(VLOOKUP(Salidas!$A826,Inventario!$A$2:$M$21,4,FALSE)),"",VLOOKUP(Salidas!$A826,Inventario!$A$2:$M$21,4,FALSE))</f>
        <v>Cobo Medical</v>
      </c>
      <c r="E826" s="59" t="str">
        <f>IF(ISERROR(VLOOKUP(Salidas!$A826,Inventario!$A$2:$M$21,5,FALSE)),"",VLOOKUP(Salidas!$A826,Inventario!$A$2:$M$21,5,FALSE))</f>
        <v>Pfizer</v>
      </c>
      <c r="F826" s="60" t="str">
        <f>IF(ISERROR(VLOOKUP(Salidas!$A826,Inventario!$A$2:$M$21,6,FALSE)),"",VLOOKUP(Salidas!$A826,Inventario!$A$2:$M$21,6,FALSE))</f>
        <v>3904</v>
      </c>
      <c r="G826" s="274">
        <f>IF(ISERROR(VLOOKUP(Salidas!$A826,Inventario!$A$2:$M$21,7,FALSE)),,VLOOKUP(Salidas!$A826,Inventario!$A$2:$M$21,7,FALSE))</f>
        <v>1</v>
      </c>
      <c r="H826" s="275">
        <f>IF(ISERROR(VLOOKUP(Salidas!$A826,Inventario!$A$2:$M$21,8,FALSE)),,VLOOKUP(Salidas!$A826,Inventario!$A$2:$M$21,8,FALSE))</f>
        <v>427</v>
      </c>
      <c r="I826" s="275">
        <f>IF(ISERROR(VLOOKUP(Salidas!$A826,Inventario!$A$2:$M$21,9,FALSE)),,VLOOKUP(Salidas!$A826,Inventario!$A$2:$M$21,9,FALSE))</f>
        <v>427</v>
      </c>
      <c r="J826" s="269">
        <v>44765</v>
      </c>
      <c r="K826" s="62" t="s">
        <v>173</v>
      </c>
      <c r="L826" s="270">
        <f>IF(ISERROR(VLOOKUP(Salidas!$K826,Entradas!$H$1:$I$412,2,FALSE)),"",VLOOKUP(Salidas!$K826,Entradas!$H$1:$I$412,2,FALSE))</f>
        <v>45077</v>
      </c>
      <c r="M826" s="63">
        <v>1</v>
      </c>
      <c r="N826" s="276" t="s">
        <v>375</v>
      </c>
      <c r="O826" s="275">
        <f>IF(Salidas!$N826="Particular",VLOOKUP(Salidas!$A826,'PPTO Conservador'!$D$1:$L$26,8,0),IF(Salidas!$N826="Complementario",VLOOKUP(Salidas!$A826,'PPTO Conservador'!$D$1:$L$26,9,FALSE),))</f>
        <v>200000</v>
      </c>
      <c r="P826" s="275">
        <f>Salidas!$M826*Salidas!$I826</f>
        <v>427</v>
      </c>
      <c r="Q826" s="275">
        <f>Salidas!$M826*Salidas!$O826</f>
        <v>200000</v>
      </c>
      <c r="R826" s="276"/>
      <c r="S826" s="64"/>
      <c r="T826" s="64"/>
      <c r="U826" s="64"/>
      <c r="V826" s="64"/>
      <c r="W826" s="64"/>
      <c r="X826" s="64"/>
      <c r="Y826" s="64"/>
      <c r="Z826" s="64"/>
    </row>
    <row r="827" spans="1:26" ht="15.75" customHeight="1">
      <c r="A827" s="57" t="s">
        <v>93</v>
      </c>
      <c r="B827" s="58" t="str">
        <f>IF(ISERROR(VLOOKUP(Salidas!$A827,Inventario!$A$2:$M$21,2,FALSE)),"",VLOOKUP(Salidas!$A827,Inventario!$A$2:$M$21,2,FALSE))</f>
        <v>Vaxigrip</v>
      </c>
      <c r="C827" s="58" t="str">
        <f>IF(ISERROR(VLOOKUP(Salidas!$A827,Inventario!$A$2:$M$21,3,FALSE)),"",VLOOKUP(Salidas!$A827,Inventario!$A$2:$M$21,3,FALSE))</f>
        <v>Influenza</v>
      </c>
      <c r="D827" s="59" t="str">
        <f>IF(ISERROR(VLOOKUP(Salidas!$A827,Inventario!$A$2:$M$21,4,FALSE)),"",VLOOKUP(Salidas!$A827,Inventario!$A$2:$M$21,4,FALSE))</f>
        <v>IPS FARALLONES</v>
      </c>
      <c r="E827" s="59" t="str">
        <f>IF(ISERROR(VLOOKUP(Salidas!$A827,Inventario!$A$2:$M$21,5,FALSE)),"",VLOOKUP(Salidas!$A827,Inventario!$A$2:$M$21,5,FALSE))</f>
        <v>Sanofi</v>
      </c>
      <c r="F827" s="60" t="str">
        <f>IF(ISERROR(VLOOKUP(Salidas!$A827,Inventario!$A$2:$M$21,6,FALSE)),"",VLOOKUP(Salidas!$A827,Inventario!$A$2:$M$21,6,FALSE))</f>
        <v>2603</v>
      </c>
      <c r="G827" s="274">
        <f>IF(ISERROR(VLOOKUP(Salidas!$A827,Inventario!$A$2:$M$21,7,FALSE)),,VLOOKUP(Salidas!$A827,Inventario!$A$2:$M$21,7,FALSE))</f>
        <v>1</v>
      </c>
      <c r="H827" s="275">
        <f>IF(ISERROR(VLOOKUP(Salidas!$A827,Inventario!$A$2:$M$21,8,FALSE)),,VLOOKUP(Salidas!$A827,Inventario!$A$2:$M$21,8,FALSE))</f>
        <v>31</v>
      </c>
      <c r="I827" s="275">
        <f>IF(ISERROR(VLOOKUP(Salidas!$A827,Inventario!$A$2:$M$21,9,FALSE)),,VLOOKUP(Salidas!$A827,Inventario!$A$2:$M$21,9,FALSE))</f>
        <v>31</v>
      </c>
      <c r="J827" s="269">
        <v>44767</v>
      </c>
      <c r="K827" s="62" t="s">
        <v>210</v>
      </c>
      <c r="L827" s="270">
        <f>IF(ISERROR(VLOOKUP(Salidas!$K827,Entradas!$H$1:$I$412,2,FALSE)),"",VLOOKUP(Salidas!$K827,Entradas!$H$1:$I$412,2,FALSE))</f>
        <v>44957</v>
      </c>
      <c r="M827" s="63">
        <v>1</v>
      </c>
      <c r="N827" s="276" t="s">
        <v>1928</v>
      </c>
      <c r="O827" s="275">
        <f>IF(Salidas!$N827="Particular",VLOOKUP(Salidas!$A827,'PPTO Conservador'!$D$1:$L$26,8,0),IF(Salidas!$N827="Complementario",VLOOKUP(Salidas!$A827,'PPTO Conservador'!$D$1:$L$26,9,FALSE),))</f>
        <v>60000</v>
      </c>
      <c r="P827" s="275">
        <f>Salidas!$M827*Salidas!$I827</f>
        <v>31</v>
      </c>
      <c r="Q827" s="275">
        <f>Salidas!$M827*Salidas!$O827</f>
        <v>60000</v>
      </c>
      <c r="R827" s="276"/>
      <c r="S827" s="64"/>
      <c r="T827" s="64"/>
      <c r="U827" s="64"/>
      <c r="V827" s="64"/>
      <c r="W827" s="64"/>
      <c r="X827" s="64"/>
      <c r="Y827" s="64"/>
      <c r="Z827" s="64"/>
    </row>
    <row r="828" spans="1:26" ht="15.75" customHeight="1">
      <c r="A828" s="57" t="s">
        <v>93</v>
      </c>
      <c r="B828" s="58" t="str">
        <f>IF(ISERROR(VLOOKUP(Salidas!$A828,Inventario!$A$2:$M$21,2,FALSE)),"",VLOOKUP(Salidas!$A828,Inventario!$A$2:$M$21,2,FALSE))</f>
        <v>Vaxigrip</v>
      </c>
      <c r="C828" s="58" t="str">
        <f>IF(ISERROR(VLOOKUP(Salidas!$A828,Inventario!$A$2:$M$21,3,FALSE)),"",VLOOKUP(Salidas!$A828,Inventario!$A$2:$M$21,3,FALSE))</f>
        <v>Influenza</v>
      </c>
      <c r="D828" s="59" t="str">
        <f>IF(ISERROR(VLOOKUP(Salidas!$A828,Inventario!$A$2:$M$21,4,FALSE)),"",VLOOKUP(Salidas!$A828,Inventario!$A$2:$M$21,4,FALSE))</f>
        <v>IPS FARALLONES</v>
      </c>
      <c r="E828" s="59" t="str">
        <f>IF(ISERROR(VLOOKUP(Salidas!$A828,Inventario!$A$2:$M$21,5,FALSE)),"",VLOOKUP(Salidas!$A828,Inventario!$A$2:$M$21,5,FALSE))</f>
        <v>Sanofi</v>
      </c>
      <c r="F828" s="60" t="str">
        <f>IF(ISERROR(VLOOKUP(Salidas!$A828,Inventario!$A$2:$M$21,6,FALSE)),"",VLOOKUP(Salidas!$A828,Inventario!$A$2:$M$21,6,FALSE))</f>
        <v>2603</v>
      </c>
      <c r="G828" s="274">
        <f>IF(ISERROR(VLOOKUP(Salidas!$A828,Inventario!$A$2:$M$21,7,FALSE)),,VLOOKUP(Salidas!$A828,Inventario!$A$2:$M$21,7,FALSE))</f>
        <v>1</v>
      </c>
      <c r="H828" s="275">
        <f>IF(ISERROR(VLOOKUP(Salidas!$A828,Inventario!$A$2:$M$21,8,FALSE)),,VLOOKUP(Salidas!$A828,Inventario!$A$2:$M$21,8,FALSE))</f>
        <v>31</v>
      </c>
      <c r="I828" s="275">
        <f>IF(ISERROR(VLOOKUP(Salidas!$A828,Inventario!$A$2:$M$21,9,FALSE)),,VLOOKUP(Salidas!$A828,Inventario!$A$2:$M$21,9,FALSE))</f>
        <v>31</v>
      </c>
      <c r="J828" s="269">
        <v>44767</v>
      </c>
      <c r="K828" s="62" t="s">
        <v>210</v>
      </c>
      <c r="L828" s="270">
        <f>IF(ISERROR(VLOOKUP(Salidas!$K828,Entradas!$H$1:$I$412,2,FALSE)),"",VLOOKUP(Salidas!$K828,Entradas!$H$1:$I$412,2,FALSE))</f>
        <v>44957</v>
      </c>
      <c r="M828" s="63">
        <v>1</v>
      </c>
      <c r="N828" s="276" t="s">
        <v>1928</v>
      </c>
      <c r="O828" s="275">
        <f>IF(Salidas!$N828="Particular",VLOOKUP(Salidas!$A828,'PPTO Conservador'!$D$1:$L$26,8,0),IF(Salidas!$N828="Complementario",VLOOKUP(Salidas!$A828,'PPTO Conservador'!$D$1:$L$26,9,FALSE),))</f>
        <v>60000</v>
      </c>
      <c r="P828" s="275">
        <f>Salidas!$M828*Salidas!$I828</f>
        <v>31</v>
      </c>
      <c r="Q828" s="275">
        <f>Salidas!$M828*Salidas!$O828</f>
        <v>60000</v>
      </c>
      <c r="R828" s="276"/>
      <c r="S828" s="64"/>
      <c r="T828" s="64"/>
      <c r="U828" s="64"/>
      <c r="V828" s="64"/>
      <c r="W828" s="64"/>
      <c r="X828" s="64"/>
      <c r="Y828" s="64"/>
      <c r="Z828" s="64"/>
    </row>
    <row r="829" spans="1:26" ht="15.75" customHeight="1">
      <c r="A829" s="57" t="s">
        <v>58</v>
      </c>
      <c r="B829" s="58" t="str">
        <f>IF(ISERROR(VLOOKUP(Salidas!$A829,Inventario!$A$2:$M$21,2,FALSE)),"",VLOOKUP(Salidas!$A829,Inventario!$A$2:$M$21,2,FALSE))</f>
        <v>Proquad</v>
      </c>
      <c r="C829" s="58" t="str">
        <f>IF(ISERROR(VLOOKUP(Salidas!$A829,Inventario!$A$2:$M$21,3,FALSE)),"",VLOOKUP(Salidas!$A829,Inventario!$A$2:$M$21,3,FALSE))</f>
        <v>Sarampion + Rubeola + parotiditis + varicela</v>
      </c>
      <c r="D829" s="59" t="str">
        <f>IF(ISERROR(VLOOKUP(Salidas!$A829,Inventario!$A$2:$M$21,4,FALSE)),"",VLOOKUP(Salidas!$A829,Inventario!$A$2:$M$21,4,FALSE))</f>
        <v>IPS FARALLONES</v>
      </c>
      <c r="E829" s="59" t="str">
        <f>IF(ISERROR(VLOOKUP(Salidas!$A829,Inventario!$A$2:$M$21,5,FALSE)),"",VLOOKUP(Salidas!$A829,Inventario!$A$2:$M$21,5,FALSE))</f>
        <v>Merck</v>
      </c>
      <c r="F829" s="60" t="str">
        <f>IF(ISERROR(VLOOKUP(Salidas!$A829,Inventario!$A$2:$M$21,6,FALSE)),"",VLOOKUP(Salidas!$A829,Inventario!$A$2:$M$21,6,FALSE))</f>
        <v>4200</v>
      </c>
      <c r="G829" s="274">
        <f>IF(ISERROR(VLOOKUP(Salidas!$A829,Inventario!$A$2:$M$21,7,FALSE)),,VLOOKUP(Salidas!$A829,Inventario!$A$2:$M$21,7,FALSE))</f>
        <v>1</v>
      </c>
      <c r="H829" s="275">
        <f>IF(ISERROR(VLOOKUP(Salidas!$A829,Inventario!$A$2:$M$21,8,FALSE)),,VLOOKUP(Salidas!$A829,Inventario!$A$2:$M$21,8,FALSE))</f>
        <v>76</v>
      </c>
      <c r="I829" s="275">
        <f>IF(ISERROR(VLOOKUP(Salidas!$A829,Inventario!$A$2:$M$21,9,FALSE)),,VLOOKUP(Salidas!$A829,Inventario!$A$2:$M$21,9,FALSE))</f>
        <v>76</v>
      </c>
      <c r="J829" s="269">
        <v>44768</v>
      </c>
      <c r="K829" s="62" t="s">
        <v>190</v>
      </c>
      <c r="L829" s="270">
        <f>IF(ISERROR(VLOOKUP(Salidas!$K829,Entradas!$H$1:$I$412,2,FALSE)),"",VLOOKUP(Salidas!$K829,Entradas!$H$1:$I$412,2,FALSE))</f>
        <v>44957</v>
      </c>
      <c r="M829" s="63">
        <v>1</v>
      </c>
      <c r="N829" s="276" t="s">
        <v>375</v>
      </c>
      <c r="O829" s="275">
        <f>IF(Salidas!$N829="Particular",VLOOKUP(Salidas!$A829,'PPTO Conservador'!$D$1:$L$26,8,0),IF(Salidas!$N829="Complementario",VLOOKUP(Salidas!$A829,'PPTO Conservador'!$D$1:$L$26,9,FALSE),))</f>
        <v>250000</v>
      </c>
      <c r="P829" s="275">
        <f>Salidas!$M829*Salidas!$I829</f>
        <v>76</v>
      </c>
      <c r="Q829" s="275">
        <f>Salidas!$M829*Salidas!$O829</f>
        <v>250000</v>
      </c>
      <c r="R829" s="276"/>
      <c r="S829" s="64"/>
      <c r="T829" s="64"/>
      <c r="U829" s="64"/>
      <c r="V829" s="64"/>
      <c r="W829" s="64"/>
      <c r="X829" s="64"/>
      <c r="Y829" s="64"/>
      <c r="Z829" s="64"/>
    </row>
    <row r="830" spans="1:26" ht="15.75" customHeight="1">
      <c r="A830" s="57" t="s">
        <v>85</v>
      </c>
      <c r="B830" s="58" t="str">
        <f>IF(ISERROR(VLOOKUP(Salidas!$A830,Inventario!$A$2:$M$21,2,FALSE)),"",VLOOKUP(Salidas!$A830,Inventario!$A$2:$M$21,2,FALSE))</f>
        <v xml:space="preserve">Avaxim 80 </v>
      </c>
      <c r="C830" s="58" t="str">
        <f>IF(ISERROR(VLOOKUP(Salidas!$A830,Inventario!$A$2:$M$21,3,FALSE)),"",VLOOKUP(Salidas!$A830,Inventario!$A$2:$M$21,3,FALSE))</f>
        <v>Hepatitis A niño</v>
      </c>
      <c r="D830" s="59" t="str">
        <f>IF(ISERROR(VLOOKUP(Salidas!$A830,Inventario!$A$2:$M$21,4,FALSE)),"",VLOOKUP(Salidas!$A830,Inventario!$A$2:$M$21,4,FALSE))</f>
        <v>IPS FARALLONES</v>
      </c>
      <c r="E830" s="59" t="str">
        <f>IF(ISERROR(VLOOKUP(Salidas!$A830,Inventario!$A$2:$M$21,5,FALSE)),"",VLOOKUP(Salidas!$A830,Inventario!$A$2:$M$21,5,FALSE))</f>
        <v>Sanofi</v>
      </c>
      <c r="F830" s="60" t="str">
        <f>IF(ISERROR(VLOOKUP(Salidas!$A830,Inventario!$A$2:$M$21,6,FALSE)),"",VLOOKUP(Salidas!$A830,Inventario!$A$2:$M$21,6,FALSE))</f>
        <v>2500</v>
      </c>
      <c r="G830" s="274">
        <f>IF(ISERROR(VLOOKUP(Salidas!$A830,Inventario!$A$2:$M$21,7,FALSE)),,VLOOKUP(Salidas!$A830,Inventario!$A$2:$M$21,7,FALSE))</f>
        <v>1</v>
      </c>
      <c r="H830" s="275">
        <f>IF(ISERROR(VLOOKUP(Salidas!$A830,Inventario!$A$2:$M$21,8,FALSE)),,VLOOKUP(Salidas!$A830,Inventario!$A$2:$M$21,8,FALSE))</f>
        <v>153</v>
      </c>
      <c r="I830" s="275">
        <f>IF(ISERROR(VLOOKUP(Salidas!$A830,Inventario!$A$2:$M$21,9,FALSE)),,VLOOKUP(Salidas!$A830,Inventario!$A$2:$M$21,9,FALSE))</f>
        <v>153</v>
      </c>
      <c r="J830" s="269">
        <v>44768</v>
      </c>
      <c r="K830" s="62" t="s">
        <v>208</v>
      </c>
      <c r="L830" s="270">
        <f>IF(ISERROR(VLOOKUP(Salidas!$K830,Entradas!$H$1:$I$412,2,FALSE)),"",VLOOKUP(Salidas!$K830,Entradas!$H$1:$I$412,2,FALSE))</f>
        <v>45169</v>
      </c>
      <c r="M830" s="63">
        <v>1</v>
      </c>
      <c r="N830" s="276" t="s">
        <v>375</v>
      </c>
      <c r="O830" s="275">
        <f>IF(Salidas!$N830="Particular",VLOOKUP(Salidas!$A830,'PPTO Conservador'!$D$1:$L$26,8,0),IF(Salidas!$N830="Complementario",VLOOKUP(Salidas!$A830,'PPTO Conservador'!$D$1:$L$26,9,FALSE),))</f>
        <v>150000</v>
      </c>
      <c r="P830" s="275">
        <f>Salidas!$M830*Salidas!$I830</f>
        <v>153</v>
      </c>
      <c r="Q830" s="275">
        <f>Salidas!$M830*Salidas!$O830</f>
        <v>150000</v>
      </c>
      <c r="R830" s="276"/>
      <c r="S830" s="64"/>
      <c r="T830" s="64"/>
      <c r="U830" s="64"/>
      <c r="V830" s="64"/>
      <c r="W830" s="64"/>
      <c r="X830" s="64"/>
      <c r="Y830" s="64"/>
      <c r="Z830" s="64"/>
    </row>
    <row r="831" spans="1:26" ht="15.75" customHeight="1">
      <c r="A831" s="57" t="s">
        <v>93</v>
      </c>
      <c r="B831" s="58" t="str">
        <f>IF(ISERROR(VLOOKUP(Salidas!$A831,Inventario!$A$2:$M$21,2,FALSE)),"",VLOOKUP(Salidas!$A831,Inventario!$A$2:$M$21,2,FALSE))</f>
        <v>Vaxigrip</v>
      </c>
      <c r="C831" s="58" t="str">
        <f>IF(ISERROR(VLOOKUP(Salidas!$A831,Inventario!$A$2:$M$21,3,FALSE)),"",VLOOKUP(Salidas!$A831,Inventario!$A$2:$M$21,3,FALSE))</f>
        <v>Influenza</v>
      </c>
      <c r="D831" s="59" t="str">
        <f>IF(ISERROR(VLOOKUP(Salidas!$A831,Inventario!$A$2:$M$21,4,FALSE)),"",VLOOKUP(Salidas!$A831,Inventario!$A$2:$M$21,4,FALSE))</f>
        <v>IPS FARALLONES</v>
      </c>
      <c r="E831" s="59" t="str">
        <f>IF(ISERROR(VLOOKUP(Salidas!$A831,Inventario!$A$2:$M$21,5,FALSE)),"",VLOOKUP(Salidas!$A831,Inventario!$A$2:$M$21,5,FALSE))</f>
        <v>Sanofi</v>
      </c>
      <c r="F831" s="60" t="str">
        <f>IF(ISERROR(VLOOKUP(Salidas!$A831,Inventario!$A$2:$M$21,6,FALSE)),"",VLOOKUP(Salidas!$A831,Inventario!$A$2:$M$21,6,FALSE))</f>
        <v>2603</v>
      </c>
      <c r="G831" s="274">
        <f>IF(ISERROR(VLOOKUP(Salidas!$A831,Inventario!$A$2:$M$21,7,FALSE)),,VLOOKUP(Salidas!$A831,Inventario!$A$2:$M$21,7,FALSE))</f>
        <v>1</v>
      </c>
      <c r="H831" s="275">
        <f>IF(ISERROR(VLOOKUP(Salidas!$A831,Inventario!$A$2:$M$21,8,FALSE)),,VLOOKUP(Salidas!$A831,Inventario!$A$2:$M$21,8,FALSE))</f>
        <v>31</v>
      </c>
      <c r="I831" s="275">
        <f>IF(ISERROR(VLOOKUP(Salidas!$A831,Inventario!$A$2:$M$21,9,FALSE)),,VLOOKUP(Salidas!$A831,Inventario!$A$2:$M$21,9,FALSE))</f>
        <v>31</v>
      </c>
      <c r="J831" s="269">
        <v>44768</v>
      </c>
      <c r="K831" s="62" t="s">
        <v>210</v>
      </c>
      <c r="L831" s="270">
        <f>IF(ISERROR(VLOOKUP(Salidas!$K831,Entradas!$H$1:$I$412,2,FALSE)),"",VLOOKUP(Salidas!$K831,Entradas!$H$1:$I$412,2,FALSE))</f>
        <v>44957</v>
      </c>
      <c r="M831" s="63">
        <v>1</v>
      </c>
      <c r="N831" s="276" t="s">
        <v>375</v>
      </c>
      <c r="O831" s="275">
        <f>IF(Salidas!$N831="Particular",VLOOKUP(Salidas!$A831,'PPTO Conservador'!$D$1:$L$26,8,0),IF(Salidas!$N831="Complementario",VLOOKUP(Salidas!$A831,'PPTO Conservador'!$D$1:$L$26,9,FALSE),))</f>
        <v>65000</v>
      </c>
      <c r="P831" s="275">
        <f>Salidas!$M831*Salidas!$I831</f>
        <v>31</v>
      </c>
      <c r="Q831" s="275">
        <f>Salidas!$M831*Salidas!$O831</f>
        <v>65000</v>
      </c>
      <c r="R831" s="276"/>
      <c r="S831" s="64"/>
      <c r="T831" s="64"/>
      <c r="U831" s="64"/>
      <c r="V831" s="64"/>
      <c r="W831" s="64"/>
      <c r="X831" s="64"/>
      <c r="Y831" s="64"/>
      <c r="Z831" s="64"/>
    </row>
    <row r="832" spans="1:26" ht="15.75" customHeight="1">
      <c r="A832" s="57" t="s">
        <v>47</v>
      </c>
      <c r="B832" s="58" t="str">
        <f>IF(ISERROR(VLOOKUP(Salidas!$A832,Inventario!$A$2:$M$21,2,FALSE)),"",VLOOKUP(Salidas!$A832,Inventario!$A$2:$M$21,2,FALSE))</f>
        <v>Nimenrix</v>
      </c>
      <c r="C832" s="58" t="str">
        <f>IF(ISERROR(VLOOKUP(Salidas!$A832,Inventario!$A$2:$M$21,3,FALSE)),"",VLOOKUP(Salidas!$A832,Inventario!$A$2:$M$21,3,FALSE))</f>
        <v>Meningococo</v>
      </c>
      <c r="D832" s="59" t="str">
        <f>IF(ISERROR(VLOOKUP(Salidas!$A832,Inventario!$A$2:$M$21,4,FALSE)),"",VLOOKUP(Salidas!$A832,Inventario!$A$2:$M$21,4,FALSE))</f>
        <v>Cobo Medical</v>
      </c>
      <c r="E832" s="59" t="str">
        <f>IF(ISERROR(VLOOKUP(Salidas!$A832,Inventario!$A$2:$M$21,5,FALSE)),"",VLOOKUP(Salidas!$A832,Inventario!$A$2:$M$21,5,FALSE))</f>
        <v>Pfizer</v>
      </c>
      <c r="F832" s="60" t="str">
        <f>IF(ISERROR(VLOOKUP(Salidas!$A832,Inventario!$A$2:$M$21,6,FALSE)),"",VLOOKUP(Salidas!$A832,Inventario!$A$2:$M$21,6,FALSE))</f>
        <v>3904</v>
      </c>
      <c r="G832" s="274">
        <f>IF(ISERROR(VLOOKUP(Salidas!$A832,Inventario!$A$2:$M$21,7,FALSE)),,VLOOKUP(Salidas!$A832,Inventario!$A$2:$M$21,7,FALSE))</f>
        <v>1</v>
      </c>
      <c r="H832" s="275">
        <f>IF(ISERROR(VLOOKUP(Salidas!$A832,Inventario!$A$2:$M$21,8,FALSE)),,VLOOKUP(Salidas!$A832,Inventario!$A$2:$M$21,8,FALSE))</f>
        <v>427</v>
      </c>
      <c r="I832" s="275">
        <f>IF(ISERROR(VLOOKUP(Salidas!$A832,Inventario!$A$2:$M$21,9,FALSE)),,VLOOKUP(Salidas!$A832,Inventario!$A$2:$M$21,9,FALSE))</f>
        <v>427</v>
      </c>
      <c r="J832" s="269">
        <v>44768</v>
      </c>
      <c r="K832" s="62" t="s">
        <v>173</v>
      </c>
      <c r="L832" s="270">
        <f>IF(ISERROR(VLOOKUP(Salidas!$K832,Entradas!$H$1:$I$412,2,FALSE)),"",VLOOKUP(Salidas!$K832,Entradas!$H$1:$I$412,2,FALSE))</f>
        <v>45077</v>
      </c>
      <c r="M832" s="63">
        <v>1</v>
      </c>
      <c r="N832" s="276" t="s">
        <v>375</v>
      </c>
      <c r="O832" s="275">
        <f>IF(Salidas!$N832="Particular",VLOOKUP(Salidas!$A832,'PPTO Conservador'!$D$1:$L$26,8,0),IF(Salidas!$N832="Complementario",VLOOKUP(Salidas!$A832,'PPTO Conservador'!$D$1:$L$26,9,FALSE),))</f>
        <v>200000</v>
      </c>
      <c r="P832" s="275">
        <f>Salidas!$M832*Salidas!$I832</f>
        <v>427</v>
      </c>
      <c r="Q832" s="275">
        <f>Salidas!$M832*Salidas!$O832</f>
        <v>200000</v>
      </c>
      <c r="R832" s="276"/>
      <c r="S832" s="64"/>
      <c r="T832" s="64"/>
      <c r="U832" s="64"/>
      <c r="V832" s="64"/>
      <c r="W832" s="64"/>
      <c r="X832" s="64"/>
      <c r="Y832" s="64"/>
      <c r="Z832" s="64"/>
    </row>
    <row r="833" spans="1:26" ht="15.75" customHeight="1">
      <c r="A833" s="57" t="s">
        <v>54</v>
      </c>
      <c r="B833" s="58" t="str">
        <f>IF(ISERROR(VLOOKUP(Salidas!$A833,Inventario!$A$2:$M$21,2,FALSE)),"",VLOOKUP(Salidas!$A833,Inventario!$A$2:$M$21,2,FALSE))</f>
        <v>Prevenar</v>
      </c>
      <c r="C833" s="58" t="str">
        <f>IF(ISERROR(VLOOKUP(Salidas!$A833,Inventario!$A$2:$M$21,3,FALSE)),"",VLOOKUP(Salidas!$A833,Inventario!$A$2:$M$21,3,FALSE))</f>
        <v>Neumococo 13V</v>
      </c>
      <c r="D833" s="59" t="str">
        <f>IF(ISERROR(VLOOKUP(Salidas!$A833,Inventario!$A$2:$M$21,4,FALSE)),"",VLOOKUP(Salidas!$A833,Inventario!$A$2:$M$21,4,FALSE))</f>
        <v>Cobo Medical</v>
      </c>
      <c r="E833" s="59" t="str">
        <f>IF(ISERROR(VLOOKUP(Salidas!$A833,Inventario!$A$2:$M$21,5,FALSE)),"",VLOOKUP(Salidas!$A833,Inventario!$A$2:$M$21,5,FALSE))</f>
        <v>Pfizer</v>
      </c>
      <c r="F833" s="60" t="str">
        <f>IF(ISERROR(VLOOKUP(Salidas!$A833,Inventario!$A$2:$M$21,6,FALSE)),"",VLOOKUP(Salidas!$A833,Inventario!$A$2:$M$21,6,FALSE))</f>
        <v>2156</v>
      </c>
      <c r="G833" s="274">
        <f>IF(ISERROR(VLOOKUP(Salidas!$A833,Inventario!$A$2:$M$21,7,FALSE)),,VLOOKUP(Salidas!$A833,Inventario!$A$2:$M$21,7,FALSE))</f>
        <v>1</v>
      </c>
      <c r="H833" s="275">
        <f>IF(ISERROR(VLOOKUP(Salidas!$A833,Inventario!$A$2:$M$21,8,FALSE)),,VLOOKUP(Salidas!$A833,Inventario!$A$2:$M$21,8,FALSE))</f>
        <v>257</v>
      </c>
      <c r="I833" s="275">
        <f>IF(ISERROR(VLOOKUP(Salidas!$A833,Inventario!$A$2:$M$21,9,FALSE)),,VLOOKUP(Salidas!$A833,Inventario!$A$2:$M$21,9,FALSE))</f>
        <v>257</v>
      </c>
      <c r="J833" s="269">
        <v>44770</v>
      </c>
      <c r="K833" s="62" t="s">
        <v>192</v>
      </c>
      <c r="L833" s="270">
        <f>IF(ISERROR(VLOOKUP(Salidas!$K833,Entradas!$H$1:$I$412,2,FALSE)),"",VLOOKUP(Salidas!$K833,Entradas!$H$1:$I$412,2,FALSE))</f>
        <v>45199</v>
      </c>
      <c r="M833" s="63">
        <v>1</v>
      </c>
      <c r="N833" s="276" t="s">
        <v>375</v>
      </c>
      <c r="O833" s="275">
        <f>IF(Salidas!$N833="Particular",VLOOKUP(Salidas!$A833,'PPTO Conservador'!$D$1:$L$26,8,0),IF(Salidas!$N833="Complementario",VLOOKUP(Salidas!$A833,'PPTO Conservador'!$D$1:$L$26,9,FALSE),))</f>
        <v>235000</v>
      </c>
      <c r="P833" s="275">
        <f>Salidas!$M833*Salidas!$I833</f>
        <v>257</v>
      </c>
      <c r="Q833" s="275">
        <f>Salidas!$M833*Salidas!$O833</f>
        <v>235000</v>
      </c>
      <c r="R833" s="276"/>
      <c r="S833" s="64"/>
      <c r="T833" s="64"/>
      <c r="U833" s="64"/>
      <c r="V833" s="64"/>
      <c r="W833" s="64"/>
      <c r="X833" s="64"/>
      <c r="Y833" s="64"/>
      <c r="Z833" s="64"/>
    </row>
    <row r="834" spans="1:26" ht="15.75" customHeight="1">
      <c r="A834" s="57" t="s">
        <v>54</v>
      </c>
      <c r="B834" s="58" t="str">
        <f>IF(ISERROR(VLOOKUP(Salidas!$A834,Inventario!$A$2:$M$21,2,FALSE)),"",VLOOKUP(Salidas!$A834,Inventario!$A$2:$M$21,2,FALSE))</f>
        <v>Prevenar</v>
      </c>
      <c r="C834" s="58" t="str">
        <f>IF(ISERROR(VLOOKUP(Salidas!$A834,Inventario!$A$2:$M$21,3,FALSE)),"",VLOOKUP(Salidas!$A834,Inventario!$A$2:$M$21,3,FALSE))</f>
        <v>Neumococo 13V</v>
      </c>
      <c r="D834" s="59" t="str">
        <f>IF(ISERROR(VLOOKUP(Salidas!$A834,Inventario!$A$2:$M$21,4,FALSE)),"",VLOOKUP(Salidas!$A834,Inventario!$A$2:$M$21,4,FALSE))</f>
        <v>Cobo Medical</v>
      </c>
      <c r="E834" s="59" t="str">
        <f>IF(ISERROR(VLOOKUP(Salidas!$A834,Inventario!$A$2:$M$21,5,FALSE)),"",VLOOKUP(Salidas!$A834,Inventario!$A$2:$M$21,5,FALSE))</f>
        <v>Pfizer</v>
      </c>
      <c r="F834" s="60" t="str">
        <f>IF(ISERROR(VLOOKUP(Salidas!$A834,Inventario!$A$2:$M$21,6,FALSE)),"",VLOOKUP(Salidas!$A834,Inventario!$A$2:$M$21,6,FALSE))</f>
        <v>2156</v>
      </c>
      <c r="G834" s="274">
        <f>IF(ISERROR(VLOOKUP(Salidas!$A834,Inventario!$A$2:$M$21,7,FALSE)),,VLOOKUP(Salidas!$A834,Inventario!$A$2:$M$21,7,FALSE))</f>
        <v>1</v>
      </c>
      <c r="H834" s="275">
        <f>IF(ISERROR(VLOOKUP(Salidas!$A834,Inventario!$A$2:$M$21,8,FALSE)),,VLOOKUP(Salidas!$A834,Inventario!$A$2:$M$21,8,FALSE))</f>
        <v>257</v>
      </c>
      <c r="I834" s="275">
        <f>IF(ISERROR(VLOOKUP(Salidas!$A834,Inventario!$A$2:$M$21,9,FALSE)),,VLOOKUP(Salidas!$A834,Inventario!$A$2:$M$21,9,FALSE))</f>
        <v>257</v>
      </c>
      <c r="J834" s="269">
        <v>44770</v>
      </c>
      <c r="K834" s="62" t="s">
        <v>192</v>
      </c>
      <c r="L834" s="270">
        <f>IF(ISERROR(VLOOKUP(Salidas!$K834,Entradas!$H$1:$I$412,2,FALSE)),"",VLOOKUP(Salidas!$K834,Entradas!$H$1:$I$412,2,FALSE))</f>
        <v>45199</v>
      </c>
      <c r="M834" s="63">
        <v>1</v>
      </c>
      <c r="N834" s="276" t="s">
        <v>375</v>
      </c>
      <c r="O834" s="275">
        <f>IF(Salidas!$N834="Particular",VLOOKUP(Salidas!$A834,'PPTO Conservador'!$D$1:$L$26,8,0),IF(Salidas!$N834="Complementario",VLOOKUP(Salidas!$A834,'PPTO Conservador'!$D$1:$L$26,9,FALSE),))</f>
        <v>235000</v>
      </c>
      <c r="P834" s="275">
        <f>Salidas!$M834*Salidas!$I834</f>
        <v>257</v>
      </c>
      <c r="Q834" s="275">
        <f>Salidas!$M834*Salidas!$O834</f>
        <v>235000</v>
      </c>
      <c r="R834" s="276"/>
      <c r="S834" s="64"/>
      <c r="T834" s="64"/>
      <c r="U834" s="64"/>
      <c r="V834" s="64"/>
      <c r="W834" s="64"/>
      <c r="X834" s="64"/>
      <c r="Y834" s="64"/>
      <c r="Z834" s="64"/>
    </row>
    <row r="835" spans="1:26" ht="15.75" customHeight="1">
      <c r="A835" s="57" t="s">
        <v>93</v>
      </c>
      <c r="B835" s="58" t="str">
        <f>IF(ISERROR(VLOOKUP(Salidas!$A835,Inventario!$A$2:$M$21,2,FALSE)),"",VLOOKUP(Salidas!$A835,Inventario!$A$2:$M$21,2,FALSE))</f>
        <v>Vaxigrip</v>
      </c>
      <c r="C835" s="58" t="str">
        <f>IF(ISERROR(VLOOKUP(Salidas!$A835,Inventario!$A$2:$M$21,3,FALSE)),"",VLOOKUP(Salidas!$A835,Inventario!$A$2:$M$21,3,FALSE))</f>
        <v>Influenza</v>
      </c>
      <c r="D835" s="59" t="str">
        <f>IF(ISERROR(VLOOKUP(Salidas!$A835,Inventario!$A$2:$M$21,4,FALSE)),"",VLOOKUP(Salidas!$A835,Inventario!$A$2:$M$21,4,FALSE))</f>
        <v>IPS FARALLONES</v>
      </c>
      <c r="E835" s="59" t="str">
        <f>IF(ISERROR(VLOOKUP(Salidas!$A835,Inventario!$A$2:$M$21,5,FALSE)),"",VLOOKUP(Salidas!$A835,Inventario!$A$2:$M$21,5,FALSE))</f>
        <v>Sanofi</v>
      </c>
      <c r="F835" s="60" t="str">
        <f>IF(ISERROR(VLOOKUP(Salidas!$A835,Inventario!$A$2:$M$21,6,FALSE)),"",VLOOKUP(Salidas!$A835,Inventario!$A$2:$M$21,6,FALSE))</f>
        <v>2603</v>
      </c>
      <c r="G835" s="274">
        <f>IF(ISERROR(VLOOKUP(Salidas!$A835,Inventario!$A$2:$M$21,7,FALSE)),,VLOOKUP(Salidas!$A835,Inventario!$A$2:$M$21,7,FALSE))</f>
        <v>1</v>
      </c>
      <c r="H835" s="275">
        <f>IF(ISERROR(VLOOKUP(Salidas!$A835,Inventario!$A$2:$M$21,8,FALSE)),,VLOOKUP(Salidas!$A835,Inventario!$A$2:$M$21,8,FALSE))</f>
        <v>31</v>
      </c>
      <c r="I835" s="275">
        <f>IF(ISERROR(VLOOKUP(Salidas!$A835,Inventario!$A$2:$M$21,9,FALSE)),,VLOOKUP(Salidas!$A835,Inventario!$A$2:$M$21,9,FALSE))</f>
        <v>31</v>
      </c>
      <c r="J835" s="269">
        <v>44770</v>
      </c>
      <c r="K835" s="62" t="s">
        <v>210</v>
      </c>
      <c r="L835" s="270">
        <f>IF(ISERROR(VLOOKUP(Salidas!$K835,Entradas!$H$1:$I$412,2,FALSE)),"",VLOOKUP(Salidas!$K835,Entradas!$H$1:$I$412,2,FALSE))</f>
        <v>44957</v>
      </c>
      <c r="M835" s="63">
        <v>1</v>
      </c>
      <c r="N835" s="276" t="s">
        <v>375</v>
      </c>
      <c r="O835" s="275">
        <f>IF(Salidas!$N835="Particular",VLOOKUP(Salidas!$A835,'PPTO Conservador'!$D$1:$L$26,8,0),IF(Salidas!$N835="Complementario",VLOOKUP(Salidas!$A835,'PPTO Conservador'!$D$1:$L$26,9,FALSE),))</f>
        <v>65000</v>
      </c>
      <c r="P835" s="275">
        <f>Salidas!$M835*Salidas!$I835</f>
        <v>31</v>
      </c>
      <c r="Q835" s="275">
        <f>Salidas!$M835*Salidas!$O835</f>
        <v>65000</v>
      </c>
      <c r="R835" s="276"/>
      <c r="S835" s="64"/>
      <c r="T835" s="64"/>
      <c r="U835" s="64"/>
      <c r="V835" s="64"/>
      <c r="W835" s="64"/>
      <c r="X835" s="64"/>
      <c r="Y835" s="64"/>
      <c r="Z835" s="64"/>
    </row>
    <row r="836" spans="1:26" ht="15.75" customHeight="1">
      <c r="A836" s="57" t="s">
        <v>81</v>
      </c>
      <c r="B836" s="58" t="str">
        <f>IF(ISERROR(VLOOKUP(Salidas!$A836,Inventario!$A$2:$M$21,2,FALSE)),"",VLOOKUP(Salidas!$A836,Inventario!$A$2:$M$21,2,FALSE))</f>
        <v>Stamaril</v>
      </c>
      <c r="C836" s="58" t="str">
        <f>IF(ISERROR(VLOOKUP(Salidas!$A836,Inventario!$A$2:$M$21,3,FALSE)),"",VLOOKUP(Salidas!$A836,Inventario!$A$2:$M$21,3,FALSE))</f>
        <v>Fiebre amarilla</v>
      </c>
      <c r="D836" s="59" t="str">
        <f>IF(ISERROR(VLOOKUP(Salidas!$A836,Inventario!$A$2:$M$21,4,FALSE)),"",VLOOKUP(Salidas!$A836,Inventario!$A$2:$M$21,4,FALSE))</f>
        <v>IPS FARALLONES</v>
      </c>
      <c r="E836" s="59" t="str">
        <f>IF(ISERROR(VLOOKUP(Salidas!$A836,Inventario!$A$2:$M$21,5,FALSE)),"",VLOOKUP(Salidas!$A836,Inventario!$A$2:$M$21,5,FALSE))</f>
        <v>Sanofi</v>
      </c>
      <c r="F836" s="60" t="str">
        <f>IF(ISERROR(VLOOKUP(Salidas!$A836,Inventario!$A$2:$M$21,6,FALSE)),"",VLOOKUP(Salidas!$A836,Inventario!$A$2:$M$21,6,FALSE))</f>
        <v>3000</v>
      </c>
      <c r="G836" s="274">
        <f>IF(ISERROR(VLOOKUP(Salidas!$A836,Inventario!$A$2:$M$21,7,FALSE)),,VLOOKUP(Salidas!$A836,Inventario!$A$2:$M$21,7,FALSE))</f>
        <v>1</v>
      </c>
      <c r="H836" s="275">
        <f>IF(ISERROR(VLOOKUP(Salidas!$A836,Inventario!$A$2:$M$21,8,FALSE)),,VLOOKUP(Salidas!$A836,Inventario!$A$2:$M$21,8,FALSE))</f>
        <v>59</v>
      </c>
      <c r="I836" s="275">
        <f>IF(ISERROR(VLOOKUP(Salidas!$A836,Inventario!$A$2:$M$21,9,FALSE)),,VLOOKUP(Salidas!$A836,Inventario!$A$2:$M$21,9,FALSE))</f>
        <v>59</v>
      </c>
      <c r="J836" s="269">
        <v>44770</v>
      </c>
      <c r="K836" s="62" t="s">
        <v>213</v>
      </c>
      <c r="L836" s="270">
        <f>IF(ISERROR(VLOOKUP(Salidas!$K836,Entradas!$H$1:$I$412,2,FALSE)),"",VLOOKUP(Salidas!$K836,Entradas!$H$1:$I$412,2,FALSE))</f>
        <v>45565</v>
      </c>
      <c r="M836" s="63">
        <v>1</v>
      </c>
      <c r="N836" s="276" t="s">
        <v>375</v>
      </c>
      <c r="O836" s="275">
        <f>IF(Salidas!$N836="Particular",VLOOKUP(Salidas!$A836,'PPTO Conservador'!$D$1:$L$26,8,0),IF(Salidas!$N836="Complementario",VLOOKUP(Salidas!$A836,'PPTO Conservador'!$D$1:$L$26,9,FALSE),))</f>
        <v>110000</v>
      </c>
      <c r="P836" s="275">
        <f>Salidas!$M836*Salidas!$I836</f>
        <v>59</v>
      </c>
      <c r="Q836" s="275">
        <f>Salidas!$M836*Salidas!$O836</f>
        <v>110000</v>
      </c>
      <c r="R836" s="276"/>
      <c r="S836" s="64"/>
      <c r="T836" s="64"/>
      <c r="U836" s="64"/>
      <c r="V836" s="64"/>
      <c r="W836" s="64"/>
      <c r="X836" s="64"/>
      <c r="Y836" s="64"/>
      <c r="Z836" s="64"/>
    </row>
    <row r="837" spans="1:26" ht="15.75" customHeight="1">
      <c r="A837" s="57" t="s">
        <v>77</v>
      </c>
      <c r="B837" s="58" t="str">
        <f>IF(ISERROR(VLOOKUP(Salidas!$A837,Inventario!$A$2:$M$21,2,FALSE)),"",VLOOKUP(Salidas!$A837,Inventario!$A$2:$M$21,2,FALSE))</f>
        <v>Hexaxim</v>
      </c>
      <c r="C837" s="58" t="str">
        <f>IF(ISERROR(VLOOKUP(Salidas!$A837,Inventario!$A$2:$M$21,3,FALSE)),"",VLOOKUP(Salidas!$A837,Inventario!$A$2:$M$21,3,FALSE))</f>
        <v>DPAT + VPI + HIB + HB</v>
      </c>
      <c r="D837" s="59" t="str">
        <f>IF(ISERROR(VLOOKUP(Salidas!$A837,Inventario!$A$2:$M$21,4,FALSE)),"",VLOOKUP(Salidas!$A837,Inventario!$A$2:$M$21,4,FALSE))</f>
        <v>IPS FARALLONES</v>
      </c>
      <c r="E837" s="59" t="str">
        <f>IF(ISERROR(VLOOKUP(Salidas!$A837,Inventario!$A$2:$M$21,5,FALSE)),"",VLOOKUP(Salidas!$A837,Inventario!$A$2:$M$21,5,FALSE))</f>
        <v>Sanofi</v>
      </c>
      <c r="F837" s="60" t="str">
        <f>IF(ISERROR(VLOOKUP(Salidas!$A837,Inventario!$A$2:$M$21,6,FALSE)),"",VLOOKUP(Salidas!$A837,Inventario!$A$2:$M$21,6,FALSE))</f>
        <v>3800</v>
      </c>
      <c r="G837" s="274">
        <f>IF(ISERROR(VLOOKUP(Salidas!$A837,Inventario!$A$2:$M$21,7,FALSE)),,VLOOKUP(Salidas!$A837,Inventario!$A$2:$M$21,7,FALSE))</f>
        <v>1</v>
      </c>
      <c r="H837" s="275">
        <f>IF(ISERROR(VLOOKUP(Salidas!$A837,Inventario!$A$2:$M$21,8,FALSE)),,VLOOKUP(Salidas!$A837,Inventario!$A$2:$M$21,8,FALSE))</f>
        <v>127</v>
      </c>
      <c r="I837" s="275">
        <f>IF(ISERROR(VLOOKUP(Salidas!$A837,Inventario!$A$2:$M$21,9,FALSE)),,VLOOKUP(Salidas!$A837,Inventario!$A$2:$M$21,9,FALSE))</f>
        <v>127</v>
      </c>
      <c r="J837" s="269">
        <v>44771</v>
      </c>
      <c r="K837" s="62" t="s">
        <v>212</v>
      </c>
      <c r="L837" s="270">
        <f>IF(ISERROR(VLOOKUP(Salidas!$K837,Entradas!$H$1:$I$412,2,FALSE)),"",VLOOKUP(Salidas!$K837,Entradas!$H$1:$I$412,2,FALSE))</f>
        <v>45382</v>
      </c>
      <c r="M837" s="63">
        <v>1</v>
      </c>
      <c r="N837" s="276" t="s">
        <v>375</v>
      </c>
      <c r="O837" s="275">
        <f>IF(Salidas!$N837="Particular",VLOOKUP(Salidas!$A837,'PPTO Conservador'!$D$1:$L$26,8,0),IF(Salidas!$N837="Complementario",VLOOKUP(Salidas!$A837,'PPTO Conservador'!$D$1:$L$26,9,FALSE),))</f>
        <v>220000</v>
      </c>
      <c r="P837" s="275">
        <f>Salidas!$M837*Salidas!$I837</f>
        <v>127</v>
      </c>
      <c r="Q837" s="275">
        <f>Salidas!$M837*Salidas!$O837</f>
        <v>220000</v>
      </c>
      <c r="R837" s="276"/>
      <c r="S837" s="64"/>
      <c r="T837" s="64"/>
      <c r="U837" s="64"/>
      <c r="V837" s="64"/>
      <c r="W837" s="64"/>
      <c r="X837" s="64"/>
      <c r="Y837" s="64"/>
      <c r="Z837" s="64"/>
    </row>
    <row r="838" spans="1:26" ht="15.75" customHeight="1">
      <c r="A838" s="57" t="s">
        <v>54</v>
      </c>
      <c r="B838" s="58" t="str">
        <f>IF(ISERROR(VLOOKUP(Salidas!$A838,Inventario!$A$2:$M$21,2,FALSE)),"",VLOOKUP(Salidas!$A838,Inventario!$A$2:$M$21,2,FALSE))</f>
        <v>Prevenar</v>
      </c>
      <c r="C838" s="58" t="str">
        <f>IF(ISERROR(VLOOKUP(Salidas!$A838,Inventario!$A$2:$M$21,3,FALSE)),"",VLOOKUP(Salidas!$A838,Inventario!$A$2:$M$21,3,FALSE))</f>
        <v>Neumococo 13V</v>
      </c>
      <c r="D838" s="59" t="str">
        <f>IF(ISERROR(VLOOKUP(Salidas!$A838,Inventario!$A$2:$M$21,4,FALSE)),"",VLOOKUP(Salidas!$A838,Inventario!$A$2:$M$21,4,FALSE))</f>
        <v>Cobo Medical</v>
      </c>
      <c r="E838" s="59" t="str">
        <f>IF(ISERROR(VLOOKUP(Salidas!$A838,Inventario!$A$2:$M$21,5,FALSE)),"",VLOOKUP(Salidas!$A838,Inventario!$A$2:$M$21,5,FALSE))</f>
        <v>Pfizer</v>
      </c>
      <c r="F838" s="60" t="str">
        <f>IF(ISERROR(VLOOKUP(Salidas!$A838,Inventario!$A$2:$M$21,6,FALSE)),"",VLOOKUP(Salidas!$A838,Inventario!$A$2:$M$21,6,FALSE))</f>
        <v>2156</v>
      </c>
      <c r="G838" s="274">
        <f>IF(ISERROR(VLOOKUP(Salidas!$A838,Inventario!$A$2:$M$21,7,FALSE)),,VLOOKUP(Salidas!$A838,Inventario!$A$2:$M$21,7,FALSE))</f>
        <v>1</v>
      </c>
      <c r="H838" s="275">
        <f>IF(ISERROR(VLOOKUP(Salidas!$A838,Inventario!$A$2:$M$21,8,FALSE)),,VLOOKUP(Salidas!$A838,Inventario!$A$2:$M$21,8,FALSE))</f>
        <v>257</v>
      </c>
      <c r="I838" s="275">
        <f>IF(ISERROR(VLOOKUP(Salidas!$A838,Inventario!$A$2:$M$21,9,FALSE)),,VLOOKUP(Salidas!$A838,Inventario!$A$2:$M$21,9,FALSE))</f>
        <v>257</v>
      </c>
      <c r="J838" s="269">
        <v>44771</v>
      </c>
      <c r="K838" s="62" t="s">
        <v>192</v>
      </c>
      <c r="L838" s="270">
        <f>IF(ISERROR(VLOOKUP(Salidas!$K838,Entradas!$H$1:$I$412,2,FALSE)),"",VLOOKUP(Salidas!$K838,Entradas!$H$1:$I$412,2,FALSE))</f>
        <v>45199</v>
      </c>
      <c r="M838" s="63">
        <v>1</v>
      </c>
      <c r="N838" s="276" t="s">
        <v>375</v>
      </c>
      <c r="O838" s="275">
        <f>IF(Salidas!$N838="Particular",VLOOKUP(Salidas!$A838,'PPTO Conservador'!$D$1:$L$26,8,0),IF(Salidas!$N838="Complementario",VLOOKUP(Salidas!$A838,'PPTO Conservador'!$D$1:$L$26,9,FALSE),))</f>
        <v>235000</v>
      </c>
      <c r="P838" s="275">
        <f>Salidas!$M838*Salidas!$I838</f>
        <v>257</v>
      </c>
      <c r="Q838" s="275">
        <f>Salidas!$M838*Salidas!$O838</f>
        <v>235000</v>
      </c>
      <c r="R838" s="276"/>
      <c r="S838" s="64"/>
      <c r="T838" s="64"/>
      <c r="U838" s="64"/>
      <c r="V838" s="64"/>
      <c r="W838" s="64"/>
      <c r="X838" s="64"/>
      <c r="Y838" s="64"/>
      <c r="Z838" s="64"/>
    </row>
    <row r="839" spans="1:26" ht="15.75" customHeight="1">
      <c r="A839" s="57" t="s">
        <v>96</v>
      </c>
      <c r="B839" s="58" t="str">
        <f>IF(ISERROR(VLOOKUP(Salidas!$A839,Inventario!$A$2:$M$21,2,FALSE)),"",VLOOKUP(Salidas!$A839,Inventario!$A$2:$M$21,2,FALSE))</f>
        <v>Rotateq</v>
      </c>
      <c r="C839" s="58" t="str">
        <f>IF(ISERROR(VLOOKUP(Salidas!$A839,Inventario!$A$2:$M$21,3,FALSE)),"",VLOOKUP(Salidas!$A839,Inventario!$A$2:$M$21,3,FALSE))</f>
        <v>Rotavirus Vivo Atenuado</v>
      </c>
      <c r="D839" s="59" t="str">
        <f>IF(ISERROR(VLOOKUP(Salidas!$A839,Inventario!$A$2:$M$21,4,FALSE)),"",VLOOKUP(Salidas!$A839,Inventario!$A$2:$M$21,4,FALSE))</f>
        <v>IPS FARALLONES</v>
      </c>
      <c r="E839" s="59" t="str">
        <f>IF(ISERROR(VLOOKUP(Salidas!$A839,Inventario!$A$2:$M$21,5,FALSE)),"",VLOOKUP(Salidas!$A839,Inventario!$A$2:$M$21,5,FALSE))</f>
        <v>Merck</v>
      </c>
      <c r="F839" s="60" t="str">
        <f>IF(ISERROR(VLOOKUP(Salidas!$A839,Inventario!$A$2:$M$21,6,FALSE)),"",VLOOKUP(Salidas!$A839,Inventario!$A$2:$M$21,6,FALSE))</f>
        <v>1800</v>
      </c>
      <c r="G839" s="274">
        <f>IF(ISERROR(VLOOKUP(Salidas!$A839,Inventario!$A$2:$M$21,7,FALSE)),,VLOOKUP(Salidas!$A839,Inventario!$A$2:$M$21,7,FALSE))</f>
        <v>1</v>
      </c>
      <c r="H839" s="275">
        <f>IF(ISERROR(VLOOKUP(Salidas!$A839,Inventario!$A$2:$M$21,8,FALSE)),,VLOOKUP(Salidas!$A839,Inventario!$A$2:$M$21,8,FALSE))</f>
        <v>109</v>
      </c>
      <c r="I839" s="275">
        <f>IF(ISERROR(VLOOKUP(Salidas!$A839,Inventario!$A$2:$M$21,9,FALSE)),,VLOOKUP(Salidas!$A839,Inventario!$A$2:$M$21,9,FALSE))</f>
        <v>109</v>
      </c>
      <c r="J839" s="269">
        <v>44771</v>
      </c>
      <c r="K839" s="62" t="s">
        <v>214</v>
      </c>
      <c r="L839" s="270">
        <f>IF(ISERROR(VLOOKUP(Salidas!$K839,Entradas!$H$1:$I$412,2,FALSE)),"",VLOOKUP(Salidas!$K839,Entradas!$H$1:$I$412,2,FALSE))</f>
        <v>45233</v>
      </c>
      <c r="M839" s="63">
        <v>1</v>
      </c>
      <c r="N839" s="276" t="s">
        <v>375</v>
      </c>
      <c r="O839" s="275">
        <f>IF(Salidas!$N839="Particular",VLOOKUP(Salidas!$A839,'PPTO Conservador'!$D$1:$L$26,8,0),IF(Salidas!$N839="Complementario",VLOOKUP(Salidas!$A839,'PPTO Conservador'!$D$1:$L$26,9,FALSE),))</f>
        <v>210000</v>
      </c>
      <c r="P839" s="275">
        <f>Salidas!$M839*Salidas!$I839</f>
        <v>109</v>
      </c>
      <c r="Q839" s="275">
        <f>Salidas!$M839*Salidas!$O839</f>
        <v>210000</v>
      </c>
      <c r="R839" s="276"/>
      <c r="S839" s="64"/>
      <c r="T839" s="64"/>
      <c r="U839" s="64"/>
      <c r="V839" s="64"/>
      <c r="W839" s="64"/>
      <c r="X839" s="64"/>
      <c r="Y839" s="64"/>
      <c r="Z839" s="64"/>
    </row>
    <row r="840" spans="1:26" ht="15.75" customHeight="1">
      <c r="A840" s="57" t="s">
        <v>93</v>
      </c>
      <c r="B840" s="58" t="str">
        <f>IF(ISERROR(VLOOKUP(Salidas!$A840,Inventario!$A$2:$M$21,2,FALSE)),"",VLOOKUP(Salidas!$A840,Inventario!$A$2:$M$21,2,FALSE))</f>
        <v>Vaxigrip</v>
      </c>
      <c r="C840" s="58" t="str">
        <f>IF(ISERROR(VLOOKUP(Salidas!$A840,Inventario!$A$2:$M$21,3,FALSE)),"",VLOOKUP(Salidas!$A840,Inventario!$A$2:$M$21,3,FALSE))</f>
        <v>Influenza</v>
      </c>
      <c r="D840" s="59" t="str">
        <f>IF(ISERROR(VLOOKUP(Salidas!$A840,Inventario!$A$2:$M$21,4,FALSE)),"",VLOOKUP(Salidas!$A840,Inventario!$A$2:$M$21,4,FALSE))</f>
        <v>IPS FARALLONES</v>
      </c>
      <c r="E840" s="59" t="str">
        <f>IF(ISERROR(VLOOKUP(Salidas!$A840,Inventario!$A$2:$M$21,5,FALSE)),"",VLOOKUP(Salidas!$A840,Inventario!$A$2:$M$21,5,FALSE))</f>
        <v>Sanofi</v>
      </c>
      <c r="F840" s="60" t="str">
        <f>IF(ISERROR(VLOOKUP(Salidas!$A840,Inventario!$A$2:$M$21,6,FALSE)),"",VLOOKUP(Salidas!$A840,Inventario!$A$2:$M$21,6,FALSE))</f>
        <v>2603</v>
      </c>
      <c r="G840" s="274">
        <f>IF(ISERROR(VLOOKUP(Salidas!$A840,Inventario!$A$2:$M$21,7,FALSE)),,VLOOKUP(Salidas!$A840,Inventario!$A$2:$M$21,7,FALSE))</f>
        <v>1</v>
      </c>
      <c r="H840" s="275">
        <f>IF(ISERROR(VLOOKUP(Salidas!$A840,Inventario!$A$2:$M$21,8,FALSE)),,VLOOKUP(Salidas!$A840,Inventario!$A$2:$M$21,8,FALSE))</f>
        <v>31</v>
      </c>
      <c r="I840" s="275">
        <f>IF(ISERROR(VLOOKUP(Salidas!$A840,Inventario!$A$2:$M$21,9,FALSE)),,VLOOKUP(Salidas!$A840,Inventario!$A$2:$M$21,9,FALSE))</f>
        <v>31</v>
      </c>
      <c r="J840" s="269">
        <v>44771</v>
      </c>
      <c r="K840" s="62" t="s">
        <v>210</v>
      </c>
      <c r="L840" s="270">
        <f>IF(ISERROR(VLOOKUP(Salidas!$K840,Entradas!$H$1:$I$412,2,FALSE)),"",VLOOKUP(Salidas!$K840,Entradas!$H$1:$I$412,2,FALSE))</f>
        <v>44957</v>
      </c>
      <c r="M840" s="63">
        <v>1</v>
      </c>
      <c r="N840" s="276" t="s">
        <v>375</v>
      </c>
      <c r="O840" s="275">
        <f>IF(Salidas!$N840="Particular",VLOOKUP(Salidas!$A840,'PPTO Conservador'!$D$1:$L$26,8,0),IF(Salidas!$N840="Complementario",VLOOKUP(Salidas!$A840,'PPTO Conservador'!$D$1:$L$26,9,FALSE),))</f>
        <v>65000</v>
      </c>
      <c r="P840" s="275">
        <f>Salidas!$M840*Salidas!$I840</f>
        <v>31</v>
      </c>
      <c r="Q840" s="275">
        <f>Salidas!$M840*Salidas!$O840</f>
        <v>65000</v>
      </c>
      <c r="R840" s="276"/>
      <c r="S840" s="64"/>
      <c r="T840" s="64"/>
      <c r="U840" s="64"/>
      <c r="V840" s="64"/>
      <c r="W840" s="64"/>
      <c r="X840" s="64"/>
      <c r="Y840" s="64"/>
      <c r="Z840" s="64"/>
    </row>
    <row r="841" spans="1:26" ht="15.75" customHeight="1">
      <c r="A841" s="57" t="s">
        <v>93</v>
      </c>
      <c r="B841" s="58" t="str">
        <f>IF(ISERROR(VLOOKUP(Salidas!$A841,Inventario!$A$2:$M$21,2,FALSE)),"",VLOOKUP(Salidas!$A841,Inventario!$A$2:$M$21,2,FALSE))</f>
        <v>Vaxigrip</v>
      </c>
      <c r="C841" s="58" t="str">
        <f>IF(ISERROR(VLOOKUP(Salidas!$A841,Inventario!$A$2:$M$21,3,FALSE)),"",VLOOKUP(Salidas!$A841,Inventario!$A$2:$M$21,3,FALSE))</f>
        <v>Influenza</v>
      </c>
      <c r="D841" s="59" t="str">
        <f>IF(ISERROR(VLOOKUP(Salidas!$A841,Inventario!$A$2:$M$21,4,FALSE)),"",VLOOKUP(Salidas!$A841,Inventario!$A$2:$M$21,4,FALSE))</f>
        <v>IPS FARALLONES</v>
      </c>
      <c r="E841" s="59" t="str">
        <f>IF(ISERROR(VLOOKUP(Salidas!$A841,Inventario!$A$2:$M$21,5,FALSE)),"",VLOOKUP(Salidas!$A841,Inventario!$A$2:$M$21,5,FALSE))</f>
        <v>Sanofi</v>
      </c>
      <c r="F841" s="60" t="str">
        <f>IF(ISERROR(VLOOKUP(Salidas!$A841,Inventario!$A$2:$M$21,6,FALSE)),"",VLOOKUP(Salidas!$A841,Inventario!$A$2:$M$21,6,FALSE))</f>
        <v>2603</v>
      </c>
      <c r="G841" s="274">
        <f>IF(ISERROR(VLOOKUP(Salidas!$A841,Inventario!$A$2:$M$21,7,FALSE)),,VLOOKUP(Salidas!$A841,Inventario!$A$2:$M$21,7,FALSE))</f>
        <v>1</v>
      </c>
      <c r="H841" s="275">
        <f>IF(ISERROR(VLOOKUP(Salidas!$A841,Inventario!$A$2:$M$21,8,FALSE)),,VLOOKUP(Salidas!$A841,Inventario!$A$2:$M$21,8,FALSE))</f>
        <v>31</v>
      </c>
      <c r="I841" s="275">
        <f>IF(ISERROR(VLOOKUP(Salidas!$A841,Inventario!$A$2:$M$21,9,FALSE)),,VLOOKUP(Salidas!$A841,Inventario!$A$2:$M$21,9,FALSE))</f>
        <v>31</v>
      </c>
      <c r="J841" s="269">
        <v>44772</v>
      </c>
      <c r="K841" s="62" t="s">
        <v>210</v>
      </c>
      <c r="L841" s="270">
        <f>IF(ISERROR(VLOOKUP(Salidas!$K841,Entradas!$H$1:$I$412,2,FALSE)),"",VLOOKUP(Salidas!$K841,Entradas!$H$1:$I$412,2,FALSE))</f>
        <v>44957</v>
      </c>
      <c r="M841" s="63">
        <v>1</v>
      </c>
      <c r="N841" s="276" t="s">
        <v>375</v>
      </c>
      <c r="O841" s="275">
        <f>IF(Salidas!$N841="Particular",VLOOKUP(Salidas!$A841,'PPTO Conservador'!$D$1:$L$26,8,0),IF(Salidas!$N841="Complementario",VLOOKUP(Salidas!$A841,'PPTO Conservador'!$D$1:$L$26,9,FALSE),))</f>
        <v>65000</v>
      </c>
      <c r="P841" s="275">
        <f>Salidas!$M841*Salidas!$I841</f>
        <v>31</v>
      </c>
      <c r="Q841" s="275">
        <f>Salidas!$M841*Salidas!$O841</f>
        <v>65000</v>
      </c>
      <c r="R841" s="276"/>
      <c r="S841" s="64"/>
      <c r="T841" s="64"/>
      <c r="U841" s="64"/>
      <c r="V841" s="64"/>
      <c r="W841" s="64"/>
      <c r="X841" s="64"/>
      <c r="Y841" s="64"/>
      <c r="Z841" s="64"/>
    </row>
    <row r="842" spans="1:26" ht="15.75" customHeight="1">
      <c r="A842" s="57" t="s">
        <v>47</v>
      </c>
      <c r="B842" s="58" t="str">
        <f>IF(ISERROR(VLOOKUP(Salidas!$A842,Inventario!$A$2:$M$21,2,FALSE)),"",VLOOKUP(Salidas!$A842,Inventario!$A$2:$M$21,2,FALSE))</f>
        <v>Nimenrix</v>
      </c>
      <c r="C842" s="58" t="str">
        <f>IF(ISERROR(VLOOKUP(Salidas!$A842,Inventario!$A$2:$M$21,3,FALSE)),"",VLOOKUP(Salidas!$A842,Inventario!$A$2:$M$21,3,FALSE))</f>
        <v>Meningococo</v>
      </c>
      <c r="D842" s="59" t="str">
        <f>IF(ISERROR(VLOOKUP(Salidas!$A842,Inventario!$A$2:$M$21,4,FALSE)),"",VLOOKUP(Salidas!$A842,Inventario!$A$2:$M$21,4,FALSE))</f>
        <v>Cobo Medical</v>
      </c>
      <c r="E842" s="59" t="str">
        <f>IF(ISERROR(VLOOKUP(Salidas!$A842,Inventario!$A$2:$M$21,5,FALSE)),"",VLOOKUP(Salidas!$A842,Inventario!$A$2:$M$21,5,FALSE))</f>
        <v>Pfizer</v>
      </c>
      <c r="F842" s="60" t="str">
        <f>IF(ISERROR(VLOOKUP(Salidas!$A842,Inventario!$A$2:$M$21,6,FALSE)),"",VLOOKUP(Salidas!$A842,Inventario!$A$2:$M$21,6,FALSE))</f>
        <v>3904</v>
      </c>
      <c r="G842" s="274">
        <f>IF(ISERROR(VLOOKUP(Salidas!$A842,Inventario!$A$2:$M$21,7,FALSE)),,VLOOKUP(Salidas!$A842,Inventario!$A$2:$M$21,7,FALSE))</f>
        <v>1</v>
      </c>
      <c r="H842" s="275">
        <f>IF(ISERROR(VLOOKUP(Salidas!$A842,Inventario!$A$2:$M$21,8,FALSE)),,VLOOKUP(Salidas!$A842,Inventario!$A$2:$M$21,8,FALSE))</f>
        <v>427</v>
      </c>
      <c r="I842" s="275">
        <f>IF(ISERROR(VLOOKUP(Salidas!$A842,Inventario!$A$2:$M$21,9,FALSE)),,VLOOKUP(Salidas!$A842,Inventario!$A$2:$M$21,9,FALSE))</f>
        <v>427</v>
      </c>
      <c r="J842" s="269">
        <v>44772</v>
      </c>
      <c r="K842" s="62" t="s">
        <v>173</v>
      </c>
      <c r="L842" s="270">
        <f>IF(ISERROR(VLOOKUP(Salidas!$K842,Entradas!$H$1:$I$412,2,FALSE)),"",VLOOKUP(Salidas!$K842,Entradas!$H$1:$I$412,2,FALSE))</f>
        <v>45077</v>
      </c>
      <c r="M842" s="63">
        <v>1</v>
      </c>
      <c r="N842" s="276" t="s">
        <v>375</v>
      </c>
      <c r="O842" s="275">
        <f>IF(Salidas!$N842="Particular",VLOOKUP(Salidas!$A842,'PPTO Conservador'!$D$1:$L$26,8,0),IF(Salidas!$N842="Complementario",VLOOKUP(Salidas!$A842,'PPTO Conservador'!$D$1:$L$26,9,FALSE),))</f>
        <v>200000</v>
      </c>
      <c r="P842" s="275">
        <f>Salidas!$M842*Salidas!$I842</f>
        <v>427</v>
      </c>
      <c r="Q842" s="275">
        <f>Salidas!$M842*Salidas!$O842</f>
        <v>200000</v>
      </c>
      <c r="R842" s="276"/>
      <c r="S842" s="64"/>
      <c r="T842" s="64"/>
      <c r="U842" s="64"/>
      <c r="V842" s="64"/>
      <c r="W842" s="64"/>
      <c r="X842" s="64"/>
      <c r="Y842" s="64"/>
      <c r="Z842" s="64"/>
    </row>
    <row r="843" spans="1:26" ht="15.75" customHeight="1">
      <c r="A843" s="57" t="s">
        <v>93</v>
      </c>
      <c r="B843" s="58" t="str">
        <f>IF(ISERROR(VLOOKUP(Salidas!$A843,Inventario!$A$2:$M$21,2,FALSE)),"",VLOOKUP(Salidas!$A843,Inventario!$A$2:$M$21,2,FALSE))</f>
        <v>Vaxigrip</v>
      </c>
      <c r="C843" s="58" t="str">
        <f>IF(ISERROR(VLOOKUP(Salidas!$A843,Inventario!$A$2:$M$21,3,FALSE)),"",VLOOKUP(Salidas!$A843,Inventario!$A$2:$M$21,3,FALSE))</f>
        <v>Influenza</v>
      </c>
      <c r="D843" s="59" t="str">
        <f>IF(ISERROR(VLOOKUP(Salidas!$A843,Inventario!$A$2:$M$21,4,FALSE)),"",VLOOKUP(Salidas!$A843,Inventario!$A$2:$M$21,4,FALSE))</f>
        <v>IPS FARALLONES</v>
      </c>
      <c r="E843" s="59" t="str">
        <f>IF(ISERROR(VLOOKUP(Salidas!$A843,Inventario!$A$2:$M$21,5,FALSE)),"",VLOOKUP(Salidas!$A843,Inventario!$A$2:$M$21,5,FALSE))</f>
        <v>Sanofi</v>
      </c>
      <c r="F843" s="60" t="str">
        <f>IF(ISERROR(VLOOKUP(Salidas!$A843,Inventario!$A$2:$M$21,6,FALSE)),"",VLOOKUP(Salidas!$A843,Inventario!$A$2:$M$21,6,FALSE))</f>
        <v>2603</v>
      </c>
      <c r="G843" s="274">
        <f>IF(ISERROR(VLOOKUP(Salidas!$A843,Inventario!$A$2:$M$21,7,FALSE)),,VLOOKUP(Salidas!$A843,Inventario!$A$2:$M$21,7,FALSE))</f>
        <v>1</v>
      </c>
      <c r="H843" s="275">
        <f>IF(ISERROR(VLOOKUP(Salidas!$A843,Inventario!$A$2:$M$21,8,FALSE)),,VLOOKUP(Salidas!$A843,Inventario!$A$2:$M$21,8,FALSE))</f>
        <v>31</v>
      </c>
      <c r="I843" s="275">
        <f>IF(ISERROR(VLOOKUP(Salidas!$A843,Inventario!$A$2:$M$21,9,FALSE)),,VLOOKUP(Salidas!$A843,Inventario!$A$2:$M$21,9,FALSE))</f>
        <v>31</v>
      </c>
      <c r="J843" s="269">
        <v>44772</v>
      </c>
      <c r="K843" s="62" t="s">
        <v>210</v>
      </c>
      <c r="L843" s="270">
        <f>IF(ISERROR(VLOOKUP(Salidas!$K843,Entradas!$H$1:$I$412,2,FALSE)),"",VLOOKUP(Salidas!$K843,Entradas!$H$1:$I$412,2,FALSE))</f>
        <v>44957</v>
      </c>
      <c r="M843" s="63">
        <v>1</v>
      </c>
      <c r="N843" s="276" t="s">
        <v>375</v>
      </c>
      <c r="O843" s="275">
        <f>IF(Salidas!$N843="Particular",VLOOKUP(Salidas!$A843,'PPTO Conservador'!$D$1:$L$26,8,0),IF(Salidas!$N843="Complementario",VLOOKUP(Salidas!$A843,'PPTO Conservador'!$D$1:$L$26,9,FALSE),))</f>
        <v>65000</v>
      </c>
      <c r="P843" s="275">
        <f>Salidas!$M843*Salidas!$I843</f>
        <v>31</v>
      </c>
      <c r="Q843" s="275">
        <f>Salidas!$M843*Salidas!$O843</f>
        <v>65000</v>
      </c>
      <c r="R843" s="276"/>
      <c r="S843" s="64"/>
      <c r="T843" s="64"/>
      <c r="U843" s="64"/>
      <c r="V843" s="64"/>
      <c r="W843" s="64"/>
      <c r="X843" s="64"/>
      <c r="Y843" s="64"/>
      <c r="Z843" s="64"/>
    </row>
    <row r="844" spans="1:26" ht="15.75" customHeight="1">
      <c r="A844" s="57" t="s">
        <v>93</v>
      </c>
      <c r="B844" s="58" t="str">
        <f>IF(ISERROR(VLOOKUP(Salidas!$A844,Inventario!$A$2:$M$21,2,FALSE)),"",VLOOKUP(Salidas!$A844,Inventario!$A$2:$M$21,2,FALSE))</f>
        <v>Vaxigrip</v>
      </c>
      <c r="C844" s="58" t="str">
        <f>IF(ISERROR(VLOOKUP(Salidas!$A844,Inventario!$A$2:$M$21,3,FALSE)),"",VLOOKUP(Salidas!$A844,Inventario!$A$2:$M$21,3,FALSE))</f>
        <v>Influenza</v>
      </c>
      <c r="D844" s="59" t="str">
        <f>IF(ISERROR(VLOOKUP(Salidas!$A844,Inventario!$A$2:$M$21,4,FALSE)),"",VLOOKUP(Salidas!$A844,Inventario!$A$2:$M$21,4,FALSE))</f>
        <v>IPS FARALLONES</v>
      </c>
      <c r="E844" s="59" t="str">
        <f>IF(ISERROR(VLOOKUP(Salidas!$A844,Inventario!$A$2:$M$21,5,FALSE)),"",VLOOKUP(Salidas!$A844,Inventario!$A$2:$M$21,5,FALSE))</f>
        <v>Sanofi</v>
      </c>
      <c r="F844" s="60" t="str">
        <f>IF(ISERROR(VLOOKUP(Salidas!$A844,Inventario!$A$2:$M$21,6,FALSE)),"",VLOOKUP(Salidas!$A844,Inventario!$A$2:$M$21,6,FALSE))</f>
        <v>2603</v>
      </c>
      <c r="G844" s="274">
        <f>IF(ISERROR(VLOOKUP(Salidas!$A844,Inventario!$A$2:$M$21,7,FALSE)),,VLOOKUP(Salidas!$A844,Inventario!$A$2:$M$21,7,FALSE))</f>
        <v>1</v>
      </c>
      <c r="H844" s="275">
        <f>IF(ISERROR(VLOOKUP(Salidas!$A844,Inventario!$A$2:$M$21,8,FALSE)),,VLOOKUP(Salidas!$A844,Inventario!$A$2:$M$21,8,FALSE))</f>
        <v>31</v>
      </c>
      <c r="I844" s="275">
        <f>IF(ISERROR(VLOOKUP(Salidas!$A844,Inventario!$A$2:$M$21,9,FALSE)),,VLOOKUP(Salidas!$A844,Inventario!$A$2:$M$21,9,FALSE))</f>
        <v>31</v>
      </c>
      <c r="J844" s="269">
        <v>44774</v>
      </c>
      <c r="K844" s="62" t="s">
        <v>210</v>
      </c>
      <c r="L844" s="270">
        <f>IF(ISERROR(VLOOKUP(Salidas!$K844,Entradas!$H$1:$I$412,2,FALSE)),"",VLOOKUP(Salidas!$K844,Entradas!$H$1:$I$412,2,FALSE))</f>
        <v>44957</v>
      </c>
      <c r="M844" s="63">
        <v>1</v>
      </c>
      <c r="N844" s="276" t="s">
        <v>375</v>
      </c>
      <c r="O844" s="275">
        <f>IF(Salidas!$N844="Particular",VLOOKUP(Salidas!$A844,'PPTO Conservador'!$D$1:$L$26,8,0),IF(Salidas!$N844="Complementario",VLOOKUP(Salidas!$A844,'PPTO Conservador'!$D$1:$L$26,9,FALSE),))</f>
        <v>65000</v>
      </c>
      <c r="P844" s="275">
        <f>Salidas!$M844*Salidas!$I844</f>
        <v>31</v>
      </c>
      <c r="Q844" s="275">
        <f>Salidas!$M844*Salidas!$O844</f>
        <v>65000</v>
      </c>
      <c r="R844" s="276"/>
      <c r="S844" s="64"/>
      <c r="T844" s="64"/>
      <c r="U844" s="64"/>
      <c r="V844" s="64"/>
      <c r="W844" s="64"/>
      <c r="X844" s="64"/>
      <c r="Y844" s="64"/>
      <c r="Z844" s="64"/>
    </row>
    <row r="845" spans="1:26" ht="15.75" customHeight="1">
      <c r="A845" s="57" t="s">
        <v>77</v>
      </c>
      <c r="B845" s="58" t="str">
        <f>IF(ISERROR(VLOOKUP(Salidas!$A845,Inventario!$A$2:$M$21,2,FALSE)),"",VLOOKUP(Salidas!$A845,Inventario!$A$2:$M$21,2,FALSE))</f>
        <v>Hexaxim</v>
      </c>
      <c r="C845" s="58" t="str">
        <f>IF(ISERROR(VLOOKUP(Salidas!$A845,Inventario!$A$2:$M$21,3,FALSE)),"",VLOOKUP(Salidas!$A845,Inventario!$A$2:$M$21,3,FALSE))</f>
        <v>DPAT + VPI + HIB + HB</v>
      </c>
      <c r="D845" s="59" t="str">
        <f>IF(ISERROR(VLOOKUP(Salidas!$A845,Inventario!$A$2:$M$21,4,FALSE)),"",VLOOKUP(Salidas!$A845,Inventario!$A$2:$M$21,4,FALSE))</f>
        <v>IPS FARALLONES</v>
      </c>
      <c r="E845" s="59" t="str">
        <f>IF(ISERROR(VLOOKUP(Salidas!$A845,Inventario!$A$2:$M$21,5,FALSE)),"",VLOOKUP(Salidas!$A845,Inventario!$A$2:$M$21,5,FALSE))</f>
        <v>Sanofi</v>
      </c>
      <c r="F845" s="60" t="str">
        <f>IF(ISERROR(VLOOKUP(Salidas!$A845,Inventario!$A$2:$M$21,6,FALSE)),"",VLOOKUP(Salidas!$A845,Inventario!$A$2:$M$21,6,FALSE))</f>
        <v>3800</v>
      </c>
      <c r="G845" s="274">
        <f>IF(ISERROR(VLOOKUP(Salidas!$A845,Inventario!$A$2:$M$21,7,FALSE)),,VLOOKUP(Salidas!$A845,Inventario!$A$2:$M$21,7,FALSE))</f>
        <v>1</v>
      </c>
      <c r="H845" s="275">
        <f>IF(ISERROR(VLOOKUP(Salidas!$A845,Inventario!$A$2:$M$21,8,FALSE)),,VLOOKUP(Salidas!$A845,Inventario!$A$2:$M$21,8,FALSE))</f>
        <v>127</v>
      </c>
      <c r="I845" s="275">
        <f>IF(ISERROR(VLOOKUP(Salidas!$A845,Inventario!$A$2:$M$21,9,FALSE)),,VLOOKUP(Salidas!$A845,Inventario!$A$2:$M$21,9,FALSE))</f>
        <v>127</v>
      </c>
      <c r="J845" s="269">
        <v>44774</v>
      </c>
      <c r="K845" s="62" t="s">
        <v>212</v>
      </c>
      <c r="L845" s="270">
        <f>IF(ISERROR(VLOOKUP(Salidas!$K845,Entradas!$H$1:$I$412,2,FALSE)),"",VLOOKUP(Salidas!$K845,Entradas!$H$1:$I$412,2,FALSE))</f>
        <v>45382</v>
      </c>
      <c r="M845" s="63">
        <v>1</v>
      </c>
      <c r="N845" s="276" t="s">
        <v>375</v>
      </c>
      <c r="O845" s="275">
        <f>IF(Salidas!$N845="Particular",VLOOKUP(Salidas!$A845,'PPTO Conservador'!$D$1:$L$26,8,0),IF(Salidas!$N845="Complementario",VLOOKUP(Salidas!$A845,'PPTO Conservador'!$D$1:$L$26,9,FALSE),))</f>
        <v>220000</v>
      </c>
      <c r="P845" s="275">
        <f>Salidas!$M845*Salidas!$I845</f>
        <v>127</v>
      </c>
      <c r="Q845" s="275">
        <f>Salidas!$M845*Salidas!$O845</f>
        <v>220000</v>
      </c>
      <c r="R845" s="276"/>
      <c r="S845" s="64"/>
      <c r="T845" s="64"/>
      <c r="U845" s="64"/>
      <c r="V845" s="64"/>
      <c r="W845" s="64"/>
      <c r="X845" s="64"/>
      <c r="Y845" s="64"/>
      <c r="Z845" s="64"/>
    </row>
    <row r="846" spans="1:26" ht="15.75" customHeight="1">
      <c r="A846" s="57" t="s">
        <v>51</v>
      </c>
      <c r="B846" s="58" t="str">
        <f>IF(ISERROR(VLOOKUP(Salidas!$A846,Inventario!$A$2:$M$21,2,FALSE)),"",VLOOKUP(Salidas!$A846,Inventario!$A$2:$M$21,2,FALSE))</f>
        <v/>
      </c>
      <c r="C846" s="58" t="str">
        <f>IF(ISERROR(VLOOKUP(Salidas!$A846,Inventario!$A$2:$M$21,3,FALSE)),"",VLOOKUP(Salidas!$A846,Inventario!$A$2:$M$21,3,FALSE))</f>
        <v/>
      </c>
      <c r="D846" s="59" t="str">
        <f>IF(ISERROR(VLOOKUP(Salidas!$A846,Inventario!$A$2:$M$21,4,FALSE)),"",VLOOKUP(Salidas!$A846,Inventario!$A$2:$M$21,4,FALSE))</f>
        <v/>
      </c>
      <c r="E846" s="59" t="str">
        <f>IF(ISERROR(VLOOKUP(Salidas!$A846,Inventario!$A$2:$M$21,5,FALSE)),"",VLOOKUP(Salidas!$A846,Inventario!$A$2:$M$21,5,FALSE))</f>
        <v/>
      </c>
      <c r="F846" s="60" t="str">
        <f>IF(ISERROR(VLOOKUP(Salidas!$A846,Inventario!$A$2:$M$21,6,FALSE)),"",VLOOKUP(Salidas!$A846,Inventario!$A$2:$M$21,6,FALSE))</f>
        <v/>
      </c>
      <c r="G846" s="274">
        <f>IF(ISERROR(VLOOKUP(Salidas!$A846,Inventario!$A$2:$M$21,7,FALSE)),,VLOOKUP(Salidas!$A846,Inventario!$A$2:$M$21,7,FALSE))</f>
        <v>0</v>
      </c>
      <c r="H846" s="275">
        <f>IF(ISERROR(VLOOKUP(Salidas!$A846,Inventario!$A$2:$M$21,8,FALSE)),,VLOOKUP(Salidas!$A846,Inventario!$A$2:$M$21,8,FALSE))</f>
        <v>0</v>
      </c>
      <c r="I846" s="275">
        <f>IF(ISERROR(VLOOKUP(Salidas!$A846,Inventario!$A$2:$M$21,9,FALSE)),,VLOOKUP(Salidas!$A846,Inventario!$A$2:$M$21,9,FALSE))</f>
        <v>0</v>
      </c>
      <c r="J846" s="269">
        <v>44774</v>
      </c>
      <c r="K846" s="62" t="s">
        <v>216</v>
      </c>
      <c r="L846" s="270">
        <f>IF(ISERROR(VLOOKUP(Salidas!$K846,Entradas!$H$1:$I$412,2,FALSE)),"",VLOOKUP(Salidas!$K846,Entradas!$H$1:$I$412,2,FALSE))</f>
        <v>45382</v>
      </c>
      <c r="M846" s="63">
        <v>1</v>
      </c>
      <c r="N846" s="276" t="s">
        <v>375</v>
      </c>
      <c r="O846" s="275">
        <f>IF(Salidas!$N846="Particular",VLOOKUP(Salidas!$A846,'PPTO Conservador'!$D$1:$L$26,8,0),IF(Salidas!$N846="Complementario",VLOOKUP(Salidas!$A846,'PPTO Conservador'!$D$1:$L$26,9,FALSE),))</f>
        <v>235000</v>
      </c>
      <c r="P846" s="275">
        <f>Salidas!$M846*Salidas!$I846</f>
        <v>0</v>
      </c>
      <c r="Q846" s="275">
        <f>Salidas!$M846*Salidas!$O846</f>
        <v>235000</v>
      </c>
      <c r="R846" s="276"/>
      <c r="S846" s="64"/>
      <c r="T846" s="64"/>
      <c r="U846" s="64"/>
      <c r="V846" s="64"/>
      <c r="W846" s="64"/>
      <c r="X846" s="64"/>
      <c r="Y846" s="64"/>
      <c r="Z846" s="64"/>
    </row>
    <row r="847" spans="1:26" ht="15.75" customHeight="1">
      <c r="A847" s="57" t="s">
        <v>96</v>
      </c>
      <c r="B847" s="58" t="str">
        <f>IF(ISERROR(VLOOKUP(Salidas!$A847,Inventario!$A$2:$M$21,2,FALSE)),"",VLOOKUP(Salidas!$A847,Inventario!$A$2:$M$21,2,FALSE))</f>
        <v>Rotateq</v>
      </c>
      <c r="C847" s="58" t="str">
        <f>IF(ISERROR(VLOOKUP(Salidas!$A847,Inventario!$A$2:$M$21,3,FALSE)),"",VLOOKUP(Salidas!$A847,Inventario!$A$2:$M$21,3,FALSE))</f>
        <v>Rotavirus Vivo Atenuado</v>
      </c>
      <c r="D847" s="59" t="str">
        <f>IF(ISERROR(VLOOKUP(Salidas!$A847,Inventario!$A$2:$M$21,4,FALSE)),"",VLOOKUP(Salidas!$A847,Inventario!$A$2:$M$21,4,FALSE))</f>
        <v>IPS FARALLONES</v>
      </c>
      <c r="E847" s="59" t="str">
        <f>IF(ISERROR(VLOOKUP(Salidas!$A847,Inventario!$A$2:$M$21,5,FALSE)),"",VLOOKUP(Salidas!$A847,Inventario!$A$2:$M$21,5,FALSE))</f>
        <v>Merck</v>
      </c>
      <c r="F847" s="60" t="str">
        <f>IF(ISERROR(VLOOKUP(Salidas!$A847,Inventario!$A$2:$M$21,6,FALSE)),"",VLOOKUP(Salidas!$A847,Inventario!$A$2:$M$21,6,FALSE))</f>
        <v>1800</v>
      </c>
      <c r="G847" s="274">
        <f>IF(ISERROR(VLOOKUP(Salidas!$A847,Inventario!$A$2:$M$21,7,FALSE)),,VLOOKUP(Salidas!$A847,Inventario!$A$2:$M$21,7,FALSE))</f>
        <v>1</v>
      </c>
      <c r="H847" s="275">
        <f>IF(ISERROR(VLOOKUP(Salidas!$A847,Inventario!$A$2:$M$21,8,FALSE)),,VLOOKUP(Salidas!$A847,Inventario!$A$2:$M$21,8,FALSE))</f>
        <v>109</v>
      </c>
      <c r="I847" s="275">
        <f>IF(ISERROR(VLOOKUP(Salidas!$A847,Inventario!$A$2:$M$21,9,FALSE)),,VLOOKUP(Salidas!$A847,Inventario!$A$2:$M$21,9,FALSE))</f>
        <v>109</v>
      </c>
      <c r="J847" s="269">
        <v>44774</v>
      </c>
      <c r="K847" s="62" t="s">
        <v>214</v>
      </c>
      <c r="L847" s="270">
        <f>IF(ISERROR(VLOOKUP(Salidas!$K847,Entradas!$H$1:$I$412,2,FALSE)),"",VLOOKUP(Salidas!$K847,Entradas!$H$1:$I$412,2,FALSE))</f>
        <v>45233</v>
      </c>
      <c r="M847" s="63">
        <v>1</v>
      </c>
      <c r="N847" s="276" t="s">
        <v>375</v>
      </c>
      <c r="O847" s="275">
        <f>IF(Salidas!$N847="Particular",VLOOKUP(Salidas!$A847,'PPTO Conservador'!$D$1:$L$26,8,0),IF(Salidas!$N847="Complementario",VLOOKUP(Salidas!$A847,'PPTO Conservador'!$D$1:$L$26,9,FALSE),))</f>
        <v>210000</v>
      </c>
      <c r="P847" s="275">
        <f>Salidas!$M847*Salidas!$I847</f>
        <v>109</v>
      </c>
      <c r="Q847" s="275">
        <f>Salidas!$M847*Salidas!$O847</f>
        <v>210000</v>
      </c>
      <c r="R847" s="276"/>
      <c r="S847" s="64"/>
      <c r="T847" s="64"/>
      <c r="U847" s="64"/>
      <c r="V847" s="64"/>
      <c r="W847" s="64"/>
      <c r="X847" s="64"/>
      <c r="Y847" s="64"/>
      <c r="Z847" s="64"/>
    </row>
    <row r="848" spans="1:26" ht="15.75" customHeight="1">
      <c r="A848" s="57" t="s">
        <v>93</v>
      </c>
      <c r="B848" s="58" t="str">
        <f>IF(ISERROR(VLOOKUP(Salidas!$A848,Inventario!$A$2:$M$21,2,FALSE)),"",VLOOKUP(Salidas!$A848,Inventario!$A$2:$M$21,2,FALSE))</f>
        <v>Vaxigrip</v>
      </c>
      <c r="C848" s="58" t="str">
        <f>IF(ISERROR(VLOOKUP(Salidas!$A848,Inventario!$A$2:$M$21,3,FALSE)),"",VLOOKUP(Salidas!$A848,Inventario!$A$2:$M$21,3,FALSE))</f>
        <v>Influenza</v>
      </c>
      <c r="D848" s="59" t="str">
        <f>IF(ISERROR(VLOOKUP(Salidas!$A848,Inventario!$A$2:$M$21,4,FALSE)),"",VLOOKUP(Salidas!$A848,Inventario!$A$2:$M$21,4,FALSE))</f>
        <v>IPS FARALLONES</v>
      </c>
      <c r="E848" s="59" t="str">
        <f>IF(ISERROR(VLOOKUP(Salidas!$A848,Inventario!$A$2:$M$21,5,FALSE)),"",VLOOKUP(Salidas!$A848,Inventario!$A$2:$M$21,5,FALSE))</f>
        <v>Sanofi</v>
      </c>
      <c r="F848" s="60" t="str">
        <f>IF(ISERROR(VLOOKUP(Salidas!$A848,Inventario!$A$2:$M$21,6,FALSE)),"",VLOOKUP(Salidas!$A848,Inventario!$A$2:$M$21,6,FALSE))</f>
        <v>2603</v>
      </c>
      <c r="G848" s="274">
        <f>IF(ISERROR(VLOOKUP(Salidas!$A848,Inventario!$A$2:$M$21,7,FALSE)),,VLOOKUP(Salidas!$A848,Inventario!$A$2:$M$21,7,FALSE))</f>
        <v>1</v>
      </c>
      <c r="H848" s="275">
        <f>IF(ISERROR(VLOOKUP(Salidas!$A848,Inventario!$A$2:$M$21,8,FALSE)),,VLOOKUP(Salidas!$A848,Inventario!$A$2:$M$21,8,FALSE))</f>
        <v>31</v>
      </c>
      <c r="I848" s="275">
        <f>IF(ISERROR(VLOOKUP(Salidas!$A848,Inventario!$A$2:$M$21,9,FALSE)),,VLOOKUP(Salidas!$A848,Inventario!$A$2:$M$21,9,FALSE))</f>
        <v>31</v>
      </c>
      <c r="J848" s="269">
        <v>44774</v>
      </c>
      <c r="K848" s="62" t="s">
        <v>210</v>
      </c>
      <c r="L848" s="270">
        <f>IF(ISERROR(VLOOKUP(Salidas!$K848,Entradas!$H$1:$I$412,2,FALSE)),"",VLOOKUP(Salidas!$K848,Entradas!$H$1:$I$412,2,FALSE))</f>
        <v>44957</v>
      </c>
      <c r="M848" s="63">
        <v>1</v>
      </c>
      <c r="N848" s="276" t="s">
        <v>375</v>
      </c>
      <c r="O848" s="275">
        <f>IF(Salidas!$N848="Particular",VLOOKUP(Salidas!$A848,'PPTO Conservador'!$D$1:$L$26,8,0),IF(Salidas!$N848="Complementario",VLOOKUP(Salidas!$A848,'PPTO Conservador'!$D$1:$L$26,9,FALSE),))</f>
        <v>65000</v>
      </c>
      <c r="P848" s="275">
        <f>Salidas!$M848*Salidas!$I848</f>
        <v>31</v>
      </c>
      <c r="Q848" s="275">
        <f>Salidas!$M848*Salidas!$O848</f>
        <v>65000</v>
      </c>
      <c r="R848" s="276"/>
      <c r="S848" s="64"/>
      <c r="T848" s="64"/>
      <c r="U848" s="64"/>
      <c r="V848" s="64"/>
      <c r="W848" s="64"/>
      <c r="X848" s="64"/>
      <c r="Y848" s="64"/>
      <c r="Z848" s="64"/>
    </row>
    <row r="849" spans="1:26" ht="15.75" customHeight="1">
      <c r="A849" s="57" t="s">
        <v>51</v>
      </c>
      <c r="B849" s="58" t="str">
        <f>IF(ISERROR(VLOOKUP(Salidas!$A849,Inventario!$A$2:$M$21,2,FALSE)),"",VLOOKUP(Salidas!$A849,Inventario!$A$2:$M$21,2,FALSE))</f>
        <v/>
      </c>
      <c r="C849" s="58" t="str">
        <f>IF(ISERROR(VLOOKUP(Salidas!$A849,Inventario!$A$2:$M$21,3,FALSE)),"",VLOOKUP(Salidas!$A849,Inventario!$A$2:$M$21,3,FALSE))</f>
        <v/>
      </c>
      <c r="D849" s="59" t="str">
        <f>IF(ISERROR(VLOOKUP(Salidas!$A849,Inventario!$A$2:$M$21,4,FALSE)),"",VLOOKUP(Salidas!$A849,Inventario!$A$2:$M$21,4,FALSE))</f>
        <v/>
      </c>
      <c r="E849" s="59" t="str">
        <f>IF(ISERROR(VLOOKUP(Salidas!$A849,Inventario!$A$2:$M$21,5,FALSE)),"",VLOOKUP(Salidas!$A849,Inventario!$A$2:$M$21,5,FALSE))</f>
        <v/>
      </c>
      <c r="F849" s="60" t="str">
        <f>IF(ISERROR(VLOOKUP(Salidas!$A849,Inventario!$A$2:$M$21,6,FALSE)),"",VLOOKUP(Salidas!$A849,Inventario!$A$2:$M$21,6,FALSE))</f>
        <v/>
      </c>
      <c r="G849" s="274">
        <f>IF(ISERROR(VLOOKUP(Salidas!$A849,Inventario!$A$2:$M$21,7,FALSE)),,VLOOKUP(Salidas!$A849,Inventario!$A$2:$M$21,7,FALSE))</f>
        <v>0</v>
      </c>
      <c r="H849" s="275">
        <f>IF(ISERROR(VLOOKUP(Salidas!$A849,Inventario!$A$2:$M$21,8,FALSE)),,VLOOKUP(Salidas!$A849,Inventario!$A$2:$M$21,8,FALSE))</f>
        <v>0</v>
      </c>
      <c r="I849" s="275">
        <f>IF(ISERROR(VLOOKUP(Salidas!$A849,Inventario!$A$2:$M$21,9,FALSE)),,VLOOKUP(Salidas!$A849,Inventario!$A$2:$M$21,9,FALSE))</f>
        <v>0</v>
      </c>
      <c r="J849" s="269">
        <v>44774</v>
      </c>
      <c r="K849" s="62" t="s">
        <v>216</v>
      </c>
      <c r="L849" s="270">
        <f>IF(ISERROR(VLOOKUP(Salidas!$K849,Entradas!$H$1:$I$412,2,FALSE)),"",VLOOKUP(Salidas!$K849,Entradas!$H$1:$I$412,2,FALSE))</f>
        <v>45382</v>
      </c>
      <c r="M849" s="63">
        <v>1</v>
      </c>
      <c r="N849" s="276" t="s">
        <v>375</v>
      </c>
      <c r="O849" s="275">
        <f>IF(Salidas!$N849="Particular",VLOOKUP(Salidas!$A849,'PPTO Conservador'!$D$1:$L$26,8,0),IF(Salidas!$N849="Complementario",VLOOKUP(Salidas!$A849,'PPTO Conservador'!$D$1:$L$26,9,FALSE),))</f>
        <v>235000</v>
      </c>
      <c r="P849" s="275">
        <f>Salidas!$M849*Salidas!$I849</f>
        <v>0</v>
      </c>
      <c r="Q849" s="275">
        <f>Salidas!$M849*Salidas!$O849</f>
        <v>235000</v>
      </c>
      <c r="R849" s="276"/>
      <c r="S849" s="64"/>
      <c r="T849" s="64"/>
      <c r="U849" s="64"/>
      <c r="V849" s="64"/>
      <c r="W849" s="64"/>
      <c r="X849" s="64"/>
      <c r="Y849" s="64"/>
      <c r="Z849" s="64"/>
    </row>
    <row r="850" spans="1:26" ht="15.75" customHeight="1">
      <c r="A850" s="57" t="s">
        <v>93</v>
      </c>
      <c r="B850" s="58" t="str">
        <f>IF(ISERROR(VLOOKUP(Salidas!$A850,Inventario!$A$2:$M$21,2,FALSE)),"",VLOOKUP(Salidas!$A850,Inventario!$A$2:$M$21,2,FALSE))</f>
        <v>Vaxigrip</v>
      </c>
      <c r="C850" s="58" t="str">
        <f>IF(ISERROR(VLOOKUP(Salidas!$A850,Inventario!$A$2:$M$21,3,FALSE)),"",VLOOKUP(Salidas!$A850,Inventario!$A$2:$M$21,3,FALSE))</f>
        <v>Influenza</v>
      </c>
      <c r="D850" s="59" t="str">
        <f>IF(ISERROR(VLOOKUP(Salidas!$A850,Inventario!$A$2:$M$21,4,FALSE)),"",VLOOKUP(Salidas!$A850,Inventario!$A$2:$M$21,4,FALSE))</f>
        <v>IPS FARALLONES</v>
      </c>
      <c r="E850" s="59" t="str">
        <f>IF(ISERROR(VLOOKUP(Salidas!$A850,Inventario!$A$2:$M$21,5,FALSE)),"",VLOOKUP(Salidas!$A850,Inventario!$A$2:$M$21,5,FALSE))</f>
        <v>Sanofi</v>
      </c>
      <c r="F850" s="60" t="str">
        <f>IF(ISERROR(VLOOKUP(Salidas!$A850,Inventario!$A$2:$M$21,6,FALSE)),"",VLOOKUP(Salidas!$A850,Inventario!$A$2:$M$21,6,FALSE))</f>
        <v>2603</v>
      </c>
      <c r="G850" s="274">
        <f>IF(ISERROR(VLOOKUP(Salidas!$A850,Inventario!$A$2:$M$21,7,FALSE)),,VLOOKUP(Salidas!$A850,Inventario!$A$2:$M$21,7,FALSE))</f>
        <v>1</v>
      </c>
      <c r="H850" s="275">
        <f>IF(ISERROR(VLOOKUP(Salidas!$A850,Inventario!$A$2:$M$21,8,FALSE)),,VLOOKUP(Salidas!$A850,Inventario!$A$2:$M$21,8,FALSE))</f>
        <v>31</v>
      </c>
      <c r="I850" s="275">
        <f>IF(ISERROR(VLOOKUP(Salidas!$A850,Inventario!$A$2:$M$21,9,FALSE)),,VLOOKUP(Salidas!$A850,Inventario!$A$2:$M$21,9,FALSE))</f>
        <v>31</v>
      </c>
      <c r="J850" s="269">
        <v>44774</v>
      </c>
      <c r="K850" s="62" t="s">
        <v>210</v>
      </c>
      <c r="L850" s="270">
        <f>IF(ISERROR(VLOOKUP(Salidas!$K850,Entradas!$H$1:$I$412,2,FALSE)),"",VLOOKUP(Salidas!$K850,Entradas!$H$1:$I$412,2,FALSE))</f>
        <v>44957</v>
      </c>
      <c r="M850" s="63">
        <v>1</v>
      </c>
      <c r="N850" s="276" t="s">
        <v>375</v>
      </c>
      <c r="O850" s="275">
        <f>IF(Salidas!$N850="Particular",VLOOKUP(Salidas!$A850,'PPTO Conservador'!$D$1:$L$26,8,0),IF(Salidas!$N850="Complementario",VLOOKUP(Salidas!$A850,'PPTO Conservador'!$D$1:$L$26,9,FALSE),))</f>
        <v>65000</v>
      </c>
      <c r="P850" s="275">
        <f>Salidas!$M850*Salidas!$I850</f>
        <v>31</v>
      </c>
      <c r="Q850" s="275">
        <f>Salidas!$M850*Salidas!$O850</f>
        <v>65000</v>
      </c>
      <c r="R850" s="276"/>
      <c r="S850" s="64"/>
      <c r="T850" s="64"/>
      <c r="U850" s="64"/>
      <c r="V850" s="64"/>
      <c r="W850" s="64"/>
      <c r="X850" s="64"/>
      <c r="Y850" s="64"/>
      <c r="Z850" s="64"/>
    </row>
    <row r="851" spans="1:26" ht="15.75" customHeight="1">
      <c r="A851" s="57" t="s">
        <v>93</v>
      </c>
      <c r="B851" s="58" t="str">
        <f>IF(ISERROR(VLOOKUP(Salidas!$A851,Inventario!$A$2:$M$21,2,FALSE)),"",VLOOKUP(Salidas!$A851,Inventario!$A$2:$M$21,2,FALSE))</f>
        <v>Vaxigrip</v>
      </c>
      <c r="C851" s="58" t="str">
        <f>IF(ISERROR(VLOOKUP(Salidas!$A851,Inventario!$A$2:$M$21,3,FALSE)),"",VLOOKUP(Salidas!$A851,Inventario!$A$2:$M$21,3,FALSE))</f>
        <v>Influenza</v>
      </c>
      <c r="D851" s="59" t="str">
        <f>IF(ISERROR(VLOOKUP(Salidas!$A851,Inventario!$A$2:$M$21,4,FALSE)),"",VLOOKUP(Salidas!$A851,Inventario!$A$2:$M$21,4,FALSE))</f>
        <v>IPS FARALLONES</v>
      </c>
      <c r="E851" s="59" t="str">
        <f>IF(ISERROR(VLOOKUP(Salidas!$A851,Inventario!$A$2:$M$21,5,FALSE)),"",VLOOKUP(Salidas!$A851,Inventario!$A$2:$M$21,5,FALSE))</f>
        <v>Sanofi</v>
      </c>
      <c r="F851" s="60" t="str">
        <f>IF(ISERROR(VLOOKUP(Salidas!$A851,Inventario!$A$2:$M$21,6,FALSE)),"",VLOOKUP(Salidas!$A851,Inventario!$A$2:$M$21,6,FALSE))</f>
        <v>2603</v>
      </c>
      <c r="G851" s="274">
        <f>IF(ISERROR(VLOOKUP(Salidas!$A851,Inventario!$A$2:$M$21,7,FALSE)),,VLOOKUP(Salidas!$A851,Inventario!$A$2:$M$21,7,FALSE))</f>
        <v>1</v>
      </c>
      <c r="H851" s="275">
        <f>IF(ISERROR(VLOOKUP(Salidas!$A851,Inventario!$A$2:$M$21,8,FALSE)),,VLOOKUP(Salidas!$A851,Inventario!$A$2:$M$21,8,FALSE))</f>
        <v>31</v>
      </c>
      <c r="I851" s="275">
        <f>IF(ISERROR(VLOOKUP(Salidas!$A851,Inventario!$A$2:$M$21,9,FALSE)),,VLOOKUP(Salidas!$A851,Inventario!$A$2:$M$21,9,FALSE))</f>
        <v>31</v>
      </c>
      <c r="J851" s="269">
        <v>44775</v>
      </c>
      <c r="K851" s="62" t="s">
        <v>210</v>
      </c>
      <c r="L851" s="270">
        <f>IF(ISERROR(VLOOKUP(Salidas!$K851,Entradas!$H$1:$I$412,2,FALSE)),"",VLOOKUP(Salidas!$K851,Entradas!$H$1:$I$412,2,FALSE))</f>
        <v>44957</v>
      </c>
      <c r="M851" s="63">
        <v>1</v>
      </c>
      <c r="N851" s="276" t="s">
        <v>1928</v>
      </c>
      <c r="O851" s="275">
        <f>IF(Salidas!$N851="Particular",VLOOKUP(Salidas!$A851,'PPTO Conservador'!$D$1:$L$26,8,0),IF(Salidas!$N851="Complementario",VLOOKUP(Salidas!$A851,'PPTO Conservador'!$D$1:$L$26,9,FALSE),))</f>
        <v>60000</v>
      </c>
      <c r="P851" s="275">
        <f>Salidas!$M851*Salidas!$I851</f>
        <v>31</v>
      </c>
      <c r="Q851" s="275">
        <f>Salidas!$M851*Salidas!$O851</f>
        <v>60000</v>
      </c>
      <c r="R851" s="276"/>
      <c r="S851" s="64"/>
      <c r="T851" s="64"/>
      <c r="U851" s="64"/>
      <c r="V851" s="64"/>
      <c r="W851" s="64"/>
      <c r="X851" s="64"/>
      <c r="Y851" s="64"/>
      <c r="Z851" s="64"/>
    </row>
    <row r="852" spans="1:26" ht="15.75" customHeight="1">
      <c r="A852" s="57" t="s">
        <v>47</v>
      </c>
      <c r="B852" s="58" t="str">
        <f>IF(ISERROR(VLOOKUP(Salidas!$A852,Inventario!$A$2:$M$21,2,FALSE)),"",VLOOKUP(Salidas!$A852,Inventario!$A$2:$M$21,2,FALSE))</f>
        <v>Nimenrix</v>
      </c>
      <c r="C852" s="58" t="str">
        <f>IF(ISERROR(VLOOKUP(Salidas!$A852,Inventario!$A$2:$M$21,3,FALSE)),"",VLOOKUP(Salidas!$A852,Inventario!$A$2:$M$21,3,FALSE))</f>
        <v>Meningococo</v>
      </c>
      <c r="D852" s="59" t="str">
        <f>IF(ISERROR(VLOOKUP(Salidas!$A852,Inventario!$A$2:$M$21,4,FALSE)),"",VLOOKUP(Salidas!$A852,Inventario!$A$2:$M$21,4,FALSE))</f>
        <v>Cobo Medical</v>
      </c>
      <c r="E852" s="59" t="str">
        <f>IF(ISERROR(VLOOKUP(Salidas!$A852,Inventario!$A$2:$M$21,5,FALSE)),"",VLOOKUP(Salidas!$A852,Inventario!$A$2:$M$21,5,FALSE))</f>
        <v>Pfizer</v>
      </c>
      <c r="F852" s="60" t="str">
        <f>IF(ISERROR(VLOOKUP(Salidas!$A852,Inventario!$A$2:$M$21,6,FALSE)),"",VLOOKUP(Salidas!$A852,Inventario!$A$2:$M$21,6,FALSE))</f>
        <v>3904</v>
      </c>
      <c r="G852" s="274">
        <f>IF(ISERROR(VLOOKUP(Salidas!$A852,Inventario!$A$2:$M$21,7,FALSE)),,VLOOKUP(Salidas!$A852,Inventario!$A$2:$M$21,7,FALSE))</f>
        <v>1</v>
      </c>
      <c r="H852" s="275">
        <f>IF(ISERROR(VLOOKUP(Salidas!$A852,Inventario!$A$2:$M$21,8,FALSE)),,VLOOKUP(Salidas!$A852,Inventario!$A$2:$M$21,8,FALSE))</f>
        <v>427</v>
      </c>
      <c r="I852" s="275">
        <f>IF(ISERROR(VLOOKUP(Salidas!$A852,Inventario!$A$2:$M$21,9,FALSE)),,VLOOKUP(Salidas!$A852,Inventario!$A$2:$M$21,9,FALSE))</f>
        <v>427</v>
      </c>
      <c r="J852" s="269">
        <v>44775</v>
      </c>
      <c r="K852" s="62" t="s">
        <v>173</v>
      </c>
      <c r="L852" s="270">
        <f>IF(ISERROR(VLOOKUP(Salidas!$K852,Entradas!$H$1:$I$412,2,FALSE)),"",VLOOKUP(Salidas!$K852,Entradas!$H$1:$I$412,2,FALSE))</f>
        <v>45077</v>
      </c>
      <c r="M852" s="63">
        <v>1</v>
      </c>
      <c r="N852" s="276" t="s">
        <v>375</v>
      </c>
      <c r="O852" s="275">
        <f>IF(Salidas!$N852="Particular",VLOOKUP(Salidas!$A852,'PPTO Conservador'!$D$1:$L$26,8,0),IF(Salidas!$N852="Complementario",VLOOKUP(Salidas!$A852,'PPTO Conservador'!$D$1:$L$26,9,FALSE),))</f>
        <v>200000</v>
      </c>
      <c r="P852" s="275">
        <f>Salidas!$M852*Salidas!$I852</f>
        <v>427</v>
      </c>
      <c r="Q852" s="275">
        <f>Salidas!$M852*Salidas!$O852</f>
        <v>200000</v>
      </c>
      <c r="R852" s="276"/>
      <c r="S852" s="64"/>
      <c r="T852" s="64"/>
      <c r="U852" s="64"/>
      <c r="V852" s="64"/>
      <c r="W852" s="64"/>
      <c r="X852" s="64"/>
      <c r="Y852" s="64"/>
      <c r="Z852" s="64"/>
    </row>
    <row r="853" spans="1:26" ht="15.75" customHeight="1">
      <c r="A853" s="57" t="s">
        <v>47</v>
      </c>
      <c r="B853" s="58" t="str">
        <f>IF(ISERROR(VLOOKUP(Salidas!$A853,Inventario!$A$2:$M$21,2,FALSE)),"",VLOOKUP(Salidas!$A853,Inventario!$A$2:$M$21,2,FALSE))</f>
        <v>Nimenrix</v>
      </c>
      <c r="C853" s="58" t="str">
        <f>IF(ISERROR(VLOOKUP(Salidas!$A853,Inventario!$A$2:$M$21,3,FALSE)),"",VLOOKUP(Salidas!$A853,Inventario!$A$2:$M$21,3,FALSE))</f>
        <v>Meningococo</v>
      </c>
      <c r="D853" s="59" t="str">
        <f>IF(ISERROR(VLOOKUP(Salidas!$A853,Inventario!$A$2:$M$21,4,FALSE)),"",VLOOKUP(Salidas!$A853,Inventario!$A$2:$M$21,4,FALSE))</f>
        <v>Cobo Medical</v>
      </c>
      <c r="E853" s="59" t="str">
        <f>IF(ISERROR(VLOOKUP(Salidas!$A853,Inventario!$A$2:$M$21,5,FALSE)),"",VLOOKUP(Salidas!$A853,Inventario!$A$2:$M$21,5,FALSE))</f>
        <v>Pfizer</v>
      </c>
      <c r="F853" s="60" t="str">
        <f>IF(ISERROR(VLOOKUP(Salidas!$A853,Inventario!$A$2:$M$21,6,FALSE)),"",VLOOKUP(Salidas!$A853,Inventario!$A$2:$M$21,6,FALSE))</f>
        <v>3904</v>
      </c>
      <c r="G853" s="274">
        <f>IF(ISERROR(VLOOKUP(Salidas!$A853,Inventario!$A$2:$M$21,7,FALSE)),,VLOOKUP(Salidas!$A853,Inventario!$A$2:$M$21,7,FALSE))</f>
        <v>1</v>
      </c>
      <c r="H853" s="275">
        <f>IF(ISERROR(VLOOKUP(Salidas!$A853,Inventario!$A$2:$M$21,8,FALSE)),,VLOOKUP(Salidas!$A853,Inventario!$A$2:$M$21,8,FALSE))</f>
        <v>427</v>
      </c>
      <c r="I853" s="275">
        <f>IF(ISERROR(VLOOKUP(Salidas!$A853,Inventario!$A$2:$M$21,9,FALSE)),,VLOOKUP(Salidas!$A853,Inventario!$A$2:$M$21,9,FALSE))</f>
        <v>427</v>
      </c>
      <c r="J853" s="269">
        <v>44775</v>
      </c>
      <c r="K853" s="62" t="s">
        <v>173</v>
      </c>
      <c r="L853" s="270">
        <f>IF(ISERROR(VLOOKUP(Salidas!$K853,Entradas!$H$1:$I$412,2,FALSE)),"",VLOOKUP(Salidas!$K853,Entradas!$H$1:$I$412,2,FALSE))</f>
        <v>45077</v>
      </c>
      <c r="M853" s="63">
        <v>1</v>
      </c>
      <c r="N853" s="276" t="s">
        <v>375</v>
      </c>
      <c r="O853" s="275">
        <f>IF(Salidas!$N853="Particular",VLOOKUP(Salidas!$A853,'PPTO Conservador'!$D$1:$L$26,8,0),IF(Salidas!$N853="Complementario",VLOOKUP(Salidas!$A853,'PPTO Conservador'!$D$1:$L$26,9,FALSE),))</f>
        <v>200000</v>
      </c>
      <c r="P853" s="275">
        <f>Salidas!$M853*Salidas!$I853</f>
        <v>427</v>
      </c>
      <c r="Q853" s="275">
        <f>Salidas!$M853*Salidas!$O853</f>
        <v>200000</v>
      </c>
      <c r="R853" s="276"/>
      <c r="S853" s="64"/>
      <c r="T853" s="64"/>
      <c r="U853" s="64"/>
      <c r="V853" s="64"/>
      <c r="W853" s="64"/>
      <c r="X853" s="64"/>
      <c r="Y853" s="64"/>
      <c r="Z853" s="64"/>
    </row>
    <row r="854" spans="1:26" ht="15.75" customHeight="1">
      <c r="A854" s="57" t="s">
        <v>47</v>
      </c>
      <c r="B854" s="58" t="str">
        <f>IF(ISERROR(VLOOKUP(Salidas!$A854,Inventario!$A$2:$M$21,2,FALSE)),"",VLOOKUP(Salidas!$A854,Inventario!$A$2:$M$21,2,FALSE))</f>
        <v>Nimenrix</v>
      </c>
      <c r="C854" s="58" t="str">
        <f>IF(ISERROR(VLOOKUP(Salidas!$A854,Inventario!$A$2:$M$21,3,FALSE)),"",VLOOKUP(Salidas!$A854,Inventario!$A$2:$M$21,3,FALSE))</f>
        <v>Meningococo</v>
      </c>
      <c r="D854" s="59" t="str">
        <f>IF(ISERROR(VLOOKUP(Salidas!$A854,Inventario!$A$2:$M$21,4,FALSE)),"",VLOOKUP(Salidas!$A854,Inventario!$A$2:$M$21,4,FALSE))</f>
        <v>Cobo Medical</v>
      </c>
      <c r="E854" s="59" t="str">
        <f>IF(ISERROR(VLOOKUP(Salidas!$A854,Inventario!$A$2:$M$21,5,FALSE)),"",VLOOKUP(Salidas!$A854,Inventario!$A$2:$M$21,5,FALSE))</f>
        <v>Pfizer</v>
      </c>
      <c r="F854" s="60" t="str">
        <f>IF(ISERROR(VLOOKUP(Salidas!$A854,Inventario!$A$2:$M$21,6,FALSE)),"",VLOOKUP(Salidas!$A854,Inventario!$A$2:$M$21,6,FALSE))</f>
        <v>3904</v>
      </c>
      <c r="G854" s="274">
        <f>IF(ISERROR(VLOOKUP(Salidas!$A854,Inventario!$A$2:$M$21,7,FALSE)),,VLOOKUP(Salidas!$A854,Inventario!$A$2:$M$21,7,FALSE))</f>
        <v>1</v>
      </c>
      <c r="H854" s="275">
        <f>IF(ISERROR(VLOOKUP(Salidas!$A854,Inventario!$A$2:$M$21,8,FALSE)),,VLOOKUP(Salidas!$A854,Inventario!$A$2:$M$21,8,FALSE))</f>
        <v>427</v>
      </c>
      <c r="I854" s="275">
        <f>IF(ISERROR(VLOOKUP(Salidas!$A854,Inventario!$A$2:$M$21,9,FALSE)),,VLOOKUP(Salidas!$A854,Inventario!$A$2:$M$21,9,FALSE))</f>
        <v>427</v>
      </c>
      <c r="J854" s="269">
        <v>44776</v>
      </c>
      <c r="K854" s="62" t="s">
        <v>173</v>
      </c>
      <c r="L854" s="270">
        <f>IF(ISERROR(VLOOKUP(Salidas!$K854,Entradas!$H$1:$I$412,2,FALSE)),"",VLOOKUP(Salidas!$K854,Entradas!$H$1:$I$412,2,FALSE))</f>
        <v>45077</v>
      </c>
      <c r="M854" s="63">
        <v>1</v>
      </c>
      <c r="N854" s="276" t="s">
        <v>375</v>
      </c>
      <c r="O854" s="275">
        <f>IF(Salidas!$N854="Particular",VLOOKUP(Salidas!$A854,'PPTO Conservador'!$D$1:$L$26,8,0),IF(Salidas!$N854="Complementario",VLOOKUP(Salidas!$A854,'PPTO Conservador'!$D$1:$L$26,9,FALSE),))</f>
        <v>200000</v>
      </c>
      <c r="P854" s="275">
        <f>Salidas!$M854*Salidas!$I854</f>
        <v>427</v>
      </c>
      <c r="Q854" s="275">
        <f>Salidas!$M854*Salidas!$O854</f>
        <v>200000</v>
      </c>
      <c r="R854" s="276"/>
      <c r="S854" s="64"/>
      <c r="T854" s="64"/>
      <c r="U854" s="64"/>
      <c r="V854" s="64"/>
      <c r="W854" s="64"/>
      <c r="X854" s="64"/>
      <c r="Y854" s="64"/>
      <c r="Z854" s="64"/>
    </row>
    <row r="855" spans="1:26" ht="15.75" customHeight="1">
      <c r="A855" s="57" t="s">
        <v>47</v>
      </c>
      <c r="B855" s="58" t="str">
        <f>IF(ISERROR(VLOOKUP(Salidas!$A855,Inventario!$A$2:$M$21,2,FALSE)),"",VLOOKUP(Salidas!$A855,Inventario!$A$2:$M$21,2,FALSE))</f>
        <v>Nimenrix</v>
      </c>
      <c r="C855" s="58" t="str">
        <f>IF(ISERROR(VLOOKUP(Salidas!$A855,Inventario!$A$2:$M$21,3,FALSE)),"",VLOOKUP(Salidas!$A855,Inventario!$A$2:$M$21,3,FALSE))</f>
        <v>Meningococo</v>
      </c>
      <c r="D855" s="59" t="str">
        <f>IF(ISERROR(VLOOKUP(Salidas!$A855,Inventario!$A$2:$M$21,4,FALSE)),"",VLOOKUP(Salidas!$A855,Inventario!$A$2:$M$21,4,FALSE))</f>
        <v>Cobo Medical</v>
      </c>
      <c r="E855" s="59" t="str">
        <f>IF(ISERROR(VLOOKUP(Salidas!$A855,Inventario!$A$2:$M$21,5,FALSE)),"",VLOOKUP(Salidas!$A855,Inventario!$A$2:$M$21,5,FALSE))</f>
        <v>Pfizer</v>
      </c>
      <c r="F855" s="60" t="str">
        <f>IF(ISERROR(VLOOKUP(Salidas!$A855,Inventario!$A$2:$M$21,6,FALSE)),"",VLOOKUP(Salidas!$A855,Inventario!$A$2:$M$21,6,FALSE))</f>
        <v>3904</v>
      </c>
      <c r="G855" s="274">
        <f>IF(ISERROR(VLOOKUP(Salidas!$A855,Inventario!$A$2:$M$21,7,FALSE)),,VLOOKUP(Salidas!$A855,Inventario!$A$2:$M$21,7,FALSE))</f>
        <v>1</v>
      </c>
      <c r="H855" s="275">
        <f>IF(ISERROR(VLOOKUP(Salidas!$A855,Inventario!$A$2:$M$21,8,FALSE)),,VLOOKUP(Salidas!$A855,Inventario!$A$2:$M$21,8,FALSE))</f>
        <v>427</v>
      </c>
      <c r="I855" s="275">
        <f>IF(ISERROR(VLOOKUP(Salidas!$A855,Inventario!$A$2:$M$21,9,FALSE)),,VLOOKUP(Salidas!$A855,Inventario!$A$2:$M$21,9,FALSE))</f>
        <v>427</v>
      </c>
      <c r="J855" s="269">
        <v>44776</v>
      </c>
      <c r="K855" s="62" t="s">
        <v>173</v>
      </c>
      <c r="L855" s="270">
        <f>IF(ISERROR(VLOOKUP(Salidas!$K855,Entradas!$H$1:$I$412,2,FALSE)),"",VLOOKUP(Salidas!$K855,Entradas!$H$1:$I$412,2,FALSE))</f>
        <v>45077</v>
      </c>
      <c r="M855" s="63">
        <v>1</v>
      </c>
      <c r="N855" s="276" t="s">
        <v>375</v>
      </c>
      <c r="O855" s="275">
        <f>IF(Salidas!$N855="Particular",VLOOKUP(Salidas!$A855,'PPTO Conservador'!$D$1:$L$26,8,0),IF(Salidas!$N855="Complementario",VLOOKUP(Salidas!$A855,'PPTO Conservador'!$D$1:$L$26,9,FALSE),))</f>
        <v>200000</v>
      </c>
      <c r="P855" s="275">
        <f>Salidas!$M855*Salidas!$I855</f>
        <v>427</v>
      </c>
      <c r="Q855" s="275">
        <f>Salidas!$M855*Salidas!$O855</f>
        <v>200000</v>
      </c>
      <c r="R855" s="276"/>
      <c r="S855" s="64"/>
      <c r="T855" s="64"/>
      <c r="U855" s="64"/>
      <c r="V855" s="64"/>
      <c r="W855" s="64"/>
      <c r="X855" s="64"/>
      <c r="Y855" s="64"/>
      <c r="Z855" s="64"/>
    </row>
    <row r="856" spans="1:26" ht="15.75" customHeight="1">
      <c r="A856" s="57" t="s">
        <v>93</v>
      </c>
      <c r="B856" s="58" t="str">
        <f>IF(ISERROR(VLOOKUP(Salidas!$A856,Inventario!$A$2:$M$21,2,FALSE)),"",VLOOKUP(Salidas!$A856,Inventario!$A$2:$M$21,2,FALSE))</f>
        <v>Vaxigrip</v>
      </c>
      <c r="C856" s="58" t="str">
        <f>IF(ISERROR(VLOOKUP(Salidas!$A856,Inventario!$A$2:$M$21,3,FALSE)),"",VLOOKUP(Salidas!$A856,Inventario!$A$2:$M$21,3,FALSE))</f>
        <v>Influenza</v>
      </c>
      <c r="D856" s="59" t="str">
        <f>IF(ISERROR(VLOOKUP(Salidas!$A856,Inventario!$A$2:$M$21,4,FALSE)),"",VLOOKUP(Salidas!$A856,Inventario!$A$2:$M$21,4,FALSE))</f>
        <v>IPS FARALLONES</v>
      </c>
      <c r="E856" s="59" t="str">
        <f>IF(ISERROR(VLOOKUP(Salidas!$A856,Inventario!$A$2:$M$21,5,FALSE)),"",VLOOKUP(Salidas!$A856,Inventario!$A$2:$M$21,5,FALSE))</f>
        <v>Sanofi</v>
      </c>
      <c r="F856" s="60" t="str">
        <f>IF(ISERROR(VLOOKUP(Salidas!$A856,Inventario!$A$2:$M$21,6,FALSE)),"",VLOOKUP(Salidas!$A856,Inventario!$A$2:$M$21,6,FALSE))</f>
        <v>2603</v>
      </c>
      <c r="G856" s="274">
        <f>IF(ISERROR(VLOOKUP(Salidas!$A856,Inventario!$A$2:$M$21,7,FALSE)),,VLOOKUP(Salidas!$A856,Inventario!$A$2:$M$21,7,FALSE))</f>
        <v>1</v>
      </c>
      <c r="H856" s="275">
        <f>IF(ISERROR(VLOOKUP(Salidas!$A856,Inventario!$A$2:$M$21,8,FALSE)),,VLOOKUP(Salidas!$A856,Inventario!$A$2:$M$21,8,FALSE))</f>
        <v>31</v>
      </c>
      <c r="I856" s="275">
        <f>IF(ISERROR(VLOOKUP(Salidas!$A856,Inventario!$A$2:$M$21,9,FALSE)),,VLOOKUP(Salidas!$A856,Inventario!$A$2:$M$21,9,FALSE))</f>
        <v>31</v>
      </c>
      <c r="J856" s="269">
        <v>44776</v>
      </c>
      <c r="K856" s="62" t="s">
        <v>210</v>
      </c>
      <c r="L856" s="270">
        <f>IF(ISERROR(VLOOKUP(Salidas!$K856,Entradas!$H$1:$I$412,2,FALSE)),"",VLOOKUP(Salidas!$K856,Entradas!$H$1:$I$412,2,FALSE))</f>
        <v>44957</v>
      </c>
      <c r="M856" s="63">
        <v>1</v>
      </c>
      <c r="N856" s="276" t="s">
        <v>375</v>
      </c>
      <c r="O856" s="275">
        <f>IF(Salidas!$N856="Particular",VLOOKUP(Salidas!$A856,'PPTO Conservador'!$D$1:$L$26,8,0),IF(Salidas!$N856="Complementario",VLOOKUP(Salidas!$A856,'PPTO Conservador'!$D$1:$L$26,9,FALSE),))</f>
        <v>65000</v>
      </c>
      <c r="P856" s="275">
        <f>Salidas!$M856*Salidas!$I856</f>
        <v>31</v>
      </c>
      <c r="Q856" s="275">
        <f>Salidas!$M856*Salidas!$O856</f>
        <v>65000</v>
      </c>
      <c r="R856" s="276"/>
      <c r="S856" s="64"/>
      <c r="T856" s="64"/>
      <c r="U856" s="64"/>
      <c r="V856" s="64"/>
      <c r="W856" s="64"/>
      <c r="X856" s="64"/>
      <c r="Y856" s="64"/>
      <c r="Z856" s="64"/>
    </row>
    <row r="857" spans="1:26" ht="15.75" customHeight="1">
      <c r="A857" s="57" t="s">
        <v>93</v>
      </c>
      <c r="B857" s="58" t="str">
        <f>IF(ISERROR(VLOOKUP(Salidas!$A857,Inventario!$A$2:$M$21,2,FALSE)),"",VLOOKUP(Salidas!$A857,Inventario!$A$2:$M$21,2,FALSE))</f>
        <v>Vaxigrip</v>
      </c>
      <c r="C857" s="58" t="str">
        <f>IF(ISERROR(VLOOKUP(Salidas!$A857,Inventario!$A$2:$M$21,3,FALSE)),"",VLOOKUP(Salidas!$A857,Inventario!$A$2:$M$21,3,FALSE))</f>
        <v>Influenza</v>
      </c>
      <c r="D857" s="59" t="str">
        <f>IF(ISERROR(VLOOKUP(Salidas!$A857,Inventario!$A$2:$M$21,4,FALSE)),"",VLOOKUP(Salidas!$A857,Inventario!$A$2:$M$21,4,FALSE))</f>
        <v>IPS FARALLONES</v>
      </c>
      <c r="E857" s="59" t="str">
        <f>IF(ISERROR(VLOOKUP(Salidas!$A857,Inventario!$A$2:$M$21,5,FALSE)),"",VLOOKUP(Salidas!$A857,Inventario!$A$2:$M$21,5,FALSE))</f>
        <v>Sanofi</v>
      </c>
      <c r="F857" s="60" t="str">
        <f>IF(ISERROR(VLOOKUP(Salidas!$A857,Inventario!$A$2:$M$21,6,FALSE)),"",VLOOKUP(Salidas!$A857,Inventario!$A$2:$M$21,6,FALSE))</f>
        <v>2603</v>
      </c>
      <c r="G857" s="274">
        <f>IF(ISERROR(VLOOKUP(Salidas!$A857,Inventario!$A$2:$M$21,7,FALSE)),,VLOOKUP(Salidas!$A857,Inventario!$A$2:$M$21,7,FALSE))</f>
        <v>1</v>
      </c>
      <c r="H857" s="275">
        <f>IF(ISERROR(VLOOKUP(Salidas!$A857,Inventario!$A$2:$M$21,8,FALSE)),,VLOOKUP(Salidas!$A857,Inventario!$A$2:$M$21,8,FALSE))</f>
        <v>31</v>
      </c>
      <c r="I857" s="275">
        <f>IF(ISERROR(VLOOKUP(Salidas!$A857,Inventario!$A$2:$M$21,9,FALSE)),,VLOOKUP(Salidas!$A857,Inventario!$A$2:$M$21,9,FALSE))</f>
        <v>31</v>
      </c>
      <c r="J857" s="269">
        <v>44776</v>
      </c>
      <c r="K857" s="62" t="s">
        <v>210</v>
      </c>
      <c r="L857" s="270">
        <f>IF(ISERROR(VLOOKUP(Salidas!$K857,Entradas!$H$1:$I$412,2,FALSE)),"",VLOOKUP(Salidas!$K857,Entradas!$H$1:$I$412,2,FALSE))</f>
        <v>44957</v>
      </c>
      <c r="M857" s="63">
        <v>1</v>
      </c>
      <c r="N857" s="276" t="s">
        <v>1928</v>
      </c>
      <c r="O857" s="275">
        <f>IF(Salidas!$N857="Particular",VLOOKUP(Salidas!$A857,'PPTO Conservador'!$D$1:$L$26,8,0),IF(Salidas!$N857="Complementario",VLOOKUP(Salidas!$A857,'PPTO Conservador'!$D$1:$L$26,9,FALSE),))</f>
        <v>60000</v>
      </c>
      <c r="P857" s="275">
        <f>Salidas!$M857*Salidas!$I857</f>
        <v>31</v>
      </c>
      <c r="Q857" s="275">
        <f>Salidas!$M857*Salidas!$O857</f>
        <v>60000</v>
      </c>
      <c r="R857" s="276"/>
      <c r="S857" s="64"/>
      <c r="T857" s="64"/>
      <c r="U857" s="64"/>
      <c r="V857" s="64"/>
      <c r="W857" s="64"/>
      <c r="X857" s="64"/>
      <c r="Y857" s="64"/>
      <c r="Z857" s="64"/>
    </row>
    <row r="858" spans="1:26" ht="15.75" customHeight="1">
      <c r="A858" s="57" t="s">
        <v>93</v>
      </c>
      <c r="B858" s="58" t="str">
        <f>IF(ISERROR(VLOOKUP(Salidas!$A858,Inventario!$A$2:$M$21,2,FALSE)),"",VLOOKUP(Salidas!$A858,Inventario!$A$2:$M$21,2,FALSE))</f>
        <v>Vaxigrip</v>
      </c>
      <c r="C858" s="58" t="str">
        <f>IF(ISERROR(VLOOKUP(Salidas!$A858,Inventario!$A$2:$M$21,3,FALSE)),"",VLOOKUP(Salidas!$A858,Inventario!$A$2:$M$21,3,FALSE))</f>
        <v>Influenza</v>
      </c>
      <c r="D858" s="59" t="str">
        <f>IF(ISERROR(VLOOKUP(Salidas!$A858,Inventario!$A$2:$M$21,4,FALSE)),"",VLOOKUP(Salidas!$A858,Inventario!$A$2:$M$21,4,FALSE))</f>
        <v>IPS FARALLONES</v>
      </c>
      <c r="E858" s="59" t="str">
        <f>IF(ISERROR(VLOOKUP(Salidas!$A858,Inventario!$A$2:$M$21,5,FALSE)),"",VLOOKUP(Salidas!$A858,Inventario!$A$2:$M$21,5,FALSE))</f>
        <v>Sanofi</v>
      </c>
      <c r="F858" s="60" t="str">
        <f>IF(ISERROR(VLOOKUP(Salidas!$A858,Inventario!$A$2:$M$21,6,FALSE)),"",VLOOKUP(Salidas!$A858,Inventario!$A$2:$M$21,6,FALSE))</f>
        <v>2603</v>
      </c>
      <c r="G858" s="274">
        <f>IF(ISERROR(VLOOKUP(Salidas!$A858,Inventario!$A$2:$M$21,7,FALSE)),,VLOOKUP(Salidas!$A858,Inventario!$A$2:$M$21,7,FALSE))</f>
        <v>1</v>
      </c>
      <c r="H858" s="275">
        <f>IF(ISERROR(VLOOKUP(Salidas!$A858,Inventario!$A$2:$M$21,8,FALSE)),,VLOOKUP(Salidas!$A858,Inventario!$A$2:$M$21,8,FALSE))</f>
        <v>31</v>
      </c>
      <c r="I858" s="275">
        <f>IF(ISERROR(VLOOKUP(Salidas!$A858,Inventario!$A$2:$M$21,9,FALSE)),,VLOOKUP(Salidas!$A858,Inventario!$A$2:$M$21,9,FALSE))</f>
        <v>31</v>
      </c>
      <c r="J858" s="269">
        <v>44777</v>
      </c>
      <c r="K858" s="62" t="s">
        <v>210</v>
      </c>
      <c r="L858" s="270">
        <f>IF(ISERROR(VLOOKUP(Salidas!$K858,Entradas!$H$1:$I$412,2,FALSE)),"",VLOOKUP(Salidas!$K858,Entradas!$H$1:$I$412,2,FALSE))</f>
        <v>44957</v>
      </c>
      <c r="M858" s="63">
        <v>1</v>
      </c>
      <c r="N858" s="276" t="s">
        <v>1928</v>
      </c>
      <c r="O858" s="275">
        <f>IF(Salidas!$N858="Particular",VLOOKUP(Salidas!$A858,'PPTO Conservador'!$D$1:$L$26,8,0),IF(Salidas!$N858="Complementario",VLOOKUP(Salidas!$A858,'PPTO Conservador'!$D$1:$L$26,9,FALSE),))</f>
        <v>60000</v>
      </c>
      <c r="P858" s="275">
        <f>Salidas!$M858*Salidas!$I858</f>
        <v>31</v>
      </c>
      <c r="Q858" s="275">
        <f>Salidas!$M858*Salidas!$O858</f>
        <v>60000</v>
      </c>
      <c r="R858" s="276"/>
      <c r="S858" s="64"/>
      <c r="T858" s="64"/>
      <c r="U858" s="64"/>
      <c r="V858" s="64"/>
      <c r="W858" s="64"/>
      <c r="X858" s="64"/>
      <c r="Y858" s="64"/>
      <c r="Z858" s="64"/>
    </row>
    <row r="859" spans="1:26" ht="15.75" customHeight="1">
      <c r="A859" s="57" t="s">
        <v>93</v>
      </c>
      <c r="B859" s="58" t="str">
        <f>IF(ISERROR(VLOOKUP(Salidas!$A859,Inventario!$A$2:$M$21,2,FALSE)),"",VLOOKUP(Salidas!$A859,Inventario!$A$2:$M$21,2,FALSE))</f>
        <v>Vaxigrip</v>
      </c>
      <c r="C859" s="58" t="str">
        <f>IF(ISERROR(VLOOKUP(Salidas!$A859,Inventario!$A$2:$M$21,3,FALSE)),"",VLOOKUP(Salidas!$A859,Inventario!$A$2:$M$21,3,FALSE))</f>
        <v>Influenza</v>
      </c>
      <c r="D859" s="59" t="str">
        <f>IF(ISERROR(VLOOKUP(Salidas!$A859,Inventario!$A$2:$M$21,4,FALSE)),"",VLOOKUP(Salidas!$A859,Inventario!$A$2:$M$21,4,FALSE))</f>
        <v>IPS FARALLONES</v>
      </c>
      <c r="E859" s="59" t="str">
        <f>IF(ISERROR(VLOOKUP(Salidas!$A859,Inventario!$A$2:$M$21,5,FALSE)),"",VLOOKUP(Salidas!$A859,Inventario!$A$2:$M$21,5,FALSE))</f>
        <v>Sanofi</v>
      </c>
      <c r="F859" s="60" t="str">
        <f>IF(ISERROR(VLOOKUP(Salidas!$A859,Inventario!$A$2:$M$21,6,FALSE)),"",VLOOKUP(Salidas!$A859,Inventario!$A$2:$M$21,6,FALSE))</f>
        <v>2603</v>
      </c>
      <c r="G859" s="274">
        <f>IF(ISERROR(VLOOKUP(Salidas!$A859,Inventario!$A$2:$M$21,7,FALSE)),,VLOOKUP(Salidas!$A859,Inventario!$A$2:$M$21,7,FALSE))</f>
        <v>1</v>
      </c>
      <c r="H859" s="275">
        <f>IF(ISERROR(VLOOKUP(Salidas!$A859,Inventario!$A$2:$M$21,8,FALSE)),,VLOOKUP(Salidas!$A859,Inventario!$A$2:$M$21,8,FALSE))</f>
        <v>31</v>
      </c>
      <c r="I859" s="275">
        <f>IF(ISERROR(VLOOKUP(Salidas!$A859,Inventario!$A$2:$M$21,9,FALSE)),,VLOOKUP(Salidas!$A859,Inventario!$A$2:$M$21,9,FALSE))</f>
        <v>31</v>
      </c>
      <c r="J859" s="269">
        <v>44778</v>
      </c>
      <c r="K859" s="62" t="s">
        <v>210</v>
      </c>
      <c r="L859" s="270">
        <f>IF(ISERROR(VLOOKUP(Salidas!$K859,Entradas!$H$1:$I$412,2,FALSE)),"",VLOOKUP(Salidas!$K859,Entradas!$H$1:$I$412,2,FALSE))</f>
        <v>44957</v>
      </c>
      <c r="M859" s="63">
        <v>1</v>
      </c>
      <c r="N859" s="276" t="s">
        <v>375</v>
      </c>
      <c r="O859" s="275">
        <f>IF(Salidas!$N859="Particular",VLOOKUP(Salidas!$A859,'PPTO Conservador'!$D$1:$L$26,8,0),IF(Salidas!$N859="Complementario",VLOOKUP(Salidas!$A859,'PPTO Conservador'!$D$1:$L$26,9,FALSE),))</f>
        <v>65000</v>
      </c>
      <c r="P859" s="275">
        <f>Salidas!$M859*Salidas!$I859</f>
        <v>31</v>
      </c>
      <c r="Q859" s="275">
        <f>Salidas!$M859*Salidas!$O859</f>
        <v>65000</v>
      </c>
      <c r="R859" s="276"/>
      <c r="S859" s="64"/>
      <c r="T859" s="64"/>
      <c r="U859" s="64"/>
      <c r="V859" s="64"/>
      <c r="W859" s="64"/>
      <c r="X859" s="64"/>
      <c r="Y859" s="64"/>
      <c r="Z859" s="64"/>
    </row>
    <row r="860" spans="1:26" ht="15.75" customHeight="1">
      <c r="A860" s="57" t="s">
        <v>47</v>
      </c>
      <c r="B860" s="58" t="str">
        <f>IF(ISERROR(VLOOKUP(Salidas!$A860,Inventario!$A$2:$M$21,2,FALSE)),"",VLOOKUP(Salidas!$A860,Inventario!$A$2:$M$21,2,FALSE))</f>
        <v>Nimenrix</v>
      </c>
      <c r="C860" s="58" t="str">
        <f>IF(ISERROR(VLOOKUP(Salidas!$A860,Inventario!$A$2:$M$21,3,FALSE)),"",VLOOKUP(Salidas!$A860,Inventario!$A$2:$M$21,3,FALSE))</f>
        <v>Meningococo</v>
      </c>
      <c r="D860" s="59" t="str">
        <f>IF(ISERROR(VLOOKUP(Salidas!$A860,Inventario!$A$2:$M$21,4,FALSE)),"",VLOOKUP(Salidas!$A860,Inventario!$A$2:$M$21,4,FALSE))</f>
        <v>Cobo Medical</v>
      </c>
      <c r="E860" s="59" t="str">
        <f>IF(ISERROR(VLOOKUP(Salidas!$A860,Inventario!$A$2:$M$21,5,FALSE)),"",VLOOKUP(Salidas!$A860,Inventario!$A$2:$M$21,5,FALSE))</f>
        <v>Pfizer</v>
      </c>
      <c r="F860" s="60" t="str">
        <f>IF(ISERROR(VLOOKUP(Salidas!$A860,Inventario!$A$2:$M$21,6,FALSE)),"",VLOOKUP(Salidas!$A860,Inventario!$A$2:$M$21,6,FALSE))</f>
        <v>3904</v>
      </c>
      <c r="G860" s="274">
        <f>IF(ISERROR(VLOOKUP(Salidas!$A860,Inventario!$A$2:$M$21,7,FALSE)),,VLOOKUP(Salidas!$A860,Inventario!$A$2:$M$21,7,FALSE))</f>
        <v>1</v>
      </c>
      <c r="H860" s="275">
        <f>IF(ISERROR(VLOOKUP(Salidas!$A860,Inventario!$A$2:$M$21,8,FALSE)),,VLOOKUP(Salidas!$A860,Inventario!$A$2:$M$21,8,FALSE))</f>
        <v>427</v>
      </c>
      <c r="I860" s="275">
        <f>IF(ISERROR(VLOOKUP(Salidas!$A860,Inventario!$A$2:$M$21,9,FALSE)),,VLOOKUP(Salidas!$A860,Inventario!$A$2:$M$21,9,FALSE))</f>
        <v>427</v>
      </c>
      <c r="J860" s="269">
        <v>44778</v>
      </c>
      <c r="K860" s="62" t="s">
        <v>173</v>
      </c>
      <c r="L860" s="270">
        <f>IF(ISERROR(VLOOKUP(Salidas!$K860,Entradas!$H$1:$I$412,2,FALSE)),"",VLOOKUP(Salidas!$K860,Entradas!$H$1:$I$412,2,FALSE))</f>
        <v>45077</v>
      </c>
      <c r="M860" s="63">
        <v>1</v>
      </c>
      <c r="N860" s="276" t="s">
        <v>375</v>
      </c>
      <c r="O860" s="275">
        <f>IF(Salidas!$N860="Particular",VLOOKUP(Salidas!$A860,'PPTO Conservador'!$D$1:$L$26,8,0),IF(Salidas!$N860="Complementario",VLOOKUP(Salidas!$A860,'PPTO Conservador'!$D$1:$L$26,9,FALSE),))</f>
        <v>200000</v>
      </c>
      <c r="P860" s="275">
        <f>Salidas!$M860*Salidas!$I860</f>
        <v>427</v>
      </c>
      <c r="Q860" s="275">
        <f>Salidas!$M860*Salidas!$O860</f>
        <v>200000</v>
      </c>
      <c r="R860" s="276"/>
      <c r="S860" s="64"/>
      <c r="T860" s="64"/>
      <c r="U860" s="64"/>
      <c r="V860" s="64"/>
      <c r="W860" s="64"/>
      <c r="X860" s="64"/>
      <c r="Y860" s="64"/>
      <c r="Z860" s="64"/>
    </row>
    <row r="861" spans="1:26" ht="15.75" customHeight="1">
      <c r="A861" s="57" t="s">
        <v>51</v>
      </c>
      <c r="B861" s="58" t="str">
        <f>IF(ISERROR(VLOOKUP(Salidas!$A861,Inventario!$A$2:$M$21,2,FALSE)),"",VLOOKUP(Salidas!$A861,Inventario!$A$2:$M$21,2,FALSE))</f>
        <v/>
      </c>
      <c r="C861" s="58" t="str">
        <f>IF(ISERROR(VLOOKUP(Salidas!$A861,Inventario!$A$2:$M$21,3,FALSE)),"",VLOOKUP(Salidas!$A861,Inventario!$A$2:$M$21,3,FALSE))</f>
        <v/>
      </c>
      <c r="D861" s="59" t="str">
        <f>IF(ISERROR(VLOOKUP(Salidas!$A861,Inventario!$A$2:$M$21,4,FALSE)),"",VLOOKUP(Salidas!$A861,Inventario!$A$2:$M$21,4,FALSE))</f>
        <v/>
      </c>
      <c r="E861" s="59" t="str">
        <f>IF(ISERROR(VLOOKUP(Salidas!$A861,Inventario!$A$2:$M$21,5,FALSE)),"",VLOOKUP(Salidas!$A861,Inventario!$A$2:$M$21,5,FALSE))</f>
        <v/>
      </c>
      <c r="F861" s="60" t="str">
        <f>IF(ISERROR(VLOOKUP(Salidas!$A861,Inventario!$A$2:$M$21,6,FALSE)),"",VLOOKUP(Salidas!$A861,Inventario!$A$2:$M$21,6,FALSE))</f>
        <v/>
      </c>
      <c r="G861" s="274">
        <f>IF(ISERROR(VLOOKUP(Salidas!$A861,Inventario!$A$2:$M$21,7,FALSE)),,VLOOKUP(Salidas!$A861,Inventario!$A$2:$M$21,7,FALSE))</f>
        <v>0</v>
      </c>
      <c r="H861" s="275">
        <f>IF(ISERROR(VLOOKUP(Salidas!$A861,Inventario!$A$2:$M$21,8,FALSE)),,VLOOKUP(Salidas!$A861,Inventario!$A$2:$M$21,8,FALSE))</f>
        <v>0</v>
      </c>
      <c r="I861" s="275">
        <f>IF(ISERROR(VLOOKUP(Salidas!$A861,Inventario!$A$2:$M$21,9,FALSE)),,VLOOKUP(Salidas!$A861,Inventario!$A$2:$M$21,9,FALSE))</f>
        <v>0</v>
      </c>
      <c r="J861" s="269">
        <v>44778</v>
      </c>
      <c r="K861" s="62" t="s">
        <v>216</v>
      </c>
      <c r="L861" s="270">
        <f>IF(ISERROR(VLOOKUP(Salidas!$K861,Entradas!$H$1:$I$412,2,FALSE)),"",VLOOKUP(Salidas!$K861,Entradas!$H$1:$I$412,2,FALSE))</f>
        <v>45382</v>
      </c>
      <c r="M861" s="63">
        <v>1</v>
      </c>
      <c r="N861" s="276" t="s">
        <v>375</v>
      </c>
      <c r="O861" s="275">
        <f>IF(Salidas!$N861="Particular",VLOOKUP(Salidas!$A861,'PPTO Conservador'!$D$1:$L$26,8,0),IF(Salidas!$N861="Complementario",VLOOKUP(Salidas!$A861,'PPTO Conservador'!$D$1:$L$26,9,FALSE),))</f>
        <v>235000</v>
      </c>
      <c r="P861" s="275">
        <f>Salidas!$M861*Salidas!$I861</f>
        <v>0</v>
      </c>
      <c r="Q861" s="275">
        <f>Salidas!$M861*Salidas!$O861</f>
        <v>235000</v>
      </c>
      <c r="R861" s="276"/>
      <c r="S861" s="64"/>
      <c r="T861" s="64"/>
      <c r="U861" s="64"/>
      <c r="V861" s="64"/>
      <c r="W861" s="64"/>
      <c r="X861" s="64"/>
      <c r="Y861" s="64"/>
      <c r="Z861" s="64"/>
    </row>
    <row r="862" spans="1:26" ht="15.75" customHeight="1">
      <c r="A862" s="57" t="s">
        <v>85</v>
      </c>
      <c r="B862" s="58" t="str">
        <f>IF(ISERROR(VLOOKUP(Salidas!$A862,Inventario!$A$2:$M$21,2,FALSE)),"",VLOOKUP(Salidas!$A862,Inventario!$A$2:$M$21,2,FALSE))</f>
        <v xml:space="preserve">Avaxim 80 </v>
      </c>
      <c r="C862" s="58" t="str">
        <f>IF(ISERROR(VLOOKUP(Salidas!$A862,Inventario!$A$2:$M$21,3,FALSE)),"",VLOOKUP(Salidas!$A862,Inventario!$A$2:$M$21,3,FALSE))</f>
        <v>Hepatitis A niño</v>
      </c>
      <c r="D862" s="59" t="str">
        <f>IF(ISERROR(VLOOKUP(Salidas!$A862,Inventario!$A$2:$M$21,4,FALSE)),"",VLOOKUP(Salidas!$A862,Inventario!$A$2:$M$21,4,FALSE))</f>
        <v>IPS FARALLONES</v>
      </c>
      <c r="E862" s="59" t="str">
        <f>IF(ISERROR(VLOOKUP(Salidas!$A862,Inventario!$A$2:$M$21,5,FALSE)),"",VLOOKUP(Salidas!$A862,Inventario!$A$2:$M$21,5,FALSE))</f>
        <v>Sanofi</v>
      </c>
      <c r="F862" s="60" t="str">
        <f>IF(ISERROR(VLOOKUP(Salidas!$A862,Inventario!$A$2:$M$21,6,FALSE)),"",VLOOKUP(Salidas!$A862,Inventario!$A$2:$M$21,6,FALSE))</f>
        <v>2500</v>
      </c>
      <c r="G862" s="274">
        <f>IF(ISERROR(VLOOKUP(Salidas!$A862,Inventario!$A$2:$M$21,7,FALSE)),,VLOOKUP(Salidas!$A862,Inventario!$A$2:$M$21,7,FALSE))</f>
        <v>1</v>
      </c>
      <c r="H862" s="275">
        <f>IF(ISERROR(VLOOKUP(Salidas!$A862,Inventario!$A$2:$M$21,8,FALSE)),,VLOOKUP(Salidas!$A862,Inventario!$A$2:$M$21,8,FALSE))</f>
        <v>153</v>
      </c>
      <c r="I862" s="275">
        <f>IF(ISERROR(VLOOKUP(Salidas!$A862,Inventario!$A$2:$M$21,9,FALSE)),,VLOOKUP(Salidas!$A862,Inventario!$A$2:$M$21,9,FALSE))</f>
        <v>153</v>
      </c>
      <c r="J862" s="269">
        <v>44779</v>
      </c>
      <c r="K862" s="62" t="s">
        <v>208</v>
      </c>
      <c r="L862" s="270">
        <f>IF(ISERROR(VLOOKUP(Salidas!$K862,Entradas!$H$1:$I$412,2,FALSE)),"",VLOOKUP(Salidas!$K862,Entradas!$H$1:$I$412,2,FALSE))</f>
        <v>45169</v>
      </c>
      <c r="M862" s="63">
        <v>1</v>
      </c>
      <c r="N862" s="276" t="s">
        <v>375</v>
      </c>
      <c r="O862" s="275">
        <f>IF(Salidas!$N862="Particular",VLOOKUP(Salidas!$A862,'PPTO Conservador'!$D$1:$L$26,8,0),IF(Salidas!$N862="Complementario",VLOOKUP(Salidas!$A862,'PPTO Conservador'!$D$1:$L$26,9,FALSE),))</f>
        <v>150000</v>
      </c>
      <c r="P862" s="275">
        <f>Salidas!$M862*Salidas!$I862</f>
        <v>153</v>
      </c>
      <c r="Q862" s="275">
        <f>Salidas!$M862*Salidas!$O862</f>
        <v>150000</v>
      </c>
      <c r="R862" s="276"/>
      <c r="S862" s="64"/>
      <c r="T862" s="64"/>
      <c r="U862" s="64"/>
      <c r="V862" s="64"/>
      <c r="W862" s="64"/>
      <c r="X862" s="64"/>
      <c r="Y862" s="64"/>
      <c r="Z862" s="64"/>
    </row>
    <row r="863" spans="1:26" ht="15.75" customHeight="1">
      <c r="A863" s="57" t="s">
        <v>93</v>
      </c>
      <c r="B863" s="58" t="str">
        <f>IF(ISERROR(VLOOKUP(Salidas!$A863,Inventario!$A$2:$M$21,2,FALSE)),"",VLOOKUP(Salidas!$A863,Inventario!$A$2:$M$21,2,FALSE))</f>
        <v>Vaxigrip</v>
      </c>
      <c r="C863" s="58" t="str">
        <f>IF(ISERROR(VLOOKUP(Salidas!$A863,Inventario!$A$2:$M$21,3,FALSE)),"",VLOOKUP(Salidas!$A863,Inventario!$A$2:$M$21,3,FALSE))</f>
        <v>Influenza</v>
      </c>
      <c r="D863" s="59" t="str">
        <f>IF(ISERROR(VLOOKUP(Salidas!$A863,Inventario!$A$2:$M$21,4,FALSE)),"",VLOOKUP(Salidas!$A863,Inventario!$A$2:$M$21,4,FALSE))</f>
        <v>IPS FARALLONES</v>
      </c>
      <c r="E863" s="59" t="str">
        <f>IF(ISERROR(VLOOKUP(Salidas!$A863,Inventario!$A$2:$M$21,5,FALSE)),"",VLOOKUP(Salidas!$A863,Inventario!$A$2:$M$21,5,FALSE))</f>
        <v>Sanofi</v>
      </c>
      <c r="F863" s="60" t="str">
        <f>IF(ISERROR(VLOOKUP(Salidas!$A863,Inventario!$A$2:$M$21,6,FALSE)),"",VLOOKUP(Salidas!$A863,Inventario!$A$2:$M$21,6,FALSE))</f>
        <v>2603</v>
      </c>
      <c r="G863" s="274">
        <f>IF(ISERROR(VLOOKUP(Salidas!$A863,Inventario!$A$2:$M$21,7,FALSE)),,VLOOKUP(Salidas!$A863,Inventario!$A$2:$M$21,7,FALSE))</f>
        <v>1</v>
      </c>
      <c r="H863" s="275">
        <f>IF(ISERROR(VLOOKUP(Salidas!$A863,Inventario!$A$2:$M$21,8,FALSE)),,VLOOKUP(Salidas!$A863,Inventario!$A$2:$M$21,8,FALSE))</f>
        <v>31</v>
      </c>
      <c r="I863" s="275">
        <f>IF(ISERROR(VLOOKUP(Salidas!$A863,Inventario!$A$2:$M$21,9,FALSE)),,VLOOKUP(Salidas!$A863,Inventario!$A$2:$M$21,9,FALSE))</f>
        <v>31</v>
      </c>
      <c r="J863" s="269">
        <v>44779</v>
      </c>
      <c r="K863" s="62" t="s">
        <v>210</v>
      </c>
      <c r="L863" s="270">
        <f>IF(ISERROR(VLOOKUP(Salidas!$K863,Entradas!$H$1:$I$412,2,FALSE)),"",VLOOKUP(Salidas!$K863,Entradas!$H$1:$I$412,2,FALSE))</f>
        <v>44957</v>
      </c>
      <c r="M863" s="63">
        <v>1</v>
      </c>
      <c r="N863" s="276" t="s">
        <v>375</v>
      </c>
      <c r="O863" s="275">
        <f>IF(Salidas!$N863="Particular",VLOOKUP(Salidas!$A863,'PPTO Conservador'!$D$1:$L$26,8,0),IF(Salidas!$N863="Complementario",VLOOKUP(Salidas!$A863,'PPTO Conservador'!$D$1:$L$26,9,FALSE),))</f>
        <v>65000</v>
      </c>
      <c r="P863" s="275">
        <f>Salidas!$M863*Salidas!$I863</f>
        <v>31</v>
      </c>
      <c r="Q863" s="275">
        <f>Salidas!$M863*Salidas!$O863</f>
        <v>65000</v>
      </c>
      <c r="R863" s="276"/>
      <c r="S863" s="64"/>
      <c r="T863" s="64"/>
      <c r="U863" s="64"/>
      <c r="V863" s="64"/>
      <c r="W863" s="64"/>
      <c r="X863" s="64"/>
      <c r="Y863" s="64"/>
      <c r="Z863" s="64"/>
    </row>
    <row r="864" spans="1:26" ht="15.75" customHeight="1">
      <c r="A864" s="57" t="s">
        <v>93</v>
      </c>
      <c r="B864" s="58" t="str">
        <f>IF(ISERROR(VLOOKUP(Salidas!$A864,Inventario!$A$2:$M$21,2,FALSE)),"",VLOOKUP(Salidas!$A864,Inventario!$A$2:$M$21,2,FALSE))</f>
        <v>Vaxigrip</v>
      </c>
      <c r="C864" s="58" t="str">
        <f>IF(ISERROR(VLOOKUP(Salidas!$A864,Inventario!$A$2:$M$21,3,FALSE)),"",VLOOKUP(Salidas!$A864,Inventario!$A$2:$M$21,3,FALSE))</f>
        <v>Influenza</v>
      </c>
      <c r="D864" s="59" t="str">
        <f>IF(ISERROR(VLOOKUP(Salidas!$A864,Inventario!$A$2:$M$21,4,FALSE)),"",VLOOKUP(Salidas!$A864,Inventario!$A$2:$M$21,4,FALSE))</f>
        <v>IPS FARALLONES</v>
      </c>
      <c r="E864" s="59" t="str">
        <f>IF(ISERROR(VLOOKUP(Salidas!$A864,Inventario!$A$2:$M$21,5,FALSE)),"",VLOOKUP(Salidas!$A864,Inventario!$A$2:$M$21,5,FALSE))</f>
        <v>Sanofi</v>
      </c>
      <c r="F864" s="60" t="str">
        <f>IF(ISERROR(VLOOKUP(Salidas!$A864,Inventario!$A$2:$M$21,6,FALSE)),"",VLOOKUP(Salidas!$A864,Inventario!$A$2:$M$21,6,FALSE))</f>
        <v>2603</v>
      </c>
      <c r="G864" s="274">
        <f>IF(ISERROR(VLOOKUP(Salidas!$A864,Inventario!$A$2:$M$21,7,FALSE)),,VLOOKUP(Salidas!$A864,Inventario!$A$2:$M$21,7,FALSE))</f>
        <v>1</v>
      </c>
      <c r="H864" s="275">
        <f>IF(ISERROR(VLOOKUP(Salidas!$A864,Inventario!$A$2:$M$21,8,FALSE)),,VLOOKUP(Salidas!$A864,Inventario!$A$2:$M$21,8,FALSE))</f>
        <v>31</v>
      </c>
      <c r="I864" s="275">
        <f>IF(ISERROR(VLOOKUP(Salidas!$A864,Inventario!$A$2:$M$21,9,FALSE)),,VLOOKUP(Salidas!$A864,Inventario!$A$2:$M$21,9,FALSE))</f>
        <v>31</v>
      </c>
      <c r="J864" s="269">
        <v>44779</v>
      </c>
      <c r="K864" s="62" t="s">
        <v>210</v>
      </c>
      <c r="L864" s="270">
        <f>IF(ISERROR(VLOOKUP(Salidas!$K864,Entradas!$H$1:$I$412,2,FALSE)),"",VLOOKUP(Salidas!$K864,Entradas!$H$1:$I$412,2,FALSE))</f>
        <v>44957</v>
      </c>
      <c r="M864" s="63">
        <v>1</v>
      </c>
      <c r="N864" s="276" t="s">
        <v>375</v>
      </c>
      <c r="O864" s="275">
        <f>IF(Salidas!$N864="Particular",VLOOKUP(Salidas!$A864,'PPTO Conservador'!$D$1:$L$26,8,0),IF(Salidas!$N864="Complementario",VLOOKUP(Salidas!$A864,'PPTO Conservador'!$D$1:$L$26,9,FALSE),))</f>
        <v>65000</v>
      </c>
      <c r="P864" s="275">
        <f>Salidas!$M864*Salidas!$I864</f>
        <v>31</v>
      </c>
      <c r="Q864" s="275">
        <f>Salidas!$M864*Salidas!$O864</f>
        <v>65000</v>
      </c>
      <c r="R864" s="276"/>
      <c r="S864" s="64"/>
      <c r="T864" s="64"/>
      <c r="U864" s="64"/>
      <c r="V864" s="64"/>
      <c r="W864" s="64"/>
      <c r="X864" s="64"/>
      <c r="Y864" s="64"/>
      <c r="Z864" s="64"/>
    </row>
    <row r="865" spans="1:26" ht="15.75" customHeight="1">
      <c r="A865" s="57" t="s">
        <v>73</v>
      </c>
      <c r="B865" s="58" t="str">
        <f>IF(ISERROR(VLOOKUP(Salidas!$A865,Inventario!$A$2:$M$21,2,FALSE)),"",VLOOKUP(Salidas!$A865,Inventario!$A$2:$M$21,2,FALSE))</f>
        <v>Pentaxim</v>
      </c>
      <c r="C865" s="58" t="str">
        <f>IF(ISERROR(VLOOKUP(Salidas!$A865,Inventario!$A$2:$M$21,3,FALSE)),"",VLOOKUP(Salidas!$A865,Inventario!$A$2:$M$21,3,FALSE))</f>
        <v>Difteria-Tosferina, tetano, polio, haemophilus</v>
      </c>
      <c r="D865" s="59" t="str">
        <f>IF(ISERROR(VLOOKUP(Salidas!$A865,Inventario!$A$2:$M$21,4,FALSE)),"",VLOOKUP(Salidas!$A865,Inventario!$A$2:$M$21,4,FALSE))</f>
        <v>IPS FARALLONES</v>
      </c>
      <c r="E865" s="59" t="str">
        <f>IF(ISERROR(VLOOKUP(Salidas!$A865,Inventario!$A$2:$M$21,5,FALSE)),"",VLOOKUP(Salidas!$A865,Inventario!$A$2:$M$21,5,FALSE))</f>
        <v>Sanofi</v>
      </c>
      <c r="F865" s="60" t="str">
        <f>IF(ISERROR(VLOOKUP(Salidas!$A865,Inventario!$A$2:$M$21,6,FALSE)),"",VLOOKUP(Salidas!$A865,Inventario!$A$2:$M$21,6,FALSE))</f>
        <v>2800</v>
      </c>
      <c r="G865" s="274">
        <f>IF(ISERROR(VLOOKUP(Salidas!$A865,Inventario!$A$2:$M$21,7,FALSE)),,VLOOKUP(Salidas!$A865,Inventario!$A$2:$M$21,7,FALSE))</f>
        <v>1</v>
      </c>
      <c r="H865" s="275">
        <f>IF(ISERROR(VLOOKUP(Salidas!$A865,Inventario!$A$2:$M$21,8,FALSE)),,VLOOKUP(Salidas!$A865,Inventario!$A$2:$M$21,8,FALSE))</f>
        <v>66</v>
      </c>
      <c r="I865" s="275">
        <f>IF(ISERROR(VLOOKUP(Salidas!$A865,Inventario!$A$2:$M$21,9,FALSE)),,VLOOKUP(Salidas!$A865,Inventario!$A$2:$M$21,9,FALSE))</f>
        <v>66</v>
      </c>
      <c r="J865" s="269">
        <v>44782</v>
      </c>
      <c r="K865" s="62" t="s">
        <v>209</v>
      </c>
      <c r="L865" s="270">
        <f>IF(ISERROR(VLOOKUP(Salidas!$K865,Entradas!$H$1:$I$412,2,FALSE)),"",VLOOKUP(Salidas!$K865,Entradas!$H$1:$I$412,2,FALSE))</f>
        <v>44957</v>
      </c>
      <c r="M865" s="63">
        <v>1</v>
      </c>
      <c r="N865" s="276" t="s">
        <v>375</v>
      </c>
      <c r="O865" s="275">
        <f>IF(Salidas!$N865="Particular",VLOOKUP(Salidas!$A865,'PPTO Conservador'!$D$1:$L$26,8,0),IF(Salidas!$N865="Complementario",VLOOKUP(Salidas!$A865,'PPTO Conservador'!$D$1:$L$26,9,FALSE),))</f>
        <v>170000</v>
      </c>
      <c r="P865" s="275">
        <f>Salidas!$M865*Salidas!$I865</f>
        <v>66</v>
      </c>
      <c r="Q865" s="275">
        <f>Salidas!$M865*Salidas!$O865</f>
        <v>170000</v>
      </c>
      <c r="R865" s="276"/>
      <c r="S865" s="64"/>
      <c r="T865" s="64"/>
      <c r="U865" s="64"/>
      <c r="V865" s="64"/>
      <c r="W865" s="64"/>
      <c r="X865" s="64"/>
      <c r="Y865" s="64"/>
      <c r="Z865" s="64"/>
    </row>
    <row r="866" spans="1:26" ht="15.75" customHeight="1">
      <c r="A866" s="57" t="s">
        <v>85</v>
      </c>
      <c r="B866" s="58" t="str">
        <f>IF(ISERROR(VLOOKUP(Salidas!$A866,Inventario!$A$2:$M$21,2,FALSE)),"",VLOOKUP(Salidas!$A866,Inventario!$A$2:$M$21,2,FALSE))</f>
        <v xml:space="preserve">Avaxim 80 </v>
      </c>
      <c r="C866" s="58" t="str">
        <f>IF(ISERROR(VLOOKUP(Salidas!$A866,Inventario!$A$2:$M$21,3,FALSE)),"",VLOOKUP(Salidas!$A866,Inventario!$A$2:$M$21,3,FALSE))</f>
        <v>Hepatitis A niño</v>
      </c>
      <c r="D866" s="59" t="str">
        <f>IF(ISERROR(VLOOKUP(Salidas!$A866,Inventario!$A$2:$M$21,4,FALSE)),"",VLOOKUP(Salidas!$A866,Inventario!$A$2:$M$21,4,FALSE))</f>
        <v>IPS FARALLONES</v>
      </c>
      <c r="E866" s="59" t="str">
        <f>IF(ISERROR(VLOOKUP(Salidas!$A866,Inventario!$A$2:$M$21,5,FALSE)),"",VLOOKUP(Salidas!$A866,Inventario!$A$2:$M$21,5,FALSE))</f>
        <v>Sanofi</v>
      </c>
      <c r="F866" s="60" t="str">
        <f>IF(ISERROR(VLOOKUP(Salidas!$A866,Inventario!$A$2:$M$21,6,FALSE)),"",VLOOKUP(Salidas!$A866,Inventario!$A$2:$M$21,6,FALSE))</f>
        <v>2500</v>
      </c>
      <c r="G866" s="274">
        <f>IF(ISERROR(VLOOKUP(Salidas!$A866,Inventario!$A$2:$M$21,7,FALSE)),,VLOOKUP(Salidas!$A866,Inventario!$A$2:$M$21,7,FALSE))</f>
        <v>1</v>
      </c>
      <c r="H866" s="275">
        <f>IF(ISERROR(VLOOKUP(Salidas!$A866,Inventario!$A$2:$M$21,8,FALSE)),,VLOOKUP(Salidas!$A866,Inventario!$A$2:$M$21,8,FALSE))</f>
        <v>153</v>
      </c>
      <c r="I866" s="275">
        <f>IF(ISERROR(VLOOKUP(Salidas!$A866,Inventario!$A$2:$M$21,9,FALSE)),,VLOOKUP(Salidas!$A866,Inventario!$A$2:$M$21,9,FALSE))</f>
        <v>153</v>
      </c>
      <c r="J866" s="269">
        <v>44782</v>
      </c>
      <c r="K866" s="62" t="s">
        <v>208</v>
      </c>
      <c r="L866" s="270">
        <f>IF(ISERROR(VLOOKUP(Salidas!$K866,Entradas!$H$1:$I$412,2,FALSE)),"",VLOOKUP(Salidas!$K866,Entradas!$H$1:$I$412,2,FALSE))</f>
        <v>45169</v>
      </c>
      <c r="M866" s="63">
        <v>1</v>
      </c>
      <c r="N866" s="276" t="s">
        <v>375</v>
      </c>
      <c r="O866" s="275">
        <f>IF(Salidas!$N866="Particular",VLOOKUP(Salidas!$A866,'PPTO Conservador'!$D$1:$L$26,8,0),IF(Salidas!$N866="Complementario",VLOOKUP(Salidas!$A866,'PPTO Conservador'!$D$1:$L$26,9,FALSE),))</f>
        <v>150000</v>
      </c>
      <c r="P866" s="275">
        <f>Salidas!$M866*Salidas!$I866</f>
        <v>153</v>
      </c>
      <c r="Q866" s="275">
        <f>Salidas!$M866*Salidas!$O866</f>
        <v>150000</v>
      </c>
      <c r="R866" s="276"/>
      <c r="S866" s="64"/>
      <c r="T866" s="64"/>
      <c r="U866" s="64"/>
      <c r="V866" s="64"/>
      <c r="W866" s="64"/>
      <c r="X866" s="64"/>
      <c r="Y866" s="64"/>
      <c r="Z866" s="64"/>
    </row>
    <row r="867" spans="1:26" ht="15.75" customHeight="1">
      <c r="A867" s="57" t="s">
        <v>81</v>
      </c>
      <c r="B867" s="58" t="str">
        <f>IF(ISERROR(VLOOKUP(Salidas!$A867,Inventario!$A$2:$M$21,2,FALSE)),"",VLOOKUP(Salidas!$A867,Inventario!$A$2:$M$21,2,FALSE))</f>
        <v>Stamaril</v>
      </c>
      <c r="C867" s="58" t="str">
        <f>IF(ISERROR(VLOOKUP(Salidas!$A867,Inventario!$A$2:$M$21,3,FALSE)),"",VLOOKUP(Salidas!$A867,Inventario!$A$2:$M$21,3,FALSE))</f>
        <v>Fiebre amarilla</v>
      </c>
      <c r="D867" s="59" t="str">
        <f>IF(ISERROR(VLOOKUP(Salidas!$A867,Inventario!$A$2:$M$21,4,FALSE)),"",VLOOKUP(Salidas!$A867,Inventario!$A$2:$M$21,4,FALSE))</f>
        <v>IPS FARALLONES</v>
      </c>
      <c r="E867" s="59" t="str">
        <f>IF(ISERROR(VLOOKUP(Salidas!$A867,Inventario!$A$2:$M$21,5,FALSE)),"",VLOOKUP(Salidas!$A867,Inventario!$A$2:$M$21,5,FALSE))</f>
        <v>Sanofi</v>
      </c>
      <c r="F867" s="60" t="str">
        <f>IF(ISERROR(VLOOKUP(Salidas!$A867,Inventario!$A$2:$M$21,6,FALSE)),"",VLOOKUP(Salidas!$A867,Inventario!$A$2:$M$21,6,FALSE))</f>
        <v>3000</v>
      </c>
      <c r="G867" s="274">
        <f>IF(ISERROR(VLOOKUP(Salidas!$A867,Inventario!$A$2:$M$21,7,FALSE)),,VLOOKUP(Salidas!$A867,Inventario!$A$2:$M$21,7,FALSE))</f>
        <v>1</v>
      </c>
      <c r="H867" s="275">
        <f>IF(ISERROR(VLOOKUP(Salidas!$A867,Inventario!$A$2:$M$21,8,FALSE)),,VLOOKUP(Salidas!$A867,Inventario!$A$2:$M$21,8,FALSE))</f>
        <v>59</v>
      </c>
      <c r="I867" s="275">
        <f>IF(ISERROR(VLOOKUP(Salidas!$A867,Inventario!$A$2:$M$21,9,FALSE)),,VLOOKUP(Salidas!$A867,Inventario!$A$2:$M$21,9,FALSE))</f>
        <v>59</v>
      </c>
      <c r="J867" s="269">
        <v>44782</v>
      </c>
      <c r="K867" s="62" t="s">
        <v>213</v>
      </c>
      <c r="L867" s="270">
        <f>IF(ISERROR(VLOOKUP(Salidas!$K867,Entradas!$H$1:$I$412,2,FALSE)),"",VLOOKUP(Salidas!$K867,Entradas!$H$1:$I$412,2,FALSE))</f>
        <v>45565</v>
      </c>
      <c r="M867" s="63">
        <v>1</v>
      </c>
      <c r="N867" s="276" t="s">
        <v>375</v>
      </c>
      <c r="O867" s="275">
        <f>IF(Salidas!$N867="Particular",VLOOKUP(Salidas!$A867,'PPTO Conservador'!$D$1:$L$26,8,0),IF(Salidas!$N867="Complementario",VLOOKUP(Salidas!$A867,'PPTO Conservador'!$D$1:$L$26,9,FALSE),))</f>
        <v>110000</v>
      </c>
      <c r="P867" s="275">
        <f>Salidas!$M867*Salidas!$I867</f>
        <v>59</v>
      </c>
      <c r="Q867" s="275">
        <f>Salidas!$M867*Salidas!$O867</f>
        <v>110000</v>
      </c>
      <c r="R867" s="276"/>
      <c r="S867" s="64"/>
      <c r="T867" s="64"/>
      <c r="U867" s="64"/>
      <c r="V867" s="64"/>
      <c r="W867" s="64"/>
      <c r="X867" s="64"/>
      <c r="Y867" s="64"/>
      <c r="Z867" s="64"/>
    </row>
    <row r="868" spans="1:26" ht="15.75" customHeight="1">
      <c r="A868" s="57" t="s">
        <v>47</v>
      </c>
      <c r="B868" s="58" t="str">
        <f>IF(ISERROR(VLOOKUP(Salidas!$A868,Inventario!$A$2:$M$21,2,FALSE)),"",VLOOKUP(Salidas!$A868,Inventario!$A$2:$M$21,2,FALSE))</f>
        <v>Nimenrix</v>
      </c>
      <c r="C868" s="58" t="str">
        <f>IF(ISERROR(VLOOKUP(Salidas!$A868,Inventario!$A$2:$M$21,3,FALSE)),"",VLOOKUP(Salidas!$A868,Inventario!$A$2:$M$21,3,FALSE))</f>
        <v>Meningococo</v>
      </c>
      <c r="D868" s="59" t="str">
        <f>IF(ISERROR(VLOOKUP(Salidas!$A868,Inventario!$A$2:$M$21,4,FALSE)),"",VLOOKUP(Salidas!$A868,Inventario!$A$2:$M$21,4,FALSE))</f>
        <v>Cobo Medical</v>
      </c>
      <c r="E868" s="59" t="str">
        <f>IF(ISERROR(VLOOKUP(Salidas!$A868,Inventario!$A$2:$M$21,5,FALSE)),"",VLOOKUP(Salidas!$A868,Inventario!$A$2:$M$21,5,FALSE))</f>
        <v>Pfizer</v>
      </c>
      <c r="F868" s="60" t="str">
        <f>IF(ISERROR(VLOOKUP(Salidas!$A868,Inventario!$A$2:$M$21,6,FALSE)),"",VLOOKUP(Salidas!$A868,Inventario!$A$2:$M$21,6,FALSE))</f>
        <v>3904</v>
      </c>
      <c r="G868" s="274">
        <f>IF(ISERROR(VLOOKUP(Salidas!$A868,Inventario!$A$2:$M$21,7,FALSE)),,VLOOKUP(Salidas!$A868,Inventario!$A$2:$M$21,7,FALSE))</f>
        <v>1</v>
      </c>
      <c r="H868" s="275">
        <f>IF(ISERROR(VLOOKUP(Salidas!$A868,Inventario!$A$2:$M$21,8,FALSE)),,VLOOKUP(Salidas!$A868,Inventario!$A$2:$M$21,8,FALSE))</f>
        <v>427</v>
      </c>
      <c r="I868" s="275">
        <f>IF(ISERROR(VLOOKUP(Salidas!$A868,Inventario!$A$2:$M$21,9,FALSE)),,VLOOKUP(Salidas!$A868,Inventario!$A$2:$M$21,9,FALSE))</f>
        <v>427</v>
      </c>
      <c r="J868" s="269">
        <v>44783</v>
      </c>
      <c r="K868" s="62" t="s">
        <v>173</v>
      </c>
      <c r="L868" s="270">
        <f>IF(ISERROR(VLOOKUP(Salidas!$K868,Entradas!$H$1:$I$412,2,FALSE)),"",VLOOKUP(Salidas!$K868,Entradas!$H$1:$I$412,2,FALSE))</f>
        <v>45077</v>
      </c>
      <c r="M868" s="63">
        <v>1</v>
      </c>
      <c r="N868" s="276" t="s">
        <v>1928</v>
      </c>
      <c r="O868" s="275">
        <f>IF(Salidas!$N868="Particular",VLOOKUP(Salidas!$A868,'PPTO Conservador'!$D$1:$L$26,8,0),IF(Salidas!$N868="Complementario",VLOOKUP(Salidas!$A868,'PPTO Conservador'!$D$1:$L$26,9,FALSE),))</f>
        <v>170000</v>
      </c>
      <c r="P868" s="275">
        <f>Salidas!$M868*Salidas!$I868</f>
        <v>427</v>
      </c>
      <c r="Q868" s="275">
        <f>Salidas!$M868*Salidas!$O868</f>
        <v>170000</v>
      </c>
      <c r="R868" s="276"/>
      <c r="S868" s="64"/>
      <c r="T868" s="64"/>
      <c r="U868" s="64"/>
      <c r="V868" s="64"/>
      <c r="W868" s="64"/>
      <c r="X868" s="64"/>
      <c r="Y868" s="64"/>
      <c r="Z868" s="64"/>
    </row>
    <row r="869" spans="1:26" ht="15.75" customHeight="1">
      <c r="A869" s="57" t="s">
        <v>93</v>
      </c>
      <c r="B869" s="58" t="str">
        <f>IF(ISERROR(VLOOKUP(Salidas!$A869,Inventario!$A$2:$M$21,2,FALSE)),"",VLOOKUP(Salidas!$A869,Inventario!$A$2:$M$21,2,FALSE))</f>
        <v>Vaxigrip</v>
      </c>
      <c r="C869" s="58" t="str">
        <f>IF(ISERROR(VLOOKUP(Salidas!$A869,Inventario!$A$2:$M$21,3,FALSE)),"",VLOOKUP(Salidas!$A869,Inventario!$A$2:$M$21,3,FALSE))</f>
        <v>Influenza</v>
      </c>
      <c r="D869" s="59" t="str">
        <f>IF(ISERROR(VLOOKUP(Salidas!$A869,Inventario!$A$2:$M$21,4,FALSE)),"",VLOOKUP(Salidas!$A869,Inventario!$A$2:$M$21,4,FALSE))</f>
        <v>IPS FARALLONES</v>
      </c>
      <c r="E869" s="59" t="str">
        <f>IF(ISERROR(VLOOKUP(Salidas!$A869,Inventario!$A$2:$M$21,5,FALSE)),"",VLOOKUP(Salidas!$A869,Inventario!$A$2:$M$21,5,FALSE))</f>
        <v>Sanofi</v>
      </c>
      <c r="F869" s="60" t="str">
        <f>IF(ISERROR(VLOOKUP(Salidas!$A869,Inventario!$A$2:$M$21,6,FALSE)),"",VLOOKUP(Salidas!$A869,Inventario!$A$2:$M$21,6,FALSE))</f>
        <v>2603</v>
      </c>
      <c r="G869" s="274">
        <f>IF(ISERROR(VLOOKUP(Salidas!$A869,Inventario!$A$2:$M$21,7,FALSE)),,VLOOKUP(Salidas!$A869,Inventario!$A$2:$M$21,7,FALSE))</f>
        <v>1</v>
      </c>
      <c r="H869" s="275">
        <f>IF(ISERROR(VLOOKUP(Salidas!$A869,Inventario!$A$2:$M$21,8,FALSE)),,VLOOKUP(Salidas!$A869,Inventario!$A$2:$M$21,8,FALSE))</f>
        <v>31</v>
      </c>
      <c r="I869" s="275">
        <f>IF(ISERROR(VLOOKUP(Salidas!$A869,Inventario!$A$2:$M$21,9,FALSE)),,VLOOKUP(Salidas!$A869,Inventario!$A$2:$M$21,9,FALSE))</f>
        <v>31</v>
      </c>
      <c r="J869" s="269">
        <v>44783</v>
      </c>
      <c r="K869" s="62" t="s">
        <v>210</v>
      </c>
      <c r="L869" s="270">
        <f>IF(ISERROR(VLOOKUP(Salidas!$K869,Entradas!$H$1:$I$412,2,FALSE)),"",VLOOKUP(Salidas!$K869,Entradas!$H$1:$I$412,2,FALSE))</f>
        <v>44957</v>
      </c>
      <c r="M869" s="63">
        <v>1</v>
      </c>
      <c r="N869" s="276" t="s">
        <v>1928</v>
      </c>
      <c r="O869" s="275">
        <f>IF(Salidas!$N869="Particular",VLOOKUP(Salidas!$A869,'PPTO Conservador'!$D$1:$L$26,8,0),IF(Salidas!$N869="Complementario",VLOOKUP(Salidas!$A869,'PPTO Conservador'!$D$1:$L$26,9,FALSE),))</f>
        <v>60000</v>
      </c>
      <c r="P869" s="275">
        <f>Salidas!$M869*Salidas!$I869</f>
        <v>31</v>
      </c>
      <c r="Q869" s="275">
        <f>Salidas!$M869*Salidas!$O869</f>
        <v>60000</v>
      </c>
      <c r="R869" s="276"/>
      <c r="S869" s="64"/>
      <c r="T869" s="64"/>
      <c r="U869" s="64"/>
      <c r="V869" s="64"/>
      <c r="W869" s="64"/>
      <c r="X869" s="64"/>
      <c r="Y869" s="64"/>
      <c r="Z869" s="64"/>
    </row>
    <row r="870" spans="1:26" ht="15.75" customHeight="1">
      <c r="A870" s="57" t="s">
        <v>118</v>
      </c>
      <c r="B870" s="58" t="str">
        <f>IF(ISERROR(VLOOKUP(Salidas!$A870,Inventario!$A$2:$M$21,2,FALSE)),"",VLOOKUP(Salidas!$A870,Inventario!$A$2:$M$21,2,FALSE))</f>
        <v>Varivax</v>
      </c>
      <c r="C870" s="58" t="str">
        <f>IF(ISERROR(VLOOKUP(Salidas!$A870,Inventario!$A$2:$M$21,3,FALSE)),"",VLOOKUP(Salidas!$A870,Inventario!$A$2:$M$21,3,FALSE))</f>
        <v>Varicela</v>
      </c>
      <c r="D870" s="59" t="str">
        <f>IF(ISERROR(VLOOKUP(Salidas!$A870,Inventario!$A$2:$M$21,4,FALSE)),"",VLOOKUP(Salidas!$A870,Inventario!$A$2:$M$21,4,FALSE))</f>
        <v>IPS FARALLONES</v>
      </c>
      <c r="E870" s="59" t="str">
        <f>IF(ISERROR(VLOOKUP(Salidas!$A870,Inventario!$A$2:$M$21,5,FALSE)),"",VLOOKUP(Salidas!$A870,Inventario!$A$2:$M$21,5,FALSE))</f>
        <v>Merck</v>
      </c>
      <c r="F870" s="60" t="str">
        <f>IF(ISERROR(VLOOKUP(Salidas!$A870,Inventario!$A$2:$M$21,6,FALSE)),"",VLOOKUP(Salidas!$A870,Inventario!$A$2:$M$21,6,FALSE))</f>
        <v>4500</v>
      </c>
      <c r="G870" s="274">
        <f>IF(ISERROR(VLOOKUP(Salidas!$A870,Inventario!$A$2:$M$21,7,FALSE)),,VLOOKUP(Salidas!$A870,Inventario!$A$2:$M$21,7,FALSE))</f>
        <v>1</v>
      </c>
      <c r="H870" s="275">
        <f>IF(ISERROR(VLOOKUP(Salidas!$A870,Inventario!$A$2:$M$21,8,FALSE)),,VLOOKUP(Salidas!$A870,Inventario!$A$2:$M$21,8,FALSE))</f>
        <v>47</v>
      </c>
      <c r="I870" s="275">
        <f>IF(ISERROR(VLOOKUP(Salidas!$A870,Inventario!$A$2:$M$21,9,FALSE)),,VLOOKUP(Salidas!$A870,Inventario!$A$2:$M$21,9,FALSE))</f>
        <v>47</v>
      </c>
      <c r="J870" s="269">
        <v>44783</v>
      </c>
      <c r="K870" s="62" t="s">
        <v>203</v>
      </c>
      <c r="L870" s="270">
        <f>IF(ISERROR(VLOOKUP(Salidas!$K870,Entradas!$H$1:$I$412,2,FALSE)),"",VLOOKUP(Salidas!$K870,Entradas!$H$1:$I$412,2,FALSE))</f>
        <v>45230</v>
      </c>
      <c r="M870" s="63">
        <v>1</v>
      </c>
      <c r="N870" s="276" t="s">
        <v>1928</v>
      </c>
      <c r="O870" s="275">
        <f>IF(Salidas!$N870="Particular",VLOOKUP(Salidas!$A870,'PPTO Conservador'!$D$1:$L$26,8,0),IF(Salidas!$N870="Complementario",VLOOKUP(Salidas!$A870,'PPTO Conservador'!$D$1:$L$26,9,FALSE),))</f>
        <v>150000</v>
      </c>
      <c r="P870" s="275">
        <f>Salidas!$M870*Salidas!$I870</f>
        <v>47</v>
      </c>
      <c r="Q870" s="275">
        <f>Salidas!$M870*Salidas!$O870</f>
        <v>150000</v>
      </c>
      <c r="R870" s="276"/>
      <c r="S870" s="64"/>
      <c r="T870" s="64"/>
      <c r="U870" s="64"/>
      <c r="V870" s="64"/>
      <c r="W870" s="64"/>
      <c r="X870" s="64"/>
      <c r="Y870" s="64"/>
      <c r="Z870" s="64"/>
    </row>
    <row r="871" spans="1:26" ht="15.75" customHeight="1">
      <c r="A871" s="57" t="s">
        <v>93</v>
      </c>
      <c r="B871" s="58" t="str">
        <f>IF(ISERROR(VLOOKUP(Salidas!$A871,Inventario!$A$2:$M$21,2,FALSE)),"",VLOOKUP(Salidas!$A871,Inventario!$A$2:$M$21,2,FALSE))</f>
        <v>Vaxigrip</v>
      </c>
      <c r="C871" s="58" t="str">
        <f>IF(ISERROR(VLOOKUP(Salidas!$A871,Inventario!$A$2:$M$21,3,FALSE)),"",VLOOKUP(Salidas!$A871,Inventario!$A$2:$M$21,3,FALSE))</f>
        <v>Influenza</v>
      </c>
      <c r="D871" s="59" t="str">
        <f>IF(ISERROR(VLOOKUP(Salidas!$A871,Inventario!$A$2:$M$21,4,FALSE)),"",VLOOKUP(Salidas!$A871,Inventario!$A$2:$M$21,4,FALSE))</f>
        <v>IPS FARALLONES</v>
      </c>
      <c r="E871" s="59" t="str">
        <f>IF(ISERROR(VLOOKUP(Salidas!$A871,Inventario!$A$2:$M$21,5,FALSE)),"",VLOOKUP(Salidas!$A871,Inventario!$A$2:$M$21,5,FALSE))</f>
        <v>Sanofi</v>
      </c>
      <c r="F871" s="60" t="str">
        <f>IF(ISERROR(VLOOKUP(Salidas!$A871,Inventario!$A$2:$M$21,6,FALSE)),"",VLOOKUP(Salidas!$A871,Inventario!$A$2:$M$21,6,FALSE))</f>
        <v>2603</v>
      </c>
      <c r="G871" s="274">
        <f>IF(ISERROR(VLOOKUP(Salidas!$A871,Inventario!$A$2:$M$21,7,FALSE)),,VLOOKUP(Salidas!$A871,Inventario!$A$2:$M$21,7,FALSE))</f>
        <v>1</v>
      </c>
      <c r="H871" s="275">
        <f>IF(ISERROR(VLOOKUP(Salidas!$A871,Inventario!$A$2:$M$21,8,FALSE)),,VLOOKUP(Salidas!$A871,Inventario!$A$2:$M$21,8,FALSE))</f>
        <v>31</v>
      </c>
      <c r="I871" s="275">
        <f>IF(ISERROR(VLOOKUP(Salidas!$A871,Inventario!$A$2:$M$21,9,FALSE)),,VLOOKUP(Salidas!$A871,Inventario!$A$2:$M$21,9,FALSE))</f>
        <v>31</v>
      </c>
      <c r="J871" s="269">
        <v>44784</v>
      </c>
      <c r="K871" s="62" t="s">
        <v>210</v>
      </c>
      <c r="L871" s="270">
        <f>IF(ISERROR(VLOOKUP(Salidas!$K871,Entradas!$H$1:$I$412,2,FALSE)),"",VLOOKUP(Salidas!$K871,Entradas!$H$1:$I$412,2,FALSE))</f>
        <v>44957</v>
      </c>
      <c r="M871" s="63">
        <v>1</v>
      </c>
      <c r="N871" s="276" t="s">
        <v>1928</v>
      </c>
      <c r="O871" s="275">
        <f>IF(Salidas!$N871="Particular",VLOOKUP(Salidas!$A871,'PPTO Conservador'!$D$1:$L$26,8,0),IF(Salidas!$N871="Complementario",VLOOKUP(Salidas!$A871,'PPTO Conservador'!$D$1:$L$26,9,FALSE),))</f>
        <v>60000</v>
      </c>
      <c r="P871" s="275">
        <f>Salidas!$M871*Salidas!$I871</f>
        <v>31</v>
      </c>
      <c r="Q871" s="275">
        <f>Salidas!$M871*Salidas!$O871</f>
        <v>60000</v>
      </c>
      <c r="R871" s="276"/>
      <c r="S871" s="64"/>
      <c r="T871" s="64"/>
      <c r="U871" s="64"/>
      <c r="V871" s="64"/>
      <c r="W871" s="64"/>
      <c r="X871" s="64"/>
      <c r="Y871" s="64"/>
      <c r="Z871" s="64"/>
    </row>
    <row r="872" spans="1:26" ht="15.75" customHeight="1">
      <c r="A872" s="57" t="s">
        <v>51</v>
      </c>
      <c r="B872" s="58" t="str">
        <f>IF(ISERROR(VLOOKUP(Salidas!$A872,Inventario!$A$2:$M$21,2,FALSE)),"",VLOOKUP(Salidas!$A872,Inventario!$A$2:$M$21,2,FALSE))</f>
        <v/>
      </c>
      <c r="C872" s="58" t="str">
        <f>IF(ISERROR(VLOOKUP(Salidas!$A872,Inventario!$A$2:$M$21,3,FALSE)),"",VLOOKUP(Salidas!$A872,Inventario!$A$2:$M$21,3,FALSE))</f>
        <v/>
      </c>
      <c r="D872" s="59" t="str">
        <f>IF(ISERROR(VLOOKUP(Salidas!$A872,Inventario!$A$2:$M$21,4,FALSE)),"",VLOOKUP(Salidas!$A872,Inventario!$A$2:$M$21,4,FALSE))</f>
        <v/>
      </c>
      <c r="E872" s="59" t="str">
        <f>IF(ISERROR(VLOOKUP(Salidas!$A872,Inventario!$A$2:$M$21,5,FALSE)),"",VLOOKUP(Salidas!$A872,Inventario!$A$2:$M$21,5,FALSE))</f>
        <v/>
      </c>
      <c r="F872" s="60" t="str">
        <f>IF(ISERROR(VLOOKUP(Salidas!$A872,Inventario!$A$2:$M$21,6,FALSE)),"",VLOOKUP(Salidas!$A872,Inventario!$A$2:$M$21,6,FALSE))</f>
        <v/>
      </c>
      <c r="G872" s="274">
        <f>IF(ISERROR(VLOOKUP(Salidas!$A872,Inventario!$A$2:$M$21,7,FALSE)),,VLOOKUP(Salidas!$A872,Inventario!$A$2:$M$21,7,FALSE))</f>
        <v>0</v>
      </c>
      <c r="H872" s="275">
        <f>IF(ISERROR(VLOOKUP(Salidas!$A872,Inventario!$A$2:$M$21,8,FALSE)),,VLOOKUP(Salidas!$A872,Inventario!$A$2:$M$21,8,FALSE))</f>
        <v>0</v>
      </c>
      <c r="I872" s="275">
        <f>IF(ISERROR(VLOOKUP(Salidas!$A872,Inventario!$A$2:$M$21,9,FALSE)),,VLOOKUP(Salidas!$A872,Inventario!$A$2:$M$21,9,FALSE))</f>
        <v>0</v>
      </c>
      <c r="J872" s="269">
        <v>44784</v>
      </c>
      <c r="K872" s="62" t="s">
        <v>216</v>
      </c>
      <c r="L872" s="270">
        <f>IF(ISERROR(VLOOKUP(Salidas!$K872,Entradas!$H$1:$I$412,2,FALSE)),"",VLOOKUP(Salidas!$K872,Entradas!$H$1:$I$412,2,FALSE))</f>
        <v>45382</v>
      </c>
      <c r="M872" s="63">
        <v>1</v>
      </c>
      <c r="N872" s="276" t="s">
        <v>375</v>
      </c>
      <c r="O872" s="275">
        <f>IF(Salidas!$N872="Particular",VLOOKUP(Salidas!$A872,'PPTO Conservador'!$D$1:$L$26,8,0),IF(Salidas!$N872="Complementario",VLOOKUP(Salidas!$A872,'PPTO Conservador'!$D$1:$L$26,9,FALSE),))</f>
        <v>235000</v>
      </c>
      <c r="P872" s="275">
        <f>Salidas!$M872*Salidas!$I872</f>
        <v>0</v>
      </c>
      <c r="Q872" s="275">
        <f>Salidas!$M872*Salidas!$O872</f>
        <v>235000</v>
      </c>
      <c r="R872" s="276"/>
      <c r="S872" s="64"/>
      <c r="T872" s="64"/>
      <c r="U872" s="64"/>
      <c r="V872" s="64"/>
      <c r="W872" s="64"/>
      <c r="X872" s="64"/>
      <c r="Y872" s="64"/>
      <c r="Z872" s="64"/>
    </row>
    <row r="873" spans="1:26" ht="15.75" customHeight="1">
      <c r="A873" s="57" t="s">
        <v>93</v>
      </c>
      <c r="B873" s="58" t="str">
        <f>IF(ISERROR(VLOOKUP(Salidas!$A873,Inventario!$A$2:$M$21,2,FALSE)),"",VLOOKUP(Salidas!$A873,Inventario!$A$2:$M$21,2,FALSE))</f>
        <v>Vaxigrip</v>
      </c>
      <c r="C873" s="58" t="str">
        <f>IF(ISERROR(VLOOKUP(Salidas!$A873,Inventario!$A$2:$M$21,3,FALSE)),"",VLOOKUP(Salidas!$A873,Inventario!$A$2:$M$21,3,FALSE))</f>
        <v>Influenza</v>
      </c>
      <c r="D873" s="59" t="str">
        <f>IF(ISERROR(VLOOKUP(Salidas!$A873,Inventario!$A$2:$M$21,4,FALSE)),"",VLOOKUP(Salidas!$A873,Inventario!$A$2:$M$21,4,FALSE))</f>
        <v>IPS FARALLONES</v>
      </c>
      <c r="E873" s="59" t="str">
        <f>IF(ISERROR(VLOOKUP(Salidas!$A873,Inventario!$A$2:$M$21,5,FALSE)),"",VLOOKUP(Salidas!$A873,Inventario!$A$2:$M$21,5,FALSE))</f>
        <v>Sanofi</v>
      </c>
      <c r="F873" s="60" t="str">
        <f>IF(ISERROR(VLOOKUP(Salidas!$A873,Inventario!$A$2:$M$21,6,FALSE)),"",VLOOKUP(Salidas!$A873,Inventario!$A$2:$M$21,6,FALSE))</f>
        <v>2603</v>
      </c>
      <c r="G873" s="274">
        <f>IF(ISERROR(VLOOKUP(Salidas!$A873,Inventario!$A$2:$M$21,7,FALSE)),,VLOOKUP(Salidas!$A873,Inventario!$A$2:$M$21,7,FALSE))</f>
        <v>1</v>
      </c>
      <c r="H873" s="275">
        <f>IF(ISERROR(VLOOKUP(Salidas!$A873,Inventario!$A$2:$M$21,8,FALSE)),,VLOOKUP(Salidas!$A873,Inventario!$A$2:$M$21,8,FALSE))</f>
        <v>31</v>
      </c>
      <c r="I873" s="275">
        <f>IF(ISERROR(VLOOKUP(Salidas!$A873,Inventario!$A$2:$M$21,9,FALSE)),,VLOOKUP(Salidas!$A873,Inventario!$A$2:$M$21,9,FALSE))</f>
        <v>31</v>
      </c>
      <c r="J873" s="269">
        <v>44784</v>
      </c>
      <c r="K873" s="62" t="s">
        <v>210</v>
      </c>
      <c r="L873" s="270">
        <f>IF(ISERROR(VLOOKUP(Salidas!$K873,Entradas!$H$1:$I$412,2,FALSE)),"",VLOOKUP(Salidas!$K873,Entradas!$H$1:$I$412,2,FALSE))</f>
        <v>44957</v>
      </c>
      <c r="M873" s="63">
        <v>1</v>
      </c>
      <c r="N873" s="276" t="s">
        <v>1928</v>
      </c>
      <c r="O873" s="275">
        <f>IF(Salidas!$N873="Particular",VLOOKUP(Salidas!$A873,'PPTO Conservador'!$D$1:$L$26,8,0),IF(Salidas!$N873="Complementario",VLOOKUP(Salidas!$A873,'PPTO Conservador'!$D$1:$L$26,9,FALSE),))</f>
        <v>60000</v>
      </c>
      <c r="P873" s="275">
        <f>Salidas!$M873*Salidas!$I873</f>
        <v>31</v>
      </c>
      <c r="Q873" s="275">
        <f>Salidas!$M873*Salidas!$O873</f>
        <v>60000</v>
      </c>
      <c r="R873" s="276"/>
      <c r="S873" s="64"/>
      <c r="T873" s="64"/>
      <c r="U873" s="64"/>
      <c r="V873" s="64"/>
      <c r="W873" s="64"/>
      <c r="X873" s="64"/>
      <c r="Y873" s="64"/>
      <c r="Z873" s="64"/>
    </row>
    <row r="874" spans="1:26" ht="15.75" customHeight="1">
      <c r="A874" s="57" t="s">
        <v>93</v>
      </c>
      <c r="B874" s="58" t="str">
        <f>IF(ISERROR(VLOOKUP(Salidas!$A874,Inventario!$A$2:$M$21,2,FALSE)),"",VLOOKUP(Salidas!$A874,Inventario!$A$2:$M$21,2,FALSE))</f>
        <v>Vaxigrip</v>
      </c>
      <c r="C874" s="58" t="str">
        <f>IF(ISERROR(VLOOKUP(Salidas!$A874,Inventario!$A$2:$M$21,3,FALSE)),"",VLOOKUP(Salidas!$A874,Inventario!$A$2:$M$21,3,FALSE))</f>
        <v>Influenza</v>
      </c>
      <c r="D874" s="59" t="str">
        <f>IF(ISERROR(VLOOKUP(Salidas!$A874,Inventario!$A$2:$M$21,4,FALSE)),"",VLOOKUP(Salidas!$A874,Inventario!$A$2:$M$21,4,FALSE))</f>
        <v>IPS FARALLONES</v>
      </c>
      <c r="E874" s="59" t="str">
        <f>IF(ISERROR(VLOOKUP(Salidas!$A874,Inventario!$A$2:$M$21,5,FALSE)),"",VLOOKUP(Salidas!$A874,Inventario!$A$2:$M$21,5,FALSE))</f>
        <v>Sanofi</v>
      </c>
      <c r="F874" s="60" t="str">
        <f>IF(ISERROR(VLOOKUP(Salidas!$A874,Inventario!$A$2:$M$21,6,FALSE)),"",VLOOKUP(Salidas!$A874,Inventario!$A$2:$M$21,6,FALSE))</f>
        <v>2603</v>
      </c>
      <c r="G874" s="274">
        <f>IF(ISERROR(VLOOKUP(Salidas!$A874,Inventario!$A$2:$M$21,7,FALSE)),,VLOOKUP(Salidas!$A874,Inventario!$A$2:$M$21,7,FALSE))</f>
        <v>1</v>
      </c>
      <c r="H874" s="275">
        <f>IF(ISERROR(VLOOKUP(Salidas!$A874,Inventario!$A$2:$M$21,8,FALSE)),,VLOOKUP(Salidas!$A874,Inventario!$A$2:$M$21,8,FALSE))</f>
        <v>31</v>
      </c>
      <c r="I874" s="275">
        <f>IF(ISERROR(VLOOKUP(Salidas!$A874,Inventario!$A$2:$M$21,9,FALSE)),,VLOOKUP(Salidas!$A874,Inventario!$A$2:$M$21,9,FALSE))</f>
        <v>31</v>
      </c>
      <c r="J874" s="269">
        <v>44784</v>
      </c>
      <c r="K874" s="62" t="s">
        <v>210</v>
      </c>
      <c r="L874" s="270">
        <f>IF(ISERROR(VLOOKUP(Salidas!$K874,Entradas!$H$1:$I$412,2,FALSE)),"",VLOOKUP(Salidas!$K874,Entradas!$H$1:$I$412,2,FALSE))</f>
        <v>44957</v>
      </c>
      <c r="M874" s="63">
        <v>1</v>
      </c>
      <c r="N874" s="276" t="s">
        <v>1928</v>
      </c>
      <c r="O874" s="275">
        <f>IF(Salidas!$N874="Particular",VLOOKUP(Salidas!$A874,'PPTO Conservador'!$D$1:$L$26,8,0),IF(Salidas!$N874="Complementario",VLOOKUP(Salidas!$A874,'PPTO Conservador'!$D$1:$L$26,9,FALSE),))</f>
        <v>60000</v>
      </c>
      <c r="P874" s="275">
        <f>Salidas!$M874*Salidas!$I874</f>
        <v>31</v>
      </c>
      <c r="Q874" s="275">
        <f>Salidas!$M874*Salidas!$O874</f>
        <v>60000</v>
      </c>
      <c r="R874" s="276"/>
      <c r="S874" s="64"/>
      <c r="T874" s="64"/>
      <c r="U874" s="64"/>
      <c r="V874" s="64"/>
      <c r="W874" s="64"/>
      <c r="X874" s="64"/>
      <c r="Y874" s="64"/>
      <c r="Z874" s="64"/>
    </row>
    <row r="875" spans="1:26" ht="15.75" customHeight="1">
      <c r="A875" s="57" t="s">
        <v>47</v>
      </c>
      <c r="B875" s="58" t="str">
        <f>IF(ISERROR(VLOOKUP(Salidas!$A875,Inventario!$A$2:$M$21,2,FALSE)),"",VLOOKUP(Salidas!$A875,Inventario!$A$2:$M$21,2,FALSE))</f>
        <v>Nimenrix</v>
      </c>
      <c r="C875" s="58" t="str">
        <f>IF(ISERROR(VLOOKUP(Salidas!$A875,Inventario!$A$2:$M$21,3,FALSE)),"",VLOOKUP(Salidas!$A875,Inventario!$A$2:$M$21,3,FALSE))</f>
        <v>Meningococo</v>
      </c>
      <c r="D875" s="59" t="str">
        <f>IF(ISERROR(VLOOKUP(Salidas!$A875,Inventario!$A$2:$M$21,4,FALSE)),"",VLOOKUP(Salidas!$A875,Inventario!$A$2:$M$21,4,FALSE))</f>
        <v>Cobo Medical</v>
      </c>
      <c r="E875" s="59" t="str">
        <f>IF(ISERROR(VLOOKUP(Salidas!$A875,Inventario!$A$2:$M$21,5,FALSE)),"",VLOOKUP(Salidas!$A875,Inventario!$A$2:$M$21,5,FALSE))</f>
        <v>Pfizer</v>
      </c>
      <c r="F875" s="60" t="str">
        <f>IF(ISERROR(VLOOKUP(Salidas!$A875,Inventario!$A$2:$M$21,6,FALSE)),"",VLOOKUP(Salidas!$A875,Inventario!$A$2:$M$21,6,FALSE))</f>
        <v>3904</v>
      </c>
      <c r="G875" s="274">
        <f>IF(ISERROR(VLOOKUP(Salidas!$A875,Inventario!$A$2:$M$21,7,FALSE)),,VLOOKUP(Salidas!$A875,Inventario!$A$2:$M$21,7,FALSE))</f>
        <v>1</v>
      </c>
      <c r="H875" s="275">
        <f>IF(ISERROR(VLOOKUP(Salidas!$A875,Inventario!$A$2:$M$21,8,FALSE)),,VLOOKUP(Salidas!$A875,Inventario!$A$2:$M$21,8,FALSE))</f>
        <v>427</v>
      </c>
      <c r="I875" s="275">
        <f>IF(ISERROR(VLOOKUP(Salidas!$A875,Inventario!$A$2:$M$21,9,FALSE)),,VLOOKUP(Salidas!$A875,Inventario!$A$2:$M$21,9,FALSE))</f>
        <v>427</v>
      </c>
      <c r="J875" s="269">
        <v>44784</v>
      </c>
      <c r="K875" s="62" t="s">
        <v>173</v>
      </c>
      <c r="L875" s="270">
        <f>IF(ISERROR(VLOOKUP(Salidas!$K875,Entradas!$H$1:$I$412,2,FALSE)),"",VLOOKUP(Salidas!$K875,Entradas!$H$1:$I$412,2,FALSE))</f>
        <v>45077</v>
      </c>
      <c r="M875" s="63">
        <v>1</v>
      </c>
      <c r="N875" s="276" t="s">
        <v>1928</v>
      </c>
      <c r="O875" s="275">
        <f>IF(Salidas!$N875="Particular",VLOOKUP(Salidas!$A875,'PPTO Conservador'!$D$1:$L$26,8,0),IF(Salidas!$N875="Complementario",VLOOKUP(Salidas!$A875,'PPTO Conservador'!$D$1:$L$26,9,FALSE),))</f>
        <v>170000</v>
      </c>
      <c r="P875" s="275">
        <f>Salidas!$M875*Salidas!$I875</f>
        <v>427</v>
      </c>
      <c r="Q875" s="275">
        <f>Salidas!$M875*Salidas!$O875</f>
        <v>170000</v>
      </c>
      <c r="R875" s="276"/>
      <c r="S875" s="64"/>
      <c r="T875" s="64"/>
      <c r="U875" s="64"/>
      <c r="V875" s="64"/>
      <c r="W875" s="64"/>
      <c r="X875" s="64"/>
      <c r="Y875" s="64"/>
      <c r="Z875" s="64"/>
    </row>
    <row r="876" spans="1:26" ht="15.75" customHeight="1">
      <c r="A876" s="57" t="s">
        <v>47</v>
      </c>
      <c r="B876" s="58" t="str">
        <f>IF(ISERROR(VLOOKUP(Salidas!$A876,Inventario!$A$2:$M$21,2,FALSE)),"",VLOOKUP(Salidas!$A876,Inventario!$A$2:$M$21,2,FALSE))</f>
        <v>Nimenrix</v>
      </c>
      <c r="C876" s="58" t="str">
        <f>IF(ISERROR(VLOOKUP(Salidas!$A876,Inventario!$A$2:$M$21,3,FALSE)),"",VLOOKUP(Salidas!$A876,Inventario!$A$2:$M$21,3,FALSE))</f>
        <v>Meningococo</v>
      </c>
      <c r="D876" s="59" t="str">
        <f>IF(ISERROR(VLOOKUP(Salidas!$A876,Inventario!$A$2:$M$21,4,FALSE)),"",VLOOKUP(Salidas!$A876,Inventario!$A$2:$M$21,4,FALSE))</f>
        <v>Cobo Medical</v>
      </c>
      <c r="E876" s="59" t="str">
        <f>IF(ISERROR(VLOOKUP(Salidas!$A876,Inventario!$A$2:$M$21,5,FALSE)),"",VLOOKUP(Salidas!$A876,Inventario!$A$2:$M$21,5,FALSE))</f>
        <v>Pfizer</v>
      </c>
      <c r="F876" s="60" t="str">
        <f>IF(ISERROR(VLOOKUP(Salidas!$A876,Inventario!$A$2:$M$21,6,FALSE)),"",VLOOKUP(Salidas!$A876,Inventario!$A$2:$M$21,6,FALSE))</f>
        <v>3904</v>
      </c>
      <c r="G876" s="274">
        <f>IF(ISERROR(VLOOKUP(Salidas!$A876,Inventario!$A$2:$M$21,7,FALSE)),,VLOOKUP(Salidas!$A876,Inventario!$A$2:$M$21,7,FALSE))</f>
        <v>1</v>
      </c>
      <c r="H876" s="275">
        <f>IF(ISERROR(VLOOKUP(Salidas!$A876,Inventario!$A$2:$M$21,8,FALSE)),,VLOOKUP(Salidas!$A876,Inventario!$A$2:$M$21,8,FALSE))</f>
        <v>427</v>
      </c>
      <c r="I876" s="275">
        <f>IF(ISERROR(VLOOKUP(Salidas!$A876,Inventario!$A$2:$M$21,9,FALSE)),,VLOOKUP(Salidas!$A876,Inventario!$A$2:$M$21,9,FALSE))</f>
        <v>427</v>
      </c>
      <c r="J876" s="269">
        <v>44784</v>
      </c>
      <c r="K876" s="62" t="s">
        <v>173</v>
      </c>
      <c r="L876" s="270">
        <f>IF(ISERROR(VLOOKUP(Salidas!$K876,Entradas!$H$1:$I$412,2,FALSE)),"",VLOOKUP(Salidas!$K876,Entradas!$H$1:$I$412,2,FALSE))</f>
        <v>45077</v>
      </c>
      <c r="M876" s="63">
        <v>1</v>
      </c>
      <c r="N876" s="276" t="s">
        <v>1928</v>
      </c>
      <c r="O876" s="275">
        <f>IF(Salidas!$N876="Particular",VLOOKUP(Salidas!$A876,'PPTO Conservador'!$D$1:$L$26,8,0),IF(Salidas!$N876="Complementario",VLOOKUP(Salidas!$A876,'PPTO Conservador'!$D$1:$L$26,9,FALSE),))</f>
        <v>170000</v>
      </c>
      <c r="P876" s="275">
        <f>Salidas!$M876*Salidas!$I876</f>
        <v>427</v>
      </c>
      <c r="Q876" s="275">
        <f>Salidas!$M876*Salidas!$O876</f>
        <v>170000</v>
      </c>
      <c r="R876" s="276"/>
      <c r="S876" s="64"/>
      <c r="T876" s="64"/>
      <c r="U876" s="64"/>
      <c r="V876" s="64"/>
      <c r="W876" s="64"/>
      <c r="X876" s="64"/>
      <c r="Y876" s="64"/>
      <c r="Z876" s="64"/>
    </row>
    <row r="877" spans="1:26" ht="15.75" customHeight="1">
      <c r="A877" s="57" t="s">
        <v>51</v>
      </c>
      <c r="B877" s="58" t="str">
        <f>IF(ISERROR(VLOOKUP(Salidas!$A877,Inventario!$A$2:$M$21,2,FALSE)),"",VLOOKUP(Salidas!$A877,Inventario!$A$2:$M$21,2,FALSE))</f>
        <v/>
      </c>
      <c r="C877" s="58" t="str">
        <f>IF(ISERROR(VLOOKUP(Salidas!$A877,Inventario!$A$2:$M$21,3,FALSE)),"",VLOOKUP(Salidas!$A877,Inventario!$A$2:$M$21,3,FALSE))</f>
        <v/>
      </c>
      <c r="D877" s="59" t="str">
        <f>IF(ISERROR(VLOOKUP(Salidas!$A877,Inventario!$A$2:$M$21,4,FALSE)),"",VLOOKUP(Salidas!$A877,Inventario!$A$2:$M$21,4,FALSE))</f>
        <v/>
      </c>
      <c r="E877" s="59" t="str">
        <f>IF(ISERROR(VLOOKUP(Salidas!$A877,Inventario!$A$2:$M$21,5,FALSE)),"",VLOOKUP(Salidas!$A877,Inventario!$A$2:$M$21,5,FALSE))</f>
        <v/>
      </c>
      <c r="F877" s="60" t="str">
        <f>IF(ISERROR(VLOOKUP(Salidas!$A877,Inventario!$A$2:$M$21,6,FALSE)),"",VLOOKUP(Salidas!$A877,Inventario!$A$2:$M$21,6,FALSE))</f>
        <v/>
      </c>
      <c r="G877" s="274">
        <f>IF(ISERROR(VLOOKUP(Salidas!$A877,Inventario!$A$2:$M$21,7,FALSE)),,VLOOKUP(Salidas!$A877,Inventario!$A$2:$M$21,7,FALSE))</f>
        <v>0</v>
      </c>
      <c r="H877" s="275">
        <f>IF(ISERROR(VLOOKUP(Salidas!$A877,Inventario!$A$2:$M$21,8,FALSE)),,VLOOKUP(Salidas!$A877,Inventario!$A$2:$M$21,8,FALSE))</f>
        <v>0</v>
      </c>
      <c r="I877" s="275">
        <f>IF(ISERROR(VLOOKUP(Salidas!$A877,Inventario!$A$2:$M$21,9,FALSE)),,VLOOKUP(Salidas!$A877,Inventario!$A$2:$M$21,9,FALSE))</f>
        <v>0</v>
      </c>
      <c r="J877" s="269">
        <v>44784</v>
      </c>
      <c r="K877" s="62" t="s">
        <v>216</v>
      </c>
      <c r="L877" s="270">
        <f>IF(ISERROR(VLOOKUP(Salidas!$K877,Entradas!$H$1:$I$412,2,FALSE)),"",VLOOKUP(Salidas!$K877,Entradas!$H$1:$I$412,2,FALSE))</f>
        <v>45382</v>
      </c>
      <c r="M877" s="63">
        <v>1</v>
      </c>
      <c r="N877" s="276" t="s">
        <v>1928</v>
      </c>
      <c r="O877" s="275">
        <f>IF(Salidas!$N877="Particular",VLOOKUP(Salidas!$A877,'PPTO Conservador'!$D$1:$L$26,8,0),IF(Salidas!$N877="Complementario",VLOOKUP(Salidas!$A877,'PPTO Conservador'!$D$1:$L$26,9,FALSE),))</f>
        <v>225000</v>
      </c>
      <c r="P877" s="275">
        <f>Salidas!$M877*Salidas!$I877</f>
        <v>0</v>
      </c>
      <c r="Q877" s="275">
        <f>Salidas!$M877*Salidas!$O877</f>
        <v>225000</v>
      </c>
      <c r="R877" s="276"/>
      <c r="S877" s="64"/>
      <c r="T877" s="64"/>
      <c r="U877" s="64"/>
      <c r="V877" s="64"/>
      <c r="W877" s="64"/>
      <c r="X877" s="64"/>
      <c r="Y877" s="64"/>
      <c r="Z877" s="64"/>
    </row>
    <row r="878" spans="1:26" ht="15.75" customHeight="1">
      <c r="A878" s="57" t="s">
        <v>93</v>
      </c>
      <c r="B878" s="58" t="str">
        <f>IF(ISERROR(VLOOKUP(Salidas!$A878,Inventario!$A$2:$M$21,2,FALSE)),"",VLOOKUP(Salidas!$A878,Inventario!$A$2:$M$21,2,FALSE))</f>
        <v>Vaxigrip</v>
      </c>
      <c r="C878" s="58" t="str">
        <f>IF(ISERROR(VLOOKUP(Salidas!$A878,Inventario!$A$2:$M$21,3,FALSE)),"",VLOOKUP(Salidas!$A878,Inventario!$A$2:$M$21,3,FALSE))</f>
        <v>Influenza</v>
      </c>
      <c r="D878" s="59" t="str">
        <f>IF(ISERROR(VLOOKUP(Salidas!$A878,Inventario!$A$2:$M$21,4,FALSE)),"",VLOOKUP(Salidas!$A878,Inventario!$A$2:$M$21,4,FALSE))</f>
        <v>IPS FARALLONES</v>
      </c>
      <c r="E878" s="59" t="str">
        <f>IF(ISERROR(VLOOKUP(Salidas!$A878,Inventario!$A$2:$M$21,5,FALSE)),"",VLOOKUP(Salidas!$A878,Inventario!$A$2:$M$21,5,FALSE))</f>
        <v>Sanofi</v>
      </c>
      <c r="F878" s="60" t="str">
        <f>IF(ISERROR(VLOOKUP(Salidas!$A878,Inventario!$A$2:$M$21,6,FALSE)),"",VLOOKUP(Salidas!$A878,Inventario!$A$2:$M$21,6,FALSE))</f>
        <v>2603</v>
      </c>
      <c r="G878" s="274">
        <f>IF(ISERROR(VLOOKUP(Salidas!$A878,Inventario!$A$2:$M$21,7,FALSE)),,VLOOKUP(Salidas!$A878,Inventario!$A$2:$M$21,7,FALSE))</f>
        <v>1</v>
      </c>
      <c r="H878" s="275">
        <f>IF(ISERROR(VLOOKUP(Salidas!$A878,Inventario!$A$2:$M$21,8,FALSE)),,VLOOKUP(Salidas!$A878,Inventario!$A$2:$M$21,8,FALSE))</f>
        <v>31</v>
      </c>
      <c r="I878" s="275">
        <f>IF(ISERROR(VLOOKUP(Salidas!$A878,Inventario!$A$2:$M$21,9,FALSE)),,VLOOKUP(Salidas!$A878,Inventario!$A$2:$M$21,9,FALSE))</f>
        <v>31</v>
      </c>
      <c r="J878" s="269">
        <v>44785</v>
      </c>
      <c r="K878" s="62" t="s">
        <v>210</v>
      </c>
      <c r="L878" s="270">
        <f>IF(ISERROR(VLOOKUP(Salidas!$K878,Entradas!$H$1:$I$412,2,FALSE)),"",VLOOKUP(Salidas!$K878,Entradas!$H$1:$I$412,2,FALSE))</f>
        <v>44957</v>
      </c>
      <c r="M878" s="63">
        <v>1</v>
      </c>
      <c r="N878" s="276" t="s">
        <v>375</v>
      </c>
      <c r="O878" s="275">
        <f>IF(Salidas!$N878="Particular",VLOOKUP(Salidas!$A878,'PPTO Conservador'!$D$1:$L$26,8,0),IF(Salidas!$N878="Complementario",VLOOKUP(Salidas!$A878,'PPTO Conservador'!$D$1:$L$26,9,FALSE),))</f>
        <v>65000</v>
      </c>
      <c r="P878" s="275">
        <f>Salidas!$M878*Salidas!$I878</f>
        <v>31</v>
      </c>
      <c r="Q878" s="275">
        <f>Salidas!$M878*Salidas!$O878</f>
        <v>65000</v>
      </c>
      <c r="R878" s="276"/>
      <c r="S878" s="64"/>
      <c r="T878" s="64"/>
      <c r="U878" s="64"/>
      <c r="V878" s="64"/>
      <c r="W878" s="64"/>
      <c r="X878" s="64"/>
      <c r="Y878" s="64"/>
      <c r="Z878" s="64"/>
    </row>
    <row r="879" spans="1:26" ht="15.75" customHeight="1">
      <c r="A879" s="57" t="s">
        <v>77</v>
      </c>
      <c r="B879" s="58" t="str">
        <f>IF(ISERROR(VLOOKUP(Salidas!$A879,Inventario!$A$2:$M$21,2,FALSE)),"",VLOOKUP(Salidas!$A879,Inventario!$A$2:$M$21,2,FALSE))</f>
        <v>Hexaxim</v>
      </c>
      <c r="C879" s="58" t="str">
        <f>IF(ISERROR(VLOOKUP(Salidas!$A879,Inventario!$A$2:$M$21,3,FALSE)),"",VLOOKUP(Salidas!$A879,Inventario!$A$2:$M$21,3,FALSE))</f>
        <v>DPAT + VPI + HIB + HB</v>
      </c>
      <c r="D879" s="59" t="str">
        <f>IF(ISERROR(VLOOKUP(Salidas!$A879,Inventario!$A$2:$M$21,4,FALSE)),"",VLOOKUP(Salidas!$A879,Inventario!$A$2:$M$21,4,FALSE))</f>
        <v>IPS FARALLONES</v>
      </c>
      <c r="E879" s="59" t="str">
        <f>IF(ISERROR(VLOOKUP(Salidas!$A879,Inventario!$A$2:$M$21,5,FALSE)),"",VLOOKUP(Salidas!$A879,Inventario!$A$2:$M$21,5,FALSE))</f>
        <v>Sanofi</v>
      </c>
      <c r="F879" s="60" t="str">
        <f>IF(ISERROR(VLOOKUP(Salidas!$A879,Inventario!$A$2:$M$21,6,FALSE)),"",VLOOKUP(Salidas!$A879,Inventario!$A$2:$M$21,6,FALSE))</f>
        <v>3800</v>
      </c>
      <c r="G879" s="274">
        <f>IF(ISERROR(VLOOKUP(Salidas!$A879,Inventario!$A$2:$M$21,7,FALSE)),,VLOOKUP(Salidas!$A879,Inventario!$A$2:$M$21,7,FALSE))</f>
        <v>1</v>
      </c>
      <c r="H879" s="275">
        <f>IF(ISERROR(VLOOKUP(Salidas!$A879,Inventario!$A$2:$M$21,8,FALSE)),,VLOOKUP(Salidas!$A879,Inventario!$A$2:$M$21,8,FALSE))</f>
        <v>127</v>
      </c>
      <c r="I879" s="275">
        <f>IF(ISERROR(VLOOKUP(Salidas!$A879,Inventario!$A$2:$M$21,9,FALSE)),,VLOOKUP(Salidas!$A879,Inventario!$A$2:$M$21,9,FALSE))</f>
        <v>127</v>
      </c>
      <c r="J879" s="269">
        <v>44785</v>
      </c>
      <c r="K879" s="62" t="s">
        <v>212</v>
      </c>
      <c r="L879" s="270">
        <f>IF(ISERROR(VLOOKUP(Salidas!$K879,Entradas!$H$1:$I$412,2,FALSE)),"",VLOOKUP(Salidas!$K879,Entradas!$H$1:$I$412,2,FALSE))</f>
        <v>45382</v>
      </c>
      <c r="M879" s="63">
        <v>1</v>
      </c>
      <c r="N879" s="276" t="s">
        <v>375</v>
      </c>
      <c r="O879" s="275">
        <f>IF(Salidas!$N879="Particular",VLOOKUP(Salidas!$A879,'PPTO Conservador'!$D$1:$L$26,8,0),IF(Salidas!$N879="Complementario",VLOOKUP(Salidas!$A879,'PPTO Conservador'!$D$1:$L$26,9,FALSE),))</f>
        <v>220000</v>
      </c>
      <c r="P879" s="275">
        <f>Salidas!$M879*Salidas!$I879</f>
        <v>127</v>
      </c>
      <c r="Q879" s="275">
        <f>Salidas!$M879*Salidas!$O879</f>
        <v>220000</v>
      </c>
      <c r="R879" s="276"/>
      <c r="S879" s="64"/>
      <c r="T879" s="64"/>
      <c r="U879" s="64"/>
      <c r="V879" s="64"/>
      <c r="W879" s="64"/>
      <c r="X879" s="64"/>
      <c r="Y879" s="64"/>
      <c r="Z879" s="64"/>
    </row>
    <row r="880" spans="1:26" ht="15.75" customHeight="1">
      <c r="A880" s="57" t="s">
        <v>54</v>
      </c>
      <c r="B880" s="58" t="str">
        <f>IF(ISERROR(VLOOKUP(Salidas!$A880,Inventario!$A$2:$M$21,2,FALSE)),"",VLOOKUP(Salidas!$A880,Inventario!$A$2:$M$21,2,FALSE))</f>
        <v>Prevenar</v>
      </c>
      <c r="C880" s="58" t="str">
        <f>IF(ISERROR(VLOOKUP(Salidas!$A880,Inventario!$A$2:$M$21,3,FALSE)),"",VLOOKUP(Salidas!$A880,Inventario!$A$2:$M$21,3,FALSE))</f>
        <v>Neumococo 13V</v>
      </c>
      <c r="D880" s="59" t="str">
        <f>IF(ISERROR(VLOOKUP(Salidas!$A880,Inventario!$A$2:$M$21,4,FALSE)),"",VLOOKUP(Salidas!$A880,Inventario!$A$2:$M$21,4,FALSE))</f>
        <v>Cobo Medical</v>
      </c>
      <c r="E880" s="59" t="str">
        <f>IF(ISERROR(VLOOKUP(Salidas!$A880,Inventario!$A$2:$M$21,5,FALSE)),"",VLOOKUP(Salidas!$A880,Inventario!$A$2:$M$21,5,FALSE))</f>
        <v>Pfizer</v>
      </c>
      <c r="F880" s="60" t="str">
        <f>IF(ISERROR(VLOOKUP(Salidas!$A880,Inventario!$A$2:$M$21,6,FALSE)),"",VLOOKUP(Salidas!$A880,Inventario!$A$2:$M$21,6,FALSE))</f>
        <v>2156</v>
      </c>
      <c r="G880" s="274">
        <f>IF(ISERROR(VLOOKUP(Salidas!$A880,Inventario!$A$2:$M$21,7,FALSE)),,VLOOKUP(Salidas!$A880,Inventario!$A$2:$M$21,7,FALSE))</f>
        <v>1</v>
      </c>
      <c r="H880" s="275">
        <f>IF(ISERROR(VLOOKUP(Salidas!$A880,Inventario!$A$2:$M$21,8,FALSE)),,VLOOKUP(Salidas!$A880,Inventario!$A$2:$M$21,8,FALSE))</f>
        <v>257</v>
      </c>
      <c r="I880" s="275">
        <f>IF(ISERROR(VLOOKUP(Salidas!$A880,Inventario!$A$2:$M$21,9,FALSE)),,VLOOKUP(Salidas!$A880,Inventario!$A$2:$M$21,9,FALSE))</f>
        <v>257</v>
      </c>
      <c r="J880" s="269">
        <v>44785</v>
      </c>
      <c r="K880" s="62" t="s">
        <v>216</v>
      </c>
      <c r="L880" s="270">
        <f>IF(ISERROR(VLOOKUP(Salidas!$K880,Entradas!$H$1:$I$412,2,FALSE)),"",VLOOKUP(Salidas!$K880,Entradas!$H$1:$I$412,2,FALSE))</f>
        <v>45382</v>
      </c>
      <c r="M880" s="63">
        <v>1</v>
      </c>
      <c r="N880" s="276" t="s">
        <v>375</v>
      </c>
      <c r="O880" s="275">
        <f>IF(Salidas!$N880="Particular",VLOOKUP(Salidas!$A880,'PPTO Conservador'!$D$1:$L$26,8,0),IF(Salidas!$N880="Complementario",VLOOKUP(Salidas!$A880,'PPTO Conservador'!$D$1:$L$26,9,FALSE),))</f>
        <v>235000</v>
      </c>
      <c r="P880" s="275">
        <f>Salidas!$M880*Salidas!$I880</f>
        <v>257</v>
      </c>
      <c r="Q880" s="275">
        <f>Salidas!$M880*Salidas!$O880</f>
        <v>235000</v>
      </c>
      <c r="R880" s="276"/>
      <c r="S880" s="64"/>
      <c r="T880" s="64"/>
      <c r="U880" s="64"/>
      <c r="V880" s="64"/>
      <c r="W880" s="64"/>
      <c r="X880" s="64"/>
      <c r="Y880" s="64"/>
      <c r="Z880" s="64"/>
    </row>
    <row r="881" spans="1:26" ht="15.75" customHeight="1">
      <c r="A881" s="57" t="s">
        <v>96</v>
      </c>
      <c r="B881" s="58" t="str">
        <f>IF(ISERROR(VLOOKUP(Salidas!$A881,Inventario!$A$2:$M$21,2,FALSE)),"",VLOOKUP(Salidas!$A881,Inventario!$A$2:$M$21,2,FALSE))</f>
        <v>Rotateq</v>
      </c>
      <c r="C881" s="58" t="str">
        <f>IF(ISERROR(VLOOKUP(Salidas!$A881,Inventario!$A$2:$M$21,3,FALSE)),"",VLOOKUP(Salidas!$A881,Inventario!$A$2:$M$21,3,FALSE))</f>
        <v>Rotavirus Vivo Atenuado</v>
      </c>
      <c r="D881" s="59" t="str">
        <f>IF(ISERROR(VLOOKUP(Salidas!$A881,Inventario!$A$2:$M$21,4,FALSE)),"",VLOOKUP(Salidas!$A881,Inventario!$A$2:$M$21,4,FALSE))</f>
        <v>IPS FARALLONES</v>
      </c>
      <c r="E881" s="59" t="str">
        <f>IF(ISERROR(VLOOKUP(Salidas!$A881,Inventario!$A$2:$M$21,5,FALSE)),"",VLOOKUP(Salidas!$A881,Inventario!$A$2:$M$21,5,FALSE))</f>
        <v>Merck</v>
      </c>
      <c r="F881" s="60" t="str">
        <f>IF(ISERROR(VLOOKUP(Salidas!$A881,Inventario!$A$2:$M$21,6,FALSE)),"",VLOOKUP(Salidas!$A881,Inventario!$A$2:$M$21,6,FALSE))</f>
        <v>1800</v>
      </c>
      <c r="G881" s="274">
        <f>IF(ISERROR(VLOOKUP(Salidas!$A881,Inventario!$A$2:$M$21,7,FALSE)),,VLOOKUP(Salidas!$A881,Inventario!$A$2:$M$21,7,FALSE))</f>
        <v>1</v>
      </c>
      <c r="H881" s="275">
        <f>IF(ISERROR(VLOOKUP(Salidas!$A881,Inventario!$A$2:$M$21,8,FALSE)),,VLOOKUP(Salidas!$A881,Inventario!$A$2:$M$21,8,FALSE))</f>
        <v>109</v>
      </c>
      <c r="I881" s="275">
        <f>IF(ISERROR(VLOOKUP(Salidas!$A881,Inventario!$A$2:$M$21,9,FALSE)),,VLOOKUP(Salidas!$A881,Inventario!$A$2:$M$21,9,FALSE))</f>
        <v>109</v>
      </c>
      <c r="J881" s="269">
        <v>44785</v>
      </c>
      <c r="K881" s="62" t="s">
        <v>214</v>
      </c>
      <c r="L881" s="270">
        <f>IF(ISERROR(VLOOKUP(Salidas!$K881,Entradas!$H$1:$I$412,2,FALSE)),"",VLOOKUP(Salidas!$K881,Entradas!$H$1:$I$412,2,FALSE))</f>
        <v>45233</v>
      </c>
      <c r="M881" s="63">
        <v>1</v>
      </c>
      <c r="N881" s="276" t="s">
        <v>375</v>
      </c>
      <c r="O881" s="275">
        <f>IF(Salidas!$N881="Particular",VLOOKUP(Salidas!$A881,'PPTO Conservador'!$D$1:$L$26,8,0),IF(Salidas!$N881="Complementario",VLOOKUP(Salidas!$A881,'PPTO Conservador'!$D$1:$L$26,9,FALSE),))</f>
        <v>210000</v>
      </c>
      <c r="P881" s="275">
        <f>Salidas!$M881*Salidas!$I881</f>
        <v>109</v>
      </c>
      <c r="Q881" s="275">
        <f>Salidas!$M881*Salidas!$O881</f>
        <v>210000</v>
      </c>
      <c r="R881" s="276"/>
      <c r="S881" s="64"/>
      <c r="T881" s="64"/>
      <c r="U881" s="64"/>
      <c r="V881" s="64"/>
      <c r="W881" s="64"/>
      <c r="X881" s="64"/>
      <c r="Y881" s="64"/>
      <c r="Z881" s="64"/>
    </row>
    <row r="882" spans="1:26" ht="15.75" customHeight="1">
      <c r="A882" s="57" t="s">
        <v>93</v>
      </c>
      <c r="B882" s="58" t="str">
        <f>IF(ISERROR(VLOOKUP(Salidas!$A882,Inventario!$A$2:$M$21,2,FALSE)),"",VLOOKUP(Salidas!$A882,Inventario!$A$2:$M$21,2,FALSE))</f>
        <v>Vaxigrip</v>
      </c>
      <c r="C882" s="58" t="str">
        <f>IF(ISERROR(VLOOKUP(Salidas!$A882,Inventario!$A$2:$M$21,3,FALSE)),"",VLOOKUP(Salidas!$A882,Inventario!$A$2:$M$21,3,FALSE))</f>
        <v>Influenza</v>
      </c>
      <c r="D882" s="59" t="str">
        <f>IF(ISERROR(VLOOKUP(Salidas!$A882,Inventario!$A$2:$M$21,4,FALSE)),"",VLOOKUP(Salidas!$A882,Inventario!$A$2:$M$21,4,FALSE))</f>
        <v>IPS FARALLONES</v>
      </c>
      <c r="E882" s="59" t="str">
        <f>IF(ISERROR(VLOOKUP(Salidas!$A882,Inventario!$A$2:$M$21,5,FALSE)),"",VLOOKUP(Salidas!$A882,Inventario!$A$2:$M$21,5,FALSE))</f>
        <v>Sanofi</v>
      </c>
      <c r="F882" s="60" t="str">
        <f>IF(ISERROR(VLOOKUP(Salidas!$A882,Inventario!$A$2:$M$21,6,FALSE)),"",VLOOKUP(Salidas!$A882,Inventario!$A$2:$M$21,6,FALSE))</f>
        <v>2603</v>
      </c>
      <c r="G882" s="274">
        <f>IF(ISERROR(VLOOKUP(Salidas!$A882,Inventario!$A$2:$M$21,7,FALSE)),,VLOOKUP(Salidas!$A882,Inventario!$A$2:$M$21,7,FALSE))</f>
        <v>1</v>
      </c>
      <c r="H882" s="275">
        <f>IF(ISERROR(VLOOKUP(Salidas!$A882,Inventario!$A$2:$M$21,8,FALSE)),,VLOOKUP(Salidas!$A882,Inventario!$A$2:$M$21,8,FALSE))</f>
        <v>31</v>
      </c>
      <c r="I882" s="275">
        <f>IF(ISERROR(VLOOKUP(Salidas!$A882,Inventario!$A$2:$M$21,9,FALSE)),,VLOOKUP(Salidas!$A882,Inventario!$A$2:$M$21,9,FALSE))</f>
        <v>31</v>
      </c>
      <c r="J882" s="269">
        <v>44785</v>
      </c>
      <c r="K882" s="62" t="s">
        <v>210</v>
      </c>
      <c r="L882" s="270">
        <f>IF(ISERROR(VLOOKUP(Salidas!$K882,Entradas!$H$1:$I$412,2,FALSE)),"",VLOOKUP(Salidas!$K882,Entradas!$H$1:$I$412,2,FALSE))</f>
        <v>44957</v>
      </c>
      <c r="M882" s="63">
        <v>1</v>
      </c>
      <c r="N882" s="276" t="s">
        <v>375</v>
      </c>
      <c r="O882" s="275">
        <f>IF(Salidas!$N882="Particular",VLOOKUP(Salidas!$A882,'PPTO Conservador'!$D$1:$L$26,8,0),IF(Salidas!$N882="Complementario",VLOOKUP(Salidas!$A882,'PPTO Conservador'!$D$1:$L$26,9,FALSE),))</f>
        <v>65000</v>
      </c>
      <c r="P882" s="275">
        <f>Salidas!$M882*Salidas!$I882</f>
        <v>31</v>
      </c>
      <c r="Q882" s="275">
        <f>Salidas!$M882*Salidas!$O882</f>
        <v>65000</v>
      </c>
      <c r="R882" s="276"/>
      <c r="S882" s="64"/>
      <c r="T882" s="64"/>
      <c r="U882" s="64"/>
      <c r="V882" s="64"/>
      <c r="W882" s="64"/>
      <c r="X882" s="64"/>
      <c r="Y882" s="64"/>
      <c r="Z882" s="64"/>
    </row>
    <row r="883" spans="1:26" ht="15.75" customHeight="1">
      <c r="A883" s="57" t="s">
        <v>93</v>
      </c>
      <c r="B883" s="58" t="str">
        <f>IF(ISERROR(VLOOKUP(Salidas!$A883,Inventario!$A$2:$M$21,2,FALSE)),"",VLOOKUP(Salidas!$A883,Inventario!$A$2:$M$21,2,FALSE))</f>
        <v>Vaxigrip</v>
      </c>
      <c r="C883" s="58" t="str">
        <f>IF(ISERROR(VLOOKUP(Salidas!$A883,Inventario!$A$2:$M$21,3,FALSE)),"",VLOOKUP(Salidas!$A883,Inventario!$A$2:$M$21,3,FALSE))</f>
        <v>Influenza</v>
      </c>
      <c r="D883" s="59" t="str">
        <f>IF(ISERROR(VLOOKUP(Salidas!$A883,Inventario!$A$2:$M$21,4,FALSE)),"",VLOOKUP(Salidas!$A883,Inventario!$A$2:$M$21,4,FALSE))</f>
        <v>IPS FARALLONES</v>
      </c>
      <c r="E883" s="59" t="str">
        <f>IF(ISERROR(VLOOKUP(Salidas!$A883,Inventario!$A$2:$M$21,5,FALSE)),"",VLOOKUP(Salidas!$A883,Inventario!$A$2:$M$21,5,FALSE))</f>
        <v>Sanofi</v>
      </c>
      <c r="F883" s="60" t="str">
        <f>IF(ISERROR(VLOOKUP(Salidas!$A883,Inventario!$A$2:$M$21,6,FALSE)),"",VLOOKUP(Salidas!$A883,Inventario!$A$2:$M$21,6,FALSE))</f>
        <v>2603</v>
      </c>
      <c r="G883" s="274">
        <f>IF(ISERROR(VLOOKUP(Salidas!$A883,Inventario!$A$2:$M$21,7,FALSE)),,VLOOKUP(Salidas!$A883,Inventario!$A$2:$M$21,7,FALSE))</f>
        <v>1</v>
      </c>
      <c r="H883" s="275">
        <f>IF(ISERROR(VLOOKUP(Salidas!$A883,Inventario!$A$2:$M$21,8,FALSE)),,VLOOKUP(Salidas!$A883,Inventario!$A$2:$M$21,8,FALSE))</f>
        <v>31</v>
      </c>
      <c r="I883" s="275">
        <f>IF(ISERROR(VLOOKUP(Salidas!$A883,Inventario!$A$2:$M$21,9,FALSE)),,VLOOKUP(Salidas!$A883,Inventario!$A$2:$M$21,9,FALSE))</f>
        <v>31</v>
      </c>
      <c r="J883" s="269">
        <v>44785</v>
      </c>
      <c r="K883" s="62" t="s">
        <v>210</v>
      </c>
      <c r="L883" s="270">
        <f>IF(ISERROR(VLOOKUP(Salidas!$K883,Entradas!$H$1:$I$412,2,FALSE)),"",VLOOKUP(Salidas!$K883,Entradas!$H$1:$I$412,2,FALSE))</f>
        <v>44957</v>
      </c>
      <c r="M883" s="63">
        <v>1</v>
      </c>
      <c r="N883" s="276" t="s">
        <v>1928</v>
      </c>
      <c r="O883" s="275">
        <f>IF(Salidas!$N883="Particular",VLOOKUP(Salidas!$A883,'PPTO Conservador'!$D$1:$L$26,8,0),IF(Salidas!$N883="Complementario",VLOOKUP(Salidas!$A883,'PPTO Conservador'!$D$1:$L$26,9,FALSE),))</f>
        <v>60000</v>
      </c>
      <c r="P883" s="275">
        <f>Salidas!$M883*Salidas!$I883</f>
        <v>31</v>
      </c>
      <c r="Q883" s="275">
        <f>Salidas!$M883*Salidas!$O883</f>
        <v>60000</v>
      </c>
      <c r="R883" s="276"/>
      <c r="S883" s="64"/>
      <c r="T883" s="64"/>
      <c r="U883" s="64"/>
      <c r="V883" s="64"/>
      <c r="W883" s="64"/>
      <c r="X883" s="64"/>
      <c r="Y883" s="64"/>
      <c r="Z883" s="64"/>
    </row>
    <row r="884" spans="1:26" ht="15.75" customHeight="1">
      <c r="A884" s="57" t="s">
        <v>73</v>
      </c>
      <c r="B884" s="58" t="str">
        <f>IF(ISERROR(VLOOKUP(Salidas!$A884,Inventario!$A$2:$M$21,2,FALSE)),"",VLOOKUP(Salidas!$A884,Inventario!$A$2:$M$21,2,FALSE))</f>
        <v>Pentaxim</v>
      </c>
      <c r="C884" s="58" t="str">
        <f>IF(ISERROR(VLOOKUP(Salidas!$A884,Inventario!$A$2:$M$21,3,FALSE)),"",VLOOKUP(Salidas!$A884,Inventario!$A$2:$M$21,3,FALSE))</f>
        <v>Difteria-Tosferina, tetano, polio, haemophilus</v>
      </c>
      <c r="D884" s="59" t="str">
        <f>IF(ISERROR(VLOOKUP(Salidas!$A884,Inventario!$A$2:$M$21,4,FALSE)),"",VLOOKUP(Salidas!$A884,Inventario!$A$2:$M$21,4,FALSE))</f>
        <v>IPS FARALLONES</v>
      </c>
      <c r="E884" s="59" t="str">
        <f>IF(ISERROR(VLOOKUP(Salidas!$A884,Inventario!$A$2:$M$21,5,FALSE)),"",VLOOKUP(Salidas!$A884,Inventario!$A$2:$M$21,5,FALSE))</f>
        <v>Sanofi</v>
      </c>
      <c r="F884" s="60" t="str">
        <f>IF(ISERROR(VLOOKUP(Salidas!$A884,Inventario!$A$2:$M$21,6,FALSE)),"",VLOOKUP(Salidas!$A884,Inventario!$A$2:$M$21,6,FALSE))</f>
        <v>2800</v>
      </c>
      <c r="G884" s="274">
        <f>IF(ISERROR(VLOOKUP(Salidas!$A884,Inventario!$A$2:$M$21,7,FALSE)),,VLOOKUP(Salidas!$A884,Inventario!$A$2:$M$21,7,FALSE))</f>
        <v>1</v>
      </c>
      <c r="H884" s="275">
        <f>IF(ISERROR(VLOOKUP(Salidas!$A884,Inventario!$A$2:$M$21,8,FALSE)),,VLOOKUP(Salidas!$A884,Inventario!$A$2:$M$21,8,FALSE))</f>
        <v>66</v>
      </c>
      <c r="I884" s="275">
        <f>IF(ISERROR(VLOOKUP(Salidas!$A884,Inventario!$A$2:$M$21,9,FALSE)),,VLOOKUP(Salidas!$A884,Inventario!$A$2:$M$21,9,FALSE))</f>
        <v>66</v>
      </c>
      <c r="J884" s="269">
        <v>44785</v>
      </c>
      <c r="K884" s="62" t="s">
        <v>209</v>
      </c>
      <c r="L884" s="270">
        <f>IF(ISERROR(VLOOKUP(Salidas!$K884,Entradas!$H$1:$I$412,2,FALSE)),"",VLOOKUP(Salidas!$K884,Entradas!$H$1:$I$412,2,FALSE))</f>
        <v>44957</v>
      </c>
      <c r="M884" s="63">
        <v>1</v>
      </c>
      <c r="N884" s="276" t="s">
        <v>375</v>
      </c>
      <c r="O884" s="275">
        <f>IF(Salidas!$N884="Particular",VLOOKUP(Salidas!$A884,'PPTO Conservador'!$D$1:$L$26,8,0),IF(Salidas!$N884="Complementario",VLOOKUP(Salidas!$A884,'PPTO Conservador'!$D$1:$L$26,9,FALSE),))</f>
        <v>170000</v>
      </c>
      <c r="P884" s="275">
        <f>Salidas!$M884*Salidas!$I884</f>
        <v>66</v>
      </c>
      <c r="Q884" s="275">
        <f>Salidas!$M884*Salidas!$O884</f>
        <v>170000</v>
      </c>
      <c r="R884" s="276"/>
      <c r="S884" s="64"/>
      <c r="T884" s="64"/>
      <c r="U884" s="64"/>
      <c r="V884" s="64"/>
      <c r="W884" s="64"/>
      <c r="X884" s="64"/>
      <c r="Y884" s="64"/>
      <c r="Z884" s="64"/>
    </row>
    <row r="885" spans="1:26" ht="15.75" customHeight="1">
      <c r="A885" s="57" t="s">
        <v>81</v>
      </c>
      <c r="B885" s="58" t="str">
        <f>IF(ISERROR(VLOOKUP(Salidas!$A885,Inventario!$A$2:$M$21,2,FALSE)),"",VLOOKUP(Salidas!$A885,Inventario!$A$2:$M$21,2,FALSE))</f>
        <v>Stamaril</v>
      </c>
      <c r="C885" s="58" t="str">
        <f>IF(ISERROR(VLOOKUP(Salidas!$A885,Inventario!$A$2:$M$21,3,FALSE)),"",VLOOKUP(Salidas!$A885,Inventario!$A$2:$M$21,3,FALSE))</f>
        <v>Fiebre amarilla</v>
      </c>
      <c r="D885" s="59" t="str">
        <f>IF(ISERROR(VLOOKUP(Salidas!$A885,Inventario!$A$2:$M$21,4,FALSE)),"",VLOOKUP(Salidas!$A885,Inventario!$A$2:$M$21,4,FALSE))</f>
        <v>IPS FARALLONES</v>
      </c>
      <c r="E885" s="59" t="str">
        <f>IF(ISERROR(VLOOKUP(Salidas!$A885,Inventario!$A$2:$M$21,5,FALSE)),"",VLOOKUP(Salidas!$A885,Inventario!$A$2:$M$21,5,FALSE))</f>
        <v>Sanofi</v>
      </c>
      <c r="F885" s="60" t="str">
        <f>IF(ISERROR(VLOOKUP(Salidas!$A885,Inventario!$A$2:$M$21,6,FALSE)),"",VLOOKUP(Salidas!$A885,Inventario!$A$2:$M$21,6,FALSE))</f>
        <v>3000</v>
      </c>
      <c r="G885" s="274">
        <f>IF(ISERROR(VLOOKUP(Salidas!$A885,Inventario!$A$2:$M$21,7,FALSE)),,VLOOKUP(Salidas!$A885,Inventario!$A$2:$M$21,7,FALSE))</f>
        <v>1</v>
      </c>
      <c r="H885" s="275">
        <f>IF(ISERROR(VLOOKUP(Salidas!$A885,Inventario!$A$2:$M$21,8,FALSE)),,VLOOKUP(Salidas!$A885,Inventario!$A$2:$M$21,8,FALSE))</f>
        <v>59</v>
      </c>
      <c r="I885" s="275">
        <f>IF(ISERROR(VLOOKUP(Salidas!$A885,Inventario!$A$2:$M$21,9,FALSE)),,VLOOKUP(Salidas!$A885,Inventario!$A$2:$M$21,9,FALSE))</f>
        <v>59</v>
      </c>
      <c r="J885" s="269">
        <v>44785</v>
      </c>
      <c r="K885" s="62" t="s">
        <v>205</v>
      </c>
      <c r="L885" s="270">
        <f>IF(ISERROR(VLOOKUP(Salidas!$K885,Entradas!$H$1:$I$412,2,FALSE)),"",VLOOKUP(Salidas!$K885,Entradas!$H$1:$I$412,2,FALSE))</f>
        <v>45351</v>
      </c>
      <c r="M885" s="63">
        <v>1</v>
      </c>
      <c r="N885" s="276" t="s">
        <v>375</v>
      </c>
      <c r="O885" s="275">
        <f>IF(Salidas!$N885="Particular",VLOOKUP(Salidas!$A885,'PPTO Conservador'!$D$1:$L$26,8,0),IF(Salidas!$N885="Complementario",VLOOKUP(Salidas!$A885,'PPTO Conservador'!$D$1:$L$26,9,FALSE),))</f>
        <v>110000</v>
      </c>
      <c r="P885" s="275">
        <f>Salidas!$M885*Salidas!$I885</f>
        <v>59</v>
      </c>
      <c r="Q885" s="275">
        <f>Salidas!$M885*Salidas!$O885</f>
        <v>110000</v>
      </c>
      <c r="R885" s="276"/>
      <c r="S885" s="64"/>
      <c r="T885" s="64"/>
      <c r="U885" s="64"/>
      <c r="V885" s="64"/>
      <c r="W885" s="64"/>
      <c r="X885" s="64"/>
      <c r="Y885" s="64"/>
      <c r="Z885" s="64"/>
    </row>
    <row r="886" spans="1:26" ht="15.75" customHeight="1">
      <c r="A886" s="57" t="s">
        <v>85</v>
      </c>
      <c r="B886" s="58" t="str">
        <f>IF(ISERROR(VLOOKUP(Salidas!$A886,Inventario!$A$2:$M$21,2,FALSE)),"",VLOOKUP(Salidas!$A886,Inventario!$A$2:$M$21,2,FALSE))</f>
        <v xml:space="preserve">Avaxim 80 </v>
      </c>
      <c r="C886" s="58" t="str">
        <f>IF(ISERROR(VLOOKUP(Salidas!$A886,Inventario!$A$2:$M$21,3,FALSE)),"",VLOOKUP(Salidas!$A886,Inventario!$A$2:$M$21,3,FALSE))</f>
        <v>Hepatitis A niño</v>
      </c>
      <c r="D886" s="59" t="str">
        <f>IF(ISERROR(VLOOKUP(Salidas!$A886,Inventario!$A$2:$M$21,4,FALSE)),"",VLOOKUP(Salidas!$A886,Inventario!$A$2:$M$21,4,FALSE))</f>
        <v>IPS FARALLONES</v>
      </c>
      <c r="E886" s="59" t="str">
        <f>IF(ISERROR(VLOOKUP(Salidas!$A886,Inventario!$A$2:$M$21,5,FALSE)),"",VLOOKUP(Salidas!$A886,Inventario!$A$2:$M$21,5,FALSE))</f>
        <v>Sanofi</v>
      </c>
      <c r="F886" s="60" t="str">
        <f>IF(ISERROR(VLOOKUP(Salidas!$A886,Inventario!$A$2:$M$21,6,FALSE)),"",VLOOKUP(Salidas!$A886,Inventario!$A$2:$M$21,6,FALSE))</f>
        <v>2500</v>
      </c>
      <c r="G886" s="274">
        <f>IF(ISERROR(VLOOKUP(Salidas!$A886,Inventario!$A$2:$M$21,7,FALSE)),,VLOOKUP(Salidas!$A886,Inventario!$A$2:$M$21,7,FALSE))</f>
        <v>1</v>
      </c>
      <c r="H886" s="275">
        <f>IF(ISERROR(VLOOKUP(Salidas!$A886,Inventario!$A$2:$M$21,8,FALSE)),,VLOOKUP(Salidas!$A886,Inventario!$A$2:$M$21,8,FALSE))</f>
        <v>153</v>
      </c>
      <c r="I886" s="275">
        <f>IF(ISERROR(VLOOKUP(Salidas!$A886,Inventario!$A$2:$M$21,9,FALSE)),,VLOOKUP(Salidas!$A886,Inventario!$A$2:$M$21,9,FALSE))</f>
        <v>153</v>
      </c>
      <c r="J886" s="269">
        <v>44785</v>
      </c>
      <c r="K886" s="62" t="s">
        <v>208</v>
      </c>
      <c r="L886" s="270">
        <f>IF(ISERROR(VLOOKUP(Salidas!$K886,Entradas!$H$1:$I$412,2,FALSE)),"",VLOOKUP(Salidas!$K886,Entradas!$H$1:$I$412,2,FALSE))</f>
        <v>45169</v>
      </c>
      <c r="M886" s="63">
        <v>1</v>
      </c>
      <c r="N886" s="276" t="s">
        <v>375</v>
      </c>
      <c r="O886" s="275">
        <f>IF(Salidas!$N886="Particular",VLOOKUP(Salidas!$A886,'PPTO Conservador'!$D$1:$L$26,8,0),IF(Salidas!$N886="Complementario",VLOOKUP(Salidas!$A886,'PPTO Conservador'!$D$1:$L$26,9,FALSE),))</f>
        <v>150000</v>
      </c>
      <c r="P886" s="275">
        <f>Salidas!$M886*Salidas!$I886</f>
        <v>153</v>
      </c>
      <c r="Q886" s="275">
        <f>Salidas!$M886*Salidas!$O886</f>
        <v>150000</v>
      </c>
      <c r="R886" s="276"/>
      <c r="S886" s="64"/>
      <c r="T886" s="64"/>
      <c r="U886" s="64"/>
      <c r="V886" s="64"/>
      <c r="W886" s="64"/>
      <c r="X886" s="64"/>
      <c r="Y886" s="64"/>
      <c r="Z886" s="64"/>
    </row>
    <row r="887" spans="1:26" ht="15.75" customHeight="1">
      <c r="A887" s="57" t="s">
        <v>67</v>
      </c>
      <c r="B887" s="58" t="str">
        <f>IF(ISERROR(VLOOKUP(Salidas!$A887,Inventario!$A$2:$M$21,2,FALSE)),"",VLOOKUP(Salidas!$A887,Inventario!$A$2:$M$21,2,FALSE))</f>
        <v>Fluarix</v>
      </c>
      <c r="C887" s="58" t="str">
        <f>IF(ISERROR(VLOOKUP(Salidas!$A887,Inventario!$A$2:$M$21,3,FALSE)),"",VLOOKUP(Salidas!$A887,Inventario!$A$2:$M$21,3,FALSE))</f>
        <v>Influenza Tetra</v>
      </c>
      <c r="D887" s="59" t="str">
        <f>IF(ISERROR(VLOOKUP(Salidas!$A887,Inventario!$A$2:$M$21,4,FALSE)),"",VLOOKUP(Salidas!$A887,Inventario!$A$2:$M$21,4,FALSE))</f>
        <v>Cobo Medical</v>
      </c>
      <c r="E887" s="59" t="str">
        <f>IF(ISERROR(VLOOKUP(Salidas!$A887,Inventario!$A$2:$M$21,5,FALSE)),"",VLOOKUP(Salidas!$A887,Inventario!$A$2:$M$21,5,FALSE))</f>
        <v>Glaxo</v>
      </c>
      <c r="F887" s="60" t="str">
        <f>IF(ISERROR(VLOOKUP(Salidas!$A887,Inventario!$A$2:$M$21,6,FALSE)),"",VLOOKUP(Salidas!$A887,Inventario!$A$2:$M$21,6,FALSE))</f>
        <v>13227</v>
      </c>
      <c r="G887" s="274">
        <f>IF(ISERROR(VLOOKUP(Salidas!$A887,Inventario!$A$2:$M$21,7,FALSE)),,VLOOKUP(Salidas!$A887,Inventario!$A$2:$M$21,7,FALSE))</f>
        <v>1</v>
      </c>
      <c r="H887" s="275">
        <f>IF(ISERROR(VLOOKUP(Salidas!$A887,Inventario!$A$2:$M$21,8,FALSE)),,VLOOKUP(Salidas!$A887,Inventario!$A$2:$M$21,8,FALSE))</f>
        <v>3</v>
      </c>
      <c r="I887" s="275">
        <f>IF(ISERROR(VLOOKUP(Salidas!$A887,Inventario!$A$2:$M$21,9,FALSE)),,VLOOKUP(Salidas!$A887,Inventario!$A$2:$M$21,9,FALSE))</f>
        <v>3</v>
      </c>
      <c r="J887" s="269">
        <v>44785</v>
      </c>
      <c r="K887" s="62" t="s">
        <v>218</v>
      </c>
      <c r="L887" s="270">
        <f>IF(ISERROR(VLOOKUP(Salidas!$K887,Entradas!$H$1:$I$412,2,FALSE)),"",VLOOKUP(Salidas!$K887,Entradas!$H$1:$I$412,2,FALSE))</f>
        <v>44957</v>
      </c>
      <c r="M887" s="63">
        <v>1</v>
      </c>
      <c r="N887" s="276" t="s">
        <v>1928</v>
      </c>
      <c r="O887" s="275">
        <f>IF(Salidas!$N887="Particular",VLOOKUP(Salidas!$A887,'PPTO Conservador'!$D$1:$L$26,8,0),IF(Salidas!$N887="Complementario",VLOOKUP(Salidas!$A887,'PPTO Conservador'!$D$1:$L$26,9,FALSE),))</f>
        <v>60000</v>
      </c>
      <c r="P887" s="275">
        <f>Salidas!$M887*Salidas!$I887</f>
        <v>3</v>
      </c>
      <c r="Q887" s="275">
        <f>Salidas!$M887*Salidas!$O887</f>
        <v>60000</v>
      </c>
      <c r="R887" s="276"/>
      <c r="S887" s="64"/>
      <c r="T887" s="64"/>
      <c r="U887" s="64"/>
      <c r="V887" s="64"/>
      <c r="W887" s="64"/>
      <c r="X887" s="64"/>
      <c r="Y887" s="64"/>
      <c r="Z887" s="64"/>
    </row>
    <row r="888" spans="1:26" ht="15.75" customHeight="1">
      <c r="A888" s="57" t="s">
        <v>47</v>
      </c>
      <c r="B888" s="58" t="str">
        <f>IF(ISERROR(VLOOKUP(Salidas!$A888,Inventario!$A$2:$M$21,2,FALSE)),"",VLOOKUP(Salidas!$A888,Inventario!$A$2:$M$21,2,FALSE))</f>
        <v>Nimenrix</v>
      </c>
      <c r="C888" s="58" t="str">
        <f>IF(ISERROR(VLOOKUP(Salidas!$A888,Inventario!$A$2:$M$21,3,FALSE)),"",VLOOKUP(Salidas!$A888,Inventario!$A$2:$M$21,3,FALSE))</f>
        <v>Meningococo</v>
      </c>
      <c r="D888" s="59" t="str">
        <f>IF(ISERROR(VLOOKUP(Salidas!$A888,Inventario!$A$2:$M$21,4,FALSE)),"",VLOOKUP(Salidas!$A888,Inventario!$A$2:$M$21,4,FALSE))</f>
        <v>Cobo Medical</v>
      </c>
      <c r="E888" s="59" t="str">
        <f>IF(ISERROR(VLOOKUP(Salidas!$A888,Inventario!$A$2:$M$21,5,FALSE)),"",VLOOKUP(Salidas!$A888,Inventario!$A$2:$M$21,5,FALSE))</f>
        <v>Pfizer</v>
      </c>
      <c r="F888" s="60" t="str">
        <f>IF(ISERROR(VLOOKUP(Salidas!$A888,Inventario!$A$2:$M$21,6,FALSE)),"",VLOOKUP(Salidas!$A888,Inventario!$A$2:$M$21,6,FALSE))</f>
        <v>3904</v>
      </c>
      <c r="G888" s="274">
        <f>IF(ISERROR(VLOOKUP(Salidas!$A888,Inventario!$A$2:$M$21,7,FALSE)),,VLOOKUP(Salidas!$A888,Inventario!$A$2:$M$21,7,FALSE))</f>
        <v>1</v>
      </c>
      <c r="H888" s="275">
        <f>IF(ISERROR(VLOOKUP(Salidas!$A888,Inventario!$A$2:$M$21,8,FALSE)),,VLOOKUP(Salidas!$A888,Inventario!$A$2:$M$21,8,FALSE))</f>
        <v>427</v>
      </c>
      <c r="I888" s="275">
        <f>IF(ISERROR(VLOOKUP(Salidas!$A888,Inventario!$A$2:$M$21,9,FALSE)),,VLOOKUP(Salidas!$A888,Inventario!$A$2:$M$21,9,FALSE))</f>
        <v>427</v>
      </c>
      <c r="J888" s="269">
        <v>44785</v>
      </c>
      <c r="K888" s="62" t="s">
        <v>173</v>
      </c>
      <c r="L888" s="270">
        <f>IF(ISERROR(VLOOKUP(Salidas!$K888,Entradas!$H$1:$I$412,2,FALSE)),"",VLOOKUP(Salidas!$K888,Entradas!$H$1:$I$412,2,FALSE))</f>
        <v>45077</v>
      </c>
      <c r="M888" s="63">
        <v>1</v>
      </c>
      <c r="N888" s="276" t="s">
        <v>1928</v>
      </c>
      <c r="O888" s="275">
        <f>IF(Salidas!$N888="Particular",VLOOKUP(Salidas!$A888,'PPTO Conservador'!$D$1:$L$26,8,0),IF(Salidas!$N888="Complementario",VLOOKUP(Salidas!$A888,'PPTO Conservador'!$D$1:$L$26,9,FALSE),))</f>
        <v>170000</v>
      </c>
      <c r="P888" s="275">
        <f>Salidas!$M888*Salidas!$I888</f>
        <v>427</v>
      </c>
      <c r="Q888" s="275">
        <f>Salidas!$M888*Salidas!$O888</f>
        <v>170000</v>
      </c>
      <c r="R888" s="276"/>
      <c r="S888" s="64"/>
      <c r="T888" s="64"/>
      <c r="U888" s="64"/>
      <c r="V888" s="64"/>
      <c r="W888" s="64"/>
      <c r="X888" s="64"/>
      <c r="Y888" s="64"/>
      <c r="Z888" s="64"/>
    </row>
    <row r="889" spans="1:26" ht="15.75" customHeight="1">
      <c r="A889" s="57" t="s">
        <v>93</v>
      </c>
      <c r="B889" s="58" t="str">
        <f>IF(ISERROR(VLOOKUP(Salidas!$A889,Inventario!$A$2:$M$21,2,FALSE)),"",VLOOKUP(Salidas!$A889,Inventario!$A$2:$M$21,2,FALSE))</f>
        <v>Vaxigrip</v>
      </c>
      <c r="C889" s="58" t="str">
        <f>IF(ISERROR(VLOOKUP(Salidas!$A889,Inventario!$A$2:$M$21,3,FALSE)),"",VLOOKUP(Salidas!$A889,Inventario!$A$2:$M$21,3,FALSE))</f>
        <v>Influenza</v>
      </c>
      <c r="D889" s="59" t="str">
        <f>IF(ISERROR(VLOOKUP(Salidas!$A889,Inventario!$A$2:$M$21,4,FALSE)),"",VLOOKUP(Salidas!$A889,Inventario!$A$2:$M$21,4,FALSE))</f>
        <v>IPS FARALLONES</v>
      </c>
      <c r="E889" s="59" t="str">
        <f>IF(ISERROR(VLOOKUP(Salidas!$A889,Inventario!$A$2:$M$21,5,FALSE)),"",VLOOKUP(Salidas!$A889,Inventario!$A$2:$M$21,5,FALSE))</f>
        <v>Sanofi</v>
      </c>
      <c r="F889" s="60" t="str">
        <f>IF(ISERROR(VLOOKUP(Salidas!$A889,Inventario!$A$2:$M$21,6,FALSE)),"",VLOOKUP(Salidas!$A889,Inventario!$A$2:$M$21,6,FALSE))</f>
        <v>2603</v>
      </c>
      <c r="G889" s="274">
        <f>IF(ISERROR(VLOOKUP(Salidas!$A889,Inventario!$A$2:$M$21,7,FALSE)),,VLOOKUP(Salidas!$A889,Inventario!$A$2:$M$21,7,FALSE))</f>
        <v>1</v>
      </c>
      <c r="H889" s="275">
        <f>IF(ISERROR(VLOOKUP(Salidas!$A889,Inventario!$A$2:$M$21,8,FALSE)),,VLOOKUP(Salidas!$A889,Inventario!$A$2:$M$21,8,FALSE))</f>
        <v>31</v>
      </c>
      <c r="I889" s="275">
        <f>IF(ISERROR(VLOOKUP(Salidas!$A889,Inventario!$A$2:$M$21,9,FALSE)),,VLOOKUP(Salidas!$A889,Inventario!$A$2:$M$21,9,FALSE))</f>
        <v>31</v>
      </c>
      <c r="J889" s="269">
        <v>44786</v>
      </c>
      <c r="K889" s="62" t="s">
        <v>210</v>
      </c>
      <c r="L889" s="270">
        <f>IF(ISERROR(VLOOKUP(Salidas!$K889,Entradas!$H$1:$I$412,2,FALSE)),"",VLOOKUP(Salidas!$K889,Entradas!$H$1:$I$412,2,FALSE))</f>
        <v>44957</v>
      </c>
      <c r="M889" s="63">
        <v>1</v>
      </c>
      <c r="N889" s="276" t="s">
        <v>1928</v>
      </c>
      <c r="O889" s="275">
        <f>IF(Salidas!$N889="Particular",VLOOKUP(Salidas!$A889,'PPTO Conservador'!$D$1:$L$26,8,0),IF(Salidas!$N889="Complementario",VLOOKUP(Salidas!$A889,'PPTO Conservador'!$D$1:$L$26,9,FALSE),))</f>
        <v>60000</v>
      </c>
      <c r="P889" s="275">
        <f>Salidas!$M889*Salidas!$I889</f>
        <v>31</v>
      </c>
      <c r="Q889" s="275">
        <f>Salidas!$M889*Salidas!$O889</f>
        <v>60000</v>
      </c>
      <c r="R889" s="276"/>
      <c r="S889" s="64"/>
      <c r="T889" s="64"/>
      <c r="U889" s="64"/>
      <c r="V889" s="64"/>
      <c r="W889" s="64"/>
      <c r="X889" s="64"/>
      <c r="Y889" s="64"/>
      <c r="Z889" s="64"/>
    </row>
    <row r="890" spans="1:26" ht="15.75" customHeight="1">
      <c r="A890" s="57" t="s">
        <v>73</v>
      </c>
      <c r="B890" s="58" t="str">
        <f>IF(ISERROR(VLOOKUP(Salidas!$A890,Inventario!$A$2:$M$21,2,FALSE)),"",VLOOKUP(Salidas!$A890,Inventario!$A$2:$M$21,2,FALSE))</f>
        <v>Pentaxim</v>
      </c>
      <c r="C890" s="58" t="str">
        <f>IF(ISERROR(VLOOKUP(Salidas!$A890,Inventario!$A$2:$M$21,3,FALSE)),"",VLOOKUP(Salidas!$A890,Inventario!$A$2:$M$21,3,FALSE))</f>
        <v>Difteria-Tosferina, tetano, polio, haemophilus</v>
      </c>
      <c r="D890" s="59" t="str">
        <f>IF(ISERROR(VLOOKUP(Salidas!$A890,Inventario!$A$2:$M$21,4,FALSE)),"",VLOOKUP(Salidas!$A890,Inventario!$A$2:$M$21,4,FALSE))</f>
        <v>IPS FARALLONES</v>
      </c>
      <c r="E890" s="59" t="str">
        <f>IF(ISERROR(VLOOKUP(Salidas!$A890,Inventario!$A$2:$M$21,5,FALSE)),"",VLOOKUP(Salidas!$A890,Inventario!$A$2:$M$21,5,FALSE))</f>
        <v>Sanofi</v>
      </c>
      <c r="F890" s="60" t="str">
        <f>IF(ISERROR(VLOOKUP(Salidas!$A890,Inventario!$A$2:$M$21,6,FALSE)),"",VLOOKUP(Salidas!$A890,Inventario!$A$2:$M$21,6,FALSE))</f>
        <v>2800</v>
      </c>
      <c r="G890" s="274">
        <f>IF(ISERROR(VLOOKUP(Salidas!$A890,Inventario!$A$2:$M$21,7,FALSE)),,VLOOKUP(Salidas!$A890,Inventario!$A$2:$M$21,7,FALSE))</f>
        <v>1</v>
      </c>
      <c r="H890" s="275">
        <f>IF(ISERROR(VLOOKUP(Salidas!$A890,Inventario!$A$2:$M$21,8,FALSE)),,VLOOKUP(Salidas!$A890,Inventario!$A$2:$M$21,8,FALSE))</f>
        <v>66</v>
      </c>
      <c r="I890" s="275">
        <f>IF(ISERROR(VLOOKUP(Salidas!$A890,Inventario!$A$2:$M$21,9,FALSE)),,VLOOKUP(Salidas!$A890,Inventario!$A$2:$M$21,9,FALSE))</f>
        <v>66</v>
      </c>
      <c r="J890" s="269">
        <v>44786</v>
      </c>
      <c r="K890" s="62" t="s">
        <v>209</v>
      </c>
      <c r="L890" s="270">
        <f>IF(ISERROR(VLOOKUP(Salidas!$K890,Entradas!$H$1:$I$412,2,FALSE)),"",VLOOKUP(Salidas!$K890,Entradas!$H$1:$I$412,2,FALSE))</f>
        <v>44957</v>
      </c>
      <c r="M890" s="63">
        <v>1</v>
      </c>
      <c r="N890" s="276" t="s">
        <v>375</v>
      </c>
      <c r="O890" s="275">
        <f>IF(Salidas!$N890="Particular",VLOOKUP(Salidas!$A890,'PPTO Conservador'!$D$1:$L$26,8,0),IF(Salidas!$N890="Complementario",VLOOKUP(Salidas!$A890,'PPTO Conservador'!$D$1:$L$26,9,FALSE),))</f>
        <v>170000</v>
      </c>
      <c r="P890" s="275">
        <f>Salidas!$M890*Salidas!$I890</f>
        <v>66</v>
      </c>
      <c r="Q890" s="275">
        <f>Salidas!$M890*Salidas!$O890</f>
        <v>170000</v>
      </c>
      <c r="R890" s="276"/>
      <c r="S890" s="64"/>
      <c r="T890" s="64"/>
      <c r="U890" s="64"/>
      <c r="V890" s="64"/>
      <c r="W890" s="64"/>
      <c r="X890" s="64"/>
      <c r="Y890" s="64"/>
      <c r="Z890" s="64"/>
    </row>
    <row r="891" spans="1:26" ht="15.75" customHeight="1">
      <c r="A891" s="57" t="s">
        <v>85</v>
      </c>
      <c r="B891" s="58" t="str">
        <f>IF(ISERROR(VLOOKUP(Salidas!$A891,Inventario!$A$2:$M$21,2,FALSE)),"",VLOOKUP(Salidas!$A891,Inventario!$A$2:$M$21,2,FALSE))</f>
        <v xml:space="preserve">Avaxim 80 </v>
      </c>
      <c r="C891" s="58" t="str">
        <f>IF(ISERROR(VLOOKUP(Salidas!$A891,Inventario!$A$2:$M$21,3,FALSE)),"",VLOOKUP(Salidas!$A891,Inventario!$A$2:$M$21,3,FALSE))</f>
        <v>Hepatitis A niño</v>
      </c>
      <c r="D891" s="59" t="str">
        <f>IF(ISERROR(VLOOKUP(Salidas!$A891,Inventario!$A$2:$M$21,4,FALSE)),"",VLOOKUP(Salidas!$A891,Inventario!$A$2:$M$21,4,FALSE))</f>
        <v>IPS FARALLONES</v>
      </c>
      <c r="E891" s="59" t="str">
        <f>IF(ISERROR(VLOOKUP(Salidas!$A891,Inventario!$A$2:$M$21,5,FALSE)),"",VLOOKUP(Salidas!$A891,Inventario!$A$2:$M$21,5,FALSE))</f>
        <v>Sanofi</v>
      </c>
      <c r="F891" s="60" t="str">
        <f>IF(ISERROR(VLOOKUP(Salidas!$A891,Inventario!$A$2:$M$21,6,FALSE)),"",VLOOKUP(Salidas!$A891,Inventario!$A$2:$M$21,6,FALSE))</f>
        <v>2500</v>
      </c>
      <c r="G891" s="274">
        <f>IF(ISERROR(VLOOKUP(Salidas!$A891,Inventario!$A$2:$M$21,7,FALSE)),,VLOOKUP(Salidas!$A891,Inventario!$A$2:$M$21,7,FALSE))</f>
        <v>1</v>
      </c>
      <c r="H891" s="275">
        <f>IF(ISERROR(VLOOKUP(Salidas!$A891,Inventario!$A$2:$M$21,8,FALSE)),,VLOOKUP(Salidas!$A891,Inventario!$A$2:$M$21,8,FALSE))</f>
        <v>153</v>
      </c>
      <c r="I891" s="275">
        <f>IF(ISERROR(VLOOKUP(Salidas!$A891,Inventario!$A$2:$M$21,9,FALSE)),,VLOOKUP(Salidas!$A891,Inventario!$A$2:$M$21,9,FALSE))</f>
        <v>153</v>
      </c>
      <c r="J891" s="269">
        <v>44786</v>
      </c>
      <c r="K891" s="62" t="s">
        <v>183</v>
      </c>
      <c r="L891" s="270">
        <f>IF(ISERROR(VLOOKUP(Salidas!$K891,Entradas!$H$1:$I$412,2,FALSE)),"",VLOOKUP(Salidas!$K891,Entradas!$H$1:$I$412,2,FALSE))</f>
        <v>44957</v>
      </c>
      <c r="M891" s="63">
        <v>1</v>
      </c>
      <c r="N891" s="276" t="s">
        <v>375</v>
      </c>
      <c r="O891" s="275">
        <f>IF(Salidas!$N891="Particular",VLOOKUP(Salidas!$A891,'PPTO Conservador'!$D$1:$L$26,8,0),IF(Salidas!$N891="Complementario",VLOOKUP(Salidas!$A891,'PPTO Conservador'!$D$1:$L$26,9,FALSE),))</f>
        <v>150000</v>
      </c>
      <c r="P891" s="275">
        <f>Salidas!$M891*Salidas!$I891</f>
        <v>153</v>
      </c>
      <c r="Q891" s="275">
        <f>Salidas!$M891*Salidas!$O891</f>
        <v>150000</v>
      </c>
      <c r="R891" s="276"/>
      <c r="S891" s="64"/>
      <c r="T891" s="64"/>
      <c r="U891" s="64"/>
      <c r="V891" s="64"/>
      <c r="W891" s="64"/>
      <c r="X891" s="64"/>
      <c r="Y891" s="64"/>
      <c r="Z891" s="64"/>
    </row>
    <row r="892" spans="1:26" ht="15.75" customHeight="1">
      <c r="A892" s="57" t="s">
        <v>47</v>
      </c>
      <c r="B892" s="58" t="str">
        <f>IF(ISERROR(VLOOKUP(Salidas!$A892,Inventario!$A$2:$M$21,2,FALSE)),"",VLOOKUP(Salidas!$A892,Inventario!$A$2:$M$21,2,FALSE))</f>
        <v>Nimenrix</v>
      </c>
      <c r="C892" s="58" t="str">
        <f>IF(ISERROR(VLOOKUP(Salidas!$A892,Inventario!$A$2:$M$21,3,FALSE)),"",VLOOKUP(Salidas!$A892,Inventario!$A$2:$M$21,3,FALSE))</f>
        <v>Meningococo</v>
      </c>
      <c r="D892" s="59" t="str">
        <f>IF(ISERROR(VLOOKUP(Salidas!$A892,Inventario!$A$2:$M$21,4,FALSE)),"",VLOOKUP(Salidas!$A892,Inventario!$A$2:$M$21,4,FALSE))</f>
        <v>Cobo Medical</v>
      </c>
      <c r="E892" s="59" t="str">
        <f>IF(ISERROR(VLOOKUP(Salidas!$A892,Inventario!$A$2:$M$21,5,FALSE)),"",VLOOKUP(Salidas!$A892,Inventario!$A$2:$M$21,5,FALSE))</f>
        <v>Pfizer</v>
      </c>
      <c r="F892" s="60" t="str">
        <f>IF(ISERROR(VLOOKUP(Salidas!$A892,Inventario!$A$2:$M$21,6,FALSE)),"",VLOOKUP(Salidas!$A892,Inventario!$A$2:$M$21,6,FALSE))</f>
        <v>3904</v>
      </c>
      <c r="G892" s="274">
        <f>IF(ISERROR(VLOOKUP(Salidas!$A892,Inventario!$A$2:$M$21,7,FALSE)),,VLOOKUP(Salidas!$A892,Inventario!$A$2:$M$21,7,FALSE))</f>
        <v>1</v>
      </c>
      <c r="H892" s="275">
        <f>IF(ISERROR(VLOOKUP(Salidas!$A892,Inventario!$A$2:$M$21,8,FALSE)),,VLOOKUP(Salidas!$A892,Inventario!$A$2:$M$21,8,FALSE))</f>
        <v>427</v>
      </c>
      <c r="I892" s="275">
        <f>IF(ISERROR(VLOOKUP(Salidas!$A892,Inventario!$A$2:$M$21,9,FALSE)),,VLOOKUP(Salidas!$A892,Inventario!$A$2:$M$21,9,FALSE))</f>
        <v>427</v>
      </c>
      <c r="J892" s="269">
        <v>44786</v>
      </c>
      <c r="K892" s="62" t="s">
        <v>173</v>
      </c>
      <c r="L892" s="270">
        <f>IF(ISERROR(VLOOKUP(Salidas!$K892,Entradas!$H$1:$I$412,2,FALSE)),"",VLOOKUP(Salidas!$K892,Entradas!$H$1:$I$412,2,FALSE))</f>
        <v>45077</v>
      </c>
      <c r="M892" s="63">
        <v>1</v>
      </c>
      <c r="N892" s="276" t="s">
        <v>375</v>
      </c>
      <c r="O892" s="275">
        <f>IF(Salidas!$N892="Particular",VLOOKUP(Salidas!$A892,'PPTO Conservador'!$D$1:$L$26,8,0),IF(Salidas!$N892="Complementario",VLOOKUP(Salidas!$A892,'PPTO Conservador'!$D$1:$L$26,9,FALSE),))</f>
        <v>200000</v>
      </c>
      <c r="P892" s="275">
        <f>Salidas!$M892*Salidas!$I892</f>
        <v>427</v>
      </c>
      <c r="Q892" s="275">
        <f>Salidas!$M892*Salidas!$O892</f>
        <v>200000</v>
      </c>
      <c r="R892" s="276"/>
      <c r="S892" s="64"/>
      <c r="T892" s="64"/>
      <c r="U892" s="64"/>
      <c r="V892" s="64"/>
      <c r="W892" s="64"/>
      <c r="X892" s="64"/>
      <c r="Y892" s="64"/>
      <c r="Z892" s="64"/>
    </row>
    <row r="893" spans="1:26" ht="15.75" customHeight="1">
      <c r="A893" s="57" t="s">
        <v>93</v>
      </c>
      <c r="B893" s="58" t="str">
        <f>IF(ISERROR(VLOOKUP(Salidas!$A893,Inventario!$A$2:$M$21,2,FALSE)),"",VLOOKUP(Salidas!$A893,Inventario!$A$2:$M$21,2,FALSE))</f>
        <v>Vaxigrip</v>
      </c>
      <c r="C893" s="58" t="str">
        <f>IF(ISERROR(VLOOKUP(Salidas!$A893,Inventario!$A$2:$M$21,3,FALSE)),"",VLOOKUP(Salidas!$A893,Inventario!$A$2:$M$21,3,FALSE))</f>
        <v>Influenza</v>
      </c>
      <c r="D893" s="59" t="str">
        <f>IF(ISERROR(VLOOKUP(Salidas!$A893,Inventario!$A$2:$M$21,4,FALSE)),"",VLOOKUP(Salidas!$A893,Inventario!$A$2:$M$21,4,FALSE))</f>
        <v>IPS FARALLONES</v>
      </c>
      <c r="E893" s="59" t="str">
        <f>IF(ISERROR(VLOOKUP(Salidas!$A893,Inventario!$A$2:$M$21,5,FALSE)),"",VLOOKUP(Salidas!$A893,Inventario!$A$2:$M$21,5,FALSE))</f>
        <v>Sanofi</v>
      </c>
      <c r="F893" s="60" t="str">
        <f>IF(ISERROR(VLOOKUP(Salidas!$A893,Inventario!$A$2:$M$21,6,FALSE)),"",VLOOKUP(Salidas!$A893,Inventario!$A$2:$M$21,6,FALSE))</f>
        <v>2603</v>
      </c>
      <c r="G893" s="274">
        <f>IF(ISERROR(VLOOKUP(Salidas!$A893,Inventario!$A$2:$M$21,7,FALSE)),,VLOOKUP(Salidas!$A893,Inventario!$A$2:$M$21,7,FALSE))</f>
        <v>1</v>
      </c>
      <c r="H893" s="275">
        <f>IF(ISERROR(VLOOKUP(Salidas!$A893,Inventario!$A$2:$M$21,8,FALSE)),,VLOOKUP(Salidas!$A893,Inventario!$A$2:$M$21,8,FALSE))</f>
        <v>31</v>
      </c>
      <c r="I893" s="275">
        <f>IF(ISERROR(VLOOKUP(Salidas!$A893,Inventario!$A$2:$M$21,9,FALSE)),,VLOOKUP(Salidas!$A893,Inventario!$A$2:$M$21,9,FALSE))</f>
        <v>31</v>
      </c>
      <c r="J893" s="269">
        <v>44786</v>
      </c>
      <c r="K893" s="62" t="s">
        <v>210</v>
      </c>
      <c r="L893" s="270">
        <f>IF(ISERROR(VLOOKUP(Salidas!$K893,Entradas!$H$1:$I$412,2,FALSE)),"",VLOOKUP(Salidas!$K893,Entradas!$H$1:$I$412,2,FALSE))</f>
        <v>44957</v>
      </c>
      <c r="M893" s="63">
        <v>1</v>
      </c>
      <c r="N893" s="276" t="s">
        <v>1928</v>
      </c>
      <c r="O893" s="275">
        <f>IF(Salidas!$N893="Particular",VLOOKUP(Salidas!$A893,'PPTO Conservador'!$D$1:$L$26,8,0),IF(Salidas!$N893="Complementario",VLOOKUP(Salidas!$A893,'PPTO Conservador'!$D$1:$L$26,9,FALSE),))</f>
        <v>60000</v>
      </c>
      <c r="P893" s="275">
        <f>Salidas!$M893*Salidas!$I893</f>
        <v>31</v>
      </c>
      <c r="Q893" s="275">
        <f>Salidas!$M893*Salidas!$O893</f>
        <v>60000</v>
      </c>
      <c r="R893" s="276"/>
      <c r="S893" s="64"/>
      <c r="T893" s="64"/>
      <c r="U893" s="64"/>
      <c r="V893" s="64"/>
      <c r="W893" s="64"/>
      <c r="X893" s="64"/>
      <c r="Y893" s="64"/>
      <c r="Z893" s="64"/>
    </row>
    <row r="894" spans="1:26" ht="15.75" customHeight="1">
      <c r="A894" s="57" t="s">
        <v>47</v>
      </c>
      <c r="B894" s="58" t="str">
        <f>IF(ISERROR(VLOOKUP(Salidas!$A894,Inventario!$A$2:$M$21,2,FALSE)),"",VLOOKUP(Salidas!$A894,Inventario!$A$2:$M$21,2,FALSE))</f>
        <v>Nimenrix</v>
      </c>
      <c r="C894" s="58" t="str">
        <f>IF(ISERROR(VLOOKUP(Salidas!$A894,Inventario!$A$2:$M$21,3,FALSE)),"",VLOOKUP(Salidas!$A894,Inventario!$A$2:$M$21,3,FALSE))</f>
        <v>Meningococo</v>
      </c>
      <c r="D894" s="59" t="str">
        <f>IF(ISERROR(VLOOKUP(Salidas!$A894,Inventario!$A$2:$M$21,4,FALSE)),"",VLOOKUP(Salidas!$A894,Inventario!$A$2:$M$21,4,FALSE))</f>
        <v>Cobo Medical</v>
      </c>
      <c r="E894" s="59" t="str">
        <f>IF(ISERROR(VLOOKUP(Salidas!$A894,Inventario!$A$2:$M$21,5,FALSE)),"",VLOOKUP(Salidas!$A894,Inventario!$A$2:$M$21,5,FALSE))</f>
        <v>Pfizer</v>
      </c>
      <c r="F894" s="60" t="str">
        <f>IF(ISERROR(VLOOKUP(Salidas!$A894,Inventario!$A$2:$M$21,6,FALSE)),"",VLOOKUP(Salidas!$A894,Inventario!$A$2:$M$21,6,FALSE))</f>
        <v>3904</v>
      </c>
      <c r="G894" s="274">
        <f>IF(ISERROR(VLOOKUP(Salidas!$A894,Inventario!$A$2:$M$21,7,FALSE)),,VLOOKUP(Salidas!$A894,Inventario!$A$2:$M$21,7,FALSE))</f>
        <v>1</v>
      </c>
      <c r="H894" s="275">
        <f>IF(ISERROR(VLOOKUP(Salidas!$A894,Inventario!$A$2:$M$21,8,FALSE)),,VLOOKUP(Salidas!$A894,Inventario!$A$2:$M$21,8,FALSE))</f>
        <v>427</v>
      </c>
      <c r="I894" s="275">
        <f>IF(ISERROR(VLOOKUP(Salidas!$A894,Inventario!$A$2:$M$21,9,FALSE)),,VLOOKUP(Salidas!$A894,Inventario!$A$2:$M$21,9,FALSE))</f>
        <v>427</v>
      </c>
      <c r="J894" s="269">
        <v>44786</v>
      </c>
      <c r="K894" s="62" t="s">
        <v>173</v>
      </c>
      <c r="L894" s="270">
        <f>IF(ISERROR(VLOOKUP(Salidas!$K894,Entradas!$H$1:$I$412,2,FALSE)),"",VLOOKUP(Salidas!$K894,Entradas!$H$1:$I$412,2,FALSE))</f>
        <v>45077</v>
      </c>
      <c r="M894" s="63">
        <v>1</v>
      </c>
      <c r="N894" s="276" t="s">
        <v>375</v>
      </c>
      <c r="O894" s="275">
        <f>IF(Salidas!$N894="Particular",VLOOKUP(Salidas!$A894,'PPTO Conservador'!$D$1:$L$26,8,0),IF(Salidas!$N894="Complementario",VLOOKUP(Salidas!$A894,'PPTO Conservador'!$D$1:$L$26,9,FALSE),))</f>
        <v>200000</v>
      </c>
      <c r="P894" s="275">
        <f>Salidas!$M894*Salidas!$I894</f>
        <v>427</v>
      </c>
      <c r="Q894" s="275">
        <f>Salidas!$M894*Salidas!$O894</f>
        <v>200000</v>
      </c>
      <c r="R894" s="276"/>
      <c r="S894" s="64"/>
      <c r="T894" s="64"/>
      <c r="U894" s="64"/>
      <c r="V894" s="64"/>
      <c r="W894" s="64"/>
      <c r="X894" s="64"/>
      <c r="Y894" s="64"/>
      <c r="Z894" s="64"/>
    </row>
    <row r="895" spans="1:26" ht="15.75" customHeight="1">
      <c r="A895" s="57" t="s">
        <v>47</v>
      </c>
      <c r="B895" s="58" t="str">
        <f>IF(ISERROR(VLOOKUP(Salidas!$A895,Inventario!$A$2:$M$21,2,FALSE)),"",VLOOKUP(Salidas!$A895,Inventario!$A$2:$M$21,2,FALSE))</f>
        <v>Nimenrix</v>
      </c>
      <c r="C895" s="58" t="str">
        <f>IF(ISERROR(VLOOKUP(Salidas!$A895,Inventario!$A$2:$M$21,3,FALSE)),"",VLOOKUP(Salidas!$A895,Inventario!$A$2:$M$21,3,FALSE))</f>
        <v>Meningococo</v>
      </c>
      <c r="D895" s="59" t="str">
        <f>IF(ISERROR(VLOOKUP(Salidas!$A895,Inventario!$A$2:$M$21,4,FALSE)),"",VLOOKUP(Salidas!$A895,Inventario!$A$2:$M$21,4,FALSE))</f>
        <v>Cobo Medical</v>
      </c>
      <c r="E895" s="59" t="str">
        <f>IF(ISERROR(VLOOKUP(Salidas!$A895,Inventario!$A$2:$M$21,5,FALSE)),"",VLOOKUP(Salidas!$A895,Inventario!$A$2:$M$21,5,FALSE))</f>
        <v>Pfizer</v>
      </c>
      <c r="F895" s="60" t="str">
        <f>IF(ISERROR(VLOOKUP(Salidas!$A895,Inventario!$A$2:$M$21,6,FALSE)),"",VLOOKUP(Salidas!$A895,Inventario!$A$2:$M$21,6,FALSE))</f>
        <v>3904</v>
      </c>
      <c r="G895" s="274">
        <f>IF(ISERROR(VLOOKUP(Salidas!$A895,Inventario!$A$2:$M$21,7,FALSE)),,VLOOKUP(Salidas!$A895,Inventario!$A$2:$M$21,7,FALSE))</f>
        <v>1</v>
      </c>
      <c r="H895" s="275">
        <f>IF(ISERROR(VLOOKUP(Salidas!$A895,Inventario!$A$2:$M$21,8,FALSE)),,VLOOKUP(Salidas!$A895,Inventario!$A$2:$M$21,8,FALSE))</f>
        <v>427</v>
      </c>
      <c r="I895" s="275">
        <f>IF(ISERROR(VLOOKUP(Salidas!$A895,Inventario!$A$2:$M$21,9,FALSE)),,VLOOKUP(Salidas!$A895,Inventario!$A$2:$M$21,9,FALSE))</f>
        <v>427</v>
      </c>
      <c r="J895" s="269">
        <v>44789</v>
      </c>
      <c r="K895" s="62" t="s">
        <v>173</v>
      </c>
      <c r="L895" s="270">
        <f>IF(ISERROR(VLOOKUP(Salidas!$K895,Entradas!$H$1:$I$412,2,FALSE)),"",VLOOKUP(Salidas!$K895,Entradas!$H$1:$I$412,2,FALSE))</f>
        <v>45077</v>
      </c>
      <c r="M895" s="63">
        <v>1</v>
      </c>
      <c r="N895" s="276" t="s">
        <v>375</v>
      </c>
      <c r="O895" s="275">
        <f>IF(Salidas!$N895="Particular",VLOOKUP(Salidas!$A895,'PPTO Conservador'!$D$1:$L$26,8,0),IF(Salidas!$N895="Complementario",VLOOKUP(Salidas!$A895,'PPTO Conservador'!$D$1:$L$26,9,FALSE),))</f>
        <v>200000</v>
      </c>
      <c r="P895" s="275">
        <f>Salidas!$M895*Salidas!$I895</f>
        <v>427</v>
      </c>
      <c r="Q895" s="275">
        <f>Salidas!$M895*Salidas!$O895</f>
        <v>200000</v>
      </c>
      <c r="R895" s="276"/>
      <c r="S895" s="64"/>
      <c r="T895" s="64"/>
      <c r="U895" s="64"/>
      <c r="V895" s="64"/>
      <c r="W895" s="64"/>
      <c r="X895" s="64"/>
      <c r="Y895" s="64"/>
      <c r="Z895" s="64"/>
    </row>
    <row r="896" spans="1:26" ht="15.75" customHeight="1">
      <c r="A896" s="57" t="s">
        <v>77</v>
      </c>
      <c r="B896" s="58" t="str">
        <f>IF(ISERROR(VLOOKUP(Salidas!$A896,Inventario!$A$2:$M$21,2,FALSE)),"",VLOOKUP(Salidas!$A896,Inventario!$A$2:$M$21,2,FALSE))</f>
        <v>Hexaxim</v>
      </c>
      <c r="C896" s="58" t="str">
        <f>IF(ISERROR(VLOOKUP(Salidas!$A896,Inventario!$A$2:$M$21,3,FALSE)),"",VLOOKUP(Salidas!$A896,Inventario!$A$2:$M$21,3,FALSE))</f>
        <v>DPAT + VPI + HIB + HB</v>
      </c>
      <c r="D896" s="59" t="str">
        <f>IF(ISERROR(VLOOKUP(Salidas!$A896,Inventario!$A$2:$M$21,4,FALSE)),"",VLOOKUP(Salidas!$A896,Inventario!$A$2:$M$21,4,FALSE))</f>
        <v>IPS FARALLONES</v>
      </c>
      <c r="E896" s="59" t="str">
        <f>IF(ISERROR(VLOOKUP(Salidas!$A896,Inventario!$A$2:$M$21,5,FALSE)),"",VLOOKUP(Salidas!$A896,Inventario!$A$2:$M$21,5,FALSE))</f>
        <v>Sanofi</v>
      </c>
      <c r="F896" s="60" t="str">
        <f>IF(ISERROR(VLOOKUP(Salidas!$A896,Inventario!$A$2:$M$21,6,FALSE)),"",VLOOKUP(Salidas!$A896,Inventario!$A$2:$M$21,6,FALSE))</f>
        <v>3800</v>
      </c>
      <c r="G896" s="274">
        <f>IF(ISERROR(VLOOKUP(Salidas!$A896,Inventario!$A$2:$M$21,7,FALSE)),,VLOOKUP(Salidas!$A896,Inventario!$A$2:$M$21,7,FALSE))</f>
        <v>1</v>
      </c>
      <c r="H896" s="275">
        <f>IF(ISERROR(VLOOKUP(Salidas!$A896,Inventario!$A$2:$M$21,8,FALSE)),,VLOOKUP(Salidas!$A896,Inventario!$A$2:$M$21,8,FALSE))</f>
        <v>127</v>
      </c>
      <c r="I896" s="275">
        <f>IF(ISERROR(VLOOKUP(Salidas!$A896,Inventario!$A$2:$M$21,9,FALSE)),,VLOOKUP(Salidas!$A896,Inventario!$A$2:$M$21,9,FALSE))</f>
        <v>127</v>
      </c>
      <c r="J896" s="269">
        <v>44789</v>
      </c>
      <c r="K896" s="62" t="s">
        <v>212</v>
      </c>
      <c r="L896" s="270">
        <f>IF(ISERROR(VLOOKUP(Salidas!$K896,Entradas!$H$1:$I$412,2,FALSE)),"",VLOOKUP(Salidas!$K896,Entradas!$H$1:$I$412,2,FALSE))</f>
        <v>45382</v>
      </c>
      <c r="M896" s="63">
        <v>1</v>
      </c>
      <c r="N896" s="276" t="s">
        <v>375</v>
      </c>
      <c r="O896" s="275">
        <f>IF(Salidas!$N896="Particular",VLOOKUP(Salidas!$A896,'PPTO Conservador'!$D$1:$L$26,8,0),IF(Salidas!$N896="Complementario",VLOOKUP(Salidas!$A896,'PPTO Conservador'!$D$1:$L$26,9,FALSE),))</f>
        <v>220000</v>
      </c>
      <c r="P896" s="275">
        <f>Salidas!$M896*Salidas!$I896</f>
        <v>127</v>
      </c>
      <c r="Q896" s="275">
        <f>Salidas!$M896*Salidas!$O896</f>
        <v>220000</v>
      </c>
      <c r="R896" s="276"/>
      <c r="S896" s="64"/>
      <c r="T896" s="64"/>
      <c r="U896" s="64"/>
      <c r="V896" s="64"/>
      <c r="W896" s="64"/>
      <c r="X896" s="64"/>
      <c r="Y896" s="64"/>
      <c r="Z896" s="64"/>
    </row>
    <row r="897" spans="1:26" ht="15.75" customHeight="1">
      <c r="A897" s="57" t="s">
        <v>54</v>
      </c>
      <c r="B897" s="58" t="str">
        <f>IF(ISERROR(VLOOKUP(Salidas!$A897,Inventario!$A$2:$M$21,2,FALSE)),"",VLOOKUP(Salidas!$A897,Inventario!$A$2:$M$21,2,FALSE))</f>
        <v>Prevenar</v>
      </c>
      <c r="C897" s="58" t="str">
        <f>IF(ISERROR(VLOOKUP(Salidas!$A897,Inventario!$A$2:$M$21,3,FALSE)),"",VLOOKUP(Salidas!$A897,Inventario!$A$2:$M$21,3,FALSE))</f>
        <v>Neumococo 13V</v>
      </c>
      <c r="D897" s="59" t="str">
        <f>IF(ISERROR(VLOOKUP(Salidas!$A897,Inventario!$A$2:$M$21,4,FALSE)),"",VLOOKUP(Salidas!$A897,Inventario!$A$2:$M$21,4,FALSE))</f>
        <v>Cobo Medical</v>
      </c>
      <c r="E897" s="59" t="str">
        <f>IF(ISERROR(VLOOKUP(Salidas!$A897,Inventario!$A$2:$M$21,5,FALSE)),"",VLOOKUP(Salidas!$A897,Inventario!$A$2:$M$21,5,FALSE))</f>
        <v>Pfizer</v>
      </c>
      <c r="F897" s="60" t="str">
        <f>IF(ISERROR(VLOOKUP(Salidas!$A897,Inventario!$A$2:$M$21,6,FALSE)),"",VLOOKUP(Salidas!$A897,Inventario!$A$2:$M$21,6,FALSE))</f>
        <v>2156</v>
      </c>
      <c r="G897" s="274">
        <f>IF(ISERROR(VLOOKUP(Salidas!$A897,Inventario!$A$2:$M$21,7,FALSE)),,VLOOKUP(Salidas!$A897,Inventario!$A$2:$M$21,7,FALSE))</f>
        <v>1</v>
      </c>
      <c r="H897" s="275">
        <f>IF(ISERROR(VLOOKUP(Salidas!$A897,Inventario!$A$2:$M$21,8,FALSE)),,VLOOKUP(Salidas!$A897,Inventario!$A$2:$M$21,8,FALSE))</f>
        <v>257</v>
      </c>
      <c r="I897" s="275">
        <f>IF(ISERROR(VLOOKUP(Salidas!$A897,Inventario!$A$2:$M$21,9,FALSE)),,VLOOKUP(Salidas!$A897,Inventario!$A$2:$M$21,9,FALSE))</f>
        <v>257</v>
      </c>
      <c r="J897" s="269">
        <v>44789</v>
      </c>
      <c r="K897" s="62" t="s">
        <v>216</v>
      </c>
      <c r="L897" s="270">
        <f>IF(ISERROR(VLOOKUP(Salidas!$K897,Entradas!$H$1:$I$412,2,FALSE)),"",VLOOKUP(Salidas!$K897,Entradas!$H$1:$I$412,2,FALSE))</f>
        <v>45382</v>
      </c>
      <c r="M897" s="63">
        <v>1</v>
      </c>
      <c r="N897" s="276" t="s">
        <v>375</v>
      </c>
      <c r="O897" s="275">
        <f>IF(Salidas!$N897="Particular",VLOOKUP(Salidas!$A897,'PPTO Conservador'!$D$1:$L$26,8,0),IF(Salidas!$N897="Complementario",VLOOKUP(Salidas!$A897,'PPTO Conservador'!$D$1:$L$26,9,FALSE),))</f>
        <v>235000</v>
      </c>
      <c r="P897" s="275">
        <f>Salidas!$M897*Salidas!$I897</f>
        <v>257</v>
      </c>
      <c r="Q897" s="275">
        <f>Salidas!$M897*Salidas!$O897</f>
        <v>235000</v>
      </c>
      <c r="R897" s="276"/>
      <c r="S897" s="64"/>
      <c r="T897" s="64"/>
      <c r="U897" s="64"/>
      <c r="V897" s="64"/>
      <c r="W897" s="64"/>
      <c r="X897" s="64"/>
      <c r="Y897" s="64"/>
      <c r="Z897" s="64"/>
    </row>
    <row r="898" spans="1:26" ht="15.75" customHeight="1">
      <c r="A898" s="57" t="s">
        <v>96</v>
      </c>
      <c r="B898" s="58" t="str">
        <f>IF(ISERROR(VLOOKUP(Salidas!$A898,Inventario!$A$2:$M$21,2,FALSE)),"",VLOOKUP(Salidas!$A898,Inventario!$A$2:$M$21,2,FALSE))</f>
        <v>Rotateq</v>
      </c>
      <c r="C898" s="58" t="str">
        <f>IF(ISERROR(VLOOKUP(Salidas!$A898,Inventario!$A$2:$M$21,3,FALSE)),"",VLOOKUP(Salidas!$A898,Inventario!$A$2:$M$21,3,FALSE))</f>
        <v>Rotavirus Vivo Atenuado</v>
      </c>
      <c r="D898" s="59" t="str">
        <f>IF(ISERROR(VLOOKUP(Salidas!$A898,Inventario!$A$2:$M$21,4,FALSE)),"",VLOOKUP(Salidas!$A898,Inventario!$A$2:$M$21,4,FALSE))</f>
        <v>IPS FARALLONES</v>
      </c>
      <c r="E898" s="59" t="str">
        <f>IF(ISERROR(VLOOKUP(Salidas!$A898,Inventario!$A$2:$M$21,5,FALSE)),"",VLOOKUP(Salidas!$A898,Inventario!$A$2:$M$21,5,FALSE))</f>
        <v>Merck</v>
      </c>
      <c r="F898" s="60" t="str">
        <f>IF(ISERROR(VLOOKUP(Salidas!$A898,Inventario!$A$2:$M$21,6,FALSE)),"",VLOOKUP(Salidas!$A898,Inventario!$A$2:$M$21,6,FALSE))</f>
        <v>1800</v>
      </c>
      <c r="G898" s="274">
        <f>IF(ISERROR(VLOOKUP(Salidas!$A898,Inventario!$A$2:$M$21,7,FALSE)),,VLOOKUP(Salidas!$A898,Inventario!$A$2:$M$21,7,FALSE))</f>
        <v>1</v>
      </c>
      <c r="H898" s="275">
        <f>IF(ISERROR(VLOOKUP(Salidas!$A898,Inventario!$A$2:$M$21,8,FALSE)),,VLOOKUP(Salidas!$A898,Inventario!$A$2:$M$21,8,FALSE))</f>
        <v>109</v>
      </c>
      <c r="I898" s="275">
        <f>IF(ISERROR(VLOOKUP(Salidas!$A898,Inventario!$A$2:$M$21,9,FALSE)),,VLOOKUP(Salidas!$A898,Inventario!$A$2:$M$21,9,FALSE))</f>
        <v>109</v>
      </c>
      <c r="J898" s="269">
        <v>44789</v>
      </c>
      <c r="K898" s="62" t="s">
        <v>214</v>
      </c>
      <c r="L898" s="270">
        <f>IF(ISERROR(VLOOKUP(Salidas!$K898,Entradas!$H$1:$I$412,2,FALSE)),"",VLOOKUP(Salidas!$K898,Entradas!$H$1:$I$412,2,FALSE))</f>
        <v>45233</v>
      </c>
      <c r="M898" s="63">
        <v>1</v>
      </c>
      <c r="N898" s="276" t="s">
        <v>375</v>
      </c>
      <c r="O898" s="275">
        <f>IF(Salidas!$N898="Particular",VLOOKUP(Salidas!$A898,'PPTO Conservador'!$D$1:$L$26,8,0),IF(Salidas!$N898="Complementario",VLOOKUP(Salidas!$A898,'PPTO Conservador'!$D$1:$L$26,9,FALSE),))</f>
        <v>210000</v>
      </c>
      <c r="P898" s="275">
        <f>Salidas!$M898*Salidas!$I898</f>
        <v>109</v>
      </c>
      <c r="Q898" s="275">
        <f>Salidas!$M898*Salidas!$O898</f>
        <v>210000</v>
      </c>
      <c r="R898" s="276"/>
      <c r="S898" s="64"/>
      <c r="T898" s="64"/>
      <c r="U898" s="64"/>
      <c r="V898" s="64"/>
      <c r="W898" s="64"/>
      <c r="X898" s="64"/>
      <c r="Y898" s="64"/>
      <c r="Z898" s="64"/>
    </row>
    <row r="899" spans="1:26" ht="15.75" customHeight="1">
      <c r="A899" s="57" t="s">
        <v>93</v>
      </c>
      <c r="B899" s="58" t="str">
        <f>IF(ISERROR(VLOOKUP(Salidas!$A899,Inventario!$A$2:$M$21,2,FALSE)),"",VLOOKUP(Salidas!$A899,Inventario!$A$2:$M$21,2,FALSE))</f>
        <v>Vaxigrip</v>
      </c>
      <c r="C899" s="58" t="str">
        <f>IF(ISERROR(VLOOKUP(Salidas!$A899,Inventario!$A$2:$M$21,3,FALSE)),"",VLOOKUP(Salidas!$A899,Inventario!$A$2:$M$21,3,FALSE))</f>
        <v>Influenza</v>
      </c>
      <c r="D899" s="59" t="str">
        <f>IF(ISERROR(VLOOKUP(Salidas!$A899,Inventario!$A$2:$M$21,4,FALSE)),"",VLOOKUP(Salidas!$A899,Inventario!$A$2:$M$21,4,FALSE))</f>
        <v>IPS FARALLONES</v>
      </c>
      <c r="E899" s="59" t="str">
        <f>IF(ISERROR(VLOOKUP(Salidas!$A899,Inventario!$A$2:$M$21,5,FALSE)),"",VLOOKUP(Salidas!$A899,Inventario!$A$2:$M$21,5,FALSE))</f>
        <v>Sanofi</v>
      </c>
      <c r="F899" s="60" t="str">
        <f>IF(ISERROR(VLOOKUP(Salidas!$A899,Inventario!$A$2:$M$21,6,FALSE)),"",VLOOKUP(Salidas!$A899,Inventario!$A$2:$M$21,6,FALSE))</f>
        <v>2603</v>
      </c>
      <c r="G899" s="274">
        <f>IF(ISERROR(VLOOKUP(Salidas!$A899,Inventario!$A$2:$M$21,7,FALSE)),,VLOOKUP(Salidas!$A899,Inventario!$A$2:$M$21,7,FALSE))</f>
        <v>1</v>
      </c>
      <c r="H899" s="275">
        <f>IF(ISERROR(VLOOKUP(Salidas!$A899,Inventario!$A$2:$M$21,8,FALSE)),,VLOOKUP(Salidas!$A899,Inventario!$A$2:$M$21,8,FALSE))</f>
        <v>31</v>
      </c>
      <c r="I899" s="275">
        <f>IF(ISERROR(VLOOKUP(Salidas!$A899,Inventario!$A$2:$M$21,9,FALSE)),,VLOOKUP(Salidas!$A899,Inventario!$A$2:$M$21,9,FALSE))</f>
        <v>31</v>
      </c>
      <c r="J899" s="269">
        <v>44789</v>
      </c>
      <c r="K899" s="62" t="s">
        <v>210</v>
      </c>
      <c r="L899" s="270">
        <f>IF(ISERROR(VLOOKUP(Salidas!$K899,Entradas!$H$1:$I$412,2,FALSE)),"",VLOOKUP(Salidas!$K899,Entradas!$H$1:$I$412,2,FALSE))</f>
        <v>44957</v>
      </c>
      <c r="M899" s="63">
        <v>1</v>
      </c>
      <c r="N899" s="276" t="s">
        <v>1928</v>
      </c>
      <c r="O899" s="275">
        <f>IF(Salidas!$N899="Particular",VLOOKUP(Salidas!$A899,'PPTO Conservador'!$D$1:$L$26,8,0),IF(Salidas!$N899="Complementario",VLOOKUP(Salidas!$A899,'PPTO Conservador'!$D$1:$L$26,9,FALSE),))</f>
        <v>60000</v>
      </c>
      <c r="P899" s="275">
        <f>Salidas!$M899*Salidas!$I899</f>
        <v>31</v>
      </c>
      <c r="Q899" s="275">
        <f>Salidas!$M899*Salidas!$O899</f>
        <v>60000</v>
      </c>
      <c r="R899" s="276"/>
      <c r="S899" s="64"/>
      <c r="T899" s="64"/>
      <c r="U899" s="64"/>
      <c r="V899" s="64"/>
      <c r="W899" s="64"/>
      <c r="X899" s="64"/>
      <c r="Y899" s="64"/>
      <c r="Z899" s="64"/>
    </row>
    <row r="900" spans="1:26" ht="15.75" customHeight="1">
      <c r="A900" s="57" t="s">
        <v>58</v>
      </c>
      <c r="B900" s="58" t="str">
        <f>IF(ISERROR(VLOOKUP(Salidas!$A900,Inventario!$A$2:$M$21,2,FALSE)),"",VLOOKUP(Salidas!$A900,Inventario!$A$2:$M$21,2,FALSE))</f>
        <v>Proquad</v>
      </c>
      <c r="C900" s="58" t="str">
        <f>IF(ISERROR(VLOOKUP(Salidas!$A900,Inventario!$A$2:$M$21,3,FALSE)),"",VLOOKUP(Salidas!$A900,Inventario!$A$2:$M$21,3,FALSE))</f>
        <v>Sarampion + Rubeola + parotiditis + varicela</v>
      </c>
      <c r="D900" s="59" t="str">
        <f>IF(ISERROR(VLOOKUP(Salidas!$A900,Inventario!$A$2:$M$21,4,FALSE)),"",VLOOKUP(Salidas!$A900,Inventario!$A$2:$M$21,4,FALSE))</f>
        <v>IPS FARALLONES</v>
      </c>
      <c r="E900" s="59" t="str">
        <f>IF(ISERROR(VLOOKUP(Salidas!$A900,Inventario!$A$2:$M$21,5,FALSE)),"",VLOOKUP(Salidas!$A900,Inventario!$A$2:$M$21,5,FALSE))</f>
        <v>Merck</v>
      </c>
      <c r="F900" s="60" t="str">
        <f>IF(ISERROR(VLOOKUP(Salidas!$A900,Inventario!$A$2:$M$21,6,FALSE)),"",VLOOKUP(Salidas!$A900,Inventario!$A$2:$M$21,6,FALSE))</f>
        <v>4200</v>
      </c>
      <c r="G900" s="274">
        <f>IF(ISERROR(VLOOKUP(Salidas!$A900,Inventario!$A$2:$M$21,7,FALSE)),,VLOOKUP(Salidas!$A900,Inventario!$A$2:$M$21,7,FALSE))</f>
        <v>1</v>
      </c>
      <c r="H900" s="275">
        <f>IF(ISERROR(VLOOKUP(Salidas!$A900,Inventario!$A$2:$M$21,8,FALSE)),,VLOOKUP(Salidas!$A900,Inventario!$A$2:$M$21,8,FALSE))</f>
        <v>76</v>
      </c>
      <c r="I900" s="275">
        <f>IF(ISERROR(VLOOKUP(Salidas!$A900,Inventario!$A$2:$M$21,9,FALSE)),,VLOOKUP(Salidas!$A900,Inventario!$A$2:$M$21,9,FALSE))</f>
        <v>76</v>
      </c>
      <c r="J900" s="269">
        <v>44789</v>
      </c>
      <c r="K900" s="62" t="s">
        <v>217</v>
      </c>
      <c r="L900" s="270">
        <f>IF(ISERROR(VLOOKUP(Salidas!$K900,Entradas!$H$1:$I$412,2,FALSE)),"",VLOOKUP(Salidas!$K900,Entradas!$H$1:$I$412,2,FALSE))</f>
        <v>45077</v>
      </c>
      <c r="M900" s="63">
        <v>1</v>
      </c>
      <c r="N900" s="276" t="s">
        <v>1928</v>
      </c>
      <c r="O900" s="275">
        <f>IF(Salidas!$N900="Particular",VLOOKUP(Salidas!$A900,'PPTO Conservador'!$D$1:$L$26,8,0),IF(Salidas!$N900="Complementario",VLOOKUP(Salidas!$A900,'PPTO Conservador'!$D$1:$L$26,9,FALSE),))</f>
        <v>240000</v>
      </c>
      <c r="P900" s="275">
        <f>Salidas!$M900*Salidas!$I900</f>
        <v>76</v>
      </c>
      <c r="Q900" s="275">
        <f>Salidas!$M900*Salidas!$O900</f>
        <v>240000</v>
      </c>
      <c r="R900" s="276"/>
      <c r="S900" s="64"/>
      <c r="T900" s="64"/>
      <c r="U900" s="64"/>
      <c r="V900" s="64"/>
      <c r="W900" s="64"/>
      <c r="X900" s="64"/>
      <c r="Y900" s="64"/>
      <c r="Z900" s="64"/>
    </row>
    <row r="901" spans="1:26" ht="15.75" customHeight="1">
      <c r="A901" s="57" t="s">
        <v>85</v>
      </c>
      <c r="B901" s="58" t="str">
        <f>IF(ISERROR(VLOOKUP(Salidas!$A901,Inventario!$A$2:$M$21,2,FALSE)),"",VLOOKUP(Salidas!$A901,Inventario!$A$2:$M$21,2,FALSE))</f>
        <v xml:space="preserve">Avaxim 80 </v>
      </c>
      <c r="C901" s="58" t="str">
        <f>IF(ISERROR(VLOOKUP(Salidas!$A901,Inventario!$A$2:$M$21,3,FALSE)),"",VLOOKUP(Salidas!$A901,Inventario!$A$2:$M$21,3,FALSE))</f>
        <v>Hepatitis A niño</v>
      </c>
      <c r="D901" s="59" t="str">
        <f>IF(ISERROR(VLOOKUP(Salidas!$A901,Inventario!$A$2:$M$21,4,FALSE)),"",VLOOKUP(Salidas!$A901,Inventario!$A$2:$M$21,4,FALSE))</f>
        <v>IPS FARALLONES</v>
      </c>
      <c r="E901" s="59" t="str">
        <f>IF(ISERROR(VLOOKUP(Salidas!$A901,Inventario!$A$2:$M$21,5,FALSE)),"",VLOOKUP(Salidas!$A901,Inventario!$A$2:$M$21,5,FALSE))</f>
        <v>Sanofi</v>
      </c>
      <c r="F901" s="60" t="str">
        <f>IF(ISERROR(VLOOKUP(Salidas!$A901,Inventario!$A$2:$M$21,6,FALSE)),"",VLOOKUP(Salidas!$A901,Inventario!$A$2:$M$21,6,FALSE))</f>
        <v>2500</v>
      </c>
      <c r="G901" s="274">
        <f>IF(ISERROR(VLOOKUP(Salidas!$A901,Inventario!$A$2:$M$21,7,FALSE)),,VLOOKUP(Salidas!$A901,Inventario!$A$2:$M$21,7,FALSE))</f>
        <v>1</v>
      </c>
      <c r="H901" s="275">
        <f>IF(ISERROR(VLOOKUP(Salidas!$A901,Inventario!$A$2:$M$21,8,FALSE)),,VLOOKUP(Salidas!$A901,Inventario!$A$2:$M$21,8,FALSE))</f>
        <v>153</v>
      </c>
      <c r="I901" s="275">
        <f>IF(ISERROR(VLOOKUP(Salidas!$A901,Inventario!$A$2:$M$21,9,FALSE)),,VLOOKUP(Salidas!$A901,Inventario!$A$2:$M$21,9,FALSE))</f>
        <v>153</v>
      </c>
      <c r="J901" s="269">
        <v>44789</v>
      </c>
      <c r="K901" s="62" t="s">
        <v>208</v>
      </c>
      <c r="L901" s="270">
        <f>IF(ISERROR(VLOOKUP(Salidas!$K901,Entradas!$H$1:$I$412,2,FALSE)),"",VLOOKUP(Salidas!$K901,Entradas!$H$1:$I$412,2,FALSE))</f>
        <v>45169</v>
      </c>
      <c r="M901" s="63">
        <v>1</v>
      </c>
      <c r="N901" s="276" t="s">
        <v>1928</v>
      </c>
      <c r="O901" s="275">
        <f>IF(Salidas!$N901="Particular",VLOOKUP(Salidas!$A901,'PPTO Conservador'!$D$1:$L$26,8,0),IF(Salidas!$N901="Complementario",VLOOKUP(Salidas!$A901,'PPTO Conservador'!$D$1:$L$26,9,FALSE),))</f>
        <v>130000</v>
      </c>
      <c r="P901" s="275">
        <f>Salidas!$M901*Salidas!$I901</f>
        <v>153</v>
      </c>
      <c r="Q901" s="275">
        <f>Salidas!$M901*Salidas!$O901</f>
        <v>130000</v>
      </c>
      <c r="R901" s="276"/>
      <c r="S901" s="64"/>
      <c r="T901" s="64"/>
      <c r="U901" s="64"/>
      <c r="V901" s="64"/>
      <c r="W901" s="64"/>
      <c r="X901" s="64"/>
      <c r="Y901" s="64"/>
      <c r="Z901" s="64"/>
    </row>
    <row r="902" spans="1:26" ht="15.75" customHeight="1">
      <c r="A902" s="57" t="s">
        <v>93</v>
      </c>
      <c r="B902" s="58" t="str">
        <f>IF(ISERROR(VLOOKUP(Salidas!$A902,Inventario!$A$2:$M$21,2,FALSE)),"",VLOOKUP(Salidas!$A902,Inventario!$A$2:$M$21,2,FALSE))</f>
        <v>Vaxigrip</v>
      </c>
      <c r="C902" s="58" t="str">
        <f>IF(ISERROR(VLOOKUP(Salidas!$A902,Inventario!$A$2:$M$21,3,FALSE)),"",VLOOKUP(Salidas!$A902,Inventario!$A$2:$M$21,3,FALSE))</f>
        <v>Influenza</v>
      </c>
      <c r="D902" s="59" t="str">
        <f>IF(ISERROR(VLOOKUP(Salidas!$A902,Inventario!$A$2:$M$21,4,FALSE)),"",VLOOKUP(Salidas!$A902,Inventario!$A$2:$M$21,4,FALSE))</f>
        <v>IPS FARALLONES</v>
      </c>
      <c r="E902" s="59" t="str">
        <f>IF(ISERROR(VLOOKUP(Salidas!$A902,Inventario!$A$2:$M$21,5,FALSE)),"",VLOOKUP(Salidas!$A902,Inventario!$A$2:$M$21,5,FALSE))</f>
        <v>Sanofi</v>
      </c>
      <c r="F902" s="60" t="str">
        <f>IF(ISERROR(VLOOKUP(Salidas!$A902,Inventario!$A$2:$M$21,6,FALSE)),"",VLOOKUP(Salidas!$A902,Inventario!$A$2:$M$21,6,FALSE))</f>
        <v>2603</v>
      </c>
      <c r="G902" s="274">
        <f>IF(ISERROR(VLOOKUP(Salidas!$A902,Inventario!$A$2:$M$21,7,FALSE)),,VLOOKUP(Salidas!$A902,Inventario!$A$2:$M$21,7,FALSE))</f>
        <v>1</v>
      </c>
      <c r="H902" s="275">
        <f>IF(ISERROR(VLOOKUP(Salidas!$A902,Inventario!$A$2:$M$21,8,FALSE)),,VLOOKUP(Salidas!$A902,Inventario!$A$2:$M$21,8,FALSE))</f>
        <v>31</v>
      </c>
      <c r="I902" s="275">
        <f>IF(ISERROR(VLOOKUP(Salidas!$A902,Inventario!$A$2:$M$21,9,FALSE)),,VLOOKUP(Salidas!$A902,Inventario!$A$2:$M$21,9,FALSE))</f>
        <v>31</v>
      </c>
      <c r="J902" s="269">
        <v>44789</v>
      </c>
      <c r="K902" s="62" t="s">
        <v>210</v>
      </c>
      <c r="L902" s="270">
        <f>IF(ISERROR(VLOOKUP(Salidas!$K902,Entradas!$H$1:$I$412,2,FALSE)),"",VLOOKUP(Salidas!$K902,Entradas!$H$1:$I$412,2,FALSE))</f>
        <v>44957</v>
      </c>
      <c r="M902" s="63">
        <v>1</v>
      </c>
      <c r="N902" s="276" t="s">
        <v>1928</v>
      </c>
      <c r="O902" s="275">
        <f>IF(Salidas!$N902="Particular",VLOOKUP(Salidas!$A902,'PPTO Conservador'!$D$1:$L$26,8,0),IF(Salidas!$N902="Complementario",VLOOKUP(Salidas!$A902,'PPTO Conservador'!$D$1:$L$26,9,FALSE),))</f>
        <v>60000</v>
      </c>
      <c r="P902" s="275">
        <f>Salidas!$M902*Salidas!$I902</f>
        <v>31</v>
      </c>
      <c r="Q902" s="275">
        <f>Salidas!$M902*Salidas!$O902</f>
        <v>60000</v>
      </c>
      <c r="R902" s="276"/>
      <c r="S902" s="64"/>
      <c r="T902" s="64"/>
      <c r="U902" s="64"/>
      <c r="V902" s="64"/>
      <c r="W902" s="64"/>
      <c r="X902" s="64"/>
      <c r="Y902" s="64"/>
      <c r="Z902" s="64"/>
    </row>
    <row r="903" spans="1:26" ht="15.75" customHeight="1">
      <c r="A903" s="57" t="s">
        <v>54</v>
      </c>
      <c r="B903" s="58" t="str">
        <f>IF(ISERROR(VLOOKUP(Salidas!$A903,Inventario!$A$2:$M$21,2,FALSE)),"",VLOOKUP(Salidas!$A903,Inventario!$A$2:$M$21,2,FALSE))</f>
        <v>Prevenar</v>
      </c>
      <c r="C903" s="58" t="str">
        <f>IF(ISERROR(VLOOKUP(Salidas!$A903,Inventario!$A$2:$M$21,3,FALSE)),"",VLOOKUP(Salidas!$A903,Inventario!$A$2:$M$21,3,FALSE))</f>
        <v>Neumococo 13V</v>
      </c>
      <c r="D903" s="59" t="str">
        <f>IF(ISERROR(VLOOKUP(Salidas!$A903,Inventario!$A$2:$M$21,4,FALSE)),"",VLOOKUP(Salidas!$A903,Inventario!$A$2:$M$21,4,FALSE))</f>
        <v>Cobo Medical</v>
      </c>
      <c r="E903" s="59" t="str">
        <f>IF(ISERROR(VLOOKUP(Salidas!$A903,Inventario!$A$2:$M$21,5,FALSE)),"",VLOOKUP(Salidas!$A903,Inventario!$A$2:$M$21,5,FALSE))</f>
        <v>Pfizer</v>
      </c>
      <c r="F903" s="60" t="str">
        <f>IF(ISERROR(VLOOKUP(Salidas!$A903,Inventario!$A$2:$M$21,6,FALSE)),"",VLOOKUP(Salidas!$A903,Inventario!$A$2:$M$21,6,FALSE))</f>
        <v>2156</v>
      </c>
      <c r="G903" s="274">
        <f>IF(ISERROR(VLOOKUP(Salidas!$A903,Inventario!$A$2:$M$21,7,FALSE)),,VLOOKUP(Salidas!$A903,Inventario!$A$2:$M$21,7,FALSE))</f>
        <v>1</v>
      </c>
      <c r="H903" s="275">
        <f>IF(ISERROR(VLOOKUP(Salidas!$A903,Inventario!$A$2:$M$21,8,FALSE)),,VLOOKUP(Salidas!$A903,Inventario!$A$2:$M$21,8,FALSE))</f>
        <v>257</v>
      </c>
      <c r="I903" s="275">
        <f>IF(ISERROR(VLOOKUP(Salidas!$A903,Inventario!$A$2:$M$21,9,FALSE)),,VLOOKUP(Salidas!$A903,Inventario!$A$2:$M$21,9,FALSE))</f>
        <v>257</v>
      </c>
      <c r="J903" s="269">
        <v>44789</v>
      </c>
      <c r="K903" s="62" t="s">
        <v>216</v>
      </c>
      <c r="L903" s="270">
        <f>IF(ISERROR(VLOOKUP(Salidas!$K903,Entradas!$H$1:$I$412,2,FALSE)),"",VLOOKUP(Salidas!$K903,Entradas!$H$1:$I$412,2,FALSE))</f>
        <v>45382</v>
      </c>
      <c r="M903" s="63">
        <v>1</v>
      </c>
      <c r="N903" s="276" t="s">
        <v>1928</v>
      </c>
      <c r="O903" s="275">
        <f>IF(Salidas!$N903="Particular",VLOOKUP(Salidas!$A903,'PPTO Conservador'!$D$1:$L$26,8,0),IF(Salidas!$N903="Complementario",VLOOKUP(Salidas!$A903,'PPTO Conservador'!$D$1:$L$26,9,FALSE),))</f>
        <v>225000</v>
      </c>
      <c r="P903" s="275">
        <f>Salidas!$M903*Salidas!$I903</f>
        <v>257</v>
      </c>
      <c r="Q903" s="275">
        <f>Salidas!$M903*Salidas!$O903</f>
        <v>225000</v>
      </c>
      <c r="R903" s="276"/>
      <c r="S903" s="64"/>
      <c r="T903" s="64"/>
      <c r="U903" s="64"/>
      <c r="V903" s="64"/>
      <c r="W903" s="64"/>
      <c r="X903" s="64"/>
      <c r="Y903" s="64"/>
      <c r="Z903" s="64"/>
    </row>
    <row r="904" spans="1:26" ht="15.75" customHeight="1">
      <c r="A904" s="57" t="s">
        <v>93</v>
      </c>
      <c r="B904" s="58" t="str">
        <f>IF(ISERROR(VLOOKUP(Salidas!$A904,Inventario!$A$2:$M$21,2,FALSE)),"",VLOOKUP(Salidas!$A904,Inventario!$A$2:$M$21,2,FALSE))</f>
        <v>Vaxigrip</v>
      </c>
      <c r="C904" s="58" t="str">
        <f>IF(ISERROR(VLOOKUP(Salidas!$A904,Inventario!$A$2:$M$21,3,FALSE)),"",VLOOKUP(Salidas!$A904,Inventario!$A$2:$M$21,3,FALSE))</f>
        <v>Influenza</v>
      </c>
      <c r="D904" s="59" t="str">
        <f>IF(ISERROR(VLOOKUP(Salidas!$A904,Inventario!$A$2:$M$21,4,FALSE)),"",VLOOKUP(Salidas!$A904,Inventario!$A$2:$M$21,4,FALSE))</f>
        <v>IPS FARALLONES</v>
      </c>
      <c r="E904" s="59" t="str">
        <f>IF(ISERROR(VLOOKUP(Salidas!$A904,Inventario!$A$2:$M$21,5,FALSE)),"",VLOOKUP(Salidas!$A904,Inventario!$A$2:$M$21,5,FALSE))</f>
        <v>Sanofi</v>
      </c>
      <c r="F904" s="60" t="str">
        <f>IF(ISERROR(VLOOKUP(Salidas!$A904,Inventario!$A$2:$M$21,6,FALSE)),"",VLOOKUP(Salidas!$A904,Inventario!$A$2:$M$21,6,FALSE))</f>
        <v>2603</v>
      </c>
      <c r="G904" s="274">
        <f>IF(ISERROR(VLOOKUP(Salidas!$A904,Inventario!$A$2:$M$21,7,FALSE)),,VLOOKUP(Salidas!$A904,Inventario!$A$2:$M$21,7,FALSE))</f>
        <v>1</v>
      </c>
      <c r="H904" s="275">
        <f>IF(ISERROR(VLOOKUP(Salidas!$A904,Inventario!$A$2:$M$21,8,FALSE)),,VLOOKUP(Salidas!$A904,Inventario!$A$2:$M$21,8,FALSE))</f>
        <v>31</v>
      </c>
      <c r="I904" s="275">
        <f>IF(ISERROR(VLOOKUP(Salidas!$A904,Inventario!$A$2:$M$21,9,FALSE)),,VLOOKUP(Salidas!$A904,Inventario!$A$2:$M$21,9,FALSE))</f>
        <v>31</v>
      </c>
      <c r="J904" s="269">
        <v>44790</v>
      </c>
      <c r="K904" s="62" t="s">
        <v>210</v>
      </c>
      <c r="L904" s="270">
        <f>IF(ISERROR(VLOOKUP(Salidas!$K904,Entradas!$H$1:$I$412,2,FALSE)),"",VLOOKUP(Salidas!$K904,Entradas!$H$1:$I$412,2,FALSE))</f>
        <v>44957</v>
      </c>
      <c r="M904" s="63">
        <v>1</v>
      </c>
      <c r="N904" s="276" t="s">
        <v>375</v>
      </c>
      <c r="O904" s="275">
        <f>IF(Salidas!$N904="Particular",VLOOKUP(Salidas!$A904,'PPTO Conservador'!$D$1:$L$26,8,0),IF(Salidas!$N904="Complementario",VLOOKUP(Salidas!$A904,'PPTO Conservador'!$D$1:$L$26,9,FALSE),))</f>
        <v>65000</v>
      </c>
      <c r="P904" s="275">
        <f>Salidas!$M904*Salidas!$I904</f>
        <v>31</v>
      </c>
      <c r="Q904" s="275">
        <f>Salidas!$M904*Salidas!$O904</f>
        <v>65000</v>
      </c>
      <c r="R904" s="276"/>
      <c r="S904" s="64"/>
      <c r="T904" s="64"/>
      <c r="U904" s="64"/>
      <c r="V904" s="64"/>
      <c r="W904" s="64"/>
      <c r="X904" s="64"/>
      <c r="Y904" s="64"/>
      <c r="Z904" s="64"/>
    </row>
    <row r="905" spans="1:26" ht="15.75" customHeight="1">
      <c r="A905" s="57" t="s">
        <v>47</v>
      </c>
      <c r="B905" s="58" t="str">
        <f>IF(ISERROR(VLOOKUP(Salidas!$A905,Inventario!$A$2:$M$21,2,FALSE)),"",VLOOKUP(Salidas!$A905,Inventario!$A$2:$M$21,2,FALSE))</f>
        <v>Nimenrix</v>
      </c>
      <c r="C905" s="58" t="str">
        <f>IF(ISERROR(VLOOKUP(Salidas!$A905,Inventario!$A$2:$M$21,3,FALSE)),"",VLOOKUP(Salidas!$A905,Inventario!$A$2:$M$21,3,FALSE))</f>
        <v>Meningococo</v>
      </c>
      <c r="D905" s="59" t="str">
        <f>IF(ISERROR(VLOOKUP(Salidas!$A905,Inventario!$A$2:$M$21,4,FALSE)),"",VLOOKUP(Salidas!$A905,Inventario!$A$2:$M$21,4,FALSE))</f>
        <v>Cobo Medical</v>
      </c>
      <c r="E905" s="59" t="str">
        <f>IF(ISERROR(VLOOKUP(Salidas!$A905,Inventario!$A$2:$M$21,5,FALSE)),"",VLOOKUP(Salidas!$A905,Inventario!$A$2:$M$21,5,FALSE))</f>
        <v>Pfizer</v>
      </c>
      <c r="F905" s="60" t="str">
        <f>IF(ISERROR(VLOOKUP(Salidas!$A905,Inventario!$A$2:$M$21,6,FALSE)),"",VLOOKUP(Salidas!$A905,Inventario!$A$2:$M$21,6,FALSE))</f>
        <v>3904</v>
      </c>
      <c r="G905" s="274">
        <f>IF(ISERROR(VLOOKUP(Salidas!$A905,Inventario!$A$2:$M$21,7,FALSE)),,VLOOKUP(Salidas!$A905,Inventario!$A$2:$M$21,7,FALSE))</f>
        <v>1</v>
      </c>
      <c r="H905" s="275">
        <f>IF(ISERROR(VLOOKUP(Salidas!$A905,Inventario!$A$2:$M$21,8,FALSE)),,VLOOKUP(Salidas!$A905,Inventario!$A$2:$M$21,8,FALSE))</f>
        <v>427</v>
      </c>
      <c r="I905" s="275">
        <f>IF(ISERROR(VLOOKUP(Salidas!$A905,Inventario!$A$2:$M$21,9,FALSE)),,VLOOKUP(Salidas!$A905,Inventario!$A$2:$M$21,9,FALSE))</f>
        <v>427</v>
      </c>
      <c r="J905" s="269">
        <v>44790</v>
      </c>
      <c r="K905" s="62" t="s">
        <v>173</v>
      </c>
      <c r="L905" s="270">
        <f>IF(ISERROR(VLOOKUP(Salidas!$K905,Entradas!$H$1:$I$412,2,FALSE)),"",VLOOKUP(Salidas!$K905,Entradas!$H$1:$I$412,2,FALSE))</f>
        <v>45077</v>
      </c>
      <c r="M905" s="63">
        <v>1</v>
      </c>
      <c r="N905" s="276" t="s">
        <v>375</v>
      </c>
      <c r="O905" s="275">
        <f>IF(Salidas!$N905="Particular",VLOOKUP(Salidas!$A905,'PPTO Conservador'!$D$1:$L$26,8,0),IF(Salidas!$N905="Complementario",VLOOKUP(Salidas!$A905,'PPTO Conservador'!$D$1:$L$26,9,FALSE),))</f>
        <v>200000</v>
      </c>
      <c r="P905" s="275">
        <f>Salidas!$M905*Salidas!$I905</f>
        <v>427</v>
      </c>
      <c r="Q905" s="275">
        <f>Salidas!$M905*Salidas!$O905</f>
        <v>200000</v>
      </c>
      <c r="R905" s="276"/>
      <c r="S905" s="64"/>
      <c r="T905" s="64"/>
      <c r="U905" s="64"/>
      <c r="V905" s="64"/>
      <c r="W905" s="64"/>
      <c r="X905" s="64"/>
      <c r="Y905" s="64"/>
      <c r="Z905" s="64"/>
    </row>
    <row r="906" spans="1:26" ht="15.75" customHeight="1">
      <c r="A906" s="57" t="s">
        <v>47</v>
      </c>
      <c r="B906" s="58" t="str">
        <f>IF(ISERROR(VLOOKUP(Salidas!$A906,Inventario!$A$2:$M$21,2,FALSE)),"",VLOOKUP(Salidas!$A906,Inventario!$A$2:$M$21,2,FALSE))</f>
        <v>Nimenrix</v>
      </c>
      <c r="C906" s="58" t="str">
        <f>IF(ISERROR(VLOOKUP(Salidas!$A906,Inventario!$A$2:$M$21,3,FALSE)),"",VLOOKUP(Salidas!$A906,Inventario!$A$2:$M$21,3,FALSE))</f>
        <v>Meningococo</v>
      </c>
      <c r="D906" s="59" t="str">
        <f>IF(ISERROR(VLOOKUP(Salidas!$A906,Inventario!$A$2:$M$21,4,FALSE)),"",VLOOKUP(Salidas!$A906,Inventario!$A$2:$M$21,4,FALSE))</f>
        <v>Cobo Medical</v>
      </c>
      <c r="E906" s="59" t="str">
        <f>IF(ISERROR(VLOOKUP(Salidas!$A906,Inventario!$A$2:$M$21,5,FALSE)),"",VLOOKUP(Salidas!$A906,Inventario!$A$2:$M$21,5,FALSE))</f>
        <v>Pfizer</v>
      </c>
      <c r="F906" s="60" t="str">
        <f>IF(ISERROR(VLOOKUP(Salidas!$A906,Inventario!$A$2:$M$21,6,FALSE)),"",VLOOKUP(Salidas!$A906,Inventario!$A$2:$M$21,6,FALSE))</f>
        <v>3904</v>
      </c>
      <c r="G906" s="274">
        <f>IF(ISERROR(VLOOKUP(Salidas!$A906,Inventario!$A$2:$M$21,7,FALSE)),,VLOOKUP(Salidas!$A906,Inventario!$A$2:$M$21,7,FALSE))</f>
        <v>1</v>
      </c>
      <c r="H906" s="275">
        <f>IF(ISERROR(VLOOKUP(Salidas!$A906,Inventario!$A$2:$M$21,8,FALSE)),,VLOOKUP(Salidas!$A906,Inventario!$A$2:$M$21,8,FALSE))</f>
        <v>427</v>
      </c>
      <c r="I906" s="275">
        <f>IF(ISERROR(VLOOKUP(Salidas!$A906,Inventario!$A$2:$M$21,9,FALSE)),,VLOOKUP(Salidas!$A906,Inventario!$A$2:$M$21,9,FALSE))</f>
        <v>427</v>
      </c>
      <c r="J906" s="269">
        <v>44791</v>
      </c>
      <c r="K906" s="62" t="s">
        <v>173</v>
      </c>
      <c r="L906" s="270">
        <f>IF(ISERROR(VLOOKUP(Salidas!$K906,Entradas!$H$1:$I$412,2,FALSE)),"",VLOOKUP(Salidas!$K906,Entradas!$H$1:$I$412,2,FALSE))</f>
        <v>45077</v>
      </c>
      <c r="M906" s="63">
        <v>1</v>
      </c>
      <c r="N906" s="276" t="s">
        <v>1928</v>
      </c>
      <c r="O906" s="275">
        <f>IF(Salidas!$N906="Particular",VLOOKUP(Salidas!$A906,'PPTO Conservador'!$D$1:$L$26,8,0),IF(Salidas!$N906="Complementario",VLOOKUP(Salidas!$A906,'PPTO Conservador'!$D$1:$L$26,9,FALSE),))</f>
        <v>170000</v>
      </c>
      <c r="P906" s="275">
        <f>Salidas!$M906*Salidas!$I906</f>
        <v>427</v>
      </c>
      <c r="Q906" s="275">
        <f>Salidas!$M906*Salidas!$O906</f>
        <v>170000</v>
      </c>
      <c r="R906" s="276"/>
      <c r="S906" s="64"/>
      <c r="T906" s="64"/>
      <c r="U906" s="64"/>
      <c r="V906" s="64"/>
      <c r="W906" s="64"/>
      <c r="X906" s="64"/>
      <c r="Y906" s="64"/>
      <c r="Z906" s="64"/>
    </row>
    <row r="907" spans="1:26" ht="15.75" customHeight="1">
      <c r="A907" s="57" t="s">
        <v>54</v>
      </c>
      <c r="B907" s="58" t="str">
        <f>IF(ISERROR(VLOOKUP(Salidas!$A907,Inventario!$A$2:$M$21,2,FALSE)),"",VLOOKUP(Salidas!$A907,Inventario!$A$2:$M$21,2,FALSE))</f>
        <v>Prevenar</v>
      </c>
      <c r="C907" s="58" t="str">
        <f>IF(ISERROR(VLOOKUP(Salidas!$A907,Inventario!$A$2:$M$21,3,FALSE)),"",VLOOKUP(Salidas!$A907,Inventario!$A$2:$M$21,3,FALSE))</f>
        <v>Neumococo 13V</v>
      </c>
      <c r="D907" s="59" t="str">
        <f>IF(ISERROR(VLOOKUP(Salidas!$A907,Inventario!$A$2:$M$21,4,FALSE)),"",VLOOKUP(Salidas!$A907,Inventario!$A$2:$M$21,4,FALSE))</f>
        <v>Cobo Medical</v>
      </c>
      <c r="E907" s="59" t="str">
        <f>IF(ISERROR(VLOOKUP(Salidas!$A907,Inventario!$A$2:$M$21,5,FALSE)),"",VLOOKUP(Salidas!$A907,Inventario!$A$2:$M$21,5,FALSE))</f>
        <v>Pfizer</v>
      </c>
      <c r="F907" s="60" t="str">
        <f>IF(ISERROR(VLOOKUP(Salidas!$A907,Inventario!$A$2:$M$21,6,FALSE)),"",VLOOKUP(Salidas!$A907,Inventario!$A$2:$M$21,6,FALSE))</f>
        <v>2156</v>
      </c>
      <c r="G907" s="274">
        <f>IF(ISERROR(VLOOKUP(Salidas!$A907,Inventario!$A$2:$M$21,7,FALSE)),,VLOOKUP(Salidas!$A907,Inventario!$A$2:$M$21,7,FALSE))</f>
        <v>1</v>
      </c>
      <c r="H907" s="275">
        <f>IF(ISERROR(VLOOKUP(Salidas!$A907,Inventario!$A$2:$M$21,8,FALSE)),,VLOOKUP(Salidas!$A907,Inventario!$A$2:$M$21,8,FALSE))</f>
        <v>257</v>
      </c>
      <c r="I907" s="275">
        <f>IF(ISERROR(VLOOKUP(Salidas!$A907,Inventario!$A$2:$M$21,9,FALSE)),,VLOOKUP(Salidas!$A907,Inventario!$A$2:$M$21,9,FALSE))</f>
        <v>257</v>
      </c>
      <c r="J907" s="269">
        <v>44791</v>
      </c>
      <c r="K907" s="62" t="s">
        <v>216</v>
      </c>
      <c r="L907" s="270">
        <f>IF(ISERROR(VLOOKUP(Salidas!$K907,Entradas!$H$1:$I$412,2,FALSE)),"",VLOOKUP(Salidas!$K907,Entradas!$H$1:$I$412,2,FALSE))</f>
        <v>45382</v>
      </c>
      <c r="M907" s="63">
        <v>1</v>
      </c>
      <c r="N907" s="276" t="s">
        <v>1928</v>
      </c>
      <c r="O907" s="275">
        <f>IF(Salidas!$N907="Particular",VLOOKUP(Salidas!$A907,'PPTO Conservador'!$D$1:$L$26,8,0),IF(Salidas!$N907="Complementario",VLOOKUP(Salidas!$A907,'PPTO Conservador'!$D$1:$L$26,9,FALSE),))</f>
        <v>225000</v>
      </c>
      <c r="P907" s="275">
        <f>Salidas!$M907*Salidas!$I907</f>
        <v>257</v>
      </c>
      <c r="Q907" s="275">
        <f>Salidas!$M907*Salidas!$O907</f>
        <v>225000</v>
      </c>
      <c r="R907" s="276"/>
      <c r="S907" s="64"/>
      <c r="T907" s="64"/>
      <c r="U907" s="64"/>
      <c r="V907" s="64"/>
      <c r="W907" s="64"/>
      <c r="X907" s="64"/>
      <c r="Y907" s="64"/>
      <c r="Z907" s="64"/>
    </row>
    <row r="908" spans="1:26" ht="15.75" customHeight="1">
      <c r="A908" s="57" t="s">
        <v>54</v>
      </c>
      <c r="B908" s="58" t="str">
        <f>IF(ISERROR(VLOOKUP(Salidas!$A908,Inventario!$A$2:$M$21,2,FALSE)),"",VLOOKUP(Salidas!$A908,Inventario!$A$2:$M$21,2,FALSE))</f>
        <v>Prevenar</v>
      </c>
      <c r="C908" s="58" t="str">
        <f>IF(ISERROR(VLOOKUP(Salidas!$A908,Inventario!$A$2:$M$21,3,FALSE)),"",VLOOKUP(Salidas!$A908,Inventario!$A$2:$M$21,3,FALSE))</f>
        <v>Neumococo 13V</v>
      </c>
      <c r="D908" s="59" t="str">
        <f>IF(ISERROR(VLOOKUP(Salidas!$A908,Inventario!$A$2:$M$21,4,FALSE)),"",VLOOKUP(Salidas!$A908,Inventario!$A$2:$M$21,4,FALSE))</f>
        <v>Cobo Medical</v>
      </c>
      <c r="E908" s="59" t="str">
        <f>IF(ISERROR(VLOOKUP(Salidas!$A908,Inventario!$A$2:$M$21,5,FALSE)),"",VLOOKUP(Salidas!$A908,Inventario!$A$2:$M$21,5,FALSE))</f>
        <v>Pfizer</v>
      </c>
      <c r="F908" s="60" t="str">
        <f>IF(ISERROR(VLOOKUP(Salidas!$A908,Inventario!$A$2:$M$21,6,FALSE)),"",VLOOKUP(Salidas!$A908,Inventario!$A$2:$M$21,6,FALSE))</f>
        <v>2156</v>
      </c>
      <c r="G908" s="274">
        <f>IF(ISERROR(VLOOKUP(Salidas!$A908,Inventario!$A$2:$M$21,7,FALSE)),,VLOOKUP(Salidas!$A908,Inventario!$A$2:$M$21,7,FALSE))</f>
        <v>1</v>
      </c>
      <c r="H908" s="275">
        <f>IF(ISERROR(VLOOKUP(Salidas!$A908,Inventario!$A$2:$M$21,8,FALSE)),,VLOOKUP(Salidas!$A908,Inventario!$A$2:$M$21,8,FALSE))</f>
        <v>257</v>
      </c>
      <c r="I908" s="275">
        <f>IF(ISERROR(VLOOKUP(Salidas!$A908,Inventario!$A$2:$M$21,9,FALSE)),,VLOOKUP(Salidas!$A908,Inventario!$A$2:$M$21,9,FALSE))</f>
        <v>257</v>
      </c>
      <c r="J908" s="269">
        <v>44791</v>
      </c>
      <c r="K908" s="62" t="s">
        <v>216</v>
      </c>
      <c r="L908" s="270">
        <f>IF(ISERROR(VLOOKUP(Salidas!$K908,Entradas!$H$1:$I$412,2,FALSE)),"",VLOOKUP(Salidas!$K908,Entradas!$H$1:$I$412,2,FALSE))</f>
        <v>45382</v>
      </c>
      <c r="M908" s="63">
        <v>1</v>
      </c>
      <c r="N908" s="276" t="s">
        <v>1928</v>
      </c>
      <c r="O908" s="275">
        <f>IF(Salidas!$N908="Particular",VLOOKUP(Salidas!$A908,'PPTO Conservador'!$D$1:$L$26,8,0),IF(Salidas!$N908="Complementario",VLOOKUP(Salidas!$A908,'PPTO Conservador'!$D$1:$L$26,9,FALSE),))</f>
        <v>225000</v>
      </c>
      <c r="P908" s="275">
        <f>Salidas!$M908*Salidas!$I908</f>
        <v>257</v>
      </c>
      <c r="Q908" s="275">
        <f>Salidas!$M908*Salidas!$O908</f>
        <v>225000</v>
      </c>
      <c r="R908" s="276"/>
      <c r="S908" s="64"/>
      <c r="T908" s="64"/>
      <c r="U908" s="64"/>
      <c r="V908" s="64"/>
      <c r="W908" s="64"/>
      <c r="X908" s="64"/>
      <c r="Y908" s="64"/>
      <c r="Z908" s="64"/>
    </row>
    <row r="909" spans="1:26" ht="15.75" customHeight="1">
      <c r="A909" s="57" t="s">
        <v>47</v>
      </c>
      <c r="B909" s="58" t="str">
        <f>IF(ISERROR(VLOOKUP(Salidas!$A909,Inventario!$A$2:$M$21,2,FALSE)),"",VLOOKUP(Salidas!$A909,Inventario!$A$2:$M$21,2,FALSE))</f>
        <v>Nimenrix</v>
      </c>
      <c r="C909" s="58" t="str">
        <f>IF(ISERROR(VLOOKUP(Salidas!$A909,Inventario!$A$2:$M$21,3,FALSE)),"",VLOOKUP(Salidas!$A909,Inventario!$A$2:$M$21,3,FALSE))</f>
        <v>Meningococo</v>
      </c>
      <c r="D909" s="59" t="str">
        <f>IF(ISERROR(VLOOKUP(Salidas!$A909,Inventario!$A$2:$M$21,4,FALSE)),"",VLOOKUP(Salidas!$A909,Inventario!$A$2:$M$21,4,FALSE))</f>
        <v>Cobo Medical</v>
      </c>
      <c r="E909" s="59" t="str">
        <f>IF(ISERROR(VLOOKUP(Salidas!$A909,Inventario!$A$2:$M$21,5,FALSE)),"",VLOOKUP(Salidas!$A909,Inventario!$A$2:$M$21,5,FALSE))</f>
        <v>Pfizer</v>
      </c>
      <c r="F909" s="60" t="str">
        <f>IF(ISERROR(VLOOKUP(Salidas!$A909,Inventario!$A$2:$M$21,6,FALSE)),"",VLOOKUP(Salidas!$A909,Inventario!$A$2:$M$21,6,FALSE))</f>
        <v>3904</v>
      </c>
      <c r="G909" s="274">
        <f>IF(ISERROR(VLOOKUP(Salidas!$A909,Inventario!$A$2:$M$21,7,FALSE)),,VLOOKUP(Salidas!$A909,Inventario!$A$2:$M$21,7,FALSE))</f>
        <v>1</v>
      </c>
      <c r="H909" s="275">
        <f>IF(ISERROR(VLOOKUP(Salidas!$A909,Inventario!$A$2:$M$21,8,FALSE)),,VLOOKUP(Salidas!$A909,Inventario!$A$2:$M$21,8,FALSE))</f>
        <v>427</v>
      </c>
      <c r="I909" s="275">
        <f>IF(ISERROR(VLOOKUP(Salidas!$A909,Inventario!$A$2:$M$21,9,FALSE)),,VLOOKUP(Salidas!$A909,Inventario!$A$2:$M$21,9,FALSE))</f>
        <v>427</v>
      </c>
      <c r="J909" s="269">
        <v>44791</v>
      </c>
      <c r="K909" s="62" t="s">
        <v>173</v>
      </c>
      <c r="L909" s="270">
        <f>IF(ISERROR(VLOOKUP(Salidas!$K909,Entradas!$H$1:$I$412,2,FALSE)),"",VLOOKUP(Salidas!$K909,Entradas!$H$1:$I$412,2,FALSE))</f>
        <v>45077</v>
      </c>
      <c r="M909" s="63">
        <v>1</v>
      </c>
      <c r="N909" s="276" t="s">
        <v>1928</v>
      </c>
      <c r="O909" s="275">
        <f>IF(Salidas!$N909="Particular",VLOOKUP(Salidas!$A909,'PPTO Conservador'!$D$1:$L$26,8,0),IF(Salidas!$N909="Complementario",VLOOKUP(Salidas!$A909,'PPTO Conservador'!$D$1:$L$26,9,FALSE),))</f>
        <v>170000</v>
      </c>
      <c r="P909" s="275">
        <f>Salidas!$M909*Salidas!$I909</f>
        <v>427</v>
      </c>
      <c r="Q909" s="275">
        <f>Salidas!$M909*Salidas!$O909</f>
        <v>170000</v>
      </c>
      <c r="R909" s="276"/>
      <c r="S909" s="64"/>
      <c r="T909" s="64"/>
      <c r="U909" s="64"/>
      <c r="V909" s="64"/>
      <c r="W909" s="64"/>
      <c r="X909" s="64"/>
      <c r="Y909" s="64"/>
      <c r="Z909" s="64"/>
    </row>
    <row r="910" spans="1:26" ht="15.75" customHeight="1">
      <c r="A910" s="57" t="s">
        <v>47</v>
      </c>
      <c r="B910" s="58" t="str">
        <f>IF(ISERROR(VLOOKUP(Salidas!$A910,Inventario!$A$2:$M$21,2,FALSE)),"",VLOOKUP(Salidas!$A910,Inventario!$A$2:$M$21,2,FALSE))</f>
        <v>Nimenrix</v>
      </c>
      <c r="C910" s="58" t="str">
        <f>IF(ISERROR(VLOOKUP(Salidas!$A910,Inventario!$A$2:$M$21,3,FALSE)),"",VLOOKUP(Salidas!$A910,Inventario!$A$2:$M$21,3,FALSE))</f>
        <v>Meningococo</v>
      </c>
      <c r="D910" s="59" t="str">
        <f>IF(ISERROR(VLOOKUP(Salidas!$A910,Inventario!$A$2:$M$21,4,FALSE)),"",VLOOKUP(Salidas!$A910,Inventario!$A$2:$M$21,4,FALSE))</f>
        <v>Cobo Medical</v>
      </c>
      <c r="E910" s="59" t="str">
        <f>IF(ISERROR(VLOOKUP(Salidas!$A910,Inventario!$A$2:$M$21,5,FALSE)),"",VLOOKUP(Salidas!$A910,Inventario!$A$2:$M$21,5,FALSE))</f>
        <v>Pfizer</v>
      </c>
      <c r="F910" s="60" t="str">
        <f>IF(ISERROR(VLOOKUP(Salidas!$A910,Inventario!$A$2:$M$21,6,FALSE)),"",VLOOKUP(Salidas!$A910,Inventario!$A$2:$M$21,6,FALSE))</f>
        <v>3904</v>
      </c>
      <c r="G910" s="274">
        <f>IF(ISERROR(VLOOKUP(Salidas!$A910,Inventario!$A$2:$M$21,7,FALSE)),,VLOOKUP(Salidas!$A910,Inventario!$A$2:$M$21,7,FALSE))</f>
        <v>1</v>
      </c>
      <c r="H910" s="275">
        <f>IF(ISERROR(VLOOKUP(Salidas!$A910,Inventario!$A$2:$M$21,8,FALSE)),,VLOOKUP(Salidas!$A910,Inventario!$A$2:$M$21,8,FALSE))</f>
        <v>427</v>
      </c>
      <c r="I910" s="275">
        <f>IF(ISERROR(VLOOKUP(Salidas!$A910,Inventario!$A$2:$M$21,9,FALSE)),,VLOOKUP(Salidas!$A910,Inventario!$A$2:$M$21,9,FALSE))</f>
        <v>427</v>
      </c>
      <c r="J910" s="269">
        <v>44792</v>
      </c>
      <c r="K910" s="62" t="s">
        <v>173</v>
      </c>
      <c r="L910" s="270">
        <f>IF(ISERROR(VLOOKUP(Salidas!$K910,Entradas!$H$1:$I$412,2,FALSE)),"",VLOOKUP(Salidas!$K910,Entradas!$H$1:$I$412,2,FALSE))</f>
        <v>45077</v>
      </c>
      <c r="M910" s="63">
        <v>1</v>
      </c>
      <c r="N910" s="276" t="s">
        <v>1928</v>
      </c>
      <c r="O910" s="275">
        <f>IF(Salidas!$N910="Particular",VLOOKUP(Salidas!$A910,'PPTO Conservador'!$D$1:$L$26,8,0),IF(Salidas!$N910="Complementario",VLOOKUP(Salidas!$A910,'PPTO Conservador'!$D$1:$L$26,9,FALSE),))</f>
        <v>170000</v>
      </c>
      <c r="P910" s="275">
        <f>Salidas!$M910*Salidas!$I910</f>
        <v>427</v>
      </c>
      <c r="Q910" s="275">
        <f>Salidas!$M910*Salidas!$O910</f>
        <v>170000</v>
      </c>
      <c r="R910" s="276"/>
      <c r="S910" s="64"/>
      <c r="T910" s="64"/>
      <c r="U910" s="64"/>
      <c r="V910" s="64"/>
      <c r="W910" s="64"/>
      <c r="X910" s="64"/>
      <c r="Y910" s="64"/>
      <c r="Z910" s="64"/>
    </row>
    <row r="911" spans="1:26" ht="15.75" customHeight="1">
      <c r="A911" s="57" t="s">
        <v>93</v>
      </c>
      <c r="B911" s="58" t="str">
        <f>IF(ISERROR(VLOOKUP(Salidas!$A911,Inventario!$A$2:$M$21,2,FALSE)),"",VLOOKUP(Salidas!$A911,Inventario!$A$2:$M$21,2,FALSE))</f>
        <v>Vaxigrip</v>
      </c>
      <c r="C911" s="58" t="str">
        <f>IF(ISERROR(VLOOKUP(Salidas!$A911,Inventario!$A$2:$M$21,3,FALSE)),"",VLOOKUP(Salidas!$A911,Inventario!$A$2:$M$21,3,FALSE))</f>
        <v>Influenza</v>
      </c>
      <c r="D911" s="59" t="str">
        <f>IF(ISERROR(VLOOKUP(Salidas!$A911,Inventario!$A$2:$M$21,4,FALSE)),"",VLOOKUP(Salidas!$A911,Inventario!$A$2:$M$21,4,FALSE))</f>
        <v>IPS FARALLONES</v>
      </c>
      <c r="E911" s="59" t="str">
        <f>IF(ISERROR(VLOOKUP(Salidas!$A911,Inventario!$A$2:$M$21,5,FALSE)),"",VLOOKUP(Salidas!$A911,Inventario!$A$2:$M$21,5,FALSE))</f>
        <v>Sanofi</v>
      </c>
      <c r="F911" s="60" t="str">
        <f>IF(ISERROR(VLOOKUP(Salidas!$A911,Inventario!$A$2:$M$21,6,FALSE)),"",VLOOKUP(Salidas!$A911,Inventario!$A$2:$M$21,6,FALSE))</f>
        <v>2603</v>
      </c>
      <c r="G911" s="274">
        <f>IF(ISERROR(VLOOKUP(Salidas!$A911,Inventario!$A$2:$M$21,7,FALSE)),,VLOOKUP(Salidas!$A911,Inventario!$A$2:$M$21,7,FALSE))</f>
        <v>1</v>
      </c>
      <c r="H911" s="275">
        <f>IF(ISERROR(VLOOKUP(Salidas!$A911,Inventario!$A$2:$M$21,8,FALSE)),,VLOOKUP(Salidas!$A911,Inventario!$A$2:$M$21,8,FALSE))</f>
        <v>31</v>
      </c>
      <c r="I911" s="275">
        <f>IF(ISERROR(VLOOKUP(Salidas!$A911,Inventario!$A$2:$M$21,9,FALSE)),,VLOOKUP(Salidas!$A911,Inventario!$A$2:$M$21,9,FALSE))</f>
        <v>31</v>
      </c>
      <c r="J911" s="269">
        <v>44792</v>
      </c>
      <c r="K911" s="62" t="s">
        <v>210</v>
      </c>
      <c r="L911" s="270">
        <f>IF(ISERROR(VLOOKUP(Salidas!$K911,Entradas!$H$1:$I$412,2,FALSE)),"",VLOOKUP(Salidas!$K911,Entradas!$H$1:$I$412,2,FALSE))</f>
        <v>44957</v>
      </c>
      <c r="M911" s="63">
        <v>1</v>
      </c>
      <c r="N911" s="276" t="s">
        <v>375</v>
      </c>
      <c r="O911" s="275">
        <f>IF(Salidas!$N911="Particular",VLOOKUP(Salidas!$A911,'PPTO Conservador'!$D$1:$L$26,8,0),IF(Salidas!$N911="Complementario",VLOOKUP(Salidas!$A911,'PPTO Conservador'!$D$1:$L$26,9,FALSE),))</f>
        <v>65000</v>
      </c>
      <c r="P911" s="275">
        <f>Salidas!$M911*Salidas!$I911</f>
        <v>31</v>
      </c>
      <c r="Q911" s="275">
        <f>Salidas!$M911*Salidas!$O911</f>
        <v>65000</v>
      </c>
      <c r="R911" s="276"/>
      <c r="S911" s="64"/>
      <c r="T911" s="64"/>
      <c r="U911" s="64"/>
      <c r="V911" s="64"/>
      <c r="W911" s="64"/>
      <c r="X911" s="64"/>
      <c r="Y911" s="64"/>
      <c r="Z911" s="64"/>
    </row>
    <row r="912" spans="1:26" ht="15.75" customHeight="1">
      <c r="A912" s="57" t="s">
        <v>93</v>
      </c>
      <c r="B912" s="58" t="str">
        <f>IF(ISERROR(VLOOKUP(Salidas!$A912,Inventario!$A$2:$M$21,2,FALSE)),"",VLOOKUP(Salidas!$A912,Inventario!$A$2:$M$21,2,FALSE))</f>
        <v>Vaxigrip</v>
      </c>
      <c r="C912" s="58" t="str">
        <f>IF(ISERROR(VLOOKUP(Salidas!$A912,Inventario!$A$2:$M$21,3,FALSE)),"",VLOOKUP(Salidas!$A912,Inventario!$A$2:$M$21,3,FALSE))</f>
        <v>Influenza</v>
      </c>
      <c r="D912" s="59" t="str">
        <f>IF(ISERROR(VLOOKUP(Salidas!$A912,Inventario!$A$2:$M$21,4,FALSE)),"",VLOOKUP(Salidas!$A912,Inventario!$A$2:$M$21,4,FALSE))</f>
        <v>IPS FARALLONES</v>
      </c>
      <c r="E912" s="59" t="str">
        <f>IF(ISERROR(VLOOKUP(Salidas!$A912,Inventario!$A$2:$M$21,5,FALSE)),"",VLOOKUP(Salidas!$A912,Inventario!$A$2:$M$21,5,FALSE))</f>
        <v>Sanofi</v>
      </c>
      <c r="F912" s="60" t="str">
        <f>IF(ISERROR(VLOOKUP(Salidas!$A912,Inventario!$A$2:$M$21,6,FALSE)),"",VLOOKUP(Salidas!$A912,Inventario!$A$2:$M$21,6,FALSE))</f>
        <v>2603</v>
      </c>
      <c r="G912" s="274">
        <f>IF(ISERROR(VLOOKUP(Salidas!$A912,Inventario!$A$2:$M$21,7,FALSE)),,VLOOKUP(Salidas!$A912,Inventario!$A$2:$M$21,7,FALSE))</f>
        <v>1</v>
      </c>
      <c r="H912" s="275">
        <f>IF(ISERROR(VLOOKUP(Salidas!$A912,Inventario!$A$2:$M$21,8,FALSE)),,VLOOKUP(Salidas!$A912,Inventario!$A$2:$M$21,8,FALSE))</f>
        <v>31</v>
      </c>
      <c r="I912" s="275">
        <f>IF(ISERROR(VLOOKUP(Salidas!$A912,Inventario!$A$2:$M$21,9,FALSE)),,VLOOKUP(Salidas!$A912,Inventario!$A$2:$M$21,9,FALSE))</f>
        <v>31</v>
      </c>
      <c r="J912" s="269">
        <v>44792</v>
      </c>
      <c r="K912" s="62" t="s">
        <v>210</v>
      </c>
      <c r="L912" s="270">
        <f>IF(ISERROR(VLOOKUP(Salidas!$K912,Entradas!$H$1:$I$412,2,FALSE)),"",VLOOKUP(Salidas!$K912,Entradas!$H$1:$I$412,2,FALSE))</f>
        <v>44957</v>
      </c>
      <c r="M912" s="63">
        <v>1</v>
      </c>
      <c r="N912" s="276" t="s">
        <v>1928</v>
      </c>
      <c r="O912" s="275">
        <f>IF(Salidas!$N912="Particular",VLOOKUP(Salidas!$A912,'PPTO Conservador'!$D$1:$L$26,8,0),IF(Salidas!$N912="Complementario",VLOOKUP(Salidas!$A912,'PPTO Conservador'!$D$1:$L$26,9,FALSE),))</f>
        <v>60000</v>
      </c>
      <c r="P912" s="275">
        <f>Salidas!$M912*Salidas!$I912</f>
        <v>31</v>
      </c>
      <c r="Q912" s="275">
        <f>Salidas!$M912*Salidas!$O912</f>
        <v>60000</v>
      </c>
      <c r="R912" s="276"/>
      <c r="S912" s="64"/>
      <c r="T912" s="64"/>
      <c r="U912" s="64"/>
      <c r="V912" s="64"/>
      <c r="W912" s="64"/>
      <c r="X912" s="64"/>
      <c r="Y912" s="64"/>
      <c r="Z912" s="64"/>
    </row>
    <row r="913" spans="1:26" ht="15.75" customHeight="1">
      <c r="A913" s="57" t="s">
        <v>54</v>
      </c>
      <c r="B913" s="58" t="str">
        <f>IF(ISERROR(VLOOKUP(Salidas!$A913,Inventario!$A$2:$M$21,2,FALSE)),"",VLOOKUP(Salidas!$A913,Inventario!$A$2:$M$21,2,FALSE))</f>
        <v>Prevenar</v>
      </c>
      <c r="C913" s="58" t="str">
        <f>IF(ISERROR(VLOOKUP(Salidas!$A913,Inventario!$A$2:$M$21,3,FALSE)),"",VLOOKUP(Salidas!$A913,Inventario!$A$2:$M$21,3,FALSE))</f>
        <v>Neumococo 13V</v>
      </c>
      <c r="D913" s="59" t="str">
        <f>IF(ISERROR(VLOOKUP(Salidas!$A913,Inventario!$A$2:$M$21,4,FALSE)),"",VLOOKUP(Salidas!$A913,Inventario!$A$2:$M$21,4,FALSE))</f>
        <v>Cobo Medical</v>
      </c>
      <c r="E913" s="59" t="str">
        <f>IF(ISERROR(VLOOKUP(Salidas!$A913,Inventario!$A$2:$M$21,5,FALSE)),"",VLOOKUP(Salidas!$A913,Inventario!$A$2:$M$21,5,FALSE))</f>
        <v>Pfizer</v>
      </c>
      <c r="F913" s="60" t="str">
        <f>IF(ISERROR(VLOOKUP(Salidas!$A913,Inventario!$A$2:$M$21,6,FALSE)),"",VLOOKUP(Salidas!$A913,Inventario!$A$2:$M$21,6,FALSE))</f>
        <v>2156</v>
      </c>
      <c r="G913" s="274">
        <f>IF(ISERROR(VLOOKUP(Salidas!$A913,Inventario!$A$2:$M$21,7,FALSE)),,VLOOKUP(Salidas!$A913,Inventario!$A$2:$M$21,7,FALSE))</f>
        <v>1</v>
      </c>
      <c r="H913" s="275">
        <f>IF(ISERROR(VLOOKUP(Salidas!$A913,Inventario!$A$2:$M$21,8,FALSE)),,VLOOKUP(Salidas!$A913,Inventario!$A$2:$M$21,8,FALSE))</f>
        <v>257</v>
      </c>
      <c r="I913" s="275">
        <f>IF(ISERROR(VLOOKUP(Salidas!$A913,Inventario!$A$2:$M$21,9,FALSE)),,VLOOKUP(Salidas!$A913,Inventario!$A$2:$M$21,9,FALSE))</f>
        <v>257</v>
      </c>
      <c r="J913" s="269">
        <v>44793</v>
      </c>
      <c r="K913" s="62" t="s">
        <v>216</v>
      </c>
      <c r="L913" s="270">
        <f>IF(ISERROR(VLOOKUP(Salidas!$K913,Entradas!$H$1:$I$412,2,FALSE)),"",VLOOKUP(Salidas!$K913,Entradas!$H$1:$I$412,2,FALSE))</f>
        <v>45382</v>
      </c>
      <c r="M913" s="63">
        <v>1</v>
      </c>
      <c r="N913" s="276" t="s">
        <v>1928</v>
      </c>
      <c r="O913" s="275">
        <f>IF(Salidas!$N913="Particular",VLOOKUP(Salidas!$A913,'PPTO Conservador'!$D$1:$L$26,8,0),IF(Salidas!$N913="Complementario",VLOOKUP(Salidas!$A913,'PPTO Conservador'!$D$1:$L$26,9,FALSE),))</f>
        <v>225000</v>
      </c>
      <c r="P913" s="275">
        <f>Salidas!$M913*Salidas!$I913</f>
        <v>257</v>
      </c>
      <c r="Q913" s="275">
        <f>Salidas!$M913*Salidas!$O913</f>
        <v>225000</v>
      </c>
      <c r="R913" s="276"/>
      <c r="S913" s="64"/>
      <c r="T913" s="64"/>
      <c r="U913" s="64"/>
      <c r="V913" s="64"/>
      <c r="W913" s="64"/>
      <c r="X913" s="64"/>
      <c r="Y913" s="64"/>
      <c r="Z913" s="64"/>
    </row>
    <row r="914" spans="1:26" ht="15.75" customHeight="1">
      <c r="A914" s="57" t="s">
        <v>93</v>
      </c>
      <c r="B914" s="58" t="str">
        <f>IF(ISERROR(VLOOKUP(Salidas!$A914,Inventario!$A$2:$M$21,2,FALSE)),"",VLOOKUP(Salidas!$A914,Inventario!$A$2:$M$21,2,FALSE))</f>
        <v>Vaxigrip</v>
      </c>
      <c r="C914" s="58" t="str">
        <f>IF(ISERROR(VLOOKUP(Salidas!$A914,Inventario!$A$2:$M$21,3,FALSE)),"",VLOOKUP(Salidas!$A914,Inventario!$A$2:$M$21,3,FALSE))</f>
        <v>Influenza</v>
      </c>
      <c r="D914" s="59" t="str">
        <f>IF(ISERROR(VLOOKUP(Salidas!$A914,Inventario!$A$2:$M$21,4,FALSE)),"",VLOOKUP(Salidas!$A914,Inventario!$A$2:$M$21,4,FALSE))</f>
        <v>IPS FARALLONES</v>
      </c>
      <c r="E914" s="59" t="str">
        <f>IF(ISERROR(VLOOKUP(Salidas!$A914,Inventario!$A$2:$M$21,5,FALSE)),"",VLOOKUP(Salidas!$A914,Inventario!$A$2:$M$21,5,FALSE))</f>
        <v>Sanofi</v>
      </c>
      <c r="F914" s="60" t="str">
        <f>IF(ISERROR(VLOOKUP(Salidas!$A914,Inventario!$A$2:$M$21,6,FALSE)),"",VLOOKUP(Salidas!$A914,Inventario!$A$2:$M$21,6,FALSE))</f>
        <v>2603</v>
      </c>
      <c r="G914" s="274">
        <f>IF(ISERROR(VLOOKUP(Salidas!$A914,Inventario!$A$2:$M$21,7,FALSE)),,VLOOKUP(Salidas!$A914,Inventario!$A$2:$M$21,7,FALSE))</f>
        <v>1</v>
      </c>
      <c r="H914" s="275">
        <f>IF(ISERROR(VLOOKUP(Salidas!$A914,Inventario!$A$2:$M$21,8,FALSE)),,VLOOKUP(Salidas!$A914,Inventario!$A$2:$M$21,8,FALSE))</f>
        <v>31</v>
      </c>
      <c r="I914" s="275">
        <f>IF(ISERROR(VLOOKUP(Salidas!$A914,Inventario!$A$2:$M$21,9,FALSE)),,VLOOKUP(Salidas!$A914,Inventario!$A$2:$M$21,9,FALSE))</f>
        <v>31</v>
      </c>
      <c r="J914" s="269">
        <v>44793</v>
      </c>
      <c r="K914" s="62" t="s">
        <v>210</v>
      </c>
      <c r="L914" s="270">
        <f>IF(ISERROR(VLOOKUP(Salidas!$K914,Entradas!$H$1:$I$412,2,FALSE)),"",VLOOKUP(Salidas!$K914,Entradas!$H$1:$I$412,2,FALSE))</f>
        <v>44957</v>
      </c>
      <c r="M914" s="63">
        <v>1</v>
      </c>
      <c r="N914" s="276" t="s">
        <v>1928</v>
      </c>
      <c r="O914" s="275">
        <f>IF(Salidas!$N914="Particular",VLOOKUP(Salidas!$A914,'PPTO Conservador'!$D$1:$L$26,8,0),IF(Salidas!$N914="Complementario",VLOOKUP(Salidas!$A914,'PPTO Conservador'!$D$1:$L$26,9,FALSE),))</f>
        <v>60000</v>
      </c>
      <c r="P914" s="275">
        <f>Salidas!$M914*Salidas!$I914</f>
        <v>31</v>
      </c>
      <c r="Q914" s="275">
        <f>Salidas!$M914*Salidas!$O914</f>
        <v>60000</v>
      </c>
      <c r="R914" s="276"/>
      <c r="S914" s="64"/>
      <c r="T914" s="64"/>
      <c r="U914" s="64"/>
      <c r="V914" s="64"/>
      <c r="W914" s="64"/>
      <c r="X914" s="64"/>
      <c r="Y914" s="64"/>
      <c r="Z914" s="64"/>
    </row>
    <row r="915" spans="1:26" ht="15.75" customHeight="1">
      <c r="A915" s="57" t="s">
        <v>93</v>
      </c>
      <c r="B915" s="58" t="str">
        <f>IF(ISERROR(VLOOKUP(Salidas!$A915,Inventario!$A$2:$M$21,2,FALSE)),"",VLOOKUP(Salidas!$A915,Inventario!$A$2:$M$21,2,FALSE))</f>
        <v>Vaxigrip</v>
      </c>
      <c r="C915" s="58" t="str">
        <f>IF(ISERROR(VLOOKUP(Salidas!$A915,Inventario!$A$2:$M$21,3,FALSE)),"",VLOOKUP(Salidas!$A915,Inventario!$A$2:$M$21,3,FALSE))</f>
        <v>Influenza</v>
      </c>
      <c r="D915" s="59" t="str">
        <f>IF(ISERROR(VLOOKUP(Salidas!$A915,Inventario!$A$2:$M$21,4,FALSE)),"",VLOOKUP(Salidas!$A915,Inventario!$A$2:$M$21,4,FALSE))</f>
        <v>IPS FARALLONES</v>
      </c>
      <c r="E915" s="59" t="str">
        <f>IF(ISERROR(VLOOKUP(Salidas!$A915,Inventario!$A$2:$M$21,5,FALSE)),"",VLOOKUP(Salidas!$A915,Inventario!$A$2:$M$21,5,FALSE))</f>
        <v>Sanofi</v>
      </c>
      <c r="F915" s="60" t="str">
        <f>IF(ISERROR(VLOOKUP(Salidas!$A915,Inventario!$A$2:$M$21,6,FALSE)),"",VLOOKUP(Salidas!$A915,Inventario!$A$2:$M$21,6,FALSE))</f>
        <v>2603</v>
      </c>
      <c r="G915" s="274">
        <f>IF(ISERROR(VLOOKUP(Salidas!$A915,Inventario!$A$2:$M$21,7,FALSE)),,VLOOKUP(Salidas!$A915,Inventario!$A$2:$M$21,7,FALSE))</f>
        <v>1</v>
      </c>
      <c r="H915" s="275">
        <f>IF(ISERROR(VLOOKUP(Salidas!$A915,Inventario!$A$2:$M$21,8,FALSE)),,VLOOKUP(Salidas!$A915,Inventario!$A$2:$M$21,8,FALSE))</f>
        <v>31</v>
      </c>
      <c r="I915" s="275">
        <f>IF(ISERROR(VLOOKUP(Salidas!$A915,Inventario!$A$2:$M$21,9,FALSE)),,VLOOKUP(Salidas!$A915,Inventario!$A$2:$M$21,9,FALSE))</f>
        <v>31</v>
      </c>
      <c r="J915" s="269">
        <v>44793</v>
      </c>
      <c r="K915" s="62" t="s">
        <v>210</v>
      </c>
      <c r="L915" s="270">
        <f>IF(ISERROR(VLOOKUP(Salidas!$K915,Entradas!$H$1:$I$412,2,FALSE)),"",VLOOKUP(Salidas!$K915,Entradas!$H$1:$I$412,2,FALSE))</f>
        <v>44957</v>
      </c>
      <c r="M915" s="63">
        <v>1</v>
      </c>
      <c r="N915" s="276" t="s">
        <v>1928</v>
      </c>
      <c r="O915" s="275">
        <f>IF(Salidas!$N915="Particular",VLOOKUP(Salidas!$A915,'PPTO Conservador'!$D$1:$L$26,8,0),IF(Salidas!$N915="Complementario",VLOOKUP(Salidas!$A915,'PPTO Conservador'!$D$1:$L$26,9,FALSE),))</f>
        <v>60000</v>
      </c>
      <c r="P915" s="275">
        <f>Salidas!$M915*Salidas!$I915</f>
        <v>31</v>
      </c>
      <c r="Q915" s="275">
        <f>Salidas!$M915*Salidas!$O915</f>
        <v>60000</v>
      </c>
      <c r="R915" s="276"/>
      <c r="S915" s="64"/>
      <c r="T915" s="64"/>
      <c r="U915" s="64"/>
      <c r="V915" s="64"/>
      <c r="W915" s="64"/>
      <c r="X915" s="64"/>
      <c r="Y915" s="64"/>
      <c r="Z915" s="64"/>
    </row>
    <row r="916" spans="1:26" ht="15.75" customHeight="1">
      <c r="A916" s="57" t="s">
        <v>47</v>
      </c>
      <c r="B916" s="58" t="str">
        <f>IF(ISERROR(VLOOKUP(Salidas!$A916,Inventario!$A$2:$M$21,2,FALSE)),"",VLOOKUP(Salidas!$A916,Inventario!$A$2:$M$21,2,FALSE))</f>
        <v>Nimenrix</v>
      </c>
      <c r="C916" s="58" t="str">
        <f>IF(ISERROR(VLOOKUP(Salidas!$A916,Inventario!$A$2:$M$21,3,FALSE)),"",VLOOKUP(Salidas!$A916,Inventario!$A$2:$M$21,3,FALSE))</f>
        <v>Meningococo</v>
      </c>
      <c r="D916" s="59" t="str">
        <f>IF(ISERROR(VLOOKUP(Salidas!$A916,Inventario!$A$2:$M$21,4,FALSE)),"",VLOOKUP(Salidas!$A916,Inventario!$A$2:$M$21,4,FALSE))</f>
        <v>Cobo Medical</v>
      </c>
      <c r="E916" s="59" t="str">
        <f>IF(ISERROR(VLOOKUP(Salidas!$A916,Inventario!$A$2:$M$21,5,FALSE)),"",VLOOKUP(Salidas!$A916,Inventario!$A$2:$M$21,5,FALSE))</f>
        <v>Pfizer</v>
      </c>
      <c r="F916" s="60" t="str">
        <f>IF(ISERROR(VLOOKUP(Salidas!$A916,Inventario!$A$2:$M$21,6,FALSE)),"",VLOOKUP(Salidas!$A916,Inventario!$A$2:$M$21,6,FALSE))</f>
        <v>3904</v>
      </c>
      <c r="G916" s="274">
        <f>IF(ISERROR(VLOOKUP(Salidas!$A916,Inventario!$A$2:$M$21,7,FALSE)),,VLOOKUP(Salidas!$A916,Inventario!$A$2:$M$21,7,FALSE))</f>
        <v>1</v>
      </c>
      <c r="H916" s="275">
        <f>IF(ISERROR(VLOOKUP(Salidas!$A916,Inventario!$A$2:$M$21,8,FALSE)),,VLOOKUP(Salidas!$A916,Inventario!$A$2:$M$21,8,FALSE))</f>
        <v>427</v>
      </c>
      <c r="I916" s="275">
        <f>IF(ISERROR(VLOOKUP(Salidas!$A916,Inventario!$A$2:$M$21,9,FALSE)),,VLOOKUP(Salidas!$A916,Inventario!$A$2:$M$21,9,FALSE))</f>
        <v>427</v>
      </c>
      <c r="J916" s="269">
        <v>44795</v>
      </c>
      <c r="K916" s="62" t="s">
        <v>173</v>
      </c>
      <c r="L916" s="270">
        <f>IF(ISERROR(VLOOKUP(Salidas!$K916,Entradas!$H$1:$I$412,2,FALSE)),"",VLOOKUP(Salidas!$K916,Entradas!$H$1:$I$412,2,FALSE))</f>
        <v>45077</v>
      </c>
      <c r="M916" s="63">
        <v>1</v>
      </c>
      <c r="N916" s="276" t="s">
        <v>1928</v>
      </c>
      <c r="O916" s="275">
        <f>IF(Salidas!$N916="Particular",VLOOKUP(Salidas!$A916,'PPTO Conservador'!$D$1:$L$26,8,0),IF(Salidas!$N916="Complementario",VLOOKUP(Salidas!$A916,'PPTO Conservador'!$D$1:$L$26,9,FALSE),))</f>
        <v>170000</v>
      </c>
      <c r="P916" s="275">
        <f>Salidas!$M916*Salidas!$I916</f>
        <v>427</v>
      </c>
      <c r="Q916" s="275">
        <f>Salidas!$M916*Salidas!$O916</f>
        <v>170000</v>
      </c>
      <c r="R916" s="276"/>
      <c r="S916" s="64"/>
      <c r="T916" s="64"/>
      <c r="U916" s="64"/>
      <c r="V916" s="64"/>
      <c r="W916" s="64"/>
      <c r="X916" s="64"/>
      <c r="Y916" s="64"/>
      <c r="Z916" s="64"/>
    </row>
    <row r="917" spans="1:26" ht="15.75" customHeight="1">
      <c r="A917" s="57" t="s">
        <v>77</v>
      </c>
      <c r="B917" s="58" t="str">
        <f>IF(ISERROR(VLOOKUP(Salidas!$A917,Inventario!$A$2:$M$21,2,FALSE)),"",VLOOKUP(Salidas!$A917,Inventario!$A$2:$M$21,2,FALSE))</f>
        <v>Hexaxim</v>
      </c>
      <c r="C917" s="58" t="str">
        <f>IF(ISERROR(VLOOKUP(Salidas!$A917,Inventario!$A$2:$M$21,3,FALSE)),"",VLOOKUP(Salidas!$A917,Inventario!$A$2:$M$21,3,FALSE))</f>
        <v>DPAT + VPI + HIB + HB</v>
      </c>
      <c r="D917" s="59" t="str">
        <f>IF(ISERROR(VLOOKUP(Salidas!$A917,Inventario!$A$2:$M$21,4,FALSE)),"",VLOOKUP(Salidas!$A917,Inventario!$A$2:$M$21,4,FALSE))</f>
        <v>IPS FARALLONES</v>
      </c>
      <c r="E917" s="59" t="str">
        <f>IF(ISERROR(VLOOKUP(Salidas!$A917,Inventario!$A$2:$M$21,5,FALSE)),"",VLOOKUP(Salidas!$A917,Inventario!$A$2:$M$21,5,FALSE))</f>
        <v>Sanofi</v>
      </c>
      <c r="F917" s="60" t="str">
        <f>IF(ISERROR(VLOOKUP(Salidas!$A917,Inventario!$A$2:$M$21,6,FALSE)),"",VLOOKUP(Salidas!$A917,Inventario!$A$2:$M$21,6,FALSE))</f>
        <v>3800</v>
      </c>
      <c r="G917" s="274">
        <f>IF(ISERROR(VLOOKUP(Salidas!$A917,Inventario!$A$2:$M$21,7,FALSE)),,VLOOKUP(Salidas!$A917,Inventario!$A$2:$M$21,7,FALSE))</f>
        <v>1</v>
      </c>
      <c r="H917" s="275">
        <f>IF(ISERROR(VLOOKUP(Salidas!$A917,Inventario!$A$2:$M$21,8,FALSE)),,VLOOKUP(Salidas!$A917,Inventario!$A$2:$M$21,8,FALSE))</f>
        <v>127</v>
      </c>
      <c r="I917" s="275">
        <f>IF(ISERROR(VLOOKUP(Salidas!$A917,Inventario!$A$2:$M$21,9,FALSE)),,VLOOKUP(Salidas!$A917,Inventario!$A$2:$M$21,9,FALSE))</f>
        <v>127</v>
      </c>
      <c r="J917" s="269">
        <v>44795</v>
      </c>
      <c r="K917" s="62" t="s">
        <v>212</v>
      </c>
      <c r="L917" s="270">
        <f>IF(ISERROR(VLOOKUP(Salidas!$K917,Entradas!$H$1:$I$412,2,FALSE)),"",VLOOKUP(Salidas!$K917,Entradas!$H$1:$I$412,2,FALSE))</f>
        <v>45382</v>
      </c>
      <c r="M917" s="63">
        <v>1</v>
      </c>
      <c r="N917" s="276" t="s">
        <v>1928</v>
      </c>
      <c r="O917" s="275">
        <f>IF(Salidas!$N917="Particular",VLOOKUP(Salidas!$A917,'PPTO Conservador'!$D$1:$L$26,8,0),IF(Salidas!$N917="Complementario",VLOOKUP(Salidas!$A917,'PPTO Conservador'!$D$1:$L$26,9,FALSE),))</f>
        <v>210000</v>
      </c>
      <c r="P917" s="275">
        <f>Salidas!$M917*Salidas!$I917</f>
        <v>127</v>
      </c>
      <c r="Q917" s="275">
        <f>Salidas!$M917*Salidas!$O917</f>
        <v>210000</v>
      </c>
      <c r="R917" s="276"/>
      <c r="S917" s="64"/>
      <c r="T917" s="64"/>
      <c r="U917" s="64"/>
      <c r="V917" s="64"/>
      <c r="W917" s="64"/>
      <c r="X917" s="64"/>
      <c r="Y917" s="64"/>
      <c r="Z917" s="64"/>
    </row>
    <row r="918" spans="1:26" ht="15.75" customHeight="1">
      <c r="A918" s="57" t="s">
        <v>54</v>
      </c>
      <c r="B918" s="58" t="str">
        <f>IF(ISERROR(VLOOKUP(Salidas!$A918,Inventario!$A$2:$M$21,2,FALSE)),"",VLOOKUP(Salidas!$A918,Inventario!$A$2:$M$21,2,FALSE))</f>
        <v>Prevenar</v>
      </c>
      <c r="C918" s="58" t="str">
        <f>IF(ISERROR(VLOOKUP(Salidas!$A918,Inventario!$A$2:$M$21,3,FALSE)),"",VLOOKUP(Salidas!$A918,Inventario!$A$2:$M$21,3,FALSE))</f>
        <v>Neumococo 13V</v>
      </c>
      <c r="D918" s="59" t="str">
        <f>IF(ISERROR(VLOOKUP(Salidas!$A918,Inventario!$A$2:$M$21,4,FALSE)),"",VLOOKUP(Salidas!$A918,Inventario!$A$2:$M$21,4,FALSE))</f>
        <v>Cobo Medical</v>
      </c>
      <c r="E918" s="59" t="str">
        <f>IF(ISERROR(VLOOKUP(Salidas!$A918,Inventario!$A$2:$M$21,5,FALSE)),"",VLOOKUP(Salidas!$A918,Inventario!$A$2:$M$21,5,FALSE))</f>
        <v>Pfizer</v>
      </c>
      <c r="F918" s="60" t="str">
        <f>IF(ISERROR(VLOOKUP(Salidas!$A918,Inventario!$A$2:$M$21,6,FALSE)),"",VLOOKUP(Salidas!$A918,Inventario!$A$2:$M$21,6,FALSE))</f>
        <v>2156</v>
      </c>
      <c r="G918" s="274">
        <f>IF(ISERROR(VLOOKUP(Salidas!$A918,Inventario!$A$2:$M$21,7,FALSE)),,VLOOKUP(Salidas!$A918,Inventario!$A$2:$M$21,7,FALSE))</f>
        <v>1</v>
      </c>
      <c r="H918" s="275">
        <f>IF(ISERROR(VLOOKUP(Salidas!$A918,Inventario!$A$2:$M$21,8,FALSE)),,VLOOKUP(Salidas!$A918,Inventario!$A$2:$M$21,8,FALSE))</f>
        <v>257</v>
      </c>
      <c r="I918" s="275">
        <f>IF(ISERROR(VLOOKUP(Salidas!$A918,Inventario!$A$2:$M$21,9,FALSE)),,VLOOKUP(Salidas!$A918,Inventario!$A$2:$M$21,9,FALSE))</f>
        <v>257</v>
      </c>
      <c r="J918" s="269">
        <v>44795</v>
      </c>
      <c r="K918" s="62" t="s">
        <v>216</v>
      </c>
      <c r="L918" s="270">
        <f>IF(ISERROR(VLOOKUP(Salidas!$K918,Entradas!$H$1:$I$412,2,FALSE)),"",VLOOKUP(Salidas!$K918,Entradas!$H$1:$I$412,2,FALSE))</f>
        <v>45382</v>
      </c>
      <c r="M918" s="63">
        <v>1</v>
      </c>
      <c r="N918" s="276" t="s">
        <v>1928</v>
      </c>
      <c r="O918" s="275">
        <f>IF(Salidas!$N918="Particular",VLOOKUP(Salidas!$A918,'PPTO Conservador'!$D$1:$L$26,8,0),IF(Salidas!$N918="Complementario",VLOOKUP(Salidas!$A918,'PPTO Conservador'!$D$1:$L$26,9,FALSE),))</f>
        <v>225000</v>
      </c>
      <c r="P918" s="275">
        <f>Salidas!$M918*Salidas!$I918</f>
        <v>257</v>
      </c>
      <c r="Q918" s="275">
        <f>Salidas!$M918*Salidas!$O918</f>
        <v>225000</v>
      </c>
      <c r="R918" s="276"/>
      <c r="S918" s="64"/>
      <c r="T918" s="64"/>
      <c r="U918" s="64"/>
      <c r="V918" s="64"/>
      <c r="W918" s="64"/>
      <c r="X918" s="64"/>
      <c r="Y918" s="64"/>
      <c r="Z918" s="64"/>
    </row>
    <row r="919" spans="1:26" ht="15.75" customHeight="1">
      <c r="A919" s="57" t="s">
        <v>96</v>
      </c>
      <c r="B919" s="58" t="str">
        <f>IF(ISERROR(VLOOKUP(Salidas!$A919,Inventario!$A$2:$M$21,2,FALSE)),"",VLOOKUP(Salidas!$A919,Inventario!$A$2:$M$21,2,FALSE))</f>
        <v>Rotateq</v>
      </c>
      <c r="C919" s="58" t="str">
        <f>IF(ISERROR(VLOOKUP(Salidas!$A919,Inventario!$A$2:$M$21,3,FALSE)),"",VLOOKUP(Salidas!$A919,Inventario!$A$2:$M$21,3,FALSE))</f>
        <v>Rotavirus Vivo Atenuado</v>
      </c>
      <c r="D919" s="59" t="str">
        <f>IF(ISERROR(VLOOKUP(Salidas!$A919,Inventario!$A$2:$M$21,4,FALSE)),"",VLOOKUP(Salidas!$A919,Inventario!$A$2:$M$21,4,FALSE))</f>
        <v>IPS FARALLONES</v>
      </c>
      <c r="E919" s="59" t="str">
        <f>IF(ISERROR(VLOOKUP(Salidas!$A919,Inventario!$A$2:$M$21,5,FALSE)),"",VLOOKUP(Salidas!$A919,Inventario!$A$2:$M$21,5,FALSE))</f>
        <v>Merck</v>
      </c>
      <c r="F919" s="60" t="str">
        <f>IF(ISERROR(VLOOKUP(Salidas!$A919,Inventario!$A$2:$M$21,6,FALSE)),"",VLOOKUP(Salidas!$A919,Inventario!$A$2:$M$21,6,FALSE))</f>
        <v>1800</v>
      </c>
      <c r="G919" s="274">
        <f>IF(ISERROR(VLOOKUP(Salidas!$A919,Inventario!$A$2:$M$21,7,FALSE)),,VLOOKUP(Salidas!$A919,Inventario!$A$2:$M$21,7,FALSE))</f>
        <v>1</v>
      </c>
      <c r="H919" s="275">
        <f>IF(ISERROR(VLOOKUP(Salidas!$A919,Inventario!$A$2:$M$21,8,FALSE)),,VLOOKUP(Salidas!$A919,Inventario!$A$2:$M$21,8,FALSE))</f>
        <v>109</v>
      </c>
      <c r="I919" s="275">
        <f>IF(ISERROR(VLOOKUP(Salidas!$A919,Inventario!$A$2:$M$21,9,FALSE)),,VLOOKUP(Salidas!$A919,Inventario!$A$2:$M$21,9,FALSE))</f>
        <v>109</v>
      </c>
      <c r="J919" s="269">
        <v>44795</v>
      </c>
      <c r="K919" s="62" t="s">
        <v>214</v>
      </c>
      <c r="L919" s="270">
        <f>IF(ISERROR(VLOOKUP(Salidas!$K919,Entradas!$H$1:$I$412,2,FALSE)),"",VLOOKUP(Salidas!$K919,Entradas!$H$1:$I$412,2,FALSE))</f>
        <v>45233</v>
      </c>
      <c r="M919" s="63">
        <v>1</v>
      </c>
      <c r="N919" s="276" t="s">
        <v>1928</v>
      </c>
      <c r="O919" s="275">
        <f>IF(Salidas!$N919="Particular",VLOOKUP(Salidas!$A919,'PPTO Conservador'!$D$1:$L$26,8,0),IF(Salidas!$N919="Complementario",VLOOKUP(Salidas!$A919,'PPTO Conservador'!$D$1:$L$26,9,FALSE),))</f>
        <v>190000</v>
      </c>
      <c r="P919" s="275">
        <f>Salidas!$M919*Salidas!$I919</f>
        <v>109</v>
      </c>
      <c r="Q919" s="275">
        <f>Salidas!$M919*Salidas!$O919</f>
        <v>190000</v>
      </c>
      <c r="R919" s="276"/>
      <c r="S919" s="64"/>
      <c r="T919" s="64"/>
      <c r="U919" s="64"/>
      <c r="V919" s="64"/>
      <c r="W919" s="64"/>
      <c r="X919" s="64"/>
      <c r="Y919" s="64"/>
      <c r="Z919" s="64"/>
    </row>
    <row r="920" spans="1:26" ht="15.75" customHeight="1">
      <c r="A920" s="57" t="s">
        <v>47</v>
      </c>
      <c r="B920" s="58" t="str">
        <f>IF(ISERROR(VLOOKUP(Salidas!$A920,Inventario!$A$2:$M$21,2,FALSE)),"",VLOOKUP(Salidas!$A920,Inventario!$A$2:$M$21,2,FALSE))</f>
        <v>Nimenrix</v>
      </c>
      <c r="C920" s="58" t="str">
        <f>IF(ISERROR(VLOOKUP(Salidas!$A920,Inventario!$A$2:$M$21,3,FALSE)),"",VLOOKUP(Salidas!$A920,Inventario!$A$2:$M$21,3,FALSE))</f>
        <v>Meningococo</v>
      </c>
      <c r="D920" s="59" t="str">
        <f>IF(ISERROR(VLOOKUP(Salidas!$A920,Inventario!$A$2:$M$21,4,FALSE)),"",VLOOKUP(Salidas!$A920,Inventario!$A$2:$M$21,4,FALSE))</f>
        <v>Cobo Medical</v>
      </c>
      <c r="E920" s="59" t="str">
        <f>IF(ISERROR(VLOOKUP(Salidas!$A920,Inventario!$A$2:$M$21,5,FALSE)),"",VLOOKUP(Salidas!$A920,Inventario!$A$2:$M$21,5,FALSE))</f>
        <v>Pfizer</v>
      </c>
      <c r="F920" s="60" t="str">
        <f>IF(ISERROR(VLOOKUP(Salidas!$A920,Inventario!$A$2:$M$21,6,FALSE)),"",VLOOKUP(Salidas!$A920,Inventario!$A$2:$M$21,6,FALSE))</f>
        <v>3904</v>
      </c>
      <c r="G920" s="274">
        <f>IF(ISERROR(VLOOKUP(Salidas!$A920,Inventario!$A$2:$M$21,7,FALSE)),,VLOOKUP(Salidas!$A920,Inventario!$A$2:$M$21,7,FALSE))</f>
        <v>1</v>
      </c>
      <c r="H920" s="275">
        <f>IF(ISERROR(VLOOKUP(Salidas!$A920,Inventario!$A$2:$M$21,8,FALSE)),,VLOOKUP(Salidas!$A920,Inventario!$A$2:$M$21,8,FALSE))</f>
        <v>427</v>
      </c>
      <c r="I920" s="275">
        <f>IF(ISERROR(VLOOKUP(Salidas!$A920,Inventario!$A$2:$M$21,9,FALSE)),,VLOOKUP(Salidas!$A920,Inventario!$A$2:$M$21,9,FALSE))</f>
        <v>427</v>
      </c>
      <c r="J920" s="269">
        <v>44795</v>
      </c>
      <c r="K920" s="62" t="s">
        <v>173</v>
      </c>
      <c r="L920" s="270">
        <f>IF(ISERROR(VLOOKUP(Salidas!$K920,Entradas!$H$1:$I$412,2,FALSE)),"",VLOOKUP(Salidas!$K920,Entradas!$H$1:$I$412,2,FALSE))</f>
        <v>45077</v>
      </c>
      <c r="M920" s="63">
        <v>1</v>
      </c>
      <c r="N920" s="276" t="s">
        <v>1928</v>
      </c>
      <c r="O920" s="275">
        <f>IF(Salidas!$N920="Particular",VLOOKUP(Salidas!$A920,'PPTO Conservador'!$D$1:$L$26,8,0),IF(Salidas!$N920="Complementario",VLOOKUP(Salidas!$A920,'PPTO Conservador'!$D$1:$L$26,9,FALSE),))</f>
        <v>170000</v>
      </c>
      <c r="P920" s="275">
        <f>Salidas!$M920*Salidas!$I920</f>
        <v>427</v>
      </c>
      <c r="Q920" s="275">
        <f>Salidas!$M920*Salidas!$O920</f>
        <v>170000</v>
      </c>
      <c r="R920" s="276"/>
      <c r="S920" s="64"/>
      <c r="T920" s="64"/>
      <c r="U920" s="64"/>
      <c r="V920" s="64"/>
      <c r="W920" s="64"/>
      <c r="X920" s="64"/>
      <c r="Y920" s="64"/>
      <c r="Z920" s="64"/>
    </row>
    <row r="921" spans="1:26" ht="15.75" customHeight="1">
      <c r="A921" s="57" t="s">
        <v>93</v>
      </c>
      <c r="B921" s="58" t="str">
        <f>IF(ISERROR(VLOOKUP(Salidas!$A921,Inventario!$A$2:$M$21,2,FALSE)),"",VLOOKUP(Salidas!$A921,Inventario!$A$2:$M$21,2,FALSE))</f>
        <v>Vaxigrip</v>
      </c>
      <c r="C921" s="58" t="str">
        <f>IF(ISERROR(VLOOKUP(Salidas!$A921,Inventario!$A$2:$M$21,3,FALSE)),"",VLOOKUP(Salidas!$A921,Inventario!$A$2:$M$21,3,FALSE))</f>
        <v>Influenza</v>
      </c>
      <c r="D921" s="59" t="str">
        <f>IF(ISERROR(VLOOKUP(Salidas!$A921,Inventario!$A$2:$M$21,4,FALSE)),"",VLOOKUP(Salidas!$A921,Inventario!$A$2:$M$21,4,FALSE))</f>
        <v>IPS FARALLONES</v>
      </c>
      <c r="E921" s="59" t="str">
        <f>IF(ISERROR(VLOOKUP(Salidas!$A921,Inventario!$A$2:$M$21,5,FALSE)),"",VLOOKUP(Salidas!$A921,Inventario!$A$2:$M$21,5,FALSE))</f>
        <v>Sanofi</v>
      </c>
      <c r="F921" s="60" t="str">
        <f>IF(ISERROR(VLOOKUP(Salidas!$A921,Inventario!$A$2:$M$21,6,FALSE)),"",VLOOKUP(Salidas!$A921,Inventario!$A$2:$M$21,6,FALSE))</f>
        <v>2603</v>
      </c>
      <c r="G921" s="274">
        <f>IF(ISERROR(VLOOKUP(Salidas!$A921,Inventario!$A$2:$M$21,7,FALSE)),,VLOOKUP(Salidas!$A921,Inventario!$A$2:$M$21,7,FALSE))</f>
        <v>1</v>
      </c>
      <c r="H921" s="275">
        <f>IF(ISERROR(VLOOKUP(Salidas!$A921,Inventario!$A$2:$M$21,8,FALSE)),,VLOOKUP(Salidas!$A921,Inventario!$A$2:$M$21,8,FALSE))</f>
        <v>31</v>
      </c>
      <c r="I921" s="275">
        <f>IF(ISERROR(VLOOKUP(Salidas!$A921,Inventario!$A$2:$M$21,9,FALSE)),,VLOOKUP(Salidas!$A921,Inventario!$A$2:$M$21,9,FALSE))</f>
        <v>31</v>
      </c>
      <c r="J921" s="269">
        <v>44795</v>
      </c>
      <c r="K921" s="62" t="s">
        <v>210</v>
      </c>
      <c r="L921" s="270">
        <f>IF(ISERROR(VLOOKUP(Salidas!$K921,Entradas!$H$1:$I$412,2,FALSE)),"",VLOOKUP(Salidas!$K921,Entradas!$H$1:$I$412,2,FALSE))</f>
        <v>44957</v>
      </c>
      <c r="M921" s="63">
        <v>1</v>
      </c>
      <c r="N921" s="276" t="s">
        <v>1928</v>
      </c>
      <c r="O921" s="275">
        <f>IF(Salidas!$N921="Particular",VLOOKUP(Salidas!$A921,'PPTO Conservador'!$D$1:$L$26,8,0),IF(Salidas!$N921="Complementario",VLOOKUP(Salidas!$A921,'PPTO Conservador'!$D$1:$L$26,9,FALSE),))</f>
        <v>60000</v>
      </c>
      <c r="P921" s="275">
        <f>Salidas!$M921*Salidas!$I921</f>
        <v>31</v>
      </c>
      <c r="Q921" s="275">
        <f>Salidas!$M921*Salidas!$O921</f>
        <v>60000</v>
      </c>
      <c r="R921" s="276"/>
      <c r="S921" s="64"/>
      <c r="T921" s="64"/>
      <c r="U921" s="64"/>
      <c r="V921" s="64"/>
      <c r="W921" s="64"/>
      <c r="X921" s="64"/>
      <c r="Y921" s="64"/>
      <c r="Z921" s="64"/>
    </row>
    <row r="922" spans="1:26" ht="15.75" customHeight="1">
      <c r="A922" s="57" t="s">
        <v>93</v>
      </c>
      <c r="B922" s="58" t="str">
        <f>IF(ISERROR(VLOOKUP(Salidas!$A922,Inventario!$A$2:$M$21,2,FALSE)),"",VLOOKUP(Salidas!$A922,Inventario!$A$2:$M$21,2,FALSE))</f>
        <v>Vaxigrip</v>
      </c>
      <c r="C922" s="58" t="str">
        <f>IF(ISERROR(VLOOKUP(Salidas!$A922,Inventario!$A$2:$M$21,3,FALSE)),"",VLOOKUP(Salidas!$A922,Inventario!$A$2:$M$21,3,FALSE))</f>
        <v>Influenza</v>
      </c>
      <c r="D922" s="59" t="str">
        <f>IF(ISERROR(VLOOKUP(Salidas!$A922,Inventario!$A$2:$M$21,4,FALSE)),"",VLOOKUP(Salidas!$A922,Inventario!$A$2:$M$21,4,FALSE))</f>
        <v>IPS FARALLONES</v>
      </c>
      <c r="E922" s="59" t="str">
        <f>IF(ISERROR(VLOOKUP(Salidas!$A922,Inventario!$A$2:$M$21,5,FALSE)),"",VLOOKUP(Salidas!$A922,Inventario!$A$2:$M$21,5,FALSE))</f>
        <v>Sanofi</v>
      </c>
      <c r="F922" s="60" t="str">
        <f>IF(ISERROR(VLOOKUP(Salidas!$A922,Inventario!$A$2:$M$21,6,FALSE)),"",VLOOKUP(Salidas!$A922,Inventario!$A$2:$M$21,6,FALSE))</f>
        <v>2603</v>
      </c>
      <c r="G922" s="274">
        <f>IF(ISERROR(VLOOKUP(Salidas!$A922,Inventario!$A$2:$M$21,7,FALSE)),,VLOOKUP(Salidas!$A922,Inventario!$A$2:$M$21,7,FALSE))</f>
        <v>1</v>
      </c>
      <c r="H922" s="275">
        <f>IF(ISERROR(VLOOKUP(Salidas!$A922,Inventario!$A$2:$M$21,8,FALSE)),,VLOOKUP(Salidas!$A922,Inventario!$A$2:$M$21,8,FALSE))</f>
        <v>31</v>
      </c>
      <c r="I922" s="275">
        <f>IF(ISERROR(VLOOKUP(Salidas!$A922,Inventario!$A$2:$M$21,9,FALSE)),,VLOOKUP(Salidas!$A922,Inventario!$A$2:$M$21,9,FALSE))</f>
        <v>31</v>
      </c>
      <c r="J922" s="269">
        <v>44796</v>
      </c>
      <c r="K922" s="62" t="s">
        <v>210</v>
      </c>
      <c r="L922" s="270">
        <f>IF(ISERROR(VLOOKUP(Salidas!$K922,Entradas!$H$1:$I$412,2,FALSE)),"",VLOOKUP(Salidas!$K922,Entradas!$H$1:$I$412,2,FALSE))</f>
        <v>44957</v>
      </c>
      <c r="M922" s="63">
        <v>1</v>
      </c>
      <c r="N922" s="276" t="s">
        <v>1928</v>
      </c>
      <c r="O922" s="275">
        <f>IF(Salidas!$N922="Particular",VLOOKUP(Salidas!$A922,'PPTO Conservador'!$D$1:$L$26,8,0),IF(Salidas!$N922="Complementario",VLOOKUP(Salidas!$A922,'PPTO Conservador'!$D$1:$L$26,9,FALSE),))</f>
        <v>60000</v>
      </c>
      <c r="P922" s="275">
        <f>Salidas!$M922*Salidas!$I922</f>
        <v>31</v>
      </c>
      <c r="Q922" s="275">
        <f>Salidas!$M922*Salidas!$O922</f>
        <v>60000</v>
      </c>
      <c r="R922" s="276"/>
      <c r="S922" s="64"/>
      <c r="T922" s="64"/>
      <c r="U922" s="64"/>
      <c r="V922" s="64"/>
      <c r="W922" s="64"/>
      <c r="X922" s="64"/>
      <c r="Y922" s="64"/>
      <c r="Z922" s="64"/>
    </row>
    <row r="923" spans="1:26" ht="15.75" customHeight="1">
      <c r="A923" s="57" t="s">
        <v>47</v>
      </c>
      <c r="B923" s="58" t="str">
        <f>IF(ISERROR(VLOOKUP(Salidas!$A923,Inventario!$A$2:$M$21,2,FALSE)),"",VLOOKUP(Salidas!$A923,Inventario!$A$2:$M$21,2,FALSE))</f>
        <v>Nimenrix</v>
      </c>
      <c r="C923" s="58" t="str">
        <f>IF(ISERROR(VLOOKUP(Salidas!$A923,Inventario!$A$2:$M$21,3,FALSE)),"",VLOOKUP(Salidas!$A923,Inventario!$A$2:$M$21,3,FALSE))</f>
        <v>Meningococo</v>
      </c>
      <c r="D923" s="59" t="str">
        <f>IF(ISERROR(VLOOKUP(Salidas!$A923,Inventario!$A$2:$M$21,4,FALSE)),"",VLOOKUP(Salidas!$A923,Inventario!$A$2:$M$21,4,FALSE))</f>
        <v>Cobo Medical</v>
      </c>
      <c r="E923" s="59" t="str">
        <f>IF(ISERROR(VLOOKUP(Salidas!$A923,Inventario!$A$2:$M$21,5,FALSE)),"",VLOOKUP(Salidas!$A923,Inventario!$A$2:$M$21,5,FALSE))</f>
        <v>Pfizer</v>
      </c>
      <c r="F923" s="60" t="str">
        <f>IF(ISERROR(VLOOKUP(Salidas!$A923,Inventario!$A$2:$M$21,6,FALSE)),"",VLOOKUP(Salidas!$A923,Inventario!$A$2:$M$21,6,FALSE))</f>
        <v>3904</v>
      </c>
      <c r="G923" s="274">
        <f>IF(ISERROR(VLOOKUP(Salidas!$A923,Inventario!$A$2:$M$21,7,FALSE)),,VLOOKUP(Salidas!$A923,Inventario!$A$2:$M$21,7,FALSE))</f>
        <v>1</v>
      </c>
      <c r="H923" s="275">
        <f>IF(ISERROR(VLOOKUP(Salidas!$A923,Inventario!$A$2:$M$21,8,FALSE)),,VLOOKUP(Salidas!$A923,Inventario!$A$2:$M$21,8,FALSE))</f>
        <v>427</v>
      </c>
      <c r="I923" s="275">
        <f>IF(ISERROR(VLOOKUP(Salidas!$A923,Inventario!$A$2:$M$21,9,FALSE)),,VLOOKUP(Salidas!$A923,Inventario!$A$2:$M$21,9,FALSE))</f>
        <v>427</v>
      </c>
      <c r="J923" s="269">
        <v>44797</v>
      </c>
      <c r="K923" s="62" t="s">
        <v>173</v>
      </c>
      <c r="L923" s="270">
        <f>IF(ISERROR(VLOOKUP(Salidas!$K923,Entradas!$H$1:$I$412,2,FALSE)),"",VLOOKUP(Salidas!$K923,Entradas!$H$1:$I$412,2,FALSE))</f>
        <v>45077</v>
      </c>
      <c r="M923" s="63">
        <v>1</v>
      </c>
      <c r="N923" s="276" t="s">
        <v>375</v>
      </c>
      <c r="O923" s="275">
        <f>IF(Salidas!$N923="Particular",VLOOKUP(Salidas!$A923,'PPTO Conservador'!$D$1:$L$26,8,0),IF(Salidas!$N923="Complementario",VLOOKUP(Salidas!$A923,'PPTO Conservador'!$D$1:$L$26,9,FALSE),))</f>
        <v>200000</v>
      </c>
      <c r="P923" s="275">
        <f>Salidas!$M923*Salidas!$I923</f>
        <v>427</v>
      </c>
      <c r="Q923" s="275">
        <f>Salidas!$M923*Salidas!$O923</f>
        <v>200000</v>
      </c>
      <c r="R923" s="276"/>
      <c r="S923" s="64"/>
      <c r="T923" s="64"/>
      <c r="U923" s="64"/>
      <c r="V923" s="64"/>
      <c r="W923" s="64"/>
      <c r="X923" s="64"/>
      <c r="Y923" s="64"/>
      <c r="Z923" s="64"/>
    </row>
    <row r="924" spans="1:26" ht="15.75" customHeight="1">
      <c r="A924" s="57" t="s">
        <v>118</v>
      </c>
      <c r="B924" s="58" t="str">
        <f>IF(ISERROR(VLOOKUP(Salidas!$A924,Inventario!$A$2:$M$21,2,FALSE)),"",VLOOKUP(Salidas!$A924,Inventario!$A$2:$M$21,2,FALSE))</f>
        <v>Varivax</v>
      </c>
      <c r="C924" s="58" t="str">
        <f>IF(ISERROR(VLOOKUP(Salidas!$A924,Inventario!$A$2:$M$21,3,FALSE)),"",VLOOKUP(Salidas!$A924,Inventario!$A$2:$M$21,3,FALSE))</f>
        <v>Varicela</v>
      </c>
      <c r="D924" s="59" t="str">
        <f>IF(ISERROR(VLOOKUP(Salidas!$A924,Inventario!$A$2:$M$21,4,FALSE)),"",VLOOKUP(Salidas!$A924,Inventario!$A$2:$M$21,4,FALSE))</f>
        <v>IPS FARALLONES</v>
      </c>
      <c r="E924" s="59" t="str">
        <f>IF(ISERROR(VLOOKUP(Salidas!$A924,Inventario!$A$2:$M$21,5,FALSE)),"",VLOOKUP(Salidas!$A924,Inventario!$A$2:$M$21,5,FALSE))</f>
        <v>Merck</v>
      </c>
      <c r="F924" s="60" t="str">
        <f>IF(ISERROR(VLOOKUP(Salidas!$A924,Inventario!$A$2:$M$21,6,FALSE)),"",VLOOKUP(Salidas!$A924,Inventario!$A$2:$M$21,6,FALSE))</f>
        <v>4500</v>
      </c>
      <c r="G924" s="274">
        <f>IF(ISERROR(VLOOKUP(Salidas!$A924,Inventario!$A$2:$M$21,7,FALSE)),,VLOOKUP(Salidas!$A924,Inventario!$A$2:$M$21,7,FALSE))</f>
        <v>1</v>
      </c>
      <c r="H924" s="275">
        <f>IF(ISERROR(VLOOKUP(Salidas!$A924,Inventario!$A$2:$M$21,8,FALSE)),,VLOOKUP(Salidas!$A924,Inventario!$A$2:$M$21,8,FALSE))</f>
        <v>47</v>
      </c>
      <c r="I924" s="275">
        <f>IF(ISERROR(VLOOKUP(Salidas!$A924,Inventario!$A$2:$M$21,9,FALSE)),,VLOOKUP(Salidas!$A924,Inventario!$A$2:$M$21,9,FALSE))</f>
        <v>47</v>
      </c>
      <c r="J924" s="269">
        <v>44797</v>
      </c>
      <c r="K924" s="62" t="s">
        <v>203</v>
      </c>
      <c r="L924" s="270">
        <f>IF(ISERROR(VLOOKUP(Salidas!$K924,Entradas!$H$1:$I$412,2,FALSE)),"",VLOOKUP(Salidas!$K924,Entradas!$H$1:$I$412,2,FALSE))</f>
        <v>45230</v>
      </c>
      <c r="M924" s="63">
        <v>1</v>
      </c>
      <c r="N924" s="276" t="s">
        <v>375</v>
      </c>
      <c r="O924" s="275">
        <f>IF(Salidas!$N924="Particular",VLOOKUP(Salidas!$A924,'PPTO Conservador'!$D$1:$L$26,8,0),IF(Salidas!$N924="Complementario",VLOOKUP(Salidas!$A924,'PPTO Conservador'!$D$1:$L$26,9,FALSE),))</f>
        <v>160000</v>
      </c>
      <c r="P924" s="275">
        <f>Salidas!$M924*Salidas!$I924</f>
        <v>47</v>
      </c>
      <c r="Q924" s="275">
        <f>Salidas!$M924*Salidas!$O924</f>
        <v>160000</v>
      </c>
      <c r="R924" s="276"/>
      <c r="S924" s="64"/>
      <c r="T924" s="64"/>
      <c r="U924" s="64"/>
      <c r="V924" s="64"/>
      <c r="W924" s="64"/>
      <c r="X924" s="64"/>
      <c r="Y924" s="64"/>
      <c r="Z924" s="64"/>
    </row>
    <row r="925" spans="1:26" ht="15.75" customHeight="1">
      <c r="A925" s="57" t="s">
        <v>47</v>
      </c>
      <c r="B925" s="58" t="str">
        <f>IF(ISERROR(VLOOKUP(Salidas!$A925,Inventario!$A$2:$M$21,2,FALSE)),"",VLOOKUP(Salidas!$A925,Inventario!$A$2:$M$21,2,FALSE))</f>
        <v>Nimenrix</v>
      </c>
      <c r="C925" s="58" t="str">
        <f>IF(ISERROR(VLOOKUP(Salidas!$A925,Inventario!$A$2:$M$21,3,FALSE)),"",VLOOKUP(Salidas!$A925,Inventario!$A$2:$M$21,3,FALSE))</f>
        <v>Meningococo</v>
      </c>
      <c r="D925" s="59" t="str">
        <f>IF(ISERROR(VLOOKUP(Salidas!$A925,Inventario!$A$2:$M$21,4,FALSE)),"",VLOOKUP(Salidas!$A925,Inventario!$A$2:$M$21,4,FALSE))</f>
        <v>Cobo Medical</v>
      </c>
      <c r="E925" s="59" t="str">
        <f>IF(ISERROR(VLOOKUP(Salidas!$A925,Inventario!$A$2:$M$21,5,FALSE)),"",VLOOKUP(Salidas!$A925,Inventario!$A$2:$M$21,5,FALSE))</f>
        <v>Pfizer</v>
      </c>
      <c r="F925" s="60" t="str">
        <f>IF(ISERROR(VLOOKUP(Salidas!$A925,Inventario!$A$2:$M$21,6,FALSE)),"",VLOOKUP(Salidas!$A925,Inventario!$A$2:$M$21,6,FALSE))</f>
        <v>3904</v>
      </c>
      <c r="G925" s="274">
        <f>IF(ISERROR(VLOOKUP(Salidas!$A925,Inventario!$A$2:$M$21,7,FALSE)),,VLOOKUP(Salidas!$A925,Inventario!$A$2:$M$21,7,FALSE))</f>
        <v>1</v>
      </c>
      <c r="H925" s="275">
        <f>IF(ISERROR(VLOOKUP(Salidas!$A925,Inventario!$A$2:$M$21,8,FALSE)),,VLOOKUP(Salidas!$A925,Inventario!$A$2:$M$21,8,FALSE))</f>
        <v>427</v>
      </c>
      <c r="I925" s="275">
        <f>IF(ISERROR(VLOOKUP(Salidas!$A925,Inventario!$A$2:$M$21,9,FALSE)),,VLOOKUP(Salidas!$A925,Inventario!$A$2:$M$21,9,FALSE))</f>
        <v>427</v>
      </c>
      <c r="J925" s="269">
        <v>44797</v>
      </c>
      <c r="K925" s="62" t="s">
        <v>173</v>
      </c>
      <c r="L925" s="270">
        <f>IF(ISERROR(VLOOKUP(Salidas!$K925,Entradas!$H$1:$I$412,2,FALSE)),"",VLOOKUP(Salidas!$K925,Entradas!$H$1:$I$412,2,FALSE))</f>
        <v>45077</v>
      </c>
      <c r="M925" s="63">
        <v>1</v>
      </c>
      <c r="N925" s="276" t="s">
        <v>375</v>
      </c>
      <c r="O925" s="275">
        <f>IF(Salidas!$N925="Particular",VLOOKUP(Salidas!$A925,'PPTO Conservador'!$D$1:$L$26,8,0),IF(Salidas!$N925="Complementario",VLOOKUP(Salidas!$A925,'PPTO Conservador'!$D$1:$L$26,9,FALSE),))</f>
        <v>200000</v>
      </c>
      <c r="P925" s="275">
        <f>Salidas!$M925*Salidas!$I925</f>
        <v>427</v>
      </c>
      <c r="Q925" s="275">
        <f>Salidas!$M925*Salidas!$O925</f>
        <v>200000</v>
      </c>
      <c r="R925" s="276"/>
      <c r="S925" s="64"/>
      <c r="T925" s="64"/>
      <c r="U925" s="64"/>
      <c r="V925" s="64"/>
      <c r="W925" s="64"/>
      <c r="X925" s="64"/>
      <c r="Y925" s="64"/>
      <c r="Z925" s="64"/>
    </row>
    <row r="926" spans="1:26" ht="15.75" customHeight="1">
      <c r="A926" s="57" t="s">
        <v>93</v>
      </c>
      <c r="B926" s="58" t="str">
        <f>IF(ISERROR(VLOOKUP(Salidas!$A926,Inventario!$A$2:$M$21,2,FALSE)),"",VLOOKUP(Salidas!$A926,Inventario!$A$2:$M$21,2,FALSE))</f>
        <v>Vaxigrip</v>
      </c>
      <c r="C926" s="58" t="str">
        <f>IF(ISERROR(VLOOKUP(Salidas!$A926,Inventario!$A$2:$M$21,3,FALSE)),"",VLOOKUP(Salidas!$A926,Inventario!$A$2:$M$21,3,FALSE))</f>
        <v>Influenza</v>
      </c>
      <c r="D926" s="59" t="str">
        <f>IF(ISERROR(VLOOKUP(Salidas!$A926,Inventario!$A$2:$M$21,4,FALSE)),"",VLOOKUP(Salidas!$A926,Inventario!$A$2:$M$21,4,FALSE))</f>
        <v>IPS FARALLONES</v>
      </c>
      <c r="E926" s="59" t="str">
        <f>IF(ISERROR(VLOOKUP(Salidas!$A926,Inventario!$A$2:$M$21,5,FALSE)),"",VLOOKUP(Salidas!$A926,Inventario!$A$2:$M$21,5,FALSE))</f>
        <v>Sanofi</v>
      </c>
      <c r="F926" s="60" t="str">
        <f>IF(ISERROR(VLOOKUP(Salidas!$A926,Inventario!$A$2:$M$21,6,FALSE)),"",VLOOKUP(Salidas!$A926,Inventario!$A$2:$M$21,6,FALSE))</f>
        <v>2603</v>
      </c>
      <c r="G926" s="274">
        <f>IF(ISERROR(VLOOKUP(Salidas!$A926,Inventario!$A$2:$M$21,7,FALSE)),,VLOOKUP(Salidas!$A926,Inventario!$A$2:$M$21,7,FALSE))</f>
        <v>1</v>
      </c>
      <c r="H926" s="275">
        <f>IF(ISERROR(VLOOKUP(Salidas!$A926,Inventario!$A$2:$M$21,8,FALSE)),,VLOOKUP(Salidas!$A926,Inventario!$A$2:$M$21,8,FALSE))</f>
        <v>31</v>
      </c>
      <c r="I926" s="275">
        <f>IF(ISERROR(VLOOKUP(Salidas!$A926,Inventario!$A$2:$M$21,9,FALSE)),,VLOOKUP(Salidas!$A926,Inventario!$A$2:$M$21,9,FALSE))</f>
        <v>31</v>
      </c>
      <c r="J926" s="269">
        <v>44797</v>
      </c>
      <c r="K926" s="62" t="s">
        <v>210</v>
      </c>
      <c r="L926" s="270">
        <f>IF(ISERROR(VLOOKUP(Salidas!$K926,Entradas!$H$1:$I$412,2,FALSE)),"",VLOOKUP(Salidas!$K926,Entradas!$H$1:$I$412,2,FALSE))</f>
        <v>44957</v>
      </c>
      <c r="M926" s="63">
        <v>1</v>
      </c>
      <c r="N926" s="276" t="s">
        <v>375</v>
      </c>
      <c r="O926" s="275">
        <f>IF(Salidas!$N926="Particular",VLOOKUP(Salidas!$A926,'PPTO Conservador'!$D$1:$L$26,8,0),IF(Salidas!$N926="Complementario",VLOOKUP(Salidas!$A926,'PPTO Conservador'!$D$1:$L$26,9,FALSE),))</f>
        <v>65000</v>
      </c>
      <c r="P926" s="275">
        <f>Salidas!$M926*Salidas!$I926</f>
        <v>31</v>
      </c>
      <c r="Q926" s="275">
        <f>Salidas!$M926*Salidas!$O926</f>
        <v>65000</v>
      </c>
      <c r="R926" s="276"/>
      <c r="S926" s="64"/>
      <c r="T926" s="64"/>
      <c r="U926" s="64"/>
      <c r="V926" s="64"/>
      <c r="W926" s="64"/>
      <c r="X926" s="64"/>
      <c r="Y926" s="64"/>
      <c r="Z926" s="64"/>
    </row>
    <row r="927" spans="1:26" ht="15.75" customHeight="1">
      <c r="A927" s="57" t="s">
        <v>62</v>
      </c>
      <c r="B927" s="58" t="str">
        <f>IF(ISERROR(VLOOKUP(Salidas!$A927,Inventario!$A$2:$M$21,2,FALSE)),"",VLOOKUP(Salidas!$A927,Inventario!$A$2:$M$21,2,FALSE))</f>
        <v xml:space="preserve">Gardasil </v>
      </c>
      <c r="C927" s="58" t="str">
        <f>IF(ISERROR(VLOOKUP(Salidas!$A927,Inventario!$A$2:$M$21,3,FALSE)),"",VLOOKUP(Salidas!$A927,Inventario!$A$2:$M$21,3,FALSE))</f>
        <v>VPH</v>
      </c>
      <c r="D927" s="59" t="str">
        <f>IF(ISERROR(VLOOKUP(Salidas!$A927,Inventario!$A$2:$M$21,4,FALSE)),"",VLOOKUP(Salidas!$A927,Inventario!$A$2:$M$21,4,FALSE))</f>
        <v>IPS FARALLONES</v>
      </c>
      <c r="E927" s="59" t="str">
        <f>IF(ISERROR(VLOOKUP(Salidas!$A927,Inventario!$A$2:$M$21,5,FALSE)),"",VLOOKUP(Salidas!$A927,Inventario!$A$2:$M$21,5,FALSE))</f>
        <v>Merck</v>
      </c>
      <c r="F927" s="60" t="str">
        <f>IF(ISERROR(VLOOKUP(Salidas!$A927,Inventario!$A$2:$M$21,6,FALSE)),"",VLOOKUP(Salidas!$A927,Inventario!$A$2:$M$21,6,FALSE))</f>
        <v>1600</v>
      </c>
      <c r="G927" s="274">
        <f>IF(ISERROR(VLOOKUP(Salidas!$A927,Inventario!$A$2:$M$21,7,FALSE)),,VLOOKUP(Salidas!$A927,Inventario!$A$2:$M$21,7,FALSE))</f>
        <v>1</v>
      </c>
      <c r="H927" s="275">
        <f>IF(ISERROR(VLOOKUP(Salidas!$A927,Inventario!$A$2:$M$21,8,FALSE)),,VLOOKUP(Salidas!$A927,Inventario!$A$2:$M$21,8,FALSE))</f>
        <v>20</v>
      </c>
      <c r="I927" s="275">
        <f>IF(ISERROR(VLOOKUP(Salidas!$A927,Inventario!$A$2:$M$21,9,FALSE)),,VLOOKUP(Salidas!$A927,Inventario!$A$2:$M$21,9,FALSE))</f>
        <v>20</v>
      </c>
      <c r="J927" s="269">
        <v>44797</v>
      </c>
      <c r="K927" s="62" t="s">
        <v>215</v>
      </c>
      <c r="L927" s="270">
        <f>IF(ISERROR(VLOOKUP(Salidas!$K927,Entradas!$H$1:$I$412,2,FALSE)),"",VLOOKUP(Salidas!$K927,Entradas!$H$1:$I$412,2,FALSE))</f>
        <v>45412</v>
      </c>
      <c r="M927" s="63">
        <v>1</v>
      </c>
      <c r="N927" s="276" t="s">
        <v>375</v>
      </c>
      <c r="O927" s="275">
        <f>IF(Salidas!$N927="Particular",VLOOKUP(Salidas!$A927,'PPTO Conservador'!$D$1:$L$26,8,0),IF(Salidas!$N927="Complementario",VLOOKUP(Salidas!$A927,'PPTO Conservador'!$D$1:$L$26,9,FALSE),))</f>
        <v>180000</v>
      </c>
      <c r="P927" s="275">
        <f>Salidas!$M927*Salidas!$I927</f>
        <v>20</v>
      </c>
      <c r="Q927" s="275">
        <f>Salidas!$M927*Salidas!$O927</f>
        <v>180000</v>
      </c>
      <c r="R927" s="276"/>
      <c r="S927" s="64"/>
      <c r="T927" s="64"/>
      <c r="U927" s="64"/>
      <c r="V927" s="64"/>
      <c r="W927" s="64"/>
      <c r="X927" s="64"/>
      <c r="Y927" s="64"/>
      <c r="Z927" s="64"/>
    </row>
    <row r="928" spans="1:26" ht="15.75" customHeight="1">
      <c r="A928" s="57" t="s">
        <v>62</v>
      </c>
      <c r="B928" s="58" t="str">
        <f>IF(ISERROR(VLOOKUP(Salidas!$A928,Inventario!$A$2:$M$21,2,FALSE)),"",VLOOKUP(Salidas!$A928,Inventario!$A$2:$M$21,2,FALSE))</f>
        <v xml:space="preserve">Gardasil </v>
      </c>
      <c r="C928" s="58" t="str">
        <f>IF(ISERROR(VLOOKUP(Salidas!$A928,Inventario!$A$2:$M$21,3,FALSE)),"",VLOOKUP(Salidas!$A928,Inventario!$A$2:$M$21,3,FALSE))</f>
        <v>VPH</v>
      </c>
      <c r="D928" s="59" t="str">
        <f>IF(ISERROR(VLOOKUP(Salidas!$A928,Inventario!$A$2:$M$21,4,FALSE)),"",VLOOKUP(Salidas!$A928,Inventario!$A$2:$M$21,4,FALSE))</f>
        <v>IPS FARALLONES</v>
      </c>
      <c r="E928" s="59" t="str">
        <f>IF(ISERROR(VLOOKUP(Salidas!$A928,Inventario!$A$2:$M$21,5,FALSE)),"",VLOOKUP(Salidas!$A928,Inventario!$A$2:$M$21,5,FALSE))</f>
        <v>Merck</v>
      </c>
      <c r="F928" s="60" t="str">
        <f>IF(ISERROR(VLOOKUP(Salidas!$A928,Inventario!$A$2:$M$21,6,FALSE)),"",VLOOKUP(Salidas!$A928,Inventario!$A$2:$M$21,6,FALSE))</f>
        <v>1600</v>
      </c>
      <c r="G928" s="274">
        <f>IF(ISERROR(VLOOKUP(Salidas!$A928,Inventario!$A$2:$M$21,7,FALSE)),,VLOOKUP(Salidas!$A928,Inventario!$A$2:$M$21,7,FALSE))</f>
        <v>1</v>
      </c>
      <c r="H928" s="275">
        <f>IF(ISERROR(VLOOKUP(Salidas!$A928,Inventario!$A$2:$M$21,8,FALSE)),,VLOOKUP(Salidas!$A928,Inventario!$A$2:$M$21,8,FALSE))</f>
        <v>20</v>
      </c>
      <c r="I928" s="275">
        <f>IF(ISERROR(VLOOKUP(Salidas!$A928,Inventario!$A$2:$M$21,9,FALSE)),,VLOOKUP(Salidas!$A928,Inventario!$A$2:$M$21,9,FALSE))</f>
        <v>20</v>
      </c>
      <c r="J928" s="269">
        <v>44797</v>
      </c>
      <c r="K928" s="62" t="s">
        <v>215</v>
      </c>
      <c r="L928" s="270">
        <f>IF(ISERROR(VLOOKUP(Salidas!$K928,Entradas!$H$1:$I$412,2,FALSE)),"",VLOOKUP(Salidas!$K928,Entradas!$H$1:$I$412,2,FALSE))</f>
        <v>45412</v>
      </c>
      <c r="M928" s="63">
        <v>1</v>
      </c>
      <c r="N928" s="276" t="s">
        <v>375</v>
      </c>
      <c r="O928" s="275">
        <f>IF(Salidas!$N928="Particular",VLOOKUP(Salidas!$A928,'PPTO Conservador'!$D$1:$L$26,8,0),IF(Salidas!$N928="Complementario",VLOOKUP(Salidas!$A928,'PPTO Conservador'!$D$1:$L$26,9,FALSE),))</f>
        <v>180000</v>
      </c>
      <c r="P928" s="275">
        <f>Salidas!$M928*Salidas!$I928</f>
        <v>20</v>
      </c>
      <c r="Q928" s="275">
        <f>Salidas!$M928*Salidas!$O928</f>
        <v>180000</v>
      </c>
      <c r="R928" s="276"/>
      <c r="S928" s="64"/>
      <c r="T928" s="64"/>
      <c r="U928" s="64"/>
      <c r="V928" s="64"/>
      <c r="W928" s="64"/>
      <c r="X928" s="64"/>
      <c r="Y928" s="64"/>
      <c r="Z928" s="64"/>
    </row>
    <row r="929" spans="1:26" ht="15.75" customHeight="1">
      <c r="A929" s="57" t="s">
        <v>93</v>
      </c>
      <c r="B929" s="58" t="str">
        <f>IF(ISERROR(VLOOKUP(Salidas!$A929,Inventario!$A$2:$M$21,2,FALSE)),"",VLOOKUP(Salidas!$A929,Inventario!$A$2:$M$21,2,FALSE))</f>
        <v>Vaxigrip</v>
      </c>
      <c r="C929" s="58" t="str">
        <f>IF(ISERROR(VLOOKUP(Salidas!$A929,Inventario!$A$2:$M$21,3,FALSE)),"",VLOOKUP(Salidas!$A929,Inventario!$A$2:$M$21,3,FALSE))</f>
        <v>Influenza</v>
      </c>
      <c r="D929" s="59" t="str">
        <f>IF(ISERROR(VLOOKUP(Salidas!$A929,Inventario!$A$2:$M$21,4,FALSE)),"",VLOOKUP(Salidas!$A929,Inventario!$A$2:$M$21,4,FALSE))</f>
        <v>IPS FARALLONES</v>
      </c>
      <c r="E929" s="59" t="str">
        <f>IF(ISERROR(VLOOKUP(Salidas!$A929,Inventario!$A$2:$M$21,5,FALSE)),"",VLOOKUP(Salidas!$A929,Inventario!$A$2:$M$21,5,FALSE))</f>
        <v>Sanofi</v>
      </c>
      <c r="F929" s="60" t="str">
        <f>IF(ISERROR(VLOOKUP(Salidas!$A929,Inventario!$A$2:$M$21,6,FALSE)),"",VLOOKUP(Salidas!$A929,Inventario!$A$2:$M$21,6,FALSE))</f>
        <v>2603</v>
      </c>
      <c r="G929" s="274">
        <f>IF(ISERROR(VLOOKUP(Salidas!$A929,Inventario!$A$2:$M$21,7,FALSE)),,VLOOKUP(Salidas!$A929,Inventario!$A$2:$M$21,7,FALSE))</f>
        <v>1</v>
      </c>
      <c r="H929" s="275">
        <f>IF(ISERROR(VLOOKUP(Salidas!$A929,Inventario!$A$2:$M$21,8,FALSE)),,VLOOKUP(Salidas!$A929,Inventario!$A$2:$M$21,8,FALSE))</f>
        <v>31</v>
      </c>
      <c r="I929" s="275">
        <f>IF(ISERROR(VLOOKUP(Salidas!$A929,Inventario!$A$2:$M$21,9,FALSE)),,VLOOKUP(Salidas!$A929,Inventario!$A$2:$M$21,9,FALSE))</f>
        <v>31</v>
      </c>
      <c r="J929" s="269">
        <v>44797</v>
      </c>
      <c r="K929" s="62" t="s">
        <v>210</v>
      </c>
      <c r="L929" s="270">
        <f>IF(ISERROR(VLOOKUP(Salidas!$K929,Entradas!$H$1:$I$412,2,FALSE)),"",VLOOKUP(Salidas!$K929,Entradas!$H$1:$I$412,2,FALSE))</f>
        <v>44957</v>
      </c>
      <c r="M929" s="63">
        <v>1</v>
      </c>
      <c r="N929" s="276" t="s">
        <v>375</v>
      </c>
      <c r="O929" s="275">
        <f>IF(Salidas!$N929="Particular",VLOOKUP(Salidas!$A929,'PPTO Conservador'!$D$1:$L$26,8,0),IF(Salidas!$N929="Complementario",VLOOKUP(Salidas!$A929,'PPTO Conservador'!$D$1:$L$26,9,FALSE),))</f>
        <v>65000</v>
      </c>
      <c r="P929" s="275">
        <f>Salidas!$M929*Salidas!$I929</f>
        <v>31</v>
      </c>
      <c r="Q929" s="275">
        <f>Salidas!$M929*Salidas!$O929</f>
        <v>65000</v>
      </c>
      <c r="R929" s="276"/>
      <c r="S929" s="64"/>
      <c r="T929" s="64"/>
      <c r="U929" s="64"/>
      <c r="V929" s="64"/>
      <c r="W929" s="64"/>
      <c r="X929" s="64"/>
      <c r="Y929" s="64"/>
      <c r="Z929" s="64"/>
    </row>
    <row r="930" spans="1:26" ht="15.75" customHeight="1">
      <c r="A930" s="57" t="s">
        <v>54</v>
      </c>
      <c r="B930" s="58" t="str">
        <f>IF(ISERROR(VLOOKUP(Salidas!$A930,Inventario!$A$2:$M$21,2,FALSE)),"",VLOOKUP(Salidas!$A930,Inventario!$A$2:$M$21,2,FALSE))</f>
        <v>Prevenar</v>
      </c>
      <c r="C930" s="58" t="str">
        <f>IF(ISERROR(VLOOKUP(Salidas!$A930,Inventario!$A$2:$M$21,3,FALSE)),"",VLOOKUP(Salidas!$A930,Inventario!$A$2:$M$21,3,FALSE))</f>
        <v>Neumococo 13V</v>
      </c>
      <c r="D930" s="59" t="str">
        <f>IF(ISERROR(VLOOKUP(Salidas!$A930,Inventario!$A$2:$M$21,4,FALSE)),"",VLOOKUP(Salidas!$A930,Inventario!$A$2:$M$21,4,FALSE))</f>
        <v>Cobo Medical</v>
      </c>
      <c r="E930" s="59" t="str">
        <f>IF(ISERROR(VLOOKUP(Salidas!$A930,Inventario!$A$2:$M$21,5,FALSE)),"",VLOOKUP(Salidas!$A930,Inventario!$A$2:$M$21,5,FALSE))</f>
        <v>Pfizer</v>
      </c>
      <c r="F930" s="60" t="str">
        <f>IF(ISERROR(VLOOKUP(Salidas!$A930,Inventario!$A$2:$M$21,6,FALSE)),"",VLOOKUP(Salidas!$A930,Inventario!$A$2:$M$21,6,FALSE))</f>
        <v>2156</v>
      </c>
      <c r="G930" s="274">
        <f>IF(ISERROR(VLOOKUP(Salidas!$A930,Inventario!$A$2:$M$21,7,FALSE)),,VLOOKUP(Salidas!$A930,Inventario!$A$2:$M$21,7,FALSE))</f>
        <v>1</v>
      </c>
      <c r="H930" s="275">
        <f>IF(ISERROR(VLOOKUP(Salidas!$A930,Inventario!$A$2:$M$21,8,FALSE)),,VLOOKUP(Salidas!$A930,Inventario!$A$2:$M$21,8,FALSE))</f>
        <v>257</v>
      </c>
      <c r="I930" s="275">
        <f>IF(ISERROR(VLOOKUP(Salidas!$A930,Inventario!$A$2:$M$21,9,FALSE)),,VLOOKUP(Salidas!$A930,Inventario!$A$2:$M$21,9,FALSE))</f>
        <v>257</v>
      </c>
      <c r="J930" s="269">
        <v>44797</v>
      </c>
      <c r="K930" s="62" t="s">
        <v>216</v>
      </c>
      <c r="L930" s="270">
        <f>IF(ISERROR(VLOOKUP(Salidas!$K930,Entradas!$H$1:$I$412,2,FALSE)),"",VLOOKUP(Salidas!$K930,Entradas!$H$1:$I$412,2,FALSE))</f>
        <v>45382</v>
      </c>
      <c r="M930" s="63">
        <v>1</v>
      </c>
      <c r="N930" s="276" t="s">
        <v>1928</v>
      </c>
      <c r="O930" s="275">
        <f>IF(Salidas!$N930="Particular",VLOOKUP(Salidas!$A930,'PPTO Conservador'!$D$1:$L$26,8,0),IF(Salidas!$N930="Complementario",VLOOKUP(Salidas!$A930,'PPTO Conservador'!$D$1:$L$26,9,FALSE),))</f>
        <v>225000</v>
      </c>
      <c r="P930" s="275">
        <f>Salidas!$M930*Salidas!$I930</f>
        <v>257</v>
      </c>
      <c r="Q930" s="275">
        <f>Salidas!$M930*Salidas!$O930</f>
        <v>225000</v>
      </c>
      <c r="R930" s="276"/>
      <c r="S930" s="64"/>
      <c r="T930" s="64"/>
      <c r="U930" s="64"/>
      <c r="V930" s="64"/>
      <c r="W930" s="64"/>
      <c r="X930" s="64"/>
      <c r="Y930" s="64"/>
      <c r="Z930" s="64"/>
    </row>
    <row r="931" spans="1:26" ht="15.75" customHeight="1">
      <c r="A931" s="57" t="s">
        <v>93</v>
      </c>
      <c r="B931" s="58" t="str">
        <f>IF(ISERROR(VLOOKUP(Salidas!$A931,Inventario!$A$2:$M$21,2,FALSE)),"",VLOOKUP(Salidas!$A931,Inventario!$A$2:$M$21,2,FALSE))</f>
        <v>Vaxigrip</v>
      </c>
      <c r="C931" s="58" t="str">
        <f>IF(ISERROR(VLOOKUP(Salidas!$A931,Inventario!$A$2:$M$21,3,FALSE)),"",VLOOKUP(Salidas!$A931,Inventario!$A$2:$M$21,3,FALSE))</f>
        <v>Influenza</v>
      </c>
      <c r="D931" s="59" t="str">
        <f>IF(ISERROR(VLOOKUP(Salidas!$A931,Inventario!$A$2:$M$21,4,FALSE)),"",VLOOKUP(Salidas!$A931,Inventario!$A$2:$M$21,4,FALSE))</f>
        <v>IPS FARALLONES</v>
      </c>
      <c r="E931" s="59" t="str">
        <f>IF(ISERROR(VLOOKUP(Salidas!$A931,Inventario!$A$2:$M$21,5,FALSE)),"",VLOOKUP(Salidas!$A931,Inventario!$A$2:$M$21,5,FALSE))</f>
        <v>Sanofi</v>
      </c>
      <c r="F931" s="60" t="str">
        <f>IF(ISERROR(VLOOKUP(Salidas!$A931,Inventario!$A$2:$M$21,6,FALSE)),"",VLOOKUP(Salidas!$A931,Inventario!$A$2:$M$21,6,FALSE))</f>
        <v>2603</v>
      </c>
      <c r="G931" s="274">
        <f>IF(ISERROR(VLOOKUP(Salidas!$A931,Inventario!$A$2:$M$21,7,FALSE)),,VLOOKUP(Salidas!$A931,Inventario!$A$2:$M$21,7,FALSE))</f>
        <v>1</v>
      </c>
      <c r="H931" s="275">
        <f>IF(ISERROR(VLOOKUP(Salidas!$A931,Inventario!$A$2:$M$21,8,FALSE)),,VLOOKUP(Salidas!$A931,Inventario!$A$2:$M$21,8,FALSE))</f>
        <v>31</v>
      </c>
      <c r="I931" s="275">
        <f>IF(ISERROR(VLOOKUP(Salidas!$A931,Inventario!$A$2:$M$21,9,FALSE)),,VLOOKUP(Salidas!$A931,Inventario!$A$2:$M$21,9,FALSE))</f>
        <v>31</v>
      </c>
      <c r="J931" s="269">
        <v>44797</v>
      </c>
      <c r="K931" s="62" t="s">
        <v>210</v>
      </c>
      <c r="L931" s="270">
        <f>IF(ISERROR(VLOOKUP(Salidas!$K931,Entradas!$H$1:$I$412,2,FALSE)),"",VLOOKUP(Salidas!$K931,Entradas!$H$1:$I$412,2,FALSE))</f>
        <v>44957</v>
      </c>
      <c r="M931" s="63">
        <v>1</v>
      </c>
      <c r="N931" s="276" t="s">
        <v>1928</v>
      </c>
      <c r="O931" s="275">
        <f>IF(Salidas!$N931="Particular",VLOOKUP(Salidas!$A931,'PPTO Conservador'!$D$1:$L$26,8,0),IF(Salidas!$N931="Complementario",VLOOKUP(Salidas!$A931,'PPTO Conservador'!$D$1:$L$26,9,FALSE),))</f>
        <v>60000</v>
      </c>
      <c r="P931" s="275">
        <f>Salidas!$M931*Salidas!$I931</f>
        <v>31</v>
      </c>
      <c r="Q931" s="275">
        <f>Salidas!$M931*Salidas!$O931</f>
        <v>60000</v>
      </c>
      <c r="R931" s="276"/>
      <c r="S931" s="64"/>
      <c r="T931" s="64"/>
      <c r="U931" s="64"/>
      <c r="V931" s="64"/>
      <c r="W931" s="64"/>
      <c r="X931" s="64"/>
      <c r="Y931" s="64"/>
      <c r="Z931" s="64"/>
    </row>
    <row r="932" spans="1:26" ht="15.75" customHeight="1">
      <c r="A932" s="57" t="s">
        <v>93</v>
      </c>
      <c r="B932" s="58" t="str">
        <f>IF(ISERROR(VLOOKUP(Salidas!$A932,Inventario!$A$2:$M$21,2,FALSE)),"",VLOOKUP(Salidas!$A932,Inventario!$A$2:$M$21,2,FALSE))</f>
        <v>Vaxigrip</v>
      </c>
      <c r="C932" s="58" t="str">
        <f>IF(ISERROR(VLOOKUP(Salidas!$A932,Inventario!$A$2:$M$21,3,FALSE)),"",VLOOKUP(Salidas!$A932,Inventario!$A$2:$M$21,3,FALSE))</f>
        <v>Influenza</v>
      </c>
      <c r="D932" s="59" t="str">
        <f>IF(ISERROR(VLOOKUP(Salidas!$A932,Inventario!$A$2:$M$21,4,FALSE)),"",VLOOKUP(Salidas!$A932,Inventario!$A$2:$M$21,4,FALSE))</f>
        <v>IPS FARALLONES</v>
      </c>
      <c r="E932" s="59" t="str">
        <f>IF(ISERROR(VLOOKUP(Salidas!$A932,Inventario!$A$2:$M$21,5,FALSE)),"",VLOOKUP(Salidas!$A932,Inventario!$A$2:$M$21,5,FALSE))</f>
        <v>Sanofi</v>
      </c>
      <c r="F932" s="60" t="str">
        <f>IF(ISERROR(VLOOKUP(Salidas!$A932,Inventario!$A$2:$M$21,6,FALSE)),"",VLOOKUP(Salidas!$A932,Inventario!$A$2:$M$21,6,FALSE))</f>
        <v>2603</v>
      </c>
      <c r="G932" s="274">
        <f>IF(ISERROR(VLOOKUP(Salidas!$A932,Inventario!$A$2:$M$21,7,FALSE)),,VLOOKUP(Salidas!$A932,Inventario!$A$2:$M$21,7,FALSE))</f>
        <v>1</v>
      </c>
      <c r="H932" s="275">
        <f>IF(ISERROR(VLOOKUP(Salidas!$A932,Inventario!$A$2:$M$21,8,FALSE)),,VLOOKUP(Salidas!$A932,Inventario!$A$2:$M$21,8,FALSE))</f>
        <v>31</v>
      </c>
      <c r="I932" s="275">
        <f>IF(ISERROR(VLOOKUP(Salidas!$A932,Inventario!$A$2:$M$21,9,FALSE)),,VLOOKUP(Salidas!$A932,Inventario!$A$2:$M$21,9,FALSE))</f>
        <v>31</v>
      </c>
      <c r="J932" s="269">
        <v>44797</v>
      </c>
      <c r="K932" s="62" t="s">
        <v>210</v>
      </c>
      <c r="L932" s="270">
        <f>IF(ISERROR(VLOOKUP(Salidas!$K932,Entradas!$H$1:$I$412,2,FALSE)),"",VLOOKUP(Salidas!$K932,Entradas!$H$1:$I$412,2,FALSE))</f>
        <v>44957</v>
      </c>
      <c r="M932" s="63">
        <v>1</v>
      </c>
      <c r="N932" s="276" t="s">
        <v>1928</v>
      </c>
      <c r="O932" s="275">
        <f>IF(Salidas!$N932="Particular",VLOOKUP(Salidas!$A932,'PPTO Conservador'!$D$1:$L$26,8,0),IF(Salidas!$N932="Complementario",VLOOKUP(Salidas!$A932,'PPTO Conservador'!$D$1:$L$26,9,FALSE),))</f>
        <v>60000</v>
      </c>
      <c r="P932" s="275">
        <f>Salidas!$M932*Salidas!$I932</f>
        <v>31</v>
      </c>
      <c r="Q932" s="275">
        <f>Salidas!$M932*Salidas!$O932</f>
        <v>60000</v>
      </c>
      <c r="R932" s="276"/>
      <c r="S932" s="64"/>
      <c r="T932" s="64"/>
      <c r="U932" s="64"/>
      <c r="V932" s="64"/>
      <c r="W932" s="64"/>
      <c r="X932" s="64"/>
      <c r="Y932" s="64"/>
      <c r="Z932" s="64"/>
    </row>
    <row r="933" spans="1:26" ht="15.75" customHeight="1">
      <c r="A933" s="57" t="s">
        <v>47</v>
      </c>
      <c r="B933" s="58" t="str">
        <f>IF(ISERROR(VLOOKUP(Salidas!$A933,Inventario!$A$2:$M$21,2,FALSE)),"",VLOOKUP(Salidas!$A933,Inventario!$A$2:$M$21,2,FALSE))</f>
        <v>Nimenrix</v>
      </c>
      <c r="C933" s="58" t="str">
        <f>IF(ISERROR(VLOOKUP(Salidas!$A933,Inventario!$A$2:$M$21,3,FALSE)),"",VLOOKUP(Salidas!$A933,Inventario!$A$2:$M$21,3,FALSE))</f>
        <v>Meningococo</v>
      </c>
      <c r="D933" s="59" t="str">
        <f>IF(ISERROR(VLOOKUP(Salidas!$A933,Inventario!$A$2:$M$21,4,FALSE)),"",VLOOKUP(Salidas!$A933,Inventario!$A$2:$M$21,4,FALSE))</f>
        <v>Cobo Medical</v>
      </c>
      <c r="E933" s="59" t="str">
        <f>IF(ISERROR(VLOOKUP(Salidas!$A933,Inventario!$A$2:$M$21,5,FALSE)),"",VLOOKUP(Salidas!$A933,Inventario!$A$2:$M$21,5,FALSE))</f>
        <v>Pfizer</v>
      </c>
      <c r="F933" s="60" t="str">
        <f>IF(ISERROR(VLOOKUP(Salidas!$A933,Inventario!$A$2:$M$21,6,FALSE)),"",VLOOKUP(Salidas!$A933,Inventario!$A$2:$M$21,6,FALSE))</f>
        <v>3904</v>
      </c>
      <c r="G933" s="274">
        <f>IF(ISERROR(VLOOKUP(Salidas!$A933,Inventario!$A$2:$M$21,7,FALSE)),,VLOOKUP(Salidas!$A933,Inventario!$A$2:$M$21,7,FALSE))</f>
        <v>1</v>
      </c>
      <c r="H933" s="275">
        <f>IF(ISERROR(VLOOKUP(Salidas!$A933,Inventario!$A$2:$M$21,8,FALSE)),,VLOOKUP(Salidas!$A933,Inventario!$A$2:$M$21,8,FALSE))</f>
        <v>427</v>
      </c>
      <c r="I933" s="275">
        <f>IF(ISERROR(VLOOKUP(Salidas!$A933,Inventario!$A$2:$M$21,9,FALSE)),,VLOOKUP(Salidas!$A933,Inventario!$A$2:$M$21,9,FALSE))</f>
        <v>427</v>
      </c>
      <c r="J933" s="269">
        <v>44799</v>
      </c>
      <c r="K933" s="62" t="s">
        <v>173</v>
      </c>
      <c r="L933" s="270">
        <f>IF(ISERROR(VLOOKUP(Salidas!$K933,Entradas!$H$1:$I$412,2,FALSE)),"",VLOOKUP(Salidas!$K933,Entradas!$H$1:$I$412,2,FALSE))</f>
        <v>45077</v>
      </c>
      <c r="M933" s="63">
        <v>1</v>
      </c>
      <c r="N933" s="276" t="s">
        <v>375</v>
      </c>
      <c r="O933" s="275">
        <f>IF(Salidas!$N933="Particular",VLOOKUP(Salidas!$A933,'PPTO Conservador'!$D$1:$L$26,8,0),IF(Salidas!$N933="Complementario",VLOOKUP(Salidas!$A933,'PPTO Conservador'!$D$1:$L$26,9,FALSE),))</f>
        <v>200000</v>
      </c>
      <c r="P933" s="275">
        <f>Salidas!$M933*Salidas!$I933</f>
        <v>427</v>
      </c>
      <c r="Q933" s="275">
        <f>Salidas!$M933*Salidas!$O933</f>
        <v>200000</v>
      </c>
      <c r="R933" s="276"/>
      <c r="S933" s="64"/>
      <c r="T933" s="64"/>
      <c r="U933" s="64"/>
      <c r="V933" s="64"/>
      <c r="W933" s="64"/>
      <c r="X933" s="64"/>
      <c r="Y933" s="64"/>
      <c r="Z933" s="64"/>
    </row>
    <row r="934" spans="1:26" ht="15.75" customHeight="1">
      <c r="A934" s="57" t="s">
        <v>47</v>
      </c>
      <c r="B934" s="58" t="str">
        <f>IF(ISERROR(VLOOKUP(Salidas!$A934,Inventario!$A$2:$M$21,2,FALSE)),"",VLOOKUP(Salidas!$A934,Inventario!$A$2:$M$21,2,FALSE))</f>
        <v>Nimenrix</v>
      </c>
      <c r="C934" s="58" t="str">
        <f>IF(ISERROR(VLOOKUP(Salidas!$A934,Inventario!$A$2:$M$21,3,FALSE)),"",VLOOKUP(Salidas!$A934,Inventario!$A$2:$M$21,3,FALSE))</f>
        <v>Meningococo</v>
      </c>
      <c r="D934" s="59" t="str">
        <f>IF(ISERROR(VLOOKUP(Salidas!$A934,Inventario!$A$2:$M$21,4,FALSE)),"",VLOOKUP(Salidas!$A934,Inventario!$A$2:$M$21,4,FALSE))</f>
        <v>Cobo Medical</v>
      </c>
      <c r="E934" s="59" t="str">
        <f>IF(ISERROR(VLOOKUP(Salidas!$A934,Inventario!$A$2:$M$21,5,FALSE)),"",VLOOKUP(Salidas!$A934,Inventario!$A$2:$M$21,5,FALSE))</f>
        <v>Pfizer</v>
      </c>
      <c r="F934" s="60" t="str">
        <f>IF(ISERROR(VLOOKUP(Salidas!$A934,Inventario!$A$2:$M$21,6,FALSE)),"",VLOOKUP(Salidas!$A934,Inventario!$A$2:$M$21,6,FALSE))</f>
        <v>3904</v>
      </c>
      <c r="G934" s="274">
        <f>IF(ISERROR(VLOOKUP(Salidas!$A934,Inventario!$A$2:$M$21,7,FALSE)),,VLOOKUP(Salidas!$A934,Inventario!$A$2:$M$21,7,FALSE))</f>
        <v>1</v>
      </c>
      <c r="H934" s="275">
        <f>IF(ISERROR(VLOOKUP(Salidas!$A934,Inventario!$A$2:$M$21,8,FALSE)),,VLOOKUP(Salidas!$A934,Inventario!$A$2:$M$21,8,FALSE))</f>
        <v>427</v>
      </c>
      <c r="I934" s="275">
        <f>IF(ISERROR(VLOOKUP(Salidas!$A934,Inventario!$A$2:$M$21,9,FALSE)),,VLOOKUP(Salidas!$A934,Inventario!$A$2:$M$21,9,FALSE))</f>
        <v>427</v>
      </c>
      <c r="J934" s="269">
        <v>44799</v>
      </c>
      <c r="K934" s="62" t="s">
        <v>173</v>
      </c>
      <c r="L934" s="270">
        <f>IF(ISERROR(VLOOKUP(Salidas!$K934,Entradas!$H$1:$I$412,2,FALSE)),"",VLOOKUP(Salidas!$K934,Entradas!$H$1:$I$412,2,FALSE))</f>
        <v>45077</v>
      </c>
      <c r="M934" s="63">
        <v>1</v>
      </c>
      <c r="N934" s="276" t="s">
        <v>375</v>
      </c>
      <c r="O934" s="275">
        <f>IF(Salidas!$N934="Particular",VLOOKUP(Salidas!$A934,'PPTO Conservador'!$D$1:$L$26,8,0),IF(Salidas!$N934="Complementario",VLOOKUP(Salidas!$A934,'PPTO Conservador'!$D$1:$L$26,9,FALSE),))</f>
        <v>200000</v>
      </c>
      <c r="P934" s="275">
        <f>Salidas!$M934*Salidas!$I934</f>
        <v>427</v>
      </c>
      <c r="Q934" s="275">
        <f>Salidas!$M934*Salidas!$O934</f>
        <v>200000</v>
      </c>
      <c r="R934" s="276"/>
      <c r="S934" s="64"/>
      <c r="T934" s="64"/>
      <c r="U934" s="64"/>
      <c r="V934" s="64"/>
      <c r="W934" s="64"/>
      <c r="X934" s="64"/>
      <c r="Y934" s="64"/>
      <c r="Z934" s="64"/>
    </row>
    <row r="935" spans="1:26" ht="15.75" customHeight="1">
      <c r="A935" s="57" t="s">
        <v>93</v>
      </c>
      <c r="B935" s="58" t="str">
        <f>IF(ISERROR(VLOOKUP(Salidas!$A935,Inventario!$A$2:$M$21,2,FALSE)),"",VLOOKUP(Salidas!$A935,Inventario!$A$2:$M$21,2,FALSE))</f>
        <v>Vaxigrip</v>
      </c>
      <c r="C935" s="58" t="str">
        <f>IF(ISERROR(VLOOKUP(Salidas!$A935,Inventario!$A$2:$M$21,3,FALSE)),"",VLOOKUP(Salidas!$A935,Inventario!$A$2:$M$21,3,FALSE))</f>
        <v>Influenza</v>
      </c>
      <c r="D935" s="59" t="str">
        <f>IF(ISERROR(VLOOKUP(Salidas!$A935,Inventario!$A$2:$M$21,4,FALSE)),"",VLOOKUP(Salidas!$A935,Inventario!$A$2:$M$21,4,FALSE))</f>
        <v>IPS FARALLONES</v>
      </c>
      <c r="E935" s="59" t="str">
        <f>IF(ISERROR(VLOOKUP(Salidas!$A935,Inventario!$A$2:$M$21,5,FALSE)),"",VLOOKUP(Salidas!$A935,Inventario!$A$2:$M$21,5,FALSE))</f>
        <v>Sanofi</v>
      </c>
      <c r="F935" s="60" t="str">
        <f>IF(ISERROR(VLOOKUP(Salidas!$A935,Inventario!$A$2:$M$21,6,FALSE)),"",VLOOKUP(Salidas!$A935,Inventario!$A$2:$M$21,6,FALSE))</f>
        <v>2603</v>
      </c>
      <c r="G935" s="274">
        <f>IF(ISERROR(VLOOKUP(Salidas!$A935,Inventario!$A$2:$M$21,7,FALSE)),,VLOOKUP(Salidas!$A935,Inventario!$A$2:$M$21,7,FALSE))</f>
        <v>1</v>
      </c>
      <c r="H935" s="275">
        <f>IF(ISERROR(VLOOKUP(Salidas!$A935,Inventario!$A$2:$M$21,8,FALSE)),,VLOOKUP(Salidas!$A935,Inventario!$A$2:$M$21,8,FALSE))</f>
        <v>31</v>
      </c>
      <c r="I935" s="275">
        <f>IF(ISERROR(VLOOKUP(Salidas!$A935,Inventario!$A$2:$M$21,9,FALSE)),,VLOOKUP(Salidas!$A935,Inventario!$A$2:$M$21,9,FALSE))</f>
        <v>31</v>
      </c>
      <c r="J935" s="269">
        <v>44799</v>
      </c>
      <c r="K935" s="62" t="s">
        <v>210</v>
      </c>
      <c r="L935" s="270">
        <f>IF(ISERROR(VLOOKUP(Salidas!$K935,Entradas!$H$1:$I$412,2,FALSE)),"",VLOOKUP(Salidas!$K935,Entradas!$H$1:$I$412,2,FALSE))</f>
        <v>44957</v>
      </c>
      <c r="M935" s="63">
        <v>1</v>
      </c>
      <c r="N935" s="276" t="s">
        <v>375</v>
      </c>
      <c r="O935" s="275">
        <f>IF(Salidas!$N935="Particular",VLOOKUP(Salidas!$A935,'PPTO Conservador'!$D$1:$L$26,8,0),IF(Salidas!$N935="Complementario",VLOOKUP(Salidas!$A935,'PPTO Conservador'!$D$1:$L$26,9,FALSE),))</f>
        <v>65000</v>
      </c>
      <c r="P935" s="275">
        <f>Salidas!$M935*Salidas!$I935</f>
        <v>31</v>
      </c>
      <c r="Q935" s="275">
        <f>Salidas!$M935*Salidas!$O935</f>
        <v>65000</v>
      </c>
      <c r="R935" s="276"/>
      <c r="S935" s="64"/>
      <c r="T935" s="64"/>
      <c r="U935" s="64"/>
      <c r="V935" s="64"/>
      <c r="W935" s="64"/>
      <c r="X935" s="64"/>
      <c r="Y935" s="64"/>
      <c r="Z935" s="64"/>
    </row>
    <row r="936" spans="1:26" ht="15.75" customHeight="1">
      <c r="A936" s="57" t="s">
        <v>47</v>
      </c>
      <c r="B936" s="58" t="str">
        <f>IF(ISERROR(VLOOKUP(Salidas!$A936,Inventario!$A$2:$M$21,2,FALSE)),"",VLOOKUP(Salidas!$A936,Inventario!$A$2:$M$21,2,FALSE))</f>
        <v>Nimenrix</v>
      </c>
      <c r="C936" s="58" t="str">
        <f>IF(ISERROR(VLOOKUP(Salidas!$A936,Inventario!$A$2:$M$21,3,FALSE)),"",VLOOKUP(Salidas!$A936,Inventario!$A$2:$M$21,3,FALSE))</f>
        <v>Meningococo</v>
      </c>
      <c r="D936" s="59" t="str">
        <f>IF(ISERROR(VLOOKUP(Salidas!$A936,Inventario!$A$2:$M$21,4,FALSE)),"",VLOOKUP(Salidas!$A936,Inventario!$A$2:$M$21,4,FALSE))</f>
        <v>Cobo Medical</v>
      </c>
      <c r="E936" s="59" t="str">
        <f>IF(ISERROR(VLOOKUP(Salidas!$A936,Inventario!$A$2:$M$21,5,FALSE)),"",VLOOKUP(Salidas!$A936,Inventario!$A$2:$M$21,5,FALSE))</f>
        <v>Pfizer</v>
      </c>
      <c r="F936" s="60" t="str">
        <f>IF(ISERROR(VLOOKUP(Salidas!$A936,Inventario!$A$2:$M$21,6,FALSE)),"",VLOOKUP(Salidas!$A936,Inventario!$A$2:$M$21,6,FALSE))</f>
        <v>3904</v>
      </c>
      <c r="G936" s="274">
        <f>IF(ISERROR(VLOOKUP(Salidas!$A936,Inventario!$A$2:$M$21,7,FALSE)),,VLOOKUP(Salidas!$A936,Inventario!$A$2:$M$21,7,FALSE))</f>
        <v>1</v>
      </c>
      <c r="H936" s="275">
        <f>IF(ISERROR(VLOOKUP(Salidas!$A936,Inventario!$A$2:$M$21,8,FALSE)),,VLOOKUP(Salidas!$A936,Inventario!$A$2:$M$21,8,FALSE))</f>
        <v>427</v>
      </c>
      <c r="I936" s="275">
        <f>IF(ISERROR(VLOOKUP(Salidas!$A936,Inventario!$A$2:$M$21,9,FALSE)),,VLOOKUP(Salidas!$A936,Inventario!$A$2:$M$21,9,FALSE))</f>
        <v>427</v>
      </c>
      <c r="J936" s="269">
        <v>44799</v>
      </c>
      <c r="K936" s="62" t="s">
        <v>173</v>
      </c>
      <c r="L936" s="270">
        <f>IF(ISERROR(VLOOKUP(Salidas!$K936,Entradas!$H$1:$I$412,2,FALSE)),"",VLOOKUP(Salidas!$K936,Entradas!$H$1:$I$412,2,FALSE))</f>
        <v>45077</v>
      </c>
      <c r="M936" s="63">
        <v>1</v>
      </c>
      <c r="N936" s="276" t="s">
        <v>1928</v>
      </c>
      <c r="O936" s="275">
        <f>IF(Salidas!$N936="Particular",VLOOKUP(Salidas!$A936,'PPTO Conservador'!$D$1:$L$26,8,0),IF(Salidas!$N936="Complementario",VLOOKUP(Salidas!$A936,'PPTO Conservador'!$D$1:$L$26,9,FALSE),))</f>
        <v>170000</v>
      </c>
      <c r="P936" s="275">
        <f>Salidas!$M936*Salidas!$I936</f>
        <v>427</v>
      </c>
      <c r="Q936" s="275">
        <f>Salidas!$M936*Salidas!$O936</f>
        <v>170000</v>
      </c>
      <c r="R936" s="276"/>
      <c r="S936" s="64"/>
      <c r="T936" s="64"/>
      <c r="U936" s="64"/>
      <c r="V936" s="64"/>
      <c r="W936" s="64"/>
      <c r="X936" s="64"/>
      <c r="Y936" s="64"/>
      <c r="Z936" s="64"/>
    </row>
    <row r="937" spans="1:26" ht="15.75" customHeight="1">
      <c r="A937" s="57" t="s">
        <v>93</v>
      </c>
      <c r="B937" s="58" t="str">
        <f>IF(ISERROR(VLOOKUP(Salidas!$A937,Inventario!$A$2:$M$21,2,FALSE)),"",VLOOKUP(Salidas!$A937,Inventario!$A$2:$M$21,2,FALSE))</f>
        <v>Vaxigrip</v>
      </c>
      <c r="C937" s="58" t="str">
        <f>IF(ISERROR(VLOOKUP(Salidas!$A937,Inventario!$A$2:$M$21,3,FALSE)),"",VLOOKUP(Salidas!$A937,Inventario!$A$2:$M$21,3,FALSE))</f>
        <v>Influenza</v>
      </c>
      <c r="D937" s="59" t="str">
        <f>IF(ISERROR(VLOOKUP(Salidas!$A937,Inventario!$A$2:$M$21,4,FALSE)),"",VLOOKUP(Salidas!$A937,Inventario!$A$2:$M$21,4,FALSE))</f>
        <v>IPS FARALLONES</v>
      </c>
      <c r="E937" s="59" t="str">
        <f>IF(ISERROR(VLOOKUP(Salidas!$A937,Inventario!$A$2:$M$21,5,FALSE)),"",VLOOKUP(Salidas!$A937,Inventario!$A$2:$M$21,5,FALSE))</f>
        <v>Sanofi</v>
      </c>
      <c r="F937" s="60" t="str">
        <f>IF(ISERROR(VLOOKUP(Salidas!$A937,Inventario!$A$2:$M$21,6,FALSE)),"",VLOOKUP(Salidas!$A937,Inventario!$A$2:$M$21,6,FALSE))</f>
        <v>2603</v>
      </c>
      <c r="G937" s="274">
        <f>IF(ISERROR(VLOOKUP(Salidas!$A937,Inventario!$A$2:$M$21,7,FALSE)),,VLOOKUP(Salidas!$A937,Inventario!$A$2:$M$21,7,FALSE))</f>
        <v>1</v>
      </c>
      <c r="H937" s="275">
        <f>IF(ISERROR(VLOOKUP(Salidas!$A937,Inventario!$A$2:$M$21,8,FALSE)),,VLOOKUP(Salidas!$A937,Inventario!$A$2:$M$21,8,FALSE))</f>
        <v>31</v>
      </c>
      <c r="I937" s="275">
        <f>IF(ISERROR(VLOOKUP(Salidas!$A937,Inventario!$A$2:$M$21,9,FALSE)),,VLOOKUP(Salidas!$A937,Inventario!$A$2:$M$21,9,FALSE))</f>
        <v>31</v>
      </c>
      <c r="J937" s="269">
        <v>44800</v>
      </c>
      <c r="K937" s="62" t="s">
        <v>210</v>
      </c>
      <c r="L937" s="270">
        <f>IF(ISERROR(VLOOKUP(Salidas!$K937,Entradas!$H$1:$I$412,2,FALSE)),"",VLOOKUP(Salidas!$K937,Entradas!$H$1:$I$412,2,FALSE))</f>
        <v>44957</v>
      </c>
      <c r="M937" s="63">
        <v>1</v>
      </c>
      <c r="N937" s="276" t="s">
        <v>375</v>
      </c>
      <c r="O937" s="275">
        <f>IF(Salidas!$N937="Particular",VLOOKUP(Salidas!$A937,'PPTO Conservador'!$D$1:$L$26,8,0),IF(Salidas!$N937="Complementario",VLOOKUP(Salidas!$A937,'PPTO Conservador'!$D$1:$L$26,9,FALSE),))</f>
        <v>65000</v>
      </c>
      <c r="P937" s="275">
        <f>Salidas!$M937*Salidas!$I937</f>
        <v>31</v>
      </c>
      <c r="Q937" s="275">
        <f>Salidas!$M937*Salidas!$O937</f>
        <v>65000</v>
      </c>
      <c r="R937" s="276"/>
      <c r="S937" s="64"/>
      <c r="T937" s="64"/>
      <c r="U937" s="64"/>
      <c r="V937" s="64"/>
      <c r="W937" s="64"/>
      <c r="X937" s="64"/>
      <c r="Y937" s="64"/>
      <c r="Z937" s="64"/>
    </row>
    <row r="938" spans="1:26" ht="15.75" customHeight="1">
      <c r="A938" s="57" t="s">
        <v>47</v>
      </c>
      <c r="B938" s="58" t="str">
        <f>IF(ISERROR(VLOOKUP(Salidas!$A938,Inventario!$A$2:$M$21,2,FALSE)),"",VLOOKUP(Salidas!$A938,Inventario!$A$2:$M$21,2,FALSE))</f>
        <v>Nimenrix</v>
      </c>
      <c r="C938" s="58" t="str">
        <f>IF(ISERROR(VLOOKUP(Salidas!$A938,Inventario!$A$2:$M$21,3,FALSE)),"",VLOOKUP(Salidas!$A938,Inventario!$A$2:$M$21,3,FALSE))</f>
        <v>Meningococo</v>
      </c>
      <c r="D938" s="59" t="str">
        <f>IF(ISERROR(VLOOKUP(Salidas!$A938,Inventario!$A$2:$M$21,4,FALSE)),"",VLOOKUP(Salidas!$A938,Inventario!$A$2:$M$21,4,FALSE))</f>
        <v>Cobo Medical</v>
      </c>
      <c r="E938" s="59" t="str">
        <f>IF(ISERROR(VLOOKUP(Salidas!$A938,Inventario!$A$2:$M$21,5,FALSE)),"",VLOOKUP(Salidas!$A938,Inventario!$A$2:$M$21,5,FALSE))</f>
        <v>Pfizer</v>
      </c>
      <c r="F938" s="60" t="str">
        <f>IF(ISERROR(VLOOKUP(Salidas!$A938,Inventario!$A$2:$M$21,6,FALSE)),"",VLOOKUP(Salidas!$A938,Inventario!$A$2:$M$21,6,FALSE))</f>
        <v>3904</v>
      </c>
      <c r="G938" s="274">
        <f>IF(ISERROR(VLOOKUP(Salidas!$A938,Inventario!$A$2:$M$21,7,FALSE)),,VLOOKUP(Salidas!$A938,Inventario!$A$2:$M$21,7,FALSE))</f>
        <v>1</v>
      </c>
      <c r="H938" s="275">
        <f>IF(ISERROR(VLOOKUP(Salidas!$A938,Inventario!$A$2:$M$21,8,FALSE)),,VLOOKUP(Salidas!$A938,Inventario!$A$2:$M$21,8,FALSE))</f>
        <v>427</v>
      </c>
      <c r="I938" s="275">
        <f>IF(ISERROR(VLOOKUP(Salidas!$A938,Inventario!$A$2:$M$21,9,FALSE)),,VLOOKUP(Salidas!$A938,Inventario!$A$2:$M$21,9,FALSE))</f>
        <v>427</v>
      </c>
      <c r="J938" s="269">
        <v>44800</v>
      </c>
      <c r="K938" s="62" t="s">
        <v>173</v>
      </c>
      <c r="L938" s="270">
        <f>IF(ISERROR(VLOOKUP(Salidas!$K938,Entradas!$H$1:$I$412,2,FALSE)),"",VLOOKUP(Salidas!$K938,Entradas!$H$1:$I$412,2,FALSE))</f>
        <v>45077</v>
      </c>
      <c r="M938" s="63">
        <v>1</v>
      </c>
      <c r="N938" s="276" t="s">
        <v>375</v>
      </c>
      <c r="O938" s="275">
        <f>IF(Salidas!$N938="Particular",VLOOKUP(Salidas!$A938,'PPTO Conservador'!$D$1:$L$26,8,0),IF(Salidas!$N938="Complementario",VLOOKUP(Salidas!$A938,'PPTO Conservador'!$D$1:$L$26,9,FALSE),))</f>
        <v>200000</v>
      </c>
      <c r="P938" s="275">
        <f>Salidas!$M938*Salidas!$I938</f>
        <v>427</v>
      </c>
      <c r="Q938" s="275">
        <f>Salidas!$M938*Salidas!$O938</f>
        <v>200000</v>
      </c>
      <c r="R938" s="276"/>
      <c r="S938" s="64"/>
      <c r="T938" s="64"/>
      <c r="U938" s="64"/>
      <c r="V938" s="64"/>
      <c r="W938" s="64"/>
      <c r="X938" s="64"/>
      <c r="Y938" s="64"/>
      <c r="Z938" s="64"/>
    </row>
    <row r="939" spans="1:26" ht="15.75" customHeight="1">
      <c r="A939" s="57" t="s">
        <v>73</v>
      </c>
      <c r="B939" s="58" t="str">
        <f>IF(ISERROR(VLOOKUP(Salidas!$A939,Inventario!$A$2:$M$21,2,FALSE)),"",VLOOKUP(Salidas!$A939,Inventario!$A$2:$M$21,2,FALSE))</f>
        <v>Pentaxim</v>
      </c>
      <c r="C939" s="58" t="str">
        <f>IF(ISERROR(VLOOKUP(Salidas!$A939,Inventario!$A$2:$M$21,3,FALSE)),"",VLOOKUP(Salidas!$A939,Inventario!$A$2:$M$21,3,FALSE))</f>
        <v>Difteria-Tosferina, tetano, polio, haemophilus</v>
      </c>
      <c r="D939" s="59" t="str">
        <f>IF(ISERROR(VLOOKUP(Salidas!$A939,Inventario!$A$2:$M$21,4,FALSE)),"",VLOOKUP(Salidas!$A939,Inventario!$A$2:$M$21,4,FALSE))</f>
        <v>IPS FARALLONES</v>
      </c>
      <c r="E939" s="59" t="str">
        <f>IF(ISERROR(VLOOKUP(Salidas!$A939,Inventario!$A$2:$M$21,5,FALSE)),"",VLOOKUP(Salidas!$A939,Inventario!$A$2:$M$21,5,FALSE))</f>
        <v>Sanofi</v>
      </c>
      <c r="F939" s="60" t="str">
        <f>IF(ISERROR(VLOOKUP(Salidas!$A939,Inventario!$A$2:$M$21,6,FALSE)),"",VLOOKUP(Salidas!$A939,Inventario!$A$2:$M$21,6,FALSE))</f>
        <v>2800</v>
      </c>
      <c r="G939" s="274">
        <f>IF(ISERROR(VLOOKUP(Salidas!$A939,Inventario!$A$2:$M$21,7,FALSE)),,VLOOKUP(Salidas!$A939,Inventario!$A$2:$M$21,7,FALSE))</f>
        <v>1</v>
      </c>
      <c r="H939" s="275">
        <f>IF(ISERROR(VLOOKUP(Salidas!$A939,Inventario!$A$2:$M$21,8,FALSE)),,VLOOKUP(Salidas!$A939,Inventario!$A$2:$M$21,8,FALSE))</f>
        <v>66</v>
      </c>
      <c r="I939" s="275">
        <f>IF(ISERROR(VLOOKUP(Salidas!$A939,Inventario!$A$2:$M$21,9,FALSE)),,VLOOKUP(Salidas!$A939,Inventario!$A$2:$M$21,9,FALSE))</f>
        <v>66</v>
      </c>
      <c r="J939" s="269">
        <v>44802</v>
      </c>
      <c r="K939" s="62" t="s">
        <v>209</v>
      </c>
      <c r="L939" s="270">
        <f>IF(ISERROR(VLOOKUP(Salidas!$K939,Entradas!$H$1:$I$412,2,FALSE)),"",VLOOKUP(Salidas!$K939,Entradas!$H$1:$I$412,2,FALSE))</f>
        <v>44957</v>
      </c>
      <c r="M939" s="63">
        <v>1</v>
      </c>
      <c r="N939" s="276" t="s">
        <v>375</v>
      </c>
      <c r="O939" s="275">
        <f>IF(Salidas!$N939="Particular",VLOOKUP(Salidas!$A939,'PPTO Conservador'!$D$1:$L$26,8,0),IF(Salidas!$N939="Complementario",VLOOKUP(Salidas!$A939,'PPTO Conservador'!$D$1:$L$26,9,FALSE),))</f>
        <v>170000</v>
      </c>
      <c r="P939" s="275">
        <f>Salidas!$M939*Salidas!$I939</f>
        <v>66</v>
      </c>
      <c r="Q939" s="275">
        <f>Salidas!$M939*Salidas!$O939</f>
        <v>170000</v>
      </c>
      <c r="R939" s="276"/>
      <c r="S939" s="64"/>
      <c r="T939" s="64"/>
      <c r="U939" s="64"/>
      <c r="V939" s="64"/>
      <c r="W939" s="64"/>
      <c r="X939" s="64"/>
      <c r="Y939" s="64"/>
      <c r="Z939" s="64"/>
    </row>
    <row r="940" spans="1:26" ht="15.75" customHeight="1">
      <c r="A940" s="57" t="s">
        <v>115</v>
      </c>
      <c r="B940" s="58" t="str">
        <f>IF(ISERROR(VLOOKUP(Salidas!$A940,Inventario!$A$2:$M$21,2,FALSE)),"",VLOOKUP(Salidas!$A940,Inventario!$A$2:$M$21,2,FALSE))</f>
        <v>Havrix</v>
      </c>
      <c r="C940" s="58" t="str">
        <f>IF(ISERROR(VLOOKUP(Salidas!$A940,Inventario!$A$2:$M$21,3,FALSE)),"",VLOOKUP(Salidas!$A940,Inventario!$A$2:$M$21,3,FALSE))</f>
        <v>Hepatitis A niño</v>
      </c>
      <c r="D940" s="59" t="str">
        <f>IF(ISERROR(VLOOKUP(Salidas!$A940,Inventario!$A$2:$M$21,4,FALSE)),"",VLOOKUP(Salidas!$A940,Inventario!$A$2:$M$21,4,FALSE))</f>
        <v>IPS FARALLONES</v>
      </c>
      <c r="E940" s="59" t="str">
        <f>IF(ISERROR(VLOOKUP(Salidas!$A940,Inventario!$A$2:$M$21,5,FALSE)),"",VLOOKUP(Salidas!$A940,Inventario!$A$2:$M$21,5,FALSE))</f>
        <v>Glaxo</v>
      </c>
      <c r="F940" s="60" t="str">
        <f>IF(ISERROR(VLOOKUP(Salidas!$A940,Inventario!$A$2:$M$21,6,FALSE)),"",VLOOKUP(Salidas!$A940,Inventario!$A$2:$M$21,6,FALSE))</f>
        <v>700</v>
      </c>
      <c r="G940" s="274">
        <f>IF(ISERROR(VLOOKUP(Salidas!$A940,Inventario!$A$2:$M$21,7,FALSE)),,VLOOKUP(Salidas!$A940,Inventario!$A$2:$M$21,7,FALSE))</f>
        <v>1</v>
      </c>
      <c r="H940" s="275">
        <f>IF(ISERROR(VLOOKUP(Salidas!$A940,Inventario!$A$2:$M$21,8,FALSE)),,VLOOKUP(Salidas!$A940,Inventario!$A$2:$M$21,8,FALSE))</f>
        <v>4</v>
      </c>
      <c r="I940" s="275">
        <f>IF(ISERROR(VLOOKUP(Salidas!$A940,Inventario!$A$2:$M$21,9,FALSE)),,VLOOKUP(Salidas!$A940,Inventario!$A$2:$M$21,9,FALSE))</f>
        <v>4</v>
      </c>
      <c r="J940" s="269">
        <v>44802</v>
      </c>
      <c r="K940" s="62" t="s">
        <v>219</v>
      </c>
      <c r="L940" s="270">
        <f>IF(ISERROR(VLOOKUP(Salidas!$K940,Entradas!$H$1:$I$412,2,FALSE)),"",VLOOKUP(Salidas!$K940,Entradas!$H$1:$I$412,2,FALSE))</f>
        <v>45230</v>
      </c>
      <c r="M940" s="63">
        <v>1</v>
      </c>
      <c r="N940" s="276" t="s">
        <v>375</v>
      </c>
      <c r="O940" s="275">
        <f>IF(Salidas!$N940="Particular",VLOOKUP(Salidas!$A940,'PPTO Conservador'!$D$1:$L$26,8,0),IF(Salidas!$N940="Complementario",VLOOKUP(Salidas!$A940,'PPTO Conservador'!$D$1:$L$26,9,FALSE),))</f>
        <v>150000</v>
      </c>
      <c r="P940" s="275">
        <f>Salidas!$M940*Salidas!$I940</f>
        <v>4</v>
      </c>
      <c r="Q940" s="275">
        <f>Salidas!$M940*Salidas!$O940</f>
        <v>150000</v>
      </c>
      <c r="R940" s="276"/>
      <c r="S940" s="64"/>
      <c r="T940" s="64"/>
      <c r="U940" s="64"/>
      <c r="V940" s="64"/>
      <c r="W940" s="64"/>
      <c r="X940" s="64"/>
      <c r="Y940" s="64"/>
      <c r="Z940" s="64"/>
    </row>
    <row r="941" spans="1:26" ht="15.75" customHeight="1">
      <c r="A941" s="57" t="s">
        <v>77</v>
      </c>
      <c r="B941" s="58" t="str">
        <f>IF(ISERROR(VLOOKUP(Salidas!$A941,Inventario!$A$2:$M$21,2,FALSE)),"",VLOOKUP(Salidas!$A941,Inventario!$A$2:$M$21,2,FALSE))</f>
        <v>Hexaxim</v>
      </c>
      <c r="C941" s="58" t="str">
        <f>IF(ISERROR(VLOOKUP(Salidas!$A941,Inventario!$A$2:$M$21,3,FALSE)),"",VLOOKUP(Salidas!$A941,Inventario!$A$2:$M$21,3,FALSE))</f>
        <v>DPAT + VPI + HIB + HB</v>
      </c>
      <c r="D941" s="59" t="str">
        <f>IF(ISERROR(VLOOKUP(Salidas!$A941,Inventario!$A$2:$M$21,4,FALSE)),"",VLOOKUP(Salidas!$A941,Inventario!$A$2:$M$21,4,FALSE))</f>
        <v>IPS FARALLONES</v>
      </c>
      <c r="E941" s="59" t="str">
        <f>IF(ISERROR(VLOOKUP(Salidas!$A941,Inventario!$A$2:$M$21,5,FALSE)),"",VLOOKUP(Salidas!$A941,Inventario!$A$2:$M$21,5,FALSE))</f>
        <v>Sanofi</v>
      </c>
      <c r="F941" s="60" t="str">
        <f>IF(ISERROR(VLOOKUP(Salidas!$A941,Inventario!$A$2:$M$21,6,FALSE)),"",VLOOKUP(Salidas!$A941,Inventario!$A$2:$M$21,6,FALSE))</f>
        <v>3800</v>
      </c>
      <c r="G941" s="274">
        <f>IF(ISERROR(VLOOKUP(Salidas!$A941,Inventario!$A$2:$M$21,7,FALSE)),,VLOOKUP(Salidas!$A941,Inventario!$A$2:$M$21,7,FALSE))</f>
        <v>1</v>
      </c>
      <c r="H941" s="275">
        <f>IF(ISERROR(VLOOKUP(Salidas!$A941,Inventario!$A$2:$M$21,8,FALSE)),,VLOOKUP(Salidas!$A941,Inventario!$A$2:$M$21,8,FALSE))</f>
        <v>127</v>
      </c>
      <c r="I941" s="275">
        <f>IF(ISERROR(VLOOKUP(Salidas!$A941,Inventario!$A$2:$M$21,9,FALSE)),,VLOOKUP(Salidas!$A941,Inventario!$A$2:$M$21,9,FALSE))</f>
        <v>127</v>
      </c>
      <c r="J941" s="269">
        <v>44802</v>
      </c>
      <c r="K941" s="62" t="s">
        <v>212</v>
      </c>
      <c r="L941" s="270">
        <f>IF(ISERROR(VLOOKUP(Salidas!$K941,Entradas!$H$1:$I$412,2,FALSE)),"",VLOOKUP(Salidas!$K941,Entradas!$H$1:$I$412,2,FALSE))</f>
        <v>45382</v>
      </c>
      <c r="M941" s="63">
        <v>1</v>
      </c>
      <c r="N941" s="276" t="s">
        <v>375</v>
      </c>
      <c r="O941" s="275">
        <f>IF(Salidas!$N941="Particular",VLOOKUP(Salidas!$A941,'PPTO Conservador'!$D$1:$L$26,8,0),IF(Salidas!$N941="Complementario",VLOOKUP(Salidas!$A941,'PPTO Conservador'!$D$1:$L$26,9,FALSE),))</f>
        <v>220000</v>
      </c>
      <c r="P941" s="275">
        <f>Salidas!$M941*Salidas!$I941</f>
        <v>127</v>
      </c>
      <c r="Q941" s="275">
        <f>Salidas!$M941*Salidas!$O941</f>
        <v>220000</v>
      </c>
      <c r="R941" s="276"/>
      <c r="S941" s="64"/>
      <c r="T941" s="64"/>
      <c r="U941" s="64"/>
      <c r="V941" s="64"/>
      <c r="W941" s="64"/>
      <c r="X941" s="64"/>
      <c r="Y941" s="64"/>
      <c r="Z941" s="64"/>
    </row>
    <row r="942" spans="1:26" ht="15.75" customHeight="1">
      <c r="A942" s="57" t="s">
        <v>54</v>
      </c>
      <c r="B942" s="58" t="str">
        <f>IF(ISERROR(VLOOKUP(Salidas!$A942,Inventario!$A$2:$M$21,2,FALSE)),"",VLOOKUP(Salidas!$A942,Inventario!$A$2:$M$21,2,FALSE))</f>
        <v>Prevenar</v>
      </c>
      <c r="C942" s="58" t="str">
        <f>IF(ISERROR(VLOOKUP(Salidas!$A942,Inventario!$A$2:$M$21,3,FALSE)),"",VLOOKUP(Salidas!$A942,Inventario!$A$2:$M$21,3,FALSE))</f>
        <v>Neumococo 13V</v>
      </c>
      <c r="D942" s="59" t="str">
        <f>IF(ISERROR(VLOOKUP(Salidas!$A942,Inventario!$A$2:$M$21,4,FALSE)),"",VLOOKUP(Salidas!$A942,Inventario!$A$2:$M$21,4,FALSE))</f>
        <v>Cobo Medical</v>
      </c>
      <c r="E942" s="59" t="str">
        <f>IF(ISERROR(VLOOKUP(Salidas!$A942,Inventario!$A$2:$M$21,5,FALSE)),"",VLOOKUP(Salidas!$A942,Inventario!$A$2:$M$21,5,FALSE))</f>
        <v>Pfizer</v>
      </c>
      <c r="F942" s="60" t="str">
        <f>IF(ISERROR(VLOOKUP(Salidas!$A942,Inventario!$A$2:$M$21,6,FALSE)),"",VLOOKUP(Salidas!$A942,Inventario!$A$2:$M$21,6,FALSE))</f>
        <v>2156</v>
      </c>
      <c r="G942" s="274">
        <f>IF(ISERROR(VLOOKUP(Salidas!$A942,Inventario!$A$2:$M$21,7,FALSE)),,VLOOKUP(Salidas!$A942,Inventario!$A$2:$M$21,7,FALSE))</f>
        <v>1</v>
      </c>
      <c r="H942" s="275">
        <f>IF(ISERROR(VLOOKUP(Salidas!$A942,Inventario!$A$2:$M$21,8,FALSE)),,VLOOKUP(Salidas!$A942,Inventario!$A$2:$M$21,8,FALSE))</f>
        <v>257</v>
      </c>
      <c r="I942" s="275">
        <f>IF(ISERROR(VLOOKUP(Salidas!$A942,Inventario!$A$2:$M$21,9,FALSE)),,VLOOKUP(Salidas!$A942,Inventario!$A$2:$M$21,9,FALSE))</f>
        <v>257</v>
      </c>
      <c r="J942" s="269">
        <v>44802</v>
      </c>
      <c r="K942" s="62" t="s">
        <v>216</v>
      </c>
      <c r="L942" s="270">
        <f>IF(ISERROR(VLOOKUP(Salidas!$K942,Entradas!$H$1:$I$412,2,FALSE)),"",VLOOKUP(Salidas!$K942,Entradas!$H$1:$I$412,2,FALSE))</f>
        <v>45382</v>
      </c>
      <c r="M942" s="63">
        <v>1</v>
      </c>
      <c r="N942" s="276" t="s">
        <v>375</v>
      </c>
      <c r="O942" s="275">
        <f>IF(Salidas!$N942="Particular",VLOOKUP(Salidas!$A942,'PPTO Conservador'!$D$1:$L$26,8,0),IF(Salidas!$N942="Complementario",VLOOKUP(Salidas!$A942,'PPTO Conservador'!$D$1:$L$26,9,FALSE),))</f>
        <v>235000</v>
      </c>
      <c r="P942" s="275">
        <f>Salidas!$M942*Salidas!$I942</f>
        <v>257</v>
      </c>
      <c r="Q942" s="275">
        <f>Salidas!$M942*Salidas!$O942</f>
        <v>235000</v>
      </c>
      <c r="R942" s="276"/>
      <c r="S942" s="64"/>
      <c r="T942" s="64"/>
      <c r="U942" s="64"/>
      <c r="V942" s="64"/>
      <c r="W942" s="64"/>
      <c r="X942" s="64"/>
      <c r="Y942" s="64"/>
      <c r="Z942" s="64"/>
    </row>
    <row r="943" spans="1:26" ht="15.75" customHeight="1">
      <c r="A943" s="57" t="s">
        <v>96</v>
      </c>
      <c r="B943" s="58" t="str">
        <f>IF(ISERROR(VLOOKUP(Salidas!$A943,Inventario!$A$2:$M$21,2,FALSE)),"",VLOOKUP(Salidas!$A943,Inventario!$A$2:$M$21,2,FALSE))</f>
        <v>Rotateq</v>
      </c>
      <c r="C943" s="58" t="str">
        <f>IF(ISERROR(VLOOKUP(Salidas!$A943,Inventario!$A$2:$M$21,3,FALSE)),"",VLOOKUP(Salidas!$A943,Inventario!$A$2:$M$21,3,FALSE))</f>
        <v>Rotavirus Vivo Atenuado</v>
      </c>
      <c r="D943" s="59" t="str">
        <f>IF(ISERROR(VLOOKUP(Salidas!$A943,Inventario!$A$2:$M$21,4,FALSE)),"",VLOOKUP(Salidas!$A943,Inventario!$A$2:$M$21,4,FALSE))</f>
        <v>IPS FARALLONES</v>
      </c>
      <c r="E943" s="59" t="str">
        <f>IF(ISERROR(VLOOKUP(Salidas!$A943,Inventario!$A$2:$M$21,5,FALSE)),"",VLOOKUP(Salidas!$A943,Inventario!$A$2:$M$21,5,FALSE))</f>
        <v>Merck</v>
      </c>
      <c r="F943" s="60" t="str">
        <f>IF(ISERROR(VLOOKUP(Salidas!$A943,Inventario!$A$2:$M$21,6,FALSE)),"",VLOOKUP(Salidas!$A943,Inventario!$A$2:$M$21,6,FALSE))</f>
        <v>1800</v>
      </c>
      <c r="G943" s="274">
        <f>IF(ISERROR(VLOOKUP(Salidas!$A943,Inventario!$A$2:$M$21,7,FALSE)),,VLOOKUP(Salidas!$A943,Inventario!$A$2:$M$21,7,FALSE))</f>
        <v>1</v>
      </c>
      <c r="H943" s="275">
        <f>IF(ISERROR(VLOOKUP(Salidas!$A943,Inventario!$A$2:$M$21,8,FALSE)),,VLOOKUP(Salidas!$A943,Inventario!$A$2:$M$21,8,FALSE))</f>
        <v>109</v>
      </c>
      <c r="I943" s="275">
        <f>IF(ISERROR(VLOOKUP(Salidas!$A943,Inventario!$A$2:$M$21,9,FALSE)),,VLOOKUP(Salidas!$A943,Inventario!$A$2:$M$21,9,FALSE))</f>
        <v>109</v>
      </c>
      <c r="J943" s="269">
        <v>44802</v>
      </c>
      <c r="K943" s="62" t="s">
        <v>214</v>
      </c>
      <c r="L943" s="270">
        <f>IF(ISERROR(VLOOKUP(Salidas!$K943,Entradas!$H$1:$I$412,2,FALSE)),"",VLOOKUP(Salidas!$K943,Entradas!$H$1:$I$412,2,FALSE))</f>
        <v>45233</v>
      </c>
      <c r="M943" s="63">
        <v>1</v>
      </c>
      <c r="N943" s="276" t="s">
        <v>375</v>
      </c>
      <c r="O943" s="275">
        <f>IF(Salidas!$N943="Particular",VLOOKUP(Salidas!$A943,'PPTO Conservador'!$D$1:$L$26,8,0),IF(Salidas!$N943="Complementario",VLOOKUP(Salidas!$A943,'PPTO Conservador'!$D$1:$L$26,9,FALSE),))</f>
        <v>210000</v>
      </c>
      <c r="P943" s="275">
        <f>Salidas!$M943*Salidas!$I943</f>
        <v>109</v>
      </c>
      <c r="Q943" s="275">
        <f>Salidas!$M943*Salidas!$O943</f>
        <v>210000</v>
      </c>
      <c r="R943" s="276"/>
      <c r="S943" s="64"/>
      <c r="T943" s="64"/>
      <c r="U943" s="64"/>
      <c r="V943" s="64"/>
      <c r="W943" s="64"/>
      <c r="X943" s="64"/>
      <c r="Y943" s="64"/>
      <c r="Z943" s="64"/>
    </row>
    <row r="944" spans="1:26" ht="15.75" customHeight="1">
      <c r="A944" s="57" t="s">
        <v>47</v>
      </c>
      <c r="B944" s="58" t="str">
        <f>IF(ISERROR(VLOOKUP(Salidas!$A944,Inventario!$A$2:$M$21,2,FALSE)),"",VLOOKUP(Salidas!$A944,Inventario!$A$2:$M$21,2,FALSE))</f>
        <v>Nimenrix</v>
      </c>
      <c r="C944" s="58" t="str">
        <f>IF(ISERROR(VLOOKUP(Salidas!$A944,Inventario!$A$2:$M$21,3,FALSE)),"",VLOOKUP(Salidas!$A944,Inventario!$A$2:$M$21,3,FALSE))</f>
        <v>Meningococo</v>
      </c>
      <c r="D944" s="59" t="str">
        <f>IF(ISERROR(VLOOKUP(Salidas!$A944,Inventario!$A$2:$M$21,4,FALSE)),"",VLOOKUP(Salidas!$A944,Inventario!$A$2:$M$21,4,FALSE))</f>
        <v>Cobo Medical</v>
      </c>
      <c r="E944" s="59" t="str">
        <f>IF(ISERROR(VLOOKUP(Salidas!$A944,Inventario!$A$2:$M$21,5,FALSE)),"",VLOOKUP(Salidas!$A944,Inventario!$A$2:$M$21,5,FALSE))</f>
        <v>Pfizer</v>
      </c>
      <c r="F944" s="60" t="str">
        <f>IF(ISERROR(VLOOKUP(Salidas!$A944,Inventario!$A$2:$M$21,6,FALSE)),"",VLOOKUP(Salidas!$A944,Inventario!$A$2:$M$21,6,FALSE))</f>
        <v>3904</v>
      </c>
      <c r="G944" s="274">
        <f>IF(ISERROR(VLOOKUP(Salidas!$A944,Inventario!$A$2:$M$21,7,FALSE)),,VLOOKUP(Salidas!$A944,Inventario!$A$2:$M$21,7,FALSE))</f>
        <v>1</v>
      </c>
      <c r="H944" s="275">
        <f>IF(ISERROR(VLOOKUP(Salidas!$A944,Inventario!$A$2:$M$21,8,FALSE)),,VLOOKUP(Salidas!$A944,Inventario!$A$2:$M$21,8,FALSE))</f>
        <v>427</v>
      </c>
      <c r="I944" s="275">
        <f>IF(ISERROR(VLOOKUP(Salidas!$A944,Inventario!$A$2:$M$21,9,FALSE)),,VLOOKUP(Salidas!$A944,Inventario!$A$2:$M$21,9,FALSE))</f>
        <v>427</v>
      </c>
      <c r="J944" s="269">
        <v>44802</v>
      </c>
      <c r="K944" s="62" t="s">
        <v>173</v>
      </c>
      <c r="L944" s="270">
        <f>IF(ISERROR(VLOOKUP(Salidas!$K944,Entradas!$H$1:$I$412,2,FALSE)),"",VLOOKUP(Salidas!$K944,Entradas!$H$1:$I$412,2,FALSE))</f>
        <v>45077</v>
      </c>
      <c r="M944" s="63">
        <v>1</v>
      </c>
      <c r="N944" s="276" t="s">
        <v>1928</v>
      </c>
      <c r="O944" s="275">
        <f>IF(Salidas!$N944="Particular",VLOOKUP(Salidas!$A944,'PPTO Conservador'!$D$1:$L$26,8,0),IF(Salidas!$N944="Complementario",VLOOKUP(Salidas!$A944,'PPTO Conservador'!$D$1:$L$26,9,FALSE),))</f>
        <v>170000</v>
      </c>
      <c r="P944" s="275">
        <f>Salidas!$M944*Salidas!$I944</f>
        <v>427</v>
      </c>
      <c r="Q944" s="275">
        <f>Salidas!$M944*Salidas!$O944</f>
        <v>170000</v>
      </c>
      <c r="R944" s="276"/>
      <c r="S944" s="64"/>
      <c r="T944" s="64"/>
      <c r="U944" s="64"/>
      <c r="V944" s="64"/>
      <c r="W944" s="64"/>
      <c r="X944" s="64"/>
      <c r="Y944" s="64"/>
      <c r="Z944" s="64"/>
    </row>
    <row r="945" spans="1:26" ht="15.75" customHeight="1">
      <c r="A945" s="57" t="s">
        <v>93</v>
      </c>
      <c r="B945" s="58" t="str">
        <f>IF(ISERROR(VLOOKUP(Salidas!$A945,Inventario!$A$2:$M$21,2,FALSE)),"",VLOOKUP(Salidas!$A945,Inventario!$A$2:$M$21,2,FALSE))</f>
        <v>Vaxigrip</v>
      </c>
      <c r="C945" s="58" t="str">
        <f>IF(ISERROR(VLOOKUP(Salidas!$A945,Inventario!$A$2:$M$21,3,FALSE)),"",VLOOKUP(Salidas!$A945,Inventario!$A$2:$M$21,3,FALSE))</f>
        <v>Influenza</v>
      </c>
      <c r="D945" s="59" t="str">
        <f>IF(ISERROR(VLOOKUP(Salidas!$A945,Inventario!$A$2:$M$21,4,FALSE)),"",VLOOKUP(Salidas!$A945,Inventario!$A$2:$M$21,4,FALSE))</f>
        <v>IPS FARALLONES</v>
      </c>
      <c r="E945" s="59" t="str">
        <f>IF(ISERROR(VLOOKUP(Salidas!$A945,Inventario!$A$2:$M$21,5,FALSE)),"",VLOOKUP(Salidas!$A945,Inventario!$A$2:$M$21,5,FALSE))</f>
        <v>Sanofi</v>
      </c>
      <c r="F945" s="60" t="str">
        <f>IF(ISERROR(VLOOKUP(Salidas!$A945,Inventario!$A$2:$M$21,6,FALSE)),"",VLOOKUP(Salidas!$A945,Inventario!$A$2:$M$21,6,FALSE))</f>
        <v>2603</v>
      </c>
      <c r="G945" s="274">
        <f>IF(ISERROR(VLOOKUP(Salidas!$A945,Inventario!$A$2:$M$21,7,FALSE)),,VLOOKUP(Salidas!$A945,Inventario!$A$2:$M$21,7,FALSE))</f>
        <v>1</v>
      </c>
      <c r="H945" s="275">
        <f>IF(ISERROR(VLOOKUP(Salidas!$A945,Inventario!$A$2:$M$21,8,FALSE)),,VLOOKUP(Salidas!$A945,Inventario!$A$2:$M$21,8,FALSE))</f>
        <v>31</v>
      </c>
      <c r="I945" s="275">
        <f>IF(ISERROR(VLOOKUP(Salidas!$A945,Inventario!$A$2:$M$21,9,FALSE)),,VLOOKUP(Salidas!$A945,Inventario!$A$2:$M$21,9,FALSE))</f>
        <v>31</v>
      </c>
      <c r="J945" s="269">
        <v>44774</v>
      </c>
      <c r="K945" s="62" t="s">
        <v>210</v>
      </c>
      <c r="L945" s="270">
        <f>IF(ISERROR(VLOOKUP(Salidas!$K945,Entradas!$H$1:$I$412,2,FALSE)),"",VLOOKUP(Salidas!$K945,Entradas!$H$1:$I$412,2,FALSE))</f>
        <v>44957</v>
      </c>
      <c r="M945" s="63">
        <v>1</v>
      </c>
      <c r="N945" s="276" t="s">
        <v>1928</v>
      </c>
      <c r="O945" s="275">
        <f>IF(Salidas!$N945="Particular",VLOOKUP(Salidas!$A945,'PPTO Conservador'!$D$1:$L$26,8,0),IF(Salidas!$N945="Complementario",VLOOKUP(Salidas!$A945,'PPTO Conservador'!$D$1:$L$26,9,FALSE),))</f>
        <v>60000</v>
      </c>
      <c r="P945" s="275">
        <f>Salidas!$M945*Salidas!$I945</f>
        <v>31</v>
      </c>
      <c r="Q945" s="275">
        <f>Salidas!$M945*Salidas!$O945</f>
        <v>60000</v>
      </c>
      <c r="R945" s="276"/>
      <c r="S945" s="64"/>
      <c r="T945" s="64"/>
      <c r="U945" s="64"/>
      <c r="V945" s="64"/>
      <c r="W945" s="64"/>
      <c r="X945" s="64"/>
      <c r="Y945" s="64"/>
      <c r="Z945" s="64"/>
    </row>
    <row r="946" spans="1:26" ht="15.75" customHeight="1">
      <c r="A946" s="57" t="s">
        <v>47</v>
      </c>
      <c r="B946" s="58" t="str">
        <f>IF(ISERROR(VLOOKUP(Salidas!$A946,Inventario!$A$2:$M$21,2,FALSE)),"",VLOOKUP(Salidas!$A946,Inventario!$A$2:$M$21,2,FALSE))</f>
        <v>Nimenrix</v>
      </c>
      <c r="C946" s="58" t="str">
        <f>IF(ISERROR(VLOOKUP(Salidas!$A946,Inventario!$A$2:$M$21,3,FALSE)),"",VLOOKUP(Salidas!$A946,Inventario!$A$2:$M$21,3,FALSE))</f>
        <v>Meningococo</v>
      </c>
      <c r="D946" s="59" t="str">
        <f>IF(ISERROR(VLOOKUP(Salidas!$A946,Inventario!$A$2:$M$21,4,FALSE)),"",VLOOKUP(Salidas!$A946,Inventario!$A$2:$M$21,4,FALSE))</f>
        <v>Cobo Medical</v>
      </c>
      <c r="E946" s="59" t="str">
        <f>IF(ISERROR(VLOOKUP(Salidas!$A946,Inventario!$A$2:$M$21,5,FALSE)),"",VLOOKUP(Salidas!$A946,Inventario!$A$2:$M$21,5,FALSE))</f>
        <v>Pfizer</v>
      </c>
      <c r="F946" s="60" t="str">
        <f>IF(ISERROR(VLOOKUP(Salidas!$A946,Inventario!$A$2:$M$21,6,FALSE)),"",VLOOKUP(Salidas!$A946,Inventario!$A$2:$M$21,6,FALSE))</f>
        <v>3904</v>
      </c>
      <c r="G946" s="274">
        <f>IF(ISERROR(VLOOKUP(Salidas!$A946,Inventario!$A$2:$M$21,7,FALSE)),,VLOOKUP(Salidas!$A946,Inventario!$A$2:$M$21,7,FALSE))</f>
        <v>1</v>
      </c>
      <c r="H946" s="275">
        <f>IF(ISERROR(VLOOKUP(Salidas!$A946,Inventario!$A$2:$M$21,8,FALSE)),,VLOOKUP(Salidas!$A946,Inventario!$A$2:$M$21,8,FALSE))</f>
        <v>427</v>
      </c>
      <c r="I946" s="275">
        <f>IF(ISERROR(VLOOKUP(Salidas!$A946,Inventario!$A$2:$M$21,9,FALSE)),,VLOOKUP(Salidas!$A946,Inventario!$A$2:$M$21,9,FALSE))</f>
        <v>427</v>
      </c>
      <c r="J946" s="269">
        <v>44774</v>
      </c>
      <c r="K946" s="62" t="s">
        <v>173</v>
      </c>
      <c r="L946" s="270">
        <f>IF(ISERROR(VLOOKUP(Salidas!$K946,Entradas!$H$1:$I$412,2,FALSE)),"",VLOOKUP(Salidas!$K946,Entradas!$H$1:$I$412,2,FALSE))</f>
        <v>45077</v>
      </c>
      <c r="M946" s="63">
        <v>1</v>
      </c>
      <c r="N946" s="276" t="s">
        <v>375</v>
      </c>
      <c r="O946" s="275">
        <f>IF(Salidas!$N946="Particular",VLOOKUP(Salidas!$A946,'PPTO Conservador'!$D$1:$L$26,8,0),IF(Salidas!$N946="Complementario",VLOOKUP(Salidas!$A946,'PPTO Conservador'!$D$1:$L$26,9,FALSE),))</f>
        <v>200000</v>
      </c>
      <c r="P946" s="275">
        <f>Salidas!$M946*Salidas!$I946</f>
        <v>427</v>
      </c>
      <c r="Q946" s="275">
        <f>Salidas!$M946*Salidas!$O946</f>
        <v>200000</v>
      </c>
      <c r="R946" s="276"/>
      <c r="S946" s="64"/>
      <c r="T946" s="64"/>
      <c r="U946" s="64"/>
      <c r="V946" s="64"/>
      <c r="W946" s="64"/>
      <c r="X946" s="64"/>
      <c r="Y946" s="64"/>
      <c r="Z946" s="64"/>
    </row>
    <row r="947" spans="1:26" ht="15.75" customHeight="1">
      <c r="A947" s="57" t="s">
        <v>47</v>
      </c>
      <c r="B947" s="58" t="str">
        <f>IF(ISERROR(VLOOKUP(Salidas!$A947,Inventario!$A$2:$M$21,2,FALSE)),"",VLOOKUP(Salidas!$A947,Inventario!$A$2:$M$21,2,FALSE))</f>
        <v>Nimenrix</v>
      </c>
      <c r="C947" s="58" t="str">
        <f>IF(ISERROR(VLOOKUP(Salidas!$A947,Inventario!$A$2:$M$21,3,FALSE)),"",VLOOKUP(Salidas!$A947,Inventario!$A$2:$M$21,3,FALSE))</f>
        <v>Meningococo</v>
      </c>
      <c r="D947" s="59" t="str">
        <f>IF(ISERROR(VLOOKUP(Salidas!$A947,Inventario!$A$2:$M$21,4,FALSE)),"",VLOOKUP(Salidas!$A947,Inventario!$A$2:$M$21,4,FALSE))</f>
        <v>Cobo Medical</v>
      </c>
      <c r="E947" s="59" t="str">
        <f>IF(ISERROR(VLOOKUP(Salidas!$A947,Inventario!$A$2:$M$21,5,FALSE)),"",VLOOKUP(Salidas!$A947,Inventario!$A$2:$M$21,5,FALSE))</f>
        <v>Pfizer</v>
      </c>
      <c r="F947" s="60" t="str">
        <f>IF(ISERROR(VLOOKUP(Salidas!$A947,Inventario!$A$2:$M$21,6,FALSE)),"",VLOOKUP(Salidas!$A947,Inventario!$A$2:$M$21,6,FALSE))</f>
        <v>3904</v>
      </c>
      <c r="G947" s="274">
        <f>IF(ISERROR(VLOOKUP(Salidas!$A947,Inventario!$A$2:$M$21,7,FALSE)),,VLOOKUP(Salidas!$A947,Inventario!$A$2:$M$21,7,FALSE))</f>
        <v>1</v>
      </c>
      <c r="H947" s="275">
        <f>IF(ISERROR(VLOOKUP(Salidas!$A947,Inventario!$A$2:$M$21,8,FALSE)),,VLOOKUP(Salidas!$A947,Inventario!$A$2:$M$21,8,FALSE))</f>
        <v>427</v>
      </c>
      <c r="I947" s="275">
        <f>IF(ISERROR(VLOOKUP(Salidas!$A947,Inventario!$A$2:$M$21,9,FALSE)),,VLOOKUP(Salidas!$A947,Inventario!$A$2:$M$21,9,FALSE))</f>
        <v>427</v>
      </c>
      <c r="J947" s="269">
        <v>44775</v>
      </c>
      <c r="K947" s="62" t="s">
        <v>173</v>
      </c>
      <c r="L947" s="270">
        <f>IF(ISERROR(VLOOKUP(Salidas!$K947,Entradas!$H$1:$I$412,2,FALSE)),"",VLOOKUP(Salidas!$K947,Entradas!$H$1:$I$412,2,FALSE))</f>
        <v>45077</v>
      </c>
      <c r="M947" s="63">
        <v>1</v>
      </c>
      <c r="N947" s="276" t="s">
        <v>375</v>
      </c>
      <c r="O947" s="275">
        <f>IF(Salidas!$N947="Particular",VLOOKUP(Salidas!$A947,'PPTO Conservador'!$D$1:$L$26,8,0),IF(Salidas!$N947="Complementario",VLOOKUP(Salidas!$A947,'PPTO Conservador'!$D$1:$L$26,9,FALSE),))</f>
        <v>200000</v>
      </c>
      <c r="P947" s="275">
        <f>Salidas!$M947*Salidas!$I947</f>
        <v>427</v>
      </c>
      <c r="Q947" s="275">
        <f>Salidas!$M947*Salidas!$O947</f>
        <v>200000</v>
      </c>
      <c r="R947" s="276"/>
      <c r="S947" s="64"/>
      <c r="T947" s="64"/>
      <c r="U947" s="64"/>
      <c r="V947" s="64"/>
      <c r="W947" s="64"/>
      <c r="X947" s="64"/>
      <c r="Y947" s="64"/>
      <c r="Z947" s="64"/>
    </row>
    <row r="948" spans="1:26" ht="15.75" customHeight="1">
      <c r="A948" s="57" t="s">
        <v>58</v>
      </c>
      <c r="B948" s="58" t="str">
        <f>IF(ISERROR(VLOOKUP(Salidas!$A948,Inventario!$A$2:$M$21,2,FALSE)),"",VLOOKUP(Salidas!$A948,Inventario!$A$2:$M$21,2,FALSE))</f>
        <v>Proquad</v>
      </c>
      <c r="C948" s="58" t="str">
        <f>IF(ISERROR(VLOOKUP(Salidas!$A948,Inventario!$A$2:$M$21,3,FALSE)),"",VLOOKUP(Salidas!$A948,Inventario!$A$2:$M$21,3,FALSE))</f>
        <v>Sarampion + Rubeola + parotiditis + varicela</v>
      </c>
      <c r="D948" s="59" t="str">
        <f>IF(ISERROR(VLOOKUP(Salidas!$A948,Inventario!$A$2:$M$21,4,FALSE)),"",VLOOKUP(Salidas!$A948,Inventario!$A$2:$M$21,4,FALSE))</f>
        <v>IPS FARALLONES</v>
      </c>
      <c r="E948" s="59" t="str">
        <f>IF(ISERROR(VLOOKUP(Salidas!$A948,Inventario!$A$2:$M$21,5,FALSE)),"",VLOOKUP(Salidas!$A948,Inventario!$A$2:$M$21,5,FALSE))</f>
        <v>Merck</v>
      </c>
      <c r="F948" s="60" t="str">
        <f>IF(ISERROR(VLOOKUP(Salidas!$A948,Inventario!$A$2:$M$21,6,FALSE)),"",VLOOKUP(Salidas!$A948,Inventario!$A$2:$M$21,6,FALSE))</f>
        <v>4200</v>
      </c>
      <c r="G948" s="274">
        <f>IF(ISERROR(VLOOKUP(Salidas!$A948,Inventario!$A$2:$M$21,7,FALSE)),,VLOOKUP(Salidas!$A948,Inventario!$A$2:$M$21,7,FALSE))</f>
        <v>1</v>
      </c>
      <c r="H948" s="275">
        <f>IF(ISERROR(VLOOKUP(Salidas!$A948,Inventario!$A$2:$M$21,8,FALSE)),,VLOOKUP(Salidas!$A948,Inventario!$A$2:$M$21,8,FALSE))</f>
        <v>76</v>
      </c>
      <c r="I948" s="275">
        <f>IF(ISERROR(VLOOKUP(Salidas!$A948,Inventario!$A$2:$M$21,9,FALSE)),,VLOOKUP(Salidas!$A948,Inventario!$A$2:$M$21,9,FALSE))</f>
        <v>76</v>
      </c>
      <c r="J948" s="269">
        <v>44775</v>
      </c>
      <c r="K948" s="62" t="s">
        <v>217</v>
      </c>
      <c r="L948" s="270">
        <f>IF(ISERROR(VLOOKUP(Salidas!$K948,Entradas!$H$1:$I$412,2,FALSE)),"",VLOOKUP(Salidas!$K948,Entradas!$H$1:$I$412,2,FALSE))</f>
        <v>45077</v>
      </c>
      <c r="M948" s="63">
        <v>1</v>
      </c>
      <c r="N948" s="276" t="s">
        <v>375</v>
      </c>
      <c r="O948" s="275">
        <f>IF(Salidas!$N948="Particular",VLOOKUP(Salidas!$A948,'PPTO Conservador'!$D$1:$L$26,8,0),IF(Salidas!$N948="Complementario",VLOOKUP(Salidas!$A948,'PPTO Conservador'!$D$1:$L$26,9,FALSE),))</f>
        <v>250000</v>
      </c>
      <c r="P948" s="275">
        <f>Salidas!$M948*Salidas!$I948</f>
        <v>76</v>
      </c>
      <c r="Q948" s="275">
        <f>Salidas!$M948*Salidas!$O948</f>
        <v>250000</v>
      </c>
      <c r="R948" s="276"/>
      <c r="S948" s="64"/>
      <c r="T948" s="64"/>
      <c r="U948" s="64"/>
      <c r="V948" s="64"/>
      <c r="W948" s="64"/>
      <c r="X948" s="64"/>
      <c r="Y948" s="64"/>
      <c r="Z948" s="64"/>
    </row>
    <row r="949" spans="1:26" ht="15.75" customHeight="1">
      <c r="A949" s="57" t="s">
        <v>115</v>
      </c>
      <c r="B949" s="58" t="str">
        <f>IF(ISERROR(VLOOKUP(Salidas!$A949,Inventario!$A$2:$M$21,2,FALSE)),"",VLOOKUP(Salidas!$A949,Inventario!$A$2:$M$21,2,FALSE))</f>
        <v>Havrix</v>
      </c>
      <c r="C949" s="58" t="str">
        <f>IF(ISERROR(VLOOKUP(Salidas!$A949,Inventario!$A$2:$M$21,3,FALSE)),"",VLOOKUP(Salidas!$A949,Inventario!$A$2:$M$21,3,FALSE))</f>
        <v>Hepatitis A niño</v>
      </c>
      <c r="D949" s="59" t="str">
        <f>IF(ISERROR(VLOOKUP(Salidas!$A949,Inventario!$A$2:$M$21,4,FALSE)),"",VLOOKUP(Salidas!$A949,Inventario!$A$2:$M$21,4,FALSE))</f>
        <v>IPS FARALLONES</v>
      </c>
      <c r="E949" s="59" t="str">
        <f>IF(ISERROR(VLOOKUP(Salidas!$A949,Inventario!$A$2:$M$21,5,FALSE)),"",VLOOKUP(Salidas!$A949,Inventario!$A$2:$M$21,5,FALSE))</f>
        <v>Glaxo</v>
      </c>
      <c r="F949" s="60" t="str">
        <f>IF(ISERROR(VLOOKUP(Salidas!$A949,Inventario!$A$2:$M$21,6,FALSE)),"",VLOOKUP(Salidas!$A949,Inventario!$A$2:$M$21,6,FALSE))</f>
        <v>700</v>
      </c>
      <c r="G949" s="274">
        <f>IF(ISERROR(VLOOKUP(Salidas!$A949,Inventario!$A$2:$M$21,7,FALSE)),,VLOOKUP(Salidas!$A949,Inventario!$A$2:$M$21,7,FALSE))</f>
        <v>1</v>
      </c>
      <c r="H949" s="275">
        <f>IF(ISERROR(VLOOKUP(Salidas!$A949,Inventario!$A$2:$M$21,8,FALSE)),,VLOOKUP(Salidas!$A949,Inventario!$A$2:$M$21,8,FALSE))</f>
        <v>4</v>
      </c>
      <c r="I949" s="275">
        <f>IF(ISERROR(VLOOKUP(Salidas!$A949,Inventario!$A$2:$M$21,9,FALSE)),,VLOOKUP(Salidas!$A949,Inventario!$A$2:$M$21,9,FALSE))</f>
        <v>4</v>
      </c>
      <c r="J949" s="269">
        <v>44775</v>
      </c>
      <c r="K949" s="62" t="s">
        <v>219</v>
      </c>
      <c r="L949" s="270">
        <f>IF(ISERROR(VLOOKUP(Salidas!$K949,Entradas!$H$1:$I$412,2,FALSE)),"",VLOOKUP(Salidas!$K949,Entradas!$H$1:$I$412,2,FALSE))</f>
        <v>45230</v>
      </c>
      <c r="M949" s="63">
        <v>1</v>
      </c>
      <c r="N949" s="276" t="s">
        <v>375</v>
      </c>
      <c r="O949" s="275">
        <f>IF(Salidas!$N949="Particular",VLOOKUP(Salidas!$A949,'PPTO Conservador'!$D$1:$L$26,8,0),IF(Salidas!$N949="Complementario",VLOOKUP(Salidas!$A949,'PPTO Conservador'!$D$1:$L$26,9,FALSE),))</f>
        <v>150000</v>
      </c>
      <c r="P949" s="275">
        <f>Salidas!$M949*Salidas!$I949</f>
        <v>4</v>
      </c>
      <c r="Q949" s="275">
        <f>Salidas!$M949*Salidas!$O949</f>
        <v>150000</v>
      </c>
      <c r="R949" s="276"/>
      <c r="S949" s="64"/>
      <c r="T949" s="64"/>
      <c r="U949" s="64"/>
      <c r="V949" s="64"/>
      <c r="W949" s="64"/>
      <c r="X949" s="64"/>
      <c r="Y949" s="64"/>
      <c r="Z949" s="64"/>
    </row>
    <row r="950" spans="1:26" ht="15.75" customHeight="1">
      <c r="A950" s="57" t="s">
        <v>47</v>
      </c>
      <c r="B950" s="58" t="str">
        <f>IF(ISERROR(VLOOKUP(Salidas!$A950,Inventario!$A$2:$M$21,2,FALSE)),"",VLOOKUP(Salidas!$A950,Inventario!$A$2:$M$21,2,FALSE))</f>
        <v>Nimenrix</v>
      </c>
      <c r="C950" s="58" t="str">
        <f>IF(ISERROR(VLOOKUP(Salidas!$A950,Inventario!$A$2:$M$21,3,FALSE)),"",VLOOKUP(Salidas!$A950,Inventario!$A$2:$M$21,3,FALSE))</f>
        <v>Meningococo</v>
      </c>
      <c r="D950" s="59" t="str">
        <f>IF(ISERROR(VLOOKUP(Salidas!$A950,Inventario!$A$2:$M$21,4,FALSE)),"",VLOOKUP(Salidas!$A950,Inventario!$A$2:$M$21,4,FALSE))</f>
        <v>Cobo Medical</v>
      </c>
      <c r="E950" s="59" t="str">
        <f>IF(ISERROR(VLOOKUP(Salidas!$A950,Inventario!$A$2:$M$21,5,FALSE)),"",VLOOKUP(Salidas!$A950,Inventario!$A$2:$M$21,5,FALSE))</f>
        <v>Pfizer</v>
      </c>
      <c r="F950" s="60" t="str">
        <f>IF(ISERROR(VLOOKUP(Salidas!$A950,Inventario!$A$2:$M$21,6,FALSE)),"",VLOOKUP(Salidas!$A950,Inventario!$A$2:$M$21,6,FALSE))</f>
        <v>3904</v>
      </c>
      <c r="G950" s="274">
        <f>IF(ISERROR(VLOOKUP(Salidas!$A950,Inventario!$A$2:$M$21,7,FALSE)),,VLOOKUP(Salidas!$A950,Inventario!$A$2:$M$21,7,FALSE))</f>
        <v>1</v>
      </c>
      <c r="H950" s="275">
        <f>IF(ISERROR(VLOOKUP(Salidas!$A950,Inventario!$A$2:$M$21,8,FALSE)),,VLOOKUP(Salidas!$A950,Inventario!$A$2:$M$21,8,FALSE))</f>
        <v>427</v>
      </c>
      <c r="I950" s="275">
        <f>IF(ISERROR(VLOOKUP(Salidas!$A950,Inventario!$A$2:$M$21,9,FALSE)),,VLOOKUP(Salidas!$A950,Inventario!$A$2:$M$21,9,FALSE))</f>
        <v>427</v>
      </c>
      <c r="J950" s="269">
        <v>44775</v>
      </c>
      <c r="K950" s="62" t="s">
        <v>173</v>
      </c>
      <c r="L950" s="270">
        <f>IF(ISERROR(VLOOKUP(Salidas!$K950,Entradas!$H$1:$I$412,2,FALSE)),"",VLOOKUP(Salidas!$K950,Entradas!$H$1:$I$412,2,FALSE))</f>
        <v>45077</v>
      </c>
      <c r="M950" s="63">
        <v>1</v>
      </c>
      <c r="N950" s="276" t="s">
        <v>375</v>
      </c>
      <c r="O950" s="275">
        <f>IF(Salidas!$N950="Particular",VLOOKUP(Salidas!$A950,'PPTO Conservador'!$D$1:$L$26,8,0),IF(Salidas!$N950="Complementario",VLOOKUP(Salidas!$A950,'PPTO Conservador'!$D$1:$L$26,9,FALSE),))</f>
        <v>200000</v>
      </c>
      <c r="P950" s="275">
        <f>Salidas!$M950*Salidas!$I950</f>
        <v>427</v>
      </c>
      <c r="Q950" s="275">
        <f>Salidas!$M950*Salidas!$O950</f>
        <v>200000</v>
      </c>
      <c r="R950" s="276"/>
      <c r="S950" s="64"/>
      <c r="T950" s="64"/>
      <c r="U950" s="64"/>
      <c r="V950" s="64"/>
      <c r="W950" s="64"/>
      <c r="X950" s="64"/>
      <c r="Y950" s="64"/>
      <c r="Z950" s="64"/>
    </row>
    <row r="951" spans="1:26" ht="15.75" customHeight="1">
      <c r="A951" s="57" t="s">
        <v>47</v>
      </c>
      <c r="B951" s="58" t="str">
        <f>IF(ISERROR(VLOOKUP(Salidas!$A951,Inventario!$A$2:$M$21,2,FALSE)),"",VLOOKUP(Salidas!$A951,Inventario!$A$2:$M$21,2,FALSE))</f>
        <v>Nimenrix</v>
      </c>
      <c r="C951" s="58" t="str">
        <f>IF(ISERROR(VLOOKUP(Salidas!$A951,Inventario!$A$2:$M$21,3,FALSE)),"",VLOOKUP(Salidas!$A951,Inventario!$A$2:$M$21,3,FALSE))</f>
        <v>Meningococo</v>
      </c>
      <c r="D951" s="59" t="str">
        <f>IF(ISERROR(VLOOKUP(Salidas!$A951,Inventario!$A$2:$M$21,4,FALSE)),"",VLOOKUP(Salidas!$A951,Inventario!$A$2:$M$21,4,FALSE))</f>
        <v>Cobo Medical</v>
      </c>
      <c r="E951" s="59" t="str">
        <f>IF(ISERROR(VLOOKUP(Salidas!$A951,Inventario!$A$2:$M$21,5,FALSE)),"",VLOOKUP(Salidas!$A951,Inventario!$A$2:$M$21,5,FALSE))</f>
        <v>Pfizer</v>
      </c>
      <c r="F951" s="60" t="str">
        <f>IF(ISERROR(VLOOKUP(Salidas!$A951,Inventario!$A$2:$M$21,6,FALSE)),"",VLOOKUP(Salidas!$A951,Inventario!$A$2:$M$21,6,FALSE))</f>
        <v>3904</v>
      </c>
      <c r="G951" s="274">
        <f>IF(ISERROR(VLOOKUP(Salidas!$A951,Inventario!$A$2:$M$21,7,FALSE)),,VLOOKUP(Salidas!$A951,Inventario!$A$2:$M$21,7,FALSE))</f>
        <v>1</v>
      </c>
      <c r="H951" s="275">
        <f>IF(ISERROR(VLOOKUP(Salidas!$A951,Inventario!$A$2:$M$21,8,FALSE)),,VLOOKUP(Salidas!$A951,Inventario!$A$2:$M$21,8,FALSE))</f>
        <v>427</v>
      </c>
      <c r="I951" s="275">
        <f>IF(ISERROR(VLOOKUP(Salidas!$A951,Inventario!$A$2:$M$21,9,FALSE)),,VLOOKUP(Salidas!$A951,Inventario!$A$2:$M$21,9,FALSE))</f>
        <v>427</v>
      </c>
      <c r="J951" s="269">
        <v>44775</v>
      </c>
      <c r="K951" s="62" t="s">
        <v>173</v>
      </c>
      <c r="L951" s="270">
        <f>IF(ISERROR(VLOOKUP(Salidas!$K951,Entradas!$H$1:$I$412,2,FALSE)),"",VLOOKUP(Salidas!$K951,Entradas!$H$1:$I$412,2,FALSE))</f>
        <v>45077</v>
      </c>
      <c r="M951" s="63">
        <v>1</v>
      </c>
      <c r="N951" s="276" t="s">
        <v>375</v>
      </c>
      <c r="O951" s="275">
        <f>IF(Salidas!$N951="Particular",VLOOKUP(Salidas!$A951,'PPTO Conservador'!$D$1:$L$26,8,0),IF(Salidas!$N951="Complementario",VLOOKUP(Salidas!$A951,'PPTO Conservador'!$D$1:$L$26,9,FALSE),))</f>
        <v>200000</v>
      </c>
      <c r="P951" s="275">
        <f>Salidas!$M951*Salidas!$I951</f>
        <v>427</v>
      </c>
      <c r="Q951" s="275">
        <f>Salidas!$M951*Salidas!$O951</f>
        <v>200000</v>
      </c>
      <c r="R951" s="276"/>
      <c r="S951" s="64"/>
      <c r="T951" s="64"/>
      <c r="U951" s="64"/>
      <c r="V951" s="64"/>
      <c r="W951" s="64"/>
      <c r="X951" s="64"/>
      <c r="Y951" s="64"/>
      <c r="Z951" s="64"/>
    </row>
    <row r="952" spans="1:26" ht="15.75" customHeight="1">
      <c r="A952" s="57" t="s">
        <v>93</v>
      </c>
      <c r="B952" s="58" t="str">
        <f>IF(ISERROR(VLOOKUP(Salidas!$A952,Inventario!$A$2:$M$21,2,FALSE)),"",VLOOKUP(Salidas!$A952,Inventario!$A$2:$M$21,2,FALSE))</f>
        <v>Vaxigrip</v>
      </c>
      <c r="C952" s="58" t="str">
        <f>IF(ISERROR(VLOOKUP(Salidas!$A952,Inventario!$A$2:$M$21,3,FALSE)),"",VLOOKUP(Salidas!$A952,Inventario!$A$2:$M$21,3,FALSE))</f>
        <v>Influenza</v>
      </c>
      <c r="D952" s="59" t="str">
        <f>IF(ISERROR(VLOOKUP(Salidas!$A952,Inventario!$A$2:$M$21,4,FALSE)),"",VLOOKUP(Salidas!$A952,Inventario!$A$2:$M$21,4,FALSE))</f>
        <v>IPS FARALLONES</v>
      </c>
      <c r="E952" s="59" t="str">
        <f>IF(ISERROR(VLOOKUP(Salidas!$A952,Inventario!$A$2:$M$21,5,FALSE)),"",VLOOKUP(Salidas!$A952,Inventario!$A$2:$M$21,5,FALSE))</f>
        <v>Sanofi</v>
      </c>
      <c r="F952" s="60" t="str">
        <f>IF(ISERROR(VLOOKUP(Salidas!$A952,Inventario!$A$2:$M$21,6,FALSE)),"",VLOOKUP(Salidas!$A952,Inventario!$A$2:$M$21,6,FALSE))</f>
        <v>2603</v>
      </c>
      <c r="G952" s="274">
        <f>IF(ISERROR(VLOOKUP(Salidas!$A952,Inventario!$A$2:$M$21,7,FALSE)),,VLOOKUP(Salidas!$A952,Inventario!$A$2:$M$21,7,FALSE))</f>
        <v>1</v>
      </c>
      <c r="H952" s="275">
        <f>IF(ISERROR(VLOOKUP(Salidas!$A952,Inventario!$A$2:$M$21,8,FALSE)),,VLOOKUP(Salidas!$A952,Inventario!$A$2:$M$21,8,FALSE))</f>
        <v>31</v>
      </c>
      <c r="I952" s="275">
        <f>IF(ISERROR(VLOOKUP(Salidas!$A952,Inventario!$A$2:$M$21,9,FALSE)),,VLOOKUP(Salidas!$A952,Inventario!$A$2:$M$21,9,FALSE))</f>
        <v>31</v>
      </c>
      <c r="J952" s="269">
        <v>44775</v>
      </c>
      <c r="K952" s="62" t="s">
        <v>210</v>
      </c>
      <c r="L952" s="270">
        <f>IF(ISERROR(VLOOKUP(Salidas!$K952,Entradas!$H$1:$I$412,2,FALSE)),"",VLOOKUP(Salidas!$K952,Entradas!$H$1:$I$412,2,FALSE))</f>
        <v>44957</v>
      </c>
      <c r="M952" s="63">
        <v>1</v>
      </c>
      <c r="N952" s="276" t="s">
        <v>375</v>
      </c>
      <c r="O952" s="275">
        <f>IF(Salidas!$N952="Particular",VLOOKUP(Salidas!$A952,'PPTO Conservador'!$D$1:$L$26,8,0),IF(Salidas!$N952="Complementario",VLOOKUP(Salidas!$A952,'PPTO Conservador'!$D$1:$L$26,9,FALSE),))</f>
        <v>65000</v>
      </c>
      <c r="P952" s="275">
        <f>Salidas!$M952*Salidas!$I952</f>
        <v>31</v>
      </c>
      <c r="Q952" s="275">
        <f>Salidas!$M952*Salidas!$O952</f>
        <v>65000</v>
      </c>
      <c r="R952" s="276"/>
      <c r="S952" s="64"/>
      <c r="T952" s="64"/>
      <c r="U952" s="64"/>
      <c r="V952" s="64"/>
      <c r="W952" s="64"/>
      <c r="X952" s="64"/>
      <c r="Y952" s="64"/>
      <c r="Z952" s="64"/>
    </row>
    <row r="953" spans="1:26" ht="15.75" customHeight="1">
      <c r="A953" s="57" t="s">
        <v>47</v>
      </c>
      <c r="B953" s="58" t="str">
        <f>IF(ISERROR(VLOOKUP(Salidas!$A953,Inventario!$A$2:$M$21,2,FALSE)),"",VLOOKUP(Salidas!$A953,Inventario!$A$2:$M$21,2,FALSE))</f>
        <v>Nimenrix</v>
      </c>
      <c r="C953" s="58" t="str">
        <f>IF(ISERROR(VLOOKUP(Salidas!$A953,Inventario!$A$2:$M$21,3,FALSE)),"",VLOOKUP(Salidas!$A953,Inventario!$A$2:$M$21,3,FALSE))</f>
        <v>Meningococo</v>
      </c>
      <c r="D953" s="59" t="str">
        <f>IF(ISERROR(VLOOKUP(Salidas!$A953,Inventario!$A$2:$M$21,4,FALSE)),"",VLOOKUP(Salidas!$A953,Inventario!$A$2:$M$21,4,FALSE))</f>
        <v>Cobo Medical</v>
      </c>
      <c r="E953" s="59" t="str">
        <f>IF(ISERROR(VLOOKUP(Salidas!$A953,Inventario!$A$2:$M$21,5,FALSE)),"",VLOOKUP(Salidas!$A953,Inventario!$A$2:$M$21,5,FALSE))</f>
        <v>Pfizer</v>
      </c>
      <c r="F953" s="60" t="str">
        <f>IF(ISERROR(VLOOKUP(Salidas!$A953,Inventario!$A$2:$M$21,6,FALSE)),"",VLOOKUP(Salidas!$A953,Inventario!$A$2:$M$21,6,FALSE))</f>
        <v>3904</v>
      </c>
      <c r="G953" s="274">
        <f>IF(ISERROR(VLOOKUP(Salidas!$A953,Inventario!$A$2:$M$21,7,FALSE)),,VLOOKUP(Salidas!$A953,Inventario!$A$2:$M$21,7,FALSE))</f>
        <v>1</v>
      </c>
      <c r="H953" s="275">
        <f>IF(ISERROR(VLOOKUP(Salidas!$A953,Inventario!$A$2:$M$21,8,FALSE)),,VLOOKUP(Salidas!$A953,Inventario!$A$2:$M$21,8,FALSE))</f>
        <v>427</v>
      </c>
      <c r="I953" s="275">
        <f>IF(ISERROR(VLOOKUP(Salidas!$A953,Inventario!$A$2:$M$21,9,FALSE)),,VLOOKUP(Salidas!$A953,Inventario!$A$2:$M$21,9,FALSE))</f>
        <v>427</v>
      </c>
      <c r="J953" s="269">
        <v>44807</v>
      </c>
      <c r="K953" s="62" t="s">
        <v>173</v>
      </c>
      <c r="L953" s="270">
        <f>IF(ISERROR(VLOOKUP(Salidas!$K953,Entradas!$H$1:$I$412,2,FALSE)),"",VLOOKUP(Salidas!$K953,Entradas!$H$1:$I$412,2,FALSE))</f>
        <v>45077</v>
      </c>
      <c r="M953" s="63">
        <v>1</v>
      </c>
      <c r="N953" s="276" t="s">
        <v>1928</v>
      </c>
      <c r="O953" s="275">
        <f>IF(Salidas!$N953="Particular",VLOOKUP(Salidas!$A953,'PPTO Conservador'!$D$1:$L$26,8,0),IF(Salidas!$N953="Complementario",VLOOKUP(Salidas!$A953,'PPTO Conservador'!$D$1:$L$26,9,FALSE),))</f>
        <v>170000</v>
      </c>
      <c r="P953" s="275">
        <f>Salidas!$M953*Salidas!$I953</f>
        <v>427</v>
      </c>
      <c r="Q953" s="275">
        <f>Salidas!$M953*Salidas!$O953</f>
        <v>170000</v>
      </c>
      <c r="R953" s="276"/>
      <c r="S953" s="64"/>
      <c r="T953" s="64"/>
      <c r="U953" s="64"/>
      <c r="V953" s="64"/>
      <c r="W953" s="64"/>
      <c r="X953" s="64"/>
      <c r="Y953" s="64"/>
      <c r="Z953" s="64"/>
    </row>
    <row r="954" spans="1:26" ht="15.75" customHeight="1">
      <c r="A954" s="57" t="s">
        <v>93</v>
      </c>
      <c r="B954" s="58" t="str">
        <f>IF(ISERROR(VLOOKUP(Salidas!$A954,Inventario!$A$2:$M$21,2,FALSE)),"",VLOOKUP(Salidas!$A954,Inventario!$A$2:$M$21,2,FALSE))</f>
        <v>Vaxigrip</v>
      </c>
      <c r="C954" s="58" t="str">
        <f>IF(ISERROR(VLOOKUP(Salidas!$A954,Inventario!$A$2:$M$21,3,FALSE)),"",VLOOKUP(Salidas!$A954,Inventario!$A$2:$M$21,3,FALSE))</f>
        <v>Influenza</v>
      </c>
      <c r="D954" s="59" t="str">
        <f>IF(ISERROR(VLOOKUP(Salidas!$A954,Inventario!$A$2:$M$21,4,FALSE)),"",VLOOKUP(Salidas!$A954,Inventario!$A$2:$M$21,4,FALSE))</f>
        <v>IPS FARALLONES</v>
      </c>
      <c r="E954" s="59" t="str">
        <f>IF(ISERROR(VLOOKUP(Salidas!$A954,Inventario!$A$2:$M$21,5,FALSE)),"",VLOOKUP(Salidas!$A954,Inventario!$A$2:$M$21,5,FALSE))</f>
        <v>Sanofi</v>
      </c>
      <c r="F954" s="60" t="str">
        <f>IF(ISERROR(VLOOKUP(Salidas!$A954,Inventario!$A$2:$M$21,6,FALSE)),"",VLOOKUP(Salidas!$A954,Inventario!$A$2:$M$21,6,FALSE))</f>
        <v>2603</v>
      </c>
      <c r="G954" s="274">
        <f>IF(ISERROR(VLOOKUP(Salidas!$A954,Inventario!$A$2:$M$21,7,FALSE)),,VLOOKUP(Salidas!$A954,Inventario!$A$2:$M$21,7,FALSE))</f>
        <v>1</v>
      </c>
      <c r="H954" s="275">
        <f>IF(ISERROR(VLOOKUP(Salidas!$A954,Inventario!$A$2:$M$21,8,FALSE)),,VLOOKUP(Salidas!$A954,Inventario!$A$2:$M$21,8,FALSE))</f>
        <v>31</v>
      </c>
      <c r="I954" s="275">
        <f>IF(ISERROR(VLOOKUP(Salidas!$A954,Inventario!$A$2:$M$21,9,FALSE)),,VLOOKUP(Salidas!$A954,Inventario!$A$2:$M$21,9,FALSE))</f>
        <v>31</v>
      </c>
      <c r="J954" s="269">
        <v>44807</v>
      </c>
      <c r="K954" s="62" t="s">
        <v>210</v>
      </c>
      <c r="L954" s="270">
        <f>IF(ISERROR(VLOOKUP(Salidas!$K954,Entradas!$H$1:$I$412,2,FALSE)),"",VLOOKUP(Salidas!$K954,Entradas!$H$1:$I$412,2,FALSE))</f>
        <v>44957</v>
      </c>
      <c r="M954" s="63">
        <v>1</v>
      </c>
      <c r="N954" s="276" t="s">
        <v>1928</v>
      </c>
      <c r="O954" s="275">
        <f>IF(Salidas!$N954="Particular",VLOOKUP(Salidas!$A954,'PPTO Conservador'!$D$1:$L$26,8,0),IF(Salidas!$N954="Complementario",VLOOKUP(Salidas!$A954,'PPTO Conservador'!$D$1:$L$26,9,FALSE),))</f>
        <v>60000</v>
      </c>
      <c r="P954" s="275">
        <f>Salidas!$M954*Salidas!$I954</f>
        <v>31</v>
      </c>
      <c r="Q954" s="275">
        <f>Salidas!$M954*Salidas!$O954</f>
        <v>60000</v>
      </c>
      <c r="R954" s="276"/>
      <c r="S954" s="64"/>
      <c r="T954" s="64"/>
      <c r="U954" s="64"/>
      <c r="V954" s="64"/>
      <c r="W954" s="64"/>
      <c r="X954" s="64"/>
      <c r="Y954" s="64"/>
      <c r="Z954" s="64"/>
    </row>
    <row r="955" spans="1:26" ht="15.75" customHeight="1">
      <c r="A955" s="57" t="s">
        <v>73</v>
      </c>
      <c r="B955" s="58" t="str">
        <f>IF(ISERROR(VLOOKUP(Salidas!$A955,Inventario!$A$2:$M$21,2,FALSE)),"",VLOOKUP(Salidas!$A955,Inventario!$A$2:$M$21,2,FALSE))</f>
        <v>Pentaxim</v>
      </c>
      <c r="C955" s="58" t="str">
        <f>IF(ISERROR(VLOOKUP(Salidas!$A955,Inventario!$A$2:$M$21,3,FALSE)),"",VLOOKUP(Salidas!$A955,Inventario!$A$2:$M$21,3,FALSE))</f>
        <v>Difteria-Tosferina, tetano, polio, haemophilus</v>
      </c>
      <c r="D955" s="59" t="str">
        <f>IF(ISERROR(VLOOKUP(Salidas!$A955,Inventario!$A$2:$M$21,4,FALSE)),"",VLOOKUP(Salidas!$A955,Inventario!$A$2:$M$21,4,FALSE))</f>
        <v>IPS FARALLONES</v>
      </c>
      <c r="E955" s="59" t="str">
        <f>IF(ISERROR(VLOOKUP(Salidas!$A955,Inventario!$A$2:$M$21,5,FALSE)),"",VLOOKUP(Salidas!$A955,Inventario!$A$2:$M$21,5,FALSE))</f>
        <v>Sanofi</v>
      </c>
      <c r="F955" s="60" t="str">
        <f>IF(ISERROR(VLOOKUP(Salidas!$A955,Inventario!$A$2:$M$21,6,FALSE)),"",VLOOKUP(Salidas!$A955,Inventario!$A$2:$M$21,6,FALSE))</f>
        <v>2800</v>
      </c>
      <c r="G955" s="274">
        <f>IF(ISERROR(VLOOKUP(Salidas!$A955,Inventario!$A$2:$M$21,7,FALSE)),,VLOOKUP(Salidas!$A955,Inventario!$A$2:$M$21,7,FALSE))</f>
        <v>1</v>
      </c>
      <c r="H955" s="275">
        <f>IF(ISERROR(VLOOKUP(Salidas!$A955,Inventario!$A$2:$M$21,8,FALSE)),,VLOOKUP(Salidas!$A955,Inventario!$A$2:$M$21,8,FALSE))</f>
        <v>66</v>
      </c>
      <c r="I955" s="275">
        <f>IF(ISERROR(VLOOKUP(Salidas!$A955,Inventario!$A$2:$M$21,9,FALSE)),,VLOOKUP(Salidas!$A955,Inventario!$A$2:$M$21,9,FALSE))</f>
        <v>66</v>
      </c>
      <c r="J955" s="269">
        <v>44807</v>
      </c>
      <c r="K955" s="62" t="s">
        <v>209</v>
      </c>
      <c r="L955" s="270">
        <f>IF(ISERROR(VLOOKUP(Salidas!$K955,Entradas!$H$1:$I$412,2,FALSE)),"",VLOOKUP(Salidas!$K955,Entradas!$H$1:$I$412,2,FALSE))</f>
        <v>44957</v>
      </c>
      <c r="M955" s="63">
        <v>1</v>
      </c>
      <c r="N955" s="276" t="s">
        <v>375</v>
      </c>
      <c r="O955" s="275">
        <f>IF(Salidas!$N955="Particular",VLOOKUP(Salidas!$A955,'PPTO Conservador'!$D$1:$L$26,8,0),IF(Salidas!$N955="Complementario",VLOOKUP(Salidas!$A955,'PPTO Conservador'!$D$1:$L$26,9,FALSE),))</f>
        <v>170000</v>
      </c>
      <c r="P955" s="275">
        <f>Salidas!$M955*Salidas!$I955</f>
        <v>66</v>
      </c>
      <c r="Q955" s="275">
        <f>Salidas!$M955*Salidas!$O955</f>
        <v>170000</v>
      </c>
      <c r="R955" s="276"/>
      <c r="S955" s="64"/>
      <c r="T955" s="64"/>
      <c r="U955" s="64"/>
      <c r="V955" s="64"/>
      <c r="W955" s="64"/>
      <c r="X955" s="64"/>
      <c r="Y955" s="64"/>
      <c r="Z955" s="64"/>
    </row>
    <row r="956" spans="1:26" ht="15.75" customHeight="1">
      <c r="A956" s="57" t="s">
        <v>93</v>
      </c>
      <c r="B956" s="58" t="str">
        <f>IF(ISERROR(VLOOKUP(Salidas!$A956,Inventario!$A$2:$M$21,2,FALSE)),"",VLOOKUP(Salidas!$A956,Inventario!$A$2:$M$21,2,FALSE))</f>
        <v>Vaxigrip</v>
      </c>
      <c r="C956" s="58" t="str">
        <f>IF(ISERROR(VLOOKUP(Salidas!$A956,Inventario!$A$2:$M$21,3,FALSE)),"",VLOOKUP(Salidas!$A956,Inventario!$A$2:$M$21,3,FALSE))</f>
        <v>Influenza</v>
      </c>
      <c r="D956" s="59" t="str">
        <f>IF(ISERROR(VLOOKUP(Salidas!$A956,Inventario!$A$2:$M$21,4,FALSE)),"",VLOOKUP(Salidas!$A956,Inventario!$A$2:$M$21,4,FALSE))</f>
        <v>IPS FARALLONES</v>
      </c>
      <c r="E956" s="59" t="str">
        <f>IF(ISERROR(VLOOKUP(Salidas!$A956,Inventario!$A$2:$M$21,5,FALSE)),"",VLOOKUP(Salidas!$A956,Inventario!$A$2:$M$21,5,FALSE))</f>
        <v>Sanofi</v>
      </c>
      <c r="F956" s="60" t="str">
        <f>IF(ISERROR(VLOOKUP(Salidas!$A956,Inventario!$A$2:$M$21,6,FALSE)),"",VLOOKUP(Salidas!$A956,Inventario!$A$2:$M$21,6,FALSE))</f>
        <v>2603</v>
      </c>
      <c r="G956" s="274">
        <f>IF(ISERROR(VLOOKUP(Salidas!$A956,Inventario!$A$2:$M$21,7,FALSE)),,VLOOKUP(Salidas!$A956,Inventario!$A$2:$M$21,7,FALSE))</f>
        <v>1</v>
      </c>
      <c r="H956" s="275">
        <f>IF(ISERROR(VLOOKUP(Salidas!$A956,Inventario!$A$2:$M$21,8,FALSE)),,VLOOKUP(Salidas!$A956,Inventario!$A$2:$M$21,8,FALSE))</f>
        <v>31</v>
      </c>
      <c r="I956" s="275">
        <f>IF(ISERROR(VLOOKUP(Salidas!$A956,Inventario!$A$2:$M$21,9,FALSE)),,VLOOKUP(Salidas!$A956,Inventario!$A$2:$M$21,9,FALSE))</f>
        <v>31</v>
      </c>
      <c r="J956" s="269">
        <v>44807</v>
      </c>
      <c r="K956" s="62" t="s">
        <v>210</v>
      </c>
      <c r="L956" s="270">
        <f>IF(ISERROR(VLOOKUP(Salidas!$K956,Entradas!$H$1:$I$412,2,FALSE)),"",VLOOKUP(Salidas!$K956,Entradas!$H$1:$I$412,2,FALSE))</f>
        <v>44957</v>
      </c>
      <c r="M956" s="63">
        <v>1</v>
      </c>
      <c r="N956" s="276" t="s">
        <v>375</v>
      </c>
      <c r="O956" s="275">
        <f>IF(Salidas!$N956="Particular",VLOOKUP(Salidas!$A956,'PPTO Conservador'!$D$1:$L$26,8,0),IF(Salidas!$N956="Complementario",VLOOKUP(Salidas!$A956,'PPTO Conservador'!$D$1:$L$26,9,FALSE),))</f>
        <v>65000</v>
      </c>
      <c r="P956" s="275">
        <f>Salidas!$M956*Salidas!$I956</f>
        <v>31</v>
      </c>
      <c r="Q956" s="275">
        <f>Salidas!$M956*Salidas!$O956</f>
        <v>65000</v>
      </c>
      <c r="R956" s="276"/>
      <c r="S956" s="64"/>
      <c r="T956" s="64"/>
      <c r="U956" s="64"/>
      <c r="V956" s="64"/>
      <c r="W956" s="64"/>
      <c r="X956" s="64"/>
      <c r="Y956" s="64"/>
      <c r="Z956" s="64"/>
    </row>
    <row r="957" spans="1:26" ht="15.75" customHeight="1">
      <c r="A957" s="57" t="s">
        <v>54</v>
      </c>
      <c r="B957" s="58" t="str">
        <f>IF(ISERROR(VLOOKUP(Salidas!$A957,Inventario!$A$2:$M$21,2,FALSE)),"",VLOOKUP(Salidas!$A957,Inventario!$A$2:$M$21,2,FALSE))</f>
        <v>Prevenar</v>
      </c>
      <c r="C957" s="58" t="str">
        <f>IF(ISERROR(VLOOKUP(Salidas!$A957,Inventario!$A$2:$M$21,3,FALSE)),"",VLOOKUP(Salidas!$A957,Inventario!$A$2:$M$21,3,FALSE))</f>
        <v>Neumococo 13V</v>
      </c>
      <c r="D957" s="59" t="str">
        <f>IF(ISERROR(VLOOKUP(Salidas!$A957,Inventario!$A$2:$M$21,4,FALSE)),"",VLOOKUP(Salidas!$A957,Inventario!$A$2:$M$21,4,FALSE))</f>
        <v>Cobo Medical</v>
      </c>
      <c r="E957" s="59" t="str">
        <f>IF(ISERROR(VLOOKUP(Salidas!$A957,Inventario!$A$2:$M$21,5,FALSE)),"",VLOOKUP(Salidas!$A957,Inventario!$A$2:$M$21,5,FALSE))</f>
        <v>Pfizer</v>
      </c>
      <c r="F957" s="60" t="str">
        <f>IF(ISERROR(VLOOKUP(Salidas!$A957,Inventario!$A$2:$M$21,6,FALSE)),"",VLOOKUP(Salidas!$A957,Inventario!$A$2:$M$21,6,FALSE))</f>
        <v>2156</v>
      </c>
      <c r="G957" s="274">
        <f>IF(ISERROR(VLOOKUP(Salidas!$A957,Inventario!$A$2:$M$21,7,FALSE)),,VLOOKUP(Salidas!$A957,Inventario!$A$2:$M$21,7,FALSE))</f>
        <v>1</v>
      </c>
      <c r="H957" s="275">
        <f>IF(ISERROR(VLOOKUP(Salidas!$A957,Inventario!$A$2:$M$21,8,FALSE)),,VLOOKUP(Salidas!$A957,Inventario!$A$2:$M$21,8,FALSE))</f>
        <v>257</v>
      </c>
      <c r="I957" s="275">
        <f>IF(ISERROR(VLOOKUP(Salidas!$A957,Inventario!$A$2:$M$21,9,FALSE)),,VLOOKUP(Salidas!$A957,Inventario!$A$2:$M$21,9,FALSE))</f>
        <v>257</v>
      </c>
      <c r="J957" s="269">
        <v>44807</v>
      </c>
      <c r="K957" s="62" t="s">
        <v>216</v>
      </c>
      <c r="L957" s="270">
        <f>IF(ISERROR(VLOOKUP(Salidas!$K957,Entradas!$H$1:$I$412,2,FALSE)),"",VLOOKUP(Salidas!$K957,Entradas!$H$1:$I$412,2,FALSE))</f>
        <v>45382</v>
      </c>
      <c r="M957" s="63">
        <v>1</v>
      </c>
      <c r="N957" s="276" t="s">
        <v>1928</v>
      </c>
      <c r="O957" s="275">
        <f>IF(Salidas!$N957="Particular",VLOOKUP(Salidas!$A957,'PPTO Conservador'!$D$1:$L$26,8,0),IF(Salidas!$N957="Complementario",VLOOKUP(Salidas!$A957,'PPTO Conservador'!$D$1:$L$26,9,FALSE),))</f>
        <v>225000</v>
      </c>
      <c r="P957" s="275">
        <f>Salidas!$M957*Salidas!$I957</f>
        <v>257</v>
      </c>
      <c r="Q957" s="275">
        <f>Salidas!$M957*Salidas!$O957</f>
        <v>225000</v>
      </c>
      <c r="R957" s="276"/>
      <c r="S957" s="64"/>
      <c r="T957" s="64"/>
      <c r="U957" s="64"/>
      <c r="V957" s="64"/>
      <c r="W957" s="64"/>
      <c r="X957" s="64"/>
      <c r="Y957" s="64"/>
      <c r="Z957" s="64"/>
    </row>
    <row r="958" spans="1:26" ht="15.75" customHeight="1">
      <c r="A958" s="57" t="s">
        <v>93</v>
      </c>
      <c r="B958" s="58" t="str">
        <f>IF(ISERROR(VLOOKUP(Salidas!$A958,Inventario!$A$2:$M$21,2,FALSE)),"",VLOOKUP(Salidas!$A958,Inventario!$A$2:$M$21,2,FALSE))</f>
        <v>Vaxigrip</v>
      </c>
      <c r="C958" s="58" t="str">
        <f>IF(ISERROR(VLOOKUP(Salidas!$A958,Inventario!$A$2:$M$21,3,FALSE)),"",VLOOKUP(Salidas!$A958,Inventario!$A$2:$M$21,3,FALSE))</f>
        <v>Influenza</v>
      </c>
      <c r="D958" s="59" t="str">
        <f>IF(ISERROR(VLOOKUP(Salidas!$A958,Inventario!$A$2:$M$21,4,FALSE)),"",VLOOKUP(Salidas!$A958,Inventario!$A$2:$M$21,4,FALSE))</f>
        <v>IPS FARALLONES</v>
      </c>
      <c r="E958" s="59" t="str">
        <f>IF(ISERROR(VLOOKUP(Salidas!$A958,Inventario!$A$2:$M$21,5,FALSE)),"",VLOOKUP(Salidas!$A958,Inventario!$A$2:$M$21,5,FALSE))</f>
        <v>Sanofi</v>
      </c>
      <c r="F958" s="60" t="str">
        <f>IF(ISERROR(VLOOKUP(Salidas!$A958,Inventario!$A$2:$M$21,6,FALSE)),"",VLOOKUP(Salidas!$A958,Inventario!$A$2:$M$21,6,FALSE))</f>
        <v>2603</v>
      </c>
      <c r="G958" s="274">
        <f>IF(ISERROR(VLOOKUP(Salidas!$A958,Inventario!$A$2:$M$21,7,FALSE)),,VLOOKUP(Salidas!$A958,Inventario!$A$2:$M$21,7,FALSE))</f>
        <v>1</v>
      </c>
      <c r="H958" s="275">
        <f>IF(ISERROR(VLOOKUP(Salidas!$A958,Inventario!$A$2:$M$21,8,FALSE)),,VLOOKUP(Salidas!$A958,Inventario!$A$2:$M$21,8,FALSE))</f>
        <v>31</v>
      </c>
      <c r="I958" s="275">
        <f>IF(ISERROR(VLOOKUP(Salidas!$A958,Inventario!$A$2:$M$21,9,FALSE)),,VLOOKUP(Salidas!$A958,Inventario!$A$2:$M$21,9,FALSE))</f>
        <v>31</v>
      </c>
      <c r="J958" s="269">
        <v>44809</v>
      </c>
      <c r="K958" s="62" t="s">
        <v>210</v>
      </c>
      <c r="L958" s="270">
        <f>IF(ISERROR(VLOOKUP(Salidas!$K958,Entradas!$H$1:$I$412,2,FALSE)),"",VLOOKUP(Salidas!$K958,Entradas!$H$1:$I$412,2,FALSE))</f>
        <v>44957</v>
      </c>
      <c r="M958" s="63">
        <v>1</v>
      </c>
      <c r="N958" s="276" t="s">
        <v>375</v>
      </c>
      <c r="O958" s="275">
        <f>IF(Salidas!$N958="Particular",VLOOKUP(Salidas!$A958,'PPTO Conservador'!$D$1:$L$26,8,0),IF(Salidas!$N958="Complementario",VLOOKUP(Salidas!$A958,'PPTO Conservador'!$D$1:$L$26,9,FALSE),))</f>
        <v>65000</v>
      </c>
      <c r="P958" s="275">
        <f>Salidas!$M958*Salidas!$I958</f>
        <v>31</v>
      </c>
      <c r="Q958" s="275">
        <f>Salidas!$M958*Salidas!$O958</f>
        <v>65000</v>
      </c>
      <c r="R958" s="276"/>
      <c r="S958" s="64"/>
      <c r="T958" s="64"/>
      <c r="U958" s="64"/>
      <c r="V958" s="64"/>
      <c r="W958" s="64"/>
      <c r="X958" s="64"/>
      <c r="Y958" s="64"/>
      <c r="Z958" s="64"/>
    </row>
    <row r="959" spans="1:26" ht="15.75" customHeight="1">
      <c r="A959" s="57" t="s">
        <v>47</v>
      </c>
      <c r="B959" s="58" t="str">
        <f>IF(ISERROR(VLOOKUP(Salidas!$A959,Inventario!$A$2:$M$21,2,FALSE)),"",VLOOKUP(Salidas!$A959,Inventario!$A$2:$M$21,2,FALSE))</f>
        <v>Nimenrix</v>
      </c>
      <c r="C959" s="58" t="str">
        <f>IF(ISERROR(VLOOKUP(Salidas!$A959,Inventario!$A$2:$M$21,3,FALSE)),"",VLOOKUP(Salidas!$A959,Inventario!$A$2:$M$21,3,FALSE))</f>
        <v>Meningococo</v>
      </c>
      <c r="D959" s="59" t="str">
        <f>IF(ISERROR(VLOOKUP(Salidas!$A959,Inventario!$A$2:$M$21,4,FALSE)),"",VLOOKUP(Salidas!$A959,Inventario!$A$2:$M$21,4,FALSE))</f>
        <v>Cobo Medical</v>
      </c>
      <c r="E959" s="59" t="str">
        <f>IF(ISERROR(VLOOKUP(Salidas!$A959,Inventario!$A$2:$M$21,5,FALSE)),"",VLOOKUP(Salidas!$A959,Inventario!$A$2:$M$21,5,FALSE))</f>
        <v>Pfizer</v>
      </c>
      <c r="F959" s="60" t="str">
        <f>IF(ISERROR(VLOOKUP(Salidas!$A959,Inventario!$A$2:$M$21,6,FALSE)),"",VLOOKUP(Salidas!$A959,Inventario!$A$2:$M$21,6,FALSE))</f>
        <v>3904</v>
      </c>
      <c r="G959" s="274">
        <f>IF(ISERROR(VLOOKUP(Salidas!$A959,Inventario!$A$2:$M$21,7,FALSE)),,VLOOKUP(Salidas!$A959,Inventario!$A$2:$M$21,7,FALSE))</f>
        <v>1</v>
      </c>
      <c r="H959" s="275">
        <f>IF(ISERROR(VLOOKUP(Salidas!$A959,Inventario!$A$2:$M$21,8,FALSE)),,VLOOKUP(Salidas!$A959,Inventario!$A$2:$M$21,8,FALSE))</f>
        <v>427</v>
      </c>
      <c r="I959" s="275">
        <f>IF(ISERROR(VLOOKUP(Salidas!$A959,Inventario!$A$2:$M$21,9,FALSE)),,VLOOKUP(Salidas!$A959,Inventario!$A$2:$M$21,9,FALSE))</f>
        <v>427</v>
      </c>
      <c r="J959" s="269">
        <v>44809</v>
      </c>
      <c r="K959" s="62" t="s">
        <v>173</v>
      </c>
      <c r="L959" s="270">
        <f>IF(ISERROR(VLOOKUP(Salidas!$K959,Entradas!$H$1:$I$412,2,FALSE)),"",VLOOKUP(Salidas!$K959,Entradas!$H$1:$I$412,2,FALSE))</f>
        <v>45077</v>
      </c>
      <c r="M959" s="63">
        <v>1</v>
      </c>
      <c r="N959" s="276" t="s">
        <v>375</v>
      </c>
      <c r="O959" s="275">
        <f>IF(Salidas!$N959="Particular",VLOOKUP(Salidas!$A959,'PPTO Conservador'!$D$1:$L$26,8,0),IF(Salidas!$N959="Complementario",VLOOKUP(Salidas!$A959,'PPTO Conservador'!$D$1:$L$26,9,FALSE),))</f>
        <v>200000</v>
      </c>
      <c r="P959" s="275">
        <f>Salidas!$M959*Salidas!$I959</f>
        <v>427</v>
      </c>
      <c r="Q959" s="275">
        <f>Salidas!$M959*Salidas!$O959</f>
        <v>200000</v>
      </c>
      <c r="R959" s="276"/>
      <c r="S959" s="64"/>
      <c r="T959" s="64"/>
      <c r="U959" s="64"/>
      <c r="V959" s="64"/>
      <c r="W959" s="64"/>
      <c r="X959" s="64"/>
      <c r="Y959" s="64"/>
      <c r="Z959" s="64"/>
    </row>
    <row r="960" spans="1:26" ht="15.75" customHeight="1">
      <c r="A960" s="57" t="s">
        <v>47</v>
      </c>
      <c r="B960" s="58" t="str">
        <f>IF(ISERROR(VLOOKUP(Salidas!$A960,Inventario!$A$2:$M$21,2,FALSE)),"",VLOOKUP(Salidas!$A960,Inventario!$A$2:$M$21,2,FALSE))</f>
        <v>Nimenrix</v>
      </c>
      <c r="C960" s="58" t="str">
        <f>IF(ISERROR(VLOOKUP(Salidas!$A960,Inventario!$A$2:$M$21,3,FALSE)),"",VLOOKUP(Salidas!$A960,Inventario!$A$2:$M$21,3,FALSE))</f>
        <v>Meningococo</v>
      </c>
      <c r="D960" s="59" t="str">
        <f>IF(ISERROR(VLOOKUP(Salidas!$A960,Inventario!$A$2:$M$21,4,FALSE)),"",VLOOKUP(Salidas!$A960,Inventario!$A$2:$M$21,4,FALSE))</f>
        <v>Cobo Medical</v>
      </c>
      <c r="E960" s="59" t="str">
        <f>IF(ISERROR(VLOOKUP(Salidas!$A960,Inventario!$A$2:$M$21,5,FALSE)),"",VLOOKUP(Salidas!$A960,Inventario!$A$2:$M$21,5,FALSE))</f>
        <v>Pfizer</v>
      </c>
      <c r="F960" s="60" t="str">
        <f>IF(ISERROR(VLOOKUP(Salidas!$A960,Inventario!$A$2:$M$21,6,FALSE)),"",VLOOKUP(Salidas!$A960,Inventario!$A$2:$M$21,6,FALSE))</f>
        <v>3904</v>
      </c>
      <c r="G960" s="274">
        <f>IF(ISERROR(VLOOKUP(Salidas!$A960,Inventario!$A$2:$M$21,7,FALSE)),,VLOOKUP(Salidas!$A960,Inventario!$A$2:$M$21,7,FALSE))</f>
        <v>1</v>
      </c>
      <c r="H960" s="275">
        <f>IF(ISERROR(VLOOKUP(Salidas!$A960,Inventario!$A$2:$M$21,8,FALSE)),,VLOOKUP(Salidas!$A960,Inventario!$A$2:$M$21,8,FALSE))</f>
        <v>427</v>
      </c>
      <c r="I960" s="275">
        <f>IF(ISERROR(VLOOKUP(Salidas!$A960,Inventario!$A$2:$M$21,9,FALSE)),,VLOOKUP(Salidas!$A960,Inventario!$A$2:$M$21,9,FALSE))</f>
        <v>427</v>
      </c>
      <c r="J960" s="269">
        <v>44810</v>
      </c>
      <c r="K960" s="62" t="s">
        <v>221</v>
      </c>
      <c r="L960" s="270">
        <f>IF(ISERROR(VLOOKUP(Salidas!$K960,Entradas!$H$1:$I$412,2,FALSE)),"",VLOOKUP(Salidas!$K960,Entradas!$H$1:$I$412,2,FALSE))</f>
        <v>45077</v>
      </c>
      <c r="M960" s="63">
        <v>1</v>
      </c>
      <c r="N960" s="276" t="s">
        <v>1928</v>
      </c>
      <c r="O960" s="275">
        <f>IF(Salidas!$N960="Particular",VLOOKUP(Salidas!$A960,'PPTO Conservador'!$D$1:$L$26,8,0),IF(Salidas!$N960="Complementario",VLOOKUP(Salidas!$A960,'PPTO Conservador'!$D$1:$L$26,9,FALSE),))</f>
        <v>170000</v>
      </c>
      <c r="P960" s="275">
        <f>Salidas!$M960*Salidas!$I960</f>
        <v>427</v>
      </c>
      <c r="Q960" s="275">
        <f>Salidas!$M960*Salidas!$O960</f>
        <v>170000</v>
      </c>
      <c r="R960" s="276"/>
      <c r="S960" s="64"/>
      <c r="T960" s="64"/>
      <c r="U960" s="64"/>
      <c r="V960" s="64"/>
      <c r="W960" s="64"/>
      <c r="X960" s="64"/>
      <c r="Y960" s="64"/>
      <c r="Z960" s="64"/>
    </row>
    <row r="961" spans="1:26" ht="15.75" customHeight="1">
      <c r="A961" s="57" t="s">
        <v>47</v>
      </c>
      <c r="B961" s="58" t="str">
        <f>IF(ISERROR(VLOOKUP(Salidas!$A961,Inventario!$A$2:$M$21,2,FALSE)),"",VLOOKUP(Salidas!$A961,Inventario!$A$2:$M$21,2,FALSE))</f>
        <v>Nimenrix</v>
      </c>
      <c r="C961" s="58" t="str">
        <f>IF(ISERROR(VLOOKUP(Salidas!$A961,Inventario!$A$2:$M$21,3,FALSE)),"",VLOOKUP(Salidas!$A961,Inventario!$A$2:$M$21,3,FALSE))</f>
        <v>Meningococo</v>
      </c>
      <c r="D961" s="59" t="str">
        <f>IF(ISERROR(VLOOKUP(Salidas!$A961,Inventario!$A$2:$M$21,4,FALSE)),"",VLOOKUP(Salidas!$A961,Inventario!$A$2:$M$21,4,FALSE))</f>
        <v>Cobo Medical</v>
      </c>
      <c r="E961" s="59" t="str">
        <f>IF(ISERROR(VLOOKUP(Salidas!$A961,Inventario!$A$2:$M$21,5,FALSE)),"",VLOOKUP(Salidas!$A961,Inventario!$A$2:$M$21,5,FALSE))</f>
        <v>Pfizer</v>
      </c>
      <c r="F961" s="60" t="str">
        <f>IF(ISERROR(VLOOKUP(Salidas!$A961,Inventario!$A$2:$M$21,6,FALSE)),"",VLOOKUP(Salidas!$A961,Inventario!$A$2:$M$21,6,FALSE))</f>
        <v>3904</v>
      </c>
      <c r="G961" s="274">
        <f>IF(ISERROR(VLOOKUP(Salidas!$A961,Inventario!$A$2:$M$21,7,FALSE)),,VLOOKUP(Salidas!$A961,Inventario!$A$2:$M$21,7,FALSE))</f>
        <v>1</v>
      </c>
      <c r="H961" s="275">
        <f>IF(ISERROR(VLOOKUP(Salidas!$A961,Inventario!$A$2:$M$21,8,FALSE)),,VLOOKUP(Salidas!$A961,Inventario!$A$2:$M$21,8,FALSE))</f>
        <v>427</v>
      </c>
      <c r="I961" s="275">
        <f>IF(ISERROR(VLOOKUP(Salidas!$A961,Inventario!$A$2:$M$21,9,FALSE)),,VLOOKUP(Salidas!$A961,Inventario!$A$2:$M$21,9,FALSE))</f>
        <v>427</v>
      </c>
      <c r="J961" s="269">
        <v>44812</v>
      </c>
      <c r="K961" s="62" t="s">
        <v>221</v>
      </c>
      <c r="L961" s="270">
        <f>IF(ISERROR(VLOOKUP(Salidas!$K961,Entradas!$H$1:$I$412,2,FALSE)),"",VLOOKUP(Salidas!$K961,Entradas!$H$1:$I$412,2,FALSE))</f>
        <v>45077</v>
      </c>
      <c r="M961" s="63">
        <v>1</v>
      </c>
      <c r="N961" s="276" t="s">
        <v>375</v>
      </c>
      <c r="O961" s="275">
        <f>IF(Salidas!$N961="Particular",VLOOKUP(Salidas!$A961,'PPTO Conservador'!$D$1:$L$26,8,0),IF(Salidas!$N961="Complementario",VLOOKUP(Salidas!$A961,'PPTO Conservador'!$D$1:$L$26,9,FALSE),))</f>
        <v>200000</v>
      </c>
      <c r="P961" s="275">
        <f>Salidas!$M961*Salidas!$I961</f>
        <v>427</v>
      </c>
      <c r="Q961" s="275">
        <f>Salidas!$M961*Salidas!$O961</f>
        <v>200000</v>
      </c>
      <c r="R961" s="276"/>
      <c r="S961" s="64"/>
      <c r="T961" s="64"/>
      <c r="U961" s="64"/>
      <c r="V961" s="64"/>
      <c r="W961" s="64"/>
      <c r="X961" s="64"/>
      <c r="Y961" s="64"/>
      <c r="Z961" s="64"/>
    </row>
    <row r="962" spans="1:26" ht="15.75" customHeight="1">
      <c r="A962" s="57" t="s">
        <v>47</v>
      </c>
      <c r="B962" s="58" t="str">
        <f>IF(ISERROR(VLOOKUP(Salidas!$A962,Inventario!$A$2:$M$21,2,FALSE)),"",VLOOKUP(Salidas!$A962,Inventario!$A$2:$M$21,2,FALSE))</f>
        <v>Nimenrix</v>
      </c>
      <c r="C962" s="58" t="str">
        <f>IF(ISERROR(VLOOKUP(Salidas!$A962,Inventario!$A$2:$M$21,3,FALSE)),"",VLOOKUP(Salidas!$A962,Inventario!$A$2:$M$21,3,FALSE))</f>
        <v>Meningococo</v>
      </c>
      <c r="D962" s="59" t="str">
        <f>IF(ISERROR(VLOOKUP(Salidas!$A962,Inventario!$A$2:$M$21,4,FALSE)),"",VLOOKUP(Salidas!$A962,Inventario!$A$2:$M$21,4,FALSE))</f>
        <v>Cobo Medical</v>
      </c>
      <c r="E962" s="59" t="str">
        <f>IF(ISERROR(VLOOKUP(Salidas!$A962,Inventario!$A$2:$M$21,5,FALSE)),"",VLOOKUP(Salidas!$A962,Inventario!$A$2:$M$21,5,FALSE))</f>
        <v>Pfizer</v>
      </c>
      <c r="F962" s="60" t="str">
        <f>IF(ISERROR(VLOOKUP(Salidas!$A962,Inventario!$A$2:$M$21,6,FALSE)),"",VLOOKUP(Salidas!$A962,Inventario!$A$2:$M$21,6,FALSE))</f>
        <v>3904</v>
      </c>
      <c r="G962" s="274">
        <f>IF(ISERROR(VLOOKUP(Salidas!$A962,Inventario!$A$2:$M$21,7,FALSE)),,VLOOKUP(Salidas!$A962,Inventario!$A$2:$M$21,7,FALSE))</f>
        <v>1</v>
      </c>
      <c r="H962" s="275">
        <f>IF(ISERROR(VLOOKUP(Salidas!$A962,Inventario!$A$2:$M$21,8,FALSE)),,VLOOKUP(Salidas!$A962,Inventario!$A$2:$M$21,8,FALSE))</f>
        <v>427</v>
      </c>
      <c r="I962" s="275">
        <f>IF(ISERROR(VLOOKUP(Salidas!$A962,Inventario!$A$2:$M$21,9,FALSE)),,VLOOKUP(Salidas!$A962,Inventario!$A$2:$M$21,9,FALSE))</f>
        <v>427</v>
      </c>
      <c r="J962" s="269">
        <v>44812</v>
      </c>
      <c r="K962" s="62" t="s">
        <v>221</v>
      </c>
      <c r="L962" s="270">
        <f>IF(ISERROR(VLOOKUP(Salidas!$K962,Entradas!$H$1:$I$412,2,FALSE)),"",VLOOKUP(Salidas!$K962,Entradas!$H$1:$I$412,2,FALSE))</f>
        <v>45077</v>
      </c>
      <c r="M962" s="63">
        <v>1</v>
      </c>
      <c r="N962" s="276" t="s">
        <v>1928</v>
      </c>
      <c r="O962" s="275">
        <f>IF(Salidas!$N962="Particular",VLOOKUP(Salidas!$A962,'PPTO Conservador'!$D$1:$L$26,8,0),IF(Salidas!$N962="Complementario",VLOOKUP(Salidas!$A962,'PPTO Conservador'!$D$1:$L$26,9,FALSE),))</f>
        <v>170000</v>
      </c>
      <c r="P962" s="275">
        <f>Salidas!$M962*Salidas!$I962</f>
        <v>427</v>
      </c>
      <c r="Q962" s="275">
        <f>Salidas!$M962*Salidas!$O962</f>
        <v>170000</v>
      </c>
      <c r="R962" s="276"/>
      <c r="S962" s="64"/>
      <c r="T962" s="64"/>
      <c r="U962" s="64"/>
      <c r="V962" s="64"/>
      <c r="W962" s="64"/>
      <c r="X962" s="64"/>
      <c r="Y962" s="64"/>
      <c r="Z962" s="64"/>
    </row>
    <row r="963" spans="1:26" ht="15.75" customHeight="1">
      <c r="A963" s="57" t="s">
        <v>54</v>
      </c>
      <c r="B963" s="58" t="str">
        <f>IF(ISERROR(VLOOKUP(Salidas!$A963,Inventario!$A$2:$M$21,2,FALSE)),"",VLOOKUP(Salidas!$A963,Inventario!$A$2:$M$21,2,FALSE))</f>
        <v>Prevenar</v>
      </c>
      <c r="C963" s="58" t="str">
        <f>IF(ISERROR(VLOOKUP(Salidas!$A963,Inventario!$A$2:$M$21,3,FALSE)),"",VLOOKUP(Salidas!$A963,Inventario!$A$2:$M$21,3,FALSE))</f>
        <v>Neumococo 13V</v>
      </c>
      <c r="D963" s="59" t="str">
        <f>IF(ISERROR(VLOOKUP(Salidas!$A963,Inventario!$A$2:$M$21,4,FALSE)),"",VLOOKUP(Salidas!$A963,Inventario!$A$2:$M$21,4,FALSE))</f>
        <v>Cobo Medical</v>
      </c>
      <c r="E963" s="59" t="str">
        <f>IF(ISERROR(VLOOKUP(Salidas!$A963,Inventario!$A$2:$M$21,5,FALSE)),"",VLOOKUP(Salidas!$A963,Inventario!$A$2:$M$21,5,FALSE))</f>
        <v>Pfizer</v>
      </c>
      <c r="F963" s="60" t="str">
        <f>IF(ISERROR(VLOOKUP(Salidas!$A963,Inventario!$A$2:$M$21,6,FALSE)),"",VLOOKUP(Salidas!$A963,Inventario!$A$2:$M$21,6,FALSE))</f>
        <v>2156</v>
      </c>
      <c r="G963" s="274">
        <f>IF(ISERROR(VLOOKUP(Salidas!$A963,Inventario!$A$2:$M$21,7,FALSE)),,VLOOKUP(Salidas!$A963,Inventario!$A$2:$M$21,7,FALSE))</f>
        <v>1</v>
      </c>
      <c r="H963" s="275">
        <f>IF(ISERROR(VLOOKUP(Salidas!$A963,Inventario!$A$2:$M$21,8,FALSE)),,VLOOKUP(Salidas!$A963,Inventario!$A$2:$M$21,8,FALSE))</f>
        <v>257</v>
      </c>
      <c r="I963" s="275">
        <f>IF(ISERROR(VLOOKUP(Salidas!$A963,Inventario!$A$2:$M$21,9,FALSE)),,VLOOKUP(Salidas!$A963,Inventario!$A$2:$M$21,9,FALSE))</f>
        <v>257</v>
      </c>
      <c r="J963" s="269">
        <v>44812</v>
      </c>
      <c r="K963" s="62" t="s">
        <v>216</v>
      </c>
      <c r="L963" s="270">
        <f>IF(ISERROR(VLOOKUP(Salidas!$K963,Entradas!$H$1:$I$412,2,FALSE)),"",VLOOKUP(Salidas!$K963,Entradas!$H$1:$I$412,2,FALSE))</f>
        <v>45382</v>
      </c>
      <c r="M963" s="63">
        <v>1</v>
      </c>
      <c r="N963" s="276" t="s">
        <v>375</v>
      </c>
      <c r="O963" s="275">
        <f>IF(Salidas!$N963="Particular",VLOOKUP(Salidas!$A963,'PPTO Conservador'!$D$1:$L$26,8,0),IF(Salidas!$N963="Complementario",VLOOKUP(Salidas!$A963,'PPTO Conservador'!$D$1:$L$26,9,FALSE),))</f>
        <v>235000</v>
      </c>
      <c r="P963" s="275">
        <f>Salidas!$M963*Salidas!$I963</f>
        <v>257</v>
      </c>
      <c r="Q963" s="275">
        <f>Salidas!$M963*Salidas!$O963</f>
        <v>235000</v>
      </c>
      <c r="R963" s="276"/>
      <c r="S963" s="64"/>
      <c r="T963" s="64"/>
      <c r="U963" s="64"/>
      <c r="V963" s="64"/>
      <c r="W963" s="64"/>
      <c r="X963" s="64"/>
      <c r="Y963" s="64"/>
      <c r="Z963" s="64"/>
    </row>
    <row r="964" spans="1:26" ht="15.75" customHeight="1">
      <c r="A964" s="57" t="s">
        <v>47</v>
      </c>
      <c r="B964" s="58" t="str">
        <f>IF(ISERROR(VLOOKUP(Salidas!$A964,Inventario!$A$2:$M$21,2,FALSE)),"",VLOOKUP(Salidas!$A964,Inventario!$A$2:$M$21,2,FALSE))</f>
        <v>Nimenrix</v>
      </c>
      <c r="C964" s="58" t="str">
        <f>IF(ISERROR(VLOOKUP(Salidas!$A964,Inventario!$A$2:$M$21,3,FALSE)),"",VLOOKUP(Salidas!$A964,Inventario!$A$2:$M$21,3,FALSE))</f>
        <v>Meningococo</v>
      </c>
      <c r="D964" s="59" t="str">
        <f>IF(ISERROR(VLOOKUP(Salidas!$A964,Inventario!$A$2:$M$21,4,FALSE)),"",VLOOKUP(Salidas!$A964,Inventario!$A$2:$M$21,4,FALSE))</f>
        <v>Cobo Medical</v>
      </c>
      <c r="E964" s="59" t="str">
        <f>IF(ISERROR(VLOOKUP(Salidas!$A964,Inventario!$A$2:$M$21,5,FALSE)),"",VLOOKUP(Salidas!$A964,Inventario!$A$2:$M$21,5,FALSE))</f>
        <v>Pfizer</v>
      </c>
      <c r="F964" s="60" t="str">
        <f>IF(ISERROR(VLOOKUP(Salidas!$A964,Inventario!$A$2:$M$21,6,FALSE)),"",VLOOKUP(Salidas!$A964,Inventario!$A$2:$M$21,6,FALSE))</f>
        <v>3904</v>
      </c>
      <c r="G964" s="274">
        <f>IF(ISERROR(VLOOKUP(Salidas!$A964,Inventario!$A$2:$M$21,7,FALSE)),,VLOOKUP(Salidas!$A964,Inventario!$A$2:$M$21,7,FALSE))</f>
        <v>1</v>
      </c>
      <c r="H964" s="275">
        <f>IF(ISERROR(VLOOKUP(Salidas!$A964,Inventario!$A$2:$M$21,8,FALSE)),,VLOOKUP(Salidas!$A964,Inventario!$A$2:$M$21,8,FALSE))</f>
        <v>427</v>
      </c>
      <c r="I964" s="275">
        <f>IF(ISERROR(VLOOKUP(Salidas!$A964,Inventario!$A$2:$M$21,9,FALSE)),,VLOOKUP(Salidas!$A964,Inventario!$A$2:$M$21,9,FALSE))</f>
        <v>427</v>
      </c>
      <c r="J964" s="269">
        <v>44813</v>
      </c>
      <c r="K964" s="62" t="s">
        <v>221</v>
      </c>
      <c r="L964" s="270">
        <f>IF(ISERROR(VLOOKUP(Salidas!$K964,Entradas!$H$1:$I$412,2,FALSE)),"",VLOOKUP(Salidas!$K964,Entradas!$H$1:$I$412,2,FALSE))</f>
        <v>45077</v>
      </c>
      <c r="M964" s="63">
        <v>1</v>
      </c>
      <c r="N964" s="276" t="s">
        <v>1928</v>
      </c>
      <c r="O964" s="275">
        <f>IF(Salidas!$N964="Particular",VLOOKUP(Salidas!$A964,'PPTO Conservador'!$D$1:$L$26,8,0),IF(Salidas!$N964="Complementario",VLOOKUP(Salidas!$A964,'PPTO Conservador'!$D$1:$L$26,9,FALSE),))</f>
        <v>170000</v>
      </c>
      <c r="P964" s="275">
        <f>Salidas!$M964*Salidas!$I964</f>
        <v>427</v>
      </c>
      <c r="Q964" s="275">
        <f>Salidas!$M964*Salidas!$O964</f>
        <v>170000</v>
      </c>
      <c r="R964" s="276"/>
      <c r="S964" s="64"/>
      <c r="T964" s="64"/>
      <c r="U964" s="64"/>
      <c r="V964" s="64"/>
      <c r="W964" s="64"/>
      <c r="X964" s="64"/>
      <c r="Y964" s="64"/>
      <c r="Z964" s="64"/>
    </row>
    <row r="965" spans="1:26" ht="15.75" customHeight="1">
      <c r="A965" s="57" t="s">
        <v>77</v>
      </c>
      <c r="B965" s="58" t="str">
        <f>IF(ISERROR(VLOOKUP(Salidas!$A965,Inventario!$A$2:$M$21,2,FALSE)),"",VLOOKUP(Salidas!$A965,Inventario!$A$2:$M$21,2,FALSE))</f>
        <v>Hexaxim</v>
      </c>
      <c r="C965" s="58" t="str">
        <f>IF(ISERROR(VLOOKUP(Salidas!$A965,Inventario!$A$2:$M$21,3,FALSE)),"",VLOOKUP(Salidas!$A965,Inventario!$A$2:$M$21,3,FALSE))</f>
        <v>DPAT + VPI + HIB + HB</v>
      </c>
      <c r="D965" s="59" t="str">
        <f>IF(ISERROR(VLOOKUP(Salidas!$A965,Inventario!$A$2:$M$21,4,FALSE)),"",VLOOKUP(Salidas!$A965,Inventario!$A$2:$M$21,4,FALSE))</f>
        <v>IPS FARALLONES</v>
      </c>
      <c r="E965" s="59" t="str">
        <f>IF(ISERROR(VLOOKUP(Salidas!$A965,Inventario!$A$2:$M$21,5,FALSE)),"",VLOOKUP(Salidas!$A965,Inventario!$A$2:$M$21,5,FALSE))</f>
        <v>Sanofi</v>
      </c>
      <c r="F965" s="60" t="str">
        <f>IF(ISERROR(VLOOKUP(Salidas!$A965,Inventario!$A$2:$M$21,6,FALSE)),"",VLOOKUP(Salidas!$A965,Inventario!$A$2:$M$21,6,FALSE))</f>
        <v>3800</v>
      </c>
      <c r="G965" s="274">
        <f>IF(ISERROR(VLOOKUP(Salidas!$A965,Inventario!$A$2:$M$21,7,FALSE)),,VLOOKUP(Salidas!$A965,Inventario!$A$2:$M$21,7,FALSE))</f>
        <v>1</v>
      </c>
      <c r="H965" s="275">
        <f>IF(ISERROR(VLOOKUP(Salidas!$A965,Inventario!$A$2:$M$21,8,FALSE)),,VLOOKUP(Salidas!$A965,Inventario!$A$2:$M$21,8,FALSE))</f>
        <v>127</v>
      </c>
      <c r="I965" s="275">
        <f>IF(ISERROR(VLOOKUP(Salidas!$A965,Inventario!$A$2:$M$21,9,FALSE)),,VLOOKUP(Salidas!$A965,Inventario!$A$2:$M$21,9,FALSE))</f>
        <v>127</v>
      </c>
      <c r="J965" s="269">
        <v>44813</v>
      </c>
      <c r="K965" s="62" t="s">
        <v>299</v>
      </c>
      <c r="L965" s="270" t="str">
        <f>IF(ISERROR(VLOOKUP(Salidas!$K965,Entradas!$H$1:$I$412,2,FALSE)),"",VLOOKUP(Salidas!$K965,Entradas!$H$1:$I$412,2,FALSE))</f>
        <v/>
      </c>
      <c r="M965" s="63">
        <v>1</v>
      </c>
      <c r="N965" s="276" t="s">
        <v>375</v>
      </c>
      <c r="O965" s="275">
        <f>IF(Salidas!$N965="Particular",VLOOKUP(Salidas!$A965,'PPTO Conservador'!$D$1:$L$26,8,0),IF(Salidas!$N965="Complementario",VLOOKUP(Salidas!$A965,'PPTO Conservador'!$D$1:$L$26,9,FALSE),))</f>
        <v>220000</v>
      </c>
      <c r="P965" s="275">
        <f>Salidas!$M965*Salidas!$I965</f>
        <v>127</v>
      </c>
      <c r="Q965" s="275">
        <f>Salidas!$M965*Salidas!$O965</f>
        <v>220000</v>
      </c>
      <c r="R965" s="276"/>
      <c r="S965" s="64"/>
      <c r="T965" s="64"/>
      <c r="U965" s="64"/>
      <c r="V965" s="64"/>
      <c r="W965" s="64"/>
      <c r="X965" s="64"/>
      <c r="Y965" s="64"/>
      <c r="Z965" s="64"/>
    </row>
    <row r="966" spans="1:26" ht="15.75" customHeight="1">
      <c r="A966" s="57" t="s">
        <v>54</v>
      </c>
      <c r="B966" s="58" t="str">
        <f>IF(ISERROR(VLOOKUP(Salidas!$A966,Inventario!$A$2:$M$21,2,FALSE)),"",VLOOKUP(Salidas!$A966,Inventario!$A$2:$M$21,2,FALSE))</f>
        <v>Prevenar</v>
      </c>
      <c r="C966" s="58" t="str">
        <f>IF(ISERROR(VLOOKUP(Salidas!$A966,Inventario!$A$2:$M$21,3,FALSE)),"",VLOOKUP(Salidas!$A966,Inventario!$A$2:$M$21,3,FALSE))</f>
        <v>Neumococo 13V</v>
      </c>
      <c r="D966" s="59" t="str">
        <f>IF(ISERROR(VLOOKUP(Salidas!$A966,Inventario!$A$2:$M$21,4,FALSE)),"",VLOOKUP(Salidas!$A966,Inventario!$A$2:$M$21,4,FALSE))</f>
        <v>Cobo Medical</v>
      </c>
      <c r="E966" s="59" t="str">
        <f>IF(ISERROR(VLOOKUP(Salidas!$A966,Inventario!$A$2:$M$21,5,FALSE)),"",VLOOKUP(Salidas!$A966,Inventario!$A$2:$M$21,5,FALSE))</f>
        <v>Pfizer</v>
      </c>
      <c r="F966" s="60" t="str">
        <f>IF(ISERROR(VLOOKUP(Salidas!$A966,Inventario!$A$2:$M$21,6,FALSE)),"",VLOOKUP(Salidas!$A966,Inventario!$A$2:$M$21,6,FALSE))</f>
        <v>2156</v>
      </c>
      <c r="G966" s="274">
        <f>IF(ISERROR(VLOOKUP(Salidas!$A966,Inventario!$A$2:$M$21,7,FALSE)),,VLOOKUP(Salidas!$A966,Inventario!$A$2:$M$21,7,FALSE))</f>
        <v>1</v>
      </c>
      <c r="H966" s="275">
        <f>IF(ISERROR(VLOOKUP(Salidas!$A966,Inventario!$A$2:$M$21,8,FALSE)),,VLOOKUP(Salidas!$A966,Inventario!$A$2:$M$21,8,FALSE))</f>
        <v>257</v>
      </c>
      <c r="I966" s="275">
        <f>IF(ISERROR(VLOOKUP(Salidas!$A966,Inventario!$A$2:$M$21,9,FALSE)),,VLOOKUP(Salidas!$A966,Inventario!$A$2:$M$21,9,FALSE))</f>
        <v>257</v>
      </c>
      <c r="J966" s="269">
        <v>44813</v>
      </c>
      <c r="K966" s="62" t="s">
        <v>216</v>
      </c>
      <c r="L966" s="270">
        <f>IF(ISERROR(VLOOKUP(Salidas!$K966,Entradas!$H$1:$I$412,2,FALSE)),"",VLOOKUP(Salidas!$K966,Entradas!$H$1:$I$412,2,FALSE))</f>
        <v>45382</v>
      </c>
      <c r="M966" s="63">
        <v>1</v>
      </c>
      <c r="N966" s="276" t="s">
        <v>375</v>
      </c>
      <c r="O966" s="275">
        <f>IF(Salidas!$N966="Particular",VLOOKUP(Salidas!$A966,'PPTO Conservador'!$D$1:$L$26,8,0),IF(Salidas!$N966="Complementario",VLOOKUP(Salidas!$A966,'PPTO Conservador'!$D$1:$L$26,9,FALSE),))</f>
        <v>235000</v>
      </c>
      <c r="P966" s="275">
        <f>Salidas!$M966*Salidas!$I966</f>
        <v>257</v>
      </c>
      <c r="Q966" s="275">
        <f>Salidas!$M966*Salidas!$O966</f>
        <v>235000</v>
      </c>
      <c r="R966" s="276"/>
      <c r="S966" s="64"/>
      <c r="T966" s="64"/>
      <c r="U966" s="64"/>
      <c r="V966" s="64"/>
      <c r="W966" s="64"/>
      <c r="X966" s="64"/>
      <c r="Y966" s="64"/>
      <c r="Z966" s="64"/>
    </row>
    <row r="967" spans="1:26" ht="15.75" customHeight="1">
      <c r="A967" s="57" t="s">
        <v>93</v>
      </c>
      <c r="B967" s="58" t="str">
        <f>IF(ISERROR(VLOOKUP(Salidas!$A967,Inventario!$A$2:$M$21,2,FALSE)),"",VLOOKUP(Salidas!$A967,Inventario!$A$2:$M$21,2,FALSE))</f>
        <v>Vaxigrip</v>
      </c>
      <c r="C967" s="58" t="str">
        <f>IF(ISERROR(VLOOKUP(Salidas!$A967,Inventario!$A$2:$M$21,3,FALSE)),"",VLOOKUP(Salidas!$A967,Inventario!$A$2:$M$21,3,FALSE))</f>
        <v>Influenza</v>
      </c>
      <c r="D967" s="59" t="str">
        <f>IF(ISERROR(VLOOKUP(Salidas!$A967,Inventario!$A$2:$M$21,4,FALSE)),"",VLOOKUP(Salidas!$A967,Inventario!$A$2:$M$21,4,FALSE))</f>
        <v>IPS FARALLONES</v>
      </c>
      <c r="E967" s="59" t="str">
        <f>IF(ISERROR(VLOOKUP(Salidas!$A967,Inventario!$A$2:$M$21,5,FALSE)),"",VLOOKUP(Salidas!$A967,Inventario!$A$2:$M$21,5,FALSE))</f>
        <v>Sanofi</v>
      </c>
      <c r="F967" s="60" t="str">
        <f>IF(ISERROR(VLOOKUP(Salidas!$A967,Inventario!$A$2:$M$21,6,FALSE)),"",VLOOKUP(Salidas!$A967,Inventario!$A$2:$M$21,6,FALSE))</f>
        <v>2603</v>
      </c>
      <c r="G967" s="274">
        <f>IF(ISERROR(VLOOKUP(Salidas!$A967,Inventario!$A$2:$M$21,7,FALSE)),,VLOOKUP(Salidas!$A967,Inventario!$A$2:$M$21,7,FALSE))</f>
        <v>1</v>
      </c>
      <c r="H967" s="275">
        <f>IF(ISERROR(VLOOKUP(Salidas!$A967,Inventario!$A$2:$M$21,8,FALSE)),,VLOOKUP(Salidas!$A967,Inventario!$A$2:$M$21,8,FALSE))</f>
        <v>31</v>
      </c>
      <c r="I967" s="275">
        <f>IF(ISERROR(VLOOKUP(Salidas!$A967,Inventario!$A$2:$M$21,9,FALSE)),,VLOOKUP(Salidas!$A967,Inventario!$A$2:$M$21,9,FALSE))</f>
        <v>31</v>
      </c>
      <c r="J967" s="269">
        <v>44813</v>
      </c>
      <c r="K967" s="62" t="s">
        <v>210</v>
      </c>
      <c r="L967" s="270">
        <f>IF(ISERROR(VLOOKUP(Salidas!$K967,Entradas!$H$1:$I$412,2,FALSE)),"",VLOOKUP(Salidas!$K967,Entradas!$H$1:$I$412,2,FALSE))</f>
        <v>44957</v>
      </c>
      <c r="M967" s="63">
        <v>1</v>
      </c>
      <c r="N967" s="276" t="s">
        <v>375</v>
      </c>
      <c r="O967" s="275">
        <f>IF(Salidas!$N967="Particular",VLOOKUP(Salidas!$A967,'PPTO Conservador'!$D$1:$L$26,8,0),IF(Salidas!$N967="Complementario",VLOOKUP(Salidas!$A967,'PPTO Conservador'!$D$1:$L$26,9,FALSE),))</f>
        <v>65000</v>
      </c>
      <c r="P967" s="275">
        <f>Salidas!$M967*Salidas!$I967</f>
        <v>31</v>
      </c>
      <c r="Q967" s="275">
        <f>Salidas!$M967*Salidas!$O967</f>
        <v>65000</v>
      </c>
      <c r="R967" s="276"/>
      <c r="S967" s="64"/>
      <c r="T967" s="64"/>
      <c r="U967" s="64"/>
      <c r="V967" s="64"/>
      <c r="W967" s="64"/>
      <c r="X967" s="64"/>
      <c r="Y967" s="64"/>
      <c r="Z967" s="64"/>
    </row>
    <row r="968" spans="1:26" ht="15.75" customHeight="1">
      <c r="A968" s="57" t="s">
        <v>47</v>
      </c>
      <c r="B968" s="58" t="str">
        <f>IF(ISERROR(VLOOKUP(Salidas!$A968,Inventario!$A$2:$M$21,2,FALSE)),"",VLOOKUP(Salidas!$A968,Inventario!$A$2:$M$21,2,FALSE))</f>
        <v>Nimenrix</v>
      </c>
      <c r="C968" s="58" t="str">
        <f>IF(ISERROR(VLOOKUP(Salidas!$A968,Inventario!$A$2:$M$21,3,FALSE)),"",VLOOKUP(Salidas!$A968,Inventario!$A$2:$M$21,3,FALSE))</f>
        <v>Meningococo</v>
      </c>
      <c r="D968" s="59" t="str">
        <f>IF(ISERROR(VLOOKUP(Salidas!$A968,Inventario!$A$2:$M$21,4,FALSE)),"",VLOOKUP(Salidas!$A968,Inventario!$A$2:$M$21,4,FALSE))</f>
        <v>Cobo Medical</v>
      </c>
      <c r="E968" s="59" t="str">
        <f>IF(ISERROR(VLOOKUP(Salidas!$A968,Inventario!$A$2:$M$21,5,FALSE)),"",VLOOKUP(Salidas!$A968,Inventario!$A$2:$M$21,5,FALSE))</f>
        <v>Pfizer</v>
      </c>
      <c r="F968" s="60" t="str">
        <f>IF(ISERROR(VLOOKUP(Salidas!$A968,Inventario!$A$2:$M$21,6,FALSE)),"",VLOOKUP(Salidas!$A968,Inventario!$A$2:$M$21,6,FALSE))</f>
        <v>3904</v>
      </c>
      <c r="G968" s="274">
        <f>IF(ISERROR(VLOOKUP(Salidas!$A968,Inventario!$A$2:$M$21,7,FALSE)),,VLOOKUP(Salidas!$A968,Inventario!$A$2:$M$21,7,FALSE))</f>
        <v>1</v>
      </c>
      <c r="H968" s="275">
        <f>IF(ISERROR(VLOOKUP(Salidas!$A968,Inventario!$A$2:$M$21,8,FALSE)),,VLOOKUP(Salidas!$A968,Inventario!$A$2:$M$21,8,FALSE))</f>
        <v>427</v>
      </c>
      <c r="I968" s="275">
        <f>IF(ISERROR(VLOOKUP(Salidas!$A968,Inventario!$A$2:$M$21,9,FALSE)),,VLOOKUP(Salidas!$A968,Inventario!$A$2:$M$21,9,FALSE))</f>
        <v>427</v>
      </c>
      <c r="J968" s="269">
        <v>44813</v>
      </c>
      <c r="K968" s="62" t="s">
        <v>221</v>
      </c>
      <c r="L968" s="270">
        <f>IF(ISERROR(VLOOKUP(Salidas!$K968,Entradas!$H$1:$I$412,2,FALSE)),"",VLOOKUP(Salidas!$K968,Entradas!$H$1:$I$412,2,FALSE))</f>
        <v>45077</v>
      </c>
      <c r="M968" s="63">
        <v>1</v>
      </c>
      <c r="N968" s="276" t="s">
        <v>1928</v>
      </c>
      <c r="O968" s="275">
        <f>IF(Salidas!$N968="Particular",VLOOKUP(Salidas!$A968,'PPTO Conservador'!$D$1:$L$26,8,0),IF(Salidas!$N968="Complementario",VLOOKUP(Salidas!$A968,'PPTO Conservador'!$D$1:$L$26,9,FALSE),))</f>
        <v>170000</v>
      </c>
      <c r="P968" s="275">
        <f>Salidas!$M968*Salidas!$I968</f>
        <v>427</v>
      </c>
      <c r="Q968" s="275">
        <f>Salidas!$M968*Salidas!$O968</f>
        <v>170000</v>
      </c>
      <c r="R968" s="276"/>
      <c r="S968" s="64"/>
      <c r="T968" s="64"/>
      <c r="U968" s="64"/>
      <c r="V968" s="64"/>
      <c r="W968" s="64"/>
      <c r="X968" s="64"/>
      <c r="Y968" s="64"/>
      <c r="Z968" s="64"/>
    </row>
    <row r="969" spans="1:26" ht="15.75" customHeight="1">
      <c r="A969" s="57" t="s">
        <v>77</v>
      </c>
      <c r="B969" s="58" t="str">
        <f>IF(ISERROR(VLOOKUP(Salidas!$A969,Inventario!$A$2:$M$21,2,FALSE)),"",VLOOKUP(Salidas!$A969,Inventario!$A$2:$M$21,2,FALSE))</f>
        <v>Hexaxim</v>
      </c>
      <c r="C969" s="58" t="str">
        <f>IF(ISERROR(VLOOKUP(Salidas!$A969,Inventario!$A$2:$M$21,3,FALSE)),"",VLOOKUP(Salidas!$A969,Inventario!$A$2:$M$21,3,FALSE))</f>
        <v>DPAT + VPI + HIB + HB</v>
      </c>
      <c r="D969" s="59" t="str">
        <f>IF(ISERROR(VLOOKUP(Salidas!$A969,Inventario!$A$2:$M$21,4,FALSE)),"",VLOOKUP(Salidas!$A969,Inventario!$A$2:$M$21,4,FALSE))</f>
        <v>IPS FARALLONES</v>
      </c>
      <c r="E969" s="59" t="str">
        <f>IF(ISERROR(VLOOKUP(Salidas!$A969,Inventario!$A$2:$M$21,5,FALSE)),"",VLOOKUP(Salidas!$A969,Inventario!$A$2:$M$21,5,FALSE))</f>
        <v>Sanofi</v>
      </c>
      <c r="F969" s="60" t="str">
        <f>IF(ISERROR(VLOOKUP(Salidas!$A969,Inventario!$A$2:$M$21,6,FALSE)),"",VLOOKUP(Salidas!$A969,Inventario!$A$2:$M$21,6,FALSE))</f>
        <v>3800</v>
      </c>
      <c r="G969" s="274">
        <f>IF(ISERROR(VLOOKUP(Salidas!$A969,Inventario!$A$2:$M$21,7,FALSE)),,VLOOKUP(Salidas!$A969,Inventario!$A$2:$M$21,7,FALSE))</f>
        <v>1</v>
      </c>
      <c r="H969" s="275">
        <f>IF(ISERROR(VLOOKUP(Salidas!$A969,Inventario!$A$2:$M$21,8,FALSE)),,VLOOKUP(Salidas!$A969,Inventario!$A$2:$M$21,8,FALSE))</f>
        <v>127</v>
      </c>
      <c r="I969" s="275">
        <f>IF(ISERROR(VLOOKUP(Salidas!$A969,Inventario!$A$2:$M$21,9,FALSE)),,VLOOKUP(Salidas!$A969,Inventario!$A$2:$M$21,9,FALSE))</f>
        <v>127</v>
      </c>
      <c r="J969" s="269">
        <v>44816</v>
      </c>
      <c r="K969" s="62" t="s">
        <v>212</v>
      </c>
      <c r="L969" s="270">
        <f>IF(ISERROR(VLOOKUP(Salidas!$K969,Entradas!$H$1:$I$412,2,FALSE)),"",VLOOKUP(Salidas!$K969,Entradas!$H$1:$I$412,2,FALSE))</f>
        <v>45382</v>
      </c>
      <c r="M969" s="63">
        <v>1</v>
      </c>
      <c r="N969" s="276" t="s">
        <v>1928</v>
      </c>
      <c r="O969" s="275">
        <f>IF(Salidas!$N969="Particular",VLOOKUP(Salidas!$A969,'PPTO Conservador'!$D$1:$L$26,8,0),IF(Salidas!$N969="Complementario",VLOOKUP(Salidas!$A969,'PPTO Conservador'!$D$1:$L$26,9,FALSE),))</f>
        <v>210000</v>
      </c>
      <c r="P969" s="275">
        <f>Salidas!$M969*Salidas!$I969</f>
        <v>127</v>
      </c>
      <c r="Q969" s="275">
        <f>Salidas!$M969*Salidas!$O969</f>
        <v>210000</v>
      </c>
      <c r="R969" s="276"/>
      <c r="S969" s="64"/>
      <c r="T969" s="64"/>
      <c r="U969" s="64"/>
      <c r="V969" s="64"/>
      <c r="W969" s="64"/>
      <c r="X969" s="64"/>
      <c r="Y969" s="64"/>
      <c r="Z969" s="64"/>
    </row>
    <row r="970" spans="1:26" ht="15.75" customHeight="1">
      <c r="A970" s="57" t="s">
        <v>54</v>
      </c>
      <c r="B970" s="58" t="str">
        <f>IF(ISERROR(VLOOKUP(Salidas!$A970,Inventario!$A$2:$M$21,2,FALSE)),"",VLOOKUP(Salidas!$A970,Inventario!$A$2:$M$21,2,FALSE))</f>
        <v>Prevenar</v>
      </c>
      <c r="C970" s="58" t="str">
        <f>IF(ISERROR(VLOOKUP(Salidas!$A970,Inventario!$A$2:$M$21,3,FALSE)),"",VLOOKUP(Salidas!$A970,Inventario!$A$2:$M$21,3,FALSE))</f>
        <v>Neumococo 13V</v>
      </c>
      <c r="D970" s="59" t="str">
        <f>IF(ISERROR(VLOOKUP(Salidas!$A970,Inventario!$A$2:$M$21,4,FALSE)),"",VLOOKUP(Salidas!$A970,Inventario!$A$2:$M$21,4,FALSE))</f>
        <v>Cobo Medical</v>
      </c>
      <c r="E970" s="59" t="str">
        <f>IF(ISERROR(VLOOKUP(Salidas!$A970,Inventario!$A$2:$M$21,5,FALSE)),"",VLOOKUP(Salidas!$A970,Inventario!$A$2:$M$21,5,FALSE))</f>
        <v>Pfizer</v>
      </c>
      <c r="F970" s="60" t="str">
        <f>IF(ISERROR(VLOOKUP(Salidas!$A970,Inventario!$A$2:$M$21,6,FALSE)),"",VLOOKUP(Salidas!$A970,Inventario!$A$2:$M$21,6,FALSE))</f>
        <v>2156</v>
      </c>
      <c r="G970" s="274">
        <f>IF(ISERROR(VLOOKUP(Salidas!$A970,Inventario!$A$2:$M$21,7,FALSE)),,VLOOKUP(Salidas!$A970,Inventario!$A$2:$M$21,7,FALSE))</f>
        <v>1</v>
      </c>
      <c r="H970" s="275">
        <f>IF(ISERROR(VLOOKUP(Salidas!$A970,Inventario!$A$2:$M$21,8,FALSE)),,VLOOKUP(Salidas!$A970,Inventario!$A$2:$M$21,8,FALSE))</f>
        <v>257</v>
      </c>
      <c r="I970" s="275">
        <f>IF(ISERROR(VLOOKUP(Salidas!$A970,Inventario!$A$2:$M$21,9,FALSE)),,VLOOKUP(Salidas!$A970,Inventario!$A$2:$M$21,9,FALSE))</f>
        <v>257</v>
      </c>
      <c r="J970" s="269">
        <v>44816</v>
      </c>
      <c r="K970" s="62" t="s">
        <v>216</v>
      </c>
      <c r="L970" s="270">
        <f>IF(ISERROR(VLOOKUP(Salidas!$K970,Entradas!$H$1:$I$412,2,FALSE)),"",VLOOKUP(Salidas!$K970,Entradas!$H$1:$I$412,2,FALSE))</f>
        <v>45382</v>
      </c>
      <c r="M970" s="63">
        <v>1</v>
      </c>
      <c r="N970" s="276" t="s">
        <v>1928</v>
      </c>
      <c r="O970" s="275">
        <f>IF(Salidas!$N970="Particular",VLOOKUP(Salidas!$A970,'PPTO Conservador'!$D$1:$L$26,8,0),IF(Salidas!$N970="Complementario",VLOOKUP(Salidas!$A970,'PPTO Conservador'!$D$1:$L$26,9,FALSE),))</f>
        <v>225000</v>
      </c>
      <c r="P970" s="275">
        <f>Salidas!$M970*Salidas!$I970</f>
        <v>257</v>
      </c>
      <c r="Q970" s="275">
        <f>Salidas!$M970*Salidas!$O970</f>
        <v>225000</v>
      </c>
      <c r="R970" s="276"/>
      <c r="S970" s="64"/>
      <c r="T970" s="64"/>
      <c r="U970" s="64"/>
      <c r="V970" s="64"/>
      <c r="W970" s="64"/>
      <c r="X970" s="64"/>
      <c r="Y970" s="64"/>
      <c r="Z970" s="64"/>
    </row>
    <row r="971" spans="1:26" ht="15.75" customHeight="1">
      <c r="A971" s="57" t="s">
        <v>96</v>
      </c>
      <c r="B971" s="58" t="str">
        <f>IF(ISERROR(VLOOKUP(Salidas!$A971,Inventario!$A$2:$M$21,2,FALSE)),"",VLOOKUP(Salidas!$A971,Inventario!$A$2:$M$21,2,FALSE))</f>
        <v>Rotateq</v>
      </c>
      <c r="C971" s="58" t="str">
        <f>IF(ISERROR(VLOOKUP(Salidas!$A971,Inventario!$A$2:$M$21,3,FALSE)),"",VLOOKUP(Salidas!$A971,Inventario!$A$2:$M$21,3,FALSE))</f>
        <v>Rotavirus Vivo Atenuado</v>
      </c>
      <c r="D971" s="59" t="str">
        <f>IF(ISERROR(VLOOKUP(Salidas!$A971,Inventario!$A$2:$M$21,4,FALSE)),"",VLOOKUP(Salidas!$A971,Inventario!$A$2:$M$21,4,FALSE))</f>
        <v>IPS FARALLONES</v>
      </c>
      <c r="E971" s="59" t="str">
        <f>IF(ISERROR(VLOOKUP(Salidas!$A971,Inventario!$A$2:$M$21,5,FALSE)),"",VLOOKUP(Salidas!$A971,Inventario!$A$2:$M$21,5,FALSE))</f>
        <v>Merck</v>
      </c>
      <c r="F971" s="60" t="str">
        <f>IF(ISERROR(VLOOKUP(Salidas!$A971,Inventario!$A$2:$M$21,6,FALSE)),"",VLOOKUP(Salidas!$A971,Inventario!$A$2:$M$21,6,FALSE))</f>
        <v>1800</v>
      </c>
      <c r="G971" s="274">
        <f>IF(ISERROR(VLOOKUP(Salidas!$A971,Inventario!$A$2:$M$21,7,FALSE)),,VLOOKUP(Salidas!$A971,Inventario!$A$2:$M$21,7,FALSE))</f>
        <v>1</v>
      </c>
      <c r="H971" s="275">
        <f>IF(ISERROR(VLOOKUP(Salidas!$A971,Inventario!$A$2:$M$21,8,FALSE)),,VLOOKUP(Salidas!$A971,Inventario!$A$2:$M$21,8,FALSE))</f>
        <v>109</v>
      </c>
      <c r="I971" s="275">
        <f>IF(ISERROR(VLOOKUP(Salidas!$A971,Inventario!$A$2:$M$21,9,FALSE)),,VLOOKUP(Salidas!$A971,Inventario!$A$2:$M$21,9,FALSE))</f>
        <v>109</v>
      </c>
      <c r="J971" s="269">
        <v>44816</v>
      </c>
      <c r="K971" s="62" t="s">
        <v>214</v>
      </c>
      <c r="L971" s="270">
        <f>IF(ISERROR(VLOOKUP(Salidas!$K971,Entradas!$H$1:$I$412,2,FALSE)),"",VLOOKUP(Salidas!$K971,Entradas!$H$1:$I$412,2,FALSE))</f>
        <v>45233</v>
      </c>
      <c r="M971" s="63">
        <v>1</v>
      </c>
      <c r="N971" s="276" t="s">
        <v>1928</v>
      </c>
      <c r="O971" s="275">
        <f>IF(Salidas!$N971="Particular",VLOOKUP(Salidas!$A971,'PPTO Conservador'!$D$1:$L$26,8,0),IF(Salidas!$N971="Complementario",VLOOKUP(Salidas!$A971,'PPTO Conservador'!$D$1:$L$26,9,FALSE),))</f>
        <v>190000</v>
      </c>
      <c r="P971" s="275">
        <f>Salidas!$M971*Salidas!$I971</f>
        <v>109</v>
      </c>
      <c r="Q971" s="275">
        <f>Salidas!$M971*Salidas!$O971</f>
        <v>190000</v>
      </c>
      <c r="R971" s="276"/>
      <c r="S971" s="64"/>
      <c r="T971" s="64"/>
      <c r="U971" s="64"/>
      <c r="V971" s="64"/>
      <c r="W971" s="64"/>
      <c r="X971" s="64"/>
      <c r="Y971" s="64"/>
      <c r="Z971" s="64"/>
    </row>
    <row r="972" spans="1:26" ht="15.75" customHeight="1">
      <c r="A972" s="57" t="s">
        <v>93</v>
      </c>
      <c r="B972" s="58" t="str">
        <f>IF(ISERROR(VLOOKUP(Salidas!$A972,Inventario!$A$2:$M$21,2,FALSE)),"",VLOOKUP(Salidas!$A972,Inventario!$A$2:$M$21,2,FALSE))</f>
        <v>Vaxigrip</v>
      </c>
      <c r="C972" s="58" t="str">
        <f>IF(ISERROR(VLOOKUP(Salidas!$A972,Inventario!$A$2:$M$21,3,FALSE)),"",VLOOKUP(Salidas!$A972,Inventario!$A$2:$M$21,3,FALSE))</f>
        <v>Influenza</v>
      </c>
      <c r="D972" s="59" t="str">
        <f>IF(ISERROR(VLOOKUP(Salidas!$A972,Inventario!$A$2:$M$21,4,FALSE)),"",VLOOKUP(Salidas!$A972,Inventario!$A$2:$M$21,4,FALSE))</f>
        <v>IPS FARALLONES</v>
      </c>
      <c r="E972" s="59" t="str">
        <f>IF(ISERROR(VLOOKUP(Salidas!$A972,Inventario!$A$2:$M$21,5,FALSE)),"",VLOOKUP(Salidas!$A972,Inventario!$A$2:$M$21,5,FALSE))</f>
        <v>Sanofi</v>
      </c>
      <c r="F972" s="60" t="str">
        <f>IF(ISERROR(VLOOKUP(Salidas!$A972,Inventario!$A$2:$M$21,6,FALSE)),"",VLOOKUP(Salidas!$A972,Inventario!$A$2:$M$21,6,FALSE))</f>
        <v>2603</v>
      </c>
      <c r="G972" s="274">
        <f>IF(ISERROR(VLOOKUP(Salidas!$A972,Inventario!$A$2:$M$21,7,FALSE)),,VLOOKUP(Salidas!$A972,Inventario!$A$2:$M$21,7,FALSE))</f>
        <v>1</v>
      </c>
      <c r="H972" s="275">
        <f>IF(ISERROR(VLOOKUP(Salidas!$A972,Inventario!$A$2:$M$21,8,FALSE)),,VLOOKUP(Salidas!$A972,Inventario!$A$2:$M$21,8,FALSE))</f>
        <v>31</v>
      </c>
      <c r="I972" s="275">
        <f>IF(ISERROR(VLOOKUP(Salidas!$A972,Inventario!$A$2:$M$21,9,FALSE)),,VLOOKUP(Salidas!$A972,Inventario!$A$2:$M$21,9,FALSE))</f>
        <v>31</v>
      </c>
      <c r="J972" s="269">
        <v>44816</v>
      </c>
      <c r="K972" s="62" t="s">
        <v>210</v>
      </c>
      <c r="L972" s="270">
        <f>IF(ISERROR(VLOOKUP(Salidas!$K972,Entradas!$H$1:$I$412,2,FALSE)),"",VLOOKUP(Salidas!$K972,Entradas!$H$1:$I$412,2,FALSE))</f>
        <v>44957</v>
      </c>
      <c r="M972" s="63">
        <v>1</v>
      </c>
      <c r="N972" s="276" t="s">
        <v>1928</v>
      </c>
      <c r="O972" s="275">
        <f>IF(Salidas!$N972="Particular",VLOOKUP(Salidas!$A972,'PPTO Conservador'!$D$1:$L$26,8,0),IF(Salidas!$N972="Complementario",VLOOKUP(Salidas!$A972,'PPTO Conservador'!$D$1:$L$26,9,FALSE),))</f>
        <v>60000</v>
      </c>
      <c r="P972" s="275">
        <f>Salidas!$M972*Salidas!$I972</f>
        <v>31</v>
      </c>
      <c r="Q972" s="275">
        <f>Salidas!$M972*Salidas!$O972</f>
        <v>60000</v>
      </c>
      <c r="R972" s="276"/>
      <c r="S972" s="64"/>
      <c r="T972" s="64"/>
      <c r="U972" s="64"/>
      <c r="V972" s="64"/>
      <c r="W972" s="64"/>
      <c r="X972" s="64"/>
      <c r="Y972" s="64"/>
      <c r="Z972" s="64"/>
    </row>
    <row r="973" spans="1:26" ht="15.75" customHeight="1">
      <c r="A973" s="57" t="s">
        <v>47</v>
      </c>
      <c r="B973" s="58" t="str">
        <f>IF(ISERROR(VLOOKUP(Salidas!$A973,Inventario!$A$2:$M$21,2,FALSE)),"",VLOOKUP(Salidas!$A973,Inventario!$A$2:$M$21,2,FALSE))</f>
        <v>Nimenrix</v>
      </c>
      <c r="C973" s="58" t="str">
        <f>IF(ISERROR(VLOOKUP(Salidas!$A973,Inventario!$A$2:$M$21,3,FALSE)),"",VLOOKUP(Salidas!$A973,Inventario!$A$2:$M$21,3,FALSE))</f>
        <v>Meningococo</v>
      </c>
      <c r="D973" s="59" t="str">
        <f>IF(ISERROR(VLOOKUP(Salidas!$A973,Inventario!$A$2:$M$21,4,FALSE)),"",VLOOKUP(Salidas!$A973,Inventario!$A$2:$M$21,4,FALSE))</f>
        <v>Cobo Medical</v>
      </c>
      <c r="E973" s="59" t="str">
        <f>IF(ISERROR(VLOOKUP(Salidas!$A973,Inventario!$A$2:$M$21,5,FALSE)),"",VLOOKUP(Salidas!$A973,Inventario!$A$2:$M$21,5,FALSE))</f>
        <v>Pfizer</v>
      </c>
      <c r="F973" s="60" t="str">
        <f>IF(ISERROR(VLOOKUP(Salidas!$A973,Inventario!$A$2:$M$21,6,FALSE)),"",VLOOKUP(Salidas!$A973,Inventario!$A$2:$M$21,6,FALSE))</f>
        <v>3904</v>
      </c>
      <c r="G973" s="274">
        <f>IF(ISERROR(VLOOKUP(Salidas!$A973,Inventario!$A$2:$M$21,7,FALSE)),,VLOOKUP(Salidas!$A973,Inventario!$A$2:$M$21,7,FALSE))</f>
        <v>1</v>
      </c>
      <c r="H973" s="275">
        <f>IF(ISERROR(VLOOKUP(Salidas!$A973,Inventario!$A$2:$M$21,8,FALSE)),,VLOOKUP(Salidas!$A973,Inventario!$A$2:$M$21,8,FALSE))</f>
        <v>427</v>
      </c>
      <c r="I973" s="275">
        <f>IF(ISERROR(VLOOKUP(Salidas!$A973,Inventario!$A$2:$M$21,9,FALSE)),,VLOOKUP(Salidas!$A973,Inventario!$A$2:$M$21,9,FALSE))</f>
        <v>427</v>
      </c>
      <c r="J973" s="269">
        <v>44816</v>
      </c>
      <c r="K973" s="62" t="s">
        <v>221</v>
      </c>
      <c r="L973" s="270">
        <f>IF(ISERROR(VLOOKUP(Salidas!$K973,Entradas!$H$1:$I$412,2,FALSE)),"",VLOOKUP(Salidas!$K973,Entradas!$H$1:$I$412,2,FALSE))</f>
        <v>45077</v>
      </c>
      <c r="M973" s="63">
        <v>1</v>
      </c>
      <c r="N973" s="276" t="s">
        <v>375</v>
      </c>
      <c r="O973" s="275">
        <f>IF(Salidas!$N973="Particular",VLOOKUP(Salidas!$A973,'PPTO Conservador'!$D$1:$L$26,8,0),IF(Salidas!$N973="Complementario",VLOOKUP(Salidas!$A973,'PPTO Conservador'!$D$1:$L$26,9,FALSE),))</f>
        <v>200000</v>
      </c>
      <c r="P973" s="275">
        <f>Salidas!$M973*Salidas!$I973</f>
        <v>427</v>
      </c>
      <c r="Q973" s="275">
        <f>Salidas!$M973*Salidas!$O973</f>
        <v>200000</v>
      </c>
      <c r="R973" s="276"/>
      <c r="S973" s="64"/>
      <c r="T973" s="64"/>
      <c r="U973" s="64"/>
      <c r="V973" s="64"/>
      <c r="W973" s="64"/>
      <c r="X973" s="64"/>
      <c r="Y973" s="64"/>
      <c r="Z973" s="64"/>
    </row>
    <row r="974" spans="1:26" ht="15.75" customHeight="1">
      <c r="A974" s="57" t="s">
        <v>93</v>
      </c>
      <c r="B974" s="58" t="str">
        <f>IF(ISERROR(VLOOKUP(Salidas!$A974,Inventario!$A$2:$M$21,2,FALSE)),"",VLOOKUP(Salidas!$A974,Inventario!$A$2:$M$21,2,FALSE))</f>
        <v>Vaxigrip</v>
      </c>
      <c r="C974" s="58" t="str">
        <f>IF(ISERROR(VLOOKUP(Salidas!$A974,Inventario!$A$2:$M$21,3,FALSE)),"",VLOOKUP(Salidas!$A974,Inventario!$A$2:$M$21,3,FALSE))</f>
        <v>Influenza</v>
      </c>
      <c r="D974" s="59" t="str">
        <f>IF(ISERROR(VLOOKUP(Salidas!$A974,Inventario!$A$2:$M$21,4,FALSE)),"",VLOOKUP(Salidas!$A974,Inventario!$A$2:$M$21,4,FALSE))</f>
        <v>IPS FARALLONES</v>
      </c>
      <c r="E974" s="59" t="str">
        <f>IF(ISERROR(VLOOKUP(Salidas!$A974,Inventario!$A$2:$M$21,5,FALSE)),"",VLOOKUP(Salidas!$A974,Inventario!$A$2:$M$21,5,FALSE))</f>
        <v>Sanofi</v>
      </c>
      <c r="F974" s="60" t="str">
        <f>IF(ISERROR(VLOOKUP(Salidas!$A974,Inventario!$A$2:$M$21,6,FALSE)),"",VLOOKUP(Salidas!$A974,Inventario!$A$2:$M$21,6,FALSE))</f>
        <v>2603</v>
      </c>
      <c r="G974" s="274">
        <f>IF(ISERROR(VLOOKUP(Salidas!$A974,Inventario!$A$2:$M$21,7,FALSE)),,VLOOKUP(Salidas!$A974,Inventario!$A$2:$M$21,7,FALSE))</f>
        <v>1</v>
      </c>
      <c r="H974" s="275">
        <f>IF(ISERROR(VLOOKUP(Salidas!$A974,Inventario!$A$2:$M$21,8,FALSE)),,VLOOKUP(Salidas!$A974,Inventario!$A$2:$M$21,8,FALSE))</f>
        <v>31</v>
      </c>
      <c r="I974" s="275">
        <f>IF(ISERROR(VLOOKUP(Salidas!$A974,Inventario!$A$2:$M$21,9,FALSE)),,VLOOKUP(Salidas!$A974,Inventario!$A$2:$M$21,9,FALSE))</f>
        <v>31</v>
      </c>
      <c r="J974" s="269">
        <v>44817</v>
      </c>
      <c r="K974" s="62" t="s">
        <v>210</v>
      </c>
      <c r="L974" s="270">
        <f>IF(ISERROR(VLOOKUP(Salidas!$K974,Entradas!$H$1:$I$412,2,FALSE)),"",VLOOKUP(Salidas!$K974,Entradas!$H$1:$I$412,2,FALSE))</f>
        <v>44957</v>
      </c>
      <c r="M974" s="63">
        <v>1</v>
      </c>
      <c r="N974" s="276" t="s">
        <v>1928</v>
      </c>
      <c r="O974" s="275">
        <f>IF(Salidas!$N974="Particular",VLOOKUP(Salidas!$A974,'PPTO Conservador'!$D$1:$L$26,8,0),IF(Salidas!$N974="Complementario",VLOOKUP(Salidas!$A974,'PPTO Conservador'!$D$1:$L$26,9,FALSE),))</f>
        <v>60000</v>
      </c>
      <c r="P974" s="275">
        <f>Salidas!$M974*Salidas!$I974</f>
        <v>31</v>
      </c>
      <c r="Q974" s="275">
        <f>Salidas!$M974*Salidas!$O974</f>
        <v>60000</v>
      </c>
      <c r="R974" s="276"/>
      <c r="S974" s="64"/>
      <c r="T974" s="64"/>
      <c r="U974" s="64"/>
      <c r="V974" s="64"/>
      <c r="W974" s="64"/>
      <c r="X974" s="64"/>
      <c r="Y974" s="64"/>
      <c r="Z974" s="64"/>
    </row>
    <row r="975" spans="1:26" ht="15.75" customHeight="1">
      <c r="A975" s="57" t="s">
        <v>93</v>
      </c>
      <c r="B975" s="58" t="str">
        <f>IF(ISERROR(VLOOKUP(Salidas!$A975,Inventario!$A$2:$M$21,2,FALSE)),"",VLOOKUP(Salidas!$A975,Inventario!$A$2:$M$21,2,FALSE))</f>
        <v>Vaxigrip</v>
      </c>
      <c r="C975" s="58" t="str">
        <f>IF(ISERROR(VLOOKUP(Salidas!$A975,Inventario!$A$2:$M$21,3,FALSE)),"",VLOOKUP(Salidas!$A975,Inventario!$A$2:$M$21,3,FALSE))</f>
        <v>Influenza</v>
      </c>
      <c r="D975" s="59" t="str">
        <f>IF(ISERROR(VLOOKUP(Salidas!$A975,Inventario!$A$2:$M$21,4,FALSE)),"",VLOOKUP(Salidas!$A975,Inventario!$A$2:$M$21,4,FALSE))</f>
        <v>IPS FARALLONES</v>
      </c>
      <c r="E975" s="59" t="str">
        <f>IF(ISERROR(VLOOKUP(Salidas!$A975,Inventario!$A$2:$M$21,5,FALSE)),"",VLOOKUP(Salidas!$A975,Inventario!$A$2:$M$21,5,FALSE))</f>
        <v>Sanofi</v>
      </c>
      <c r="F975" s="60" t="str">
        <f>IF(ISERROR(VLOOKUP(Salidas!$A975,Inventario!$A$2:$M$21,6,FALSE)),"",VLOOKUP(Salidas!$A975,Inventario!$A$2:$M$21,6,FALSE))</f>
        <v>2603</v>
      </c>
      <c r="G975" s="274">
        <f>IF(ISERROR(VLOOKUP(Salidas!$A975,Inventario!$A$2:$M$21,7,FALSE)),,VLOOKUP(Salidas!$A975,Inventario!$A$2:$M$21,7,FALSE))</f>
        <v>1</v>
      </c>
      <c r="H975" s="275">
        <f>IF(ISERROR(VLOOKUP(Salidas!$A975,Inventario!$A$2:$M$21,8,FALSE)),,VLOOKUP(Salidas!$A975,Inventario!$A$2:$M$21,8,FALSE))</f>
        <v>31</v>
      </c>
      <c r="I975" s="275">
        <f>IF(ISERROR(VLOOKUP(Salidas!$A975,Inventario!$A$2:$M$21,9,FALSE)),,VLOOKUP(Salidas!$A975,Inventario!$A$2:$M$21,9,FALSE))</f>
        <v>31</v>
      </c>
      <c r="J975" s="269">
        <v>44817</v>
      </c>
      <c r="K975" s="62" t="s">
        <v>210</v>
      </c>
      <c r="L975" s="270">
        <f>IF(ISERROR(VLOOKUP(Salidas!$K975,Entradas!$H$1:$I$412,2,FALSE)),"",VLOOKUP(Salidas!$K975,Entradas!$H$1:$I$412,2,FALSE))</f>
        <v>44957</v>
      </c>
      <c r="M975" s="63">
        <v>1</v>
      </c>
      <c r="N975" s="276" t="s">
        <v>1928</v>
      </c>
      <c r="O975" s="275">
        <f>IF(Salidas!$N975="Particular",VLOOKUP(Salidas!$A975,'PPTO Conservador'!$D$1:$L$26,8,0),IF(Salidas!$N975="Complementario",VLOOKUP(Salidas!$A975,'PPTO Conservador'!$D$1:$L$26,9,FALSE),))</f>
        <v>60000</v>
      </c>
      <c r="P975" s="275">
        <f>Salidas!$M975*Salidas!$I975</f>
        <v>31</v>
      </c>
      <c r="Q975" s="275">
        <f>Salidas!$M975*Salidas!$O975</f>
        <v>60000</v>
      </c>
      <c r="R975" s="276"/>
      <c r="S975" s="64"/>
      <c r="T975" s="64"/>
      <c r="U975" s="64"/>
      <c r="V975" s="64"/>
      <c r="W975" s="64"/>
      <c r="X975" s="64"/>
      <c r="Y975" s="64"/>
      <c r="Z975" s="64"/>
    </row>
    <row r="976" spans="1:26" ht="15.75" customHeight="1">
      <c r="A976" s="57" t="s">
        <v>93</v>
      </c>
      <c r="B976" s="58" t="str">
        <f>IF(ISERROR(VLOOKUP(Salidas!$A976,Inventario!$A$2:$M$21,2,FALSE)),"",VLOOKUP(Salidas!$A976,Inventario!$A$2:$M$21,2,FALSE))</f>
        <v>Vaxigrip</v>
      </c>
      <c r="C976" s="58" t="str">
        <f>IF(ISERROR(VLOOKUP(Salidas!$A976,Inventario!$A$2:$M$21,3,FALSE)),"",VLOOKUP(Salidas!$A976,Inventario!$A$2:$M$21,3,FALSE))</f>
        <v>Influenza</v>
      </c>
      <c r="D976" s="59" t="str">
        <f>IF(ISERROR(VLOOKUP(Salidas!$A976,Inventario!$A$2:$M$21,4,FALSE)),"",VLOOKUP(Salidas!$A976,Inventario!$A$2:$M$21,4,FALSE))</f>
        <v>IPS FARALLONES</v>
      </c>
      <c r="E976" s="59" t="str">
        <f>IF(ISERROR(VLOOKUP(Salidas!$A976,Inventario!$A$2:$M$21,5,FALSE)),"",VLOOKUP(Salidas!$A976,Inventario!$A$2:$M$21,5,FALSE))</f>
        <v>Sanofi</v>
      </c>
      <c r="F976" s="60" t="str">
        <f>IF(ISERROR(VLOOKUP(Salidas!$A976,Inventario!$A$2:$M$21,6,FALSE)),"",VLOOKUP(Salidas!$A976,Inventario!$A$2:$M$21,6,FALSE))</f>
        <v>2603</v>
      </c>
      <c r="G976" s="274">
        <f>IF(ISERROR(VLOOKUP(Salidas!$A976,Inventario!$A$2:$M$21,7,FALSE)),,VLOOKUP(Salidas!$A976,Inventario!$A$2:$M$21,7,FALSE))</f>
        <v>1</v>
      </c>
      <c r="H976" s="275">
        <f>IF(ISERROR(VLOOKUP(Salidas!$A976,Inventario!$A$2:$M$21,8,FALSE)),,VLOOKUP(Salidas!$A976,Inventario!$A$2:$M$21,8,FALSE))</f>
        <v>31</v>
      </c>
      <c r="I976" s="275">
        <f>IF(ISERROR(VLOOKUP(Salidas!$A976,Inventario!$A$2:$M$21,9,FALSE)),,VLOOKUP(Salidas!$A976,Inventario!$A$2:$M$21,9,FALSE))</f>
        <v>31</v>
      </c>
      <c r="J976" s="269">
        <v>44818</v>
      </c>
      <c r="K976" s="62" t="s">
        <v>210</v>
      </c>
      <c r="L976" s="270">
        <f>IF(ISERROR(VLOOKUP(Salidas!$K976,Entradas!$H$1:$I$412,2,FALSE)),"",VLOOKUP(Salidas!$K976,Entradas!$H$1:$I$412,2,FALSE))</f>
        <v>44957</v>
      </c>
      <c r="M976" s="63">
        <v>1</v>
      </c>
      <c r="N976" s="276" t="s">
        <v>1928</v>
      </c>
      <c r="O976" s="275">
        <f>IF(Salidas!$N976="Particular",VLOOKUP(Salidas!$A976,'PPTO Conservador'!$D$1:$L$26,8,0),IF(Salidas!$N976="Complementario",VLOOKUP(Salidas!$A976,'PPTO Conservador'!$D$1:$L$26,9,FALSE),))</f>
        <v>60000</v>
      </c>
      <c r="P976" s="275">
        <f>Salidas!$M976*Salidas!$I976</f>
        <v>31</v>
      </c>
      <c r="Q976" s="275">
        <f>Salidas!$M976*Salidas!$O976</f>
        <v>60000</v>
      </c>
      <c r="R976" s="276"/>
      <c r="S976" s="64"/>
      <c r="T976" s="64"/>
      <c r="U976" s="64"/>
      <c r="V976" s="64"/>
      <c r="W976" s="64"/>
      <c r="X976" s="64"/>
      <c r="Y976" s="64"/>
      <c r="Z976" s="64"/>
    </row>
    <row r="977" spans="1:26" ht="15.75" customHeight="1">
      <c r="A977" s="57" t="s">
        <v>77</v>
      </c>
      <c r="B977" s="58" t="str">
        <f>IF(ISERROR(VLOOKUP(Salidas!$A977,Inventario!$A$2:$M$21,2,FALSE)),"",VLOOKUP(Salidas!$A977,Inventario!$A$2:$M$21,2,FALSE))</f>
        <v>Hexaxim</v>
      </c>
      <c r="C977" s="58" t="str">
        <f>IF(ISERROR(VLOOKUP(Salidas!$A977,Inventario!$A$2:$M$21,3,FALSE)),"",VLOOKUP(Salidas!$A977,Inventario!$A$2:$M$21,3,FALSE))</f>
        <v>DPAT + VPI + HIB + HB</v>
      </c>
      <c r="D977" s="59" t="str">
        <f>IF(ISERROR(VLOOKUP(Salidas!$A977,Inventario!$A$2:$M$21,4,FALSE)),"",VLOOKUP(Salidas!$A977,Inventario!$A$2:$M$21,4,FALSE))</f>
        <v>IPS FARALLONES</v>
      </c>
      <c r="E977" s="59" t="str">
        <f>IF(ISERROR(VLOOKUP(Salidas!$A977,Inventario!$A$2:$M$21,5,FALSE)),"",VLOOKUP(Salidas!$A977,Inventario!$A$2:$M$21,5,FALSE))</f>
        <v>Sanofi</v>
      </c>
      <c r="F977" s="60" t="str">
        <f>IF(ISERROR(VLOOKUP(Salidas!$A977,Inventario!$A$2:$M$21,6,FALSE)),"",VLOOKUP(Salidas!$A977,Inventario!$A$2:$M$21,6,FALSE))</f>
        <v>3800</v>
      </c>
      <c r="G977" s="274">
        <f>IF(ISERROR(VLOOKUP(Salidas!$A977,Inventario!$A$2:$M$21,7,FALSE)),,VLOOKUP(Salidas!$A977,Inventario!$A$2:$M$21,7,FALSE))</f>
        <v>1</v>
      </c>
      <c r="H977" s="275">
        <f>IF(ISERROR(VLOOKUP(Salidas!$A977,Inventario!$A$2:$M$21,8,FALSE)),,VLOOKUP(Salidas!$A977,Inventario!$A$2:$M$21,8,FALSE))</f>
        <v>127</v>
      </c>
      <c r="I977" s="275">
        <f>IF(ISERROR(VLOOKUP(Salidas!$A977,Inventario!$A$2:$M$21,9,FALSE)),,VLOOKUP(Salidas!$A977,Inventario!$A$2:$M$21,9,FALSE))</f>
        <v>127</v>
      </c>
      <c r="J977" s="269">
        <v>44818</v>
      </c>
      <c r="K977" s="62" t="s">
        <v>212</v>
      </c>
      <c r="L977" s="270">
        <f>IF(ISERROR(VLOOKUP(Salidas!$K977,Entradas!$H$1:$I$412,2,FALSE)),"",VLOOKUP(Salidas!$K977,Entradas!$H$1:$I$412,2,FALSE))</f>
        <v>45382</v>
      </c>
      <c r="M977" s="63">
        <v>1</v>
      </c>
      <c r="N977" s="276" t="s">
        <v>375</v>
      </c>
      <c r="O977" s="275">
        <f>IF(Salidas!$N977="Particular",VLOOKUP(Salidas!$A977,'PPTO Conservador'!$D$1:$L$26,8,0),IF(Salidas!$N977="Complementario",VLOOKUP(Salidas!$A977,'PPTO Conservador'!$D$1:$L$26,9,FALSE),))</f>
        <v>220000</v>
      </c>
      <c r="P977" s="275">
        <f>Salidas!$M977*Salidas!$I977</f>
        <v>127</v>
      </c>
      <c r="Q977" s="275">
        <f>Salidas!$M977*Salidas!$O977</f>
        <v>220000</v>
      </c>
      <c r="R977" s="276"/>
      <c r="S977" s="64"/>
      <c r="T977" s="64"/>
      <c r="U977" s="64"/>
      <c r="V977" s="64"/>
      <c r="W977" s="64"/>
      <c r="X977" s="64"/>
      <c r="Y977" s="64"/>
      <c r="Z977" s="64"/>
    </row>
    <row r="978" spans="1:26" ht="15.75" customHeight="1">
      <c r="A978" s="57" t="s">
        <v>54</v>
      </c>
      <c r="B978" s="58" t="str">
        <f>IF(ISERROR(VLOOKUP(Salidas!$A978,Inventario!$A$2:$M$21,2,FALSE)),"",VLOOKUP(Salidas!$A978,Inventario!$A$2:$M$21,2,FALSE))</f>
        <v>Prevenar</v>
      </c>
      <c r="C978" s="58" t="str">
        <f>IF(ISERROR(VLOOKUP(Salidas!$A978,Inventario!$A$2:$M$21,3,FALSE)),"",VLOOKUP(Salidas!$A978,Inventario!$A$2:$M$21,3,FALSE))</f>
        <v>Neumococo 13V</v>
      </c>
      <c r="D978" s="59" t="str">
        <f>IF(ISERROR(VLOOKUP(Salidas!$A978,Inventario!$A$2:$M$21,4,FALSE)),"",VLOOKUP(Salidas!$A978,Inventario!$A$2:$M$21,4,FALSE))</f>
        <v>Cobo Medical</v>
      </c>
      <c r="E978" s="59" t="str">
        <f>IF(ISERROR(VLOOKUP(Salidas!$A978,Inventario!$A$2:$M$21,5,FALSE)),"",VLOOKUP(Salidas!$A978,Inventario!$A$2:$M$21,5,FALSE))</f>
        <v>Pfizer</v>
      </c>
      <c r="F978" s="60" t="str">
        <f>IF(ISERROR(VLOOKUP(Salidas!$A978,Inventario!$A$2:$M$21,6,FALSE)),"",VLOOKUP(Salidas!$A978,Inventario!$A$2:$M$21,6,FALSE))</f>
        <v>2156</v>
      </c>
      <c r="G978" s="274">
        <f>IF(ISERROR(VLOOKUP(Salidas!$A978,Inventario!$A$2:$M$21,7,FALSE)),,VLOOKUP(Salidas!$A978,Inventario!$A$2:$M$21,7,FALSE))</f>
        <v>1</v>
      </c>
      <c r="H978" s="275">
        <f>IF(ISERROR(VLOOKUP(Salidas!$A978,Inventario!$A$2:$M$21,8,FALSE)),,VLOOKUP(Salidas!$A978,Inventario!$A$2:$M$21,8,FALSE))</f>
        <v>257</v>
      </c>
      <c r="I978" s="275">
        <f>IF(ISERROR(VLOOKUP(Salidas!$A978,Inventario!$A$2:$M$21,9,FALSE)),,VLOOKUP(Salidas!$A978,Inventario!$A$2:$M$21,9,FALSE))</f>
        <v>257</v>
      </c>
      <c r="J978" s="269">
        <v>44818</v>
      </c>
      <c r="K978" s="62" t="s">
        <v>192</v>
      </c>
      <c r="L978" s="270">
        <f>IF(ISERROR(VLOOKUP(Salidas!$K978,Entradas!$H$1:$I$412,2,FALSE)),"",VLOOKUP(Salidas!$K978,Entradas!$H$1:$I$412,2,FALSE))</f>
        <v>45199</v>
      </c>
      <c r="M978" s="63">
        <v>1</v>
      </c>
      <c r="N978" s="276" t="s">
        <v>375</v>
      </c>
      <c r="O978" s="275">
        <f>IF(Salidas!$N978="Particular",VLOOKUP(Salidas!$A978,'PPTO Conservador'!$D$1:$L$26,8,0),IF(Salidas!$N978="Complementario",VLOOKUP(Salidas!$A978,'PPTO Conservador'!$D$1:$L$26,9,FALSE),))</f>
        <v>235000</v>
      </c>
      <c r="P978" s="275">
        <f>Salidas!$M978*Salidas!$I978</f>
        <v>257</v>
      </c>
      <c r="Q978" s="275">
        <f>Salidas!$M978*Salidas!$O978</f>
        <v>235000</v>
      </c>
      <c r="R978" s="276"/>
      <c r="S978" s="64"/>
      <c r="T978" s="64"/>
      <c r="U978" s="64"/>
      <c r="V978" s="64"/>
      <c r="W978" s="64"/>
      <c r="X978" s="64"/>
      <c r="Y978" s="64"/>
      <c r="Z978" s="64"/>
    </row>
    <row r="979" spans="1:26" ht="15.75" customHeight="1">
      <c r="A979" s="57" t="s">
        <v>96</v>
      </c>
      <c r="B979" s="58" t="str">
        <f>IF(ISERROR(VLOOKUP(Salidas!$A979,Inventario!$A$2:$M$21,2,FALSE)),"",VLOOKUP(Salidas!$A979,Inventario!$A$2:$M$21,2,FALSE))</f>
        <v>Rotateq</v>
      </c>
      <c r="C979" s="58" t="str">
        <f>IF(ISERROR(VLOOKUP(Salidas!$A979,Inventario!$A$2:$M$21,3,FALSE)),"",VLOOKUP(Salidas!$A979,Inventario!$A$2:$M$21,3,FALSE))</f>
        <v>Rotavirus Vivo Atenuado</v>
      </c>
      <c r="D979" s="59" t="str">
        <f>IF(ISERROR(VLOOKUP(Salidas!$A979,Inventario!$A$2:$M$21,4,FALSE)),"",VLOOKUP(Salidas!$A979,Inventario!$A$2:$M$21,4,FALSE))</f>
        <v>IPS FARALLONES</v>
      </c>
      <c r="E979" s="59" t="str">
        <f>IF(ISERROR(VLOOKUP(Salidas!$A979,Inventario!$A$2:$M$21,5,FALSE)),"",VLOOKUP(Salidas!$A979,Inventario!$A$2:$M$21,5,FALSE))</f>
        <v>Merck</v>
      </c>
      <c r="F979" s="60" t="str">
        <f>IF(ISERROR(VLOOKUP(Salidas!$A979,Inventario!$A$2:$M$21,6,FALSE)),"",VLOOKUP(Salidas!$A979,Inventario!$A$2:$M$21,6,FALSE))</f>
        <v>1800</v>
      </c>
      <c r="G979" s="274">
        <f>IF(ISERROR(VLOOKUP(Salidas!$A979,Inventario!$A$2:$M$21,7,FALSE)),,VLOOKUP(Salidas!$A979,Inventario!$A$2:$M$21,7,FALSE))</f>
        <v>1</v>
      </c>
      <c r="H979" s="275">
        <f>IF(ISERROR(VLOOKUP(Salidas!$A979,Inventario!$A$2:$M$21,8,FALSE)),,VLOOKUP(Salidas!$A979,Inventario!$A$2:$M$21,8,FALSE))</f>
        <v>109</v>
      </c>
      <c r="I979" s="275">
        <f>IF(ISERROR(VLOOKUP(Salidas!$A979,Inventario!$A$2:$M$21,9,FALSE)),,VLOOKUP(Salidas!$A979,Inventario!$A$2:$M$21,9,FALSE))</f>
        <v>109</v>
      </c>
      <c r="J979" s="269">
        <v>44818</v>
      </c>
      <c r="K979" s="62" t="s">
        <v>214</v>
      </c>
      <c r="L979" s="270">
        <f>IF(ISERROR(VLOOKUP(Salidas!$K979,Entradas!$H$1:$I$412,2,FALSE)),"",VLOOKUP(Salidas!$K979,Entradas!$H$1:$I$412,2,FALSE))</f>
        <v>45233</v>
      </c>
      <c r="M979" s="63">
        <v>1</v>
      </c>
      <c r="N979" s="276" t="s">
        <v>375</v>
      </c>
      <c r="O979" s="275">
        <f>IF(Salidas!$N979="Particular",VLOOKUP(Salidas!$A979,'PPTO Conservador'!$D$1:$L$26,8,0),IF(Salidas!$N979="Complementario",VLOOKUP(Salidas!$A979,'PPTO Conservador'!$D$1:$L$26,9,FALSE),))</f>
        <v>210000</v>
      </c>
      <c r="P979" s="275">
        <f>Salidas!$M979*Salidas!$I979</f>
        <v>109</v>
      </c>
      <c r="Q979" s="275">
        <f>Salidas!$M979*Salidas!$O979</f>
        <v>210000</v>
      </c>
      <c r="R979" s="276"/>
      <c r="S979" s="64"/>
      <c r="T979" s="64"/>
      <c r="U979" s="64"/>
      <c r="V979" s="64"/>
      <c r="W979" s="64"/>
      <c r="X979" s="64"/>
      <c r="Y979" s="64"/>
      <c r="Z979" s="64"/>
    </row>
    <row r="980" spans="1:26" ht="15.75" customHeight="1">
      <c r="A980" s="57" t="s">
        <v>93</v>
      </c>
      <c r="B980" s="58" t="str">
        <f>IF(ISERROR(VLOOKUP(Salidas!$A980,Inventario!$A$2:$M$21,2,FALSE)),"",VLOOKUP(Salidas!$A980,Inventario!$A$2:$M$21,2,FALSE))</f>
        <v>Vaxigrip</v>
      </c>
      <c r="C980" s="58" t="str">
        <f>IF(ISERROR(VLOOKUP(Salidas!$A980,Inventario!$A$2:$M$21,3,FALSE)),"",VLOOKUP(Salidas!$A980,Inventario!$A$2:$M$21,3,FALSE))</f>
        <v>Influenza</v>
      </c>
      <c r="D980" s="59" t="str">
        <f>IF(ISERROR(VLOOKUP(Salidas!$A980,Inventario!$A$2:$M$21,4,FALSE)),"",VLOOKUP(Salidas!$A980,Inventario!$A$2:$M$21,4,FALSE))</f>
        <v>IPS FARALLONES</v>
      </c>
      <c r="E980" s="59" t="str">
        <f>IF(ISERROR(VLOOKUP(Salidas!$A980,Inventario!$A$2:$M$21,5,FALSE)),"",VLOOKUP(Salidas!$A980,Inventario!$A$2:$M$21,5,FALSE))</f>
        <v>Sanofi</v>
      </c>
      <c r="F980" s="60" t="str">
        <f>IF(ISERROR(VLOOKUP(Salidas!$A980,Inventario!$A$2:$M$21,6,FALSE)),"",VLOOKUP(Salidas!$A980,Inventario!$A$2:$M$21,6,FALSE))</f>
        <v>2603</v>
      </c>
      <c r="G980" s="274">
        <f>IF(ISERROR(VLOOKUP(Salidas!$A980,Inventario!$A$2:$M$21,7,FALSE)),,VLOOKUP(Salidas!$A980,Inventario!$A$2:$M$21,7,FALSE))</f>
        <v>1</v>
      </c>
      <c r="H980" s="275">
        <f>IF(ISERROR(VLOOKUP(Salidas!$A980,Inventario!$A$2:$M$21,8,FALSE)),,VLOOKUP(Salidas!$A980,Inventario!$A$2:$M$21,8,FALSE))</f>
        <v>31</v>
      </c>
      <c r="I980" s="275">
        <f>IF(ISERROR(VLOOKUP(Salidas!$A980,Inventario!$A$2:$M$21,9,FALSE)),,VLOOKUP(Salidas!$A980,Inventario!$A$2:$M$21,9,FALSE))</f>
        <v>31</v>
      </c>
      <c r="J980" s="269">
        <v>44819</v>
      </c>
      <c r="K980" s="62" t="s">
        <v>210</v>
      </c>
      <c r="L980" s="270">
        <f>IF(ISERROR(VLOOKUP(Salidas!$K980,Entradas!$H$1:$I$412,2,FALSE)),"",VLOOKUP(Salidas!$K980,Entradas!$H$1:$I$412,2,FALSE))</f>
        <v>44957</v>
      </c>
      <c r="M980" s="63">
        <v>1</v>
      </c>
      <c r="N980" s="276" t="s">
        <v>1928</v>
      </c>
      <c r="O980" s="275">
        <f>IF(Salidas!$N980="Particular",VLOOKUP(Salidas!$A980,'PPTO Conservador'!$D$1:$L$26,8,0),IF(Salidas!$N980="Complementario",VLOOKUP(Salidas!$A980,'PPTO Conservador'!$D$1:$L$26,9,FALSE),))</f>
        <v>60000</v>
      </c>
      <c r="P980" s="275">
        <f>Salidas!$M980*Salidas!$I980</f>
        <v>31</v>
      </c>
      <c r="Q980" s="275">
        <f>Salidas!$M980*Salidas!$O980</f>
        <v>60000</v>
      </c>
      <c r="R980" s="276"/>
      <c r="S980" s="64"/>
      <c r="T980" s="64"/>
      <c r="U980" s="64"/>
      <c r="V980" s="64"/>
      <c r="W980" s="64"/>
      <c r="X980" s="64"/>
      <c r="Y980" s="64"/>
      <c r="Z980" s="64"/>
    </row>
    <row r="981" spans="1:26" ht="15.75" customHeight="1">
      <c r="A981" s="57" t="s">
        <v>58</v>
      </c>
      <c r="B981" s="58" t="str">
        <f>IF(ISERROR(VLOOKUP(Salidas!$A981,Inventario!$A$2:$M$21,2,FALSE)),"",VLOOKUP(Salidas!$A981,Inventario!$A$2:$M$21,2,FALSE))</f>
        <v>Proquad</v>
      </c>
      <c r="C981" s="58" t="str">
        <f>IF(ISERROR(VLOOKUP(Salidas!$A981,Inventario!$A$2:$M$21,3,FALSE)),"",VLOOKUP(Salidas!$A981,Inventario!$A$2:$M$21,3,FALSE))</f>
        <v>Sarampion + Rubeola + parotiditis + varicela</v>
      </c>
      <c r="D981" s="59" t="str">
        <f>IF(ISERROR(VLOOKUP(Salidas!$A981,Inventario!$A$2:$M$21,4,FALSE)),"",VLOOKUP(Salidas!$A981,Inventario!$A$2:$M$21,4,FALSE))</f>
        <v>IPS FARALLONES</v>
      </c>
      <c r="E981" s="59" t="str">
        <f>IF(ISERROR(VLOOKUP(Salidas!$A981,Inventario!$A$2:$M$21,5,FALSE)),"",VLOOKUP(Salidas!$A981,Inventario!$A$2:$M$21,5,FALSE))</f>
        <v>Merck</v>
      </c>
      <c r="F981" s="60" t="str">
        <f>IF(ISERROR(VLOOKUP(Salidas!$A981,Inventario!$A$2:$M$21,6,FALSE)),"",VLOOKUP(Salidas!$A981,Inventario!$A$2:$M$21,6,FALSE))</f>
        <v>4200</v>
      </c>
      <c r="G981" s="274">
        <f>IF(ISERROR(VLOOKUP(Salidas!$A981,Inventario!$A$2:$M$21,7,FALSE)),,VLOOKUP(Salidas!$A981,Inventario!$A$2:$M$21,7,FALSE))</f>
        <v>1</v>
      </c>
      <c r="H981" s="275">
        <f>IF(ISERROR(VLOOKUP(Salidas!$A981,Inventario!$A$2:$M$21,8,FALSE)),,VLOOKUP(Salidas!$A981,Inventario!$A$2:$M$21,8,FALSE))</f>
        <v>76</v>
      </c>
      <c r="I981" s="275">
        <f>IF(ISERROR(VLOOKUP(Salidas!$A981,Inventario!$A$2:$M$21,9,FALSE)),,VLOOKUP(Salidas!$A981,Inventario!$A$2:$M$21,9,FALSE))</f>
        <v>76</v>
      </c>
      <c r="J981" s="269">
        <v>44819</v>
      </c>
      <c r="K981" s="62" t="s">
        <v>220</v>
      </c>
      <c r="L981" s="270">
        <f>IF(ISERROR(VLOOKUP(Salidas!$K981,Entradas!$H$1:$I$412,2,FALSE)),"",VLOOKUP(Salidas!$K981,Entradas!$H$1:$I$412,2,FALSE))</f>
        <v>45138</v>
      </c>
      <c r="M981" s="63">
        <v>1</v>
      </c>
      <c r="N981" s="276" t="s">
        <v>375</v>
      </c>
      <c r="O981" s="275">
        <f>IF(Salidas!$N981="Particular",VLOOKUP(Salidas!$A981,'PPTO Conservador'!$D$1:$L$26,8,0),IF(Salidas!$N981="Complementario",VLOOKUP(Salidas!$A981,'PPTO Conservador'!$D$1:$L$26,9,FALSE),))</f>
        <v>250000</v>
      </c>
      <c r="P981" s="275">
        <f>Salidas!$M981*Salidas!$I981</f>
        <v>76</v>
      </c>
      <c r="Q981" s="275">
        <f>Salidas!$M981*Salidas!$O981</f>
        <v>250000</v>
      </c>
      <c r="R981" s="276"/>
      <c r="S981" s="64"/>
      <c r="T981" s="64"/>
      <c r="U981" s="64"/>
      <c r="V981" s="64"/>
      <c r="W981" s="64"/>
      <c r="X981" s="64"/>
      <c r="Y981" s="64"/>
      <c r="Z981" s="64"/>
    </row>
    <row r="982" spans="1:26" ht="15.75" customHeight="1">
      <c r="A982" s="57" t="s">
        <v>58</v>
      </c>
      <c r="B982" s="58" t="str">
        <f>IF(ISERROR(VLOOKUP(Salidas!$A982,Inventario!$A$2:$M$21,2,FALSE)),"",VLOOKUP(Salidas!$A982,Inventario!$A$2:$M$21,2,FALSE))</f>
        <v>Proquad</v>
      </c>
      <c r="C982" s="58" t="str">
        <f>IF(ISERROR(VLOOKUP(Salidas!$A982,Inventario!$A$2:$M$21,3,FALSE)),"",VLOOKUP(Salidas!$A982,Inventario!$A$2:$M$21,3,FALSE))</f>
        <v>Sarampion + Rubeola + parotiditis + varicela</v>
      </c>
      <c r="D982" s="59" t="str">
        <f>IF(ISERROR(VLOOKUP(Salidas!$A982,Inventario!$A$2:$M$21,4,FALSE)),"",VLOOKUP(Salidas!$A982,Inventario!$A$2:$M$21,4,FALSE))</f>
        <v>IPS FARALLONES</v>
      </c>
      <c r="E982" s="59" t="str">
        <f>IF(ISERROR(VLOOKUP(Salidas!$A982,Inventario!$A$2:$M$21,5,FALSE)),"",VLOOKUP(Salidas!$A982,Inventario!$A$2:$M$21,5,FALSE))</f>
        <v>Merck</v>
      </c>
      <c r="F982" s="60" t="str">
        <f>IF(ISERROR(VLOOKUP(Salidas!$A982,Inventario!$A$2:$M$21,6,FALSE)),"",VLOOKUP(Salidas!$A982,Inventario!$A$2:$M$21,6,FALSE))</f>
        <v>4200</v>
      </c>
      <c r="G982" s="274">
        <f>IF(ISERROR(VLOOKUP(Salidas!$A982,Inventario!$A$2:$M$21,7,FALSE)),,VLOOKUP(Salidas!$A982,Inventario!$A$2:$M$21,7,FALSE))</f>
        <v>1</v>
      </c>
      <c r="H982" s="275">
        <f>IF(ISERROR(VLOOKUP(Salidas!$A982,Inventario!$A$2:$M$21,8,FALSE)),,VLOOKUP(Salidas!$A982,Inventario!$A$2:$M$21,8,FALSE))</f>
        <v>76</v>
      </c>
      <c r="I982" s="275">
        <f>IF(ISERROR(VLOOKUP(Salidas!$A982,Inventario!$A$2:$M$21,9,FALSE)),,VLOOKUP(Salidas!$A982,Inventario!$A$2:$M$21,9,FALSE))</f>
        <v>76</v>
      </c>
      <c r="J982" s="269">
        <v>44819</v>
      </c>
      <c r="K982" s="62" t="s">
        <v>220</v>
      </c>
      <c r="L982" s="270">
        <f>IF(ISERROR(VLOOKUP(Salidas!$K982,Entradas!$H$1:$I$412,2,FALSE)),"",VLOOKUP(Salidas!$K982,Entradas!$H$1:$I$412,2,FALSE))</f>
        <v>45138</v>
      </c>
      <c r="M982" s="63">
        <v>1</v>
      </c>
      <c r="N982" s="276" t="s">
        <v>375</v>
      </c>
      <c r="O982" s="275">
        <f>IF(Salidas!$N982="Particular",VLOOKUP(Salidas!$A982,'PPTO Conservador'!$D$1:$L$26,8,0),IF(Salidas!$N982="Complementario",VLOOKUP(Salidas!$A982,'PPTO Conservador'!$D$1:$L$26,9,FALSE),))</f>
        <v>250000</v>
      </c>
      <c r="P982" s="275">
        <f>Salidas!$M982*Salidas!$I982</f>
        <v>76</v>
      </c>
      <c r="Q982" s="275">
        <f>Salidas!$M982*Salidas!$O982</f>
        <v>250000</v>
      </c>
      <c r="R982" s="276"/>
      <c r="S982" s="64"/>
      <c r="T982" s="64"/>
      <c r="U982" s="64"/>
      <c r="V982" s="64"/>
      <c r="W982" s="64"/>
      <c r="X982" s="64"/>
      <c r="Y982" s="64"/>
      <c r="Z982" s="64"/>
    </row>
    <row r="983" spans="1:26" ht="15.75" customHeight="1">
      <c r="A983" s="57" t="s">
        <v>85</v>
      </c>
      <c r="B983" s="58" t="str">
        <f>IF(ISERROR(VLOOKUP(Salidas!$A983,Inventario!$A$2:$M$21,2,FALSE)),"",VLOOKUP(Salidas!$A983,Inventario!$A$2:$M$21,2,FALSE))</f>
        <v xml:space="preserve">Avaxim 80 </v>
      </c>
      <c r="C983" s="58" t="str">
        <f>IF(ISERROR(VLOOKUP(Salidas!$A983,Inventario!$A$2:$M$21,3,FALSE)),"",VLOOKUP(Salidas!$A983,Inventario!$A$2:$M$21,3,FALSE))</f>
        <v>Hepatitis A niño</v>
      </c>
      <c r="D983" s="59" t="str">
        <f>IF(ISERROR(VLOOKUP(Salidas!$A983,Inventario!$A$2:$M$21,4,FALSE)),"",VLOOKUP(Salidas!$A983,Inventario!$A$2:$M$21,4,FALSE))</f>
        <v>IPS FARALLONES</v>
      </c>
      <c r="E983" s="59" t="str">
        <f>IF(ISERROR(VLOOKUP(Salidas!$A983,Inventario!$A$2:$M$21,5,FALSE)),"",VLOOKUP(Salidas!$A983,Inventario!$A$2:$M$21,5,FALSE))</f>
        <v>Sanofi</v>
      </c>
      <c r="F983" s="60" t="str">
        <f>IF(ISERROR(VLOOKUP(Salidas!$A983,Inventario!$A$2:$M$21,6,FALSE)),"",VLOOKUP(Salidas!$A983,Inventario!$A$2:$M$21,6,FALSE))</f>
        <v>2500</v>
      </c>
      <c r="G983" s="274">
        <f>IF(ISERROR(VLOOKUP(Salidas!$A983,Inventario!$A$2:$M$21,7,FALSE)),,VLOOKUP(Salidas!$A983,Inventario!$A$2:$M$21,7,FALSE))</f>
        <v>1</v>
      </c>
      <c r="H983" s="275">
        <f>IF(ISERROR(VLOOKUP(Salidas!$A983,Inventario!$A$2:$M$21,8,FALSE)),,VLOOKUP(Salidas!$A983,Inventario!$A$2:$M$21,8,FALSE))</f>
        <v>153</v>
      </c>
      <c r="I983" s="275">
        <f>IF(ISERROR(VLOOKUP(Salidas!$A983,Inventario!$A$2:$M$21,9,FALSE)),,VLOOKUP(Salidas!$A983,Inventario!$A$2:$M$21,9,FALSE))</f>
        <v>153</v>
      </c>
      <c r="J983" s="269">
        <v>44819</v>
      </c>
      <c r="K983" s="62" t="s">
        <v>208</v>
      </c>
      <c r="L983" s="270">
        <f>IF(ISERROR(VLOOKUP(Salidas!$K983,Entradas!$H$1:$I$412,2,FALSE)),"",VLOOKUP(Salidas!$K983,Entradas!$H$1:$I$412,2,FALSE))</f>
        <v>45169</v>
      </c>
      <c r="M983" s="63">
        <v>1</v>
      </c>
      <c r="N983" s="276" t="s">
        <v>375</v>
      </c>
      <c r="O983" s="275">
        <f>IF(Salidas!$N983="Particular",VLOOKUP(Salidas!$A983,'PPTO Conservador'!$D$1:$L$26,8,0),IF(Salidas!$N983="Complementario",VLOOKUP(Salidas!$A983,'PPTO Conservador'!$D$1:$L$26,9,FALSE),))</f>
        <v>150000</v>
      </c>
      <c r="P983" s="275">
        <f>Salidas!$M983*Salidas!$I983</f>
        <v>153</v>
      </c>
      <c r="Q983" s="275">
        <f>Salidas!$M983*Salidas!$O983</f>
        <v>150000</v>
      </c>
      <c r="R983" s="276"/>
      <c r="S983" s="64"/>
      <c r="T983" s="64"/>
      <c r="U983" s="64"/>
      <c r="V983" s="64"/>
      <c r="W983" s="64"/>
      <c r="X983" s="64"/>
      <c r="Y983" s="64"/>
      <c r="Z983" s="64"/>
    </row>
    <row r="984" spans="1:26" ht="15.75" customHeight="1">
      <c r="A984" s="57" t="s">
        <v>54</v>
      </c>
      <c r="B984" s="58" t="str">
        <f>IF(ISERROR(VLOOKUP(Salidas!$A984,Inventario!$A$2:$M$21,2,FALSE)),"",VLOOKUP(Salidas!$A984,Inventario!$A$2:$M$21,2,FALSE))</f>
        <v>Prevenar</v>
      </c>
      <c r="C984" s="58" t="str">
        <f>IF(ISERROR(VLOOKUP(Salidas!$A984,Inventario!$A$2:$M$21,3,FALSE)),"",VLOOKUP(Salidas!$A984,Inventario!$A$2:$M$21,3,FALSE))</f>
        <v>Neumococo 13V</v>
      </c>
      <c r="D984" s="59" t="str">
        <f>IF(ISERROR(VLOOKUP(Salidas!$A984,Inventario!$A$2:$M$21,4,FALSE)),"",VLOOKUP(Salidas!$A984,Inventario!$A$2:$M$21,4,FALSE))</f>
        <v>Cobo Medical</v>
      </c>
      <c r="E984" s="59" t="str">
        <f>IF(ISERROR(VLOOKUP(Salidas!$A984,Inventario!$A$2:$M$21,5,FALSE)),"",VLOOKUP(Salidas!$A984,Inventario!$A$2:$M$21,5,FALSE))</f>
        <v>Pfizer</v>
      </c>
      <c r="F984" s="60" t="str">
        <f>IF(ISERROR(VLOOKUP(Salidas!$A984,Inventario!$A$2:$M$21,6,FALSE)),"",VLOOKUP(Salidas!$A984,Inventario!$A$2:$M$21,6,FALSE))</f>
        <v>2156</v>
      </c>
      <c r="G984" s="274">
        <f>IF(ISERROR(VLOOKUP(Salidas!$A984,Inventario!$A$2:$M$21,7,FALSE)),,VLOOKUP(Salidas!$A984,Inventario!$A$2:$M$21,7,FALSE))</f>
        <v>1</v>
      </c>
      <c r="H984" s="275">
        <f>IF(ISERROR(VLOOKUP(Salidas!$A984,Inventario!$A$2:$M$21,8,FALSE)),,VLOOKUP(Salidas!$A984,Inventario!$A$2:$M$21,8,FALSE))</f>
        <v>257</v>
      </c>
      <c r="I984" s="275">
        <f>IF(ISERROR(VLOOKUP(Salidas!$A984,Inventario!$A$2:$M$21,9,FALSE)),,VLOOKUP(Salidas!$A984,Inventario!$A$2:$M$21,9,FALSE))</f>
        <v>257</v>
      </c>
      <c r="J984" s="269">
        <v>44819</v>
      </c>
      <c r="K984" s="62" t="s">
        <v>216</v>
      </c>
      <c r="L984" s="270">
        <f>IF(ISERROR(VLOOKUP(Salidas!$K984,Entradas!$H$1:$I$412,2,FALSE)),"",VLOOKUP(Salidas!$K984,Entradas!$H$1:$I$412,2,FALSE))</f>
        <v>45382</v>
      </c>
      <c r="M984" s="63">
        <v>1</v>
      </c>
      <c r="N984" s="276" t="s">
        <v>375</v>
      </c>
      <c r="O984" s="275">
        <f>IF(Salidas!$N984="Particular",VLOOKUP(Salidas!$A984,'PPTO Conservador'!$D$1:$L$26,8,0),IF(Salidas!$N984="Complementario",VLOOKUP(Salidas!$A984,'PPTO Conservador'!$D$1:$L$26,9,FALSE),))</f>
        <v>235000</v>
      </c>
      <c r="P984" s="275">
        <f>Salidas!$M984*Salidas!$I984</f>
        <v>257</v>
      </c>
      <c r="Q984" s="275">
        <f>Salidas!$M984*Salidas!$O984</f>
        <v>235000</v>
      </c>
      <c r="R984" s="276"/>
      <c r="S984" s="64"/>
      <c r="T984" s="64"/>
      <c r="U984" s="64"/>
      <c r="V984" s="64"/>
      <c r="W984" s="64"/>
      <c r="X984" s="64"/>
      <c r="Y984" s="64"/>
      <c r="Z984" s="64"/>
    </row>
    <row r="985" spans="1:26" ht="15.75" customHeight="1">
      <c r="A985" s="57" t="s">
        <v>47</v>
      </c>
      <c r="B985" s="58" t="str">
        <f>IF(ISERROR(VLOOKUP(Salidas!$A985,Inventario!$A$2:$M$21,2,FALSE)),"",VLOOKUP(Salidas!$A985,Inventario!$A$2:$M$21,2,FALSE))</f>
        <v>Nimenrix</v>
      </c>
      <c r="C985" s="58" t="str">
        <f>IF(ISERROR(VLOOKUP(Salidas!$A985,Inventario!$A$2:$M$21,3,FALSE)),"",VLOOKUP(Salidas!$A985,Inventario!$A$2:$M$21,3,FALSE))</f>
        <v>Meningococo</v>
      </c>
      <c r="D985" s="59" t="str">
        <f>IF(ISERROR(VLOOKUP(Salidas!$A985,Inventario!$A$2:$M$21,4,FALSE)),"",VLOOKUP(Salidas!$A985,Inventario!$A$2:$M$21,4,FALSE))</f>
        <v>Cobo Medical</v>
      </c>
      <c r="E985" s="59" t="str">
        <f>IF(ISERROR(VLOOKUP(Salidas!$A985,Inventario!$A$2:$M$21,5,FALSE)),"",VLOOKUP(Salidas!$A985,Inventario!$A$2:$M$21,5,FALSE))</f>
        <v>Pfizer</v>
      </c>
      <c r="F985" s="60" t="str">
        <f>IF(ISERROR(VLOOKUP(Salidas!$A985,Inventario!$A$2:$M$21,6,FALSE)),"",VLOOKUP(Salidas!$A985,Inventario!$A$2:$M$21,6,FALSE))</f>
        <v>3904</v>
      </c>
      <c r="G985" s="274">
        <f>IF(ISERROR(VLOOKUP(Salidas!$A985,Inventario!$A$2:$M$21,7,FALSE)),,VLOOKUP(Salidas!$A985,Inventario!$A$2:$M$21,7,FALSE))</f>
        <v>1</v>
      </c>
      <c r="H985" s="275">
        <f>IF(ISERROR(VLOOKUP(Salidas!$A985,Inventario!$A$2:$M$21,8,FALSE)),,VLOOKUP(Salidas!$A985,Inventario!$A$2:$M$21,8,FALSE))</f>
        <v>427</v>
      </c>
      <c r="I985" s="275">
        <f>IF(ISERROR(VLOOKUP(Salidas!$A985,Inventario!$A$2:$M$21,9,FALSE)),,VLOOKUP(Salidas!$A985,Inventario!$A$2:$M$21,9,FALSE))</f>
        <v>427</v>
      </c>
      <c r="J985" s="269">
        <v>44820</v>
      </c>
      <c r="K985" s="62" t="s">
        <v>221</v>
      </c>
      <c r="L985" s="270">
        <f>IF(ISERROR(VLOOKUP(Salidas!$K985,Entradas!$H$1:$I$412,2,FALSE)),"",VLOOKUP(Salidas!$K985,Entradas!$H$1:$I$412,2,FALSE))</f>
        <v>45077</v>
      </c>
      <c r="M985" s="63">
        <v>1</v>
      </c>
      <c r="N985" s="276" t="s">
        <v>375</v>
      </c>
      <c r="O985" s="275">
        <f>IF(Salidas!$N985="Particular",VLOOKUP(Salidas!$A985,'PPTO Conservador'!$D$1:$L$26,8,0),IF(Salidas!$N985="Complementario",VLOOKUP(Salidas!$A985,'PPTO Conservador'!$D$1:$L$26,9,FALSE),))</f>
        <v>200000</v>
      </c>
      <c r="P985" s="275">
        <f>Salidas!$M985*Salidas!$I985</f>
        <v>427</v>
      </c>
      <c r="Q985" s="275">
        <f>Salidas!$M985*Salidas!$O985</f>
        <v>200000</v>
      </c>
      <c r="R985" s="276"/>
      <c r="S985" s="64"/>
      <c r="T985" s="64"/>
      <c r="U985" s="64"/>
      <c r="V985" s="64"/>
      <c r="W985" s="64"/>
      <c r="X985" s="64"/>
      <c r="Y985" s="64"/>
      <c r="Z985" s="64"/>
    </row>
    <row r="986" spans="1:26" ht="15.75" customHeight="1">
      <c r="A986" s="57" t="s">
        <v>93</v>
      </c>
      <c r="B986" s="58" t="str">
        <f>IF(ISERROR(VLOOKUP(Salidas!$A986,Inventario!$A$2:$M$21,2,FALSE)),"",VLOOKUP(Salidas!$A986,Inventario!$A$2:$M$21,2,FALSE))</f>
        <v>Vaxigrip</v>
      </c>
      <c r="C986" s="58" t="str">
        <f>IF(ISERROR(VLOOKUP(Salidas!$A986,Inventario!$A$2:$M$21,3,FALSE)),"",VLOOKUP(Salidas!$A986,Inventario!$A$2:$M$21,3,FALSE))</f>
        <v>Influenza</v>
      </c>
      <c r="D986" s="59" t="str">
        <f>IF(ISERROR(VLOOKUP(Salidas!$A986,Inventario!$A$2:$M$21,4,FALSE)),"",VLOOKUP(Salidas!$A986,Inventario!$A$2:$M$21,4,FALSE))</f>
        <v>IPS FARALLONES</v>
      </c>
      <c r="E986" s="59" t="str">
        <f>IF(ISERROR(VLOOKUP(Salidas!$A986,Inventario!$A$2:$M$21,5,FALSE)),"",VLOOKUP(Salidas!$A986,Inventario!$A$2:$M$21,5,FALSE))</f>
        <v>Sanofi</v>
      </c>
      <c r="F986" s="60" t="str">
        <f>IF(ISERROR(VLOOKUP(Salidas!$A986,Inventario!$A$2:$M$21,6,FALSE)),"",VLOOKUP(Salidas!$A986,Inventario!$A$2:$M$21,6,FALSE))</f>
        <v>2603</v>
      </c>
      <c r="G986" s="274">
        <f>IF(ISERROR(VLOOKUP(Salidas!$A986,Inventario!$A$2:$M$21,7,FALSE)),,VLOOKUP(Salidas!$A986,Inventario!$A$2:$M$21,7,FALSE))</f>
        <v>1</v>
      </c>
      <c r="H986" s="275">
        <f>IF(ISERROR(VLOOKUP(Salidas!$A986,Inventario!$A$2:$M$21,8,FALSE)),,VLOOKUP(Salidas!$A986,Inventario!$A$2:$M$21,8,FALSE))</f>
        <v>31</v>
      </c>
      <c r="I986" s="275">
        <f>IF(ISERROR(VLOOKUP(Salidas!$A986,Inventario!$A$2:$M$21,9,FALSE)),,VLOOKUP(Salidas!$A986,Inventario!$A$2:$M$21,9,FALSE))</f>
        <v>31</v>
      </c>
      <c r="J986" s="269">
        <v>44820</v>
      </c>
      <c r="K986" s="62" t="s">
        <v>210</v>
      </c>
      <c r="L986" s="270">
        <f>IF(ISERROR(VLOOKUP(Salidas!$K986,Entradas!$H$1:$I$412,2,FALSE)),"",VLOOKUP(Salidas!$K986,Entradas!$H$1:$I$412,2,FALSE))</f>
        <v>44957</v>
      </c>
      <c r="M986" s="63">
        <v>1</v>
      </c>
      <c r="N986" s="276" t="s">
        <v>375</v>
      </c>
      <c r="O986" s="275">
        <f>IF(Salidas!$N986="Particular",VLOOKUP(Salidas!$A986,'PPTO Conservador'!$D$1:$L$26,8,0),IF(Salidas!$N986="Complementario",VLOOKUP(Salidas!$A986,'PPTO Conservador'!$D$1:$L$26,9,FALSE),))</f>
        <v>65000</v>
      </c>
      <c r="P986" s="275">
        <f>Salidas!$M986*Salidas!$I986</f>
        <v>31</v>
      </c>
      <c r="Q986" s="275">
        <f>Salidas!$M986*Salidas!$O986</f>
        <v>65000</v>
      </c>
      <c r="R986" s="276"/>
      <c r="S986" s="64"/>
      <c r="T986" s="64"/>
      <c r="U986" s="64"/>
      <c r="V986" s="64"/>
      <c r="W986" s="64"/>
      <c r="X986" s="64"/>
      <c r="Y986" s="64"/>
      <c r="Z986" s="64"/>
    </row>
    <row r="987" spans="1:26" ht="15.75" customHeight="1">
      <c r="A987" s="57" t="s">
        <v>47</v>
      </c>
      <c r="B987" s="58" t="str">
        <f>IF(ISERROR(VLOOKUP(Salidas!$A987,Inventario!$A$2:$M$21,2,FALSE)),"",VLOOKUP(Salidas!$A987,Inventario!$A$2:$M$21,2,FALSE))</f>
        <v>Nimenrix</v>
      </c>
      <c r="C987" s="58" t="str">
        <f>IF(ISERROR(VLOOKUP(Salidas!$A987,Inventario!$A$2:$M$21,3,FALSE)),"",VLOOKUP(Salidas!$A987,Inventario!$A$2:$M$21,3,FALSE))</f>
        <v>Meningococo</v>
      </c>
      <c r="D987" s="59" t="str">
        <f>IF(ISERROR(VLOOKUP(Salidas!$A987,Inventario!$A$2:$M$21,4,FALSE)),"",VLOOKUP(Salidas!$A987,Inventario!$A$2:$M$21,4,FALSE))</f>
        <v>Cobo Medical</v>
      </c>
      <c r="E987" s="59" t="str">
        <f>IF(ISERROR(VLOOKUP(Salidas!$A987,Inventario!$A$2:$M$21,5,FALSE)),"",VLOOKUP(Salidas!$A987,Inventario!$A$2:$M$21,5,FALSE))</f>
        <v>Pfizer</v>
      </c>
      <c r="F987" s="60" t="str">
        <f>IF(ISERROR(VLOOKUP(Salidas!$A987,Inventario!$A$2:$M$21,6,FALSE)),"",VLOOKUP(Salidas!$A987,Inventario!$A$2:$M$21,6,FALSE))</f>
        <v>3904</v>
      </c>
      <c r="G987" s="274">
        <f>IF(ISERROR(VLOOKUP(Salidas!$A987,Inventario!$A$2:$M$21,7,FALSE)),,VLOOKUP(Salidas!$A987,Inventario!$A$2:$M$21,7,FALSE))</f>
        <v>1</v>
      </c>
      <c r="H987" s="275">
        <f>IF(ISERROR(VLOOKUP(Salidas!$A987,Inventario!$A$2:$M$21,8,FALSE)),,VLOOKUP(Salidas!$A987,Inventario!$A$2:$M$21,8,FALSE))</f>
        <v>427</v>
      </c>
      <c r="I987" s="275">
        <f>IF(ISERROR(VLOOKUP(Salidas!$A987,Inventario!$A$2:$M$21,9,FALSE)),,VLOOKUP(Salidas!$A987,Inventario!$A$2:$M$21,9,FALSE))</f>
        <v>427</v>
      </c>
      <c r="J987" s="269">
        <v>44820</v>
      </c>
      <c r="K987" s="62" t="s">
        <v>221</v>
      </c>
      <c r="L987" s="270">
        <f>IF(ISERROR(VLOOKUP(Salidas!$K987,Entradas!$H$1:$I$412,2,FALSE)),"",VLOOKUP(Salidas!$K987,Entradas!$H$1:$I$412,2,FALSE))</f>
        <v>45077</v>
      </c>
      <c r="M987" s="63">
        <v>1</v>
      </c>
      <c r="N987" s="276" t="s">
        <v>375</v>
      </c>
      <c r="O987" s="275">
        <f>IF(Salidas!$N987="Particular",VLOOKUP(Salidas!$A987,'PPTO Conservador'!$D$1:$L$26,8,0),IF(Salidas!$N987="Complementario",VLOOKUP(Salidas!$A987,'PPTO Conservador'!$D$1:$L$26,9,FALSE),))</f>
        <v>200000</v>
      </c>
      <c r="P987" s="275">
        <f>Salidas!$M987*Salidas!$I987</f>
        <v>427</v>
      </c>
      <c r="Q987" s="275">
        <f>Salidas!$M987*Salidas!$O987</f>
        <v>200000</v>
      </c>
      <c r="R987" s="276"/>
      <c r="S987" s="64"/>
      <c r="T987" s="64"/>
      <c r="U987" s="64"/>
      <c r="V987" s="64"/>
      <c r="W987" s="64"/>
      <c r="X987" s="64"/>
      <c r="Y987" s="64"/>
      <c r="Z987" s="64"/>
    </row>
    <row r="988" spans="1:26" ht="15.75" customHeight="1">
      <c r="A988" s="57" t="s">
        <v>73</v>
      </c>
      <c r="B988" s="58" t="str">
        <f>IF(ISERROR(VLOOKUP(Salidas!$A988,Inventario!$A$2:$M$21,2,FALSE)),"",VLOOKUP(Salidas!$A988,Inventario!$A$2:$M$21,2,FALSE))</f>
        <v>Pentaxim</v>
      </c>
      <c r="C988" s="58" t="str">
        <f>IF(ISERROR(VLOOKUP(Salidas!$A988,Inventario!$A$2:$M$21,3,FALSE)),"",VLOOKUP(Salidas!$A988,Inventario!$A$2:$M$21,3,FALSE))</f>
        <v>Difteria-Tosferina, tetano, polio, haemophilus</v>
      </c>
      <c r="D988" s="59" t="str">
        <f>IF(ISERROR(VLOOKUP(Salidas!$A988,Inventario!$A$2:$M$21,4,FALSE)),"",VLOOKUP(Salidas!$A988,Inventario!$A$2:$M$21,4,FALSE))</f>
        <v>IPS FARALLONES</v>
      </c>
      <c r="E988" s="59" t="str">
        <f>IF(ISERROR(VLOOKUP(Salidas!$A988,Inventario!$A$2:$M$21,5,FALSE)),"",VLOOKUP(Salidas!$A988,Inventario!$A$2:$M$21,5,FALSE))</f>
        <v>Sanofi</v>
      </c>
      <c r="F988" s="60" t="str">
        <f>IF(ISERROR(VLOOKUP(Salidas!$A988,Inventario!$A$2:$M$21,6,FALSE)),"",VLOOKUP(Salidas!$A988,Inventario!$A$2:$M$21,6,FALSE))</f>
        <v>2800</v>
      </c>
      <c r="G988" s="274">
        <f>IF(ISERROR(VLOOKUP(Salidas!$A988,Inventario!$A$2:$M$21,7,FALSE)),,VLOOKUP(Salidas!$A988,Inventario!$A$2:$M$21,7,FALSE))</f>
        <v>1</v>
      </c>
      <c r="H988" s="275">
        <f>IF(ISERROR(VLOOKUP(Salidas!$A988,Inventario!$A$2:$M$21,8,FALSE)),,VLOOKUP(Salidas!$A988,Inventario!$A$2:$M$21,8,FALSE))</f>
        <v>66</v>
      </c>
      <c r="I988" s="275">
        <f>IF(ISERROR(VLOOKUP(Salidas!$A988,Inventario!$A$2:$M$21,9,FALSE)),,VLOOKUP(Salidas!$A988,Inventario!$A$2:$M$21,9,FALSE))</f>
        <v>66</v>
      </c>
      <c r="J988" s="269">
        <v>44820</v>
      </c>
      <c r="K988" s="62" t="s">
        <v>300</v>
      </c>
      <c r="L988" s="270" t="str">
        <f>IF(ISERROR(VLOOKUP(Salidas!$K988,Entradas!$H$1:$I$412,2,FALSE)),"",VLOOKUP(Salidas!$K988,Entradas!$H$1:$I$412,2,FALSE))</f>
        <v/>
      </c>
      <c r="M988" s="63">
        <v>1</v>
      </c>
      <c r="N988" s="276" t="s">
        <v>375</v>
      </c>
      <c r="O988" s="275">
        <f>IF(Salidas!$N988="Particular",VLOOKUP(Salidas!$A988,'PPTO Conservador'!$D$1:$L$26,8,0),IF(Salidas!$N988="Complementario",VLOOKUP(Salidas!$A988,'PPTO Conservador'!$D$1:$L$26,9,FALSE),))</f>
        <v>170000</v>
      </c>
      <c r="P988" s="275">
        <f>Salidas!$M988*Salidas!$I988</f>
        <v>66</v>
      </c>
      <c r="Q988" s="275">
        <f>Salidas!$M988*Salidas!$O988</f>
        <v>170000</v>
      </c>
      <c r="R988" s="276"/>
      <c r="S988" s="64"/>
      <c r="T988" s="64"/>
      <c r="U988" s="64"/>
      <c r="V988" s="64"/>
      <c r="W988" s="64"/>
      <c r="X988" s="64"/>
      <c r="Y988" s="64"/>
      <c r="Z988" s="64"/>
    </row>
    <row r="989" spans="1:26" ht="15.75" customHeight="1">
      <c r="A989" s="57" t="s">
        <v>85</v>
      </c>
      <c r="B989" s="58" t="str">
        <f>IF(ISERROR(VLOOKUP(Salidas!$A989,Inventario!$A$2:$M$21,2,FALSE)),"",VLOOKUP(Salidas!$A989,Inventario!$A$2:$M$21,2,FALSE))</f>
        <v xml:space="preserve">Avaxim 80 </v>
      </c>
      <c r="C989" s="58" t="str">
        <f>IF(ISERROR(VLOOKUP(Salidas!$A989,Inventario!$A$2:$M$21,3,FALSE)),"",VLOOKUP(Salidas!$A989,Inventario!$A$2:$M$21,3,FALSE))</f>
        <v>Hepatitis A niño</v>
      </c>
      <c r="D989" s="59" t="str">
        <f>IF(ISERROR(VLOOKUP(Salidas!$A989,Inventario!$A$2:$M$21,4,FALSE)),"",VLOOKUP(Salidas!$A989,Inventario!$A$2:$M$21,4,FALSE))</f>
        <v>IPS FARALLONES</v>
      </c>
      <c r="E989" s="59" t="str">
        <f>IF(ISERROR(VLOOKUP(Salidas!$A989,Inventario!$A$2:$M$21,5,FALSE)),"",VLOOKUP(Salidas!$A989,Inventario!$A$2:$M$21,5,FALSE))</f>
        <v>Sanofi</v>
      </c>
      <c r="F989" s="60" t="str">
        <f>IF(ISERROR(VLOOKUP(Salidas!$A989,Inventario!$A$2:$M$21,6,FALSE)),"",VLOOKUP(Salidas!$A989,Inventario!$A$2:$M$21,6,FALSE))</f>
        <v>2500</v>
      </c>
      <c r="G989" s="274">
        <f>IF(ISERROR(VLOOKUP(Salidas!$A989,Inventario!$A$2:$M$21,7,FALSE)),,VLOOKUP(Salidas!$A989,Inventario!$A$2:$M$21,7,FALSE))</f>
        <v>1</v>
      </c>
      <c r="H989" s="275">
        <f>IF(ISERROR(VLOOKUP(Salidas!$A989,Inventario!$A$2:$M$21,8,FALSE)),,VLOOKUP(Salidas!$A989,Inventario!$A$2:$M$21,8,FALSE))</f>
        <v>153</v>
      </c>
      <c r="I989" s="275">
        <f>IF(ISERROR(VLOOKUP(Salidas!$A989,Inventario!$A$2:$M$21,9,FALSE)),,VLOOKUP(Salidas!$A989,Inventario!$A$2:$M$21,9,FALSE))</f>
        <v>153</v>
      </c>
      <c r="J989" s="269">
        <v>44820</v>
      </c>
      <c r="K989" s="62" t="s">
        <v>208</v>
      </c>
      <c r="L989" s="270">
        <f>IF(ISERROR(VLOOKUP(Salidas!$K989,Entradas!$H$1:$I$412,2,FALSE)),"",VLOOKUP(Salidas!$K989,Entradas!$H$1:$I$412,2,FALSE))</f>
        <v>45169</v>
      </c>
      <c r="M989" s="63">
        <v>1</v>
      </c>
      <c r="N989" s="276" t="s">
        <v>375</v>
      </c>
      <c r="O989" s="275">
        <f>IF(Salidas!$N989="Particular",VLOOKUP(Salidas!$A989,'PPTO Conservador'!$D$1:$L$26,8,0),IF(Salidas!$N989="Complementario",VLOOKUP(Salidas!$A989,'PPTO Conservador'!$D$1:$L$26,9,FALSE),))</f>
        <v>150000</v>
      </c>
      <c r="P989" s="275">
        <f>Salidas!$M989*Salidas!$I989</f>
        <v>153</v>
      </c>
      <c r="Q989" s="275">
        <f>Salidas!$M989*Salidas!$O989</f>
        <v>150000</v>
      </c>
      <c r="R989" s="276"/>
      <c r="S989" s="64"/>
      <c r="T989" s="64"/>
      <c r="U989" s="64"/>
      <c r="V989" s="64"/>
      <c r="W989" s="64"/>
      <c r="X989" s="64"/>
      <c r="Y989" s="64"/>
      <c r="Z989" s="64"/>
    </row>
    <row r="990" spans="1:26" ht="15.75" customHeight="1">
      <c r="A990" s="57" t="s">
        <v>93</v>
      </c>
      <c r="B990" s="58" t="str">
        <f>IF(ISERROR(VLOOKUP(Salidas!$A990,Inventario!$A$2:$M$21,2,FALSE)),"",VLOOKUP(Salidas!$A990,Inventario!$A$2:$M$21,2,FALSE))</f>
        <v>Vaxigrip</v>
      </c>
      <c r="C990" s="58" t="str">
        <f>IF(ISERROR(VLOOKUP(Salidas!$A990,Inventario!$A$2:$M$21,3,FALSE)),"",VLOOKUP(Salidas!$A990,Inventario!$A$2:$M$21,3,FALSE))</f>
        <v>Influenza</v>
      </c>
      <c r="D990" s="59" t="str">
        <f>IF(ISERROR(VLOOKUP(Salidas!$A990,Inventario!$A$2:$M$21,4,FALSE)),"",VLOOKUP(Salidas!$A990,Inventario!$A$2:$M$21,4,FALSE))</f>
        <v>IPS FARALLONES</v>
      </c>
      <c r="E990" s="59" t="str">
        <f>IF(ISERROR(VLOOKUP(Salidas!$A990,Inventario!$A$2:$M$21,5,FALSE)),"",VLOOKUP(Salidas!$A990,Inventario!$A$2:$M$21,5,FALSE))</f>
        <v>Sanofi</v>
      </c>
      <c r="F990" s="60" t="str">
        <f>IF(ISERROR(VLOOKUP(Salidas!$A990,Inventario!$A$2:$M$21,6,FALSE)),"",VLOOKUP(Salidas!$A990,Inventario!$A$2:$M$21,6,FALSE))</f>
        <v>2603</v>
      </c>
      <c r="G990" s="274">
        <f>IF(ISERROR(VLOOKUP(Salidas!$A990,Inventario!$A$2:$M$21,7,FALSE)),,VLOOKUP(Salidas!$A990,Inventario!$A$2:$M$21,7,FALSE))</f>
        <v>1</v>
      </c>
      <c r="H990" s="275">
        <f>IF(ISERROR(VLOOKUP(Salidas!$A990,Inventario!$A$2:$M$21,8,FALSE)),,VLOOKUP(Salidas!$A990,Inventario!$A$2:$M$21,8,FALSE))</f>
        <v>31</v>
      </c>
      <c r="I990" s="275">
        <f>IF(ISERROR(VLOOKUP(Salidas!$A990,Inventario!$A$2:$M$21,9,FALSE)),,VLOOKUP(Salidas!$A990,Inventario!$A$2:$M$21,9,FALSE))</f>
        <v>31</v>
      </c>
      <c r="J990" s="269">
        <v>44820</v>
      </c>
      <c r="K990" s="62" t="s">
        <v>210</v>
      </c>
      <c r="L990" s="270">
        <f>IF(ISERROR(VLOOKUP(Salidas!$K990,Entradas!$H$1:$I$412,2,FALSE)),"",VLOOKUP(Salidas!$K990,Entradas!$H$1:$I$412,2,FALSE))</f>
        <v>44957</v>
      </c>
      <c r="M990" s="63">
        <v>1</v>
      </c>
      <c r="N990" s="276" t="s">
        <v>375</v>
      </c>
      <c r="O990" s="275">
        <f>IF(Salidas!$N990="Particular",VLOOKUP(Salidas!$A990,'PPTO Conservador'!$D$1:$L$26,8,0),IF(Salidas!$N990="Complementario",VLOOKUP(Salidas!$A990,'PPTO Conservador'!$D$1:$L$26,9,FALSE),))</f>
        <v>65000</v>
      </c>
      <c r="P990" s="275">
        <f>Salidas!$M990*Salidas!$I990</f>
        <v>31</v>
      </c>
      <c r="Q990" s="275">
        <f>Salidas!$M990*Salidas!$O990</f>
        <v>65000</v>
      </c>
      <c r="R990" s="276"/>
      <c r="S990" s="64"/>
      <c r="T990" s="64"/>
      <c r="U990" s="64"/>
      <c r="V990" s="64"/>
      <c r="W990" s="64"/>
      <c r="X990" s="64"/>
      <c r="Y990" s="64"/>
      <c r="Z990" s="64"/>
    </row>
    <row r="991" spans="1:26" ht="15.75" customHeight="1">
      <c r="A991" s="57" t="s">
        <v>77</v>
      </c>
      <c r="B991" s="58" t="str">
        <f>IF(ISERROR(VLOOKUP(Salidas!$A991,Inventario!$A$2:$M$21,2,FALSE)),"",VLOOKUP(Salidas!$A991,Inventario!$A$2:$M$21,2,FALSE))</f>
        <v>Hexaxim</v>
      </c>
      <c r="C991" s="58" t="str">
        <f>IF(ISERROR(VLOOKUP(Salidas!$A991,Inventario!$A$2:$M$21,3,FALSE)),"",VLOOKUP(Salidas!$A991,Inventario!$A$2:$M$21,3,FALSE))</f>
        <v>DPAT + VPI + HIB + HB</v>
      </c>
      <c r="D991" s="59" t="str">
        <f>IF(ISERROR(VLOOKUP(Salidas!$A991,Inventario!$A$2:$M$21,4,FALSE)),"",VLOOKUP(Salidas!$A991,Inventario!$A$2:$M$21,4,FALSE))</f>
        <v>IPS FARALLONES</v>
      </c>
      <c r="E991" s="59" t="str">
        <f>IF(ISERROR(VLOOKUP(Salidas!$A991,Inventario!$A$2:$M$21,5,FALSE)),"",VLOOKUP(Salidas!$A991,Inventario!$A$2:$M$21,5,FALSE))</f>
        <v>Sanofi</v>
      </c>
      <c r="F991" s="60" t="str">
        <f>IF(ISERROR(VLOOKUP(Salidas!$A991,Inventario!$A$2:$M$21,6,FALSE)),"",VLOOKUP(Salidas!$A991,Inventario!$A$2:$M$21,6,FALSE))</f>
        <v>3800</v>
      </c>
      <c r="G991" s="274">
        <f>IF(ISERROR(VLOOKUP(Salidas!$A991,Inventario!$A$2:$M$21,7,FALSE)),,VLOOKUP(Salidas!$A991,Inventario!$A$2:$M$21,7,FALSE))</f>
        <v>1</v>
      </c>
      <c r="H991" s="275">
        <f>IF(ISERROR(VLOOKUP(Salidas!$A991,Inventario!$A$2:$M$21,8,FALSE)),,VLOOKUP(Salidas!$A991,Inventario!$A$2:$M$21,8,FALSE))</f>
        <v>127</v>
      </c>
      <c r="I991" s="275">
        <f>IF(ISERROR(VLOOKUP(Salidas!$A991,Inventario!$A$2:$M$21,9,FALSE)),,VLOOKUP(Salidas!$A991,Inventario!$A$2:$M$21,9,FALSE))</f>
        <v>127</v>
      </c>
      <c r="J991" s="269">
        <v>44820</v>
      </c>
      <c r="K991" s="62" t="s">
        <v>212</v>
      </c>
      <c r="L991" s="270">
        <f>IF(ISERROR(VLOOKUP(Salidas!$K991,Entradas!$H$1:$I$412,2,FALSE)),"",VLOOKUP(Salidas!$K991,Entradas!$H$1:$I$412,2,FALSE))</f>
        <v>45382</v>
      </c>
      <c r="M991" s="63">
        <v>1</v>
      </c>
      <c r="N991" s="276" t="s">
        <v>375</v>
      </c>
      <c r="O991" s="275">
        <f>IF(Salidas!$N991="Particular",VLOOKUP(Salidas!$A991,'PPTO Conservador'!$D$1:$L$26,8,0),IF(Salidas!$N991="Complementario",VLOOKUP(Salidas!$A991,'PPTO Conservador'!$D$1:$L$26,9,FALSE),))</f>
        <v>220000</v>
      </c>
      <c r="P991" s="275">
        <f>Salidas!$M991*Salidas!$I991</f>
        <v>127</v>
      </c>
      <c r="Q991" s="275">
        <f>Salidas!$M991*Salidas!$O991</f>
        <v>220000</v>
      </c>
      <c r="R991" s="276"/>
      <c r="S991" s="64"/>
      <c r="T991" s="64"/>
      <c r="U991" s="64"/>
      <c r="V991" s="64"/>
      <c r="W991" s="64"/>
      <c r="X991" s="64"/>
      <c r="Y991" s="64"/>
      <c r="Z991" s="64"/>
    </row>
    <row r="992" spans="1:26" ht="15.75" customHeight="1">
      <c r="A992" s="57" t="s">
        <v>54</v>
      </c>
      <c r="B992" s="58" t="str">
        <f>IF(ISERROR(VLOOKUP(Salidas!$A992,Inventario!$A$2:$M$21,2,FALSE)),"",VLOOKUP(Salidas!$A992,Inventario!$A$2:$M$21,2,FALSE))</f>
        <v>Prevenar</v>
      </c>
      <c r="C992" s="58" t="str">
        <f>IF(ISERROR(VLOOKUP(Salidas!$A992,Inventario!$A$2:$M$21,3,FALSE)),"",VLOOKUP(Salidas!$A992,Inventario!$A$2:$M$21,3,FALSE))</f>
        <v>Neumococo 13V</v>
      </c>
      <c r="D992" s="59" t="str">
        <f>IF(ISERROR(VLOOKUP(Salidas!$A992,Inventario!$A$2:$M$21,4,FALSE)),"",VLOOKUP(Salidas!$A992,Inventario!$A$2:$M$21,4,FALSE))</f>
        <v>Cobo Medical</v>
      </c>
      <c r="E992" s="59" t="str">
        <f>IF(ISERROR(VLOOKUP(Salidas!$A992,Inventario!$A$2:$M$21,5,FALSE)),"",VLOOKUP(Salidas!$A992,Inventario!$A$2:$M$21,5,FALSE))</f>
        <v>Pfizer</v>
      </c>
      <c r="F992" s="60" t="str">
        <f>IF(ISERROR(VLOOKUP(Salidas!$A992,Inventario!$A$2:$M$21,6,FALSE)),"",VLOOKUP(Salidas!$A992,Inventario!$A$2:$M$21,6,FALSE))</f>
        <v>2156</v>
      </c>
      <c r="G992" s="274">
        <f>IF(ISERROR(VLOOKUP(Salidas!$A992,Inventario!$A$2:$M$21,7,FALSE)),,VLOOKUP(Salidas!$A992,Inventario!$A$2:$M$21,7,FALSE))</f>
        <v>1</v>
      </c>
      <c r="H992" s="275">
        <f>IF(ISERROR(VLOOKUP(Salidas!$A992,Inventario!$A$2:$M$21,8,FALSE)),,VLOOKUP(Salidas!$A992,Inventario!$A$2:$M$21,8,FALSE))</f>
        <v>257</v>
      </c>
      <c r="I992" s="275">
        <f>IF(ISERROR(VLOOKUP(Salidas!$A992,Inventario!$A$2:$M$21,9,FALSE)),,VLOOKUP(Salidas!$A992,Inventario!$A$2:$M$21,9,FALSE))</f>
        <v>257</v>
      </c>
      <c r="J992" s="269">
        <v>44820</v>
      </c>
      <c r="K992" s="62" t="s">
        <v>216</v>
      </c>
      <c r="L992" s="270">
        <f>IF(ISERROR(VLOOKUP(Salidas!$K992,Entradas!$H$1:$I$412,2,FALSE)),"",VLOOKUP(Salidas!$K992,Entradas!$H$1:$I$412,2,FALSE))</f>
        <v>45382</v>
      </c>
      <c r="M992" s="63">
        <v>1</v>
      </c>
      <c r="N992" s="276" t="s">
        <v>375</v>
      </c>
      <c r="O992" s="275">
        <f>IF(Salidas!$N992="Particular",VLOOKUP(Salidas!$A992,'PPTO Conservador'!$D$1:$L$26,8,0),IF(Salidas!$N992="Complementario",VLOOKUP(Salidas!$A992,'PPTO Conservador'!$D$1:$L$26,9,FALSE),))</f>
        <v>235000</v>
      </c>
      <c r="P992" s="275">
        <f>Salidas!$M992*Salidas!$I992</f>
        <v>257</v>
      </c>
      <c r="Q992" s="275">
        <f>Salidas!$M992*Salidas!$O992</f>
        <v>235000</v>
      </c>
      <c r="R992" s="276"/>
      <c r="S992" s="64"/>
      <c r="T992" s="64"/>
      <c r="U992" s="64"/>
      <c r="V992" s="64"/>
      <c r="W992" s="64"/>
      <c r="X992" s="64"/>
      <c r="Y992" s="64"/>
      <c r="Z992" s="64"/>
    </row>
    <row r="993" spans="1:26" ht="15.75" customHeight="1">
      <c r="A993" s="57" t="s">
        <v>96</v>
      </c>
      <c r="B993" s="58" t="str">
        <f>IF(ISERROR(VLOOKUP(Salidas!$A993,Inventario!$A$2:$M$21,2,FALSE)),"",VLOOKUP(Salidas!$A993,Inventario!$A$2:$M$21,2,FALSE))</f>
        <v>Rotateq</v>
      </c>
      <c r="C993" s="58" t="str">
        <f>IF(ISERROR(VLOOKUP(Salidas!$A993,Inventario!$A$2:$M$21,3,FALSE)),"",VLOOKUP(Salidas!$A993,Inventario!$A$2:$M$21,3,FALSE))</f>
        <v>Rotavirus Vivo Atenuado</v>
      </c>
      <c r="D993" s="59" t="str">
        <f>IF(ISERROR(VLOOKUP(Salidas!$A993,Inventario!$A$2:$M$21,4,FALSE)),"",VLOOKUP(Salidas!$A993,Inventario!$A$2:$M$21,4,FALSE))</f>
        <v>IPS FARALLONES</v>
      </c>
      <c r="E993" s="59" t="str">
        <f>IF(ISERROR(VLOOKUP(Salidas!$A993,Inventario!$A$2:$M$21,5,FALSE)),"",VLOOKUP(Salidas!$A993,Inventario!$A$2:$M$21,5,FALSE))</f>
        <v>Merck</v>
      </c>
      <c r="F993" s="60" t="str">
        <f>IF(ISERROR(VLOOKUP(Salidas!$A993,Inventario!$A$2:$M$21,6,FALSE)),"",VLOOKUP(Salidas!$A993,Inventario!$A$2:$M$21,6,FALSE))</f>
        <v>1800</v>
      </c>
      <c r="G993" s="274">
        <f>IF(ISERROR(VLOOKUP(Salidas!$A993,Inventario!$A$2:$M$21,7,FALSE)),,VLOOKUP(Salidas!$A993,Inventario!$A$2:$M$21,7,FALSE))</f>
        <v>1</v>
      </c>
      <c r="H993" s="275">
        <f>IF(ISERROR(VLOOKUP(Salidas!$A993,Inventario!$A$2:$M$21,8,FALSE)),,VLOOKUP(Salidas!$A993,Inventario!$A$2:$M$21,8,FALSE))</f>
        <v>109</v>
      </c>
      <c r="I993" s="275">
        <f>IF(ISERROR(VLOOKUP(Salidas!$A993,Inventario!$A$2:$M$21,9,FALSE)),,VLOOKUP(Salidas!$A993,Inventario!$A$2:$M$21,9,FALSE))</f>
        <v>109</v>
      </c>
      <c r="J993" s="269">
        <v>44820</v>
      </c>
      <c r="K993" s="62" t="s">
        <v>214</v>
      </c>
      <c r="L993" s="270">
        <f>IF(ISERROR(VLOOKUP(Salidas!$K993,Entradas!$H$1:$I$412,2,FALSE)),"",VLOOKUP(Salidas!$K993,Entradas!$H$1:$I$412,2,FALSE))</f>
        <v>45233</v>
      </c>
      <c r="M993" s="63">
        <v>1</v>
      </c>
      <c r="N993" s="276" t="s">
        <v>375</v>
      </c>
      <c r="O993" s="275">
        <f>IF(Salidas!$N993="Particular",VLOOKUP(Salidas!$A993,'PPTO Conservador'!$D$1:$L$26,8,0),IF(Salidas!$N993="Complementario",VLOOKUP(Salidas!$A993,'PPTO Conservador'!$D$1:$L$26,9,FALSE),))</f>
        <v>210000</v>
      </c>
      <c r="P993" s="275">
        <f>Salidas!$M993*Salidas!$I993</f>
        <v>109</v>
      </c>
      <c r="Q993" s="275">
        <f>Salidas!$M993*Salidas!$O993</f>
        <v>210000</v>
      </c>
      <c r="R993" s="276"/>
      <c r="S993" s="64"/>
      <c r="T993" s="64"/>
      <c r="U993" s="64"/>
      <c r="V993" s="64"/>
      <c r="W993" s="64"/>
      <c r="X993" s="64"/>
      <c r="Y993" s="64"/>
      <c r="Z993" s="64"/>
    </row>
    <row r="994" spans="1:26" ht="15.75" customHeight="1">
      <c r="A994" s="57" t="s">
        <v>77</v>
      </c>
      <c r="B994" s="58" t="str">
        <f>IF(ISERROR(VLOOKUP(Salidas!$A994,Inventario!$A$2:$M$21,2,FALSE)),"",VLOOKUP(Salidas!$A994,Inventario!$A$2:$M$21,2,FALSE))</f>
        <v>Hexaxim</v>
      </c>
      <c r="C994" s="58" t="str">
        <f>IF(ISERROR(VLOOKUP(Salidas!$A994,Inventario!$A$2:$M$21,3,FALSE)),"",VLOOKUP(Salidas!$A994,Inventario!$A$2:$M$21,3,FALSE))</f>
        <v>DPAT + VPI + HIB + HB</v>
      </c>
      <c r="D994" s="59" t="str">
        <f>IF(ISERROR(VLOOKUP(Salidas!$A994,Inventario!$A$2:$M$21,4,FALSE)),"",VLOOKUP(Salidas!$A994,Inventario!$A$2:$M$21,4,FALSE))</f>
        <v>IPS FARALLONES</v>
      </c>
      <c r="E994" s="59" t="str">
        <f>IF(ISERROR(VLOOKUP(Salidas!$A994,Inventario!$A$2:$M$21,5,FALSE)),"",VLOOKUP(Salidas!$A994,Inventario!$A$2:$M$21,5,FALSE))</f>
        <v>Sanofi</v>
      </c>
      <c r="F994" s="60" t="str">
        <f>IF(ISERROR(VLOOKUP(Salidas!$A994,Inventario!$A$2:$M$21,6,FALSE)),"",VLOOKUP(Salidas!$A994,Inventario!$A$2:$M$21,6,FALSE))</f>
        <v>3800</v>
      </c>
      <c r="G994" s="274">
        <f>IF(ISERROR(VLOOKUP(Salidas!$A994,Inventario!$A$2:$M$21,7,FALSE)),,VLOOKUP(Salidas!$A994,Inventario!$A$2:$M$21,7,FALSE))</f>
        <v>1</v>
      </c>
      <c r="H994" s="275">
        <f>IF(ISERROR(VLOOKUP(Salidas!$A994,Inventario!$A$2:$M$21,8,FALSE)),,VLOOKUP(Salidas!$A994,Inventario!$A$2:$M$21,8,FALSE))</f>
        <v>127</v>
      </c>
      <c r="I994" s="275">
        <f>IF(ISERROR(VLOOKUP(Salidas!$A994,Inventario!$A$2:$M$21,9,FALSE)),,VLOOKUP(Salidas!$A994,Inventario!$A$2:$M$21,9,FALSE))</f>
        <v>127</v>
      </c>
      <c r="J994" s="269">
        <v>44821</v>
      </c>
      <c r="K994" s="62" t="s">
        <v>212</v>
      </c>
      <c r="L994" s="270">
        <f>IF(ISERROR(VLOOKUP(Salidas!$K994,Entradas!$H$1:$I$412,2,FALSE)),"",VLOOKUP(Salidas!$K994,Entradas!$H$1:$I$412,2,FALSE))</f>
        <v>45382</v>
      </c>
      <c r="M994" s="63">
        <v>1</v>
      </c>
      <c r="N994" s="276" t="s">
        <v>1928</v>
      </c>
      <c r="O994" s="275">
        <f>IF(Salidas!$N994="Particular",VLOOKUP(Salidas!$A994,'PPTO Conservador'!$D$1:$L$26,8,0),IF(Salidas!$N994="Complementario",VLOOKUP(Salidas!$A994,'PPTO Conservador'!$D$1:$L$26,9,FALSE),))</f>
        <v>210000</v>
      </c>
      <c r="P994" s="275">
        <f>Salidas!$M994*Salidas!$I994</f>
        <v>127</v>
      </c>
      <c r="Q994" s="275">
        <f>Salidas!$M994*Salidas!$O994</f>
        <v>210000</v>
      </c>
      <c r="R994" s="276"/>
      <c r="S994" s="64"/>
      <c r="T994" s="64"/>
      <c r="U994" s="64"/>
      <c r="V994" s="64"/>
      <c r="W994" s="64"/>
      <c r="X994" s="64"/>
      <c r="Y994" s="64"/>
      <c r="Z994" s="64"/>
    </row>
    <row r="995" spans="1:26" ht="15.75" customHeight="1">
      <c r="A995" s="57" t="s">
        <v>54</v>
      </c>
      <c r="B995" s="58" t="str">
        <f>IF(ISERROR(VLOOKUP(Salidas!$A995,Inventario!$A$2:$M$21,2,FALSE)),"",VLOOKUP(Salidas!$A995,Inventario!$A$2:$M$21,2,FALSE))</f>
        <v>Prevenar</v>
      </c>
      <c r="C995" s="58" t="str">
        <f>IF(ISERROR(VLOOKUP(Salidas!$A995,Inventario!$A$2:$M$21,3,FALSE)),"",VLOOKUP(Salidas!$A995,Inventario!$A$2:$M$21,3,FALSE))</f>
        <v>Neumococo 13V</v>
      </c>
      <c r="D995" s="59" t="str">
        <f>IF(ISERROR(VLOOKUP(Salidas!$A995,Inventario!$A$2:$M$21,4,FALSE)),"",VLOOKUP(Salidas!$A995,Inventario!$A$2:$M$21,4,FALSE))</f>
        <v>Cobo Medical</v>
      </c>
      <c r="E995" s="59" t="str">
        <f>IF(ISERROR(VLOOKUP(Salidas!$A995,Inventario!$A$2:$M$21,5,FALSE)),"",VLOOKUP(Salidas!$A995,Inventario!$A$2:$M$21,5,FALSE))</f>
        <v>Pfizer</v>
      </c>
      <c r="F995" s="60" t="str">
        <f>IF(ISERROR(VLOOKUP(Salidas!$A995,Inventario!$A$2:$M$21,6,FALSE)),"",VLOOKUP(Salidas!$A995,Inventario!$A$2:$M$21,6,FALSE))</f>
        <v>2156</v>
      </c>
      <c r="G995" s="274">
        <f>IF(ISERROR(VLOOKUP(Salidas!$A995,Inventario!$A$2:$M$21,7,FALSE)),,VLOOKUP(Salidas!$A995,Inventario!$A$2:$M$21,7,FALSE))</f>
        <v>1</v>
      </c>
      <c r="H995" s="275">
        <f>IF(ISERROR(VLOOKUP(Salidas!$A995,Inventario!$A$2:$M$21,8,FALSE)),,VLOOKUP(Salidas!$A995,Inventario!$A$2:$M$21,8,FALSE))</f>
        <v>257</v>
      </c>
      <c r="I995" s="275">
        <f>IF(ISERROR(VLOOKUP(Salidas!$A995,Inventario!$A$2:$M$21,9,FALSE)),,VLOOKUP(Salidas!$A995,Inventario!$A$2:$M$21,9,FALSE))</f>
        <v>257</v>
      </c>
      <c r="J995" s="269">
        <v>44821</v>
      </c>
      <c r="K995" s="62" t="s">
        <v>216</v>
      </c>
      <c r="L995" s="270">
        <f>IF(ISERROR(VLOOKUP(Salidas!$K995,Entradas!$H$1:$I$412,2,FALSE)),"",VLOOKUP(Salidas!$K995,Entradas!$H$1:$I$412,2,FALSE))</f>
        <v>45382</v>
      </c>
      <c r="M995" s="63">
        <v>1</v>
      </c>
      <c r="N995" s="276" t="s">
        <v>1928</v>
      </c>
      <c r="O995" s="275">
        <f>IF(Salidas!$N995="Particular",VLOOKUP(Salidas!$A995,'PPTO Conservador'!$D$1:$L$26,8,0),IF(Salidas!$N995="Complementario",VLOOKUP(Salidas!$A995,'PPTO Conservador'!$D$1:$L$26,9,FALSE),))</f>
        <v>225000</v>
      </c>
      <c r="P995" s="275">
        <f>Salidas!$M995*Salidas!$I995</f>
        <v>257</v>
      </c>
      <c r="Q995" s="275">
        <f>Salidas!$M995*Salidas!$O995</f>
        <v>225000</v>
      </c>
      <c r="R995" s="276"/>
      <c r="S995" s="64"/>
      <c r="T995" s="64"/>
      <c r="U995" s="64"/>
      <c r="V995" s="64"/>
      <c r="W995" s="64"/>
      <c r="X995" s="64"/>
      <c r="Y995" s="64"/>
      <c r="Z995" s="64"/>
    </row>
    <row r="996" spans="1:26" ht="15.75" customHeight="1">
      <c r="A996" s="57" t="s">
        <v>96</v>
      </c>
      <c r="B996" s="58" t="str">
        <f>IF(ISERROR(VLOOKUP(Salidas!$A996,Inventario!$A$2:$M$21,2,FALSE)),"",VLOOKUP(Salidas!$A996,Inventario!$A$2:$M$21,2,FALSE))</f>
        <v>Rotateq</v>
      </c>
      <c r="C996" s="58" t="str">
        <f>IF(ISERROR(VLOOKUP(Salidas!$A996,Inventario!$A$2:$M$21,3,FALSE)),"",VLOOKUP(Salidas!$A996,Inventario!$A$2:$M$21,3,FALSE))</f>
        <v>Rotavirus Vivo Atenuado</v>
      </c>
      <c r="D996" s="59" t="str">
        <f>IF(ISERROR(VLOOKUP(Salidas!$A996,Inventario!$A$2:$M$21,4,FALSE)),"",VLOOKUP(Salidas!$A996,Inventario!$A$2:$M$21,4,FALSE))</f>
        <v>IPS FARALLONES</v>
      </c>
      <c r="E996" s="59" t="str">
        <f>IF(ISERROR(VLOOKUP(Salidas!$A996,Inventario!$A$2:$M$21,5,FALSE)),"",VLOOKUP(Salidas!$A996,Inventario!$A$2:$M$21,5,FALSE))</f>
        <v>Merck</v>
      </c>
      <c r="F996" s="60" t="str">
        <f>IF(ISERROR(VLOOKUP(Salidas!$A996,Inventario!$A$2:$M$21,6,FALSE)),"",VLOOKUP(Salidas!$A996,Inventario!$A$2:$M$21,6,FALSE))</f>
        <v>1800</v>
      </c>
      <c r="G996" s="274">
        <f>IF(ISERROR(VLOOKUP(Salidas!$A996,Inventario!$A$2:$M$21,7,FALSE)),,VLOOKUP(Salidas!$A996,Inventario!$A$2:$M$21,7,FALSE))</f>
        <v>1</v>
      </c>
      <c r="H996" s="275">
        <f>IF(ISERROR(VLOOKUP(Salidas!$A996,Inventario!$A$2:$M$21,8,FALSE)),,VLOOKUP(Salidas!$A996,Inventario!$A$2:$M$21,8,FALSE))</f>
        <v>109</v>
      </c>
      <c r="I996" s="275">
        <f>IF(ISERROR(VLOOKUP(Salidas!$A996,Inventario!$A$2:$M$21,9,FALSE)),,VLOOKUP(Salidas!$A996,Inventario!$A$2:$M$21,9,FALSE))</f>
        <v>109</v>
      </c>
      <c r="J996" s="269">
        <v>44821</v>
      </c>
      <c r="K996" s="62" t="s">
        <v>214</v>
      </c>
      <c r="L996" s="270">
        <f>IF(ISERROR(VLOOKUP(Salidas!$K996,Entradas!$H$1:$I$412,2,FALSE)),"",VLOOKUP(Salidas!$K996,Entradas!$H$1:$I$412,2,FALSE))</f>
        <v>45233</v>
      </c>
      <c r="M996" s="63">
        <v>1</v>
      </c>
      <c r="N996" s="276" t="s">
        <v>1928</v>
      </c>
      <c r="O996" s="275">
        <f>IF(Salidas!$N996="Particular",VLOOKUP(Salidas!$A996,'PPTO Conservador'!$D$1:$L$26,8,0),IF(Salidas!$N996="Complementario",VLOOKUP(Salidas!$A996,'PPTO Conservador'!$D$1:$L$26,9,FALSE),))</f>
        <v>190000</v>
      </c>
      <c r="P996" s="275">
        <f>Salidas!$M996*Salidas!$I996</f>
        <v>109</v>
      </c>
      <c r="Q996" s="275">
        <f>Salidas!$M996*Salidas!$O996</f>
        <v>190000</v>
      </c>
      <c r="R996" s="276"/>
      <c r="S996" s="64"/>
      <c r="T996" s="64"/>
      <c r="U996" s="64"/>
      <c r="V996" s="64"/>
      <c r="W996" s="64"/>
      <c r="X996" s="64"/>
      <c r="Y996" s="64"/>
      <c r="Z996" s="64"/>
    </row>
    <row r="997" spans="1:26" ht="15.75" customHeight="1">
      <c r="A997" s="57" t="s">
        <v>58</v>
      </c>
      <c r="B997" s="58" t="str">
        <f>IF(ISERROR(VLOOKUP(Salidas!$A997,Inventario!$A$2:$M$21,2,FALSE)),"",VLOOKUP(Salidas!$A997,Inventario!$A$2:$M$21,2,FALSE))</f>
        <v>Proquad</v>
      </c>
      <c r="C997" s="58" t="str">
        <f>IF(ISERROR(VLOOKUP(Salidas!$A997,Inventario!$A$2:$M$21,3,FALSE)),"",VLOOKUP(Salidas!$A997,Inventario!$A$2:$M$21,3,FALSE))</f>
        <v>Sarampion + Rubeola + parotiditis + varicela</v>
      </c>
      <c r="D997" s="59" t="str">
        <f>IF(ISERROR(VLOOKUP(Salidas!$A997,Inventario!$A$2:$M$21,4,FALSE)),"",VLOOKUP(Salidas!$A997,Inventario!$A$2:$M$21,4,FALSE))</f>
        <v>IPS FARALLONES</v>
      </c>
      <c r="E997" s="59" t="str">
        <f>IF(ISERROR(VLOOKUP(Salidas!$A997,Inventario!$A$2:$M$21,5,FALSE)),"",VLOOKUP(Salidas!$A997,Inventario!$A$2:$M$21,5,FALSE))</f>
        <v>Merck</v>
      </c>
      <c r="F997" s="60" t="str">
        <f>IF(ISERROR(VLOOKUP(Salidas!$A997,Inventario!$A$2:$M$21,6,FALSE)),"",VLOOKUP(Salidas!$A997,Inventario!$A$2:$M$21,6,FALSE))</f>
        <v>4200</v>
      </c>
      <c r="G997" s="274">
        <f>IF(ISERROR(VLOOKUP(Salidas!$A997,Inventario!$A$2:$M$21,7,FALSE)),,VLOOKUP(Salidas!$A997,Inventario!$A$2:$M$21,7,FALSE))</f>
        <v>1</v>
      </c>
      <c r="H997" s="275">
        <f>IF(ISERROR(VLOOKUP(Salidas!$A997,Inventario!$A$2:$M$21,8,FALSE)),,VLOOKUP(Salidas!$A997,Inventario!$A$2:$M$21,8,FALSE))</f>
        <v>76</v>
      </c>
      <c r="I997" s="275">
        <f>IF(ISERROR(VLOOKUP(Salidas!$A997,Inventario!$A$2:$M$21,9,FALSE)),,VLOOKUP(Salidas!$A997,Inventario!$A$2:$M$21,9,FALSE))</f>
        <v>76</v>
      </c>
      <c r="J997" s="269">
        <v>44821</v>
      </c>
      <c r="K997" s="62" t="s">
        <v>220</v>
      </c>
      <c r="L997" s="270">
        <f>IF(ISERROR(VLOOKUP(Salidas!$K997,Entradas!$H$1:$I$412,2,FALSE)),"",VLOOKUP(Salidas!$K997,Entradas!$H$1:$I$412,2,FALSE))</f>
        <v>45138</v>
      </c>
      <c r="M997" s="63">
        <v>1</v>
      </c>
      <c r="N997" s="276" t="s">
        <v>375</v>
      </c>
      <c r="O997" s="275">
        <f>IF(Salidas!$N997="Particular",VLOOKUP(Salidas!$A997,'PPTO Conservador'!$D$1:$L$26,8,0),IF(Salidas!$N997="Complementario",VLOOKUP(Salidas!$A997,'PPTO Conservador'!$D$1:$L$26,9,FALSE),))</f>
        <v>250000</v>
      </c>
      <c r="P997" s="275">
        <f>Salidas!$M997*Salidas!$I997</f>
        <v>76</v>
      </c>
      <c r="Q997" s="275">
        <f>Salidas!$M997*Salidas!$O997</f>
        <v>250000</v>
      </c>
      <c r="R997" s="276"/>
      <c r="S997" s="64"/>
      <c r="T997" s="64"/>
      <c r="U997" s="64"/>
      <c r="V997" s="64"/>
      <c r="W997" s="64"/>
      <c r="X997" s="64"/>
      <c r="Y997" s="64"/>
      <c r="Z997" s="64"/>
    </row>
    <row r="998" spans="1:26" ht="15.75" customHeight="1">
      <c r="A998" s="57" t="s">
        <v>85</v>
      </c>
      <c r="B998" s="58" t="str">
        <f>IF(ISERROR(VLOOKUP(Salidas!$A998,Inventario!$A$2:$M$21,2,FALSE)),"",VLOOKUP(Salidas!$A998,Inventario!$A$2:$M$21,2,FALSE))</f>
        <v xml:space="preserve">Avaxim 80 </v>
      </c>
      <c r="C998" s="58" t="str">
        <f>IF(ISERROR(VLOOKUP(Salidas!$A998,Inventario!$A$2:$M$21,3,FALSE)),"",VLOOKUP(Salidas!$A998,Inventario!$A$2:$M$21,3,FALSE))</f>
        <v>Hepatitis A niño</v>
      </c>
      <c r="D998" s="59" t="str">
        <f>IF(ISERROR(VLOOKUP(Salidas!$A998,Inventario!$A$2:$M$21,4,FALSE)),"",VLOOKUP(Salidas!$A998,Inventario!$A$2:$M$21,4,FALSE))</f>
        <v>IPS FARALLONES</v>
      </c>
      <c r="E998" s="59" t="str">
        <f>IF(ISERROR(VLOOKUP(Salidas!$A998,Inventario!$A$2:$M$21,5,FALSE)),"",VLOOKUP(Salidas!$A998,Inventario!$A$2:$M$21,5,FALSE))</f>
        <v>Sanofi</v>
      </c>
      <c r="F998" s="60" t="str">
        <f>IF(ISERROR(VLOOKUP(Salidas!$A998,Inventario!$A$2:$M$21,6,FALSE)),"",VLOOKUP(Salidas!$A998,Inventario!$A$2:$M$21,6,FALSE))</f>
        <v>2500</v>
      </c>
      <c r="G998" s="274">
        <f>IF(ISERROR(VLOOKUP(Salidas!$A998,Inventario!$A$2:$M$21,7,FALSE)),,VLOOKUP(Salidas!$A998,Inventario!$A$2:$M$21,7,FALSE))</f>
        <v>1</v>
      </c>
      <c r="H998" s="275">
        <f>IF(ISERROR(VLOOKUP(Salidas!$A998,Inventario!$A$2:$M$21,8,FALSE)),,VLOOKUP(Salidas!$A998,Inventario!$A$2:$M$21,8,FALSE))</f>
        <v>153</v>
      </c>
      <c r="I998" s="275">
        <f>IF(ISERROR(VLOOKUP(Salidas!$A998,Inventario!$A$2:$M$21,9,FALSE)),,VLOOKUP(Salidas!$A998,Inventario!$A$2:$M$21,9,FALSE))</f>
        <v>153</v>
      </c>
      <c r="J998" s="269">
        <v>44821</v>
      </c>
      <c r="K998" s="62" t="s">
        <v>208</v>
      </c>
      <c r="L998" s="270">
        <f>IF(ISERROR(VLOOKUP(Salidas!$K998,Entradas!$H$1:$I$412,2,FALSE)),"",VLOOKUP(Salidas!$K998,Entradas!$H$1:$I$412,2,FALSE))</f>
        <v>45169</v>
      </c>
      <c r="M998" s="63">
        <v>1</v>
      </c>
      <c r="N998" s="276" t="s">
        <v>375</v>
      </c>
      <c r="O998" s="275">
        <f>IF(Salidas!$N998="Particular",VLOOKUP(Salidas!$A998,'PPTO Conservador'!$D$1:$L$26,8,0),IF(Salidas!$N998="Complementario",VLOOKUP(Salidas!$A998,'PPTO Conservador'!$D$1:$L$26,9,FALSE),))</f>
        <v>150000</v>
      </c>
      <c r="P998" s="275">
        <f>Salidas!$M998*Salidas!$I998</f>
        <v>153</v>
      </c>
      <c r="Q998" s="275">
        <f>Salidas!$M998*Salidas!$O998</f>
        <v>150000</v>
      </c>
      <c r="R998" s="276"/>
      <c r="S998" s="64"/>
      <c r="T998" s="64"/>
      <c r="U998" s="64"/>
      <c r="V998" s="64"/>
      <c r="W998" s="64"/>
      <c r="X998" s="64"/>
      <c r="Y998" s="64"/>
      <c r="Z998" s="64"/>
    </row>
    <row r="999" spans="1:26" ht="15.75" customHeight="1">
      <c r="A999" s="57" t="s">
        <v>85</v>
      </c>
      <c r="B999" s="58" t="str">
        <f>IF(ISERROR(VLOOKUP(Salidas!$A999,Inventario!$A$2:$M$21,2,FALSE)),"",VLOOKUP(Salidas!$A999,Inventario!$A$2:$M$21,2,FALSE))</f>
        <v xml:space="preserve">Avaxim 80 </v>
      </c>
      <c r="C999" s="58" t="str">
        <f>IF(ISERROR(VLOOKUP(Salidas!$A999,Inventario!$A$2:$M$21,3,FALSE)),"",VLOOKUP(Salidas!$A999,Inventario!$A$2:$M$21,3,FALSE))</f>
        <v>Hepatitis A niño</v>
      </c>
      <c r="D999" s="59" t="str">
        <f>IF(ISERROR(VLOOKUP(Salidas!$A999,Inventario!$A$2:$M$21,4,FALSE)),"",VLOOKUP(Salidas!$A999,Inventario!$A$2:$M$21,4,FALSE))</f>
        <v>IPS FARALLONES</v>
      </c>
      <c r="E999" s="59" t="str">
        <f>IF(ISERROR(VLOOKUP(Salidas!$A999,Inventario!$A$2:$M$21,5,FALSE)),"",VLOOKUP(Salidas!$A999,Inventario!$A$2:$M$21,5,FALSE))</f>
        <v>Sanofi</v>
      </c>
      <c r="F999" s="60" t="str">
        <f>IF(ISERROR(VLOOKUP(Salidas!$A999,Inventario!$A$2:$M$21,6,FALSE)),"",VLOOKUP(Salidas!$A999,Inventario!$A$2:$M$21,6,FALSE))</f>
        <v>2500</v>
      </c>
      <c r="G999" s="274">
        <f>IF(ISERROR(VLOOKUP(Salidas!$A999,Inventario!$A$2:$M$21,7,FALSE)),,VLOOKUP(Salidas!$A999,Inventario!$A$2:$M$21,7,FALSE))</f>
        <v>1</v>
      </c>
      <c r="H999" s="275">
        <f>IF(ISERROR(VLOOKUP(Salidas!$A999,Inventario!$A$2:$M$21,8,FALSE)),,VLOOKUP(Salidas!$A999,Inventario!$A$2:$M$21,8,FALSE))</f>
        <v>153</v>
      </c>
      <c r="I999" s="275">
        <f>IF(ISERROR(VLOOKUP(Salidas!$A999,Inventario!$A$2:$M$21,9,FALSE)),,VLOOKUP(Salidas!$A999,Inventario!$A$2:$M$21,9,FALSE))</f>
        <v>153</v>
      </c>
      <c r="J999" s="269">
        <v>44821</v>
      </c>
      <c r="K999" s="62" t="s">
        <v>208</v>
      </c>
      <c r="L999" s="270">
        <f>IF(ISERROR(VLOOKUP(Salidas!$K999,Entradas!$H$1:$I$412,2,FALSE)),"",VLOOKUP(Salidas!$K999,Entradas!$H$1:$I$412,2,FALSE))</f>
        <v>45169</v>
      </c>
      <c r="M999" s="63">
        <v>1</v>
      </c>
      <c r="N999" s="276" t="s">
        <v>375</v>
      </c>
      <c r="O999" s="275">
        <f>IF(Salidas!$N999="Particular",VLOOKUP(Salidas!$A999,'PPTO Conservador'!$D$1:$L$26,8,0),IF(Salidas!$N999="Complementario",VLOOKUP(Salidas!$A999,'PPTO Conservador'!$D$1:$L$26,9,FALSE),))</f>
        <v>150000</v>
      </c>
      <c r="P999" s="275">
        <f>Salidas!$M999*Salidas!$I999</f>
        <v>153</v>
      </c>
      <c r="Q999" s="275">
        <f>Salidas!$M999*Salidas!$O999</f>
        <v>150000</v>
      </c>
      <c r="R999" s="276"/>
      <c r="S999" s="64"/>
      <c r="T999" s="64"/>
      <c r="U999" s="64"/>
      <c r="V999" s="64"/>
      <c r="W999" s="64"/>
      <c r="X999" s="64"/>
      <c r="Y999" s="64"/>
      <c r="Z999" s="64"/>
    </row>
    <row r="1000" spans="1:26" ht="15.75" customHeight="1">
      <c r="A1000" s="57" t="s">
        <v>47</v>
      </c>
      <c r="B1000" s="58" t="str">
        <f>IF(ISERROR(VLOOKUP(Salidas!$A1000,Inventario!$A$2:$M$21,2,FALSE)),"",VLOOKUP(Salidas!$A1000,Inventario!$A$2:$M$21,2,FALSE))</f>
        <v>Nimenrix</v>
      </c>
      <c r="C1000" s="58" t="str">
        <f>IF(ISERROR(VLOOKUP(Salidas!$A1000,Inventario!$A$2:$M$21,3,FALSE)),"",VLOOKUP(Salidas!$A1000,Inventario!$A$2:$M$21,3,FALSE))</f>
        <v>Meningococo</v>
      </c>
      <c r="D1000" s="59" t="str">
        <f>IF(ISERROR(VLOOKUP(Salidas!$A1000,Inventario!$A$2:$M$21,4,FALSE)),"",VLOOKUP(Salidas!$A1000,Inventario!$A$2:$M$21,4,FALSE))</f>
        <v>Cobo Medical</v>
      </c>
      <c r="E1000" s="59" t="str">
        <f>IF(ISERROR(VLOOKUP(Salidas!$A1000,Inventario!$A$2:$M$21,5,FALSE)),"",VLOOKUP(Salidas!$A1000,Inventario!$A$2:$M$21,5,FALSE))</f>
        <v>Pfizer</v>
      </c>
      <c r="F1000" s="60" t="str">
        <f>IF(ISERROR(VLOOKUP(Salidas!$A1000,Inventario!$A$2:$M$21,6,FALSE)),"",VLOOKUP(Salidas!$A1000,Inventario!$A$2:$M$21,6,FALSE))</f>
        <v>3904</v>
      </c>
      <c r="G1000" s="274">
        <f>IF(ISERROR(VLOOKUP(Salidas!$A1000,Inventario!$A$2:$M$21,7,FALSE)),,VLOOKUP(Salidas!$A1000,Inventario!$A$2:$M$21,7,FALSE))</f>
        <v>1</v>
      </c>
      <c r="H1000" s="275">
        <f>IF(ISERROR(VLOOKUP(Salidas!$A1000,Inventario!$A$2:$M$21,8,FALSE)),,VLOOKUP(Salidas!$A1000,Inventario!$A$2:$M$21,8,FALSE))</f>
        <v>427</v>
      </c>
      <c r="I1000" s="275">
        <f>IF(ISERROR(VLOOKUP(Salidas!$A1000,Inventario!$A$2:$M$21,9,FALSE)),,VLOOKUP(Salidas!$A1000,Inventario!$A$2:$M$21,9,FALSE))</f>
        <v>427</v>
      </c>
      <c r="J1000" s="269">
        <v>44821</v>
      </c>
      <c r="K1000" s="62" t="s">
        <v>221</v>
      </c>
      <c r="L1000" s="270">
        <f>IF(ISERROR(VLOOKUP(Salidas!$K1000,Entradas!$H$1:$I$412,2,FALSE)),"",VLOOKUP(Salidas!$K1000,Entradas!$H$1:$I$412,2,FALSE))</f>
        <v>45077</v>
      </c>
      <c r="M1000" s="63">
        <v>1</v>
      </c>
      <c r="N1000" s="276" t="s">
        <v>375</v>
      </c>
      <c r="O1000" s="275">
        <f>IF(Salidas!$N1000="Particular",VLOOKUP(Salidas!$A1000,'PPTO Conservador'!$D$1:$L$26,8,0),IF(Salidas!$N1000="Complementario",VLOOKUP(Salidas!$A1000,'PPTO Conservador'!$D$1:$L$26,9,FALSE),))</f>
        <v>200000</v>
      </c>
      <c r="P1000" s="275">
        <f>Salidas!$M1000*Salidas!$I1000</f>
        <v>427</v>
      </c>
      <c r="Q1000" s="275">
        <f>Salidas!$M1000*Salidas!$O1000</f>
        <v>200000</v>
      </c>
      <c r="R1000" s="276"/>
      <c r="S1000" s="64"/>
      <c r="T1000" s="64"/>
      <c r="U1000" s="64"/>
      <c r="V1000" s="64"/>
      <c r="W1000" s="64"/>
      <c r="X1000" s="64"/>
      <c r="Y1000" s="64"/>
      <c r="Z1000" s="64"/>
    </row>
    <row r="1001" spans="1:26" ht="15.75" customHeight="1">
      <c r="A1001" s="57" t="s">
        <v>47</v>
      </c>
      <c r="B1001" s="58" t="str">
        <f>IF(ISERROR(VLOOKUP(Salidas!$A1001,Inventario!$A$2:$M$21,2,FALSE)),"",VLOOKUP(Salidas!$A1001,Inventario!$A$2:$M$21,2,FALSE))</f>
        <v>Nimenrix</v>
      </c>
      <c r="C1001" s="58" t="str">
        <f>IF(ISERROR(VLOOKUP(Salidas!$A1001,Inventario!$A$2:$M$21,3,FALSE)),"",VLOOKUP(Salidas!$A1001,Inventario!$A$2:$M$21,3,FALSE))</f>
        <v>Meningococo</v>
      </c>
      <c r="D1001" s="59" t="str">
        <f>IF(ISERROR(VLOOKUP(Salidas!$A1001,Inventario!$A$2:$M$21,4,FALSE)),"",VLOOKUP(Salidas!$A1001,Inventario!$A$2:$M$21,4,FALSE))</f>
        <v>Cobo Medical</v>
      </c>
      <c r="E1001" s="59" t="str">
        <f>IF(ISERROR(VLOOKUP(Salidas!$A1001,Inventario!$A$2:$M$21,5,FALSE)),"",VLOOKUP(Salidas!$A1001,Inventario!$A$2:$M$21,5,FALSE))</f>
        <v>Pfizer</v>
      </c>
      <c r="F1001" s="60" t="str">
        <f>IF(ISERROR(VLOOKUP(Salidas!$A1001,Inventario!$A$2:$M$21,6,FALSE)),"",VLOOKUP(Salidas!$A1001,Inventario!$A$2:$M$21,6,FALSE))</f>
        <v>3904</v>
      </c>
      <c r="G1001" s="274">
        <f>IF(ISERROR(VLOOKUP(Salidas!$A1001,Inventario!$A$2:$M$21,7,FALSE)),,VLOOKUP(Salidas!$A1001,Inventario!$A$2:$M$21,7,FALSE))</f>
        <v>1</v>
      </c>
      <c r="H1001" s="275">
        <f>IF(ISERROR(VLOOKUP(Salidas!$A1001,Inventario!$A$2:$M$21,8,FALSE)),,VLOOKUP(Salidas!$A1001,Inventario!$A$2:$M$21,8,FALSE))</f>
        <v>427</v>
      </c>
      <c r="I1001" s="275">
        <f>IF(ISERROR(VLOOKUP(Salidas!$A1001,Inventario!$A$2:$M$21,9,FALSE)),,VLOOKUP(Salidas!$A1001,Inventario!$A$2:$M$21,9,FALSE))</f>
        <v>427</v>
      </c>
      <c r="J1001" s="269">
        <v>44823</v>
      </c>
      <c r="K1001" s="62" t="s">
        <v>221</v>
      </c>
      <c r="L1001" s="270">
        <f>IF(ISERROR(VLOOKUP(Salidas!$K1001,Entradas!$H$1:$I$412,2,FALSE)),"",VLOOKUP(Salidas!$K1001,Entradas!$H$1:$I$412,2,FALSE))</f>
        <v>45077</v>
      </c>
      <c r="M1001" s="63">
        <v>1</v>
      </c>
      <c r="N1001" s="276" t="s">
        <v>1928</v>
      </c>
      <c r="O1001" s="275">
        <f>IF(Salidas!$N1001="Particular",VLOOKUP(Salidas!$A1001,'PPTO Conservador'!$D$1:$L$26,8,0),IF(Salidas!$N1001="Complementario",VLOOKUP(Salidas!$A1001,'PPTO Conservador'!$D$1:$L$26,9,FALSE),))</f>
        <v>170000</v>
      </c>
      <c r="P1001" s="275">
        <f>Salidas!$M1001*Salidas!$I1001</f>
        <v>427</v>
      </c>
      <c r="Q1001" s="275">
        <f>Salidas!$M1001*Salidas!$O1001</f>
        <v>170000</v>
      </c>
      <c r="R1001" s="276"/>
      <c r="S1001" s="64"/>
      <c r="T1001" s="64"/>
      <c r="U1001" s="64"/>
      <c r="V1001" s="64"/>
      <c r="W1001" s="64"/>
      <c r="X1001" s="64"/>
      <c r="Y1001" s="64"/>
      <c r="Z1001" s="64"/>
    </row>
    <row r="1002" spans="1:26" ht="15.75" customHeight="1">
      <c r="A1002" s="57" t="s">
        <v>47</v>
      </c>
      <c r="B1002" s="58" t="str">
        <f>IF(ISERROR(VLOOKUP(Salidas!$A1002,Inventario!$A$2:$M$21,2,FALSE)),"",VLOOKUP(Salidas!$A1002,Inventario!$A$2:$M$21,2,FALSE))</f>
        <v>Nimenrix</v>
      </c>
      <c r="C1002" s="58" t="str">
        <f>IF(ISERROR(VLOOKUP(Salidas!$A1002,Inventario!$A$2:$M$21,3,FALSE)),"",VLOOKUP(Salidas!$A1002,Inventario!$A$2:$M$21,3,FALSE))</f>
        <v>Meningococo</v>
      </c>
      <c r="D1002" s="59" t="str">
        <f>IF(ISERROR(VLOOKUP(Salidas!$A1002,Inventario!$A$2:$M$21,4,FALSE)),"",VLOOKUP(Salidas!$A1002,Inventario!$A$2:$M$21,4,FALSE))</f>
        <v>Cobo Medical</v>
      </c>
      <c r="E1002" s="59" t="str">
        <f>IF(ISERROR(VLOOKUP(Salidas!$A1002,Inventario!$A$2:$M$21,5,FALSE)),"",VLOOKUP(Salidas!$A1002,Inventario!$A$2:$M$21,5,FALSE))</f>
        <v>Pfizer</v>
      </c>
      <c r="F1002" s="60" t="str">
        <f>IF(ISERROR(VLOOKUP(Salidas!$A1002,Inventario!$A$2:$M$21,6,FALSE)),"",VLOOKUP(Salidas!$A1002,Inventario!$A$2:$M$21,6,FALSE))</f>
        <v>3904</v>
      </c>
      <c r="G1002" s="274">
        <f>IF(ISERROR(VLOOKUP(Salidas!$A1002,Inventario!$A$2:$M$21,7,FALSE)),,VLOOKUP(Salidas!$A1002,Inventario!$A$2:$M$21,7,FALSE))</f>
        <v>1</v>
      </c>
      <c r="H1002" s="275">
        <f>IF(ISERROR(VLOOKUP(Salidas!$A1002,Inventario!$A$2:$M$21,8,FALSE)),,VLOOKUP(Salidas!$A1002,Inventario!$A$2:$M$21,8,FALSE))</f>
        <v>427</v>
      </c>
      <c r="I1002" s="275">
        <f>IF(ISERROR(VLOOKUP(Salidas!$A1002,Inventario!$A$2:$M$21,9,FALSE)),,VLOOKUP(Salidas!$A1002,Inventario!$A$2:$M$21,9,FALSE))</f>
        <v>427</v>
      </c>
      <c r="J1002" s="269">
        <v>44824</v>
      </c>
      <c r="K1002" s="62" t="s">
        <v>221</v>
      </c>
      <c r="L1002" s="270">
        <f>IF(ISERROR(VLOOKUP(Salidas!$K1002,Entradas!$H$1:$I$412,2,FALSE)),"",VLOOKUP(Salidas!$K1002,Entradas!$H$1:$I$412,2,FALSE))</f>
        <v>45077</v>
      </c>
      <c r="M1002" s="63">
        <v>1</v>
      </c>
      <c r="N1002" s="276" t="s">
        <v>1928</v>
      </c>
      <c r="O1002" s="275">
        <f>IF(Salidas!$N1002="Particular",VLOOKUP(Salidas!$A1002,'PPTO Conservador'!$D$1:$L$26,8,0),IF(Salidas!$N1002="Complementario",VLOOKUP(Salidas!$A1002,'PPTO Conservador'!$D$1:$L$26,9,FALSE),))</f>
        <v>170000</v>
      </c>
      <c r="P1002" s="275">
        <f>Salidas!$M1002*Salidas!$I1002</f>
        <v>427</v>
      </c>
      <c r="Q1002" s="275">
        <f>Salidas!$M1002*Salidas!$O1002</f>
        <v>170000</v>
      </c>
      <c r="R1002" s="276"/>
      <c r="S1002" s="64"/>
      <c r="T1002" s="64"/>
      <c r="U1002" s="64"/>
      <c r="V1002" s="64"/>
      <c r="W1002" s="64"/>
      <c r="X1002" s="64"/>
      <c r="Y1002" s="64"/>
      <c r="Z1002" s="64"/>
    </row>
    <row r="1003" spans="1:26" ht="15.75" customHeight="1">
      <c r="A1003" s="57" t="s">
        <v>93</v>
      </c>
      <c r="B1003" s="58" t="str">
        <f>IF(ISERROR(VLOOKUP(Salidas!$A1003,Inventario!$A$2:$M$21,2,FALSE)),"",VLOOKUP(Salidas!$A1003,Inventario!$A$2:$M$21,2,FALSE))</f>
        <v>Vaxigrip</v>
      </c>
      <c r="C1003" s="58" t="str">
        <f>IF(ISERROR(VLOOKUP(Salidas!$A1003,Inventario!$A$2:$M$21,3,FALSE)),"",VLOOKUP(Salidas!$A1003,Inventario!$A$2:$M$21,3,FALSE))</f>
        <v>Influenza</v>
      </c>
      <c r="D1003" s="59" t="str">
        <f>IF(ISERROR(VLOOKUP(Salidas!$A1003,Inventario!$A$2:$M$21,4,FALSE)),"",VLOOKUP(Salidas!$A1003,Inventario!$A$2:$M$21,4,FALSE))</f>
        <v>IPS FARALLONES</v>
      </c>
      <c r="E1003" s="59" t="str">
        <f>IF(ISERROR(VLOOKUP(Salidas!$A1003,Inventario!$A$2:$M$21,5,FALSE)),"",VLOOKUP(Salidas!$A1003,Inventario!$A$2:$M$21,5,FALSE))</f>
        <v>Sanofi</v>
      </c>
      <c r="F1003" s="60" t="str">
        <f>IF(ISERROR(VLOOKUP(Salidas!$A1003,Inventario!$A$2:$M$21,6,FALSE)),"",VLOOKUP(Salidas!$A1003,Inventario!$A$2:$M$21,6,FALSE))</f>
        <v>2603</v>
      </c>
      <c r="G1003" s="274">
        <f>IF(ISERROR(VLOOKUP(Salidas!$A1003,Inventario!$A$2:$M$21,7,FALSE)),,VLOOKUP(Salidas!$A1003,Inventario!$A$2:$M$21,7,FALSE))</f>
        <v>1</v>
      </c>
      <c r="H1003" s="275">
        <f>IF(ISERROR(VLOOKUP(Salidas!$A1003,Inventario!$A$2:$M$21,8,FALSE)),,VLOOKUP(Salidas!$A1003,Inventario!$A$2:$M$21,8,FALSE))</f>
        <v>31</v>
      </c>
      <c r="I1003" s="275">
        <f>IF(ISERROR(VLOOKUP(Salidas!$A1003,Inventario!$A$2:$M$21,9,FALSE)),,VLOOKUP(Salidas!$A1003,Inventario!$A$2:$M$21,9,FALSE))</f>
        <v>31</v>
      </c>
      <c r="J1003" s="269">
        <v>44824</v>
      </c>
      <c r="K1003" s="62" t="s">
        <v>210</v>
      </c>
      <c r="L1003" s="270">
        <f>IF(ISERROR(VLOOKUP(Salidas!$K1003,Entradas!$H$1:$I$412,2,FALSE)),"",VLOOKUP(Salidas!$K1003,Entradas!$H$1:$I$412,2,FALSE))</f>
        <v>44957</v>
      </c>
      <c r="M1003" s="63">
        <v>1</v>
      </c>
      <c r="N1003" s="276" t="s">
        <v>1928</v>
      </c>
      <c r="O1003" s="275">
        <f>IF(Salidas!$N1003="Particular",VLOOKUP(Salidas!$A1003,'PPTO Conservador'!$D$1:$L$26,8,0),IF(Salidas!$N1003="Complementario",VLOOKUP(Salidas!$A1003,'PPTO Conservador'!$D$1:$L$26,9,FALSE),))</f>
        <v>60000</v>
      </c>
      <c r="P1003" s="275">
        <f>Salidas!$M1003*Salidas!$I1003</f>
        <v>31</v>
      </c>
      <c r="Q1003" s="275">
        <f>Salidas!$M1003*Salidas!$O1003</f>
        <v>60000</v>
      </c>
      <c r="R1003" s="276"/>
      <c r="S1003" s="64"/>
      <c r="T1003" s="64"/>
      <c r="U1003" s="64"/>
      <c r="V1003" s="64"/>
      <c r="W1003" s="64"/>
      <c r="X1003" s="64"/>
      <c r="Y1003" s="64"/>
      <c r="Z1003" s="64"/>
    </row>
    <row r="1004" spans="1:26" ht="15.75" customHeight="1">
      <c r="A1004" s="57" t="s">
        <v>47</v>
      </c>
      <c r="B1004" s="58" t="str">
        <f>IF(ISERROR(VLOOKUP(Salidas!$A1004,Inventario!$A$2:$M$21,2,FALSE)),"",VLOOKUP(Salidas!$A1004,Inventario!$A$2:$M$21,2,FALSE))</f>
        <v>Nimenrix</v>
      </c>
      <c r="C1004" s="58" t="str">
        <f>IF(ISERROR(VLOOKUP(Salidas!$A1004,Inventario!$A$2:$M$21,3,FALSE)),"",VLOOKUP(Salidas!$A1004,Inventario!$A$2:$M$21,3,FALSE))</f>
        <v>Meningococo</v>
      </c>
      <c r="D1004" s="59" t="str">
        <f>IF(ISERROR(VLOOKUP(Salidas!$A1004,Inventario!$A$2:$M$21,4,FALSE)),"",VLOOKUP(Salidas!$A1004,Inventario!$A$2:$M$21,4,FALSE))</f>
        <v>Cobo Medical</v>
      </c>
      <c r="E1004" s="59" t="str">
        <f>IF(ISERROR(VLOOKUP(Salidas!$A1004,Inventario!$A$2:$M$21,5,FALSE)),"",VLOOKUP(Salidas!$A1004,Inventario!$A$2:$M$21,5,FALSE))</f>
        <v>Pfizer</v>
      </c>
      <c r="F1004" s="60" t="str">
        <f>IF(ISERROR(VLOOKUP(Salidas!$A1004,Inventario!$A$2:$M$21,6,FALSE)),"",VLOOKUP(Salidas!$A1004,Inventario!$A$2:$M$21,6,FALSE))</f>
        <v>3904</v>
      </c>
      <c r="G1004" s="274">
        <f>IF(ISERROR(VLOOKUP(Salidas!$A1004,Inventario!$A$2:$M$21,7,FALSE)),,VLOOKUP(Salidas!$A1004,Inventario!$A$2:$M$21,7,FALSE))</f>
        <v>1</v>
      </c>
      <c r="H1004" s="275">
        <f>IF(ISERROR(VLOOKUP(Salidas!$A1004,Inventario!$A$2:$M$21,8,FALSE)),,VLOOKUP(Salidas!$A1004,Inventario!$A$2:$M$21,8,FALSE))</f>
        <v>427</v>
      </c>
      <c r="I1004" s="275">
        <f>IF(ISERROR(VLOOKUP(Salidas!$A1004,Inventario!$A$2:$M$21,9,FALSE)),,VLOOKUP(Salidas!$A1004,Inventario!$A$2:$M$21,9,FALSE))</f>
        <v>427</v>
      </c>
      <c r="J1004" s="269">
        <v>44825</v>
      </c>
      <c r="K1004" s="62" t="s">
        <v>221</v>
      </c>
      <c r="L1004" s="270">
        <f>IF(ISERROR(VLOOKUP(Salidas!$K1004,Entradas!$H$1:$I$412,2,FALSE)),"",VLOOKUP(Salidas!$K1004,Entradas!$H$1:$I$412,2,FALSE))</f>
        <v>45077</v>
      </c>
      <c r="M1004" s="63">
        <v>1</v>
      </c>
      <c r="N1004" s="276" t="s">
        <v>1928</v>
      </c>
      <c r="O1004" s="275">
        <f>IF(Salidas!$N1004="Particular",VLOOKUP(Salidas!$A1004,'PPTO Conservador'!$D$1:$L$26,8,0),IF(Salidas!$N1004="Complementario",VLOOKUP(Salidas!$A1004,'PPTO Conservador'!$D$1:$L$26,9,FALSE),))</f>
        <v>170000</v>
      </c>
      <c r="P1004" s="275">
        <f>Salidas!$M1004*Salidas!$I1004</f>
        <v>427</v>
      </c>
      <c r="Q1004" s="275">
        <f>Salidas!$M1004*Salidas!$O1004</f>
        <v>170000</v>
      </c>
      <c r="R1004" s="276"/>
      <c r="S1004" s="64"/>
      <c r="T1004" s="64"/>
      <c r="U1004" s="64"/>
      <c r="V1004" s="64"/>
      <c r="W1004" s="64"/>
      <c r="X1004" s="64"/>
      <c r="Y1004" s="64"/>
      <c r="Z1004" s="64"/>
    </row>
    <row r="1005" spans="1:26" ht="15.75" customHeight="1">
      <c r="A1005" s="57" t="s">
        <v>54</v>
      </c>
      <c r="B1005" s="58" t="str">
        <f>IF(ISERROR(VLOOKUP(Salidas!$A1005,Inventario!$A$2:$M$21,2,FALSE)),"",VLOOKUP(Salidas!$A1005,Inventario!$A$2:$M$21,2,FALSE))</f>
        <v>Prevenar</v>
      </c>
      <c r="C1005" s="58" t="str">
        <f>IF(ISERROR(VLOOKUP(Salidas!$A1005,Inventario!$A$2:$M$21,3,FALSE)),"",VLOOKUP(Salidas!$A1005,Inventario!$A$2:$M$21,3,FALSE))</f>
        <v>Neumococo 13V</v>
      </c>
      <c r="D1005" s="59" t="str">
        <f>IF(ISERROR(VLOOKUP(Salidas!$A1005,Inventario!$A$2:$M$21,4,FALSE)),"",VLOOKUP(Salidas!$A1005,Inventario!$A$2:$M$21,4,FALSE))</f>
        <v>Cobo Medical</v>
      </c>
      <c r="E1005" s="59" t="str">
        <f>IF(ISERROR(VLOOKUP(Salidas!$A1005,Inventario!$A$2:$M$21,5,FALSE)),"",VLOOKUP(Salidas!$A1005,Inventario!$A$2:$M$21,5,FALSE))</f>
        <v>Pfizer</v>
      </c>
      <c r="F1005" s="60" t="str">
        <f>IF(ISERROR(VLOOKUP(Salidas!$A1005,Inventario!$A$2:$M$21,6,FALSE)),"",VLOOKUP(Salidas!$A1005,Inventario!$A$2:$M$21,6,FALSE))</f>
        <v>2156</v>
      </c>
      <c r="G1005" s="274">
        <f>IF(ISERROR(VLOOKUP(Salidas!$A1005,Inventario!$A$2:$M$21,7,FALSE)),,VLOOKUP(Salidas!$A1005,Inventario!$A$2:$M$21,7,FALSE))</f>
        <v>1</v>
      </c>
      <c r="H1005" s="275">
        <f>IF(ISERROR(VLOOKUP(Salidas!$A1005,Inventario!$A$2:$M$21,8,FALSE)),,VLOOKUP(Salidas!$A1005,Inventario!$A$2:$M$21,8,FALSE))</f>
        <v>257</v>
      </c>
      <c r="I1005" s="275">
        <f>IF(ISERROR(VLOOKUP(Salidas!$A1005,Inventario!$A$2:$M$21,9,FALSE)),,VLOOKUP(Salidas!$A1005,Inventario!$A$2:$M$21,9,FALSE))</f>
        <v>257</v>
      </c>
      <c r="J1005" s="269">
        <v>44826</v>
      </c>
      <c r="K1005" s="62" t="s">
        <v>216</v>
      </c>
      <c r="L1005" s="270">
        <f>IF(ISERROR(VLOOKUP(Salidas!$K1005,Entradas!$H$1:$I$412,2,FALSE)),"",VLOOKUP(Salidas!$K1005,Entradas!$H$1:$I$412,2,FALSE))</f>
        <v>45382</v>
      </c>
      <c r="M1005" s="63">
        <v>1</v>
      </c>
      <c r="N1005" s="276" t="s">
        <v>1928</v>
      </c>
      <c r="O1005" s="275">
        <f>IF(Salidas!$N1005="Particular",VLOOKUP(Salidas!$A1005,'PPTO Conservador'!$D$1:$L$26,8,0),IF(Salidas!$N1005="Complementario",VLOOKUP(Salidas!$A1005,'PPTO Conservador'!$D$1:$L$26,9,FALSE),))</f>
        <v>225000</v>
      </c>
      <c r="P1005" s="275">
        <f>Salidas!$M1005*Salidas!$I1005</f>
        <v>257</v>
      </c>
      <c r="Q1005" s="275">
        <f>Salidas!$M1005*Salidas!$O1005</f>
        <v>225000</v>
      </c>
      <c r="R1005" s="276"/>
      <c r="S1005" s="64"/>
      <c r="T1005" s="64"/>
      <c r="U1005" s="64"/>
      <c r="V1005" s="64"/>
      <c r="W1005" s="64"/>
      <c r="X1005" s="64"/>
      <c r="Y1005" s="64"/>
      <c r="Z1005" s="64"/>
    </row>
    <row r="1006" spans="1:26" ht="15.75" customHeight="1">
      <c r="A1006" s="57" t="s">
        <v>47</v>
      </c>
      <c r="B1006" s="58" t="str">
        <f>IF(ISERROR(VLOOKUP(Salidas!$A1006,Inventario!$A$2:$M$21,2,FALSE)),"",VLOOKUP(Salidas!$A1006,Inventario!$A$2:$M$21,2,FALSE))</f>
        <v>Nimenrix</v>
      </c>
      <c r="C1006" s="58" t="str">
        <f>IF(ISERROR(VLOOKUP(Salidas!$A1006,Inventario!$A$2:$M$21,3,FALSE)),"",VLOOKUP(Salidas!$A1006,Inventario!$A$2:$M$21,3,FALSE))</f>
        <v>Meningococo</v>
      </c>
      <c r="D1006" s="59" t="str">
        <f>IF(ISERROR(VLOOKUP(Salidas!$A1006,Inventario!$A$2:$M$21,4,FALSE)),"",VLOOKUP(Salidas!$A1006,Inventario!$A$2:$M$21,4,FALSE))</f>
        <v>Cobo Medical</v>
      </c>
      <c r="E1006" s="59" t="str">
        <f>IF(ISERROR(VLOOKUP(Salidas!$A1006,Inventario!$A$2:$M$21,5,FALSE)),"",VLOOKUP(Salidas!$A1006,Inventario!$A$2:$M$21,5,FALSE))</f>
        <v>Pfizer</v>
      </c>
      <c r="F1006" s="60" t="str">
        <f>IF(ISERROR(VLOOKUP(Salidas!$A1006,Inventario!$A$2:$M$21,6,FALSE)),"",VLOOKUP(Salidas!$A1006,Inventario!$A$2:$M$21,6,FALSE))</f>
        <v>3904</v>
      </c>
      <c r="G1006" s="274">
        <f>IF(ISERROR(VLOOKUP(Salidas!$A1006,Inventario!$A$2:$M$21,7,FALSE)),,VLOOKUP(Salidas!$A1006,Inventario!$A$2:$M$21,7,FALSE))</f>
        <v>1</v>
      </c>
      <c r="H1006" s="275">
        <f>IF(ISERROR(VLOOKUP(Salidas!$A1006,Inventario!$A$2:$M$21,8,FALSE)),,VLOOKUP(Salidas!$A1006,Inventario!$A$2:$M$21,8,FALSE))</f>
        <v>427</v>
      </c>
      <c r="I1006" s="275">
        <f>IF(ISERROR(VLOOKUP(Salidas!$A1006,Inventario!$A$2:$M$21,9,FALSE)),,VLOOKUP(Salidas!$A1006,Inventario!$A$2:$M$21,9,FALSE))</f>
        <v>427</v>
      </c>
      <c r="J1006" s="269">
        <v>44827</v>
      </c>
      <c r="K1006" s="62" t="s">
        <v>221</v>
      </c>
      <c r="L1006" s="270">
        <f>IF(ISERROR(VLOOKUP(Salidas!$K1006,Entradas!$H$1:$I$412,2,FALSE)),"",VLOOKUP(Salidas!$K1006,Entradas!$H$1:$I$412,2,FALSE))</f>
        <v>45077</v>
      </c>
      <c r="M1006" s="63">
        <v>1</v>
      </c>
      <c r="N1006" s="276" t="s">
        <v>375</v>
      </c>
      <c r="O1006" s="275">
        <f>IF(Salidas!$N1006="Particular",VLOOKUP(Salidas!$A1006,'PPTO Conservador'!$D$1:$L$26,8,0),IF(Salidas!$N1006="Complementario",VLOOKUP(Salidas!$A1006,'PPTO Conservador'!$D$1:$L$26,9,FALSE),))</f>
        <v>200000</v>
      </c>
      <c r="P1006" s="275">
        <f>Salidas!$M1006*Salidas!$I1006</f>
        <v>427</v>
      </c>
      <c r="Q1006" s="275">
        <f>Salidas!$M1006*Salidas!$O1006</f>
        <v>200000</v>
      </c>
      <c r="R1006" s="276"/>
      <c r="S1006" s="64"/>
      <c r="T1006" s="64"/>
      <c r="U1006" s="64"/>
      <c r="V1006" s="64"/>
      <c r="W1006" s="64"/>
      <c r="X1006" s="64"/>
      <c r="Y1006" s="64"/>
      <c r="Z1006" s="64"/>
    </row>
    <row r="1007" spans="1:26" ht="15.75" customHeight="1">
      <c r="A1007" s="57" t="s">
        <v>77</v>
      </c>
      <c r="B1007" s="58" t="str">
        <f>IF(ISERROR(VLOOKUP(Salidas!$A1007,Inventario!$A$2:$M$21,2,FALSE)),"",VLOOKUP(Salidas!$A1007,Inventario!$A$2:$M$21,2,FALSE))</f>
        <v>Hexaxim</v>
      </c>
      <c r="C1007" s="58" t="str">
        <f>IF(ISERROR(VLOOKUP(Salidas!$A1007,Inventario!$A$2:$M$21,3,FALSE)),"",VLOOKUP(Salidas!$A1007,Inventario!$A$2:$M$21,3,FALSE))</f>
        <v>DPAT + VPI + HIB + HB</v>
      </c>
      <c r="D1007" s="59" t="str">
        <f>IF(ISERROR(VLOOKUP(Salidas!$A1007,Inventario!$A$2:$M$21,4,FALSE)),"",VLOOKUP(Salidas!$A1007,Inventario!$A$2:$M$21,4,FALSE))</f>
        <v>IPS FARALLONES</v>
      </c>
      <c r="E1007" s="59" t="str">
        <f>IF(ISERROR(VLOOKUP(Salidas!$A1007,Inventario!$A$2:$M$21,5,FALSE)),"",VLOOKUP(Salidas!$A1007,Inventario!$A$2:$M$21,5,FALSE))</f>
        <v>Sanofi</v>
      </c>
      <c r="F1007" s="60" t="str">
        <f>IF(ISERROR(VLOOKUP(Salidas!$A1007,Inventario!$A$2:$M$21,6,FALSE)),"",VLOOKUP(Salidas!$A1007,Inventario!$A$2:$M$21,6,FALSE))</f>
        <v>3800</v>
      </c>
      <c r="G1007" s="274">
        <f>IF(ISERROR(VLOOKUP(Salidas!$A1007,Inventario!$A$2:$M$21,7,FALSE)),,VLOOKUP(Salidas!$A1007,Inventario!$A$2:$M$21,7,FALSE))</f>
        <v>1</v>
      </c>
      <c r="H1007" s="275">
        <f>IF(ISERROR(VLOOKUP(Salidas!$A1007,Inventario!$A$2:$M$21,8,FALSE)),,VLOOKUP(Salidas!$A1007,Inventario!$A$2:$M$21,8,FALSE))</f>
        <v>127</v>
      </c>
      <c r="I1007" s="275">
        <f>IF(ISERROR(VLOOKUP(Salidas!$A1007,Inventario!$A$2:$M$21,9,FALSE)),,VLOOKUP(Salidas!$A1007,Inventario!$A$2:$M$21,9,FALSE))</f>
        <v>127</v>
      </c>
      <c r="J1007" s="269">
        <v>44827</v>
      </c>
      <c r="K1007" s="62" t="s">
        <v>212</v>
      </c>
      <c r="L1007" s="270">
        <f>IF(ISERROR(VLOOKUP(Salidas!$K1007,Entradas!$H$1:$I$412,2,FALSE)),"",VLOOKUP(Salidas!$K1007,Entradas!$H$1:$I$412,2,FALSE))</f>
        <v>45382</v>
      </c>
      <c r="M1007" s="63">
        <v>1</v>
      </c>
      <c r="N1007" s="276" t="s">
        <v>375</v>
      </c>
      <c r="O1007" s="275">
        <f>IF(Salidas!$N1007="Particular",VLOOKUP(Salidas!$A1007,'PPTO Conservador'!$D$1:$L$26,8,0),IF(Salidas!$N1007="Complementario",VLOOKUP(Salidas!$A1007,'PPTO Conservador'!$D$1:$L$26,9,FALSE),))</f>
        <v>220000</v>
      </c>
      <c r="P1007" s="275">
        <f>Salidas!$M1007*Salidas!$I1007</f>
        <v>127</v>
      </c>
      <c r="Q1007" s="275">
        <f>Salidas!$M1007*Salidas!$O1007</f>
        <v>220000</v>
      </c>
      <c r="R1007" s="276"/>
      <c r="S1007" s="64"/>
      <c r="T1007" s="64"/>
      <c r="U1007" s="64"/>
      <c r="V1007" s="64"/>
      <c r="W1007" s="64"/>
      <c r="X1007" s="64"/>
      <c r="Y1007" s="64"/>
      <c r="Z1007" s="64"/>
    </row>
    <row r="1008" spans="1:26" ht="15.75" customHeight="1">
      <c r="A1008" s="57" t="s">
        <v>54</v>
      </c>
      <c r="B1008" s="58" t="str">
        <f>IF(ISERROR(VLOOKUP(Salidas!$A1008,Inventario!$A$2:$M$21,2,FALSE)),"",VLOOKUP(Salidas!$A1008,Inventario!$A$2:$M$21,2,FALSE))</f>
        <v>Prevenar</v>
      </c>
      <c r="C1008" s="58" t="str">
        <f>IF(ISERROR(VLOOKUP(Salidas!$A1008,Inventario!$A$2:$M$21,3,FALSE)),"",VLOOKUP(Salidas!$A1008,Inventario!$A$2:$M$21,3,FALSE))</f>
        <v>Neumococo 13V</v>
      </c>
      <c r="D1008" s="59" t="str">
        <f>IF(ISERROR(VLOOKUP(Salidas!$A1008,Inventario!$A$2:$M$21,4,FALSE)),"",VLOOKUP(Salidas!$A1008,Inventario!$A$2:$M$21,4,FALSE))</f>
        <v>Cobo Medical</v>
      </c>
      <c r="E1008" s="59" t="str">
        <f>IF(ISERROR(VLOOKUP(Salidas!$A1008,Inventario!$A$2:$M$21,5,FALSE)),"",VLOOKUP(Salidas!$A1008,Inventario!$A$2:$M$21,5,FALSE))</f>
        <v>Pfizer</v>
      </c>
      <c r="F1008" s="60" t="str">
        <f>IF(ISERROR(VLOOKUP(Salidas!$A1008,Inventario!$A$2:$M$21,6,FALSE)),"",VLOOKUP(Salidas!$A1008,Inventario!$A$2:$M$21,6,FALSE))</f>
        <v>2156</v>
      </c>
      <c r="G1008" s="274">
        <f>IF(ISERROR(VLOOKUP(Salidas!$A1008,Inventario!$A$2:$M$21,7,FALSE)),,VLOOKUP(Salidas!$A1008,Inventario!$A$2:$M$21,7,FALSE))</f>
        <v>1</v>
      </c>
      <c r="H1008" s="275">
        <f>IF(ISERROR(VLOOKUP(Salidas!$A1008,Inventario!$A$2:$M$21,8,FALSE)),,VLOOKUP(Salidas!$A1008,Inventario!$A$2:$M$21,8,FALSE))</f>
        <v>257</v>
      </c>
      <c r="I1008" s="275">
        <f>IF(ISERROR(VLOOKUP(Salidas!$A1008,Inventario!$A$2:$M$21,9,FALSE)),,VLOOKUP(Salidas!$A1008,Inventario!$A$2:$M$21,9,FALSE))</f>
        <v>257</v>
      </c>
      <c r="J1008" s="269">
        <v>44827</v>
      </c>
      <c r="K1008" s="62" t="s">
        <v>216</v>
      </c>
      <c r="L1008" s="270">
        <f>IF(ISERROR(VLOOKUP(Salidas!$K1008,Entradas!$H$1:$I$412,2,FALSE)),"",VLOOKUP(Salidas!$K1008,Entradas!$H$1:$I$412,2,FALSE))</f>
        <v>45382</v>
      </c>
      <c r="M1008" s="63">
        <v>1</v>
      </c>
      <c r="N1008" s="276" t="s">
        <v>375</v>
      </c>
      <c r="O1008" s="275">
        <f>IF(Salidas!$N1008="Particular",VLOOKUP(Salidas!$A1008,'PPTO Conservador'!$D$1:$L$26,8,0),IF(Salidas!$N1008="Complementario",VLOOKUP(Salidas!$A1008,'PPTO Conservador'!$D$1:$L$26,9,FALSE),))</f>
        <v>235000</v>
      </c>
      <c r="P1008" s="275">
        <f>Salidas!$M1008*Salidas!$I1008</f>
        <v>257</v>
      </c>
      <c r="Q1008" s="275">
        <f>Salidas!$M1008*Salidas!$O1008</f>
        <v>235000</v>
      </c>
      <c r="R1008" s="276"/>
      <c r="S1008" s="64"/>
      <c r="T1008" s="64"/>
      <c r="U1008" s="64"/>
      <c r="V1008" s="64"/>
      <c r="W1008" s="64"/>
      <c r="X1008" s="64"/>
      <c r="Y1008" s="64"/>
      <c r="Z1008" s="64"/>
    </row>
    <row r="1009" spans="1:26" ht="15.75" customHeight="1">
      <c r="A1009" s="57" t="s">
        <v>77</v>
      </c>
      <c r="B1009" s="58" t="str">
        <f>IF(ISERROR(VLOOKUP(Salidas!$A1009,Inventario!$A$2:$M$21,2,FALSE)),"",VLOOKUP(Salidas!$A1009,Inventario!$A$2:$M$21,2,FALSE))</f>
        <v>Hexaxim</v>
      </c>
      <c r="C1009" s="58" t="str">
        <f>IF(ISERROR(VLOOKUP(Salidas!$A1009,Inventario!$A$2:$M$21,3,FALSE)),"",VLOOKUP(Salidas!$A1009,Inventario!$A$2:$M$21,3,FALSE))</f>
        <v>DPAT + VPI + HIB + HB</v>
      </c>
      <c r="D1009" s="59" t="str">
        <f>IF(ISERROR(VLOOKUP(Salidas!$A1009,Inventario!$A$2:$M$21,4,FALSE)),"",VLOOKUP(Salidas!$A1009,Inventario!$A$2:$M$21,4,FALSE))</f>
        <v>IPS FARALLONES</v>
      </c>
      <c r="E1009" s="59" t="str">
        <f>IF(ISERROR(VLOOKUP(Salidas!$A1009,Inventario!$A$2:$M$21,5,FALSE)),"",VLOOKUP(Salidas!$A1009,Inventario!$A$2:$M$21,5,FALSE))</f>
        <v>Sanofi</v>
      </c>
      <c r="F1009" s="60" t="str">
        <f>IF(ISERROR(VLOOKUP(Salidas!$A1009,Inventario!$A$2:$M$21,6,FALSE)),"",VLOOKUP(Salidas!$A1009,Inventario!$A$2:$M$21,6,FALSE))</f>
        <v>3800</v>
      </c>
      <c r="G1009" s="274">
        <f>IF(ISERROR(VLOOKUP(Salidas!$A1009,Inventario!$A$2:$M$21,7,FALSE)),,VLOOKUP(Salidas!$A1009,Inventario!$A$2:$M$21,7,FALSE))</f>
        <v>1</v>
      </c>
      <c r="H1009" s="275">
        <f>IF(ISERROR(VLOOKUP(Salidas!$A1009,Inventario!$A$2:$M$21,8,FALSE)),,VLOOKUP(Salidas!$A1009,Inventario!$A$2:$M$21,8,FALSE))</f>
        <v>127</v>
      </c>
      <c r="I1009" s="275">
        <f>IF(ISERROR(VLOOKUP(Salidas!$A1009,Inventario!$A$2:$M$21,9,FALSE)),,VLOOKUP(Salidas!$A1009,Inventario!$A$2:$M$21,9,FALSE))</f>
        <v>127</v>
      </c>
      <c r="J1009" s="269">
        <v>44827</v>
      </c>
      <c r="K1009" s="62" t="s">
        <v>212</v>
      </c>
      <c r="L1009" s="270">
        <f>IF(ISERROR(VLOOKUP(Salidas!$K1009,Entradas!$H$1:$I$412,2,FALSE)),"",VLOOKUP(Salidas!$K1009,Entradas!$H$1:$I$412,2,FALSE))</f>
        <v>45382</v>
      </c>
      <c r="M1009" s="63">
        <v>1</v>
      </c>
      <c r="N1009" s="276" t="s">
        <v>375</v>
      </c>
      <c r="O1009" s="275">
        <f>IF(Salidas!$N1009="Particular",VLOOKUP(Salidas!$A1009,'PPTO Conservador'!$D$1:$L$26,8,0),IF(Salidas!$N1009="Complementario",VLOOKUP(Salidas!$A1009,'PPTO Conservador'!$D$1:$L$26,9,FALSE),))</f>
        <v>220000</v>
      </c>
      <c r="P1009" s="275">
        <f>Salidas!$M1009*Salidas!$I1009</f>
        <v>127</v>
      </c>
      <c r="Q1009" s="275">
        <f>Salidas!$M1009*Salidas!$O1009</f>
        <v>220000</v>
      </c>
      <c r="R1009" s="276"/>
      <c r="S1009" s="64"/>
      <c r="T1009" s="64"/>
      <c r="U1009" s="64"/>
      <c r="V1009" s="64"/>
      <c r="W1009" s="64"/>
      <c r="X1009" s="64"/>
      <c r="Y1009" s="64"/>
      <c r="Z1009" s="64"/>
    </row>
    <row r="1010" spans="1:26" ht="15.75" customHeight="1">
      <c r="A1010" s="57" t="s">
        <v>54</v>
      </c>
      <c r="B1010" s="58" t="str">
        <f>IF(ISERROR(VLOOKUP(Salidas!$A1010,Inventario!$A$2:$M$21,2,FALSE)),"",VLOOKUP(Salidas!$A1010,Inventario!$A$2:$M$21,2,FALSE))</f>
        <v>Prevenar</v>
      </c>
      <c r="C1010" s="58" t="str">
        <f>IF(ISERROR(VLOOKUP(Salidas!$A1010,Inventario!$A$2:$M$21,3,FALSE)),"",VLOOKUP(Salidas!$A1010,Inventario!$A$2:$M$21,3,FALSE))</f>
        <v>Neumococo 13V</v>
      </c>
      <c r="D1010" s="59" t="str">
        <f>IF(ISERROR(VLOOKUP(Salidas!$A1010,Inventario!$A$2:$M$21,4,FALSE)),"",VLOOKUP(Salidas!$A1010,Inventario!$A$2:$M$21,4,FALSE))</f>
        <v>Cobo Medical</v>
      </c>
      <c r="E1010" s="59" t="str">
        <f>IF(ISERROR(VLOOKUP(Salidas!$A1010,Inventario!$A$2:$M$21,5,FALSE)),"",VLOOKUP(Salidas!$A1010,Inventario!$A$2:$M$21,5,FALSE))</f>
        <v>Pfizer</v>
      </c>
      <c r="F1010" s="60" t="str">
        <f>IF(ISERROR(VLOOKUP(Salidas!$A1010,Inventario!$A$2:$M$21,6,FALSE)),"",VLOOKUP(Salidas!$A1010,Inventario!$A$2:$M$21,6,FALSE))</f>
        <v>2156</v>
      </c>
      <c r="G1010" s="274">
        <f>IF(ISERROR(VLOOKUP(Salidas!$A1010,Inventario!$A$2:$M$21,7,FALSE)),,VLOOKUP(Salidas!$A1010,Inventario!$A$2:$M$21,7,FALSE))</f>
        <v>1</v>
      </c>
      <c r="H1010" s="275">
        <f>IF(ISERROR(VLOOKUP(Salidas!$A1010,Inventario!$A$2:$M$21,8,FALSE)),,VLOOKUP(Salidas!$A1010,Inventario!$A$2:$M$21,8,FALSE))</f>
        <v>257</v>
      </c>
      <c r="I1010" s="275">
        <f>IF(ISERROR(VLOOKUP(Salidas!$A1010,Inventario!$A$2:$M$21,9,FALSE)),,VLOOKUP(Salidas!$A1010,Inventario!$A$2:$M$21,9,FALSE))</f>
        <v>257</v>
      </c>
      <c r="J1010" s="269">
        <v>44827</v>
      </c>
      <c r="K1010" s="62" t="s">
        <v>216</v>
      </c>
      <c r="L1010" s="270">
        <f>IF(ISERROR(VLOOKUP(Salidas!$K1010,Entradas!$H$1:$I$412,2,FALSE)),"",VLOOKUP(Salidas!$K1010,Entradas!$H$1:$I$412,2,FALSE))</f>
        <v>45382</v>
      </c>
      <c r="M1010" s="63">
        <v>1</v>
      </c>
      <c r="N1010" s="276" t="s">
        <v>375</v>
      </c>
      <c r="O1010" s="275">
        <f>IF(Salidas!$N1010="Particular",VLOOKUP(Salidas!$A1010,'PPTO Conservador'!$D$1:$L$26,8,0),IF(Salidas!$N1010="Complementario",VLOOKUP(Salidas!$A1010,'PPTO Conservador'!$D$1:$L$26,9,FALSE),))</f>
        <v>235000</v>
      </c>
      <c r="P1010" s="275">
        <f>Salidas!$M1010*Salidas!$I1010</f>
        <v>257</v>
      </c>
      <c r="Q1010" s="275">
        <f>Salidas!$M1010*Salidas!$O1010</f>
        <v>235000</v>
      </c>
      <c r="R1010" s="276"/>
      <c r="S1010" s="64"/>
      <c r="T1010" s="64"/>
      <c r="U1010" s="64"/>
      <c r="V1010" s="64"/>
      <c r="W1010" s="64"/>
      <c r="X1010" s="64"/>
      <c r="Y1010" s="64"/>
      <c r="Z1010" s="64"/>
    </row>
    <row r="1011" spans="1:26" ht="15.75" customHeight="1">
      <c r="A1011" s="57" t="s">
        <v>93</v>
      </c>
      <c r="B1011" s="58" t="str">
        <f>IF(ISERROR(VLOOKUP(Salidas!$A1011,Inventario!$A$2:$M$21,2,FALSE)),"",VLOOKUP(Salidas!$A1011,Inventario!$A$2:$M$21,2,FALSE))</f>
        <v>Vaxigrip</v>
      </c>
      <c r="C1011" s="58" t="str">
        <f>IF(ISERROR(VLOOKUP(Salidas!$A1011,Inventario!$A$2:$M$21,3,FALSE)),"",VLOOKUP(Salidas!$A1011,Inventario!$A$2:$M$21,3,FALSE))</f>
        <v>Influenza</v>
      </c>
      <c r="D1011" s="59" t="str">
        <f>IF(ISERROR(VLOOKUP(Salidas!$A1011,Inventario!$A$2:$M$21,4,FALSE)),"",VLOOKUP(Salidas!$A1011,Inventario!$A$2:$M$21,4,FALSE))</f>
        <v>IPS FARALLONES</v>
      </c>
      <c r="E1011" s="59" t="str">
        <f>IF(ISERROR(VLOOKUP(Salidas!$A1011,Inventario!$A$2:$M$21,5,FALSE)),"",VLOOKUP(Salidas!$A1011,Inventario!$A$2:$M$21,5,FALSE))</f>
        <v>Sanofi</v>
      </c>
      <c r="F1011" s="60" t="str">
        <f>IF(ISERROR(VLOOKUP(Salidas!$A1011,Inventario!$A$2:$M$21,6,FALSE)),"",VLOOKUP(Salidas!$A1011,Inventario!$A$2:$M$21,6,FALSE))</f>
        <v>2603</v>
      </c>
      <c r="G1011" s="274">
        <f>IF(ISERROR(VLOOKUP(Salidas!$A1011,Inventario!$A$2:$M$21,7,FALSE)),,VLOOKUP(Salidas!$A1011,Inventario!$A$2:$M$21,7,FALSE))</f>
        <v>1</v>
      </c>
      <c r="H1011" s="275">
        <f>IF(ISERROR(VLOOKUP(Salidas!$A1011,Inventario!$A$2:$M$21,8,FALSE)),,VLOOKUP(Salidas!$A1011,Inventario!$A$2:$M$21,8,FALSE))</f>
        <v>31</v>
      </c>
      <c r="I1011" s="275">
        <f>IF(ISERROR(VLOOKUP(Salidas!$A1011,Inventario!$A$2:$M$21,9,FALSE)),,VLOOKUP(Salidas!$A1011,Inventario!$A$2:$M$21,9,FALSE))</f>
        <v>31</v>
      </c>
      <c r="J1011" s="269">
        <v>44827</v>
      </c>
      <c r="K1011" s="62" t="s">
        <v>210</v>
      </c>
      <c r="L1011" s="270">
        <f>IF(ISERROR(VLOOKUP(Salidas!$K1011,Entradas!$H$1:$I$412,2,FALSE)),"",VLOOKUP(Salidas!$K1011,Entradas!$H$1:$I$412,2,FALSE))</f>
        <v>44957</v>
      </c>
      <c r="M1011" s="63">
        <v>1</v>
      </c>
      <c r="N1011" s="276" t="s">
        <v>375</v>
      </c>
      <c r="O1011" s="275">
        <f>IF(Salidas!$N1011="Particular",VLOOKUP(Salidas!$A1011,'PPTO Conservador'!$D$1:$L$26,8,0),IF(Salidas!$N1011="Complementario",VLOOKUP(Salidas!$A1011,'PPTO Conservador'!$D$1:$L$26,9,FALSE),))</f>
        <v>65000</v>
      </c>
      <c r="P1011" s="275">
        <f>Salidas!$M1011*Salidas!$I1011</f>
        <v>31</v>
      </c>
      <c r="Q1011" s="275">
        <f>Salidas!$M1011*Salidas!$O1011</f>
        <v>65000</v>
      </c>
      <c r="R1011" s="276"/>
      <c r="S1011" s="64"/>
      <c r="T1011" s="64"/>
      <c r="U1011" s="64"/>
      <c r="V1011" s="64"/>
      <c r="W1011" s="64"/>
      <c r="X1011" s="64"/>
      <c r="Y1011" s="64"/>
      <c r="Z1011" s="64"/>
    </row>
    <row r="1012" spans="1:26" ht="15.75" customHeight="1">
      <c r="A1012" s="57" t="s">
        <v>62</v>
      </c>
      <c r="B1012" s="58" t="str">
        <f>IF(ISERROR(VLOOKUP(Salidas!$A1012,Inventario!$A$2:$M$21,2,FALSE)),"",VLOOKUP(Salidas!$A1012,Inventario!$A$2:$M$21,2,FALSE))</f>
        <v xml:space="preserve">Gardasil </v>
      </c>
      <c r="C1012" s="58" t="str">
        <f>IF(ISERROR(VLOOKUP(Salidas!$A1012,Inventario!$A$2:$M$21,3,FALSE)),"",VLOOKUP(Salidas!$A1012,Inventario!$A$2:$M$21,3,FALSE))</f>
        <v>VPH</v>
      </c>
      <c r="D1012" s="59" t="str">
        <f>IF(ISERROR(VLOOKUP(Salidas!$A1012,Inventario!$A$2:$M$21,4,FALSE)),"",VLOOKUP(Salidas!$A1012,Inventario!$A$2:$M$21,4,FALSE))</f>
        <v>IPS FARALLONES</v>
      </c>
      <c r="E1012" s="59" t="str">
        <f>IF(ISERROR(VLOOKUP(Salidas!$A1012,Inventario!$A$2:$M$21,5,FALSE)),"",VLOOKUP(Salidas!$A1012,Inventario!$A$2:$M$21,5,FALSE))</f>
        <v>Merck</v>
      </c>
      <c r="F1012" s="60" t="str">
        <f>IF(ISERROR(VLOOKUP(Salidas!$A1012,Inventario!$A$2:$M$21,6,FALSE)),"",VLOOKUP(Salidas!$A1012,Inventario!$A$2:$M$21,6,FALSE))</f>
        <v>1600</v>
      </c>
      <c r="G1012" s="274">
        <f>IF(ISERROR(VLOOKUP(Salidas!$A1012,Inventario!$A$2:$M$21,7,FALSE)),,VLOOKUP(Salidas!$A1012,Inventario!$A$2:$M$21,7,FALSE))</f>
        <v>1</v>
      </c>
      <c r="H1012" s="275">
        <f>IF(ISERROR(VLOOKUP(Salidas!$A1012,Inventario!$A$2:$M$21,8,FALSE)),,VLOOKUP(Salidas!$A1012,Inventario!$A$2:$M$21,8,FALSE))</f>
        <v>20</v>
      </c>
      <c r="I1012" s="275">
        <f>IF(ISERROR(VLOOKUP(Salidas!$A1012,Inventario!$A$2:$M$21,9,FALSE)),,VLOOKUP(Salidas!$A1012,Inventario!$A$2:$M$21,9,FALSE))</f>
        <v>20</v>
      </c>
      <c r="J1012" s="269">
        <v>44827</v>
      </c>
      <c r="K1012" s="62" t="s">
        <v>199</v>
      </c>
      <c r="L1012" s="270">
        <f>IF(ISERROR(VLOOKUP(Salidas!$K1012,Entradas!$H$1:$I$412,2,FALSE)),"",VLOOKUP(Salidas!$K1012,Entradas!$H$1:$I$412,2,FALSE))</f>
        <v>45382</v>
      </c>
      <c r="M1012" s="63">
        <v>1</v>
      </c>
      <c r="N1012" s="276" t="s">
        <v>375</v>
      </c>
      <c r="O1012" s="275">
        <f>IF(Salidas!$N1012="Particular",VLOOKUP(Salidas!$A1012,'PPTO Conservador'!$D$1:$L$26,8,0),IF(Salidas!$N1012="Complementario",VLOOKUP(Salidas!$A1012,'PPTO Conservador'!$D$1:$L$26,9,FALSE),))</f>
        <v>180000</v>
      </c>
      <c r="P1012" s="275">
        <f>Salidas!$M1012*Salidas!$I1012</f>
        <v>20</v>
      </c>
      <c r="Q1012" s="275">
        <f>Salidas!$M1012*Salidas!$O1012</f>
        <v>180000</v>
      </c>
      <c r="R1012" s="276"/>
      <c r="S1012" s="64"/>
      <c r="T1012" s="64"/>
      <c r="U1012" s="64"/>
      <c r="V1012" s="64"/>
      <c r="W1012" s="64"/>
      <c r="X1012" s="64"/>
      <c r="Y1012" s="64"/>
      <c r="Z1012" s="64"/>
    </row>
    <row r="1013" spans="1:26" ht="15.75" customHeight="1">
      <c r="A1013" s="57" t="s">
        <v>104</v>
      </c>
      <c r="B1013" s="58" t="str">
        <f>IF(ISERROR(VLOOKUP(Salidas!$A1013,Inventario!$A$2:$M$21,2,FALSE)),"",VLOOKUP(Salidas!$A1013,Inventario!$A$2:$M$21,2,FALSE))</f>
        <v>Boostrix</v>
      </c>
      <c r="C1013" s="58" t="str">
        <f>IF(ISERROR(VLOOKUP(Salidas!$A1013,Inventario!$A$2:$M$21,3,FALSE)),"",VLOOKUP(Salidas!$A1013,Inventario!$A$2:$M$21,3,FALSE))</f>
        <v>DPT</v>
      </c>
      <c r="D1013" s="59" t="str">
        <f>IF(ISERROR(VLOOKUP(Salidas!$A1013,Inventario!$A$2:$M$21,4,FALSE)),"",VLOOKUP(Salidas!$A1013,Inventario!$A$2:$M$21,4,FALSE))</f>
        <v>IPS FARALLONES</v>
      </c>
      <c r="E1013" s="59" t="str">
        <f>IF(ISERROR(VLOOKUP(Salidas!$A1013,Inventario!$A$2:$M$21,5,FALSE)),"",VLOOKUP(Salidas!$A1013,Inventario!$A$2:$M$21,5,FALSE))</f>
        <v>Glaxo</v>
      </c>
      <c r="F1013" s="60" t="str">
        <f>IF(ISERROR(VLOOKUP(Salidas!$A1013,Inventario!$A$2:$M$21,6,FALSE)),"",VLOOKUP(Salidas!$A1013,Inventario!$A$2:$M$21,6,FALSE))</f>
        <v>300</v>
      </c>
      <c r="G1013" s="274">
        <f>IF(ISERROR(VLOOKUP(Salidas!$A1013,Inventario!$A$2:$M$21,7,FALSE)),,VLOOKUP(Salidas!$A1013,Inventario!$A$2:$M$21,7,FALSE))</f>
        <v>1</v>
      </c>
      <c r="H1013" s="275">
        <f>IF(ISERROR(VLOOKUP(Salidas!$A1013,Inventario!$A$2:$M$21,8,FALSE)),,VLOOKUP(Salidas!$A1013,Inventario!$A$2:$M$21,8,FALSE))</f>
        <v>17</v>
      </c>
      <c r="I1013" s="275">
        <f>IF(ISERROR(VLOOKUP(Salidas!$A1013,Inventario!$A$2:$M$21,9,FALSE)),,VLOOKUP(Salidas!$A1013,Inventario!$A$2:$M$21,9,FALSE))</f>
        <v>17</v>
      </c>
      <c r="J1013" s="269">
        <v>44827</v>
      </c>
      <c r="K1013" s="62" t="s">
        <v>200</v>
      </c>
      <c r="L1013" s="270">
        <f>IF(ISERROR(VLOOKUP(Salidas!$K1013,Entradas!$H$1:$I$412,2,FALSE)),"",VLOOKUP(Salidas!$K1013,Entradas!$H$1:$I$412,2,FALSE))</f>
        <v>45260</v>
      </c>
      <c r="M1013" s="63">
        <v>1</v>
      </c>
      <c r="N1013" s="276" t="s">
        <v>375</v>
      </c>
      <c r="O1013" s="275">
        <f>IF(Salidas!$N1013="Particular",VLOOKUP(Salidas!$A1013,'PPTO Conservador'!$D$1:$L$26,8,0),IF(Salidas!$N1013="Complementario",VLOOKUP(Salidas!$A1013,'PPTO Conservador'!$D$1:$L$26,9,FALSE),))</f>
        <v>110000</v>
      </c>
      <c r="P1013" s="275">
        <f>Salidas!$M1013*Salidas!$I1013</f>
        <v>17</v>
      </c>
      <c r="Q1013" s="275">
        <f>Salidas!$M1013*Salidas!$O1013</f>
        <v>110000</v>
      </c>
      <c r="R1013" s="276"/>
      <c r="S1013" s="64"/>
      <c r="T1013" s="64"/>
      <c r="U1013" s="64"/>
      <c r="V1013" s="64"/>
      <c r="W1013" s="64"/>
      <c r="X1013" s="64"/>
      <c r="Y1013" s="64"/>
      <c r="Z1013" s="64"/>
    </row>
    <row r="1014" spans="1:26" ht="15.75" customHeight="1">
      <c r="A1014" s="57" t="s">
        <v>118</v>
      </c>
      <c r="B1014" s="58" t="str">
        <f>IF(ISERROR(VLOOKUP(Salidas!$A1014,Inventario!$A$2:$M$21,2,FALSE)),"",VLOOKUP(Salidas!$A1014,Inventario!$A$2:$M$21,2,FALSE))</f>
        <v>Varivax</v>
      </c>
      <c r="C1014" s="58" t="str">
        <f>IF(ISERROR(VLOOKUP(Salidas!$A1014,Inventario!$A$2:$M$21,3,FALSE)),"",VLOOKUP(Salidas!$A1014,Inventario!$A$2:$M$21,3,FALSE))</f>
        <v>Varicela</v>
      </c>
      <c r="D1014" s="59" t="str">
        <f>IF(ISERROR(VLOOKUP(Salidas!$A1014,Inventario!$A$2:$M$21,4,FALSE)),"",VLOOKUP(Salidas!$A1014,Inventario!$A$2:$M$21,4,FALSE))</f>
        <v>IPS FARALLONES</v>
      </c>
      <c r="E1014" s="59" t="str">
        <f>IF(ISERROR(VLOOKUP(Salidas!$A1014,Inventario!$A$2:$M$21,5,FALSE)),"",VLOOKUP(Salidas!$A1014,Inventario!$A$2:$M$21,5,FALSE))</f>
        <v>Merck</v>
      </c>
      <c r="F1014" s="60" t="str">
        <f>IF(ISERROR(VLOOKUP(Salidas!$A1014,Inventario!$A$2:$M$21,6,FALSE)),"",VLOOKUP(Salidas!$A1014,Inventario!$A$2:$M$21,6,FALSE))</f>
        <v>4500</v>
      </c>
      <c r="G1014" s="274">
        <f>IF(ISERROR(VLOOKUP(Salidas!$A1014,Inventario!$A$2:$M$21,7,FALSE)),,VLOOKUP(Salidas!$A1014,Inventario!$A$2:$M$21,7,FALSE))</f>
        <v>1</v>
      </c>
      <c r="H1014" s="275">
        <f>IF(ISERROR(VLOOKUP(Salidas!$A1014,Inventario!$A$2:$M$21,8,FALSE)),,VLOOKUP(Salidas!$A1014,Inventario!$A$2:$M$21,8,FALSE))</f>
        <v>47</v>
      </c>
      <c r="I1014" s="275">
        <f>IF(ISERROR(VLOOKUP(Salidas!$A1014,Inventario!$A$2:$M$21,9,FALSE)),,VLOOKUP(Salidas!$A1014,Inventario!$A$2:$M$21,9,FALSE))</f>
        <v>47</v>
      </c>
      <c r="J1014" s="269">
        <v>44827</v>
      </c>
      <c r="K1014" s="62" t="s">
        <v>203</v>
      </c>
      <c r="L1014" s="270">
        <f>IF(ISERROR(VLOOKUP(Salidas!$K1014,Entradas!$H$1:$I$412,2,FALSE)),"",VLOOKUP(Salidas!$K1014,Entradas!$H$1:$I$412,2,FALSE))</f>
        <v>45230</v>
      </c>
      <c r="M1014" s="63">
        <v>1</v>
      </c>
      <c r="N1014" s="276" t="s">
        <v>375</v>
      </c>
      <c r="O1014" s="275">
        <f>IF(Salidas!$N1014="Particular",VLOOKUP(Salidas!$A1014,'PPTO Conservador'!$D$1:$L$26,8,0),IF(Salidas!$N1014="Complementario",VLOOKUP(Salidas!$A1014,'PPTO Conservador'!$D$1:$L$26,9,FALSE),))</f>
        <v>160000</v>
      </c>
      <c r="P1014" s="275">
        <f>Salidas!$M1014*Salidas!$I1014</f>
        <v>47</v>
      </c>
      <c r="Q1014" s="275">
        <f>Salidas!$M1014*Salidas!$O1014</f>
        <v>160000</v>
      </c>
      <c r="R1014" s="276"/>
      <c r="S1014" s="64"/>
      <c r="T1014" s="64"/>
      <c r="U1014" s="64"/>
      <c r="V1014" s="64"/>
      <c r="W1014" s="64"/>
      <c r="X1014" s="64"/>
      <c r="Y1014" s="64"/>
      <c r="Z1014" s="64"/>
    </row>
    <row r="1015" spans="1:26" ht="15.75" customHeight="1">
      <c r="A1015" s="57" t="s">
        <v>93</v>
      </c>
      <c r="B1015" s="58" t="str">
        <f>IF(ISERROR(VLOOKUP(Salidas!$A1015,Inventario!$A$2:$M$21,2,FALSE)),"",VLOOKUP(Salidas!$A1015,Inventario!$A$2:$M$21,2,FALSE))</f>
        <v>Vaxigrip</v>
      </c>
      <c r="C1015" s="58" t="str">
        <f>IF(ISERROR(VLOOKUP(Salidas!$A1015,Inventario!$A$2:$M$21,3,FALSE)),"",VLOOKUP(Salidas!$A1015,Inventario!$A$2:$M$21,3,FALSE))</f>
        <v>Influenza</v>
      </c>
      <c r="D1015" s="59" t="str">
        <f>IF(ISERROR(VLOOKUP(Salidas!$A1015,Inventario!$A$2:$M$21,4,FALSE)),"",VLOOKUP(Salidas!$A1015,Inventario!$A$2:$M$21,4,FALSE))</f>
        <v>IPS FARALLONES</v>
      </c>
      <c r="E1015" s="59" t="str">
        <f>IF(ISERROR(VLOOKUP(Salidas!$A1015,Inventario!$A$2:$M$21,5,FALSE)),"",VLOOKUP(Salidas!$A1015,Inventario!$A$2:$M$21,5,FALSE))</f>
        <v>Sanofi</v>
      </c>
      <c r="F1015" s="60" t="str">
        <f>IF(ISERROR(VLOOKUP(Salidas!$A1015,Inventario!$A$2:$M$21,6,FALSE)),"",VLOOKUP(Salidas!$A1015,Inventario!$A$2:$M$21,6,FALSE))</f>
        <v>2603</v>
      </c>
      <c r="G1015" s="274">
        <f>IF(ISERROR(VLOOKUP(Salidas!$A1015,Inventario!$A$2:$M$21,7,FALSE)),,VLOOKUP(Salidas!$A1015,Inventario!$A$2:$M$21,7,FALSE))</f>
        <v>1</v>
      </c>
      <c r="H1015" s="275">
        <f>IF(ISERROR(VLOOKUP(Salidas!$A1015,Inventario!$A$2:$M$21,8,FALSE)),,VLOOKUP(Salidas!$A1015,Inventario!$A$2:$M$21,8,FALSE))</f>
        <v>31</v>
      </c>
      <c r="I1015" s="275">
        <f>IF(ISERROR(VLOOKUP(Salidas!$A1015,Inventario!$A$2:$M$21,9,FALSE)),,VLOOKUP(Salidas!$A1015,Inventario!$A$2:$M$21,9,FALSE))</f>
        <v>31</v>
      </c>
      <c r="J1015" s="269">
        <v>44827</v>
      </c>
      <c r="K1015" s="62" t="s">
        <v>210</v>
      </c>
      <c r="L1015" s="270">
        <f>IF(ISERROR(VLOOKUP(Salidas!$K1015,Entradas!$H$1:$I$412,2,FALSE)),"",VLOOKUP(Salidas!$K1015,Entradas!$H$1:$I$412,2,FALSE))</f>
        <v>44957</v>
      </c>
      <c r="M1015" s="63">
        <v>1</v>
      </c>
      <c r="N1015" s="276" t="s">
        <v>375</v>
      </c>
      <c r="O1015" s="275">
        <f>IF(Salidas!$N1015="Particular",VLOOKUP(Salidas!$A1015,'PPTO Conservador'!$D$1:$L$26,8,0),IF(Salidas!$N1015="Complementario",VLOOKUP(Salidas!$A1015,'PPTO Conservador'!$D$1:$L$26,9,FALSE),))</f>
        <v>65000</v>
      </c>
      <c r="P1015" s="275">
        <f>Salidas!$M1015*Salidas!$I1015</f>
        <v>31</v>
      </c>
      <c r="Q1015" s="275">
        <f>Salidas!$M1015*Salidas!$O1015</f>
        <v>65000</v>
      </c>
      <c r="R1015" s="276"/>
      <c r="S1015" s="64"/>
      <c r="T1015" s="64"/>
      <c r="U1015" s="64"/>
      <c r="V1015" s="64"/>
      <c r="W1015" s="64"/>
      <c r="X1015" s="64"/>
      <c r="Y1015" s="64"/>
      <c r="Z1015" s="64"/>
    </row>
    <row r="1016" spans="1:26" ht="15.75" customHeight="1">
      <c r="A1016" s="57" t="s">
        <v>77</v>
      </c>
      <c r="B1016" s="58" t="str">
        <f>IF(ISERROR(VLOOKUP(Salidas!$A1016,Inventario!$A$2:$M$21,2,FALSE)),"",VLOOKUP(Salidas!$A1016,Inventario!$A$2:$M$21,2,FALSE))</f>
        <v>Hexaxim</v>
      </c>
      <c r="C1016" s="58" t="str">
        <f>IF(ISERROR(VLOOKUP(Salidas!$A1016,Inventario!$A$2:$M$21,3,FALSE)),"",VLOOKUP(Salidas!$A1016,Inventario!$A$2:$M$21,3,FALSE))</f>
        <v>DPAT + VPI + HIB + HB</v>
      </c>
      <c r="D1016" s="59" t="str">
        <f>IF(ISERROR(VLOOKUP(Salidas!$A1016,Inventario!$A$2:$M$21,4,FALSE)),"",VLOOKUP(Salidas!$A1016,Inventario!$A$2:$M$21,4,FALSE))</f>
        <v>IPS FARALLONES</v>
      </c>
      <c r="E1016" s="59" t="str">
        <f>IF(ISERROR(VLOOKUP(Salidas!$A1016,Inventario!$A$2:$M$21,5,FALSE)),"",VLOOKUP(Salidas!$A1016,Inventario!$A$2:$M$21,5,FALSE))</f>
        <v>Sanofi</v>
      </c>
      <c r="F1016" s="60" t="str">
        <f>IF(ISERROR(VLOOKUP(Salidas!$A1016,Inventario!$A$2:$M$21,6,FALSE)),"",VLOOKUP(Salidas!$A1016,Inventario!$A$2:$M$21,6,FALSE))</f>
        <v>3800</v>
      </c>
      <c r="G1016" s="274">
        <f>IF(ISERROR(VLOOKUP(Salidas!$A1016,Inventario!$A$2:$M$21,7,FALSE)),,VLOOKUP(Salidas!$A1016,Inventario!$A$2:$M$21,7,FALSE))</f>
        <v>1</v>
      </c>
      <c r="H1016" s="275">
        <f>IF(ISERROR(VLOOKUP(Salidas!$A1016,Inventario!$A$2:$M$21,8,FALSE)),,VLOOKUP(Salidas!$A1016,Inventario!$A$2:$M$21,8,FALSE))</f>
        <v>127</v>
      </c>
      <c r="I1016" s="275">
        <f>IF(ISERROR(VLOOKUP(Salidas!$A1016,Inventario!$A$2:$M$21,9,FALSE)),,VLOOKUP(Salidas!$A1016,Inventario!$A$2:$M$21,9,FALSE))</f>
        <v>127</v>
      </c>
      <c r="J1016" s="269">
        <v>44827</v>
      </c>
      <c r="K1016" s="62" t="s">
        <v>212</v>
      </c>
      <c r="L1016" s="270">
        <f>IF(ISERROR(VLOOKUP(Salidas!$K1016,Entradas!$H$1:$I$412,2,FALSE)),"",VLOOKUP(Salidas!$K1016,Entradas!$H$1:$I$412,2,FALSE))</f>
        <v>45382</v>
      </c>
      <c r="M1016" s="63">
        <v>1</v>
      </c>
      <c r="N1016" s="276" t="s">
        <v>1928</v>
      </c>
      <c r="O1016" s="275">
        <f>IF(Salidas!$N1016="Particular",VLOOKUP(Salidas!$A1016,'PPTO Conservador'!$D$1:$L$26,8,0),IF(Salidas!$N1016="Complementario",VLOOKUP(Salidas!$A1016,'PPTO Conservador'!$D$1:$L$26,9,FALSE),))</f>
        <v>210000</v>
      </c>
      <c r="P1016" s="275">
        <f>Salidas!$M1016*Salidas!$I1016</f>
        <v>127</v>
      </c>
      <c r="Q1016" s="275">
        <f>Salidas!$M1016*Salidas!$O1016</f>
        <v>210000</v>
      </c>
      <c r="R1016" s="276"/>
      <c r="S1016" s="64"/>
      <c r="T1016" s="64"/>
      <c r="U1016" s="64"/>
      <c r="V1016" s="64"/>
      <c r="W1016" s="64"/>
      <c r="X1016" s="64"/>
      <c r="Y1016" s="64"/>
      <c r="Z1016" s="64"/>
    </row>
    <row r="1017" spans="1:26" ht="15.75" customHeight="1">
      <c r="A1017" s="57" t="s">
        <v>54</v>
      </c>
      <c r="B1017" s="58" t="str">
        <f>IF(ISERROR(VLOOKUP(Salidas!$A1017,Inventario!$A$2:$M$21,2,FALSE)),"",VLOOKUP(Salidas!$A1017,Inventario!$A$2:$M$21,2,FALSE))</f>
        <v>Prevenar</v>
      </c>
      <c r="C1017" s="58" t="str">
        <f>IF(ISERROR(VLOOKUP(Salidas!$A1017,Inventario!$A$2:$M$21,3,FALSE)),"",VLOOKUP(Salidas!$A1017,Inventario!$A$2:$M$21,3,FALSE))</f>
        <v>Neumococo 13V</v>
      </c>
      <c r="D1017" s="59" t="str">
        <f>IF(ISERROR(VLOOKUP(Salidas!$A1017,Inventario!$A$2:$M$21,4,FALSE)),"",VLOOKUP(Salidas!$A1017,Inventario!$A$2:$M$21,4,FALSE))</f>
        <v>Cobo Medical</v>
      </c>
      <c r="E1017" s="59" t="str">
        <f>IF(ISERROR(VLOOKUP(Salidas!$A1017,Inventario!$A$2:$M$21,5,FALSE)),"",VLOOKUP(Salidas!$A1017,Inventario!$A$2:$M$21,5,FALSE))</f>
        <v>Pfizer</v>
      </c>
      <c r="F1017" s="60" t="str">
        <f>IF(ISERROR(VLOOKUP(Salidas!$A1017,Inventario!$A$2:$M$21,6,FALSE)),"",VLOOKUP(Salidas!$A1017,Inventario!$A$2:$M$21,6,FALSE))</f>
        <v>2156</v>
      </c>
      <c r="G1017" s="274">
        <f>IF(ISERROR(VLOOKUP(Salidas!$A1017,Inventario!$A$2:$M$21,7,FALSE)),,VLOOKUP(Salidas!$A1017,Inventario!$A$2:$M$21,7,FALSE))</f>
        <v>1</v>
      </c>
      <c r="H1017" s="275">
        <f>IF(ISERROR(VLOOKUP(Salidas!$A1017,Inventario!$A$2:$M$21,8,FALSE)),,VLOOKUP(Salidas!$A1017,Inventario!$A$2:$M$21,8,FALSE))</f>
        <v>257</v>
      </c>
      <c r="I1017" s="275">
        <f>IF(ISERROR(VLOOKUP(Salidas!$A1017,Inventario!$A$2:$M$21,9,FALSE)),,VLOOKUP(Salidas!$A1017,Inventario!$A$2:$M$21,9,FALSE))</f>
        <v>257</v>
      </c>
      <c r="J1017" s="269">
        <v>44827</v>
      </c>
      <c r="K1017" s="62" t="s">
        <v>216</v>
      </c>
      <c r="L1017" s="270">
        <f>IF(ISERROR(VLOOKUP(Salidas!$K1017,Entradas!$H$1:$I$412,2,FALSE)),"",VLOOKUP(Salidas!$K1017,Entradas!$H$1:$I$412,2,FALSE))</f>
        <v>45382</v>
      </c>
      <c r="M1017" s="63">
        <v>1</v>
      </c>
      <c r="N1017" s="276" t="s">
        <v>1928</v>
      </c>
      <c r="O1017" s="275">
        <f>IF(Salidas!$N1017="Particular",VLOOKUP(Salidas!$A1017,'PPTO Conservador'!$D$1:$L$26,8,0),IF(Salidas!$N1017="Complementario",VLOOKUP(Salidas!$A1017,'PPTO Conservador'!$D$1:$L$26,9,FALSE),))</f>
        <v>225000</v>
      </c>
      <c r="P1017" s="275">
        <f>Salidas!$M1017*Salidas!$I1017</f>
        <v>257</v>
      </c>
      <c r="Q1017" s="275">
        <f>Salidas!$M1017*Salidas!$O1017</f>
        <v>225000</v>
      </c>
      <c r="R1017" s="276"/>
      <c r="S1017" s="64"/>
      <c r="T1017" s="64"/>
      <c r="U1017" s="64"/>
      <c r="V1017" s="64"/>
      <c r="W1017" s="64"/>
      <c r="X1017" s="64"/>
      <c r="Y1017" s="64"/>
      <c r="Z1017" s="64"/>
    </row>
    <row r="1018" spans="1:26" ht="15.75" customHeight="1">
      <c r="A1018" s="57" t="s">
        <v>96</v>
      </c>
      <c r="B1018" s="58" t="str">
        <f>IF(ISERROR(VLOOKUP(Salidas!$A1018,Inventario!$A$2:$M$21,2,FALSE)),"",VLOOKUP(Salidas!$A1018,Inventario!$A$2:$M$21,2,FALSE))</f>
        <v>Rotateq</v>
      </c>
      <c r="C1018" s="58" t="str">
        <f>IF(ISERROR(VLOOKUP(Salidas!$A1018,Inventario!$A$2:$M$21,3,FALSE)),"",VLOOKUP(Salidas!$A1018,Inventario!$A$2:$M$21,3,FALSE))</f>
        <v>Rotavirus Vivo Atenuado</v>
      </c>
      <c r="D1018" s="59" t="str">
        <f>IF(ISERROR(VLOOKUP(Salidas!$A1018,Inventario!$A$2:$M$21,4,FALSE)),"",VLOOKUP(Salidas!$A1018,Inventario!$A$2:$M$21,4,FALSE))</f>
        <v>IPS FARALLONES</v>
      </c>
      <c r="E1018" s="59" t="str">
        <f>IF(ISERROR(VLOOKUP(Salidas!$A1018,Inventario!$A$2:$M$21,5,FALSE)),"",VLOOKUP(Salidas!$A1018,Inventario!$A$2:$M$21,5,FALSE))</f>
        <v>Merck</v>
      </c>
      <c r="F1018" s="60" t="str">
        <f>IF(ISERROR(VLOOKUP(Salidas!$A1018,Inventario!$A$2:$M$21,6,FALSE)),"",VLOOKUP(Salidas!$A1018,Inventario!$A$2:$M$21,6,FALSE))</f>
        <v>1800</v>
      </c>
      <c r="G1018" s="274">
        <f>IF(ISERROR(VLOOKUP(Salidas!$A1018,Inventario!$A$2:$M$21,7,FALSE)),,VLOOKUP(Salidas!$A1018,Inventario!$A$2:$M$21,7,FALSE))</f>
        <v>1</v>
      </c>
      <c r="H1018" s="275">
        <f>IF(ISERROR(VLOOKUP(Salidas!$A1018,Inventario!$A$2:$M$21,8,FALSE)),,VLOOKUP(Salidas!$A1018,Inventario!$A$2:$M$21,8,FALSE))</f>
        <v>109</v>
      </c>
      <c r="I1018" s="275">
        <f>IF(ISERROR(VLOOKUP(Salidas!$A1018,Inventario!$A$2:$M$21,9,FALSE)),,VLOOKUP(Salidas!$A1018,Inventario!$A$2:$M$21,9,FALSE))</f>
        <v>109</v>
      </c>
      <c r="J1018" s="269">
        <v>44827</v>
      </c>
      <c r="K1018" s="62" t="s">
        <v>214</v>
      </c>
      <c r="L1018" s="270">
        <f>IF(ISERROR(VLOOKUP(Salidas!$K1018,Entradas!$H$1:$I$412,2,FALSE)),"",VLOOKUP(Salidas!$K1018,Entradas!$H$1:$I$412,2,FALSE))</f>
        <v>45233</v>
      </c>
      <c r="M1018" s="63">
        <v>1</v>
      </c>
      <c r="N1018" s="276" t="s">
        <v>1928</v>
      </c>
      <c r="O1018" s="275">
        <f>IF(Salidas!$N1018="Particular",VLOOKUP(Salidas!$A1018,'PPTO Conservador'!$D$1:$L$26,8,0),IF(Salidas!$N1018="Complementario",VLOOKUP(Salidas!$A1018,'PPTO Conservador'!$D$1:$L$26,9,FALSE),))</f>
        <v>190000</v>
      </c>
      <c r="P1018" s="275">
        <f>Salidas!$M1018*Salidas!$I1018</f>
        <v>109</v>
      </c>
      <c r="Q1018" s="275">
        <f>Salidas!$M1018*Salidas!$O1018</f>
        <v>190000</v>
      </c>
      <c r="R1018" s="276"/>
      <c r="S1018" s="64"/>
      <c r="T1018" s="64"/>
      <c r="U1018" s="64"/>
      <c r="V1018" s="64"/>
      <c r="W1018" s="64"/>
      <c r="X1018" s="64"/>
      <c r="Y1018" s="64"/>
      <c r="Z1018" s="64"/>
    </row>
    <row r="1019" spans="1:26" ht="15.75" customHeight="1">
      <c r="A1019" s="57" t="s">
        <v>118</v>
      </c>
      <c r="B1019" s="58" t="str">
        <f>IF(ISERROR(VLOOKUP(Salidas!$A1019,Inventario!$A$2:$M$21,2,FALSE)),"",VLOOKUP(Salidas!$A1019,Inventario!$A$2:$M$21,2,FALSE))</f>
        <v>Varivax</v>
      </c>
      <c r="C1019" s="58" t="str">
        <f>IF(ISERROR(VLOOKUP(Salidas!$A1019,Inventario!$A$2:$M$21,3,FALSE)),"",VLOOKUP(Salidas!$A1019,Inventario!$A$2:$M$21,3,FALSE))</f>
        <v>Varicela</v>
      </c>
      <c r="D1019" s="59" t="str">
        <f>IF(ISERROR(VLOOKUP(Salidas!$A1019,Inventario!$A$2:$M$21,4,FALSE)),"",VLOOKUP(Salidas!$A1019,Inventario!$A$2:$M$21,4,FALSE))</f>
        <v>IPS FARALLONES</v>
      </c>
      <c r="E1019" s="59" t="str">
        <f>IF(ISERROR(VLOOKUP(Salidas!$A1019,Inventario!$A$2:$M$21,5,FALSE)),"",VLOOKUP(Salidas!$A1019,Inventario!$A$2:$M$21,5,FALSE))</f>
        <v>Merck</v>
      </c>
      <c r="F1019" s="60" t="str">
        <f>IF(ISERROR(VLOOKUP(Salidas!$A1019,Inventario!$A$2:$M$21,6,FALSE)),"",VLOOKUP(Salidas!$A1019,Inventario!$A$2:$M$21,6,FALSE))</f>
        <v>4500</v>
      </c>
      <c r="G1019" s="274">
        <f>IF(ISERROR(VLOOKUP(Salidas!$A1019,Inventario!$A$2:$M$21,7,FALSE)),,VLOOKUP(Salidas!$A1019,Inventario!$A$2:$M$21,7,FALSE))</f>
        <v>1</v>
      </c>
      <c r="H1019" s="275">
        <f>IF(ISERROR(VLOOKUP(Salidas!$A1019,Inventario!$A$2:$M$21,8,FALSE)),,VLOOKUP(Salidas!$A1019,Inventario!$A$2:$M$21,8,FALSE))</f>
        <v>47</v>
      </c>
      <c r="I1019" s="275">
        <f>IF(ISERROR(VLOOKUP(Salidas!$A1019,Inventario!$A$2:$M$21,9,FALSE)),,VLOOKUP(Salidas!$A1019,Inventario!$A$2:$M$21,9,FALSE))</f>
        <v>47</v>
      </c>
      <c r="J1019" s="269">
        <v>44831</v>
      </c>
      <c r="K1019" s="62" t="s">
        <v>203</v>
      </c>
      <c r="L1019" s="270">
        <f>IF(ISERROR(VLOOKUP(Salidas!$K1019,Entradas!$H$1:$I$412,2,FALSE)),"",VLOOKUP(Salidas!$K1019,Entradas!$H$1:$I$412,2,FALSE))</f>
        <v>45230</v>
      </c>
      <c r="M1019" s="63">
        <v>1</v>
      </c>
      <c r="N1019" s="276" t="s">
        <v>1928</v>
      </c>
      <c r="O1019" s="275">
        <f>IF(Salidas!$N1019="Particular",VLOOKUP(Salidas!$A1019,'PPTO Conservador'!$D$1:$L$26,8,0),IF(Salidas!$N1019="Complementario",VLOOKUP(Salidas!$A1019,'PPTO Conservador'!$D$1:$L$26,9,FALSE),))</f>
        <v>150000</v>
      </c>
      <c r="P1019" s="275">
        <f>Salidas!$M1019*Salidas!$I1019</f>
        <v>47</v>
      </c>
      <c r="Q1019" s="275">
        <f>Salidas!$M1019*Salidas!$O1019</f>
        <v>150000</v>
      </c>
      <c r="R1019" s="276"/>
      <c r="S1019" s="64"/>
      <c r="T1019" s="64"/>
      <c r="U1019" s="64"/>
      <c r="V1019" s="64"/>
      <c r="W1019" s="64"/>
      <c r="X1019" s="64"/>
      <c r="Y1019" s="64"/>
      <c r="Z1019" s="64"/>
    </row>
    <row r="1020" spans="1:26" ht="15.75" customHeight="1">
      <c r="A1020" s="57" t="s">
        <v>47</v>
      </c>
      <c r="B1020" s="58" t="str">
        <f>IF(ISERROR(VLOOKUP(Salidas!$A1020,Inventario!$A$2:$M$21,2,FALSE)),"",VLOOKUP(Salidas!$A1020,Inventario!$A$2:$M$21,2,FALSE))</f>
        <v>Nimenrix</v>
      </c>
      <c r="C1020" s="58" t="str">
        <f>IF(ISERROR(VLOOKUP(Salidas!$A1020,Inventario!$A$2:$M$21,3,FALSE)),"",VLOOKUP(Salidas!$A1020,Inventario!$A$2:$M$21,3,FALSE))</f>
        <v>Meningococo</v>
      </c>
      <c r="D1020" s="59" t="str">
        <f>IF(ISERROR(VLOOKUP(Salidas!$A1020,Inventario!$A$2:$M$21,4,FALSE)),"",VLOOKUP(Salidas!$A1020,Inventario!$A$2:$M$21,4,FALSE))</f>
        <v>Cobo Medical</v>
      </c>
      <c r="E1020" s="59" t="str">
        <f>IF(ISERROR(VLOOKUP(Salidas!$A1020,Inventario!$A$2:$M$21,5,FALSE)),"",VLOOKUP(Salidas!$A1020,Inventario!$A$2:$M$21,5,FALSE))</f>
        <v>Pfizer</v>
      </c>
      <c r="F1020" s="60" t="str">
        <f>IF(ISERROR(VLOOKUP(Salidas!$A1020,Inventario!$A$2:$M$21,6,FALSE)),"",VLOOKUP(Salidas!$A1020,Inventario!$A$2:$M$21,6,FALSE))</f>
        <v>3904</v>
      </c>
      <c r="G1020" s="274">
        <f>IF(ISERROR(VLOOKUP(Salidas!$A1020,Inventario!$A$2:$M$21,7,FALSE)),,VLOOKUP(Salidas!$A1020,Inventario!$A$2:$M$21,7,FALSE))</f>
        <v>1</v>
      </c>
      <c r="H1020" s="275">
        <f>IF(ISERROR(VLOOKUP(Salidas!$A1020,Inventario!$A$2:$M$21,8,FALSE)),,VLOOKUP(Salidas!$A1020,Inventario!$A$2:$M$21,8,FALSE))</f>
        <v>427</v>
      </c>
      <c r="I1020" s="275">
        <f>IF(ISERROR(VLOOKUP(Salidas!$A1020,Inventario!$A$2:$M$21,9,FALSE)),,VLOOKUP(Salidas!$A1020,Inventario!$A$2:$M$21,9,FALSE))</f>
        <v>427</v>
      </c>
      <c r="J1020" s="269">
        <v>44831</v>
      </c>
      <c r="K1020" s="62" t="s">
        <v>221</v>
      </c>
      <c r="L1020" s="270">
        <f>IF(ISERROR(VLOOKUP(Salidas!$K1020,Entradas!$H$1:$I$412,2,FALSE)),"",VLOOKUP(Salidas!$K1020,Entradas!$H$1:$I$412,2,FALSE))</f>
        <v>45077</v>
      </c>
      <c r="M1020" s="63">
        <v>1</v>
      </c>
      <c r="N1020" s="276" t="s">
        <v>1928</v>
      </c>
      <c r="O1020" s="275">
        <f>IF(Salidas!$N1020="Particular",VLOOKUP(Salidas!$A1020,'PPTO Conservador'!$D$1:$L$26,8,0),IF(Salidas!$N1020="Complementario",VLOOKUP(Salidas!$A1020,'PPTO Conservador'!$D$1:$L$26,9,FALSE),))</f>
        <v>170000</v>
      </c>
      <c r="P1020" s="275">
        <f>Salidas!$M1020*Salidas!$I1020</f>
        <v>427</v>
      </c>
      <c r="Q1020" s="275">
        <f>Salidas!$M1020*Salidas!$O1020</f>
        <v>170000</v>
      </c>
      <c r="R1020" s="276"/>
      <c r="S1020" s="64"/>
      <c r="T1020" s="64"/>
      <c r="U1020" s="64"/>
      <c r="V1020" s="64"/>
      <c r="W1020" s="64"/>
      <c r="X1020" s="64"/>
      <c r="Y1020" s="64"/>
      <c r="Z1020" s="64"/>
    </row>
    <row r="1021" spans="1:26" ht="15.75" customHeight="1">
      <c r="A1021" s="57" t="s">
        <v>93</v>
      </c>
      <c r="B1021" s="58" t="str">
        <f>IF(ISERROR(VLOOKUP(Salidas!$A1021,Inventario!$A$2:$M$21,2,FALSE)),"",VLOOKUP(Salidas!$A1021,Inventario!$A$2:$M$21,2,FALSE))</f>
        <v>Vaxigrip</v>
      </c>
      <c r="C1021" s="58" t="str">
        <f>IF(ISERROR(VLOOKUP(Salidas!$A1021,Inventario!$A$2:$M$21,3,FALSE)),"",VLOOKUP(Salidas!$A1021,Inventario!$A$2:$M$21,3,FALSE))</f>
        <v>Influenza</v>
      </c>
      <c r="D1021" s="59" t="str">
        <f>IF(ISERROR(VLOOKUP(Salidas!$A1021,Inventario!$A$2:$M$21,4,FALSE)),"",VLOOKUP(Salidas!$A1021,Inventario!$A$2:$M$21,4,FALSE))</f>
        <v>IPS FARALLONES</v>
      </c>
      <c r="E1021" s="59" t="str">
        <f>IF(ISERROR(VLOOKUP(Salidas!$A1021,Inventario!$A$2:$M$21,5,FALSE)),"",VLOOKUP(Salidas!$A1021,Inventario!$A$2:$M$21,5,FALSE))</f>
        <v>Sanofi</v>
      </c>
      <c r="F1021" s="60" t="str">
        <f>IF(ISERROR(VLOOKUP(Salidas!$A1021,Inventario!$A$2:$M$21,6,FALSE)),"",VLOOKUP(Salidas!$A1021,Inventario!$A$2:$M$21,6,FALSE))</f>
        <v>2603</v>
      </c>
      <c r="G1021" s="274">
        <f>IF(ISERROR(VLOOKUP(Salidas!$A1021,Inventario!$A$2:$M$21,7,FALSE)),,VLOOKUP(Salidas!$A1021,Inventario!$A$2:$M$21,7,FALSE))</f>
        <v>1</v>
      </c>
      <c r="H1021" s="275">
        <f>IF(ISERROR(VLOOKUP(Salidas!$A1021,Inventario!$A$2:$M$21,8,FALSE)),,VLOOKUP(Salidas!$A1021,Inventario!$A$2:$M$21,8,FALSE))</f>
        <v>31</v>
      </c>
      <c r="I1021" s="275">
        <f>IF(ISERROR(VLOOKUP(Salidas!$A1021,Inventario!$A$2:$M$21,9,FALSE)),,VLOOKUP(Salidas!$A1021,Inventario!$A$2:$M$21,9,FALSE))</f>
        <v>31</v>
      </c>
      <c r="J1021" s="269">
        <v>44831</v>
      </c>
      <c r="K1021" s="62" t="s">
        <v>210</v>
      </c>
      <c r="L1021" s="270">
        <f>IF(ISERROR(VLOOKUP(Salidas!$K1021,Entradas!$H$1:$I$412,2,FALSE)),"",VLOOKUP(Salidas!$K1021,Entradas!$H$1:$I$412,2,FALSE))</f>
        <v>44957</v>
      </c>
      <c r="M1021" s="63">
        <v>1</v>
      </c>
      <c r="N1021" s="276" t="s">
        <v>1928</v>
      </c>
      <c r="O1021" s="275">
        <f>IF(Salidas!$N1021="Particular",VLOOKUP(Salidas!$A1021,'PPTO Conservador'!$D$1:$L$26,8,0),IF(Salidas!$N1021="Complementario",VLOOKUP(Salidas!$A1021,'PPTO Conservador'!$D$1:$L$26,9,FALSE),))</f>
        <v>60000</v>
      </c>
      <c r="P1021" s="275">
        <f>Salidas!$M1021*Salidas!$I1021</f>
        <v>31</v>
      </c>
      <c r="Q1021" s="275">
        <f>Salidas!$M1021*Salidas!$O1021</f>
        <v>60000</v>
      </c>
      <c r="R1021" s="276"/>
      <c r="S1021" s="64"/>
      <c r="T1021" s="64"/>
      <c r="U1021" s="64"/>
      <c r="V1021" s="64"/>
      <c r="W1021" s="64"/>
      <c r="X1021" s="64"/>
      <c r="Y1021" s="64"/>
      <c r="Z1021" s="64"/>
    </row>
    <row r="1022" spans="1:26" ht="15.75" customHeight="1">
      <c r="A1022" s="57" t="s">
        <v>47</v>
      </c>
      <c r="B1022" s="58" t="str">
        <f>IF(ISERROR(VLOOKUP(Salidas!$A1022,Inventario!$A$2:$M$21,2,FALSE)),"",VLOOKUP(Salidas!$A1022,Inventario!$A$2:$M$21,2,FALSE))</f>
        <v>Nimenrix</v>
      </c>
      <c r="C1022" s="58" t="str">
        <f>IF(ISERROR(VLOOKUP(Salidas!$A1022,Inventario!$A$2:$M$21,3,FALSE)),"",VLOOKUP(Salidas!$A1022,Inventario!$A$2:$M$21,3,FALSE))</f>
        <v>Meningococo</v>
      </c>
      <c r="D1022" s="59" t="str">
        <f>IF(ISERROR(VLOOKUP(Salidas!$A1022,Inventario!$A$2:$M$21,4,FALSE)),"",VLOOKUP(Salidas!$A1022,Inventario!$A$2:$M$21,4,FALSE))</f>
        <v>Cobo Medical</v>
      </c>
      <c r="E1022" s="59" t="str">
        <f>IF(ISERROR(VLOOKUP(Salidas!$A1022,Inventario!$A$2:$M$21,5,FALSE)),"",VLOOKUP(Salidas!$A1022,Inventario!$A$2:$M$21,5,FALSE))</f>
        <v>Pfizer</v>
      </c>
      <c r="F1022" s="60" t="str">
        <f>IF(ISERROR(VLOOKUP(Salidas!$A1022,Inventario!$A$2:$M$21,6,FALSE)),"",VLOOKUP(Salidas!$A1022,Inventario!$A$2:$M$21,6,FALSE))</f>
        <v>3904</v>
      </c>
      <c r="G1022" s="274">
        <f>IF(ISERROR(VLOOKUP(Salidas!$A1022,Inventario!$A$2:$M$21,7,FALSE)),,VLOOKUP(Salidas!$A1022,Inventario!$A$2:$M$21,7,FALSE))</f>
        <v>1</v>
      </c>
      <c r="H1022" s="275">
        <f>IF(ISERROR(VLOOKUP(Salidas!$A1022,Inventario!$A$2:$M$21,8,FALSE)),,VLOOKUP(Salidas!$A1022,Inventario!$A$2:$M$21,8,FALSE))</f>
        <v>427</v>
      </c>
      <c r="I1022" s="275">
        <f>IF(ISERROR(VLOOKUP(Salidas!$A1022,Inventario!$A$2:$M$21,9,FALSE)),,VLOOKUP(Salidas!$A1022,Inventario!$A$2:$M$21,9,FALSE))</f>
        <v>427</v>
      </c>
      <c r="J1022" s="269">
        <v>44832</v>
      </c>
      <c r="K1022" s="62" t="s">
        <v>221</v>
      </c>
      <c r="L1022" s="270">
        <f>IF(ISERROR(VLOOKUP(Salidas!$K1022,Entradas!$H$1:$I$412,2,FALSE)),"",VLOOKUP(Salidas!$K1022,Entradas!$H$1:$I$412,2,FALSE))</f>
        <v>45077</v>
      </c>
      <c r="M1022" s="63">
        <v>1</v>
      </c>
      <c r="N1022" s="276" t="s">
        <v>1928</v>
      </c>
      <c r="O1022" s="275">
        <f>IF(Salidas!$N1022="Particular",VLOOKUP(Salidas!$A1022,'PPTO Conservador'!$D$1:$L$26,8,0),IF(Salidas!$N1022="Complementario",VLOOKUP(Salidas!$A1022,'PPTO Conservador'!$D$1:$L$26,9,FALSE),))</f>
        <v>170000</v>
      </c>
      <c r="P1022" s="275">
        <f>Salidas!$M1022*Salidas!$I1022</f>
        <v>427</v>
      </c>
      <c r="Q1022" s="275">
        <f>Salidas!$M1022*Salidas!$O1022</f>
        <v>170000</v>
      </c>
      <c r="R1022" s="276"/>
      <c r="S1022" s="64"/>
      <c r="T1022" s="64"/>
      <c r="U1022" s="64"/>
      <c r="V1022" s="64"/>
      <c r="W1022" s="64"/>
      <c r="X1022" s="64"/>
      <c r="Y1022" s="64"/>
      <c r="Z1022" s="64"/>
    </row>
    <row r="1023" spans="1:26" ht="15.75" customHeight="1">
      <c r="A1023" s="57" t="s">
        <v>77</v>
      </c>
      <c r="B1023" s="58" t="str">
        <f>IF(ISERROR(VLOOKUP(Salidas!$A1023,Inventario!$A$2:$M$21,2,FALSE)),"",VLOOKUP(Salidas!$A1023,Inventario!$A$2:$M$21,2,FALSE))</f>
        <v>Hexaxim</v>
      </c>
      <c r="C1023" s="58" t="str">
        <f>IF(ISERROR(VLOOKUP(Salidas!$A1023,Inventario!$A$2:$M$21,3,FALSE)),"",VLOOKUP(Salidas!$A1023,Inventario!$A$2:$M$21,3,FALSE))</f>
        <v>DPAT + VPI + HIB + HB</v>
      </c>
      <c r="D1023" s="59" t="str">
        <f>IF(ISERROR(VLOOKUP(Salidas!$A1023,Inventario!$A$2:$M$21,4,FALSE)),"",VLOOKUP(Salidas!$A1023,Inventario!$A$2:$M$21,4,FALSE))</f>
        <v>IPS FARALLONES</v>
      </c>
      <c r="E1023" s="59" t="str">
        <f>IF(ISERROR(VLOOKUP(Salidas!$A1023,Inventario!$A$2:$M$21,5,FALSE)),"",VLOOKUP(Salidas!$A1023,Inventario!$A$2:$M$21,5,FALSE))</f>
        <v>Sanofi</v>
      </c>
      <c r="F1023" s="60" t="str">
        <f>IF(ISERROR(VLOOKUP(Salidas!$A1023,Inventario!$A$2:$M$21,6,FALSE)),"",VLOOKUP(Salidas!$A1023,Inventario!$A$2:$M$21,6,FALSE))</f>
        <v>3800</v>
      </c>
      <c r="G1023" s="274">
        <f>IF(ISERROR(VLOOKUP(Salidas!$A1023,Inventario!$A$2:$M$21,7,FALSE)),,VLOOKUP(Salidas!$A1023,Inventario!$A$2:$M$21,7,FALSE))</f>
        <v>1</v>
      </c>
      <c r="H1023" s="275">
        <f>IF(ISERROR(VLOOKUP(Salidas!$A1023,Inventario!$A$2:$M$21,8,FALSE)),,VLOOKUP(Salidas!$A1023,Inventario!$A$2:$M$21,8,FALSE))</f>
        <v>127</v>
      </c>
      <c r="I1023" s="275">
        <f>IF(ISERROR(VLOOKUP(Salidas!$A1023,Inventario!$A$2:$M$21,9,FALSE)),,VLOOKUP(Salidas!$A1023,Inventario!$A$2:$M$21,9,FALSE))</f>
        <v>127</v>
      </c>
      <c r="J1023" s="269">
        <v>44832</v>
      </c>
      <c r="K1023" s="62" t="s">
        <v>212</v>
      </c>
      <c r="L1023" s="270">
        <f>IF(ISERROR(VLOOKUP(Salidas!$K1023,Entradas!$H$1:$I$412,2,FALSE)),"",VLOOKUP(Salidas!$K1023,Entradas!$H$1:$I$412,2,FALSE))</f>
        <v>45382</v>
      </c>
      <c r="M1023" s="63">
        <v>1</v>
      </c>
      <c r="N1023" s="276" t="s">
        <v>1928</v>
      </c>
      <c r="O1023" s="275">
        <f>IF(Salidas!$N1023="Particular",VLOOKUP(Salidas!$A1023,'PPTO Conservador'!$D$1:$L$26,8,0),IF(Salidas!$N1023="Complementario",VLOOKUP(Salidas!$A1023,'PPTO Conservador'!$D$1:$L$26,9,FALSE),))</f>
        <v>210000</v>
      </c>
      <c r="P1023" s="275">
        <f>Salidas!$M1023*Salidas!$I1023</f>
        <v>127</v>
      </c>
      <c r="Q1023" s="275">
        <f>Salidas!$M1023*Salidas!$O1023</f>
        <v>210000</v>
      </c>
      <c r="R1023" s="276"/>
      <c r="S1023" s="64"/>
      <c r="T1023" s="64"/>
      <c r="U1023" s="64"/>
      <c r="V1023" s="64"/>
      <c r="W1023" s="64"/>
      <c r="X1023" s="64"/>
      <c r="Y1023" s="64"/>
      <c r="Z1023" s="64"/>
    </row>
    <row r="1024" spans="1:26" ht="15.75" customHeight="1">
      <c r="A1024" s="57" t="s">
        <v>54</v>
      </c>
      <c r="B1024" s="58" t="str">
        <f>IF(ISERROR(VLOOKUP(Salidas!$A1024,Inventario!$A$2:$M$21,2,FALSE)),"",VLOOKUP(Salidas!$A1024,Inventario!$A$2:$M$21,2,FALSE))</f>
        <v>Prevenar</v>
      </c>
      <c r="C1024" s="58" t="str">
        <f>IF(ISERROR(VLOOKUP(Salidas!$A1024,Inventario!$A$2:$M$21,3,FALSE)),"",VLOOKUP(Salidas!$A1024,Inventario!$A$2:$M$21,3,FALSE))</f>
        <v>Neumococo 13V</v>
      </c>
      <c r="D1024" s="59" t="str">
        <f>IF(ISERROR(VLOOKUP(Salidas!$A1024,Inventario!$A$2:$M$21,4,FALSE)),"",VLOOKUP(Salidas!$A1024,Inventario!$A$2:$M$21,4,FALSE))</f>
        <v>Cobo Medical</v>
      </c>
      <c r="E1024" s="59" t="str">
        <f>IF(ISERROR(VLOOKUP(Salidas!$A1024,Inventario!$A$2:$M$21,5,FALSE)),"",VLOOKUP(Salidas!$A1024,Inventario!$A$2:$M$21,5,FALSE))</f>
        <v>Pfizer</v>
      </c>
      <c r="F1024" s="60" t="str">
        <f>IF(ISERROR(VLOOKUP(Salidas!$A1024,Inventario!$A$2:$M$21,6,FALSE)),"",VLOOKUP(Salidas!$A1024,Inventario!$A$2:$M$21,6,FALSE))</f>
        <v>2156</v>
      </c>
      <c r="G1024" s="274">
        <f>IF(ISERROR(VLOOKUP(Salidas!$A1024,Inventario!$A$2:$M$21,7,FALSE)),,VLOOKUP(Salidas!$A1024,Inventario!$A$2:$M$21,7,FALSE))</f>
        <v>1</v>
      </c>
      <c r="H1024" s="275">
        <f>IF(ISERROR(VLOOKUP(Salidas!$A1024,Inventario!$A$2:$M$21,8,FALSE)),,VLOOKUP(Salidas!$A1024,Inventario!$A$2:$M$21,8,FALSE))</f>
        <v>257</v>
      </c>
      <c r="I1024" s="275">
        <f>IF(ISERROR(VLOOKUP(Salidas!$A1024,Inventario!$A$2:$M$21,9,FALSE)),,VLOOKUP(Salidas!$A1024,Inventario!$A$2:$M$21,9,FALSE))</f>
        <v>257</v>
      </c>
      <c r="J1024" s="269">
        <v>44832</v>
      </c>
      <c r="K1024" s="62" t="s">
        <v>216</v>
      </c>
      <c r="L1024" s="270">
        <f>IF(ISERROR(VLOOKUP(Salidas!$K1024,Entradas!$H$1:$I$412,2,FALSE)),"",VLOOKUP(Salidas!$K1024,Entradas!$H$1:$I$412,2,FALSE))</f>
        <v>45382</v>
      </c>
      <c r="M1024" s="63">
        <v>1</v>
      </c>
      <c r="N1024" s="276" t="s">
        <v>1928</v>
      </c>
      <c r="O1024" s="275">
        <f>IF(Salidas!$N1024="Particular",VLOOKUP(Salidas!$A1024,'PPTO Conservador'!$D$1:$L$26,8,0),IF(Salidas!$N1024="Complementario",VLOOKUP(Salidas!$A1024,'PPTO Conservador'!$D$1:$L$26,9,FALSE),))</f>
        <v>225000</v>
      </c>
      <c r="P1024" s="275">
        <f>Salidas!$M1024*Salidas!$I1024</f>
        <v>257</v>
      </c>
      <c r="Q1024" s="275">
        <f>Salidas!$M1024*Salidas!$O1024</f>
        <v>225000</v>
      </c>
      <c r="R1024" s="276"/>
      <c r="S1024" s="64"/>
      <c r="T1024" s="64"/>
      <c r="U1024" s="64"/>
      <c r="V1024" s="64"/>
      <c r="W1024" s="64"/>
      <c r="X1024" s="64"/>
      <c r="Y1024" s="64"/>
      <c r="Z1024" s="64"/>
    </row>
    <row r="1025" spans="1:26" ht="15.75" customHeight="1">
      <c r="A1025" s="57" t="s">
        <v>96</v>
      </c>
      <c r="B1025" s="58" t="str">
        <f>IF(ISERROR(VLOOKUP(Salidas!$A1025,Inventario!$A$2:$M$21,2,FALSE)),"",VLOOKUP(Salidas!$A1025,Inventario!$A$2:$M$21,2,FALSE))</f>
        <v>Rotateq</v>
      </c>
      <c r="C1025" s="58" t="str">
        <f>IF(ISERROR(VLOOKUP(Salidas!$A1025,Inventario!$A$2:$M$21,3,FALSE)),"",VLOOKUP(Salidas!$A1025,Inventario!$A$2:$M$21,3,FALSE))</f>
        <v>Rotavirus Vivo Atenuado</v>
      </c>
      <c r="D1025" s="59" t="str">
        <f>IF(ISERROR(VLOOKUP(Salidas!$A1025,Inventario!$A$2:$M$21,4,FALSE)),"",VLOOKUP(Salidas!$A1025,Inventario!$A$2:$M$21,4,FALSE))</f>
        <v>IPS FARALLONES</v>
      </c>
      <c r="E1025" s="59" t="str">
        <f>IF(ISERROR(VLOOKUP(Salidas!$A1025,Inventario!$A$2:$M$21,5,FALSE)),"",VLOOKUP(Salidas!$A1025,Inventario!$A$2:$M$21,5,FALSE))</f>
        <v>Merck</v>
      </c>
      <c r="F1025" s="60" t="str">
        <f>IF(ISERROR(VLOOKUP(Salidas!$A1025,Inventario!$A$2:$M$21,6,FALSE)),"",VLOOKUP(Salidas!$A1025,Inventario!$A$2:$M$21,6,FALSE))</f>
        <v>1800</v>
      </c>
      <c r="G1025" s="274">
        <f>IF(ISERROR(VLOOKUP(Salidas!$A1025,Inventario!$A$2:$M$21,7,FALSE)),,VLOOKUP(Salidas!$A1025,Inventario!$A$2:$M$21,7,FALSE))</f>
        <v>1</v>
      </c>
      <c r="H1025" s="275">
        <f>IF(ISERROR(VLOOKUP(Salidas!$A1025,Inventario!$A$2:$M$21,8,FALSE)),,VLOOKUP(Salidas!$A1025,Inventario!$A$2:$M$21,8,FALSE))</f>
        <v>109</v>
      </c>
      <c r="I1025" s="275">
        <f>IF(ISERROR(VLOOKUP(Salidas!$A1025,Inventario!$A$2:$M$21,9,FALSE)),,VLOOKUP(Salidas!$A1025,Inventario!$A$2:$M$21,9,FALSE))</f>
        <v>109</v>
      </c>
      <c r="J1025" s="269">
        <v>44832</v>
      </c>
      <c r="K1025" s="62" t="s">
        <v>214</v>
      </c>
      <c r="L1025" s="270">
        <f>IF(ISERROR(VLOOKUP(Salidas!$K1025,Entradas!$H$1:$I$412,2,FALSE)),"",VLOOKUP(Salidas!$K1025,Entradas!$H$1:$I$412,2,FALSE))</f>
        <v>45233</v>
      </c>
      <c r="M1025" s="63">
        <v>1</v>
      </c>
      <c r="N1025" s="276" t="s">
        <v>1928</v>
      </c>
      <c r="O1025" s="275">
        <f>IF(Salidas!$N1025="Particular",VLOOKUP(Salidas!$A1025,'PPTO Conservador'!$D$1:$L$26,8,0),IF(Salidas!$N1025="Complementario",VLOOKUP(Salidas!$A1025,'PPTO Conservador'!$D$1:$L$26,9,FALSE),))</f>
        <v>190000</v>
      </c>
      <c r="P1025" s="275">
        <f>Salidas!$M1025*Salidas!$I1025</f>
        <v>109</v>
      </c>
      <c r="Q1025" s="275">
        <f>Salidas!$M1025*Salidas!$O1025</f>
        <v>190000</v>
      </c>
      <c r="R1025" s="276"/>
      <c r="S1025" s="64"/>
      <c r="T1025" s="64"/>
      <c r="U1025" s="64"/>
      <c r="V1025" s="64"/>
      <c r="W1025" s="64"/>
      <c r="X1025" s="64"/>
      <c r="Y1025" s="64"/>
      <c r="Z1025" s="64"/>
    </row>
    <row r="1026" spans="1:26" ht="15.75" customHeight="1">
      <c r="A1026" s="57" t="s">
        <v>93</v>
      </c>
      <c r="B1026" s="58" t="str">
        <f>IF(ISERROR(VLOOKUP(Salidas!$A1026,Inventario!$A$2:$M$21,2,FALSE)),"",VLOOKUP(Salidas!$A1026,Inventario!$A$2:$M$21,2,FALSE))</f>
        <v>Vaxigrip</v>
      </c>
      <c r="C1026" s="58" t="str">
        <f>IF(ISERROR(VLOOKUP(Salidas!$A1026,Inventario!$A$2:$M$21,3,FALSE)),"",VLOOKUP(Salidas!$A1026,Inventario!$A$2:$M$21,3,FALSE))</f>
        <v>Influenza</v>
      </c>
      <c r="D1026" s="59" t="str">
        <f>IF(ISERROR(VLOOKUP(Salidas!$A1026,Inventario!$A$2:$M$21,4,FALSE)),"",VLOOKUP(Salidas!$A1026,Inventario!$A$2:$M$21,4,FALSE))</f>
        <v>IPS FARALLONES</v>
      </c>
      <c r="E1026" s="59" t="str">
        <f>IF(ISERROR(VLOOKUP(Salidas!$A1026,Inventario!$A$2:$M$21,5,FALSE)),"",VLOOKUP(Salidas!$A1026,Inventario!$A$2:$M$21,5,FALSE))</f>
        <v>Sanofi</v>
      </c>
      <c r="F1026" s="60" t="str">
        <f>IF(ISERROR(VLOOKUP(Salidas!$A1026,Inventario!$A$2:$M$21,6,FALSE)),"",VLOOKUP(Salidas!$A1026,Inventario!$A$2:$M$21,6,FALSE))</f>
        <v>2603</v>
      </c>
      <c r="G1026" s="274">
        <f>IF(ISERROR(VLOOKUP(Salidas!$A1026,Inventario!$A$2:$M$21,7,FALSE)),,VLOOKUP(Salidas!$A1026,Inventario!$A$2:$M$21,7,FALSE))</f>
        <v>1</v>
      </c>
      <c r="H1026" s="275">
        <f>IF(ISERROR(VLOOKUP(Salidas!$A1026,Inventario!$A$2:$M$21,8,FALSE)),,VLOOKUP(Salidas!$A1026,Inventario!$A$2:$M$21,8,FALSE))</f>
        <v>31</v>
      </c>
      <c r="I1026" s="275">
        <f>IF(ISERROR(VLOOKUP(Salidas!$A1026,Inventario!$A$2:$M$21,9,FALSE)),,VLOOKUP(Salidas!$A1026,Inventario!$A$2:$M$21,9,FALSE))</f>
        <v>31</v>
      </c>
      <c r="J1026" s="269">
        <v>44832</v>
      </c>
      <c r="K1026" s="62" t="s">
        <v>210</v>
      </c>
      <c r="L1026" s="270">
        <f>IF(ISERROR(VLOOKUP(Salidas!$K1026,Entradas!$H$1:$I$412,2,FALSE)),"",VLOOKUP(Salidas!$K1026,Entradas!$H$1:$I$412,2,FALSE))</f>
        <v>44957</v>
      </c>
      <c r="M1026" s="63">
        <v>1</v>
      </c>
      <c r="N1026" s="276" t="s">
        <v>1928</v>
      </c>
      <c r="O1026" s="275">
        <f>IF(Salidas!$N1026="Particular",VLOOKUP(Salidas!$A1026,'PPTO Conservador'!$D$1:$L$26,8,0),IF(Salidas!$N1026="Complementario",VLOOKUP(Salidas!$A1026,'PPTO Conservador'!$D$1:$L$26,9,FALSE),))</f>
        <v>60000</v>
      </c>
      <c r="P1026" s="275">
        <f>Salidas!$M1026*Salidas!$I1026</f>
        <v>31</v>
      </c>
      <c r="Q1026" s="275">
        <f>Salidas!$M1026*Salidas!$O1026</f>
        <v>60000</v>
      </c>
      <c r="R1026" s="276"/>
      <c r="S1026" s="64"/>
      <c r="T1026" s="64"/>
      <c r="U1026" s="64"/>
      <c r="V1026" s="64"/>
      <c r="W1026" s="64"/>
      <c r="X1026" s="64"/>
      <c r="Y1026" s="64"/>
      <c r="Z1026" s="64"/>
    </row>
    <row r="1027" spans="1:26" ht="15.75" customHeight="1">
      <c r="A1027" s="57" t="s">
        <v>58</v>
      </c>
      <c r="B1027" s="58" t="str">
        <f>IF(ISERROR(VLOOKUP(Salidas!$A1027,Inventario!$A$2:$M$21,2,FALSE)),"",VLOOKUP(Salidas!$A1027,Inventario!$A$2:$M$21,2,FALSE))</f>
        <v>Proquad</v>
      </c>
      <c r="C1027" s="58" t="str">
        <f>IF(ISERROR(VLOOKUP(Salidas!$A1027,Inventario!$A$2:$M$21,3,FALSE)),"",VLOOKUP(Salidas!$A1027,Inventario!$A$2:$M$21,3,FALSE))</f>
        <v>Sarampion + Rubeola + parotiditis + varicela</v>
      </c>
      <c r="D1027" s="59" t="str">
        <f>IF(ISERROR(VLOOKUP(Salidas!$A1027,Inventario!$A$2:$M$21,4,FALSE)),"",VLOOKUP(Salidas!$A1027,Inventario!$A$2:$M$21,4,FALSE))</f>
        <v>IPS FARALLONES</v>
      </c>
      <c r="E1027" s="59" t="str">
        <f>IF(ISERROR(VLOOKUP(Salidas!$A1027,Inventario!$A$2:$M$21,5,FALSE)),"",VLOOKUP(Salidas!$A1027,Inventario!$A$2:$M$21,5,FALSE))</f>
        <v>Merck</v>
      </c>
      <c r="F1027" s="60" t="str">
        <f>IF(ISERROR(VLOOKUP(Salidas!$A1027,Inventario!$A$2:$M$21,6,FALSE)),"",VLOOKUP(Salidas!$A1027,Inventario!$A$2:$M$21,6,FALSE))</f>
        <v>4200</v>
      </c>
      <c r="G1027" s="274">
        <f>IF(ISERROR(VLOOKUP(Salidas!$A1027,Inventario!$A$2:$M$21,7,FALSE)),,VLOOKUP(Salidas!$A1027,Inventario!$A$2:$M$21,7,FALSE))</f>
        <v>1</v>
      </c>
      <c r="H1027" s="275">
        <f>IF(ISERROR(VLOOKUP(Salidas!$A1027,Inventario!$A$2:$M$21,8,FALSE)),,VLOOKUP(Salidas!$A1027,Inventario!$A$2:$M$21,8,FALSE))</f>
        <v>76</v>
      </c>
      <c r="I1027" s="275">
        <f>IF(ISERROR(VLOOKUP(Salidas!$A1027,Inventario!$A$2:$M$21,9,FALSE)),,VLOOKUP(Salidas!$A1027,Inventario!$A$2:$M$21,9,FALSE))</f>
        <v>76</v>
      </c>
      <c r="J1027" s="269">
        <v>44832</v>
      </c>
      <c r="K1027" s="62" t="s">
        <v>220</v>
      </c>
      <c r="L1027" s="270">
        <f>IF(ISERROR(VLOOKUP(Salidas!$K1027,Entradas!$H$1:$I$412,2,FALSE)),"",VLOOKUP(Salidas!$K1027,Entradas!$H$1:$I$412,2,FALSE))</f>
        <v>45138</v>
      </c>
      <c r="M1027" s="63">
        <v>1</v>
      </c>
      <c r="N1027" s="276" t="s">
        <v>375</v>
      </c>
      <c r="O1027" s="275">
        <f>IF(Salidas!$N1027="Particular",VLOOKUP(Salidas!$A1027,'PPTO Conservador'!$D$1:$L$26,8,0),IF(Salidas!$N1027="Complementario",VLOOKUP(Salidas!$A1027,'PPTO Conservador'!$D$1:$L$26,9,FALSE),))</f>
        <v>250000</v>
      </c>
      <c r="P1027" s="275">
        <f>Salidas!$M1027*Salidas!$I1027</f>
        <v>76</v>
      </c>
      <c r="Q1027" s="275">
        <f>Salidas!$M1027*Salidas!$O1027</f>
        <v>250000</v>
      </c>
      <c r="R1027" s="276"/>
      <c r="S1027" s="64"/>
      <c r="T1027" s="64"/>
      <c r="U1027" s="64"/>
      <c r="V1027" s="64"/>
      <c r="W1027" s="64"/>
      <c r="X1027" s="64"/>
      <c r="Y1027" s="64"/>
      <c r="Z1027" s="64"/>
    </row>
    <row r="1028" spans="1:26" ht="15.75" customHeight="1">
      <c r="A1028" s="57" t="s">
        <v>85</v>
      </c>
      <c r="B1028" s="58" t="str">
        <f>IF(ISERROR(VLOOKUP(Salidas!$A1028,Inventario!$A$2:$M$21,2,FALSE)),"",VLOOKUP(Salidas!$A1028,Inventario!$A$2:$M$21,2,FALSE))</f>
        <v xml:space="preserve">Avaxim 80 </v>
      </c>
      <c r="C1028" s="58" t="str">
        <f>IF(ISERROR(VLOOKUP(Salidas!$A1028,Inventario!$A$2:$M$21,3,FALSE)),"",VLOOKUP(Salidas!$A1028,Inventario!$A$2:$M$21,3,FALSE))</f>
        <v>Hepatitis A niño</v>
      </c>
      <c r="D1028" s="59" t="str">
        <f>IF(ISERROR(VLOOKUP(Salidas!$A1028,Inventario!$A$2:$M$21,4,FALSE)),"",VLOOKUP(Salidas!$A1028,Inventario!$A$2:$M$21,4,FALSE))</f>
        <v>IPS FARALLONES</v>
      </c>
      <c r="E1028" s="59" t="str">
        <f>IF(ISERROR(VLOOKUP(Salidas!$A1028,Inventario!$A$2:$M$21,5,FALSE)),"",VLOOKUP(Salidas!$A1028,Inventario!$A$2:$M$21,5,FALSE))</f>
        <v>Sanofi</v>
      </c>
      <c r="F1028" s="60" t="str">
        <f>IF(ISERROR(VLOOKUP(Salidas!$A1028,Inventario!$A$2:$M$21,6,FALSE)),"",VLOOKUP(Salidas!$A1028,Inventario!$A$2:$M$21,6,FALSE))</f>
        <v>2500</v>
      </c>
      <c r="G1028" s="274">
        <f>IF(ISERROR(VLOOKUP(Salidas!$A1028,Inventario!$A$2:$M$21,7,FALSE)),,VLOOKUP(Salidas!$A1028,Inventario!$A$2:$M$21,7,FALSE))</f>
        <v>1</v>
      </c>
      <c r="H1028" s="275">
        <f>IF(ISERROR(VLOOKUP(Salidas!$A1028,Inventario!$A$2:$M$21,8,FALSE)),,VLOOKUP(Salidas!$A1028,Inventario!$A$2:$M$21,8,FALSE))</f>
        <v>153</v>
      </c>
      <c r="I1028" s="275">
        <f>IF(ISERROR(VLOOKUP(Salidas!$A1028,Inventario!$A$2:$M$21,9,FALSE)),,VLOOKUP(Salidas!$A1028,Inventario!$A$2:$M$21,9,FALSE))</f>
        <v>153</v>
      </c>
      <c r="J1028" s="269">
        <v>44832</v>
      </c>
      <c r="K1028" s="62" t="s">
        <v>208</v>
      </c>
      <c r="L1028" s="270">
        <f>IF(ISERROR(VLOOKUP(Salidas!$K1028,Entradas!$H$1:$I$412,2,FALSE)),"",VLOOKUP(Salidas!$K1028,Entradas!$H$1:$I$412,2,FALSE))</f>
        <v>45169</v>
      </c>
      <c r="M1028" s="63">
        <v>1</v>
      </c>
      <c r="N1028" s="276" t="s">
        <v>375</v>
      </c>
      <c r="O1028" s="275">
        <f>IF(Salidas!$N1028="Particular",VLOOKUP(Salidas!$A1028,'PPTO Conservador'!$D$1:$L$26,8,0),IF(Salidas!$N1028="Complementario",VLOOKUP(Salidas!$A1028,'PPTO Conservador'!$D$1:$L$26,9,FALSE),))</f>
        <v>150000</v>
      </c>
      <c r="P1028" s="275">
        <f>Salidas!$M1028*Salidas!$I1028</f>
        <v>153</v>
      </c>
      <c r="Q1028" s="275">
        <f>Salidas!$M1028*Salidas!$O1028</f>
        <v>150000</v>
      </c>
      <c r="R1028" s="276"/>
      <c r="S1028" s="64"/>
      <c r="T1028" s="64"/>
      <c r="U1028" s="64"/>
      <c r="V1028" s="64"/>
      <c r="W1028" s="64"/>
      <c r="X1028" s="64"/>
      <c r="Y1028" s="64"/>
      <c r="Z1028" s="64"/>
    </row>
    <row r="1029" spans="1:26" ht="15.75" customHeight="1">
      <c r="A1029" s="57" t="s">
        <v>47</v>
      </c>
      <c r="B1029" s="58" t="str">
        <f>IF(ISERROR(VLOOKUP(Salidas!$A1029,Inventario!$A$2:$M$21,2,FALSE)),"",VLOOKUP(Salidas!$A1029,Inventario!$A$2:$M$21,2,FALSE))</f>
        <v>Nimenrix</v>
      </c>
      <c r="C1029" s="58" t="str">
        <f>IF(ISERROR(VLOOKUP(Salidas!$A1029,Inventario!$A$2:$M$21,3,FALSE)),"",VLOOKUP(Salidas!$A1029,Inventario!$A$2:$M$21,3,FALSE))</f>
        <v>Meningococo</v>
      </c>
      <c r="D1029" s="59" t="str">
        <f>IF(ISERROR(VLOOKUP(Salidas!$A1029,Inventario!$A$2:$M$21,4,FALSE)),"",VLOOKUP(Salidas!$A1029,Inventario!$A$2:$M$21,4,FALSE))</f>
        <v>Cobo Medical</v>
      </c>
      <c r="E1029" s="59" t="str">
        <f>IF(ISERROR(VLOOKUP(Salidas!$A1029,Inventario!$A$2:$M$21,5,FALSE)),"",VLOOKUP(Salidas!$A1029,Inventario!$A$2:$M$21,5,FALSE))</f>
        <v>Pfizer</v>
      </c>
      <c r="F1029" s="60" t="str">
        <f>IF(ISERROR(VLOOKUP(Salidas!$A1029,Inventario!$A$2:$M$21,6,FALSE)),"",VLOOKUP(Salidas!$A1029,Inventario!$A$2:$M$21,6,FALSE))</f>
        <v>3904</v>
      </c>
      <c r="G1029" s="274">
        <f>IF(ISERROR(VLOOKUP(Salidas!$A1029,Inventario!$A$2:$M$21,7,FALSE)),,VLOOKUP(Salidas!$A1029,Inventario!$A$2:$M$21,7,FALSE))</f>
        <v>1</v>
      </c>
      <c r="H1029" s="275">
        <f>IF(ISERROR(VLOOKUP(Salidas!$A1029,Inventario!$A$2:$M$21,8,FALSE)),,VLOOKUP(Salidas!$A1029,Inventario!$A$2:$M$21,8,FALSE))</f>
        <v>427</v>
      </c>
      <c r="I1029" s="275">
        <f>IF(ISERROR(VLOOKUP(Salidas!$A1029,Inventario!$A$2:$M$21,9,FALSE)),,VLOOKUP(Salidas!$A1029,Inventario!$A$2:$M$21,9,FALSE))</f>
        <v>427</v>
      </c>
      <c r="J1029" s="269">
        <v>44834</v>
      </c>
      <c r="K1029" s="62" t="s">
        <v>221</v>
      </c>
      <c r="L1029" s="270">
        <f>IF(ISERROR(VLOOKUP(Salidas!$K1029,Entradas!$H$1:$I$412,2,FALSE)),"",VLOOKUP(Salidas!$K1029,Entradas!$H$1:$I$412,2,FALSE))</f>
        <v>45077</v>
      </c>
      <c r="M1029" s="63">
        <v>1</v>
      </c>
      <c r="N1029" s="276" t="s">
        <v>375</v>
      </c>
      <c r="O1029" s="275">
        <f>IF(Salidas!$N1029="Particular",VLOOKUP(Salidas!$A1029,'PPTO Conservador'!$D$1:$L$26,8,0),IF(Salidas!$N1029="Complementario",VLOOKUP(Salidas!$A1029,'PPTO Conservador'!$D$1:$L$26,9,FALSE),))</f>
        <v>200000</v>
      </c>
      <c r="P1029" s="275">
        <f>Salidas!$M1029*Salidas!$I1029</f>
        <v>427</v>
      </c>
      <c r="Q1029" s="275">
        <f>Salidas!$M1029*Salidas!$O1029</f>
        <v>200000</v>
      </c>
      <c r="R1029" s="276"/>
      <c r="S1029" s="64"/>
      <c r="T1029" s="64"/>
      <c r="U1029" s="64"/>
      <c r="V1029" s="64"/>
      <c r="W1029" s="64"/>
      <c r="X1029" s="64"/>
      <c r="Y1029" s="64"/>
      <c r="Z1029" s="64"/>
    </row>
    <row r="1030" spans="1:26" ht="15.75" customHeight="1">
      <c r="A1030" s="57" t="s">
        <v>77</v>
      </c>
      <c r="B1030" s="58" t="str">
        <f>IF(ISERROR(VLOOKUP(Salidas!$A1030,Inventario!$A$2:$M$21,2,FALSE)),"",VLOOKUP(Salidas!$A1030,Inventario!$A$2:$M$21,2,FALSE))</f>
        <v>Hexaxim</v>
      </c>
      <c r="C1030" s="58" t="str">
        <f>IF(ISERROR(VLOOKUP(Salidas!$A1030,Inventario!$A$2:$M$21,3,FALSE)),"",VLOOKUP(Salidas!$A1030,Inventario!$A$2:$M$21,3,FALSE))</f>
        <v>DPAT + VPI + HIB + HB</v>
      </c>
      <c r="D1030" s="59" t="str">
        <f>IF(ISERROR(VLOOKUP(Salidas!$A1030,Inventario!$A$2:$M$21,4,FALSE)),"",VLOOKUP(Salidas!$A1030,Inventario!$A$2:$M$21,4,FALSE))</f>
        <v>IPS FARALLONES</v>
      </c>
      <c r="E1030" s="59" t="str">
        <f>IF(ISERROR(VLOOKUP(Salidas!$A1030,Inventario!$A$2:$M$21,5,FALSE)),"",VLOOKUP(Salidas!$A1030,Inventario!$A$2:$M$21,5,FALSE))</f>
        <v>Sanofi</v>
      </c>
      <c r="F1030" s="60" t="str">
        <f>IF(ISERROR(VLOOKUP(Salidas!$A1030,Inventario!$A$2:$M$21,6,FALSE)),"",VLOOKUP(Salidas!$A1030,Inventario!$A$2:$M$21,6,FALSE))</f>
        <v>3800</v>
      </c>
      <c r="G1030" s="274">
        <f>IF(ISERROR(VLOOKUP(Salidas!$A1030,Inventario!$A$2:$M$21,7,FALSE)),,VLOOKUP(Salidas!$A1030,Inventario!$A$2:$M$21,7,FALSE))</f>
        <v>1</v>
      </c>
      <c r="H1030" s="275">
        <f>IF(ISERROR(VLOOKUP(Salidas!$A1030,Inventario!$A$2:$M$21,8,FALSE)),,VLOOKUP(Salidas!$A1030,Inventario!$A$2:$M$21,8,FALSE))</f>
        <v>127</v>
      </c>
      <c r="I1030" s="275">
        <f>IF(ISERROR(VLOOKUP(Salidas!$A1030,Inventario!$A$2:$M$21,9,FALSE)),,VLOOKUP(Salidas!$A1030,Inventario!$A$2:$M$21,9,FALSE))</f>
        <v>127</v>
      </c>
      <c r="J1030" s="269">
        <v>44834</v>
      </c>
      <c r="K1030" s="62" t="s">
        <v>212</v>
      </c>
      <c r="L1030" s="270">
        <f>IF(ISERROR(VLOOKUP(Salidas!$K1030,Entradas!$H$1:$I$412,2,FALSE)),"",VLOOKUP(Salidas!$K1030,Entradas!$H$1:$I$412,2,FALSE))</f>
        <v>45382</v>
      </c>
      <c r="M1030" s="63">
        <v>1</v>
      </c>
      <c r="N1030" s="276" t="s">
        <v>1928</v>
      </c>
      <c r="O1030" s="275">
        <f>IF(Salidas!$N1030="Particular",VLOOKUP(Salidas!$A1030,'PPTO Conservador'!$D$1:$L$26,8,0),IF(Salidas!$N1030="Complementario",VLOOKUP(Salidas!$A1030,'PPTO Conservador'!$D$1:$L$26,9,FALSE),))</f>
        <v>210000</v>
      </c>
      <c r="P1030" s="275">
        <f>Salidas!$M1030*Salidas!$I1030</f>
        <v>127</v>
      </c>
      <c r="Q1030" s="275">
        <f>Salidas!$M1030*Salidas!$O1030</f>
        <v>210000</v>
      </c>
      <c r="R1030" s="276"/>
      <c r="S1030" s="64"/>
      <c r="T1030" s="64"/>
      <c r="U1030" s="64"/>
      <c r="V1030" s="64"/>
      <c r="W1030" s="64"/>
      <c r="X1030" s="64"/>
      <c r="Y1030" s="64"/>
      <c r="Z1030" s="64"/>
    </row>
    <row r="1031" spans="1:26" ht="15.75" customHeight="1">
      <c r="A1031" s="57" t="s">
        <v>54</v>
      </c>
      <c r="B1031" s="58" t="str">
        <f>IF(ISERROR(VLOOKUP(Salidas!$A1031,Inventario!$A$2:$M$21,2,FALSE)),"",VLOOKUP(Salidas!$A1031,Inventario!$A$2:$M$21,2,FALSE))</f>
        <v>Prevenar</v>
      </c>
      <c r="C1031" s="58" t="str">
        <f>IF(ISERROR(VLOOKUP(Salidas!$A1031,Inventario!$A$2:$M$21,3,FALSE)),"",VLOOKUP(Salidas!$A1031,Inventario!$A$2:$M$21,3,FALSE))</f>
        <v>Neumococo 13V</v>
      </c>
      <c r="D1031" s="59" t="str">
        <f>IF(ISERROR(VLOOKUP(Salidas!$A1031,Inventario!$A$2:$M$21,4,FALSE)),"",VLOOKUP(Salidas!$A1031,Inventario!$A$2:$M$21,4,FALSE))</f>
        <v>Cobo Medical</v>
      </c>
      <c r="E1031" s="59" t="str">
        <f>IF(ISERROR(VLOOKUP(Salidas!$A1031,Inventario!$A$2:$M$21,5,FALSE)),"",VLOOKUP(Salidas!$A1031,Inventario!$A$2:$M$21,5,FALSE))</f>
        <v>Pfizer</v>
      </c>
      <c r="F1031" s="60" t="str">
        <f>IF(ISERROR(VLOOKUP(Salidas!$A1031,Inventario!$A$2:$M$21,6,FALSE)),"",VLOOKUP(Salidas!$A1031,Inventario!$A$2:$M$21,6,FALSE))</f>
        <v>2156</v>
      </c>
      <c r="G1031" s="274">
        <f>IF(ISERROR(VLOOKUP(Salidas!$A1031,Inventario!$A$2:$M$21,7,FALSE)),,VLOOKUP(Salidas!$A1031,Inventario!$A$2:$M$21,7,FALSE))</f>
        <v>1</v>
      </c>
      <c r="H1031" s="275">
        <f>IF(ISERROR(VLOOKUP(Salidas!$A1031,Inventario!$A$2:$M$21,8,FALSE)),,VLOOKUP(Salidas!$A1031,Inventario!$A$2:$M$21,8,FALSE))</f>
        <v>257</v>
      </c>
      <c r="I1031" s="275">
        <f>IF(ISERROR(VLOOKUP(Salidas!$A1031,Inventario!$A$2:$M$21,9,FALSE)),,VLOOKUP(Salidas!$A1031,Inventario!$A$2:$M$21,9,FALSE))</f>
        <v>257</v>
      </c>
      <c r="J1031" s="269">
        <v>44834</v>
      </c>
      <c r="K1031" s="62" t="s">
        <v>216</v>
      </c>
      <c r="L1031" s="270">
        <f>IF(ISERROR(VLOOKUP(Salidas!$K1031,Entradas!$H$1:$I$412,2,FALSE)),"",VLOOKUP(Salidas!$K1031,Entradas!$H$1:$I$412,2,FALSE))</f>
        <v>45382</v>
      </c>
      <c r="M1031" s="63">
        <v>1</v>
      </c>
      <c r="N1031" s="276" t="s">
        <v>1928</v>
      </c>
      <c r="O1031" s="275">
        <f>IF(Salidas!$N1031="Particular",VLOOKUP(Salidas!$A1031,'PPTO Conservador'!$D$1:$L$26,8,0),IF(Salidas!$N1031="Complementario",VLOOKUP(Salidas!$A1031,'PPTO Conservador'!$D$1:$L$26,9,FALSE),))</f>
        <v>225000</v>
      </c>
      <c r="P1031" s="275">
        <f>Salidas!$M1031*Salidas!$I1031</f>
        <v>257</v>
      </c>
      <c r="Q1031" s="275">
        <f>Salidas!$M1031*Salidas!$O1031</f>
        <v>225000</v>
      </c>
      <c r="R1031" s="276"/>
      <c r="S1031" s="64"/>
      <c r="T1031" s="64"/>
      <c r="U1031" s="64"/>
      <c r="V1031" s="64"/>
      <c r="W1031" s="64"/>
      <c r="X1031" s="64"/>
      <c r="Y1031" s="64"/>
      <c r="Z1031" s="64"/>
    </row>
    <row r="1032" spans="1:26" ht="15.75" customHeight="1">
      <c r="A1032" s="57" t="s">
        <v>96</v>
      </c>
      <c r="B1032" s="58" t="str">
        <f>IF(ISERROR(VLOOKUP(Salidas!$A1032,Inventario!$A$2:$M$21,2,FALSE)),"",VLOOKUP(Salidas!$A1032,Inventario!$A$2:$M$21,2,FALSE))</f>
        <v>Rotateq</v>
      </c>
      <c r="C1032" s="58" t="str">
        <f>IF(ISERROR(VLOOKUP(Salidas!$A1032,Inventario!$A$2:$M$21,3,FALSE)),"",VLOOKUP(Salidas!$A1032,Inventario!$A$2:$M$21,3,FALSE))</f>
        <v>Rotavirus Vivo Atenuado</v>
      </c>
      <c r="D1032" s="59" t="str">
        <f>IF(ISERROR(VLOOKUP(Salidas!$A1032,Inventario!$A$2:$M$21,4,FALSE)),"",VLOOKUP(Salidas!$A1032,Inventario!$A$2:$M$21,4,FALSE))</f>
        <v>IPS FARALLONES</v>
      </c>
      <c r="E1032" s="59" t="str">
        <f>IF(ISERROR(VLOOKUP(Salidas!$A1032,Inventario!$A$2:$M$21,5,FALSE)),"",VLOOKUP(Salidas!$A1032,Inventario!$A$2:$M$21,5,FALSE))</f>
        <v>Merck</v>
      </c>
      <c r="F1032" s="60" t="str">
        <f>IF(ISERROR(VLOOKUP(Salidas!$A1032,Inventario!$A$2:$M$21,6,FALSE)),"",VLOOKUP(Salidas!$A1032,Inventario!$A$2:$M$21,6,FALSE))</f>
        <v>1800</v>
      </c>
      <c r="G1032" s="274">
        <f>IF(ISERROR(VLOOKUP(Salidas!$A1032,Inventario!$A$2:$M$21,7,FALSE)),,VLOOKUP(Salidas!$A1032,Inventario!$A$2:$M$21,7,FALSE))</f>
        <v>1</v>
      </c>
      <c r="H1032" s="275">
        <f>IF(ISERROR(VLOOKUP(Salidas!$A1032,Inventario!$A$2:$M$21,8,FALSE)),,VLOOKUP(Salidas!$A1032,Inventario!$A$2:$M$21,8,FALSE))</f>
        <v>109</v>
      </c>
      <c r="I1032" s="275">
        <f>IF(ISERROR(VLOOKUP(Salidas!$A1032,Inventario!$A$2:$M$21,9,FALSE)),,VLOOKUP(Salidas!$A1032,Inventario!$A$2:$M$21,9,FALSE))</f>
        <v>109</v>
      </c>
      <c r="J1032" s="269">
        <v>44834</v>
      </c>
      <c r="K1032" s="62" t="s">
        <v>214</v>
      </c>
      <c r="L1032" s="270">
        <f>IF(ISERROR(VLOOKUP(Salidas!$K1032,Entradas!$H$1:$I$412,2,FALSE)),"",VLOOKUP(Salidas!$K1032,Entradas!$H$1:$I$412,2,FALSE))</f>
        <v>45233</v>
      </c>
      <c r="M1032" s="63">
        <v>1</v>
      </c>
      <c r="N1032" s="276" t="s">
        <v>1928</v>
      </c>
      <c r="O1032" s="275">
        <f>IF(Salidas!$N1032="Particular",VLOOKUP(Salidas!$A1032,'PPTO Conservador'!$D$1:$L$26,8,0),IF(Salidas!$N1032="Complementario",VLOOKUP(Salidas!$A1032,'PPTO Conservador'!$D$1:$L$26,9,FALSE),))</f>
        <v>190000</v>
      </c>
      <c r="P1032" s="275">
        <f>Salidas!$M1032*Salidas!$I1032</f>
        <v>109</v>
      </c>
      <c r="Q1032" s="275">
        <f>Salidas!$M1032*Salidas!$O1032</f>
        <v>190000</v>
      </c>
      <c r="R1032" s="276"/>
      <c r="S1032" s="64"/>
      <c r="T1032" s="64"/>
      <c r="U1032" s="64"/>
      <c r="V1032" s="64"/>
      <c r="W1032" s="64"/>
      <c r="X1032" s="64"/>
      <c r="Y1032" s="64"/>
      <c r="Z1032" s="64"/>
    </row>
    <row r="1033" spans="1:26" ht="15.75" customHeight="1">
      <c r="A1033" s="57" t="s">
        <v>93</v>
      </c>
      <c r="B1033" s="58" t="str">
        <f>IF(ISERROR(VLOOKUP(Salidas!$A1033,Inventario!$A$2:$M$21,2,FALSE)),"",VLOOKUP(Salidas!$A1033,Inventario!$A$2:$M$21,2,FALSE))</f>
        <v>Vaxigrip</v>
      </c>
      <c r="C1033" s="58" t="str">
        <f>IF(ISERROR(VLOOKUP(Salidas!$A1033,Inventario!$A$2:$M$21,3,FALSE)),"",VLOOKUP(Salidas!$A1033,Inventario!$A$2:$M$21,3,FALSE))</f>
        <v>Influenza</v>
      </c>
      <c r="D1033" s="59" t="str">
        <f>IF(ISERROR(VLOOKUP(Salidas!$A1033,Inventario!$A$2:$M$21,4,FALSE)),"",VLOOKUP(Salidas!$A1033,Inventario!$A$2:$M$21,4,FALSE))</f>
        <v>IPS FARALLONES</v>
      </c>
      <c r="E1033" s="59" t="str">
        <f>IF(ISERROR(VLOOKUP(Salidas!$A1033,Inventario!$A$2:$M$21,5,FALSE)),"",VLOOKUP(Salidas!$A1033,Inventario!$A$2:$M$21,5,FALSE))</f>
        <v>Sanofi</v>
      </c>
      <c r="F1033" s="60" t="str">
        <f>IF(ISERROR(VLOOKUP(Salidas!$A1033,Inventario!$A$2:$M$21,6,FALSE)),"",VLOOKUP(Salidas!$A1033,Inventario!$A$2:$M$21,6,FALSE))</f>
        <v>2603</v>
      </c>
      <c r="G1033" s="274">
        <f>IF(ISERROR(VLOOKUP(Salidas!$A1033,Inventario!$A$2:$M$21,7,FALSE)),,VLOOKUP(Salidas!$A1033,Inventario!$A$2:$M$21,7,FALSE))</f>
        <v>1</v>
      </c>
      <c r="H1033" s="275">
        <f>IF(ISERROR(VLOOKUP(Salidas!$A1033,Inventario!$A$2:$M$21,8,FALSE)),,VLOOKUP(Salidas!$A1033,Inventario!$A$2:$M$21,8,FALSE))</f>
        <v>31</v>
      </c>
      <c r="I1033" s="275">
        <f>IF(ISERROR(VLOOKUP(Salidas!$A1033,Inventario!$A$2:$M$21,9,FALSE)),,VLOOKUP(Salidas!$A1033,Inventario!$A$2:$M$21,9,FALSE))</f>
        <v>31</v>
      </c>
      <c r="J1033" s="269">
        <v>44834</v>
      </c>
      <c r="K1033" s="62" t="s">
        <v>210</v>
      </c>
      <c r="L1033" s="270">
        <f>IF(ISERROR(VLOOKUP(Salidas!$K1033,Entradas!$H$1:$I$412,2,FALSE)),"",VLOOKUP(Salidas!$K1033,Entradas!$H$1:$I$412,2,FALSE))</f>
        <v>44957</v>
      </c>
      <c r="M1033" s="63">
        <v>1</v>
      </c>
      <c r="N1033" s="276" t="s">
        <v>375</v>
      </c>
      <c r="O1033" s="275">
        <f>IF(Salidas!$N1033="Particular",VLOOKUP(Salidas!$A1033,'PPTO Conservador'!$D$1:$L$26,8,0),IF(Salidas!$N1033="Complementario",VLOOKUP(Salidas!$A1033,'PPTO Conservador'!$D$1:$L$26,9,FALSE),))</f>
        <v>65000</v>
      </c>
      <c r="P1033" s="275">
        <f>Salidas!$M1033*Salidas!$I1033</f>
        <v>31</v>
      </c>
      <c r="Q1033" s="275">
        <f>Salidas!$M1033*Salidas!$O1033</f>
        <v>65000</v>
      </c>
      <c r="R1033" s="276"/>
      <c r="S1033" s="64"/>
      <c r="T1033" s="64"/>
      <c r="U1033" s="64"/>
      <c r="V1033" s="64"/>
      <c r="W1033" s="64"/>
      <c r="X1033" s="64"/>
      <c r="Y1033" s="64"/>
      <c r="Z1033" s="64"/>
    </row>
    <row r="1034" spans="1:26" ht="15.75" customHeight="1">
      <c r="A1034" s="57" t="s">
        <v>47</v>
      </c>
      <c r="B1034" s="58" t="str">
        <f>IF(ISERROR(VLOOKUP(Salidas!$A1034,Inventario!$A$2:$M$21,2,FALSE)),"",VLOOKUP(Salidas!$A1034,Inventario!$A$2:$M$21,2,FALSE))</f>
        <v>Nimenrix</v>
      </c>
      <c r="C1034" s="58" t="str">
        <f>IF(ISERROR(VLOOKUP(Salidas!$A1034,Inventario!$A$2:$M$21,3,FALSE)),"",VLOOKUP(Salidas!$A1034,Inventario!$A$2:$M$21,3,FALSE))</f>
        <v>Meningococo</v>
      </c>
      <c r="D1034" s="59" t="str">
        <f>IF(ISERROR(VLOOKUP(Salidas!$A1034,Inventario!$A$2:$M$21,4,FALSE)),"",VLOOKUP(Salidas!$A1034,Inventario!$A$2:$M$21,4,FALSE))</f>
        <v>Cobo Medical</v>
      </c>
      <c r="E1034" s="59" t="str">
        <f>IF(ISERROR(VLOOKUP(Salidas!$A1034,Inventario!$A$2:$M$21,5,FALSE)),"",VLOOKUP(Salidas!$A1034,Inventario!$A$2:$M$21,5,FALSE))</f>
        <v>Pfizer</v>
      </c>
      <c r="F1034" s="60" t="str">
        <f>IF(ISERROR(VLOOKUP(Salidas!$A1034,Inventario!$A$2:$M$21,6,FALSE)),"",VLOOKUP(Salidas!$A1034,Inventario!$A$2:$M$21,6,FALSE))</f>
        <v>3904</v>
      </c>
      <c r="G1034" s="274">
        <f>IF(ISERROR(VLOOKUP(Salidas!$A1034,Inventario!$A$2:$M$21,7,FALSE)),,VLOOKUP(Salidas!$A1034,Inventario!$A$2:$M$21,7,FALSE))</f>
        <v>1</v>
      </c>
      <c r="H1034" s="275">
        <f>IF(ISERROR(VLOOKUP(Salidas!$A1034,Inventario!$A$2:$M$21,8,FALSE)),,VLOOKUP(Salidas!$A1034,Inventario!$A$2:$M$21,8,FALSE))</f>
        <v>427</v>
      </c>
      <c r="I1034" s="275">
        <f>IF(ISERROR(VLOOKUP(Salidas!$A1034,Inventario!$A$2:$M$21,9,FALSE)),,VLOOKUP(Salidas!$A1034,Inventario!$A$2:$M$21,9,FALSE))</f>
        <v>427</v>
      </c>
      <c r="J1034" s="269">
        <v>44834</v>
      </c>
      <c r="K1034" s="62" t="s">
        <v>221</v>
      </c>
      <c r="L1034" s="270">
        <f>IF(ISERROR(VLOOKUP(Salidas!$K1034,Entradas!$H$1:$I$412,2,FALSE)),"",VLOOKUP(Salidas!$K1034,Entradas!$H$1:$I$412,2,FALSE))</f>
        <v>45077</v>
      </c>
      <c r="M1034" s="63">
        <v>1</v>
      </c>
      <c r="N1034" s="276" t="s">
        <v>375</v>
      </c>
      <c r="O1034" s="275">
        <f>IF(Salidas!$N1034="Particular",VLOOKUP(Salidas!$A1034,'PPTO Conservador'!$D$1:$L$26,8,0),IF(Salidas!$N1034="Complementario",VLOOKUP(Salidas!$A1034,'PPTO Conservador'!$D$1:$L$26,9,FALSE),))</f>
        <v>200000</v>
      </c>
      <c r="P1034" s="275">
        <f>Salidas!$M1034*Salidas!$I1034</f>
        <v>427</v>
      </c>
      <c r="Q1034" s="275">
        <f>Salidas!$M1034*Salidas!$O1034</f>
        <v>200000</v>
      </c>
      <c r="R1034" s="276"/>
      <c r="S1034" s="64"/>
      <c r="T1034" s="64"/>
      <c r="U1034" s="64"/>
      <c r="V1034" s="64"/>
      <c r="W1034" s="64"/>
      <c r="X1034" s="64"/>
      <c r="Y1034" s="64"/>
      <c r="Z1034" s="64"/>
    </row>
    <row r="1035" spans="1:26" ht="15.75" customHeight="1">
      <c r="A1035" s="57" t="s">
        <v>73</v>
      </c>
      <c r="B1035" s="58" t="str">
        <f>IF(ISERROR(VLOOKUP(Salidas!$A1035,Inventario!$A$2:$M$21,2,FALSE)),"",VLOOKUP(Salidas!$A1035,Inventario!$A$2:$M$21,2,FALSE))</f>
        <v>Pentaxim</v>
      </c>
      <c r="C1035" s="58" t="str">
        <f>IF(ISERROR(VLOOKUP(Salidas!$A1035,Inventario!$A$2:$M$21,3,FALSE)),"",VLOOKUP(Salidas!$A1035,Inventario!$A$2:$M$21,3,FALSE))</f>
        <v>Difteria-Tosferina, tetano, polio, haemophilus</v>
      </c>
      <c r="D1035" s="59" t="str">
        <f>IF(ISERROR(VLOOKUP(Salidas!$A1035,Inventario!$A$2:$M$21,4,FALSE)),"",VLOOKUP(Salidas!$A1035,Inventario!$A$2:$M$21,4,FALSE))</f>
        <v>IPS FARALLONES</v>
      </c>
      <c r="E1035" s="59" t="str">
        <f>IF(ISERROR(VLOOKUP(Salidas!$A1035,Inventario!$A$2:$M$21,5,FALSE)),"",VLOOKUP(Salidas!$A1035,Inventario!$A$2:$M$21,5,FALSE))</f>
        <v>Sanofi</v>
      </c>
      <c r="F1035" s="60" t="str">
        <f>IF(ISERROR(VLOOKUP(Salidas!$A1035,Inventario!$A$2:$M$21,6,FALSE)),"",VLOOKUP(Salidas!$A1035,Inventario!$A$2:$M$21,6,FALSE))</f>
        <v>2800</v>
      </c>
      <c r="G1035" s="274">
        <f>IF(ISERROR(VLOOKUP(Salidas!$A1035,Inventario!$A$2:$M$21,7,FALSE)),,VLOOKUP(Salidas!$A1035,Inventario!$A$2:$M$21,7,FALSE))</f>
        <v>1</v>
      </c>
      <c r="H1035" s="275">
        <f>IF(ISERROR(VLOOKUP(Salidas!$A1035,Inventario!$A$2:$M$21,8,FALSE)),,VLOOKUP(Salidas!$A1035,Inventario!$A$2:$M$21,8,FALSE))</f>
        <v>66</v>
      </c>
      <c r="I1035" s="275">
        <f>IF(ISERROR(VLOOKUP(Salidas!$A1035,Inventario!$A$2:$M$21,9,FALSE)),,VLOOKUP(Salidas!$A1035,Inventario!$A$2:$M$21,9,FALSE))</f>
        <v>66</v>
      </c>
      <c r="J1035" s="269">
        <v>44834</v>
      </c>
      <c r="K1035" s="62" t="s">
        <v>209</v>
      </c>
      <c r="L1035" s="270">
        <f>IF(ISERROR(VLOOKUP(Salidas!$K1035,Entradas!$H$1:$I$412,2,FALSE)),"",VLOOKUP(Salidas!$K1035,Entradas!$H$1:$I$412,2,FALSE))</f>
        <v>44957</v>
      </c>
      <c r="M1035" s="63">
        <v>1</v>
      </c>
      <c r="N1035" s="276" t="s">
        <v>1928</v>
      </c>
      <c r="O1035" s="275">
        <f>IF(Salidas!$N1035="Particular",VLOOKUP(Salidas!$A1035,'PPTO Conservador'!$D$1:$L$26,8,0),IF(Salidas!$N1035="Complementario",VLOOKUP(Salidas!$A1035,'PPTO Conservador'!$D$1:$L$26,9,FALSE),))</f>
        <v>160000</v>
      </c>
      <c r="P1035" s="275">
        <f>Salidas!$M1035*Salidas!$I1035</f>
        <v>66</v>
      </c>
      <c r="Q1035" s="275">
        <f>Salidas!$M1035*Salidas!$O1035</f>
        <v>160000</v>
      </c>
      <c r="R1035" s="276"/>
      <c r="S1035" s="64"/>
      <c r="T1035" s="64"/>
      <c r="U1035" s="64"/>
      <c r="V1035" s="64"/>
      <c r="W1035" s="64"/>
      <c r="X1035" s="64"/>
      <c r="Y1035" s="64"/>
      <c r="Z1035" s="64"/>
    </row>
    <row r="1036" spans="1:26" ht="15.75" customHeight="1">
      <c r="A1036" s="57" t="s">
        <v>85</v>
      </c>
      <c r="B1036" s="58" t="str">
        <f>IF(ISERROR(VLOOKUP(Salidas!$A1036,Inventario!$A$2:$M$21,2,FALSE)),"",VLOOKUP(Salidas!$A1036,Inventario!$A$2:$M$21,2,FALSE))</f>
        <v xml:space="preserve">Avaxim 80 </v>
      </c>
      <c r="C1036" s="58" t="str">
        <f>IF(ISERROR(VLOOKUP(Salidas!$A1036,Inventario!$A$2:$M$21,3,FALSE)),"",VLOOKUP(Salidas!$A1036,Inventario!$A$2:$M$21,3,FALSE))</f>
        <v>Hepatitis A niño</v>
      </c>
      <c r="D1036" s="59" t="str">
        <f>IF(ISERROR(VLOOKUP(Salidas!$A1036,Inventario!$A$2:$M$21,4,FALSE)),"",VLOOKUP(Salidas!$A1036,Inventario!$A$2:$M$21,4,FALSE))</f>
        <v>IPS FARALLONES</v>
      </c>
      <c r="E1036" s="59" t="str">
        <f>IF(ISERROR(VLOOKUP(Salidas!$A1036,Inventario!$A$2:$M$21,5,FALSE)),"",VLOOKUP(Salidas!$A1036,Inventario!$A$2:$M$21,5,FALSE))</f>
        <v>Sanofi</v>
      </c>
      <c r="F1036" s="60" t="str">
        <f>IF(ISERROR(VLOOKUP(Salidas!$A1036,Inventario!$A$2:$M$21,6,FALSE)),"",VLOOKUP(Salidas!$A1036,Inventario!$A$2:$M$21,6,FALSE))</f>
        <v>2500</v>
      </c>
      <c r="G1036" s="274">
        <f>IF(ISERROR(VLOOKUP(Salidas!$A1036,Inventario!$A$2:$M$21,7,FALSE)),,VLOOKUP(Salidas!$A1036,Inventario!$A$2:$M$21,7,FALSE))</f>
        <v>1</v>
      </c>
      <c r="H1036" s="275">
        <f>IF(ISERROR(VLOOKUP(Salidas!$A1036,Inventario!$A$2:$M$21,8,FALSE)),,VLOOKUP(Salidas!$A1036,Inventario!$A$2:$M$21,8,FALSE))</f>
        <v>153</v>
      </c>
      <c r="I1036" s="275">
        <f>IF(ISERROR(VLOOKUP(Salidas!$A1036,Inventario!$A$2:$M$21,9,FALSE)),,VLOOKUP(Salidas!$A1036,Inventario!$A$2:$M$21,9,FALSE))</f>
        <v>153</v>
      </c>
      <c r="J1036" s="269">
        <v>44834</v>
      </c>
      <c r="K1036" s="62" t="s">
        <v>208</v>
      </c>
      <c r="L1036" s="270">
        <f>IF(ISERROR(VLOOKUP(Salidas!$K1036,Entradas!$H$1:$I$412,2,FALSE)),"",VLOOKUP(Salidas!$K1036,Entradas!$H$1:$I$412,2,FALSE))</f>
        <v>45169</v>
      </c>
      <c r="M1036" s="63">
        <v>1</v>
      </c>
      <c r="N1036" s="276" t="s">
        <v>1928</v>
      </c>
      <c r="O1036" s="275">
        <f>IF(Salidas!$N1036="Particular",VLOOKUP(Salidas!$A1036,'PPTO Conservador'!$D$1:$L$26,8,0),IF(Salidas!$N1036="Complementario",VLOOKUP(Salidas!$A1036,'PPTO Conservador'!$D$1:$L$26,9,FALSE),))</f>
        <v>130000</v>
      </c>
      <c r="P1036" s="275">
        <f>Salidas!$M1036*Salidas!$I1036</f>
        <v>153</v>
      </c>
      <c r="Q1036" s="275">
        <f>Salidas!$M1036*Salidas!$O1036</f>
        <v>130000</v>
      </c>
      <c r="R1036" s="276"/>
      <c r="S1036" s="64"/>
      <c r="T1036" s="64"/>
      <c r="U1036" s="64"/>
      <c r="V1036" s="64"/>
      <c r="W1036" s="64"/>
      <c r="X1036" s="64"/>
      <c r="Y1036" s="64"/>
      <c r="Z1036" s="64"/>
    </row>
    <row r="1037" spans="1:26" ht="15.75" customHeight="1">
      <c r="A1037" s="57" t="s">
        <v>93</v>
      </c>
      <c r="B1037" s="58" t="str">
        <f>IF(ISERROR(VLOOKUP(Salidas!$A1037,Inventario!$A$2:$M$21,2,FALSE)),"",VLOOKUP(Salidas!$A1037,Inventario!$A$2:$M$21,2,FALSE))</f>
        <v>Vaxigrip</v>
      </c>
      <c r="C1037" s="58" t="str">
        <f>IF(ISERROR(VLOOKUP(Salidas!$A1037,Inventario!$A$2:$M$21,3,FALSE)),"",VLOOKUP(Salidas!$A1037,Inventario!$A$2:$M$21,3,FALSE))</f>
        <v>Influenza</v>
      </c>
      <c r="D1037" s="59" t="str">
        <f>IF(ISERROR(VLOOKUP(Salidas!$A1037,Inventario!$A$2:$M$21,4,FALSE)),"",VLOOKUP(Salidas!$A1037,Inventario!$A$2:$M$21,4,FALSE))</f>
        <v>IPS FARALLONES</v>
      </c>
      <c r="E1037" s="59" t="str">
        <f>IF(ISERROR(VLOOKUP(Salidas!$A1037,Inventario!$A$2:$M$21,5,FALSE)),"",VLOOKUP(Salidas!$A1037,Inventario!$A$2:$M$21,5,FALSE))</f>
        <v>Sanofi</v>
      </c>
      <c r="F1037" s="60" t="str">
        <f>IF(ISERROR(VLOOKUP(Salidas!$A1037,Inventario!$A$2:$M$21,6,FALSE)),"",VLOOKUP(Salidas!$A1037,Inventario!$A$2:$M$21,6,FALSE))</f>
        <v>2603</v>
      </c>
      <c r="G1037" s="274">
        <f>IF(ISERROR(VLOOKUP(Salidas!$A1037,Inventario!$A$2:$M$21,7,FALSE)),,VLOOKUP(Salidas!$A1037,Inventario!$A$2:$M$21,7,FALSE))</f>
        <v>1</v>
      </c>
      <c r="H1037" s="275">
        <f>IF(ISERROR(VLOOKUP(Salidas!$A1037,Inventario!$A$2:$M$21,8,FALSE)),,VLOOKUP(Salidas!$A1037,Inventario!$A$2:$M$21,8,FALSE))</f>
        <v>31</v>
      </c>
      <c r="I1037" s="275">
        <f>IF(ISERROR(VLOOKUP(Salidas!$A1037,Inventario!$A$2:$M$21,9,FALSE)),,VLOOKUP(Salidas!$A1037,Inventario!$A$2:$M$21,9,FALSE))</f>
        <v>31</v>
      </c>
      <c r="J1037" s="269">
        <v>44834</v>
      </c>
      <c r="K1037" s="62" t="s">
        <v>210</v>
      </c>
      <c r="L1037" s="270">
        <f>IF(ISERROR(VLOOKUP(Salidas!$K1037,Entradas!$H$1:$I$412,2,FALSE)),"",VLOOKUP(Salidas!$K1037,Entradas!$H$1:$I$412,2,FALSE))</f>
        <v>44957</v>
      </c>
      <c r="M1037" s="63">
        <v>1</v>
      </c>
      <c r="N1037" s="276" t="s">
        <v>1928</v>
      </c>
      <c r="O1037" s="275">
        <f>IF(Salidas!$N1037="Particular",VLOOKUP(Salidas!$A1037,'PPTO Conservador'!$D$1:$L$26,8,0),IF(Salidas!$N1037="Complementario",VLOOKUP(Salidas!$A1037,'PPTO Conservador'!$D$1:$L$26,9,FALSE),))</f>
        <v>60000</v>
      </c>
      <c r="P1037" s="275">
        <f>Salidas!$M1037*Salidas!$I1037</f>
        <v>31</v>
      </c>
      <c r="Q1037" s="275">
        <f>Salidas!$M1037*Salidas!$O1037</f>
        <v>60000</v>
      </c>
      <c r="R1037" s="276"/>
      <c r="S1037" s="64"/>
      <c r="T1037" s="64"/>
      <c r="U1037" s="64"/>
      <c r="V1037" s="64"/>
      <c r="W1037" s="64"/>
      <c r="X1037" s="64"/>
      <c r="Y1037" s="64"/>
      <c r="Z1037" s="64"/>
    </row>
    <row r="1038" spans="1:26" ht="15.75" customHeight="1">
      <c r="A1038" s="57" t="s">
        <v>93</v>
      </c>
      <c r="B1038" s="58" t="str">
        <f>IF(ISERROR(VLOOKUP(Salidas!$A1038,Inventario!$A$2:$M$21,2,FALSE)),"",VLOOKUP(Salidas!$A1038,Inventario!$A$2:$M$21,2,FALSE))</f>
        <v>Vaxigrip</v>
      </c>
      <c r="C1038" s="58" t="str">
        <f>IF(ISERROR(VLOOKUP(Salidas!$A1038,Inventario!$A$2:$M$21,3,FALSE)),"",VLOOKUP(Salidas!$A1038,Inventario!$A$2:$M$21,3,FALSE))</f>
        <v>Influenza</v>
      </c>
      <c r="D1038" s="59" t="str">
        <f>IF(ISERROR(VLOOKUP(Salidas!$A1038,Inventario!$A$2:$M$21,4,FALSE)),"",VLOOKUP(Salidas!$A1038,Inventario!$A$2:$M$21,4,FALSE))</f>
        <v>IPS FARALLONES</v>
      </c>
      <c r="E1038" s="59" t="str">
        <f>IF(ISERROR(VLOOKUP(Salidas!$A1038,Inventario!$A$2:$M$21,5,FALSE)),"",VLOOKUP(Salidas!$A1038,Inventario!$A$2:$M$21,5,FALSE))</f>
        <v>Sanofi</v>
      </c>
      <c r="F1038" s="60" t="str">
        <f>IF(ISERROR(VLOOKUP(Salidas!$A1038,Inventario!$A$2:$M$21,6,FALSE)),"",VLOOKUP(Salidas!$A1038,Inventario!$A$2:$M$21,6,FALSE))</f>
        <v>2603</v>
      </c>
      <c r="G1038" s="274">
        <f>IF(ISERROR(VLOOKUP(Salidas!$A1038,Inventario!$A$2:$M$21,7,FALSE)),,VLOOKUP(Salidas!$A1038,Inventario!$A$2:$M$21,7,FALSE))</f>
        <v>1</v>
      </c>
      <c r="H1038" s="275">
        <f>IF(ISERROR(VLOOKUP(Salidas!$A1038,Inventario!$A$2:$M$21,8,FALSE)),,VLOOKUP(Salidas!$A1038,Inventario!$A$2:$M$21,8,FALSE))</f>
        <v>31</v>
      </c>
      <c r="I1038" s="275">
        <f>IF(ISERROR(VLOOKUP(Salidas!$A1038,Inventario!$A$2:$M$21,9,FALSE)),,VLOOKUP(Salidas!$A1038,Inventario!$A$2:$M$21,9,FALSE))</f>
        <v>31</v>
      </c>
      <c r="J1038" s="269">
        <v>44837</v>
      </c>
      <c r="K1038" s="62" t="s">
        <v>210</v>
      </c>
      <c r="L1038" s="270">
        <f>IF(ISERROR(VLOOKUP(Salidas!$K1038,Entradas!$H$1:$I$412,2,FALSE)),"",VLOOKUP(Salidas!$K1038,Entradas!$H$1:$I$412,2,FALSE))</f>
        <v>44957</v>
      </c>
      <c r="M1038" s="63">
        <v>1</v>
      </c>
      <c r="N1038" s="276" t="s">
        <v>375</v>
      </c>
      <c r="O1038" s="275">
        <f>IF(Salidas!$N1038="Particular",VLOOKUP(Salidas!$A1038,'PPTO Conservador'!$D$1:$L$26,8,0),IF(Salidas!$N1038="Complementario",VLOOKUP(Salidas!$A1038,'PPTO Conservador'!$D$1:$L$26,9,FALSE),))</f>
        <v>65000</v>
      </c>
      <c r="P1038" s="275">
        <f>Salidas!$M1038*Salidas!$I1038</f>
        <v>31</v>
      </c>
      <c r="Q1038" s="275">
        <f>Salidas!$M1038*Salidas!$O1038</f>
        <v>65000</v>
      </c>
      <c r="R1038" s="276"/>
      <c r="S1038" s="64"/>
      <c r="T1038" s="64"/>
      <c r="U1038" s="64"/>
      <c r="V1038" s="64"/>
      <c r="W1038" s="64"/>
      <c r="X1038" s="64"/>
      <c r="Y1038" s="64"/>
      <c r="Z1038" s="64"/>
    </row>
    <row r="1039" spans="1:26" ht="15.75" customHeight="1">
      <c r="A1039" s="57" t="s">
        <v>118</v>
      </c>
      <c r="B1039" s="58" t="str">
        <f>IF(ISERROR(VLOOKUP(Salidas!$A1039,Inventario!$A$2:$M$21,2,FALSE)),"",VLOOKUP(Salidas!$A1039,Inventario!$A$2:$M$21,2,FALSE))</f>
        <v>Varivax</v>
      </c>
      <c r="C1039" s="58" t="str">
        <f>IF(ISERROR(VLOOKUP(Salidas!$A1039,Inventario!$A$2:$M$21,3,FALSE)),"",VLOOKUP(Salidas!$A1039,Inventario!$A$2:$M$21,3,FALSE))</f>
        <v>Varicela</v>
      </c>
      <c r="D1039" s="59" t="str">
        <f>IF(ISERROR(VLOOKUP(Salidas!$A1039,Inventario!$A$2:$M$21,4,FALSE)),"",VLOOKUP(Salidas!$A1039,Inventario!$A$2:$M$21,4,FALSE))</f>
        <v>IPS FARALLONES</v>
      </c>
      <c r="E1039" s="59" t="str">
        <f>IF(ISERROR(VLOOKUP(Salidas!$A1039,Inventario!$A$2:$M$21,5,FALSE)),"",VLOOKUP(Salidas!$A1039,Inventario!$A$2:$M$21,5,FALSE))</f>
        <v>Merck</v>
      </c>
      <c r="F1039" s="60" t="str">
        <f>IF(ISERROR(VLOOKUP(Salidas!$A1039,Inventario!$A$2:$M$21,6,FALSE)),"",VLOOKUP(Salidas!$A1039,Inventario!$A$2:$M$21,6,FALSE))</f>
        <v>4500</v>
      </c>
      <c r="G1039" s="274">
        <f>IF(ISERROR(VLOOKUP(Salidas!$A1039,Inventario!$A$2:$M$21,7,FALSE)),,VLOOKUP(Salidas!$A1039,Inventario!$A$2:$M$21,7,FALSE))</f>
        <v>1</v>
      </c>
      <c r="H1039" s="275">
        <f>IF(ISERROR(VLOOKUP(Salidas!$A1039,Inventario!$A$2:$M$21,8,FALSE)),,VLOOKUP(Salidas!$A1039,Inventario!$A$2:$M$21,8,FALSE))</f>
        <v>47</v>
      </c>
      <c r="I1039" s="275">
        <f>IF(ISERROR(VLOOKUP(Salidas!$A1039,Inventario!$A$2:$M$21,9,FALSE)),,VLOOKUP(Salidas!$A1039,Inventario!$A$2:$M$21,9,FALSE))</f>
        <v>47</v>
      </c>
      <c r="J1039" s="269">
        <v>44838</v>
      </c>
      <c r="K1039" s="62" t="s">
        <v>186</v>
      </c>
      <c r="L1039" s="270">
        <f>IF(ISERROR(VLOOKUP(Salidas!$K1039,Entradas!$H$1:$I$412,2,FALSE)),"",VLOOKUP(Salidas!$K1039,Entradas!$H$1:$I$412,2,FALSE))</f>
        <v>45169</v>
      </c>
      <c r="M1039" s="63">
        <v>1</v>
      </c>
      <c r="N1039" s="276" t="s">
        <v>1928</v>
      </c>
      <c r="O1039" s="275">
        <f>IF(Salidas!$N1039="Particular",VLOOKUP(Salidas!$A1039,'PPTO Conservador'!$D$1:$L$26,8,0),IF(Salidas!$N1039="Complementario",VLOOKUP(Salidas!$A1039,'PPTO Conservador'!$D$1:$L$26,9,FALSE),))</f>
        <v>150000</v>
      </c>
      <c r="P1039" s="275">
        <f>Salidas!$M1039*Salidas!$I1039</f>
        <v>47</v>
      </c>
      <c r="Q1039" s="275">
        <f>Salidas!$M1039*Salidas!$O1039</f>
        <v>150000</v>
      </c>
      <c r="R1039" s="276"/>
      <c r="S1039" s="64"/>
      <c r="T1039" s="64"/>
      <c r="U1039" s="64"/>
      <c r="V1039" s="64"/>
      <c r="W1039" s="64"/>
      <c r="X1039" s="64"/>
      <c r="Y1039" s="64"/>
      <c r="Z1039" s="64"/>
    </row>
    <row r="1040" spans="1:26" ht="15.75" customHeight="1">
      <c r="A1040" s="57" t="s">
        <v>73</v>
      </c>
      <c r="B1040" s="58" t="str">
        <f>IF(ISERROR(VLOOKUP(Salidas!$A1040,Inventario!$A$2:$M$21,2,FALSE)),"",VLOOKUP(Salidas!$A1040,Inventario!$A$2:$M$21,2,FALSE))</f>
        <v>Pentaxim</v>
      </c>
      <c r="C1040" s="58" t="str">
        <f>IF(ISERROR(VLOOKUP(Salidas!$A1040,Inventario!$A$2:$M$21,3,FALSE)),"",VLOOKUP(Salidas!$A1040,Inventario!$A$2:$M$21,3,FALSE))</f>
        <v>Difteria-Tosferina, tetano, polio, haemophilus</v>
      </c>
      <c r="D1040" s="59" t="str">
        <f>IF(ISERROR(VLOOKUP(Salidas!$A1040,Inventario!$A$2:$M$21,4,FALSE)),"",VLOOKUP(Salidas!$A1040,Inventario!$A$2:$M$21,4,FALSE))</f>
        <v>IPS FARALLONES</v>
      </c>
      <c r="E1040" s="59" t="str">
        <f>IF(ISERROR(VLOOKUP(Salidas!$A1040,Inventario!$A$2:$M$21,5,FALSE)),"",VLOOKUP(Salidas!$A1040,Inventario!$A$2:$M$21,5,FALSE))</f>
        <v>Sanofi</v>
      </c>
      <c r="F1040" s="60" t="str">
        <f>IF(ISERROR(VLOOKUP(Salidas!$A1040,Inventario!$A$2:$M$21,6,FALSE)),"",VLOOKUP(Salidas!$A1040,Inventario!$A$2:$M$21,6,FALSE))</f>
        <v>2800</v>
      </c>
      <c r="G1040" s="274">
        <f>IF(ISERROR(VLOOKUP(Salidas!$A1040,Inventario!$A$2:$M$21,7,FALSE)),,VLOOKUP(Salidas!$A1040,Inventario!$A$2:$M$21,7,FALSE))</f>
        <v>1</v>
      </c>
      <c r="H1040" s="275">
        <f>IF(ISERROR(VLOOKUP(Salidas!$A1040,Inventario!$A$2:$M$21,8,FALSE)),,VLOOKUP(Salidas!$A1040,Inventario!$A$2:$M$21,8,FALSE))</f>
        <v>66</v>
      </c>
      <c r="I1040" s="275">
        <f>IF(ISERROR(VLOOKUP(Salidas!$A1040,Inventario!$A$2:$M$21,9,FALSE)),,VLOOKUP(Salidas!$A1040,Inventario!$A$2:$M$21,9,FALSE))</f>
        <v>66</v>
      </c>
      <c r="J1040" s="269">
        <v>44838</v>
      </c>
      <c r="K1040" s="62" t="s">
        <v>209</v>
      </c>
      <c r="L1040" s="270">
        <f>IF(ISERROR(VLOOKUP(Salidas!$K1040,Entradas!$H$1:$I$412,2,FALSE)),"",VLOOKUP(Salidas!$K1040,Entradas!$H$1:$I$412,2,FALSE))</f>
        <v>44957</v>
      </c>
      <c r="M1040" s="63">
        <v>1</v>
      </c>
      <c r="N1040" s="276" t="s">
        <v>1928</v>
      </c>
      <c r="O1040" s="275">
        <f>IF(Salidas!$N1040="Particular",VLOOKUP(Salidas!$A1040,'PPTO Conservador'!$D$1:$L$26,8,0),IF(Salidas!$N1040="Complementario",VLOOKUP(Salidas!$A1040,'PPTO Conservador'!$D$1:$L$26,9,FALSE),))</f>
        <v>160000</v>
      </c>
      <c r="P1040" s="275">
        <f>Salidas!$M1040*Salidas!$I1040</f>
        <v>66</v>
      </c>
      <c r="Q1040" s="275">
        <f>Salidas!$M1040*Salidas!$O1040</f>
        <v>160000</v>
      </c>
      <c r="R1040" s="276"/>
      <c r="S1040" s="64"/>
      <c r="T1040" s="64"/>
      <c r="U1040" s="64"/>
      <c r="V1040" s="64"/>
      <c r="W1040" s="64"/>
      <c r="X1040" s="64"/>
      <c r="Y1040" s="64"/>
      <c r="Z1040" s="64"/>
    </row>
    <row r="1041" spans="1:26" ht="15.75" customHeight="1">
      <c r="A1041" s="57" t="s">
        <v>85</v>
      </c>
      <c r="B1041" s="58" t="str">
        <f>IF(ISERROR(VLOOKUP(Salidas!$A1041,Inventario!$A$2:$M$21,2,FALSE)),"",VLOOKUP(Salidas!$A1041,Inventario!$A$2:$M$21,2,FALSE))</f>
        <v xml:space="preserve">Avaxim 80 </v>
      </c>
      <c r="C1041" s="58" t="str">
        <f>IF(ISERROR(VLOOKUP(Salidas!$A1041,Inventario!$A$2:$M$21,3,FALSE)),"",VLOOKUP(Salidas!$A1041,Inventario!$A$2:$M$21,3,FALSE))</f>
        <v>Hepatitis A niño</v>
      </c>
      <c r="D1041" s="59" t="str">
        <f>IF(ISERROR(VLOOKUP(Salidas!$A1041,Inventario!$A$2:$M$21,4,FALSE)),"",VLOOKUP(Salidas!$A1041,Inventario!$A$2:$M$21,4,FALSE))</f>
        <v>IPS FARALLONES</v>
      </c>
      <c r="E1041" s="59" t="str">
        <f>IF(ISERROR(VLOOKUP(Salidas!$A1041,Inventario!$A$2:$M$21,5,FALSE)),"",VLOOKUP(Salidas!$A1041,Inventario!$A$2:$M$21,5,FALSE))</f>
        <v>Sanofi</v>
      </c>
      <c r="F1041" s="60" t="str">
        <f>IF(ISERROR(VLOOKUP(Salidas!$A1041,Inventario!$A$2:$M$21,6,FALSE)),"",VLOOKUP(Salidas!$A1041,Inventario!$A$2:$M$21,6,FALSE))</f>
        <v>2500</v>
      </c>
      <c r="G1041" s="274">
        <f>IF(ISERROR(VLOOKUP(Salidas!$A1041,Inventario!$A$2:$M$21,7,FALSE)),,VLOOKUP(Salidas!$A1041,Inventario!$A$2:$M$21,7,FALSE))</f>
        <v>1</v>
      </c>
      <c r="H1041" s="275">
        <f>IF(ISERROR(VLOOKUP(Salidas!$A1041,Inventario!$A$2:$M$21,8,FALSE)),,VLOOKUP(Salidas!$A1041,Inventario!$A$2:$M$21,8,FALSE))</f>
        <v>153</v>
      </c>
      <c r="I1041" s="275">
        <f>IF(ISERROR(VLOOKUP(Salidas!$A1041,Inventario!$A$2:$M$21,9,FALSE)),,VLOOKUP(Salidas!$A1041,Inventario!$A$2:$M$21,9,FALSE))</f>
        <v>153</v>
      </c>
      <c r="J1041" s="269">
        <v>44838</v>
      </c>
      <c r="K1041" s="62" t="s">
        <v>208</v>
      </c>
      <c r="L1041" s="270">
        <f>IF(ISERROR(VLOOKUP(Salidas!$K1041,Entradas!$H$1:$I$412,2,FALSE)),"",VLOOKUP(Salidas!$K1041,Entradas!$H$1:$I$412,2,FALSE))</f>
        <v>45169</v>
      </c>
      <c r="M1041" s="63">
        <v>1</v>
      </c>
      <c r="N1041" s="276" t="s">
        <v>1928</v>
      </c>
      <c r="O1041" s="275">
        <f>IF(Salidas!$N1041="Particular",VLOOKUP(Salidas!$A1041,'PPTO Conservador'!$D$1:$L$26,8,0),IF(Salidas!$N1041="Complementario",VLOOKUP(Salidas!$A1041,'PPTO Conservador'!$D$1:$L$26,9,FALSE),))</f>
        <v>130000</v>
      </c>
      <c r="P1041" s="275">
        <f>Salidas!$M1041*Salidas!$I1041</f>
        <v>153</v>
      </c>
      <c r="Q1041" s="275">
        <f>Salidas!$M1041*Salidas!$O1041</f>
        <v>130000</v>
      </c>
      <c r="R1041" s="276"/>
      <c r="S1041" s="64"/>
      <c r="T1041" s="64"/>
      <c r="U1041" s="64"/>
      <c r="V1041" s="64"/>
      <c r="W1041" s="64"/>
      <c r="X1041" s="64"/>
      <c r="Y1041" s="64"/>
      <c r="Z1041" s="64"/>
    </row>
    <row r="1042" spans="1:26" ht="15.75" customHeight="1">
      <c r="A1042" s="57" t="s">
        <v>47</v>
      </c>
      <c r="B1042" s="58" t="str">
        <f>IF(ISERROR(VLOOKUP(Salidas!$A1042,Inventario!$A$2:$M$21,2,FALSE)),"",VLOOKUP(Salidas!$A1042,Inventario!$A$2:$M$21,2,FALSE))</f>
        <v>Nimenrix</v>
      </c>
      <c r="C1042" s="58" t="str">
        <f>IF(ISERROR(VLOOKUP(Salidas!$A1042,Inventario!$A$2:$M$21,3,FALSE)),"",VLOOKUP(Salidas!$A1042,Inventario!$A$2:$M$21,3,FALSE))</f>
        <v>Meningococo</v>
      </c>
      <c r="D1042" s="59" t="str">
        <f>IF(ISERROR(VLOOKUP(Salidas!$A1042,Inventario!$A$2:$M$21,4,FALSE)),"",VLOOKUP(Salidas!$A1042,Inventario!$A$2:$M$21,4,FALSE))</f>
        <v>Cobo Medical</v>
      </c>
      <c r="E1042" s="59" t="str">
        <f>IF(ISERROR(VLOOKUP(Salidas!$A1042,Inventario!$A$2:$M$21,5,FALSE)),"",VLOOKUP(Salidas!$A1042,Inventario!$A$2:$M$21,5,FALSE))</f>
        <v>Pfizer</v>
      </c>
      <c r="F1042" s="60" t="str">
        <f>IF(ISERROR(VLOOKUP(Salidas!$A1042,Inventario!$A$2:$M$21,6,FALSE)),"",VLOOKUP(Salidas!$A1042,Inventario!$A$2:$M$21,6,FALSE))</f>
        <v>3904</v>
      </c>
      <c r="G1042" s="274">
        <f>IF(ISERROR(VLOOKUP(Salidas!$A1042,Inventario!$A$2:$M$21,7,FALSE)),,VLOOKUP(Salidas!$A1042,Inventario!$A$2:$M$21,7,FALSE))</f>
        <v>1</v>
      </c>
      <c r="H1042" s="275">
        <f>IF(ISERROR(VLOOKUP(Salidas!$A1042,Inventario!$A$2:$M$21,8,FALSE)),,VLOOKUP(Salidas!$A1042,Inventario!$A$2:$M$21,8,FALSE))</f>
        <v>427</v>
      </c>
      <c r="I1042" s="275">
        <f>IF(ISERROR(VLOOKUP(Salidas!$A1042,Inventario!$A$2:$M$21,9,FALSE)),,VLOOKUP(Salidas!$A1042,Inventario!$A$2:$M$21,9,FALSE))</f>
        <v>427</v>
      </c>
      <c r="J1042" s="269">
        <v>44838</v>
      </c>
      <c r="K1042" s="62" t="s">
        <v>221</v>
      </c>
      <c r="L1042" s="270">
        <f>IF(ISERROR(VLOOKUP(Salidas!$K1042,Entradas!$H$1:$I$412,2,FALSE)),"",VLOOKUP(Salidas!$K1042,Entradas!$H$1:$I$412,2,FALSE))</f>
        <v>45077</v>
      </c>
      <c r="M1042" s="63">
        <v>1</v>
      </c>
      <c r="N1042" s="276" t="s">
        <v>1928</v>
      </c>
      <c r="O1042" s="275">
        <f>IF(Salidas!$N1042="Particular",VLOOKUP(Salidas!$A1042,'PPTO Conservador'!$D$1:$L$26,8,0),IF(Salidas!$N1042="Complementario",VLOOKUP(Salidas!$A1042,'PPTO Conservador'!$D$1:$L$26,9,FALSE),))</f>
        <v>170000</v>
      </c>
      <c r="P1042" s="275">
        <f>Salidas!$M1042*Salidas!$I1042</f>
        <v>427</v>
      </c>
      <c r="Q1042" s="275">
        <f>Salidas!$M1042*Salidas!$O1042</f>
        <v>170000</v>
      </c>
      <c r="R1042" s="276"/>
      <c r="S1042" s="64"/>
      <c r="T1042" s="64"/>
      <c r="U1042" s="64"/>
      <c r="V1042" s="64"/>
      <c r="W1042" s="64"/>
      <c r="X1042" s="64"/>
      <c r="Y1042" s="64"/>
      <c r="Z1042" s="64"/>
    </row>
    <row r="1043" spans="1:26" ht="15.75" customHeight="1">
      <c r="A1043" s="57" t="s">
        <v>58</v>
      </c>
      <c r="B1043" s="58" t="str">
        <f>IF(ISERROR(VLOOKUP(Salidas!$A1043,Inventario!$A$2:$M$21,2,FALSE)),"",VLOOKUP(Salidas!$A1043,Inventario!$A$2:$M$21,2,FALSE))</f>
        <v>Proquad</v>
      </c>
      <c r="C1043" s="58" t="str">
        <f>IF(ISERROR(VLOOKUP(Salidas!$A1043,Inventario!$A$2:$M$21,3,FALSE)),"",VLOOKUP(Salidas!$A1043,Inventario!$A$2:$M$21,3,FALSE))</f>
        <v>Sarampion + Rubeola + parotiditis + varicela</v>
      </c>
      <c r="D1043" s="59" t="str">
        <f>IF(ISERROR(VLOOKUP(Salidas!$A1043,Inventario!$A$2:$M$21,4,FALSE)),"",VLOOKUP(Salidas!$A1043,Inventario!$A$2:$M$21,4,FALSE))</f>
        <v>IPS FARALLONES</v>
      </c>
      <c r="E1043" s="59" t="str">
        <f>IF(ISERROR(VLOOKUP(Salidas!$A1043,Inventario!$A$2:$M$21,5,FALSE)),"",VLOOKUP(Salidas!$A1043,Inventario!$A$2:$M$21,5,FALSE))</f>
        <v>Merck</v>
      </c>
      <c r="F1043" s="60" t="str">
        <f>IF(ISERROR(VLOOKUP(Salidas!$A1043,Inventario!$A$2:$M$21,6,FALSE)),"",VLOOKUP(Salidas!$A1043,Inventario!$A$2:$M$21,6,FALSE))</f>
        <v>4200</v>
      </c>
      <c r="G1043" s="274">
        <f>IF(ISERROR(VLOOKUP(Salidas!$A1043,Inventario!$A$2:$M$21,7,FALSE)),,VLOOKUP(Salidas!$A1043,Inventario!$A$2:$M$21,7,FALSE))</f>
        <v>1</v>
      </c>
      <c r="H1043" s="275">
        <f>IF(ISERROR(VLOOKUP(Salidas!$A1043,Inventario!$A$2:$M$21,8,FALSE)),,VLOOKUP(Salidas!$A1043,Inventario!$A$2:$M$21,8,FALSE))</f>
        <v>76</v>
      </c>
      <c r="I1043" s="275">
        <f>IF(ISERROR(VLOOKUP(Salidas!$A1043,Inventario!$A$2:$M$21,9,FALSE)),,VLOOKUP(Salidas!$A1043,Inventario!$A$2:$M$21,9,FALSE))</f>
        <v>76</v>
      </c>
      <c r="J1043" s="269">
        <v>44840</v>
      </c>
      <c r="K1043" s="62" t="s">
        <v>220</v>
      </c>
      <c r="L1043" s="270">
        <f>IF(ISERROR(VLOOKUP(Salidas!$K1043,Entradas!$H$1:$I$412,2,FALSE)),"",VLOOKUP(Salidas!$K1043,Entradas!$H$1:$I$412,2,FALSE))</f>
        <v>45138</v>
      </c>
      <c r="M1043" s="63">
        <v>1</v>
      </c>
      <c r="N1043" s="276" t="s">
        <v>1928</v>
      </c>
      <c r="O1043" s="275">
        <f>IF(Salidas!$N1043="Particular",VLOOKUP(Salidas!$A1043,'PPTO Conservador'!$D$1:$L$26,8,0),IF(Salidas!$N1043="Complementario",VLOOKUP(Salidas!$A1043,'PPTO Conservador'!$D$1:$L$26,9,FALSE),))</f>
        <v>240000</v>
      </c>
      <c r="P1043" s="275">
        <f>Salidas!$M1043*Salidas!$I1043</f>
        <v>76</v>
      </c>
      <c r="Q1043" s="275">
        <f>Salidas!$M1043*Salidas!$O1043</f>
        <v>240000</v>
      </c>
      <c r="R1043" s="276"/>
      <c r="S1043" s="64"/>
      <c r="T1043" s="64"/>
      <c r="U1043" s="64"/>
      <c r="V1043" s="64"/>
      <c r="W1043" s="64"/>
      <c r="X1043" s="64"/>
      <c r="Y1043" s="64"/>
      <c r="Z1043" s="64"/>
    </row>
    <row r="1044" spans="1:26" ht="15.75" customHeight="1">
      <c r="A1044" s="57" t="s">
        <v>85</v>
      </c>
      <c r="B1044" s="58" t="str">
        <f>IF(ISERROR(VLOOKUP(Salidas!$A1044,Inventario!$A$2:$M$21,2,FALSE)),"",VLOOKUP(Salidas!$A1044,Inventario!$A$2:$M$21,2,FALSE))</f>
        <v xml:space="preserve">Avaxim 80 </v>
      </c>
      <c r="C1044" s="58" t="str">
        <f>IF(ISERROR(VLOOKUP(Salidas!$A1044,Inventario!$A$2:$M$21,3,FALSE)),"",VLOOKUP(Salidas!$A1044,Inventario!$A$2:$M$21,3,FALSE))</f>
        <v>Hepatitis A niño</v>
      </c>
      <c r="D1044" s="59" t="str">
        <f>IF(ISERROR(VLOOKUP(Salidas!$A1044,Inventario!$A$2:$M$21,4,FALSE)),"",VLOOKUP(Salidas!$A1044,Inventario!$A$2:$M$21,4,FALSE))</f>
        <v>IPS FARALLONES</v>
      </c>
      <c r="E1044" s="59" t="str">
        <f>IF(ISERROR(VLOOKUP(Salidas!$A1044,Inventario!$A$2:$M$21,5,FALSE)),"",VLOOKUP(Salidas!$A1044,Inventario!$A$2:$M$21,5,FALSE))</f>
        <v>Sanofi</v>
      </c>
      <c r="F1044" s="60" t="str">
        <f>IF(ISERROR(VLOOKUP(Salidas!$A1044,Inventario!$A$2:$M$21,6,FALSE)),"",VLOOKUP(Salidas!$A1044,Inventario!$A$2:$M$21,6,FALSE))</f>
        <v>2500</v>
      </c>
      <c r="G1044" s="274">
        <f>IF(ISERROR(VLOOKUP(Salidas!$A1044,Inventario!$A$2:$M$21,7,FALSE)),,VLOOKUP(Salidas!$A1044,Inventario!$A$2:$M$21,7,FALSE))</f>
        <v>1</v>
      </c>
      <c r="H1044" s="275">
        <f>IF(ISERROR(VLOOKUP(Salidas!$A1044,Inventario!$A$2:$M$21,8,FALSE)),,VLOOKUP(Salidas!$A1044,Inventario!$A$2:$M$21,8,FALSE))</f>
        <v>153</v>
      </c>
      <c r="I1044" s="275">
        <f>IF(ISERROR(VLOOKUP(Salidas!$A1044,Inventario!$A$2:$M$21,9,FALSE)),,VLOOKUP(Salidas!$A1044,Inventario!$A$2:$M$21,9,FALSE))</f>
        <v>153</v>
      </c>
      <c r="J1044" s="269">
        <v>44840</v>
      </c>
      <c r="K1044" s="62" t="s">
        <v>208</v>
      </c>
      <c r="L1044" s="270">
        <f>IF(ISERROR(VLOOKUP(Salidas!$K1044,Entradas!$H$1:$I$412,2,FALSE)),"",VLOOKUP(Salidas!$K1044,Entradas!$H$1:$I$412,2,FALSE))</f>
        <v>45169</v>
      </c>
      <c r="M1044" s="63">
        <v>1</v>
      </c>
      <c r="N1044" s="276" t="s">
        <v>1928</v>
      </c>
      <c r="O1044" s="275">
        <f>IF(Salidas!$N1044="Particular",VLOOKUP(Salidas!$A1044,'PPTO Conservador'!$D$1:$L$26,8,0),IF(Salidas!$N1044="Complementario",VLOOKUP(Salidas!$A1044,'PPTO Conservador'!$D$1:$L$26,9,FALSE),))</f>
        <v>130000</v>
      </c>
      <c r="P1044" s="275">
        <f>Salidas!$M1044*Salidas!$I1044</f>
        <v>153</v>
      </c>
      <c r="Q1044" s="275">
        <f>Salidas!$M1044*Salidas!$O1044</f>
        <v>130000</v>
      </c>
      <c r="R1044" s="276"/>
      <c r="S1044" s="64"/>
      <c r="T1044" s="64"/>
      <c r="U1044" s="64"/>
      <c r="V1044" s="64"/>
      <c r="W1044" s="64"/>
      <c r="X1044" s="64"/>
      <c r="Y1044" s="64"/>
      <c r="Z1044" s="64"/>
    </row>
    <row r="1045" spans="1:26" ht="15.75" customHeight="1">
      <c r="A1045" s="57" t="s">
        <v>47</v>
      </c>
      <c r="B1045" s="58" t="str">
        <f>IF(ISERROR(VLOOKUP(Salidas!$A1045,Inventario!$A$2:$M$21,2,FALSE)),"",VLOOKUP(Salidas!$A1045,Inventario!$A$2:$M$21,2,FALSE))</f>
        <v>Nimenrix</v>
      </c>
      <c r="C1045" s="58" t="str">
        <f>IF(ISERROR(VLOOKUP(Salidas!$A1045,Inventario!$A$2:$M$21,3,FALSE)),"",VLOOKUP(Salidas!$A1045,Inventario!$A$2:$M$21,3,FALSE))</f>
        <v>Meningococo</v>
      </c>
      <c r="D1045" s="59" t="str">
        <f>IF(ISERROR(VLOOKUP(Salidas!$A1045,Inventario!$A$2:$M$21,4,FALSE)),"",VLOOKUP(Salidas!$A1045,Inventario!$A$2:$M$21,4,FALSE))</f>
        <v>Cobo Medical</v>
      </c>
      <c r="E1045" s="59" t="str">
        <f>IF(ISERROR(VLOOKUP(Salidas!$A1045,Inventario!$A$2:$M$21,5,FALSE)),"",VLOOKUP(Salidas!$A1045,Inventario!$A$2:$M$21,5,FALSE))</f>
        <v>Pfizer</v>
      </c>
      <c r="F1045" s="60" t="str">
        <f>IF(ISERROR(VLOOKUP(Salidas!$A1045,Inventario!$A$2:$M$21,6,FALSE)),"",VLOOKUP(Salidas!$A1045,Inventario!$A$2:$M$21,6,FALSE))</f>
        <v>3904</v>
      </c>
      <c r="G1045" s="274">
        <f>IF(ISERROR(VLOOKUP(Salidas!$A1045,Inventario!$A$2:$M$21,7,FALSE)),,VLOOKUP(Salidas!$A1045,Inventario!$A$2:$M$21,7,FALSE))</f>
        <v>1</v>
      </c>
      <c r="H1045" s="275">
        <f>IF(ISERROR(VLOOKUP(Salidas!$A1045,Inventario!$A$2:$M$21,8,FALSE)),,VLOOKUP(Salidas!$A1045,Inventario!$A$2:$M$21,8,FALSE))</f>
        <v>427</v>
      </c>
      <c r="I1045" s="275">
        <f>IF(ISERROR(VLOOKUP(Salidas!$A1045,Inventario!$A$2:$M$21,9,FALSE)),,VLOOKUP(Salidas!$A1045,Inventario!$A$2:$M$21,9,FALSE))</f>
        <v>427</v>
      </c>
      <c r="J1045" s="269">
        <v>44841</v>
      </c>
      <c r="K1045" s="62" t="s">
        <v>221</v>
      </c>
      <c r="L1045" s="270">
        <f>IF(ISERROR(VLOOKUP(Salidas!$K1045,Entradas!$H$1:$I$412,2,FALSE)),"",VLOOKUP(Salidas!$K1045,Entradas!$H$1:$I$412,2,FALSE))</f>
        <v>45077</v>
      </c>
      <c r="M1045" s="63">
        <v>1</v>
      </c>
      <c r="N1045" s="276" t="s">
        <v>1928</v>
      </c>
      <c r="O1045" s="275">
        <f>IF(Salidas!$N1045="Particular",VLOOKUP(Salidas!$A1045,'PPTO Conservador'!$D$1:$L$26,8,0),IF(Salidas!$N1045="Complementario",VLOOKUP(Salidas!$A1045,'PPTO Conservador'!$D$1:$L$26,9,FALSE),))</f>
        <v>170000</v>
      </c>
      <c r="P1045" s="275">
        <f>Salidas!$M1045*Salidas!$I1045</f>
        <v>427</v>
      </c>
      <c r="Q1045" s="275">
        <f>Salidas!$M1045*Salidas!$O1045</f>
        <v>170000</v>
      </c>
      <c r="R1045" s="276"/>
      <c r="S1045" s="64"/>
      <c r="T1045" s="64"/>
      <c r="U1045" s="64"/>
      <c r="V1045" s="64"/>
      <c r="W1045" s="64"/>
      <c r="X1045" s="64"/>
      <c r="Y1045" s="64"/>
      <c r="Z1045" s="64"/>
    </row>
    <row r="1046" spans="1:26" ht="15.75" customHeight="1">
      <c r="A1046" s="57" t="s">
        <v>54</v>
      </c>
      <c r="B1046" s="58" t="str">
        <f>IF(ISERROR(VLOOKUP(Salidas!$A1046,Inventario!$A$2:$M$21,2,FALSE)),"",VLOOKUP(Salidas!$A1046,Inventario!$A$2:$M$21,2,FALSE))</f>
        <v>Prevenar</v>
      </c>
      <c r="C1046" s="58" t="str">
        <f>IF(ISERROR(VLOOKUP(Salidas!$A1046,Inventario!$A$2:$M$21,3,FALSE)),"",VLOOKUP(Salidas!$A1046,Inventario!$A$2:$M$21,3,FALSE))</f>
        <v>Neumococo 13V</v>
      </c>
      <c r="D1046" s="59" t="str">
        <f>IF(ISERROR(VLOOKUP(Salidas!$A1046,Inventario!$A$2:$M$21,4,FALSE)),"",VLOOKUP(Salidas!$A1046,Inventario!$A$2:$M$21,4,FALSE))</f>
        <v>Cobo Medical</v>
      </c>
      <c r="E1046" s="59" t="str">
        <f>IF(ISERROR(VLOOKUP(Salidas!$A1046,Inventario!$A$2:$M$21,5,FALSE)),"",VLOOKUP(Salidas!$A1046,Inventario!$A$2:$M$21,5,FALSE))</f>
        <v>Pfizer</v>
      </c>
      <c r="F1046" s="60" t="str">
        <f>IF(ISERROR(VLOOKUP(Salidas!$A1046,Inventario!$A$2:$M$21,6,FALSE)),"",VLOOKUP(Salidas!$A1046,Inventario!$A$2:$M$21,6,FALSE))</f>
        <v>2156</v>
      </c>
      <c r="G1046" s="274">
        <f>IF(ISERROR(VLOOKUP(Salidas!$A1046,Inventario!$A$2:$M$21,7,FALSE)),,VLOOKUP(Salidas!$A1046,Inventario!$A$2:$M$21,7,FALSE))</f>
        <v>1</v>
      </c>
      <c r="H1046" s="275">
        <f>IF(ISERROR(VLOOKUP(Salidas!$A1046,Inventario!$A$2:$M$21,8,FALSE)),,VLOOKUP(Salidas!$A1046,Inventario!$A$2:$M$21,8,FALSE))</f>
        <v>257</v>
      </c>
      <c r="I1046" s="275">
        <f>IF(ISERROR(VLOOKUP(Salidas!$A1046,Inventario!$A$2:$M$21,9,FALSE)),,VLOOKUP(Salidas!$A1046,Inventario!$A$2:$M$21,9,FALSE))</f>
        <v>257</v>
      </c>
      <c r="J1046" s="269">
        <v>44841</v>
      </c>
      <c r="K1046" s="62" t="s">
        <v>216</v>
      </c>
      <c r="L1046" s="270">
        <f>IF(ISERROR(VLOOKUP(Salidas!$K1046,Entradas!$H$1:$I$412,2,FALSE)),"",VLOOKUP(Salidas!$K1046,Entradas!$H$1:$I$412,2,FALSE))</f>
        <v>45382</v>
      </c>
      <c r="M1046" s="63">
        <v>1</v>
      </c>
      <c r="N1046" s="276" t="s">
        <v>375</v>
      </c>
      <c r="O1046" s="275">
        <f>IF(Salidas!$N1046="Particular",VLOOKUP(Salidas!$A1046,'PPTO Conservador'!$D$1:$L$26,8,0),IF(Salidas!$N1046="Complementario",VLOOKUP(Salidas!$A1046,'PPTO Conservador'!$D$1:$L$26,9,FALSE),))</f>
        <v>235000</v>
      </c>
      <c r="P1046" s="275">
        <f>Salidas!$M1046*Salidas!$I1046</f>
        <v>257</v>
      </c>
      <c r="Q1046" s="275">
        <f>Salidas!$M1046*Salidas!$O1046</f>
        <v>235000</v>
      </c>
      <c r="R1046" s="276"/>
      <c r="S1046" s="64"/>
      <c r="T1046" s="64"/>
      <c r="U1046" s="64"/>
      <c r="V1046" s="64"/>
      <c r="W1046" s="64"/>
      <c r="X1046" s="64"/>
      <c r="Y1046" s="64"/>
      <c r="Z1046" s="64"/>
    </row>
    <row r="1047" spans="1:26" ht="15.75" customHeight="1">
      <c r="A1047" s="57" t="s">
        <v>93</v>
      </c>
      <c r="B1047" s="58" t="str">
        <f>IF(ISERROR(VLOOKUP(Salidas!$A1047,Inventario!$A$2:$M$21,2,FALSE)),"",VLOOKUP(Salidas!$A1047,Inventario!$A$2:$M$21,2,FALSE))</f>
        <v>Vaxigrip</v>
      </c>
      <c r="C1047" s="58" t="str">
        <f>IF(ISERROR(VLOOKUP(Salidas!$A1047,Inventario!$A$2:$M$21,3,FALSE)),"",VLOOKUP(Salidas!$A1047,Inventario!$A$2:$M$21,3,FALSE))</f>
        <v>Influenza</v>
      </c>
      <c r="D1047" s="59" t="str">
        <f>IF(ISERROR(VLOOKUP(Salidas!$A1047,Inventario!$A$2:$M$21,4,FALSE)),"",VLOOKUP(Salidas!$A1047,Inventario!$A$2:$M$21,4,FALSE))</f>
        <v>IPS FARALLONES</v>
      </c>
      <c r="E1047" s="59" t="str">
        <f>IF(ISERROR(VLOOKUP(Salidas!$A1047,Inventario!$A$2:$M$21,5,FALSE)),"",VLOOKUP(Salidas!$A1047,Inventario!$A$2:$M$21,5,FALSE))</f>
        <v>Sanofi</v>
      </c>
      <c r="F1047" s="60" t="str">
        <f>IF(ISERROR(VLOOKUP(Salidas!$A1047,Inventario!$A$2:$M$21,6,FALSE)),"",VLOOKUP(Salidas!$A1047,Inventario!$A$2:$M$21,6,FALSE))</f>
        <v>2603</v>
      </c>
      <c r="G1047" s="274">
        <f>IF(ISERROR(VLOOKUP(Salidas!$A1047,Inventario!$A$2:$M$21,7,FALSE)),,VLOOKUP(Salidas!$A1047,Inventario!$A$2:$M$21,7,FALSE))</f>
        <v>1</v>
      </c>
      <c r="H1047" s="275">
        <f>IF(ISERROR(VLOOKUP(Salidas!$A1047,Inventario!$A$2:$M$21,8,FALSE)),,VLOOKUP(Salidas!$A1047,Inventario!$A$2:$M$21,8,FALSE))</f>
        <v>31</v>
      </c>
      <c r="I1047" s="275">
        <f>IF(ISERROR(VLOOKUP(Salidas!$A1047,Inventario!$A$2:$M$21,9,FALSE)),,VLOOKUP(Salidas!$A1047,Inventario!$A$2:$M$21,9,FALSE))</f>
        <v>31</v>
      </c>
      <c r="J1047" s="269">
        <v>44841</v>
      </c>
      <c r="K1047" s="62" t="s">
        <v>210</v>
      </c>
      <c r="L1047" s="270">
        <f>IF(ISERROR(VLOOKUP(Salidas!$K1047,Entradas!$H$1:$I$412,2,FALSE)),"",VLOOKUP(Salidas!$K1047,Entradas!$H$1:$I$412,2,FALSE))</f>
        <v>44957</v>
      </c>
      <c r="M1047" s="63">
        <v>1</v>
      </c>
      <c r="N1047" s="276" t="s">
        <v>375</v>
      </c>
      <c r="O1047" s="275">
        <f>IF(Salidas!$N1047="Particular",VLOOKUP(Salidas!$A1047,'PPTO Conservador'!$D$1:$L$26,8,0),IF(Salidas!$N1047="Complementario",VLOOKUP(Salidas!$A1047,'PPTO Conservador'!$D$1:$L$26,9,FALSE),))</f>
        <v>65000</v>
      </c>
      <c r="P1047" s="275">
        <f>Salidas!$M1047*Salidas!$I1047</f>
        <v>31</v>
      </c>
      <c r="Q1047" s="275">
        <f>Salidas!$M1047*Salidas!$O1047</f>
        <v>65000</v>
      </c>
      <c r="R1047" s="276"/>
      <c r="S1047" s="64"/>
      <c r="T1047" s="64"/>
      <c r="U1047" s="64"/>
      <c r="V1047" s="64"/>
      <c r="W1047" s="64"/>
      <c r="X1047" s="64"/>
      <c r="Y1047" s="64"/>
      <c r="Z1047" s="64"/>
    </row>
    <row r="1048" spans="1:26" ht="15.75" customHeight="1">
      <c r="A1048" s="57" t="s">
        <v>73</v>
      </c>
      <c r="B1048" s="58" t="str">
        <f>IF(ISERROR(VLOOKUP(Salidas!$A1048,Inventario!$A$2:$M$21,2,FALSE)),"",VLOOKUP(Salidas!$A1048,Inventario!$A$2:$M$21,2,FALSE))</f>
        <v>Pentaxim</v>
      </c>
      <c r="C1048" s="58" t="str">
        <f>IF(ISERROR(VLOOKUP(Salidas!$A1048,Inventario!$A$2:$M$21,3,FALSE)),"",VLOOKUP(Salidas!$A1048,Inventario!$A$2:$M$21,3,FALSE))</f>
        <v>Difteria-Tosferina, tetano, polio, haemophilus</v>
      </c>
      <c r="D1048" s="59" t="str">
        <f>IF(ISERROR(VLOOKUP(Salidas!$A1048,Inventario!$A$2:$M$21,4,FALSE)),"",VLOOKUP(Salidas!$A1048,Inventario!$A$2:$M$21,4,FALSE))</f>
        <v>IPS FARALLONES</v>
      </c>
      <c r="E1048" s="59" t="str">
        <f>IF(ISERROR(VLOOKUP(Salidas!$A1048,Inventario!$A$2:$M$21,5,FALSE)),"",VLOOKUP(Salidas!$A1048,Inventario!$A$2:$M$21,5,FALSE))</f>
        <v>Sanofi</v>
      </c>
      <c r="F1048" s="60" t="str">
        <f>IF(ISERROR(VLOOKUP(Salidas!$A1048,Inventario!$A$2:$M$21,6,FALSE)),"",VLOOKUP(Salidas!$A1048,Inventario!$A$2:$M$21,6,FALSE))</f>
        <v>2800</v>
      </c>
      <c r="G1048" s="274">
        <f>IF(ISERROR(VLOOKUP(Salidas!$A1048,Inventario!$A$2:$M$21,7,FALSE)),,VLOOKUP(Salidas!$A1048,Inventario!$A$2:$M$21,7,FALSE))</f>
        <v>1</v>
      </c>
      <c r="H1048" s="275">
        <f>IF(ISERROR(VLOOKUP(Salidas!$A1048,Inventario!$A$2:$M$21,8,FALSE)),,VLOOKUP(Salidas!$A1048,Inventario!$A$2:$M$21,8,FALSE))</f>
        <v>66</v>
      </c>
      <c r="I1048" s="275">
        <f>IF(ISERROR(VLOOKUP(Salidas!$A1048,Inventario!$A$2:$M$21,9,FALSE)),,VLOOKUP(Salidas!$A1048,Inventario!$A$2:$M$21,9,FALSE))</f>
        <v>66</v>
      </c>
      <c r="J1048" s="269">
        <v>44812</v>
      </c>
      <c r="K1048" s="62" t="s">
        <v>209</v>
      </c>
      <c r="L1048" s="270">
        <f>IF(ISERROR(VLOOKUP(Salidas!$K1048,Entradas!$H$1:$I$412,2,FALSE)),"",VLOOKUP(Salidas!$K1048,Entradas!$H$1:$I$412,2,FALSE))</f>
        <v>44957</v>
      </c>
      <c r="M1048" s="63">
        <v>1</v>
      </c>
      <c r="N1048" s="276" t="s">
        <v>375</v>
      </c>
      <c r="O1048" s="275">
        <f>IF(Salidas!$N1048="Particular",VLOOKUP(Salidas!$A1048,'PPTO Conservador'!$D$1:$L$26,8,0),IF(Salidas!$N1048="Complementario",VLOOKUP(Salidas!$A1048,'PPTO Conservador'!$D$1:$L$26,9,FALSE),))</f>
        <v>170000</v>
      </c>
      <c r="P1048" s="275">
        <f>Salidas!$M1048*Salidas!$I1048</f>
        <v>66</v>
      </c>
      <c r="Q1048" s="275">
        <f>Salidas!$M1048*Salidas!$O1048</f>
        <v>170000</v>
      </c>
      <c r="R1048" s="276"/>
      <c r="S1048" s="64"/>
      <c r="T1048" s="64"/>
      <c r="U1048" s="64"/>
      <c r="V1048" s="64"/>
      <c r="W1048" s="64"/>
      <c r="X1048" s="64"/>
      <c r="Y1048" s="64"/>
      <c r="Z1048" s="64"/>
    </row>
    <row r="1049" spans="1:26" ht="15.75" customHeight="1">
      <c r="A1049" s="57" t="s">
        <v>85</v>
      </c>
      <c r="B1049" s="58" t="str">
        <f>IF(ISERROR(VLOOKUP(Salidas!$A1049,Inventario!$A$2:$M$21,2,FALSE)),"",VLOOKUP(Salidas!$A1049,Inventario!$A$2:$M$21,2,FALSE))</f>
        <v xml:space="preserve">Avaxim 80 </v>
      </c>
      <c r="C1049" s="58" t="str">
        <f>IF(ISERROR(VLOOKUP(Salidas!$A1049,Inventario!$A$2:$M$21,3,FALSE)),"",VLOOKUP(Salidas!$A1049,Inventario!$A$2:$M$21,3,FALSE))</f>
        <v>Hepatitis A niño</v>
      </c>
      <c r="D1049" s="59" t="str">
        <f>IF(ISERROR(VLOOKUP(Salidas!$A1049,Inventario!$A$2:$M$21,4,FALSE)),"",VLOOKUP(Salidas!$A1049,Inventario!$A$2:$M$21,4,FALSE))</f>
        <v>IPS FARALLONES</v>
      </c>
      <c r="E1049" s="59" t="str">
        <f>IF(ISERROR(VLOOKUP(Salidas!$A1049,Inventario!$A$2:$M$21,5,FALSE)),"",VLOOKUP(Salidas!$A1049,Inventario!$A$2:$M$21,5,FALSE))</f>
        <v>Sanofi</v>
      </c>
      <c r="F1049" s="60" t="str">
        <f>IF(ISERROR(VLOOKUP(Salidas!$A1049,Inventario!$A$2:$M$21,6,FALSE)),"",VLOOKUP(Salidas!$A1049,Inventario!$A$2:$M$21,6,FALSE))</f>
        <v>2500</v>
      </c>
      <c r="G1049" s="274">
        <f>IF(ISERROR(VLOOKUP(Salidas!$A1049,Inventario!$A$2:$M$21,7,FALSE)),,VLOOKUP(Salidas!$A1049,Inventario!$A$2:$M$21,7,FALSE))</f>
        <v>1</v>
      </c>
      <c r="H1049" s="275">
        <f>IF(ISERROR(VLOOKUP(Salidas!$A1049,Inventario!$A$2:$M$21,8,FALSE)),,VLOOKUP(Salidas!$A1049,Inventario!$A$2:$M$21,8,FALSE))</f>
        <v>153</v>
      </c>
      <c r="I1049" s="275">
        <f>IF(ISERROR(VLOOKUP(Salidas!$A1049,Inventario!$A$2:$M$21,9,FALSE)),,VLOOKUP(Salidas!$A1049,Inventario!$A$2:$M$21,9,FALSE))</f>
        <v>153</v>
      </c>
      <c r="J1049" s="269">
        <v>44812</v>
      </c>
      <c r="K1049" s="62" t="s">
        <v>208</v>
      </c>
      <c r="L1049" s="270">
        <f>IF(ISERROR(VLOOKUP(Salidas!$K1049,Entradas!$H$1:$I$412,2,FALSE)),"",VLOOKUP(Salidas!$K1049,Entradas!$H$1:$I$412,2,FALSE))</f>
        <v>45169</v>
      </c>
      <c r="M1049" s="63">
        <v>1</v>
      </c>
      <c r="N1049" s="276" t="s">
        <v>375</v>
      </c>
      <c r="O1049" s="275">
        <f>IF(Salidas!$N1049="Particular",VLOOKUP(Salidas!$A1049,'PPTO Conservador'!$D$1:$L$26,8,0),IF(Salidas!$N1049="Complementario",VLOOKUP(Salidas!$A1049,'PPTO Conservador'!$D$1:$L$26,9,FALSE),))</f>
        <v>150000</v>
      </c>
      <c r="P1049" s="275">
        <f>Salidas!$M1049*Salidas!$I1049</f>
        <v>153</v>
      </c>
      <c r="Q1049" s="275">
        <f>Salidas!$M1049*Salidas!$O1049</f>
        <v>150000</v>
      </c>
      <c r="R1049" s="276"/>
      <c r="S1049" s="64"/>
      <c r="T1049" s="64"/>
      <c r="U1049" s="64"/>
      <c r="V1049" s="64"/>
      <c r="W1049" s="64"/>
      <c r="X1049" s="64"/>
      <c r="Y1049" s="64"/>
      <c r="Z1049" s="64"/>
    </row>
    <row r="1050" spans="1:26" ht="15.75" customHeight="1">
      <c r="A1050" s="57" t="s">
        <v>93</v>
      </c>
      <c r="B1050" s="58" t="str">
        <f>IF(ISERROR(VLOOKUP(Salidas!$A1050,Inventario!$A$2:$M$21,2,FALSE)),"",VLOOKUP(Salidas!$A1050,Inventario!$A$2:$M$21,2,FALSE))</f>
        <v>Vaxigrip</v>
      </c>
      <c r="C1050" s="58" t="str">
        <f>IF(ISERROR(VLOOKUP(Salidas!$A1050,Inventario!$A$2:$M$21,3,FALSE)),"",VLOOKUP(Salidas!$A1050,Inventario!$A$2:$M$21,3,FALSE))</f>
        <v>Influenza</v>
      </c>
      <c r="D1050" s="59" t="str">
        <f>IF(ISERROR(VLOOKUP(Salidas!$A1050,Inventario!$A$2:$M$21,4,FALSE)),"",VLOOKUP(Salidas!$A1050,Inventario!$A$2:$M$21,4,FALSE))</f>
        <v>IPS FARALLONES</v>
      </c>
      <c r="E1050" s="59" t="str">
        <f>IF(ISERROR(VLOOKUP(Salidas!$A1050,Inventario!$A$2:$M$21,5,FALSE)),"",VLOOKUP(Salidas!$A1050,Inventario!$A$2:$M$21,5,FALSE))</f>
        <v>Sanofi</v>
      </c>
      <c r="F1050" s="60" t="str">
        <f>IF(ISERROR(VLOOKUP(Salidas!$A1050,Inventario!$A$2:$M$21,6,FALSE)),"",VLOOKUP(Salidas!$A1050,Inventario!$A$2:$M$21,6,FALSE))</f>
        <v>2603</v>
      </c>
      <c r="G1050" s="274">
        <f>IF(ISERROR(VLOOKUP(Salidas!$A1050,Inventario!$A$2:$M$21,7,FALSE)),,VLOOKUP(Salidas!$A1050,Inventario!$A$2:$M$21,7,FALSE))</f>
        <v>1</v>
      </c>
      <c r="H1050" s="275">
        <f>IF(ISERROR(VLOOKUP(Salidas!$A1050,Inventario!$A$2:$M$21,8,FALSE)),,VLOOKUP(Salidas!$A1050,Inventario!$A$2:$M$21,8,FALSE))</f>
        <v>31</v>
      </c>
      <c r="I1050" s="275">
        <f>IF(ISERROR(VLOOKUP(Salidas!$A1050,Inventario!$A$2:$M$21,9,FALSE)),,VLOOKUP(Salidas!$A1050,Inventario!$A$2:$M$21,9,FALSE))</f>
        <v>31</v>
      </c>
      <c r="J1050" s="269">
        <v>44812</v>
      </c>
      <c r="K1050" s="62" t="s">
        <v>210</v>
      </c>
      <c r="L1050" s="270">
        <f>IF(ISERROR(VLOOKUP(Salidas!$K1050,Entradas!$H$1:$I$412,2,FALSE)),"",VLOOKUP(Salidas!$K1050,Entradas!$H$1:$I$412,2,FALSE))</f>
        <v>44957</v>
      </c>
      <c r="M1050" s="63">
        <v>1</v>
      </c>
      <c r="N1050" s="276" t="s">
        <v>375</v>
      </c>
      <c r="O1050" s="275">
        <f>IF(Salidas!$N1050="Particular",VLOOKUP(Salidas!$A1050,'PPTO Conservador'!$D$1:$L$26,8,0),IF(Salidas!$N1050="Complementario",VLOOKUP(Salidas!$A1050,'PPTO Conservador'!$D$1:$L$26,9,FALSE),))</f>
        <v>65000</v>
      </c>
      <c r="P1050" s="275">
        <f>Salidas!$M1050*Salidas!$I1050</f>
        <v>31</v>
      </c>
      <c r="Q1050" s="275">
        <f>Salidas!$M1050*Salidas!$O1050</f>
        <v>65000</v>
      </c>
      <c r="R1050" s="276"/>
      <c r="S1050" s="64"/>
      <c r="T1050" s="64"/>
      <c r="U1050" s="64"/>
      <c r="V1050" s="64"/>
      <c r="W1050" s="64"/>
      <c r="X1050" s="64"/>
      <c r="Y1050" s="64"/>
      <c r="Z1050" s="64"/>
    </row>
    <row r="1051" spans="1:26" ht="15.75" customHeight="1">
      <c r="A1051" s="57" t="s">
        <v>54</v>
      </c>
      <c r="B1051" s="58" t="str">
        <f>IF(ISERROR(VLOOKUP(Salidas!$A1051,Inventario!$A$2:$M$21,2,FALSE)),"",VLOOKUP(Salidas!$A1051,Inventario!$A$2:$M$21,2,FALSE))</f>
        <v>Prevenar</v>
      </c>
      <c r="C1051" s="58" t="str">
        <f>IF(ISERROR(VLOOKUP(Salidas!$A1051,Inventario!$A$2:$M$21,3,FALSE)),"",VLOOKUP(Salidas!$A1051,Inventario!$A$2:$M$21,3,FALSE))</f>
        <v>Neumococo 13V</v>
      </c>
      <c r="D1051" s="59" t="str">
        <f>IF(ISERROR(VLOOKUP(Salidas!$A1051,Inventario!$A$2:$M$21,4,FALSE)),"",VLOOKUP(Salidas!$A1051,Inventario!$A$2:$M$21,4,FALSE))</f>
        <v>Cobo Medical</v>
      </c>
      <c r="E1051" s="59" t="str">
        <f>IF(ISERROR(VLOOKUP(Salidas!$A1051,Inventario!$A$2:$M$21,5,FALSE)),"",VLOOKUP(Salidas!$A1051,Inventario!$A$2:$M$21,5,FALSE))</f>
        <v>Pfizer</v>
      </c>
      <c r="F1051" s="60" t="str">
        <f>IF(ISERROR(VLOOKUP(Salidas!$A1051,Inventario!$A$2:$M$21,6,FALSE)),"",VLOOKUP(Salidas!$A1051,Inventario!$A$2:$M$21,6,FALSE))</f>
        <v>2156</v>
      </c>
      <c r="G1051" s="274">
        <f>IF(ISERROR(VLOOKUP(Salidas!$A1051,Inventario!$A$2:$M$21,7,FALSE)),,VLOOKUP(Salidas!$A1051,Inventario!$A$2:$M$21,7,FALSE))</f>
        <v>1</v>
      </c>
      <c r="H1051" s="275">
        <f>IF(ISERROR(VLOOKUP(Salidas!$A1051,Inventario!$A$2:$M$21,8,FALSE)),,VLOOKUP(Salidas!$A1051,Inventario!$A$2:$M$21,8,FALSE))</f>
        <v>257</v>
      </c>
      <c r="I1051" s="275">
        <f>IF(ISERROR(VLOOKUP(Salidas!$A1051,Inventario!$A$2:$M$21,9,FALSE)),,VLOOKUP(Salidas!$A1051,Inventario!$A$2:$M$21,9,FALSE))</f>
        <v>257</v>
      </c>
      <c r="J1051" s="269">
        <v>44844</v>
      </c>
      <c r="K1051" s="62" t="s">
        <v>216</v>
      </c>
      <c r="L1051" s="270">
        <f>IF(ISERROR(VLOOKUP(Salidas!$K1051,Entradas!$H$1:$I$412,2,FALSE)),"",VLOOKUP(Salidas!$K1051,Entradas!$H$1:$I$412,2,FALSE))</f>
        <v>45382</v>
      </c>
      <c r="M1051" s="63">
        <v>1</v>
      </c>
      <c r="N1051" s="276" t="s">
        <v>1928</v>
      </c>
      <c r="O1051" s="275">
        <f>IF(Salidas!$N1051="Particular",VLOOKUP(Salidas!$A1051,'PPTO Conservador'!$D$1:$L$26,8,0),IF(Salidas!$N1051="Complementario",VLOOKUP(Salidas!$A1051,'PPTO Conservador'!$D$1:$L$26,9,FALSE),))</f>
        <v>225000</v>
      </c>
      <c r="P1051" s="275">
        <f>Salidas!$M1051*Salidas!$I1051</f>
        <v>257</v>
      </c>
      <c r="Q1051" s="275">
        <f>Salidas!$M1051*Salidas!$O1051</f>
        <v>225000</v>
      </c>
      <c r="R1051" s="276"/>
      <c r="S1051" s="64"/>
      <c r="T1051" s="64"/>
      <c r="U1051" s="64"/>
      <c r="V1051" s="64"/>
      <c r="W1051" s="64"/>
      <c r="X1051" s="64"/>
      <c r="Y1051" s="64"/>
      <c r="Z1051" s="64"/>
    </row>
    <row r="1052" spans="1:26" ht="15.75" customHeight="1">
      <c r="A1052" s="57" t="s">
        <v>58</v>
      </c>
      <c r="B1052" s="58" t="str">
        <f>IF(ISERROR(VLOOKUP(Salidas!$A1052,Inventario!$A$2:$M$21,2,FALSE)),"",VLOOKUP(Salidas!$A1052,Inventario!$A$2:$M$21,2,FALSE))</f>
        <v>Proquad</v>
      </c>
      <c r="C1052" s="58" t="str">
        <f>IF(ISERROR(VLOOKUP(Salidas!$A1052,Inventario!$A$2:$M$21,3,FALSE)),"",VLOOKUP(Salidas!$A1052,Inventario!$A$2:$M$21,3,FALSE))</f>
        <v>Sarampion + Rubeola + parotiditis + varicela</v>
      </c>
      <c r="D1052" s="59" t="str">
        <f>IF(ISERROR(VLOOKUP(Salidas!$A1052,Inventario!$A$2:$M$21,4,FALSE)),"",VLOOKUP(Salidas!$A1052,Inventario!$A$2:$M$21,4,FALSE))</f>
        <v>IPS FARALLONES</v>
      </c>
      <c r="E1052" s="59" t="str">
        <f>IF(ISERROR(VLOOKUP(Salidas!$A1052,Inventario!$A$2:$M$21,5,FALSE)),"",VLOOKUP(Salidas!$A1052,Inventario!$A$2:$M$21,5,FALSE))</f>
        <v>Merck</v>
      </c>
      <c r="F1052" s="60" t="str">
        <f>IF(ISERROR(VLOOKUP(Salidas!$A1052,Inventario!$A$2:$M$21,6,FALSE)),"",VLOOKUP(Salidas!$A1052,Inventario!$A$2:$M$21,6,FALSE))</f>
        <v>4200</v>
      </c>
      <c r="G1052" s="274">
        <f>IF(ISERROR(VLOOKUP(Salidas!$A1052,Inventario!$A$2:$M$21,7,FALSE)),,VLOOKUP(Salidas!$A1052,Inventario!$A$2:$M$21,7,FALSE))</f>
        <v>1</v>
      </c>
      <c r="H1052" s="275">
        <f>IF(ISERROR(VLOOKUP(Salidas!$A1052,Inventario!$A$2:$M$21,8,FALSE)),,VLOOKUP(Salidas!$A1052,Inventario!$A$2:$M$21,8,FALSE))</f>
        <v>76</v>
      </c>
      <c r="I1052" s="275">
        <f>IF(ISERROR(VLOOKUP(Salidas!$A1052,Inventario!$A$2:$M$21,9,FALSE)),,VLOOKUP(Salidas!$A1052,Inventario!$A$2:$M$21,9,FALSE))</f>
        <v>76</v>
      </c>
      <c r="J1052" s="269">
        <v>44844</v>
      </c>
      <c r="K1052" s="62" t="s">
        <v>220</v>
      </c>
      <c r="L1052" s="270">
        <f>IF(ISERROR(VLOOKUP(Salidas!$K1052,Entradas!$H$1:$I$412,2,FALSE)),"",VLOOKUP(Salidas!$K1052,Entradas!$H$1:$I$412,2,FALSE))</f>
        <v>45138</v>
      </c>
      <c r="M1052" s="63">
        <v>1</v>
      </c>
      <c r="N1052" s="276" t="s">
        <v>1928</v>
      </c>
      <c r="O1052" s="275">
        <f>IF(Salidas!$N1052="Particular",VLOOKUP(Salidas!$A1052,'PPTO Conservador'!$D$1:$L$26,8,0),IF(Salidas!$N1052="Complementario",VLOOKUP(Salidas!$A1052,'PPTO Conservador'!$D$1:$L$26,9,FALSE),))</f>
        <v>240000</v>
      </c>
      <c r="P1052" s="275">
        <f>Salidas!$M1052*Salidas!$I1052</f>
        <v>76</v>
      </c>
      <c r="Q1052" s="275">
        <f>Salidas!$M1052*Salidas!$O1052</f>
        <v>240000</v>
      </c>
      <c r="R1052" s="276"/>
      <c r="S1052" s="64"/>
      <c r="T1052" s="64"/>
      <c r="U1052" s="64"/>
      <c r="V1052" s="64"/>
      <c r="W1052" s="64"/>
      <c r="X1052" s="64"/>
      <c r="Y1052" s="64"/>
      <c r="Z1052" s="64"/>
    </row>
    <row r="1053" spans="1:26" ht="15.75" customHeight="1">
      <c r="A1053" s="57" t="s">
        <v>85</v>
      </c>
      <c r="B1053" s="58" t="str">
        <f>IF(ISERROR(VLOOKUP(Salidas!$A1053,Inventario!$A$2:$M$21,2,FALSE)),"",VLOOKUP(Salidas!$A1053,Inventario!$A$2:$M$21,2,FALSE))</f>
        <v xml:space="preserve">Avaxim 80 </v>
      </c>
      <c r="C1053" s="58" t="str">
        <f>IF(ISERROR(VLOOKUP(Salidas!$A1053,Inventario!$A$2:$M$21,3,FALSE)),"",VLOOKUP(Salidas!$A1053,Inventario!$A$2:$M$21,3,FALSE))</f>
        <v>Hepatitis A niño</v>
      </c>
      <c r="D1053" s="59" t="str">
        <f>IF(ISERROR(VLOOKUP(Salidas!$A1053,Inventario!$A$2:$M$21,4,FALSE)),"",VLOOKUP(Salidas!$A1053,Inventario!$A$2:$M$21,4,FALSE))</f>
        <v>IPS FARALLONES</v>
      </c>
      <c r="E1053" s="59" t="str">
        <f>IF(ISERROR(VLOOKUP(Salidas!$A1053,Inventario!$A$2:$M$21,5,FALSE)),"",VLOOKUP(Salidas!$A1053,Inventario!$A$2:$M$21,5,FALSE))</f>
        <v>Sanofi</v>
      </c>
      <c r="F1053" s="60" t="str">
        <f>IF(ISERROR(VLOOKUP(Salidas!$A1053,Inventario!$A$2:$M$21,6,FALSE)),"",VLOOKUP(Salidas!$A1053,Inventario!$A$2:$M$21,6,FALSE))</f>
        <v>2500</v>
      </c>
      <c r="G1053" s="274">
        <f>IF(ISERROR(VLOOKUP(Salidas!$A1053,Inventario!$A$2:$M$21,7,FALSE)),,VLOOKUP(Salidas!$A1053,Inventario!$A$2:$M$21,7,FALSE))</f>
        <v>1</v>
      </c>
      <c r="H1053" s="275">
        <f>IF(ISERROR(VLOOKUP(Salidas!$A1053,Inventario!$A$2:$M$21,8,FALSE)),,VLOOKUP(Salidas!$A1053,Inventario!$A$2:$M$21,8,FALSE))</f>
        <v>153</v>
      </c>
      <c r="I1053" s="275">
        <f>IF(ISERROR(VLOOKUP(Salidas!$A1053,Inventario!$A$2:$M$21,9,FALSE)),,VLOOKUP(Salidas!$A1053,Inventario!$A$2:$M$21,9,FALSE))</f>
        <v>153</v>
      </c>
      <c r="J1053" s="269">
        <v>44844</v>
      </c>
      <c r="K1053" s="62" t="s">
        <v>208</v>
      </c>
      <c r="L1053" s="270">
        <f>IF(ISERROR(VLOOKUP(Salidas!$K1053,Entradas!$H$1:$I$412,2,FALSE)),"",VLOOKUP(Salidas!$K1053,Entradas!$H$1:$I$412,2,FALSE))</f>
        <v>45169</v>
      </c>
      <c r="M1053" s="63">
        <v>1</v>
      </c>
      <c r="N1053" s="276" t="s">
        <v>1928</v>
      </c>
      <c r="O1053" s="275">
        <f>IF(Salidas!$N1053="Particular",VLOOKUP(Salidas!$A1053,'PPTO Conservador'!$D$1:$L$26,8,0),IF(Salidas!$N1053="Complementario",VLOOKUP(Salidas!$A1053,'PPTO Conservador'!$D$1:$L$26,9,FALSE),))</f>
        <v>130000</v>
      </c>
      <c r="P1053" s="275">
        <f>Salidas!$M1053*Salidas!$I1053</f>
        <v>153</v>
      </c>
      <c r="Q1053" s="275">
        <f>Salidas!$M1053*Salidas!$O1053</f>
        <v>130000</v>
      </c>
      <c r="R1053" s="276"/>
      <c r="S1053" s="64"/>
      <c r="T1053" s="64"/>
      <c r="U1053" s="64"/>
      <c r="V1053" s="64"/>
      <c r="W1053" s="64"/>
      <c r="X1053" s="64"/>
      <c r="Y1053" s="64"/>
      <c r="Z1053" s="64"/>
    </row>
    <row r="1054" spans="1:26" ht="15.75" customHeight="1">
      <c r="A1054" s="57" t="s">
        <v>47</v>
      </c>
      <c r="B1054" s="58" t="str">
        <f>IF(ISERROR(VLOOKUP(Salidas!$A1054,Inventario!$A$2:$M$21,2,FALSE)),"",VLOOKUP(Salidas!$A1054,Inventario!$A$2:$M$21,2,FALSE))</f>
        <v>Nimenrix</v>
      </c>
      <c r="C1054" s="58" t="str">
        <f>IF(ISERROR(VLOOKUP(Salidas!$A1054,Inventario!$A$2:$M$21,3,FALSE)),"",VLOOKUP(Salidas!$A1054,Inventario!$A$2:$M$21,3,FALSE))</f>
        <v>Meningococo</v>
      </c>
      <c r="D1054" s="59" t="str">
        <f>IF(ISERROR(VLOOKUP(Salidas!$A1054,Inventario!$A$2:$M$21,4,FALSE)),"",VLOOKUP(Salidas!$A1054,Inventario!$A$2:$M$21,4,FALSE))</f>
        <v>Cobo Medical</v>
      </c>
      <c r="E1054" s="59" t="str">
        <f>IF(ISERROR(VLOOKUP(Salidas!$A1054,Inventario!$A$2:$M$21,5,FALSE)),"",VLOOKUP(Salidas!$A1054,Inventario!$A$2:$M$21,5,FALSE))</f>
        <v>Pfizer</v>
      </c>
      <c r="F1054" s="60" t="str">
        <f>IF(ISERROR(VLOOKUP(Salidas!$A1054,Inventario!$A$2:$M$21,6,FALSE)),"",VLOOKUP(Salidas!$A1054,Inventario!$A$2:$M$21,6,FALSE))</f>
        <v>3904</v>
      </c>
      <c r="G1054" s="274">
        <f>IF(ISERROR(VLOOKUP(Salidas!$A1054,Inventario!$A$2:$M$21,7,FALSE)),,VLOOKUP(Salidas!$A1054,Inventario!$A$2:$M$21,7,FALSE))</f>
        <v>1</v>
      </c>
      <c r="H1054" s="275">
        <f>IF(ISERROR(VLOOKUP(Salidas!$A1054,Inventario!$A$2:$M$21,8,FALSE)),,VLOOKUP(Salidas!$A1054,Inventario!$A$2:$M$21,8,FALSE))</f>
        <v>427</v>
      </c>
      <c r="I1054" s="275">
        <f>IF(ISERROR(VLOOKUP(Salidas!$A1054,Inventario!$A$2:$M$21,9,FALSE)),,VLOOKUP(Salidas!$A1054,Inventario!$A$2:$M$21,9,FALSE))</f>
        <v>427</v>
      </c>
      <c r="J1054" s="269">
        <v>44844</v>
      </c>
      <c r="K1054" s="62" t="s">
        <v>221</v>
      </c>
      <c r="L1054" s="270">
        <f>IF(ISERROR(VLOOKUP(Salidas!$K1054,Entradas!$H$1:$I$412,2,FALSE)),"",VLOOKUP(Salidas!$K1054,Entradas!$H$1:$I$412,2,FALSE))</f>
        <v>45077</v>
      </c>
      <c r="M1054" s="63">
        <v>1</v>
      </c>
      <c r="N1054" s="276" t="s">
        <v>375</v>
      </c>
      <c r="O1054" s="275">
        <f>IF(Salidas!$N1054="Particular",VLOOKUP(Salidas!$A1054,'PPTO Conservador'!$D$1:$L$26,8,0),IF(Salidas!$N1054="Complementario",VLOOKUP(Salidas!$A1054,'PPTO Conservador'!$D$1:$L$26,9,FALSE),))</f>
        <v>200000</v>
      </c>
      <c r="P1054" s="275">
        <f>Salidas!$M1054*Salidas!$I1054</f>
        <v>427</v>
      </c>
      <c r="Q1054" s="275">
        <f>Salidas!$M1054*Salidas!$O1054</f>
        <v>200000</v>
      </c>
      <c r="R1054" s="276"/>
      <c r="S1054" s="64"/>
      <c r="T1054" s="64"/>
      <c r="U1054" s="64"/>
      <c r="V1054" s="64"/>
      <c r="W1054" s="64"/>
      <c r="X1054" s="64"/>
      <c r="Y1054" s="64"/>
      <c r="Z1054" s="64"/>
    </row>
    <row r="1055" spans="1:26" ht="15.75" customHeight="1">
      <c r="A1055" s="57" t="s">
        <v>93</v>
      </c>
      <c r="B1055" s="58" t="str">
        <f>IF(ISERROR(VLOOKUP(Salidas!$A1055,Inventario!$A$2:$M$21,2,FALSE)),"",VLOOKUP(Salidas!$A1055,Inventario!$A$2:$M$21,2,FALSE))</f>
        <v>Vaxigrip</v>
      </c>
      <c r="C1055" s="58" t="str">
        <f>IF(ISERROR(VLOOKUP(Salidas!$A1055,Inventario!$A$2:$M$21,3,FALSE)),"",VLOOKUP(Salidas!$A1055,Inventario!$A$2:$M$21,3,FALSE))</f>
        <v>Influenza</v>
      </c>
      <c r="D1055" s="59" t="str">
        <f>IF(ISERROR(VLOOKUP(Salidas!$A1055,Inventario!$A$2:$M$21,4,FALSE)),"",VLOOKUP(Salidas!$A1055,Inventario!$A$2:$M$21,4,FALSE))</f>
        <v>IPS FARALLONES</v>
      </c>
      <c r="E1055" s="59" t="str">
        <f>IF(ISERROR(VLOOKUP(Salidas!$A1055,Inventario!$A$2:$M$21,5,FALSE)),"",VLOOKUP(Salidas!$A1055,Inventario!$A$2:$M$21,5,FALSE))</f>
        <v>Sanofi</v>
      </c>
      <c r="F1055" s="60" t="str">
        <f>IF(ISERROR(VLOOKUP(Salidas!$A1055,Inventario!$A$2:$M$21,6,FALSE)),"",VLOOKUP(Salidas!$A1055,Inventario!$A$2:$M$21,6,FALSE))</f>
        <v>2603</v>
      </c>
      <c r="G1055" s="274">
        <f>IF(ISERROR(VLOOKUP(Salidas!$A1055,Inventario!$A$2:$M$21,7,FALSE)),,VLOOKUP(Salidas!$A1055,Inventario!$A$2:$M$21,7,FALSE))</f>
        <v>1</v>
      </c>
      <c r="H1055" s="275">
        <f>IF(ISERROR(VLOOKUP(Salidas!$A1055,Inventario!$A$2:$M$21,8,FALSE)),,VLOOKUP(Salidas!$A1055,Inventario!$A$2:$M$21,8,FALSE))</f>
        <v>31</v>
      </c>
      <c r="I1055" s="275">
        <f>IF(ISERROR(VLOOKUP(Salidas!$A1055,Inventario!$A$2:$M$21,9,FALSE)),,VLOOKUP(Salidas!$A1055,Inventario!$A$2:$M$21,9,FALSE))</f>
        <v>31</v>
      </c>
      <c r="J1055" s="269">
        <v>44846</v>
      </c>
      <c r="K1055" s="62" t="s">
        <v>210</v>
      </c>
      <c r="L1055" s="270">
        <f>IF(ISERROR(VLOOKUP(Salidas!$K1055,Entradas!$H$1:$I$412,2,FALSE)),"",VLOOKUP(Salidas!$K1055,Entradas!$H$1:$I$412,2,FALSE))</f>
        <v>44957</v>
      </c>
      <c r="M1055" s="63">
        <v>1</v>
      </c>
      <c r="N1055" s="276" t="s">
        <v>1928</v>
      </c>
      <c r="O1055" s="275">
        <f>IF(Salidas!$N1055="Particular",VLOOKUP(Salidas!$A1055,'PPTO Conservador'!$D$1:$L$26,8,0),IF(Salidas!$N1055="Complementario",VLOOKUP(Salidas!$A1055,'PPTO Conservador'!$D$1:$L$26,9,FALSE),))</f>
        <v>60000</v>
      </c>
      <c r="P1055" s="275">
        <f>Salidas!$M1055*Salidas!$I1055</f>
        <v>31</v>
      </c>
      <c r="Q1055" s="275">
        <f>Salidas!$M1055*Salidas!$O1055</f>
        <v>60000</v>
      </c>
      <c r="R1055" s="276"/>
      <c r="S1055" s="64"/>
      <c r="T1055" s="64"/>
      <c r="U1055" s="64"/>
      <c r="V1055" s="64"/>
      <c r="W1055" s="64"/>
      <c r="X1055" s="64"/>
      <c r="Y1055" s="64"/>
      <c r="Z1055" s="64"/>
    </row>
    <row r="1056" spans="1:26" ht="15.75" customHeight="1">
      <c r="A1056" s="57" t="s">
        <v>93</v>
      </c>
      <c r="B1056" s="58" t="str">
        <f>IF(ISERROR(VLOOKUP(Salidas!$A1056,Inventario!$A$2:$M$21,2,FALSE)),"",VLOOKUP(Salidas!$A1056,Inventario!$A$2:$M$21,2,FALSE))</f>
        <v>Vaxigrip</v>
      </c>
      <c r="C1056" s="58" t="str">
        <f>IF(ISERROR(VLOOKUP(Salidas!$A1056,Inventario!$A$2:$M$21,3,FALSE)),"",VLOOKUP(Salidas!$A1056,Inventario!$A$2:$M$21,3,FALSE))</f>
        <v>Influenza</v>
      </c>
      <c r="D1056" s="59" t="str">
        <f>IF(ISERROR(VLOOKUP(Salidas!$A1056,Inventario!$A$2:$M$21,4,FALSE)),"",VLOOKUP(Salidas!$A1056,Inventario!$A$2:$M$21,4,FALSE))</f>
        <v>IPS FARALLONES</v>
      </c>
      <c r="E1056" s="59" t="str">
        <f>IF(ISERROR(VLOOKUP(Salidas!$A1056,Inventario!$A$2:$M$21,5,FALSE)),"",VLOOKUP(Salidas!$A1056,Inventario!$A$2:$M$21,5,FALSE))</f>
        <v>Sanofi</v>
      </c>
      <c r="F1056" s="60" t="str">
        <f>IF(ISERROR(VLOOKUP(Salidas!$A1056,Inventario!$A$2:$M$21,6,FALSE)),"",VLOOKUP(Salidas!$A1056,Inventario!$A$2:$M$21,6,FALSE))</f>
        <v>2603</v>
      </c>
      <c r="G1056" s="274">
        <f>IF(ISERROR(VLOOKUP(Salidas!$A1056,Inventario!$A$2:$M$21,7,FALSE)),,VLOOKUP(Salidas!$A1056,Inventario!$A$2:$M$21,7,FALSE))</f>
        <v>1</v>
      </c>
      <c r="H1056" s="275">
        <f>IF(ISERROR(VLOOKUP(Salidas!$A1056,Inventario!$A$2:$M$21,8,FALSE)),,VLOOKUP(Salidas!$A1056,Inventario!$A$2:$M$21,8,FALSE))</f>
        <v>31</v>
      </c>
      <c r="I1056" s="275">
        <f>IF(ISERROR(VLOOKUP(Salidas!$A1056,Inventario!$A$2:$M$21,9,FALSE)),,VLOOKUP(Salidas!$A1056,Inventario!$A$2:$M$21,9,FALSE))</f>
        <v>31</v>
      </c>
      <c r="J1056" s="269">
        <v>44846</v>
      </c>
      <c r="K1056" s="62" t="s">
        <v>210</v>
      </c>
      <c r="L1056" s="270">
        <f>IF(ISERROR(VLOOKUP(Salidas!$K1056,Entradas!$H$1:$I$412,2,FALSE)),"",VLOOKUP(Salidas!$K1056,Entradas!$H$1:$I$412,2,FALSE))</f>
        <v>44957</v>
      </c>
      <c r="M1056" s="63">
        <v>1</v>
      </c>
      <c r="N1056" s="276" t="s">
        <v>1928</v>
      </c>
      <c r="O1056" s="275">
        <f>IF(Salidas!$N1056="Particular",VLOOKUP(Salidas!$A1056,'PPTO Conservador'!$D$1:$L$26,8,0),IF(Salidas!$N1056="Complementario",VLOOKUP(Salidas!$A1056,'PPTO Conservador'!$D$1:$L$26,9,FALSE),))</f>
        <v>60000</v>
      </c>
      <c r="P1056" s="275">
        <f>Salidas!$M1056*Salidas!$I1056</f>
        <v>31</v>
      </c>
      <c r="Q1056" s="275">
        <f>Salidas!$M1056*Salidas!$O1056</f>
        <v>60000</v>
      </c>
      <c r="R1056" s="276"/>
      <c r="S1056" s="64"/>
      <c r="T1056" s="64"/>
      <c r="U1056" s="64"/>
      <c r="V1056" s="64"/>
      <c r="W1056" s="64"/>
      <c r="X1056" s="64"/>
      <c r="Y1056" s="64"/>
      <c r="Z1056" s="64"/>
    </row>
    <row r="1057" spans="1:26" ht="15.75" customHeight="1">
      <c r="A1057" s="57" t="s">
        <v>54</v>
      </c>
      <c r="B1057" s="58" t="str">
        <f>IF(ISERROR(VLOOKUP(Salidas!$A1057,Inventario!$A$2:$M$21,2,FALSE)),"",VLOOKUP(Salidas!$A1057,Inventario!$A$2:$M$21,2,FALSE))</f>
        <v>Prevenar</v>
      </c>
      <c r="C1057" s="58" t="str">
        <f>IF(ISERROR(VLOOKUP(Salidas!$A1057,Inventario!$A$2:$M$21,3,FALSE)),"",VLOOKUP(Salidas!$A1057,Inventario!$A$2:$M$21,3,FALSE))</f>
        <v>Neumococo 13V</v>
      </c>
      <c r="D1057" s="59" t="str">
        <f>IF(ISERROR(VLOOKUP(Salidas!$A1057,Inventario!$A$2:$M$21,4,FALSE)),"",VLOOKUP(Salidas!$A1057,Inventario!$A$2:$M$21,4,FALSE))</f>
        <v>Cobo Medical</v>
      </c>
      <c r="E1057" s="59" t="str">
        <f>IF(ISERROR(VLOOKUP(Salidas!$A1057,Inventario!$A$2:$M$21,5,FALSE)),"",VLOOKUP(Salidas!$A1057,Inventario!$A$2:$M$21,5,FALSE))</f>
        <v>Pfizer</v>
      </c>
      <c r="F1057" s="60" t="str">
        <f>IF(ISERROR(VLOOKUP(Salidas!$A1057,Inventario!$A$2:$M$21,6,FALSE)),"",VLOOKUP(Salidas!$A1057,Inventario!$A$2:$M$21,6,FALSE))</f>
        <v>2156</v>
      </c>
      <c r="G1057" s="274">
        <f>IF(ISERROR(VLOOKUP(Salidas!$A1057,Inventario!$A$2:$M$21,7,FALSE)),,VLOOKUP(Salidas!$A1057,Inventario!$A$2:$M$21,7,FALSE))</f>
        <v>1</v>
      </c>
      <c r="H1057" s="275">
        <f>IF(ISERROR(VLOOKUP(Salidas!$A1057,Inventario!$A$2:$M$21,8,FALSE)),,VLOOKUP(Salidas!$A1057,Inventario!$A$2:$M$21,8,FALSE))</f>
        <v>257</v>
      </c>
      <c r="I1057" s="275">
        <f>IF(ISERROR(VLOOKUP(Salidas!$A1057,Inventario!$A$2:$M$21,9,FALSE)),,VLOOKUP(Salidas!$A1057,Inventario!$A$2:$M$21,9,FALSE))</f>
        <v>257</v>
      </c>
      <c r="J1057" s="269">
        <v>44846</v>
      </c>
      <c r="K1057" s="62" t="s">
        <v>216</v>
      </c>
      <c r="L1057" s="270">
        <f>IF(ISERROR(VLOOKUP(Salidas!$K1057,Entradas!$H$1:$I$412,2,FALSE)),"",VLOOKUP(Salidas!$K1057,Entradas!$H$1:$I$412,2,FALSE))</f>
        <v>45382</v>
      </c>
      <c r="M1057" s="63">
        <v>1</v>
      </c>
      <c r="N1057" s="276" t="s">
        <v>375</v>
      </c>
      <c r="O1057" s="275">
        <f>IF(Salidas!$N1057="Particular",VLOOKUP(Salidas!$A1057,'PPTO Conservador'!$D$1:$L$26,8,0),IF(Salidas!$N1057="Complementario",VLOOKUP(Salidas!$A1057,'PPTO Conservador'!$D$1:$L$26,9,FALSE),))</f>
        <v>235000</v>
      </c>
      <c r="P1057" s="275">
        <f>Salidas!$M1057*Salidas!$I1057</f>
        <v>257</v>
      </c>
      <c r="Q1057" s="275">
        <f>Salidas!$M1057*Salidas!$O1057</f>
        <v>235000</v>
      </c>
      <c r="R1057" s="276"/>
      <c r="S1057" s="64"/>
      <c r="T1057" s="64"/>
      <c r="U1057" s="64"/>
      <c r="V1057" s="64"/>
      <c r="W1057" s="64"/>
      <c r="X1057" s="64"/>
      <c r="Y1057" s="64"/>
      <c r="Z1057" s="64"/>
    </row>
    <row r="1058" spans="1:26" ht="15.75" customHeight="1">
      <c r="A1058" s="57" t="s">
        <v>93</v>
      </c>
      <c r="B1058" s="58" t="str">
        <f>IF(ISERROR(VLOOKUP(Salidas!$A1058,Inventario!$A$2:$M$21,2,FALSE)),"",VLOOKUP(Salidas!$A1058,Inventario!$A$2:$M$21,2,FALSE))</f>
        <v>Vaxigrip</v>
      </c>
      <c r="C1058" s="58" t="str">
        <f>IF(ISERROR(VLOOKUP(Salidas!$A1058,Inventario!$A$2:$M$21,3,FALSE)),"",VLOOKUP(Salidas!$A1058,Inventario!$A$2:$M$21,3,FALSE))</f>
        <v>Influenza</v>
      </c>
      <c r="D1058" s="59" t="str">
        <f>IF(ISERROR(VLOOKUP(Salidas!$A1058,Inventario!$A$2:$M$21,4,FALSE)),"",VLOOKUP(Salidas!$A1058,Inventario!$A$2:$M$21,4,FALSE))</f>
        <v>IPS FARALLONES</v>
      </c>
      <c r="E1058" s="59" t="str">
        <f>IF(ISERROR(VLOOKUP(Salidas!$A1058,Inventario!$A$2:$M$21,5,FALSE)),"",VLOOKUP(Salidas!$A1058,Inventario!$A$2:$M$21,5,FALSE))</f>
        <v>Sanofi</v>
      </c>
      <c r="F1058" s="60" t="str">
        <f>IF(ISERROR(VLOOKUP(Salidas!$A1058,Inventario!$A$2:$M$21,6,FALSE)),"",VLOOKUP(Salidas!$A1058,Inventario!$A$2:$M$21,6,FALSE))</f>
        <v>2603</v>
      </c>
      <c r="G1058" s="274">
        <f>IF(ISERROR(VLOOKUP(Salidas!$A1058,Inventario!$A$2:$M$21,7,FALSE)),,VLOOKUP(Salidas!$A1058,Inventario!$A$2:$M$21,7,FALSE))</f>
        <v>1</v>
      </c>
      <c r="H1058" s="275">
        <f>IF(ISERROR(VLOOKUP(Salidas!$A1058,Inventario!$A$2:$M$21,8,FALSE)),,VLOOKUP(Salidas!$A1058,Inventario!$A$2:$M$21,8,FALSE))</f>
        <v>31</v>
      </c>
      <c r="I1058" s="275">
        <f>IF(ISERROR(VLOOKUP(Salidas!$A1058,Inventario!$A$2:$M$21,9,FALSE)),,VLOOKUP(Salidas!$A1058,Inventario!$A$2:$M$21,9,FALSE))</f>
        <v>31</v>
      </c>
      <c r="J1058" s="269">
        <v>44846</v>
      </c>
      <c r="K1058" s="62" t="s">
        <v>210</v>
      </c>
      <c r="L1058" s="270">
        <f>IF(ISERROR(VLOOKUP(Salidas!$K1058,Entradas!$H$1:$I$412,2,FALSE)),"",VLOOKUP(Salidas!$K1058,Entradas!$H$1:$I$412,2,FALSE))</f>
        <v>44957</v>
      </c>
      <c r="M1058" s="63">
        <v>1</v>
      </c>
      <c r="N1058" s="276" t="s">
        <v>375</v>
      </c>
      <c r="O1058" s="275">
        <f>IF(Salidas!$N1058="Particular",VLOOKUP(Salidas!$A1058,'PPTO Conservador'!$D$1:$L$26,8,0),IF(Salidas!$N1058="Complementario",VLOOKUP(Salidas!$A1058,'PPTO Conservador'!$D$1:$L$26,9,FALSE),))</f>
        <v>65000</v>
      </c>
      <c r="P1058" s="275">
        <f>Salidas!$M1058*Salidas!$I1058</f>
        <v>31</v>
      </c>
      <c r="Q1058" s="275">
        <f>Salidas!$M1058*Salidas!$O1058</f>
        <v>65000</v>
      </c>
      <c r="R1058" s="276"/>
      <c r="S1058" s="64"/>
      <c r="T1058" s="64"/>
      <c r="U1058" s="64"/>
      <c r="V1058" s="64"/>
      <c r="W1058" s="64"/>
      <c r="X1058" s="64"/>
      <c r="Y1058" s="64"/>
      <c r="Z1058" s="64"/>
    </row>
    <row r="1059" spans="1:26" ht="15.75" customHeight="1">
      <c r="A1059" s="57" t="s">
        <v>73</v>
      </c>
      <c r="B1059" s="58" t="str">
        <f>IF(ISERROR(VLOOKUP(Salidas!$A1059,Inventario!$A$2:$M$21,2,FALSE)),"",VLOOKUP(Salidas!$A1059,Inventario!$A$2:$M$21,2,FALSE))</f>
        <v>Pentaxim</v>
      </c>
      <c r="C1059" s="58" t="str">
        <f>IF(ISERROR(VLOOKUP(Salidas!$A1059,Inventario!$A$2:$M$21,3,FALSE)),"",VLOOKUP(Salidas!$A1059,Inventario!$A$2:$M$21,3,FALSE))</f>
        <v>Difteria-Tosferina, tetano, polio, haemophilus</v>
      </c>
      <c r="D1059" s="59" t="str">
        <f>IF(ISERROR(VLOOKUP(Salidas!$A1059,Inventario!$A$2:$M$21,4,FALSE)),"",VLOOKUP(Salidas!$A1059,Inventario!$A$2:$M$21,4,FALSE))</f>
        <v>IPS FARALLONES</v>
      </c>
      <c r="E1059" s="59" t="str">
        <f>IF(ISERROR(VLOOKUP(Salidas!$A1059,Inventario!$A$2:$M$21,5,FALSE)),"",VLOOKUP(Salidas!$A1059,Inventario!$A$2:$M$21,5,FALSE))</f>
        <v>Sanofi</v>
      </c>
      <c r="F1059" s="60" t="str">
        <f>IF(ISERROR(VLOOKUP(Salidas!$A1059,Inventario!$A$2:$M$21,6,FALSE)),"",VLOOKUP(Salidas!$A1059,Inventario!$A$2:$M$21,6,FALSE))</f>
        <v>2800</v>
      </c>
      <c r="G1059" s="274">
        <f>IF(ISERROR(VLOOKUP(Salidas!$A1059,Inventario!$A$2:$M$21,7,FALSE)),,VLOOKUP(Salidas!$A1059,Inventario!$A$2:$M$21,7,FALSE))</f>
        <v>1</v>
      </c>
      <c r="H1059" s="275">
        <f>IF(ISERROR(VLOOKUP(Salidas!$A1059,Inventario!$A$2:$M$21,8,FALSE)),,VLOOKUP(Salidas!$A1059,Inventario!$A$2:$M$21,8,FALSE))</f>
        <v>66</v>
      </c>
      <c r="I1059" s="275">
        <f>IF(ISERROR(VLOOKUP(Salidas!$A1059,Inventario!$A$2:$M$21,9,FALSE)),,VLOOKUP(Salidas!$A1059,Inventario!$A$2:$M$21,9,FALSE))</f>
        <v>66</v>
      </c>
      <c r="J1059" s="269">
        <v>44847</v>
      </c>
      <c r="K1059" s="62" t="s">
        <v>209</v>
      </c>
      <c r="L1059" s="270">
        <f>IF(ISERROR(VLOOKUP(Salidas!$K1059,Entradas!$H$1:$I$412,2,FALSE)),"",VLOOKUP(Salidas!$K1059,Entradas!$H$1:$I$412,2,FALSE))</f>
        <v>44957</v>
      </c>
      <c r="M1059" s="63">
        <v>1</v>
      </c>
      <c r="N1059" s="276" t="s">
        <v>375</v>
      </c>
      <c r="O1059" s="275">
        <f>IF(Salidas!$N1059="Particular",VLOOKUP(Salidas!$A1059,'PPTO Conservador'!$D$1:$L$26,8,0),IF(Salidas!$N1059="Complementario",VLOOKUP(Salidas!$A1059,'PPTO Conservador'!$D$1:$L$26,9,FALSE),))</f>
        <v>170000</v>
      </c>
      <c r="P1059" s="275">
        <f>Salidas!$M1059*Salidas!$I1059</f>
        <v>66</v>
      </c>
      <c r="Q1059" s="275">
        <f>Salidas!$M1059*Salidas!$O1059</f>
        <v>170000</v>
      </c>
      <c r="R1059" s="276"/>
      <c r="S1059" s="64"/>
      <c r="T1059" s="64"/>
      <c r="U1059" s="64"/>
      <c r="V1059" s="64"/>
      <c r="W1059" s="64"/>
      <c r="X1059" s="64"/>
      <c r="Y1059" s="64"/>
      <c r="Z1059" s="64"/>
    </row>
    <row r="1060" spans="1:26" ht="15.75" customHeight="1">
      <c r="A1060" s="57" t="s">
        <v>85</v>
      </c>
      <c r="B1060" s="58" t="str">
        <f>IF(ISERROR(VLOOKUP(Salidas!$A1060,Inventario!$A$2:$M$21,2,FALSE)),"",VLOOKUP(Salidas!$A1060,Inventario!$A$2:$M$21,2,FALSE))</f>
        <v xml:space="preserve">Avaxim 80 </v>
      </c>
      <c r="C1060" s="58" t="str">
        <f>IF(ISERROR(VLOOKUP(Salidas!$A1060,Inventario!$A$2:$M$21,3,FALSE)),"",VLOOKUP(Salidas!$A1060,Inventario!$A$2:$M$21,3,FALSE))</f>
        <v>Hepatitis A niño</v>
      </c>
      <c r="D1060" s="59" t="str">
        <f>IF(ISERROR(VLOOKUP(Salidas!$A1060,Inventario!$A$2:$M$21,4,FALSE)),"",VLOOKUP(Salidas!$A1060,Inventario!$A$2:$M$21,4,FALSE))</f>
        <v>IPS FARALLONES</v>
      </c>
      <c r="E1060" s="59" t="str">
        <f>IF(ISERROR(VLOOKUP(Salidas!$A1060,Inventario!$A$2:$M$21,5,FALSE)),"",VLOOKUP(Salidas!$A1060,Inventario!$A$2:$M$21,5,FALSE))</f>
        <v>Sanofi</v>
      </c>
      <c r="F1060" s="60" t="str">
        <f>IF(ISERROR(VLOOKUP(Salidas!$A1060,Inventario!$A$2:$M$21,6,FALSE)),"",VLOOKUP(Salidas!$A1060,Inventario!$A$2:$M$21,6,FALSE))</f>
        <v>2500</v>
      </c>
      <c r="G1060" s="274">
        <f>IF(ISERROR(VLOOKUP(Salidas!$A1060,Inventario!$A$2:$M$21,7,FALSE)),,VLOOKUP(Salidas!$A1060,Inventario!$A$2:$M$21,7,FALSE))</f>
        <v>1</v>
      </c>
      <c r="H1060" s="275">
        <f>IF(ISERROR(VLOOKUP(Salidas!$A1060,Inventario!$A$2:$M$21,8,FALSE)),,VLOOKUP(Salidas!$A1060,Inventario!$A$2:$M$21,8,FALSE))</f>
        <v>153</v>
      </c>
      <c r="I1060" s="275">
        <f>IF(ISERROR(VLOOKUP(Salidas!$A1060,Inventario!$A$2:$M$21,9,FALSE)),,VLOOKUP(Salidas!$A1060,Inventario!$A$2:$M$21,9,FALSE))</f>
        <v>153</v>
      </c>
      <c r="J1060" s="269">
        <v>44847</v>
      </c>
      <c r="K1060" s="62" t="s">
        <v>208</v>
      </c>
      <c r="L1060" s="270">
        <f>IF(ISERROR(VLOOKUP(Salidas!$K1060,Entradas!$H$1:$I$412,2,FALSE)),"",VLOOKUP(Salidas!$K1060,Entradas!$H$1:$I$412,2,FALSE))</f>
        <v>45169</v>
      </c>
      <c r="M1060" s="63">
        <v>1</v>
      </c>
      <c r="N1060" s="276" t="s">
        <v>375</v>
      </c>
      <c r="O1060" s="275">
        <f>IF(Salidas!$N1060="Particular",VLOOKUP(Salidas!$A1060,'PPTO Conservador'!$D$1:$L$26,8,0),IF(Salidas!$N1060="Complementario",VLOOKUP(Salidas!$A1060,'PPTO Conservador'!$D$1:$L$26,9,FALSE),))</f>
        <v>150000</v>
      </c>
      <c r="P1060" s="275">
        <f>Salidas!$M1060*Salidas!$I1060</f>
        <v>153</v>
      </c>
      <c r="Q1060" s="275">
        <f>Salidas!$M1060*Salidas!$O1060</f>
        <v>150000</v>
      </c>
      <c r="R1060" s="276"/>
      <c r="S1060" s="64"/>
      <c r="T1060" s="64"/>
      <c r="U1060" s="64"/>
      <c r="V1060" s="64"/>
      <c r="W1060" s="64"/>
      <c r="X1060" s="64"/>
      <c r="Y1060" s="64"/>
      <c r="Z1060" s="64"/>
    </row>
    <row r="1061" spans="1:26" ht="15.75" customHeight="1">
      <c r="A1061" s="57" t="s">
        <v>47</v>
      </c>
      <c r="B1061" s="58" t="str">
        <f>IF(ISERROR(VLOOKUP(Salidas!$A1061,Inventario!$A$2:$M$21,2,FALSE)),"",VLOOKUP(Salidas!$A1061,Inventario!$A$2:$M$21,2,FALSE))</f>
        <v>Nimenrix</v>
      </c>
      <c r="C1061" s="58" t="str">
        <f>IF(ISERROR(VLOOKUP(Salidas!$A1061,Inventario!$A$2:$M$21,3,FALSE)),"",VLOOKUP(Salidas!$A1061,Inventario!$A$2:$M$21,3,FALSE))</f>
        <v>Meningococo</v>
      </c>
      <c r="D1061" s="59" t="str">
        <f>IF(ISERROR(VLOOKUP(Salidas!$A1061,Inventario!$A$2:$M$21,4,FALSE)),"",VLOOKUP(Salidas!$A1061,Inventario!$A$2:$M$21,4,FALSE))</f>
        <v>Cobo Medical</v>
      </c>
      <c r="E1061" s="59" t="str">
        <f>IF(ISERROR(VLOOKUP(Salidas!$A1061,Inventario!$A$2:$M$21,5,FALSE)),"",VLOOKUP(Salidas!$A1061,Inventario!$A$2:$M$21,5,FALSE))</f>
        <v>Pfizer</v>
      </c>
      <c r="F1061" s="60" t="str">
        <f>IF(ISERROR(VLOOKUP(Salidas!$A1061,Inventario!$A$2:$M$21,6,FALSE)),"",VLOOKUP(Salidas!$A1061,Inventario!$A$2:$M$21,6,FALSE))</f>
        <v>3904</v>
      </c>
      <c r="G1061" s="274">
        <f>IF(ISERROR(VLOOKUP(Salidas!$A1061,Inventario!$A$2:$M$21,7,FALSE)),,VLOOKUP(Salidas!$A1061,Inventario!$A$2:$M$21,7,FALSE))</f>
        <v>1</v>
      </c>
      <c r="H1061" s="275">
        <f>IF(ISERROR(VLOOKUP(Salidas!$A1061,Inventario!$A$2:$M$21,8,FALSE)),,VLOOKUP(Salidas!$A1061,Inventario!$A$2:$M$21,8,FALSE))</f>
        <v>427</v>
      </c>
      <c r="I1061" s="275">
        <f>IF(ISERROR(VLOOKUP(Salidas!$A1061,Inventario!$A$2:$M$21,9,FALSE)),,VLOOKUP(Salidas!$A1061,Inventario!$A$2:$M$21,9,FALSE))</f>
        <v>427</v>
      </c>
      <c r="J1061" s="269">
        <v>44847</v>
      </c>
      <c r="K1061" s="62" t="s">
        <v>173</v>
      </c>
      <c r="L1061" s="270">
        <f>IF(ISERROR(VLOOKUP(Salidas!$K1061,Entradas!$H$1:$I$412,2,FALSE)),"",VLOOKUP(Salidas!$K1061,Entradas!$H$1:$I$412,2,FALSE))</f>
        <v>45077</v>
      </c>
      <c r="M1061" s="63">
        <v>1</v>
      </c>
      <c r="N1061" s="276" t="s">
        <v>375</v>
      </c>
      <c r="O1061" s="275">
        <f>IF(Salidas!$N1061="Particular",VLOOKUP(Salidas!$A1061,'PPTO Conservador'!$D$1:$L$26,8,0),IF(Salidas!$N1061="Complementario",VLOOKUP(Salidas!$A1061,'PPTO Conservador'!$D$1:$L$26,9,FALSE),))</f>
        <v>200000</v>
      </c>
      <c r="P1061" s="275">
        <f>Salidas!$M1061*Salidas!$I1061</f>
        <v>427</v>
      </c>
      <c r="Q1061" s="275">
        <f>Salidas!$M1061*Salidas!$O1061</f>
        <v>200000</v>
      </c>
      <c r="R1061" s="276"/>
      <c r="S1061" s="64"/>
      <c r="T1061" s="64"/>
      <c r="U1061" s="64"/>
      <c r="V1061" s="64"/>
      <c r="W1061" s="64"/>
      <c r="X1061" s="64"/>
      <c r="Y1061" s="64"/>
      <c r="Z1061" s="64"/>
    </row>
    <row r="1062" spans="1:26" ht="15.75" customHeight="1">
      <c r="A1062" s="57" t="s">
        <v>93</v>
      </c>
      <c r="B1062" s="58" t="str">
        <f>IF(ISERROR(VLOOKUP(Salidas!$A1062,Inventario!$A$2:$M$21,2,FALSE)),"",VLOOKUP(Salidas!$A1062,Inventario!$A$2:$M$21,2,FALSE))</f>
        <v>Vaxigrip</v>
      </c>
      <c r="C1062" s="58" t="str">
        <f>IF(ISERROR(VLOOKUP(Salidas!$A1062,Inventario!$A$2:$M$21,3,FALSE)),"",VLOOKUP(Salidas!$A1062,Inventario!$A$2:$M$21,3,FALSE))</f>
        <v>Influenza</v>
      </c>
      <c r="D1062" s="59" t="str">
        <f>IF(ISERROR(VLOOKUP(Salidas!$A1062,Inventario!$A$2:$M$21,4,FALSE)),"",VLOOKUP(Salidas!$A1062,Inventario!$A$2:$M$21,4,FALSE))</f>
        <v>IPS FARALLONES</v>
      </c>
      <c r="E1062" s="59" t="str">
        <f>IF(ISERROR(VLOOKUP(Salidas!$A1062,Inventario!$A$2:$M$21,5,FALSE)),"",VLOOKUP(Salidas!$A1062,Inventario!$A$2:$M$21,5,FALSE))</f>
        <v>Sanofi</v>
      </c>
      <c r="F1062" s="60" t="str">
        <f>IF(ISERROR(VLOOKUP(Salidas!$A1062,Inventario!$A$2:$M$21,6,FALSE)),"",VLOOKUP(Salidas!$A1062,Inventario!$A$2:$M$21,6,FALSE))</f>
        <v>2603</v>
      </c>
      <c r="G1062" s="274">
        <f>IF(ISERROR(VLOOKUP(Salidas!$A1062,Inventario!$A$2:$M$21,7,FALSE)),,VLOOKUP(Salidas!$A1062,Inventario!$A$2:$M$21,7,FALSE))</f>
        <v>1</v>
      </c>
      <c r="H1062" s="275">
        <f>IF(ISERROR(VLOOKUP(Salidas!$A1062,Inventario!$A$2:$M$21,8,FALSE)),,VLOOKUP(Salidas!$A1062,Inventario!$A$2:$M$21,8,FALSE))</f>
        <v>31</v>
      </c>
      <c r="I1062" s="275">
        <f>IF(ISERROR(VLOOKUP(Salidas!$A1062,Inventario!$A$2:$M$21,9,FALSE)),,VLOOKUP(Salidas!$A1062,Inventario!$A$2:$M$21,9,FALSE))</f>
        <v>31</v>
      </c>
      <c r="J1062" s="269">
        <v>44847</v>
      </c>
      <c r="K1062" s="62" t="s">
        <v>210</v>
      </c>
      <c r="L1062" s="270">
        <f>IF(ISERROR(VLOOKUP(Salidas!$K1062,Entradas!$H$1:$I$412,2,FALSE)),"",VLOOKUP(Salidas!$K1062,Entradas!$H$1:$I$412,2,FALSE))</f>
        <v>44957</v>
      </c>
      <c r="M1062" s="63">
        <v>1</v>
      </c>
      <c r="N1062" s="276" t="s">
        <v>375</v>
      </c>
      <c r="O1062" s="275">
        <f>IF(Salidas!$N1062="Particular",VLOOKUP(Salidas!$A1062,'PPTO Conservador'!$D$1:$L$26,8,0),IF(Salidas!$N1062="Complementario",VLOOKUP(Salidas!$A1062,'PPTO Conservador'!$D$1:$L$26,9,FALSE),))</f>
        <v>65000</v>
      </c>
      <c r="P1062" s="275">
        <f>Salidas!$M1062*Salidas!$I1062</f>
        <v>31</v>
      </c>
      <c r="Q1062" s="275">
        <f>Salidas!$M1062*Salidas!$O1062</f>
        <v>65000</v>
      </c>
      <c r="R1062" s="276"/>
      <c r="S1062" s="64"/>
      <c r="T1062" s="64"/>
      <c r="U1062" s="64"/>
      <c r="V1062" s="64"/>
      <c r="W1062" s="64"/>
      <c r="X1062" s="64"/>
      <c r="Y1062" s="64"/>
      <c r="Z1062" s="64"/>
    </row>
    <row r="1063" spans="1:26" ht="15.75" customHeight="1">
      <c r="A1063" s="57" t="s">
        <v>54</v>
      </c>
      <c r="B1063" s="58" t="str">
        <f>IF(ISERROR(VLOOKUP(Salidas!$A1063,Inventario!$A$2:$M$21,2,FALSE)),"",VLOOKUP(Salidas!$A1063,Inventario!$A$2:$M$21,2,FALSE))</f>
        <v>Prevenar</v>
      </c>
      <c r="C1063" s="58" t="str">
        <f>IF(ISERROR(VLOOKUP(Salidas!$A1063,Inventario!$A$2:$M$21,3,FALSE)),"",VLOOKUP(Salidas!$A1063,Inventario!$A$2:$M$21,3,FALSE))</f>
        <v>Neumococo 13V</v>
      </c>
      <c r="D1063" s="59" t="str">
        <f>IF(ISERROR(VLOOKUP(Salidas!$A1063,Inventario!$A$2:$M$21,4,FALSE)),"",VLOOKUP(Salidas!$A1063,Inventario!$A$2:$M$21,4,FALSE))</f>
        <v>Cobo Medical</v>
      </c>
      <c r="E1063" s="59" t="str">
        <f>IF(ISERROR(VLOOKUP(Salidas!$A1063,Inventario!$A$2:$M$21,5,FALSE)),"",VLOOKUP(Salidas!$A1063,Inventario!$A$2:$M$21,5,FALSE))</f>
        <v>Pfizer</v>
      </c>
      <c r="F1063" s="60" t="str">
        <f>IF(ISERROR(VLOOKUP(Salidas!$A1063,Inventario!$A$2:$M$21,6,FALSE)),"",VLOOKUP(Salidas!$A1063,Inventario!$A$2:$M$21,6,FALSE))</f>
        <v>2156</v>
      </c>
      <c r="G1063" s="274">
        <f>IF(ISERROR(VLOOKUP(Salidas!$A1063,Inventario!$A$2:$M$21,7,FALSE)),,VLOOKUP(Salidas!$A1063,Inventario!$A$2:$M$21,7,FALSE))</f>
        <v>1</v>
      </c>
      <c r="H1063" s="275">
        <f>IF(ISERROR(VLOOKUP(Salidas!$A1063,Inventario!$A$2:$M$21,8,FALSE)),,VLOOKUP(Salidas!$A1063,Inventario!$A$2:$M$21,8,FALSE))</f>
        <v>257</v>
      </c>
      <c r="I1063" s="275">
        <f>IF(ISERROR(VLOOKUP(Salidas!$A1063,Inventario!$A$2:$M$21,9,FALSE)),,VLOOKUP(Salidas!$A1063,Inventario!$A$2:$M$21,9,FALSE))</f>
        <v>257</v>
      </c>
      <c r="J1063" s="269">
        <v>44848</v>
      </c>
      <c r="K1063" s="62" t="s">
        <v>216</v>
      </c>
      <c r="L1063" s="270">
        <f>IF(ISERROR(VLOOKUP(Salidas!$K1063,Entradas!$H$1:$I$412,2,FALSE)),"",VLOOKUP(Salidas!$K1063,Entradas!$H$1:$I$412,2,FALSE))</f>
        <v>45382</v>
      </c>
      <c r="M1063" s="63">
        <v>1</v>
      </c>
      <c r="N1063" s="276" t="s">
        <v>375</v>
      </c>
      <c r="O1063" s="275">
        <f>IF(Salidas!$N1063="Particular",VLOOKUP(Salidas!$A1063,'PPTO Conservador'!$D$1:$L$26,8,0),IF(Salidas!$N1063="Complementario",VLOOKUP(Salidas!$A1063,'PPTO Conservador'!$D$1:$L$26,9,FALSE),))</f>
        <v>235000</v>
      </c>
      <c r="P1063" s="275">
        <f>Salidas!$M1063*Salidas!$I1063</f>
        <v>257</v>
      </c>
      <c r="Q1063" s="275">
        <f>Salidas!$M1063*Salidas!$O1063</f>
        <v>235000</v>
      </c>
      <c r="R1063" s="276"/>
      <c r="S1063" s="64"/>
      <c r="T1063" s="64"/>
      <c r="U1063" s="64"/>
      <c r="V1063" s="64"/>
      <c r="W1063" s="64"/>
      <c r="X1063" s="64"/>
      <c r="Y1063" s="64"/>
      <c r="Z1063" s="64"/>
    </row>
    <row r="1064" spans="1:26" ht="15.75" customHeight="1">
      <c r="A1064" s="57" t="s">
        <v>47</v>
      </c>
      <c r="B1064" s="58" t="str">
        <f>IF(ISERROR(VLOOKUP(Salidas!$A1064,Inventario!$A$2:$M$21,2,FALSE)),"",VLOOKUP(Salidas!$A1064,Inventario!$A$2:$M$21,2,FALSE))</f>
        <v>Nimenrix</v>
      </c>
      <c r="C1064" s="58" t="str">
        <f>IF(ISERROR(VLOOKUP(Salidas!$A1064,Inventario!$A$2:$M$21,3,FALSE)),"",VLOOKUP(Salidas!$A1064,Inventario!$A$2:$M$21,3,FALSE))</f>
        <v>Meningococo</v>
      </c>
      <c r="D1064" s="59" t="str">
        <f>IF(ISERROR(VLOOKUP(Salidas!$A1064,Inventario!$A$2:$M$21,4,FALSE)),"",VLOOKUP(Salidas!$A1064,Inventario!$A$2:$M$21,4,FALSE))</f>
        <v>Cobo Medical</v>
      </c>
      <c r="E1064" s="59" t="str">
        <f>IF(ISERROR(VLOOKUP(Salidas!$A1064,Inventario!$A$2:$M$21,5,FALSE)),"",VLOOKUP(Salidas!$A1064,Inventario!$A$2:$M$21,5,FALSE))</f>
        <v>Pfizer</v>
      </c>
      <c r="F1064" s="60" t="str">
        <f>IF(ISERROR(VLOOKUP(Salidas!$A1064,Inventario!$A$2:$M$21,6,FALSE)),"",VLOOKUP(Salidas!$A1064,Inventario!$A$2:$M$21,6,FALSE))</f>
        <v>3904</v>
      </c>
      <c r="G1064" s="274">
        <f>IF(ISERROR(VLOOKUP(Salidas!$A1064,Inventario!$A$2:$M$21,7,FALSE)),,VLOOKUP(Salidas!$A1064,Inventario!$A$2:$M$21,7,FALSE))</f>
        <v>1</v>
      </c>
      <c r="H1064" s="275">
        <f>IF(ISERROR(VLOOKUP(Salidas!$A1064,Inventario!$A$2:$M$21,8,FALSE)),,VLOOKUP(Salidas!$A1064,Inventario!$A$2:$M$21,8,FALSE))</f>
        <v>427</v>
      </c>
      <c r="I1064" s="275">
        <f>IF(ISERROR(VLOOKUP(Salidas!$A1064,Inventario!$A$2:$M$21,9,FALSE)),,VLOOKUP(Salidas!$A1064,Inventario!$A$2:$M$21,9,FALSE))</f>
        <v>427</v>
      </c>
      <c r="J1064" s="269">
        <v>44848</v>
      </c>
      <c r="K1064" s="62" t="s">
        <v>173</v>
      </c>
      <c r="L1064" s="270">
        <f>IF(ISERROR(VLOOKUP(Salidas!$K1064,Entradas!$H$1:$I$412,2,FALSE)),"",VLOOKUP(Salidas!$K1064,Entradas!$H$1:$I$412,2,FALSE))</f>
        <v>45077</v>
      </c>
      <c r="M1064" s="63">
        <v>1</v>
      </c>
      <c r="N1064" s="276" t="s">
        <v>375</v>
      </c>
      <c r="O1064" s="275">
        <f>IF(Salidas!$N1064="Particular",VLOOKUP(Salidas!$A1064,'PPTO Conservador'!$D$1:$L$26,8,0),IF(Salidas!$N1064="Complementario",VLOOKUP(Salidas!$A1064,'PPTO Conservador'!$D$1:$L$26,9,FALSE),))</f>
        <v>200000</v>
      </c>
      <c r="P1064" s="275">
        <f>Salidas!$M1064*Salidas!$I1064</f>
        <v>427</v>
      </c>
      <c r="Q1064" s="275">
        <f>Salidas!$M1064*Salidas!$O1064</f>
        <v>200000</v>
      </c>
      <c r="R1064" s="276"/>
      <c r="S1064" s="64"/>
      <c r="T1064" s="64"/>
      <c r="U1064" s="64"/>
      <c r="V1064" s="64"/>
      <c r="W1064" s="64"/>
      <c r="X1064" s="64"/>
      <c r="Y1064" s="64"/>
      <c r="Z1064" s="64"/>
    </row>
    <row r="1065" spans="1:26" ht="15.75" customHeight="1">
      <c r="A1065" s="57" t="s">
        <v>85</v>
      </c>
      <c r="B1065" s="58" t="str">
        <f>IF(ISERROR(VLOOKUP(Salidas!$A1065,Inventario!$A$2:$M$21,2,FALSE)),"",VLOOKUP(Salidas!$A1065,Inventario!$A$2:$M$21,2,FALSE))</f>
        <v xml:space="preserve">Avaxim 80 </v>
      </c>
      <c r="C1065" s="58" t="str">
        <f>IF(ISERROR(VLOOKUP(Salidas!$A1065,Inventario!$A$2:$M$21,3,FALSE)),"",VLOOKUP(Salidas!$A1065,Inventario!$A$2:$M$21,3,FALSE))</f>
        <v>Hepatitis A niño</v>
      </c>
      <c r="D1065" s="59" t="str">
        <f>IF(ISERROR(VLOOKUP(Salidas!$A1065,Inventario!$A$2:$M$21,4,FALSE)),"",VLOOKUP(Salidas!$A1065,Inventario!$A$2:$M$21,4,FALSE))</f>
        <v>IPS FARALLONES</v>
      </c>
      <c r="E1065" s="59" t="str">
        <f>IF(ISERROR(VLOOKUP(Salidas!$A1065,Inventario!$A$2:$M$21,5,FALSE)),"",VLOOKUP(Salidas!$A1065,Inventario!$A$2:$M$21,5,FALSE))</f>
        <v>Sanofi</v>
      </c>
      <c r="F1065" s="60" t="str">
        <f>IF(ISERROR(VLOOKUP(Salidas!$A1065,Inventario!$A$2:$M$21,6,FALSE)),"",VLOOKUP(Salidas!$A1065,Inventario!$A$2:$M$21,6,FALSE))</f>
        <v>2500</v>
      </c>
      <c r="G1065" s="274">
        <f>IF(ISERROR(VLOOKUP(Salidas!$A1065,Inventario!$A$2:$M$21,7,FALSE)),,VLOOKUP(Salidas!$A1065,Inventario!$A$2:$M$21,7,FALSE))</f>
        <v>1</v>
      </c>
      <c r="H1065" s="275">
        <f>IF(ISERROR(VLOOKUP(Salidas!$A1065,Inventario!$A$2:$M$21,8,FALSE)),,VLOOKUP(Salidas!$A1065,Inventario!$A$2:$M$21,8,FALSE))</f>
        <v>153</v>
      </c>
      <c r="I1065" s="275">
        <f>IF(ISERROR(VLOOKUP(Salidas!$A1065,Inventario!$A$2:$M$21,9,FALSE)),,VLOOKUP(Salidas!$A1065,Inventario!$A$2:$M$21,9,FALSE))</f>
        <v>153</v>
      </c>
      <c r="J1065" s="269">
        <v>44848</v>
      </c>
      <c r="K1065" s="62" t="s">
        <v>208</v>
      </c>
      <c r="L1065" s="270">
        <f>IF(ISERROR(VLOOKUP(Salidas!$K1065,Entradas!$H$1:$I$412,2,FALSE)),"",VLOOKUP(Salidas!$K1065,Entradas!$H$1:$I$412,2,FALSE))</f>
        <v>45169</v>
      </c>
      <c r="M1065" s="63">
        <v>1</v>
      </c>
      <c r="N1065" s="276" t="s">
        <v>375</v>
      </c>
      <c r="O1065" s="275">
        <f>IF(Salidas!$N1065="Particular",VLOOKUP(Salidas!$A1065,'PPTO Conservador'!$D$1:$L$26,8,0),IF(Salidas!$N1065="Complementario",VLOOKUP(Salidas!$A1065,'PPTO Conservador'!$D$1:$L$26,9,FALSE),))</f>
        <v>150000</v>
      </c>
      <c r="P1065" s="275">
        <f>Salidas!$M1065*Salidas!$I1065</f>
        <v>153</v>
      </c>
      <c r="Q1065" s="275">
        <f>Salidas!$M1065*Salidas!$O1065</f>
        <v>150000</v>
      </c>
      <c r="R1065" s="276"/>
      <c r="S1065" s="64"/>
      <c r="T1065" s="64"/>
      <c r="U1065" s="64"/>
      <c r="V1065" s="64"/>
      <c r="W1065" s="64"/>
      <c r="X1065" s="64"/>
      <c r="Y1065" s="64"/>
      <c r="Z1065" s="64"/>
    </row>
    <row r="1066" spans="1:26" ht="15.75" customHeight="1">
      <c r="A1066" s="57" t="s">
        <v>93</v>
      </c>
      <c r="B1066" s="58" t="str">
        <f>IF(ISERROR(VLOOKUP(Salidas!$A1066,Inventario!$A$2:$M$21,2,FALSE)),"",VLOOKUP(Salidas!$A1066,Inventario!$A$2:$M$21,2,FALSE))</f>
        <v>Vaxigrip</v>
      </c>
      <c r="C1066" s="58" t="str">
        <f>IF(ISERROR(VLOOKUP(Salidas!$A1066,Inventario!$A$2:$M$21,3,FALSE)),"",VLOOKUP(Salidas!$A1066,Inventario!$A$2:$M$21,3,FALSE))</f>
        <v>Influenza</v>
      </c>
      <c r="D1066" s="59" t="str">
        <f>IF(ISERROR(VLOOKUP(Salidas!$A1066,Inventario!$A$2:$M$21,4,FALSE)),"",VLOOKUP(Salidas!$A1066,Inventario!$A$2:$M$21,4,FALSE))</f>
        <v>IPS FARALLONES</v>
      </c>
      <c r="E1066" s="59" t="str">
        <f>IF(ISERROR(VLOOKUP(Salidas!$A1066,Inventario!$A$2:$M$21,5,FALSE)),"",VLOOKUP(Salidas!$A1066,Inventario!$A$2:$M$21,5,FALSE))</f>
        <v>Sanofi</v>
      </c>
      <c r="F1066" s="60" t="str">
        <f>IF(ISERROR(VLOOKUP(Salidas!$A1066,Inventario!$A$2:$M$21,6,FALSE)),"",VLOOKUP(Salidas!$A1066,Inventario!$A$2:$M$21,6,FALSE))</f>
        <v>2603</v>
      </c>
      <c r="G1066" s="274">
        <f>IF(ISERROR(VLOOKUP(Salidas!$A1066,Inventario!$A$2:$M$21,7,FALSE)),,VLOOKUP(Salidas!$A1066,Inventario!$A$2:$M$21,7,FALSE))</f>
        <v>1</v>
      </c>
      <c r="H1066" s="275">
        <f>IF(ISERROR(VLOOKUP(Salidas!$A1066,Inventario!$A$2:$M$21,8,FALSE)),,VLOOKUP(Salidas!$A1066,Inventario!$A$2:$M$21,8,FALSE))</f>
        <v>31</v>
      </c>
      <c r="I1066" s="275">
        <f>IF(ISERROR(VLOOKUP(Salidas!$A1066,Inventario!$A$2:$M$21,9,FALSE)),,VLOOKUP(Salidas!$A1066,Inventario!$A$2:$M$21,9,FALSE))</f>
        <v>31</v>
      </c>
      <c r="J1066" s="269">
        <v>44848</v>
      </c>
      <c r="K1066" s="62" t="s">
        <v>210</v>
      </c>
      <c r="L1066" s="270">
        <f>IF(ISERROR(VLOOKUP(Salidas!$K1066,Entradas!$H$1:$I$412,2,FALSE)),"",VLOOKUP(Salidas!$K1066,Entradas!$H$1:$I$412,2,FALSE))</f>
        <v>44957</v>
      </c>
      <c r="M1066" s="63">
        <v>1</v>
      </c>
      <c r="N1066" s="276" t="s">
        <v>1928</v>
      </c>
      <c r="O1066" s="275">
        <f>IF(Salidas!$N1066="Particular",VLOOKUP(Salidas!$A1066,'PPTO Conservador'!$D$1:$L$26,8,0),IF(Salidas!$N1066="Complementario",VLOOKUP(Salidas!$A1066,'PPTO Conservador'!$D$1:$L$26,9,FALSE),))</f>
        <v>60000</v>
      </c>
      <c r="P1066" s="275">
        <f>Salidas!$M1066*Salidas!$I1066</f>
        <v>31</v>
      </c>
      <c r="Q1066" s="275">
        <f>Salidas!$M1066*Salidas!$O1066</f>
        <v>60000</v>
      </c>
      <c r="R1066" s="276"/>
      <c r="S1066" s="64"/>
      <c r="T1066" s="64"/>
      <c r="U1066" s="64"/>
      <c r="V1066" s="64"/>
      <c r="W1066" s="64"/>
      <c r="X1066" s="64"/>
      <c r="Y1066" s="64"/>
      <c r="Z1066" s="64"/>
    </row>
    <row r="1067" spans="1:26" ht="15.75" customHeight="1">
      <c r="A1067" s="57" t="s">
        <v>47</v>
      </c>
      <c r="B1067" s="58" t="str">
        <f>IF(ISERROR(VLOOKUP(Salidas!$A1067,Inventario!$A$2:$M$21,2,FALSE)),"",VLOOKUP(Salidas!$A1067,Inventario!$A$2:$M$21,2,FALSE))</f>
        <v>Nimenrix</v>
      </c>
      <c r="C1067" s="58" t="str">
        <f>IF(ISERROR(VLOOKUP(Salidas!$A1067,Inventario!$A$2:$M$21,3,FALSE)),"",VLOOKUP(Salidas!$A1067,Inventario!$A$2:$M$21,3,FALSE))</f>
        <v>Meningococo</v>
      </c>
      <c r="D1067" s="59" t="str">
        <f>IF(ISERROR(VLOOKUP(Salidas!$A1067,Inventario!$A$2:$M$21,4,FALSE)),"",VLOOKUP(Salidas!$A1067,Inventario!$A$2:$M$21,4,FALSE))</f>
        <v>Cobo Medical</v>
      </c>
      <c r="E1067" s="59" t="str">
        <f>IF(ISERROR(VLOOKUP(Salidas!$A1067,Inventario!$A$2:$M$21,5,FALSE)),"",VLOOKUP(Salidas!$A1067,Inventario!$A$2:$M$21,5,FALSE))</f>
        <v>Pfizer</v>
      </c>
      <c r="F1067" s="60" t="str">
        <f>IF(ISERROR(VLOOKUP(Salidas!$A1067,Inventario!$A$2:$M$21,6,FALSE)),"",VLOOKUP(Salidas!$A1067,Inventario!$A$2:$M$21,6,FALSE))</f>
        <v>3904</v>
      </c>
      <c r="G1067" s="274">
        <f>IF(ISERROR(VLOOKUP(Salidas!$A1067,Inventario!$A$2:$M$21,7,FALSE)),,VLOOKUP(Salidas!$A1067,Inventario!$A$2:$M$21,7,FALSE))</f>
        <v>1</v>
      </c>
      <c r="H1067" s="275">
        <f>IF(ISERROR(VLOOKUP(Salidas!$A1067,Inventario!$A$2:$M$21,8,FALSE)),,VLOOKUP(Salidas!$A1067,Inventario!$A$2:$M$21,8,FALSE))</f>
        <v>427</v>
      </c>
      <c r="I1067" s="275">
        <f>IF(ISERROR(VLOOKUP(Salidas!$A1067,Inventario!$A$2:$M$21,9,FALSE)),,VLOOKUP(Salidas!$A1067,Inventario!$A$2:$M$21,9,FALSE))</f>
        <v>427</v>
      </c>
      <c r="J1067" s="269">
        <v>44852</v>
      </c>
      <c r="K1067" s="62" t="s">
        <v>221</v>
      </c>
      <c r="L1067" s="270">
        <f>IF(ISERROR(VLOOKUP(Salidas!$K1067,Entradas!$H$1:$I$412,2,FALSE)),"",VLOOKUP(Salidas!$K1067,Entradas!$H$1:$I$412,2,FALSE))</f>
        <v>45077</v>
      </c>
      <c r="M1067" s="63">
        <v>1</v>
      </c>
      <c r="N1067" s="276" t="s">
        <v>1928</v>
      </c>
      <c r="O1067" s="275">
        <f>IF(Salidas!$N1067="Particular",VLOOKUP(Salidas!$A1067,'PPTO Conservador'!$D$1:$L$26,8,0),IF(Salidas!$N1067="Complementario",VLOOKUP(Salidas!$A1067,'PPTO Conservador'!$D$1:$L$26,9,FALSE),))</f>
        <v>170000</v>
      </c>
      <c r="P1067" s="275">
        <f>Salidas!$M1067*Salidas!$I1067</f>
        <v>427</v>
      </c>
      <c r="Q1067" s="275">
        <f>Salidas!$M1067*Salidas!$O1067</f>
        <v>170000</v>
      </c>
      <c r="R1067" s="276"/>
      <c r="S1067" s="64"/>
      <c r="T1067" s="64"/>
      <c r="U1067" s="64"/>
      <c r="V1067" s="64"/>
      <c r="W1067" s="64"/>
      <c r="X1067" s="64"/>
      <c r="Y1067" s="64"/>
      <c r="Z1067" s="64"/>
    </row>
    <row r="1068" spans="1:26" ht="15.75" customHeight="1">
      <c r="A1068" s="57" t="s">
        <v>47</v>
      </c>
      <c r="B1068" s="58" t="str">
        <f>IF(ISERROR(VLOOKUP(Salidas!$A1068,Inventario!$A$2:$M$21,2,FALSE)),"",VLOOKUP(Salidas!$A1068,Inventario!$A$2:$M$21,2,FALSE))</f>
        <v>Nimenrix</v>
      </c>
      <c r="C1068" s="58" t="str">
        <f>IF(ISERROR(VLOOKUP(Salidas!$A1068,Inventario!$A$2:$M$21,3,FALSE)),"",VLOOKUP(Salidas!$A1068,Inventario!$A$2:$M$21,3,FALSE))</f>
        <v>Meningococo</v>
      </c>
      <c r="D1068" s="59" t="str">
        <f>IF(ISERROR(VLOOKUP(Salidas!$A1068,Inventario!$A$2:$M$21,4,FALSE)),"",VLOOKUP(Salidas!$A1068,Inventario!$A$2:$M$21,4,FALSE))</f>
        <v>Cobo Medical</v>
      </c>
      <c r="E1068" s="59" t="str">
        <f>IF(ISERROR(VLOOKUP(Salidas!$A1068,Inventario!$A$2:$M$21,5,FALSE)),"",VLOOKUP(Salidas!$A1068,Inventario!$A$2:$M$21,5,FALSE))</f>
        <v>Pfizer</v>
      </c>
      <c r="F1068" s="60" t="str">
        <f>IF(ISERROR(VLOOKUP(Salidas!$A1068,Inventario!$A$2:$M$21,6,FALSE)),"",VLOOKUP(Salidas!$A1068,Inventario!$A$2:$M$21,6,FALSE))</f>
        <v>3904</v>
      </c>
      <c r="G1068" s="274">
        <f>IF(ISERROR(VLOOKUP(Salidas!$A1068,Inventario!$A$2:$M$21,7,FALSE)),,VLOOKUP(Salidas!$A1068,Inventario!$A$2:$M$21,7,FALSE))</f>
        <v>1</v>
      </c>
      <c r="H1068" s="275">
        <f>IF(ISERROR(VLOOKUP(Salidas!$A1068,Inventario!$A$2:$M$21,8,FALSE)),,VLOOKUP(Salidas!$A1068,Inventario!$A$2:$M$21,8,FALSE))</f>
        <v>427</v>
      </c>
      <c r="I1068" s="275">
        <f>IF(ISERROR(VLOOKUP(Salidas!$A1068,Inventario!$A$2:$M$21,9,FALSE)),,VLOOKUP(Salidas!$A1068,Inventario!$A$2:$M$21,9,FALSE))</f>
        <v>427</v>
      </c>
      <c r="J1068" s="269">
        <v>44852</v>
      </c>
      <c r="K1068" s="62" t="s">
        <v>221</v>
      </c>
      <c r="L1068" s="270">
        <f>IF(ISERROR(VLOOKUP(Salidas!$K1068,Entradas!$H$1:$I$412,2,FALSE)),"",VLOOKUP(Salidas!$K1068,Entradas!$H$1:$I$412,2,FALSE))</f>
        <v>45077</v>
      </c>
      <c r="M1068" s="63">
        <v>1</v>
      </c>
      <c r="N1068" s="276" t="s">
        <v>375</v>
      </c>
      <c r="O1068" s="275">
        <f>IF(Salidas!$N1068="Particular",VLOOKUP(Salidas!$A1068,'PPTO Conservador'!$D$1:$L$26,8,0),IF(Salidas!$N1068="Complementario",VLOOKUP(Salidas!$A1068,'PPTO Conservador'!$D$1:$L$26,9,FALSE),))</f>
        <v>200000</v>
      </c>
      <c r="P1068" s="275">
        <f>Salidas!$M1068*Salidas!$I1068</f>
        <v>427</v>
      </c>
      <c r="Q1068" s="275">
        <f>Salidas!$M1068*Salidas!$O1068</f>
        <v>200000</v>
      </c>
      <c r="R1068" s="276"/>
      <c r="S1068" s="64"/>
      <c r="T1068" s="64"/>
      <c r="U1068" s="64"/>
      <c r="V1068" s="64"/>
      <c r="W1068" s="64"/>
      <c r="X1068" s="64"/>
      <c r="Y1068" s="64"/>
      <c r="Z1068" s="64"/>
    </row>
    <row r="1069" spans="1:26" ht="15.75" customHeight="1">
      <c r="A1069" s="57" t="s">
        <v>93</v>
      </c>
      <c r="B1069" s="58" t="str">
        <f>IF(ISERROR(VLOOKUP(Salidas!$A1069,Inventario!$A$2:$M$21,2,FALSE)),"",VLOOKUP(Salidas!$A1069,Inventario!$A$2:$M$21,2,FALSE))</f>
        <v>Vaxigrip</v>
      </c>
      <c r="C1069" s="58" t="str">
        <f>IF(ISERROR(VLOOKUP(Salidas!$A1069,Inventario!$A$2:$M$21,3,FALSE)),"",VLOOKUP(Salidas!$A1069,Inventario!$A$2:$M$21,3,FALSE))</f>
        <v>Influenza</v>
      </c>
      <c r="D1069" s="59" t="str">
        <f>IF(ISERROR(VLOOKUP(Salidas!$A1069,Inventario!$A$2:$M$21,4,FALSE)),"",VLOOKUP(Salidas!$A1069,Inventario!$A$2:$M$21,4,FALSE))</f>
        <v>IPS FARALLONES</v>
      </c>
      <c r="E1069" s="59" t="str">
        <f>IF(ISERROR(VLOOKUP(Salidas!$A1069,Inventario!$A$2:$M$21,5,FALSE)),"",VLOOKUP(Salidas!$A1069,Inventario!$A$2:$M$21,5,FALSE))</f>
        <v>Sanofi</v>
      </c>
      <c r="F1069" s="60" t="str">
        <f>IF(ISERROR(VLOOKUP(Salidas!$A1069,Inventario!$A$2:$M$21,6,FALSE)),"",VLOOKUP(Salidas!$A1069,Inventario!$A$2:$M$21,6,FALSE))</f>
        <v>2603</v>
      </c>
      <c r="G1069" s="274">
        <f>IF(ISERROR(VLOOKUP(Salidas!$A1069,Inventario!$A$2:$M$21,7,FALSE)),,VLOOKUP(Salidas!$A1069,Inventario!$A$2:$M$21,7,FALSE))</f>
        <v>1</v>
      </c>
      <c r="H1069" s="275">
        <f>IF(ISERROR(VLOOKUP(Salidas!$A1069,Inventario!$A$2:$M$21,8,FALSE)),,VLOOKUP(Salidas!$A1069,Inventario!$A$2:$M$21,8,FALSE))</f>
        <v>31</v>
      </c>
      <c r="I1069" s="275">
        <f>IF(ISERROR(VLOOKUP(Salidas!$A1069,Inventario!$A$2:$M$21,9,FALSE)),,VLOOKUP(Salidas!$A1069,Inventario!$A$2:$M$21,9,FALSE))</f>
        <v>31</v>
      </c>
      <c r="J1069" s="269">
        <v>44852</v>
      </c>
      <c r="K1069" s="62" t="s">
        <v>210</v>
      </c>
      <c r="L1069" s="270">
        <f>IF(ISERROR(VLOOKUP(Salidas!$K1069,Entradas!$H$1:$I$412,2,FALSE)),"",VLOOKUP(Salidas!$K1069,Entradas!$H$1:$I$412,2,FALSE))</f>
        <v>44957</v>
      </c>
      <c r="M1069" s="63">
        <v>1</v>
      </c>
      <c r="N1069" s="276" t="s">
        <v>375</v>
      </c>
      <c r="O1069" s="275">
        <f>IF(Salidas!$N1069="Particular",VLOOKUP(Salidas!$A1069,'PPTO Conservador'!$D$1:$L$26,8,0),IF(Salidas!$N1069="Complementario",VLOOKUP(Salidas!$A1069,'PPTO Conservador'!$D$1:$L$26,9,FALSE),))</f>
        <v>65000</v>
      </c>
      <c r="P1069" s="275">
        <f>Salidas!$M1069*Salidas!$I1069</f>
        <v>31</v>
      </c>
      <c r="Q1069" s="275">
        <f>Salidas!$M1069*Salidas!$O1069</f>
        <v>65000</v>
      </c>
      <c r="R1069" s="276"/>
      <c r="S1069" s="64"/>
      <c r="T1069" s="64"/>
      <c r="U1069" s="64"/>
      <c r="V1069" s="64"/>
      <c r="W1069" s="64"/>
      <c r="X1069" s="64"/>
      <c r="Y1069" s="64"/>
      <c r="Z1069" s="64"/>
    </row>
    <row r="1070" spans="1:26" ht="15.75" customHeight="1">
      <c r="A1070" s="57" t="s">
        <v>73</v>
      </c>
      <c r="B1070" s="58" t="str">
        <f>IF(ISERROR(VLOOKUP(Salidas!$A1070,Inventario!$A$2:$M$21,2,FALSE)),"",VLOOKUP(Salidas!$A1070,Inventario!$A$2:$M$21,2,FALSE))</f>
        <v>Pentaxim</v>
      </c>
      <c r="C1070" s="58" t="str">
        <f>IF(ISERROR(VLOOKUP(Salidas!$A1070,Inventario!$A$2:$M$21,3,FALSE)),"",VLOOKUP(Salidas!$A1070,Inventario!$A$2:$M$21,3,FALSE))</f>
        <v>Difteria-Tosferina, tetano, polio, haemophilus</v>
      </c>
      <c r="D1070" s="59" t="str">
        <f>IF(ISERROR(VLOOKUP(Salidas!$A1070,Inventario!$A$2:$M$21,4,FALSE)),"",VLOOKUP(Salidas!$A1070,Inventario!$A$2:$M$21,4,FALSE))</f>
        <v>IPS FARALLONES</v>
      </c>
      <c r="E1070" s="59" t="str">
        <f>IF(ISERROR(VLOOKUP(Salidas!$A1070,Inventario!$A$2:$M$21,5,FALSE)),"",VLOOKUP(Salidas!$A1070,Inventario!$A$2:$M$21,5,FALSE))</f>
        <v>Sanofi</v>
      </c>
      <c r="F1070" s="60" t="str">
        <f>IF(ISERROR(VLOOKUP(Salidas!$A1070,Inventario!$A$2:$M$21,6,FALSE)),"",VLOOKUP(Salidas!$A1070,Inventario!$A$2:$M$21,6,FALSE))</f>
        <v>2800</v>
      </c>
      <c r="G1070" s="274">
        <f>IF(ISERROR(VLOOKUP(Salidas!$A1070,Inventario!$A$2:$M$21,7,FALSE)),,VLOOKUP(Salidas!$A1070,Inventario!$A$2:$M$21,7,FALSE))</f>
        <v>1</v>
      </c>
      <c r="H1070" s="275">
        <f>IF(ISERROR(VLOOKUP(Salidas!$A1070,Inventario!$A$2:$M$21,8,FALSE)),,VLOOKUP(Salidas!$A1070,Inventario!$A$2:$M$21,8,FALSE))</f>
        <v>66</v>
      </c>
      <c r="I1070" s="275">
        <f>IF(ISERROR(VLOOKUP(Salidas!$A1070,Inventario!$A$2:$M$21,9,FALSE)),,VLOOKUP(Salidas!$A1070,Inventario!$A$2:$M$21,9,FALSE))</f>
        <v>66</v>
      </c>
      <c r="J1070" s="269">
        <v>44852</v>
      </c>
      <c r="K1070" s="62" t="s">
        <v>209</v>
      </c>
      <c r="L1070" s="270">
        <f>IF(ISERROR(VLOOKUP(Salidas!$K1070,Entradas!$H$1:$I$412,2,FALSE)),"",VLOOKUP(Salidas!$K1070,Entradas!$H$1:$I$412,2,FALSE))</f>
        <v>44957</v>
      </c>
      <c r="M1070" s="63">
        <v>1</v>
      </c>
      <c r="N1070" s="276" t="s">
        <v>1928</v>
      </c>
      <c r="O1070" s="275">
        <f>IF(Salidas!$N1070="Particular",VLOOKUP(Salidas!$A1070,'PPTO Conservador'!$D$1:$L$26,8,0),IF(Salidas!$N1070="Complementario",VLOOKUP(Salidas!$A1070,'PPTO Conservador'!$D$1:$L$26,9,FALSE),))</f>
        <v>160000</v>
      </c>
      <c r="P1070" s="275">
        <f>Salidas!$M1070*Salidas!$I1070</f>
        <v>66</v>
      </c>
      <c r="Q1070" s="275">
        <f>Salidas!$M1070*Salidas!$O1070</f>
        <v>160000</v>
      </c>
      <c r="R1070" s="276"/>
      <c r="S1070" s="64"/>
      <c r="T1070" s="64"/>
      <c r="U1070" s="64"/>
      <c r="V1070" s="64"/>
      <c r="W1070" s="64"/>
      <c r="X1070" s="64"/>
      <c r="Y1070" s="64"/>
      <c r="Z1070" s="64"/>
    </row>
    <row r="1071" spans="1:26" ht="15.75" customHeight="1">
      <c r="A1071" s="57" t="s">
        <v>85</v>
      </c>
      <c r="B1071" s="58" t="str">
        <f>IF(ISERROR(VLOOKUP(Salidas!$A1071,Inventario!$A$2:$M$21,2,FALSE)),"",VLOOKUP(Salidas!$A1071,Inventario!$A$2:$M$21,2,FALSE))</f>
        <v xml:space="preserve">Avaxim 80 </v>
      </c>
      <c r="C1071" s="58" t="str">
        <f>IF(ISERROR(VLOOKUP(Salidas!$A1071,Inventario!$A$2:$M$21,3,FALSE)),"",VLOOKUP(Salidas!$A1071,Inventario!$A$2:$M$21,3,FALSE))</f>
        <v>Hepatitis A niño</v>
      </c>
      <c r="D1071" s="59" t="str">
        <f>IF(ISERROR(VLOOKUP(Salidas!$A1071,Inventario!$A$2:$M$21,4,FALSE)),"",VLOOKUP(Salidas!$A1071,Inventario!$A$2:$M$21,4,FALSE))</f>
        <v>IPS FARALLONES</v>
      </c>
      <c r="E1071" s="59" t="str">
        <f>IF(ISERROR(VLOOKUP(Salidas!$A1071,Inventario!$A$2:$M$21,5,FALSE)),"",VLOOKUP(Salidas!$A1071,Inventario!$A$2:$M$21,5,FALSE))</f>
        <v>Sanofi</v>
      </c>
      <c r="F1071" s="60" t="str">
        <f>IF(ISERROR(VLOOKUP(Salidas!$A1071,Inventario!$A$2:$M$21,6,FALSE)),"",VLOOKUP(Salidas!$A1071,Inventario!$A$2:$M$21,6,FALSE))</f>
        <v>2500</v>
      </c>
      <c r="G1071" s="274">
        <f>IF(ISERROR(VLOOKUP(Salidas!$A1071,Inventario!$A$2:$M$21,7,FALSE)),,VLOOKUP(Salidas!$A1071,Inventario!$A$2:$M$21,7,FALSE))</f>
        <v>1</v>
      </c>
      <c r="H1071" s="275">
        <f>IF(ISERROR(VLOOKUP(Salidas!$A1071,Inventario!$A$2:$M$21,8,FALSE)),,VLOOKUP(Salidas!$A1071,Inventario!$A$2:$M$21,8,FALSE))</f>
        <v>153</v>
      </c>
      <c r="I1071" s="275">
        <f>IF(ISERROR(VLOOKUP(Salidas!$A1071,Inventario!$A$2:$M$21,9,FALSE)),,VLOOKUP(Salidas!$A1071,Inventario!$A$2:$M$21,9,FALSE))</f>
        <v>153</v>
      </c>
      <c r="J1071" s="269">
        <v>44852</v>
      </c>
      <c r="K1071" s="62" t="s">
        <v>208</v>
      </c>
      <c r="L1071" s="270">
        <f>IF(ISERROR(VLOOKUP(Salidas!$K1071,Entradas!$H$1:$I$412,2,FALSE)),"",VLOOKUP(Salidas!$K1071,Entradas!$H$1:$I$412,2,FALSE))</f>
        <v>45169</v>
      </c>
      <c r="M1071" s="63">
        <v>1</v>
      </c>
      <c r="N1071" s="276" t="s">
        <v>1928</v>
      </c>
      <c r="O1071" s="275">
        <f>IF(Salidas!$N1071="Particular",VLOOKUP(Salidas!$A1071,'PPTO Conservador'!$D$1:$L$26,8,0),IF(Salidas!$N1071="Complementario",VLOOKUP(Salidas!$A1071,'PPTO Conservador'!$D$1:$L$26,9,FALSE),))</f>
        <v>130000</v>
      </c>
      <c r="P1071" s="275">
        <f>Salidas!$M1071*Salidas!$I1071</f>
        <v>153</v>
      </c>
      <c r="Q1071" s="275">
        <f>Salidas!$M1071*Salidas!$O1071</f>
        <v>130000</v>
      </c>
      <c r="R1071" s="276"/>
      <c r="S1071" s="64"/>
      <c r="T1071" s="64"/>
      <c r="U1071" s="64"/>
      <c r="V1071" s="64"/>
      <c r="W1071" s="64"/>
      <c r="X1071" s="64"/>
      <c r="Y1071" s="64"/>
      <c r="Z1071" s="64"/>
    </row>
    <row r="1072" spans="1:26" ht="15.75" customHeight="1">
      <c r="A1072" s="57" t="s">
        <v>93</v>
      </c>
      <c r="B1072" s="58" t="str">
        <f>IF(ISERROR(VLOOKUP(Salidas!$A1072,Inventario!$A$2:$M$21,2,FALSE)),"",VLOOKUP(Salidas!$A1072,Inventario!$A$2:$M$21,2,FALSE))</f>
        <v>Vaxigrip</v>
      </c>
      <c r="C1072" s="58" t="str">
        <f>IF(ISERROR(VLOOKUP(Salidas!$A1072,Inventario!$A$2:$M$21,3,FALSE)),"",VLOOKUP(Salidas!$A1072,Inventario!$A$2:$M$21,3,FALSE))</f>
        <v>Influenza</v>
      </c>
      <c r="D1072" s="59" t="str">
        <f>IF(ISERROR(VLOOKUP(Salidas!$A1072,Inventario!$A$2:$M$21,4,FALSE)),"",VLOOKUP(Salidas!$A1072,Inventario!$A$2:$M$21,4,FALSE))</f>
        <v>IPS FARALLONES</v>
      </c>
      <c r="E1072" s="59" t="str">
        <f>IF(ISERROR(VLOOKUP(Salidas!$A1072,Inventario!$A$2:$M$21,5,FALSE)),"",VLOOKUP(Salidas!$A1072,Inventario!$A$2:$M$21,5,FALSE))</f>
        <v>Sanofi</v>
      </c>
      <c r="F1072" s="60" t="str">
        <f>IF(ISERROR(VLOOKUP(Salidas!$A1072,Inventario!$A$2:$M$21,6,FALSE)),"",VLOOKUP(Salidas!$A1072,Inventario!$A$2:$M$21,6,FALSE))</f>
        <v>2603</v>
      </c>
      <c r="G1072" s="274">
        <f>IF(ISERROR(VLOOKUP(Salidas!$A1072,Inventario!$A$2:$M$21,7,FALSE)),,VLOOKUP(Salidas!$A1072,Inventario!$A$2:$M$21,7,FALSE))</f>
        <v>1</v>
      </c>
      <c r="H1072" s="275">
        <f>IF(ISERROR(VLOOKUP(Salidas!$A1072,Inventario!$A$2:$M$21,8,FALSE)),,VLOOKUP(Salidas!$A1072,Inventario!$A$2:$M$21,8,FALSE))</f>
        <v>31</v>
      </c>
      <c r="I1072" s="275">
        <f>IF(ISERROR(VLOOKUP(Salidas!$A1072,Inventario!$A$2:$M$21,9,FALSE)),,VLOOKUP(Salidas!$A1072,Inventario!$A$2:$M$21,9,FALSE))</f>
        <v>31</v>
      </c>
      <c r="J1072" s="269">
        <v>44852</v>
      </c>
      <c r="K1072" s="62" t="s">
        <v>210</v>
      </c>
      <c r="L1072" s="270">
        <f>IF(ISERROR(VLOOKUP(Salidas!$K1072,Entradas!$H$1:$I$412,2,FALSE)),"",VLOOKUP(Salidas!$K1072,Entradas!$H$1:$I$412,2,FALSE))</f>
        <v>44957</v>
      </c>
      <c r="M1072" s="63">
        <v>1</v>
      </c>
      <c r="N1072" s="276" t="s">
        <v>1928</v>
      </c>
      <c r="O1072" s="275">
        <f>IF(Salidas!$N1072="Particular",VLOOKUP(Salidas!$A1072,'PPTO Conservador'!$D$1:$L$26,8,0),IF(Salidas!$N1072="Complementario",VLOOKUP(Salidas!$A1072,'PPTO Conservador'!$D$1:$L$26,9,FALSE),))</f>
        <v>60000</v>
      </c>
      <c r="P1072" s="275">
        <f>Salidas!$M1072*Salidas!$I1072</f>
        <v>31</v>
      </c>
      <c r="Q1072" s="275">
        <f>Salidas!$M1072*Salidas!$O1072</f>
        <v>60000</v>
      </c>
      <c r="R1072" s="276"/>
      <c r="S1072" s="64"/>
      <c r="T1072" s="64"/>
      <c r="U1072" s="64"/>
      <c r="V1072" s="64"/>
      <c r="W1072" s="64"/>
      <c r="X1072" s="64"/>
      <c r="Y1072" s="64"/>
      <c r="Z1072" s="64"/>
    </row>
    <row r="1073" spans="1:26" ht="15.75" customHeight="1">
      <c r="A1073" s="57" t="s">
        <v>47</v>
      </c>
      <c r="B1073" s="58" t="str">
        <f>IF(ISERROR(VLOOKUP(Salidas!$A1073,Inventario!$A$2:$M$21,2,FALSE)),"",VLOOKUP(Salidas!$A1073,Inventario!$A$2:$M$21,2,FALSE))</f>
        <v>Nimenrix</v>
      </c>
      <c r="C1073" s="58" t="str">
        <f>IF(ISERROR(VLOOKUP(Salidas!$A1073,Inventario!$A$2:$M$21,3,FALSE)),"",VLOOKUP(Salidas!$A1073,Inventario!$A$2:$M$21,3,FALSE))</f>
        <v>Meningococo</v>
      </c>
      <c r="D1073" s="59" t="str">
        <f>IF(ISERROR(VLOOKUP(Salidas!$A1073,Inventario!$A$2:$M$21,4,FALSE)),"",VLOOKUP(Salidas!$A1073,Inventario!$A$2:$M$21,4,FALSE))</f>
        <v>Cobo Medical</v>
      </c>
      <c r="E1073" s="59" t="str">
        <f>IF(ISERROR(VLOOKUP(Salidas!$A1073,Inventario!$A$2:$M$21,5,FALSE)),"",VLOOKUP(Salidas!$A1073,Inventario!$A$2:$M$21,5,FALSE))</f>
        <v>Pfizer</v>
      </c>
      <c r="F1073" s="60" t="str">
        <f>IF(ISERROR(VLOOKUP(Salidas!$A1073,Inventario!$A$2:$M$21,6,FALSE)),"",VLOOKUP(Salidas!$A1073,Inventario!$A$2:$M$21,6,FALSE))</f>
        <v>3904</v>
      </c>
      <c r="G1073" s="274">
        <f>IF(ISERROR(VLOOKUP(Salidas!$A1073,Inventario!$A$2:$M$21,7,FALSE)),,VLOOKUP(Salidas!$A1073,Inventario!$A$2:$M$21,7,FALSE))</f>
        <v>1</v>
      </c>
      <c r="H1073" s="275">
        <f>IF(ISERROR(VLOOKUP(Salidas!$A1073,Inventario!$A$2:$M$21,8,FALSE)),,VLOOKUP(Salidas!$A1073,Inventario!$A$2:$M$21,8,FALSE))</f>
        <v>427</v>
      </c>
      <c r="I1073" s="275">
        <f>IF(ISERROR(VLOOKUP(Salidas!$A1073,Inventario!$A$2:$M$21,9,FALSE)),,VLOOKUP(Salidas!$A1073,Inventario!$A$2:$M$21,9,FALSE))</f>
        <v>427</v>
      </c>
      <c r="J1073" s="269">
        <v>44852</v>
      </c>
      <c r="K1073" s="62" t="s">
        <v>221</v>
      </c>
      <c r="L1073" s="270">
        <f>IF(ISERROR(VLOOKUP(Salidas!$K1073,Entradas!$H$1:$I$412,2,FALSE)),"",VLOOKUP(Salidas!$K1073,Entradas!$H$1:$I$412,2,FALSE))</f>
        <v>45077</v>
      </c>
      <c r="M1073" s="63">
        <v>1</v>
      </c>
      <c r="N1073" s="276" t="s">
        <v>375</v>
      </c>
      <c r="O1073" s="275">
        <f>IF(Salidas!$N1073="Particular",VLOOKUP(Salidas!$A1073,'PPTO Conservador'!$D$1:$L$26,8,0),IF(Salidas!$N1073="Complementario",VLOOKUP(Salidas!$A1073,'PPTO Conservador'!$D$1:$L$26,9,FALSE),))</f>
        <v>200000</v>
      </c>
      <c r="P1073" s="275">
        <f>Salidas!$M1073*Salidas!$I1073</f>
        <v>427</v>
      </c>
      <c r="Q1073" s="275">
        <f>Salidas!$M1073*Salidas!$O1073</f>
        <v>200000</v>
      </c>
      <c r="R1073" s="276"/>
      <c r="S1073" s="64"/>
      <c r="T1073" s="64"/>
      <c r="U1073" s="64"/>
      <c r="V1073" s="64"/>
      <c r="W1073" s="64"/>
      <c r="X1073" s="64"/>
      <c r="Y1073" s="64"/>
      <c r="Z1073" s="64"/>
    </row>
    <row r="1074" spans="1:26" ht="15.75" customHeight="1">
      <c r="A1074" s="57" t="s">
        <v>47</v>
      </c>
      <c r="B1074" s="58" t="str">
        <f>IF(ISERROR(VLOOKUP(Salidas!$A1074,Inventario!$A$2:$M$21,2,FALSE)),"",VLOOKUP(Salidas!$A1074,Inventario!$A$2:$M$21,2,FALSE))</f>
        <v>Nimenrix</v>
      </c>
      <c r="C1074" s="58" t="str">
        <f>IF(ISERROR(VLOOKUP(Salidas!$A1074,Inventario!$A$2:$M$21,3,FALSE)),"",VLOOKUP(Salidas!$A1074,Inventario!$A$2:$M$21,3,FALSE))</f>
        <v>Meningococo</v>
      </c>
      <c r="D1074" s="59" t="str">
        <f>IF(ISERROR(VLOOKUP(Salidas!$A1074,Inventario!$A$2:$M$21,4,FALSE)),"",VLOOKUP(Salidas!$A1074,Inventario!$A$2:$M$21,4,FALSE))</f>
        <v>Cobo Medical</v>
      </c>
      <c r="E1074" s="59" t="str">
        <f>IF(ISERROR(VLOOKUP(Salidas!$A1074,Inventario!$A$2:$M$21,5,FALSE)),"",VLOOKUP(Salidas!$A1074,Inventario!$A$2:$M$21,5,FALSE))</f>
        <v>Pfizer</v>
      </c>
      <c r="F1074" s="60" t="str">
        <f>IF(ISERROR(VLOOKUP(Salidas!$A1074,Inventario!$A$2:$M$21,6,FALSE)),"",VLOOKUP(Salidas!$A1074,Inventario!$A$2:$M$21,6,FALSE))</f>
        <v>3904</v>
      </c>
      <c r="G1074" s="274">
        <f>IF(ISERROR(VLOOKUP(Salidas!$A1074,Inventario!$A$2:$M$21,7,FALSE)),,VLOOKUP(Salidas!$A1074,Inventario!$A$2:$M$21,7,FALSE))</f>
        <v>1</v>
      </c>
      <c r="H1074" s="275">
        <f>IF(ISERROR(VLOOKUP(Salidas!$A1074,Inventario!$A$2:$M$21,8,FALSE)),,VLOOKUP(Salidas!$A1074,Inventario!$A$2:$M$21,8,FALSE))</f>
        <v>427</v>
      </c>
      <c r="I1074" s="275">
        <f>IF(ISERROR(VLOOKUP(Salidas!$A1074,Inventario!$A$2:$M$21,9,FALSE)),,VLOOKUP(Salidas!$A1074,Inventario!$A$2:$M$21,9,FALSE))</f>
        <v>427</v>
      </c>
      <c r="J1074" s="269">
        <v>44853</v>
      </c>
      <c r="K1074" s="62" t="s">
        <v>221</v>
      </c>
      <c r="L1074" s="270">
        <f>IF(ISERROR(VLOOKUP(Salidas!$K1074,Entradas!$H$1:$I$412,2,FALSE)),"",VLOOKUP(Salidas!$K1074,Entradas!$H$1:$I$412,2,FALSE))</f>
        <v>45077</v>
      </c>
      <c r="M1074" s="63">
        <v>1</v>
      </c>
      <c r="N1074" s="276" t="s">
        <v>375</v>
      </c>
      <c r="O1074" s="275">
        <f>IF(Salidas!$N1074="Particular",VLOOKUP(Salidas!$A1074,'PPTO Conservador'!$D$1:$L$26,8,0),IF(Salidas!$N1074="Complementario",VLOOKUP(Salidas!$A1074,'PPTO Conservador'!$D$1:$L$26,9,FALSE),))</f>
        <v>200000</v>
      </c>
      <c r="P1074" s="275">
        <f>Salidas!$M1074*Salidas!$I1074</f>
        <v>427</v>
      </c>
      <c r="Q1074" s="275">
        <f>Salidas!$M1074*Salidas!$O1074</f>
        <v>200000</v>
      </c>
      <c r="R1074" s="276"/>
      <c r="S1074" s="64"/>
      <c r="T1074" s="64"/>
      <c r="U1074" s="64"/>
      <c r="V1074" s="64"/>
      <c r="W1074" s="64"/>
      <c r="X1074" s="64"/>
      <c r="Y1074" s="64"/>
      <c r="Z1074" s="64"/>
    </row>
    <row r="1075" spans="1:26" ht="15.75" customHeight="1">
      <c r="A1075" s="57" t="s">
        <v>77</v>
      </c>
      <c r="B1075" s="58" t="str">
        <f>IF(ISERROR(VLOOKUP(Salidas!$A1075,Inventario!$A$2:$M$21,2,FALSE)),"",VLOOKUP(Salidas!$A1075,Inventario!$A$2:$M$21,2,FALSE))</f>
        <v>Hexaxim</v>
      </c>
      <c r="C1075" s="58" t="str">
        <f>IF(ISERROR(VLOOKUP(Salidas!$A1075,Inventario!$A$2:$M$21,3,FALSE)),"",VLOOKUP(Salidas!$A1075,Inventario!$A$2:$M$21,3,FALSE))</f>
        <v>DPAT + VPI + HIB + HB</v>
      </c>
      <c r="D1075" s="59" t="str">
        <f>IF(ISERROR(VLOOKUP(Salidas!$A1075,Inventario!$A$2:$M$21,4,FALSE)),"",VLOOKUP(Salidas!$A1075,Inventario!$A$2:$M$21,4,FALSE))</f>
        <v>IPS FARALLONES</v>
      </c>
      <c r="E1075" s="59" t="str">
        <f>IF(ISERROR(VLOOKUP(Salidas!$A1075,Inventario!$A$2:$M$21,5,FALSE)),"",VLOOKUP(Salidas!$A1075,Inventario!$A$2:$M$21,5,FALSE))</f>
        <v>Sanofi</v>
      </c>
      <c r="F1075" s="60" t="str">
        <f>IF(ISERROR(VLOOKUP(Salidas!$A1075,Inventario!$A$2:$M$21,6,FALSE)),"",VLOOKUP(Salidas!$A1075,Inventario!$A$2:$M$21,6,FALSE))</f>
        <v>3800</v>
      </c>
      <c r="G1075" s="274">
        <f>IF(ISERROR(VLOOKUP(Salidas!$A1075,Inventario!$A$2:$M$21,7,FALSE)),,VLOOKUP(Salidas!$A1075,Inventario!$A$2:$M$21,7,FALSE))</f>
        <v>1</v>
      </c>
      <c r="H1075" s="275">
        <f>IF(ISERROR(VLOOKUP(Salidas!$A1075,Inventario!$A$2:$M$21,8,FALSE)),,VLOOKUP(Salidas!$A1075,Inventario!$A$2:$M$21,8,FALSE))</f>
        <v>127</v>
      </c>
      <c r="I1075" s="275">
        <f>IF(ISERROR(VLOOKUP(Salidas!$A1075,Inventario!$A$2:$M$21,9,FALSE)),,VLOOKUP(Salidas!$A1075,Inventario!$A$2:$M$21,9,FALSE))</f>
        <v>127</v>
      </c>
      <c r="J1075" s="269">
        <v>44854</v>
      </c>
      <c r="K1075" s="62" t="s">
        <v>212</v>
      </c>
      <c r="L1075" s="270">
        <f>IF(ISERROR(VLOOKUP(Salidas!$K1075,Entradas!$H$1:$I$412,2,FALSE)),"",VLOOKUP(Salidas!$K1075,Entradas!$H$1:$I$412,2,FALSE))</f>
        <v>45382</v>
      </c>
      <c r="M1075" s="63">
        <v>1</v>
      </c>
      <c r="N1075" s="276" t="s">
        <v>375</v>
      </c>
      <c r="O1075" s="275">
        <f>IF(Salidas!$N1075="Particular",VLOOKUP(Salidas!$A1075,'PPTO Conservador'!$D$1:$L$26,8,0),IF(Salidas!$N1075="Complementario",VLOOKUP(Salidas!$A1075,'PPTO Conservador'!$D$1:$L$26,9,FALSE),))</f>
        <v>220000</v>
      </c>
      <c r="P1075" s="275">
        <f>Salidas!$M1075*Salidas!$I1075</f>
        <v>127</v>
      </c>
      <c r="Q1075" s="275">
        <f>Salidas!$M1075*Salidas!$O1075</f>
        <v>220000</v>
      </c>
      <c r="R1075" s="276"/>
      <c r="S1075" s="64"/>
      <c r="T1075" s="64"/>
      <c r="U1075" s="64"/>
      <c r="V1075" s="64"/>
      <c r="W1075" s="64"/>
      <c r="X1075" s="64"/>
      <c r="Y1075" s="64"/>
      <c r="Z1075" s="64"/>
    </row>
    <row r="1076" spans="1:26" ht="15.75" customHeight="1">
      <c r="A1076" s="57" t="s">
        <v>51</v>
      </c>
      <c r="B1076" s="58" t="str">
        <f>IF(ISERROR(VLOOKUP(Salidas!$A1076,Inventario!$A$2:$M$21,2,FALSE)),"",VLOOKUP(Salidas!$A1076,Inventario!$A$2:$M$21,2,FALSE))</f>
        <v/>
      </c>
      <c r="C1076" s="58" t="str">
        <f>IF(ISERROR(VLOOKUP(Salidas!$A1076,Inventario!$A$2:$M$21,3,FALSE)),"",VLOOKUP(Salidas!$A1076,Inventario!$A$2:$M$21,3,FALSE))</f>
        <v/>
      </c>
      <c r="D1076" s="59" t="str">
        <f>IF(ISERROR(VLOOKUP(Salidas!$A1076,Inventario!$A$2:$M$21,4,FALSE)),"",VLOOKUP(Salidas!$A1076,Inventario!$A$2:$M$21,4,FALSE))</f>
        <v/>
      </c>
      <c r="E1076" s="59" t="str">
        <f>IF(ISERROR(VLOOKUP(Salidas!$A1076,Inventario!$A$2:$M$21,5,FALSE)),"",VLOOKUP(Salidas!$A1076,Inventario!$A$2:$M$21,5,FALSE))</f>
        <v/>
      </c>
      <c r="F1076" s="60" t="str">
        <f>IF(ISERROR(VLOOKUP(Salidas!$A1076,Inventario!$A$2:$M$21,6,FALSE)),"",VLOOKUP(Salidas!$A1076,Inventario!$A$2:$M$21,6,FALSE))</f>
        <v/>
      </c>
      <c r="G1076" s="274">
        <f>IF(ISERROR(VLOOKUP(Salidas!$A1076,Inventario!$A$2:$M$21,7,FALSE)),,VLOOKUP(Salidas!$A1076,Inventario!$A$2:$M$21,7,FALSE))</f>
        <v>0</v>
      </c>
      <c r="H1076" s="275">
        <f>IF(ISERROR(VLOOKUP(Salidas!$A1076,Inventario!$A$2:$M$21,8,FALSE)),,VLOOKUP(Salidas!$A1076,Inventario!$A$2:$M$21,8,FALSE))</f>
        <v>0</v>
      </c>
      <c r="I1076" s="275">
        <f>IF(ISERROR(VLOOKUP(Salidas!$A1076,Inventario!$A$2:$M$21,9,FALSE)),,VLOOKUP(Salidas!$A1076,Inventario!$A$2:$M$21,9,FALSE))</f>
        <v>0</v>
      </c>
      <c r="J1076" s="269">
        <v>44854</v>
      </c>
      <c r="K1076" s="62" t="s">
        <v>223</v>
      </c>
      <c r="L1076" s="270">
        <f>IF(ISERROR(VLOOKUP(Salidas!$K1076,Entradas!$H$1:$I$412,2,FALSE)),"",VLOOKUP(Salidas!$K1076,Entradas!$H$1:$I$412,2,FALSE))</f>
        <v>45382</v>
      </c>
      <c r="M1076" s="63">
        <v>1</v>
      </c>
      <c r="N1076" s="276" t="s">
        <v>375</v>
      </c>
      <c r="O1076" s="275">
        <f>IF(Salidas!$N1076="Particular",VLOOKUP(Salidas!$A1076,'PPTO Conservador'!$D$1:$L$26,8,0),IF(Salidas!$N1076="Complementario",VLOOKUP(Salidas!$A1076,'PPTO Conservador'!$D$1:$L$26,9,FALSE),))</f>
        <v>235000</v>
      </c>
      <c r="P1076" s="275">
        <f>Salidas!$M1076*Salidas!$I1076</f>
        <v>0</v>
      </c>
      <c r="Q1076" s="275">
        <f>Salidas!$M1076*Salidas!$O1076</f>
        <v>235000</v>
      </c>
      <c r="R1076" s="276"/>
      <c r="S1076" s="64"/>
      <c r="T1076" s="64"/>
      <c r="U1076" s="64"/>
      <c r="V1076" s="64"/>
      <c r="W1076" s="64"/>
      <c r="X1076" s="64"/>
      <c r="Y1076" s="64"/>
      <c r="Z1076" s="64"/>
    </row>
    <row r="1077" spans="1:26" ht="15.75" customHeight="1">
      <c r="A1077" s="57" t="s">
        <v>96</v>
      </c>
      <c r="B1077" s="58" t="str">
        <f>IF(ISERROR(VLOOKUP(Salidas!$A1077,Inventario!$A$2:$M$21,2,FALSE)),"",VLOOKUP(Salidas!$A1077,Inventario!$A$2:$M$21,2,FALSE))</f>
        <v>Rotateq</v>
      </c>
      <c r="C1077" s="58" t="str">
        <f>IF(ISERROR(VLOOKUP(Salidas!$A1077,Inventario!$A$2:$M$21,3,FALSE)),"",VLOOKUP(Salidas!$A1077,Inventario!$A$2:$M$21,3,FALSE))</f>
        <v>Rotavirus Vivo Atenuado</v>
      </c>
      <c r="D1077" s="59" t="str">
        <f>IF(ISERROR(VLOOKUP(Salidas!$A1077,Inventario!$A$2:$M$21,4,FALSE)),"",VLOOKUP(Salidas!$A1077,Inventario!$A$2:$M$21,4,FALSE))</f>
        <v>IPS FARALLONES</v>
      </c>
      <c r="E1077" s="59" t="str">
        <f>IF(ISERROR(VLOOKUP(Salidas!$A1077,Inventario!$A$2:$M$21,5,FALSE)),"",VLOOKUP(Salidas!$A1077,Inventario!$A$2:$M$21,5,FALSE))</f>
        <v>Merck</v>
      </c>
      <c r="F1077" s="60" t="str">
        <f>IF(ISERROR(VLOOKUP(Salidas!$A1077,Inventario!$A$2:$M$21,6,FALSE)),"",VLOOKUP(Salidas!$A1077,Inventario!$A$2:$M$21,6,FALSE))</f>
        <v>1800</v>
      </c>
      <c r="G1077" s="274">
        <f>IF(ISERROR(VLOOKUP(Salidas!$A1077,Inventario!$A$2:$M$21,7,FALSE)),,VLOOKUP(Salidas!$A1077,Inventario!$A$2:$M$21,7,FALSE))</f>
        <v>1</v>
      </c>
      <c r="H1077" s="275">
        <f>IF(ISERROR(VLOOKUP(Salidas!$A1077,Inventario!$A$2:$M$21,8,FALSE)),,VLOOKUP(Salidas!$A1077,Inventario!$A$2:$M$21,8,FALSE))</f>
        <v>109</v>
      </c>
      <c r="I1077" s="275">
        <f>IF(ISERROR(VLOOKUP(Salidas!$A1077,Inventario!$A$2:$M$21,9,FALSE)),,VLOOKUP(Salidas!$A1077,Inventario!$A$2:$M$21,9,FALSE))</f>
        <v>109</v>
      </c>
      <c r="J1077" s="269">
        <v>44854</v>
      </c>
      <c r="K1077" s="62" t="s">
        <v>214</v>
      </c>
      <c r="L1077" s="270">
        <f>IF(ISERROR(VLOOKUP(Salidas!$K1077,Entradas!$H$1:$I$412,2,FALSE)),"",VLOOKUP(Salidas!$K1077,Entradas!$H$1:$I$412,2,FALSE))</f>
        <v>45233</v>
      </c>
      <c r="M1077" s="63">
        <v>1</v>
      </c>
      <c r="N1077" s="276" t="s">
        <v>375</v>
      </c>
      <c r="O1077" s="275">
        <f>IF(Salidas!$N1077="Particular",VLOOKUP(Salidas!$A1077,'PPTO Conservador'!$D$1:$L$26,8,0),IF(Salidas!$N1077="Complementario",VLOOKUP(Salidas!$A1077,'PPTO Conservador'!$D$1:$L$26,9,FALSE),))</f>
        <v>210000</v>
      </c>
      <c r="P1077" s="275">
        <f>Salidas!$M1077*Salidas!$I1077</f>
        <v>109</v>
      </c>
      <c r="Q1077" s="275">
        <f>Salidas!$M1077*Salidas!$O1077</f>
        <v>210000</v>
      </c>
      <c r="R1077" s="276"/>
      <c r="S1077" s="64"/>
      <c r="T1077" s="64"/>
      <c r="U1077" s="64"/>
      <c r="V1077" s="64"/>
      <c r="W1077" s="64"/>
      <c r="X1077" s="64"/>
      <c r="Y1077" s="64"/>
      <c r="Z1077" s="64"/>
    </row>
    <row r="1078" spans="1:26" ht="15.75" customHeight="1">
      <c r="A1078" s="57" t="s">
        <v>47</v>
      </c>
      <c r="B1078" s="58" t="str">
        <f>IF(ISERROR(VLOOKUP(Salidas!$A1078,Inventario!$A$2:$M$21,2,FALSE)),"",VLOOKUP(Salidas!$A1078,Inventario!$A$2:$M$21,2,FALSE))</f>
        <v>Nimenrix</v>
      </c>
      <c r="C1078" s="58" t="str">
        <f>IF(ISERROR(VLOOKUP(Salidas!$A1078,Inventario!$A$2:$M$21,3,FALSE)),"",VLOOKUP(Salidas!$A1078,Inventario!$A$2:$M$21,3,FALSE))</f>
        <v>Meningococo</v>
      </c>
      <c r="D1078" s="59" t="str">
        <f>IF(ISERROR(VLOOKUP(Salidas!$A1078,Inventario!$A$2:$M$21,4,FALSE)),"",VLOOKUP(Salidas!$A1078,Inventario!$A$2:$M$21,4,FALSE))</f>
        <v>Cobo Medical</v>
      </c>
      <c r="E1078" s="59" t="str">
        <f>IF(ISERROR(VLOOKUP(Salidas!$A1078,Inventario!$A$2:$M$21,5,FALSE)),"",VLOOKUP(Salidas!$A1078,Inventario!$A$2:$M$21,5,FALSE))</f>
        <v>Pfizer</v>
      </c>
      <c r="F1078" s="60" t="str">
        <f>IF(ISERROR(VLOOKUP(Salidas!$A1078,Inventario!$A$2:$M$21,6,FALSE)),"",VLOOKUP(Salidas!$A1078,Inventario!$A$2:$M$21,6,FALSE))</f>
        <v>3904</v>
      </c>
      <c r="G1078" s="274">
        <f>IF(ISERROR(VLOOKUP(Salidas!$A1078,Inventario!$A$2:$M$21,7,FALSE)),,VLOOKUP(Salidas!$A1078,Inventario!$A$2:$M$21,7,FALSE))</f>
        <v>1</v>
      </c>
      <c r="H1078" s="275">
        <f>IF(ISERROR(VLOOKUP(Salidas!$A1078,Inventario!$A$2:$M$21,8,FALSE)),,VLOOKUP(Salidas!$A1078,Inventario!$A$2:$M$21,8,FALSE))</f>
        <v>427</v>
      </c>
      <c r="I1078" s="275">
        <f>IF(ISERROR(VLOOKUP(Salidas!$A1078,Inventario!$A$2:$M$21,9,FALSE)),,VLOOKUP(Salidas!$A1078,Inventario!$A$2:$M$21,9,FALSE))</f>
        <v>427</v>
      </c>
      <c r="J1078" s="269">
        <v>44854</v>
      </c>
      <c r="K1078" s="62" t="s">
        <v>221</v>
      </c>
      <c r="L1078" s="270">
        <f>IF(ISERROR(VLOOKUP(Salidas!$K1078,Entradas!$H$1:$I$412,2,FALSE)),"",VLOOKUP(Salidas!$K1078,Entradas!$H$1:$I$412,2,FALSE))</f>
        <v>45077</v>
      </c>
      <c r="M1078" s="63">
        <v>1</v>
      </c>
      <c r="N1078" s="276" t="s">
        <v>1928</v>
      </c>
      <c r="O1078" s="275">
        <f>IF(Salidas!$N1078="Particular",VLOOKUP(Salidas!$A1078,'PPTO Conservador'!$D$1:$L$26,8,0),IF(Salidas!$N1078="Complementario",VLOOKUP(Salidas!$A1078,'PPTO Conservador'!$D$1:$L$26,9,FALSE),))</f>
        <v>170000</v>
      </c>
      <c r="P1078" s="275">
        <f>Salidas!$M1078*Salidas!$I1078</f>
        <v>427</v>
      </c>
      <c r="Q1078" s="275">
        <f>Salidas!$M1078*Salidas!$O1078</f>
        <v>170000</v>
      </c>
      <c r="R1078" s="276"/>
      <c r="S1078" s="64"/>
      <c r="T1078" s="64"/>
      <c r="U1078" s="64"/>
      <c r="V1078" s="64"/>
      <c r="W1078" s="64"/>
      <c r="X1078" s="64"/>
      <c r="Y1078" s="64"/>
      <c r="Z1078" s="64"/>
    </row>
    <row r="1079" spans="1:26" ht="15.75" customHeight="1">
      <c r="A1079" s="57" t="s">
        <v>93</v>
      </c>
      <c r="B1079" s="58" t="str">
        <f>IF(ISERROR(VLOOKUP(Salidas!$A1079,Inventario!$A$2:$M$21,2,FALSE)),"",VLOOKUP(Salidas!$A1079,Inventario!$A$2:$M$21,2,FALSE))</f>
        <v>Vaxigrip</v>
      </c>
      <c r="C1079" s="58" t="str">
        <f>IF(ISERROR(VLOOKUP(Salidas!$A1079,Inventario!$A$2:$M$21,3,FALSE)),"",VLOOKUP(Salidas!$A1079,Inventario!$A$2:$M$21,3,FALSE))</f>
        <v>Influenza</v>
      </c>
      <c r="D1079" s="59" t="str">
        <f>IF(ISERROR(VLOOKUP(Salidas!$A1079,Inventario!$A$2:$M$21,4,FALSE)),"",VLOOKUP(Salidas!$A1079,Inventario!$A$2:$M$21,4,FALSE))</f>
        <v>IPS FARALLONES</v>
      </c>
      <c r="E1079" s="59" t="str">
        <f>IF(ISERROR(VLOOKUP(Salidas!$A1079,Inventario!$A$2:$M$21,5,FALSE)),"",VLOOKUP(Salidas!$A1079,Inventario!$A$2:$M$21,5,FALSE))</f>
        <v>Sanofi</v>
      </c>
      <c r="F1079" s="60" t="str">
        <f>IF(ISERROR(VLOOKUP(Salidas!$A1079,Inventario!$A$2:$M$21,6,FALSE)),"",VLOOKUP(Salidas!$A1079,Inventario!$A$2:$M$21,6,FALSE))</f>
        <v>2603</v>
      </c>
      <c r="G1079" s="274">
        <f>IF(ISERROR(VLOOKUP(Salidas!$A1079,Inventario!$A$2:$M$21,7,FALSE)),,VLOOKUP(Salidas!$A1079,Inventario!$A$2:$M$21,7,FALSE))</f>
        <v>1</v>
      </c>
      <c r="H1079" s="275">
        <f>IF(ISERROR(VLOOKUP(Salidas!$A1079,Inventario!$A$2:$M$21,8,FALSE)),,VLOOKUP(Salidas!$A1079,Inventario!$A$2:$M$21,8,FALSE))</f>
        <v>31</v>
      </c>
      <c r="I1079" s="275">
        <f>IF(ISERROR(VLOOKUP(Salidas!$A1079,Inventario!$A$2:$M$21,9,FALSE)),,VLOOKUP(Salidas!$A1079,Inventario!$A$2:$M$21,9,FALSE))</f>
        <v>31</v>
      </c>
      <c r="J1079" s="269">
        <v>44854</v>
      </c>
      <c r="K1079" s="62" t="s">
        <v>210</v>
      </c>
      <c r="L1079" s="270">
        <f>IF(ISERROR(VLOOKUP(Salidas!$K1079,Entradas!$H$1:$I$412,2,FALSE)),"",VLOOKUP(Salidas!$K1079,Entradas!$H$1:$I$412,2,FALSE))</f>
        <v>44957</v>
      </c>
      <c r="M1079" s="63">
        <v>1</v>
      </c>
      <c r="N1079" s="276" t="s">
        <v>1928</v>
      </c>
      <c r="O1079" s="275">
        <f>IF(Salidas!$N1079="Particular",VLOOKUP(Salidas!$A1079,'PPTO Conservador'!$D$1:$L$26,8,0),IF(Salidas!$N1079="Complementario",VLOOKUP(Salidas!$A1079,'PPTO Conservador'!$D$1:$L$26,9,FALSE),))</f>
        <v>60000</v>
      </c>
      <c r="P1079" s="275">
        <f>Salidas!$M1079*Salidas!$I1079</f>
        <v>31</v>
      </c>
      <c r="Q1079" s="275">
        <f>Salidas!$M1079*Salidas!$O1079</f>
        <v>60000</v>
      </c>
      <c r="R1079" s="276"/>
      <c r="S1079" s="64"/>
      <c r="T1079" s="64"/>
      <c r="U1079" s="64"/>
      <c r="V1079" s="64"/>
      <c r="W1079" s="64"/>
      <c r="X1079" s="64"/>
      <c r="Y1079" s="64"/>
      <c r="Z1079" s="64"/>
    </row>
    <row r="1080" spans="1:26" ht="15.75" customHeight="1">
      <c r="A1080" s="57" t="s">
        <v>47</v>
      </c>
      <c r="B1080" s="58" t="str">
        <f>IF(ISERROR(VLOOKUP(Salidas!$A1080,Inventario!$A$2:$M$21,2,FALSE)),"",VLOOKUP(Salidas!$A1080,Inventario!$A$2:$M$21,2,FALSE))</f>
        <v>Nimenrix</v>
      </c>
      <c r="C1080" s="58" t="str">
        <f>IF(ISERROR(VLOOKUP(Salidas!$A1080,Inventario!$A$2:$M$21,3,FALSE)),"",VLOOKUP(Salidas!$A1080,Inventario!$A$2:$M$21,3,FALSE))</f>
        <v>Meningococo</v>
      </c>
      <c r="D1080" s="59" t="str">
        <f>IF(ISERROR(VLOOKUP(Salidas!$A1080,Inventario!$A$2:$M$21,4,FALSE)),"",VLOOKUP(Salidas!$A1080,Inventario!$A$2:$M$21,4,FALSE))</f>
        <v>Cobo Medical</v>
      </c>
      <c r="E1080" s="59" t="str">
        <f>IF(ISERROR(VLOOKUP(Salidas!$A1080,Inventario!$A$2:$M$21,5,FALSE)),"",VLOOKUP(Salidas!$A1080,Inventario!$A$2:$M$21,5,FALSE))</f>
        <v>Pfizer</v>
      </c>
      <c r="F1080" s="60" t="str">
        <f>IF(ISERROR(VLOOKUP(Salidas!$A1080,Inventario!$A$2:$M$21,6,FALSE)),"",VLOOKUP(Salidas!$A1080,Inventario!$A$2:$M$21,6,FALSE))</f>
        <v>3904</v>
      </c>
      <c r="G1080" s="274">
        <f>IF(ISERROR(VLOOKUP(Salidas!$A1080,Inventario!$A$2:$M$21,7,FALSE)),,VLOOKUP(Salidas!$A1080,Inventario!$A$2:$M$21,7,FALSE))</f>
        <v>1</v>
      </c>
      <c r="H1080" s="275">
        <f>IF(ISERROR(VLOOKUP(Salidas!$A1080,Inventario!$A$2:$M$21,8,FALSE)),,VLOOKUP(Salidas!$A1080,Inventario!$A$2:$M$21,8,FALSE))</f>
        <v>427</v>
      </c>
      <c r="I1080" s="275">
        <f>IF(ISERROR(VLOOKUP(Salidas!$A1080,Inventario!$A$2:$M$21,9,FALSE)),,VLOOKUP(Salidas!$A1080,Inventario!$A$2:$M$21,9,FALSE))</f>
        <v>427</v>
      </c>
      <c r="J1080" s="269">
        <v>44855</v>
      </c>
      <c r="K1080" s="62" t="s">
        <v>221</v>
      </c>
      <c r="L1080" s="270">
        <f>IF(ISERROR(VLOOKUP(Salidas!$K1080,Entradas!$H$1:$I$412,2,FALSE)),"",VLOOKUP(Salidas!$K1080,Entradas!$H$1:$I$412,2,FALSE))</f>
        <v>45077</v>
      </c>
      <c r="M1080" s="63">
        <v>1</v>
      </c>
      <c r="N1080" s="276" t="s">
        <v>375</v>
      </c>
      <c r="O1080" s="275">
        <f>IF(Salidas!$N1080="Particular",VLOOKUP(Salidas!$A1080,'PPTO Conservador'!$D$1:$L$26,8,0),IF(Salidas!$N1080="Complementario",VLOOKUP(Salidas!$A1080,'PPTO Conservador'!$D$1:$L$26,9,FALSE),))</f>
        <v>200000</v>
      </c>
      <c r="P1080" s="275">
        <f>Salidas!$M1080*Salidas!$I1080</f>
        <v>427</v>
      </c>
      <c r="Q1080" s="275">
        <f>Salidas!$M1080*Salidas!$O1080</f>
        <v>200000</v>
      </c>
      <c r="R1080" s="276"/>
      <c r="S1080" s="64"/>
      <c r="T1080" s="64"/>
      <c r="U1080" s="64"/>
      <c r="V1080" s="64"/>
      <c r="W1080" s="64"/>
      <c r="X1080" s="64"/>
      <c r="Y1080" s="64"/>
      <c r="Z1080" s="64"/>
    </row>
    <row r="1081" spans="1:26" ht="15.75" customHeight="1">
      <c r="A1081" s="57" t="s">
        <v>77</v>
      </c>
      <c r="B1081" s="58" t="str">
        <f>IF(ISERROR(VLOOKUP(Salidas!$A1081,Inventario!$A$2:$M$21,2,FALSE)),"",VLOOKUP(Salidas!$A1081,Inventario!$A$2:$M$21,2,FALSE))</f>
        <v>Hexaxim</v>
      </c>
      <c r="C1081" s="58" t="str">
        <f>IF(ISERROR(VLOOKUP(Salidas!$A1081,Inventario!$A$2:$M$21,3,FALSE)),"",VLOOKUP(Salidas!$A1081,Inventario!$A$2:$M$21,3,FALSE))</f>
        <v>DPAT + VPI + HIB + HB</v>
      </c>
      <c r="D1081" s="59" t="str">
        <f>IF(ISERROR(VLOOKUP(Salidas!$A1081,Inventario!$A$2:$M$21,4,FALSE)),"",VLOOKUP(Salidas!$A1081,Inventario!$A$2:$M$21,4,FALSE))</f>
        <v>IPS FARALLONES</v>
      </c>
      <c r="E1081" s="59" t="str">
        <f>IF(ISERROR(VLOOKUP(Salidas!$A1081,Inventario!$A$2:$M$21,5,FALSE)),"",VLOOKUP(Salidas!$A1081,Inventario!$A$2:$M$21,5,FALSE))</f>
        <v>Sanofi</v>
      </c>
      <c r="F1081" s="60" t="str">
        <f>IF(ISERROR(VLOOKUP(Salidas!$A1081,Inventario!$A$2:$M$21,6,FALSE)),"",VLOOKUP(Salidas!$A1081,Inventario!$A$2:$M$21,6,FALSE))</f>
        <v>3800</v>
      </c>
      <c r="G1081" s="274">
        <f>IF(ISERROR(VLOOKUP(Salidas!$A1081,Inventario!$A$2:$M$21,7,FALSE)),,VLOOKUP(Salidas!$A1081,Inventario!$A$2:$M$21,7,FALSE))</f>
        <v>1</v>
      </c>
      <c r="H1081" s="275">
        <f>IF(ISERROR(VLOOKUP(Salidas!$A1081,Inventario!$A$2:$M$21,8,FALSE)),,VLOOKUP(Salidas!$A1081,Inventario!$A$2:$M$21,8,FALSE))</f>
        <v>127</v>
      </c>
      <c r="I1081" s="275">
        <f>IF(ISERROR(VLOOKUP(Salidas!$A1081,Inventario!$A$2:$M$21,9,FALSE)),,VLOOKUP(Salidas!$A1081,Inventario!$A$2:$M$21,9,FALSE))</f>
        <v>127</v>
      </c>
      <c r="J1081" s="269">
        <v>44855</v>
      </c>
      <c r="K1081" s="62" t="s">
        <v>212</v>
      </c>
      <c r="L1081" s="270">
        <f>IF(ISERROR(VLOOKUP(Salidas!$K1081,Entradas!$H$1:$I$412,2,FALSE)),"",VLOOKUP(Salidas!$K1081,Entradas!$H$1:$I$412,2,FALSE))</f>
        <v>45382</v>
      </c>
      <c r="M1081" s="63">
        <v>1</v>
      </c>
      <c r="N1081" s="276" t="s">
        <v>1928</v>
      </c>
      <c r="O1081" s="275">
        <f>IF(Salidas!$N1081="Particular",VLOOKUP(Salidas!$A1081,'PPTO Conservador'!$D$1:$L$26,8,0),IF(Salidas!$N1081="Complementario",VLOOKUP(Salidas!$A1081,'PPTO Conservador'!$D$1:$L$26,9,FALSE),))</f>
        <v>210000</v>
      </c>
      <c r="P1081" s="275">
        <f>Salidas!$M1081*Salidas!$I1081</f>
        <v>127</v>
      </c>
      <c r="Q1081" s="275">
        <f>Salidas!$M1081*Salidas!$O1081</f>
        <v>210000</v>
      </c>
      <c r="R1081" s="276"/>
      <c r="S1081" s="64"/>
      <c r="T1081" s="64"/>
      <c r="U1081" s="64"/>
      <c r="V1081" s="64"/>
      <c r="W1081" s="64"/>
      <c r="X1081" s="64"/>
      <c r="Y1081" s="64"/>
      <c r="Z1081" s="64"/>
    </row>
    <row r="1082" spans="1:26" ht="15.75" customHeight="1">
      <c r="A1082" s="57" t="s">
        <v>54</v>
      </c>
      <c r="B1082" s="58" t="str">
        <f>IF(ISERROR(VLOOKUP(Salidas!$A1082,Inventario!$A$2:$M$21,2,FALSE)),"",VLOOKUP(Salidas!$A1082,Inventario!$A$2:$M$21,2,FALSE))</f>
        <v>Prevenar</v>
      </c>
      <c r="C1082" s="58" t="str">
        <f>IF(ISERROR(VLOOKUP(Salidas!$A1082,Inventario!$A$2:$M$21,3,FALSE)),"",VLOOKUP(Salidas!$A1082,Inventario!$A$2:$M$21,3,FALSE))</f>
        <v>Neumococo 13V</v>
      </c>
      <c r="D1082" s="59" t="str">
        <f>IF(ISERROR(VLOOKUP(Salidas!$A1082,Inventario!$A$2:$M$21,4,FALSE)),"",VLOOKUP(Salidas!$A1082,Inventario!$A$2:$M$21,4,FALSE))</f>
        <v>Cobo Medical</v>
      </c>
      <c r="E1082" s="59" t="str">
        <f>IF(ISERROR(VLOOKUP(Salidas!$A1082,Inventario!$A$2:$M$21,5,FALSE)),"",VLOOKUP(Salidas!$A1082,Inventario!$A$2:$M$21,5,FALSE))</f>
        <v>Pfizer</v>
      </c>
      <c r="F1082" s="60" t="str">
        <f>IF(ISERROR(VLOOKUP(Salidas!$A1082,Inventario!$A$2:$M$21,6,FALSE)),"",VLOOKUP(Salidas!$A1082,Inventario!$A$2:$M$21,6,FALSE))</f>
        <v>2156</v>
      </c>
      <c r="G1082" s="274">
        <f>IF(ISERROR(VLOOKUP(Salidas!$A1082,Inventario!$A$2:$M$21,7,FALSE)),,VLOOKUP(Salidas!$A1082,Inventario!$A$2:$M$21,7,FALSE))</f>
        <v>1</v>
      </c>
      <c r="H1082" s="275">
        <f>IF(ISERROR(VLOOKUP(Salidas!$A1082,Inventario!$A$2:$M$21,8,FALSE)),,VLOOKUP(Salidas!$A1082,Inventario!$A$2:$M$21,8,FALSE))</f>
        <v>257</v>
      </c>
      <c r="I1082" s="275">
        <f>IF(ISERROR(VLOOKUP(Salidas!$A1082,Inventario!$A$2:$M$21,9,FALSE)),,VLOOKUP(Salidas!$A1082,Inventario!$A$2:$M$21,9,FALSE))</f>
        <v>257</v>
      </c>
      <c r="J1082" s="269">
        <v>44855</v>
      </c>
      <c r="K1082" s="62" t="s">
        <v>223</v>
      </c>
      <c r="L1082" s="270">
        <f>IF(ISERROR(VLOOKUP(Salidas!$K1082,Entradas!$H$1:$I$412,2,FALSE)),"",VLOOKUP(Salidas!$K1082,Entradas!$H$1:$I$412,2,FALSE))</f>
        <v>45382</v>
      </c>
      <c r="M1082" s="63">
        <v>1</v>
      </c>
      <c r="N1082" s="276" t="s">
        <v>1928</v>
      </c>
      <c r="O1082" s="275">
        <f>IF(Salidas!$N1082="Particular",VLOOKUP(Salidas!$A1082,'PPTO Conservador'!$D$1:$L$26,8,0),IF(Salidas!$N1082="Complementario",VLOOKUP(Salidas!$A1082,'PPTO Conservador'!$D$1:$L$26,9,FALSE),))</f>
        <v>225000</v>
      </c>
      <c r="P1082" s="275">
        <f>Salidas!$M1082*Salidas!$I1082</f>
        <v>257</v>
      </c>
      <c r="Q1082" s="275">
        <f>Salidas!$M1082*Salidas!$O1082</f>
        <v>225000</v>
      </c>
      <c r="R1082" s="276"/>
      <c r="S1082" s="64"/>
      <c r="T1082" s="64"/>
      <c r="U1082" s="64"/>
      <c r="V1082" s="64"/>
      <c r="W1082" s="64"/>
      <c r="X1082" s="64"/>
      <c r="Y1082" s="64"/>
      <c r="Z1082" s="64"/>
    </row>
    <row r="1083" spans="1:26" ht="15.75" customHeight="1">
      <c r="A1083" s="57" t="s">
        <v>96</v>
      </c>
      <c r="B1083" s="58" t="str">
        <f>IF(ISERROR(VLOOKUP(Salidas!$A1083,Inventario!$A$2:$M$21,2,FALSE)),"",VLOOKUP(Salidas!$A1083,Inventario!$A$2:$M$21,2,FALSE))</f>
        <v>Rotateq</v>
      </c>
      <c r="C1083" s="58" t="str">
        <f>IF(ISERROR(VLOOKUP(Salidas!$A1083,Inventario!$A$2:$M$21,3,FALSE)),"",VLOOKUP(Salidas!$A1083,Inventario!$A$2:$M$21,3,FALSE))</f>
        <v>Rotavirus Vivo Atenuado</v>
      </c>
      <c r="D1083" s="59" t="str">
        <f>IF(ISERROR(VLOOKUP(Salidas!$A1083,Inventario!$A$2:$M$21,4,FALSE)),"",VLOOKUP(Salidas!$A1083,Inventario!$A$2:$M$21,4,FALSE))</f>
        <v>IPS FARALLONES</v>
      </c>
      <c r="E1083" s="59" t="str">
        <f>IF(ISERROR(VLOOKUP(Salidas!$A1083,Inventario!$A$2:$M$21,5,FALSE)),"",VLOOKUP(Salidas!$A1083,Inventario!$A$2:$M$21,5,FALSE))</f>
        <v>Merck</v>
      </c>
      <c r="F1083" s="60" t="str">
        <f>IF(ISERROR(VLOOKUP(Salidas!$A1083,Inventario!$A$2:$M$21,6,FALSE)),"",VLOOKUP(Salidas!$A1083,Inventario!$A$2:$M$21,6,FALSE))</f>
        <v>1800</v>
      </c>
      <c r="G1083" s="274">
        <f>IF(ISERROR(VLOOKUP(Salidas!$A1083,Inventario!$A$2:$M$21,7,FALSE)),,VLOOKUP(Salidas!$A1083,Inventario!$A$2:$M$21,7,FALSE))</f>
        <v>1</v>
      </c>
      <c r="H1083" s="275">
        <f>IF(ISERROR(VLOOKUP(Salidas!$A1083,Inventario!$A$2:$M$21,8,FALSE)),,VLOOKUP(Salidas!$A1083,Inventario!$A$2:$M$21,8,FALSE))</f>
        <v>109</v>
      </c>
      <c r="I1083" s="275">
        <f>IF(ISERROR(VLOOKUP(Salidas!$A1083,Inventario!$A$2:$M$21,9,FALSE)),,VLOOKUP(Salidas!$A1083,Inventario!$A$2:$M$21,9,FALSE))</f>
        <v>109</v>
      </c>
      <c r="J1083" s="269">
        <v>44855</v>
      </c>
      <c r="K1083" s="62" t="s">
        <v>214</v>
      </c>
      <c r="L1083" s="270">
        <f>IF(ISERROR(VLOOKUP(Salidas!$K1083,Entradas!$H$1:$I$412,2,FALSE)),"",VLOOKUP(Salidas!$K1083,Entradas!$H$1:$I$412,2,FALSE))</f>
        <v>45233</v>
      </c>
      <c r="M1083" s="63">
        <v>1</v>
      </c>
      <c r="N1083" s="276" t="s">
        <v>1928</v>
      </c>
      <c r="O1083" s="275">
        <f>IF(Salidas!$N1083="Particular",VLOOKUP(Salidas!$A1083,'PPTO Conservador'!$D$1:$L$26,8,0),IF(Salidas!$N1083="Complementario",VLOOKUP(Salidas!$A1083,'PPTO Conservador'!$D$1:$L$26,9,FALSE),))</f>
        <v>190000</v>
      </c>
      <c r="P1083" s="275">
        <f>Salidas!$M1083*Salidas!$I1083</f>
        <v>109</v>
      </c>
      <c r="Q1083" s="275">
        <f>Salidas!$M1083*Salidas!$O1083</f>
        <v>190000</v>
      </c>
      <c r="R1083" s="276"/>
      <c r="S1083" s="64"/>
      <c r="T1083" s="64"/>
      <c r="U1083" s="64"/>
      <c r="V1083" s="64"/>
      <c r="W1083" s="64"/>
      <c r="X1083" s="64"/>
      <c r="Y1083" s="64"/>
      <c r="Z1083" s="64"/>
    </row>
    <row r="1084" spans="1:26" ht="15.75" customHeight="1">
      <c r="A1084" s="57" t="s">
        <v>93</v>
      </c>
      <c r="B1084" s="58" t="str">
        <f>IF(ISERROR(VLOOKUP(Salidas!$A1084,Inventario!$A$2:$M$21,2,FALSE)),"",VLOOKUP(Salidas!$A1084,Inventario!$A$2:$M$21,2,FALSE))</f>
        <v>Vaxigrip</v>
      </c>
      <c r="C1084" s="58" t="str">
        <f>IF(ISERROR(VLOOKUP(Salidas!$A1084,Inventario!$A$2:$M$21,3,FALSE)),"",VLOOKUP(Salidas!$A1084,Inventario!$A$2:$M$21,3,FALSE))</f>
        <v>Influenza</v>
      </c>
      <c r="D1084" s="59" t="str">
        <f>IF(ISERROR(VLOOKUP(Salidas!$A1084,Inventario!$A$2:$M$21,4,FALSE)),"",VLOOKUP(Salidas!$A1084,Inventario!$A$2:$M$21,4,FALSE))</f>
        <v>IPS FARALLONES</v>
      </c>
      <c r="E1084" s="59" t="str">
        <f>IF(ISERROR(VLOOKUP(Salidas!$A1084,Inventario!$A$2:$M$21,5,FALSE)),"",VLOOKUP(Salidas!$A1084,Inventario!$A$2:$M$21,5,FALSE))</f>
        <v>Sanofi</v>
      </c>
      <c r="F1084" s="60" t="str">
        <f>IF(ISERROR(VLOOKUP(Salidas!$A1084,Inventario!$A$2:$M$21,6,FALSE)),"",VLOOKUP(Salidas!$A1084,Inventario!$A$2:$M$21,6,FALSE))</f>
        <v>2603</v>
      </c>
      <c r="G1084" s="274">
        <f>IF(ISERROR(VLOOKUP(Salidas!$A1084,Inventario!$A$2:$M$21,7,FALSE)),,VLOOKUP(Salidas!$A1084,Inventario!$A$2:$M$21,7,FALSE))</f>
        <v>1</v>
      </c>
      <c r="H1084" s="275">
        <f>IF(ISERROR(VLOOKUP(Salidas!$A1084,Inventario!$A$2:$M$21,8,FALSE)),,VLOOKUP(Salidas!$A1084,Inventario!$A$2:$M$21,8,FALSE))</f>
        <v>31</v>
      </c>
      <c r="I1084" s="275">
        <f>IF(ISERROR(VLOOKUP(Salidas!$A1084,Inventario!$A$2:$M$21,9,FALSE)),,VLOOKUP(Salidas!$A1084,Inventario!$A$2:$M$21,9,FALSE))</f>
        <v>31</v>
      </c>
      <c r="J1084" s="269">
        <v>44855</v>
      </c>
      <c r="K1084" s="62" t="s">
        <v>210</v>
      </c>
      <c r="L1084" s="270">
        <f>IF(ISERROR(VLOOKUP(Salidas!$K1084,Entradas!$H$1:$I$412,2,FALSE)),"",VLOOKUP(Salidas!$K1084,Entradas!$H$1:$I$412,2,FALSE))</f>
        <v>44957</v>
      </c>
      <c r="M1084" s="63">
        <v>1</v>
      </c>
      <c r="N1084" s="276" t="s">
        <v>1928</v>
      </c>
      <c r="O1084" s="275">
        <f>IF(Salidas!$N1084="Particular",VLOOKUP(Salidas!$A1084,'PPTO Conservador'!$D$1:$L$26,8,0),IF(Salidas!$N1084="Complementario",VLOOKUP(Salidas!$A1084,'PPTO Conservador'!$D$1:$L$26,9,FALSE),))</f>
        <v>60000</v>
      </c>
      <c r="P1084" s="275">
        <f>Salidas!$M1084*Salidas!$I1084</f>
        <v>31</v>
      </c>
      <c r="Q1084" s="275">
        <f>Salidas!$M1084*Salidas!$O1084</f>
        <v>60000</v>
      </c>
      <c r="R1084" s="276"/>
      <c r="S1084" s="64"/>
      <c r="T1084" s="64"/>
      <c r="U1084" s="64"/>
      <c r="V1084" s="64"/>
      <c r="W1084" s="64"/>
      <c r="X1084" s="64"/>
      <c r="Y1084" s="64"/>
      <c r="Z1084" s="64"/>
    </row>
    <row r="1085" spans="1:26" ht="15.75" customHeight="1">
      <c r="A1085" s="57" t="s">
        <v>67</v>
      </c>
      <c r="B1085" s="58" t="str">
        <f>IF(ISERROR(VLOOKUP(Salidas!$A1085,Inventario!$A$2:$M$21,2,FALSE)),"",VLOOKUP(Salidas!$A1085,Inventario!$A$2:$M$21,2,FALSE))</f>
        <v>Fluarix</v>
      </c>
      <c r="C1085" s="58" t="str">
        <f>IF(ISERROR(VLOOKUP(Salidas!$A1085,Inventario!$A$2:$M$21,3,FALSE)),"",VLOOKUP(Salidas!$A1085,Inventario!$A$2:$M$21,3,FALSE))</f>
        <v>Influenza Tetra</v>
      </c>
      <c r="D1085" s="59" t="str">
        <f>IF(ISERROR(VLOOKUP(Salidas!$A1085,Inventario!$A$2:$M$21,4,FALSE)),"",VLOOKUP(Salidas!$A1085,Inventario!$A$2:$M$21,4,FALSE))</f>
        <v>Cobo Medical</v>
      </c>
      <c r="E1085" s="59" t="str">
        <f>IF(ISERROR(VLOOKUP(Salidas!$A1085,Inventario!$A$2:$M$21,5,FALSE)),"",VLOOKUP(Salidas!$A1085,Inventario!$A$2:$M$21,5,FALSE))</f>
        <v>Glaxo</v>
      </c>
      <c r="F1085" s="60" t="str">
        <f>IF(ISERROR(VLOOKUP(Salidas!$A1085,Inventario!$A$2:$M$21,6,FALSE)),"",VLOOKUP(Salidas!$A1085,Inventario!$A$2:$M$21,6,FALSE))</f>
        <v>13227</v>
      </c>
      <c r="G1085" s="274">
        <f>IF(ISERROR(VLOOKUP(Salidas!$A1085,Inventario!$A$2:$M$21,7,FALSE)),,VLOOKUP(Salidas!$A1085,Inventario!$A$2:$M$21,7,FALSE))</f>
        <v>1</v>
      </c>
      <c r="H1085" s="275">
        <f>IF(ISERROR(VLOOKUP(Salidas!$A1085,Inventario!$A$2:$M$21,8,FALSE)),,VLOOKUP(Salidas!$A1085,Inventario!$A$2:$M$21,8,FALSE))</f>
        <v>3</v>
      </c>
      <c r="I1085" s="275">
        <f>IF(ISERROR(VLOOKUP(Salidas!$A1085,Inventario!$A$2:$M$21,9,FALSE)),,VLOOKUP(Salidas!$A1085,Inventario!$A$2:$M$21,9,FALSE))</f>
        <v>3</v>
      </c>
      <c r="J1085" s="269">
        <v>44858</v>
      </c>
      <c r="K1085" s="62" t="s">
        <v>218</v>
      </c>
      <c r="L1085" s="270">
        <f>IF(ISERROR(VLOOKUP(Salidas!$K1085,Entradas!$H$1:$I$412,2,FALSE)),"",VLOOKUP(Salidas!$K1085,Entradas!$H$1:$I$412,2,FALSE))</f>
        <v>44957</v>
      </c>
      <c r="M1085" s="63">
        <v>1</v>
      </c>
      <c r="N1085" s="276" t="s">
        <v>1928</v>
      </c>
      <c r="O1085" s="275">
        <f>IF(Salidas!$N1085="Particular",VLOOKUP(Salidas!$A1085,'PPTO Conservador'!$D$1:$L$26,8,0),IF(Salidas!$N1085="Complementario",VLOOKUP(Salidas!$A1085,'PPTO Conservador'!$D$1:$L$26,9,FALSE),))</f>
        <v>60000</v>
      </c>
      <c r="P1085" s="275">
        <f>Salidas!$M1085*Salidas!$I1085</f>
        <v>3</v>
      </c>
      <c r="Q1085" s="275">
        <f>Salidas!$M1085*Salidas!$O1085</f>
        <v>60000</v>
      </c>
      <c r="R1085" s="276"/>
      <c r="S1085" s="64"/>
      <c r="T1085" s="64"/>
      <c r="U1085" s="64"/>
      <c r="V1085" s="64"/>
      <c r="W1085" s="64"/>
      <c r="X1085" s="64"/>
      <c r="Y1085" s="64"/>
      <c r="Z1085" s="64"/>
    </row>
    <row r="1086" spans="1:26" ht="15.75" customHeight="1">
      <c r="A1086" s="57" t="s">
        <v>77</v>
      </c>
      <c r="B1086" s="58" t="str">
        <f>IF(ISERROR(VLOOKUP(Salidas!$A1086,Inventario!$A$2:$M$21,2,FALSE)),"",VLOOKUP(Salidas!$A1086,Inventario!$A$2:$M$21,2,FALSE))</f>
        <v>Hexaxim</v>
      </c>
      <c r="C1086" s="58" t="str">
        <f>IF(ISERROR(VLOOKUP(Salidas!$A1086,Inventario!$A$2:$M$21,3,FALSE)),"",VLOOKUP(Salidas!$A1086,Inventario!$A$2:$M$21,3,FALSE))</f>
        <v>DPAT + VPI + HIB + HB</v>
      </c>
      <c r="D1086" s="59" t="str">
        <f>IF(ISERROR(VLOOKUP(Salidas!$A1086,Inventario!$A$2:$M$21,4,FALSE)),"",VLOOKUP(Salidas!$A1086,Inventario!$A$2:$M$21,4,FALSE))</f>
        <v>IPS FARALLONES</v>
      </c>
      <c r="E1086" s="59" t="str">
        <f>IF(ISERROR(VLOOKUP(Salidas!$A1086,Inventario!$A$2:$M$21,5,FALSE)),"",VLOOKUP(Salidas!$A1086,Inventario!$A$2:$M$21,5,FALSE))</f>
        <v>Sanofi</v>
      </c>
      <c r="F1086" s="60" t="str">
        <f>IF(ISERROR(VLOOKUP(Salidas!$A1086,Inventario!$A$2:$M$21,6,FALSE)),"",VLOOKUP(Salidas!$A1086,Inventario!$A$2:$M$21,6,FALSE))</f>
        <v>3800</v>
      </c>
      <c r="G1086" s="274">
        <f>IF(ISERROR(VLOOKUP(Salidas!$A1086,Inventario!$A$2:$M$21,7,FALSE)),,VLOOKUP(Salidas!$A1086,Inventario!$A$2:$M$21,7,FALSE))</f>
        <v>1</v>
      </c>
      <c r="H1086" s="275">
        <f>IF(ISERROR(VLOOKUP(Salidas!$A1086,Inventario!$A$2:$M$21,8,FALSE)),,VLOOKUP(Salidas!$A1086,Inventario!$A$2:$M$21,8,FALSE))</f>
        <v>127</v>
      </c>
      <c r="I1086" s="275">
        <f>IF(ISERROR(VLOOKUP(Salidas!$A1086,Inventario!$A$2:$M$21,9,FALSE)),,VLOOKUP(Salidas!$A1086,Inventario!$A$2:$M$21,9,FALSE))</f>
        <v>127</v>
      </c>
      <c r="J1086" s="269">
        <v>44858</v>
      </c>
      <c r="K1086" s="62" t="s">
        <v>212</v>
      </c>
      <c r="L1086" s="270">
        <f>IF(ISERROR(VLOOKUP(Salidas!$K1086,Entradas!$H$1:$I$412,2,FALSE)),"",VLOOKUP(Salidas!$K1086,Entradas!$H$1:$I$412,2,FALSE))</f>
        <v>45382</v>
      </c>
      <c r="M1086" s="63">
        <v>1</v>
      </c>
      <c r="N1086" s="276" t="s">
        <v>1928</v>
      </c>
      <c r="O1086" s="275">
        <f>IF(Salidas!$N1086="Particular",VLOOKUP(Salidas!$A1086,'PPTO Conservador'!$D$1:$L$26,8,0),IF(Salidas!$N1086="Complementario",VLOOKUP(Salidas!$A1086,'PPTO Conservador'!$D$1:$L$26,9,FALSE),))</f>
        <v>210000</v>
      </c>
      <c r="P1086" s="275">
        <f>Salidas!$M1086*Salidas!$I1086</f>
        <v>127</v>
      </c>
      <c r="Q1086" s="275">
        <f>Salidas!$M1086*Salidas!$O1086</f>
        <v>210000</v>
      </c>
      <c r="R1086" s="276"/>
      <c r="S1086" s="64"/>
      <c r="T1086" s="64"/>
      <c r="U1086" s="64"/>
      <c r="V1086" s="64"/>
      <c r="W1086" s="64"/>
      <c r="X1086" s="64"/>
      <c r="Y1086" s="64"/>
      <c r="Z1086" s="64"/>
    </row>
    <row r="1087" spans="1:26" ht="15.75" customHeight="1">
      <c r="A1087" s="57" t="s">
        <v>54</v>
      </c>
      <c r="B1087" s="58" t="str">
        <f>IF(ISERROR(VLOOKUP(Salidas!$A1087,Inventario!$A$2:$M$21,2,FALSE)),"",VLOOKUP(Salidas!$A1087,Inventario!$A$2:$M$21,2,FALSE))</f>
        <v>Prevenar</v>
      </c>
      <c r="C1087" s="58" t="str">
        <f>IF(ISERROR(VLOOKUP(Salidas!$A1087,Inventario!$A$2:$M$21,3,FALSE)),"",VLOOKUP(Salidas!$A1087,Inventario!$A$2:$M$21,3,FALSE))</f>
        <v>Neumococo 13V</v>
      </c>
      <c r="D1087" s="59" t="str">
        <f>IF(ISERROR(VLOOKUP(Salidas!$A1087,Inventario!$A$2:$M$21,4,FALSE)),"",VLOOKUP(Salidas!$A1087,Inventario!$A$2:$M$21,4,FALSE))</f>
        <v>Cobo Medical</v>
      </c>
      <c r="E1087" s="59" t="str">
        <f>IF(ISERROR(VLOOKUP(Salidas!$A1087,Inventario!$A$2:$M$21,5,FALSE)),"",VLOOKUP(Salidas!$A1087,Inventario!$A$2:$M$21,5,FALSE))</f>
        <v>Pfizer</v>
      </c>
      <c r="F1087" s="60" t="str">
        <f>IF(ISERROR(VLOOKUP(Salidas!$A1087,Inventario!$A$2:$M$21,6,FALSE)),"",VLOOKUP(Salidas!$A1087,Inventario!$A$2:$M$21,6,FALSE))</f>
        <v>2156</v>
      </c>
      <c r="G1087" s="274">
        <f>IF(ISERROR(VLOOKUP(Salidas!$A1087,Inventario!$A$2:$M$21,7,FALSE)),,VLOOKUP(Salidas!$A1087,Inventario!$A$2:$M$21,7,FALSE))</f>
        <v>1</v>
      </c>
      <c r="H1087" s="275">
        <f>IF(ISERROR(VLOOKUP(Salidas!$A1087,Inventario!$A$2:$M$21,8,FALSE)),,VLOOKUP(Salidas!$A1087,Inventario!$A$2:$M$21,8,FALSE))</f>
        <v>257</v>
      </c>
      <c r="I1087" s="275">
        <f>IF(ISERROR(VLOOKUP(Salidas!$A1087,Inventario!$A$2:$M$21,9,FALSE)),,VLOOKUP(Salidas!$A1087,Inventario!$A$2:$M$21,9,FALSE))</f>
        <v>257</v>
      </c>
      <c r="J1087" s="269">
        <v>44858</v>
      </c>
      <c r="K1087" s="62" t="s">
        <v>223</v>
      </c>
      <c r="L1087" s="270">
        <f>IF(ISERROR(VLOOKUP(Salidas!$K1087,Entradas!$H$1:$I$412,2,FALSE)),"",VLOOKUP(Salidas!$K1087,Entradas!$H$1:$I$412,2,FALSE))</f>
        <v>45382</v>
      </c>
      <c r="M1087" s="63">
        <v>1</v>
      </c>
      <c r="N1087" s="276" t="s">
        <v>1928</v>
      </c>
      <c r="O1087" s="275">
        <f>IF(Salidas!$N1087="Particular",VLOOKUP(Salidas!$A1087,'PPTO Conservador'!$D$1:$L$26,8,0),IF(Salidas!$N1087="Complementario",VLOOKUP(Salidas!$A1087,'PPTO Conservador'!$D$1:$L$26,9,FALSE),))</f>
        <v>225000</v>
      </c>
      <c r="P1087" s="275">
        <f>Salidas!$M1087*Salidas!$I1087</f>
        <v>257</v>
      </c>
      <c r="Q1087" s="275">
        <f>Salidas!$M1087*Salidas!$O1087</f>
        <v>225000</v>
      </c>
      <c r="R1087" s="276"/>
      <c r="S1087" s="64"/>
      <c r="T1087" s="64"/>
      <c r="U1087" s="64"/>
      <c r="V1087" s="64"/>
      <c r="W1087" s="64"/>
      <c r="X1087" s="64"/>
      <c r="Y1087" s="64"/>
      <c r="Z1087" s="64"/>
    </row>
    <row r="1088" spans="1:26" ht="15.75" customHeight="1">
      <c r="A1088" s="57" t="s">
        <v>96</v>
      </c>
      <c r="B1088" s="58" t="str">
        <f>IF(ISERROR(VLOOKUP(Salidas!$A1088,Inventario!$A$2:$M$21,2,FALSE)),"",VLOOKUP(Salidas!$A1088,Inventario!$A$2:$M$21,2,FALSE))</f>
        <v>Rotateq</v>
      </c>
      <c r="C1088" s="58" t="str">
        <f>IF(ISERROR(VLOOKUP(Salidas!$A1088,Inventario!$A$2:$M$21,3,FALSE)),"",VLOOKUP(Salidas!$A1088,Inventario!$A$2:$M$21,3,FALSE))</f>
        <v>Rotavirus Vivo Atenuado</v>
      </c>
      <c r="D1088" s="59" t="str">
        <f>IF(ISERROR(VLOOKUP(Salidas!$A1088,Inventario!$A$2:$M$21,4,FALSE)),"",VLOOKUP(Salidas!$A1088,Inventario!$A$2:$M$21,4,FALSE))</f>
        <v>IPS FARALLONES</v>
      </c>
      <c r="E1088" s="59" t="str">
        <f>IF(ISERROR(VLOOKUP(Salidas!$A1088,Inventario!$A$2:$M$21,5,FALSE)),"",VLOOKUP(Salidas!$A1088,Inventario!$A$2:$M$21,5,FALSE))</f>
        <v>Merck</v>
      </c>
      <c r="F1088" s="60" t="str">
        <f>IF(ISERROR(VLOOKUP(Salidas!$A1088,Inventario!$A$2:$M$21,6,FALSE)),"",VLOOKUP(Salidas!$A1088,Inventario!$A$2:$M$21,6,FALSE))</f>
        <v>1800</v>
      </c>
      <c r="G1088" s="274">
        <f>IF(ISERROR(VLOOKUP(Salidas!$A1088,Inventario!$A$2:$M$21,7,FALSE)),,VLOOKUP(Salidas!$A1088,Inventario!$A$2:$M$21,7,FALSE))</f>
        <v>1</v>
      </c>
      <c r="H1088" s="275">
        <f>IF(ISERROR(VLOOKUP(Salidas!$A1088,Inventario!$A$2:$M$21,8,FALSE)),,VLOOKUP(Salidas!$A1088,Inventario!$A$2:$M$21,8,FALSE))</f>
        <v>109</v>
      </c>
      <c r="I1088" s="275">
        <f>IF(ISERROR(VLOOKUP(Salidas!$A1088,Inventario!$A$2:$M$21,9,FALSE)),,VLOOKUP(Salidas!$A1088,Inventario!$A$2:$M$21,9,FALSE))</f>
        <v>109</v>
      </c>
      <c r="J1088" s="269">
        <v>44858</v>
      </c>
      <c r="K1088" s="62" t="s">
        <v>214</v>
      </c>
      <c r="L1088" s="270">
        <f>IF(ISERROR(VLOOKUP(Salidas!$K1088,Entradas!$H$1:$I$412,2,FALSE)),"",VLOOKUP(Salidas!$K1088,Entradas!$H$1:$I$412,2,FALSE))</f>
        <v>45233</v>
      </c>
      <c r="M1088" s="63">
        <v>1</v>
      </c>
      <c r="N1088" s="276" t="s">
        <v>1928</v>
      </c>
      <c r="O1088" s="275">
        <f>IF(Salidas!$N1088="Particular",VLOOKUP(Salidas!$A1088,'PPTO Conservador'!$D$1:$L$26,8,0),IF(Salidas!$N1088="Complementario",VLOOKUP(Salidas!$A1088,'PPTO Conservador'!$D$1:$L$26,9,FALSE),))</f>
        <v>190000</v>
      </c>
      <c r="P1088" s="275">
        <f>Salidas!$M1088*Salidas!$I1088</f>
        <v>109</v>
      </c>
      <c r="Q1088" s="275">
        <f>Salidas!$M1088*Salidas!$O1088</f>
        <v>190000</v>
      </c>
      <c r="R1088" s="276"/>
      <c r="S1088" s="64"/>
      <c r="T1088" s="64"/>
      <c r="U1088" s="64"/>
      <c r="V1088" s="64"/>
      <c r="W1088" s="64"/>
      <c r="X1088" s="64"/>
      <c r="Y1088" s="64"/>
      <c r="Z1088" s="64"/>
    </row>
    <row r="1089" spans="1:26" ht="15.75" customHeight="1">
      <c r="A1089" s="57" t="s">
        <v>54</v>
      </c>
      <c r="B1089" s="58" t="str">
        <f>IF(ISERROR(VLOOKUP(Salidas!$A1089,Inventario!$A$2:$M$21,2,FALSE)),"",VLOOKUP(Salidas!$A1089,Inventario!$A$2:$M$21,2,FALSE))</f>
        <v>Prevenar</v>
      </c>
      <c r="C1089" s="58" t="str">
        <f>IF(ISERROR(VLOOKUP(Salidas!$A1089,Inventario!$A$2:$M$21,3,FALSE)),"",VLOOKUP(Salidas!$A1089,Inventario!$A$2:$M$21,3,FALSE))</f>
        <v>Neumococo 13V</v>
      </c>
      <c r="D1089" s="59" t="str">
        <f>IF(ISERROR(VLOOKUP(Salidas!$A1089,Inventario!$A$2:$M$21,4,FALSE)),"",VLOOKUP(Salidas!$A1089,Inventario!$A$2:$M$21,4,FALSE))</f>
        <v>Cobo Medical</v>
      </c>
      <c r="E1089" s="59" t="str">
        <f>IF(ISERROR(VLOOKUP(Salidas!$A1089,Inventario!$A$2:$M$21,5,FALSE)),"",VLOOKUP(Salidas!$A1089,Inventario!$A$2:$M$21,5,FALSE))</f>
        <v>Pfizer</v>
      </c>
      <c r="F1089" s="60" t="str">
        <f>IF(ISERROR(VLOOKUP(Salidas!$A1089,Inventario!$A$2:$M$21,6,FALSE)),"",VLOOKUP(Salidas!$A1089,Inventario!$A$2:$M$21,6,FALSE))</f>
        <v>2156</v>
      </c>
      <c r="G1089" s="274">
        <f>IF(ISERROR(VLOOKUP(Salidas!$A1089,Inventario!$A$2:$M$21,7,FALSE)),,VLOOKUP(Salidas!$A1089,Inventario!$A$2:$M$21,7,FALSE))</f>
        <v>1</v>
      </c>
      <c r="H1089" s="275">
        <f>IF(ISERROR(VLOOKUP(Salidas!$A1089,Inventario!$A$2:$M$21,8,FALSE)),,VLOOKUP(Salidas!$A1089,Inventario!$A$2:$M$21,8,FALSE))</f>
        <v>257</v>
      </c>
      <c r="I1089" s="275">
        <f>IF(ISERROR(VLOOKUP(Salidas!$A1089,Inventario!$A$2:$M$21,9,FALSE)),,VLOOKUP(Salidas!$A1089,Inventario!$A$2:$M$21,9,FALSE))</f>
        <v>257</v>
      </c>
      <c r="J1089" s="269">
        <v>44858</v>
      </c>
      <c r="K1089" s="62" t="s">
        <v>223</v>
      </c>
      <c r="L1089" s="270">
        <f>IF(ISERROR(VLOOKUP(Salidas!$K1089,Entradas!$H$1:$I$412,2,FALSE)),"",VLOOKUP(Salidas!$K1089,Entradas!$H$1:$I$412,2,FALSE))</f>
        <v>45382</v>
      </c>
      <c r="M1089" s="63">
        <v>1</v>
      </c>
      <c r="N1089" s="276" t="s">
        <v>375</v>
      </c>
      <c r="O1089" s="275">
        <f>IF(Salidas!$N1089="Particular",VLOOKUP(Salidas!$A1089,'PPTO Conservador'!$D$1:$L$26,8,0),IF(Salidas!$N1089="Complementario",VLOOKUP(Salidas!$A1089,'PPTO Conservador'!$D$1:$L$26,9,FALSE),))</f>
        <v>235000</v>
      </c>
      <c r="P1089" s="275">
        <f>Salidas!$M1089*Salidas!$I1089</f>
        <v>257</v>
      </c>
      <c r="Q1089" s="275">
        <f>Salidas!$M1089*Salidas!$O1089</f>
        <v>235000</v>
      </c>
      <c r="R1089" s="276"/>
      <c r="S1089" s="64"/>
      <c r="T1089" s="64"/>
      <c r="U1089" s="64"/>
      <c r="V1089" s="64"/>
      <c r="W1089" s="64"/>
      <c r="X1089" s="64"/>
      <c r="Y1089" s="64"/>
      <c r="Z1089" s="64"/>
    </row>
    <row r="1090" spans="1:26" ht="15.75" customHeight="1">
      <c r="A1090" s="57" t="s">
        <v>47</v>
      </c>
      <c r="B1090" s="58" t="str">
        <f>IF(ISERROR(VLOOKUP(Salidas!$A1090,Inventario!$A$2:$M$21,2,FALSE)),"",VLOOKUP(Salidas!$A1090,Inventario!$A$2:$M$21,2,FALSE))</f>
        <v>Nimenrix</v>
      </c>
      <c r="C1090" s="58" t="str">
        <f>IF(ISERROR(VLOOKUP(Salidas!$A1090,Inventario!$A$2:$M$21,3,FALSE)),"",VLOOKUP(Salidas!$A1090,Inventario!$A$2:$M$21,3,FALSE))</f>
        <v>Meningococo</v>
      </c>
      <c r="D1090" s="59" t="str">
        <f>IF(ISERROR(VLOOKUP(Salidas!$A1090,Inventario!$A$2:$M$21,4,FALSE)),"",VLOOKUP(Salidas!$A1090,Inventario!$A$2:$M$21,4,FALSE))</f>
        <v>Cobo Medical</v>
      </c>
      <c r="E1090" s="59" t="str">
        <f>IF(ISERROR(VLOOKUP(Salidas!$A1090,Inventario!$A$2:$M$21,5,FALSE)),"",VLOOKUP(Salidas!$A1090,Inventario!$A$2:$M$21,5,FALSE))</f>
        <v>Pfizer</v>
      </c>
      <c r="F1090" s="60" t="str">
        <f>IF(ISERROR(VLOOKUP(Salidas!$A1090,Inventario!$A$2:$M$21,6,FALSE)),"",VLOOKUP(Salidas!$A1090,Inventario!$A$2:$M$21,6,FALSE))</f>
        <v>3904</v>
      </c>
      <c r="G1090" s="274">
        <f>IF(ISERROR(VLOOKUP(Salidas!$A1090,Inventario!$A$2:$M$21,7,FALSE)),,VLOOKUP(Salidas!$A1090,Inventario!$A$2:$M$21,7,FALSE))</f>
        <v>1</v>
      </c>
      <c r="H1090" s="275">
        <f>IF(ISERROR(VLOOKUP(Salidas!$A1090,Inventario!$A$2:$M$21,8,FALSE)),,VLOOKUP(Salidas!$A1090,Inventario!$A$2:$M$21,8,FALSE))</f>
        <v>427</v>
      </c>
      <c r="I1090" s="275">
        <f>IF(ISERROR(VLOOKUP(Salidas!$A1090,Inventario!$A$2:$M$21,9,FALSE)),,VLOOKUP(Salidas!$A1090,Inventario!$A$2:$M$21,9,FALSE))</f>
        <v>427</v>
      </c>
      <c r="J1090" s="269">
        <v>44859</v>
      </c>
      <c r="K1090" s="62" t="s">
        <v>221</v>
      </c>
      <c r="L1090" s="270">
        <f>IF(ISERROR(VLOOKUP(Salidas!$K1090,Entradas!$H$1:$I$412,2,FALSE)),"",VLOOKUP(Salidas!$K1090,Entradas!$H$1:$I$412,2,FALSE))</f>
        <v>45077</v>
      </c>
      <c r="M1090" s="63">
        <v>1</v>
      </c>
      <c r="N1090" s="276" t="s">
        <v>375</v>
      </c>
      <c r="O1090" s="275">
        <f>IF(Salidas!$N1090="Particular",VLOOKUP(Salidas!$A1090,'PPTO Conservador'!$D$1:$L$26,8,0),IF(Salidas!$N1090="Complementario",VLOOKUP(Salidas!$A1090,'PPTO Conservador'!$D$1:$L$26,9,FALSE),))</f>
        <v>200000</v>
      </c>
      <c r="P1090" s="275">
        <f>Salidas!$M1090*Salidas!$I1090</f>
        <v>427</v>
      </c>
      <c r="Q1090" s="275">
        <f>Salidas!$M1090*Salidas!$O1090</f>
        <v>200000</v>
      </c>
      <c r="R1090" s="276"/>
      <c r="S1090" s="64"/>
      <c r="T1090" s="64"/>
      <c r="U1090" s="64"/>
      <c r="V1090" s="64"/>
      <c r="W1090" s="64"/>
      <c r="X1090" s="64"/>
      <c r="Y1090" s="64"/>
      <c r="Z1090" s="64"/>
    </row>
    <row r="1091" spans="1:26" ht="15.75" customHeight="1">
      <c r="A1091" s="57" t="s">
        <v>47</v>
      </c>
      <c r="B1091" s="58" t="str">
        <f>IF(ISERROR(VLOOKUP(Salidas!$A1091,Inventario!$A$2:$M$21,2,FALSE)),"",VLOOKUP(Salidas!$A1091,Inventario!$A$2:$M$21,2,FALSE))</f>
        <v>Nimenrix</v>
      </c>
      <c r="C1091" s="58" t="str">
        <f>IF(ISERROR(VLOOKUP(Salidas!$A1091,Inventario!$A$2:$M$21,3,FALSE)),"",VLOOKUP(Salidas!$A1091,Inventario!$A$2:$M$21,3,FALSE))</f>
        <v>Meningococo</v>
      </c>
      <c r="D1091" s="59" t="str">
        <f>IF(ISERROR(VLOOKUP(Salidas!$A1091,Inventario!$A$2:$M$21,4,FALSE)),"",VLOOKUP(Salidas!$A1091,Inventario!$A$2:$M$21,4,FALSE))</f>
        <v>Cobo Medical</v>
      </c>
      <c r="E1091" s="59" t="str">
        <f>IF(ISERROR(VLOOKUP(Salidas!$A1091,Inventario!$A$2:$M$21,5,FALSE)),"",VLOOKUP(Salidas!$A1091,Inventario!$A$2:$M$21,5,FALSE))</f>
        <v>Pfizer</v>
      </c>
      <c r="F1091" s="60" t="str">
        <f>IF(ISERROR(VLOOKUP(Salidas!$A1091,Inventario!$A$2:$M$21,6,FALSE)),"",VLOOKUP(Salidas!$A1091,Inventario!$A$2:$M$21,6,FALSE))</f>
        <v>3904</v>
      </c>
      <c r="G1091" s="274">
        <f>IF(ISERROR(VLOOKUP(Salidas!$A1091,Inventario!$A$2:$M$21,7,FALSE)),,VLOOKUP(Salidas!$A1091,Inventario!$A$2:$M$21,7,FALSE))</f>
        <v>1</v>
      </c>
      <c r="H1091" s="275">
        <f>IF(ISERROR(VLOOKUP(Salidas!$A1091,Inventario!$A$2:$M$21,8,FALSE)),,VLOOKUP(Salidas!$A1091,Inventario!$A$2:$M$21,8,FALSE))</f>
        <v>427</v>
      </c>
      <c r="I1091" s="275">
        <f>IF(ISERROR(VLOOKUP(Salidas!$A1091,Inventario!$A$2:$M$21,9,FALSE)),,VLOOKUP(Salidas!$A1091,Inventario!$A$2:$M$21,9,FALSE))</f>
        <v>427</v>
      </c>
      <c r="J1091" s="269">
        <v>44859</v>
      </c>
      <c r="K1091" s="62" t="s">
        <v>221</v>
      </c>
      <c r="L1091" s="270">
        <f>IF(ISERROR(VLOOKUP(Salidas!$K1091,Entradas!$H$1:$I$412,2,FALSE)),"",VLOOKUP(Salidas!$K1091,Entradas!$H$1:$I$412,2,FALSE))</f>
        <v>45077</v>
      </c>
      <c r="M1091" s="63">
        <v>1</v>
      </c>
      <c r="N1091" s="276" t="s">
        <v>1928</v>
      </c>
      <c r="O1091" s="275">
        <f>IF(Salidas!$N1091="Particular",VLOOKUP(Salidas!$A1091,'PPTO Conservador'!$D$1:$L$26,8,0),IF(Salidas!$N1091="Complementario",VLOOKUP(Salidas!$A1091,'PPTO Conservador'!$D$1:$L$26,9,FALSE),))</f>
        <v>170000</v>
      </c>
      <c r="P1091" s="275">
        <f>Salidas!$M1091*Salidas!$I1091</f>
        <v>427</v>
      </c>
      <c r="Q1091" s="275">
        <f>Salidas!$M1091*Salidas!$O1091</f>
        <v>170000</v>
      </c>
      <c r="R1091" s="276"/>
      <c r="S1091" s="64"/>
      <c r="T1091" s="64"/>
      <c r="U1091" s="64"/>
      <c r="V1091" s="64"/>
      <c r="W1091" s="64"/>
      <c r="X1091" s="64"/>
      <c r="Y1091" s="64"/>
      <c r="Z1091" s="64"/>
    </row>
    <row r="1092" spans="1:26" ht="15.75" customHeight="1">
      <c r="A1092" s="57" t="s">
        <v>73</v>
      </c>
      <c r="B1092" s="58" t="str">
        <f>IF(ISERROR(VLOOKUP(Salidas!$A1092,Inventario!$A$2:$M$21,2,FALSE)),"",VLOOKUP(Salidas!$A1092,Inventario!$A$2:$M$21,2,FALSE))</f>
        <v>Pentaxim</v>
      </c>
      <c r="C1092" s="58" t="str">
        <f>IF(ISERROR(VLOOKUP(Salidas!$A1092,Inventario!$A$2:$M$21,3,FALSE)),"",VLOOKUP(Salidas!$A1092,Inventario!$A$2:$M$21,3,FALSE))</f>
        <v>Difteria-Tosferina, tetano, polio, haemophilus</v>
      </c>
      <c r="D1092" s="59" t="str">
        <f>IF(ISERROR(VLOOKUP(Salidas!$A1092,Inventario!$A$2:$M$21,4,FALSE)),"",VLOOKUP(Salidas!$A1092,Inventario!$A$2:$M$21,4,FALSE))</f>
        <v>IPS FARALLONES</v>
      </c>
      <c r="E1092" s="59" t="str">
        <f>IF(ISERROR(VLOOKUP(Salidas!$A1092,Inventario!$A$2:$M$21,5,FALSE)),"",VLOOKUP(Salidas!$A1092,Inventario!$A$2:$M$21,5,FALSE))</f>
        <v>Sanofi</v>
      </c>
      <c r="F1092" s="60" t="str">
        <f>IF(ISERROR(VLOOKUP(Salidas!$A1092,Inventario!$A$2:$M$21,6,FALSE)),"",VLOOKUP(Salidas!$A1092,Inventario!$A$2:$M$21,6,FALSE))</f>
        <v>2800</v>
      </c>
      <c r="G1092" s="274">
        <f>IF(ISERROR(VLOOKUP(Salidas!$A1092,Inventario!$A$2:$M$21,7,FALSE)),,VLOOKUP(Salidas!$A1092,Inventario!$A$2:$M$21,7,FALSE))</f>
        <v>1</v>
      </c>
      <c r="H1092" s="275">
        <f>IF(ISERROR(VLOOKUP(Salidas!$A1092,Inventario!$A$2:$M$21,8,FALSE)),,VLOOKUP(Salidas!$A1092,Inventario!$A$2:$M$21,8,FALSE))</f>
        <v>66</v>
      </c>
      <c r="I1092" s="275">
        <f>IF(ISERROR(VLOOKUP(Salidas!$A1092,Inventario!$A$2:$M$21,9,FALSE)),,VLOOKUP(Salidas!$A1092,Inventario!$A$2:$M$21,9,FALSE))</f>
        <v>66</v>
      </c>
      <c r="J1092" s="269">
        <v>44859</v>
      </c>
      <c r="K1092" s="62" t="s">
        <v>209</v>
      </c>
      <c r="L1092" s="270">
        <f>IF(ISERROR(VLOOKUP(Salidas!$K1092,Entradas!$H$1:$I$412,2,FALSE)),"",VLOOKUP(Salidas!$K1092,Entradas!$H$1:$I$412,2,FALSE))</f>
        <v>44957</v>
      </c>
      <c r="M1092" s="63">
        <v>1</v>
      </c>
      <c r="N1092" s="276" t="s">
        <v>1928</v>
      </c>
      <c r="O1092" s="275">
        <f>IF(Salidas!$N1092="Particular",VLOOKUP(Salidas!$A1092,'PPTO Conservador'!$D$1:$L$26,8,0),IF(Salidas!$N1092="Complementario",VLOOKUP(Salidas!$A1092,'PPTO Conservador'!$D$1:$L$26,9,FALSE),))</f>
        <v>160000</v>
      </c>
      <c r="P1092" s="275">
        <f>Salidas!$M1092*Salidas!$I1092</f>
        <v>66</v>
      </c>
      <c r="Q1092" s="275">
        <f>Salidas!$M1092*Salidas!$O1092</f>
        <v>160000</v>
      </c>
      <c r="R1092" s="276"/>
      <c r="S1092" s="64"/>
      <c r="T1092" s="64"/>
      <c r="U1092" s="64"/>
      <c r="V1092" s="64"/>
      <c r="W1092" s="64"/>
      <c r="X1092" s="64"/>
      <c r="Y1092" s="64"/>
      <c r="Z1092" s="64"/>
    </row>
    <row r="1093" spans="1:26" ht="15.75" customHeight="1">
      <c r="A1093" s="57" t="s">
        <v>85</v>
      </c>
      <c r="B1093" s="58" t="str">
        <f>IF(ISERROR(VLOOKUP(Salidas!$A1093,Inventario!$A$2:$M$21,2,FALSE)),"",VLOOKUP(Salidas!$A1093,Inventario!$A$2:$M$21,2,FALSE))</f>
        <v xml:space="preserve">Avaxim 80 </v>
      </c>
      <c r="C1093" s="58" t="str">
        <f>IF(ISERROR(VLOOKUP(Salidas!$A1093,Inventario!$A$2:$M$21,3,FALSE)),"",VLOOKUP(Salidas!$A1093,Inventario!$A$2:$M$21,3,FALSE))</f>
        <v>Hepatitis A niño</v>
      </c>
      <c r="D1093" s="59" t="str">
        <f>IF(ISERROR(VLOOKUP(Salidas!$A1093,Inventario!$A$2:$M$21,4,FALSE)),"",VLOOKUP(Salidas!$A1093,Inventario!$A$2:$M$21,4,FALSE))</f>
        <v>IPS FARALLONES</v>
      </c>
      <c r="E1093" s="59" t="str">
        <f>IF(ISERROR(VLOOKUP(Salidas!$A1093,Inventario!$A$2:$M$21,5,FALSE)),"",VLOOKUP(Salidas!$A1093,Inventario!$A$2:$M$21,5,FALSE))</f>
        <v>Sanofi</v>
      </c>
      <c r="F1093" s="60" t="str">
        <f>IF(ISERROR(VLOOKUP(Salidas!$A1093,Inventario!$A$2:$M$21,6,FALSE)),"",VLOOKUP(Salidas!$A1093,Inventario!$A$2:$M$21,6,FALSE))</f>
        <v>2500</v>
      </c>
      <c r="G1093" s="274">
        <f>IF(ISERROR(VLOOKUP(Salidas!$A1093,Inventario!$A$2:$M$21,7,FALSE)),,VLOOKUP(Salidas!$A1093,Inventario!$A$2:$M$21,7,FALSE))</f>
        <v>1</v>
      </c>
      <c r="H1093" s="275">
        <f>IF(ISERROR(VLOOKUP(Salidas!$A1093,Inventario!$A$2:$M$21,8,FALSE)),,VLOOKUP(Salidas!$A1093,Inventario!$A$2:$M$21,8,FALSE))</f>
        <v>153</v>
      </c>
      <c r="I1093" s="275">
        <f>IF(ISERROR(VLOOKUP(Salidas!$A1093,Inventario!$A$2:$M$21,9,FALSE)),,VLOOKUP(Salidas!$A1093,Inventario!$A$2:$M$21,9,FALSE))</f>
        <v>153</v>
      </c>
      <c r="J1093" s="269">
        <v>44859</v>
      </c>
      <c r="K1093" s="62" t="s">
        <v>208</v>
      </c>
      <c r="L1093" s="270">
        <f>IF(ISERROR(VLOOKUP(Salidas!$K1093,Entradas!$H$1:$I$412,2,FALSE)),"",VLOOKUP(Salidas!$K1093,Entradas!$H$1:$I$412,2,FALSE))</f>
        <v>45169</v>
      </c>
      <c r="M1093" s="63">
        <v>1</v>
      </c>
      <c r="N1093" s="276" t="s">
        <v>1928</v>
      </c>
      <c r="O1093" s="275">
        <f>IF(Salidas!$N1093="Particular",VLOOKUP(Salidas!$A1093,'PPTO Conservador'!$D$1:$L$26,8,0),IF(Salidas!$N1093="Complementario",VLOOKUP(Salidas!$A1093,'PPTO Conservador'!$D$1:$L$26,9,FALSE),))</f>
        <v>130000</v>
      </c>
      <c r="P1093" s="275">
        <f>Salidas!$M1093*Salidas!$I1093</f>
        <v>153</v>
      </c>
      <c r="Q1093" s="275">
        <f>Salidas!$M1093*Salidas!$O1093</f>
        <v>130000</v>
      </c>
      <c r="R1093" s="276"/>
      <c r="S1093" s="64"/>
      <c r="T1093" s="64"/>
      <c r="U1093" s="64"/>
      <c r="V1093" s="64"/>
      <c r="W1093" s="64"/>
      <c r="X1093" s="64"/>
      <c r="Y1093" s="64"/>
      <c r="Z1093" s="64"/>
    </row>
    <row r="1094" spans="1:26" ht="15.75" customHeight="1">
      <c r="A1094" s="57" t="s">
        <v>93</v>
      </c>
      <c r="B1094" s="58" t="str">
        <f>IF(ISERROR(VLOOKUP(Salidas!$A1094,Inventario!$A$2:$M$21,2,FALSE)),"",VLOOKUP(Salidas!$A1094,Inventario!$A$2:$M$21,2,FALSE))</f>
        <v>Vaxigrip</v>
      </c>
      <c r="C1094" s="58" t="str">
        <f>IF(ISERROR(VLOOKUP(Salidas!$A1094,Inventario!$A$2:$M$21,3,FALSE)),"",VLOOKUP(Salidas!$A1094,Inventario!$A$2:$M$21,3,FALSE))</f>
        <v>Influenza</v>
      </c>
      <c r="D1094" s="59" t="str">
        <f>IF(ISERROR(VLOOKUP(Salidas!$A1094,Inventario!$A$2:$M$21,4,FALSE)),"",VLOOKUP(Salidas!$A1094,Inventario!$A$2:$M$21,4,FALSE))</f>
        <v>IPS FARALLONES</v>
      </c>
      <c r="E1094" s="59" t="str">
        <f>IF(ISERROR(VLOOKUP(Salidas!$A1094,Inventario!$A$2:$M$21,5,FALSE)),"",VLOOKUP(Salidas!$A1094,Inventario!$A$2:$M$21,5,FALSE))</f>
        <v>Sanofi</v>
      </c>
      <c r="F1094" s="60" t="str">
        <f>IF(ISERROR(VLOOKUP(Salidas!$A1094,Inventario!$A$2:$M$21,6,FALSE)),"",VLOOKUP(Salidas!$A1094,Inventario!$A$2:$M$21,6,FALSE))</f>
        <v>2603</v>
      </c>
      <c r="G1094" s="274">
        <f>IF(ISERROR(VLOOKUP(Salidas!$A1094,Inventario!$A$2:$M$21,7,FALSE)),,VLOOKUP(Salidas!$A1094,Inventario!$A$2:$M$21,7,FALSE))</f>
        <v>1</v>
      </c>
      <c r="H1094" s="275">
        <f>IF(ISERROR(VLOOKUP(Salidas!$A1094,Inventario!$A$2:$M$21,8,FALSE)),,VLOOKUP(Salidas!$A1094,Inventario!$A$2:$M$21,8,FALSE))</f>
        <v>31</v>
      </c>
      <c r="I1094" s="275">
        <f>IF(ISERROR(VLOOKUP(Salidas!$A1094,Inventario!$A$2:$M$21,9,FALSE)),,VLOOKUP(Salidas!$A1094,Inventario!$A$2:$M$21,9,FALSE))</f>
        <v>31</v>
      </c>
      <c r="J1094" s="269">
        <v>44859</v>
      </c>
      <c r="K1094" s="62" t="s">
        <v>210</v>
      </c>
      <c r="L1094" s="270">
        <f>IF(ISERROR(VLOOKUP(Salidas!$K1094,Entradas!$H$1:$I$412,2,FALSE)),"",VLOOKUP(Salidas!$K1094,Entradas!$H$1:$I$412,2,FALSE))</f>
        <v>44957</v>
      </c>
      <c r="M1094" s="63">
        <v>1</v>
      </c>
      <c r="N1094" s="276" t="s">
        <v>375</v>
      </c>
      <c r="O1094" s="275">
        <f>IF(Salidas!$N1094="Particular",VLOOKUP(Salidas!$A1094,'PPTO Conservador'!$D$1:$L$26,8,0),IF(Salidas!$N1094="Complementario",VLOOKUP(Salidas!$A1094,'PPTO Conservador'!$D$1:$L$26,9,FALSE),))</f>
        <v>65000</v>
      </c>
      <c r="P1094" s="275">
        <f>Salidas!$M1094*Salidas!$I1094</f>
        <v>31</v>
      </c>
      <c r="Q1094" s="275">
        <f>Salidas!$M1094*Salidas!$O1094</f>
        <v>65000</v>
      </c>
      <c r="R1094" s="276"/>
      <c r="S1094" s="64"/>
      <c r="T1094" s="64"/>
      <c r="U1094" s="64"/>
      <c r="V1094" s="64"/>
      <c r="W1094" s="64"/>
      <c r="X1094" s="64"/>
      <c r="Y1094" s="64"/>
      <c r="Z1094" s="64"/>
    </row>
    <row r="1095" spans="1:26" ht="15.75" customHeight="1">
      <c r="A1095" s="57" t="s">
        <v>47</v>
      </c>
      <c r="B1095" s="58" t="str">
        <f>IF(ISERROR(VLOOKUP(Salidas!$A1095,Inventario!$A$2:$M$21,2,FALSE)),"",VLOOKUP(Salidas!$A1095,Inventario!$A$2:$M$21,2,FALSE))</f>
        <v>Nimenrix</v>
      </c>
      <c r="C1095" s="58" t="str">
        <f>IF(ISERROR(VLOOKUP(Salidas!$A1095,Inventario!$A$2:$M$21,3,FALSE)),"",VLOOKUP(Salidas!$A1095,Inventario!$A$2:$M$21,3,FALSE))</f>
        <v>Meningococo</v>
      </c>
      <c r="D1095" s="59" t="str">
        <f>IF(ISERROR(VLOOKUP(Salidas!$A1095,Inventario!$A$2:$M$21,4,FALSE)),"",VLOOKUP(Salidas!$A1095,Inventario!$A$2:$M$21,4,FALSE))</f>
        <v>Cobo Medical</v>
      </c>
      <c r="E1095" s="59" t="str">
        <f>IF(ISERROR(VLOOKUP(Salidas!$A1095,Inventario!$A$2:$M$21,5,FALSE)),"",VLOOKUP(Salidas!$A1095,Inventario!$A$2:$M$21,5,FALSE))</f>
        <v>Pfizer</v>
      </c>
      <c r="F1095" s="60" t="str">
        <f>IF(ISERROR(VLOOKUP(Salidas!$A1095,Inventario!$A$2:$M$21,6,FALSE)),"",VLOOKUP(Salidas!$A1095,Inventario!$A$2:$M$21,6,FALSE))</f>
        <v>3904</v>
      </c>
      <c r="G1095" s="274">
        <f>IF(ISERROR(VLOOKUP(Salidas!$A1095,Inventario!$A$2:$M$21,7,FALSE)),,VLOOKUP(Salidas!$A1095,Inventario!$A$2:$M$21,7,FALSE))</f>
        <v>1</v>
      </c>
      <c r="H1095" s="275">
        <f>IF(ISERROR(VLOOKUP(Salidas!$A1095,Inventario!$A$2:$M$21,8,FALSE)),,VLOOKUP(Salidas!$A1095,Inventario!$A$2:$M$21,8,FALSE))</f>
        <v>427</v>
      </c>
      <c r="I1095" s="275">
        <f>IF(ISERROR(VLOOKUP(Salidas!$A1095,Inventario!$A$2:$M$21,9,FALSE)),,VLOOKUP(Salidas!$A1095,Inventario!$A$2:$M$21,9,FALSE))</f>
        <v>427</v>
      </c>
      <c r="J1095" s="269">
        <v>44859</v>
      </c>
      <c r="K1095" s="62" t="s">
        <v>221</v>
      </c>
      <c r="L1095" s="270">
        <f>IF(ISERROR(VLOOKUP(Salidas!$K1095,Entradas!$H$1:$I$412,2,FALSE)),"",VLOOKUP(Salidas!$K1095,Entradas!$H$1:$I$412,2,FALSE))</f>
        <v>45077</v>
      </c>
      <c r="M1095" s="63">
        <v>1</v>
      </c>
      <c r="N1095" s="276" t="s">
        <v>375</v>
      </c>
      <c r="O1095" s="275">
        <f>IF(Salidas!$N1095="Particular",VLOOKUP(Salidas!$A1095,'PPTO Conservador'!$D$1:$L$26,8,0),IF(Salidas!$N1095="Complementario",VLOOKUP(Salidas!$A1095,'PPTO Conservador'!$D$1:$L$26,9,FALSE),))</f>
        <v>200000</v>
      </c>
      <c r="P1095" s="275">
        <f>Salidas!$M1095*Salidas!$I1095</f>
        <v>427</v>
      </c>
      <c r="Q1095" s="275">
        <f>Salidas!$M1095*Salidas!$O1095</f>
        <v>200000</v>
      </c>
      <c r="R1095" s="276"/>
      <c r="S1095" s="64"/>
      <c r="T1095" s="64"/>
      <c r="U1095" s="64"/>
      <c r="V1095" s="64"/>
      <c r="W1095" s="64"/>
      <c r="X1095" s="64"/>
      <c r="Y1095" s="64"/>
      <c r="Z1095" s="64"/>
    </row>
    <row r="1096" spans="1:26" ht="15.75" customHeight="1">
      <c r="A1096" s="57" t="s">
        <v>54</v>
      </c>
      <c r="B1096" s="58" t="str">
        <f>IF(ISERROR(VLOOKUP(Salidas!$A1096,Inventario!$A$2:$M$21,2,FALSE)),"",VLOOKUP(Salidas!$A1096,Inventario!$A$2:$M$21,2,FALSE))</f>
        <v>Prevenar</v>
      </c>
      <c r="C1096" s="58" t="str">
        <f>IF(ISERROR(VLOOKUP(Salidas!$A1096,Inventario!$A$2:$M$21,3,FALSE)),"",VLOOKUP(Salidas!$A1096,Inventario!$A$2:$M$21,3,FALSE))</f>
        <v>Neumococo 13V</v>
      </c>
      <c r="D1096" s="59" t="str">
        <f>IF(ISERROR(VLOOKUP(Salidas!$A1096,Inventario!$A$2:$M$21,4,FALSE)),"",VLOOKUP(Salidas!$A1096,Inventario!$A$2:$M$21,4,FALSE))</f>
        <v>Cobo Medical</v>
      </c>
      <c r="E1096" s="59" t="str">
        <f>IF(ISERROR(VLOOKUP(Salidas!$A1096,Inventario!$A$2:$M$21,5,FALSE)),"",VLOOKUP(Salidas!$A1096,Inventario!$A$2:$M$21,5,FALSE))</f>
        <v>Pfizer</v>
      </c>
      <c r="F1096" s="60" t="str">
        <f>IF(ISERROR(VLOOKUP(Salidas!$A1096,Inventario!$A$2:$M$21,6,FALSE)),"",VLOOKUP(Salidas!$A1096,Inventario!$A$2:$M$21,6,FALSE))</f>
        <v>2156</v>
      </c>
      <c r="G1096" s="274">
        <f>IF(ISERROR(VLOOKUP(Salidas!$A1096,Inventario!$A$2:$M$21,7,FALSE)),,VLOOKUP(Salidas!$A1096,Inventario!$A$2:$M$21,7,FALSE))</f>
        <v>1</v>
      </c>
      <c r="H1096" s="275">
        <f>IF(ISERROR(VLOOKUP(Salidas!$A1096,Inventario!$A$2:$M$21,8,FALSE)),,VLOOKUP(Salidas!$A1096,Inventario!$A$2:$M$21,8,FALSE))</f>
        <v>257</v>
      </c>
      <c r="I1096" s="275">
        <f>IF(ISERROR(VLOOKUP(Salidas!$A1096,Inventario!$A$2:$M$21,9,FALSE)),,VLOOKUP(Salidas!$A1096,Inventario!$A$2:$M$21,9,FALSE))</f>
        <v>257</v>
      </c>
      <c r="J1096" s="269">
        <v>44859</v>
      </c>
      <c r="K1096" s="62" t="s">
        <v>223</v>
      </c>
      <c r="L1096" s="270">
        <f>IF(ISERROR(VLOOKUP(Salidas!$K1096,Entradas!$H$1:$I$412,2,FALSE)),"",VLOOKUP(Salidas!$K1096,Entradas!$H$1:$I$412,2,FALSE))</f>
        <v>45382</v>
      </c>
      <c r="M1096" s="63">
        <v>1</v>
      </c>
      <c r="N1096" s="276" t="s">
        <v>1928</v>
      </c>
      <c r="O1096" s="275">
        <f>IF(Salidas!$N1096="Particular",VLOOKUP(Salidas!$A1096,'PPTO Conservador'!$D$1:$L$26,8,0),IF(Salidas!$N1096="Complementario",VLOOKUP(Salidas!$A1096,'PPTO Conservador'!$D$1:$L$26,9,FALSE),))</f>
        <v>225000</v>
      </c>
      <c r="P1096" s="275">
        <f>Salidas!$M1096*Salidas!$I1096</f>
        <v>257</v>
      </c>
      <c r="Q1096" s="275">
        <f>Salidas!$M1096*Salidas!$O1096</f>
        <v>225000</v>
      </c>
      <c r="R1096" s="276"/>
      <c r="S1096" s="64"/>
      <c r="T1096" s="64"/>
      <c r="U1096" s="64"/>
      <c r="V1096" s="64"/>
      <c r="W1096" s="64"/>
      <c r="X1096" s="64"/>
      <c r="Y1096" s="64"/>
      <c r="Z1096" s="64"/>
    </row>
    <row r="1097" spans="1:26" ht="15.75" customHeight="1">
      <c r="A1097" s="57" t="s">
        <v>58</v>
      </c>
      <c r="B1097" s="58" t="str">
        <f>IF(ISERROR(VLOOKUP(Salidas!$A1097,Inventario!$A$2:$M$21,2,FALSE)),"",VLOOKUP(Salidas!$A1097,Inventario!$A$2:$M$21,2,FALSE))</f>
        <v>Proquad</v>
      </c>
      <c r="C1097" s="58" t="str">
        <f>IF(ISERROR(VLOOKUP(Salidas!$A1097,Inventario!$A$2:$M$21,3,FALSE)),"",VLOOKUP(Salidas!$A1097,Inventario!$A$2:$M$21,3,FALSE))</f>
        <v>Sarampion + Rubeola + parotiditis + varicela</v>
      </c>
      <c r="D1097" s="59" t="str">
        <f>IF(ISERROR(VLOOKUP(Salidas!$A1097,Inventario!$A$2:$M$21,4,FALSE)),"",VLOOKUP(Salidas!$A1097,Inventario!$A$2:$M$21,4,FALSE))</f>
        <v>IPS FARALLONES</v>
      </c>
      <c r="E1097" s="59" t="str">
        <f>IF(ISERROR(VLOOKUP(Salidas!$A1097,Inventario!$A$2:$M$21,5,FALSE)),"",VLOOKUP(Salidas!$A1097,Inventario!$A$2:$M$21,5,FALSE))</f>
        <v>Merck</v>
      </c>
      <c r="F1097" s="60" t="str">
        <f>IF(ISERROR(VLOOKUP(Salidas!$A1097,Inventario!$A$2:$M$21,6,FALSE)),"",VLOOKUP(Salidas!$A1097,Inventario!$A$2:$M$21,6,FALSE))</f>
        <v>4200</v>
      </c>
      <c r="G1097" s="274">
        <f>IF(ISERROR(VLOOKUP(Salidas!$A1097,Inventario!$A$2:$M$21,7,FALSE)),,VLOOKUP(Salidas!$A1097,Inventario!$A$2:$M$21,7,FALSE))</f>
        <v>1</v>
      </c>
      <c r="H1097" s="275">
        <f>IF(ISERROR(VLOOKUP(Salidas!$A1097,Inventario!$A$2:$M$21,8,FALSE)),,VLOOKUP(Salidas!$A1097,Inventario!$A$2:$M$21,8,FALSE))</f>
        <v>76</v>
      </c>
      <c r="I1097" s="275">
        <f>IF(ISERROR(VLOOKUP(Salidas!$A1097,Inventario!$A$2:$M$21,9,FALSE)),,VLOOKUP(Salidas!$A1097,Inventario!$A$2:$M$21,9,FALSE))</f>
        <v>76</v>
      </c>
      <c r="J1097" s="269">
        <v>44860</v>
      </c>
      <c r="K1097" s="62" t="s">
        <v>220</v>
      </c>
      <c r="L1097" s="270">
        <f>IF(ISERROR(VLOOKUP(Salidas!$K1097,Entradas!$H$1:$I$412,2,FALSE)),"",VLOOKUP(Salidas!$K1097,Entradas!$H$1:$I$412,2,FALSE))</f>
        <v>45138</v>
      </c>
      <c r="M1097" s="63">
        <v>1</v>
      </c>
      <c r="N1097" s="276" t="s">
        <v>375</v>
      </c>
      <c r="O1097" s="275">
        <f>IF(Salidas!$N1097="Particular",VLOOKUP(Salidas!$A1097,'PPTO Conservador'!$D$1:$L$26,8,0),IF(Salidas!$N1097="Complementario",VLOOKUP(Salidas!$A1097,'PPTO Conservador'!$D$1:$L$26,9,FALSE),))</f>
        <v>250000</v>
      </c>
      <c r="P1097" s="275">
        <f>Salidas!$M1097*Salidas!$I1097</f>
        <v>76</v>
      </c>
      <c r="Q1097" s="275">
        <f>Salidas!$M1097*Salidas!$O1097</f>
        <v>250000</v>
      </c>
      <c r="R1097" s="276"/>
      <c r="S1097" s="64"/>
      <c r="T1097" s="64"/>
      <c r="U1097" s="64"/>
      <c r="V1097" s="64"/>
      <c r="W1097" s="64"/>
      <c r="X1097" s="64"/>
      <c r="Y1097" s="64"/>
      <c r="Z1097" s="64"/>
    </row>
    <row r="1098" spans="1:26" ht="15.75" customHeight="1">
      <c r="A1098" s="57" t="s">
        <v>85</v>
      </c>
      <c r="B1098" s="58" t="str">
        <f>IF(ISERROR(VLOOKUP(Salidas!$A1098,Inventario!$A$2:$M$21,2,FALSE)),"",VLOOKUP(Salidas!$A1098,Inventario!$A$2:$M$21,2,FALSE))</f>
        <v xml:space="preserve">Avaxim 80 </v>
      </c>
      <c r="C1098" s="58" t="str">
        <f>IF(ISERROR(VLOOKUP(Salidas!$A1098,Inventario!$A$2:$M$21,3,FALSE)),"",VLOOKUP(Salidas!$A1098,Inventario!$A$2:$M$21,3,FALSE))</f>
        <v>Hepatitis A niño</v>
      </c>
      <c r="D1098" s="59" t="str">
        <f>IF(ISERROR(VLOOKUP(Salidas!$A1098,Inventario!$A$2:$M$21,4,FALSE)),"",VLOOKUP(Salidas!$A1098,Inventario!$A$2:$M$21,4,FALSE))</f>
        <v>IPS FARALLONES</v>
      </c>
      <c r="E1098" s="59" t="str">
        <f>IF(ISERROR(VLOOKUP(Salidas!$A1098,Inventario!$A$2:$M$21,5,FALSE)),"",VLOOKUP(Salidas!$A1098,Inventario!$A$2:$M$21,5,FALSE))</f>
        <v>Sanofi</v>
      </c>
      <c r="F1098" s="60" t="str">
        <f>IF(ISERROR(VLOOKUP(Salidas!$A1098,Inventario!$A$2:$M$21,6,FALSE)),"",VLOOKUP(Salidas!$A1098,Inventario!$A$2:$M$21,6,FALSE))</f>
        <v>2500</v>
      </c>
      <c r="G1098" s="274">
        <f>IF(ISERROR(VLOOKUP(Salidas!$A1098,Inventario!$A$2:$M$21,7,FALSE)),,VLOOKUP(Salidas!$A1098,Inventario!$A$2:$M$21,7,FALSE))</f>
        <v>1</v>
      </c>
      <c r="H1098" s="275">
        <f>IF(ISERROR(VLOOKUP(Salidas!$A1098,Inventario!$A$2:$M$21,8,FALSE)),,VLOOKUP(Salidas!$A1098,Inventario!$A$2:$M$21,8,FALSE))</f>
        <v>153</v>
      </c>
      <c r="I1098" s="275">
        <f>IF(ISERROR(VLOOKUP(Salidas!$A1098,Inventario!$A$2:$M$21,9,FALSE)),,VLOOKUP(Salidas!$A1098,Inventario!$A$2:$M$21,9,FALSE))</f>
        <v>153</v>
      </c>
      <c r="J1098" s="269">
        <v>44860</v>
      </c>
      <c r="K1098" s="62" t="s">
        <v>208</v>
      </c>
      <c r="L1098" s="270">
        <f>IF(ISERROR(VLOOKUP(Salidas!$K1098,Entradas!$H$1:$I$412,2,FALSE)),"",VLOOKUP(Salidas!$K1098,Entradas!$H$1:$I$412,2,FALSE))</f>
        <v>45169</v>
      </c>
      <c r="M1098" s="63">
        <v>1</v>
      </c>
      <c r="N1098" s="276" t="s">
        <v>375</v>
      </c>
      <c r="O1098" s="275">
        <f>IF(Salidas!$N1098="Particular",VLOOKUP(Salidas!$A1098,'PPTO Conservador'!$D$1:$L$26,8,0),IF(Salidas!$N1098="Complementario",VLOOKUP(Salidas!$A1098,'PPTO Conservador'!$D$1:$L$26,9,FALSE),))</f>
        <v>150000</v>
      </c>
      <c r="P1098" s="275">
        <f>Salidas!$M1098*Salidas!$I1098</f>
        <v>153</v>
      </c>
      <c r="Q1098" s="275">
        <f>Salidas!$M1098*Salidas!$O1098</f>
        <v>150000</v>
      </c>
      <c r="R1098" s="276"/>
      <c r="S1098" s="64"/>
      <c r="T1098" s="64"/>
      <c r="U1098" s="64"/>
      <c r="V1098" s="64"/>
      <c r="W1098" s="64"/>
      <c r="X1098" s="64"/>
      <c r="Y1098" s="64"/>
      <c r="Z1098" s="64"/>
    </row>
    <row r="1099" spans="1:26" ht="15.75" customHeight="1">
      <c r="A1099" s="57" t="s">
        <v>93</v>
      </c>
      <c r="B1099" s="58" t="str">
        <f>IF(ISERROR(VLOOKUP(Salidas!$A1099,Inventario!$A$2:$M$21,2,FALSE)),"",VLOOKUP(Salidas!$A1099,Inventario!$A$2:$M$21,2,FALSE))</f>
        <v>Vaxigrip</v>
      </c>
      <c r="C1099" s="58" t="str">
        <f>IF(ISERROR(VLOOKUP(Salidas!$A1099,Inventario!$A$2:$M$21,3,FALSE)),"",VLOOKUP(Salidas!$A1099,Inventario!$A$2:$M$21,3,FALSE))</f>
        <v>Influenza</v>
      </c>
      <c r="D1099" s="59" t="str">
        <f>IF(ISERROR(VLOOKUP(Salidas!$A1099,Inventario!$A$2:$M$21,4,FALSE)),"",VLOOKUP(Salidas!$A1099,Inventario!$A$2:$M$21,4,FALSE))</f>
        <v>IPS FARALLONES</v>
      </c>
      <c r="E1099" s="59" t="str">
        <f>IF(ISERROR(VLOOKUP(Salidas!$A1099,Inventario!$A$2:$M$21,5,FALSE)),"",VLOOKUP(Salidas!$A1099,Inventario!$A$2:$M$21,5,FALSE))</f>
        <v>Sanofi</v>
      </c>
      <c r="F1099" s="60" t="str">
        <f>IF(ISERROR(VLOOKUP(Salidas!$A1099,Inventario!$A$2:$M$21,6,FALSE)),"",VLOOKUP(Salidas!$A1099,Inventario!$A$2:$M$21,6,FALSE))</f>
        <v>2603</v>
      </c>
      <c r="G1099" s="274">
        <f>IF(ISERROR(VLOOKUP(Salidas!$A1099,Inventario!$A$2:$M$21,7,FALSE)),,VLOOKUP(Salidas!$A1099,Inventario!$A$2:$M$21,7,FALSE))</f>
        <v>1</v>
      </c>
      <c r="H1099" s="275">
        <f>IF(ISERROR(VLOOKUP(Salidas!$A1099,Inventario!$A$2:$M$21,8,FALSE)),,VLOOKUP(Salidas!$A1099,Inventario!$A$2:$M$21,8,FALSE))</f>
        <v>31</v>
      </c>
      <c r="I1099" s="275">
        <f>IF(ISERROR(VLOOKUP(Salidas!$A1099,Inventario!$A$2:$M$21,9,FALSE)),,VLOOKUP(Salidas!$A1099,Inventario!$A$2:$M$21,9,FALSE))</f>
        <v>31</v>
      </c>
      <c r="J1099" s="269">
        <v>44860</v>
      </c>
      <c r="K1099" s="62" t="s">
        <v>210</v>
      </c>
      <c r="L1099" s="270">
        <f>IF(ISERROR(VLOOKUP(Salidas!$K1099,Entradas!$H$1:$I$412,2,FALSE)),"",VLOOKUP(Salidas!$K1099,Entradas!$H$1:$I$412,2,FALSE))</f>
        <v>44957</v>
      </c>
      <c r="M1099" s="63">
        <v>1</v>
      </c>
      <c r="N1099" s="276" t="s">
        <v>375</v>
      </c>
      <c r="O1099" s="275">
        <f>IF(Salidas!$N1099="Particular",VLOOKUP(Salidas!$A1099,'PPTO Conservador'!$D$1:$L$26,8,0),IF(Salidas!$N1099="Complementario",VLOOKUP(Salidas!$A1099,'PPTO Conservador'!$D$1:$L$26,9,FALSE),))</f>
        <v>65000</v>
      </c>
      <c r="P1099" s="275">
        <f>Salidas!$M1099*Salidas!$I1099</f>
        <v>31</v>
      </c>
      <c r="Q1099" s="275">
        <f>Salidas!$M1099*Salidas!$O1099</f>
        <v>65000</v>
      </c>
      <c r="R1099" s="276"/>
      <c r="S1099" s="64"/>
      <c r="T1099" s="64"/>
      <c r="U1099" s="64"/>
      <c r="V1099" s="64"/>
      <c r="W1099" s="64"/>
      <c r="X1099" s="64"/>
      <c r="Y1099" s="64"/>
      <c r="Z1099" s="64"/>
    </row>
    <row r="1100" spans="1:26" ht="15.75" customHeight="1">
      <c r="A1100" s="57" t="s">
        <v>93</v>
      </c>
      <c r="B1100" s="58" t="str">
        <f>IF(ISERROR(VLOOKUP(Salidas!$A1100,Inventario!$A$2:$M$21,2,FALSE)),"",VLOOKUP(Salidas!$A1100,Inventario!$A$2:$M$21,2,FALSE))</f>
        <v>Vaxigrip</v>
      </c>
      <c r="C1100" s="58" t="str">
        <f>IF(ISERROR(VLOOKUP(Salidas!$A1100,Inventario!$A$2:$M$21,3,FALSE)),"",VLOOKUP(Salidas!$A1100,Inventario!$A$2:$M$21,3,FALSE))</f>
        <v>Influenza</v>
      </c>
      <c r="D1100" s="59" t="str">
        <f>IF(ISERROR(VLOOKUP(Salidas!$A1100,Inventario!$A$2:$M$21,4,FALSE)),"",VLOOKUP(Salidas!$A1100,Inventario!$A$2:$M$21,4,FALSE))</f>
        <v>IPS FARALLONES</v>
      </c>
      <c r="E1100" s="59" t="str">
        <f>IF(ISERROR(VLOOKUP(Salidas!$A1100,Inventario!$A$2:$M$21,5,FALSE)),"",VLOOKUP(Salidas!$A1100,Inventario!$A$2:$M$21,5,FALSE))</f>
        <v>Sanofi</v>
      </c>
      <c r="F1100" s="60" t="str">
        <f>IF(ISERROR(VLOOKUP(Salidas!$A1100,Inventario!$A$2:$M$21,6,FALSE)),"",VLOOKUP(Salidas!$A1100,Inventario!$A$2:$M$21,6,FALSE))</f>
        <v>2603</v>
      </c>
      <c r="G1100" s="274">
        <f>IF(ISERROR(VLOOKUP(Salidas!$A1100,Inventario!$A$2:$M$21,7,FALSE)),,VLOOKUP(Salidas!$A1100,Inventario!$A$2:$M$21,7,FALSE))</f>
        <v>1</v>
      </c>
      <c r="H1100" s="275">
        <f>IF(ISERROR(VLOOKUP(Salidas!$A1100,Inventario!$A$2:$M$21,8,FALSE)),,VLOOKUP(Salidas!$A1100,Inventario!$A$2:$M$21,8,FALSE))</f>
        <v>31</v>
      </c>
      <c r="I1100" s="275">
        <f>IF(ISERROR(VLOOKUP(Salidas!$A1100,Inventario!$A$2:$M$21,9,FALSE)),,VLOOKUP(Salidas!$A1100,Inventario!$A$2:$M$21,9,FALSE))</f>
        <v>31</v>
      </c>
      <c r="J1100" s="269">
        <v>44860</v>
      </c>
      <c r="K1100" s="62" t="s">
        <v>210</v>
      </c>
      <c r="L1100" s="270">
        <f>IF(ISERROR(VLOOKUP(Salidas!$K1100,Entradas!$H$1:$I$412,2,FALSE)),"",VLOOKUP(Salidas!$K1100,Entradas!$H$1:$I$412,2,FALSE))</f>
        <v>44957</v>
      </c>
      <c r="M1100" s="63">
        <v>1</v>
      </c>
      <c r="N1100" s="276" t="s">
        <v>375</v>
      </c>
      <c r="O1100" s="275">
        <f>IF(Salidas!$N1100="Particular",VLOOKUP(Salidas!$A1100,'PPTO Conservador'!$D$1:$L$26,8,0),IF(Salidas!$N1100="Complementario",VLOOKUP(Salidas!$A1100,'PPTO Conservador'!$D$1:$L$26,9,FALSE),))</f>
        <v>65000</v>
      </c>
      <c r="P1100" s="275">
        <f>Salidas!$M1100*Salidas!$I1100</f>
        <v>31</v>
      </c>
      <c r="Q1100" s="275">
        <f>Salidas!$M1100*Salidas!$O1100</f>
        <v>65000</v>
      </c>
      <c r="R1100" s="276"/>
      <c r="S1100" s="64"/>
      <c r="T1100" s="64"/>
      <c r="U1100" s="64"/>
      <c r="V1100" s="64"/>
      <c r="W1100" s="64"/>
      <c r="X1100" s="64"/>
      <c r="Y1100" s="64"/>
      <c r="Z1100" s="64"/>
    </row>
    <row r="1101" spans="1:26" ht="15.75" customHeight="1">
      <c r="A1101" s="57" t="s">
        <v>93</v>
      </c>
      <c r="B1101" s="58" t="str">
        <f>IF(ISERROR(VLOOKUP(Salidas!$A1101,Inventario!$A$2:$M$21,2,FALSE)),"",VLOOKUP(Salidas!$A1101,Inventario!$A$2:$M$21,2,FALSE))</f>
        <v>Vaxigrip</v>
      </c>
      <c r="C1101" s="58" t="str">
        <f>IF(ISERROR(VLOOKUP(Salidas!$A1101,Inventario!$A$2:$M$21,3,FALSE)),"",VLOOKUP(Salidas!$A1101,Inventario!$A$2:$M$21,3,FALSE))</f>
        <v>Influenza</v>
      </c>
      <c r="D1101" s="59" t="str">
        <f>IF(ISERROR(VLOOKUP(Salidas!$A1101,Inventario!$A$2:$M$21,4,FALSE)),"",VLOOKUP(Salidas!$A1101,Inventario!$A$2:$M$21,4,FALSE))</f>
        <v>IPS FARALLONES</v>
      </c>
      <c r="E1101" s="59" t="str">
        <f>IF(ISERROR(VLOOKUP(Salidas!$A1101,Inventario!$A$2:$M$21,5,FALSE)),"",VLOOKUP(Salidas!$A1101,Inventario!$A$2:$M$21,5,FALSE))</f>
        <v>Sanofi</v>
      </c>
      <c r="F1101" s="60" t="str">
        <f>IF(ISERROR(VLOOKUP(Salidas!$A1101,Inventario!$A$2:$M$21,6,FALSE)),"",VLOOKUP(Salidas!$A1101,Inventario!$A$2:$M$21,6,FALSE))</f>
        <v>2603</v>
      </c>
      <c r="G1101" s="274">
        <f>IF(ISERROR(VLOOKUP(Salidas!$A1101,Inventario!$A$2:$M$21,7,FALSE)),,VLOOKUP(Salidas!$A1101,Inventario!$A$2:$M$21,7,FALSE))</f>
        <v>1</v>
      </c>
      <c r="H1101" s="275">
        <f>IF(ISERROR(VLOOKUP(Salidas!$A1101,Inventario!$A$2:$M$21,8,FALSE)),,VLOOKUP(Salidas!$A1101,Inventario!$A$2:$M$21,8,FALSE))</f>
        <v>31</v>
      </c>
      <c r="I1101" s="275">
        <f>IF(ISERROR(VLOOKUP(Salidas!$A1101,Inventario!$A$2:$M$21,9,FALSE)),,VLOOKUP(Salidas!$A1101,Inventario!$A$2:$M$21,9,FALSE))</f>
        <v>31</v>
      </c>
      <c r="J1101" s="269">
        <v>44860</v>
      </c>
      <c r="K1101" s="62" t="s">
        <v>210</v>
      </c>
      <c r="L1101" s="270">
        <f>IF(ISERROR(VLOOKUP(Salidas!$K1101,Entradas!$H$1:$I$412,2,FALSE)),"",VLOOKUP(Salidas!$K1101,Entradas!$H$1:$I$412,2,FALSE))</f>
        <v>44957</v>
      </c>
      <c r="M1101" s="63">
        <v>1</v>
      </c>
      <c r="N1101" s="276" t="s">
        <v>375</v>
      </c>
      <c r="O1101" s="275">
        <f>IF(Salidas!$N1101="Particular",VLOOKUP(Salidas!$A1101,'PPTO Conservador'!$D$1:$L$26,8,0),IF(Salidas!$N1101="Complementario",VLOOKUP(Salidas!$A1101,'PPTO Conservador'!$D$1:$L$26,9,FALSE),))</f>
        <v>65000</v>
      </c>
      <c r="P1101" s="275">
        <f>Salidas!$M1101*Salidas!$I1101</f>
        <v>31</v>
      </c>
      <c r="Q1101" s="275">
        <f>Salidas!$M1101*Salidas!$O1101</f>
        <v>65000</v>
      </c>
      <c r="R1101" s="276"/>
      <c r="S1101" s="64"/>
      <c r="T1101" s="64"/>
      <c r="U1101" s="64"/>
      <c r="V1101" s="64"/>
      <c r="W1101" s="64"/>
      <c r="X1101" s="64"/>
      <c r="Y1101" s="64"/>
      <c r="Z1101" s="64"/>
    </row>
    <row r="1102" spans="1:26" ht="15.75" customHeight="1">
      <c r="A1102" s="57" t="s">
        <v>93</v>
      </c>
      <c r="B1102" s="58" t="str">
        <f>IF(ISERROR(VLOOKUP(Salidas!$A1102,Inventario!$A$2:$M$21,2,FALSE)),"",VLOOKUP(Salidas!$A1102,Inventario!$A$2:$M$21,2,FALSE))</f>
        <v>Vaxigrip</v>
      </c>
      <c r="C1102" s="58" t="str">
        <f>IF(ISERROR(VLOOKUP(Salidas!$A1102,Inventario!$A$2:$M$21,3,FALSE)),"",VLOOKUP(Salidas!$A1102,Inventario!$A$2:$M$21,3,FALSE))</f>
        <v>Influenza</v>
      </c>
      <c r="D1102" s="59" t="str">
        <f>IF(ISERROR(VLOOKUP(Salidas!$A1102,Inventario!$A$2:$M$21,4,FALSE)),"",VLOOKUP(Salidas!$A1102,Inventario!$A$2:$M$21,4,FALSE))</f>
        <v>IPS FARALLONES</v>
      </c>
      <c r="E1102" s="59" t="str">
        <f>IF(ISERROR(VLOOKUP(Salidas!$A1102,Inventario!$A$2:$M$21,5,FALSE)),"",VLOOKUP(Salidas!$A1102,Inventario!$A$2:$M$21,5,FALSE))</f>
        <v>Sanofi</v>
      </c>
      <c r="F1102" s="60" t="str">
        <f>IF(ISERROR(VLOOKUP(Salidas!$A1102,Inventario!$A$2:$M$21,6,FALSE)),"",VLOOKUP(Salidas!$A1102,Inventario!$A$2:$M$21,6,FALSE))</f>
        <v>2603</v>
      </c>
      <c r="G1102" s="274">
        <f>IF(ISERROR(VLOOKUP(Salidas!$A1102,Inventario!$A$2:$M$21,7,FALSE)),,VLOOKUP(Salidas!$A1102,Inventario!$A$2:$M$21,7,FALSE))</f>
        <v>1</v>
      </c>
      <c r="H1102" s="275">
        <f>IF(ISERROR(VLOOKUP(Salidas!$A1102,Inventario!$A$2:$M$21,8,FALSE)),,VLOOKUP(Salidas!$A1102,Inventario!$A$2:$M$21,8,FALSE))</f>
        <v>31</v>
      </c>
      <c r="I1102" s="275">
        <f>IF(ISERROR(VLOOKUP(Salidas!$A1102,Inventario!$A$2:$M$21,9,FALSE)),,VLOOKUP(Salidas!$A1102,Inventario!$A$2:$M$21,9,FALSE))</f>
        <v>31</v>
      </c>
      <c r="J1102" s="269">
        <v>44860</v>
      </c>
      <c r="K1102" s="62" t="s">
        <v>210</v>
      </c>
      <c r="L1102" s="270">
        <f>IF(ISERROR(VLOOKUP(Salidas!$K1102,Entradas!$H$1:$I$412,2,FALSE)),"",VLOOKUP(Salidas!$K1102,Entradas!$H$1:$I$412,2,FALSE))</f>
        <v>44957</v>
      </c>
      <c r="M1102" s="63">
        <v>1</v>
      </c>
      <c r="N1102" s="276" t="s">
        <v>375</v>
      </c>
      <c r="O1102" s="275">
        <f>IF(Salidas!$N1102="Particular",VLOOKUP(Salidas!$A1102,'PPTO Conservador'!$D$1:$L$26,8,0),IF(Salidas!$N1102="Complementario",VLOOKUP(Salidas!$A1102,'PPTO Conservador'!$D$1:$L$26,9,FALSE),))</f>
        <v>65000</v>
      </c>
      <c r="P1102" s="275">
        <f>Salidas!$M1102*Salidas!$I1102</f>
        <v>31</v>
      </c>
      <c r="Q1102" s="275">
        <f>Salidas!$M1102*Salidas!$O1102</f>
        <v>65000</v>
      </c>
      <c r="R1102" s="276"/>
      <c r="S1102" s="64"/>
      <c r="T1102" s="64"/>
      <c r="U1102" s="64"/>
      <c r="V1102" s="64"/>
      <c r="W1102" s="64"/>
      <c r="X1102" s="64"/>
      <c r="Y1102" s="64"/>
      <c r="Z1102" s="64"/>
    </row>
    <row r="1103" spans="1:26" ht="15.75" customHeight="1">
      <c r="A1103" s="57" t="s">
        <v>104</v>
      </c>
      <c r="B1103" s="58" t="str">
        <f>IF(ISERROR(VLOOKUP(Salidas!$A1103,Inventario!$A$2:$M$21,2,FALSE)),"",VLOOKUP(Salidas!$A1103,Inventario!$A$2:$M$21,2,FALSE))</f>
        <v>Boostrix</v>
      </c>
      <c r="C1103" s="58" t="str">
        <f>IF(ISERROR(VLOOKUP(Salidas!$A1103,Inventario!$A$2:$M$21,3,FALSE)),"",VLOOKUP(Salidas!$A1103,Inventario!$A$2:$M$21,3,FALSE))</f>
        <v>DPT</v>
      </c>
      <c r="D1103" s="59" t="str">
        <f>IF(ISERROR(VLOOKUP(Salidas!$A1103,Inventario!$A$2:$M$21,4,FALSE)),"",VLOOKUP(Salidas!$A1103,Inventario!$A$2:$M$21,4,FALSE))</f>
        <v>IPS FARALLONES</v>
      </c>
      <c r="E1103" s="59" t="str">
        <f>IF(ISERROR(VLOOKUP(Salidas!$A1103,Inventario!$A$2:$M$21,5,FALSE)),"",VLOOKUP(Salidas!$A1103,Inventario!$A$2:$M$21,5,FALSE))</f>
        <v>Glaxo</v>
      </c>
      <c r="F1103" s="60" t="str">
        <f>IF(ISERROR(VLOOKUP(Salidas!$A1103,Inventario!$A$2:$M$21,6,FALSE)),"",VLOOKUP(Salidas!$A1103,Inventario!$A$2:$M$21,6,FALSE))</f>
        <v>300</v>
      </c>
      <c r="G1103" s="274">
        <f>IF(ISERROR(VLOOKUP(Salidas!$A1103,Inventario!$A$2:$M$21,7,FALSE)),,VLOOKUP(Salidas!$A1103,Inventario!$A$2:$M$21,7,FALSE))</f>
        <v>1</v>
      </c>
      <c r="H1103" s="275">
        <f>IF(ISERROR(VLOOKUP(Salidas!$A1103,Inventario!$A$2:$M$21,8,FALSE)),,VLOOKUP(Salidas!$A1103,Inventario!$A$2:$M$21,8,FALSE))</f>
        <v>17</v>
      </c>
      <c r="I1103" s="275">
        <f>IF(ISERROR(VLOOKUP(Salidas!$A1103,Inventario!$A$2:$M$21,9,FALSE)),,VLOOKUP(Salidas!$A1103,Inventario!$A$2:$M$21,9,FALSE))</f>
        <v>17</v>
      </c>
      <c r="J1103" s="269">
        <v>44860</v>
      </c>
      <c r="K1103" s="62" t="s">
        <v>301</v>
      </c>
      <c r="L1103" s="270" t="str">
        <f>IF(ISERROR(VLOOKUP(Salidas!$K1103,Entradas!$H$1:$I$412,2,FALSE)),"",VLOOKUP(Salidas!$K1103,Entradas!$H$1:$I$412,2,FALSE))</f>
        <v/>
      </c>
      <c r="M1103" s="63">
        <v>1</v>
      </c>
      <c r="N1103" s="276" t="s">
        <v>1928</v>
      </c>
      <c r="O1103" s="275">
        <f>IF(Salidas!$N1103="Particular",VLOOKUP(Salidas!$A1103,'PPTO Conservador'!$D$1:$L$26,8,0),IF(Salidas!$N1103="Complementario",VLOOKUP(Salidas!$A1103,'PPTO Conservador'!$D$1:$L$26,9,FALSE),))</f>
        <v>100000</v>
      </c>
      <c r="P1103" s="275">
        <f>Salidas!$M1103*Salidas!$I1103</f>
        <v>17</v>
      </c>
      <c r="Q1103" s="275">
        <f>Salidas!$M1103*Salidas!$O1103</f>
        <v>100000</v>
      </c>
      <c r="R1103" s="276"/>
      <c r="S1103" s="64"/>
      <c r="T1103" s="64"/>
      <c r="U1103" s="64"/>
      <c r="V1103" s="64"/>
      <c r="W1103" s="64"/>
      <c r="X1103" s="64"/>
      <c r="Y1103" s="64"/>
      <c r="Z1103" s="64"/>
    </row>
    <row r="1104" spans="1:26" ht="15.75" customHeight="1">
      <c r="A1104" s="57" t="s">
        <v>93</v>
      </c>
      <c r="B1104" s="58" t="str">
        <f>IF(ISERROR(VLOOKUP(Salidas!$A1104,Inventario!$A$2:$M$21,2,FALSE)),"",VLOOKUP(Salidas!$A1104,Inventario!$A$2:$M$21,2,FALSE))</f>
        <v>Vaxigrip</v>
      </c>
      <c r="C1104" s="58" t="str">
        <f>IF(ISERROR(VLOOKUP(Salidas!$A1104,Inventario!$A$2:$M$21,3,FALSE)),"",VLOOKUP(Salidas!$A1104,Inventario!$A$2:$M$21,3,FALSE))</f>
        <v>Influenza</v>
      </c>
      <c r="D1104" s="59" t="str">
        <f>IF(ISERROR(VLOOKUP(Salidas!$A1104,Inventario!$A$2:$M$21,4,FALSE)),"",VLOOKUP(Salidas!$A1104,Inventario!$A$2:$M$21,4,FALSE))</f>
        <v>IPS FARALLONES</v>
      </c>
      <c r="E1104" s="59" t="str">
        <f>IF(ISERROR(VLOOKUP(Salidas!$A1104,Inventario!$A$2:$M$21,5,FALSE)),"",VLOOKUP(Salidas!$A1104,Inventario!$A$2:$M$21,5,FALSE))</f>
        <v>Sanofi</v>
      </c>
      <c r="F1104" s="60" t="str">
        <f>IF(ISERROR(VLOOKUP(Salidas!$A1104,Inventario!$A$2:$M$21,6,FALSE)),"",VLOOKUP(Salidas!$A1104,Inventario!$A$2:$M$21,6,FALSE))</f>
        <v>2603</v>
      </c>
      <c r="G1104" s="274">
        <f>IF(ISERROR(VLOOKUP(Salidas!$A1104,Inventario!$A$2:$M$21,7,FALSE)),,VLOOKUP(Salidas!$A1104,Inventario!$A$2:$M$21,7,FALSE))</f>
        <v>1</v>
      </c>
      <c r="H1104" s="275">
        <f>IF(ISERROR(VLOOKUP(Salidas!$A1104,Inventario!$A$2:$M$21,8,FALSE)),,VLOOKUP(Salidas!$A1104,Inventario!$A$2:$M$21,8,FALSE))</f>
        <v>31</v>
      </c>
      <c r="I1104" s="275">
        <f>IF(ISERROR(VLOOKUP(Salidas!$A1104,Inventario!$A$2:$M$21,9,FALSE)),,VLOOKUP(Salidas!$A1104,Inventario!$A$2:$M$21,9,FALSE))</f>
        <v>31</v>
      </c>
      <c r="J1104" s="269">
        <v>44860</v>
      </c>
      <c r="K1104" s="62" t="s">
        <v>210</v>
      </c>
      <c r="L1104" s="270">
        <f>IF(ISERROR(VLOOKUP(Salidas!$K1104,Entradas!$H$1:$I$412,2,FALSE)),"",VLOOKUP(Salidas!$K1104,Entradas!$H$1:$I$412,2,FALSE))</f>
        <v>44957</v>
      </c>
      <c r="M1104" s="63">
        <v>1</v>
      </c>
      <c r="N1104" s="276" t="s">
        <v>1928</v>
      </c>
      <c r="O1104" s="275">
        <f>IF(Salidas!$N1104="Particular",VLOOKUP(Salidas!$A1104,'PPTO Conservador'!$D$1:$L$26,8,0),IF(Salidas!$N1104="Complementario",VLOOKUP(Salidas!$A1104,'PPTO Conservador'!$D$1:$L$26,9,FALSE),))</f>
        <v>60000</v>
      </c>
      <c r="P1104" s="275">
        <f>Salidas!$M1104*Salidas!$I1104</f>
        <v>31</v>
      </c>
      <c r="Q1104" s="275">
        <f>Salidas!$M1104*Salidas!$O1104</f>
        <v>60000</v>
      </c>
      <c r="R1104" s="276"/>
      <c r="S1104" s="64"/>
      <c r="T1104" s="64"/>
      <c r="U1104" s="64"/>
      <c r="V1104" s="64"/>
      <c r="W1104" s="64"/>
      <c r="X1104" s="64"/>
      <c r="Y1104" s="64"/>
      <c r="Z1104" s="64"/>
    </row>
    <row r="1105" spans="1:26" ht="15.75" customHeight="1">
      <c r="A1105" s="57" t="s">
        <v>47</v>
      </c>
      <c r="B1105" s="58" t="str">
        <f>IF(ISERROR(VLOOKUP(Salidas!$A1105,Inventario!$A$2:$M$21,2,FALSE)),"",VLOOKUP(Salidas!$A1105,Inventario!$A$2:$M$21,2,FALSE))</f>
        <v>Nimenrix</v>
      </c>
      <c r="C1105" s="58" t="str">
        <f>IF(ISERROR(VLOOKUP(Salidas!$A1105,Inventario!$A$2:$M$21,3,FALSE)),"",VLOOKUP(Salidas!$A1105,Inventario!$A$2:$M$21,3,FALSE))</f>
        <v>Meningococo</v>
      </c>
      <c r="D1105" s="59" t="str">
        <f>IF(ISERROR(VLOOKUP(Salidas!$A1105,Inventario!$A$2:$M$21,4,FALSE)),"",VLOOKUP(Salidas!$A1105,Inventario!$A$2:$M$21,4,FALSE))</f>
        <v>Cobo Medical</v>
      </c>
      <c r="E1105" s="59" t="str">
        <f>IF(ISERROR(VLOOKUP(Salidas!$A1105,Inventario!$A$2:$M$21,5,FALSE)),"",VLOOKUP(Salidas!$A1105,Inventario!$A$2:$M$21,5,FALSE))</f>
        <v>Pfizer</v>
      </c>
      <c r="F1105" s="60" t="str">
        <f>IF(ISERROR(VLOOKUP(Salidas!$A1105,Inventario!$A$2:$M$21,6,FALSE)),"",VLOOKUP(Salidas!$A1105,Inventario!$A$2:$M$21,6,FALSE))</f>
        <v>3904</v>
      </c>
      <c r="G1105" s="274">
        <f>IF(ISERROR(VLOOKUP(Salidas!$A1105,Inventario!$A$2:$M$21,7,FALSE)),,VLOOKUP(Salidas!$A1105,Inventario!$A$2:$M$21,7,FALSE))</f>
        <v>1</v>
      </c>
      <c r="H1105" s="275">
        <f>IF(ISERROR(VLOOKUP(Salidas!$A1105,Inventario!$A$2:$M$21,8,FALSE)),,VLOOKUP(Salidas!$A1105,Inventario!$A$2:$M$21,8,FALSE))</f>
        <v>427</v>
      </c>
      <c r="I1105" s="275">
        <f>IF(ISERROR(VLOOKUP(Salidas!$A1105,Inventario!$A$2:$M$21,9,FALSE)),,VLOOKUP(Salidas!$A1105,Inventario!$A$2:$M$21,9,FALSE))</f>
        <v>427</v>
      </c>
      <c r="J1105" s="269">
        <v>44861</v>
      </c>
      <c r="K1105" s="62" t="s">
        <v>221</v>
      </c>
      <c r="L1105" s="270">
        <f>IF(ISERROR(VLOOKUP(Salidas!$K1105,Entradas!$H$1:$I$412,2,FALSE)),"",VLOOKUP(Salidas!$K1105,Entradas!$H$1:$I$412,2,FALSE))</f>
        <v>45077</v>
      </c>
      <c r="M1105" s="63">
        <v>1</v>
      </c>
      <c r="N1105" s="276" t="s">
        <v>375</v>
      </c>
      <c r="O1105" s="275">
        <f>IF(Salidas!$N1105="Particular",VLOOKUP(Salidas!$A1105,'PPTO Conservador'!$D$1:$L$26,8,0),IF(Salidas!$N1105="Complementario",VLOOKUP(Salidas!$A1105,'PPTO Conservador'!$D$1:$L$26,9,FALSE),))</f>
        <v>200000</v>
      </c>
      <c r="P1105" s="275">
        <f>Salidas!$M1105*Salidas!$I1105</f>
        <v>427</v>
      </c>
      <c r="Q1105" s="275">
        <f>Salidas!$M1105*Salidas!$O1105</f>
        <v>200000</v>
      </c>
      <c r="R1105" s="276"/>
      <c r="S1105" s="64"/>
      <c r="T1105" s="64"/>
      <c r="U1105" s="64"/>
      <c r="V1105" s="64"/>
      <c r="W1105" s="64"/>
      <c r="X1105" s="64"/>
      <c r="Y1105" s="64"/>
      <c r="Z1105" s="64"/>
    </row>
    <row r="1106" spans="1:26" ht="15.75" customHeight="1">
      <c r="A1106" s="57" t="s">
        <v>47</v>
      </c>
      <c r="B1106" s="58" t="str">
        <f>IF(ISERROR(VLOOKUP(Salidas!$A1106,Inventario!$A$2:$M$21,2,FALSE)),"",VLOOKUP(Salidas!$A1106,Inventario!$A$2:$M$21,2,FALSE))</f>
        <v>Nimenrix</v>
      </c>
      <c r="C1106" s="58" t="str">
        <f>IF(ISERROR(VLOOKUP(Salidas!$A1106,Inventario!$A$2:$M$21,3,FALSE)),"",VLOOKUP(Salidas!$A1106,Inventario!$A$2:$M$21,3,FALSE))</f>
        <v>Meningococo</v>
      </c>
      <c r="D1106" s="59" t="str">
        <f>IF(ISERROR(VLOOKUP(Salidas!$A1106,Inventario!$A$2:$M$21,4,FALSE)),"",VLOOKUP(Salidas!$A1106,Inventario!$A$2:$M$21,4,FALSE))</f>
        <v>Cobo Medical</v>
      </c>
      <c r="E1106" s="59" t="str">
        <f>IF(ISERROR(VLOOKUP(Salidas!$A1106,Inventario!$A$2:$M$21,5,FALSE)),"",VLOOKUP(Salidas!$A1106,Inventario!$A$2:$M$21,5,FALSE))</f>
        <v>Pfizer</v>
      </c>
      <c r="F1106" s="60" t="str">
        <f>IF(ISERROR(VLOOKUP(Salidas!$A1106,Inventario!$A$2:$M$21,6,FALSE)),"",VLOOKUP(Salidas!$A1106,Inventario!$A$2:$M$21,6,FALSE))</f>
        <v>3904</v>
      </c>
      <c r="G1106" s="274">
        <f>IF(ISERROR(VLOOKUP(Salidas!$A1106,Inventario!$A$2:$M$21,7,FALSE)),,VLOOKUP(Salidas!$A1106,Inventario!$A$2:$M$21,7,FALSE))</f>
        <v>1</v>
      </c>
      <c r="H1106" s="275">
        <f>IF(ISERROR(VLOOKUP(Salidas!$A1106,Inventario!$A$2:$M$21,8,FALSE)),,VLOOKUP(Salidas!$A1106,Inventario!$A$2:$M$21,8,FALSE))</f>
        <v>427</v>
      </c>
      <c r="I1106" s="275">
        <f>IF(ISERROR(VLOOKUP(Salidas!$A1106,Inventario!$A$2:$M$21,9,FALSE)),,VLOOKUP(Salidas!$A1106,Inventario!$A$2:$M$21,9,FALSE))</f>
        <v>427</v>
      </c>
      <c r="J1106" s="269">
        <v>44862</v>
      </c>
      <c r="K1106" s="62" t="s">
        <v>221</v>
      </c>
      <c r="L1106" s="270">
        <f>IF(ISERROR(VLOOKUP(Salidas!$K1106,Entradas!$H$1:$I$412,2,FALSE)),"",VLOOKUP(Salidas!$K1106,Entradas!$H$1:$I$412,2,FALSE))</f>
        <v>45077</v>
      </c>
      <c r="M1106" s="63">
        <v>1</v>
      </c>
      <c r="N1106" s="276" t="s">
        <v>1928</v>
      </c>
      <c r="O1106" s="275">
        <f>IF(Salidas!$N1106="Particular",VLOOKUP(Salidas!$A1106,'PPTO Conservador'!$D$1:$L$26,8,0),IF(Salidas!$N1106="Complementario",VLOOKUP(Salidas!$A1106,'PPTO Conservador'!$D$1:$L$26,9,FALSE),))</f>
        <v>170000</v>
      </c>
      <c r="P1106" s="275">
        <f>Salidas!$M1106*Salidas!$I1106</f>
        <v>427</v>
      </c>
      <c r="Q1106" s="275">
        <f>Salidas!$M1106*Salidas!$O1106</f>
        <v>170000</v>
      </c>
      <c r="R1106" s="276"/>
      <c r="S1106" s="64"/>
      <c r="T1106" s="64"/>
      <c r="U1106" s="64"/>
      <c r="V1106" s="64"/>
      <c r="W1106" s="64"/>
      <c r="X1106" s="64"/>
      <c r="Y1106" s="64"/>
      <c r="Z1106" s="64"/>
    </row>
    <row r="1107" spans="1:26" ht="15.75" customHeight="1">
      <c r="A1107" s="57" t="s">
        <v>58</v>
      </c>
      <c r="B1107" s="58" t="str">
        <f>IF(ISERROR(VLOOKUP(Salidas!$A1107,Inventario!$A$2:$M$21,2,FALSE)),"",VLOOKUP(Salidas!$A1107,Inventario!$A$2:$M$21,2,FALSE))</f>
        <v>Proquad</v>
      </c>
      <c r="C1107" s="58" t="str">
        <f>IF(ISERROR(VLOOKUP(Salidas!$A1107,Inventario!$A$2:$M$21,3,FALSE)),"",VLOOKUP(Salidas!$A1107,Inventario!$A$2:$M$21,3,FALSE))</f>
        <v>Sarampion + Rubeola + parotiditis + varicela</v>
      </c>
      <c r="D1107" s="59" t="str">
        <f>IF(ISERROR(VLOOKUP(Salidas!$A1107,Inventario!$A$2:$M$21,4,FALSE)),"",VLOOKUP(Salidas!$A1107,Inventario!$A$2:$M$21,4,FALSE))</f>
        <v>IPS FARALLONES</v>
      </c>
      <c r="E1107" s="59" t="str">
        <f>IF(ISERROR(VLOOKUP(Salidas!$A1107,Inventario!$A$2:$M$21,5,FALSE)),"",VLOOKUP(Salidas!$A1107,Inventario!$A$2:$M$21,5,FALSE))</f>
        <v>Merck</v>
      </c>
      <c r="F1107" s="60" t="str">
        <f>IF(ISERROR(VLOOKUP(Salidas!$A1107,Inventario!$A$2:$M$21,6,FALSE)),"",VLOOKUP(Salidas!$A1107,Inventario!$A$2:$M$21,6,FALSE))</f>
        <v>4200</v>
      </c>
      <c r="G1107" s="274">
        <f>IF(ISERROR(VLOOKUP(Salidas!$A1107,Inventario!$A$2:$M$21,7,FALSE)),,VLOOKUP(Salidas!$A1107,Inventario!$A$2:$M$21,7,FALSE))</f>
        <v>1</v>
      </c>
      <c r="H1107" s="275">
        <f>IF(ISERROR(VLOOKUP(Salidas!$A1107,Inventario!$A$2:$M$21,8,FALSE)),,VLOOKUP(Salidas!$A1107,Inventario!$A$2:$M$21,8,FALSE))</f>
        <v>76</v>
      </c>
      <c r="I1107" s="275">
        <f>IF(ISERROR(VLOOKUP(Salidas!$A1107,Inventario!$A$2:$M$21,9,FALSE)),,VLOOKUP(Salidas!$A1107,Inventario!$A$2:$M$21,9,FALSE))</f>
        <v>76</v>
      </c>
      <c r="J1107" s="269">
        <v>44862</v>
      </c>
      <c r="K1107" s="62" t="s">
        <v>220</v>
      </c>
      <c r="L1107" s="270">
        <f>IF(ISERROR(VLOOKUP(Salidas!$K1107,Entradas!$H$1:$I$412,2,FALSE)),"",VLOOKUP(Salidas!$K1107,Entradas!$H$1:$I$412,2,FALSE))</f>
        <v>45138</v>
      </c>
      <c r="M1107" s="63">
        <v>1</v>
      </c>
      <c r="N1107" s="276" t="s">
        <v>1928</v>
      </c>
      <c r="O1107" s="275">
        <f>IF(Salidas!$N1107="Particular",VLOOKUP(Salidas!$A1107,'PPTO Conservador'!$D$1:$L$26,8,0),IF(Salidas!$N1107="Complementario",VLOOKUP(Salidas!$A1107,'PPTO Conservador'!$D$1:$L$26,9,FALSE),))</f>
        <v>240000</v>
      </c>
      <c r="P1107" s="275">
        <f>Salidas!$M1107*Salidas!$I1107</f>
        <v>76</v>
      </c>
      <c r="Q1107" s="275">
        <f>Salidas!$M1107*Salidas!$O1107</f>
        <v>240000</v>
      </c>
      <c r="R1107" s="276"/>
      <c r="S1107" s="64"/>
      <c r="T1107" s="64"/>
      <c r="U1107" s="64"/>
      <c r="V1107" s="64"/>
      <c r="W1107" s="64"/>
      <c r="X1107" s="64"/>
      <c r="Y1107" s="64"/>
      <c r="Z1107" s="64"/>
    </row>
    <row r="1108" spans="1:26" ht="15.75" customHeight="1">
      <c r="A1108" s="57" t="s">
        <v>85</v>
      </c>
      <c r="B1108" s="58" t="str">
        <f>IF(ISERROR(VLOOKUP(Salidas!$A1108,Inventario!$A$2:$M$21,2,FALSE)),"",VLOOKUP(Salidas!$A1108,Inventario!$A$2:$M$21,2,FALSE))</f>
        <v xml:space="preserve">Avaxim 80 </v>
      </c>
      <c r="C1108" s="58" t="str">
        <f>IF(ISERROR(VLOOKUP(Salidas!$A1108,Inventario!$A$2:$M$21,3,FALSE)),"",VLOOKUP(Salidas!$A1108,Inventario!$A$2:$M$21,3,FALSE))</f>
        <v>Hepatitis A niño</v>
      </c>
      <c r="D1108" s="59" t="str">
        <f>IF(ISERROR(VLOOKUP(Salidas!$A1108,Inventario!$A$2:$M$21,4,FALSE)),"",VLOOKUP(Salidas!$A1108,Inventario!$A$2:$M$21,4,FALSE))</f>
        <v>IPS FARALLONES</v>
      </c>
      <c r="E1108" s="59" t="str">
        <f>IF(ISERROR(VLOOKUP(Salidas!$A1108,Inventario!$A$2:$M$21,5,FALSE)),"",VLOOKUP(Salidas!$A1108,Inventario!$A$2:$M$21,5,FALSE))</f>
        <v>Sanofi</v>
      </c>
      <c r="F1108" s="60" t="str">
        <f>IF(ISERROR(VLOOKUP(Salidas!$A1108,Inventario!$A$2:$M$21,6,FALSE)),"",VLOOKUP(Salidas!$A1108,Inventario!$A$2:$M$21,6,FALSE))</f>
        <v>2500</v>
      </c>
      <c r="G1108" s="274">
        <f>IF(ISERROR(VLOOKUP(Salidas!$A1108,Inventario!$A$2:$M$21,7,FALSE)),,VLOOKUP(Salidas!$A1108,Inventario!$A$2:$M$21,7,FALSE))</f>
        <v>1</v>
      </c>
      <c r="H1108" s="275">
        <f>IF(ISERROR(VLOOKUP(Salidas!$A1108,Inventario!$A$2:$M$21,8,FALSE)),,VLOOKUP(Salidas!$A1108,Inventario!$A$2:$M$21,8,FALSE))</f>
        <v>153</v>
      </c>
      <c r="I1108" s="275">
        <f>IF(ISERROR(VLOOKUP(Salidas!$A1108,Inventario!$A$2:$M$21,9,FALSE)),,VLOOKUP(Salidas!$A1108,Inventario!$A$2:$M$21,9,FALSE))</f>
        <v>153</v>
      </c>
      <c r="J1108" s="269">
        <v>44862</v>
      </c>
      <c r="K1108" s="62" t="s">
        <v>208</v>
      </c>
      <c r="L1108" s="270">
        <f>IF(ISERROR(VLOOKUP(Salidas!$K1108,Entradas!$H$1:$I$412,2,FALSE)),"",VLOOKUP(Salidas!$K1108,Entradas!$H$1:$I$412,2,FALSE))</f>
        <v>45169</v>
      </c>
      <c r="M1108" s="63">
        <v>1</v>
      </c>
      <c r="N1108" s="276" t="s">
        <v>1928</v>
      </c>
      <c r="O1108" s="275">
        <f>IF(Salidas!$N1108="Particular",VLOOKUP(Salidas!$A1108,'PPTO Conservador'!$D$1:$L$26,8,0),IF(Salidas!$N1108="Complementario",VLOOKUP(Salidas!$A1108,'PPTO Conservador'!$D$1:$L$26,9,FALSE),))</f>
        <v>130000</v>
      </c>
      <c r="P1108" s="275">
        <f>Salidas!$M1108*Salidas!$I1108</f>
        <v>153</v>
      </c>
      <c r="Q1108" s="275">
        <f>Salidas!$M1108*Salidas!$O1108</f>
        <v>130000</v>
      </c>
      <c r="R1108" s="276"/>
      <c r="S1108" s="64"/>
      <c r="T1108" s="64"/>
      <c r="U1108" s="64"/>
      <c r="V1108" s="64"/>
      <c r="W1108" s="64"/>
      <c r="X1108" s="64"/>
      <c r="Y1108" s="64"/>
      <c r="Z1108" s="64"/>
    </row>
    <row r="1109" spans="1:26" ht="15.75" customHeight="1">
      <c r="A1109" s="57" t="s">
        <v>54</v>
      </c>
      <c r="B1109" s="58" t="str">
        <f>IF(ISERROR(VLOOKUP(Salidas!$A1109,Inventario!$A$2:$M$21,2,FALSE)),"",VLOOKUP(Salidas!$A1109,Inventario!$A$2:$M$21,2,FALSE))</f>
        <v>Prevenar</v>
      </c>
      <c r="C1109" s="58" t="str">
        <f>IF(ISERROR(VLOOKUP(Salidas!$A1109,Inventario!$A$2:$M$21,3,FALSE)),"",VLOOKUP(Salidas!$A1109,Inventario!$A$2:$M$21,3,FALSE))</f>
        <v>Neumococo 13V</v>
      </c>
      <c r="D1109" s="59" t="str">
        <f>IF(ISERROR(VLOOKUP(Salidas!$A1109,Inventario!$A$2:$M$21,4,FALSE)),"",VLOOKUP(Salidas!$A1109,Inventario!$A$2:$M$21,4,FALSE))</f>
        <v>Cobo Medical</v>
      </c>
      <c r="E1109" s="59" t="str">
        <f>IF(ISERROR(VLOOKUP(Salidas!$A1109,Inventario!$A$2:$M$21,5,FALSE)),"",VLOOKUP(Salidas!$A1109,Inventario!$A$2:$M$21,5,FALSE))</f>
        <v>Pfizer</v>
      </c>
      <c r="F1109" s="60" t="str">
        <f>IF(ISERROR(VLOOKUP(Salidas!$A1109,Inventario!$A$2:$M$21,6,FALSE)),"",VLOOKUP(Salidas!$A1109,Inventario!$A$2:$M$21,6,FALSE))</f>
        <v>2156</v>
      </c>
      <c r="G1109" s="274">
        <f>IF(ISERROR(VLOOKUP(Salidas!$A1109,Inventario!$A$2:$M$21,7,FALSE)),,VLOOKUP(Salidas!$A1109,Inventario!$A$2:$M$21,7,FALSE))</f>
        <v>1</v>
      </c>
      <c r="H1109" s="275">
        <f>IF(ISERROR(VLOOKUP(Salidas!$A1109,Inventario!$A$2:$M$21,8,FALSE)),,VLOOKUP(Salidas!$A1109,Inventario!$A$2:$M$21,8,FALSE))</f>
        <v>257</v>
      </c>
      <c r="I1109" s="275">
        <f>IF(ISERROR(VLOOKUP(Salidas!$A1109,Inventario!$A$2:$M$21,9,FALSE)),,VLOOKUP(Salidas!$A1109,Inventario!$A$2:$M$21,9,FALSE))</f>
        <v>257</v>
      </c>
      <c r="J1109" s="269">
        <v>44862</v>
      </c>
      <c r="K1109" s="62" t="s">
        <v>223</v>
      </c>
      <c r="L1109" s="270">
        <f>IF(ISERROR(VLOOKUP(Salidas!$K1109,Entradas!$H$1:$I$412,2,FALSE)),"",VLOOKUP(Salidas!$K1109,Entradas!$H$1:$I$412,2,FALSE))</f>
        <v>45382</v>
      </c>
      <c r="M1109" s="63">
        <v>1</v>
      </c>
      <c r="N1109" s="276" t="s">
        <v>1928</v>
      </c>
      <c r="O1109" s="275">
        <f>IF(Salidas!$N1109="Particular",VLOOKUP(Salidas!$A1109,'PPTO Conservador'!$D$1:$L$26,8,0),IF(Salidas!$N1109="Complementario",VLOOKUP(Salidas!$A1109,'PPTO Conservador'!$D$1:$L$26,9,FALSE),))</f>
        <v>225000</v>
      </c>
      <c r="P1109" s="275">
        <f>Salidas!$M1109*Salidas!$I1109</f>
        <v>257</v>
      </c>
      <c r="Q1109" s="275">
        <f>Salidas!$M1109*Salidas!$O1109</f>
        <v>225000</v>
      </c>
      <c r="R1109" s="276"/>
      <c r="S1109" s="64"/>
      <c r="T1109" s="64"/>
      <c r="U1109" s="64"/>
      <c r="V1109" s="64"/>
      <c r="W1109" s="64"/>
      <c r="X1109" s="64"/>
      <c r="Y1109" s="64"/>
      <c r="Z1109" s="64"/>
    </row>
    <row r="1110" spans="1:26" ht="15.75" customHeight="1">
      <c r="A1110" s="57" t="s">
        <v>77</v>
      </c>
      <c r="B1110" s="58" t="str">
        <f>IF(ISERROR(VLOOKUP(Salidas!$A1110,Inventario!$A$2:$M$21,2,FALSE)),"",VLOOKUP(Salidas!$A1110,Inventario!$A$2:$M$21,2,FALSE))</f>
        <v>Hexaxim</v>
      </c>
      <c r="C1110" s="58" t="str">
        <f>IF(ISERROR(VLOOKUP(Salidas!$A1110,Inventario!$A$2:$M$21,3,FALSE)),"",VLOOKUP(Salidas!$A1110,Inventario!$A$2:$M$21,3,FALSE))</f>
        <v>DPAT + VPI + HIB + HB</v>
      </c>
      <c r="D1110" s="59" t="str">
        <f>IF(ISERROR(VLOOKUP(Salidas!$A1110,Inventario!$A$2:$M$21,4,FALSE)),"",VLOOKUP(Salidas!$A1110,Inventario!$A$2:$M$21,4,FALSE))</f>
        <v>IPS FARALLONES</v>
      </c>
      <c r="E1110" s="59" t="str">
        <f>IF(ISERROR(VLOOKUP(Salidas!$A1110,Inventario!$A$2:$M$21,5,FALSE)),"",VLOOKUP(Salidas!$A1110,Inventario!$A$2:$M$21,5,FALSE))</f>
        <v>Sanofi</v>
      </c>
      <c r="F1110" s="60" t="str">
        <f>IF(ISERROR(VLOOKUP(Salidas!$A1110,Inventario!$A$2:$M$21,6,FALSE)),"",VLOOKUP(Salidas!$A1110,Inventario!$A$2:$M$21,6,FALSE))</f>
        <v>3800</v>
      </c>
      <c r="G1110" s="274">
        <f>IF(ISERROR(VLOOKUP(Salidas!$A1110,Inventario!$A$2:$M$21,7,FALSE)),,VLOOKUP(Salidas!$A1110,Inventario!$A$2:$M$21,7,FALSE))</f>
        <v>1</v>
      </c>
      <c r="H1110" s="275">
        <f>IF(ISERROR(VLOOKUP(Salidas!$A1110,Inventario!$A$2:$M$21,8,FALSE)),,VLOOKUP(Salidas!$A1110,Inventario!$A$2:$M$21,8,FALSE))</f>
        <v>127</v>
      </c>
      <c r="I1110" s="275">
        <f>IF(ISERROR(VLOOKUP(Salidas!$A1110,Inventario!$A$2:$M$21,9,FALSE)),,VLOOKUP(Salidas!$A1110,Inventario!$A$2:$M$21,9,FALSE))</f>
        <v>127</v>
      </c>
      <c r="J1110" s="269">
        <v>44862</v>
      </c>
      <c r="K1110" s="62" t="s">
        <v>212</v>
      </c>
      <c r="L1110" s="270">
        <f>IF(ISERROR(VLOOKUP(Salidas!$K1110,Entradas!$H$1:$I$412,2,FALSE)),"",VLOOKUP(Salidas!$K1110,Entradas!$H$1:$I$412,2,FALSE))</f>
        <v>45382</v>
      </c>
      <c r="M1110" s="63">
        <v>1</v>
      </c>
      <c r="N1110" s="276" t="s">
        <v>1928</v>
      </c>
      <c r="O1110" s="275">
        <f>IF(Salidas!$N1110="Particular",VLOOKUP(Salidas!$A1110,'PPTO Conservador'!$D$1:$L$26,8,0),IF(Salidas!$N1110="Complementario",VLOOKUP(Salidas!$A1110,'PPTO Conservador'!$D$1:$L$26,9,FALSE),))</f>
        <v>210000</v>
      </c>
      <c r="P1110" s="275">
        <f>Salidas!$M1110*Salidas!$I1110</f>
        <v>127</v>
      </c>
      <c r="Q1110" s="275">
        <f>Salidas!$M1110*Salidas!$O1110</f>
        <v>210000</v>
      </c>
      <c r="R1110" s="276"/>
      <c r="S1110" s="64"/>
      <c r="T1110" s="64"/>
      <c r="U1110" s="64"/>
      <c r="V1110" s="64"/>
      <c r="W1110" s="64"/>
      <c r="X1110" s="64"/>
      <c r="Y1110" s="64"/>
      <c r="Z1110" s="64"/>
    </row>
    <row r="1111" spans="1:26" ht="15.75" customHeight="1">
      <c r="A1111" s="57" t="s">
        <v>54</v>
      </c>
      <c r="B1111" s="58" t="str">
        <f>IF(ISERROR(VLOOKUP(Salidas!$A1111,Inventario!$A$2:$M$21,2,FALSE)),"",VLOOKUP(Salidas!$A1111,Inventario!$A$2:$M$21,2,FALSE))</f>
        <v>Prevenar</v>
      </c>
      <c r="C1111" s="58" t="str">
        <f>IF(ISERROR(VLOOKUP(Salidas!$A1111,Inventario!$A$2:$M$21,3,FALSE)),"",VLOOKUP(Salidas!$A1111,Inventario!$A$2:$M$21,3,FALSE))</f>
        <v>Neumococo 13V</v>
      </c>
      <c r="D1111" s="59" t="str">
        <f>IF(ISERROR(VLOOKUP(Salidas!$A1111,Inventario!$A$2:$M$21,4,FALSE)),"",VLOOKUP(Salidas!$A1111,Inventario!$A$2:$M$21,4,FALSE))</f>
        <v>Cobo Medical</v>
      </c>
      <c r="E1111" s="59" t="str">
        <f>IF(ISERROR(VLOOKUP(Salidas!$A1111,Inventario!$A$2:$M$21,5,FALSE)),"",VLOOKUP(Salidas!$A1111,Inventario!$A$2:$M$21,5,FALSE))</f>
        <v>Pfizer</v>
      </c>
      <c r="F1111" s="60" t="str">
        <f>IF(ISERROR(VLOOKUP(Salidas!$A1111,Inventario!$A$2:$M$21,6,FALSE)),"",VLOOKUP(Salidas!$A1111,Inventario!$A$2:$M$21,6,FALSE))</f>
        <v>2156</v>
      </c>
      <c r="G1111" s="274">
        <f>IF(ISERROR(VLOOKUP(Salidas!$A1111,Inventario!$A$2:$M$21,7,FALSE)),,VLOOKUP(Salidas!$A1111,Inventario!$A$2:$M$21,7,FALSE))</f>
        <v>1</v>
      </c>
      <c r="H1111" s="275">
        <f>IF(ISERROR(VLOOKUP(Salidas!$A1111,Inventario!$A$2:$M$21,8,FALSE)),,VLOOKUP(Salidas!$A1111,Inventario!$A$2:$M$21,8,FALSE))</f>
        <v>257</v>
      </c>
      <c r="I1111" s="275">
        <f>IF(ISERROR(VLOOKUP(Salidas!$A1111,Inventario!$A$2:$M$21,9,FALSE)),,VLOOKUP(Salidas!$A1111,Inventario!$A$2:$M$21,9,FALSE))</f>
        <v>257</v>
      </c>
      <c r="J1111" s="269">
        <v>44862</v>
      </c>
      <c r="K1111" s="62" t="s">
        <v>223</v>
      </c>
      <c r="L1111" s="270">
        <f>IF(ISERROR(VLOOKUP(Salidas!$K1111,Entradas!$H$1:$I$412,2,FALSE)),"",VLOOKUP(Salidas!$K1111,Entradas!$H$1:$I$412,2,FALSE))</f>
        <v>45382</v>
      </c>
      <c r="M1111" s="63">
        <v>1</v>
      </c>
      <c r="N1111" s="276" t="s">
        <v>1928</v>
      </c>
      <c r="O1111" s="275">
        <f>IF(Salidas!$N1111="Particular",VLOOKUP(Salidas!$A1111,'PPTO Conservador'!$D$1:$L$26,8,0),IF(Salidas!$N1111="Complementario",VLOOKUP(Salidas!$A1111,'PPTO Conservador'!$D$1:$L$26,9,FALSE),))</f>
        <v>225000</v>
      </c>
      <c r="P1111" s="275">
        <f>Salidas!$M1111*Salidas!$I1111</f>
        <v>257</v>
      </c>
      <c r="Q1111" s="275">
        <f>Salidas!$M1111*Salidas!$O1111</f>
        <v>225000</v>
      </c>
      <c r="R1111" s="276"/>
      <c r="S1111" s="64"/>
      <c r="T1111" s="64"/>
      <c r="U1111" s="64"/>
      <c r="V1111" s="64"/>
      <c r="W1111" s="64"/>
      <c r="X1111" s="64"/>
      <c r="Y1111" s="64"/>
      <c r="Z1111" s="64"/>
    </row>
    <row r="1112" spans="1:26" ht="15.75" customHeight="1">
      <c r="A1112" s="57" t="s">
        <v>96</v>
      </c>
      <c r="B1112" s="58" t="str">
        <f>IF(ISERROR(VLOOKUP(Salidas!$A1112,Inventario!$A$2:$M$21,2,FALSE)),"",VLOOKUP(Salidas!$A1112,Inventario!$A$2:$M$21,2,FALSE))</f>
        <v>Rotateq</v>
      </c>
      <c r="C1112" s="58" t="str">
        <f>IF(ISERROR(VLOOKUP(Salidas!$A1112,Inventario!$A$2:$M$21,3,FALSE)),"",VLOOKUP(Salidas!$A1112,Inventario!$A$2:$M$21,3,FALSE))</f>
        <v>Rotavirus Vivo Atenuado</v>
      </c>
      <c r="D1112" s="59" t="str">
        <f>IF(ISERROR(VLOOKUP(Salidas!$A1112,Inventario!$A$2:$M$21,4,FALSE)),"",VLOOKUP(Salidas!$A1112,Inventario!$A$2:$M$21,4,FALSE))</f>
        <v>IPS FARALLONES</v>
      </c>
      <c r="E1112" s="59" t="str">
        <f>IF(ISERROR(VLOOKUP(Salidas!$A1112,Inventario!$A$2:$M$21,5,FALSE)),"",VLOOKUP(Salidas!$A1112,Inventario!$A$2:$M$21,5,FALSE))</f>
        <v>Merck</v>
      </c>
      <c r="F1112" s="60" t="str">
        <f>IF(ISERROR(VLOOKUP(Salidas!$A1112,Inventario!$A$2:$M$21,6,FALSE)),"",VLOOKUP(Salidas!$A1112,Inventario!$A$2:$M$21,6,FALSE))</f>
        <v>1800</v>
      </c>
      <c r="G1112" s="274">
        <f>IF(ISERROR(VLOOKUP(Salidas!$A1112,Inventario!$A$2:$M$21,7,FALSE)),,VLOOKUP(Salidas!$A1112,Inventario!$A$2:$M$21,7,FALSE))</f>
        <v>1</v>
      </c>
      <c r="H1112" s="275">
        <f>IF(ISERROR(VLOOKUP(Salidas!$A1112,Inventario!$A$2:$M$21,8,FALSE)),,VLOOKUP(Salidas!$A1112,Inventario!$A$2:$M$21,8,FALSE))</f>
        <v>109</v>
      </c>
      <c r="I1112" s="275">
        <f>IF(ISERROR(VLOOKUP(Salidas!$A1112,Inventario!$A$2:$M$21,9,FALSE)),,VLOOKUP(Salidas!$A1112,Inventario!$A$2:$M$21,9,FALSE))</f>
        <v>109</v>
      </c>
      <c r="J1112" s="269">
        <v>44862</v>
      </c>
      <c r="K1112" s="62" t="s">
        <v>214</v>
      </c>
      <c r="L1112" s="270">
        <f>IF(ISERROR(VLOOKUP(Salidas!$K1112,Entradas!$H$1:$I$412,2,FALSE)),"",VLOOKUP(Salidas!$K1112,Entradas!$H$1:$I$412,2,FALSE))</f>
        <v>45233</v>
      </c>
      <c r="M1112" s="63">
        <v>1</v>
      </c>
      <c r="N1112" s="276" t="s">
        <v>1928</v>
      </c>
      <c r="O1112" s="275">
        <f>IF(Salidas!$N1112="Particular",VLOOKUP(Salidas!$A1112,'PPTO Conservador'!$D$1:$L$26,8,0),IF(Salidas!$N1112="Complementario",VLOOKUP(Salidas!$A1112,'PPTO Conservador'!$D$1:$L$26,9,FALSE),))</f>
        <v>190000</v>
      </c>
      <c r="P1112" s="275">
        <f>Salidas!$M1112*Salidas!$I1112</f>
        <v>109</v>
      </c>
      <c r="Q1112" s="275">
        <f>Salidas!$M1112*Salidas!$O1112</f>
        <v>190000</v>
      </c>
      <c r="R1112" s="276"/>
      <c r="S1112" s="64"/>
      <c r="T1112" s="64"/>
      <c r="U1112" s="64"/>
      <c r="V1112" s="64"/>
      <c r="W1112" s="64"/>
      <c r="X1112" s="64"/>
      <c r="Y1112" s="64"/>
      <c r="Z1112" s="64"/>
    </row>
    <row r="1113" spans="1:26" ht="15.75" customHeight="1">
      <c r="A1113" s="57" t="s">
        <v>58</v>
      </c>
      <c r="B1113" s="58" t="str">
        <f>IF(ISERROR(VLOOKUP(Salidas!$A1113,Inventario!$A$2:$M$21,2,FALSE)),"",VLOOKUP(Salidas!$A1113,Inventario!$A$2:$M$21,2,FALSE))</f>
        <v>Proquad</v>
      </c>
      <c r="C1113" s="58" t="str">
        <f>IF(ISERROR(VLOOKUP(Salidas!$A1113,Inventario!$A$2:$M$21,3,FALSE)),"",VLOOKUP(Salidas!$A1113,Inventario!$A$2:$M$21,3,FALSE))</f>
        <v>Sarampion + Rubeola + parotiditis + varicela</v>
      </c>
      <c r="D1113" s="59" t="str">
        <f>IF(ISERROR(VLOOKUP(Salidas!$A1113,Inventario!$A$2:$M$21,4,FALSE)),"",VLOOKUP(Salidas!$A1113,Inventario!$A$2:$M$21,4,FALSE))</f>
        <v>IPS FARALLONES</v>
      </c>
      <c r="E1113" s="59" t="str">
        <f>IF(ISERROR(VLOOKUP(Salidas!$A1113,Inventario!$A$2:$M$21,5,FALSE)),"",VLOOKUP(Salidas!$A1113,Inventario!$A$2:$M$21,5,FALSE))</f>
        <v>Merck</v>
      </c>
      <c r="F1113" s="60" t="str">
        <f>IF(ISERROR(VLOOKUP(Salidas!$A1113,Inventario!$A$2:$M$21,6,FALSE)),"",VLOOKUP(Salidas!$A1113,Inventario!$A$2:$M$21,6,FALSE))</f>
        <v>4200</v>
      </c>
      <c r="G1113" s="274">
        <f>IF(ISERROR(VLOOKUP(Salidas!$A1113,Inventario!$A$2:$M$21,7,FALSE)),,VLOOKUP(Salidas!$A1113,Inventario!$A$2:$M$21,7,FALSE))</f>
        <v>1</v>
      </c>
      <c r="H1113" s="275">
        <f>IF(ISERROR(VLOOKUP(Salidas!$A1113,Inventario!$A$2:$M$21,8,FALSE)),,VLOOKUP(Salidas!$A1113,Inventario!$A$2:$M$21,8,FALSE))</f>
        <v>76</v>
      </c>
      <c r="I1113" s="275">
        <f>IF(ISERROR(VLOOKUP(Salidas!$A1113,Inventario!$A$2:$M$21,9,FALSE)),,VLOOKUP(Salidas!$A1113,Inventario!$A$2:$M$21,9,FALSE))</f>
        <v>76</v>
      </c>
      <c r="J1113" s="269">
        <v>44862</v>
      </c>
      <c r="K1113" s="62" t="s">
        <v>190</v>
      </c>
      <c r="L1113" s="270">
        <f>IF(ISERROR(VLOOKUP(Salidas!$K1113,Entradas!$H$1:$I$412,2,FALSE)),"",VLOOKUP(Salidas!$K1113,Entradas!$H$1:$I$412,2,FALSE))</f>
        <v>44957</v>
      </c>
      <c r="M1113" s="63">
        <v>1</v>
      </c>
      <c r="N1113" s="276" t="s">
        <v>1928</v>
      </c>
      <c r="O1113" s="275">
        <f>IF(Salidas!$N1113="Particular",VLOOKUP(Salidas!$A1113,'PPTO Conservador'!$D$1:$L$26,8,0),IF(Salidas!$N1113="Complementario",VLOOKUP(Salidas!$A1113,'PPTO Conservador'!$D$1:$L$26,9,FALSE),))</f>
        <v>240000</v>
      </c>
      <c r="P1113" s="275">
        <f>Salidas!$M1113*Salidas!$I1113</f>
        <v>76</v>
      </c>
      <c r="Q1113" s="275">
        <f>Salidas!$M1113*Salidas!$O1113</f>
        <v>240000</v>
      </c>
      <c r="R1113" s="276"/>
      <c r="S1113" s="64"/>
      <c r="T1113" s="64"/>
      <c r="U1113" s="64"/>
      <c r="V1113" s="64"/>
      <c r="W1113" s="64"/>
      <c r="X1113" s="64"/>
      <c r="Y1113" s="64"/>
      <c r="Z1113" s="64"/>
    </row>
    <row r="1114" spans="1:26" ht="15.75" customHeight="1">
      <c r="A1114" s="57" t="s">
        <v>85</v>
      </c>
      <c r="B1114" s="58" t="str">
        <f>IF(ISERROR(VLOOKUP(Salidas!$A1114,Inventario!$A$2:$M$21,2,FALSE)),"",VLOOKUP(Salidas!$A1114,Inventario!$A$2:$M$21,2,FALSE))</f>
        <v xml:space="preserve">Avaxim 80 </v>
      </c>
      <c r="C1114" s="58" t="str">
        <f>IF(ISERROR(VLOOKUP(Salidas!$A1114,Inventario!$A$2:$M$21,3,FALSE)),"",VLOOKUP(Salidas!$A1114,Inventario!$A$2:$M$21,3,FALSE))</f>
        <v>Hepatitis A niño</v>
      </c>
      <c r="D1114" s="59" t="str">
        <f>IF(ISERROR(VLOOKUP(Salidas!$A1114,Inventario!$A$2:$M$21,4,FALSE)),"",VLOOKUP(Salidas!$A1114,Inventario!$A$2:$M$21,4,FALSE))</f>
        <v>IPS FARALLONES</v>
      </c>
      <c r="E1114" s="59" t="str">
        <f>IF(ISERROR(VLOOKUP(Salidas!$A1114,Inventario!$A$2:$M$21,5,FALSE)),"",VLOOKUP(Salidas!$A1114,Inventario!$A$2:$M$21,5,FALSE))</f>
        <v>Sanofi</v>
      </c>
      <c r="F1114" s="60" t="str">
        <f>IF(ISERROR(VLOOKUP(Salidas!$A1114,Inventario!$A$2:$M$21,6,FALSE)),"",VLOOKUP(Salidas!$A1114,Inventario!$A$2:$M$21,6,FALSE))</f>
        <v>2500</v>
      </c>
      <c r="G1114" s="274">
        <f>IF(ISERROR(VLOOKUP(Salidas!$A1114,Inventario!$A$2:$M$21,7,FALSE)),,VLOOKUP(Salidas!$A1114,Inventario!$A$2:$M$21,7,FALSE))</f>
        <v>1</v>
      </c>
      <c r="H1114" s="275">
        <f>IF(ISERROR(VLOOKUP(Salidas!$A1114,Inventario!$A$2:$M$21,8,FALSE)),,VLOOKUP(Salidas!$A1114,Inventario!$A$2:$M$21,8,FALSE))</f>
        <v>153</v>
      </c>
      <c r="I1114" s="275">
        <f>IF(ISERROR(VLOOKUP(Salidas!$A1114,Inventario!$A$2:$M$21,9,FALSE)),,VLOOKUP(Salidas!$A1114,Inventario!$A$2:$M$21,9,FALSE))</f>
        <v>153</v>
      </c>
      <c r="J1114" s="269">
        <v>44862</v>
      </c>
      <c r="K1114" s="62" t="s">
        <v>208</v>
      </c>
      <c r="L1114" s="270">
        <f>IF(ISERROR(VLOOKUP(Salidas!$K1114,Entradas!$H$1:$I$412,2,FALSE)),"",VLOOKUP(Salidas!$K1114,Entradas!$H$1:$I$412,2,FALSE))</f>
        <v>45169</v>
      </c>
      <c r="M1114" s="63">
        <v>1</v>
      </c>
      <c r="N1114" s="276" t="s">
        <v>1928</v>
      </c>
      <c r="O1114" s="275">
        <f>IF(Salidas!$N1114="Particular",VLOOKUP(Salidas!$A1114,'PPTO Conservador'!$D$1:$L$26,8,0),IF(Salidas!$N1114="Complementario",VLOOKUP(Salidas!$A1114,'PPTO Conservador'!$D$1:$L$26,9,FALSE),))</f>
        <v>130000</v>
      </c>
      <c r="P1114" s="275">
        <f>Salidas!$M1114*Salidas!$I1114</f>
        <v>153</v>
      </c>
      <c r="Q1114" s="275">
        <f>Salidas!$M1114*Salidas!$O1114</f>
        <v>130000</v>
      </c>
      <c r="R1114" s="276"/>
      <c r="S1114" s="64"/>
      <c r="T1114" s="64"/>
      <c r="U1114" s="64"/>
      <c r="V1114" s="64"/>
      <c r="W1114" s="64"/>
      <c r="X1114" s="64"/>
      <c r="Y1114" s="64"/>
      <c r="Z1114" s="64"/>
    </row>
    <row r="1115" spans="1:26" ht="15.75" customHeight="1">
      <c r="A1115" s="57" t="s">
        <v>73</v>
      </c>
      <c r="B1115" s="58" t="str">
        <f>IF(ISERROR(VLOOKUP(Salidas!$A1115,Inventario!$A$2:$M$21,2,FALSE)),"",VLOOKUP(Salidas!$A1115,Inventario!$A$2:$M$21,2,FALSE))</f>
        <v>Pentaxim</v>
      </c>
      <c r="C1115" s="58" t="str">
        <f>IF(ISERROR(VLOOKUP(Salidas!$A1115,Inventario!$A$2:$M$21,3,FALSE)),"",VLOOKUP(Salidas!$A1115,Inventario!$A$2:$M$21,3,FALSE))</f>
        <v>Difteria-Tosferina, tetano, polio, haemophilus</v>
      </c>
      <c r="D1115" s="59" t="str">
        <f>IF(ISERROR(VLOOKUP(Salidas!$A1115,Inventario!$A$2:$M$21,4,FALSE)),"",VLOOKUP(Salidas!$A1115,Inventario!$A$2:$M$21,4,FALSE))</f>
        <v>IPS FARALLONES</v>
      </c>
      <c r="E1115" s="59" t="str">
        <f>IF(ISERROR(VLOOKUP(Salidas!$A1115,Inventario!$A$2:$M$21,5,FALSE)),"",VLOOKUP(Salidas!$A1115,Inventario!$A$2:$M$21,5,FALSE))</f>
        <v>Sanofi</v>
      </c>
      <c r="F1115" s="60" t="str">
        <f>IF(ISERROR(VLOOKUP(Salidas!$A1115,Inventario!$A$2:$M$21,6,FALSE)),"",VLOOKUP(Salidas!$A1115,Inventario!$A$2:$M$21,6,FALSE))</f>
        <v>2800</v>
      </c>
      <c r="G1115" s="274">
        <f>IF(ISERROR(VLOOKUP(Salidas!$A1115,Inventario!$A$2:$M$21,7,FALSE)),,VLOOKUP(Salidas!$A1115,Inventario!$A$2:$M$21,7,FALSE))</f>
        <v>1</v>
      </c>
      <c r="H1115" s="275">
        <f>IF(ISERROR(VLOOKUP(Salidas!$A1115,Inventario!$A$2:$M$21,8,FALSE)),,VLOOKUP(Salidas!$A1115,Inventario!$A$2:$M$21,8,FALSE))</f>
        <v>66</v>
      </c>
      <c r="I1115" s="275">
        <f>IF(ISERROR(VLOOKUP(Salidas!$A1115,Inventario!$A$2:$M$21,9,FALSE)),,VLOOKUP(Salidas!$A1115,Inventario!$A$2:$M$21,9,FALSE))</f>
        <v>66</v>
      </c>
      <c r="J1115" s="269">
        <v>44863</v>
      </c>
      <c r="K1115" s="62" t="s">
        <v>209</v>
      </c>
      <c r="L1115" s="270">
        <f>IF(ISERROR(VLOOKUP(Salidas!$K1115,Entradas!$H$1:$I$412,2,FALSE)),"",VLOOKUP(Salidas!$K1115,Entradas!$H$1:$I$412,2,FALSE))</f>
        <v>44957</v>
      </c>
      <c r="M1115" s="63">
        <v>1</v>
      </c>
      <c r="N1115" s="276" t="s">
        <v>375</v>
      </c>
      <c r="O1115" s="275">
        <f>IF(Salidas!$N1115="Particular",VLOOKUP(Salidas!$A1115,'PPTO Conservador'!$D$1:$L$26,8,0),IF(Salidas!$N1115="Complementario",VLOOKUP(Salidas!$A1115,'PPTO Conservador'!$D$1:$L$26,9,FALSE),))</f>
        <v>170000</v>
      </c>
      <c r="P1115" s="275">
        <f>Salidas!$M1115*Salidas!$I1115</f>
        <v>66</v>
      </c>
      <c r="Q1115" s="275">
        <f>Salidas!$M1115*Salidas!$O1115</f>
        <v>170000</v>
      </c>
      <c r="R1115" s="276"/>
      <c r="S1115" s="64"/>
      <c r="T1115" s="64"/>
      <c r="U1115" s="64"/>
      <c r="V1115" s="64"/>
      <c r="W1115" s="64"/>
      <c r="X1115" s="64"/>
      <c r="Y1115" s="64"/>
      <c r="Z1115" s="64"/>
    </row>
    <row r="1116" spans="1:26" ht="15.75" customHeight="1">
      <c r="A1116" s="57" t="s">
        <v>81</v>
      </c>
      <c r="B1116" s="58" t="str">
        <f>IF(ISERROR(VLOOKUP(Salidas!$A1116,Inventario!$A$2:$M$21,2,FALSE)),"",VLOOKUP(Salidas!$A1116,Inventario!$A$2:$M$21,2,FALSE))</f>
        <v>Stamaril</v>
      </c>
      <c r="C1116" s="58" t="str">
        <f>IF(ISERROR(VLOOKUP(Salidas!$A1116,Inventario!$A$2:$M$21,3,FALSE)),"",VLOOKUP(Salidas!$A1116,Inventario!$A$2:$M$21,3,FALSE))</f>
        <v>Fiebre amarilla</v>
      </c>
      <c r="D1116" s="59" t="str">
        <f>IF(ISERROR(VLOOKUP(Salidas!$A1116,Inventario!$A$2:$M$21,4,FALSE)),"",VLOOKUP(Salidas!$A1116,Inventario!$A$2:$M$21,4,FALSE))</f>
        <v>IPS FARALLONES</v>
      </c>
      <c r="E1116" s="59" t="str">
        <f>IF(ISERROR(VLOOKUP(Salidas!$A1116,Inventario!$A$2:$M$21,5,FALSE)),"",VLOOKUP(Salidas!$A1116,Inventario!$A$2:$M$21,5,FALSE))</f>
        <v>Sanofi</v>
      </c>
      <c r="F1116" s="60" t="str">
        <f>IF(ISERROR(VLOOKUP(Salidas!$A1116,Inventario!$A$2:$M$21,6,FALSE)),"",VLOOKUP(Salidas!$A1116,Inventario!$A$2:$M$21,6,FALSE))</f>
        <v>3000</v>
      </c>
      <c r="G1116" s="274">
        <f>IF(ISERROR(VLOOKUP(Salidas!$A1116,Inventario!$A$2:$M$21,7,FALSE)),,VLOOKUP(Salidas!$A1116,Inventario!$A$2:$M$21,7,FALSE))</f>
        <v>1</v>
      </c>
      <c r="H1116" s="275">
        <f>IF(ISERROR(VLOOKUP(Salidas!$A1116,Inventario!$A$2:$M$21,8,FALSE)),,VLOOKUP(Salidas!$A1116,Inventario!$A$2:$M$21,8,FALSE))</f>
        <v>59</v>
      </c>
      <c r="I1116" s="275">
        <f>IF(ISERROR(VLOOKUP(Salidas!$A1116,Inventario!$A$2:$M$21,9,FALSE)),,VLOOKUP(Salidas!$A1116,Inventario!$A$2:$M$21,9,FALSE))</f>
        <v>59</v>
      </c>
      <c r="J1116" s="269">
        <v>44863</v>
      </c>
      <c r="K1116" s="62" t="s">
        <v>224</v>
      </c>
      <c r="L1116" s="270">
        <f>IF(ISERROR(VLOOKUP(Salidas!$K1116,Entradas!$H$1:$I$412,2,FALSE)),"",VLOOKUP(Salidas!$K1116,Entradas!$H$1:$I$412,2,FALSE))</f>
        <v>45688</v>
      </c>
      <c r="M1116" s="63">
        <v>1</v>
      </c>
      <c r="N1116" s="276" t="s">
        <v>375</v>
      </c>
      <c r="O1116" s="275">
        <f>IF(Salidas!$N1116="Particular",VLOOKUP(Salidas!$A1116,'PPTO Conservador'!$D$1:$L$26,8,0),IF(Salidas!$N1116="Complementario",VLOOKUP(Salidas!$A1116,'PPTO Conservador'!$D$1:$L$26,9,FALSE),))</f>
        <v>110000</v>
      </c>
      <c r="P1116" s="275">
        <f>Salidas!$M1116*Salidas!$I1116</f>
        <v>59</v>
      </c>
      <c r="Q1116" s="275">
        <f>Salidas!$M1116*Salidas!$O1116</f>
        <v>110000</v>
      </c>
      <c r="R1116" s="276"/>
      <c r="S1116" s="64"/>
      <c r="T1116" s="64"/>
      <c r="U1116" s="64"/>
      <c r="V1116" s="64"/>
      <c r="W1116" s="64"/>
      <c r="X1116" s="64"/>
      <c r="Y1116" s="64"/>
      <c r="Z1116" s="64"/>
    </row>
    <row r="1117" spans="1:26" ht="15.75" customHeight="1">
      <c r="A1117" s="57" t="s">
        <v>93</v>
      </c>
      <c r="B1117" s="58" t="str">
        <f>IF(ISERROR(VLOOKUP(Salidas!$A1117,Inventario!$A$2:$M$21,2,FALSE)),"",VLOOKUP(Salidas!$A1117,Inventario!$A$2:$M$21,2,FALSE))</f>
        <v>Vaxigrip</v>
      </c>
      <c r="C1117" s="58" t="str">
        <f>IF(ISERROR(VLOOKUP(Salidas!$A1117,Inventario!$A$2:$M$21,3,FALSE)),"",VLOOKUP(Salidas!$A1117,Inventario!$A$2:$M$21,3,FALSE))</f>
        <v>Influenza</v>
      </c>
      <c r="D1117" s="59" t="str">
        <f>IF(ISERROR(VLOOKUP(Salidas!$A1117,Inventario!$A$2:$M$21,4,FALSE)),"",VLOOKUP(Salidas!$A1117,Inventario!$A$2:$M$21,4,FALSE))</f>
        <v>IPS FARALLONES</v>
      </c>
      <c r="E1117" s="59" t="str">
        <f>IF(ISERROR(VLOOKUP(Salidas!$A1117,Inventario!$A$2:$M$21,5,FALSE)),"",VLOOKUP(Salidas!$A1117,Inventario!$A$2:$M$21,5,FALSE))</f>
        <v>Sanofi</v>
      </c>
      <c r="F1117" s="60" t="str">
        <f>IF(ISERROR(VLOOKUP(Salidas!$A1117,Inventario!$A$2:$M$21,6,FALSE)),"",VLOOKUP(Salidas!$A1117,Inventario!$A$2:$M$21,6,FALSE))</f>
        <v>2603</v>
      </c>
      <c r="G1117" s="274">
        <f>IF(ISERROR(VLOOKUP(Salidas!$A1117,Inventario!$A$2:$M$21,7,FALSE)),,VLOOKUP(Salidas!$A1117,Inventario!$A$2:$M$21,7,FALSE))</f>
        <v>1</v>
      </c>
      <c r="H1117" s="275">
        <f>IF(ISERROR(VLOOKUP(Salidas!$A1117,Inventario!$A$2:$M$21,8,FALSE)),,VLOOKUP(Salidas!$A1117,Inventario!$A$2:$M$21,8,FALSE))</f>
        <v>31</v>
      </c>
      <c r="I1117" s="275">
        <f>IF(ISERROR(VLOOKUP(Salidas!$A1117,Inventario!$A$2:$M$21,9,FALSE)),,VLOOKUP(Salidas!$A1117,Inventario!$A$2:$M$21,9,FALSE))</f>
        <v>31</v>
      </c>
      <c r="J1117" s="269">
        <v>44863</v>
      </c>
      <c r="K1117" s="62" t="s">
        <v>210</v>
      </c>
      <c r="L1117" s="270">
        <f>IF(ISERROR(VLOOKUP(Salidas!$K1117,Entradas!$H$1:$I$412,2,FALSE)),"",VLOOKUP(Salidas!$K1117,Entradas!$H$1:$I$412,2,FALSE))</f>
        <v>44957</v>
      </c>
      <c r="M1117" s="63">
        <v>1</v>
      </c>
      <c r="N1117" s="276" t="s">
        <v>375</v>
      </c>
      <c r="O1117" s="275">
        <f>IF(Salidas!$N1117="Particular",VLOOKUP(Salidas!$A1117,'PPTO Conservador'!$D$1:$L$26,8,0),IF(Salidas!$N1117="Complementario",VLOOKUP(Salidas!$A1117,'PPTO Conservador'!$D$1:$L$26,9,FALSE),))</f>
        <v>65000</v>
      </c>
      <c r="P1117" s="275">
        <f>Salidas!$M1117*Salidas!$I1117</f>
        <v>31</v>
      </c>
      <c r="Q1117" s="275">
        <f>Salidas!$M1117*Salidas!$O1117</f>
        <v>65000</v>
      </c>
      <c r="R1117" s="276"/>
      <c r="S1117" s="64"/>
      <c r="T1117" s="64"/>
      <c r="U1117" s="64"/>
      <c r="V1117" s="64"/>
      <c r="W1117" s="64"/>
      <c r="X1117" s="64"/>
      <c r="Y1117" s="64"/>
      <c r="Z1117" s="64"/>
    </row>
    <row r="1118" spans="1:26" ht="15.75" customHeight="1">
      <c r="A1118" s="57" t="s">
        <v>47</v>
      </c>
      <c r="B1118" s="58" t="str">
        <f>IF(ISERROR(VLOOKUP(Salidas!$A1118,Inventario!$A$2:$M$21,2,FALSE)),"",VLOOKUP(Salidas!$A1118,Inventario!$A$2:$M$21,2,FALSE))</f>
        <v>Nimenrix</v>
      </c>
      <c r="C1118" s="58" t="str">
        <f>IF(ISERROR(VLOOKUP(Salidas!$A1118,Inventario!$A$2:$M$21,3,FALSE)),"",VLOOKUP(Salidas!$A1118,Inventario!$A$2:$M$21,3,FALSE))</f>
        <v>Meningococo</v>
      </c>
      <c r="D1118" s="59" t="str">
        <f>IF(ISERROR(VLOOKUP(Salidas!$A1118,Inventario!$A$2:$M$21,4,FALSE)),"",VLOOKUP(Salidas!$A1118,Inventario!$A$2:$M$21,4,FALSE))</f>
        <v>Cobo Medical</v>
      </c>
      <c r="E1118" s="59" t="str">
        <f>IF(ISERROR(VLOOKUP(Salidas!$A1118,Inventario!$A$2:$M$21,5,FALSE)),"",VLOOKUP(Salidas!$A1118,Inventario!$A$2:$M$21,5,FALSE))</f>
        <v>Pfizer</v>
      </c>
      <c r="F1118" s="60" t="str">
        <f>IF(ISERROR(VLOOKUP(Salidas!$A1118,Inventario!$A$2:$M$21,6,FALSE)),"",VLOOKUP(Salidas!$A1118,Inventario!$A$2:$M$21,6,FALSE))</f>
        <v>3904</v>
      </c>
      <c r="G1118" s="274">
        <f>IF(ISERROR(VLOOKUP(Salidas!$A1118,Inventario!$A$2:$M$21,7,FALSE)),,VLOOKUP(Salidas!$A1118,Inventario!$A$2:$M$21,7,FALSE))</f>
        <v>1</v>
      </c>
      <c r="H1118" s="275">
        <f>IF(ISERROR(VLOOKUP(Salidas!$A1118,Inventario!$A$2:$M$21,8,FALSE)),,VLOOKUP(Salidas!$A1118,Inventario!$A$2:$M$21,8,FALSE))</f>
        <v>427</v>
      </c>
      <c r="I1118" s="275">
        <f>IF(ISERROR(VLOOKUP(Salidas!$A1118,Inventario!$A$2:$M$21,9,FALSE)),,VLOOKUP(Salidas!$A1118,Inventario!$A$2:$M$21,9,FALSE))</f>
        <v>427</v>
      </c>
      <c r="J1118" s="269">
        <v>44863</v>
      </c>
      <c r="K1118" s="62" t="s">
        <v>221</v>
      </c>
      <c r="L1118" s="270">
        <f>IF(ISERROR(VLOOKUP(Salidas!$K1118,Entradas!$H$1:$I$412,2,FALSE)),"",VLOOKUP(Salidas!$K1118,Entradas!$H$1:$I$412,2,FALSE))</f>
        <v>45077</v>
      </c>
      <c r="M1118" s="63">
        <v>1</v>
      </c>
      <c r="N1118" s="276" t="s">
        <v>1928</v>
      </c>
      <c r="O1118" s="275">
        <f>IF(Salidas!$N1118="Particular",VLOOKUP(Salidas!$A1118,'PPTO Conservador'!$D$1:$L$26,8,0),IF(Salidas!$N1118="Complementario",VLOOKUP(Salidas!$A1118,'PPTO Conservador'!$D$1:$L$26,9,FALSE),))</f>
        <v>170000</v>
      </c>
      <c r="P1118" s="275">
        <f>Salidas!$M1118*Salidas!$I1118</f>
        <v>427</v>
      </c>
      <c r="Q1118" s="275">
        <f>Salidas!$M1118*Salidas!$O1118</f>
        <v>170000</v>
      </c>
      <c r="R1118" s="276"/>
      <c r="S1118" s="64"/>
      <c r="T1118" s="64"/>
      <c r="U1118" s="64"/>
      <c r="V1118" s="64"/>
      <c r="W1118" s="64"/>
      <c r="X1118" s="64"/>
      <c r="Y1118" s="64"/>
      <c r="Z1118" s="64"/>
    </row>
    <row r="1119" spans="1:26" ht="15.75" customHeight="1">
      <c r="A1119" s="57" t="s">
        <v>47</v>
      </c>
      <c r="B1119" s="58" t="str">
        <f>IF(ISERROR(VLOOKUP(Salidas!$A1119,Inventario!$A$2:$M$21,2,FALSE)),"",VLOOKUP(Salidas!$A1119,Inventario!$A$2:$M$21,2,FALSE))</f>
        <v>Nimenrix</v>
      </c>
      <c r="C1119" s="58" t="str">
        <f>IF(ISERROR(VLOOKUP(Salidas!$A1119,Inventario!$A$2:$M$21,3,FALSE)),"",VLOOKUP(Salidas!$A1119,Inventario!$A$2:$M$21,3,FALSE))</f>
        <v>Meningococo</v>
      </c>
      <c r="D1119" s="59" t="str">
        <f>IF(ISERROR(VLOOKUP(Salidas!$A1119,Inventario!$A$2:$M$21,4,FALSE)),"",VLOOKUP(Salidas!$A1119,Inventario!$A$2:$M$21,4,FALSE))</f>
        <v>Cobo Medical</v>
      </c>
      <c r="E1119" s="59" t="str">
        <f>IF(ISERROR(VLOOKUP(Salidas!$A1119,Inventario!$A$2:$M$21,5,FALSE)),"",VLOOKUP(Salidas!$A1119,Inventario!$A$2:$M$21,5,FALSE))</f>
        <v>Pfizer</v>
      </c>
      <c r="F1119" s="60" t="str">
        <f>IF(ISERROR(VLOOKUP(Salidas!$A1119,Inventario!$A$2:$M$21,6,FALSE)),"",VLOOKUP(Salidas!$A1119,Inventario!$A$2:$M$21,6,FALSE))</f>
        <v>3904</v>
      </c>
      <c r="G1119" s="274">
        <f>IF(ISERROR(VLOOKUP(Salidas!$A1119,Inventario!$A$2:$M$21,7,FALSE)),,VLOOKUP(Salidas!$A1119,Inventario!$A$2:$M$21,7,FALSE))</f>
        <v>1</v>
      </c>
      <c r="H1119" s="275">
        <f>IF(ISERROR(VLOOKUP(Salidas!$A1119,Inventario!$A$2:$M$21,8,FALSE)),,VLOOKUP(Salidas!$A1119,Inventario!$A$2:$M$21,8,FALSE))</f>
        <v>427</v>
      </c>
      <c r="I1119" s="275">
        <f>IF(ISERROR(VLOOKUP(Salidas!$A1119,Inventario!$A$2:$M$21,9,FALSE)),,VLOOKUP(Salidas!$A1119,Inventario!$A$2:$M$21,9,FALSE))</f>
        <v>427</v>
      </c>
      <c r="J1119" s="269">
        <v>44863</v>
      </c>
      <c r="K1119" s="62" t="s">
        <v>221</v>
      </c>
      <c r="L1119" s="270">
        <f>IF(ISERROR(VLOOKUP(Salidas!$K1119,Entradas!$H$1:$I$412,2,FALSE)),"",VLOOKUP(Salidas!$K1119,Entradas!$H$1:$I$412,2,FALSE))</f>
        <v>45077</v>
      </c>
      <c r="M1119" s="63">
        <v>1</v>
      </c>
      <c r="N1119" s="276" t="s">
        <v>1928</v>
      </c>
      <c r="O1119" s="275">
        <f>IF(Salidas!$N1119="Particular",VLOOKUP(Salidas!$A1119,'PPTO Conservador'!$D$1:$L$26,8,0),IF(Salidas!$N1119="Complementario",VLOOKUP(Salidas!$A1119,'PPTO Conservador'!$D$1:$L$26,9,FALSE),))</f>
        <v>170000</v>
      </c>
      <c r="P1119" s="275">
        <f>Salidas!$M1119*Salidas!$I1119</f>
        <v>427</v>
      </c>
      <c r="Q1119" s="275">
        <f>Salidas!$M1119*Salidas!$O1119</f>
        <v>170000</v>
      </c>
      <c r="R1119" s="276"/>
      <c r="S1119" s="64"/>
      <c r="T1119" s="64"/>
      <c r="U1119" s="64"/>
      <c r="V1119" s="64"/>
      <c r="W1119" s="64"/>
      <c r="X1119" s="64"/>
      <c r="Y1119" s="64"/>
      <c r="Z1119" s="64"/>
    </row>
    <row r="1120" spans="1:26" ht="15.75" customHeight="1">
      <c r="A1120" s="57" t="s">
        <v>93</v>
      </c>
      <c r="B1120" s="58" t="str">
        <f>IF(ISERROR(VLOOKUP(Salidas!$A1120,Inventario!$A$2:$M$21,2,FALSE)),"",VLOOKUP(Salidas!$A1120,Inventario!$A$2:$M$21,2,FALSE))</f>
        <v>Vaxigrip</v>
      </c>
      <c r="C1120" s="58" t="str">
        <f>IF(ISERROR(VLOOKUP(Salidas!$A1120,Inventario!$A$2:$M$21,3,FALSE)),"",VLOOKUP(Salidas!$A1120,Inventario!$A$2:$M$21,3,FALSE))</f>
        <v>Influenza</v>
      </c>
      <c r="D1120" s="59" t="str">
        <f>IF(ISERROR(VLOOKUP(Salidas!$A1120,Inventario!$A$2:$M$21,4,FALSE)),"",VLOOKUP(Salidas!$A1120,Inventario!$A$2:$M$21,4,FALSE))</f>
        <v>IPS FARALLONES</v>
      </c>
      <c r="E1120" s="59" t="str">
        <f>IF(ISERROR(VLOOKUP(Salidas!$A1120,Inventario!$A$2:$M$21,5,FALSE)),"",VLOOKUP(Salidas!$A1120,Inventario!$A$2:$M$21,5,FALSE))</f>
        <v>Sanofi</v>
      </c>
      <c r="F1120" s="60" t="str">
        <f>IF(ISERROR(VLOOKUP(Salidas!$A1120,Inventario!$A$2:$M$21,6,FALSE)),"",VLOOKUP(Salidas!$A1120,Inventario!$A$2:$M$21,6,FALSE))</f>
        <v>2603</v>
      </c>
      <c r="G1120" s="274">
        <f>IF(ISERROR(VLOOKUP(Salidas!$A1120,Inventario!$A$2:$M$21,7,FALSE)),,VLOOKUP(Salidas!$A1120,Inventario!$A$2:$M$21,7,FALSE))</f>
        <v>1</v>
      </c>
      <c r="H1120" s="275">
        <f>IF(ISERROR(VLOOKUP(Salidas!$A1120,Inventario!$A$2:$M$21,8,FALSE)),,VLOOKUP(Salidas!$A1120,Inventario!$A$2:$M$21,8,FALSE))</f>
        <v>31</v>
      </c>
      <c r="I1120" s="275">
        <f>IF(ISERROR(VLOOKUP(Salidas!$A1120,Inventario!$A$2:$M$21,9,FALSE)),,VLOOKUP(Salidas!$A1120,Inventario!$A$2:$M$21,9,FALSE))</f>
        <v>31</v>
      </c>
      <c r="J1120" s="269">
        <v>44863</v>
      </c>
      <c r="K1120" s="62" t="s">
        <v>210</v>
      </c>
      <c r="L1120" s="270">
        <f>IF(ISERROR(VLOOKUP(Salidas!$K1120,Entradas!$H$1:$I$412,2,FALSE)),"",VLOOKUP(Salidas!$K1120,Entradas!$H$1:$I$412,2,FALSE))</f>
        <v>44957</v>
      </c>
      <c r="M1120" s="63">
        <v>1</v>
      </c>
      <c r="N1120" s="276" t="s">
        <v>1928</v>
      </c>
      <c r="O1120" s="275">
        <f>IF(Salidas!$N1120="Particular",VLOOKUP(Salidas!$A1120,'PPTO Conservador'!$D$1:$L$26,8,0),IF(Salidas!$N1120="Complementario",VLOOKUP(Salidas!$A1120,'PPTO Conservador'!$D$1:$L$26,9,FALSE),))</f>
        <v>60000</v>
      </c>
      <c r="P1120" s="275">
        <f>Salidas!$M1120*Salidas!$I1120</f>
        <v>31</v>
      </c>
      <c r="Q1120" s="275">
        <f>Salidas!$M1120*Salidas!$O1120</f>
        <v>60000</v>
      </c>
      <c r="R1120" s="276"/>
      <c r="S1120" s="64"/>
      <c r="T1120" s="64"/>
      <c r="U1120" s="64"/>
      <c r="V1120" s="64"/>
      <c r="W1120" s="64"/>
      <c r="X1120" s="64"/>
      <c r="Y1120" s="64"/>
      <c r="Z1120" s="64"/>
    </row>
    <row r="1121" spans="1:26" ht="15.75" customHeight="1">
      <c r="A1121" s="57" t="s">
        <v>93</v>
      </c>
      <c r="B1121" s="58" t="str">
        <f>IF(ISERROR(VLOOKUP(Salidas!$A1121,Inventario!$A$2:$M$21,2,FALSE)),"",VLOOKUP(Salidas!$A1121,Inventario!$A$2:$M$21,2,FALSE))</f>
        <v>Vaxigrip</v>
      </c>
      <c r="C1121" s="58" t="str">
        <f>IF(ISERROR(VLOOKUP(Salidas!$A1121,Inventario!$A$2:$M$21,3,FALSE)),"",VLOOKUP(Salidas!$A1121,Inventario!$A$2:$M$21,3,FALSE))</f>
        <v>Influenza</v>
      </c>
      <c r="D1121" s="59" t="str">
        <f>IF(ISERROR(VLOOKUP(Salidas!$A1121,Inventario!$A$2:$M$21,4,FALSE)),"",VLOOKUP(Salidas!$A1121,Inventario!$A$2:$M$21,4,FALSE))</f>
        <v>IPS FARALLONES</v>
      </c>
      <c r="E1121" s="59" t="str">
        <f>IF(ISERROR(VLOOKUP(Salidas!$A1121,Inventario!$A$2:$M$21,5,FALSE)),"",VLOOKUP(Salidas!$A1121,Inventario!$A$2:$M$21,5,FALSE))</f>
        <v>Sanofi</v>
      </c>
      <c r="F1121" s="60" t="str">
        <f>IF(ISERROR(VLOOKUP(Salidas!$A1121,Inventario!$A$2:$M$21,6,FALSE)),"",VLOOKUP(Salidas!$A1121,Inventario!$A$2:$M$21,6,FALSE))</f>
        <v>2603</v>
      </c>
      <c r="G1121" s="274">
        <f>IF(ISERROR(VLOOKUP(Salidas!$A1121,Inventario!$A$2:$M$21,7,FALSE)),,VLOOKUP(Salidas!$A1121,Inventario!$A$2:$M$21,7,FALSE))</f>
        <v>1</v>
      </c>
      <c r="H1121" s="275">
        <f>IF(ISERROR(VLOOKUP(Salidas!$A1121,Inventario!$A$2:$M$21,8,FALSE)),,VLOOKUP(Salidas!$A1121,Inventario!$A$2:$M$21,8,FALSE))</f>
        <v>31</v>
      </c>
      <c r="I1121" s="275">
        <f>IF(ISERROR(VLOOKUP(Salidas!$A1121,Inventario!$A$2:$M$21,9,FALSE)),,VLOOKUP(Salidas!$A1121,Inventario!$A$2:$M$21,9,FALSE))</f>
        <v>31</v>
      </c>
      <c r="J1121" s="269">
        <v>44863</v>
      </c>
      <c r="K1121" s="62" t="s">
        <v>210</v>
      </c>
      <c r="L1121" s="270">
        <f>IF(ISERROR(VLOOKUP(Salidas!$K1121,Entradas!$H$1:$I$412,2,FALSE)),"",VLOOKUP(Salidas!$K1121,Entradas!$H$1:$I$412,2,FALSE))</f>
        <v>44957</v>
      </c>
      <c r="M1121" s="63">
        <v>1</v>
      </c>
      <c r="N1121" s="276" t="s">
        <v>1928</v>
      </c>
      <c r="O1121" s="275">
        <f>IF(Salidas!$N1121="Particular",VLOOKUP(Salidas!$A1121,'PPTO Conservador'!$D$1:$L$26,8,0),IF(Salidas!$N1121="Complementario",VLOOKUP(Salidas!$A1121,'PPTO Conservador'!$D$1:$L$26,9,FALSE),))</f>
        <v>60000</v>
      </c>
      <c r="P1121" s="275">
        <f>Salidas!$M1121*Salidas!$I1121</f>
        <v>31</v>
      </c>
      <c r="Q1121" s="275">
        <f>Salidas!$M1121*Salidas!$O1121</f>
        <v>60000</v>
      </c>
      <c r="R1121" s="276"/>
      <c r="S1121" s="64"/>
      <c r="T1121" s="64"/>
      <c r="U1121" s="64"/>
      <c r="V1121" s="64"/>
      <c r="W1121" s="64"/>
      <c r="X1121" s="64"/>
      <c r="Y1121" s="64"/>
      <c r="Z1121" s="64"/>
    </row>
    <row r="1122" spans="1:26" ht="15.75" customHeight="1">
      <c r="A1122" s="57" t="s">
        <v>58</v>
      </c>
      <c r="B1122" s="58" t="str">
        <f>IF(ISERROR(VLOOKUP(Salidas!$A1122,Inventario!$A$2:$M$21,2,FALSE)),"",VLOOKUP(Salidas!$A1122,Inventario!$A$2:$M$21,2,FALSE))</f>
        <v>Proquad</v>
      </c>
      <c r="C1122" s="58" t="str">
        <f>IF(ISERROR(VLOOKUP(Salidas!$A1122,Inventario!$A$2:$M$21,3,FALSE)),"",VLOOKUP(Salidas!$A1122,Inventario!$A$2:$M$21,3,FALSE))</f>
        <v>Sarampion + Rubeola + parotiditis + varicela</v>
      </c>
      <c r="D1122" s="59" t="str">
        <f>IF(ISERROR(VLOOKUP(Salidas!$A1122,Inventario!$A$2:$M$21,4,FALSE)),"",VLOOKUP(Salidas!$A1122,Inventario!$A$2:$M$21,4,FALSE))</f>
        <v>IPS FARALLONES</v>
      </c>
      <c r="E1122" s="59" t="str">
        <f>IF(ISERROR(VLOOKUP(Salidas!$A1122,Inventario!$A$2:$M$21,5,FALSE)),"",VLOOKUP(Salidas!$A1122,Inventario!$A$2:$M$21,5,FALSE))</f>
        <v>Merck</v>
      </c>
      <c r="F1122" s="60" t="str">
        <f>IF(ISERROR(VLOOKUP(Salidas!$A1122,Inventario!$A$2:$M$21,6,FALSE)),"",VLOOKUP(Salidas!$A1122,Inventario!$A$2:$M$21,6,FALSE))</f>
        <v>4200</v>
      </c>
      <c r="G1122" s="274">
        <f>IF(ISERROR(VLOOKUP(Salidas!$A1122,Inventario!$A$2:$M$21,7,FALSE)),,VLOOKUP(Salidas!$A1122,Inventario!$A$2:$M$21,7,FALSE))</f>
        <v>1</v>
      </c>
      <c r="H1122" s="275">
        <f>IF(ISERROR(VLOOKUP(Salidas!$A1122,Inventario!$A$2:$M$21,8,FALSE)),,VLOOKUP(Salidas!$A1122,Inventario!$A$2:$M$21,8,FALSE))</f>
        <v>76</v>
      </c>
      <c r="I1122" s="275">
        <f>IF(ISERROR(VLOOKUP(Salidas!$A1122,Inventario!$A$2:$M$21,9,FALSE)),,VLOOKUP(Salidas!$A1122,Inventario!$A$2:$M$21,9,FALSE))</f>
        <v>76</v>
      </c>
      <c r="J1122" s="269">
        <v>44863</v>
      </c>
      <c r="K1122" s="62" t="s">
        <v>220</v>
      </c>
      <c r="L1122" s="270">
        <f>IF(ISERROR(VLOOKUP(Salidas!$K1122,Entradas!$H$1:$I$412,2,FALSE)),"",VLOOKUP(Salidas!$K1122,Entradas!$H$1:$I$412,2,FALSE))</f>
        <v>45138</v>
      </c>
      <c r="M1122" s="63">
        <v>1</v>
      </c>
      <c r="N1122" s="276" t="s">
        <v>1928</v>
      </c>
      <c r="O1122" s="275">
        <f>IF(Salidas!$N1122="Particular",VLOOKUP(Salidas!$A1122,'PPTO Conservador'!$D$1:$L$26,8,0),IF(Salidas!$N1122="Complementario",VLOOKUP(Salidas!$A1122,'PPTO Conservador'!$D$1:$L$26,9,FALSE),))</f>
        <v>240000</v>
      </c>
      <c r="P1122" s="275">
        <f>Salidas!$M1122*Salidas!$I1122</f>
        <v>76</v>
      </c>
      <c r="Q1122" s="275">
        <f>Salidas!$M1122*Salidas!$O1122</f>
        <v>240000</v>
      </c>
      <c r="R1122" s="276"/>
      <c r="S1122" s="64"/>
      <c r="T1122" s="64"/>
      <c r="U1122" s="64"/>
      <c r="V1122" s="64"/>
      <c r="W1122" s="64"/>
      <c r="X1122" s="64"/>
      <c r="Y1122" s="64"/>
      <c r="Z1122" s="64"/>
    </row>
    <row r="1123" spans="1:26" ht="15.75" customHeight="1">
      <c r="A1123" s="57" t="s">
        <v>93</v>
      </c>
      <c r="B1123" s="58" t="str">
        <f>IF(ISERROR(VLOOKUP(Salidas!$A1123,Inventario!$A$2:$M$21,2,FALSE)),"",VLOOKUP(Salidas!$A1123,Inventario!$A$2:$M$21,2,FALSE))</f>
        <v>Vaxigrip</v>
      </c>
      <c r="C1123" s="58" t="str">
        <f>IF(ISERROR(VLOOKUP(Salidas!$A1123,Inventario!$A$2:$M$21,3,FALSE)),"",VLOOKUP(Salidas!$A1123,Inventario!$A$2:$M$21,3,FALSE))</f>
        <v>Influenza</v>
      </c>
      <c r="D1123" s="59" t="str">
        <f>IF(ISERROR(VLOOKUP(Salidas!$A1123,Inventario!$A$2:$M$21,4,FALSE)),"",VLOOKUP(Salidas!$A1123,Inventario!$A$2:$M$21,4,FALSE))</f>
        <v>IPS FARALLONES</v>
      </c>
      <c r="E1123" s="59" t="str">
        <f>IF(ISERROR(VLOOKUP(Salidas!$A1123,Inventario!$A$2:$M$21,5,FALSE)),"",VLOOKUP(Salidas!$A1123,Inventario!$A$2:$M$21,5,FALSE))</f>
        <v>Sanofi</v>
      </c>
      <c r="F1123" s="60" t="str">
        <f>IF(ISERROR(VLOOKUP(Salidas!$A1123,Inventario!$A$2:$M$21,6,FALSE)),"",VLOOKUP(Salidas!$A1123,Inventario!$A$2:$M$21,6,FALSE))</f>
        <v>2603</v>
      </c>
      <c r="G1123" s="274">
        <f>IF(ISERROR(VLOOKUP(Salidas!$A1123,Inventario!$A$2:$M$21,7,FALSE)),,VLOOKUP(Salidas!$A1123,Inventario!$A$2:$M$21,7,FALSE))</f>
        <v>1</v>
      </c>
      <c r="H1123" s="275">
        <f>IF(ISERROR(VLOOKUP(Salidas!$A1123,Inventario!$A$2:$M$21,8,FALSE)),,VLOOKUP(Salidas!$A1123,Inventario!$A$2:$M$21,8,FALSE))</f>
        <v>31</v>
      </c>
      <c r="I1123" s="275">
        <f>IF(ISERROR(VLOOKUP(Salidas!$A1123,Inventario!$A$2:$M$21,9,FALSE)),,VLOOKUP(Salidas!$A1123,Inventario!$A$2:$M$21,9,FALSE))</f>
        <v>31</v>
      </c>
      <c r="J1123" s="269">
        <v>44863</v>
      </c>
      <c r="K1123" s="62" t="s">
        <v>210</v>
      </c>
      <c r="L1123" s="270">
        <f>IF(ISERROR(VLOOKUP(Salidas!$K1123,Entradas!$H$1:$I$412,2,FALSE)),"",VLOOKUP(Salidas!$K1123,Entradas!$H$1:$I$412,2,FALSE))</f>
        <v>44957</v>
      </c>
      <c r="M1123" s="63">
        <v>1</v>
      </c>
      <c r="N1123" s="276" t="s">
        <v>1928</v>
      </c>
      <c r="O1123" s="275">
        <f>IF(Salidas!$N1123="Particular",VLOOKUP(Salidas!$A1123,'PPTO Conservador'!$D$1:$L$26,8,0),IF(Salidas!$N1123="Complementario",VLOOKUP(Salidas!$A1123,'PPTO Conservador'!$D$1:$L$26,9,FALSE),))</f>
        <v>60000</v>
      </c>
      <c r="P1123" s="275">
        <f>Salidas!$M1123*Salidas!$I1123</f>
        <v>31</v>
      </c>
      <c r="Q1123" s="275">
        <f>Salidas!$M1123*Salidas!$O1123</f>
        <v>60000</v>
      </c>
      <c r="R1123" s="276"/>
      <c r="S1123" s="64"/>
      <c r="T1123" s="64"/>
      <c r="U1123" s="64"/>
      <c r="V1123" s="64"/>
      <c r="W1123" s="64"/>
      <c r="X1123" s="64"/>
      <c r="Y1123" s="64"/>
      <c r="Z1123" s="64"/>
    </row>
    <row r="1124" spans="1:26" ht="15.75" customHeight="1">
      <c r="A1124" s="57" t="s">
        <v>93</v>
      </c>
      <c r="B1124" s="58" t="str">
        <f>IF(ISERROR(VLOOKUP(Salidas!$A1124,Inventario!$A$2:$M$21,2,FALSE)),"",VLOOKUP(Salidas!$A1124,Inventario!$A$2:$M$21,2,FALSE))</f>
        <v>Vaxigrip</v>
      </c>
      <c r="C1124" s="58" t="str">
        <f>IF(ISERROR(VLOOKUP(Salidas!$A1124,Inventario!$A$2:$M$21,3,FALSE)),"",VLOOKUP(Salidas!$A1124,Inventario!$A$2:$M$21,3,FALSE))</f>
        <v>Influenza</v>
      </c>
      <c r="D1124" s="59" t="str">
        <f>IF(ISERROR(VLOOKUP(Salidas!$A1124,Inventario!$A$2:$M$21,4,FALSE)),"",VLOOKUP(Salidas!$A1124,Inventario!$A$2:$M$21,4,FALSE))</f>
        <v>IPS FARALLONES</v>
      </c>
      <c r="E1124" s="59" t="str">
        <f>IF(ISERROR(VLOOKUP(Salidas!$A1124,Inventario!$A$2:$M$21,5,FALSE)),"",VLOOKUP(Salidas!$A1124,Inventario!$A$2:$M$21,5,FALSE))</f>
        <v>Sanofi</v>
      </c>
      <c r="F1124" s="60" t="str">
        <f>IF(ISERROR(VLOOKUP(Salidas!$A1124,Inventario!$A$2:$M$21,6,FALSE)),"",VLOOKUP(Salidas!$A1124,Inventario!$A$2:$M$21,6,FALSE))</f>
        <v>2603</v>
      </c>
      <c r="G1124" s="274">
        <f>IF(ISERROR(VLOOKUP(Salidas!$A1124,Inventario!$A$2:$M$21,7,FALSE)),,VLOOKUP(Salidas!$A1124,Inventario!$A$2:$M$21,7,FALSE))</f>
        <v>1</v>
      </c>
      <c r="H1124" s="275">
        <f>IF(ISERROR(VLOOKUP(Salidas!$A1124,Inventario!$A$2:$M$21,8,FALSE)),,VLOOKUP(Salidas!$A1124,Inventario!$A$2:$M$21,8,FALSE))</f>
        <v>31</v>
      </c>
      <c r="I1124" s="275">
        <f>IF(ISERROR(VLOOKUP(Salidas!$A1124,Inventario!$A$2:$M$21,9,FALSE)),,VLOOKUP(Salidas!$A1124,Inventario!$A$2:$M$21,9,FALSE))</f>
        <v>31</v>
      </c>
      <c r="J1124" s="269">
        <v>44865</v>
      </c>
      <c r="K1124" s="62" t="s">
        <v>210</v>
      </c>
      <c r="L1124" s="270">
        <f>IF(ISERROR(VLOOKUP(Salidas!$K1124,Entradas!$H$1:$I$412,2,FALSE)),"",VLOOKUP(Salidas!$K1124,Entradas!$H$1:$I$412,2,FALSE))</f>
        <v>44957</v>
      </c>
      <c r="M1124" s="63">
        <v>1</v>
      </c>
      <c r="N1124" s="276" t="s">
        <v>1928</v>
      </c>
      <c r="O1124" s="275">
        <f>IF(Salidas!$N1124="Particular",VLOOKUP(Salidas!$A1124,'PPTO Conservador'!$D$1:$L$26,8,0),IF(Salidas!$N1124="Complementario",VLOOKUP(Salidas!$A1124,'PPTO Conservador'!$D$1:$L$26,9,FALSE),))</f>
        <v>60000</v>
      </c>
      <c r="P1124" s="275">
        <f>Salidas!$M1124*Salidas!$I1124</f>
        <v>31</v>
      </c>
      <c r="Q1124" s="275">
        <f>Salidas!$M1124*Salidas!$O1124</f>
        <v>60000</v>
      </c>
      <c r="R1124" s="276"/>
      <c r="S1124" s="64"/>
      <c r="T1124" s="64"/>
      <c r="U1124" s="64"/>
      <c r="V1124" s="64"/>
      <c r="W1124" s="64"/>
      <c r="X1124" s="64"/>
      <c r="Y1124" s="64"/>
      <c r="Z1124" s="64"/>
    </row>
    <row r="1125" spans="1:26" ht="15.75" customHeight="1">
      <c r="A1125" s="57" t="s">
        <v>47</v>
      </c>
      <c r="B1125" s="58" t="str">
        <f>IF(ISERROR(VLOOKUP(Salidas!$A1125,Inventario!$A$2:$M$21,2,FALSE)),"",VLOOKUP(Salidas!$A1125,Inventario!$A$2:$M$21,2,FALSE))</f>
        <v>Nimenrix</v>
      </c>
      <c r="C1125" s="58" t="str">
        <f>IF(ISERROR(VLOOKUP(Salidas!$A1125,Inventario!$A$2:$M$21,3,FALSE)),"",VLOOKUP(Salidas!$A1125,Inventario!$A$2:$M$21,3,FALSE))</f>
        <v>Meningococo</v>
      </c>
      <c r="D1125" s="59" t="str">
        <f>IF(ISERROR(VLOOKUP(Salidas!$A1125,Inventario!$A$2:$M$21,4,FALSE)),"",VLOOKUP(Salidas!$A1125,Inventario!$A$2:$M$21,4,FALSE))</f>
        <v>Cobo Medical</v>
      </c>
      <c r="E1125" s="59" t="str">
        <f>IF(ISERROR(VLOOKUP(Salidas!$A1125,Inventario!$A$2:$M$21,5,FALSE)),"",VLOOKUP(Salidas!$A1125,Inventario!$A$2:$M$21,5,FALSE))</f>
        <v>Pfizer</v>
      </c>
      <c r="F1125" s="60" t="str">
        <f>IF(ISERROR(VLOOKUP(Salidas!$A1125,Inventario!$A$2:$M$21,6,FALSE)),"",VLOOKUP(Salidas!$A1125,Inventario!$A$2:$M$21,6,FALSE))</f>
        <v>3904</v>
      </c>
      <c r="G1125" s="274">
        <f>IF(ISERROR(VLOOKUP(Salidas!$A1125,Inventario!$A$2:$M$21,7,FALSE)),,VLOOKUP(Salidas!$A1125,Inventario!$A$2:$M$21,7,FALSE))</f>
        <v>1</v>
      </c>
      <c r="H1125" s="275">
        <f>IF(ISERROR(VLOOKUP(Salidas!$A1125,Inventario!$A$2:$M$21,8,FALSE)),,VLOOKUP(Salidas!$A1125,Inventario!$A$2:$M$21,8,FALSE))</f>
        <v>427</v>
      </c>
      <c r="I1125" s="275">
        <f>IF(ISERROR(VLOOKUP(Salidas!$A1125,Inventario!$A$2:$M$21,9,FALSE)),,VLOOKUP(Salidas!$A1125,Inventario!$A$2:$M$21,9,FALSE))</f>
        <v>427</v>
      </c>
      <c r="J1125" s="269">
        <v>44865</v>
      </c>
      <c r="K1125" s="62" t="s">
        <v>221</v>
      </c>
      <c r="L1125" s="270">
        <f>IF(ISERROR(VLOOKUP(Salidas!$K1125,Entradas!$H$1:$I$412,2,FALSE)),"",VLOOKUP(Salidas!$K1125,Entradas!$H$1:$I$412,2,FALSE))</f>
        <v>45077</v>
      </c>
      <c r="M1125" s="63">
        <v>1</v>
      </c>
      <c r="N1125" s="276" t="s">
        <v>375</v>
      </c>
      <c r="O1125" s="275">
        <f>IF(Salidas!$N1125="Particular",VLOOKUP(Salidas!$A1125,'PPTO Conservador'!$D$1:$L$26,8,0),IF(Salidas!$N1125="Complementario",VLOOKUP(Salidas!$A1125,'PPTO Conservador'!$D$1:$L$26,9,FALSE),))</f>
        <v>200000</v>
      </c>
      <c r="P1125" s="275">
        <f>Salidas!$M1125*Salidas!$I1125</f>
        <v>427</v>
      </c>
      <c r="Q1125" s="275">
        <f>Salidas!$M1125*Salidas!$O1125</f>
        <v>200000</v>
      </c>
      <c r="R1125" s="276"/>
      <c r="S1125" s="64"/>
      <c r="T1125" s="64"/>
      <c r="U1125" s="64"/>
      <c r="V1125" s="64"/>
      <c r="W1125" s="64"/>
      <c r="X1125" s="64"/>
      <c r="Y1125" s="64"/>
      <c r="Z1125" s="64"/>
    </row>
    <row r="1126" spans="1:26" ht="15.75" customHeight="1">
      <c r="A1126" s="57" t="s">
        <v>77</v>
      </c>
      <c r="B1126" s="58" t="str">
        <f>IF(ISERROR(VLOOKUP(Salidas!$A1126,Inventario!$A$2:$M$21,2,FALSE)),"",VLOOKUP(Salidas!$A1126,Inventario!$A$2:$M$21,2,FALSE))</f>
        <v>Hexaxim</v>
      </c>
      <c r="C1126" s="58" t="str">
        <f>IF(ISERROR(VLOOKUP(Salidas!$A1126,Inventario!$A$2:$M$21,3,FALSE)),"",VLOOKUP(Salidas!$A1126,Inventario!$A$2:$M$21,3,FALSE))</f>
        <v>DPAT + VPI + HIB + HB</v>
      </c>
      <c r="D1126" s="59" t="str">
        <f>IF(ISERROR(VLOOKUP(Salidas!$A1126,Inventario!$A$2:$M$21,4,FALSE)),"",VLOOKUP(Salidas!$A1126,Inventario!$A$2:$M$21,4,FALSE))</f>
        <v>IPS FARALLONES</v>
      </c>
      <c r="E1126" s="59" t="str">
        <f>IF(ISERROR(VLOOKUP(Salidas!$A1126,Inventario!$A$2:$M$21,5,FALSE)),"",VLOOKUP(Salidas!$A1126,Inventario!$A$2:$M$21,5,FALSE))</f>
        <v>Sanofi</v>
      </c>
      <c r="F1126" s="60" t="str">
        <f>IF(ISERROR(VLOOKUP(Salidas!$A1126,Inventario!$A$2:$M$21,6,FALSE)),"",VLOOKUP(Salidas!$A1126,Inventario!$A$2:$M$21,6,FALSE))</f>
        <v>3800</v>
      </c>
      <c r="G1126" s="274">
        <f>IF(ISERROR(VLOOKUP(Salidas!$A1126,Inventario!$A$2:$M$21,7,FALSE)),,VLOOKUP(Salidas!$A1126,Inventario!$A$2:$M$21,7,FALSE))</f>
        <v>1</v>
      </c>
      <c r="H1126" s="275">
        <f>IF(ISERROR(VLOOKUP(Salidas!$A1126,Inventario!$A$2:$M$21,8,FALSE)),,VLOOKUP(Salidas!$A1126,Inventario!$A$2:$M$21,8,FALSE))</f>
        <v>127</v>
      </c>
      <c r="I1126" s="275">
        <f>IF(ISERROR(VLOOKUP(Salidas!$A1126,Inventario!$A$2:$M$21,9,FALSE)),,VLOOKUP(Salidas!$A1126,Inventario!$A$2:$M$21,9,FALSE))</f>
        <v>127</v>
      </c>
      <c r="J1126" s="269">
        <v>44865</v>
      </c>
      <c r="K1126" s="62" t="s">
        <v>212</v>
      </c>
      <c r="L1126" s="270">
        <f>IF(ISERROR(VLOOKUP(Salidas!$K1126,Entradas!$H$1:$I$412,2,FALSE)),"",VLOOKUP(Salidas!$K1126,Entradas!$H$1:$I$412,2,FALSE))</f>
        <v>45382</v>
      </c>
      <c r="M1126" s="63">
        <v>1</v>
      </c>
      <c r="N1126" s="276" t="s">
        <v>375</v>
      </c>
      <c r="O1126" s="275">
        <f>IF(Salidas!$N1126="Particular",VLOOKUP(Salidas!$A1126,'PPTO Conservador'!$D$1:$L$26,8,0),IF(Salidas!$N1126="Complementario",VLOOKUP(Salidas!$A1126,'PPTO Conservador'!$D$1:$L$26,9,FALSE),))</f>
        <v>220000</v>
      </c>
      <c r="P1126" s="275">
        <f>Salidas!$M1126*Salidas!$I1126</f>
        <v>127</v>
      </c>
      <c r="Q1126" s="275">
        <f>Salidas!$M1126*Salidas!$O1126</f>
        <v>220000</v>
      </c>
      <c r="R1126" s="276"/>
      <c r="S1126" s="64"/>
      <c r="T1126" s="64"/>
      <c r="U1126" s="64"/>
      <c r="V1126" s="64"/>
      <c r="W1126" s="64"/>
      <c r="X1126" s="64"/>
      <c r="Y1126" s="64"/>
      <c r="Z1126" s="64"/>
    </row>
    <row r="1127" spans="1:26" ht="15.75" customHeight="1">
      <c r="A1127" s="57" t="s">
        <v>93</v>
      </c>
      <c r="B1127" s="58" t="str">
        <f>IF(ISERROR(VLOOKUP(Salidas!$A1127,Inventario!$A$2:$M$21,2,FALSE)),"",VLOOKUP(Salidas!$A1127,Inventario!$A$2:$M$21,2,FALSE))</f>
        <v>Vaxigrip</v>
      </c>
      <c r="C1127" s="58" t="str">
        <f>IF(ISERROR(VLOOKUP(Salidas!$A1127,Inventario!$A$2:$M$21,3,FALSE)),"",VLOOKUP(Salidas!$A1127,Inventario!$A$2:$M$21,3,FALSE))</f>
        <v>Influenza</v>
      </c>
      <c r="D1127" s="59" t="str">
        <f>IF(ISERROR(VLOOKUP(Salidas!$A1127,Inventario!$A$2:$M$21,4,FALSE)),"",VLOOKUP(Salidas!$A1127,Inventario!$A$2:$M$21,4,FALSE))</f>
        <v>IPS FARALLONES</v>
      </c>
      <c r="E1127" s="59" t="str">
        <f>IF(ISERROR(VLOOKUP(Salidas!$A1127,Inventario!$A$2:$M$21,5,FALSE)),"",VLOOKUP(Salidas!$A1127,Inventario!$A$2:$M$21,5,FALSE))</f>
        <v>Sanofi</v>
      </c>
      <c r="F1127" s="60" t="str">
        <f>IF(ISERROR(VLOOKUP(Salidas!$A1127,Inventario!$A$2:$M$21,6,FALSE)),"",VLOOKUP(Salidas!$A1127,Inventario!$A$2:$M$21,6,FALSE))</f>
        <v>2603</v>
      </c>
      <c r="G1127" s="274">
        <f>IF(ISERROR(VLOOKUP(Salidas!$A1127,Inventario!$A$2:$M$21,7,FALSE)),,VLOOKUP(Salidas!$A1127,Inventario!$A$2:$M$21,7,FALSE))</f>
        <v>1</v>
      </c>
      <c r="H1127" s="275">
        <f>IF(ISERROR(VLOOKUP(Salidas!$A1127,Inventario!$A$2:$M$21,8,FALSE)),,VLOOKUP(Salidas!$A1127,Inventario!$A$2:$M$21,8,FALSE))</f>
        <v>31</v>
      </c>
      <c r="I1127" s="275">
        <f>IF(ISERROR(VLOOKUP(Salidas!$A1127,Inventario!$A$2:$M$21,9,FALSE)),,VLOOKUP(Salidas!$A1127,Inventario!$A$2:$M$21,9,FALSE))</f>
        <v>31</v>
      </c>
      <c r="J1127" s="269">
        <v>44865</v>
      </c>
      <c r="K1127" s="62" t="s">
        <v>210</v>
      </c>
      <c r="L1127" s="270">
        <f>IF(ISERROR(VLOOKUP(Salidas!$K1127,Entradas!$H$1:$I$412,2,FALSE)),"",VLOOKUP(Salidas!$K1127,Entradas!$H$1:$I$412,2,FALSE))</f>
        <v>44957</v>
      </c>
      <c r="M1127" s="63">
        <v>1</v>
      </c>
      <c r="N1127" s="276" t="s">
        <v>375</v>
      </c>
      <c r="O1127" s="275">
        <f>IF(Salidas!$N1127="Particular",VLOOKUP(Salidas!$A1127,'PPTO Conservador'!$D$1:$L$26,8,0),IF(Salidas!$N1127="Complementario",VLOOKUP(Salidas!$A1127,'PPTO Conservador'!$D$1:$L$26,9,FALSE),))</f>
        <v>65000</v>
      </c>
      <c r="P1127" s="275">
        <f>Salidas!$M1127*Salidas!$I1127</f>
        <v>31</v>
      </c>
      <c r="Q1127" s="275">
        <f>Salidas!$M1127*Salidas!$O1127</f>
        <v>65000</v>
      </c>
      <c r="R1127" s="276"/>
      <c r="S1127" s="64"/>
      <c r="T1127" s="64"/>
      <c r="U1127" s="64"/>
      <c r="V1127" s="64"/>
      <c r="W1127" s="64"/>
      <c r="X1127" s="64"/>
      <c r="Y1127" s="64"/>
      <c r="Z1127" s="64"/>
    </row>
    <row r="1128" spans="1:26" ht="15.75" customHeight="1">
      <c r="A1128" s="57" t="s">
        <v>58</v>
      </c>
      <c r="B1128" s="58" t="str">
        <f>IF(ISERROR(VLOOKUP(Salidas!$A1128,Inventario!$A$2:$M$21,2,FALSE)),"",VLOOKUP(Salidas!$A1128,Inventario!$A$2:$M$21,2,FALSE))</f>
        <v>Proquad</v>
      </c>
      <c r="C1128" s="58" t="str">
        <f>IF(ISERROR(VLOOKUP(Salidas!$A1128,Inventario!$A$2:$M$21,3,FALSE)),"",VLOOKUP(Salidas!$A1128,Inventario!$A$2:$M$21,3,FALSE))</f>
        <v>Sarampion + Rubeola + parotiditis + varicela</v>
      </c>
      <c r="D1128" s="59" t="str">
        <f>IF(ISERROR(VLOOKUP(Salidas!$A1128,Inventario!$A$2:$M$21,4,FALSE)),"",VLOOKUP(Salidas!$A1128,Inventario!$A$2:$M$21,4,FALSE))</f>
        <v>IPS FARALLONES</v>
      </c>
      <c r="E1128" s="59" t="str">
        <f>IF(ISERROR(VLOOKUP(Salidas!$A1128,Inventario!$A$2:$M$21,5,FALSE)),"",VLOOKUP(Salidas!$A1128,Inventario!$A$2:$M$21,5,FALSE))</f>
        <v>Merck</v>
      </c>
      <c r="F1128" s="60" t="str">
        <f>IF(ISERROR(VLOOKUP(Salidas!$A1128,Inventario!$A$2:$M$21,6,FALSE)),"",VLOOKUP(Salidas!$A1128,Inventario!$A$2:$M$21,6,FALSE))</f>
        <v>4200</v>
      </c>
      <c r="G1128" s="274">
        <f>IF(ISERROR(VLOOKUP(Salidas!$A1128,Inventario!$A$2:$M$21,7,FALSE)),,VLOOKUP(Salidas!$A1128,Inventario!$A$2:$M$21,7,FALSE))</f>
        <v>1</v>
      </c>
      <c r="H1128" s="275">
        <f>IF(ISERROR(VLOOKUP(Salidas!$A1128,Inventario!$A$2:$M$21,8,FALSE)),,VLOOKUP(Salidas!$A1128,Inventario!$A$2:$M$21,8,FALSE))</f>
        <v>76</v>
      </c>
      <c r="I1128" s="275">
        <f>IF(ISERROR(VLOOKUP(Salidas!$A1128,Inventario!$A$2:$M$21,9,FALSE)),,VLOOKUP(Salidas!$A1128,Inventario!$A$2:$M$21,9,FALSE))</f>
        <v>76</v>
      </c>
      <c r="J1128" s="269">
        <v>44866</v>
      </c>
      <c r="K1128" s="62" t="s">
        <v>225</v>
      </c>
      <c r="L1128" s="270">
        <f>IF(ISERROR(VLOOKUP(Salidas!$K1128,Entradas!$H$1:$I$412,2,FALSE)),"",VLOOKUP(Salidas!$K1128,Entradas!$H$1:$I$412,2,FALSE))</f>
        <v>45199</v>
      </c>
      <c r="M1128" s="63">
        <v>1</v>
      </c>
      <c r="N1128" s="276" t="s">
        <v>375</v>
      </c>
      <c r="O1128" s="275">
        <f>IF(Salidas!$N1128="Particular",VLOOKUP(Salidas!$A1128,'PPTO Conservador'!$D$1:$L$26,8,0),IF(Salidas!$N1128="Complementario",VLOOKUP(Salidas!$A1128,'PPTO Conservador'!$D$1:$L$26,9,FALSE),))</f>
        <v>250000</v>
      </c>
      <c r="P1128" s="275">
        <f>Salidas!$M1128*Salidas!$I1128</f>
        <v>76</v>
      </c>
      <c r="Q1128" s="275">
        <f>Salidas!$M1128*Salidas!$O1128</f>
        <v>250000</v>
      </c>
      <c r="R1128" s="276"/>
      <c r="S1128" s="64"/>
      <c r="T1128" s="64"/>
      <c r="U1128" s="64"/>
      <c r="V1128" s="64"/>
      <c r="W1128" s="64"/>
      <c r="X1128" s="64"/>
      <c r="Y1128" s="64"/>
      <c r="Z1128" s="64"/>
    </row>
    <row r="1129" spans="1:26" ht="15.75" customHeight="1">
      <c r="A1129" s="57" t="s">
        <v>85</v>
      </c>
      <c r="B1129" s="58" t="str">
        <f>IF(ISERROR(VLOOKUP(Salidas!$A1129,Inventario!$A$2:$M$21,2,FALSE)),"",VLOOKUP(Salidas!$A1129,Inventario!$A$2:$M$21,2,FALSE))</f>
        <v xml:space="preserve">Avaxim 80 </v>
      </c>
      <c r="C1129" s="58" t="str">
        <f>IF(ISERROR(VLOOKUP(Salidas!$A1129,Inventario!$A$2:$M$21,3,FALSE)),"",VLOOKUP(Salidas!$A1129,Inventario!$A$2:$M$21,3,FALSE))</f>
        <v>Hepatitis A niño</v>
      </c>
      <c r="D1129" s="59" t="str">
        <f>IF(ISERROR(VLOOKUP(Salidas!$A1129,Inventario!$A$2:$M$21,4,FALSE)),"",VLOOKUP(Salidas!$A1129,Inventario!$A$2:$M$21,4,FALSE))</f>
        <v>IPS FARALLONES</v>
      </c>
      <c r="E1129" s="59" t="str">
        <f>IF(ISERROR(VLOOKUP(Salidas!$A1129,Inventario!$A$2:$M$21,5,FALSE)),"",VLOOKUP(Salidas!$A1129,Inventario!$A$2:$M$21,5,FALSE))</f>
        <v>Sanofi</v>
      </c>
      <c r="F1129" s="60" t="str">
        <f>IF(ISERROR(VLOOKUP(Salidas!$A1129,Inventario!$A$2:$M$21,6,FALSE)),"",VLOOKUP(Salidas!$A1129,Inventario!$A$2:$M$21,6,FALSE))</f>
        <v>2500</v>
      </c>
      <c r="G1129" s="274">
        <f>IF(ISERROR(VLOOKUP(Salidas!$A1129,Inventario!$A$2:$M$21,7,FALSE)),,VLOOKUP(Salidas!$A1129,Inventario!$A$2:$M$21,7,FALSE))</f>
        <v>1</v>
      </c>
      <c r="H1129" s="275">
        <f>IF(ISERROR(VLOOKUP(Salidas!$A1129,Inventario!$A$2:$M$21,8,FALSE)),,VLOOKUP(Salidas!$A1129,Inventario!$A$2:$M$21,8,FALSE))</f>
        <v>153</v>
      </c>
      <c r="I1129" s="275">
        <f>IF(ISERROR(VLOOKUP(Salidas!$A1129,Inventario!$A$2:$M$21,9,FALSE)),,VLOOKUP(Salidas!$A1129,Inventario!$A$2:$M$21,9,FALSE))</f>
        <v>153</v>
      </c>
      <c r="J1129" s="269">
        <v>44866</v>
      </c>
      <c r="K1129" s="62" t="s">
        <v>208</v>
      </c>
      <c r="L1129" s="270">
        <f>IF(ISERROR(VLOOKUP(Salidas!$K1129,Entradas!$H$1:$I$412,2,FALSE)),"",VLOOKUP(Salidas!$K1129,Entradas!$H$1:$I$412,2,FALSE))</f>
        <v>45169</v>
      </c>
      <c r="M1129" s="63">
        <v>1</v>
      </c>
      <c r="N1129" s="276" t="s">
        <v>375</v>
      </c>
      <c r="O1129" s="275">
        <f>IF(Salidas!$N1129="Particular",VLOOKUP(Salidas!$A1129,'PPTO Conservador'!$D$1:$L$26,8,0),IF(Salidas!$N1129="Complementario",VLOOKUP(Salidas!$A1129,'PPTO Conservador'!$D$1:$L$26,9,FALSE),))</f>
        <v>150000</v>
      </c>
      <c r="P1129" s="275">
        <f>Salidas!$M1129*Salidas!$I1129</f>
        <v>153</v>
      </c>
      <c r="Q1129" s="275">
        <f>Salidas!$M1129*Salidas!$O1129</f>
        <v>150000</v>
      </c>
      <c r="R1129" s="276"/>
      <c r="S1129" s="64"/>
      <c r="T1129" s="64"/>
      <c r="U1129" s="64"/>
      <c r="V1129" s="64"/>
      <c r="W1129" s="64"/>
      <c r="X1129" s="64"/>
      <c r="Y1129" s="64"/>
      <c r="Z1129" s="64"/>
    </row>
    <row r="1130" spans="1:26" ht="15.75" customHeight="1">
      <c r="A1130" s="57" t="s">
        <v>54</v>
      </c>
      <c r="B1130" s="58" t="str">
        <f>IF(ISERROR(VLOOKUP(Salidas!$A1130,Inventario!$A$2:$M$21,2,FALSE)),"",VLOOKUP(Salidas!$A1130,Inventario!$A$2:$M$21,2,FALSE))</f>
        <v>Prevenar</v>
      </c>
      <c r="C1130" s="58" t="str">
        <f>IF(ISERROR(VLOOKUP(Salidas!$A1130,Inventario!$A$2:$M$21,3,FALSE)),"",VLOOKUP(Salidas!$A1130,Inventario!$A$2:$M$21,3,FALSE))</f>
        <v>Neumococo 13V</v>
      </c>
      <c r="D1130" s="59" t="str">
        <f>IF(ISERROR(VLOOKUP(Salidas!$A1130,Inventario!$A$2:$M$21,4,FALSE)),"",VLOOKUP(Salidas!$A1130,Inventario!$A$2:$M$21,4,FALSE))</f>
        <v>Cobo Medical</v>
      </c>
      <c r="E1130" s="59" t="str">
        <f>IF(ISERROR(VLOOKUP(Salidas!$A1130,Inventario!$A$2:$M$21,5,FALSE)),"",VLOOKUP(Salidas!$A1130,Inventario!$A$2:$M$21,5,FALSE))</f>
        <v>Pfizer</v>
      </c>
      <c r="F1130" s="60" t="str">
        <f>IF(ISERROR(VLOOKUP(Salidas!$A1130,Inventario!$A$2:$M$21,6,FALSE)),"",VLOOKUP(Salidas!$A1130,Inventario!$A$2:$M$21,6,FALSE))</f>
        <v>2156</v>
      </c>
      <c r="G1130" s="274">
        <f>IF(ISERROR(VLOOKUP(Salidas!$A1130,Inventario!$A$2:$M$21,7,FALSE)),,VLOOKUP(Salidas!$A1130,Inventario!$A$2:$M$21,7,FALSE))</f>
        <v>1</v>
      </c>
      <c r="H1130" s="275">
        <f>IF(ISERROR(VLOOKUP(Salidas!$A1130,Inventario!$A$2:$M$21,8,FALSE)),,VLOOKUP(Salidas!$A1130,Inventario!$A$2:$M$21,8,FALSE))</f>
        <v>257</v>
      </c>
      <c r="I1130" s="275">
        <f>IF(ISERROR(VLOOKUP(Salidas!$A1130,Inventario!$A$2:$M$21,9,FALSE)),,VLOOKUP(Salidas!$A1130,Inventario!$A$2:$M$21,9,FALSE))</f>
        <v>257</v>
      </c>
      <c r="J1130" s="269">
        <v>44866</v>
      </c>
      <c r="K1130" s="62" t="s">
        <v>223</v>
      </c>
      <c r="L1130" s="270">
        <f>IF(ISERROR(VLOOKUP(Salidas!$K1130,Entradas!$H$1:$I$412,2,FALSE)),"",VLOOKUP(Salidas!$K1130,Entradas!$H$1:$I$412,2,FALSE))</f>
        <v>45382</v>
      </c>
      <c r="M1130" s="63">
        <v>1</v>
      </c>
      <c r="N1130" s="276" t="s">
        <v>375</v>
      </c>
      <c r="O1130" s="275">
        <f>IF(Salidas!$N1130="Particular",VLOOKUP(Salidas!$A1130,'PPTO Conservador'!$D$1:$L$26,8,0),IF(Salidas!$N1130="Complementario",VLOOKUP(Salidas!$A1130,'PPTO Conservador'!$D$1:$L$26,9,FALSE),))</f>
        <v>235000</v>
      </c>
      <c r="P1130" s="275">
        <f>Salidas!$M1130*Salidas!$I1130</f>
        <v>257</v>
      </c>
      <c r="Q1130" s="275">
        <f>Salidas!$M1130*Salidas!$O1130</f>
        <v>235000</v>
      </c>
      <c r="R1130" s="276"/>
      <c r="S1130" s="64"/>
      <c r="T1130" s="64"/>
      <c r="U1130" s="64"/>
      <c r="V1130" s="64"/>
      <c r="W1130" s="64"/>
      <c r="X1130" s="64"/>
      <c r="Y1130" s="64"/>
      <c r="Z1130" s="64"/>
    </row>
    <row r="1131" spans="1:26" ht="15.75" customHeight="1">
      <c r="A1131" s="57" t="s">
        <v>93</v>
      </c>
      <c r="B1131" s="58" t="str">
        <f>IF(ISERROR(VLOOKUP(Salidas!$A1131,Inventario!$A$2:$M$21,2,FALSE)),"",VLOOKUP(Salidas!$A1131,Inventario!$A$2:$M$21,2,FALSE))</f>
        <v>Vaxigrip</v>
      </c>
      <c r="C1131" s="58" t="str">
        <f>IF(ISERROR(VLOOKUP(Salidas!$A1131,Inventario!$A$2:$M$21,3,FALSE)),"",VLOOKUP(Salidas!$A1131,Inventario!$A$2:$M$21,3,FALSE))</f>
        <v>Influenza</v>
      </c>
      <c r="D1131" s="59" t="str">
        <f>IF(ISERROR(VLOOKUP(Salidas!$A1131,Inventario!$A$2:$M$21,4,FALSE)),"",VLOOKUP(Salidas!$A1131,Inventario!$A$2:$M$21,4,FALSE))</f>
        <v>IPS FARALLONES</v>
      </c>
      <c r="E1131" s="59" t="str">
        <f>IF(ISERROR(VLOOKUP(Salidas!$A1131,Inventario!$A$2:$M$21,5,FALSE)),"",VLOOKUP(Salidas!$A1131,Inventario!$A$2:$M$21,5,FALSE))</f>
        <v>Sanofi</v>
      </c>
      <c r="F1131" s="60" t="str">
        <f>IF(ISERROR(VLOOKUP(Salidas!$A1131,Inventario!$A$2:$M$21,6,FALSE)),"",VLOOKUP(Salidas!$A1131,Inventario!$A$2:$M$21,6,FALSE))</f>
        <v>2603</v>
      </c>
      <c r="G1131" s="274">
        <f>IF(ISERROR(VLOOKUP(Salidas!$A1131,Inventario!$A$2:$M$21,7,FALSE)),,VLOOKUP(Salidas!$A1131,Inventario!$A$2:$M$21,7,FALSE))</f>
        <v>1</v>
      </c>
      <c r="H1131" s="275">
        <f>IF(ISERROR(VLOOKUP(Salidas!$A1131,Inventario!$A$2:$M$21,8,FALSE)),,VLOOKUP(Salidas!$A1131,Inventario!$A$2:$M$21,8,FALSE))</f>
        <v>31</v>
      </c>
      <c r="I1131" s="275">
        <f>IF(ISERROR(VLOOKUP(Salidas!$A1131,Inventario!$A$2:$M$21,9,FALSE)),,VLOOKUP(Salidas!$A1131,Inventario!$A$2:$M$21,9,FALSE))</f>
        <v>31</v>
      </c>
      <c r="J1131" s="269">
        <v>44866</v>
      </c>
      <c r="K1131" s="62" t="s">
        <v>210</v>
      </c>
      <c r="L1131" s="270">
        <f>IF(ISERROR(VLOOKUP(Salidas!$K1131,Entradas!$H$1:$I$412,2,FALSE)),"",VLOOKUP(Salidas!$K1131,Entradas!$H$1:$I$412,2,FALSE))</f>
        <v>44957</v>
      </c>
      <c r="M1131" s="63">
        <v>1</v>
      </c>
      <c r="N1131" s="276" t="s">
        <v>1928</v>
      </c>
      <c r="O1131" s="275">
        <f>IF(Salidas!$N1131="Particular",VLOOKUP(Salidas!$A1131,'PPTO Conservador'!$D$1:$L$26,8,0),IF(Salidas!$N1131="Complementario",VLOOKUP(Salidas!$A1131,'PPTO Conservador'!$D$1:$L$26,9,FALSE),))</f>
        <v>60000</v>
      </c>
      <c r="P1131" s="275">
        <f>Salidas!$M1131*Salidas!$I1131</f>
        <v>31</v>
      </c>
      <c r="Q1131" s="275">
        <f>Salidas!$M1131*Salidas!$O1131</f>
        <v>60000</v>
      </c>
      <c r="R1131" s="276"/>
      <c r="S1131" s="64"/>
      <c r="T1131" s="64"/>
      <c r="U1131" s="64"/>
      <c r="V1131" s="64"/>
      <c r="W1131" s="64"/>
      <c r="X1131" s="64"/>
      <c r="Y1131" s="64"/>
      <c r="Z1131" s="64"/>
    </row>
    <row r="1132" spans="1:26" ht="15.75" customHeight="1">
      <c r="A1132" s="57" t="s">
        <v>54</v>
      </c>
      <c r="B1132" s="58" t="str">
        <f>IF(ISERROR(VLOOKUP(Salidas!$A1132,Inventario!$A$2:$M$21,2,FALSE)),"",VLOOKUP(Salidas!$A1132,Inventario!$A$2:$M$21,2,FALSE))</f>
        <v>Prevenar</v>
      </c>
      <c r="C1132" s="58" t="str">
        <f>IF(ISERROR(VLOOKUP(Salidas!$A1132,Inventario!$A$2:$M$21,3,FALSE)),"",VLOOKUP(Salidas!$A1132,Inventario!$A$2:$M$21,3,FALSE))</f>
        <v>Neumococo 13V</v>
      </c>
      <c r="D1132" s="59" t="str">
        <f>IF(ISERROR(VLOOKUP(Salidas!$A1132,Inventario!$A$2:$M$21,4,FALSE)),"",VLOOKUP(Salidas!$A1132,Inventario!$A$2:$M$21,4,FALSE))</f>
        <v>Cobo Medical</v>
      </c>
      <c r="E1132" s="59" t="str">
        <f>IF(ISERROR(VLOOKUP(Salidas!$A1132,Inventario!$A$2:$M$21,5,FALSE)),"",VLOOKUP(Salidas!$A1132,Inventario!$A$2:$M$21,5,FALSE))</f>
        <v>Pfizer</v>
      </c>
      <c r="F1132" s="60" t="str">
        <f>IF(ISERROR(VLOOKUP(Salidas!$A1132,Inventario!$A$2:$M$21,6,FALSE)),"",VLOOKUP(Salidas!$A1132,Inventario!$A$2:$M$21,6,FALSE))</f>
        <v>2156</v>
      </c>
      <c r="G1132" s="274">
        <f>IF(ISERROR(VLOOKUP(Salidas!$A1132,Inventario!$A$2:$M$21,7,FALSE)),,VLOOKUP(Salidas!$A1132,Inventario!$A$2:$M$21,7,FALSE))</f>
        <v>1</v>
      </c>
      <c r="H1132" s="275">
        <f>IF(ISERROR(VLOOKUP(Salidas!$A1132,Inventario!$A$2:$M$21,8,FALSE)),,VLOOKUP(Salidas!$A1132,Inventario!$A$2:$M$21,8,FALSE))</f>
        <v>257</v>
      </c>
      <c r="I1132" s="275">
        <f>IF(ISERROR(VLOOKUP(Salidas!$A1132,Inventario!$A$2:$M$21,9,FALSE)),,VLOOKUP(Salidas!$A1132,Inventario!$A$2:$M$21,9,FALSE))</f>
        <v>257</v>
      </c>
      <c r="J1132" s="269">
        <v>44867</v>
      </c>
      <c r="K1132" s="62" t="s">
        <v>223</v>
      </c>
      <c r="L1132" s="270">
        <f>IF(ISERROR(VLOOKUP(Salidas!$K1132,Entradas!$H$1:$I$412,2,FALSE)),"",VLOOKUP(Salidas!$K1132,Entradas!$H$1:$I$412,2,FALSE))</f>
        <v>45382</v>
      </c>
      <c r="M1132" s="63">
        <v>1</v>
      </c>
      <c r="N1132" s="276" t="s">
        <v>375</v>
      </c>
      <c r="O1132" s="275">
        <f>IF(Salidas!$N1132="Particular",VLOOKUP(Salidas!$A1132,'PPTO Conservador'!$D$1:$L$26,8,0),IF(Salidas!$N1132="Complementario",VLOOKUP(Salidas!$A1132,'PPTO Conservador'!$D$1:$L$26,9,FALSE),))</f>
        <v>235000</v>
      </c>
      <c r="P1132" s="275">
        <f>Salidas!$M1132*Salidas!$I1132</f>
        <v>257</v>
      </c>
      <c r="Q1132" s="275">
        <f>Salidas!$M1132*Salidas!$O1132</f>
        <v>235000</v>
      </c>
      <c r="R1132" s="276"/>
      <c r="S1132" s="64"/>
      <c r="T1132" s="64"/>
      <c r="U1132" s="64"/>
      <c r="V1132" s="64"/>
      <c r="W1132" s="64"/>
      <c r="X1132" s="64"/>
      <c r="Y1132" s="64"/>
      <c r="Z1132" s="64"/>
    </row>
    <row r="1133" spans="1:26" ht="15.75" customHeight="1">
      <c r="A1133" s="57" t="s">
        <v>47</v>
      </c>
      <c r="B1133" s="58" t="str">
        <f>IF(ISERROR(VLOOKUP(Salidas!$A1133,Inventario!$A$2:$M$21,2,FALSE)),"",VLOOKUP(Salidas!$A1133,Inventario!$A$2:$M$21,2,FALSE))</f>
        <v>Nimenrix</v>
      </c>
      <c r="C1133" s="58" t="str">
        <f>IF(ISERROR(VLOOKUP(Salidas!$A1133,Inventario!$A$2:$M$21,3,FALSE)),"",VLOOKUP(Salidas!$A1133,Inventario!$A$2:$M$21,3,FALSE))</f>
        <v>Meningococo</v>
      </c>
      <c r="D1133" s="59" t="str">
        <f>IF(ISERROR(VLOOKUP(Salidas!$A1133,Inventario!$A$2:$M$21,4,FALSE)),"",VLOOKUP(Salidas!$A1133,Inventario!$A$2:$M$21,4,FALSE))</f>
        <v>Cobo Medical</v>
      </c>
      <c r="E1133" s="59" t="str">
        <f>IF(ISERROR(VLOOKUP(Salidas!$A1133,Inventario!$A$2:$M$21,5,FALSE)),"",VLOOKUP(Salidas!$A1133,Inventario!$A$2:$M$21,5,FALSE))</f>
        <v>Pfizer</v>
      </c>
      <c r="F1133" s="60" t="str">
        <f>IF(ISERROR(VLOOKUP(Salidas!$A1133,Inventario!$A$2:$M$21,6,FALSE)),"",VLOOKUP(Salidas!$A1133,Inventario!$A$2:$M$21,6,FALSE))</f>
        <v>3904</v>
      </c>
      <c r="G1133" s="274">
        <f>IF(ISERROR(VLOOKUP(Salidas!$A1133,Inventario!$A$2:$M$21,7,FALSE)),,VLOOKUP(Salidas!$A1133,Inventario!$A$2:$M$21,7,FALSE))</f>
        <v>1</v>
      </c>
      <c r="H1133" s="275">
        <f>IF(ISERROR(VLOOKUP(Salidas!$A1133,Inventario!$A$2:$M$21,8,FALSE)),,VLOOKUP(Salidas!$A1133,Inventario!$A$2:$M$21,8,FALSE))</f>
        <v>427</v>
      </c>
      <c r="I1133" s="275">
        <f>IF(ISERROR(VLOOKUP(Salidas!$A1133,Inventario!$A$2:$M$21,9,FALSE)),,VLOOKUP(Salidas!$A1133,Inventario!$A$2:$M$21,9,FALSE))</f>
        <v>427</v>
      </c>
      <c r="J1133" s="269">
        <v>44868</v>
      </c>
      <c r="K1133" s="62" t="s">
        <v>221</v>
      </c>
      <c r="L1133" s="270">
        <f>IF(ISERROR(VLOOKUP(Salidas!$K1133,Entradas!$H$1:$I$412,2,FALSE)),"",VLOOKUP(Salidas!$K1133,Entradas!$H$1:$I$412,2,FALSE))</f>
        <v>45077</v>
      </c>
      <c r="M1133" s="63">
        <v>1</v>
      </c>
      <c r="N1133" s="276" t="s">
        <v>1928</v>
      </c>
      <c r="O1133" s="275">
        <f>IF(Salidas!$N1133="Particular",VLOOKUP(Salidas!$A1133,'PPTO Conservador'!$D$1:$L$26,8,0),IF(Salidas!$N1133="Complementario",VLOOKUP(Salidas!$A1133,'PPTO Conservador'!$D$1:$L$26,9,FALSE),))</f>
        <v>170000</v>
      </c>
      <c r="P1133" s="275">
        <f>Salidas!$M1133*Salidas!$I1133</f>
        <v>427</v>
      </c>
      <c r="Q1133" s="275">
        <f>Salidas!$M1133*Salidas!$O1133</f>
        <v>170000</v>
      </c>
      <c r="R1133" s="276"/>
      <c r="S1133" s="64"/>
      <c r="T1133" s="64"/>
      <c r="U1133" s="64"/>
      <c r="V1133" s="64"/>
      <c r="W1133" s="64"/>
      <c r="X1133" s="64"/>
      <c r="Y1133" s="64"/>
      <c r="Z1133" s="64"/>
    </row>
    <row r="1134" spans="1:26" ht="15.75" customHeight="1">
      <c r="A1134" s="57" t="s">
        <v>73</v>
      </c>
      <c r="B1134" s="58" t="str">
        <f>IF(ISERROR(VLOOKUP(Salidas!$A1134,Inventario!$A$2:$M$21,2,FALSE)),"",VLOOKUP(Salidas!$A1134,Inventario!$A$2:$M$21,2,FALSE))</f>
        <v>Pentaxim</v>
      </c>
      <c r="C1134" s="58" t="str">
        <f>IF(ISERROR(VLOOKUP(Salidas!$A1134,Inventario!$A$2:$M$21,3,FALSE)),"",VLOOKUP(Salidas!$A1134,Inventario!$A$2:$M$21,3,FALSE))</f>
        <v>Difteria-Tosferina, tetano, polio, haemophilus</v>
      </c>
      <c r="D1134" s="59" t="str">
        <f>IF(ISERROR(VLOOKUP(Salidas!$A1134,Inventario!$A$2:$M$21,4,FALSE)),"",VLOOKUP(Salidas!$A1134,Inventario!$A$2:$M$21,4,FALSE))</f>
        <v>IPS FARALLONES</v>
      </c>
      <c r="E1134" s="59" t="str">
        <f>IF(ISERROR(VLOOKUP(Salidas!$A1134,Inventario!$A$2:$M$21,5,FALSE)),"",VLOOKUP(Salidas!$A1134,Inventario!$A$2:$M$21,5,FALSE))</f>
        <v>Sanofi</v>
      </c>
      <c r="F1134" s="60" t="str">
        <f>IF(ISERROR(VLOOKUP(Salidas!$A1134,Inventario!$A$2:$M$21,6,FALSE)),"",VLOOKUP(Salidas!$A1134,Inventario!$A$2:$M$21,6,FALSE))</f>
        <v>2800</v>
      </c>
      <c r="G1134" s="274">
        <f>IF(ISERROR(VLOOKUP(Salidas!$A1134,Inventario!$A$2:$M$21,7,FALSE)),,VLOOKUP(Salidas!$A1134,Inventario!$A$2:$M$21,7,FALSE))</f>
        <v>1</v>
      </c>
      <c r="H1134" s="275">
        <f>IF(ISERROR(VLOOKUP(Salidas!$A1134,Inventario!$A$2:$M$21,8,FALSE)),,VLOOKUP(Salidas!$A1134,Inventario!$A$2:$M$21,8,FALSE))</f>
        <v>66</v>
      </c>
      <c r="I1134" s="275">
        <f>IF(ISERROR(VLOOKUP(Salidas!$A1134,Inventario!$A$2:$M$21,9,FALSE)),,VLOOKUP(Salidas!$A1134,Inventario!$A$2:$M$21,9,FALSE))</f>
        <v>66</v>
      </c>
      <c r="J1134" s="269">
        <v>44869</v>
      </c>
      <c r="K1134" s="62" t="s">
        <v>209</v>
      </c>
      <c r="L1134" s="270">
        <f>IF(ISERROR(VLOOKUP(Salidas!$K1134,Entradas!$H$1:$I$412,2,FALSE)),"",VLOOKUP(Salidas!$K1134,Entradas!$H$1:$I$412,2,FALSE))</f>
        <v>44957</v>
      </c>
      <c r="M1134" s="63">
        <v>1</v>
      </c>
      <c r="N1134" s="276" t="s">
        <v>375</v>
      </c>
      <c r="O1134" s="275">
        <f>IF(Salidas!$N1134="Particular",VLOOKUP(Salidas!$A1134,'PPTO Conservador'!$D$1:$L$26,8,0),IF(Salidas!$N1134="Complementario",VLOOKUP(Salidas!$A1134,'PPTO Conservador'!$D$1:$L$26,9,FALSE),))</f>
        <v>170000</v>
      </c>
      <c r="P1134" s="275">
        <f>Salidas!$M1134*Salidas!$I1134</f>
        <v>66</v>
      </c>
      <c r="Q1134" s="275">
        <f>Salidas!$M1134*Salidas!$O1134</f>
        <v>170000</v>
      </c>
      <c r="R1134" s="276"/>
      <c r="S1134" s="64"/>
      <c r="T1134" s="64"/>
      <c r="U1134" s="64"/>
      <c r="V1134" s="64"/>
      <c r="W1134" s="64"/>
      <c r="X1134" s="64"/>
      <c r="Y1134" s="64"/>
      <c r="Z1134" s="64"/>
    </row>
    <row r="1135" spans="1:26" ht="15.75" customHeight="1">
      <c r="A1135" s="57" t="s">
        <v>85</v>
      </c>
      <c r="B1135" s="58" t="str">
        <f>IF(ISERROR(VLOOKUP(Salidas!$A1135,Inventario!$A$2:$M$21,2,FALSE)),"",VLOOKUP(Salidas!$A1135,Inventario!$A$2:$M$21,2,FALSE))</f>
        <v xml:space="preserve">Avaxim 80 </v>
      </c>
      <c r="C1135" s="58" t="str">
        <f>IF(ISERROR(VLOOKUP(Salidas!$A1135,Inventario!$A$2:$M$21,3,FALSE)),"",VLOOKUP(Salidas!$A1135,Inventario!$A$2:$M$21,3,FALSE))</f>
        <v>Hepatitis A niño</v>
      </c>
      <c r="D1135" s="59" t="str">
        <f>IF(ISERROR(VLOOKUP(Salidas!$A1135,Inventario!$A$2:$M$21,4,FALSE)),"",VLOOKUP(Salidas!$A1135,Inventario!$A$2:$M$21,4,FALSE))</f>
        <v>IPS FARALLONES</v>
      </c>
      <c r="E1135" s="59" t="str">
        <f>IF(ISERROR(VLOOKUP(Salidas!$A1135,Inventario!$A$2:$M$21,5,FALSE)),"",VLOOKUP(Salidas!$A1135,Inventario!$A$2:$M$21,5,FALSE))</f>
        <v>Sanofi</v>
      </c>
      <c r="F1135" s="60" t="str">
        <f>IF(ISERROR(VLOOKUP(Salidas!$A1135,Inventario!$A$2:$M$21,6,FALSE)),"",VLOOKUP(Salidas!$A1135,Inventario!$A$2:$M$21,6,FALSE))</f>
        <v>2500</v>
      </c>
      <c r="G1135" s="274">
        <f>IF(ISERROR(VLOOKUP(Salidas!$A1135,Inventario!$A$2:$M$21,7,FALSE)),,VLOOKUP(Salidas!$A1135,Inventario!$A$2:$M$21,7,FALSE))</f>
        <v>1</v>
      </c>
      <c r="H1135" s="275">
        <f>IF(ISERROR(VLOOKUP(Salidas!$A1135,Inventario!$A$2:$M$21,8,FALSE)),,VLOOKUP(Salidas!$A1135,Inventario!$A$2:$M$21,8,FALSE))</f>
        <v>153</v>
      </c>
      <c r="I1135" s="275">
        <f>IF(ISERROR(VLOOKUP(Salidas!$A1135,Inventario!$A$2:$M$21,9,FALSE)),,VLOOKUP(Salidas!$A1135,Inventario!$A$2:$M$21,9,FALSE))</f>
        <v>153</v>
      </c>
      <c r="J1135" s="269">
        <v>44869</v>
      </c>
      <c r="K1135" s="62" t="s">
        <v>208</v>
      </c>
      <c r="L1135" s="270">
        <f>IF(ISERROR(VLOOKUP(Salidas!$K1135,Entradas!$H$1:$I$412,2,FALSE)),"",VLOOKUP(Salidas!$K1135,Entradas!$H$1:$I$412,2,FALSE))</f>
        <v>45169</v>
      </c>
      <c r="M1135" s="63">
        <v>1</v>
      </c>
      <c r="N1135" s="276" t="s">
        <v>375</v>
      </c>
      <c r="O1135" s="275">
        <f>IF(Salidas!$N1135="Particular",VLOOKUP(Salidas!$A1135,'PPTO Conservador'!$D$1:$L$26,8,0),IF(Salidas!$N1135="Complementario",VLOOKUP(Salidas!$A1135,'PPTO Conservador'!$D$1:$L$26,9,FALSE),))</f>
        <v>150000</v>
      </c>
      <c r="P1135" s="275">
        <f>Salidas!$M1135*Salidas!$I1135</f>
        <v>153</v>
      </c>
      <c r="Q1135" s="275">
        <f>Salidas!$M1135*Salidas!$O1135</f>
        <v>150000</v>
      </c>
      <c r="R1135" s="276"/>
      <c r="S1135" s="64"/>
      <c r="T1135" s="64"/>
      <c r="U1135" s="64"/>
      <c r="V1135" s="64"/>
      <c r="W1135" s="64"/>
      <c r="X1135" s="64"/>
      <c r="Y1135" s="64"/>
      <c r="Z1135" s="64"/>
    </row>
    <row r="1136" spans="1:26" ht="15.75" customHeight="1">
      <c r="A1136" s="57" t="s">
        <v>81</v>
      </c>
      <c r="B1136" s="58" t="str">
        <f>IF(ISERROR(VLOOKUP(Salidas!$A1136,Inventario!$A$2:$M$21,2,FALSE)),"",VLOOKUP(Salidas!$A1136,Inventario!$A$2:$M$21,2,FALSE))</f>
        <v>Stamaril</v>
      </c>
      <c r="C1136" s="58" t="str">
        <f>IF(ISERROR(VLOOKUP(Salidas!$A1136,Inventario!$A$2:$M$21,3,FALSE)),"",VLOOKUP(Salidas!$A1136,Inventario!$A$2:$M$21,3,FALSE))</f>
        <v>Fiebre amarilla</v>
      </c>
      <c r="D1136" s="59" t="str">
        <f>IF(ISERROR(VLOOKUP(Salidas!$A1136,Inventario!$A$2:$M$21,4,FALSE)),"",VLOOKUP(Salidas!$A1136,Inventario!$A$2:$M$21,4,FALSE))</f>
        <v>IPS FARALLONES</v>
      </c>
      <c r="E1136" s="59" t="str">
        <f>IF(ISERROR(VLOOKUP(Salidas!$A1136,Inventario!$A$2:$M$21,5,FALSE)),"",VLOOKUP(Salidas!$A1136,Inventario!$A$2:$M$21,5,FALSE))</f>
        <v>Sanofi</v>
      </c>
      <c r="F1136" s="60" t="str">
        <f>IF(ISERROR(VLOOKUP(Salidas!$A1136,Inventario!$A$2:$M$21,6,FALSE)),"",VLOOKUP(Salidas!$A1136,Inventario!$A$2:$M$21,6,FALSE))</f>
        <v>3000</v>
      </c>
      <c r="G1136" s="274">
        <f>IF(ISERROR(VLOOKUP(Salidas!$A1136,Inventario!$A$2:$M$21,7,FALSE)),,VLOOKUP(Salidas!$A1136,Inventario!$A$2:$M$21,7,FALSE))</f>
        <v>1</v>
      </c>
      <c r="H1136" s="275">
        <f>IF(ISERROR(VLOOKUP(Salidas!$A1136,Inventario!$A$2:$M$21,8,FALSE)),,VLOOKUP(Salidas!$A1136,Inventario!$A$2:$M$21,8,FALSE))</f>
        <v>59</v>
      </c>
      <c r="I1136" s="275">
        <f>IF(ISERROR(VLOOKUP(Salidas!$A1136,Inventario!$A$2:$M$21,9,FALSE)),,VLOOKUP(Salidas!$A1136,Inventario!$A$2:$M$21,9,FALSE))</f>
        <v>59</v>
      </c>
      <c r="J1136" s="269">
        <v>44869</v>
      </c>
      <c r="K1136" s="62" t="s">
        <v>224</v>
      </c>
      <c r="L1136" s="270">
        <f>IF(ISERROR(VLOOKUP(Salidas!$K1136,Entradas!$H$1:$I$412,2,FALSE)),"",VLOOKUP(Salidas!$K1136,Entradas!$H$1:$I$412,2,FALSE))</f>
        <v>45688</v>
      </c>
      <c r="M1136" s="63">
        <v>1</v>
      </c>
      <c r="N1136" s="276" t="s">
        <v>375</v>
      </c>
      <c r="O1136" s="275">
        <f>IF(Salidas!$N1136="Particular",VLOOKUP(Salidas!$A1136,'PPTO Conservador'!$D$1:$L$26,8,0),IF(Salidas!$N1136="Complementario",VLOOKUP(Salidas!$A1136,'PPTO Conservador'!$D$1:$L$26,9,FALSE),))</f>
        <v>110000</v>
      </c>
      <c r="P1136" s="275">
        <f>Salidas!$M1136*Salidas!$I1136</f>
        <v>59</v>
      </c>
      <c r="Q1136" s="275">
        <f>Salidas!$M1136*Salidas!$O1136</f>
        <v>110000</v>
      </c>
      <c r="R1136" s="276"/>
      <c r="S1136" s="64"/>
      <c r="T1136" s="64"/>
      <c r="U1136" s="64"/>
      <c r="V1136" s="64"/>
      <c r="W1136" s="64"/>
      <c r="X1136" s="64"/>
      <c r="Y1136" s="64"/>
      <c r="Z1136" s="64"/>
    </row>
    <row r="1137" spans="1:26" ht="15.75" customHeight="1">
      <c r="A1137" s="57" t="s">
        <v>93</v>
      </c>
      <c r="B1137" s="58" t="str">
        <f>IF(ISERROR(VLOOKUP(Salidas!$A1137,Inventario!$A$2:$M$21,2,FALSE)),"",VLOOKUP(Salidas!$A1137,Inventario!$A$2:$M$21,2,FALSE))</f>
        <v>Vaxigrip</v>
      </c>
      <c r="C1137" s="58" t="str">
        <f>IF(ISERROR(VLOOKUP(Salidas!$A1137,Inventario!$A$2:$M$21,3,FALSE)),"",VLOOKUP(Salidas!$A1137,Inventario!$A$2:$M$21,3,FALSE))</f>
        <v>Influenza</v>
      </c>
      <c r="D1137" s="59" t="str">
        <f>IF(ISERROR(VLOOKUP(Salidas!$A1137,Inventario!$A$2:$M$21,4,FALSE)),"",VLOOKUP(Salidas!$A1137,Inventario!$A$2:$M$21,4,FALSE))</f>
        <v>IPS FARALLONES</v>
      </c>
      <c r="E1137" s="59" t="str">
        <f>IF(ISERROR(VLOOKUP(Salidas!$A1137,Inventario!$A$2:$M$21,5,FALSE)),"",VLOOKUP(Salidas!$A1137,Inventario!$A$2:$M$21,5,FALSE))</f>
        <v>Sanofi</v>
      </c>
      <c r="F1137" s="60" t="str">
        <f>IF(ISERROR(VLOOKUP(Salidas!$A1137,Inventario!$A$2:$M$21,6,FALSE)),"",VLOOKUP(Salidas!$A1137,Inventario!$A$2:$M$21,6,FALSE))</f>
        <v>2603</v>
      </c>
      <c r="G1137" s="274">
        <f>IF(ISERROR(VLOOKUP(Salidas!$A1137,Inventario!$A$2:$M$21,7,FALSE)),,VLOOKUP(Salidas!$A1137,Inventario!$A$2:$M$21,7,FALSE))</f>
        <v>1</v>
      </c>
      <c r="H1137" s="275">
        <f>IF(ISERROR(VLOOKUP(Salidas!$A1137,Inventario!$A$2:$M$21,8,FALSE)),,VLOOKUP(Salidas!$A1137,Inventario!$A$2:$M$21,8,FALSE))</f>
        <v>31</v>
      </c>
      <c r="I1137" s="275">
        <f>IF(ISERROR(VLOOKUP(Salidas!$A1137,Inventario!$A$2:$M$21,9,FALSE)),,VLOOKUP(Salidas!$A1137,Inventario!$A$2:$M$21,9,FALSE))</f>
        <v>31</v>
      </c>
      <c r="J1137" s="269">
        <v>44873</v>
      </c>
      <c r="K1137" s="62" t="s">
        <v>210</v>
      </c>
      <c r="L1137" s="270">
        <f>IF(ISERROR(VLOOKUP(Salidas!$K1137,Entradas!$H$1:$I$412,2,FALSE)),"",VLOOKUP(Salidas!$K1137,Entradas!$H$1:$I$412,2,FALSE))</f>
        <v>44957</v>
      </c>
      <c r="M1137" s="63">
        <v>1</v>
      </c>
      <c r="N1137" s="276" t="s">
        <v>1928</v>
      </c>
      <c r="O1137" s="275">
        <f>IF(Salidas!$N1137="Particular",VLOOKUP(Salidas!$A1137,'PPTO Conservador'!$D$1:$L$26,8,0),IF(Salidas!$N1137="Complementario",VLOOKUP(Salidas!$A1137,'PPTO Conservador'!$D$1:$L$26,9,FALSE),))</f>
        <v>60000</v>
      </c>
      <c r="P1137" s="275">
        <f>Salidas!$M1137*Salidas!$I1137</f>
        <v>31</v>
      </c>
      <c r="Q1137" s="275">
        <f>Salidas!$M1137*Salidas!$O1137</f>
        <v>60000</v>
      </c>
      <c r="R1137" s="276"/>
      <c r="S1137" s="64"/>
      <c r="T1137" s="64"/>
      <c r="U1137" s="64"/>
      <c r="V1137" s="64"/>
      <c r="W1137" s="64"/>
      <c r="X1137" s="64"/>
      <c r="Y1137" s="64"/>
      <c r="Z1137" s="64"/>
    </row>
    <row r="1138" spans="1:26" ht="15.75" customHeight="1">
      <c r="A1138" s="57" t="s">
        <v>54</v>
      </c>
      <c r="B1138" s="58" t="str">
        <f>IF(ISERROR(VLOOKUP(Salidas!$A1138,Inventario!$A$2:$M$21,2,FALSE)),"",VLOOKUP(Salidas!$A1138,Inventario!$A$2:$M$21,2,FALSE))</f>
        <v>Prevenar</v>
      </c>
      <c r="C1138" s="58" t="str">
        <f>IF(ISERROR(VLOOKUP(Salidas!$A1138,Inventario!$A$2:$M$21,3,FALSE)),"",VLOOKUP(Salidas!$A1138,Inventario!$A$2:$M$21,3,FALSE))</f>
        <v>Neumococo 13V</v>
      </c>
      <c r="D1138" s="59" t="str">
        <f>IF(ISERROR(VLOOKUP(Salidas!$A1138,Inventario!$A$2:$M$21,4,FALSE)),"",VLOOKUP(Salidas!$A1138,Inventario!$A$2:$M$21,4,FALSE))</f>
        <v>Cobo Medical</v>
      </c>
      <c r="E1138" s="59" t="str">
        <f>IF(ISERROR(VLOOKUP(Salidas!$A1138,Inventario!$A$2:$M$21,5,FALSE)),"",VLOOKUP(Salidas!$A1138,Inventario!$A$2:$M$21,5,FALSE))</f>
        <v>Pfizer</v>
      </c>
      <c r="F1138" s="60" t="str">
        <f>IF(ISERROR(VLOOKUP(Salidas!$A1138,Inventario!$A$2:$M$21,6,FALSE)),"",VLOOKUP(Salidas!$A1138,Inventario!$A$2:$M$21,6,FALSE))</f>
        <v>2156</v>
      </c>
      <c r="G1138" s="274">
        <f>IF(ISERROR(VLOOKUP(Salidas!$A1138,Inventario!$A$2:$M$21,7,FALSE)),,VLOOKUP(Salidas!$A1138,Inventario!$A$2:$M$21,7,FALSE))</f>
        <v>1</v>
      </c>
      <c r="H1138" s="275">
        <f>IF(ISERROR(VLOOKUP(Salidas!$A1138,Inventario!$A$2:$M$21,8,FALSE)),,VLOOKUP(Salidas!$A1138,Inventario!$A$2:$M$21,8,FALSE))</f>
        <v>257</v>
      </c>
      <c r="I1138" s="275">
        <f>IF(ISERROR(VLOOKUP(Salidas!$A1138,Inventario!$A$2:$M$21,9,FALSE)),,VLOOKUP(Salidas!$A1138,Inventario!$A$2:$M$21,9,FALSE))</f>
        <v>257</v>
      </c>
      <c r="J1138" s="269">
        <v>44874</v>
      </c>
      <c r="K1138" s="62" t="s">
        <v>223</v>
      </c>
      <c r="L1138" s="270">
        <f>IF(ISERROR(VLOOKUP(Salidas!$K1138,Entradas!$H$1:$I$412,2,FALSE)),"",VLOOKUP(Salidas!$K1138,Entradas!$H$1:$I$412,2,FALSE))</f>
        <v>45382</v>
      </c>
      <c r="M1138" s="63">
        <v>1</v>
      </c>
      <c r="N1138" s="276" t="s">
        <v>1928</v>
      </c>
      <c r="O1138" s="275">
        <f>IF(Salidas!$N1138="Particular",VLOOKUP(Salidas!$A1138,'PPTO Conservador'!$D$1:$L$26,8,0),IF(Salidas!$N1138="Complementario",VLOOKUP(Salidas!$A1138,'PPTO Conservador'!$D$1:$L$26,9,FALSE),))</f>
        <v>225000</v>
      </c>
      <c r="P1138" s="275">
        <f>Salidas!$M1138*Salidas!$I1138</f>
        <v>257</v>
      </c>
      <c r="Q1138" s="275">
        <f>Salidas!$M1138*Salidas!$O1138</f>
        <v>225000</v>
      </c>
      <c r="R1138" s="276"/>
      <c r="S1138" s="64"/>
      <c r="T1138" s="64"/>
      <c r="U1138" s="64"/>
      <c r="V1138" s="64"/>
      <c r="W1138" s="64"/>
      <c r="X1138" s="64"/>
      <c r="Y1138" s="64"/>
      <c r="Z1138" s="64"/>
    </row>
    <row r="1139" spans="1:26" ht="15.75" customHeight="1">
      <c r="A1139" s="57" t="s">
        <v>54</v>
      </c>
      <c r="B1139" s="58" t="str">
        <f>IF(ISERROR(VLOOKUP(Salidas!$A1139,Inventario!$A$2:$M$21,2,FALSE)),"",VLOOKUP(Salidas!$A1139,Inventario!$A$2:$M$21,2,FALSE))</f>
        <v>Prevenar</v>
      </c>
      <c r="C1139" s="58" t="str">
        <f>IF(ISERROR(VLOOKUP(Salidas!$A1139,Inventario!$A$2:$M$21,3,FALSE)),"",VLOOKUP(Salidas!$A1139,Inventario!$A$2:$M$21,3,FALSE))</f>
        <v>Neumococo 13V</v>
      </c>
      <c r="D1139" s="59" t="str">
        <f>IF(ISERROR(VLOOKUP(Salidas!$A1139,Inventario!$A$2:$M$21,4,FALSE)),"",VLOOKUP(Salidas!$A1139,Inventario!$A$2:$M$21,4,FALSE))</f>
        <v>Cobo Medical</v>
      </c>
      <c r="E1139" s="59" t="str">
        <f>IF(ISERROR(VLOOKUP(Salidas!$A1139,Inventario!$A$2:$M$21,5,FALSE)),"",VLOOKUP(Salidas!$A1139,Inventario!$A$2:$M$21,5,FALSE))</f>
        <v>Pfizer</v>
      </c>
      <c r="F1139" s="60" t="str">
        <f>IF(ISERROR(VLOOKUP(Salidas!$A1139,Inventario!$A$2:$M$21,6,FALSE)),"",VLOOKUP(Salidas!$A1139,Inventario!$A$2:$M$21,6,FALSE))</f>
        <v>2156</v>
      </c>
      <c r="G1139" s="274">
        <f>IF(ISERROR(VLOOKUP(Salidas!$A1139,Inventario!$A$2:$M$21,7,FALSE)),,VLOOKUP(Salidas!$A1139,Inventario!$A$2:$M$21,7,FALSE))</f>
        <v>1</v>
      </c>
      <c r="H1139" s="275">
        <f>IF(ISERROR(VLOOKUP(Salidas!$A1139,Inventario!$A$2:$M$21,8,FALSE)),,VLOOKUP(Salidas!$A1139,Inventario!$A$2:$M$21,8,FALSE))</f>
        <v>257</v>
      </c>
      <c r="I1139" s="275">
        <f>IF(ISERROR(VLOOKUP(Salidas!$A1139,Inventario!$A$2:$M$21,9,FALSE)),,VLOOKUP(Salidas!$A1139,Inventario!$A$2:$M$21,9,FALSE))</f>
        <v>257</v>
      </c>
      <c r="J1139" s="269">
        <v>44875</v>
      </c>
      <c r="K1139" s="62" t="s">
        <v>223</v>
      </c>
      <c r="L1139" s="270">
        <f>IF(ISERROR(VLOOKUP(Salidas!$K1139,Entradas!$H$1:$I$412,2,FALSE)),"",VLOOKUP(Salidas!$K1139,Entradas!$H$1:$I$412,2,FALSE))</f>
        <v>45382</v>
      </c>
      <c r="M1139" s="63">
        <v>1</v>
      </c>
      <c r="N1139" s="276" t="s">
        <v>1928</v>
      </c>
      <c r="O1139" s="275">
        <f>IF(Salidas!$N1139="Particular",VLOOKUP(Salidas!$A1139,'PPTO Conservador'!$D$1:$L$26,8,0),IF(Salidas!$N1139="Complementario",VLOOKUP(Salidas!$A1139,'PPTO Conservador'!$D$1:$L$26,9,FALSE),))</f>
        <v>225000</v>
      </c>
      <c r="P1139" s="275">
        <f>Salidas!$M1139*Salidas!$I1139</f>
        <v>257</v>
      </c>
      <c r="Q1139" s="275">
        <f>Salidas!$M1139*Salidas!$O1139</f>
        <v>225000</v>
      </c>
      <c r="R1139" s="276"/>
      <c r="S1139" s="64"/>
      <c r="T1139" s="64"/>
      <c r="U1139" s="64"/>
      <c r="V1139" s="64"/>
      <c r="W1139" s="64"/>
      <c r="X1139" s="64"/>
      <c r="Y1139" s="64"/>
      <c r="Z1139" s="64"/>
    </row>
    <row r="1140" spans="1:26" ht="15.75" customHeight="1">
      <c r="A1140" s="57" t="s">
        <v>47</v>
      </c>
      <c r="B1140" s="58" t="str">
        <f>IF(ISERROR(VLOOKUP(Salidas!$A1140,Inventario!$A$2:$M$21,2,FALSE)),"",VLOOKUP(Salidas!$A1140,Inventario!$A$2:$M$21,2,FALSE))</f>
        <v>Nimenrix</v>
      </c>
      <c r="C1140" s="58" t="str">
        <f>IF(ISERROR(VLOOKUP(Salidas!$A1140,Inventario!$A$2:$M$21,3,FALSE)),"",VLOOKUP(Salidas!$A1140,Inventario!$A$2:$M$21,3,FALSE))</f>
        <v>Meningococo</v>
      </c>
      <c r="D1140" s="59" t="str">
        <f>IF(ISERROR(VLOOKUP(Salidas!$A1140,Inventario!$A$2:$M$21,4,FALSE)),"",VLOOKUP(Salidas!$A1140,Inventario!$A$2:$M$21,4,FALSE))</f>
        <v>Cobo Medical</v>
      </c>
      <c r="E1140" s="59" t="str">
        <f>IF(ISERROR(VLOOKUP(Salidas!$A1140,Inventario!$A$2:$M$21,5,FALSE)),"",VLOOKUP(Salidas!$A1140,Inventario!$A$2:$M$21,5,FALSE))</f>
        <v>Pfizer</v>
      </c>
      <c r="F1140" s="60" t="str">
        <f>IF(ISERROR(VLOOKUP(Salidas!$A1140,Inventario!$A$2:$M$21,6,FALSE)),"",VLOOKUP(Salidas!$A1140,Inventario!$A$2:$M$21,6,FALSE))</f>
        <v>3904</v>
      </c>
      <c r="G1140" s="274">
        <f>IF(ISERROR(VLOOKUP(Salidas!$A1140,Inventario!$A$2:$M$21,7,FALSE)),,VLOOKUP(Salidas!$A1140,Inventario!$A$2:$M$21,7,FALSE))</f>
        <v>1</v>
      </c>
      <c r="H1140" s="275">
        <f>IF(ISERROR(VLOOKUP(Salidas!$A1140,Inventario!$A$2:$M$21,8,FALSE)),,VLOOKUP(Salidas!$A1140,Inventario!$A$2:$M$21,8,FALSE))</f>
        <v>427</v>
      </c>
      <c r="I1140" s="275">
        <f>IF(ISERROR(VLOOKUP(Salidas!$A1140,Inventario!$A$2:$M$21,9,FALSE)),,VLOOKUP(Salidas!$A1140,Inventario!$A$2:$M$21,9,FALSE))</f>
        <v>427</v>
      </c>
      <c r="J1140" s="269">
        <v>44875</v>
      </c>
      <c r="K1140" s="62" t="s">
        <v>221</v>
      </c>
      <c r="L1140" s="270">
        <f>IF(ISERROR(VLOOKUP(Salidas!$K1140,Entradas!$H$1:$I$412,2,FALSE)),"",VLOOKUP(Salidas!$K1140,Entradas!$H$1:$I$412,2,FALSE))</f>
        <v>45077</v>
      </c>
      <c r="M1140" s="63">
        <v>1</v>
      </c>
      <c r="N1140" s="276" t="s">
        <v>1928</v>
      </c>
      <c r="O1140" s="275">
        <f>IF(Salidas!$N1140="Particular",VLOOKUP(Salidas!$A1140,'PPTO Conservador'!$D$1:$L$26,8,0),IF(Salidas!$N1140="Complementario",VLOOKUP(Salidas!$A1140,'PPTO Conservador'!$D$1:$L$26,9,FALSE),))</f>
        <v>170000</v>
      </c>
      <c r="P1140" s="275">
        <f>Salidas!$M1140*Salidas!$I1140</f>
        <v>427</v>
      </c>
      <c r="Q1140" s="275">
        <f>Salidas!$M1140*Salidas!$O1140</f>
        <v>170000</v>
      </c>
      <c r="R1140" s="276"/>
      <c r="S1140" s="64"/>
      <c r="T1140" s="64"/>
      <c r="U1140" s="64"/>
      <c r="V1140" s="64"/>
      <c r="W1140" s="64"/>
      <c r="X1140" s="64"/>
      <c r="Y1140" s="64"/>
      <c r="Z1140" s="64"/>
    </row>
    <row r="1141" spans="1:26" ht="15.75" customHeight="1">
      <c r="A1141" s="57" t="s">
        <v>77</v>
      </c>
      <c r="B1141" s="58" t="str">
        <f>IF(ISERROR(VLOOKUP(Salidas!$A1141,Inventario!$A$2:$M$21,2,FALSE)),"",VLOOKUP(Salidas!$A1141,Inventario!$A$2:$M$21,2,FALSE))</f>
        <v>Hexaxim</v>
      </c>
      <c r="C1141" s="58" t="str">
        <f>IF(ISERROR(VLOOKUP(Salidas!$A1141,Inventario!$A$2:$M$21,3,FALSE)),"",VLOOKUP(Salidas!$A1141,Inventario!$A$2:$M$21,3,FALSE))</f>
        <v>DPAT + VPI + HIB + HB</v>
      </c>
      <c r="D1141" s="59" t="str">
        <f>IF(ISERROR(VLOOKUP(Salidas!$A1141,Inventario!$A$2:$M$21,4,FALSE)),"",VLOOKUP(Salidas!$A1141,Inventario!$A$2:$M$21,4,FALSE))</f>
        <v>IPS FARALLONES</v>
      </c>
      <c r="E1141" s="59" t="str">
        <f>IF(ISERROR(VLOOKUP(Salidas!$A1141,Inventario!$A$2:$M$21,5,FALSE)),"",VLOOKUP(Salidas!$A1141,Inventario!$A$2:$M$21,5,FALSE))</f>
        <v>Sanofi</v>
      </c>
      <c r="F1141" s="60" t="str">
        <f>IF(ISERROR(VLOOKUP(Salidas!$A1141,Inventario!$A$2:$M$21,6,FALSE)),"",VLOOKUP(Salidas!$A1141,Inventario!$A$2:$M$21,6,FALSE))</f>
        <v>3800</v>
      </c>
      <c r="G1141" s="274">
        <f>IF(ISERROR(VLOOKUP(Salidas!$A1141,Inventario!$A$2:$M$21,7,FALSE)),,VLOOKUP(Salidas!$A1141,Inventario!$A$2:$M$21,7,FALSE))</f>
        <v>1</v>
      </c>
      <c r="H1141" s="275">
        <f>IF(ISERROR(VLOOKUP(Salidas!$A1141,Inventario!$A$2:$M$21,8,FALSE)),,VLOOKUP(Salidas!$A1141,Inventario!$A$2:$M$21,8,FALSE))</f>
        <v>127</v>
      </c>
      <c r="I1141" s="275">
        <f>IF(ISERROR(VLOOKUP(Salidas!$A1141,Inventario!$A$2:$M$21,9,FALSE)),,VLOOKUP(Salidas!$A1141,Inventario!$A$2:$M$21,9,FALSE))</f>
        <v>127</v>
      </c>
      <c r="J1141" s="269">
        <v>44875</v>
      </c>
      <c r="K1141" s="62" t="s">
        <v>212</v>
      </c>
      <c r="L1141" s="270">
        <f>IF(ISERROR(VLOOKUP(Salidas!$K1141,Entradas!$H$1:$I$412,2,FALSE)),"",VLOOKUP(Salidas!$K1141,Entradas!$H$1:$I$412,2,FALSE))</f>
        <v>45382</v>
      </c>
      <c r="M1141" s="63">
        <v>1</v>
      </c>
      <c r="N1141" s="276" t="s">
        <v>375</v>
      </c>
      <c r="O1141" s="275">
        <f>IF(Salidas!$N1141="Particular",VLOOKUP(Salidas!$A1141,'PPTO Conservador'!$D$1:$L$26,8,0),IF(Salidas!$N1141="Complementario",VLOOKUP(Salidas!$A1141,'PPTO Conservador'!$D$1:$L$26,9,FALSE),))</f>
        <v>220000</v>
      </c>
      <c r="P1141" s="275">
        <f>Salidas!$M1141*Salidas!$I1141</f>
        <v>127</v>
      </c>
      <c r="Q1141" s="275">
        <f>Salidas!$M1141*Salidas!$O1141</f>
        <v>220000</v>
      </c>
      <c r="R1141" s="276"/>
      <c r="S1141" s="64"/>
      <c r="T1141" s="64"/>
      <c r="U1141" s="64"/>
      <c r="V1141" s="64"/>
      <c r="W1141" s="64"/>
      <c r="X1141" s="64"/>
      <c r="Y1141" s="64"/>
      <c r="Z1141" s="64"/>
    </row>
    <row r="1142" spans="1:26" ht="15.75" customHeight="1">
      <c r="A1142" s="57" t="s">
        <v>54</v>
      </c>
      <c r="B1142" s="58" t="str">
        <f>IF(ISERROR(VLOOKUP(Salidas!$A1142,Inventario!$A$2:$M$21,2,FALSE)),"",VLOOKUP(Salidas!$A1142,Inventario!$A$2:$M$21,2,FALSE))</f>
        <v>Prevenar</v>
      </c>
      <c r="C1142" s="58" t="str">
        <f>IF(ISERROR(VLOOKUP(Salidas!$A1142,Inventario!$A$2:$M$21,3,FALSE)),"",VLOOKUP(Salidas!$A1142,Inventario!$A$2:$M$21,3,FALSE))</f>
        <v>Neumococo 13V</v>
      </c>
      <c r="D1142" s="59" t="str">
        <f>IF(ISERROR(VLOOKUP(Salidas!$A1142,Inventario!$A$2:$M$21,4,FALSE)),"",VLOOKUP(Salidas!$A1142,Inventario!$A$2:$M$21,4,FALSE))</f>
        <v>Cobo Medical</v>
      </c>
      <c r="E1142" s="59" t="str">
        <f>IF(ISERROR(VLOOKUP(Salidas!$A1142,Inventario!$A$2:$M$21,5,FALSE)),"",VLOOKUP(Salidas!$A1142,Inventario!$A$2:$M$21,5,FALSE))</f>
        <v>Pfizer</v>
      </c>
      <c r="F1142" s="60" t="str">
        <f>IF(ISERROR(VLOOKUP(Salidas!$A1142,Inventario!$A$2:$M$21,6,FALSE)),"",VLOOKUP(Salidas!$A1142,Inventario!$A$2:$M$21,6,FALSE))</f>
        <v>2156</v>
      </c>
      <c r="G1142" s="274">
        <f>IF(ISERROR(VLOOKUP(Salidas!$A1142,Inventario!$A$2:$M$21,7,FALSE)),,VLOOKUP(Salidas!$A1142,Inventario!$A$2:$M$21,7,FALSE))</f>
        <v>1</v>
      </c>
      <c r="H1142" s="275">
        <f>IF(ISERROR(VLOOKUP(Salidas!$A1142,Inventario!$A$2:$M$21,8,FALSE)),,VLOOKUP(Salidas!$A1142,Inventario!$A$2:$M$21,8,FALSE))</f>
        <v>257</v>
      </c>
      <c r="I1142" s="275">
        <f>IF(ISERROR(VLOOKUP(Salidas!$A1142,Inventario!$A$2:$M$21,9,FALSE)),,VLOOKUP(Salidas!$A1142,Inventario!$A$2:$M$21,9,FALSE))</f>
        <v>257</v>
      </c>
      <c r="J1142" s="269">
        <v>44875</v>
      </c>
      <c r="K1142" s="62" t="s">
        <v>223</v>
      </c>
      <c r="L1142" s="270">
        <f>IF(ISERROR(VLOOKUP(Salidas!$K1142,Entradas!$H$1:$I$412,2,FALSE)),"",VLOOKUP(Salidas!$K1142,Entradas!$H$1:$I$412,2,FALSE))</f>
        <v>45382</v>
      </c>
      <c r="M1142" s="63">
        <v>1</v>
      </c>
      <c r="N1142" s="276" t="s">
        <v>375</v>
      </c>
      <c r="O1142" s="275">
        <f>IF(Salidas!$N1142="Particular",VLOOKUP(Salidas!$A1142,'PPTO Conservador'!$D$1:$L$26,8,0),IF(Salidas!$N1142="Complementario",VLOOKUP(Salidas!$A1142,'PPTO Conservador'!$D$1:$L$26,9,FALSE),))</f>
        <v>235000</v>
      </c>
      <c r="P1142" s="275">
        <f>Salidas!$M1142*Salidas!$I1142</f>
        <v>257</v>
      </c>
      <c r="Q1142" s="275">
        <f>Salidas!$M1142*Salidas!$O1142</f>
        <v>235000</v>
      </c>
      <c r="R1142" s="276"/>
      <c r="S1142" s="64"/>
      <c r="T1142" s="64"/>
      <c r="U1142" s="64"/>
      <c r="V1142" s="64"/>
      <c r="W1142" s="64"/>
      <c r="X1142" s="64"/>
      <c r="Y1142" s="64"/>
      <c r="Z1142" s="64"/>
    </row>
    <row r="1143" spans="1:26" ht="15.75" customHeight="1">
      <c r="A1143" s="57" t="s">
        <v>96</v>
      </c>
      <c r="B1143" s="58" t="str">
        <f>IF(ISERROR(VLOOKUP(Salidas!$A1143,Inventario!$A$2:$M$21,2,FALSE)),"",VLOOKUP(Salidas!$A1143,Inventario!$A$2:$M$21,2,FALSE))</f>
        <v>Rotateq</v>
      </c>
      <c r="C1143" s="58" t="str">
        <f>IF(ISERROR(VLOOKUP(Salidas!$A1143,Inventario!$A$2:$M$21,3,FALSE)),"",VLOOKUP(Salidas!$A1143,Inventario!$A$2:$M$21,3,FALSE))</f>
        <v>Rotavirus Vivo Atenuado</v>
      </c>
      <c r="D1143" s="59" t="str">
        <f>IF(ISERROR(VLOOKUP(Salidas!$A1143,Inventario!$A$2:$M$21,4,FALSE)),"",VLOOKUP(Salidas!$A1143,Inventario!$A$2:$M$21,4,FALSE))</f>
        <v>IPS FARALLONES</v>
      </c>
      <c r="E1143" s="59" t="str">
        <f>IF(ISERROR(VLOOKUP(Salidas!$A1143,Inventario!$A$2:$M$21,5,FALSE)),"",VLOOKUP(Salidas!$A1143,Inventario!$A$2:$M$21,5,FALSE))</f>
        <v>Merck</v>
      </c>
      <c r="F1143" s="60" t="str">
        <f>IF(ISERROR(VLOOKUP(Salidas!$A1143,Inventario!$A$2:$M$21,6,FALSE)),"",VLOOKUP(Salidas!$A1143,Inventario!$A$2:$M$21,6,FALSE))</f>
        <v>1800</v>
      </c>
      <c r="G1143" s="274">
        <f>IF(ISERROR(VLOOKUP(Salidas!$A1143,Inventario!$A$2:$M$21,7,FALSE)),,VLOOKUP(Salidas!$A1143,Inventario!$A$2:$M$21,7,FALSE))</f>
        <v>1</v>
      </c>
      <c r="H1143" s="275">
        <f>IF(ISERROR(VLOOKUP(Salidas!$A1143,Inventario!$A$2:$M$21,8,FALSE)),,VLOOKUP(Salidas!$A1143,Inventario!$A$2:$M$21,8,FALSE))</f>
        <v>109</v>
      </c>
      <c r="I1143" s="275">
        <f>IF(ISERROR(VLOOKUP(Salidas!$A1143,Inventario!$A$2:$M$21,9,FALSE)),,VLOOKUP(Salidas!$A1143,Inventario!$A$2:$M$21,9,FALSE))</f>
        <v>109</v>
      </c>
      <c r="J1143" s="269">
        <v>44875</v>
      </c>
      <c r="K1143" s="62" t="s">
        <v>226</v>
      </c>
      <c r="L1143" s="270">
        <f>IF(ISERROR(VLOOKUP(Salidas!$K1143,Entradas!$H$1:$I$412,2,FALSE)),"",VLOOKUP(Salidas!$K1143,Entradas!$H$1:$I$412,2,FALSE))</f>
        <v>45351</v>
      </c>
      <c r="M1143" s="63">
        <v>1</v>
      </c>
      <c r="N1143" s="276" t="s">
        <v>375</v>
      </c>
      <c r="O1143" s="275">
        <f>IF(Salidas!$N1143="Particular",VLOOKUP(Salidas!$A1143,'PPTO Conservador'!$D$1:$L$26,8,0),IF(Salidas!$N1143="Complementario",VLOOKUP(Salidas!$A1143,'PPTO Conservador'!$D$1:$L$26,9,FALSE),))</f>
        <v>210000</v>
      </c>
      <c r="P1143" s="275">
        <f>Salidas!$M1143*Salidas!$I1143</f>
        <v>109</v>
      </c>
      <c r="Q1143" s="275">
        <f>Salidas!$M1143*Salidas!$O1143</f>
        <v>210000</v>
      </c>
      <c r="R1143" s="276"/>
      <c r="S1143" s="64"/>
      <c r="T1143" s="64"/>
      <c r="U1143" s="64"/>
      <c r="V1143" s="64"/>
      <c r="W1143" s="64"/>
      <c r="X1143" s="64"/>
      <c r="Y1143" s="64"/>
      <c r="Z1143" s="64"/>
    </row>
    <row r="1144" spans="1:26" ht="15.75" customHeight="1">
      <c r="A1144" s="57" t="s">
        <v>93</v>
      </c>
      <c r="B1144" s="58" t="str">
        <f>IF(ISERROR(VLOOKUP(Salidas!$A1144,Inventario!$A$2:$M$21,2,FALSE)),"",VLOOKUP(Salidas!$A1144,Inventario!$A$2:$M$21,2,FALSE))</f>
        <v>Vaxigrip</v>
      </c>
      <c r="C1144" s="58" t="str">
        <f>IF(ISERROR(VLOOKUP(Salidas!$A1144,Inventario!$A$2:$M$21,3,FALSE)),"",VLOOKUP(Salidas!$A1144,Inventario!$A$2:$M$21,3,FALSE))</f>
        <v>Influenza</v>
      </c>
      <c r="D1144" s="59" t="str">
        <f>IF(ISERROR(VLOOKUP(Salidas!$A1144,Inventario!$A$2:$M$21,4,FALSE)),"",VLOOKUP(Salidas!$A1144,Inventario!$A$2:$M$21,4,FALSE))</f>
        <v>IPS FARALLONES</v>
      </c>
      <c r="E1144" s="59" t="str">
        <f>IF(ISERROR(VLOOKUP(Salidas!$A1144,Inventario!$A$2:$M$21,5,FALSE)),"",VLOOKUP(Salidas!$A1144,Inventario!$A$2:$M$21,5,FALSE))</f>
        <v>Sanofi</v>
      </c>
      <c r="F1144" s="60" t="str">
        <f>IF(ISERROR(VLOOKUP(Salidas!$A1144,Inventario!$A$2:$M$21,6,FALSE)),"",VLOOKUP(Salidas!$A1144,Inventario!$A$2:$M$21,6,FALSE))</f>
        <v>2603</v>
      </c>
      <c r="G1144" s="274">
        <f>IF(ISERROR(VLOOKUP(Salidas!$A1144,Inventario!$A$2:$M$21,7,FALSE)),,VLOOKUP(Salidas!$A1144,Inventario!$A$2:$M$21,7,FALSE))</f>
        <v>1</v>
      </c>
      <c r="H1144" s="275">
        <f>IF(ISERROR(VLOOKUP(Salidas!$A1144,Inventario!$A$2:$M$21,8,FALSE)),,VLOOKUP(Salidas!$A1144,Inventario!$A$2:$M$21,8,FALSE))</f>
        <v>31</v>
      </c>
      <c r="I1144" s="275">
        <f>IF(ISERROR(VLOOKUP(Salidas!$A1144,Inventario!$A$2:$M$21,9,FALSE)),,VLOOKUP(Salidas!$A1144,Inventario!$A$2:$M$21,9,FALSE))</f>
        <v>31</v>
      </c>
      <c r="J1144" s="269">
        <v>44875</v>
      </c>
      <c r="K1144" s="62" t="s">
        <v>210</v>
      </c>
      <c r="L1144" s="270">
        <f>IF(ISERROR(VLOOKUP(Salidas!$K1144,Entradas!$H$1:$I$412,2,FALSE)),"",VLOOKUP(Salidas!$K1144,Entradas!$H$1:$I$412,2,FALSE))</f>
        <v>44957</v>
      </c>
      <c r="M1144" s="63">
        <v>1</v>
      </c>
      <c r="N1144" s="276" t="s">
        <v>375</v>
      </c>
      <c r="O1144" s="275">
        <f>IF(Salidas!$N1144="Particular",VLOOKUP(Salidas!$A1144,'PPTO Conservador'!$D$1:$L$26,8,0),IF(Salidas!$N1144="Complementario",VLOOKUP(Salidas!$A1144,'PPTO Conservador'!$D$1:$L$26,9,FALSE),))</f>
        <v>65000</v>
      </c>
      <c r="P1144" s="275">
        <f>Salidas!$M1144*Salidas!$I1144</f>
        <v>31</v>
      </c>
      <c r="Q1144" s="275">
        <f>Salidas!$M1144*Salidas!$O1144</f>
        <v>65000</v>
      </c>
      <c r="R1144" s="276"/>
      <c r="S1144" s="64"/>
      <c r="T1144" s="64"/>
      <c r="U1144" s="64"/>
      <c r="V1144" s="64"/>
      <c r="W1144" s="64"/>
      <c r="X1144" s="64"/>
      <c r="Y1144" s="64"/>
      <c r="Z1144" s="64"/>
    </row>
  </sheetData>
  <pageMargins left="0.7" right="0.7" top="0.75" bottom="0.75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baseColWidth="10" defaultColWidth="14.42578125" defaultRowHeight="15" customHeight="1"/>
  <cols>
    <col min="1" max="1" width="10.7109375" customWidth="1"/>
    <col min="2" max="2" width="37.7109375" customWidth="1"/>
    <col min="3" max="3" width="12.28515625" customWidth="1"/>
    <col min="4" max="26" width="10.7109375" customWidth="1"/>
  </cols>
  <sheetData>
    <row r="1" spans="1:5" ht="25.5">
      <c r="A1" s="277" t="s">
        <v>1929</v>
      </c>
      <c r="B1" s="277" t="s">
        <v>1930</v>
      </c>
      <c r="C1" s="277" t="s">
        <v>1931</v>
      </c>
      <c r="D1" s="278" t="s">
        <v>375</v>
      </c>
      <c r="E1" s="278" t="s">
        <v>371</v>
      </c>
    </row>
    <row r="2" spans="1:5">
      <c r="A2" s="279" t="s">
        <v>48</v>
      </c>
      <c r="B2" s="280" t="s">
        <v>49</v>
      </c>
      <c r="C2" s="280" t="s">
        <v>45</v>
      </c>
      <c r="D2" s="281">
        <f>VLOOKUP($A2,'PPTO Conservador'!$E$2:$L$26,7,0)</f>
        <v>200000</v>
      </c>
      <c r="E2" s="281">
        <f>VLOOKUP($A2,'PPTO Conservador'!$E$2:$L$26,8,0)</f>
        <v>170000</v>
      </c>
    </row>
    <row r="3" spans="1:5">
      <c r="A3" s="279" t="s">
        <v>74</v>
      </c>
      <c r="B3" s="280" t="s">
        <v>75</v>
      </c>
      <c r="C3" s="280" t="s">
        <v>71</v>
      </c>
      <c r="D3" s="281">
        <f>VLOOKUP($A3,'PPTO Conservador'!$E$2:$L$26,7,0)</f>
        <v>170000</v>
      </c>
      <c r="E3" s="281">
        <f>VLOOKUP($A3,'PPTO Conservador'!$E$2:$L$26,8,0)</f>
        <v>160000</v>
      </c>
    </row>
    <row r="4" spans="1:5">
      <c r="A4" s="279" t="s">
        <v>78</v>
      </c>
      <c r="B4" s="280" t="s">
        <v>79</v>
      </c>
      <c r="C4" s="280" t="s">
        <v>71</v>
      </c>
      <c r="D4" s="281">
        <f>VLOOKUP($A4,'PPTO Conservador'!$E$2:$L$26,7,0)</f>
        <v>220000</v>
      </c>
      <c r="E4" s="281">
        <f>VLOOKUP($A4,'PPTO Conservador'!$E$2:$L$26,8,0)</f>
        <v>210000</v>
      </c>
    </row>
    <row r="5" spans="1:5">
      <c r="A5" s="279" t="s">
        <v>55</v>
      </c>
      <c r="B5" s="280" t="s">
        <v>53</v>
      </c>
      <c r="C5" s="280" t="s">
        <v>45</v>
      </c>
      <c r="D5" s="281">
        <f>VLOOKUP($A5,'PPTO Conservador'!$E$2:$L$26,7,0)</f>
        <v>235000</v>
      </c>
      <c r="E5" s="281">
        <f>VLOOKUP($A5,'PPTO Conservador'!$E$2:$L$26,8,0)</f>
        <v>225000</v>
      </c>
    </row>
    <row r="6" spans="1:5">
      <c r="A6" s="279" t="s">
        <v>82</v>
      </c>
      <c r="B6" s="280" t="s">
        <v>83</v>
      </c>
      <c r="C6" s="280" t="s">
        <v>71</v>
      </c>
      <c r="D6" s="281">
        <f>VLOOKUP($A6,'PPTO Conservador'!$E$2:$L$26,7,0)</f>
        <v>110000</v>
      </c>
      <c r="E6" s="281">
        <f>VLOOKUP($A6,'PPTO Conservador'!$E$2:$L$26,8,0)</f>
        <v>100000</v>
      </c>
    </row>
    <row r="7" spans="1:5">
      <c r="A7" s="279" t="s">
        <v>86</v>
      </c>
      <c r="B7" s="280" t="s">
        <v>87</v>
      </c>
      <c r="C7" s="280" t="s">
        <v>71</v>
      </c>
      <c r="D7" s="281">
        <f>VLOOKUP($A7,'PPTO Conservador'!$E$2:$L$26,7,0)</f>
        <v>150000</v>
      </c>
      <c r="E7" s="281">
        <f>VLOOKUP($A7,'PPTO Conservador'!$E$2:$L$26,8,0)</f>
        <v>130000</v>
      </c>
    </row>
    <row r="8" spans="1:5">
      <c r="A8" s="279" t="s">
        <v>90</v>
      </c>
      <c r="B8" s="280" t="s">
        <v>91</v>
      </c>
      <c r="C8" s="280" t="s">
        <v>71</v>
      </c>
      <c r="D8" s="281">
        <f>VLOOKUP($A8,'PPTO Conservador'!$E$2:$L$26,7,0)</f>
        <v>70000</v>
      </c>
      <c r="E8" s="281">
        <f>VLOOKUP($A8,'PPTO Conservador'!$E$2:$L$26,8,0)</f>
        <v>60000</v>
      </c>
    </row>
    <row r="9" spans="1:5">
      <c r="A9" s="279" t="s">
        <v>97</v>
      </c>
      <c r="B9" s="280" t="s">
        <v>1932</v>
      </c>
      <c r="C9" s="280" t="s">
        <v>56</v>
      </c>
      <c r="D9" s="281">
        <f>VLOOKUP($A9,'PPTO Conservador'!$E$2:$L$26,7,0)</f>
        <v>210000</v>
      </c>
      <c r="E9" s="281">
        <f>VLOOKUP($A9,'PPTO Conservador'!$E$2:$L$26,8,0)</f>
        <v>190000</v>
      </c>
    </row>
    <row r="10" spans="1:5">
      <c r="A10" s="279" t="s">
        <v>59</v>
      </c>
      <c r="B10" s="280" t="s">
        <v>60</v>
      </c>
      <c r="C10" s="280" t="s">
        <v>56</v>
      </c>
      <c r="D10" s="281">
        <f>VLOOKUP($A10,'PPTO Conservador'!$E$2:$L$26,7,0)</f>
        <v>250000</v>
      </c>
      <c r="E10" s="281">
        <f>VLOOKUP($A10,'PPTO Conservador'!$E$2:$L$26,8,0)</f>
        <v>240000</v>
      </c>
    </row>
    <row r="11" spans="1:5">
      <c r="A11" s="279" t="s">
        <v>101</v>
      </c>
      <c r="B11" s="280" t="s">
        <v>102</v>
      </c>
      <c r="C11" s="280" t="s">
        <v>71</v>
      </c>
      <c r="D11" s="281">
        <f>VLOOKUP($A11,'PPTO Conservador'!$E$2:$L$26,7,0)</f>
        <v>150000</v>
      </c>
      <c r="E11" s="281">
        <f>VLOOKUP($A11,'PPTO Conservador'!$E$2:$L$26,8,0)</f>
        <v>140000</v>
      </c>
    </row>
    <row r="12" spans="1:5">
      <c r="A12" s="279" t="s">
        <v>105</v>
      </c>
      <c r="B12" s="280" t="s">
        <v>106</v>
      </c>
      <c r="C12" s="280" t="s">
        <v>65</v>
      </c>
      <c r="D12" s="281">
        <f>VLOOKUP($A12,'PPTO Conservador'!$E$2:$L$26,7,0)</f>
        <v>110000</v>
      </c>
      <c r="E12" s="281">
        <f>VLOOKUP($A12,'PPTO Conservador'!$E$2:$L$26,8,0)</f>
        <v>100000</v>
      </c>
    </row>
    <row r="13" spans="1:5">
      <c r="A13" s="279" t="s">
        <v>109</v>
      </c>
      <c r="B13" s="280" t="s">
        <v>1933</v>
      </c>
      <c r="C13" s="280" t="s">
        <v>65</v>
      </c>
      <c r="D13" s="281">
        <f>VLOOKUP($A13,'PPTO Conservador'!$E$2:$L$26,7,0)</f>
        <v>110000</v>
      </c>
      <c r="E13" s="281">
        <f>VLOOKUP($A13,'PPTO Conservador'!$E$2:$L$26,8,0)</f>
        <v>100000</v>
      </c>
    </row>
    <row r="14" spans="1:5">
      <c r="A14" s="279" t="s">
        <v>119</v>
      </c>
      <c r="B14" s="280" t="s">
        <v>1934</v>
      </c>
      <c r="C14" s="280" t="s">
        <v>56</v>
      </c>
      <c r="D14" s="281">
        <f>VLOOKUP($A14,'PPTO Conservador'!$E$2:$L$26,7,0)</f>
        <v>160000</v>
      </c>
      <c r="E14" s="281">
        <f>VLOOKUP($A14,'PPTO Conservador'!$E$2:$L$26,8,0)</f>
        <v>150000</v>
      </c>
    </row>
    <row r="15" spans="1:5">
      <c r="A15" s="279" t="s">
        <v>63</v>
      </c>
      <c r="B15" s="280" t="s">
        <v>64</v>
      </c>
      <c r="C15" s="280" t="s">
        <v>56</v>
      </c>
      <c r="D15" s="281">
        <f>VLOOKUP($A15,'PPTO Conservador'!$E$2:$L$26,7,0)</f>
        <v>180000</v>
      </c>
      <c r="E15" s="281">
        <f>VLOOKUP($A15,'PPTO Conservador'!$E$2:$L$26,8,0)</f>
        <v>170000</v>
      </c>
    </row>
    <row r="16" spans="1:5">
      <c r="A16" s="279" t="s">
        <v>68</v>
      </c>
      <c r="B16" s="280" t="s">
        <v>69</v>
      </c>
      <c r="C16" s="280" t="s">
        <v>65</v>
      </c>
      <c r="D16" s="281">
        <v>75000</v>
      </c>
      <c r="E16" s="281">
        <v>65000</v>
      </c>
    </row>
    <row r="17" spans="1:5">
      <c r="A17" s="279" t="s">
        <v>94</v>
      </c>
      <c r="B17" s="280" t="s">
        <v>69</v>
      </c>
      <c r="C17" s="280" t="s">
        <v>71</v>
      </c>
      <c r="D17" s="281">
        <v>65000</v>
      </c>
      <c r="E17" s="281">
        <v>60000</v>
      </c>
    </row>
    <row r="18" spans="1:5">
      <c r="A18" s="279" t="s">
        <v>116</v>
      </c>
      <c r="B18" s="280" t="s">
        <v>87</v>
      </c>
      <c r="C18" s="280" t="s">
        <v>65</v>
      </c>
      <c r="D18" s="281">
        <v>150000</v>
      </c>
      <c r="E18" s="281">
        <v>130000</v>
      </c>
    </row>
    <row r="19" spans="1:5">
      <c r="A19" s="279" t="s">
        <v>113</v>
      </c>
      <c r="B19" s="280" t="s">
        <v>79</v>
      </c>
      <c r="C19" s="280" t="s">
        <v>65</v>
      </c>
      <c r="D19" s="281">
        <v>220000</v>
      </c>
      <c r="E19" s="281">
        <v>210000</v>
      </c>
    </row>
    <row r="21" spans="1:5" ht="15.75" customHeight="1"/>
    <row r="22" spans="1:5" ht="15.75" customHeight="1"/>
    <row r="23" spans="1:5" ht="15.75" customHeight="1"/>
    <row r="24" spans="1:5" ht="15.75" customHeight="1"/>
    <row r="25" spans="1:5" ht="15.75" customHeight="1"/>
    <row r="26" spans="1:5" ht="15.75" customHeight="1"/>
    <row r="27" spans="1:5" ht="15.75" customHeight="1"/>
    <row r="28" spans="1:5" ht="15.75" customHeight="1"/>
    <row r="29" spans="1:5" ht="15.75" customHeight="1"/>
    <row r="30" spans="1:5" ht="15.75" customHeight="1"/>
    <row r="31" spans="1:5" ht="15.75" customHeight="1"/>
    <row r="32" spans="1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4.42578125" defaultRowHeight="15" customHeight="1"/>
  <cols>
    <col min="1" max="1" width="9.140625" customWidth="1"/>
    <col min="2" max="2" width="11.28515625" customWidth="1"/>
    <col min="3" max="3" width="37.7109375" customWidth="1"/>
    <col min="4" max="4" width="12.42578125" customWidth="1"/>
    <col min="5" max="5" width="11" customWidth="1"/>
    <col min="6" max="6" width="10" customWidth="1"/>
    <col min="7" max="7" width="10.5703125" customWidth="1"/>
    <col min="8" max="8" width="10.42578125" customWidth="1"/>
    <col min="9" max="9" width="10.5703125" hidden="1" customWidth="1"/>
    <col min="10" max="10" width="10.42578125" hidden="1" customWidth="1"/>
    <col min="11" max="26" width="10.7109375" customWidth="1"/>
  </cols>
  <sheetData>
    <row r="1" spans="1:26" ht="25.5">
      <c r="A1" s="282" t="s">
        <v>1935</v>
      </c>
      <c r="B1" s="283" t="s">
        <v>1929</v>
      </c>
      <c r="C1" s="283" t="s">
        <v>1930</v>
      </c>
      <c r="D1" s="283" t="s">
        <v>1931</v>
      </c>
      <c r="E1" s="284" t="s">
        <v>375</v>
      </c>
      <c r="F1" s="284" t="s">
        <v>371</v>
      </c>
      <c r="G1" s="285" t="s">
        <v>1936</v>
      </c>
      <c r="H1" s="286" t="s">
        <v>1937</v>
      </c>
      <c r="I1" s="287" t="s">
        <v>1936</v>
      </c>
      <c r="J1" s="288" t="s">
        <v>1937</v>
      </c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</row>
    <row r="2" spans="1:26">
      <c r="A2" s="309" t="s">
        <v>1938</v>
      </c>
      <c r="B2" s="289" t="s">
        <v>97</v>
      </c>
      <c r="C2" s="290" t="s">
        <v>1932</v>
      </c>
      <c r="D2" s="290" t="s">
        <v>56</v>
      </c>
      <c r="E2" s="281">
        <f>VLOOKUP($B2,'PPTO Conservador'!$E$2:$L$26,7,0)</f>
        <v>210000</v>
      </c>
      <c r="F2" s="281">
        <f>VLOOKUP($B2,'PPTO Conservador'!$E$2:$L$26,8,0)</f>
        <v>190000</v>
      </c>
      <c r="G2" s="314">
        <f t="shared" ref="G2:H2" si="0">E2+E3+E4</f>
        <v>665000</v>
      </c>
      <c r="H2" s="317">
        <f t="shared" si="0"/>
        <v>625000</v>
      </c>
      <c r="I2" s="313">
        <v>660000</v>
      </c>
      <c r="J2" s="317">
        <v>605000</v>
      </c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</row>
    <row r="3" spans="1:26">
      <c r="A3" s="310"/>
      <c r="B3" s="279" t="s">
        <v>78</v>
      </c>
      <c r="C3" s="280" t="s">
        <v>79</v>
      </c>
      <c r="D3" s="280" t="s">
        <v>71</v>
      </c>
      <c r="E3" s="281">
        <f>VLOOKUP($B3,'PPTO Conservador'!$E$2:$L$26,7,0)</f>
        <v>220000</v>
      </c>
      <c r="F3" s="281">
        <f>VLOOKUP($B3,'PPTO Conservador'!$E$2:$L$26,8,0)</f>
        <v>210000</v>
      </c>
      <c r="G3" s="315"/>
      <c r="H3" s="318"/>
      <c r="I3" s="310"/>
      <c r="J3" s="318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</row>
    <row r="4" spans="1:26">
      <c r="A4" s="311"/>
      <c r="B4" s="291" t="s">
        <v>55</v>
      </c>
      <c r="C4" s="292" t="s">
        <v>53</v>
      </c>
      <c r="D4" s="292" t="s">
        <v>45</v>
      </c>
      <c r="E4" s="293">
        <f>VLOOKUP($B4,'PPTO Conservador'!$E$2:$L$26,7,0)</f>
        <v>235000</v>
      </c>
      <c r="F4" s="293">
        <f>VLOOKUP($B4,'PPTO Conservador'!$E$2:$L$26,8,0)</f>
        <v>225000</v>
      </c>
      <c r="G4" s="316"/>
      <c r="H4" s="319"/>
      <c r="I4" s="311"/>
      <c r="J4" s="31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</row>
    <row r="5" spans="1:26">
      <c r="A5" s="294" t="s">
        <v>1939</v>
      </c>
      <c r="B5" s="295" t="s">
        <v>48</v>
      </c>
      <c r="C5" s="296" t="s">
        <v>49</v>
      </c>
      <c r="D5" s="296" t="s">
        <v>45</v>
      </c>
      <c r="E5" s="297">
        <f>VLOOKUP($B5,'PPTO Conservador'!$E$2:$L$26,7,0)</f>
        <v>200000</v>
      </c>
      <c r="F5" s="297">
        <f>VLOOKUP($B5,'PPTO Conservador'!$E$2:$L$26,8,0)</f>
        <v>170000</v>
      </c>
      <c r="G5" s="298">
        <f t="shared" ref="G5:H5" si="1">E5</f>
        <v>200000</v>
      </c>
      <c r="H5" s="299">
        <f t="shared" si="1"/>
        <v>170000</v>
      </c>
      <c r="I5" s="298">
        <v>200000</v>
      </c>
      <c r="J5" s="299">
        <v>170000</v>
      </c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</row>
    <row r="6" spans="1:26">
      <c r="A6" s="309" t="s">
        <v>1940</v>
      </c>
      <c r="B6" s="289" t="s">
        <v>97</v>
      </c>
      <c r="C6" s="290" t="s">
        <v>1932</v>
      </c>
      <c r="D6" s="290" t="s">
        <v>56</v>
      </c>
      <c r="E6" s="300">
        <f>VLOOKUP($B6,'PPTO Conservador'!$E$2:$L$26,7,0)</f>
        <v>210000</v>
      </c>
      <c r="F6" s="300">
        <f>VLOOKUP($B6,'PPTO Conservador'!$E$2:$L$26,8,0)</f>
        <v>190000</v>
      </c>
      <c r="G6" s="314">
        <f t="shared" ref="G6:H6" si="2">E6+E7+E8</f>
        <v>665000</v>
      </c>
      <c r="H6" s="317">
        <f t="shared" si="2"/>
        <v>625000</v>
      </c>
      <c r="I6" s="313">
        <v>660000</v>
      </c>
      <c r="J6" s="317">
        <v>605000</v>
      </c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</row>
    <row r="7" spans="1:26">
      <c r="A7" s="310"/>
      <c r="B7" s="279" t="s">
        <v>78</v>
      </c>
      <c r="C7" s="280" t="s">
        <v>79</v>
      </c>
      <c r="D7" s="280" t="s">
        <v>71</v>
      </c>
      <c r="E7" s="281">
        <f>VLOOKUP($B7,'PPTO Conservador'!$E$2:$L$26,7,0)</f>
        <v>220000</v>
      </c>
      <c r="F7" s="281">
        <f>VLOOKUP($B7,'PPTO Conservador'!$E$2:$L$26,8,0)</f>
        <v>210000</v>
      </c>
      <c r="G7" s="315"/>
      <c r="H7" s="318"/>
      <c r="I7" s="310"/>
      <c r="J7" s="318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</row>
    <row r="8" spans="1:26">
      <c r="A8" s="311"/>
      <c r="B8" s="291" t="s">
        <v>55</v>
      </c>
      <c r="C8" s="292" t="s">
        <v>53</v>
      </c>
      <c r="D8" s="292" t="s">
        <v>45</v>
      </c>
      <c r="E8" s="293">
        <f>VLOOKUP($B8,'PPTO Conservador'!$E$2:$L$26,7,0)</f>
        <v>235000</v>
      </c>
      <c r="F8" s="293">
        <f>VLOOKUP($B8,'PPTO Conservador'!$E$2:$L$26,8,0)</f>
        <v>225000</v>
      </c>
      <c r="G8" s="316"/>
      <c r="H8" s="319"/>
      <c r="I8" s="311"/>
      <c r="J8" s="31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</row>
    <row r="9" spans="1:26">
      <c r="A9" s="294" t="s">
        <v>1941</v>
      </c>
      <c r="B9" s="295" t="s">
        <v>48</v>
      </c>
      <c r="C9" s="296" t="s">
        <v>49</v>
      </c>
      <c r="D9" s="296" t="s">
        <v>45</v>
      </c>
      <c r="E9" s="297">
        <f>VLOOKUP($B9,'PPTO Conservador'!$E$2:$L$26,7,0)</f>
        <v>200000</v>
      </c>
      <c r="F9" s="297">
        <f>VLOOKUP($B9,'PPTO Conservador'!$E$2:$L$26,8,0)</f>
        <v>170000</v>
      </c>
      <c r="G9" s="298">
        <f t="shared" ref="G9:H9" si="3">E9</f>
        <v>200000</v>
      </c>
      <c r="H9" s="299">
        <f t="shared" si="3"/>
        <v>170000</v>
      </c>
      <c r="I9" s="298">
        <v>200000</v>
      </c>
      <c r="J9" s="299">
        <v>170000</v>
      </c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</row>
    <row r="10" spans="1:26">
      <c r="A10" s="312" t="s">
        <v>1942</v>
      </c>
      <c r="B10" s="289" t="s">
        <v>97</v>
      </c>
      <c r="C10" s="290" t="s">
        <v>1932</v>
      </c>
      <c r="D10" s="290" t="s">
        <v>56</v>
      </c>
      <c r="E10" s="300">
        <f>VLOOKUP($B10,'PPTO Conservador'!$E$2:$L$26,7,0)</f>
        <v>210000</v>
      </c>
      <c r="F10" s="300">
        <f>VLOOKUP($B10,'PPTO Conservador'!$E$2:$L$26,8,0)</f>
        <v>190000</v>
      </c>
      <c r="G10" s="320">
        <f t="shared" ref="G10:H10" si="4">E10+E11+E12+E13</f>
        <v>735000</v>
      </c>
      <c r="H10" s="321">
        <f t="shared" si="4"/>
        <v>685000</v>
      </c>
      <c r="I10" s="322">
        <v>720000</v>
      </c>
      <c r="J10" s="320">
        <v>660000</v>
      </c>
      <c r="K10" s="169"/>
      <c r="L10" s="169"/>
      <c r="M10" s="169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</row>
    <row r="11" spans="1:26">
      <c r="A11" s="310"/>
      <c r="B11" s="279" t="s">
        <v>78</v>
      </c>
      <c r="C11" s="280" t="s">
        <v>79</v>
      </c>
      <c r="D11" s="280" t="s">
        <v>71</v>
      </c>
      <c r="E11" s="281">
        <f>VLOOKUP($B11,'PPTO Conservador'!$E$2:$L$26,7,0)</f>
        <v>220000</v>
      </c>
      <c r="F11" s="281">
        <f>VLOOKUP($B11,'PPTO Conservador'!$E$2:$L$26,8,0)</f>
        <v>210000</v>
      </c>
      <c r="G11" s="315"/>
      <c r="H11" s="318"/>
      <c r="I11" s="323"/>
      <c r="J11" s="315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</row>
    <row r="12" spans="1:26">
      <c r="A12" s="310"/>
      <c r="B12" s="279" t="s">
        <v>55</v>
      </c>
      <c r="C12" s="280" t="s">
        <v>53</v>
      </c>
      <c r="D12" s="280" t="s">
        <v>45</v>
      </c>
      <c r="E12" s="281">
        <f>VLOOKUP($B12,'PPTO Conservador'!$E$2:$L$26,7,0)</f>
        <v>235000</v>
      </c>
      <c r="F12" s="281">
        <f>VLOOKUP($B12,'PPTO Conservador'!$E$2:$L$26,8,0)</f>
        <v>225000</v>
      </c>
      <c r="G12" s="315"/>
      <c r="H12" s="318"/>
      <c r="I12" s="323"/>
      <c r="J12" s="315"/>
      <c r="K12" s="169"/>
      <c r="L12" s="169"/>
      <c r="M12" s="169"/>
      <c r="N12" s="169"/>
      <c r="O12" s="169"/>
      <c r="P12" s="169"/>
      <c r="Q12" s="169"/>
      <c r="R12" s="169"/>
      <c r="S12" s="169"/>
      <c r="T12" s="169"/>
      <c r="U12" s="169"/>
      <c r="V12" s="169"/>
      <c r="W12" s="169"/>
      <c r="X12" s="169"/>
      <c r="Y12" s="169"/>
      <c r="Z12" s="169"/>
    </row>
    <row r="13" spans="1:26">
      <c r="A13" s="311"/>
      <c r="B13" s="291" t="s">
        <v>90</v>
      </c>
      <c r="C13" s="292" t="s">
        <v>91</v>
      </c>
      <c r="D13" s="292" t="s">
        <v>71</v>
      </c>
      <c r="E13" s="293">
        <f>VLOOKUP($B13,'PPTO Conservador'!$E$2:$L$26,7,0)</f>
        <v>70000</v>
      </c>
      <c r="F13" s="293">
        <f>VLOOKUP($B13,'PPTO Conservador'!$E$2:$L$26,8,0)</f>
        <v>60000</v>
      </c>
      <c r="G13" s="316"/>
      <c r="H13" s="319"/>
      <c r="I13" s="324"/>
      <c r="J13" s="316"/>
      <c r="K13" s="169"/>
      <c r="L13" s="169"/>
      <c r="M13" s="169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</row>
    <row r="14" spans="1:26">
      <c r="A14" s="294" t="s">
        <v>1943</v>
      </c>
      <c r="B14" s="295" t="s">
        <v>90</v>
      </c>
      <c r="C14" s="296" t="s">
        <v>91</v>
      </c>
      <c r="D14" s="296" t="s">
        <v>71</v>
      </c>
      <c r="E14" s="297">
        <f>VLOOKUP($B14,'PPTO Conservador'!$E$2:$L$26,7,0)</f>
        <v>70000</v>
      </c>
      <c r="F14" s="297">
        <f>VLOOKUP($B14,'PPTO Conservador'!$E$2:$L$26,8,0)</f>
        <v>60000</v>
      </c>
      <c r="G14" s="298">
        <f t="shared" ref="G14:H14" si="5">E14</f>
        <v>70000</v>
      </c>
      <c r="H14" s="299">
        <f t="shared" si="5"/>
        <v>60000</v>
      </c>
      <c r="I14" s="298">
        <v>60000</v>
      </c>
      <c r="J14" s="299">
        <v>55000</v>
      </c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</row>
    <row r="15" spans="1:26">
      <c r="A15" s="309" t="s">
        <v>1944</v>
      </c>
      <c r="B15" s="289" t="s">
        <v>59</v>
      </c>
      <c r="C15" s="290" t="s">
        <v>60</v>
      </c>
      <c r="D15" s="290" t="s">
        <v>56</v>
      </c>
      <c r="E15" s="300">
        <f>VLOOKUP($B15,'PPTO Conservador'!$E$2:$L$26,7,0)</f>
        <v>250000</v>
      </c>
      <c r="F15" s="300">
        <f>VLOOKUP($B15,'PPTO Conservador'!$E$2:$L$26,8,0)</f>
        <v>240000</v>
      </c>
      <c r="G15" s="320">
        <f t="shared" ref="G15:H15" si="6">E15+E16</f>
        <v>400000</v>
      </c>
      <c r="H15" s="321">
        <f t="shared" si="6"/>
        <v>370000</v>
      </c>
      <c r="I15" s="312">
        <v>370000</v>
      </c>
      <c r="J15" s="321">
        <v>335000</v>
      </c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</row>
    <row r="16" spans="1:26">
      <c r="A16" s="311"/>
      <c r="B16" s="291" t="s">
        <v>86</v>
      </c>
      <c r="C16" s="292" t="s">
        <v>87</v>
      </c>
      <c r="D16" s="292" t="s">
        <v>71</v>
      </c>
      <c r="E16" s="293">
        <f>VLOOKUP($B16,'PPTO Conservador'!$E$2:$L$26,7,0)</f>
        <v>150000</v>
      </c>
      <c r="F16" s="293">
        <f>VLOOKUP($B16,'PPTO Conservador'!$E$2:$L$26,8,0)</f>
        <v>130000</v>
      </c>
      <c r="G16" s="316"/>
      <c r="H16" s="319"/>
      <c r="I16" s="311"/>
      <c r="J16" s="31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</row>
    <row r="17" spans="1:26">
      <c r="A17" s="294" t="s">
        <v>1945</v>
      </c>
      <c r="B17" s="295" t="s">
        <v>48</v>
      </c>
      <c r="C17" s="296" t="s">
        <v>49</v>
      </c>
      <c r="D17" s="296" t="s">
        <v>45</v>
      </c>
      <c r="E17" s="297">
        <f>VLOOKUP($B17,'PPTO Conservador'!$E$2:$L$26,7,0)</f>
        <v>200000</v>
      </c>
      <c r="F17" s="297">
        <f>VLOOKUP($B17,'PPTO Conservador'!$E$2:$L$26,8,0)</f>
        <v>170000</v>
      </c>
      <c r="G17" s="298">
        <f t="shared" ref="G17:H17" si="7">E17</f>
        <v>200000</v>
      </c>
      <c r="H17" s="299">
        <f t="shared" si="7"/>
        <v>170000</v>
      </c>
      <c r="I17" s="298">
        <v>200000</v>
      </c>
      <c r="J17" s="299">
        <v>170000</v>
      </c>
      <c r="K17" s="169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</row>
    <row r="18" spans="1:26">
      <c r="A18" s="294" t="s">
        <v>1946</v>
      </c>
      <c r="B18" s="295" t="s">
        <v>55</v>
      </c>
      <c r="C18" s="296" t="s">
        <v>53</v>
      </c>
      <c r="D18" s="296" t="s">
        <v>45</v>
      </c>
      <c r="E18" s="297">
        <f>VLOOKUP($B18,'PPTO Conservador'!$E$2:$L$26,7,0)</f>
        <v>235000</v>
      </c>
      <c r="F18" s="297">
        <f>VLOOKUP($B18,'PPTO Conservador'!$E$2:$L$26,8,0)</f>
        <v>225000</v>
      </c>
      <c r="G18" s="298">
        <f t="shared" ref="G18:H18" si="8">E18</f>
        <v>235000</v>
      </c>
      <c r="H18" s="299">
        <f t="shared" si="8"/>
        <v>225000</v>
      </c>
      <c r="I18" s="298">
        <v>230000</v>
      </c>
      <c r="J18" s="299">
        <v>215000</v>
      </c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</row>
    <row r="19" spans="1:26">
      <c r="A19" s="313" t="s">
        <v>1947</v>
      </c>
      <c r="B19" s="289" t="s">
        <v>74</v>
      </c>
      <c r="C19" s="290" t="s">
        <v>75</v>
      </c>
      <c r="D19" s="290" t="s">
        <v>71</v>
      </c>
      <c r="E19" s="300">
        <f>VLOOKUP($B19,'PPTO Conservador'!$E$2:$L$26,7,0)</f>
        <v>170000</v>
      </c>
      <c r="F19" s="300">
        <f>VLOOKUP($B19,'PPTO Conservador'!$E$2:$L$26,8,0)</f>
        <v>160000</v>
      </c>
      <c r="G19" s="314">
        <f t="shared" ref="G19:H19" si="9">E19+E20+E21</f>
        <v>430000</v>
      </c>
      <c r="H19" s="317">
        <f t="shared" si="9"/>
        <v>390000</v>
      </c>
      <c r="I19" s="313">
        <v>380000</v>
      </c>
      <c r="J19" s="317">
        <v>348000</v>
      </c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</row>
    <row r="20" spans="1:26">
      <c r="A20" s="310"/>
      <c r="B20" s="279" t="s">
        <v>86</v>
      </c>
      <c r="C20" s="280" t="s">
        <v>87</v>
      </c>
      <c r="D20" s="280" t="s">
        <v>71</v>
      </c>
      <c r="E20" s="281">
        <f>VLOOKUP($B20,'PPTO Conservador'!$E$2:$L$26,7,0)</f>
        <v>150000</v>
      </c>
      <c r="F20" s="281">
        <f>VLOOKUP($B20,'PPTO Conservador'!$E$2:$L$26,8,0)</f>
        <v>130000</v>
      </c>
      <c r="G20" s="315"/>
      <c r="H20" s="318"/>
      <c r="I20" s="310"/>
      <c r="J20" s="318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</row>
    <row r="21" spans="1:26" ht="15.75" customHeight="1">
      <c r="A21" s="311"/>
      <c r="B21" s="291" t="s">
        <v>82</v>
      </c>
      <c r="C21" s="292" t="s">
        <v>83</v>
      </c>
      <c r="D21" s="292" t="s">
        <v>71</v>
      </c>
      <c r="E21" s="293">
        <f>VLOOKUP($B21,'PPTO Conservador'!$E$2:$L$26,7,0)</f>
        <v>110000</v>
      </c>
      <c r="F21" s="293">
        <f>VLOOKUP($B21,'PPTO Conservador'!$E$2:$L$26,8,0)</f>
        <v>100000</v>
      </c>
      <c r="G21" s="316"/>
      <c r="H21" s="319"/>
      <c r="I21" s="311"/>
      <c r="J21" s="31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</row>
    <row r="22" spans="1:26" ht="15.75" customHeight="1">
      <c r="A22" s="309" t="s">
        <v>1948</v>
      </c>
      <c r="B22" s="289" t="s">
        <v>101</v>
      </c>
      <c r="C22" s="290" t="s">
        <v>102</v>
      </c>
      <c r="D22" s="290" t="s">
        <v>71</v>
      </c>
      <c r="E22" s="300">
        <f>VLOOKUP($B22,'PPTO Conservador'!$E$2:$L$26,7,0)</f>
        <v>150000</v>
      </c>
      <c r="F22" s="300">
        <f>VLOOKUP($B22,'PPTO Conservador'!$E$2:$L$26,8,0)</f>
        <v>140000</v>
      </c>
      <c r="G22" s="320">
        <f t="shared" ref="G22:H22" si="10">E22+E23</f>
        <v>400000</v>
      </c>
      <c r="H22" s="321">
        <f t="shared" si="10"/>
        <v>380000</v>
      </c>
      <c r="I22" s="312">
        <v>380000</v>
      </c>
      <c r="J22" s="321">
        <v>350000</v>
      </c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</row>
    <row r="23" spans="1:26" ht="15.75" customHeight="1">
      <c r="A23" s="311"/>
      <c r="B23" s="291" t="s">
        <v>59</v>
      </c>
      <c r="C23" s="292" t="s">
        <v>60</v>
      </c>
      <c r="D23" s="292" t="s">
        <v>56</v>
      </c>
      <c r="E23" s="293">
        <f>VLOOKUP($B23,'PPTO Conservador'!$E$2:$L$26,7,0)</f>
        <v>250000</v>
      </c>
      <c r="F23" s="293">
        <f>VLOOKUP($B23,'PPTO Conservador'!$E$2:$L$26,8,0)</f>
        <v>240000</v>
      </c>
      <c r="G23" s="316"/>
      <c r="H23" s="319"/>
      <c r="I23" s="311"/>
      <c r="J23" s="31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</row>
    <row r="24" spans="1:26" ht="15.75" customHeight="1">
      <c r="A24" s="169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</row>
    <row r="25" spans="1:26" ht="15.75" customHeight="1">
      <c r="A25" s="169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</row>
    <row r="26" spans="1:26" ht="15.75" customHeight="1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</row>
    <row r="27" spans="1:26" ht="15.75" customHeight="1">
      <c r="A27" s="169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</row>
    <row r="28" spans="1:26" ht="15.75" customHeight="1">
      <c r="A28" s="169"/>
      <c r="B28" s="169"/>
      <c r="C28" s="169"/>
      <c r="D28" s="169"/>
      <c r="E28" s="169"/>
      <c r="F28" s="169"/>
      <c r="G28" s="169"/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</row>
    <row r="29" spans="1:26" ht="15.75" customHeight="1">
      <c r="A29" s="169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</row>
    <row r="30" spans="1:26" ht="15.75" customHeight="1">
      <c r="A30" s="169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</row>
    <row r="31" spans="1:26" ht="15.75" customHeight="1">
      <c r="A31" s="169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</row>
    <row r="32" spans="1:26" ht="15.75" customHeight="1">
      <c r="A32" s="169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</row>
    <row r="33" spans="1:26" ht="15.75" customHeight="1">
      <c r="A33" s="169"/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</row>
    <row r="34" spans="1:26" ht="15.75" customHeight="1">
      <c r="A34" s="169"/>
      <c r="B34" s="169"/>
      <c r="C34" s="169"/>
      <c r="D34" s="169"/>
      <c r="E34" s="169"/>
      <c r="F34" s="169"/>
      <c r="G34" s="169"/>
      <c r="H34" s="169"/>
      <c r="I34" s="169"/>
      <c r="J34" s="169"/>
      <c r="K34" s="169"/>
      <c r="L34" s="169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</row>
    <row r="35" spans="1:26" ht="15.75" customHeight="1">
      <c r="A35" s="169"/>
      <c r="B35" s="169"/>
      <c r="C35" s="169"/>
      <c r="D35" s="169"/>
      <c r="E35" s="169"/>
      <c r="F35" s="169"/>
      <c r="G35" s="169"/>
      <c r="H35" s="169"/>
      <c r="I35" s="169"/>
      <c r="J35" s="169"/>
      <c r="K35" s="169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</row>
    <row r="36" spans="1:26" ht="15.75" customHeight="1">
      <c r="A36" s="169"/>
      <c r="B36" s="169"/>
      <c r="C36" s="169"/>
      <c r="D36" s="169"/>
      <c r="E36" s="169"/>
      <c r="F36" s="169"/>
      <c r="G36" s="169"/>
      <c r="H36" s="169"/>
      <c r="I36" s="169"/>
      <c r="J36" s="169"/>
      <c r="K36" s="169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</row>
    <row r="37" spans="1:26" ht="15.75" customHeight="1">
      <c r="A37" s="169"/>
      <c r="B37" s="169"/>
      <c r="C37" s="169"/>
      <c r="D37" s="169"/>
      <c r="E37" s="169"/>
      <c r="F37" s="169"/>
      <c r="G37" s="169"/>
      <c r="H37" s="169"/>
      <c r="I37" s="169"/>
      <c r="J37" s="169"/>
      <c r="K37" s="169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</row>
    <row r="38" spans="1:26" ht="15.75" customHeight="1">
      <c r="A38" s="169"/>
      <c r="B38" s="169"/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</row>
    <row r="39" spans="1:26" ht="15.75" customHeight="1">
      <c r="A39" s="169"/>
      <c r="B39" s="169"/>
      <c r="C39" s="169"/>
      <c r="D39" s="169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</row>
    <row r="40" spans="1:26" ht="15.75" customHeight="1">
      <c r="A40" s="169"/>
      <c r="B40" s="169"/>
      <c r="C40" s="169"/>
      <c r="D40" s="169"/>
      <c r="E40" s="169"/>
      <c r="F40" s="169"/>
      <c r="G40" s="169"/>
      <c r="H40" s="169"/>
      <c r="I40" s="169"/>
      <c r="J40" s="169"/>
      <c r="K40" s="169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</row>
    <row r="41" spans="1:26" ht="15.75" customHeight="1">
      <c r="A41" s="169"/>
      <c r="B41" s="169"/>
      <c r="C41" s="169"/>
      <c r="D41" s="169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</row>
    <row r="42" spans="1:26" ht="15.75" customHeight="1">
      <c r="A42" s="169"/>
      <c r="B42" s="169"/>
      <c r="C42" s="169"/>
      <c r="D42" s="169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</row>
    <row r="43" spans="1:26" ht="15.75" customHeight="1">
      <c r="A43" s="169"/>
      <c r="B43" s="169"/>
      <c r="C43" s="169"/>
      <c r="D43" s="169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</row>
    <row r="44" spans="1:26" ht="15.75" customHeight="1">
      <c r="A44" s="169"/>
      <c r="B44" s="169"/>
      <c r="C44" s="169"/>
      <c r="D44" s="169"/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</row>
    <row r="45" spans="1:26" ht="15.75" customHeight="1">
      <c r="A45" s="169"/>
      <c r="B45" s="169"/>
      <c r="C45" s="169"/>
      <c r="D45" s="169"/>
      <c r="E45" s="169"/>
      <c r="F45" s="169"/>
      <c r="G45" s="169"/>
      <c r="H45" s="169"/>
      <c r="I45" s="169"/>
      <c r="J45" s="169"/>
      <c r="K45" s="169"/>
      <c r="L45" s="169"/>
      <c r="M45" s="169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</row>
    <row r="46" spans="1:26" ht="15.75" customHeight="1">
      <c r="A46" s="169"/>
      <c r="B46" s="169"/>
      <c r="C46" s="169"/>
      <c r="D46" s="169"/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</row>
    <row r="47" spans="1:26" ht="15.75" customHeight="1">
      <c r="A47" s="169"/>
      <c r="B47" s="169"/>
      <c r="C47" s="169"/>
      <c r="D47" s="169"/>
      <c r="E47" s="169"/>
      <c r="F47" s="169"/>
      <c r="G47" s="169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</row>
    <row r="48" spans="1:26" ht="15.75" customHeight="1">
      <c r="A48" s="169"/>
      <c r="B48" s="169"/>
      <c r="C48" s="169"/>
      <c r="D48" s="169"/>
      <c r="E48" s="169"/>
      <c r="F48" s="169"/>
      <c r="G48" s="169"/>
      <c r="H48" s="169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</row>
    <row r="49" spans="1:26" ht="15.75" customHeight="1">
      <c r="A49" s="169"/>
      <c r="B49" s="169"/>
      <c r="C49" s="169"/>
      <c r="D49" s="169"/>
      <c r="E49" s="169"/>
      <c r="F49" s="169"/>
      <c r="G49" s="169"/>
      <c r="H49" s="169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</row>
    <row r="50" spans="1:26" ht="15.75" customHeight="1">
      <c r="A50" s="169"/>
      <c r="B50" s="169"/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</row>
    <row r="51" spans="1:26" ht="15.75" customHeight="1">
      <c r="A51" s="169"/>
      <c r="B51" s="169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</row>
    <row r="52" spans="1:26" ht="15.75" customHeight="1">
      <c r="A52" s="169"/>
      <c r="B52" s="169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</row>
    <row r="53" spans="1:26" ht="15.75" customHeight="1">
      <c r="A53" s="169"/>
      <c r="B53" s="169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</row>
    <row r="54" spans="1:26" ht="15.75" customHeight="1">
      <c r="A54" s="169"/>
      <c r="B54" s="169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</row>
    <row r="55" spans="1:26" ht="15.75" customHeight="1">
      <c r="A55" s="169"/>
      <c r="B55" s="169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</row>
    <row r="56" spans="1:26" ht="15.75" customHeight="1">
      <c r="A56" s="169"/>
      <c r="B56" s="169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</row>
    <row r="57" spans="1:26" ht="15.75" customHeight="1">
      <c r="A57" s="169"/>
      <c r="B57" s="169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</row>
    <row r="58" spans="1:26" ht="15.75" customHeight="1">
      <c r="A58" s="169"/>
      <c r="B58" s="169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</row>
    <row r="59" spans="1:26" ht="15.75" customHeight="1">
      <c r="A59" s="169"/>
      <c r="B59" s="169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</row>
    <row r="60" spans="1:26" ht="15.75" customHeight="1">
      <c r="A60" s="169"/>
      <c r="B60" s="169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</row>
    <row r="61" spans="1:26" ht="15.75" customHeight="1">
      <c r="A61" s="169"/>
      <c r="B61" s="169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</row>
    <row r="62" spans="1:26" ht="15.75" customHeight="1">
      <c r="A62" s="169"/>
      <c r="B62" s="169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</row>
    <row r="63" spans="1:26" ht="15.75" customHeight="1">
      <c r="A63" s="169"/>
      <c r="B63" s="169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</row>
    <row r="64" spans="1:26" ht="15.75" customHeight="1">
      <c r="A64" s="169"/>
      <c r="B64" s="169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</row>
    <row r="65" spans="1:26" ht="15.75" customHeight="1">
      <c r="A65" s="169"/>
      <c r="B65" s="169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</row>
    <row r="66" spans="1:26" ht="15.75" customHeight="1">
      <c r="A66" s="169"/>
      <c r="B66" s="169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</row>
    <row r="67" spans="1:26" ht="15.75" customHeight="1">
      <c r="A67" s="169"/>
      <c r="B67" s="169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</row>
    <row r="68" spans="1:26" ht="15.75" customHeight="1">
      <c r="A68" s="169"/>
      <c r="B68" s="169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</row>
    <row r="69" spans="1:26" ht="15.75" customHeight="1">
      <c r="A69" s="169"/>
      <c r="B69" s="169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</row>
    <row r="70" spans="1:26" ht="15.75" customHeight="1">
      <c r="A70" s="169"/>
      <c r="B70" s="169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</row>
    <row r="71" spans="1:26" ht="15.75" customHeight="1">
      <c r="A71" s="169"/>
      <c r="B71" s="169"/>
      <c r="C71" s="169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  <c r="U71" s="169"/>
      <c r="V71" s="169"/>
      <c r="W71" s="169"/>
      <c r="X71" s="169"/>
      <c r="Y71" s="169"/>
      <c r="Z71" s="169"/>
    </row>
    <row r="72" spans="1:26" ht="15.75" customHeight="1">
      <c r="A72" s="169"/>
      <c r="B72" s="169"/>
      <c r="C72" s="169"/>
      <c r="D72" s="169"/>
      <c r="E72" s="169"/>
      <c r="F72" s="169"/>
      <c r="G72" s="169"/>
      <c r="H72" s="169"/>
      <c r="I72" s="169"/>
      <c r="J72" s="169"/>
      <c r="K72" s="169"/>
      <c r="L72" s="169"/>
      <c r="M72" s="169"/>
      <c r="N72" s="169"/>
      <c r="O72" s="169"/>
      <c r="P72" s="169"/>
      <c r="Q72" s="169"/>
      <c r="R72" s="169"/>
      <c r="S72" s="169"/>
      <c r="T72" s="169"/>
      <c r="U72" s="169"/>
      <c r="V72" s="169"/>
      <c r="W72" s="169"/>
      <c r="X72" s="169"/>
      <c r="Y72" s="169"/>
      <c r="Z72" s="169"/>
    </row>
    <row r="73" spans="1:26" ht="15.75" customHeight="1">
      <c r="A73" s="169"/>
      <c r="B73" s="169"/>
      <c r="C73" s="169"/>
      <c r="D73" s="169"/>
      <c r="E73" s="169"/>
      <c r="F73" s="169"/>
      <c r="G73" s="169"/>
      <c r="H73" s="169"/>
      <c r="I73" s="169"/>
      <c r="J73" s="169"/>
      <c r="K73" s="169"/>
      <c r="L73" s="169"/>
      <c r="M73" s="169"/>
      <c r="N73" s="169"/>
      <c r="O73" s="169"/>
      <c r="P73" s="169"/>
      <c r="Q73" s="169"/>
      <c r="R73" s="169"/>
      <c r="S73" s="169"/>
      <c r="T73" s="169"/>
      <c r="U73" s="169"/>
      <c r="V73" s="169"/>
      <c r="W73" s="169"/>
      <c r="X73" s="169"/>
      <c r="Y73" s="169"/>
      <c r="Z73" s="169"/>
    </row>
    <row r="74" spans="1:26" ht="15.75" customHeight="1">
      <c r="A74" s="169"/>
      <c r="B74" s="169"/>
      <c r="C74" s="169"/>
      <c r="D74" s="169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</row>
    <row r="75" spans="1:26" ht="15.75" customHeight="1">
      <c r="A75" s="169"/>
      <c r="B75" s="169"/>
      <c r="C75" s="169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</row>
    <row r="76" spans="1:26" ht="15.75" customHeight="1">
      <c r="A76" s="169"/>
      <c r="B76" s="169"/>
      <c r="C76" s="169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</row>
    <row r="77" spans="1:26" ht="15.75" customHeight="1">
      <c r="A77" s="169"/>
      <c r="B77" s="169"/>
      <c r="C77" s="169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</row>
    <row r="78" spans="1:26" ht="15.75" customHeight="1">
      <c r="A78" s="169"/>
      <c r="B78" s="169"/>
      <c r="C78" s="169"/>
      <c r="D78" s="169"/>
      <c r="E78" s="169"/>
      <c r="F78" s="169"/>
      <c r="G78" s="169"/>
      <c r="H78" s="169"/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</row>
    <row r="79" spans="1:26" ht="15.75" customHeight="1">
      <c r="A79" s="169"/>
      <c r="B79" s="169"/>
      <c r="C79" s="169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</row>
    <row r="80" spans="1:26" ht="15.75" customHeight="1">
      <c r="A80" s="169"/>
      <c r="B80" s="169"/>
      <c r="C80" s="169"/>
      <c r="D80" s="169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</row>
    <row r="81" spans="1:26" ht="15.75" customHeight="1">
      <c r="A81" s="169"/>
      <c r="B81" s="169"/>
      <c r="C81" s="169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</row>
    <row r="82" spans="1:26" ht="15.75" customHeight="1">
      <c r="A82" s="169"/>
      <c r="B82" s="169"/>
      <c r="C82" s="169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</row>
    <row r="83" spans="1:26" ht="15.75" customHeight="1">
      <c r="A83" s="169"/>
      <c r="B83" s="169"/>
      <c r="C83" s="169"/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</row>
    <row r="84" spans="1:26" ht="15.75" customHeight="1">
      <c r="A84" s="169"/>
      <c r="B84" s="169"/>
      <c r="C84" s="169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</row>
    <row r="85" spans="1:26" ht="15.75" customHeight="1">
      <c r="A85" s="169"/>
      <c r="B85" s="169"/>
      <c r="C85" s="169"/>
      <c r="D85" s="169"/>
      <c r="E85" s="169"/>
      <c r="F85" s="169"/>
      <c r="G85" s="169"/>
      <c r="H85" s="169"/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</row>
    <row r="86" spans="1:26" ht="15.75" customHeight="1">
      <c r="A86" s="169"/>
      <c r="B86" s="169"/>
      <c r="C86" s="169"/>
      <c r="D86" s="169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</row>
    <row r="87" spans="1:26" ht="15.75" customHeight="1">
      <c r="A87" s="169"/>
      <c r="B87" s="169"/>
      <c r="C87" s="169"/>
      <c r="D87" s="169"/>
      <c r="E87" s="169"/>
      <c r="F87" s="169"/>
      <c r="G87" s="169"/>
      <c r="H87" s="169"/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</row>
    <row r="88" spans="1:26" ht="15.75" customHeight="1">
      <c r="A88" s="169"/>
      <c r="B88" s="169"/>
      <c r="C88" s="169"/>
      <c r="D88" s="169"/>
      <c r="E88" s="169"/>
      <c r="F88" s="169"/>
      <c r="G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</row>
    <row r="89" spans="1:26" ht="15.75" customHeight="1">
      <c r="A89" s="169"/>
      <c r="B89" s="169"/>
      <c r="C89" s="169"/>
      <c r="D89" s="169"/>
      <c r="E89" s="169"/>
      <c r="F89" s="169"/>
      <c r="G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</row>
    <row r="90" spans="1:26" ht="15.75" customHeight="1">
      <c r="A90" s="169"/>
      <c r="B90" s="169"/>
      <c r="C90" s="169"/>
      <c r="D90" s="169"/>
      <c r="E90" s="169"/>
      <c r="F90" s="169"/>
      <c r="G90" s="169"/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</row>
    <row r="91" spans="1:26" ht="15.75" customHeight="1">
      <c r="A91" s="169"/>
      <c r="B91" s="169"/>
      <c r="C91" s="169"/>
      <c r="D91" s="169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</row>
    <row r="92" spans="1:26" ht="15.75" customHeight="1">
      <c r="A92" s="169"/>
      <c r="B92" s="169"/>
      <c r="C92" s="169"/>
      <c r="D92" s="169"/>
      <c r="E92" s="169"/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</row>
    <row r="93" spans="1:26" ht="15.75" customHeight="1">
      <c r="A93" s="169"/>
      <c r="B93" s="169"/>
      <c r="C93" s="169"/>
      <c r="D93" s="169"/>
      <c r="E93" s="169"/>
      <c r="F93" s="169"/>
      <c r="G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</row>
    <row r="94" spans="1:26" ht="15.75" customHeight="1">
      <c r="A94" s="169"/>
      <c r="B94" s="169"/>
      <c r="C94" s="169"/>
      <c r="D94" s="169"/>
      <c r="E94" s="169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</row>
    <row r="95" spans="1:26" ht="15.75" customHeight="1">
      <c r="A95" s="169"/>
      <c r="B95" s="169"/>
      <c r="C95" s="169"/>
      <c r="D95" s="169"/>
      <c r="E95" s="169"/>
      <c r="F95" s="169"/>
      <c r="G95" s="169"/>
      <c r="H95" s="169"/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9"/>
      <c r="U95" s="169"/>
      <c r="V95" s="169"/>
      <c r="W95" s="169"/>
      <c r="X95" s="169"/>
      <c r="Y95" s="169"/>
      <c r="Z95" s="169"/>
    </row>
    <row r="96" spans="1:26" ht="15.75" customHeight="1">
      <c r="A96" s="169"/>
      <c r="B96" s="169"/>
      <c r="C96" s="169"/>
      <c r="D96" s="169"/>
      <c r="E96" s="169"/>
      <c r="F96" s="169"/>
      <c r="G96" s="169"/>
      <c r="H96" s="169"/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</row>
    <row r="97" spans="1:26" ht="15.75" customHeight="1">
      <c r="A97" s="169"/>
      <c r="B97" s="169"/>
      <c r="C97" s="169"/>
      <c r="D97" s="169"/>
      <c r="E97" s="169"/>
      <c r="F97" s="169"/>
      <c r="G97" s="169"/>
      <c r="H97" s="169"/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</row>
    <row r="98" spans="1:26" ht="15.75" customHeight="1">
      <c r="A98" s="169"/>
      <c r="B98" s="169"/>
      <c r="C98" s="169"/>
      <c r="D98" s="169"/>
      <c r="E98" s="169"/>
      <c r="F98" s="169"/>
      <c r="G98" s="169"/>
      <c r="H98" s="169"/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</row>
    <row r="99" spans="1:26" ht="15.75" customHeight="1">
      <c r="A99" s="169"/>
      <c r="B99" s="169"/>
      <c r="C99" s="169"/>
      <c r="D99" s="169"/>
      <c r="E99" s="169"/>
      <c r="F99" s="169"/>
      <c r="G99" s="169"/>
      <c r="H99" s="169"/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</row>
    <row r="100" spans="1:26" ht="15.75" customHeight="1">
      <c r="A100" s="169"/>
      <c r="B100" s="169"/>
      <c r="C100" s="169"/>
      <c r="D100" s="169"/>
      <c r="E100" s="169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</row>
    <row r="101" spans="1:26" ht="15.75" customHeight="1">
      <c r="A101" s="169"/>
      <c r="B101" s="169"/>
      <c r="C101" s="169"/>
      <c r="D101" s="169"/>
      <c r="E101" s="169"/>
      <c r="F101" s="169"/>
      <c r="G101" s="169"/>
      <c r="H101" s="169"/>
      <c r="I101" s="169"/>
      <c r="J101" s="169"/>
      <c r="K101" s="169"/>
      <c r="L101" s="169"/>
      <c r="M101" s="169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69"/>
      <c r="Y101" s="169"/>
      <c r="Z101" s="169"/>
    </row>
    <row r="102" spans="1:26" ht="15.75" customHeight="1">
      <c r="A102" s="169"/>
      <c r="B102" s="169"/>
      <c r="C102" s="169"/>
      <c r="D102" s="169"/>
      <c r="E102" s="169"/>
      <c r="F102" s="169"/>
      <c r="G102" s="169"/>
      <c r="H102" s="169"/>
      <c r="I102" s="169"/>
      <c r="J102" s="169"/>
      <c r="K102" s="169"/>
      <c r="L102" s="169"/>
      <c r="M102" s="169"/>
      <c r="N102" s="169"/>
      <c r="O102" s="169"/>
      <c r="P102" s="169"/>
      <c r="Q102" s="169"/>
      <c r="R102" s="169"/>
      <c r="S102" s="169"/>
      <c r="T102" s="169"/>
      <c r="U102" s="169"/>
      <c r="V102" s="169"/>
      <c r="W102" s="169"/>
      <c r="X102" s="169"/>
      <c r="Y102" s="169"/>
      <c r="Z102" s="169"/>
    </row>
    <row r="103" spans="1:26" ht="15.75" customHeight="1">
      <c r="A103" s="169"/>
      <c r="B103" s="169"/>
      <c r="C103" s="169"/>
      <c r="D103" s="169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169"/>
      <c r="P103" s="169"/>
      <c r="Q103" s="169"/>
      <c r="R103" s="169"/>
      <c r="S103" s="169"/>
      <c r="T103" s="169"/>
      <c r="U103" s="169"/>
      <c r="V103" s="169"/>
      <c r="W103" s="169"/>
      <c r="X103" s="169"/>
      <c r="Y103" s="169"/>
      <c r="Z103" s="169"/>
    </row>
    <row r="104" spans="1:26" ht="15.75" customHeight="1">
      <c r="A104" s="169"/>
      <c r="B104" s="169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</row>
    <row r="105" spans="1:26" ht="15.75" customHeight="1">
      <c r="A105" s="169"/>
      <c r="B105" s="169"/>
      <c r="C105" s="169"/>
      <c r="D105" s="169"/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</row>
    <row r="106" spans="1:26" ht="15.75" customHeight="1">
      <c r="A106" s="169"/>
      <c r="B106" s="169"/>
      <c r="C106" s="169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</row>
    <row r="107" spans="1:26" ht="15.75" customHeight="1">
      <c r="A107" s="169"/>
      <c r="B107" s="169"/>
      <c r="C107" s="169"/>
      <c r="D107" s="169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69"/>
      <c r="Y107" s="169"/>
      <c r="Z107" s="169"/>
    </row>
    <row r="108" spans="1:26" ht="15.75" customHeight="1">
      <c r="A108" s="169"/>
      <c r="B108" s="169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</row>
    <row r="109" spans="1:26" ht="15.75" customHeight="1">
      <c r="A109" s="169"/>
      <c r="B109" s="169"/>
      <c r="C109" s="169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</row>
    <row r="110" spans="1:26" ht="15.75" customHeight="1">
      <c r="A110" s="169"/>
      <c r="B110" s="169"/>
      <c r="C110" s="169"/>
      <c r="D110" s="169"/>
      <c r="E110" s="169"/>
      <c r="F110" s="169"/>
      <c r="G110" s="169"/>
      <c r="H110" s="169"/>
      <c r="I110" s="169"/>
      <c r="J110" s="169"/>
      <c r="K110" s="169"/>
      <c r="L110" s="169"/>
      <c r="M110" s="169"/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69"/>
      <c r="Y110" s="169"/>
      <c r="Z110" s="169"/>
    </row>
    <row r="111" spans="1:26" ht="15.75" customHeight="1">
      <c r="A111" s="169"/>
      <c r="B111" s="169"/>
      <c r="C111" s="169"/>
      <c r="D111" s="169"/>
      <c r="E111" s="169"/>
      <c r="F111" s="169"/>
      <c r="G111" s="169"/>
      <c r="H111" s="169"/>
      <c r="I111" s="169"/>
      <c r="J111" s="169"/>
      <c r="K111" s="169"/>
      <c r="L111" s="169"/>
      <c r="M111" s="169"/>
      <c r="N111" s="169"/>
      <c r="O111" s="169"/>
      <c r="P111" s="169"/>
      <c r="Q111" s="169"/>
      <c r="R111" s="169"/>
      <c r="S111" s="169"/>
      <c r="T111" s="169"/>
      <c r="U111" s="169"/>
      <c r="V111" s="169"/>
      <c r="W111" s="169"/>
      <c r="X111" s="169"/>
      <c r="Y111" s="169"/>
      <c r="Z111" s="169"/>
    </row>
    <row r="112" spans="1:26" ht="15.75" customHeight="1">
      <c r="A112" s="169"/>
      <c r="B112" s="169"/>
      <c r="C112" s="169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  <c r="U112" s="169"/>
      <c r="V112" s="169"/>
      <c r="W112" s="169"/>
      <c r="X112" s="169"/>
      <c r="Y112" s="169"/>
      <c r="Z112" s="169"/>
    </row>
    <row r="113" spans="1:26" ht="15.75" customHeight="1">
      <c r="A113" s="169"/>
      <c r="B113" s="169"/>
      <c r="C113" s="169"/>
      <c r="D113" s="169"/>
      <c r="E113" s="169"/>
      <c r="F113" s="169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  <c r="S113" s="169"/>
      <c r="T113" s="169"/>
      <c r="U113" s="169"/>
      <c r="V113" s="169"/>
      <c r="W113" s="169"/>
      <c r="X113" s="169"/>
      <c r="Y113" s="169"/>
      <c r="Z113" s="169"/>
    </row>
    <row r="114" spans="1:26" ht="15.75" customHeight="1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69"/>
      <c r="U114" s="169"/>
      <c r="V114" s="169"/>
      <c r="W114" s="169"/>
      <c r="X114" s="169"/>
      <c r="Y114" s="169"/>
      <c r="Z114" s="169"/>
    </row>
    <row r="115" spans="1:26" ht="15.75" customHeight="1">
      <c r="A115" s="169"/>
      <c r="B115" s="169"/>
      <c r="C115" s="169"/>
      <c r="D115" s="169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9"/>
      <c r="S115" s="169"/>
      <c r="T115" s="169"/>
      <c r="U115" s="169"/>
      <c r="V115" s="169"/>
      <c r="W115" s="169"/>
      <c r="X115" s="169"/>
      <c r="Y115" s="169"/>
      <c r="Z115" s="169"/>
    </row>
    <row r="116" spans="1:26" ht="15.75" customHeight="1">
      <c r="A116" s="169"/>
      <c r="B116" s="169"/>
      <c r="C116" s="169"/>
      <c r="D116" s="169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</row>
    <row r="117" spans="1:26" ht="15.75" customHeight="1">
      <c r="A117" s="169"/>
      <c r="B117" s="169"/>
      <c r="C117" s="169"/>
      <c r="D117" s="169"/>
      <c r="E117" s="169"/>
      <c r="F117" s="169"/>
      <c r="G117" s="169"/>
      <c r="H117" s="169"/>
      <c r="I117" s="169"/>
      <c r="J117" s="169"/>
      <c r="K117" s="169"/>
      <c r="L117" s="169"/>
      <c r="M117" s="169"/>
      <c r="N117" s="169"/>
      <c r="O117" s="169"/>
      <c r="P117" s="169"/>
      <c r="Q117" s="169"/>
      <c r="R117" s="169"/>
      <c r="S117" s="169"/>
      <c r="T117" s="169"/>
      <c r="U117" s="169"/>
      <c r="V117" s="169"/>
      <c r="W117" s="169"/>
      <c r="X117" s="169"/>
      <c r="Y117" s="169"/>
      <c r="Z117" s="169"/>
    </row>
    <row r="118" spans="1:26" ht="15.75" customHeight="1">
      <c r="A118" s="169"/>
      <c r="B118" s="169"/>
      <c r="C118" s="169"/>
      <c r="D118" s="169"/>
      <c r="E118" s="169"/>
      <c r="F118" s="169"/>
      <c r="G118" s="169"/>
      <c r="H118" s="169"/>
      <c r="I118" s="169"/>
      <c r="J118" s="169"/>
      <c r="K118" s="169"/>
      <c r="L118" s="169"/>
      <c r="M118" s="169"/>
      <c r="N118" s="169"/>
      <c r="O118" s="169"/>
      <c r="P118" s="169"/>
      <c r="Q118" s="169"/>
      <c r="R118" s="169"/>
      <c r="S118" s="169"/>
      <c r="T118" s="169"/>
      <c r="U118" s="169"/>
      <c r="V118" s="169"/>
      <c r="W118" s="169"/>
      <c r="X118" s="169"/>
      <c r="Y118" s="169"/>
      <c r="Z118" s="169"/>
    </row>
    <row r="119" spans="1:26" ht="15.75" customHeight="1">
      <c r="A119" s="169"/>
      <c r="B119" s="169"/>
      <c r="C119" s="169"/>
      <c r="D119" s="169"/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  <c r="S119" s="169"/>
      <c r="T119" s="169"/>
      <c r="U119" s="169"/>
      <c r="V119" s="169"/>
      <c r="W119" s="169"/>
      <c r="X119" s="169"/>
      <c r="Y119" s="169"/>
      <c r="Z119" s="169"/>
    </row>
    <row r="120" spans="1:26" ht="15.75" customHeight="1">
      <c r="A120" s="169"/>
      <c r="B120" s="169"/>
      <c r="C120" s="169"/>
      <c r="D120" s="169"/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</row>
    <row r="121" spans="1:26" ht="15.75" customHeight="1">
      <c r="A121" s="169"/>
      <c r="B121" s="169"/>
      <c r="C121" s="169"/>
      <c r="D121" s="169"/>
      <c r="E121" s="169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  <c r="S121" s="169"/>
      <c r="T121" s="169"/>
      <c r="U121" s="169"/>
      <c r="V121" s="169"/>
      <c r="W121" s="169"/>
      <c r="X121" s="169"/>
      <c r="Y121" s="169"/>
      <c r="Z121" s="169"/>
    </row>
    <row r="122" spans="1:26" ht="15.75" customHeight="1">
      <c r="A122" s="169"/>
      <c r="B122" s="169"/>
      <c r="C122" s="169"/>
      <c r="D122" s="169"/>
      <c r="E122" s="169"/>
      <c r="F122" s="169"/>
      <c r="G122" s="169"/>
      <c r="H122" s="169"/>
      <c r="I122" s="169"/>
      <c r="J122" s="169"/>
      <c r="K122" s="169"/>
      <c r="L122" s="169"/>
      <c r="M122" s="169"/>
      <c r="N122" s="169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</row>
    <row r="123" spans="1:26" ht="15.75" customHeight="1">
      <c r="A123" s="169"/>
      <c r="B123" s="169"/>
      <c r="C123" s="169"/>
      <c r="D123" s="169"/>
      <c r="E123" s="169"/>
      <c r="F123" s="169"/>
      <c r="G123" s="169"/>
      <c r="H123" s="169"/>
      <c r="I123" s="169"/>
      <c r="J123" s="169"/>
      <c r="K123" s="169"/>
      <c r="L123" s="169"/>
      <c r="M123" s="169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</row>
    <row r="124" spans="1:26" ht="15.75" customHeight="1">
      <c r="A124" s="169"/>
      <c r="B124" s="169"/>
      <c r="C124" s="169"/>
      <c r="D124" s="169"/>
      <c r="E124" s="169"/>
      <c r="F124" s="169"/>
      <c r="G124" s="169"/>
      <c r="H124" s="169"/>
      <c r="I124" s="169"/>
      <c r="J124" s="169"/>
      <c r="K124" s="169"/>
      <c r="L124" s="169"/>
      <c r="M124" s="169"/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</row>
    <row r="125" spans="1:26" ht="15.75" customHeight="1">
      <c r="A125" s="169"/>
      <c r="B125" s="169"/>
      <c r="C125" s="169"/>
      <c r="D125" s="169"/>
      <c r="E125" s="169"/>
      <c r="F125" s="169"/>
      <c r="G125" s="169"/>
      <c r="H125" s="169"/>
      <c r="I125" s="169"/>
      <c r="J125" s="169"/>
      <c r="K125" s="169"/>
      <c r="L125" s="169"/>
      <c r="M125" s="169"/>
      <c r="N125" s="169"/>
      <c r="O125" s="169"/>
      <c r="P125" s="169"/>
      <c r="Q125" s="169"/>
      <c r="R125" s="169"/>
      <c r="S125" s="169"/>
      <c r="T125" s="169"/>
      <c r="U125" s="169"/>
      <c r="V125" s="169"/>
      <c r="W125" s="169"/>
      <c r="X125" s="169"/>
      <c r="Y125" s="169"/>
      <c r="Z125" s="169"/>
    </row>
    <row r="126" spans="1:26" ht="15.75" customHeight="1">
      <c r="A126" s="169"/>
      <c r="B126" s="169"/>
      <c r="C126" s="169"/>
      <c r="D126" s="169"/>
      <c r="E126" s="169"/>
      <c r="F126" s="169"/>
      <c r="G126" s="169"/>
      <c r="H126" s="169"/>
      <c r="I126" s="169"/>
      <c r="J126" s="169"/>
      <c r="K126" s="169"/>
      <c r="L126" s="169"/>
      <c r="M126" s="169"/>
      <c r="N126" s="169"/>
      <c r="O126" s="169"/>
      <c r="P126" s="169"/>
      <c r="Q126" s="169"/>
      <c r="R126" s="169"/>
      <c r="S126" s="169"/>
      <c r="T126" s="169"/>
      <c r="U126" s="169"/>
      <c r="V126" s="169"/>
      <c r="W126" s="169"/>
      <c r="X126" s="169"/>
      <c r="Y126" s="169"/>
      <c r="Z126" s="169"/>
    </row>
    <row r="127" spans="1:26" ht="15.75" customHeight="1">
      <c r="A127" s="169"/>
      <c r="B127" s="169"/>
      <c r="C127" s="169"/>
      <c r="D127" s="169"/>
      <c r="E127" s="169"/>
      <c r="F127" s="169"/>
      <c r="G127" s="169"/>
      <c r="H127" s="169"/>
      <c r="I127" s="169"/>
      <c r="J127" s="169"/>
      <c r="K127" s="169"/>
      <c r="L127" s="169"/>
      <c r="M127" s="169"/>
      <c r="N127" s="169"/>
      <c r="O127" s="169"/>
      <c r="P127" s="169"/>
      <c r="Q127" s="169"/>
      <c r="R127" s="169"/>
      <c r="S127" s="169"/>
      <c r="T127" s="169"/>
      <c r="U127" s="169"/>
      <c r="V127" s="169"/>
      <c r="W127" s="169"/>
      <c r="X127" s="169"/>
      <c r="Y127" s="169"/>
      <c r="Z127" s="169"/>
    </row>
    <row r="128" spans="1:26" ht="15.75" customHeight="1">
      <c r="A128" s="169"/>
      <c r="B128" s="169"/>
      <c r="C128" s="169"/>
      <c r="D128" s="169"/>
      <c r="E128" s="169"/>
      <c r="F128" s="169"/>
      <c r="G128" s="169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169"/>
      <c r="U128" s="169"/>
      <c r="V128" s="169"/>
      <c r="W128" s="169"/>
      <c r="X128" s="169"/>
      <c r="Y128" s="169"/>
      <c r="Z128" s="169"/>
    </row>
    <row r="129" spans="1:26" ht="15.75" customHeight="1">
      <c r="A129" s="169"/>
      <c r="B129" s="169"/>
      <c r="C129" s="169"/>
      <c r="D129" s="169"/>
      <c r="E129" s="169"/>
      <c r="F129" s="169"/>
      <c r="G129" s="169"/>
      <c r="H129" s="169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  <c r="Y129" s="169"/>
      <c r="Z129" s="169"/>
    </row>
    <row r="130" spans="1:26" ht="15.75" customHeight="1">
      <c r="A130" s="169"/>
      <c r="B130" s="169"/>
      <c r="C130" s="169"/>
      <c r="D130" s="169"/>
      <c r="E130" s="169"/>
      <c r="F130" s="169"/>
      <c r="G130" s="169"/>
      <c r="H130" s="169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169"/>
      <c r="U130" s="169"/>
      <c r="V130" s="169"/>
      <c r="W130" s="169"/>
      <c r="X130" s="169"/>
      <c r="Y130" s="169"/>
      <c r="Z130" s="169"/>
    </row>
    <row r="131" spans="1:26" ht="15.75" customHeight="1">
      <c r="A131" s="169"/>
      <c r="B131" s="169"/>
      <c r="C131" s="169"/>
      <c r="D131" s="169"/>
      <c r="E131" s="169"/>
      <c r="F131" s="169"/>
      <c r="G131" s="169"/>
      <c r="H131" s="169"/>
      <c r="I131" s="169"/>
      <c r="J131" s="169"/>
      <c r="K131" s="169"/>
      <c r="L131" s="169"/>
      <c r="M131" s="169"/>
      <c r="N131" s="169"/>
      <c r="O131" s="169"/>
      <c r="P131" s="169"/>
      <c r="Q131" s="169"/>
      <c r="R131" s="169"/>
      <c r="S131" s="169"/>
      <c r="T131" s="169"/>
      <c r="U131" s="169"/>
      <c r="V131" s="169"/>
      <c r="W131" s="169"/>
      <c r="X131" s="169"/>
      <c r="Y131" s="169"/>
      <c r="Z131" s="169"/>
    </row>
    <row r="132" spans="1:26" ht="15.75" customHeight="1">
      <c r="A132" s="169"/>
      <c r="B132" s="169"/>
      <c r="C132" s="169"/>
      <c r="D132" s="169"/>
      <c r="E132" s="169"/>
      <c r="F132" s="169"/>
      <c r="G132" s="169"/>
      <c r="H132" s="169"/>
      <c r="I132" s="169"/>
      <c r="J132" s="169"/>
      <c r="K132" s="169"/>
      <c r="L132" s="169"/>
      <c r="M132" s="169"/>
      <c r="N132" s="169"/>
      <c r="O132" s="169"/>
      <c r="P132" s="169"/>
      <c r="Q132" s="169"/>
      <c r="R132" s="169"/>
      <c r="S132" s="169"/>
      <c r="T132" s="169"/>
      <c r="U132" s="169"/>
      <c r="V132" s="169"/>
      <c r="W132" s="169"/>
      <c r="X132" s="169"/>
      <c r="Y132" s="169"/>
      <c r="Z132" s="169"/>
    </row>
    <row r="133" spans="1:26" ht="15.75" customHeight="1">
      <c r="A133" s="169"/>
      <c r="B133" s="169"/>
      <c r="C133" s="169"/>
      <c r="D133" s="169"/>
      <c r="E133" s="169"/>
      <c r="F133" s="169"/>
      <c r="G133" s="169"/>
      <c r="H133" s="169"/>
      <c r="I133" s="169"/>
      <c r="J133" s="169"/>
      <c r="K133" s="169"/>
      <c r="L133" s="169"/>
      <c r="M133" s="169"/>
      <c r="N133" s="169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</row>
    <row r="134" spans="1:26" ht="15.75" customHeight="1">
      <c r="A134" s="169"/>
      <c r="B134" s="169"/>
      <c r="C134" s="169"/>
      <c r="D134" s="169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69"/>
      <c r="P134" s="169"/>
      <c r="Q134" s="169"/>
      <c r="R134" s="169"/>
      <c r="S134" s="169"/>
      <c r="T134" s="169"/>
      <c r="U134" s="169"/>
      <c r="V134" s="169"/>
      <c r="W134" s="169"/>
      <c r="X134" s="169"/>
      <c r="Y134" s="169"/>
      <c r="Z134" s="169"/>
    </row>
    <row r="135" spans="1:26" ht="15.75" customHeight="1">
      <c r="A135" s="169"/>
      <c r="B135" s="169"/>
      <c r="C135" s="169"/>
      <c r="D135" s="169"/>
      <c r="E135" s="169"/>
      <c r="F135" s="169"/>
      <c r="G135" s="169"/>
      <c r="H135" s="169"/>
      <c r="I135" s="169"/>
      <c r="J135" s="169"/>
      <c r="K135" s="169"/>
      <c r="L135" s="169"/>
      <c r="M135" s="169"/>
      <c r="N135" s="169"/>
      <c r="O135" s="169"/>
      <c r="P135" s="169"/>
      <c r="Q135" s="169"/>
      <c r="R135" s="169"/>
      <c r="S135" s="169"/>
      <c r="T135" s="169"/>
      <c r="U135" s="169"/>
      <c r="V135" s="169"/>
      <c r="W135" s="169"/>
      <c r="X135" s="169"/>
      <c r="Y135" s="169"/>
      <c r="Z135" s="169"/>
    </row>
    <row r="136" spans="1:26" ht="15.75" customHeight="1">
      <c r="A136" s="169"/>
      <c r="B136" s="169"/>
      <c r="C136" s="169"/>
      <c r="D136" s="169"/>
      <c r="E136" s="169"/>
      <c r="F136" s="169"/>
      <c r="G136" s="169"/>
      <c r="H136" s="169"/>
      <c r="I136" s="169"/>
      <c r="J136" s="169"/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</row>
    <row r="137" spans="1:26" ht="15.75" customHeight="1">
      <c r="A137" s="169"/>
      <c r="B137" s="169"/>
      <c r="C137" s="169"/>
      <c r="D137" s="169"/>
      <c r="E137" s="169"/>
      <c r="F137" s="169"/>
      <c r="G137" s="169"/>
      <c r="H137" s="169"/>
      <c r="I137" s="169"/>
      <c r="J137" s="169"/>
      <c r="K137" s="169"/>
      <c r="L137" s="169"/>
      <c r="M137" s="169"/>
      <c r="N137" s="169"/>
      <c r="O137" s="169"/>
      <c r="P137" s="169"/>
      <c r="Q137" s="169"/>
      <c r="R137" s="169"/>
      <c r="S137" s="169"/>
      <c r="T137" s="169"/>
      <c r="U137" s="169"/>
      <c r="V137" s="169"/>
      <c r="W137" s="169"/>
      <c r="X137" s="169"/>
      <c r="Y137" s="169"/>
      <c r="Z137" s="169"/>
    </row>
    <row r="138" spans="1:26" ht="15.75" customHeight="1">
      <c r="A138" s="169"/>
      <c r="B138" s="169"/>
      <c r="C138" s="169"/>
      <c r="D138" s="169"/>
      <c r="E138" s="169"/>
      <c r="F138" s="169"/>
      <c r="G138" s="169"/>
      <c r="H138" s="169"/>
      <c r="I138" s="169"/>
      <c r="J138" s="169"/>
      <c r="K138" s="169"/>
      <c r="L138" s="169"/>
      <c r="M138" s="169"/>
      <c r="N138" s="169"/>
      <c r="O138" s="169"/>
      <c r="P138" s="169"/>
      <c r="Q138" s="169"/>
      <c r="R138" s="169"/>
      <c r="S138" s="169"/>
      <c r="T138" s="169"/>
      <c r="U138" s="169"/>
      <c r="V138" s="169"/>
      <c r="W138" s="169"/>
      <c r="X138" s="169"/>
      <c r="Y138" s="169"/>
      <c r="Z138" s="169"/>
    </row>
    <row r="139" spans="1:26" ht="15.75" customHeight="1">
      <c r="A139" s="169"/>
      <c r="B139" s="169"/>
      <c r="C139" s="169"/>
      <c r="D139" s="169"/>
      <c r="E139" s="169"/>
      <c r="F139" s="169"/>
      <c r="G139" s="169"/>
      <c r="H139" s="169"/>
      <c r="I139" s="169"/>
      <c r="J139" s="169"/>
      <c r="K139" s="169"/>
      <c r="L139" s="169"/>
      <c r="M139" s="169"/>
      <c r="N139" s="169"/>
      <c r="O139" s="169"/>
      <c r="P139" s="169"/>
      <c r="Q139" s="169"/>
      <c r="R139" s="169"/>
      <c r="S139" s="169"/>
      <c r="T139" s="169"/>
      <c r="U139" s="169"/>
      <c r="V139" s="169"/>
      <c r="W139" s="169"/>
      <c r="X139" s="169"/>
      <c r="Y139" s="169"/>
      <c r="Z139" s="169"/>
    </row>
    <row r="140" spans="1:26" ht="15.75" customHeight="1">
      <c r="A140" s="169"/>
      <c r="B140" s="169"/>
      <c r="C140" s="169"/>
      <c r="D140" s="169"/>
      <c r="E140" s="169"/>
      <c r="F140" s="169"/>
      <c r="G140" s="169"/>
      <c r="H140" s="169"/>
      <c r="I140" s="169"/>
      <c r="J140" s="169"/>
      <c r="K140" s="169"/>
      <c r="L140" s="169"/>
      <c r="M140" s="169"/>
      <c r="N140" s="169"/>
      <c r="O140" s="169"/>
      <c r="P140" s="169"/>
      <c r="Q140" s="169"/>
      <c r="R140" s="169"/>
      <c r="S140" s="169"/>
      <c r="T140" s="169"/>
      <c r="U140" s="169"/>
      <c r="V140" s="169"/>
      <c r="W140" s="169"/>
      <c r="X140" s="169"/>
      <c r="Y140" s="169"/>
      <c r="Z140" s="169"/>
    </row>
    <row r="141" spans="1:26" ht="15.75" customHeight="1">
      <c r="A141" s="169"/>
      <c r="B141" s="169"/>
      <c r="C141" s="169"/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</row>
    <row r="142" spans="1:26" ht="15.75" customHeight="1">
      <c r="A142" s="169"/>
      <c r="B142" s="169"/>
      <c r="C142" s="169"/>
      <c r="D142" s="169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</row>
    <row r="143" spans="1:26" ht="15.75" customHeight="1">
      <c r="A143" s="169"/>
      <c r="B143" s="169"/>
      <c r="C143" s="169"/>
      <c r="D143" s="169"/>
      <c r="E143" s="169"/>
      <c r="F143" s="169"/>
      <c r="G143" s="169"/>
      <c r="H143" s="169"/>
      <c r="I143" s="169"/>
      <c r="J143" s="169"/>
      <c r="K143" s="169"/>
      <c r="L143" s="169"/>
      <c r="M143" s="169"/>
      <c r="N143" s="169"/>
      <c r="O143" s="169"/>
      <c r="P143" s="169"/>
      <c r="Q143" s="169"/>
      <c r="R143" s="169"/>
      <c r="S143" s="169"/>
      <c r="T143" s="169"/>
      <c r="U143" s="169"/>
      <c r="V143" s="169"/>
      <c r="W143" s="169"/>
      <c r="X143" s="169"/>
      <c r="Y143" s="169"/>
      <c r="Z143" s="169"/>
    </row>
    <row r="144" spans="1:26" ht="15.75" customHeight="1">
      <c r="A144" s="169"/>
      <c r="B144" s="169"/>
      <c r="C144" s="169"/>
      <c r="D144" s="169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</row>
    <row r="145" spans="1:26" ht="15.75" customHeight="1">
      <c r="A145" s="169"/>
      <c r="B145" s="169"/>
      <c r="C145" s="169"/>
      <c r="D145" s="169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</row>
    <row r="146" spans="1:26" ht="15.75" customHeight="1">
      <c r="A146" s="169"/>
      <c r="B146" s="169"/>
      <c r="C146" s="169"/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Q146" s="169"/>
      <c r="R146" s="169"/>
      <c r="S146" s="169"/>
      <c r="T146" s="169"/>
      <c r="U146" s="169"/>
      <c r="V146" s="169"/>
      <c r="W146" s="169"/>
      <c r="X146" s="169"/>
      <c r="Y146" s="169"/>
      <c r="Z146" s="169"/>
    </row>
    <row r="147" spans="1:26" ht="15.75" customHeight="1">
      <c r="A147" s="169"/>
      <c r="B147" s="169"/>
      <c r="C147" s="169"/>
      <c r="D147" s="169"/>
      <c r="E147" s="169"/>
      <c r="F147" s="169"/>
      <c r="G147" s="169"/>
      <c r="H147" s="169"/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</row>
    <row r="148" spans="1:26" ht="15.75" customHeight="1">
      <c r="A148" s="169"/>
      <c r="B148" s="169"/>
      <c r="C148" s="169"/>
      <c r="D148" s="169"/>
      <c r="E148" s="169"/>
      <c r="F148" s="169"/>
      <c r="G148" s="169"/>
      <c r="H148" s="169"/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</row>
    <row r="149" spans="1:26" ht="15.75" customHeight="1">
      <c r="A149" s="169"/>
      <c r="B149" s="169"/>
      <c r="C149" s="169"/>
      <c r="D149" s="169"/>
      <c r="E149" s="169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</row>
    <row r="150" spans="1:26" ht="15.75" customHeight="1">
      <c r="A150" s="169"/>
      <c r="B150" s="169"/>
      <c r="C150" s="169"/>
      <c r="D150" s="169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</row>
    <row r="151" spans="1:26" ht="15.75" customHeight="1">
      <c r="A151" s="169"/>
      <c r="B151" s="169"/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</row>
    <row r="152" spans="1:26" ht="15.75" customHeight="1">
      <c r="A152" s="169"/>
      <c r="B152" s="169"/>
      <c r="C152" s="169"/>
      <c r="D152" s="169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</row>
    <row r="153" spans="1:26" ht="15.75" customHeight="1">
      <c r="A153" s="169"/>
      <c r="B153" s="169"/>
      <c r="C153" s="169"/>
      <c r="D153" s="169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  <c r="V153" s="169"/>
      <c r="W153" s="169"/>
      <c r="X153" s="169"/>
      <c r="Y153" s="169"/>
      <c r="Z153" s="169"/>
    </row>
    <row r="154" spans="1:26" ht="15.75" customHeight="1">
      <c r="A154" s="169"/>
      <c r="B154" s="169"/>
      <c r="C154" s="169"/>
      <c r="D154" s="169"/>
      <c r="E154" s="169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</row>
    <row r="155" spans="1:26" ht="15.75" customHeight="1">
      <c r="A155" s="169"/>
      <c r="B155" s="169"/>
      <c r="C155" s="169"/>
      <c r="D155" s="169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</row>
    <row r="156" spans="1:26" ht="15.75" customHeight="1">
      <c r="A156" s="169"/>
      <c r="B156" s="169"/>
      <c r="C156" s="169"/>
      <c r="D156" s="169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</row>
    <row r="157" spans="1:26" ht="15.75" customHeight="1">
      <c r="A157" s="169"/>
      <c r="B157" s="169"/>
      <c r="C157" s="169"/>
      <c r="D157" s="169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</row>
    <row r="158" spans="1:26" ht="15.75" customHeight="1">
      <c r="A158" s="169"/>
      <c r="B158" s="169"/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</row>
    <row r="159" spans="1:26" ht="15.75" customHeight="1">
      <c r="A159" s="169"/>
      <c r="B159" s="169"/>
      <c r="C159" s="169"/>
      <c r="D159" s="169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</row>
    <row r="160" spans="1:26" ht="15.75" customHeight="1">
      <c r="A160" s="169"/>
      <c r="B160" s="169"/>
      <c r="C160" s="169"/>
      <c r="D160" s="169"/>
      <c r="E160" s="169"/>
      <c r="F160" s="169"/>
      <c r="G160" s="169"/>
      <c r="H160" s="169"/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9"/>
      <c r="U160" s="169"/>
      <c r="V160" s="169"/>
      <c r="W160" s="169"/>
      <c r="X160" s="169"/>
      <c r="Y160" s="169"/>
      <c r="Z160" s="169"/>
    </row>
    <row r="161" spans="1:26" ht="15.75" customHeight="1">
      <c r="A161" s="169"/>
      <c r="B161" s="169"/>
      <c r="C161" s="169"/>
      <c r="D161" s="169"/>
      <c r="E161" s="169"/>
      <c r="F161" s="169"/>
      <c r="G161" s="169"/>
      <c r="H161" s="169"/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9"/>
      <c r="U161" s="169"/>
      <c r="V161" s="169"/>
      <c r="W161" s="169"/>
      <c r="X161" s="169"/>
      <c r="Y161" s="169"/>
      <c r="Z161" s="169"/>
    </row>
    <row r="162" spans="1:26" ht="15.75" customHeight="1">
      <c r="A162" s="169"/>
      <c r="B162" s="169"/>
      <c r="C162" s="169"/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</row>
    <row r="163" spans="1:26" ht="15.75" customHeight="1">
      <c r="A163" s="169"/>
      <c r="B163" s="169"/>
      <c r="C163" s="169"/>
      <c r="D163" s="169"/>
      <c r="E163" s="169"/>
      <c r="F163" s="169"/>
      <c r="G163" s="169"/>
      <c r="H163" s="169"/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69"/>
    </row>
    <row r="164" spans="1:26" ht="15.75" customHeight="1">
      <c r="A164" s="169"/>
      <c r="B164" s="169"/>
      <c r="C164" s="169"/>
      <c r="D164" s="169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</row>
    <row r="165" spans="1:26" ht="15.75" customHeight="1">
      <c r="A165" s="169"/>
      <c r="B165" s="169"/>
      <c r="C165" s="169"/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</row>
    <row r="166" spans="1:26" ht="15.75" customHeight="1">
      <c r="A166" s="169"/>
      <c r="B166" s="169"/>
      <c r="C166" s="169"/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</row>
    <row r="167" spans="1:26" ht="15.75" customHeight="1">
      <c r="A167" s="169"/>
      <c r="B167" s="169"/>
      <c r="C167" s="169"/>
      <c r="D167" s="169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</row>
    <row r="168" spans="1:26" ht="15.75" customHeight="1">
      <c r="A168" s="169"/>
      <c r="B168" s="169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</row>
    <row r="169" spans="1:26" ht="15.75" customHeight="1">
      <c r="A169" s="169"/>
      <c r="B169" s="169"/>
      <c r="C169" s="169"/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9"/>
      <c r="U169" s="169"/>
      <c r="V169" s="169"/>
      <c r="W169" s="169"/>
      <c r="X169" s="169"/>
      <c r="Y169" s="169"/>
      <c r="Z169" s="169"/>
    </row>
    <row r="170" spans="1:26" ht="15.75" customHeight="1">
      <c r="A170" s="169"/>
      <c r="B170" s="169"/>
      <c r="C170" s="169"/>
      <c r="D170" s="169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</row>
    <row r="171" spans="1:26" ht="15.75" customHeight="1">
      <c r="A171" s="169"/>
      <c r="B171" s="169"/>
      <c r="C171" s="169"/>
      <c r="D171" s="169"/>
      <c r="E171" s="169"/>
      <c r="F171" s="169"/>
      <c r="G171" s="169"/>
      <c r="H171" s="169"/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9"/>
      <c r="U171" s="169"/>
      <c r="V171" s="169"/>
      <c r="W171" s="169"/>
      <c r="X171" s="169"/>
      <c r="Y171" s="169"/>
      <c r="Z171" s="169"/>
    </row>
    <row r="172" spans="1:26" ht="15.75" customHeight="1">
      <c r="A172" s="169"/>
      <c r="B172" s="169"/>
      <c r="C172" s="169"/>
      <c r="D172" s="169"/>
      <c r="E172" s="169"/>
      <c r="F172" s="169"/>
      <c r="G172" s="169"/>
      <c r="H172" s="169"/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9"/>
      <c r="U172" s="169"/>
      <c r="V172" s="169"/>
      <c r="W172" s="169"/>
      <c r="X172" s="169"/>
      <c r="Y172" s="169"/>
      <c r="Z172" s="169"/>
    </row>
    <row r="173" spans="1:26" ht="15.75" customHeight="1">
      <c r="A173" s="169"/>
      <c r="B173" s="169"/>
      <c r="C173" s="169"/>
      <c r="D173" s="169"/>
      <c r="E173" s="169"/>
      <c r="F173" s="169"/>
      <c r="G173" s="169"/>
      <c r="H173" s="169"/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9"/>
      <c r="U173" s="169"/>
      <c r="V173" s="169"/>
      <c r="W173" s="169"/>
      <c r="X173" s="169"/>
      <c r="Y173" s="169"/>
      <c r="Z173" s="169"/>
    </row>
    <row r="174" spans="1:26" ht="15.75" customHeight="1">
      <c r="A174" s="169"/>
      <c r="B174" s="169"/>
      <c r="C174" s="169"/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</row>
    <row r="175" spans="1:26" ht="15.75" customHeight="1">
      <c r="A175" s="169"/>
      <c r="B175" s="169"/>
      <c r="C175" s="169"/>
      <c r="D175" s="169"/>
      <c r="E175" s="169"/>
      <c r="F175" s="169"/>
      <c r="G175" s="169"/>
      <c r="H175" s="169"/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9"/>
      <c r="U175" s="169"/>
      <c r="V175" s="169"/>
      <c r="W175" s="169"/>
      <c r="X175" s="169"/>
      <c r="Y175" s="169"/>
      <c r="Z175" s="169"/>
    </row>
    <row r="176" spans="1:26" ht="15.75" customHeight="1">
      <c r="A176" s="169"/>
      <c r="B176" s="169"/>
      <c r="C176" s="169"/>
      <c r="D176" s="169"/>
      <c r="E176" s="169"/>
      <c r="F176" s="169"/>
      <c r="G176" s="169"/>
      <c r="H176" s="169"/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169"/>
      <c r="U176" s="169"/>
      <c r="V176" s="169"/>
      <c r="W176" s="169"/>
      <c r="X176" s="169"/>
      <c r="Y176" s="169"/>
      <c r="Z176" s="169"/>
    </row>
    <row r="177" spans="1:26" ht="15.75" customHeight="1">
      <c r="A177" s="169"/>
      <c r="B177" s="169"/>
      <c r="C177" s="169"/>
      <c r="D177" s="169"/>
      <c r="E177" s="169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9"/>
      <c r="U177" s="169"/>
      <c r="V177" s="169"/>
      <c r="W177" s="169"/>
      <c r="X177" s="169"/>
      <c r="Y177" s="169"/>
      <c r="Z177" s="169"/>
    </row>
    <row r="178" spans="1:26" ht="15.75" customHeight="1">
      <c r="A178" s="169"/>
      <c r="B178" s="169"/>
      <c r="C178" s="169"/>
      <c r="D178" s="169"/>
      <c r="E178" s="169"/>
      <c r="F178" s="169"/>
      <c r="G178" s="169"/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9"/>
      <c r="U178" s="169"/>
      <c r="V178" s="169"/>
      <c r="W178" s="169"/>
      <c r="X178" s="169"/>
      <c r="Y178" s="169"/>
      <c r="Z178" s="169"/>
    </row>
    <row r="179" spans="1:26" ht="15.75" customHeight="1">
      <c r="A179" s="169"/>
      <c r="B179" s="169"/>
      <c r="C179" s="169"/>
      <c r="D179" s="169"/>
      <c r="E179" s="169"/>
      <c r="F179" s="169"/>
      <c r="G179" s="169"/>
      <c r="H179" s="169"/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9"/>
      <c r="U179" s="169"/>
      <c r="V179" s="169"/>
      <c r="W179" s="169"/>
      <c r="X179" s="169"/>
      <c r="Y179" s="169"/>
      <c r="Z179" s="169"/>
    </row>
    <row r="180" spans="1:26" ht="15.75" customHeight="1">
      <c r="A180" s="169"/>
      <c r="B180" s="169"/>
      <c r="C180" s="169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</row>
    <row r="181" spans="1:26" ht="15.75" customHeight="1">
      <c r="A181" s="169"/>
      <c r="B181" s="169"/>
      <c r="C181" s="169"/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  <c r="Y181" s="169"/>
      <c r="Z181" s="169"/>
    </row>
    <row r="182" spans="1:26" ht="15.75" customHeight="1">
      <c r="A182" s="169"/>
      <c r="B182" s="169"/>
      <c r="C182" s="169"/>
      <c r="D182" s="169"/>
      <c r="E182" s="169"/>
      <c r="F182" s="169"/>
      <c r="G182" s="169"/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69"/>
    </row>
    <row r="183" spans="1:26" ht="15.75" customHeight="1">
      <c r="A183" s="169"/>
      <c r="B183" s="169"/>
      <c r="C183" s="169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169"/>
      <c r="U183" s="169"/>
      <c r="V183" s="169"/>
      <c r="W183" s="169"/>
      <c r="X183" s="169"/>
      <c r="Y183" s="169"/>
      <c r="Z183" s="169"/>
    </row>
    <row r="184" spans="1:26" ht="15.75" customHeight="1">
      <c r="A184" s="169"/>
      <c r="B184" s="169"/>
      <c r="C184" s="169"/>
      <c r="D184" s="169"/>
      <c r="E184" s="169"/>
      <c r="F184" s="169"/>
      <c r="G184" s="169"/>
      <c r="H184" s="169"/>
      <c r="I184" s="169"/>
      <c r="J184" s="169"/>
      <c r="K184" s="169"/>
      <c r="L184" s="169"/>
      <c r="M184" s="169"/>
      <c r="N184" s="169"/>
      <c r="O184" s="169"/>
      <c r="P184" s="169"/>
      <c r="Q184" s="169"/>
      <c r="R184" s="169"/>
      <c r="S184" s="169"/>
      <c r="T184" s="169"/>
      <c r="U184" s="169"/>
      <c r="V184" s="169"/>
      <c r="W184" s="169"/>
      <c r="X184" s="169"/>
      <c r="Y184" s="169"/>
      <c r="Z184" s="169"/>
    </row>
    <row r="185" spans="1:26" ht="15.75" customHeight="1">
      <c r="A185" s="169"/>
      <c r="B185" s="169"/>
      <c r="C185" s="169"/>
      <c r="D185" s="169"/>
      <c r="E185" s="169"/>
      <c r="F185" s="169"/>
      <c r="G185" s="169"/>
      <c r="H185" s="169"/>
      <c r="I185" s="169"/>
      <c r="J185" s="169"/>
      <c r="K185" s="169"/>
      <c r="L185" s="169"/>
      <c r="M185" s="169"/>
      <c r="N185" s="169"/>
      <c r="O185" s="169"/>
      <c r="P185" s="169"/>
      <c r="Q185" s="169"/>
      <c r="R185" s="169"/>
      <c r="S185" s="169"/>
      <c r="T185" s="169"/>
      <c r="U185" s="169"/>
      <c r="V185" s="169"/>
      <c r="W185" s="169"/>
      <c r="X185" s="169"/>
      <c r="Y185" s="169"/>
      <c r="Z185" s="169"/>
    </row>
    <row r="186" spans="1:26" ht="15.75" customHeight="1">
      <c r="A186" s="169"/>
      <c r="B186" s="169"/>
      <c r="C186" s="169"/>
      <c r="D186" s="169"/>
      <c r="E186" s="169"/>
      <c r="F186" s="169"/>
      <c r="G186" s="169"/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</row>
    <row r="187" spans="1:26" ht="15.75" customHeight="1">
      <c r="A187" s="169"/>
      <c r="B187" s="169"/>
      <c r="C187" s="169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69"/>
      <c r="T187" s="169"/>
      <c r="U187" s="169"/>
      <c r="V187" s="169"/>
      <c r="W187" s="169"/>
      <c r="X187" s="169"/>
      <c r="Y187" s="169"/>
      <c r="Z187" s="169"/>
    </row>
    <row r="188" spans="1:26" ht="15.75" customHeight="1">
      <c r="A188" s="169"/>
      <c r="B188" s="169"/>
      <c r="C188" s="169"/>
      <c r="D188" s="169"/>
      <c r="E188" s="169"/>
      <c r="F188" s="169"/>
      <c r="G188" s="169"/>
      <c r="H188" s="169"/>
      <c r="I188" s="169"/>
      <c r="J188" s="169"/>
      <c r="K188" s="169"/>
      <c r="L188" s="169"/>
      <c r="M188" s="169"/>
      <c r="N188" s="169"/>
      <c r="O188" s="169"/>
      <c r="P188" s="169"/>
      <c r="Q188" s="169"/>
      <c r="R188" s="169"/>
      <c r="S188" s="169"/>
      <c r="T188" s="169"/>
      <c r="U188" s="169"/>
      <c r="V188" s="169"/>
      <c r="W188" s="169"/>
      <c r="X188" s="169"/>
      <c r="Y188" s="169"/>
      <c r="Z188" s="169"/>
    </row>
    <row r="189" spans="1:26" ht="15.75" customHeight="1">
      <c r="A189" s="169"/>
      <c r="B189" s="169"/>
      <c r="C189" s="169"/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</row>
    <row r="190" spans="1:26" ht="15.75" customHeight="1">
      <c r="A190" s="169"/>
      <c r="B190" s="169"/>
      <c r="C190" s="169"/>
      <c r="D190" s="169"/>
      <c r="E190" s="169"/>
      <c r="F190" s="169"/>
      <c r="G190" s="169"/>
      <c r="H190" s="169"/>
      <c r="I190" s="169"/>
      <c r="J190" s="169"/>
      <c r="K190" s="169"/>
      <c r="L190" s="169"/>
      <c r="M190" s="169"/>
      <c r="N190" s="169"/>
      <c r="O190" s="169"/>
      <c r="P190" s="169"/>
      <c r="Q190" s="169"/>
      <c r="R190" s="169"/>
      <c r="S190" s="169"/>
      <c r="T190" s="169"/>
      <c r="U190" s="169"/>
      <c r="V190" s="169"/>
      <c r="W190" s="169"/>
      <c r="X190" s="169"/>
      <c r="Y190" s="169"/>
      <c r="Z190" s="169"/>
    </row>
    <row r="191" spans="1:26" ht="15.75" customHeight="1">
      <c r="A191" s="169"/>
      <c r="B191" s="169"/>
      <c r="C191" s="169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69"/>
      <c r="T191" s="169"/>
      <c r="U191" s="169"/>
      <c r="V191" s="169"/>
      <c r="W191" s="169"/>
      <c r="X191" s="169"/>
      <c r="Y191" s="169"/>
      <c r="Z191" s="169"/>
    </row>
    <row r="192" spans="1:26" ht="15.75" customHeight="1">
      <c r="A192" s="169"/>
      <c r="B192" s="169"/>
      <c r="C192" s="169"/>
      <c r="D192" s="169"/>
      <c r="E192" s="169"/>
      <c r="F192" s="169"/>
      <c r="G192" s="169"/>
      <c r="H192" s="169"/>
      <c r="I192" s="169"/>
      <c r="J192" s="169"/>
      <c r="K192" s="169"/>
      <c r="L192" s="169"/>
      <c r="M192" s="169"/>
      <c r="N192" s="169"/>
      <c r="O192" s="169"/>
      <c r="P192" s="169"/>
      <c r="Q192" s="169"/>
      <c r="R192" s="169"/>
      <c r="S192" s="169"/>
      <c r="T192" s="169"/>
      <c r="U192" s="169"/>
      <c r="V192" s="169"/>
      <c r="W192" s="169"/>
      <c r="X192" s="169"/>
      <c r="Y192" s="169"/>
      <c r="Z192" s="169"/>
    </row>
    <row r="193" spans="1:26" ht="15.75" customHeight="1">
      <c r="A193" s="169"/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L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69"/>
      <c r="X193" s="169"/>
      <c r="Y193" s="169"/>
      <c r="Z193" s="169"/>
    </row>
    <row r="194" spans="1:26" ht="15.75" customHeight="1">
      <c r="A194" s="169"/>
      <c r="B194" s="169"/>
      <c r="C194" s="169"/>
      <c r="D194" s="169"/>
      <c r="E194" s="169"/>
      <c r="F194" s="169"/>
      <c r="G194" s="169"/>
      <c r="H194" s="169"/>
      <c r="I194" s="169"/>
      <c r="J194" s="169"/>
      <c r="K194" s="169"/>
      <c r="L194" s="169"/>
      <c r="M194" s="169"/>
      <c r="N194" s="169"/>
      <c r="O194" s="169"/>
      <c r="P194" s="169"/>
      <c r="Q194" s="169"/>
      <c r="R194" s="169"/>
      <c r="S194" s="169"/>
      <c r="T194" s="169"/>
      <c r="U194" s="169"/>
      <c r="V194" s="169"/>
      <c r="W194" s="169"/>
      <c r="X194" s="169"/>
      <c r="Y194" s="169"/>
      <c r="Z194" s="169"/>
    </row>
    <row r="195" spans="1:26" ht="15.75" customHeight="1">
      <c r="A195" s="169"/>
      <c r="B195" s="169"/>
      <c r="C195" s="169"/>
      <c r="D195" s="169"/>
      <c r="E195" s="169"/>
      <c r="F195" s="169"/>
      <c r="G195" s="169"/>
      <c r="H195" s="169"/>
      <c r="I195" s="169"/>
      <c r="J195" s="169"/>
      <c r="K195" s="169"/>
      <c r="L195" s="169"/>
      <c r="M195" s="169"/>
      <c r="N195" s="169"/>
      <c r="O195" s="169"/>
      <c r="P195" s="169"/>
      <c r="Q195" s="169"/>
      <c r="R195" s="169"/>
      <c r="S195" s="169"/>
      <c r="T195" s="169"/>
      <c r="U195" s="169"/>
      <c r="V195" s="169"/>
      <c r="W195" s="169"/>
      <c r="X195" s="169"/>
      <c r="Y195" s="169"/>
      <c r="Z195" s="169"/>
    </row>
    <row r="196" spans="1:26" ht="15.75" customHeight="1">
      <c r="A196" s="169"/>
      <c r="B196" s="169"/>
      <c r="C196" s="169"/>
      <c r="D196" s="169"/>
      <c r="E196" s="169"/>
      <c r="F196" s="169"/>
      <c r="G196" s="169"/>
      <c r="H196" s="169"/>
      <c r="I196" s="169"/>
      <c r="J196" s="169"/>
      <c r="K196" s="169"/>
      <c r="L196" s="169"/>
      <c r="M196" s="169"/>
      <c r="N196" s="169"/>
      <c r="O196" s="169"/>
      <c r="P196" s="169"/>
      <c r="Q196" s="169"/>
      <c r="R196" s="169"/>
      <c r="S196" s="169"/>
      <c r="T196" s="169"/>
      <c r="U196" s="169"/>
      <c r="V196" s="169"/>
      <c r="W196" s="169"/>
      <c r="X196" s="169"/>
      <c r="Y196" s="169"/>
      <c r="Z196" s="169"/>
    </row>
    <row r="197" spans="1:26" ht="15.75" customHeight="1">
      <c r="A197" s="169"/>
      <c r="B197" s="169"/>
      <c r="C197" s="169"/>
      <c r="D197" s="169"/>
      <c r="E197" s="169"/>
      <c r="F197" s="169"/>
      <c r="G197" s="169"/>
      <c r="H197" s="169"/>
      <c r="I197" s="169"/>
      <c r="J197" s="169"/>
      <c r="K197" s="169"/>
      <c r="L197" s="169"/>
      <c r="M197" s="169"/>
      <c r="N197" s="169"/>
      <c r="O197" s="169"/>
      <c r="P197" s="169"/>
      <c r="Q197" s="169"/>
      <c r="R197" s="169"/>
      <c r="S197" s="169"/>
      <c r="T197" s="169"/>
      <c r="U197" s="169"/>
      <c r="V197" s="169"/>
      <c r="W197" s="169"/>
      <c r="X197" s="169"/>
      <c r="Y197" s="169"/>
      <c r="Z197" s="169"/>
    </row>
    <row r="198" spans="1:26" ht="15.75" customHeight="1">
      <c r="A198" s="169"/>
      <c r="B198" s="169"/>
      <c r="C198" s="169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</row>
    <row r="199" spans="1:26" ht="15.75" customHeight="1">
      <c r="A199" s="169"/>
      <c r="B199" s="169"/>
      <c r="C199" s="169"/>
      <c r="D199" s="169"/>
      <c r="E199" s="169"/>
      <c r="F199" s="169"/>
      <c r="G199" s="169"/>
      <c r="H199" s="169"/>
      <c r="I199" s="169"/>
      <c r="J199" s="169"/>
      <c r="K199" s="169"/>
      <c r="L199" s="169"/>
      <c r="M199" s="169"/>
      <c r="N199" s="169"/>
      <c r="O199" s="169"/>
      <c r="P199" s="169"/>
      <c r="Q199" s="169"/>
      <c r="R199" s="169"/>
      <c r="S199" s="169"/>
      <c r="T199" s="169"/>
      <c r="U199" s="169"/>
      <c r="V199" s="169"/>
      <c r="W199" s="169"/>
      <c r="X199" s="169"/>
      <c r="Y199" s="169"/>
      <c r="Z199" s="169"/>
    </row>
    <row r="200" spans="1:26" ht="15.75" customHeight="1">
      <c r="A200" s="169"/>
      <c r="B200" s="169"/>
      <c r="C200" s="169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69"/>
      <c r="T200" s="169"/>
      <c r="U200" s="169"/>
      <c r="V200" s="169"/>
      <c r="W200" s="169"/>
      <c r="X200" s="169"/>
      <c r="Y200" s="169"/>
      <c r="Z200" s="169"/>
    </row>
    <row r="201" spans="1:26" ht="15.75" customHeight="1">
      <c r="A201" s="169"/>
      <c r="B201" s="169"/>
      <c r="C201" s="169"/>
      <c r="D201" s="169"/>
      <c r="E201" s="169"/>
      <c r="F201" s="169"/>
      <c r="G201" s="169"/>
      <c r="H201" s="169"/>
      <c r="I201" s="169"/>
      <c r="J201" s="169"/>
      <c r="K201" s="169"/>
      <c r="L201" s="169"/>
      <c r="M201" s="169"/>
      <c r="N201" s="169"/>
      <c r="O201" s="169"/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69"/>
    </row>
    <row r="202" spans="1:26" ht="15.75" customHeight="1">
      <c r="A202" s="169"/>
      <c r="B202" s="169"/>
      <c r="C202" s="169"/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</row>
    <row r="203" spans="1:26" ht="15.75" customHeight="1">
      <c r="A203" s="169"/>
      <c r="B203" s="169"/>
      <c r="C203" s="169"/>
      <c r="D203" s="169"/>
      <c r="E203" s="169"/>
      <c r="F203" s="169"/>
      <c r="G203" s="169"/>
      <c r="H203" s="169"/>
      <c r="I203" s="169"/>
      <c r="J203" s="169"/>
      <c r="K203" s="169"/>
      <c r="L203" s="169"/>
      <c r="M203" s="169"/>
      <c r="N203" s="169"/>
      <c r="O203" s="169"/>
      <c r="P203" s="169"/>
      <c r="Q203" s="169"/>
      <c r="R203" s="169"/>
      <c r="S203" s="169"/>
      <c r="T203" s="169"/>
      <c r="U203" s="169"/>
      <c r="V203" s="169"/>
      <c r="W203" s="169"/>
      <c r="X203" s="169"/>
      <c r="Y203" s="169"/>
      <c r="Z203" s="169"/>
    </row>
    <row r="204" spans="1:26" ht="15.75" customHeight="1">
      <c r="A204" s="169"/>
      <c r="B204" s="169"/>
      <c r="C204" s="169"/>
      <c r="D204" s="169"/>
      <c r="E204" s="169"/>
      <c r="F204" s="169"/>
      <c r="G204" s="169"/>
      <c r="H204" s="169"/>
      <c r="I204" s="169"/>
      <c r="J204" s="169"/>
      <c r="K204" s="169"/>
      <c r="L204" s="169"/>
      <c r="M204" s="169"/>
      <c r="N204" s="169"/>
      <c r="O204" s="169"/>
      <c r="P204" s="169"/>
      <c r="Q204" s="169"/>
      <c r="R204" s="169"/>
      <c r="S204" s="169"/>
      <c r="T204" s="169"/>
      <c r="U204" s="169"/>
      <c r="V204" s="169"/>
      <c r="W204" s="169"/>
      <c r="X204" s="169"/>
      <c r="Y204" s="169"/>
      <c r="Z204" s="169"/>
    </row>
    <row r="205" spans="1:26" ht="15.75" customHeight="1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69"/>
    </row>
    <row r="206" spans="1:26" ht="15.75" customHeight="1">
      <c r="A206" s="169"/>
      <c r="B206" s="169"/>
      <c r="C206" s="169"/>
      <c r="D206" s="169"/>
      <c r="E206" s="169"/>
      <c r="F206" s="169"/>
      <c r="G206" s="169"/>
      <c r="H206" s="169"/>
      <c r="I206" s="169"/>
      <c r="J206" s="169"/>
      <c r="K206" s="169"/>
      <c r="L206" s="169"/>
      <c r="M206" s="169"/>
      <c r="N206" s="169"/>
      <c r="O206" s="169"/>
      <c r="P206" s="169"/>
      <c r="Q206" s="169"/>
      <c r="R206" s="169"/>
      <c r="S206" s="169"/>
      <c r="T206" s="169"/>
      <c r="U206" s="169"/>
      <c r="V206" s="169"/>
      <c r="W206" s="169"/>
      <c r="X206" s="169"/>
      <c r="Y206" s="169"/>
      <c r="Z206" s="169"/>
    </row>
    <row r="207" spans="1:26" ht="15.75" customHeight="1">
      <c r="A207" s="169"/>
      <c r="B207" s="169"/>
      <c r="C207" s="169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69"/>
      <c r="T207" s="169"/>
      <c r="U207" s="169"/>
      <c r="V207" s="169"/>
      <c r="W207" s="169"/>
      <c r="X207" s="169"/>
      <c r="Y207" s="169"/>
      <c r="Z207" s="169"/>
    </row>
    <row r="208" spans="1:26" ht="15.75" customHeight="1">
      <c r="A208" s="169"/>
      <c r="B208" s="169"/>
      <c r="C208" s="169"/>
      <c r="D208" s="169"/>
      <c r="E208" s="169"/>
      <c r="F208" s="169"/>
      <c r="G208" s="169"/>
      <c r="H208" s="169"/>
      <c r="I208" s="169"/>
      <c r="J208" s="169"/>
      <c r="K208" s="169"/>
      <c r="L208" s="169"/>
      <c r="M208" s="169"/>
      <c r="N208" s="169"/>
      <c r="O208" s="169"/>
      <c r="P208" s="169"/>
      <c r="Q208" s="169"/>
      <c r="R208" s="169"/>
      <c r="S208" s="169"/>
      <c r="T208" s="169"/>
      <c r="U208" s="169"/>
      <c r="V208" s="169"/>
      <c r="W208" s="169"/>
      <c r="X208" s="169"/>
      <c r="Y208" s="169"/>
      <c r="Z208" s="169"/>
    </row>
    <row r="209" spans="1:26" ht="15.75" customHeight="1">
      <c r="A209" s="169"/>
      <c r="B209" s="169"/>
      <c r="C209" s="169"/>
      <c r="D209" s="169"/>
      <c r="E209" s="169"/>
      <c r="F209" s="169"/>
      <c r="G209" s="169"/>
      <c r="H209" s="169"/>
      <c r="I209" s="169"/>
      <c r="J209" s="169"/>
      <c r="K209" s="169"/>
      <c r="L209" s="169"/>
      <c r="M209" s="169"/>
      <c r="N209" s="169"/>
      <c r="O209" s="169"/>
      <c r="P209" s="169"/>
      <c r="Q209" s="169"/>
      <c r="R209" s="169"/>
      <c r="S209" s="169"/>
      <c r="T209" s="169"/>
      <c r="U209" s="169"/>
      <c r="V209" s="169"/>
      <c r="W209" s="169"/>
      <c r="X209" s="169"/>
      <c r="Y209" s="169"/>
      <c r="Z209" s="169"/>
    </row>
    <row r="210" spans="1:26" ht="15.75" customHeight="1">
      <c r="A210" s="169"/>
      <c r="B210" s="169"/>
      <c r="C210" s="169"/>
      <c r="D210" s="169"/>
      <c r="E210" s="169"/>
      <c r="F210" s="169"/>
      <c r="G210" s="169"/>
      <c r="H210" s="169"/>
      <c r="I210" s="169"/>
      <c r="J210" s="169"/>
      <c r="K210" s="169"/>
      <c r="L210" s="169"/>
      <c r="M210" s="169"/>
      <c r="N210" s="169"/>
      <c r="O210" s="169"/>
      <c r="P210" s="169"/>
      <c r="Q210" s="169"/>
      <c r="R210" s="169"/>
      <c r="S210" s="169"/>
      <c r="T210" s="169"/>
      <c r="U210" s="169"/>
      <c r="V210" s="169"/>
      <c r="W210" s="169"/>
      <c r="X210" s="169"/>
      <c r="Y210" s="169"/>
      <c r="Z210" s="169"/>
    </row>
    <row r="211" spans="1:26" ht="15.75" customHeight="1">
      <c r="A211" s="169"/>
      <c r="B211" s="169"/>
      <c r="C211" s="169"/>
      <c r="D211" s="169"/>
      <c r="E211" s="169"/>
      <c r="F211" s="169"/>
      <c r="G211" s="169"/>
      <c r="H211" s="169"/>
      <c r="I211" s="169"/>
      <c r="J211" s="169"/>
      <c r="K211" s="169"/>
      <c r="L211" s="169"/>
      <c r="M211" s="169"/>
      <c r="N211" s="169"/>
      <c r="O211" s="169"/>
      <c r="P211" s="169"/>
      <c r="Q211" s="169"/>
      <c r="R211" s="169"/>
      <c r="S211" s="169"/>
      <c r="T211" s="169"/>
      <c r="U211" s="169"/>
      <c r="V211" s="169"/>
      <c r="W211" s="169"/>
      <c r="X211" s="169"/>
      <c r="Y211" s="169"/>
      <c r="Z211" s="169"/>
    </row>
    <row r="212" spans="1:26" ht="15.75" customHeight="1">
      <c r="A212" s="169"/>
      <c r="B212" s="169"/>
      <c r="C212" s="169"/>
      <c r="D212" s="169"/>
      <c r="E212" s="169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169"/>
      <c r="Q212" s="169"/>
      <c r="R212" s="169"/>
      <c r="S212" s="169"/>
      <c r="T212" s="169"/>
      <c r="U212" s="169"/>
      <c r="V212" s="169"/>
      <c r="W212" s="169"/>
      <c r="X212" s="169"/>
      <c r="Y212" s="169"/>
      <c r="Z212" s="169"/>
    </row>
    <row r="213" spans="1:26" ht="15.75" customHeight="1">
      <c r="A213" s="169"/>
      <c r="B213" s="169"/>
      <c r="C213" s="169"/>
      <c r="D213" s="169"/>
      <c r="E213" s="169"/>
      <c r="F213" s="169"/>
      <c r="G213" s="169"/>
      <c r="H213" s="169"/>
      <c r="I213" s="169"/>
      <c r="J213" s="169"/>
      <c r="K213" s="169"/>
      <c r="L213" s="169"/>
      <c r="M213" s="169"/>
      <c r="N213" s="169"/>
      <c r="O213" s="169"/>
      <c r="P213" s="169"/>
      <c r="Q213" s="169"/>
      <c r="R213" s="169"/>
      <c r="S213" s="169"/>
      <c r="T213" s="169"/>
      <c r="U213" s="169"/>
      <c r="V213" s="169"/>
      <c r="W213" s="169"/>
      <c r="X213" s="169"/>
      <c r="Y213" s="169"/>
      <c r="Z213" s="169"/>
    </row>
    <row r="214" spans="1:26" ht="15.75" customHeight="1">
      <c r="A214" s="169"/>
      <c r="B214" s="169"/>
      <c r="C214" s="169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</row>
    <row r="215" spans="1:26" ht="15.75" customHeight="1">
      <c r="A215" s="169"/>
      <c r="B215" s="169"/>
      <c r="C215" s="169"/>
      <c r="D215" s="169"/>
      <c r="E215" s="169"/>
      <c r="F215" s="169"/>
      <c r="G215" s="169"/>
      <c r="H215" s="169"/>
      <c r="I215" s="169"/>
      <c r="J215" s="169"/>
      <c r="K215" s="169"/>
      <c r="L215" s="169"/>
      <c r="M215" s="169"/>
      <c r="N215" s="169"/>
      <c r="O215" s="169"/>
      <c r="P215" s="169"/>
      <c r="Q215" s="169"/>
      <c r="R215" s="169"/>
      <c r="S215" s="169"/>
      <c r="T215" s="169"/>
      <c r="U215" s="169"/>
      <c r="V215" s="169"/>
      <c r="W215" s="169"/>
      <c r="X215" s="169"/>
      <c r="Y215" s="169"/>
      <c r="Z215" s="169"/>
    </row>
    <row r="216" spans="1:26" ht="15.75" customHeight="1">
      <c r="A216" s="169"/>
      <c r="B216" s="169"/>
      <c r="C216" s="169"/>
      <c r="D216" s="169"/>
      <c r="E216" s="169"/>
      <c r="F216" s="169"/>
      <c r="G216" s="169"/>
      <c r="H216" s="169"/>
      <c r="I216" s="169"/>
      <c r="J216" s="169"/>
      <c r="K216" s="169"/>
      <c r="L216" s="169"/>
      <c r="M216" s="169"/>
      <c r="N216" s="169"/>
      <c r="O216" s="169"/>
      <c r="P216" s="169"/>
      <c r="Q216" s="169"/>
      <c r="R216" s="169"/>
      <c r="S216" s="169"/>
      <c r="T216" s="169"/>
      <c r="U216" s="169"/>
      <c r="V216" s="169"/>
      <c r="W216" s="169"/>
      <c r="X216" s="169"/>
      <c r="Y216" s="169"/>
      <c r="Z216" s="169"/>
    </row>
    <row r="217" spans="1:26" ht="15.75" customHeight="1">
      <c r="A217" s="169"/>
      <c r="B217" s="169"/>
      <c r="C217" s="169"/>
      <c r="D217" s="169"/>
      <c r="E217" s="169"/>
      <c r="F217" s="169"/>
      <c r="G217" s="169"/>
      <c r="H217" s="169"/>
      <c r="I217" s="169"/>
      <c r="J217" s="169"/>
      <c r="K217" s="169"/>
      <c r="L217" s="169"/>
      <c r="M217" s="169"/>
      <c r="N217" s="169"/>
      <c r="O217" s="169"/>
      <c r="P217" s="169"/>
      <c r="Q217" s="169"/>
      <c r="R217" s="169"/>
      <c r="S217" s="169"/>
      <c r="T217" s="169"/>
      <c r="U217" s="169"/>
      <c r="V217" s="169"/>
      <c r="W217" s="169"/>
      <c r="X217" s="169"/>
      <c r="Y217" s="169"/>
      <c r="Z217" s="169"/>
    </row>
    <row r="218" spans="1:26" ht="15.75" customHeight="1">
      <c r="A218" s="169"/>
      <c r="B218" s="169"/>
      <c r="C218" s="169"/>
      <c r="D218" s="169"/>
      <c r="E218" s="169"/>
      <c r="F218" s="169"/>
      <c r="G218" s="169"/>
      <c r="H218" s="169"/>
      <c r="I218" s="169"/>
      <c r="J218" s="169"/>
      <c r="K218" s="169"/>
      <c r="L218" s="169"/>
      <c r="M218" s="169"/>
      <c r="N218" s="169"/>
      <c r="O218" s="169"/>
      <c r="P218" s="169"/>
      <c r="Q218" s="169"/>
      <c r="R218" s="169"/>
      <c r="S218" s="169"/>
      <c r="T218" s="169"/>
      <c r="U218" s="169"/>
      <c r="V218" s="169"/>
      <c r="W218" s="169"/>
      <c r="X218" s="169"/>
      <c r="Y218" s="169"/>
      <c r="Z218" s="169"/>
    </row>
    <row r="219" spans="1:26" ht="15.75" customHeight="1">
      <c r="A219" s="169"/>
      <c r="B219" s="169"/>
      <c r="C219" s="169"/>
      <c r="D219" s="169"/>
      <c r="E219" s="169"/>
      <c r="F219" s="169"/>
      <c r="G219" s="169"/>
      <c r="H219" s="169"/>
      <c r="I219" s="169"/>
      <c r="J219" s="169"/>
      <c r="K219" s="169"/>
      <c r="L219" s="169"/>
      <c r="M219" s="169"/>
      <c r="N219" s="169"/>
      <c r="O219" s="169"/>
      <c r="P219" s="169"/>
      <c r="Q219" s="169"/>
      <c r="R219" s="169"/>
      <c r="S219" s="169"/>
      <c r="T219" s="169"/>
      <c r="U219" s="169"/>
      <c r="V219" s="169"/>
      <c r="W219" s="169"/>
      <c r="X219" s="169"/>
      <c r="Y219" s="169"/>
      <c r="Z219" s="169"/>
    </row>
    <row r="220" spans="1:26" ht="15.75" customHeight="1">
      <c r="A220" s="169"/>
      <c r="B220" s="169"/>
      <c r="C220" s="169"/>
      <c r="D220" s="169"/>
      <c r="E220" s="169"/>
      <c r="F220" s="169"/>
      <c r="G220" s="169"/>
      <c r="H220" s="169"/>
      <c r="I220" s="169"/>
      <c r="J220" s="169"/>
      <c r="K220" s="169"/>
      <c r="L220" s="169"/>
      <c r="M220" s="169"/>
      <c r="N220" s="169"/>
      <c r="O220" s="169"/>
      <c r="P220" s="169"/>
      <c r="Q220" s="169"/>
      <c r="R220" s="169"/>
      <c r="S220" s="169"/>
      <c r="T220" s="169"/>
      <c r="U220" s="169"/>
      <c r="V220" s="169"/>
      <c r="W220" s="169"/>
      <c r="X220" s="169"/>
      <c r="Y220" s="169"/>
      <c r="Z220" s="169"/>
    </row>
    <row r="221" spans="1:26" ht="15.75" customHeight="1">
      <c r="A221" s="169"/>
      <c r="B221" s="169"/>
      <c r="C221" s="169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</row>
    <row r="222" spans="1:26" ht="15.75" customHeight="1">
      <c r="A222" s="169"/>
      <c r="B222" s="169"/>
      <c r="C222" s="169"/>
      <c r="D222" s="169"/>
      <c r="E222" s="169"/>
      <c r="F222" s="169"/>
      <c r="G222" s="169"/>
      <c r="H222" s="169"/>
      <c r="I222" s="169"/>
      <c r="J222" s="169"/>
      <c r="K222" s="169"/>
      <c r="L222" s="169"/>
      <c r="M222" s="169"/>
      <c r="N222" s="169"/>
      <c r="O222" s="169"/>
      <c r="P222" s="169"/>
      <c r="Q222" s="169"/>
      <c r="R222" s="169"/>
      <c r="S222" s="169"/>
      <c r="T222" s="169"/>
      <c r="U222" s="169"/>
      <c r="V222" s="169"/>
      <c r="W222" s="169"/>
      <c r="X222" s="169"/>
      <c r="Y222" s="169"/>
      <c r="Z222" s="169"/>
    </row>
    <row r="223" spans="1:26" ht="15.75" customHeight="1">
      <c r="A223" s="169"/>
      <c r="B223" s="169"/>
      <c r="C223" s="169"/>
      <c r="D223" s="169"/>
      <c r="E223" s="169"/>
      <c r="F223" s="169"/>
      <c r="G223" s="169"/>
      <c r="H223" s="169"/>
      <c r="I223" s="169"/>
      <c r="J223" s="169"/>
      <c r="K223" s="169"/>
      <c r="L223" s="169"/>
      <c r="M223" s="169"/>
      <c r="N223" s="169"/>
      <c r="O223" s="169"/>
      <c r="P223" s="169"/>
      <c r="Q223" s="169"/>
      <c r="R223" s="169"/>
      <c r="S223" s="169"/>
      <c r="T223" s="169"/>
      <c r="U223" s="169"/>
      <c r="V223" s="169"/>
      <c r="W223" s="169"/>
      <c r="X223" s="169"/>
      <c r="Y223" s="169"/>
      <c r="Z223" s="169"/>
    </row>
    <row r="224" spans="1:26" ht="15.75" customHeight="1">
      <c r="A224" s="169"/>
      <c r="B224" s="169"/>
      <c r="C224" s="169"/>
      <c r="D224" s="169"/>
      <c r="E224" s="169"/>
      <c r="F224" s="169"/>
      <c r="G224" s="169"/>
      <c r="H224" s="169"/>
      <c r="I224" s="169"/>
      <c r="J224" s="169"/>
      <c r="K224" s="169"/>
      <c r="L224" s="169"/>
      <c r="M224" s="169"/>
      <c r="N224" s="169"/>
      <c r="O224" s="169"/>
      <c r="P224" s="169"/>
      <c r="Q224" s="169"/>
      <c r="R224" s="169"/>
      <c r="S224" s="169"/>
      <c r="T224" s="169"/>
      <c r="U224" s="169"/>
      <c r="V224" s="169"/>
      <c r="W224" s="169"/>
      <c r="X224" s="169"/>
      <c r="Y224" s="169"/>
      <c r="Z224" s="169"/>
    </row>
    <row r="225" spans="1:26" ht="15.75" customHeight="1">
      <c r="A225" s="169"/>
      <c r="B225" s="169"/>
      <c r="C225" s="169"/>
      <c r="D225" s="169"/>
      <c r="E225" s="169"/>
      <c r="F225" s="169"/>
      <c r="G225" s="169"/>
      <c r="H225" s="169"/>
      <c r="I225" s="169"/>
      <c r="J225" s="169"/>
      <c r="K225" s="169"/>
      <c r="L225" s="169"/>
      <c r="M225" s="169"/>
      <c r="N225" s="169"/>
      <c r="O225" s="169"/>
      <c r="P225" s="169"/>
      <c r="Q225" s="169"/>
      <c r="R225" s="169"/>
      <c r="S225" s="169"/>
      <c r="T225" s="169"/>
      <c r="U225" s="169"/>
      <c r="V225" s="169"/>
      <c r="W225" s="169"/>
      <c r="X225" s="169"/>
      <c r="Y225" s="169"/>
      <c r="Z225" s="169"/>
    </row>
    <row r="226" spans="1:26" ht="15.75" customHeight="1">
      <c r="A226" s="169"/>
      <c r="B226" s="169"/>
      <c r="C226" s="169"/>
      <c r="D226" s="169"/>
      <c r="E226" s="169"/>
      <c r="F226" s="169"/>
      <c r="G226" s="169"/>
      <c r="H226" s="169"/>
      <c r="I226" s="169"/>
      <c r="J226" s="169"/>
      <c r="K226" s="169"/>
      <c r="L226" s="169"/>
      <c r="M226" s="169"/>
      <c r="N226" s="169"/>
      <c r="O226" s="169"/>
      <c r="P226" s="169"/>
      <c r="Q226" s="169"/>
      <c r="R226" s="169"/>
      <c r="S226" s="169"/>
      <c r="T226" s="169"/>
      <c r="U226" s="169"/>
      <c r="V226" s="169"/>
      <c r="W226" s="169"/>
      <c r="X226" s="169"/>
      <c r="Y226" s="169"/>
      <c r="Z226" s="169"/>
    </row>
    <row r="227" spans="1:26" ht="15.75" customHeight="1">
      <c r="A227" s="169"/>
      <c r="B227" s="169"/>
      <c r="C227" s="169"/>
      <c r="D227" s="169"/>
      <c r="E227" s="169"/>
      <c r="F227" s="169"/>
      <c r="G227" s="169"/>
      <c r="H227" s="169"/>
      <c r="I227" s="169"/>
      <c r="J227" s="169"/>
      <c r="K227" s="169"/>
      <c r="L227" s="169"/>
      <c r="M227" s="169"/>
      <c r="N227" s="169"/>
      <c r="O227" s="169"/>
      <c r="P227" s="169"/>
      <c r="Q227" s="169"/>
      <c r="R227" s="169"/>
      <c r="S227" s="169"/>
      <c r="T227" s="169"/>
      <c r="U227" s="169"/>
      <c r="V227" s="169"/>
      <c r="W227" s="169"/>
      <c r="X227" s="169"/>
      <c r="Y227" s="169"/>
      <c r="Z227" s="169"/>
    </row>
    <row r="228" spans="1:26" ht="15.75" customHeight="1">
      <c r="A228" s="169"/>
      <c r="B228" s="169"/>
      <c r="C228" s="169"/>
      <c r="D228" s="169"/>
      <c r="E228" s="169"/>
      <c r="F228" s="169"/>
      <c r="G228" s="169"/>
      <c r="H228" s="169"/>
      <c r="I228" s="169"/>
      <c r="J228" s="169"/>
      <c r="K228" s="169"/>
      <c r="L228" s="169"/>
      <c r="M228" s="169"/>
      <c r="N228" s="169"/>
      <c r="O228" s="169"/>
      <c r="P228" s="169"/>
      <c r="Q228" s="169"/>
      <c r="R228" s="169"/>
      <c r="S228" s="169"/>
      <c r="T228" s="169"/>
      <c r="U228" s="169"/>
      <c r="V228" s="169"/>
      <c r="W228" s="169"/>
      <c r="X228" s="169"/>
      <c r="Y228" s="169"/>
      <c r="Z228" s="169"/>
    </row>
    <row r="229" spans="1:26" ht="15.75" customHeight="1">
      <c r="A229" s="169"/>
      <c r="B229" s="169"/>
      <c r="C229" s="169"/>
      <c r="D229" s="169"/>
      <c r="E229" s="169"/>
      <c r="F229" s="169"/>
      <c r="G229" s="169"/>
      <c r="H229" s="169"/>
      <c r="I229" s="169"/>
      <c r="J229" s="169"/>
      <c r="K229" s="169"/>
      <c r="L229" s="169"/>
      <c r="M229" s="169"/>
      <c r="N229" s="169"/>
      <c r="O229" s="169"/>
      <c r="P229" s="169"/>
      <c r="Q229" s="169"/>
      <c r="R229" s="169"/>
      <c r="S229" s="169"/>
      <c r="T229" s="169"/>
      <c r="U229" s="169"/>
      <c r="V229" s="169"/>
      <c r="W229" s="169"/>
      <c r="X229" s="169"/>
      <c r="Y229" s="169"/>
      <c r="Z229" s="169"/>
    </row>
    <row r="230" spans="1:26" ht="15.75" customHeight="1">
      <c r="A230" s="169"/>
      <c r="B230" s="169"/>
      <c r="C230" s="169"/>
      <c r="D230" s="169"/>
      <c r="E230" s="169"/>
      <c r="F230" s="169"/>
      <c r="G230" s="169"/>
      <c r="H230" s="169"/>
      <c r="I230" s="169"/>
      <c r="J230" s="169"/>
      <c r="K230" s="169"/>
      <c r="L230" s="169"/>
      <c r="M230" s="169"/>
      <c r="N230" s="169"/>
      <c r="O230" s="169"/>
      <c r="P230" s="169"/>
      <c r="Q230" s="169"/>
      <c r="R230" s="169"/>
      <c r="S230" s="169"/>
      <c r="T230" s="169"/>
      <c r="U230" s="169"/>
      <c r="V230" s="169"/>
      <c r="W230" s="169"/>
      <c r="X230" s="169"/>
      <c r="Y230" s="169"/>
      <c r="Z230" s="169"/>
    </row>
    <row r="231" spans="1:26" ht="15.75" customHeight="1">
      <c r="A231" s="169"/>
      <c r="B231" s="169"/>
      <c r="C231" s="169"/>
      <c r="D231" s="169"/>
      <c r="E231" s="169"/>
      <c r="F231" s="169"/>
      <c r="G231" s="169"/>
      <c r="H231" s="169"/>
      <c r="I231" s="169"/>
      <c r="J231" s="169"/>
      <c r="K231" s="169"/>
      <c r="L231" s="169"/>
      <c r="M231" s="169"/>
      <c r="N231" s="169"/>
      <c r="O231" s="169"/>
      <c r="P231" s="169"/>
      <c r="Q231" s="169"/>
      <c r="R231" s="169"/>
      <c r="S231" s="169"/>
      <c r="T231" s="169"/>
      <c r="U231" s="169"/>
      <c r="V231" s="169"/>
      <c r="W231" s="169"/>
      <c r="X231" s="169"/>
      <c r="Y231" s="169"/>
      <c r="Z231" s="169"/>
    </row>
    <row r="232" spans="1:26" ht="15.75" customHeight="1">
      <c r="A232" s="169"/>
      <c r="B232" s="169"/>
      <c r="C232" s="169"/>
      <c r="D232" s="169"/>
      <c r="E232" s="169"/>
      <c r="F232" s="169"/>
      <c r="G232" s="169"/>
      <c r="H232" s="169"/>
      <c r="I232" s="169"/>
      <c r="J232" s="169"/>
      <c r="K232" s="169"/>
      <c r="L232" s="169"/>
      <c r="M232" s="169"/>
      <c r="N232" s="169"/>
      <c r="O232" s="169"/>
      <c r="P232" s="169"/>
      <c r="Q232" s="169"/>
      <c r="R232" s="169"/>
      <c r="S232" s="169"/>
      <c r="T232" s="169"/>
      <c r="U232" s="169"/>
      <c r="V232" s="169"/>
      <c r="W232" s="169"/>
      <c r="X232" s="169"/>
      <c r="Y232" s="169"/>
      <c r="Z232" s="169"/>
    </row>
    <row r="233" spans="1:26" ht="15.75" customHeight="1">
      <c r="A233" s="169"/>
      <c r="B233" s="169"/>
      <c r="C233" s="169"/>
      <c r="D233" s="169"/>
      <c r="E233" s="169"/>
      <c r="F233" s="169"/>
      <c r="G233" s="169"/>
      <c r="H233" s="169"/>
      <c r="I233" s="169"/>
      <c r="J233" s="169"/>
      <c r="K233" s="169"/>
      <c r="L233" s="169"/>
      <c r="M233" s="169"/>
      <c r="N233" s="169"/>
      <c r="O233" s="169"/>
      <c r="P233" s="169"/>
      <c r="Q233" s="169"/>
      <c r="R233" s="169"/>
      <c r="S233" s="169"/>
      <c r="T233" s="169"/>
      <c r="U233" s="169"/>
      <c r="V233" s="169"/>
      <c r="W233" s="169"/>
      <c r="X233" s="169"/>
      <c r="Y233" s="169"/>
      <c r="Z233" s="169"/>
    </row>
    <row r="234" spans="1:26" ht="15.75" customHeight="1">
      <c r="A234" s="169"/>
      <c r="B234" s="169"/>
      <c r="C234" s="169"/>
      <c r="D234" s="169"/>
      <c r="E234" s="169"/>
      <c r="F234" s="169"/>
      <c r="G234" s="169"/>
      <c r="H234" s="169"/>
      <c r="I234" s="169"/>
      <c r="J234" s="169"/>
      <c r="K234" s="169"/>
      <c r="L234" s="169"/>
      <c r="M234" s="169"/>
      <c r="N234" s="169"/>
      <c r="O234" s="169"/>
      <c r="P234" s="169"/>
      <c r="Q234" s="169"/>
      <c r="R234" s="169"/>
      <c r="S234" s="169"/>
      <c r="T234" s="169"/>
      <c r="U234" s="169"/>
      <c r="V234" s="169"/>
      <c r="W234" s="169"/>
      <c r="X234" s="169"/>
      <c r="Y234" s="169"/>
      <c r="Z234" s="169"/>
    </row>
    <row r="235" spans="1:26" ht="15.75" customHeight="1">
      <c r="A235" s="169"/>
      <c r="B235" s="169"/>
      <c r="C235" s="169"/>
      <c r="D235" s="169"/>
      <c r="E235" s="169"/>
      <c r="F235" s="169"/>
      <c r="G235" s="169"/>
      <c r="H235" s="169"/>
      <c r="I235" s="169"/>
      <c r="J235" s="169"/>
      <c r="K235" s="169"/>
      <c r="L235" s="169"/>
      <c r="M235" s="169"/>
      <c r="N235" s="169"/>
      <c r="O235" s="169"/>
      <c r="P235" s="169"/>
      <c r="Q235" s="169"/>
      <c r="R235" s="169"/>
      <c r="S235" s="169"/>
      <c r="T235" s="169"/>
      <c r="U235" s="169"/>
      <c r="V235" s="169"/>
      <c r="W235" s="169"/>
      <c r="X235" s="169"/>
      <c r="Y235" s="169"/>
      <c r="Z235" s="169"/>
    </row>
    <row r="236" spans="1:26" ht="15.75" customHeight="1">
      <c r="A236" s="169"/>
      <c r="B236" s="169"/>
      <c r="C236" s="169"/>
      <c r="D236" s="169"/>
      <c r="E236" s="169"/>
      <c r="F236" s="169"/>
      <c r="G236" s="169"/>
      <c r="H236" s="169"/>
      <c r="I236" s="169"/>
      <c r="J236" s="169"/>
      <c r="K236" s="169"/>
      <c r="L236" s="169"/>
      <c r="M236" s="169"/>
      <c r="N236" s="169"/>
      <c r="O236" s="169"/>
      <c r="P236" s="169"/>
      <c r="Q236" s="169"/>
      <c r="R236" s="169"/>
      <c r="S236" s="169"/>
      <c r="T236" s="169"/>
      <c r="U236" s="169"/>
      <c r="V236" s="169"/>
      <c r="W236" s="169"/>
      <c r="X236" s="169"/>
      <c r="Y236" s="169"/>
      <c r="Z236" s="169"/>
    </row>
    <row r="237" spans="1:26" ht="15.75" customHeight="1">
      <c r="A237" s="169"/>
      <c r="B237" s="169"/>
      <c r="C237" s="169"/>
      <c r="D237" s="169"/>
      <c r="E237" s="169"/>
      <c r="F237" s="169"/>
      <c r="G237" s="169"/>
      <c r="H237" s="169"/>
      <c r="I237" s="169"/>
      <c r="J237" s="169"/>
      <c r="K237" s="169"/>
      <c r="L237" s="169"/>
      <c r="M237" s="169"/>
      <c r="N237" s="169"/>
      <c r="O237" s="169"/>
      <c r="P237" s="169"/>
      <c r="Q237" s="169"/>
      <c r="R237" s="169"/>
      <c r="S237" s="169"/>
      <c r="T237" s="169"/>
      <c r="U237" s="169"/>
      <c r="V237" s="169"/>
      <c r="W237" s="169"/>
      <c r="X237" s="169"/>
      <c r="Y237" s="169"/>
      <c r="Z237" s="169"/>
    </row>
    <row r="238" spans="1:26" ht="15.75" customHeight="1">
      <c r="A238" s="169"/>
      <c r="B238" s="169"/>
      <c r="C238" s="169"/>
      <c r="D238" s="169"/>
      <c r="E238" s="169"/>
      <c r="F238" s="169"/>
      <c r="G238" s="169"/>
      <c r="H238" s="169"/>
      <c r="I238" s="169"/>
      <c r="J238" s="169"/>
      <c r="K238" s="169"/>
      <c r="L238" s="169"/>
      <c r="M238" s="169"/>
      <c r="N238" s="169"/>
      <c r="O238" s="169"/>
      <c r="P238" s="169"/>
      <c r="Q238" s="169"/>
      <c r="R238" s="169"/>
      <c r="S238" s="169"/>
      <c r="T238" s="169"/>
      <c r="U238" s="169"/>
      <c r="V238" s="169"/>
      <c r="W238" s="169"/>
      <c r="X238" s="169"/>
      <c r="Y238" s="169"/>
      <c r="Z238" s="169"/>
    </row>
    <row r="239" spans="1:26" ht="15.75" customHeight="1">
      <c r="A239" s="169"/>
      <c r="B239" s="169"/>
      <c r="C239" s="169"/>
      <c r="D239" s="169"/>
      <c r="E239" s="169"/>
      <c r="F239" s="169"/>
      <c r="G239" s="169"/>
      <c r="H239" s="169"/>
      <c r="I239" s="169"/>
      <c r="J239" s="169"/>
      <c r="K239" s="169"/>
      <c r="L239" s="169"/>
      <c r="M239" s="169"/>
      <c r="N239" s="169"/>
      <c r="O239" s="169"/>
      <c r="P239" s="169"/>
      <c r="Q239" s="169"/>
      <c r="R239" s="169"/>
      <c r="S239" s="169"/>
      <c r="T239" s="169"/>
      <c r="U239" s="169"/>
      <c r="V239" s="169"/>
      <c r="W239" s="169"/>
      <c r="X239" s="169"/>
      <c r="Y239" s="169"/>
      <c r="Z239" s="169"/>
    </row>
    <row r="240" spans="1:26" ht="15.75" customHeight="1">
      <c r="A240" s="169"/>
      <c r="B240" s="169"/>
      <c r="C240" s="169"/>
      <c r="D240" s="169"/>
      <c r="E240" s="169"/>
      <c r="F240" s="169"/>
      <c r="G240" s="169"/>
      <c r="H240" s="169"/>
      <c r="I240" s="169"/>
      <c r="J240" s="169"/>
      <c r="K240" s="169"/>
      <c r="L240" s="169"/>
      <c r="M240" s="169"/>
      <c r="N240" s="169"/>
      <c r="O240" s="169"/>
      <c r="P240" s="169"/>
      <c r="Q240" s="169"/>
      <c r="R240" s="169"/>
      <c r="S240" s="169"/>
      <c r="T240" s="169"/>
      <c r="U240" s="169"/>
      <c r="V240" s="169"/>
      <c r="W240" s="169"/>
      <c r="X240" s="169"/>
      <c r="Y240" s="169"/>
      <c r="Z240" s="169"/>
    </row>
    <row r="241" spans="1:26" ht="15.75" customHeight="1">
      <c r="A241" s="169"/>
      <c r="B241" s="169"/>
      <c r="C241" s="169"/>
      <c r="D241" s="169"/>
      <c r="E241" s="169"/>
      <c r="F241" s="169"/>
      <c r="G241" s="169"/>
      <c r="H241" s="169"/>
      <c r="I241" s="169"/>
      <c r="J241" s="169"/>
      <c r="K241" s="169"/>
      <c r="L241" s="169"/>
      <c r="M241" s="169"/>
      <c r="N241" s="169"/>
      <c r="O241" s="169"/>
      <c r="P241" s="169"/>
      <c r="Q241" s="169"/>
      <c r="R241" s="169"/>
      <c r="S241" s="169"/>
      <c r="T241" s="169"/>
      <c r="U241" s="169"/>
      <c r="V241" s="169"/>
      <c r="W241" s="169"/>
      <c r="X241" s="169"/>
      <c r="Y241" s="169"/>
      <c r="Z241" s="169"/>
    </row>
    <row r="242" spans="1:26" ht="15.75" customHeight="1">
      <c r="A242" s="169"/>
      <c r="B242" s="169"/>
      <c r="C242" s="169"/>
      <c r="D242" s="169"/>
      <c r="E242" s="169"/>
      <c r="F242" s="169"/>
      <c r="G242" s="169"/>
      <c r="H242" s="169"/>
      <c r="I242" s="169"/>
      <c r="J242" s="169"/>
      <c r="K242" s="169"/>
      <c r="L242" s="169"/>
      <c r="M242" s="169"/>
      <c r="N242" s="169"/>
      <c r="O242" s="169"/>
      <c r="P242" s="169"/>
      <c r="Q242" s="169"/>
      <c r="R242" s="169"/>
      <c r="S242" s="169"/>
      <c r="T242" s="169"/>
      <c r="U242" s="169"/>
      <c r="V242" s="169"/>
      <c r="W242" s="169"/>
      <c r="X242" s="169"/>
      <c r="Y242" s="169"/>
      <c r="Z242" s="169"/>
    </row>
    <row r="243" spans="1:26" ht="15.75" customHeight="1">
      <c r="A243" s="169"/>
      <c r="B243" s="169"/>
      <c r="C243" s="169"/>
      <c r="D243" s="169"/>
      <c r="E243" s="169"/>
      <c r="F243" s="169"/>
      <c r="G243" s="169"/>
      <c r="H243" s="169"/>
      <c r="I243" s="169"/>
      <c r="J243" s="169"/>
      <c r="K243" s="169"/>
      <c r="L243" s="169"/>
      <c r="M243" s="169"/>
      <c r="N243" s="169"/>
      <c r="O243" s="169"/>
      <c r="P243" s="169"/>
      <c r="Q243" s="169"/>
      <c r="R243" s="169"/>
      <c r="S243" s="169"/>
      <c r="T243" s="169"/>
      <c r="U243" s="169"/>
      <c r="V243" s="169"/>
      <c r="W243" s="169"/>
      <c r="X243" s="169"/>
      <c r="Y243" s="169"/>
      <c r="Z243" s="169"/>
    </row>
    <row r="244" spans="1:26" ht="15.75" customHeight="1">
      <c r="A244" s="169"/>
      <c r="B244" s="169"/>
      <c r="C244" s="169"/>
      <c r="D244" s="169"/>
      <c r="E244" s="169"/>
      <c r="F244" s="169"/>
      <c r="G244" s="169"/>
      <c r="H244" s="169"/>
      <c r="I244" s="169"/>
      <c r="J244" s="169"/>
      <c r="K244" s="169"/>
      <c r="L244" s="169"/>
      <c r="M244" s="169"/>
      <c r="N244" s="169"/>
      <c r="O244" s="169"/>
      <c r="P244" s="169"/>
      <c r="Q244" s="169"/>
      <c r="R244" s="169"/>
      <c r="S244" s="169"/>
      <c r="T244" s="169"/>
      <c r="U244" s="169"/>
      <c r="V244" s="169"/>
      <c r="W244" s="169"/>
      <c r="X244" s="169"/>
      <c r="Y244" s="169"/>
      <c r="Z244" s="169"/>
    </row>
    <row r="245" spans="1:26" ht="15.75" customHeight="1">
      <c r="A245" s="169"/>
      <c r="B245" s="169"/>
      <c r="C245" s="169"/>
      <c r="D245" s="169"/>
      <c r="E245" s="169"/>
      <c r="F245" s="169"/>
      <c r="G245" s="169"/>
      <c r="H245" s="169"/>
      <c r="I245" s="169"/>
      <c r="J245" s="169"/>
      <c r="K245" s="169"/>
      <c r="L245" s="169"/>
      <c r="M245" s="169"/>
      <c r="N245" s="169"/>
      <c r="O245" s="169"/>
      <c r="P245" s="169"/>
      <c r="Q245" s="169"/>
      <c r="R245" s="169"/>
      <c r="S245" s="169"/>
      <c r="T245" s="169"/>
      <c r="U245" s="169"/>
      <c r="V245" s="169"/>
      <c r="W245" s="169"/>
      <c r="X245" s="169"/>
      <c r="Y245" s="169"/>
      <c r="Z245" s="169"/>
    </row>
    <row r="246" spans="1:26" ht="15.75" customHeight="1">
      <c r="A246" s="169"/>
      <c r="B246" s="169"/>
      <c r="C246" s="169"/>
      <c r="D246" s="169"/>
      <c r="E246" s="169"/>
      <c r="F246" s="169"/>
      <c r="G246" s="169"/>
      <c r="H246" s="169"/>
      <c r="I246" s="169"/>
      <c r="J246" s="169"/>
      <c r="K246" s="169"/>
      <c r="L246" s="169"/>
      <c r="M246" s="169"/>
      <c r="N246" s="169"/>
      <c r="O246" s="169"/>
      <c r="P246" s="169"/>
      <c r="Q246" s="169"/>
      <c r="R246" s="169"/>
      <c r="S246" s="169"/>
      <c r="T246" s="169"/>
      <c r="U246" s="169"/>
      <c r="V246" s="169"/>
      <c r="W246" s="169"/>
      <c r="X246" s="169"/>
      <c r="Y246" s="169"/>
      <c r="Z246" s="169"/>
    </row>
    <row r="247" spans="1:26" ht="15.75" customHeight="1">
      <c r="A247" s="169"/>
      <c r="B247" s="169"/>
      <c r="C247" s="169"/>
      <c r="D247" s="169"/>
      <c r="E247" s="169"/>
      <c r="F247" s="169"/>
      <c r="G247" s="169"/>
      <c r="H247" s="169"/>
      <c r="I247" s="169"/>
      <c r="J247" s="169"/>
      <c r="K247" s="169"/>
      <c r="L247" s="169"/>
      <c r="M247" s="169"/>
      <c r="N247" s="169"/>
      <c r="O247" s="169"/>
      <c r="P247" s="169"/>
      <c r="Q247" s="169"/>
      <c r="R247" s="169"/>
      <c r="S247" s="169"/>
      <c r="T247" s="169"/>
      <c r="U247" s="169"/>
      <c r="V247" s="169"/>
      <c r="W247" s="169"/>
      <c r="X247" s="169"/>
      <c r="Y247" s="169"/>
      <c r="Z247" s="169"/>
    </row>
    <row r="248" spans="1:26" ht="15.75" customHeight="1">
      <c r="A248" s="169"/>
      <c r="B248" s="169"/>
      <c r="C248" s="169"/>
      <c r="D248" s="169"/>
      <c r="E248" s="169"/>
      <c r="F248" s="169"/>
      <c r="G248" s="169"/>
      <c r="H248" s="169"/>
      <c r="I248" s="169"/>
      <c r="J248" s="169"/>
      <c r="K248" s="169"/>
      <c r="L248" s="169"/>
      <c r="M248" s="169"/>
      <c r="N248" s="169"/>
      <c r="O248" s="169"/>
      <c r="P248" s="169"/>
      <c r="Q248" s="169"/>
      <c r="R248" s="169"/>
      <c r="S248" s="169"/>
      <c r="T248" s="169"/>
      <c r="U248" s="169"/>
      <c r="V248" s="169"/>
      <c r="W248" s="169"/>
      <c r="X248" s="169"/>
      <c r="Y248" s="169"/>
      <c r="Z248" s="169"/>
    </row>
    <row r="249" spans="1:26" ht="15.75" customHeight="1">
      <c r="A249" s="169"/>
      <c r="B249" s="169"/>
      <c r="C249" s="169"/>
      <c r="D249" s="169"/>
      <c r="E249" s="169"/>
      <c r="F249" s="169"/>
      <c r="G249" s="169"/>
      <c r="H249" s="169"/>
      <c r="I249" s="169"/>
      <c r="J249" s="169"/>
      <c r="K249" s="169"/>
      <c r="L249" s="169"/>
      <c r="M249" s="169"/>
      <c r="N249" s="169"/>
      <c r="O249" s="169"/>
      <c r="P249" s="169"/>
      <c r="Q249" s="169"/>
      <c r="R249" s="169"/>
      <c r="S249" s="169"/>
      <c r="T249" s="169"/>
      <c r="U249" s="169"/>
      <c r="V249" s="169"/>
      <c r="W249" s="169"/>
      <c r="X249" s="169"/>
      <c r="Y249" s="169"/>
      <c r="Z249" s="169"/>
    </row>
    <row r="250" spans="1:26" ht="15.75" customHeight="1">
      <c r="A250" s="169"/>
      <c r="B250" s="169"/>
      <c r="C250" s="169"/>
      <c r="D250" s="169"/>
      <c r="E250" s="169"/>
      <c r="F250" s="169"/>
      <c r="G250" s="169"/>
      <c r="H250" s="169"/>
      <c r="I250" s="169"/>
      <c r="J250" s="169"/>
      <c r="K250" s="169"/>
      <c r="L250" s="169"/>
      <c r="M250" s="169"/>
      <c r="N250" s="169"/>
      <c r="O250" s="169"/>
      <c r="P250" s="169"/>
      <c r="Q250" s="169"/>
      <c r="R250" s="169"/>
      <c r="S250" s="169"/>
      <c r="T250" s="169"/>
      <c r="U250" s="169"/>
      <c r="V250" s="169"/>
      <c r="W250" s="169"/>
      <c r="X250" s="169"/>
      <c r="Y250" s="169"/>
      <c r="Z250" s="169"/>
    </row>
    <row r="251" spans="1:26" ht="15.75" customHeight="1">
      <c r="A251" s="169"/>
      <c r="B251" s="169"/>
      <c r="C251" s="169"/>
      <c r="D251" s="169"/>
      <c r="E251" s="169"/>
      <c r="F251" s="169"/>
      <c r="G251" s="169"/>
      <c r="H251" s="169"/>
      <c r="I251" s="169"/>
      <c r="J251" s="169"/>
      <c r="K251" s="169"/>
      <c r="L251" s="169"/>
      <c r="M251" s="169"/>
      <c r="N251" s="169"/>
      <c r="O251" s="169"/>
      <c r="P251" s="169"/>
      <c r="Q251" s="169"/>
      <c r="R251" s="169"/>
      <c r="S251" s="169"/>
      <c r="T251" s="169"/>
      <c r="U251" s="169"/>
      <c r="V251" s="169"/>
      <c r="W251" s="169"/>
      <c r="X251" s="169"/>
      <c r="Y251" s="169"/>
      <c r="Z251" s="169"/>
    </row>
    <row r="252" spans="1:26" ht="15.75" customHeight="1">
      <c r="A252" s="169"/>
      <c r="B252" s="169"/>
      <c r="C252" s="169"/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</row>
    <row r="253" spans="1:26" ht="15.75" customHeight="1">
      <c r="A253" s="169"/>
      <c r="B253" s="169"/>
      <c r="C253" s="169"/>
      <c r="D253" s="169"/>
      <c r="E253" s="169"/>
      <c r="F253" s="169"/>
      <c r="G253" s="169"/>
      <c r="H253" s="169"/>
      <c r="I253" s="169"/>
      <c r="J253" s="169"/>
      <c r="K253" s="169"/>
      <c r="L253" s="169"/>
      <c r="M253" s="169"/>
      <c r="N253" s="169"/>
      <c r="O253" s="169"/>
      <c r="P253" s="169"/>
      <c r="Q253" s="169"/>
      <c r="R253" s="169"/>
      <c r="S253" s="169"/>
      <c r="T253" s="169"/>
      <c r="U253" s="169"/>
      <c r="V253" s="169"/>
      <c r="W253" s="169"/>
      <c r="X253" s="169"/>
      <c r="Y253" s="169"/>
      <c r="Z253" s="169"/>
    </row>
    <row r="254" spans="1:26" ht="15.75" customHeight="1">
      <c r="A254" s="169"/>
      <c r="B254" s="169"/>
      <c r="C254" s="169"/>
      <c r="D254" s="169"/>
      <c r="E254" s="169"/>
      <c r="F254" s="169"/>
      <c r="G254" s="169"/>
      <c r="H254" s="169"/>
      <c r="I254" s="169"/>
      <c r="J254" s="169"/>
      <c r="K254" s="169"/>
      <c r="L254" s="169"/>
      <c r="M254" s="169"/>
      <c r="N254" s="169"/>
      <c r="O254" s="169"/>
      <c r="P254" s="169"/>
      <c r="Q254" s="169"/>
      <c r="R254" s="169"/>
      <c r="S254" s="169"/>
      <c r="T254" s="169"/>
      <c r="U254" s="169"/>
      <c r="V254" s="169"/>
      <c r="W254" s="169"/>
      <c r="X254" s="169"/>
      <c r="Y254" s="169"/>
      <c r="Z254" s="169"/>
    </row>
    <row r="255" spans="1:26" ht="15.75" customHeight="1">
      <c r="A255" s="169"/>
      <c r="B255" s="169"/>
      <c r="C255" s="169"/>
      <c r="D255" s="169"/>
      <c r="E255" s="169"/>
      <c r="F255" s="169"/>
      <c r="G255" s="169"/>
      <c r="H255" s="169"/>
      <c r="I255" s="169"/>
      <c r="J255" s="169"/>
      <c r="K255" s="169"/>
      <c r="L255" s="169"/>
      <c r="M255" s="169"/>
      <c r="N255" s="169"/>
      <c r="O255" s="169"/>
      <c r="P255" s="169"/>
      <c r="Q255" s="169"/>
      <c r="R255" s="169"/>
      <c r="S255" s="169"/>
      <c r="T255" s="169"/>
      <c r="U255" s="169"/>
      <c r="V255" s="169"/>
      <c r="W255" s="169"/>
      <c r="X255" s="169"/>
      <c r="Y255" s="169"/>
      <c r="Z255" s="169"/>
    </row>
    <row r="256" spans="1:26" ht="15.75" customHeight="1">
      <c r="A256" s="169"/>
      <c r="B256" s="169"/>
      <c r="C256" s="169"/>
      <c r="D256" s="169"/>
      <c r="E256" s="169"/>
      <c r="F256" s="169"/>
      <c r="G256" s="169"/>
      <c r="H256" s="169"/>
      <c r="I256" s="169"/>
      <c r="J256" s="169"/>
      <c r="K256" s="169"/>
      <c r="L256" s="169"/>
      <c r="M256" s="169"/>
      <c r="N256" s="169"/>
      <c r="O256" s="169"/>
      <c r="P256" s="169"/>
      <c r="Q256" s="169"/>
      <c r="R256" s="169"/>
      <c r="S256" s="169"/>
      <c r="T256" s="169"/>
      <c r="U256" s="169"/>
      <c r="V256" s="169"/>
      <c r="W256" s="169"/>
      <c r="X256" s="169"/>
      <c r="Y256" s="169"/>
      <c r="Z256" s="169"/>
    </row>
    <row r="257" spans="1:26" ht="15.75" customHeight="1">
      <c r="A257" s="169"/>
      <c r="B257" s="169"/>
      <c r="C257" s="169"/>
      <c r="D257" s="169"/>
      <c r="E257" s="169"/>
      <c r="F257" s="169"/>
      <c r="G257" s="169"/>
      <c r="H257" s="169"/>
      <c r="I257" s="169"/>
      <c r="J257" s="169"/>
      <c r="K257" s="169"/>
      <c r="L257" s="169"/>
      <c r="M257" s="169"/>
      <c r="N257" s="169"/>
      <c r="O257" s="169"/>
      <c r="P257" s="169"/>
      <c r="Q257" s="169"/>
      <c r="R257" s="169"/>
      <c r="S257" s="169"/>
      <c r="T257" s="169"/>
      <c r="U257" s="169"/>
      <c r="V257" s="169"/>
      <c r="W257" s="169"/>
      <c r="X257" s="169"/>
      <c r="Y257" s="169"/>
      <c r="Z257" s="169"/>
    </row>
    <row r="258" spans="1:26" ht="15.75" customHeight="1">
      <c r="A258" s="169"/>
      <c r="B258" s="169"/>
      <c r="C258" s="169"/>
      <c r="D258" s="169"/>
      <c r="E258" s="169"/>
      <c r="F258" s="169"/>
      <c r="G258" s="169"/>
      <c r="H258" s="169"/>
      <c r="I258" s="169"/>
      <c r="J258" s="169"/>
      <c r="K258" s="169"/>
      <c r="L258" s="169"/>
      <c r="M258" s="169"/>
      <c r="N258" s="169"/>
      <c r="O258" s="169"/>
      <c r="P258" s="169"/>
      <c r="Q258" s="169"/>
      <c r="R258" s="169"/>
      <c r="S258" s="169"/>
      <c r="T258" s="169"/>
      <c r="U258" s="169"/>
      <c r="V258" s="169"/>
      <c r="W258" s="169"/>
      <c r="X258" s="169"/>
      <c r="Y258" s="169"/>
      <c r="Z258" s="169"/>
    </row>
    <row r="259" spans="1:26" ht="15.75" customHeight="1">
      <c r="A259" s="169"/>
      <c r="B259" s="169"/>
      <c r="C259" s="169"/>
      <c r="D259" s="169"/>
      <c r="E259" s="169"/>
      <c r="F259" s="169"/>
      <c r="G259" s="169"/>
      <c r="H259" s="169"/>
      <c r="I259" s="169"/>
      <c r="J259" s="169"/>
      <c r="K259" s="169"/>
      <c r="L259" s="169"/>
      <c r="M259" s="169"/>
      <c r="N259" s="169"/>
      <c r="O259" s="169"/>
      <c r="P259" s="169"/>
      <c r="Q259" s="169"/>
      <c r="R259" s="169"/>
      <c r="S259" s="169"/>
      <c r="T259" s="169"/>
      <c r="U259" s="169"/>
      <c r="V259" s="169"/>
      <c r="W259" s="169"/>
      <c r="X259" s="169"/>
      <c r="Y259" s="169"/>
      <c r="Z259" s="169"/>
    </row>
    <row r="260" spans="1:26" ht="15.75" customHeight="1">
      <c r="A260" s="169"/>
      <c r="B260" s="169"/>
      <c r="C260" s="169"/>
      <c r="D260" s="169"/>
      <c r="E260" s="169"/>
      <c r="F260" s="169"/>
      <c r="G260" s="169"/>
      <c r="H260" s="169"/>
      <c r="I260" s="169"/>
      <c r="J260" s="169"/>
      <c r="K260" s="169"/>
      <c r="L260" s="169"/>
      <c r="M260" s="169"/>
      <c r="N260" s="169"/>
      <c r="O260" s="169"/>
      <c r="P260" s="169"/>
      <c r="Q260" s="169"/>
      <c r="R260" s="169"/>
      <c r="S260" s="169"/>
      <c r="T260" s="169"/>
      <c r="U260" s="169"/>
      <c r="V260" s="169"/>
      <c r="W260" s="169"/>
      <c r="X260" s="169"/>
      <c r="Y260" s="169"/>
      <c r="Z260" s="169"/>
    </row>
    <row r="261" spans="1:26" ht="15.75" customHeight="1">
      <c r="A261" s="169"/>
      <c r="B261" s="169"/>
      <c r="C261" s="169"/>
      <c r="D261" s="169"/>
      <c r="E261" s="169"/>
      <c r="F261" s="169"/>
      <c r="G261" s="169"/>
      <c r="H261" s="169"/>
      <c r="I261" s="169"/>
      <c r="J261" s="169"/>
      <c r="K261" s="169"/>
      <c r="L261" s="169"/>
      <c r="M261" s="169"/>
      <c r="N261" s="169"/>
      <c r="O261" s="169"/>
      <c r="P261" s="169"/>
      <c r="Q261" s="169"/>
      <c r="R261" s="169"/>
      <c r="S261" s="169"/>
      <c r="T261" s="169"/>
      <c r="U261" s="169"/>
      <c r="V261" s="169"/>
      <c r="W261" s="169"/>
      <c r="X261" s="169"/>
      <c r="Y261" s="169"/>
      <c r="Z261" s="169"/>
    </row>
    <row r="262" spans="1:26" ht="15.75" customHeight="1">
      <c r="A262" s="169"/>
      <c r="B262" s="169"/>
      <c r="C262" s="169"/>
      <c r="D262" s="169"/>
      <c r="E262" s="169"/>
      <c r="F262" s="169"/>
      <c r="G262" s="169"/>
      <c r="H262" s="169"/>
      <c r="I262" s="169"/>
      <c r="J262" s="169"/>
      <c r="K262" s="169"/>
      <c r="L262" s="169"/>
      <c r="M262" s="169"/>
      <c r="N262" s="169"/>
      <c r="O262" s="169"/>
      <c r="P262" s="169"/>
      <c r="Q262" s="169"/>
      <c r="R262" s="169"/>
      <c r="S262" s="169"/>
      <c r="T262" s="169"/>
      <c r="U262" s="169"/>
      <c r="V262" s="169"/>
      <c r="W262" s="169"/>
      <c r="X262" s="169"/>
      <c r="Y262" s="169"/>
      <c r="Z262" s="169"/>
    </row>
    <row r="263" spans="1:26" ht="15.75" customHeight="1">
      <c r="A263" s="169"/>
      <c r="B263" s="169"/>
      <c r="C263" s="169"/>
      <c r="D263" s="169"/>
      <c r="E263" s="169"/>
      <c r="F263" s="169"/>
      <c r="G263" s="169"/>
      <c r="H263" s="169"/>
      <c r="I263" s="169"/>
      <c r="J263" s="169"/>
      <c r="K263" s="169"/>
      <c r="L263" s="169"/>
      <c r="M263" s="169"/>
      <c r="N263" s="169"/>
      <c r="O263" s="169"/>
      <c r="P263" s="169"/>
      <c r="Q263" s="169"/>
      <c r="R263" s="169"/>
      <c r="S263" s="169"/>
      <c r="T263" s="169"/>
      <c r="U263" s="169"/>
      <c r="V263" s="169"/>
      <c r="W263" s="169"/>
      <c r="X263" s="169"/>
      <c r="Y263" s="169"/>
      <c r="Z263" s="169"/>
    </row>
    <row r="264" spans="1:26" ht="15.75" customHeight="1">
      <c r="A264" s="169"/>
      <c r="B264" s="169"/>
      <c r="C264" s="169"/>
      <c r="D264" s="169"/>
      <c r="E264" s="169"/>
      <c r="F264" s="169"/>
      <c r="G264" s="169"/>
      <c r="H264" s="169"/>
      <c r="I264" s="169"/>
      <c r="J264" s="169"/>
      <c r="K264" s="169"/>
      <c r="L264" s="169"/>
      <c r="M264" s="169"/>
      <c r="N264" s="169"/>
      <c r="O264" s="169"/>
      <c r="P264" s="169"/>
      <c r="Q264" s="169"/>
      <c r="R264" s="169"/>
      <c r="S264" s="169"/>
      <c r="T264" s="169"/>
      <c r="U264" s="169"/>
      <c r="V264" s="169"/>
      <c r="W264" s="169"/>
      <c r="X264" s="169"/>
      <c r="Y264" s="169"/>
      <c r="Z264" s="169"/>
    </row>
    <row r="265" spans="1:26" ht="15.75" customHeight="1">
      <c r="A265" s="169"/>
      <c r="B265" s="169"/>
      <c r="C265" s="169"/>
      <c r="D265" s="169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69"/>
      <c r="P265" s="169"/>
      <c r="Q265" s="169"/>
      <c r="R265" s="169"/>
      <c r="S265" s="169"/>
      <c r="T265" s="169"/>
      <c r="U265" s="169"/>
      <c r="V265" s="169"/>
      <c r="W265" s="169"/>
      <c r="X265" s="169"/>
      <c r="Y265" s="169"/>
      <c r="Z265" s="169"/>
    </row>
    <row r="266" spans="1:26" ht="15.75" customHeight="1">
      <c r="A266" s="169"/>
      <c r="B266" s="169"/>
      <c r="C266" s="169"/>
      <c r="D266" s="169"/>
      <c r="E266" s="169"/>
      <c r="F266" s="169"/>
      <c r="G266" s="169"/>
      <c r="H266" s="169"/>
      <c r="I266" s="169"/>
      <c r="J266" s="169"/>
      <c r="K266" s="169"/>
      <c r="L266" s="169"/>
      <c r="M266" s="169"/>
      <c r="N266" s="169"/>
      <c r="O266" s="169"/>
      <c r="P266" s="169"/>
      <c r="Q266" s="169"/>
      <c r="R266" s="169"/>
      <c r="S266" s="169"/>
      <c r="T266" s="169"/>
      <c r="U266" s="169"/>
      <c r="V266" s="169"/>
      <c r="W266" s="169"/>
      <c r="X266" s="169"/>
      <c r="Y266" s="169"/>
      <c r="Z266" s="169"/>
    </row>
    <row r="267" spans="1:26" ht="15.75" customHeight="1">
      <c r="A267" s="169"/>
      <c r="B267" s="169"/>
      <c r="C267" s="169"/>
      <c r="D267" s="169"/>
      <c r="E267" s="169"/>
      <c r="F267" s="169"/>
      <c r="G267" s="169"/>
      <c r="H267" s="169"/>
      <c r="I267" s="169"/>
      <c r="J267" s="169"/>
      <c r="K267" s="169"/>
      <c r="L267" s="169"/>
      <c r="M267" s="169"/>
      <c r="N267" s="169"/>
      <c r="O267" s="169"/>
      <c r="P267" s="169"/>
      <c r="Q267" s="169"/>
      <c r="R267" s="169"/>
      <c r="S267" s="169"/>
      <c r="T267" s="169"/>
      <c r="U267" s="169"/>
      <c r="V267" s="169"/>
      <c r="W267" s="169"/>
      <c r="X267" s="169"/>
      <c r="Y267" s="169"/>
      <c r="Z267" s="169"/>
    </row>
    <row r="268" spans="1:26" ht="15.75" customHeight="1">
      <c r="A268" s="169"/>
      <c r="B268" s="169"/>
      <c r="C268" s="169"/>
      <c r="D268" s="169"/>
      <c r="E268" s="169"/>
      <c r="F268" s="169"/>
      <c r="G268" s="169"/>
      <c r="H268" s="169"/>
      <c r="I268" s="169"/>
      <c r="J268" s="169"/>
      <c r="K268" s="169"/>
      <c r="L268" s="169"/>
      <c r="M268" s="169"/>
      <c r="N268" s="169"/>
      <c r="O268" s="169"/>
      <c r="P268" s="169"/>
      <c r="Q268" s="169"/>
      <c r="R268" s="169"/>
      <c r="S268" s="169"/>
      <c r="T268" s="169"/>
      <c r="U268" s="169"/>
      <c r="V268" s="169"/>
      <c r="W268" s="169"/>
      <c r="X268" s="169"/>
      <c r="Y268" s="169"/>
      <c r="Z268" s="169"/>
    </row>
    <row r="269" spans="1:26" ht="15.75" customHeight="1">
      <c r="A269" s="169"/>
      <c r="B269" s="169"/>
      <c r="C269" s="169"/>
      <c r="D269" s="169"/>
      <c r="E269" s="169"/>
      <c r="F269" s="169"/>
      <c r="G269" s="169"/>
      <c r="H269" s="169"/>
      <c r="I269" s="169"/>
      <c r="J269" s="169"/>
      <c r="K269" s="169"/>
      <c r="L269" s="169"/>
      <c r="M269" s="169"/>
      <c r="N269" s="169"/>
      <c r="O269" s="169"/>
      <c r="P269" s="169"/>
      <c r="Q269" s="169"/>
      <c r="R269" s="169"/>
      <c r="S269" s="169"/>
      <c r="T269" s="169"/>
      <c r="U269" s="169"/>
      <c r="V269" s="169"/>
      <c r="W269" s="169"/>
      <c r="X269" s="169"/>
      <c r="Y269" s="169"/>
      <c r="Z269" s="169"/>
    </row>
    <row r="270" spans="1:26" ht="15.75" customHeight="1">
      <c r="A270" s="169"/>
      <c r="B270" s="169"/>
      <c r="C270" s="169"/>
      <c r="D270" s="169"/>
      <c r="E270" s="169"/>
      <c r="F270" s="169"/>
      <c r="G270" s="169"/>
      <c r="H270" s="169"/>
      <c r="I270" s="169"/>
      <c r="J270" s="169"/>
      <c r="K270" s="169"/>
      <c r="L270" s="169"/>
      <c r="M270" s="169"/>
      <c r="N270" s="169"/>
      <c r="O270" s="169"/>
      <c r="P270" s="169"/>
      <c r="Q270" s="169"/>
      <c r="R270" s="169"/>
      <c r="S270" s="169"/>
      <c r="T270" s="169"/>
      <c r="U270" s="169"/>
      <c r="V270" s="169"/>
      <c r="W270" s="169"/>
      <c r="X270" s="169"/>
      <c r="Y270" s="169"/>
      <c r="Z270" s="169"/>
    </row>
    <row r="271" spans="1:26" ht="15.75" customHeight="1">
      <c r="A271" s="169"/>
      <c r="B271" s="169"/>
      <c r="C271" s="169"/>
      <c r="D271" s="169"/>
      <c r="E271" s="169"/>
      <c r="F271" s="169"/>
      <c r="G271" s="169"/>
      <c r="H271" s="169"/>
      <c r="I271" s="169"/>
      <c r="J271" s="169"/>
      <c r="K271" s="169"/>
      <c r="L271" s="169"/>
      <c r="M271" s="169"/>
      <c r="N271" s="169"/>
      <c r="O271" s="169"/>
      <c r="P271" s="169"/>
      <c r="Q271" s="169"/>
      <c r="R271" s="169"/>
      <c r="S271" s="169"/>
      <c r="T271" s="169"/>
      <c r="U271" s="169"/>
      <c r="V271" s="169"/>
      <c r="W271" s="169"/>
      <c r="X271" s="169"/>
      <c r="Y271" s="169"/>
      <c r="Z271" s="169"/>
    </row>
    <row r="272" spans="1:26" ht="15.75" customHeight="1">
      <c r="A272" s="169"/>
      <c r="B272" s="169"/>
      <c r="C272" s="169"/>
      <c r="D272" s="169"/>
      <c r="E272" s="169"/>
      <c r="F272" s="169"/>
      <c r="G272" s="169"/>
      <c r="H272" s="169"/>
      <c r="I272" s="169"/>
      <c r="J272" s="169"/>
      <c r="K272" s="169"/>
      <c r="L272" s="169"/>
      <c r="M272" s="169"/>
      <c r="N272" s="169"/>
      <c r="O272" s="169"/>
      <c r="P272" s="169"/>
      <c r="Q272" s="169"/>
      <c r="R272" s="169"/>
      <c r="S272" s="169"/>
      <c r="T272" s="169"/>
      <c r="U272" s="169"/>
      <c r="V272" s="169"/>
      <c r="W272" s="169"/>
      <c r="X272" s="169"/>
      <c r="Y272" s="169"/>
      <c r="Z272" s="169"/>
    </row>
    <row r="273" spans="1:26" ht="15.75" customHeight="1">
      <c r="A273" s="169"/>
      <c r="B273" s="169"/>
      <c r="C273" s="169"/>
      <c r="D273" s="169"/>
      <c r="E273" s="169"/>
      <c r="F273" s="169"/>
      <c r="G273" s="169"/>
      <c r="H273" s="169"/>
      <c r="I273" s="169"/>
      <c r="J273" s="169"/>
      <c r="K273" s="169"/>
      <c r="L273" s="169"/>
      <c r="M273" s="169"/>
      <c r="N273" s="169"/>
      <c r="O273" s="169"/>
      <c r="P273" s="169"/>
      <c r="Q273" s="169"/>
      <c r="R273" s="169"/>
      <c r="S273" s="169"/>
      <c r="T273" s="169"/>
      <c r="U273" s="169"/>
      <c r="V273" s="169"/>
      <c r="W273" s="169"/>
      <c r="X273" s="169"/>
      <c r="Y273" s="169"/>
      <c r="Z273" s="169"/>
    </row>
    <row r="274" spans="1:26" ht="15.75" customHeight="1">
      <c r="A274" s="169"/>
      <c r="B274" s="169"/>
      <c r="C274" s="169"/>
      <c r="D274" s="169"/>
      <c r="E274" s="169"/>
      <c r="F274" s="169"/>
      <c r="G274" s="169"/>
      <c r="H274" s="169"/>
      <c r="I274" s="169"/>
      <c r="J274" s="169"/>
      <c r="K274" s="169"/>
      <c r="L274" s="169"/>
      <c r="M274" s="169"/>
      <c r="N274" s="169"/>
      <c r="O274" s="169"/>
      <c r="P274" s="169"/>
      <c r="Q274" s="169"/>
      <c r="R274" s="169"/>
      <c r="S274" s="169"/>
      <c r="T274" s="169"/>
      <c r="U274" s="169"/>
      <c r="V274" s="169"/>
      <c r="W274" s="169"/>
      <c r="X274" s="169"/>
      <c r="Y274" s="169"/>
      <c r="Z274" s="169"/>
    </row>
    <row r="275" spans="1:26" ht="15.75" customHeight="1">
      <c r="A275" s="169"/>
      <c r="B275" s="169"/>
      <c r="C275" s="169"/>
      <c r="D275" s="169"/>
      <c r="E275" s="169"/>
      <c r="F275" s="169"/>
      <c r="G275" s="169"/>
      <c r="H275" s="169"/>
      <c r="I275" s="169"/>
      <c r="J275" s="169"/>
      <c r="K275" s="169"/>
      <c r="L275" s="169"/>
      <c r="M275" s="169"/>
      <c r="N275" s="169"/>
      <c r="O275" s="169"/>
      <c r="P275" s="169"/>
      <c r="Q275" s="169"/>
      <c r="R275" s="169"/>
      <c r="S275" s="169"/>
      <c r="T275" s="169"/>
      <c r="U275" s="169"/>
      <c r="V275" s="169"/>
      <c r="W275" s="169"/>
      <c r="X275" s="169"/>
      <c r="Y275" s="169"/>
      <c r="Z275" s="169"/>
    </row>
    <row r="276" spans="1:26" ht="15.75" customHeight="1">
      <c r="A276" s="169"/>
      <c r="B276" s="169"/>
      <c r="C276" s="169"/>
      <c r="D276" s="169"/>
      <c r="E276" s="169"/>
      <c r="F276" s="169"/>
      <c r="G276" s="169"/>
      <c r="H276" s="169"/>
      <c r="I276" s="169"/>
      <c r="J276" s="169"/>
      <c r="K276" s="169"/>
      <c r="L276" s="169"/>
      <c r="M276" s="169"/>
      <c r="N276" s="169"/>
      <c r="O276" s="169"/>
      <c r="P276" s="169"/>
      <c r="Q276" s="169"/>
      <c r="R276" s="169"/>
      <c r="S276" s="169"/>
      <c r="T276" s="169"/>
      <c r="U276" s="169"/>
      <c r="V276" s="169"/>
      <c r="W276" s="169"/>
      <c r="X276" s="169"/>
      <c r="Y276" s="169"/>
      <c r="Z276" s="169"/>
    </row>
    <row r="277" spans="1:26" ht="15.75" customHeight="1">
      <c r="A277" s="169"/>
      <c r="B277" s="169"/>
      <c r="C277" s="169"/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</row>
    <row r="278" spans="1:26" ht="15.75" customHeight="1">
      <c r="A278" s="169"/>
      <c r="B278" s="169"/>
      <c r="C278" s="169"/>
      <c r="D278" s="169"/>
      <c r="E278" s="169"/>
      <c r="F278" s="169"/>
      <c r="G278" s="169"/>
      <c r="H278" s="169"/>
      <c r="I278" s="169"/>
      <c r="J278" s="169"/>
      <c r="K278" s="169"/>
      <c r="L278" s="169"/>
      <c r="M278" s="169"/>
      <c r="N278" s="169"/>
      <c r="O278" s="169"/>
      <c r="P278" s="169"/>
      <c r="Q278" s="169"/>
      <c r="R278" s="169"/>
      <c r="S278" s="169"/>
      <c r="T278" s="169"/>
      <c r="U278" s="169"/>
      <c r="V278" s="169"/>
      <c r="W278" s="169"/>
      <c r="X278" s="169"/>
      <c r="Y278" s="169"/>
      <c r="Z278" s="169"/>
    </row>
    <row r="279" spans="1:26" ht="15.75" customHeight="1">
      <c r="A279" s="169"/>
      <c r="B279" s="169"/>
      <c r="C279" s="169"/>
      <c r="D279" s="169"/>
      <c r="E279" s="169"/>
      <c r="F279" s="169"/>
      <c r="G279" s="169"/>
      <c r="H279" s="169"/>
      <c r="I279" s="169"/>
      <c r="J279" s="169"/>
      <c r="K279" s="169"/>
      <c r="L279" s="169"/>
      <c r="M279" s="169"/>
      <c r="N279" s="169"/>
      <c r="O279" s="169"/>
      <c r="P279" s="169"/>
      <c r="Q279" s="169"/>
      <c r="R279" s="169"/>
      <c r="S279" s="169"/>
      <c r="T279" s="169"/>
      <c r="U279" s="169"/>
      <c r="V279" s="169"/>
      <c r="W279" s="169"/>
      <c r="X279" s="169"/>
      <c r="Y279" s="169"/>
      <c r="Z279" s="169"/>
    </row>
    <row r="280" spans="1:26" ht="15.75" customHeight="1">
      <c r="A280" s="169"/>
      <c r="B280" s="169"/>
      <c r="C280" s="169"/>
      <c r="D280" s="169"/>
      <c r="E280" s="169"/>
      <c r="F280" s="169"/>
      <c r="G280" s="169"/>
      <c r="H280" s="169"/>
      <c r="I280" s="169"/>
      <c r="J280" s="169"/>
      <c r="K280" s="169"/>
      <c r="L280" s="169"/>
      <c r="M280" s="169"/>
      <c r="N280" s="169"/>
      <c r="O280" s="169"/>
      <c r="P280" s="169"/>
      <c r="Q280" s="169"/>
      <c r="R280" s="169"/>
      <c r="S280" s="169"/>
      <c r="T280" s="169"/>
      <c r="U280" s="169"/>
      <c r="V280" s="169"/>
      <c r="W280" s="169"/>
      <c r="X280" s="169"/>
      <c r="Y280" s="169"/>
      <c r="Z280" s="169"/>
    </row>
    <row r="281" spans="1:26" ht="15.75" customHeight="1">
      <c r="A281" s="169"/>
      <c r="B281" s="169"/>
      <c r="C281" s="169"/>
      <c r="D281" s="169"/>
      <c r="E281" s="169"/>
      <c r="F281" s="169"/>
      <c r="G281" s="169"/>
      <c r="H281" s="169"/>
      <c r="I281" s="169"/>
      <c r="J281" s="169"/>
      <c r="K281" s="169"/>
      <c r="L281" s="169"/>
      <c r="M281" s="169"/>
      <c r="N281" s="169"/>
      <c r="O281" s="169"/>
      <c r="P281" s="169"/>
      <c r="Q281" s="169"/>
      <c r="R281" s="169"/>
      <c r="S281" s="169"/>
      <c r="T281" s="169"/>
      <c r="U281" s="169"/>
      <c r="V281" s="169"/>
      <c r="W281" s="169"/>
      <c r="X281" s="169"/>
      <c r="Y281" s="169"/>
      <c r="Z281" s="169"/>
    </row>
    <row r="282" spans="1:26" ht="15.75" customHeight="1">
      <c r="A282" s="169"/>
      <c r="B282" s="169"/>
      <c r="C282" s="169"/>
      <c r="D282" s="169"/>
      <c r="E282" s="169"/>
      <c r="F282" s="169"/>
      <c r="G282" s="169"/>
      <c r="H282" s="169"/>
      <c r="I282" s="169"/>
      <c r="J282" s="169"/>
      <c r="K282" s="169"/>
      <c r="L282" s="169"/>
      <c r="M282" s="169"/>
      <c r="N282" s="169"/>
      <c r="O282" s="169"/>
      <c r="P282" s="169"/>
      <c r="Q282" s="169"/>
      <c r="R282" s="169"/>
      <c r="S282" s="169"/>
      <c r="T282" s="169"/>
      <c r="U282" s="169"/>
      <c r="V282" s="169"/>
      <c r="W282" s="169"/>
      <c r="X282" s="169"/>
      <c r="Y282" s="169"/>
      <c r="Z282" s="169"/>
    </row>
    <row r="283" spans="1:26" ht="15.75" customHeight="1">
      <c r="A283" s="169"/>
      <c r="B283" s="169"/>
      <c r="C283" s="169"/>
      <c r="D283" s="169"/>
      <c r="E283" s="169"/>
      <c r="F283" s="169"/>
      <c r="G283" s="169"/>
      <c r="H283" s="169"/>
      <c r="I283" s="169"/>
      <c r="J283" s="169"/>
      <c r="K283" s="169"/>
      <c r="L283" s="169"/>
      <c r="M283" s="169"/>
      <c r="N283" s="169"/>
      <c r="O283" s="169"/>
      <c r="P283" s="169"/>
      <c r="Q283" s="169"/>
      <c r="R283" s="169"/>
      <c r="S283" s="169"/>
      <c r="T283" s="169"/>
      <c r="U283" s="169"/>
      <c r="V283" s="169"/>
      <c r="W283" s="169"/>
      <c r="X283" s="169"/>
      <c r="Y283" s="169"/>
      <c r="Z283" s="169"/>
    </row>
    <row r="284" spans="1:26" ht="15.75" customHeight="1">
      <c r="A284" s="169"/>
      <c r="B284" s="169"/>
      <c r="C284" s="169"/>
      <c r="D284" s="169"/>
      <c r="E284" s="169"/>
      <c r="F284" s="169"/>
      <c r="G284" s="169"/>
      <c r="H284" s="169"/>
      <c r="I284" s="169"/>
      <c r="J284" s="169"/>
      <c r="K284" s="169"/>
      <c r="L284" s="169"/>
      <c r="M284" s="169"/>
      <c r="N284" s="169"/>
      <c r="O284" s="169"/>
      <c r="P284" s="169"/>
      <c r="Q284" s="169"/>
      <c r="R284" s="169"/>
      <c r="S284" s="169"/>
      <c r="T284" s="169"/>
      <c r="U284" s="169"/>
      <c r="V284" s="169"/>
      <c r="W284" s="169"/>
      <c r="X284" s="169"/>
      <c r="Y284" s="169"/>
      <c r="Z284" s="169"/>
    </row>
    <row r="285" spans="1:26" ht="15.75" customHeight="1">
      <c r="A285" s="169"/>
      <c r="B285" s="169"/>
      <c r="C285" s="169"/>
      <c r="D285" s="169"/>
      <c r="E285" s="169"/>
      <c r="F285" s="169"/>
      <c r="G285" s="169"/>
      <c r="H285" s="169"/>
      <c r="I285" s="169"/>
      <c r="J285" s="169"/>
      <c r="K285" s="169"/>
      <c r="L285" s="169"/>
      <c r="M285" s="169"/>
      <c r="N285" s="169"/>
      <c r="O285" s="169"/>
      <c r="P285" s="169"/>
      <c r="Q285" s="169"/>
      <c r="R285" s="169"/>
      <c r="S285" s="169"/>
      <c r="T285" s="169"/>
      <c r="U285" s="169"/>
      <c r="V285" s="169"/>
      <c r="W285" s="169"/>
      <c r="X285" s="169"/>
      <c r="Y285" s="169"/>
      <c r="Z285" s="169"/>
    </row>
    <row r="286" spans="1:26" ht="15.75" customHeight="1">
      <c r="A286" s="169"/>
      <c r="B286" s="169"/>
      <c r="C286" s="169"/>
      <c r="D286" s="169"/>
      <c r="E286" s="169"/>
      <c r="F286" s="169"/>
      <c r="G286" s="169"/>
      <c r="H286" s="169"/>
      <c r="I286" s="169"/>
      <c r="J286" s="169"/>
      <c r="K286" s="169"/>
      <c r="L286" s="169"/>
      <c r="M286" s="169"/>
      <c r="N286" s="169"/>
      <c r="O286" s="169"/>
      <c r="P286" s="169"/>
      <c r="Q286" s="169"/>
      <c r="R286" s="169"/>
      <c r="S286" s="169"/>
      <c r="T286" s="169"/>
      <c r="U286" s="169"/>
      <c r="V286" s="169"/>
      <c r="W286" s="169"/>
      <c r="X286" s="169"/>
      <c r="Y286" s="169"/>
      <c r="Z286" s="169"/>
    </row>
    <row r="287" spans="1:26" ht="15.75" customHeight="1">
      <c r="A287" s="169"/>
      <c r="B287" s="169"/>
      <c r="C287" s="169"/>
      <c r="D287" s="169"/>
      <c r="E287" s="169"/>
      <c r="F287" s="169"/>
      <c r="G287" s="169"/>
      <c r="H287" s="169"/>
      <c r="I287" s="169"/>
      <c r="J287" s="169"/>
      <c r="K287" s="169"/>
      <c r="L287" s="169"/>
      <c r="M287" s="169"/>
      <c r="N287" s="169"/>
      <c r="O287" s="169"/>
      <c r="P287" s="169"/>
      <c r="Q287" s="169"/>
      <c r="R287" s="169"/>
      <c r="S287" s="169"/>
      <c r="T287" s="169"/>
      <c r="U287" s="169"/>
      <c r="V287" s="169"/>
      <c r="W287" s="169"/>
      <c r="X287" s="169"/>
      <c r="Y287" s="169"/>
      <c r="Z287" s="169"/>
    </row>
    <row r="288" spans="1:26" ht="15.75" customHeight="1">
      <c r="A288" s="169"/>
      <c r="B288" s="169"/>
      <c r="C288" s="169"/>
      <c r="D288" s="169"/>
      <c r="E288" s="169"/>
      <c r="F288" s="169"/>
      <c r="G288" s="169"/>
      <c r="H288" s="169"/>
      <c r="I288" s="169"/>
      <c r="J288" s="169"/>
      <c r="K288" s="169"/>
      <c r="L288" s="169"/>
      <c r="M288" s="169"/>
      <c r="N288" s="169"/>
      <c r="O288" s="169"/>
      <c r="P288" s="169"/>
      <c r="Q288" s="169"/>
      <c r="R288" s="169"/>
      <c r="S288" s="169"/>
      <c r="T288" s="169"/>
      <c r="U288" s="169"/>
      <c r="V288" s="169"/>
      <c r="W288" s="169"/>
      <c r="X288" s="169"/>
      <c r="Y288" s="169"/>
      <c r="Z288" s="169"/>
    </row>
    <row r="289" spans="1:26" ht="15.75" customHeight="1">
      <c r="A289" s="169"/>
      <c r="B289" s="169"/>
      <c r="C289" s="169"/>
      <c r="D289" s="169"/>
      <c r="E289" s="169"/>
      <c r="F289" s="169"/>
      <c r="G289" s="169"/>
      <c r="H289" s="169"/>
      <c r="I289" s="169"/>
      <c r="J289" s="169"/>
      <c r="K289" s="169"/>
      <c r="L289" s="169"/>
      <c r="M289" s="169"/>
      <c r="N289" s="169"/>
      <c r="O289" s="169"/>
      <c r="P289" s="169"/>
      <c r="Q289" s="169"/>
      <c r="R289" s="169"/>
      <c r="S289" s="169"/>
      <c r="T289" s="169"/>
      <c r="U289" s="169"/>
      <c r="V289" s="169"/>
      <c r="W289" s="169"/>
      <c r="X289" s="169"/>
      <c r="Y289" s="169"/>
      <c r="Z289" s="169"/>
    </row>
    <row r="290" spans="1:26" ht="15.75" customHeight="1">
      <c r="A290" s="169"/>
      <c r="B290" s="169"/>
      <c r="C290" s="169"/>
      <c r="D290" s="169"/>
      <c r="E290" s="169"/>
      <c r="F290" s="169"/>
      <c r="G290" s="169"/>
      <c r="H290" s="169"/>
      <c r="I290" s="169"/>
      <c r="J290" s="169"/>
      <c r="K290" s="169"/>
      <c r="L290" s="169"/>
      <c r="M290" s="169"/>
      <c r="N290" s="169"/>
      <c r="O290" s="169"/>
      <c r="P290" s="169"/>
      <c r="Q290" s="169"/>
      <c r="R290" s="169"/>
      <c r="S290" s="169"/>
      <c r="T290" s="169"/>
      <c r="U290" s="169"/>
      <c r="V290" s="169"/>
      <c r="W290" s="169"/>
      <c r="X290" s="169"/>
      <c r="Y290" s="169"/>
      <c r="Z290" s="169"/>
    </row>
    <row r="291" spans="1:26" ht="15.75" customHeight="1">
      <c r="A291" s="169"/>
      <c r="B291" s="169"/>
      <c r="C291" s="169"/>
      <c r="D291" s="169"/>
      <c r="E291" s="169"/>
      <c r="F291" s="169"/>
      <c r="G291" s="169"/>
      <c r="H291" s="169"/>
      <c r="I291" s="169"/>
      <c r="J291" s="169"/>
      <c r="K291" s="169"/>
      <c r="L291" s="169"/>
      <c r="M291" s="169"/>
      <c r="N291" s="169"/>
      <c r="O291" s="169"/>
      <c r="P291" s="169"/>
      <c r="Q291" s="169"/>
      <c r="R291" s="169"/>
      <c r="S291" s="169"/>
      <c r="T291" s="169"/>
      <c r="U291" s="169"/>
      <c r="V291" s="169"/>
      <c r="W291" s="169"/>
      <c r="X291" s="169"/>
      <c r="Y291" s="169"/>
      <c r="Z291" s="169"/>
    </row>
    <row r="292" spans="1:26" ht="15.75" customHeight="1">
      <c r="A292" s="169"/>
      <c r="B292" s="169"/>
      <c r="C292" s="169"/>
      <c r="D292" s="169"/>
      <c r="E292" s="169"/>
      <c r="F292" s="169"/>
      <c r="G292" s="169"/>
      <c r="H292" s="169"/>
      <c r="I292" s="169"/>
      <c r="J292" s="169"/>
      <c r="K292" s="169"/>
      <c r="L292" s="169"/>
      <c r="M292" s="169"/>
      <c r="N292" s="169"/>
      <c r="O292" s="169"/>
      <c r="P292" s="169"/>
      <c r="Q292" s="169"/>
      <c r="R292" s="169"/>
      <c r="S292" s="169"/>
      <c r="T292" s="169"/>
      <c r="U292" s="169"/>
      <c r="V292" s="169"/>
      <c r="W292" s="169"/>
      <c r="X292" s="169"/>
      <c r="Y292" s="169"/>
      <c r="Z292" s="169"/>
    </row>
    <row r="293" spans="1:26" ht="15.75" customHeight="1">
      <c r="A293" s="169"/>
      <c r="B293" s="169"/>
      <c r="C293" s="169"/>
      <c r="D293" s="169"/>
      <c r="E293" s="169"/>
      <c r="F293" s="169"/>
      <c r="G293" s="169"/>
      <c r="H293" s="169"/>
      <c r="I293" s="169"/>
      <c r="J293" s="169"/>
      <c r="K293" s="169"/>
      <c r="L293" s="169"/>
      <c r="M293" s="169"/>
      <c r="N293" s="169"/>
      <c r="O293" s="169"/>
      <c r="P293" s="169"/>
      <c r="Q293" s="169"/>
      <c r="R293" s="169"/>
      <c r="S293" s="169"/>
      <c r="T293" s="169"/>
      <c r="U293" s="169"/>
      <c r="V293" s="169"/>
      <c r="W293" s="169"/>
      <c r="X293" s="169"/>
      <c r="Y293" s="169"/>
      <c r="Z293" s="169"/>
    </row>
    <row r="294" spans="1:26" ht="15.75" customHeight="1">
      <c r="A294" s="169"/>
      <c r="B294" s="169"/>
      <c r="C294" s="169"/>
      <c r="D294" s="169"/>
      <c r="E294" s="169"/>
      <c r="F294" s="169"/>
      <c r="G294" s="169"/>
      <c r="H294" s="169"/>
      <c r="I294" s="169"/>
      <c r="J294" s="169"/>
      <c r="K294" s="169"/>
      <c r="L294" s="169"/>
      <c r="M294" s="169"/>
      <c r="N294" s="169"/>
      <c r="O294" s="169"/>
      <c r="P294" s="169"/>
      <c r="Q294" s="169"/>
      <c r="R294" s="169"/>
      <c r="S294" s="169"/>
      <c r="T294" s="169"/>
      <c r="U294" s="169"/>
      <c r="V294" s="169"/>
      <c r="W294" s="169"/>
      <c r="X294" s="169"/>
      <c r="Y294" s="169"/>
      <c r="Z294" s="169"/>
    </row>
    <row r="295" spans="1:26" ht="15.75" customHeight="1">
      <c r="A295" s="169"/>
      <c r="B295" s="169"/>
      <c r="C295" s="169"/>
      <c r="D295" s="169"/>
      <c r="E295" s="169"/>
      <c r="F295" s="169"/>
      <c r="G295" s="169"/>
      <c r="H295" s="169"/>
      <c r="I295" s="169"/>
      <c r="J295" s="169"/>
      <c r="K295" s="169"/>
      <c r="L295" s="169"/>
      <c r="M295" s="169"/>
      <c r="N295" s="169"/>
      <c r="O295" s="169"/>
      <c r="P295" s="169"/>
      <c r="Q295" s="169"/>
      <c r="R295" s="169"/>
      <c r="S295" s="169"/>
      <c r="T295" s="169"/>
      <c r="U295" s="169"/>
      <c r="V295" s="169"/>
      <c r="W295" s="169"/>
      <c r="X295" s="169"/>
      <c r="Y295" s="169"/>
      <c r="Z295" s="169"/>
    </row>
    <row r="296" spans="1:26" ht="15.75" customHeight="1">
      <c r="A296" s="169"/>
      <c r="B296" s="169"/>
      <c r="C296" s="169"/>
      <c r="D296" s="169"/>
      <c r="E296" s="169"/>
      <c r="F296" s="169"/>
      <c r="G296" s="169"/>
      <c r="H296" s="169"/>
      <c r="I296" s="169"/>
      <c r="J296" s="169"/>
      <c r="K296" s="169"/>
      <c r="L296" s="169"/>
      <c r="M296" s="169"/>
      <c r="N296" s="169"/>
      <c r="O296" s="169"/>
      <c r="P296" s="169"/>
      <c r="Q296" s="169"/>
      <c r="R296" s="169"/>
      <c r="S296" s="169"/>
      <c r="T296" s="169"/>
      <c r="U296" s="169"/>
      <c r="V296" s="169"/>
      <c r="W296" s="169"/>
      <c r="X296" s="169"/>
      <c r="Y296" s="169"/>
      <c r="Z296" s="169"/>
    </row>
    <row r="297" spans="1:26" ht="15.75" customHeight="1">
      <c r="A297" s="169"/>
      <c r="B297" s="169"/>
      <c r="C297" s="169"/>
      <c r="D297" s="169"/>
      <c r="E297" s="169"/>
      <c r="F297" s="169"/>
      <c r="G297" s="169"/>
      <c r="H297" s="169"/>
      <c r="I297" s="169"/>
      <c r="J297" s="169"/>
      <c r="K297" s="169"/>
      <c r="L297" s="169"/>
      <c r="M297" s="169"/>
      <c r="N297" s="169"/>
      <c r="O297" s="169"/>
      <c r="P297" s="169"/>
      <c r="Q297" s="169"/>
      <c r="R297" s="169"/>
      <c r="S297" s="169"/>
      <c r="T297" s="169"/>
      <c r="U297" s="169"/>
      <c r="V297" s="169"/>
      <c r="W297" s="169"/>
      <c r="X297" s="169"/>
      <c r="Y297" s="169"/>
      <c r="Z297" s="169"/>
    </row>
    <row r="298" spans="1:26" ht="15.75" customHeight="1">
      <c r="A298" s="169"/>
      <c r="B298" s="169"/>
      <c r="C298" s="169"/>
      <c r="D298" s="169"/>
      <c r="E298" s="169"/>
      <c r="F298" s="169"/>
      <c r="G298" s="169"/>
      <c r="H298" s="169"/>
      <c r="I298" s="169"/>
      <c r="J298" s="169"/>
      <c r="K298" s="169"/>
      <c r="L298" s="169"/>
      <c r="M298" s="169"/>
      <c r="N298" s="169"/>
      <c r="O298" s="169"/>
      <c r="P298" s="169"/>
      <c r="Q298" s="169"/>
      <c r="R298" s="169"/>
      <c r="S298" s="169"/>
      <c r="T298" s="169"/>
      <c r="U298" s="169"/>
      <c r="V298" s="169"/>
      <c r="W298" s="169"/>
      <c r="X298" s="169"/>
      <c r="Y298" s="169"/>
      <c r="Z298" s="169"/>
    </row>
    <row r="299" spans="1:26" ht="15.75" customHeight="1">
      <c r="A299" s="169"/>
      <c r="B299" s="169"/>
      <c r="C299" s="169"/>
      <c r="D299" s="169"/>
      <c r="E299" s="169"/>
      <c r="F299" s="169"/>
      <c r="G299" s="169"/>
      <c r="H299" s="169"/>
      <c r="I299" s="169"/>
      <c r="J299" s="169"/>
      <c r="K299" s="169"/>
      <c r="L299" s="169"/>
      <c r="M299" s="169"/>
      <c r="N299" s="169"/>
      <c r="O299" s="169"/>
      <c r="P299" s="169"/>
      <c r="Q299" s="169"/>
      <c r="R299" s="169"/>
      <c r="S299" s="169"/>
      <c r="T299" s="169"/>
      <c r="U299" s="169"/>
      <c r="V299" s="169"/>
      <c r="W299" s="169"/>
      <c r="X299" s="169"/>
      <c r="Y299" s="169"/>
      <c r="Z299" s="169"/>
    </row>
    <row r="300" spans="1:26" ht="15.75" customHeight="1">
      <c r="A300" s="169"/>
      <c r="B300" s="169"/>
      <c r="C300" s="169"/>
      <c r="D300" s="169"/>
      <c r="E300" s="169"/>
      <c r="F300" s="169"/>
      <c r="G300" s="169"/>
      <c r="H300" s="169"/>
      <c r="I300" s="169"/>
      <c r="J300" s="169"/>
      <c r="K300" s="169"/>
      <c r="L300" s="169"/>
      <c r="M300" s="169"/>
      <c r="N300" s="169"/>
      <c r="O300" s="169"/>
      <c r="P300" s="169"/>
      <c r="Q300" s="169"/>
      <c r="R300" s="169"/>
      <c r="S300" s="169"/>
      <c r="T300" s="169"/>
      <c r="U300" s="169"/>
      <c r="V300" s="169"/>
      <c r="W300" s="169"/>
      <c r="X300" s="169"/>
      <c r="Y300" s="169"/>
      <c r="Z300" s="169"/>
    </row>
    <row r="301" spans="1:26" ht="15.75" customHeight="1">
      <c r="A301" s="169"/>
      <c r="B301" s="169"/>
      <c r="C301" s="169"/>
      <c r="D301" s="169"/>
      <c r="E301" s="169"/>
      <c r="F301" s="169"/>
      <c r="G301" s="169"/>
      <c r="H301" s="169"/>
      <c r="I301" s="169"/>
      <c r="J301" s="169"/>
      <c r="K301" s="169"/>
      <c r="L301" s="169"/>
      <c r="M301" s="169"/>
      <c r="N301" s="169"/>
      <c r="O301" s="169"/>
      <c r="P301" s="169"/>
      <c r="Q301" s="169"/>
      <c r="R301" s="169"/>
      <c r="S301" s="169"/>
      <c r="T301" s="169"/>
      <c r="U301" s="169"/>
      <c r="V301" s="169"/>
      <c r="W301" s="169"/>
      <c r="X301" s="169"/>
      <c r="Y301" s="169"/>
      <c r="Z301" s="169"/>
    </row>
    <row r="302" spans="1:26" ht="15.75" customHeight="1">
      <c r="A302" s="169"/>
      <c r="B302" s="169"/>
      <c r="C302" s="169"/>
      <c r="D302" s="169"/>
      <c r="E302" s="169"/>
      <c r="F302" s="169"/>
      <c r="G302" s="169"/>
      <c r="H302" s="169"/>
      <c r="I302" s="169"/>
      <c r="J302" s="169"/>
      <c r="K302" s="169"/>
      <c r="L302" s="169"/>
      <c r="M302" s="169"/>
      <c r="N302" s="169"/>
      <c r="O302" s="169"/>
      <c r="P302" s="169"/>
      <c r="Q302" s="169"/>
      <c r="R302" s="169"/>
      <c r="S302" s="169"/>
      <c r="T302" s="169"/>
      <c r="U302" s="169"/>
      <c r="V302" s="169"/>
      <c r="W302" s="169"/>
      <c r="X302" s="169"/>
      <c r="Y302" s="169"/>
      <c r="Z302" s="169"/>
    </row>
    <row r="303" spans="1:26" ht="15.75" customHeight="1">
      <c r="A303" s="169"/>
      <c r="B303" s="169"/>
      <c r="C303" s="169"/>
      <c r="D303" s="169"/>
      <c r="E303" s="169"/>
      <c r="F303" s="169"/>
      <c r="G303" s="169"/>
      <c r="H303" s="169"/>
      <c r="I303" s="169"/>
      <c r="J303" s="169"/>
      <c r="K303" s="169"/>
      <c r="L303" s="169"/>
      <c r="M303" s="169"/>
      <c r="N303" s="169"/>
      <c r="O303" s="169"/>
      <c r="P303" s="169"/>
      <c r="Q303" s="169"/>
      <c r="R303" s="169"/>
      <c r="S303" s="169"/>
      <c r="T303" s="169"/>
      <c r="U303" s="169"/>
      <c r="V303" s="169"/>
      <c r="W303" s="169"/>
      <c r="X303" s="169"/>
      <c r="Y303" s="169"/>
      <c r="Z303" s="169"/>
    </row>
    <row r="304" spans="1:26" ht="15.75" customHeight="1">
      <c r="A304" s="169"/>
      <c r="B304" s="169"/>
      <c r="C304" s="169"/>
      <c r="D304" s="169"/>
      <c r="E304" s="169"/>
      <c r="F304" s="169"/>
      <c r="G304" s="169"/>
      <c r="H304" s="169"/>
      <c r="I304" s="169"/>
      <c r="J304" s="169"/>
      <c r="K304" s="169"/>
      <c r="L304" s="169"/>
      <c r="M304" s="169"/>
      <c r="N304" s="169"/>
      <c r="O304" s="169"/>
      <c r="P304" s="169"/>
      <c r="Q304" s="169"/>
      <c r="R304" s="169"/>
      <c r="S304" s="169"/>
      <c r="T304" s="169"/>
      <c r="U304" s="169"/>
      <c r="V304" s="169"/>
      <c r="W304" s="169"/>
      <c r="X304" s="169"/>
      <c r="Y304" s="169"/>
      <c r="Z304" s="169"/>
    </row>
    <row r="305" spans="1:26" ht="15.75" customHeight="1">
      <c r="A305" s="169"/>
      <c r="B305" s="169"/>
      <c r="C305" s="169"/>
      <c r="D305" s="169"/>
      <c r="E305" s="169"/>
      <c r="F305" s="169"/>
      <c r="G305" s="169"/>
      <c r="H305" s="169"/>
      <c r="I305" s="169"/>
      <c r="J305" s="169"/>
      <c r="K305" s="169"/>
      <c r="L305" s="169"/>
      <c r="M305" s="169"/>
      <c r="N305" s="169"/>
      <c r="O305" s="169"/>
      <c r="P305" s="169"/>
      <c r="Q305" s="169"/>
      <c r="R305" s="169"/>
      <c r="S305" s="169"/>
      <c r="T305" s="169"/>
      <c r="U305" s="169"/>
      <c r="V305" s="169"/>
      <c r="W305" s="169"/>
      <c r="X305" s="169"/>
      <c r="Y305" s="169"/>
      <c r="Z305" s="169"/>
    </row>
    <row r="306" spans="1:26" ht="15.75" customHeight="1">
      <c r="A306" s="169"/>
      <c r="B306" s="169"/>
      <c r="C306" s="169"/>
      <c r="D306" s="169"/>
      <c r="E306" s="169"/>
      <c r="F306" s="169"/>
      <c r="G306" s="169"/>
      <c r="H306" s="169"/>
      <c r="I306" s="169"/>
      <c r="J306" s="169"/>
      <c r="K306" s="169"/>
      <c r="L306" s="169"/>
      <c r="M306" s="169"/>
      <c r="N306" s="169"/>
      <c r="O306" s="169"/>
      <c r="P306" s="169"/>
      <c r="Q306" s="169"/>
      <c r="R306" s="169"/>
      <c r="S306" s="169"/>
      <c r="T306" s="169"/>
      <c r="U306" s="169"/>
      <c r="V306" s="169"/>
      <c r="W306" s="169"/>
      <c r="X306" s="169"/>
      <c r="Y306" s="169"/>
      <c r="Z306" s="169"/>
    </row>
    <row r="307" spans="1:26" ht="15.75" customHeight="1">
      <c r="A307" s="169"/>
      <c r="B307" s="169"/>
      <c r="C307" s="169"/>
      <c r="D307" s="169"/>
      <c r="E307" s="169"/>
      <c r="F307" s="169"/>
      <c r="G307" s="169"/>
      <c r="H307" s="169"/>
      <c r="I307" s="169"/>
      <c r="J307" s="169"/>
      <c r="K307" s="169"/>
      <c r="L307" s="169"/>
      <c r="M307" s="169"/>
      <c r="N307" s="169"/>
      <c r="O307" s="169"/>
      <c r="P307" s="169"/>
      <c r="Q307" s="169"/>
      <c r="R307" s="169"/>
      <c r="S307" s="169"/>
      <c r="T307" s="169"/>
      <c r="U307" s="169"/>
      <c r="V307" s="169"/>
      <c r="W307" s="169"/>
      <c r="X307" s="169"/>
      <c r="Y307" s="169"/>
      <c r="Z307" s="169"/>
    </row>
    <row r="308" spans="1:26" ht="15.75" customHeight="1">
      <c r="A308" s="169"/>
      <c r="B308" s="169"/>
      <c r="C308" s="169"/>
      <c r="D308" s="169"/>
      <c r="E308" s="169"/>
      <c r="F308" s="169"/>
      <c r="G308" s="169"/>
      <c r="H308" s="169"/>
      <c r="I308" s="169"/>
      <c r="J308" s="169"/>
      <c r="K308" s="169"/>
      <c r="L308" s="169"/>
      <c r="M308" s="169"/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</row>
    <row r="309" spans="1:26" ht="15.75" customHeight="1">
      <c r="A309" s="169"/>
      <c r="B309" s="169"/>
      <c r="C309" s="169"/>
      <c r="D309" s="169"/>
      <c r="E309" s="169"/>
      <c r="F309" s="169"/>
      <c r="G309" s="169"/>
      <c r="H309" s="169"/>
      <c r="I309" s="169"/>
      <c r="J309" s="169"/>
      <c r="K309" s="169"/>
      <c r="L309" s="169"/>
      <c r="M309" s="169"/>
      <c r="N309" s="169"/>
      <c r="O309" s="169"/>
      <c r="P309" s="169"/>
      <c r="Q309" s="169"/>
      <c r="R309" s="169"/>
      <c r="S309" s="169"/>
      <c r="T309" s="169"/>
      <c r="U309" s="169"/>
      <c r="V309" s="169"/>
      <c r="W309" s="169"/>
      <c r="X309" s="169"/>
      <c r="Y309" s="169"/>
      <c r="Z309" s="169"/>
    </row>
    <row r="310" spans="1:26" ht="15.75" customHeight="1">
      <c r="A310" s="169"/>
      <c r="B310" s="169"/>
      <c r="C310" s="169"/>
      <c r="D310" s="169"/>
      <c r="E310" s="169"/>
      <c r="F310" s="169"/>
      <c r="G310" s="169"/>
      <c r="H310" s="169"/>
      <c r="I310" s="169"/>
      <c r="J310" s="169"/>
      <c r="K310" s="169"/>
      <c r="L310" s="169"/>
      <c r="M310" s="169"/>
      <c r="N310" s="169"/>
      <c r="O310" s="169"/>
      <c r="P310" s="169"/>
      <c r="Q310" s="169"/>
      <c r="R310" s="169"/>
      <c r="S310" s="169"/>
      <c r="T310" s="169"/>
      <c r="U310" s="169"/>
      <c r="V310" s="169"/>
      <c r="W310" s="169"/>
      <c r="X310" s="169"/>
      <c r="Y310" s="169"/>
      <c r="Z310" s="169"/>
    </row>
    <row r="311" spans="1:26" ht="15.75" customHeight="1">
      <c r="A311" s="169"/>
      <c r="B311" s="169"/>
      <c r="C311" s="169"/>
      <c r="D311" s="169"/>
      <c r="E311" s="169"/>
      <c r="F311" s="169"/>
      <c r="G311" s="169"/>
      <c r="H311" s="169"/>
      <c r="I311" s="169"/>
      <c r="J311" s="169"/>
      <c r="K311" s="169"/>
      <c r="L311" s="169"/>
      <c r="M311" s="169"/>
      <c r="N311" s="169"/>
      <c r="O311" s="169"/>
      <c r="P311" s="169"/>
      <c r="Q311" s="169"/>
      <c r="R311" s="169"/>
      <c r="S311" s="169"/>
      <c r="T311" s="169"/>
      <c r="U311" s="169"/>
      <c r="V311" s="169"/>
      <c r="W311" s="169"/>
      <c r="X311" s="169"/>
      <c r="Y311" s="169"/>
      <c r="Z311" s="169"/>
    </row>
    <row r="312" spans="1:26" ht="15.75" customHeight="1">
      <c r="A312" s="169"/>
      <c r="B312" s="169"/>
      <c r="C312" s="169"/>
      <c r="D312" s="169"/>
      <c r="E312" s="169"/>
      <c r="F312" s="169"/>
      <c r="G312" s="169"/>
      <c r="H312" s="169"/>
      <c r="I312" s="169"/>
      <c r="J312" s="169"/>
      <c r="K312" s="169"/>
      <c r="L312" s="169"/>
      <c r="M312" s="169"/>
      <c r="N312" s="169"/>
      <c r="O312" s="169"/>
      <c r="P312" s="169"/>
      <c r="Q312" s="169"/>
      <c r="R312" s="169"/>
      <c r="S312" s="169"/>
      <c r="T312" s="169"/>
      <c r="U312" s="169"/>
      <c r="V312" s="169"/>
      <c r="W312" s="169"/>
      <c r="X312" s="169"/>
      <c r="Y312" s="169"/>
      <c r="Z312" s="169"/>
    </row>
    <row r="313" spans="1:26" ht="15.75" customHeight="1">
      <c r="A313" s="169"/>
      <c r="B313" s="169"/>
      <c r="C313" s="169"/>
      <c r="D313" s="169"/>
      <c r="E313" s="169"/>
      <c r="F313" s="169"/>
      <c r="G313" s="169"/>
      <c r="H313" s="169"/>
      <c r="I313" s="169"/>
      <c r="J313" s="169"/>
      <c r="K313" s="169"/>
      <c r="L313" s="169"/>
      <c r="M313" s="169"/>
      <c r="N313" s="169"/>
      <c r="O313" s="169"/>
      <c r="P313" s="169"/>
      <c r="Q313" s="169"/>
      <c r="R313" s="169"/>
      <c r="S313" s="169"/>
      <c r="T313" s="169"/>
      <c r="U313" s="169"/>
      <c r="V313" s="169"/>
      <c r="W313" s="169"/>
      <c r="X313" s="169"/>
      <c r="Y313" s="169"/>
      <c r="Z313" s="169"/>
    </row>
    <row r="314" spans="1:26" ht="15.75" customHeight="1">
      <c r="A314" s="169"/>
      <c r="B314" s="169"/>
      <c r="C314" s="169"/>
      <c r="D314" s="169"/>
      <c r="E314" s="169"/>
      <c r="F314" s="169"/>
      <c r="G314" s="169"/>
      <c r="H314" s="169"/>
      <c r="I314" s="169"/>
      <c r="J314" s="169"/>
      <c r="K314" s="169"/>
      <c r="L314" s="169"/>
      <c r="M314" s="169"/>
      <c r="N314" s="169"/>
      <c r="O314" s="169"/>
      <c r="P314" s="169"/>
      <c r="Q314" s="169"/>
      <c r="R314" s="169"/>
      <c r="S314" s="169"/>
      <c r="T314" s="169"/>
      <c r="U314" s="169"/>
      <c r="V314" s="169"/>
      <c r="W314" s="169"/>
      <c r="X314" s="169"/>
      <c r="Y314" s="169"/>
      <c r="Z314" s="169"/>
    </row>
    <row r="315" spans="1:26" ht="15.75" customHeight="1">
      <c r="A315" s="169"/>
      <c r="B315" s="169"/>
      <c r="C315" s="169"/>
      <c r="D315" s="169"/>
      <c r="E315" s="169"/>
      <c r="F315" s="169"/>
      <c r="G315" s="169"/>
      <c r="H315" s="169"/>
      <c r="I315" s="169"/>
      <c r="J315" s="169"/>
      <c r="K315" s="169"/>
      <c r="L315" s="169"/>
      <c r="M315" s="169"/>
      <c r="N315" s="169"/>
      <c r="O315" s="169"/>
      <c r="P315" s="169"/>
      <c r="Q315" s="169"/>
      <c r="R315" s="169"/>
      <c r="S315" s="169"/>
      <c r="T315" s="169"/>
      <c r="U315" s="169"/>
      <c r="V315" s="169"/>
      <c r="W315" s="169"/>
      <c r="X315" s="169"/>
      <c r="Y315" s="169"/>
      <c r="Z315" s="169"/>
    </row>
    <row r="316" spans="1:26" ht="15.75" customHeight="1">
      <c r="A316" s="169"/>
      <c r="B316" s="169"/>
      <c r="C316" s="169"/>
      <c r="D316" s="169"/>
      <c r="E316" s="169"/>
      <c r="F316" s="169"/>
      <c r="G316" s="169"/>
      <c r="H316" s="169"/>
      <c r="I316" s="169"/>
      <c r="J316" s="169"/>
      <c r="K316" s="169"/>
      <c r="L316" s="169"/>
      <c r="M316" s="169"/>
      <c r="N316" s="169"/>
      <c r="O316" s="169"/>
      <c r="P316" s="169"/>
      <c r="Q316" s="169"/>
      <c r="R316" s="169"/>
      <c r="S316" s="169"/>
      <c r="T316" s="169"/>
      <c r="U316" s="169"/>
      <c r="V316" s="169"/>
      <c r="W316" s="169"/>
      <c r="X316" s="169"/>
      <c r="Y316" s="169"/>
      <c r="Z316" s="169"/>
    </row>
    <row r="317" spans="1:26" ht="15.75" customHeight="1">
      <c r="A317" s="169"/>
      <c r="B317" s="169"/>
      <c r="C317" s="169"/>
      <c r="D317" s="169"/>
      <c r="E317" s="169"/>
      <c r="F317" s="169"/>
      <c r="G317" s="169"/>
      <c r="H317" s="169"/>
      <c r="I317" s="169"/>
      <c r="J317" s="169"/>
      <c r="K317" s="169"/>
      <c r="L317" s="169"/>
      <c r="M317" s="169"/>
      <c r="N317" s="169"/>
      <c r="O317" s="169"/>
      <c r="P317" s="169"/>
      <c r="Q317" s="169"/>
      <c r="R317" s="169"/>
      <c r="S317" s="169"/>
      <c r="T317" s="169"/>
      <c r="U317" s="169"/>
      <c r="V317" s="169"/>
      <c r="W317" s="169"/>
      <c r="X317" s="169"/>
      <c r="Y317" s="169"/>
      <c r="Z317" s="169"/>
    </row>
    <row r="318" spans="1:26" ht="15.75" customHeight="1">
      <c r="A318" s="169"/>
      <c r="B318" s="169"/>
      <c r="C318" s="169"/>
      <c r="D318" s="169"/>
      <c r="E318" s="169"/>
      <c r="F318" s="169"/>
      <c r="G318" s="169"/>
      <c r="H318" s="169"/>
      <c r="I318" s="169"/>
      <c r="J318" s="169"/>
      <c r="K318" s="169"/>
      <c r="L318" s="169"/>
      <c r="M318" s="169"/>
      <c r="N318" s="169"/>
      <c r="O318" s="169"/>
      <c r="P318" s="169"/>
      <c r="Q318" s="169"/>
      <c r="R318" s="169"/>
      <c r="S318" s="169"/>
      <c r="T318" s="169"/>
      <c r="U318" s="169"/>
      <c r="V318" s="169"/>
      <c r="W318" s="169"/>
      <c r="X318" s="169"/>
      <c r="Y318" s="169"/>
      <c r="Z318" s="169"/>
    </row>
    <row r="319" spans="1:26" ht="15.75" customHeight="1">
      <c r="A319" s="169"/>
      <c r="B319" s="169"/>
      <c r="C319" s="169"/>
      <c r="D319" s="169"/>
      <c r="E319" s="169"/>
      <c r="F319" s="169"/>
      <c r="G319" s="169"/>
      <c r="H319" s="169"/>
      <c r="I319" s="169"/>
      <c r="J319" s="169"/>
      <c r="K319" s="169"/>
      <c r="L319" s="169"/>
      <c r="M319" s="169"/>
      <c r="N319" s="169"/>
      <c r="O319" s="169"/>
      <c r="P319" s="169"/>
      <c r="Q319" s="169"/>
      <c r="R319" s="169"/>
      <c r="S319" s="169"/>
      <c r="T319" s="169"/>
      <c r="U319" s="169"/>
      <c r="V319" s="169"/>
      <c r="W319" s="169"/>
      <c r="X319" s="169"/>
      <c r="Y319" s="169"/>
      <c r="Z319" s="169"/>
    </row>
    <row r="320" spans="1:26" ht="15.75" customHeight="1">
      <c r="A320" s="169"/>
      <c r="B320" s="169"/>
      <c r="C320" s="169"/>
      <c r="D320" s="169"/>
      <c r="E320" s="169"/>
      <c r="F320" s="169"/>
      <c r="G320" s="169"/>
      <c r="H320" s="169"/>
      <c r="I320" s="169"/>
      <c r="J320" s="169"/>
      <c r="K320" s="169"/>
      <c r="L320" s="169"/>
      <c r="M320" s="169"/>
      <c r="N320" s="169"/>
      <c r="O320" s="169"/>
      <c r="P320" s="169"/>
      <c r="Q320" s="169"/>
      <c r="R320" s="169"/>
      <c r="S320" s="169"/>
      <c r="T320" s="169"/>
      <c r="U320" s="169"/>
      <c r="V320" s="169"/>
      <c r="W320" s="169"/>
      <c r="X320" s="169"/>
      <c r="Y320" s="169"/>
      <c r="Z320" s="169"/>
    </row>
    <row r="321" spans="1:26" ht="15.75" customHeight="1">
      <c r="A321" s="169"/>
      <c r="B321" s="169"/>
      <c r="C321" s="169"/>
      <c r="D321" s="169"/>
      <c r="E321" s="169"/>
      <c r="F321" s="169"/>
      <c r="G321" s="169"/>
      <c r="H321" s="169"/>
      <c r="I321" s="169"/>
      <c r="J321" s="169"/>
      <c r="K321" s="169"/>
      <c r="L321" s="169"/>
      <c r="M321" s="169"/>
      <c r="N321" s="169"/>
      <c r="O321" s="169"/>
      <c r="P321" s="169"/>
      <c r="Q321" s="169"/>
      <c r="R321" s="169"/>
      <c r="S321" s="169"/>
      <c r="T321" s="169"/>
      <c r="U321" s="169"/>
      <c r="V321" s="169"/>
      <c r="W321" s="169"/>
      <c r="X321" s="169"/>
      <c r="Y321" s="169"/>
      <c r="Z321" s="169"/>
    </row>
    <row r="322" spans="1:26" ht="15.75" customHeight="1">
      <c r="A322" s="169"/>
      <c r="B322" s="169"/>
      <c r="C322" s="169"/>
      <c r="D322" s="169"/>
      <c r="E322" s="169"/>
      <c r="F322" s="169"/>
      <c r="G322" s="169"/>
      <c r="H322" s="169"/>
      <c r="I322" s="169"/>
      <c r="J322" s="169"/>
      <c r="K322" s="169"/>
      <c r="L322" s="169"/>
      <c r="M322" s="169"/>
      <c r="N322" s="169"/>
      <c r="O322" s="169"/>
      <c r="P322" s="169"/>
      <c r="Q322" s="169"/>
      <c r="R322" s="169"/>
      <c r="S322" s="169"/>
      <c r="T322" s="169"/>
      <c r="U322" s="169"/>
      <c r="V322" s="169"/>
      <c r="W322" s="169"/>
      <c r="X322" s="169"/>
      <c r="Y322" s="169"/>
      <c r="Z322" s="169"/>
    </row>
    <row r="323" spans="1:26" ht="15.75" customHeight="1">
      <c r="A323" s="169"/>
      <c r="B323" s="169"/>
      <c r="C323" s="169"/>
      <c r="D323" s="169"/>
      <c r="E323" s="169"/>
      <c r="F323" s="169"/>
      <c r="G323" s="169"/>
      <c r="H323" s="169"/>
      <c r="I323" s="169"/>
      <c r="J323" s="169"/>
      <c r="K323" s="169"/>
      <c r="L323" s="169"/>
      <c r="M323" s="169"/>
      <c r="N323" s="169"/>
      <c r="O323" s="169"/>
      <c r="P323" s="169"/>
      <c r="Q323" s="169"/>
      <c r="R323" s="169"/>
      <c r="S323" s="169"/>
      <c r="T323" s="169"/>
      <c r="U323" s="169"/>
      <c r="V323" s="169"/>
      <c r="W323" s="169"/>
      <c r="X323" s="169"/>
      <c r="Y323" s="169"/>
      <c r="Z323" s="169"/>
    </row>
    <row r="324" spans="1:26" ht="15.75" customHeight="1">
      <c r="A324" s="169"/>
      <c r="B324" s="169"/>
      <c r="C324" s="169"/>
      <c r="D324" s="169"/>
      <c r="E324" s="169"/>
      <c r="F324" s="169"/>
      <c r="G324" s="169"/>
      <c r="H324" s="169"/>
      <c r="I324" s="169"/>
      <c r="J324" s="169"/>
      <c r="K324" s="169"/>
      <c r="L324" s="169"/>
      <c r="M324" s="169"/>
      <c r="N324" s="169"/>
      <c r="O324" s="169"/>
      <c r="P324" s="169"/>
      <c r="Q324" s="169"/>
      <c r="R324" s="169"/>
      <c r="S324" s="169"/>
      <c r="T324" s="169"/>
      <c r="U324" s="169"/>
      <c r="V324" s="169"/>
      <c r="W324" s="169"/>
      <c r="X324" s="169"/>
      <c r="Y324" s="169"/>
      <c r="Z324" s="169"/>
    </row>
    <row r="325" spans="1:26" ht="15.75" customHeight="1">
      <c r="A325" s="169"/>
      <c r="B325" s="169"/>
      <c r="C325" s="169"/>
      <c r="D325" s="169"/>
      <c r="E325" s="169"/>
      <c r="F325" s="169"/>
      <c r="G325" s="169"/>
      <c r="H325" s="169"/>
      <c r="I325" s="169"/>
      <c r="J325" s="169"/>
      <c r="K325" s="169"/>
      <c r="L325" s="169"/>
      <c r="M325" s="169"/>
      <c r="N325" s="169"/>
      <c r="O325" s="169"/>
      <c r="P325" s="169"/>
      <c r="Q325" s="169"/>
      <c r="R325" s="169"/>
      <c r="S325" s="169"/>
      <c r="T325" s="169"/>
      <c r="U325" s="169"/>
      <c r="V325" s="169"/>
      <c r="W325" s="169"/>
      <c r="X325" s="169"/>
      <c r="Y325" s="169"/>
      <c r="Z325" s="169"/>
    </row>
    <row r="326" spans="1:26" ht="15.75" customHeight="1">
      <c r="A326" s="169"/>
      <c r="B326" s="169"/>
      <c r="C326" s="169"/>
      <c r="D326" s="169"/>
      <c r="E326" s="169"/>
      <c r="F326" s="169"/>
      <c r="G326" s="169"/>
      <c r="H326" s="169"/>
      <c r="I326" s="169"/>
      <c r="J326" s="169"/>
      <c r="K326" s="169"/>
      <c r="L326" s="169"/>
      <c r="M326" s="169"/>
      <c r="N326" s="169"/>
      <c r="O326" s="169"/>
      <c r="P326" s="169"/>
      <c r="Q326" s="169"/>
      <c r="R326" s="169"/>
      <c r="S326" s="169"/>
      <c r="T326" s="169"/>
      <c r="U326" s="169"/>
      <c r="V326" s="169"/>
      <c r="W326" s="169"/>
      <c r="X326" s="169"/>
      <c r="Y326" s="169"/>
      <c r="Z326" s="169"/>
    </row>
    <row r="327" spans="1:26" ht="15.75" customHeight="1">
      <c r="A327" s="169"/>
      <c r="B327" s="169"/>
      <c r="C327" s="169"/>
      <c r="D327" s="169"/>
      <c r="E327" s="169"/>
      <c r="F327" s="169"/>
      <c r="G327" s="169"/>
      <c r="H327" s="169"/>
      <c r="I327" s="169"/>
      <c r="J327" s="169"/>
      <c r="K327" s="169"/>
      <c r="L327" s="169"/>
      <c r="M327" s="169"/>
      <c r="N327" s="169"/>
      <c r="O327" s="169"/>
      <c r="P327" s="169"/>
      <c r="Q327" s="169"/>
      <c r="R327" s="169"/>
      <c r="S327" s="169"/>
      <c r="T327" s="169"/>
      <c r="U327" s="169"/>
      <c r="V327" s="169"/>
      <c r="W327" s="169"/>
      <c r="X327" s="169"/>
      <c r="Y327" s="169"/>
      <c r="Z327" s="169"/>
    </row>
    <row r="328" spans="1:26" ht="15.75" customHeight="1">
      <c r="A328" s="169"/>
      <c r="B328" s="169"/>
      <c r="C328" s="169"/>
      <c r="D328" s="169"/>
      <c r="E328" s="169"/>
      <c r="F328" s="169"/>
      <c r="G328" s="169"/>
      <c r="H328" s="169"/>
      <c r="I328" s="169"/>
      <c r="J328" s="169"/>
      <c r="K328" s="169"/>
      <c r="L328" s="169"/>
      <c r="M328" s="169"/>
      <c r="N328" s="169"/>
      <c r="O328" s="169"/>
      <c r="P328" s="169"/>
      <c r="Q328" s="169"/>
      <c r="R328" s="169"/>
      <c r="S328" s="169"/>
      <c r="T328" s="169"/>
      <c r="U328" s="169"/>
      <c r="V328" s="169"/>
      <c r="W328" s="169"/>
      <c r="X328" s="169"/>
      <c r="Y328" s="169"/>
      <c r="Z328" s="169"/>
    </row>
    <row r="329" spans="1:26" ht="15.75" customHeight="1">
      <c r="A329" s="169"/>
      <c r="B329" s="169"/>
      <c r="C329" s="169"/>
      <c r="D329" s="169"/>
      <c r="E329" s="169"/>
      <c r="F329" s="169"/>
      <c r="G329" s="169"/>
      <c r="H329" s="169"/>
      <c r="I329" s="169"/>
      <c r="J329" s="169"/>
      <c r="K329" s="169"/>
      <c r="L329" s="169"/>
      <c r="M329" s="169"/>
      <c r="N329" s="169"/>
      <c r="O329" s="169"/>
      <c r="P329" s="169"/>
      <c r="Q329" s="169"/>
      <c r="R329" s="169"/>
      <c r="S329" s="169"/>
      <c r="T329" s="169"/>
      <c r="U329" s="169"/>
      <c r="V329" s="169"/>
      <c r="W329" s="169"/>
      <c r="X329" s="169"/>
      <c r="Y329" s="169"/>
      <c r="Z329" s="169"/>
    </row>
    <row r="330" spans="1:26" ht="15.75" customHeight="1">
      <c r="A330" s="169"/>
      <c r="B330" s="169"/>
      <c r="C330" s="169"/>
      <c r="D330" s="169"/>
      <c r="E330" s="169"/>
      <c r="F330" s="169"/>
      <c r="G330" s="169"/>
      <c r="H330" s="169"/>
      <c r="I330" s="169"/>
      <c r="J330" s="169"/>
      <c r="K330" s="169"/>
      <c r="L330" s="169"/>
      <c r="M330" s="169"/>
      <c r="N330" s="169"/>
      <c r="O330" s="169"/>
      <c r="P330" s="169"/>
      <c r="Q330" s="169"/>
      <c r="R330" s="169"/>
      <c r="S330" s="169"/>
      <c r="T330" s="169"/>
      <c r="U330" s="169"/>
      <c r="V330" s="169"/>
      <c r="W330" s="169"/>
      <c r="X330" s="169"/>
      <c r="Y330" s="169"/>
      <c r="Z330" s="169"/>
    </row>
    <row r="331" spans="1:26" ht="15.75" customHeight="1">
      <c r="A331" s="169"/>
      <c r="B331" s="169"/>
      <c r="C331" s="169"/>
      <c r="D331" s="169"/>
      <c r="E331" s="169"/>
      <c r="F331" s="169"/>
      <c r="G331" s="169"/>
      <c r="H331" s="169"/>
      <c r="I331" s="169"/>
      <c r="J331" s="169"/>
      <c r="K331" s="169"/>
      <c r="L331" s="169"/>
      <c r="M331" s="169"/>
      <c r="N331" s="169"/>
      <c r="O331" s="169"/>
      <c r="P331" s="169"/>
      <c r="Q331" s="169"/>
      <c r="R331" s="169"/>
      <c r="S331" s="169"/>
      <c r="T331" s="169"/>
      <c r="U331" s="169"/>
      <c r="V331" s="169"/>
      <c r="W331" s="169"/>
      <c r="X331" s="169"/>
      <c r="Y331" s="169"/>
      <c r="Z331" s="169"/>
    </row>
    <row r="332" spans="1:26" ht="15.75" customHeight="1">
      <c r="A332" s="169"/>
      <c r="B332" s="169"/>
      <c r="C332" s="169"/>
      <c r="D332" s="169"/>
      <c r="E332" s="169"/>
      <c r="F332" s="169"/>
      <c r="G332" s="169"/>
      <c r="H332" s="169"/>
      <c r="I332" s="169"/>
      <c r="J332" s="169"/>
      <c r="K332" s="169"/>
      <c r="L332" s="169"/>
      <c r="M332" s="169"/>
      <c r="N332" s="169"/>
      <c r="O332" s="169"/>
      <c r="P332" s="169"/>
      <c r="Q332" s="169"/>
      <c r="R332" s="169"/>
      <c r="S332" s="169"/>
      <c r="T332" s="169"/>
      <c r="U332" s="169"/>
      <c r="V332" s="169"/>
      <c r="W332" s="169"/>
      <c r="X332" s="169"/>
      <c r="Y332" s="169"/>
      <c r="Z332" s="169"/>
    </row>
    <row r="333" spans="1:26" ht="15.75" customHeight="1">
      <c r="A333" s="169"/>
      <c r="B333" s="169"/>
      <c r="C333" s="169"/>
      <c r="D333" s="169"/>
      <c r="E333" s="169"/>
      <c r="F333" s="169"/>
      <c r="G333" s="169"/>
      <c r="H333" s="169"/>
      <c r="I333" s="169"/>
      <c r="J333" s="169"/>
      <c r="K333" s="169"/>
      <c r="L333" s="169"/>
      <c r="M333" s="169"/>
      <c r="N333" s="169"/>
      <c r="O333" s="169"/>
      <c r="P333" s="169"/>
      <c r="Q333" s="169"/>
      <c r="R333" s="169"/>
      <c r="S333" s="169"/>
      <c r="T333" s="169"/>
      <c r="U333" s="169"/>
      <c r="V333" s="169"/>
      <c r="W333" s="169"/>
      <c r="X333" s="169"/>
      <c r="Y333" s="169"/>
      <c r="Z333" s="169"/>
    </row>
    <row r="334" spans="1:26" ht="15.75" customHeight="1">
      <c r="A334" s="169"/>
      <c r="B334" s="169"/>
      <c r="C334" s="169"/>
      <c r="D334" s="169"/>
      <c r="E334" s="169"/>
      <c r="F334" s="169"/>
      <c r="G334" s="169"/>
      <c r="H334" s="169"/>
      <c r="I334" s="169"/>
      <c r="J334" s="169"/>
      <c r="K334" s="169"/>
      <c r="L334" s="169"/>
      <c r="M334" s="169"/>
      <c r="N334" s="169"/>
      <c r="O334" s="169"/>
      <c r="P334" s="169"/>
      <c r="Q334" s="169"/>
      <c r="R334" s="169"/>
      <c r="S334" s="169"/>
      <c r="T334" s="169"/>
      <c r="U334" s="169"/>
      <c r="V334" s="169"/>
      <c r="W334" s="169"/>
      <c r="X334" s="169"/>
      <c r="Y334" s="169"/>
      <c r="Z334" s="169"/>
    </row>
    <row r="335" spans="1:26" ht="15.75" customHeight="1">
      <c r="A335" s="169"/>
      <c r="B335" s="169"/>
      <c r="C335" s="169"/>
      <c r="D335" s="169"/>
      <c r="E335" s="169"/>
      <c r="F335" s="169"/>
      <c r="G335" s="169"/>
      <c r="H335" s="169"/>
      <c r="I335" s="169"/>
      <c r="J335" s="169"/>
      <c r="K335" s="169"/>
      <c r="L335" s="169"/>
      <c r="M335" s="169"/>
      <c r="N335" s="169"/>
      <c r="O335" s="169"/>
      <c r="P335" s="169"/>
      <c r="Q335" s="169"/>
      <c r="R335" s="169"/>
      <c r="S335" s="169"/>
      <c r="T335" s="169"/>
      <c r="U335" s="169"/>
      <c r="V335" s="169"/>
      <c r="W335" s="169"/>
      <c r="X335" s="169"/>
      <c r="Y335" s="169"/>
      <c r="Z335" s="169"/>
    </row>
    <row r="336" spans="1:26" ht="15.75" customHeight="1">
      <c r="A336" s="169"/>
      <c r="B336" s="169"/>
      <c r="C336" s="169"/>
      <c r="D336" s="169"/>
      <c r="E336" s="169"/>
      <c r="F336" s="169"/>
      <c r="G336" s="169"/>
      <c r="H336" s="169"/>
      <c r="I336" s="169"/>
      <c r="J336" s="169"/>
      <c r="K336" s="169"/>
      <c r="L336" s="169"/>
      <c r="M336" s="169"/>
      <c r="N336" s="169"/>
      <c r="O336" s="169"/>
      <c r="P336" s="169"/>
      <c r="Q336" s="169"/>
      <c r="R336" s="169"/>
      <c r="S336" s="169"/>
      <c r="T336" s="169"/>
      <c r="U336" s="169"/>
      <c r="V336" s="169"/>
      <c r="W336" s="169"/>
      <c r="X336" s="169"/>
      <c r="Y336" s="169"/>
      <c r="Z336" s="169"/>
    </row>
    <row r="337" spans="1:26" ht="15.75" customHeight="1">
      <c r="A337" s="169"/>
      <c r="B337" s="169"/>
      <c r="C337" s="169"/>
      <c r="D337" s="169"/>
      <c r="E337" s="169"/>
      <c r="F337" s="169"/>
      <c r="G337" s="169"/>
      <c r="H337" s="169"/>
      <c r="I337" s="169"/>
      <c r="J337" s="169"/>
      <c r="K337" s="169"/>
      <c r="L337" s="169"/>
      <c r="M337" s="169"/>
      <c r="N337" s="169"/>
      <c r="O337" s="169"/>
      <c r="P337" s="169"/>
      <c r="Q337" s="169"/>
      <c r="R337" s="169"/>
      <c r="S337" s="169"/>
      <c r="T337" s="169"/>
      <c r="U337" s="169"/>
      <c r="V337" s="169"/>
      <c r="W337" s="169"/>
      <c r="X337" s="169"/>
      <c r="Y337" s="169"/>
      <c r="Z337" s="169"/>
    </row>
    <row r="338" spans="1:26" ht="15.75" customHeight="1">
      <c r="A338" s="169"/>
      <c r="B338" s="169"/>
      <c r="C338" s="169"/>
      <c r="D338" s="169"/>
      <c r="E338" s="169"/>
      <c r="F338" s="169"/>
      <c r="G338" s="169"/>
      <c r="H338" s="169"/>
      <c r="I338" s="169"/>
      <c r="J338" s="169"/>
      <c r="K338" s="169"/>
      <c r="L338" s="169"/>
      <c r="M338" s="169"/>
      <c r="N338" s="169"/>
      <c r="O338" s="169"/>
      <c r="P338" s="169"/>
      <c r="Q338" s="169"/>
      <c r="R338" s="169"/>
      <c r="S338" s="169"/>
      <c r="T338" s="169"/>
      <c r="U338" s="169"/>
      <c r="V338" s="169"/>
      <c r="W338" s="169"/>
      <c r="X338" s="169"/>
      <c r="Y338" s="169"/>
      <c r="Z338" s="169"/>
    </row>
    <row r="339" spans="1:26" ht="15.75" customHeight="1">
      <c r="A339" s="169"/>
      <c r="B339" s="169"/>
      <c r="C339" s="169"/>
      <c r="D339" s="169"/>
      <c r="E339" s="169"/>
      <c r="F339" s="169"/>
      <c r="G339" s="169"/>
      <c r="H339" s="169"/>
      <c r="I339" s="169"/>
      <c r="J339" s="169"/>
      <c r="K339" s="169"/>
      <c r="L339" s="169"/>
      <c r="M339" s="169"/>
      <c r="N339" s="169"/>
      <c r="O339" s="169"/>
      <c r="P339" s="169"/>
      <c r="Q339" s="169"/>
      <c r="R339" s="169"/>
      <c r="S339" s="169"/>
      <c r="T339" s="169"/>
      <c r="U339" s="169"/>
      <c r="V339" s="169"/>
      <c r="W339" s="169"/>
      <c r="X339" s="169"/>
      <c r="Y339" s="169"/>
      <c r="Z339" s="169"/>
    </row>
    <row r="340" spans="1:26" ht="15.75" customHeight="1">
      <c r="A340" s="169"/>
      <c r="B340" s="169"/>
      <c r="C340" s="169"/>
      <c r="D340" s="169"/>
      <c r="E340" s="169"/>
      <c r="F340" s="169"/>
      <c r="G340" s="169"/>
      <c r="H340" s="169"/>
      <c r="I340" s="169"/>
      <c r="J340" s="169"/>
      <c r="K340" s="169"/>
      <c r="L340" s="169"/>
      <c r="M340" s="169"/>
      <c r="N340" s="169"/>
      <c r="O340" s="169"/>
      <c r="P340" s="169"/>
      <c r="Q340" s="169"/>
      <c r="R340" s="169"/>
      <c r="S340" s="169"/>
      <c r="T340" s="169"/>
      <c r="U340" s="169"/>
      <c r="V340" s="169"/>
      <c r="W340" s="169"/>
      <c r="X340" s="169"/>
      <c r="Y340" s="169"/>
      <c r="Z340" s="169"/>
    </row>
    <row r="341" spans="1:26" ht="15.75" customHeight="1">
      <c r="A341" s="169"/>
      <c r="B341" s="169"/>
      <c r="C341" s="169"/>
      <c r="D341" s="169"/>
      <c r="E341" s="169"/>
      <c r="F341" s="169"/>
      <c r="G341" s="169"/>
      <c r="H341" s="169"/>
      <c r="I341" s="169"/>
      <c r="J341" s="169"/>
      <c r="K341" s="169"/>
      <c r="L341" s="169"/>
      <c r="M341" s="169"/>
      <c r="N341" s="169"/>
      <c r="O341" s="169"/>
      <c r="P341" s="169"/>
      <c r="Q341" s="169"/>
      <c r="R341" s="169"/>
      <c r="S341" s="169"/>
      <c r="T341" s="169"/>
      <c r="U341" s="169"/>
      <c r="V341" s="169"/>
      <c r="W341" s="169"/>
      <c r="X341" s="169"/>
      <c r="Y341" s="169"/>
      <c r="Z341" s="169"/>
    </row>
    <row r="342" spans="1:26" ht="15.75" customHeight="1">
      <c r="A342" s="169"/>
      <c r="B342" s="169"/>
      <c r="C342" s="169"/>
      <c r="D342" s="169"/>
      <c r="E342" s="169"/>
      <c r="F342" s="169"/>
      <c r="G342" s="169"/>
      <c r="H342" s="169"/>
      <c r="I342" s="169"/>
      <c r="J342" s="169"/>
      <c r="K342" s="169"/>
      <c r="L342" s="169"/>
      <c r="M342" s="169"/>
      <c r="N342" s="169"/>
      <c r="O342" s="169"/>
      <c r="P342" s="169"/>
      <c r="Q342" s="169"/>
      <c r="R342" s="169"/>
      <c r="S342" s="169"/>
      <c r="T342" s="169"/>
      <c r="U342" s="169"/>
      <c r="V342" s="169"/>
      <c r="W342" s="169"/>
      <c r="X342" s="169"/>
      <c r="Y342" s="169"/>
      <c r="Z342" s="169"/>
    </row>
    <row r="343" spans="1:26" ht="15.75" customHeight="1">
      <c r="A343" s="169"/>
      <c r="B343" s="169"/>
      <c r="C343" s="169"/>
      <c r="D343" s="169"/>
      <c r="E343" s="169"/>
      <c r="F343" s="169"/>
      <c r="G343" s="169"/>
      <c r="H343" s="169"/>
      <c r="I343" s="169"/>
      <c r="J343" s="169"/>
      <c r="K343" s="169"/>
      <c r="L343" s="169"/>
      <c r="M343" s="169"/>
      <c r="N343" s="169"/>
      <c r="O343" s="169"/>
      <c r="P343" s="169"/>
      <c r="Q343" s="169"/>
      <c r="R343" s="169"/>
      <c r="S343" s="169"/>
      <c r="T343" s="169"/>
      <c r="U343" s="169"/>
      <c r="V343" s="169"/>
      <c r="W343" s="169"/>
      <c r="X343" s="169"/>
      <c r="Y343" s="169"/>
      <c r="Z343" s="169"/>
    </row>
    <row r="344" spans="1:26" ht="15.75" customHeight="1">
      <c r="A344" s="169"/>
      <c r="B344" s="169"/>
      <c r="C344" s="169"/>
      <c r="D344" s="169"/>
      <c r="E344" s="169"/>
      <c r="F344" s="169"/>
      <c r="G344" s="169"/>
      <c r="H344" s="169"/>
      <c r="I344" s="169"/>
      <c r="J344" s="169"/>
      <c r="K344" s="169"/>
      <c r="L344" s="169"/>
      <c r="M344" s="169"/>
      <c r="N344" s="169"/>
      <c r="O344" s="169"/>
      <c r="P344" s="169"/>
      <c r="Q344" s="169"/>
      <c r="R344" s="169"/>
      <c r="S344" s="169"/>
      <c r="T344" s="169"/>
      <c r="U344" s="169"/>
      <c r="V344" s="169"/>
      <c r="W344" s="169"/>
      <c r="X344" s="169"/>
      <c r="Y344" s="169"/>
      <c r="Z344" s="169"/>
    </row>
    <row r="345" spans="1:26" ht="15.75" customHeight="1">
      <c r="A345" s="169"/>
      <c r="B345" s="169"/>
      <c r="C345" s="169"/>
      <c r="D345" s="169"/>
      <c r="E345" s="169"/>
      <c r="F345" s="169"/>
      <c r="G345" s="169"/>
      <c r="H345" s="169"/>
      <c r="I345" s="169"/>
      <c r="J345" s="169"/>
      <c r="K345" s="169"/>
      <c r="L345" s="169"/>
      <c r="M345" s="169"/>
      <c r="N345" s="169"/>
      <c r="O345" s="169"/>
      <c r="P345" s="169"/>
      <c r="Q345" s="169"/>
      <c r="R345" s="169"/>
      <c r="S345" s="169"/>
      <c r="T345" s="169"/>
      <c r="U345" s="169"/>
      <c r="V345" s="169"/>
      <c r="W345" s="169"/>
      <c r="X345" s="169"/>
      <c r="Y345" s="169"/>
      <c r="Z345" s="169"/>
    </row>
    <row r="346" spans="1:26" ht="15.75" customHeight="1">
      <c r="A346" s="169"/>
      <c r="B346" s="169"/>
      <c r="C346" s="169"/>
      <c r="D346" s="169"/>
      <c r="E346" s="169"/>
      <c r="F346" s="169"/>
      <c r="G346" s="169"/>
      <c r="H346" s="169"/>
      <c r="I346" s="169"/>
      <c r="J346" s="169"/>
      <c r="K346" s="169"/>
      <c r="L346" s="169"/>
      <c r="M346" s="169"/>
      <c r="N346" s="169"/>
      <c r="O346" s="169"/>
      <c r="P346" s="169"/>
      <c r="Q346" s="169"/>
      <c r="R346" s="169"/>
      <c r="S346" s="169"/>
      <c r="T346" s="169"/>
      <c r="U346" s="169"/>
      <c r="V346" s="169"/>
      <c r="W346" s="169"/>
      <c r="X346" s="169"/>
      <c r="Y346" s="169"/>
      <c r="Z346" s="169"/>
    </row>
    <row r="347" spans="1:26" ht="15.75" customHeight="1">
      <c r="A347" s="169"/>
      <c r="B347" s="169"/>
      <c r="C347" s="169"/>
      <c r="D347" s="169"/>
      <c r="E347" s="169"/>
      <c r="F347" s="169"/>
      <c r="G347" s="169"/>
      <c r="H347" s="169"/>
      <c r="I347" s="169"/>
      <c r="J347" s="169"/>
      <c r="K347" s="169"/>
      <c r="L347" s="169"/>
      <c r="M347" s="169"/>
      <c r="N347" s="169"/>
      <c r="O347" s="169"/>
      <c r="P347" s="169"/>
      <c r="Q347" s="169"/>
      <c r="R347" s="169"/>
      <c r="S347" s="169"/>
      <c r="T347" s="169"/>
      <c r="U347" s="169"/>
      <c r="V347" s="169"/>
      <c r="W347" s="169"/>
      <c r="X347" s="169"/>
      <c r="Y347" s="169"/>
      <c r="Z347" s="169"/>
    </row>
    <row r="348" spans="1:26" ht="15.75" customHeight="1">
      <c r="A348" s="169"/>
      <c r="B348" s="169"/>
      <c r="C348" s="169"/>
      <c r="D348" s="169"/>
      <c r="E348" s="169"/>
      <c r="F348" s="169"/>
      <c r="G348" s="169"/>
      <c r="H348" s="169"/>
      <c r="I348" s="169"/>
      <c r="J348" s="169"/>
      <c r="K348" s="169"/>
      <c r="L348" s="169"/>
      <c r="M348" s="169"/>
      <c r="N348" s="169"/>
      <c r="O348" s="169"/>
      <c r="P348" s="169"/>
      <c r="Q348" s="169"/>
      <c r="R348" s="169"/>
      <c r="S348" s="169"/>
      <c r="T348" s="169"/>
      <c r="U348" s="169"/>
      <c r="V348" s="169"/>
      <c r="W348" s="169"/>
      <c r="X348" s="169"/>
      <c r="Y348" s="169"/>
      <c r="Z348" s="169"/>
    </row>
    <row r="349" spans="1:26" ht="15.75" customHeight="1">
      <c r="A349" s="169"/>
      <c r="B349" s="169"/>
      <c r="C349" s="169"/>
      <c r="D349" s="169"/>
      <c r="E349" s="169"/>
      <c r="F349" s="169"/>
      <c r="G349" s="169"/>
      <c r="H349" s="169"/>
      <c r="I349" s="169"/>
      <c r="J349" s="169"/>
      <c r="K349" s="169"/>
      <c r="L349" s="169"/>
      <c r="M349" s="169"/>
      <c r="N349" s="169"/>
      <c r="O349" s="169"/>
      <c r="P349" s="169"/>
      <c r="Q349" s="169"/>
      <c r="R349" s="169"/>
      <c r="S349" s="169"/>
      <c r="T349" s="169"/>
      <c r="U349" s="169"/>
      <c r="V349" s="169"/>
      <c r="W349" s="169"/>
      <c r="X349" s="169"/>
      <c r="Y349" s="169"/>
      <c r="Z349" s="169"/>
    </row>
    <row r="350" spans="1:26" ht="15.75" customHeight="1">
      <c r="A350" s="169"/>
      <c r="B350" s="169"/>
      <c r="C350" s="169"/>
      <c r="D350" s="169"/>
      <c r="E350" s="169"/>
      <c r="F350" s="169"/>
      <c r="G350" s="169"/>
      <c r="H350" s="169"/>
      <c r="I350" s="169"/>
      <c r="J350" s="169"/>
      <c r="K350" s="169"/>
      <c r="L350" s="169"/>
      <c r="M350" s="169"/>
      <c r="N350" s="169"/>
      <c r="O350" s="169"/>
      <c r="P350" s="169"/>
      <c r="Q350" s="169"/>
      <c r="R350" s="169"/>
      <c r="S350" s="169"/>
      <c r="T350" s="169"/>
      <c r="U350" s="169"/>
      <c r="V350" s="169"/>
      <c r="W350" s="169"/>
      <c r="X350" s="169"/>
      <c r="Y350" s="169"/>
      <c r="Z350" s="169"/>
    </row>
    <row r="351" spans="1:26" ht="15.75" customHeight="1">
      <c r="A351" s="169"/>
      <c r="B351" s="169"/>
      <c r="C351" s="169"/>
      <c r="D351" s="169"/>
      <c r="E351" s="169"/>
      <c r="F351" s="169"/>
      <c r="G351" s="169"/>
      <c r="H351" s="169"/>
      <c r="I351" s="169"/>
      <c r="J351" s="169"/>
      <c r="K351" s="169"/>
      <c r="L351" s="169"/>
      <c r="M351" s="169"/>
      <c r="N351" s="169"/>
      <c r="O351" s="169"/>
      <c r="P351" s="169"/>
      <c r="Q351" s="169"/>
      <c r="R351" s="169"/>
      <c r="S351" s="169"/>
      <c r="T351" s="169"/>
      <c r="U351" s="169"/>
      <c r="V351" s="169"/>
      <c r="W351" s="169"/>
      <c r="X351" s="169"/>
      <c r="Y351" s="169"/>
      <c r="Z351" s="169"/>
    </row>
    <row r="352" spans="1:26" ht="15.75" customHeight="1">
      <c r="A352" s="169"/>
      <c r="B352" s="169"/>
      <c r="C352" s="169"/>
      <c r="D352" s="169"/>
      <c r="E352" s="169"/>
      <c r="F352" s="169"/>
      <c r="G352" s="169"/>
      <c r="H352" s="169"/>
      <c r="I352" s="169"/>
      <c r="J352" s="169"/>
      <c r="K352" s="169"/>
      <c r="L352" s="169"/>
      <c r="M352" s="169"/>
      <c r="N352" s="169"/>
      <c r="O352" s="169"/>
      <c r="P352" s="169"/>
      <c r="Q352" s="169"/>
      <c r="R352" s="169"/>
      <c r="S352" s="169"/>
      <c r="T352" s="169"/>
      <c r="U352" s="169"/>
      <c r="V352" s="169"/>
      <c r="W352" s="169"/>
      <c r="X352" s="169"/>
      <c r="Y352" s="169"/>
      <c r="Z352" s="169"/>
    </row>
    <row r="353" spans="1:26" ht="15.75" customHeight="1">
      <c r="A353" s="169"/>
      <c r="B353" s="169"/>
      <c r="C353" s="169"/>
      <c r="D353" s="169"/>
      <c r="E353" s="169"/>
      <c r="F353" s="169"/>
      <c r="G353" s="169"/>
      <c r="H353" s="169"/>
      <c r="I353" s="169"/>
      <c r="J353" s="169"/>
      <c r="K353" s="169"/>
      <c r="L353" s="169"/>
      <c r="M353" s="169"/>
      <c r="N353" s="169"/>
      <c r="O353" s="169"/>
      <c r="P353" s="169"/>
      <c r="Q353" s="169"/>
      <c r="R353" s="169"/>
      <c r="S353" s="169"/>
      <c r="T353" s="169"/>
      <c r="U353" s="169"/>
      <c r="V353" s="169"/>
      <c r="W353" s="169"/>
      <c r="X353" s="169"/>
      <c r="Y353" s="169"/>
      <c r="Z353" s="169"/>
    </row>
    <row r="354" spans="1:26" ht="15.75" customHeight="1">
      <c r="A354" s="169"/>
      <c r="B354" s="169"/>
      <c r="C354" s="169"/>
      <c r="D354" s="169"/>
      <c r="E354" s="169"/>
      <c r="F354" s="169"/>
      <c r="G354" s="169"/>
      <c r="H354" s="169"/>
      <c r="I354" s="169"/>
      <c r="J354" s="169"/>
      <c r="K354" s="169"/>
      <c r="L354" s="169"/>
      <c r="M354" s="169"/>
      <c r="N354" s="169"/>
      <c r="O354" s="169"/>
      <c r="P354" s="169"/>
      <c r="Q354" s="169"/>
      <c r="R354" s="169"/>
      <c r="S354" s="169"/>
      <c r="T354" s="169"/>
      <c r="U354" s="169"/>
      <c r="V354" s="169"/>
      <c r="W354" s="169"/>
      <c r="X354" s="169"/>
      <c r="Y354" s="169"/>
      <c r="Z354" s="169"/>
    </row>
    <row r="355" spans="1:26" ht="15.75" customHeight="1">
      <c r="A355" s="169"/>
      <c r="B355" s="169"/>
      <c r="C355" s="169"/>
      <c r="D355" s="169"/>
      <c r="E355" s="169"/>
      <c r="F355" s="169"/>
      <c r="G355" s="169"/>
      <c r="H355" s="169"/>
      <c r="I355" s="169"/>
      <c r="J355" s="169"/>
      <c r="K355" s="169"/>
      <c r="L355" s="169"/>
      <c r="M355" s="169"/>
      <c r="N355" s="169"/>
      <c r="O355" s="169"/>
      <c r="P355" s="169"/>
      <c r="Q355" s="169"/>
      <c r="R355" s="169"/>
      <c r="S355" s="169"/>
      <c r="T355" s="169"/>
      <c r="U355" s="169"/>
      <c r="V355" s="169"/>
      <c r="W355" s="169"/>
      <c r="X355" s="169"/>
      <c r="Y355" s="169"/>
      <c r="Z355" s="169"/>
    </row>
    <row r="356" spans="1:26" ht="15.75" customHeight="1">
      <c r="A356" s="169"/>
      <c r="B356" s="169"/>
      <c r="C356" s="169"/>
      <c r="D356" s="169"/>
      <c r="E356" s="169"/>
      <c r="F356" s="169"/>
      <c r="G356" s="169"/>
      <c r="H356" s="169"/>
      <c r="I356" s="169"/>
      <c r="J356" s="169"/>
      <c r="K356" s="169"/>
      <c r="L356" s="169"/>
      <c r="M356" s="169"/>
      <c r="N356" s="169"/>
      <c r="O356" s="169"/>
      <c r="P356" s="169"/>
      <c r="Q356" s="169"/>
      <c r="R356" s="169"/>
      <c r="S356" s="169"/>
      <c r="T356" s="169"/>
      <c r="U356" s="169"/>
      <c r="V356" s="169"/>
      <c r="W356" s="169"/>
      <c r="X356" s="169"/>
      <c r="Y356" s="169"/>
      <c r="Z356" s="169"/>
    </row>
    <row r="357" spans="1:26" ht="15.75" customHeight="1">
      <c r="A357" s="169"/>
      <c r="B357" s="169"/>
      <c r="C357" s="169"/>
      <c r="D357" s="169"/>
      <c r="E357" s="169"/>
      <c r="F357" s="169"/>
      <c r="G357" s="169"/>
      <c r="H357" s="169"/>
      <c r="I357" s="169"/>
      <c r="J357" s="169"/>
      <c r="K357" s="169"/>
      <c r="L357" s="169"/>
      <c r="M357" s="169"/>
      <c r="N357" s="169"/>
      <c r="O357" s="169"/>
      <c r="P357" s="169"/>
      <c r="Q357" s="169"/>
      <c r="R357" s="169"/>
      <c r="S357" s="169"/>
      <c r="T357" s="169"/>
      <c r="U357" s="169"/>
      <c r="V357" s="169"/>
      <c r="W357" s="169"/>
      <c r="X357" s="169"/>
      <c r="Y357" s="169"/>
      <c r="Z357" s="169"/>
    </row>
    <row r="358" spans="1:26" ht="15.75" customHeight="1">
      <c r="A358" s="169"/>
      <c r="B358" s="169"/>
      <c r="C358" s="169"/>
      <c r="D358" s="169"/>
      <c r="E358" s="169"/>
      <c r="F358" s="169"/>
      <c r="G358" s="169"/>
      <c r="H358" s="169"/>
      <c r="I358" s="169"/>
      <c r="J358" s="169"/>
      <c r="K358" s="169"/>
      <c r="L358" s="169"/>
      <c r="M358" s="169"/>
      <c r="N358" s="169"/>
      <c r="O358" s="169"/>
      <c r="P358" s="169"/>
      <c r="Q358" s="169"/>
      <c r="R358" s="169"/>
      <c r="S358" s="169"/>
      <c r="T358" s="169"/>
      <c r="U358" s="169"/>
      <c r="V358" s="169"/>
      <c r="W358" s="169"/>
      <c r="X358" s="169"/>
      <c r="Y358" s="169"/>
      <c r="Z358" s="169"/>
    </row>
    <row r="359" spans="1:26" ht="15.75" customHeight="1">
      <c r="A359" s="169"/>
      <c r="B359" s="169"/>
      <c r="C359" s="169"/>
      <c r="D359" s="169"/>
      <c r="E359" s="169"/>
      <c r="F359" s="169"/>
      <c r="G359" s="169"/>
      <c r="H359" s="169"/>
      <c r="I359" s="169"/>
      <c r="J359" s="169"/>
      <c r="K359" s="169"/>
      <c r="L359" s="169"/>
      <c r="M359" s="169"/>
      <c r="N359" s="169"/>
      <c r="O359" s="169"/>
      <c r="P359" s="169"/>
      <c r="Q359" s="169"/>
      <c r="R359" s="169"/>
      <c r="S359" s="169"/>
      <c r="T359" s="169"/>
      <c r="U359" s="169"/>
      <c r="V359" s="169"/>
      <c r="W359" s="169"/>
      <c r="X359" s="169"/>
      <c r="Y359" s="169"/>
      <c r="Z359" s="169"/>
    </row>
    <row r="360" spans="1:26" ht="15.75" customHeight="1">
      <c r="A360" s="169"/>
      <c r="B360" s="169"/>
      <c r="C360" s="169"/>
      <c r="D360" s="169"/>
      <c r="E360" s="169"/>
      <c r="F360" s="169"/>
      <c r="G360" s="169"/>
      <c r="H360" s="169"/>
      <c r="I360" s="169"/>
      <c r="J360" s="169"/>
      <c r="K360" s="169"/>
      <c r="L360" s="169"/>
      <c r="M360" s="169"/>
      <c r="N360" s="169"/>
      <c r="O360" s="169"/>
      <c r="P360" s="169"/>
      <c r="Q360" s="169"/>
      <c r="R360" s="169"/>
      <c r="S360" s="169"/>
      <c r="T360" s="169"/>
      <c r="U360" s="169"/>
      <c r="V360" s="169"/>
      <c r="W360" s="169"/>
      <c r="X360" s="169"/>
      <c r="Y360" s="169"/>
      <c r="Z360" s="169"/>
    </row>
    <row r="361" spans="1:26" ht="15.75" customHeight="1">
      <c r="A361" s="169"/>
      <c r="B361" s="169"/>
      <c r="C361" s="169"/>
      <c r="D361" s="169"/>
      <c r="E361" s="169"/>
      <c r="F361" s="169"/>
      <c r="G361" s="169"/>
      <c r="H361" s="169"/>
      <c r="I361" s="169"/>
      <c r="J361" s="169"/>
      <c r="K361" s="169"/>
      <c r="L361" s="169"/>
      <c r="M361" s="169"/>
      <c r="N361" s="169"/>
      <c r="O361" s="169"/>
      <c r="P361" s="169"/>
      <c r="Q361" s="169"/>
      <c r="R361" s="169"/>
      <c r="S361" s="169"/>
      <c r="T361" s="169"/>
      <c r="U361" s="169"/>
      <c r="V361" s="169"/>
      <c r="W361" s="169"/>
      <c r="X361" s="169"/>
      <c r="Y361" s="169"/>
      <c r="Z361" s="169"/>
    </row>
    <row r="362" spans="1:26" ht="15.75" customHeight="1">
      <c r="A362" s="169"/>
      <c r="B362" s="169"/>
      <c r="C362" s="169"/>
      <c r="D362" s="169"/>
      <c r="E362" s="169"/>
      <c r="F362" s="169"/>
      <c r="G362" s="169"/>
      <c r="H362" s="169"/>
      <c r="I362" s="169"/>
      <c r="J362" s="169"/>
      <c r="K362" s="169"/>
      <c r="L362" s="169"/>
      <c r="M362" s="169"/>
      <c r="N362" s="169"/>
      <c r="O362" s="169"/>
      <c r="P362" s="169"/>
      <c r="Q362" s="169"/>
      <c r="R362" s="169"/>
      <c r="S362" s="169"/>
      <c r="T362" s="169"/>
      <c r="U362" s="169"/>
      <c r="V362" s="169"/>
      <c r="W362" s="169"/>
      <c r="X362" s="169"/>
      <c r="Y362" s="169"/>
      <c r="Z362" s="169"/>
    </row>
    <row r="363" spans="1:26" ht="15.75" customHeight="1">
      <c r="A363" s="169"/>
      <c r="B363" s="169"/>
      <c r="C363" s="169"/>
      <c r="D363" s="169"/>
      <c r="E363" s="169"/>
      <c r="F363" s="169"/>
      <c r="G363" s="169"/>
      <c r="H363" s="169"/>
      <c r="I363" s="169"/>
      <c r="J363" s="169"/>
      <c r="K363" s="169"/>
      <c r="L363" s="169"/>
      <c r="M363" s="169"/>
      <c r="N363" s="169"/>
      <c r="O363" s="169"/>
      <c r="P363" s="169"/>
      <c r="Q363" s="169"/>
      <c r="R363" s="169"/>
      <c r="S363" s="169"/>
      <c r="T363" s="169"/>
      <c r="U363" s="169"/>
      <c r="V363" s="169"/>
      <c r="W363" s="169"/>
      <c r="X363" s="169"/>
      <c r="Y363" s="169"/>
      <c r="Z363" s="169"/>
    </row>
    <row r="364" spans="1:26" ht="15.75" customHeight="1">
      <c r="A364" s="169"/>
      <c r="B364" s="169"/>
      <c r="C364" s="169"/>
      <c r="D364" s="169"/>
      <c r="E364" s="169"/>
      <c r="F364" s="169"/>
      <c r="G364" s="169"/>
      <c r="H364" s="169"/>
      <c r="I364" s="169"/>
      <c r="J364" s="169"/>
      <c r="K364" s="169"/>
      <c r="L364" s="169"/>
      <c r="M364" s="169"/>
      <c r="N364" s="169"/>
      <c r="O364" s="169"/>
      <c r="P364" s="169"/>
      <c r="Q364" s="169"/>
      <c r="R364" s="169"/>
      <c r="S364" s="169"/>
      <c r="T364" s="169"/>
      <c r="U364" s="169"/>
      <c r="V364" s="169"/>
      <c r="W364" s="169"/>
      <c r="X364" s="169"/>
      <c r="Y364" s="169"/>
      <c r="Z364" s="169"/>
    </row>
    <row r="365" spans="1:26" ht="15.75" customHeight="1">
      <c r="A365" s="169"/>
      <c r="B365" s="169"/>
      <c r="C365" s="169"/>
      <c r="D365" s="169"/>
      <c r="E365" s="169"/>
      <c r="F365" s="169"/>
      <c r="G365" s="169"/>
      <c r="H365" s="169"/>
      <c r="I365" s="169"/>
      <c r="J365" s="169"/>
      <c r="K365" s="169"/>
      <c r="L365" s="169"/>
      <c r="M365" s="169"/>
      <c r="N365" s="169"/>
      <c r="O365" s="169"/>
      <c r="P365" s="169"/>
      <c r="Q365" s="169"/>
      <c r="R365" s="169"/>
      <c r="S365" s="169"/>
      <c r="T365" s="169"/>
      <c r="U365" s="169"/>
      <c r="V365" s="169"/>
      <c r="W365" s="169"/>
      <c r="X365" s="169"/>
      <c r="Y365" s="169"/>
      <c r="Z365" s="169"/>
    </row>
    <row r="366" spans="1:26" ht="15.75" customHeight="1">
      <c r="A366" s="169"/>
      <c r="B366" s="169"/>
      <c r="C366" s="169"/>
      <c r="D366" s="169"/>
      <c r="E366" s="169"/>
      <c r="F366" s="169"/>
      <c r="G366" s="169"/>
      <c r="H366" s="169"/>
      <c r="I366" s="169"/>
      <c r="J366" s="169"/>
      <c r="K366" s="169"/>
      <c r="L366" s="169"/>
      <c r="M366" s="169"/>
      <c r="N366" s="169"/>
      <c r="O366" s="169"/>
      <c r="P366" s="169"/>
      <c r="Q366" s="169"/>
      <c r="R366" s="169"/>
      <c r="S366" s="169"/>
      <c r="T366" s="169"/>
      <c r="U366" s="169"/>
      <c r="V366" s="169"/>
      <c r="W366" s="169"/>
      <c r="X366" s="169"/>
      <c r="Y366" s="169"/>
      <c r="Z366" s="169"/>
    </row>
    <row r="367" spans="1:26" ht="15.75" customHeight="1">
      <c r="A367" s="169"/>
      <c r="B367" s="169"/>
      <c r="C367" s="169"/>
      <c r="D367" s="169"/>
      <c r="E367" s="169"/>
      <c r="F367" s="169"/>
      <c r="G367" s="169"/>
      <c r="H367" s="169"/>
      <c r="I367" s="169"/>
      <c r="J367" s="169"/>
      <c r="K367" s="169"/>
      <c r="L367" s="169"/>
      <c r="M367" s="169"/>
      <c r="N367" s="169"/>
      <c r="O367" s="169"/>
      <c r="P367" s="169"/>
      <c r="Q367" s="169"/>
      <c r="R367" s="169"/>
      <c r="S367" s="169"/>
      <c r="T367" s="169"/>
      <c r="U367" s="169"/>
      <c r="V367" s="169"/>
      <c r="W367" s="169"/>
      <c r="X367" s="169"/>
      <c r="Y367" s="169"/>
      <c r="Z367" s="169"/>
    </row>
    <row r="368" spans="1:26" ht="15.75" customHeight="1">
      <c r="A368" s="169"/>
      <c r="B368" s="169"/>
      <c r="C368" s="169"/>
      <c r="D368" s="169"/>
      <c r="E368" s="169"/>
      <c r="F368" s="169"/>
      <c r="G368" s="169"/>
      <c r="H368" s="169"/>
      <c r="I368" s="169"/>
      <c r="J368" s="169"/>
      <c r="K368" s="169"/>
      <c r="L368" s="169"/>
      <c r="M368" s="169"/>
      <c r="N368" s="169"/>
      <c r="O368" s="169"/>
      <c r="P368" s="169"/>
      <c r="Q368" s="169"/>
      <c r="R368" s="169"/>
      <c r="S368" s="169"/>
      <c r="T368" s="169"/>
      <c r="U368" s="169"/>
      <c r="V368" s="169"/>
      <c r="W368" s="169"/>
      <c r="X368" s="169"/>
      <c r="Y368" s="169"/>
      <c r="Z368" s="169"/>
    </row>
    <row r="369" spans="1:26" ht="15.75" customHeight="1">
      <c r="A369" s="169"/>
      <c r="B369" s="169"/>
      <c r="C369" s="169"/>
      <c r="D369" s="169"/>
      <c r="E369" s="169"/>
      <c r="F369" s="169"/>
      <c r="G369" s="169"/>
      <c r="H369" s="169"/>
      <c r="I369" s="169"/>
      <c r="J369" s="169"/>
      <c r="K369" s="169"/>
      <c r="L369" s="169"/>
      <c r="M369" s="169"/>
      <c r="N369" s="169"/>
      <c r="O369" s="169"/>
      <c r="P369" s="169"/>
      <c r="Q369" s="169"/>
      <c r="R369" s="169"/>
      <c r="S369" s="169"/>
      <c r="T369" s="169"/>
      <c r="U369" s="169"/>
      <c r="V369" s="169"/>
      <c r="W369" s="169"/>
      <c r="X369" s="169"/>
      <c r="Y369" s="169"/>
      <c r="Z369" s="169"/>
    </row>
    <row r="370" spans="1:26" ht="15.75" customHeight="1">
      <c r="A370" s="169"/>
      <c r="B370" s="169"/>
      <c r="C370" s="169"/>
      <c r="D370" s="169"/>
      <c r="E370" s="169"/>
      <c r="F370" s="169"/>
      <c r="G370" s="169"/>
      <c r="H370" s="169"/>
      <c r="I370" s="169"/>
      <c r="J370" s="169"/>
      <c r="K370" s="169"/>
      <c r="L370" s="169"/>
      <c r="M370" s="169"/>
      <c r="N370" s="169"/>
      <c r="O370" s="169"/>
      <c r="P370" s="169"/>
      <c r="Q370" s="169"/>
      <c r="R370" s="169"/>
      <c r="S370" s="169"/>
      <c r="T370" s="169"/>
      <c r="U370" s="169"/>
      <c r="V370" s="169"/>
      <c r="W370" s="169"/>
      <c r="X370" s="169"/>
      <c r="Y370" s="169"/>
      <c r="Z370" s="169"/>
    </row>
    <row r="371" spans="1:26" ht="15.75" customHeight="1">
      <c r="A371" s="169"/>
      <c r="B371" s="169"/>
      <c r="C371" s="169"/>
      <c r="D371" s="169"/>
      <c r="E371" s="169"/>
      <c r="F371" s="169"/>
      <c r="G371" s="169"/>
      <c r="H371" s="169"/>
      <c r="I371" s="169"/>
      <c r="J371" s="169"/>
      <c r="K371" s="169"/>
      <c r="L371" s="169"/>
      <c r="M371" s="169"/>
      <c r="N371" s="169"/>
      <c r="O371" s="169"/>
      <c r="P371" s="169"/>
      <c r="Q371" s="169"/>
      <c r="R371" s="169"/>
      <c r="S371" s="169"/>
      <c r="T371" s="169"/>
      <c r="U371" s="169"/>
      <c r="V371" s="169"/>
      <c r="W371" s="169"/>
      <c r="X371" s="169"/>
      <c r="Y371" s="169"/>
      <c r="Z371" s="169"/>
    </row>
    <row r="372" spans="1:26" ht="15.75" customHeight="1">
      <c r="A372" s="169"/>
      <c r="B372" s="169"/>
      <c r="C372" s="169"/>
      <c r="D372" s="169"/>
      <c r="E372" s="169"/>
      <c r="F372" s="169"/>
      <c r="G372" s="169"/>
      <c r="H372" s="169"/>
      <c r="I372" s="169"/>
      <c r="J372" s="169"/>
      <c r="K372" s="169"/>
      <c r="L372" s="169"/>
      <c r="M372" s="169"/>
      <c r="N372" s="169"/>
      <c r="O372" s="169"/>
      <c r="P372" s="169"/>
      <c r="Q372" s="169"/>
      <c r="R372" s="169"/>
      <c r="S372" s="169"/>
      <c r="T372" s="169"/>
      <c r="U372" s="169"/>
      <c r="V372" s="169"/>
      <c r="W372" s="169"/>
      <c r="X372" s="169"/>
      <c r="Y372" s="169"/>
      <c r="Z372" s="169"/>
    </row>
    <row r="373" spans="1:26" ht="15.75" customHeight="1">
      <c r="A373" s="169"/>
      <c r="B373" s="169"/>
      <c r="C373" s="169"/>
      <c r="D373" s="169"/>
      <c r="E373" s="169"/>
      <c r="F373" s="169"/>
      <c r="G373" s="169"/>
      <c r="H373" s="169"/>
      <c r="I373" s="169"/>
      <c r="J373" s="169"/>
      <c r="K373" s="169"/>
      <c r="L373" s="169"/>
      <c r="M373" s="169"/>
      <c r="N373" s="169"/>
      <c r="O373" s="169"/>
      <c r="P373" s="169"/>
      <c r="Q373" s="169"/>
      <c r="R373" s="169"/>
      <c r="S373" s="169"/>
      <c r="T373" s="169"/>
      <c r="U373" s="169"/>
      <c r="V373" s="169"/>
      <c r="W373" s="169"/>
      <c r="X373" s="169"/>
      <c r="Y373" s="169"/>
      <c r="Z373" s="169"/>
    </row>
    <row r="374" spans="1:26" ht="15.75" customHeight="1">
      <c r="A374" s="169"/>
      <c r="B374" s="169"/>
      <c r="C374" s="169"/>
      <c r="D374" s="169"/>
      <c r="E374" s="169"/>
      <c r="F374" s="169"/>
      <c r="G374" s="169"/>
      <c r="H374" s="169"/>
      <c r="I374" s="169"/>
      <c r="J374" s="169"/>
      <c r="K374" s="169"/>
      <c r="L374" s="169"/>
      <c r="M374" s="169"/>
      <c r="N374" s="169"/>
      <c r="O374" s="169"/>
      <c r="P374" s="169"/>
      <c r="Q374" s="169"/>
      <c r="R374" s="169"/>
      <c r="S374" s="169"/>
      <c r="T374" s="169"/>
      <c r="U374" s="169"/>
      <c r="V374" s="169"/>
      <c r="W374" s="169"/>
      <c r="X374" s="169"/>
      <c r="Y374" s="169"/>
      <c r="Z374" s="169"/>
    </row>
    <row r="375" spans="1:26" ht="15.75" customHeight="1">
      <c r="A375" s="169"/>
      <c r="B375" s="169"/>
      <c r="C375" s="169"/>
      <c r="D375" s="169"/>
      <c r="E375" s="169"/>
      <c r="F375" s="169"/>
      <c r="G375" s="169"/>
      <c r="H375" s="169"/>
      <c r="I375" s="169"/>
      <c r="J375" s="169"/>
      <c r="K375" s="169"/>
      <c r="L375" s="169"/>
      <c r="M375" s="169"/>
      <c r="N375" s="169"/>
      <c r="O375" s="169"/>
      <c r="P375" s="169"/>
      <c r="Q375" s="169"/>
      <c r="R375" s="169"/>
      <c r="S375" s="169"/>
      <c r="T375" s="169"/>
      <c r="U375" s="169"/>
      <c r="V375" s="169"/>
      <c r="W375" s="169"/>
      <c r="X375" s="169"/>
      <c r="Y375" s="169"/>
      <c r="Z375" s="169"/>
    </row>
    <row r="376" spans="1:26" ht="15.75" customHeight="1">
      <c r="A376" s="169"/>
      <c r="B376" s="169"/>
      <c r="C376" s="169"/>
      <c r="D376" s="169"/>
      <c r="E376" s="169"/>
      <c r="F376" s="169"/>
      <c r="G376" s="169"/>
      <c r="H376" s="169"/>
      <c r="I376" s="169"/>
      <c r="J376" s="169"/>
      <c r="K376" s="169"/>
      <c r="L376" s="169"/>
      <c r="M376" s="169"/>
      <c r="N376" s="169"/>
      <c r="O376" s="169"/>
      <c r="P376" s="169"/>
      <c r="Q376" s="169"/>
      <c r="R376" s="169"/>
      <c r="S376" s="169"/>
      <c r="T376" s="169"/>
      <c r="U376" s="169"/>
      <c r="V376" s="169"/>
      <c r="W376" s="169"/>
      <c r="X376" s="169"/>
      <c r="Y376" s="169"/>
      <c r="Z376" s="169"/>
    </row>
    <row r="377" spans="1:26" ht="15.75" customHeight="1">
      <c r="A377" s="169"/>
      <c r="B377" s="169"/>
      <c r="C377" s="169"/>
      <c r="D377" s="169"/>
      <c r="E377" s="169"/>
      <c r="F377" s="169"/>
      <c r="G377" s="169"/>
      <c r="H377" s="169"/>
      <c r="I377" s="169"/>
      <c r="J377" s="169"/>
      <c r="K377" s="169"/>
      <c r="L377" s="169"/>
      <c r="M377" s="169"/>
      <c r="N377" s="169"/>
      <c r="O377" s="169"/>
      <c r="P377" s="169"/>
      <c r="Q377" s="169"/>
      <c r="R377" s="169"/>
      <c r="S377" s="169"/>
      <c r="T377" s="169"/>
      <c r="U377" s="169"/>
      <c r="V377" s="169"/>
      <c r="W377" s="169"/>
      <c r="X377" s="169"/>
      <c r="Y377" s="169"/>
      <c r="Z377" s="169"/>
    </row>
    <row r="378" spans="1:26" ht="15.75" customHeight="1">
      <c r="A378" s="169"/>
      <c r="B378" s="169"/>
      <c r="C378" s="169"/>
      <c r="D378" s="169"/>
      <c r="E378" s="169"/>
      <c r="F378" s="169"/>
      <c r="G378" s="169"/>
      <c r="H378" s="169"/>
      <c r="I378" s="169"/>
      <c r="J378" s="169"/>
      <c r="K378" s="169"/>
      <c r="L378" s="169"/>
      <c r="M378" s="169"/>
      <c r="N378" s="169"/>
      <c r="O378" s="169"/>
      <c r="P378" s="169"/>
      <c r="Q378" s="169"/>
      <c r="R378" s="169"/>
      <c r="S378" s="169"/>
      <c r="T378" s="169"/>
      <c r="U378" s="169"/>
      <c r="V378" s="169"/>
      <c r="W378" s="169"/>
      <c r="X378" s="169"/>
      <c r="Y378" s="169"/>
      <c r="Z378" s="169"/>
    </row>
    <row r="379" spans="1:26" ht="15.75" customHeight="1">
      <c r="A379" s="169"/>
      <c r="B379" s="169"/>
      <c r="C379" s="169"/>
      <c r="D379" s="169"/>
      <c r="E379" s="169"/>
      <c r="F379" s="169"/>
      <c r="G379" s="169"/>
      <c r="H379" s="169"/>
      <c r="I379" s="169"/>
      <c r="J379" s="169"/>
      <c r="K379" s="169"/>
      <c r="L379" s="169"/>
      <c r="M379" s="169"/>
      <c r="N379" s="169"/>
      <c r="O379" s="169"/>
      <c r="P379" s="169"/>
      <c r="Q379" s="169"/>
      <c r="R379" s="169"/>
      <c r="S379" s="169"/>
      <c r="T379" s="169"/>
      <c r="U379" s="169"/>
      <c r="V379" s="169"/>
      <c r="W379" s="169"/>
      <c r="X379" s="169"/>
      <c r="Y379" s="169"/>
      <c r="Z379" s="169"/>
    </row>
    <row r="380" spans="1:26" ht="15.75" customHeight="1">
      <c r="A380" s="169"/>
      <c r="B380" s="169"/>
      <c r="C380" s="169"/>
      <c r="D380" s="169"/>
      <c r="E380" s="169"/>
      <c r="F380" s="169"/>
      <c r="G380" s="169"/>
      <c r="H380" s="169"/>
      <c r="I380" s="169"/>
      <c r="J380" s="169"/>
      <c r="K380" s="169"/>
      <c r="L380" s="169"/>
      <c r="M380" s="169"/>
      <c r="N380" s="169"/>
      <c r="O380" s="169"/>
      <c r="P380" s="169"/>
      <c r="Q380" s="169"/>
      <c r="R380" s="169"/>
      <c r="S380" s="169"/>
      <c r="T380" s="169"/>
      <c r="U380" s="169"/>
      <c r="V380" s="169"/>
      <c r="W380" s="169"/>
      <c r="X380" s="169"/>
      <c r="Y380" s="169"/>
      <c r="Z380" s="169"/>
    </row>
    <row r="381" spans="1:26" ht="15.75" customHeight="1">
      <c r="A381" s="169"/>
      <c r="B381" s="169"/>
      <c r="C381" s="169"/>
      <c r="D381" s="169"/>
      <c r="E381" s="169"/>
      <c r="F381" s="169"/>
      <c r="G381" s="169"/>
      <c r="H381" s="169"/>
      <c r="I381" s="169"/>
      <c r="J381" s="169"/>
      <c r="K381" s="169"/>
      <c r="L381" s="169"/>
      <c r="M381" s="169"/>
      <c r="N381" s="169"/>
      <c r="O381" s="169"/>
      <c r="P381" s="169"/>
      <c r="Q381" s="169"/>
      <c r="R381" s="169"/>
      <c r="S381" s="169"/>
      <c r="T381" s="169"/>
      <c r="U381" s="169"/>
      <c r="V381" s="169"/>
      <c r="W381" s="169"/>
      <c r="X381" s="169"/>
      <c r="Y381" s="169"/>
      <c r="Z381" s="169"/>
    </row>
    <row r="382" spans="1:26" ht="15.75" customHeight="1">
      <c r="A382" s="169"/>
      <c r="B382" s="169"/>
      <c r="C382" s="169"/>
      <c r="D382" s="169"/>
      <c r="E382" s="169"/>
      <c r="F382" s="169"/>
      <c r="G382" s="169"/>
      <c r="H382" s="169"/>
      <c r="I382" s="169"/>
      <c r="J382" s="169"/>
      <c r="K382" s="169"/>
      <c r="L382" s="169"/>
      <c r="M382" s="169"/>
      <c r="N382" s="169"/>
      <c r="O382" s="169"/>
      <c r="P382" s="169"/>
      <c r="Q382" s="169"/>
      <c r="R382" s="169"/>
      <c r="S382" s="169"/>
      <c r="T382" s="169"/>
      <c r="U382" s="169"/>
      <c r="V382" s="169"/>
      <c r="W382" s="169"/>
      <c r="X382" s="169"/>
      <c r="Y382" s="169"/>
      <c r="Z382" s="169"/>
    </row>
    <row r="383" spans="1:26" ht="15.75" customHeight="1">
      <c r="A383" s="169"/>
      <c r="B383" s="169"/>
      <c r="C383" s="169"/>
      <c r="D383" s="169"/>
      <c r="E383" s="169"/>
      <c r="F383" s="169"/>
      <c r="G383" s="169"/>
      <c r="H383" s="169"/>
      <c r="I383" s="169"/>
      <c r="J383" s="169"/>
      <c r="K383" s="169"/>
      <c r="L383" s="169"/>
      <c r="M383" s="169"/>
      <c r="N383" s="169"/>
      <c r="O383" s="169"/>
      <c r="P383" s="169"/>
      <c r="Q383" s="169"/>
      <c r="R383" s="169"/>
      <c r="S383" s="169"/>
      <c r="T383" s="169"/>
      <c r="U383" s="169"/>
      <c r="V383" s="169"/>
      <c r="W383" s="169"/>
      <c r="X383" s="169"/>
      <c r="Y383" s="169"/>
      <c r="Z383" s="169"/>
    </row>
    <row r="384" spans="1:26" ht="15.75" customHeight="1">
      <c r="A384" s="169"/>
      <c r="B384" s="169"/>
      <c r="C384" s="169"/>
      <c r="D384" s="169"/>
      <c r="E384" s="169"/>
      <c r="F384" s="169"/>
      <c r="G384" s="169"/>
      <c r="H384" s="169"/>
      <c r="I384" s="169"/>
      <c r="J384" s="169"/>
      <c r="K384" s="169"/>
      <c r="L384" s="169"/>
      <c r="M384" s="169"/>
      <c r="N384" s="169"/>
      <c r="O384" s="169"/>
      <c r="P384" s="169"/>
      <c r="Q384" s="169"/>
      <c r="R384" s="169"/>
      <c r="S384" s="169"/>
      <c r="T384" s="169"/>
      <c r="U384" s="169"/>
      <c r="V384" s="169"/>
      <c r="W384" s="169"/>
      <c r="X384" s="169"/>
      <c r="Y384" s="169"/>
      <c r="Z384" s="169"/>
    </row>
    <row r="385" spans="1:26" ht="15.75" customHeight="1">
      <c r="A385" s="169"/>
      <c r="B385" s="169"/>
      <c r="C385" s="169"/>
      <c r="D385" s="169"/>
      <c r="E385" s="169"/>
      <c r="F385" s="169"/>
      <c r="G385" s="169"/>
      <c r="H385" s="169"/>
      <c r="I385" s="169"/>
      <c r="J385" s="169"/>
      <c r="K385" s="169"/>
      <c r="L385" s="169"/>
      <c r="M385" s="169"/>
      <c r="N385" s="169"/>
      <c r="O385" s="169"/>
      <c r="P385" s="169"/>
      <c r="Q385" s="169"/>
      <c r="R385" s="169"/>
      <c r="S385" s="169"/>
      <c r="T385" s="169"/>
      <c r="U385" s="169"/>
      <c r="V385" s="169"/>
      <c r="W385" s="169"/>
      <c r="X385" s="169"/>
      <c r="Y385" s="169"/>
      <c r="Z385" s="169"/>
    </row>
    <row r="386" spans="1:26" ht="15.75" customHeight="1">
      <c r="A386" s="169"/>
      <c r="B386" s="169"/>
      <c r="C386" s="169"/>
      <c r="D386" s="169"/>
      <c r="E386" s="169"/>
      <c r="F386" s="169"/>
      <c r="G386" s="169"/>
      <c r="H386" s="169"/>
      <c r="I386" s="169"/>
      <c r="J386" s="169"/>
      <c r="K386" s="169"/>
      <c r="L386" s="169"/>
      <c r="M386" s="169"/>
      <c r="N386" s="169"/>
      <c r="O386" s="169"/>
      <c r="P386" s="169"/>
      <c r="Q386" s="169"/>
      <c r="R386" s="169"/>
      <c r="S386" s="169"/>
      <c r="T386" s="169"/>
      <c r="U386" s="169"/>
      <c r="V386" s="169"/>
      <c r="W386" s="169"/>
      <c r="X386" s="169"/>
      <c r="Y386" s="169"/>
      <c r="Z386" s="169"/>
    </row>
    <row r="387" spans="1:26" ht="15.75" customHeight="1">
      <c r="A387" s="169"/>
      <c r="B387" s="169"/>
      <c r="C387" s="169"/>
      <c r="D387" s="169"/>
      <c r="E387" s="169"/>
      <c r="F387" s="169"/>
      <c r="G387" s="169"/>
      <c r="H387" s="169"/>
      <c r="I387" s="169"/>
      <c r="J387" s="169"/>
      <c r="K387" s="169"/>
      <c r="L387" s="169"/>
      <c r="M387" s="169"/>
      <c r="N387" s="169"/>
      <c r="O387" s="169"/>
      <c r="P387" s="169"/>
      <c r="Q387" s="169"/>
      <c r="R387" s="169"/>
      <c r="S387" s="169"/>
      <c r="T387" s="169"/>
      <c r="U387" s="169"/>
      <c r="V387" s="169"/>
      <c r="W387" s="169"/>
      <c r="X387" s="169"/>
      <c r="Y387" s="169"/>
      <c r="Z387" s="169"/>
    </row>
    <row r="388" spans="1:26" ht="15.75" customHeight="1">
      <c r="A388" s="169"/>
      <c r="B388" s="169"/>
      <c r="C388" s="169"/>
      <c r="D388" s="169"/>
      <c r="E388" s="169"/>
      <c r="F388" s="169"/>
      <c r="G388" s="169"/>
      <c r="H388" s="169"/>
      <c r="I388" s="169"/>
      <c r="J388" s="169"/>
      <c r="K388" s="169"/>
      <c r="L388" s="169"/>
      <c r="M388" s="169"/>
      <c r="N388" s="169"/>
      <c r="O388" s="169"/>
      <c r="P388" s="169"/>
      <c r="Q388" s="169"/>
      <c r="R388" s="169"/>
      <c r="S388" s="169"/>
      <c r="T388" s="169"/>
      <c r="U388" s="169"/>
      <c r="V388" s="169"/>
      <c r="W388" s="169"/>
      <c r="X388" s="169"/>
      <c r="Y388" s="169"/>
      <c r="Z388" s="169"/>
    </row>
    <row r="389" spans="1:26" ht="15.75" customHeight="1">
      <c r="A389" s="169"/>
      <c r="B389" s="169"/>
      <c r="C389" s="169"/>
      <c r="D389" s="169"/>
      <c r="E389" s="169"/>
      <c r="F389" s="169"/>
      <c r="G389" s="169"/>
      <c r="H389" s="169"/>
      <c r="I389" s="169"/>
      <c r="J389" s="169"/>
      <c r="K389" s="169"/>
      <c r="L389" s="169"/>
      <c r="M389" s="169"/>
      <c r="N389" s="169"/>
      <c r="O389" s="169"/>
      <c r="P389" s="169"/>
      <c r="Q389" s="169"/>
      <c r="R389" s="169"/>
      <c r="S389" s="169"/>
      <c r="T389" s="169"/>
      <c r="U389" s="169"/>
      <c r="V389" s="169"/>
      <c r="W389" s="169"/>
      <c r="X389" s="169"/>
      <c r="Y389" s="169"/>
      <c r="Z389" s="169"/>
    </row>
    <row r="390" spans="1:26" ht="15.75" customHeight="1">
      <c r="A390" s="169"/>
      <c r="B390" s="169"/>
      <c r="C390" s="169"/>
      <c r="D390" s="169"/>
      <c r="E390" s="169"/>
      <c r="F390" s="169"/>
      <c r="G390" s="169"/>
      <c r="H390" s="169"/>
      <c r="I390" s="169"/>
      <c r="J390" s="169"/>
      <c r="K390" s="169"/>
      <c r="L390" s="169"/>
      <c r="M390" s="169"/>
      <c r="N390" s="169"/>
      <c r="O390" s="169"/>
      <c r="P390" s="169"/>
      <c r="Q390" s="169"/>
      <c r="R390" s="169"/>
      <c r="S390" s="169"/>
      <c r="T390" s="169"/>
      <c r="U390" s="169"/>
      <c r="V390" s="169"/>
      <c r="W390" s="169"/>
      <c r="X390" s="169"/>
      <c r="Y390" s="169"/>
      <c r="Z390" s="169"/>
    </row>
    <row r="391" spans="1:26" ht="15.75" customHeight="1">
      <c r="A391" s="169"/>
      <c r="B391" s="169"/>
      <c r="C391" s="169"/>
      <c r="D391" s="169"/>
      <c r="E391" s="169"/>
      <c r="F391" s="169"/>
      <c r="G391" s="169"/>
      <c r="H391" s="169"/>
      <c r="I391" s="169"/>
      <c r="J391" s="169"/>
      <c r="K391" s="169"/>
      <c r="L391" s="169"/>
      <c r="M391" s="169"/>
      <c r="N391" s="169"/>
      <c r="O391" s="169"/>
      <c r="P391" s="169"/>
      <c r="Q391" s="169"/>
      <c r="R391" s="169"/>
      <c r="S391" s="169"/>
      <c r="T391" s="169"/>
      <c r="U391" s="169"/>
      <c r="V391" s="169"/>
      <c r="W391" s="169"/>
      <c r="X391" s="169"/>
      <c r="Y391" s="169"/>
      <c r="Z391" s="169"/>
    </row>
    <row r="392" spans="1:26" ht="15.75" customHeight="1">
      <c r="A392" s="169"/>
      <c r="B392" s="169"/>
      <c r="C392" s="169"/>
      <c r="D392" s="169"/>
      <c r="E392" s="169"/>
      <c r="F392" s="169"/>
      <c r="G392" s="169"/>
      <c r="H392" s="169"/>
      <c r="I392" s="169"/>
      <c r="J392" s="169"/>
      <c r="K392" s="169"/>
      <c r="L392" s="169"/>
      <c r="M392" s="169"/>
      <c r="N392" s="169"/>
      <c r="O392" s="169"/>
      <c r="P392" s="169"/>
      <c r="Q392" s="169"/>
      <c r="R392" s="169"/>
      <c r="S392" s="169"/>
      <c r="T392" s="169"/>
      <c r="U392" s="169"/>
      <c r="V392" s="169"/>
      <c r="W392" s="169"/>
      <c r="X392" s="169"/>
      <c r="Y392" s="169"/>
      <c r="Z392" s="169"/>
    </row>
    <row r="393" spans="1:26" ht="15.75" customHeight="1">
      <c r="A393" s="169"/>
      <c r="B393" s="169"/>
      <c r="C393" s="169"/>
      <c r="D393" s="169"/>
      <c r="E393" s="169"/>
      <c r="F393" s="169"/>
      <c r="G393" s="169"/>
      <c r="H393" s="169"/>
      <c r="I393" s="169"/>
      <c r="J393" s="169"/>
      <c r="K393" s="169"/>
      <c r="L393" s="169"/>
      <c r="M393" s="169"/>
      <c r="N393" s="169"/>
      <c r="O393" s="169"/>
      <c r="P393" s="169"/>
      <c r="Q393" s="169"/>
      <c r="R393" s="169"/>
      <c r="S393" s="169"/>
      <c r="T393" s="169"/>
      <c r="U393" s="169"/>
      <c r="V393" s="169"/>
      <c r="W393" s="169"/>
      <c r="X393" s="169"/>
      <c r="Y393" s="169"/>
      <c r="Z393" s="169"/>
    </row>
    <row r="394" spans="1:26" ht="15.75" customHeight="1">
      <c r="A394" s="169"/>
      <c r="B394" s="169"/>
      <c r="C394" s="169"/>
      <c r="D394" s="169"/>
      <c r="E394" s="169"/>
      <c r="F394" s="169"/>
      <c r="G394" s="169"/>
      <c r="H394" s="169"/>
      <c r="I394" s="169"/>
      <c r="J394" s="169"/>
      <c r="K394" s="169"/>
      <c r="L394" s="169"/>
      <c r="M394" s="169"/>
      <c r="N394" s="169"/>
      <c r="O394" s="169"/>
      <c r="P394" s="169"/>
      <c r="Q394" s="169"/>
      <c r="R394" s="169"/>
      <c r="S394" s="169"/>
      <c r="T394" s="169"/>
      <c r="U394" s="169"/>
      <c r="V394" s="169"/>
      <c r="W394" s="169"/>
      <c r="X394" s="169"/>
      <c r="Y394" s="169"/>
      <c r="Z394" s="169"/>
    </row>
    <row r="395" spans="1:26" ht="15.75" customHeight="1">
      <c r="A395" s="169"/>
      <c r="B395" s="169"/>
      <c r="C395" s="169"/>
      <c r="D395" s="169"/>
      <c r="E395" s="169"/>
      <c r="F395" s="169"/>
      <c r="G395" s="169"/>
      <c r="H395" s="169"/>
      <c r="I395" s="169"/>
      <c r="J395" s="169"/>
      <c r="K395" s="169"/>
      <c r="L395" s="169"/>
      <c r="M395" s="169"/>
      <c r="N395" s="169"/>
      <c r="O395" s="169"/>
      <c r="P395" s="169"/>
      <c r="Q395" s="169"/>
      <c r="R395" s="169"/>
      <c r="S395" s="169"/>
      <c r="T395" s="169"/>
      <c r="U395" s="169"/>
      <c r="V395" s="169"/>
      <c r="W395" s="169"/>
      <c r="X395" s="169"/>
      <c r="Y395" s="169"/>
      <c r="Z395" s="169"/>
    </row>
    <row r="396" spans="1:26" ht="15.75" customHeight="1">
      <c r="A396" s="169"/>
      <c r="B396" s="169"/>
      <c r="C396" s="169"/>
      <c r="D396" s="169"/>
      <c r="E396" s="169"/>
      <c r="F396" s="169"/>
      <c r="G396" s="169"/>
      <c r="H396" s="169"/>
      <c r="I396" s="169"/>
      <c r="J396" s="169"/>
      <c r="K396" s="169"/>
      <c r="L396" s="169"/>
      <c r="M396" s="169"/>
      <c r="N396" s="169"/>
      <c r="O396" s="169"/>
      <c r="P396" s="169"/>
      <c r="Q396" s="169"/>
      <c r="R396" s="169"/>
      <c r="S396" s="169"/>
      <c r="T396" s="169"/>
      <c r="U396" s="169"/>
      <c r="V396" s="169"/>
      <c r="W396" s="169"/>
      <c r="X396" s="169"/>
      <c r="Y396" s="169"/>
      <c r="Z396" s="169"/>
    </row>
    <row r="397" spans="1:26" ht="15.75" customHeight="1">
      <c r="A397" s="169"/>
      <c r="B397" s="169"/>
      <c r="C397" s="169"/>
      <c r="D397" s="169"/>
      <c r="E397" s="169"/>
      <c r="F397" s="169"/>
      <c r="G397" s="169"/>
      <c r="H397" s="169"/>
      <c r="I397" s="169"/>
      <c r="J397" s="169"/>
      <c r="K397" s="169"/>
      <c r="L397" s="169"/>
      <c r="M397" s="169"/>
      <c r="N397" s="169"/>
      <c r="O397" s="169"/>
      <c r="P397" s="169"/>
      <c r="Q397" s="169"/>
      <c r="R397" s="169"/>
      <c r="S397" s="169"/>
      <c r="T397" s="169"/>
      <c r="U397" s="169"/>
      <c r="V397" s="169"/>
      <c r="W397" s="169"/>
      <c r="X397" s="169"/>
      <c r="Y397" s="169"/>
      <c r="Z397" s="169"/>
    </row>
    <row r="398" spans="1:26" ht="15.75" customHeight="1">
      <c r="A398" s="169"/>
      <c r="B398" s="169"/>
      <c r="C398" s="169"/>
      <c r="D398" s="169"/>
      <c r="E398" s="169"/>
      <c r="F398" s="169"/>
      <c r="G398" s="169"/>
      <c r="H398" s="169"/>
      <c r="I398" s="169"/>
      <c r="J398" s="169"/>
      <c r="K398" s="169"/>
      <c r="L398" s="169"/>
      <c r="M398" s="169"/>
      <c r="N398" s="169"/>
      <c r="O398" s="169"/>
      <c r="P398" s="169"/>
      <c r="Q398" s="169"/>
      <c r="R398" s="169"/>
      <c r="S398" s="169"/>
      <c r="T398" s="169"/>
      <c r="U398" s="169"/>
      <c r="V398" s="169"/>
      <c r="W398" s="169"/>
      <c r="X398" s="169"/>
      <c r="Y398" s="169"/>
      <c r="Z398" s="169"/>
    </row>
    <row r="399" spans="1:26" ht="15.75" customHeight="1">
      <c r="A399" s="169"/>
      <c r="B399" s="169"/>
      <c r="C399" s="169"/>
      <c r="D399" s="169"/>
      <c r="E399" s="169"/>
      <c r="F399" s="169"/>
      <c r="G399" s="169"/>
      <c r="H399" s="169"/>
      <c r="I399" s="169"/>
      <c r="J399" s="169"/>
      <c r="K399" s="169"/>
      <c r="L399" s="169"/>
      <c r="M399" s="169"/>
      <c r="N399" s="169"/>
      <c r="O399" s="169"/>
      <c r="P399" s="169"/>
      <c r="Q399" s="169"/>
      <c r="R399" s="169"/>
      <c r="S399" s="169"/>
      <c r="T399" s="169"/>
      <c r="U399" s="169"/>
      <c r="V399" s="169"/>
      <c r="W399" s="169"/>
      <c r="X399" s="169"/>
      <c r="Y399" s="169"/>
      <c r="Z399" s="169"/>
    </row>
    <row r="400" spans="1:26" ht="15.75" customHeight="1">
      <c r="A400" s="169"/>
      <c r="B400" s="169"/>
      <c r="C400" s="169"/>
      <c r="D400" s="169"/>
      <c r="E400" s="169"/>
      <c r="F400" s="169"/>
      <c r="G400" s="169"/>
      <c r="H400" s="169"/>
      <c r="I400" s="169"/>
      <c r="J400" s="169"/>
      <c r="K400" s="169"/>
      <c r="L400" s="169"/>
      <c r="M400" s="169"/>
      <c r="N400" s="169"/>
      <c r="O400" s="169"/>
      <c r="P400" s="169"/>
      <c r="Q400" s="169"/>
      <c r="R400" s="169"/>
      <c r="S400" s="169"/>
      <c r="T400" s="169"/>
      <c r="U400" s="169"/>
      <c r="V400" s="169"/>
      <c r="W400" s="169"/>
      <c r="X400" s="169"/>
      <c r="Y400" s="169"/>
      <c r="Z400" s="169"/>
    </row>
    <row r="401" spans="1:26" ht="15.75" customHeight="1">
      <c r="A401" s="169"/>
      <c r="B401" s="169"/>
      <c r="C401" s="169"/>
      <c r="D401" s="169"/>
      <c r="E401" s="169"/>
      <c r="F401" s="169"/>
      <c r="G401" s="169"/>
      <c r="H401" s="169"/>
      <c r="I401" s="169"/>
      <c r="J401" s="169"/>
      <c r="K401" s="169"/>
      <c r="L401" s="169"/>
      <c r="M401" s="169"/>
      <c r="N401" s="169"/>
      <c r="O401" s="169"/>
      <c r="P401" s="169"/>
      <c r="Q401" s="169"/>
      <c r="R401" s="169"/>
      <c r="S401" s="169"/>
      <c r="T401" s="169"/>
      <c r="U401" s="169"/>
      <c r="V401" s="169"/>
      <c r="W401" s="169"/>
      <c r="X401" s="169"/>
      <c r="Y401" s="169"/>
      <c r="Z401" s="169"/>
    </row>
    <row r="402" spans="1:26" ht="15.75" customHeight="1">
      <c r="A402" s="169"/>
      <c r="B402" s="169"/>
      <c r="C402" s="169"/>
      <c r="D402" s="169"/>
      <c r="E402" s="169"/>
      <c r="F402" s="169"/>
      <c r="G402" s="169"/>
      <c r="H402" s="169"/>
      <c r="I402" s="169"/>
      <c r="J402" s="169"/>
      <c r="K402" s="169"/>
      <c r="L402" s="169"/>
      <c r="M402" s="169"/>
      <c r="N402" s="169"/>
      <c r="O402" s="169"/>
      <c r="P402" s="169"/>
      <c r="Q402" s="169"/>
      <c r="R402" s="169"/>
      <c r="S402" s="169"/>
      <c r="T402" s="169"/>
      <c r="U402" s="169"/>
      <c r="V402" s="169"/>
      <c r="W402" s="169"/>
      <c r="X402" s="169"/>
      <c r="Y402" s="169"/>
      <c r="Z402" s="169"/>
    </row>
    <row r="403" spans="1:26" ht="15.75" customHeight="1">
      <c r="A403" s="169"/>
      <c r="B403" s="169"/>
      <c r="C403" s="169"/>
      <c r="D403" s="169"/>
      <c r="E403" s="169"/>
      <c r="F403" s="169"/>
      <c r="G403" s="169"/>
      <c r="H403" s="169"/>
      <c r="I403" s="169"/>
      <c r="J403" s="169"/>
      <c r="K403" s="169"/>
      <c r="L403" s="169"/>
      <c r="M403" s="169"/>
      <c r="N403" s="169"/>
      <c r="O403" s="169"/>
      <c r="P403" s="169"/>
      <c r="Q403" s="169"/>
      <c r="R403" s="169"/>
      <c r="S403" s="169"/>
      <c r="T403" s="169"/>
      <c r="U403" s="169"/>
      <c r="V403" s="169"/>
      <c r="W403" s="169"/>
      <c r="X403" s="169"/>
      <c r="Y403" s="169"/>
      <c r="Z403" s="169"/>
    </row>
    <row r="404" spans="1:26" ht="15.75" customHeight="1">
      <c r="A404" s="169"/>
      <c r="B404" s="169"/>
      <c r="C404" s="169"/>
      <c r="D404" s="169"/>
      <c r="E404" s="169"/>
      <c r="F404" s="169"/>
      <c r="G404" s="169"/>
      <c r="H404" s="169"/>
      <c r="I404" s="169"/>
      <c r="J404" s="169"/>
      <c r="K404" s="169"/>
      <c r="L404" s="169"/>
      <c r="M404" s="169"/>
      <c r="N404" s="169"/>
      <c r="O404" s="169"/>
      <c r="P404" s="169"/>
      <c r="Q404" s="169"/>
      <c r="R404" s="169"/>
      <c r="S404" s="169"/>
      <c r="T404" s="169"/>
      <c r="U404" s="169"/>
      <c r="V404" s="169"/>
      <c r="W404" s="169"/>
      <c r="X404" s="169"/>
      <c r="Y404" s="169"/>
      <c r="Z404" s="169"/>
    </row>
    <row r="405" spans="1:26" ht="15.75" customHeight="1">
      <c r="A405" s="169"/>
      <c r="B405" s="169"/>
      <c r="C405" s="169"/>
      <c r="D405" s="169"/>
      <c r="E405" s="169"/>
      <c r="F405" s="169"/>
      <c r="G405" s="169"/>
      <c r="H405" s="169"/>
      <c r="I405" s="169"/>
      <c r="J405" s="169"/>
      <c r="K405" s="169"/>
      <c r="L405" s="169"/>
      <c r="M405" s="169"/>
      <c r="N405" s="169"/>
      <c r="O405" s="169"/>
      <c r="P405" s="169"/>
      <c r="Q405" s="169"/>
      <c r="R405" s="169"/>
      <c r="S405" s="169"/>
      <c r="T405" s="169"/>
      <c r="U405" s="169"/>
      <c r="V405" s="169"/>
      <c r="W405" s="169"/>
      <c r="X405" s="169"/>
      <c r="Y405" s="169"/>
      <c r="Z405" s="169"/>
    </row>
    <row r="406" spans="1:26" ht="15.75" customHeight="1">
      <c r="A406" s="169"/>
      <c r="B406" s="169"/>
      <c r="C406" s="169"/>
      <c r="D406" s="169"/>
      <c r="E406" s="169"/>
      <c r="F406" s="169"/>
      <c r="G406" s="169"/>
      <c r="H406" s="169"/>
      <c r="I406" s="169"/>
      <c r="J406" s="169"/>
      <c r="K406" s="169"/>
      <c r="L406" s="169"/>
      <c r="M406" s="169"/>
      <c r="N406" s="169"/>
      <c r="O406" s="169"/>
      <c r="P406" s="169"/>
      <c r="Q406" s="169"/>
      <c r="R406" s="169"/>
      <c r="S406" s="169"/>
      <c r="T406" s="169"/>
      <c r="U406" s="169"/>
      <c r="V406" s="169"/>
      <c r="W406" s="169"/>
      <c r="X406" s="169"/>
      <c r="Y406" s="169"/>
      <c r="Z406" s="169"/>
    </row>
    <row r="407" spans="1:26" ht="15.75" customHeight="1">
      <c r="A407" s="169"/>
      <c r="B407" s="169"/>
      <c r="C407" s="169"/>
      <c r="D407" s="169"/>
      <c r="E407" s="169"/>
      <c r="F407" s="169"/>
      <c r="G407" s="169"/>
      <c r="H407" s="169"/>
      <c r="I407" s="169"/>
      <c r="J407" s="169"/>
      <c r="K407" s="169"/>
      <c r="L407" s="169"/>
      <c r="M407" s="169"/>
      <c r="N407" s="169"/>
      <c r="O407" s="169"/>
      <c r="P407" s="169"/>
      <c r="Q407" s="169"/>
      <c r="R407" s="169"/>
      <c r="S407" s="169"/>
      <c r="T407" s="169"/>
      <c r="U407" s="169"/>
      <c r="V407" s="169"/>
      <c r="W407" s="169"/>
      <c r="X407" s="169"/>
      <c r="Y407" s="169"/>
      <c r="Z407" s="169"/>
    </row>
    <row r="408" spans="1:26" ht="15.75" customHeight="1">
      <c r="A408" s="169"/>
      <c r="B408" s="169"/>
      <c r="C408" s="169"/>
      <c r="D408" s="169"/>
      <c r="E408" s="169"/>
      <c r="F408" s="169"/>
      <c r="G408" s="169"/>
      <c r="H408" s="169"/>
      <c r="I408" s="169"/>
      <c r="J408" s="169"/>
      <c r="K408" s="169"/>
      <c r="L408" s="169"/>
      <c r="M408" s="169"/>
      <c r="N408" s="169"/>
      <c r="O408" s="169"/>
      <c r="P408" s="169"/>
      <c r="Q408" s="169"/>
      <c r="R408" s="169"/>
      <c r="S408" s="169"/>
      <c r="T408" s="169"/>
      <c r="U408" s="169"/>
      <c r="V408" s="169"/>
      <c r="W408" s="169"/>
      <c r="X408" s="169"/>
      <c r="Y408" s="169"/>
      <c r="Z408" s="169"/>
    </row>
    <row r="409" spans="1:26" ht="15.75" customHeight="1">
      <c r="A409" s="169"/>
      <c r="B409" s="169"/>
      <c r="C409" s="169"/>
      <c r="D409" s="169"/>
      <c r="E409" s="169"/>
      <c r="F409" s="169"/>
      <c r="G409" s="169"/>
      <c r="H409" s="169"/>
      <c r="I409" s="169"/>
      <c r="J409" s="169"/>
      <c r="K409" s="169"/>
      <c r="L409" s="169"/>
      <c r="M409" s="169"/>
      <c r="N409" s="169"/>
      <c r="O409" s="169"/>
      <c r="P409" s="169"/>
      <c r="Q409" s="169"/>
      <c r="R409" s="169"/>
      <c r="S409" s="169"/>
      <c r="T409" s="169"/>
      <c r="U409" s="169"/>
      <c r="V409" s="169"/>
      <c r="W409" s="169"/>
      <c r="X409" s="169"/>
      <c r="Y409" s="169"/>
      <c r="Z409" s="169"/>
    </row>
    <row r="410" spans="1:26" ht="15.75" customHeight="1">
      <c r="A410" s="169"/>
      <c r="B410" s="169"/>
      <c r="C410" s="169"/>
      <c r="D410" s="169"/>
      <c r="E410" s="169"/>
      <c r="F410" s="169"/>
      <c r="G410" s="169"/>
      <c r="H410" s="169"/>
      <c r="I410" s="169"/>
      <c r="J410" s="169"/>
      <c r="K410" s="169"/>
      <c r="L410" s="169"/>
      <c r="M410" s="169"/>
      <c r="N410" s="169"/>
      <c r="O410" s="169"/>
      <c r="P410" s="169"/>
      <c r="Q410" s="169"/>
      <c r="R410" s="169"/>
      <c r="S410" s="169"/>
      <c r="T410" s="169"/>
      <c r="U410" s="169"/>
      <c r="V410" s="169"/>
      <c r="W410" s="169"/>
      <c r="X410" s="169"/>
      <c r="Y410" s="169"/>
      <c r="Z410" s="169"/>
    </row>
    <row r="411" spans="1:26" ht="15.75" customHeight="1">
      <c r="A411" s="169"/>
      <c r="B411" s="169"/>
      <c r="C411" s="169"/>
      <c r="D411" s="169"/>
      <c r="E411" s="169"/>
      <c r="F411" s="169"/>
      <c r="G411" s="169"/>
      <c r="H411" s="169"/>
      <c r="I411" s="169"/>
      <c r="J411" s="169"/>
      <c r="K411" s="169"/>
      <c r="L411" s="169"/>
      <c r="M411" s="169"/>
      <c r="N411" s="169"/>
      <c r="O411" s="169"/>
      <c r="P411" s="169"/>
      <c r="Q411" s="169"/>
      <c r="R411" s="169"/>
      <c r="S411" s="169"/>
      <c r="T411" s="169"/>
      <c r="U411" s="169"/>
      <c r="V411" s="169"/>
      <c r="W411" s="169"/>
      <c r="X411" s="169"/>
      <c r="Y411" s="169"/>
      <c r="Z411" s="169"/>
    </row>
    <row r="412" spans="1:26" ht="15.75" customHeight="1">
      <c r="A412" s="169"/>
      <c r="B412" s="169"/>
      <c r="C412" s="169"/>
      <c r="D412" s="169"/>
      <c r="E412" s="169"/>
      <c r="F412" s="169"/>
      <c r="G412" s="169"/>
      <c r="H412" s="169"/>
      <c r="I412" s="169"/>
      <c r="J412" s="169"/>
      <c r="K412" s="169"/>
      <c r="L412" s="169"/>
      <c r="M412" s="169"/>
      <c r="N412" s="169"/>
      <c r="O412" s="169"/>
      <c r="P412" s="169"/>
      <c r="Q412" s="169"/>
      <c r="R412" s="169"/>
      <c r="S412" s="169"/>
      <c r="T412" s="169"/>
      <c r="U412" s="169"/>
      <c r="V412" s="169"/>
      <c r="W412" s="169"/>
      <c r="X412" s="169"/>
      <c r="Y412" s="169"/>
      <c r="Z412" s="169"/>
    </row>
    <row r="413" spans="1:26" ht="15.75" customHeight="1">
      <c r="A413" s="169"/>
      <c r="B413" s="169"/>
      <c r="C413" s="169"/>
      <c r="D413" s="169"/>
      <c r="E413" s="169"/>
      <c r="F413" s="169"/>
      <c r="G413" s="169"/>
      <c r="H413" s="169"/>
      <c r="I413" s="169"/>
      <c r="J413" s="169"/>
      <c r="K413" s="169"/>
      <c r="L413" s="169"/>
      <c r="M413" s="169"/>
      <c r="N413" s="169"/>
      <c r="O413" s="169"/>
      <c r="P413" s="169"/>
      <c r="Q413" s="169"/>
      <c r="R413" s="169"/>
      <c r="S413" s="169"/>
      <c r="T413" s="169"/>
      <c r="U413" s="169"/>
      <c r="V413" s="169"/>
      <c r="W413" s="169"/>
      <c r="X413" s="169"/>
      <c r="Y413" s="169"/>
      <c r="Z413" s="169"/>
    </row>
    <row r="414" spans="1:26" ht="15.75" customHeight="1">
      <c r="A414" s="169"/>
      <c r="B414" s="169"/>
      <c r="C414" s="169"/>
      <c r="D414" s="169"/>
      <c r="E414" s="169"/>
      <c r="F414" s="169"/>
      <c r="G414" s="169"/>
      <c r="H414" s="169"/>
      <c r="I414" s="169"/>
      <c r="J414" s="169"/>
      <c r="K414" s="169"/>
      <c r="L414" s="169"/>
      <c r="M414" s="169"/>
      <c r="N414" s="169"/>
      <c r="O414" s="169"/>
      <c r="P414" s="169"/>
      <c r="Q414" s="169"/>
      <c r="R414" s="169"/>
      <c r="S414" s="169"/>
      <c r="T414" s="169"/>
      <c r="U414" s="169"/>
      <c r="V414" s="169"/>
      <c r="W414" s="169"/>
      <c r="X414" s="169"/>
      <c r="Y414" s="169"/>
      <c r="Z414" s="169"/>
    </row>
    <row r="415" spans="1:26" ht="15.75" customHeight="1">
      <c r="A415" s="169"/>
      <c r="B415" s="169"/>
      <c r="C415" s="169"/>
      <c r="D415" s="169"/>
      <c r="E415" s="169"/>
      <c r="F415" s="169"/>
      <c r="G415" s="169"/>
      <c r="H415" s="169"/>
      <c r="I415" s="169"/>
      <c r="J415" s="169"/>
      <c r="K415" s="169"/>
      <c r="L415" s="169"/>
      <c r="M415" s="169"/>
      <c r="N415" s="169"/>
      <c r="O415" s="169"/>
      <c r="P415" s="169"/>
      <c r="Q415" s="169"/>
      <c r="R415" s="169"/>
      <c r="S415" s="169"/>
      <c r="T415" s="169"/>
      <c r="U415" s="169"/>
      <c r="V415" s="169"/>
      <c r="W415" s="169"/>
      <c r="X415" s="169"/>
      <c r="Y415" s="169"/>
      <c r="Z415" s="169"/>
    </row>
    <row r="416" spans="1:26" ht="15.75" customHeight="1">
      <c r="A416" s="169"/>
      <c r="B416" s="169"/>
      <c r="C416" s="169"/>
      <c r="D416" s="169"/>
      <c r="E416" s="169"/>
      <c r="F416" s="169"/>
      <c r="G416" s="169"/>
      <c r="H416" s="169"/>
      <c r="I416" s="169"/>
      <c r="J416" s="169"/>
      <c r="K416" s="169"/>
      <c r="L416" s="169"/>
      <c r="M416" s="169"/>
      <c r="N416" s="169"/>
      <c r="O416" s="169"/>
      <c r="P416" s="169"/>
      <c r="Q416" s="169"/>
      <c r="R416" s="169"/>
      <c r="S416" s="169"/>
      <c r="T416" s="169"/>
      <c r="U416" s="169"/>
      <c r="V416" s="169"/>
      <c r="W416" s="169"/>
      <c r="X416" s="169"/>
      <c r="Y416" s="169"/>
      <c r="Z416" s="169"/>
    </row>
    <row r="417" spans="1:26" ht="15.75" customHeight="1">
      <c r="A417" s="169"/>
      <c r="B417" s="169"/>
      <c r="C417" s="169"/>
      <c r="D417" s="169"/>
      <c r="E417" s="169"/>
      <c r="F417" s="169"/>
      <c r="G417" s="169"/>
      <c r="H417" s="169"/>
      <c r="I417" s="169"/>
      <c r="J417" s="169"/>
      <c r="K417" s="169"/>
      <c r="L417" s="169"/>
      <c r="M417" s="169"/>
      <c r="N417" s="169"/>
      <c r="O417" s="169"/>
      <c r="P417" s="169"/>
      <c r="Q417" s="169"/>
      <c r="R417" s="169"/>
      <c r="S417" s="169"/>
      <c r="T417" s="169"/>
      <c r="U417" s="169"/>
      <c r="V417" s="169"/>
      <c r="W417" s="169"/>
      <c r="X417" s="169"/>
      <c r="Y417" s="169"/>
      <c r="Z417" s="169"/>
    </row>
    <row r="418" spans="1:26" ht="15.75" customHeight="1">
      <c r="A418" s="169"/>
      <c r="B418" s="169"/>
      <c r="C418" s="169"/>
      <c r="D418" s="169"/>
      <c r="E418" s="169"/>
      <c r="F418" s="169"/>
      <c r="G418" s="169"/>
      <c r="H418" s="169"/>
      <c r="I418" s="169"/>
      <c r="J418" s="169"/>
      <c r="K418" s="169"/>
      <c r="L418" s="169"/>
      <c r="M418" s="169"/>
      <c r="N418" s="169"/>
      <c r="O418" s="169"/>
      <c r="P418" s="169"/>
      <c r="Q418" s="169"/>
      <c r="R418" s="169"/>
      <c r="S418" s="169"/>
      <c r="T418" s="169"/>
      <c r="U418" s="169"/>
      <c r="V418" s="169"/>
      <c r="W418" s="169"/>
      <c r="X418" s="169"/>
      <c r="Y418" s="169"/>
      <c r="Z418" s="169"/>
    </row>
    <row r="419" spans="1:26" ht="15.75" customHeight="1">
      <c r="A419" s="169"/>
      <c r="B419" s="169"/>
      <c r="C419" s="169"/>
      <c r="D419" s="169"/>
      <c r="E419" s="169"/>
      <c r="F419" s="169"/>
      <c r="G419" s="169"/>
      <c r="H419" s="169"/>
      <c r="I419" s="169"/>
      <c r="J419" s="169"/>
      <c r="K419" s="169"/>
      <c r="L419" s="169"/>
      <c r="M419" s="169"/>
      <c r="N419" s="169"/>
      <c r="O419" s="169"/>
      <c r="P419" s="169"/>
      <c r="Q419" s="169"/>
      <c r="R419" s="169"/>
      <c r="S419" s="169"/>
      <c r="T419" s="169"/>
      <c r="U419" s="169"/>
      <c r="V419" s="169"/>
      <c r="W419" s="169"/>
      <c r="X419" s="169"/>
      <c r="Y419" s="169"/>
      <c r="Z419" s="169"/>
    </row>
    <row r="420" spans="1:26" ht="15.75" customHeight="1">
      <c r="A420" s="169"/>
      <c r="B420" s="169"/>
      <c r="C420" s="169"/>
      <c r="D420" s="169"/>
      <c r="E420" s="169"/>
      <c r="F420" s="169"/>
      <c r="G420" s="169"/>
      <c r="H420" s="169"/>
      <c r="I420" s="169"/>
      <c r="J420" s="169"/>
      <c r="K420" s="169"/>
      <c r="L420" s="169"/>
      <c r="M420" s="169"/>
      <c r="N420" s="169"/>
      <c r="O420" s="169"/>
      <c r="P420" s="169"/>
      <c r="Q420" s="169"/>
      <c r="R420" s="169"/>
      <c r="S420" s="169"/>
      <c r="T420" s="169"/>
      <c r="U420" s="169"/>
      <c r="V420" s="169"/>
      <c r="W420" s="169"/>
      <c r="X420" s="169"/>
      <c r="Y420" s="169"/>
      <c r="Z420" s="169"/>
    </row>
    <row r="421" spans="1:26" ht="15.75" customHeight="1">
      <c r="A421" s="169"/>
      <c r="B421" s="169"/>
      <c r="C421" s="169"/>
      <c r="D421" s="169"/>
      <c r="E421" s="169"/>
      <c r="F421" s="169"/>
      <c r="G421" s="169"/>
      <c r="H421" s="169"/>
      <c r="I421" s="169"/>
      <c r="J421" s="169"/>
      <c r="K421" s="169"/>
      <c r="L421" s="169"/>
      <c r="M421" s="169"/>
      <c r="N421" s="169"/>
      <c r="O421" s="169"/>
      <c r="P421" s="169"/>
      <c r="Q421" s="169"/>
      <c r="R421" s="169"/>
      <c r="S421" s="169"/>
      <c r="T421" s="169"/>
      <c r="U421" s="169"/>
      <c r="V421" s="169"/>
      <c r="W421" s="169"/>
      <c r="X421" s="169"/>
      <c r="Y421" s="169"/>
      <c r="Z421" s="169"/>
    </row>
    <row r="422" spans="1:26" ht="15.75" customHeight="1">
      <c r="A422" s="169"/>
      <c r="B422" s="169"/>
      <c r="C422" s="169"/>
      <c r="D422" s="169"/>
      <c r="E422" s="169"/>
      <c r="F422" s="169"/>
      <c r="G422" s="169"/>
      <c r="H422" s="169"/>
      <c r="I422" s="169"/>
      <c r="J422" s="169"/>
      <c r="K422" s="169"/>
      <c r="L422" s="169"/>
      <c r="M422" s="169"/>
      <c r="N422" s="169"/>
      <c r="O422" s="169"/>
      <c r="P422" s="169"/>
      <c r="Q422" s="169"/>
      <c r="R422" s="169"/>
      <c r="S422" s="169"/>
      <c r="T422" s="169"/>
      <c r="U422" s="169"/>
      <c r="V422" s="169"/>
      <c r="W422" s="169"/>
      <c r="X422" s="169"/>
      <c r="Y422" s="169"/>
      <c r="Z422" s="169"/>
    </row>
    <row r="423" spans="1:26" ht="15.75" customHeight="1">
      <c r="A423" s="169"/>
      <c r="B423" s="169"/>
      <c r="C423" s="169"/>
      <c r="D423" s="169"/>
      <c r="E423" s="169"/>
      <c r="F423" s="169"/>
      <c r="G423" s="169"/>
      <c r="H423" s="169"/>
      <c r="I423" s="169"/>
      <c r="J423" s="169"/>
      <c r="K423" s="169"/>
      <c r="L423" s="169"/>
      <c r="M423" s="169"/>
      <c r="N423" s="169"/>
      <c r="O423" s="169"/>
      <c r="P423" s="169"/>
      <c r="Q423" s="169"/>
      <c r="R423" s="169"/>
      <c r="S423" s="169"/>
      <c r="T423" s="169"/>
      <c r="U423" s="169"/>
      <c r="V423" s="169"/>
      <c r="W423" s="169"/>
      <c r="X423" s="169"/>
      <c r="Y423" s="169"/>
      <c r="Z423" s="169"/>
    </row>
    <row r="424" spans="1:26" ht="15.75" customHeight="1">
      <c r="A424" s="169"/>
      <c r="B424" s="169"/>
      <c r="C424" s="169"/>
      <c r="D424" s="169"/>
      <c r="E424" s="169"/>
      <c r="F424" s="169"/>
      <c r="G424" s="169"/>
      <c r="H424" s="169"/>
      <c r="I424" s="169"/>
      <c r="J424" s="169"/>
      <c r="K424" s="169"/>
      <c r="L424" s="169"/>
      <c r="M424" s="169"/>
      <c r="N424" s="169"/>
      <c r="O424" s="169"/>
      <c r="P424" s="169"/>
      <c r="Q424" s="169"/>
      <c r="R424" s="169"/>
      <c r="S424" s="169"/>
      <c r="T424" s="169"/>
      <c r="U424" s="169"/>
      <c r="V424" s="169"/>
      <c r="W424" s="169"/>
      <c r="X424" s="169"/>
      <c r="Y424" s="169"/>
      <c r="Z424" s="169"/>
    </row>
    <row r="425" spans="1:26" ht="15.75" customHeight="1">
      <c r="A425" s="169"/>
      <c r="B425" s="169"/>
      <c r="C425" s="169"/>
      <c r="D425" s="169"/>
      <c r="E425" s="169"/>
      <c r="F425" s="169"/>
      <c r="G425" s="169"/>
      <c r="H425" s="169"/>
      <c r="I425" s="169"/>
      <c r="J425" s="169"/>
      <c r="K425" s="169"/>
      <c r="L425" s="169"/>
      <c r="M425" s="169"/>
      <c r="N425" s="169"/>
      <c r="O425" s="169"/>
      <c r="P425" s="169"/>
      <c r="Q425" s="169"/>
      <c r="R425" s="169"/>
      <c r="S425" s="169"/>
      <c r="T425" s="169"/>
      <c r="U425" s="169"/>
      <c r="V425" s="169"/>
      <c r="W425" s="169"/>
      <c r="X425" s="169"/>
      <c r="Y425" s="169"/>
      <c r="Z425" s="169"/>
    </row>
    <row r="426" spans="1:26" ht="15.75" customHeight="1">
      <c r="A426" s="169"/>
      <c r="B426" s="169"/>
      <c r="C426" s="169"/>
      <c r="D426" s="169"/>
      <c r="E426" s="169"/>
      <c r="F426" s="169"/>
      <c r="G426" s="169"/>
      <c r="H426" s="169"/>
      <c r="I426" s="169"/>
      <c r="J426" s="169"/>
      <c r="K426" s="169"/>
      <c r="L426" s="169"/>
      <c r="M426" s="169"/>
      <c r="N426" s="169"/>
      <c r="O426" s="169"/>
      <c r="P426" s="169"/>
      <c r="Q426" s="169"/>
      <c r="R426" s="169"/>
      <c r="S426" s="169"/>
      <c r="T426" s="169"/>
      <c r="U426" s="169"/>
      <c r="V426" s="169"/>
      <c r="W426" s="169"/>
      <c r="X426" s="169"/>
      <c r="Y426" s="169"/>
      <c r="Z426" s="169"/>
    </row>
    <row r="427" spans="1:26" ht="15.75" customHeight="1">
      <c r="A427" s="169"/>
      <c r="B427" s="169"/>
      <c r="C427" s="169"/>
      <c r="D427" s="169"/>
      <c r="E427" s="169"/>
      <c r="F427" s="169"/>
      <c r="G427" s="169"/>
      <c r="H427" s="169"/>
      <c r="I427" s="169"/>
      <c r="J427" s="169"/>
      <c r="K427" s="169"/>
      <c r="L427" s="169"/>
      <c r="M427" s="169"/>
      <c r="N427" s="169"/>
      <c r="O427" s="169"/>
      <c r="P427" s="169"/>
      <c r="Q427" s="169"/>
      <c r="R427" s="169"/>
      <c r="S427" s="169"/>
      <c r="T427" s="169"/>
      <c r="U427" s="169"/>
      <c r="V427" s="169"/>
      <c r="W427" s="169"/>
      <c r="X427" s="169"/>
      <c r="Y427" s="169"/>
      <c r="Z427" s="169"/>
    </row>
    <row r="428" spans="1:26" ht="15.75" customHeight="1">
      <c r="A428" s="169"/>
      <c r="B428" s="169"/>
      <c r="C428" s="169"/>
      <c r="D428" s="169"/>
      <c r="E428" s="169"/>
      <c r="F428" s="169"/>
      <c r="G428" s="169"/>
      <c r="H428" s="169"/>
      <c r="I428" s="169"/>
      <c r="J428" s="169"/>
      <c r="K428" s="169"/>
      <c r="L428" s="169"/>
      <c r="M428" s="169"/>
      <c r="N428" s="169"/>
      <c r="O428" s="169"/>
      <c r="P428" s="169"/>
      <c r="Q428" s="169"/>
      <c r="R428" s="169"/>
      <c r="S428" s="169"/>
      <c r="T428" s="169"/>
      <c r="U428" s="169"/>
      <c r="V428" s="169"/>
      <c r="W428" s="169"/>
      <c r="X428" s="169"/>
      <c r="Y428" s="169"/>
      <c r="Z428" s="169"/>
    </row>
    <row r="429" spans="1:26" ht="15.75" customHeight="1">
      <c r="A429" s="169"/>
      <c r="B429" s="169"/>
      <c r="C429" s="169"/>
      <c r="D429" s="169"/>
      <c r="E429" s="169"/>
      <c r="F429" s="169"/>
      <c r="G429" s="169"/>
      <c r="H429" s="169"/>
      <c r="I429" s="169"/>
      <c r="J429" s="169"/>
      <c r="K429" s="169"/>
      <c r="L429" s="169"/>
      <c r="M429" s="169"/>
      <c r="N429" s="169"/>
      <c r="O429" s="169"/>
      <c r="P429" s="169"/>
      <c r="Q429" s="169"/>
      <c r="R429" s="169"/>
      <c r="S429" s="169"/>
      <c r="T429" s="169"/>
      <c r="U429" s="169"/>
      <c r="V429" s="169"/>
      <c r="W429" s="169"/>
      <c r="X429" s="169"/>
      <c r="Y429" s="169"/>
      <c r="Z429" s="169"/>
    </row>
    <row r="430" spans="1:26" ht="15.75" customHeight="1">
      <c r="A430" s="169"/>
      <c r="B430" s="169"/>
      <c r="C430" s="169"/>
      <c r="D430" s="169"/>
      <c r="E430" s="169"/>
      <c r="F430" s="169"/>
      <c r="G430" s="169"/>
      <c r="H430" s="169"/>
      <c r="I430" s="169"/>
      <c r="J430" s="169"/>
      <c r="K430" s="169"/>
      <c r="L430" s="169"/>
      <c r="M430" s="169"/>
      <c r="N430" s="169"/>
      <c r="O430" s="169"/>
      <c r="P430" s="169"/>
      <c r="Q430" s="169"/>
      <c r="R430" s="169"/>
      <c r="S430" s="169"/>
      <c r="T430" s="169"/>
      <c r="U430" s="169"/>
      <c r="V430" s="169"/>
      <c r="W430" s="169"/>
      <c r="X430" s="169"/>
      <c r="Y430" s="169"/>
      <c r="Z430" s="169"/>
    </row>
    <row r="431" spans="1:26" ht="15.75" customHeight="1">
      <c r="A431" s="169"/>
      <c r="B431" s="169"/>
      <c r="C431" s="169"/>
      <c r="D431" s="169"/>
      <c r="E431" s="169"/>
      <c r="F431" s="169"/>
      <c r="G431" s="169"/>
      <c r="H431" s="169"/>
      <c r="I431" s="169"/>
      <c r="J431" s="169"/>
      <c r="K431" s="169"/>
      <c r="L431" s="169"/>
      <c r="M431" s="169"/>
      <c r="N431" s="169"/>
      <c r="O431" s="169"/>
      <c r="P431" s="169"/>
      <c r="Q431" s="169"/>
      <c r="R431" s="169"/>
      <c r="S431" s="169"/>
      <c r="T431" s="169"/>
      <c r="U431" s="169"/>
      <c r="V431" s="169"/>
      <c r="W431" s="169"/>
      <c r="X431" s="169"/>
      <c r="Y431" s="169"/>
      <c r="Z431" s="169"/>
    </row>
    <row r="432" spans="1:26" ht="15.75" customHeight="1">
      <c r="A432" s="169"/>
      <c r="B432" s="169"/>
      <c r="C432" s="169"/>
      <c r="D432" s="169"/>
      <c r="E432" s="169"/>
      <c r="F432" s="169"/>
      <c r="G432" s="169"/>
      <c r="H432" s="169"/>
      <c r="I432" s="169"/>
      <c r="J432" s="169"/>
      <c r="K432" s="169"/>
      <c r="L432" s="169"/>
      <c r="M432" s="169"/>
      <c r="N432" s="169"/>
      <c r="O432" s="169"/>
      <c r="P432" s="169"/>
      <c r="Q432" s="169"/>
      <c r="R432" s="169"/>
      <c r="S432" s="169"/>
      <c r="T432" s="169"/>
      <c r="U432" s="169"/>
      <c r="V432" s="169"/>
      <c r="W432" s="169"/>
      <c r="X432" s="169"/>
      <c r="Y432" s="169"/>
      <c r="Z432" s="169"/>
    </row>
    <row r="433" spans="1:26" ht="15.75" customHeight="1">
      <c r="A433" s="169"/>
      <c r="B433" s="169"/>
      <c r="C433" s="169"/>
      <c r="D433" s="169"/>
      <c r="E433" s="169"/>
      <c r="F433" s="169"/>
      <c r="G433" s="169"/>
      <c r="H433" s="169"/>
      <c r="I433" s="169"/>
      <c r="J433" s="169"/>
      <c r="K433" s="169"/>
      <c r="L433" s="169"/>
      <c r="M433" s="169"/>
      <c r="N433" s="169"/>
      <c r="O433" s="169"/>
      <c r="P433" s="169"/>
      <c r="Q433" s="169"/>
      <c r="R433" s="169"/>
      <c r="S433" s="169"/>
      <c r="T433" s="169"/>
      <c r="U433" s="169"/>
      <c r="V433" s="169"/>
      <c r="W433" s="169"/>
      <c r="X433" s="169"/>
      <c r="Y433" s="169"/>
      <c r="Z433" s="169"/>
    </row>
    <row r="434" spans="1:26" ht="15.75" customHeight="1">
      <c r="A434" s="169"/>
      <c r="B434" s="169"/>
      <c r="C434" s="169"/>
      <c r="D434" s="169"/>
      <c r="E434" s="169"/>
      <c r="F434" s="169"/>
      <c r="G434" s="169"/>
      <c r="H434" s="169"/>
      <c r="I434" s="169"/>
      <c r="J434" s="169"/>
      <c r="K434" s="169"/>
      <c r="L434" s="169"/>
      <c r="M434" s="169"/>
      <c r="N434" s="169"/>
      <c r="O434" s="169"/>
      <c r="P434" s="169"/>
      <c r="Q434" s="169"/>
      <c r="R434" s="169"/>
      <c r="S434" s="169"/>
      <c r="T434" s="169"/>
      <c r="U434" s="169"/>
      <c r="V434" s="169"/>
      <c r="W434" s="169"/>
      <c r="X434" s="169"/>
      <c r="Y434" s="169"/>
      <c r="Z434" s="169"/>
    </row>
    <row r="435" spans="1:26" ht="15.75" customHeight="1">
      <c r="A435" s="169"/>
      <c r="B435" s="169"/>
      <c r="C435" s="169"/>
      <c r="D435" s="169"/>
      <c r="E435" s="169"/>
      <c r="F435" s="169"/>
      <c r="G435" s="169"/>
      <c r="H435" s="169"/>
      <c r="I435" s="169"/>
      <c r="J435" s="169"/>
      <c r="K435" s="169"/>
      <c r="L435" s="169"/>
      <c r="M435" s="169"/>
      <c r="N435" s="169"/>
      <c r="O435" s="169"/>
      <c r="P435" s="169"/>
      <c r="Q435" s="169"/>
      <c r="R435" s="169"/>
      <c r="S435" s="169"/>
      <c r="T435" s="169"/>
      <c r="U435" s="169"/>
      <c r="V435" s="169"/>
      <c r="W435" s="169"/>
      <c r="X435" s="169"/>
      <c r="Y435" s="169"/>
      <c r="Z435" s="169"/>
    </row>
    <row r="436" spans="1:26" ht="15.75" customHeight="1">
      <c r="A436" s="169"/>
      <c r="B436" s="169"/>
      <c r="C436" s="169"/>
      <c r="D436" s="169"/>
      <c r="E436" s="169"/>
      <c r="F436" s="169"/>
      <c r="G436" s="169"/>
      <c r="H436" s="169"/>
      <c r="I436" s="169"/>
      <c r="J436" s="169"/>
      <c r="K436" s="169"/>
      <c r="L436" s="169"/>
      <c r="M436" s="169"/>
      <c r="N436" s="169"/>
      <c r="O436" s="169"/>
      <c r="P436" s="169"/>
      <c r="Q436" s="169"/>
      <c r="R436" s="169"/>
      <c r="S436" s="169"/>
      <c r="T436" s="169"/>
      <c r="U436" s="169"/>
      <c r="V436" s="169"/>
      <c r="W436" s="169"/>
      <c r="X436" s="169"/>
      <c r="Y436" s="169"/>
      <c r="Z436" s="169"/>
    </row>
    <row r="437" spans="1:26" ht="15.75" customHeight="1">
      <c r="A437" s="169"/>
      <c r="B437" s="169"/>
      <c r="C437" s="169"/>
      <c r="D437" s="169"/>
      <c r="E437" s="169"/>
      <c r="F437" s="169"/>
      <c r="G437" s="169"/>
      <c r="H437" s="169"/>
      <c r="I437" s="169"/>
      <c r="J437" s="169"/>
      <c r="K437" s="169"/>
      <c r="L437" s="169"/>
      <c r="M437" s="169"/>
      <c r="N437" s="169"/>
      <c r="O437" s="169"/>
      <c r="P437" s="169"/>
      <c r="Q437" s="169"/>
      <c r="R437" s="169"/>
      <c r="S437" s="169"/>
      <c r="T437" s="169"/>
      <c r="U437" s="169"/>
      <c r="V437" s="169"/>
      <c r="W437" s="169"/>
      <c r="X437" s="169"/>
      <c r="Y437" s="169"/>
      <c r="Z437" s="169"/>
    </row>
    <row r="438" spans="1:26" ht="15.75" customHeight="1">
      <c r="A438" s="169"/>
      <c r="B438" s="169"/>
      <c r="C438" s="169"/>
      <c r="D438" s="169"/>
      <c r="E438" s="169"/>
      <c r="F438" s="169"/>
      <c r="G438" s="169"/>
      <c r="H438" s="169"/>
      <c r="I438" s="169"/>
      <c r="J438" s="169"/>
      <c r="K438" s="169"/>
      <c r="L438" s="169"/>
      <c r="M438" s="169"/>
      <c r="N438" s="169"/>
      <c r="O438" s="169"/>
      <c r="P438" s="169"/>
      <c r="Q438" s="169"/>
      <c r="R438" s="169"/>
      <c r="S438" s="169"/>
      <c r="T438" s="169"/>
      <c r="U438" s="169"/>
      <c r="V438" s="169"/>
      <c r="W438" s="169"/>
      <c r="X438" s="169"/>
      <c r="Y438" s="169"/>
      <c r="Z438" s="169"/>
    </row>
    <row r="439" spans="1:26" ht="15.75" customHeight="1">
      <c r="A439" s="169"/>
      <c r="B439" s="169"/>
      <c r="C439" s="169"/>
      <c r="D439" s="169"/>
      <c r="E439" s="169"/>
      <c r="F439" s="169"/>
      <c r="G439" s="169"/>
      <c r="H439" s="169"/>
      <c r="I439" s="169"/>
      <c r="J439" s="169"/>
      <c r="K439" s="169"/>
      <c r="L439" s="169"/>
      <c r="M439" s="169"/>
      <c r="N439" s="169"/>
      <c r="O439" s="169"/>
      <c r="P439" s="169"/>
      <c r="Q439" s="169"/>
      <c r="R439" s="169"/>
      <c r="S439" s="169"/>
      <c r="T439" s="169"/>
      <c r="U439" s="169"/>
      <c r="V439" s="169"/>
      <c r="W439" s="169"/>
      <c r="X439" s="169"/>
      <c r="Y439" s="169"/>
      <c r="Z439" s="169"/>
    </row>
    <row r="440" spans="1:26" ht="15.75" customHeight="1">
      <c r="A440" s="169"/>
      <c r="B440" s="169"/>
      <c r="C440" s="169"/>
      <c r="D440" s="169"/>
      <c r="E440" s="169"/>
      <c r="F440" s="169"/>
      <c r="G440" s="169"/>
      <c r="H440" s="169"/>
      <c r="I440" s="169"/>
      <c r="J440" s="169"/>
      <c r="K440" s="169"/>
      <c r="L440" s="169"/>
      <c r="M440" s="169"/>
      <c r="N440" s="169"/>
      <c r="O440" s="169"/>
      <c r="P440" s="169"/>
      <c r="Q440" s="169"/>
      <c r="R440" s="169"/>
      <c r="S440" s="169"/>
      <c r="T440" s="169"/>
      <c r="U440" s="169"/>
      <c r="V440" s="169"/>
      <c r="W440" s="169"/>
      <c r="X440" s="169"/>
      <c r="Y440" s="169"/>
      <c r="Z440" s="169"/>
    </row>
    <row r="441" spans="1:26" ht="15.75" customHeight="1">
      <c r="A441" s="169"/>
      <c r="B441" s="169"/>
      <c r="C441" s="169"/>
      <c r="D441" s="169"/>
      <c r="E441" s="169"/>
      <c r="F441" s="169"/>
      <c r="G441" s="169"/>
      <c r="H441" s="169"/>
      <c r="I441" s="169"/>
      <c r="J441" s="169"/>
      <c r="K441" s="169"/>
      <c r="L441" s="169"/>
      <c r="M441" s="169"/>
      <c r="N441" s="169"/>
      <c r="O441" s="169"/>
      <c r="P441" s="169"/>
      <c r="Q441" s="169"/>
      <c r="R441" s="169"/>
      <c r="S441" s="169"/>
      <c r="T441" s="169"/>
      <c r="U441" s="169"/>
      <c r="V441" s="169"/>
      <c r="W441" s="169"/>
      <c r="X441" s="169"/>
      <c r="Y441" s="169"/>
      <c r="Z441" s="169"/>
    </row>
    <row r="442" spans="1:26" ht="15.75" customHeight="1">
      <c r="A442" s="169"/>
      <c r="B442" s="169"/>
      <c r="C442" s="169"/>
      <c r="D442" s="169"/>
      <c r="E442" s="169"/>
      <c r="F442" s="169"/>
      <c r="G442" s="169"/>
      <c r="H442" s="169"/>
      <c r="I442" s="169"/>
      <c r="J442" s="169"/>
      <c r="K442" s="169"/>
      <c r="L442" s="169"/>
      <c r="M442" s="169"/>
      <c r="N442" s="169"/>
      <c r="O442" s="169"/>
      <c r="P442" s="169"/>
      <c r="Q442" s="169"/>
      <c r="R442" s="169"/>
      <c r="S442" s="169"/>
      <c r="T442" s="169"/>
      <c r="U442" s="169"/>
      <c r="V442" s="169"/>
      <c r="W442" s="169"/>
      <c r="X442" s="169"/>
      <c r="Y442" s="169"/>
      <c r="Z442" s="169"/>
    </row>
    <row r="443" spans="1:26" ht="15.75" customHeight="1">
      <c r="A443" s="169"/>
      <c r="B443" s="169"/>
      <c r="C443" s="169"/>
      <c r="D443" s="169"/>
      <c r="E443" s="169"/>
      <c r="F443" s="169"/>
      <c r="G443" s="169"/>
      <c r="H443" s="169"/>
      <c r="I443" s="169"/>
      <c r="J443" s="169"/>
      <c r="K443" s="169"/>
      <c r="L443" s="169"/>
      <c r="M443" s="169"/>
      <c r="N443" s="169"/>
      <c r="O443" s="169"/>
      <c r="P443" s="169"/>
      <c r="Q443" s="169"/>
      <c r="R443" s="169"/>
      <c r="S443" s="169"/>
      <c r="T443" s="169"/>
      <c r="U443" s="169"/>
      <c r="V443" s="169"/>
      <c r="W443" s="169"/>
      <c r="X443" s="169"/>
      <c r="Y443" s="169"/>
      <c r="Z443" s="169"/>
    </row>
    <row r="444" spans="1:26" ht="15.75" customHeight="1">
      <c r="A444" s="169"/>
      <c r="B444" s="169"/>
      <c r="C444" s="169"/>
      <c r="D444" s="169"/>
      <c r="E444" s="169"/>
      <c r="F444" s="169"/>
      <c r="G444" s="169"/>
      <c r="H444" s="169"/>
      <c r="I444" s="169"/>
      <c r="J444" s="169"/>
      <c r="K444" s="169"/>
      <c r="L444" s="169"/>
      <c r="M444" s="169"/>
      <c r="N444" s="169"/>
      <c r="O444" s="169"/>
      <c r="P444" s="169"/>
      <c r="Q444" s="169"/>
      <c r="R444" s="169"/>
      <c r="S444" s="169"/>
      <c r="T444" s="169"/>
      <c r="U444" s="169"/>
      <c r="V444" s="169"/>
      <c r="W444" s="169"/>
      <c r="X444" s="169"/>
      <c r="Y444" s="169"/>
      <c r="Z444" s="169"/>
    </row>
    <row r="445" spans="1:26" ht="15.75" customHeight="1">
      <c r="A445" s="169"/>
      <c r="B445" s="169"/>
      <c r="C445" s="169"/>
      <c r="D445" s="169"/>
      <c r="E445" s="169"/>
      <c r="F445" s="169"/>
      <c r="G445" s="169"/>
      <c r="H445" s="169"/>
      <c r="I445" s="169"/>
      <c r="J445" s="169"/>
      <c r="K445" s="169"/>
      <c r="L445" s="169"/>
      <c r="M445" s="169"/>
      <c r="N445" s="169"/>
      <c r="O445" s="169"/>
      <c r="P445" s="169"/>
      <c r="Q445" s="169"/>
      <c r="R445" s="169"/>
      <c r="S445" s="169"/>
      <c r="T445" s="169"/>
      <c r="U445" s="169"/>
      <c r="V445" s="169"/>
      <c r="W445" s="169"/>
      <c r="X445" s="169"/>
      <c r="Y445" s="169"/>
      <c r="Z445" s="169"/>
    </row>
    <row r="446" spans="1:26" ht="15.75" customHeight="1">
      <c r="A446" s="169"/>
      <c r="B446" s="169"/>
      <c r="C446" s="169"/>
      <c r="D446" s="169"/>
      <c r="E446" s="169"/>
      <c r="F446" s="169"/>
      <c r="G446" s="169"/>
      <c r="H446" s="169"/>
      <c r="I446" s="169"/>
      <c r="J446" s="169"/>
      <c r="K446" s="169"/>
      <c r="L446" s="169"/>
      <c r="M446" s="169"/>
      <c r="N446" s="169"/>
      <c r="O446" s="169"/>
      <c r="P446" s="169"/>
      <c r="Q446" s="169"/>
      <c r="R446" s="169"/>
      <c r="S446" s="169"/>
      <c r="T446" s="169"/>
      <c r="U446" s="169"/>
      <c r="V446" s="169"/>
      <c r="W446" s="169"/>
      <c r="X446" s="169"/>
      <c r="Y446" s="169"/>
      <c r="Z446" s="169"/>
    </row>
    <row r="447" spans="1:26" ht="15.75" customHeight="1">
      <c r="A447" s="169"/>
      <c r="B447" s="169"/>
      <c r="C447" s="169"/>
      <c r="D447" s="169"/>
      <c r="E447" s="169"/>
      <c r="F447" s="169"/>
      <c r="G447" s="169"/>
      <c r="H447" s="169"/>
      <c r="I447" s="169"/>
      <c r="J447" s="169"/>
      <c r="K447" s="169"/>
      <c r="L447" s="169"/>
      <c r="M447" s="169"/>
      <c r="N447" s="169"/>
      <c r="O447" s="169"/>
      <c r="P447" s="169"/>
      <c r="Q447" s="169"/>
      <c r="R447" s="169"/>
      <c r="S447" s="169"/>
      <c r="T447" s="169"/>
      <c r="U447" s="169"/>
      <c r="V447" s="169"/>
      <c r="W447" s="169"/>
      <c r="X447" s="169"/>
      <c r="Y447" s="169"/>
      <c r="Z447" s="169"/>
    </row>
    <row r="448" spans="1:26" ht="15.75" customHeight="1">
      <c r="A448" s="169"/>
      <c r="B448" s="169"/>
      <c r="C448" s="169"/>
      <c r="D448" s="169"/>
      <c r="E448" s="169"/>
      <c r="F448" s="169"/>
      <c r="G448" s="169"/>
      <c r="H448" s="169"/>
      <c r="I448" s="169"/>
      <c r="J448" s="169"/>
      <c r="K448" s="169"/>
      <c r="L448" s="169"/>
      <c r="M448" s="169"/>
      <c r="N448" s="169"/>
      <c r="O448" s="169"/>
      <c r="P448" s="169"/>
      <c r="Q448" s="169"/>
      <c r="R448" s="169"/>
      <c r="S448" s="169"/>
      <c r="T448" s="169"/>
      <c r="U448" s="169"/>
      <c r="V448" s="169"/>
      <c r="W448" s="169"/>
      <c r="X448" s="169"/>
      <c r="Y448" s="169"/>
      <c r="Z448" s="169"/>
    </row>
    <row r="449" spans="1:26" ht="15.75" customHeight="1">
      <c r="A449" s="169"/>
      <c r="B449" s="169"/>
      <c r="C449" s="169"/>
      <c r="D449" s="169"/>
      <c r="E449" s="169"/>
      <c r="F449" s="169"/>
      <c r="G449" s="169"/>
      <c r="H449" s="169"/>
      <c r="I449" s="169"/>
      <c r="J449" s="169"/>
      <c r="K449" s="169"/>
      <c r="L449" s="169"/>
      <c r="M449" s="169"/>
      <c r="N449" s="169"/>
      <c r="O449" s="169"/>
      <c r="P449" s="169"/>
      <c r="Q449" s="169"/>
      <c r="R449" s="169"/>
      <c r="S449" s="169"/>
      <c r="T449" s="169"/>
      <c r="U449" s="169"/>
      <c r="V449" s="169"/>
      <c r="W449" s="169"/>
      <c r="X449" s="169"/>
      <c r="Y449" s="169"/>
      <c r="Z449" s="169"/>
    </row>
    <row r="450" spans="1:26" ht="15.75" customHeight="1">
      <c r="A450" s="169"/>
      <c r="B450" s="169"/>
      <c r="C450" s="169"/>
      <c r="D450" s="169"/>
      <c r="E450" s="169"/>
      <c r="F450" s="169"/>
      <c r="G450" s="169"/>
      <c r="H450" s="169"/>
      <c r="I450" s="169"/>
      <c r="J450" s="169"/>
      <c r="K450" s="169"/>
      <c r="L450" s="169"/>
      <c r="M450" s="169"/>
      <c r="N450" s="169"/>
      <c r="O450" s="169"/>
      <c r="P450" s="169"/>
      <c r="Q450" s="169"/>
      <c r="R450" s="169"/>
      <c r="S450" s="169"/>
      <c r="T450" s="169"/>
      <c r="U450" s="169"/>
      <c r="V450" s="169"/>
      <c r="W450" s="169"/>
      <c r="X450" s="169"/>
      <c r="Y450" s="169"/>
      <c r="Z450" s="169"/>
    </row>
    <row r="451" spans="1:26" ht="15.75" customHeight="1">
      <c r="A451" s="169"/>
      <c r="B451" s="169"/>
      <c r="C451" s="169"/>
      <c r="D451" s="169"/>
      <c r="E451" s="169"/>
      <c r="F451" s="169"/>
      <c r="G451" s="169"/>
      <c r="H451" s="169"/>
      <c r="I451" s="169"/>
      <c r="J451" s="169"/>
      <c r="K451" s="169"/>
      <c r="L451" s="169"/>
      <c r="M451" s="169"/>
      <c r="N451" s="169"/>
      <c r="O451" s="169"/>
      <c r="P451" s="169"/>
      <c r="Q451" s="169"/>
      <c r="R451" s="169"/>
      <c r="S451" s="169"/>
      <c r="T451" s="169"/>
      <c r="U451" s="169"/>
      <c r="V451" s="169"/>
      <c r="W451" s="169"/>
      <c r="X451" s="169"/>
      <c r="Y451" s="169"/>
      <c r="Z451" s="169"/>
    </row>
    <row r="452" spans="1:26" ht="15.75" customHeight="1">
      <c r="A452" s="169"/>
      <c r="B452" s="169"/>
      <c r="C452" s="169"/>
      <c r="D452" s="169"/>
      <c r="E452" s="169"/>
      <c r="F452" s="169"/>
      <c r="G452" s="169"/>
      <c r="H452" s="169"/>
      <c r="I452" s="169"/>
      <c r="J452" s="169"/>
      <c r="K452" s="169"/>
      <c r="L452" s="169"/>
      <c r="M452" s="169"/>
      <c r="N452" s="169"/>
      <c r="O452" s="169"/>
      <c r="P452" s="169"/>
      <c r="Q452" s="169"/>
      <c r="R452" s="169"/>
      <c r="S452" s="169"/>
      <c r="T452" s="169"/>
      <c r="U452" s="169"/>
      <c r="V452" s="169"/>
      <c r="W452" s="169"/>
      <c r="X452" s="169"/>
      <c r="Y452" s="169"/>
      <c r="Z452" s="169"/>
    </row>
    <row r="453" spans="1:26" ht="15.75" customHeight="1">
      <c r="A453" s="169"/>
      <c r="B453" s="169"/>
      <c r="C453" s="169"/>
      <c r="D453" s="169"/>
      <c r="E453" s="169"/>
      <c r="F453" s="169"/>
      <c r="G453" s="169"/>
      <c r="H453" s="169"/>
      <c r="I453" s="169"/>
      <c r="J453" s="169"/>
      <c r="K453" s="169"/>
      <c r="L453" s="169"/>
      <c r="M453" s="169"/>
      <c r="N453" s="169"/>
      <c r="O453" s="169"/>
      <c r="P453" s="169"/>
      <c r="Q453" s="169"/>
      <c r="R453" s="169"/>
      <c r="S453" s="169"/>
      <c r="T453" s="169"/>
      <c r="U453" s="169"/>
      <c r="V453" s="169"/>
      <c r="W453" s="169"/>
      <c r="X453" s="169"/>
      <c r="Y453" s="169"/>
      <c r="Z453" s="169"/>
    </row>
    <row r="454" spans="1:26" ht="15.75" customHeight="1">
      <c r="A454" s="169"/>
      <c r="B454" s="169"/>
      <c r="C454" s="169"/>
      <c r="D454" s="169"/>
      <c r="E454" s="169"/>
      <c r="F454" s="169"/>
      <c r="G454" s="169"/>
      <c r="H454" s="169"/>
      <c r="I454" s="169"/>
      <c r="J454" s="169"/>
      <c r="K454" s="169"/>
      <c r="L454" s="169"/>
      <c r="M454" s="169"/>
      <c r="N454" s="169"/>
      <c r="O454" s="169"/>
      <c r="P454" s="169"/>
      <c r="Q454" s="169"/>
      <c r="R454" s="169"/>
      <c r="S454" s="169"/>
      <c r="T454" s="169"/>
      <c r="U454" s="169"/>
      <c r="V454" s="169"/>
      <c r="W454" s="169"/>
      <c r="X454" s="169"/>
      <c r="Y454" s="169"/>
      <c r="Z454" s="169"/>
    </row>
    <row r="455" spans="1:26" ht="15.75" customHeight="1">
      <c r="A455" s="169"/>
      <c r="B455" s="169"/>
      <c r="C455" s="169"/>
      <c r="D455" s="169"/>
      <c r="E455" s="169"/>
      <c r="F455" s="169"/>
      <c r="G455" s="169"/>
      <c r="H455" s="169"/>
      <c r="I455" s="169"/>
      <c r="J455" s="169"/>
      <c r="K455" s="169"/>
      <c r="L455" s="169"/>
      <c r="M455" s="169"/>
      <c r="N455" s="169"/>
      <c r="O455" s="169"/>
      <c r="P455" s="169"/>
      <c r="Q455" s="169"/>
      <c r="R455" s="169"/>
      <c r="S455" s="169"/>
      <c r="T455" s="169"/>
      <c r="U455" s="169"/>
      <c r="V455" s="169"/>
      <c r="W455" s="169"/>
      <c r="X455" s="169"/>
      <c r="Y455" s="169"/>
      <c r="Z455" s="169"/>
    </row>
    <row r="456" spans="1:26" ht="15.75" customHeight="1">
      <c r="A456" s="169"/>
      <c r="B456" s="169"/>
      <c r="C456" s="169"/>
      <c r="D456" s="169"/>
      <c r="E456" s="169"/>
      <c r="F456" s="169"/>
      <c r="G456" s="169"/>
      <c r="H456" s="169"/>
      <c r="I456" s="169"/>
      <c r="J456" s="169"/>
      <c r="K456" s="169"/>
      <c r="L456" s="169"/>
      <c r="M456" s="169"/>
      <c r="N456" s="169"/>
      <c r="O456" s="169"/>
      <c r="P456" s="169"/>
      <c r="Q456" s="169"/>
      <c r="R456" s="169"/>
      <c r="S456" s="169"/>
      <c r="T456" s="169"/>
      <c r="U456" s="169"/>
      <c r="V456" s="169"/>
      <c r="W456" s="169"/>
      <c r="X456" s="169"/>
      <c r="Y456" s="169"/>
      <c r="Z456" s="169"/>
    </row>
    <row r="457" spans="1:26" ht="15.75" customHeight="1">
      <c r="A457" s="169"/>
      <c r="B457" s="169"/>
      <c r="C457" s="169"/>
      <c r="D457" s="169"/>
      <c r="E457" s="169"/>
      <c r="F457" s="169"/>
      <c r="G457" s="169"/>
      <c r="H457" s="169"/>
      <c r="I457" s="169"/>
      <c r="J457" s="169"/>
      <c r="K457" s="169"/>
      <c r="L457" s="169"/>
      <c r="M457" s="169"/>
      <c r="N457" s="169"/>
      <c r="O457" s="169"/>
      <c r="P457" s="169"/>
      <c r="Q457" s="169"/>
      <c r="R457" s="169"/>
      <c r="S457" s="169"/>
      <c r="T457" s="169"/>
      <c r="U457" s="169"/>
      <c r="V457" s="169"/>
      <c r="W457" s="169"/>
      <c r="X457" s="169"/>
      <c r="Y457" s="169"/>
      <c r="Z457" s="169"/>
    </row>
    <row r="458" spans="1:26" ht="15.75" customHeight="1">
      <c r="A458" s="169"/>
      <c r="B458" s="169"/>
      <c r="C458" s="169"/>
      <c r="D458" s="169"/>
      <c r="E458" s="169"/>
      <c r="F458" s="169"/>
      <c r="G458" s="169"/>
      <c r="H458" s="169"/>
      <c r="I458" s="169"/>
      <c r="J458" s="169"/>
      <c r="K458" s="169"/>
      <c r="L458" s="169"/>
      <c r="M458" s="169"/>
      <c r="N458" s="169"/>
      <c r="O458" s="169"/>
      <c r="P458" s="169"/>
      <c r="Q458" s="169"/>
      <c r="R458" s="169"/>
      <c r="S458" s="169"/>
      <c r="T458" s="169"/>
      <c r="U458" s="169"/>
      <c r="V458" s="169"/>
      <c r="W458" s="169"/>
      <c r="X458" s="169"/>
      <c r="Y458" s="169"/>
      <c r="Z458" s="169"/>
    </row>
    <row r="459" spans="1:26" ht="15.75" customHeight="1">
      <c r="A459" s="169"/>
      <c r="B459" s="169"/>
      <c r="C459" s="169"/>
      <c r="D459" s="169"/>
      <c r="E459" s="169"/>
      <c r="F459" s="169"/>
      <c r="G459" s="169"/>
      <c r="H459" s="169"/>
      <c r="I459" s="169"/>
      <c r="J459" s="169"/>
      <c r="K459" s="169"/>
      <c r="L459" s="169"/>
      <c r="M459" s="169"/>
      <c r="N459" s="169"/>
      <c r="O459" s="169"/>
      <c r="P459" s="169"/>
      <c r="Q459" s="169"/>
      <c r="R459" s="169"/>
      <c r="S459" s="169"/>
      <c r="T459" s="169"/>
      <c r="U459" s="169"/>
      <c r="V459" s="169"/>
      <c r="W459" s="169"/>
      <c r="X459" s="169"/>
      <c r="Y459" s="169"/>
      <c r="Z459" s="169"/>
    </row>
    <row r="460" spans="1:26" ht="15.75" customHeight="1">
      <c r="A460" s="169"/>
      <c r="B460" s="169"/>
      <c r="C460" s="169"/>
      <c r="D460" s="169"/>
      <c r="E460" s="169"/>
      <c r="F460" s="169"/>
      <c r="G460" s="169"/>
      <c r="H460" s="169"/>
      <c r="I460" s="169"/>
      <c r="J460" s="169"/>
      <c r="K460" s="169"/>
      <c r="L460" s="169"/>
      <c r="M460" s="169"/>
      <c r="N460" s="169"/>
      <c r="O460" s="169"/>
      <c r="P460" s="169"/>
      <c r="Q460" s="169"/>
      <c r="R460" s="169"/>
      <c r="S460" s="169"/>
      <c r="T460" s="169"/>
      <c r="U460" s="169"/>
      <c r="V460" s="169"/>
      <c r="W460" s="169"/>
      <c r="X460" s="169"/>
      <c r="Y460" s="169"/>
      <c r="Z460" s="169"/>
    </row>
    <row r="461" spans="1:26" ht="15.75" customHeight="1">
      <c r="A461" s="169"/>
      <c r="B461" s="169"/>
      <c r="C461" s="169"/>
      <c r="D461" s="169"/>
      <c r="E461" s="169"/>
      <c r="F461" s="169"/>
      <c r="G461" s="169"/>
      <c r="H461" s="169"/>
      <c r="I461" s="169"/>
      <c r="J461" s="169"/>
      <c r="K461" s="169"/>
      <c r="L461" s="169"/>
      <c r="M461" s="169"/>
      <c r="N461" s="169"/>
      <c r="O461" s="169"/>
      <c r="P461" s="169"/>
      <c r="Q461" s="169"/>
      <c r="R461" s="169"/>
      <c r="S461" s="169"/>
      <c r="T461" s="169"/>
      <c r="U461" s="169"/>
      <c r="V461" s="169"/>
      <c r="W461" s="169"/>
      <c r="X461" s="169"/>
      <c r="Y461" s="169"/>
      <c r="Z461" s="169"/>
    </row>
    <row r="462" spans="1:26" ht="15.75" customHeight="1">
      <c r="A462" s="169"/>
      <c r="B462" s="169"/>
      <c r="C462" s="169"/>
      <c r="D462" s="169"/>
      <c r="E462" s="169"/>
      <c r="F462" s="169"/>
      <c r="G462" s="169"/>
      <c r="H462" s="169"/>
      <c r="I462" s="169"/>
      <c r="J462" s="169"/>
      <c r="K462" s="169"/>
      <c r="L462" s="169"/>
      <c r="M462" s="169"/>
      <c r="N462" s="169"/>
      <c r="O462" s="169"/>
      <c r="P462" s="169"/>
      <c r="Q462" s="169"/>
      <c r="R462" s="169"/>
      <c r="S462" s="169"/>
      <c r="T462" s="169"/>
      <c r="U462" s="169"/>
      <c r="V462" s="169"/>
      <c r="W462" s="169"/>
      <c r="X462" s="169"/>
      <c r="Y462" s="169"/>
      <c r="Z462" s="169"/>
    </row>
    <row r="463" spans="1:26" ht="15.75" customHeight="1">
      <c r="A463" s="169"/>
      <c r="B463" s="169"/>
      <c r="C463" s="169"/>
      <c r="D463" s="169"/>
      <c r="E463" s="169"/>
      <c r="F463" s="169"/>
      <c r="G463" s="169"/>
      <c r="H463" s="169"/>
      <c r="I463" s="169"/>
      <c r="J463" s="169"/>
      <c r="K463" s="169"/>
      <c r="L463" s="169"/>
      <c r="M463" s="169"/>
      <c r="N463" s="169"/>
      <c r="O463" s="169"/>
      <c r="P463" s="169"/>
      <c r="Q463" s="169"/>
      <c r="R463" s="169"/>
      <c r="S463" s="169"/>
      <c r="T463" s="169"/>
      <c r="U463" s="169"/>
      <c r="V463" s="169"/>
      <c r="W463" s="169"/>
      <c r="X463" s="169"/>
      <c r="Y463" s="169"/>
      <c r="Z463" s="169"/>
    </row>
    <row r="464" spans="1:26" ht="15.75" customHeight="1">
      <c r="A464" s="169"/>
      <c r="B464" s="169"/>
      <c r="C464" s="169"/>
      <c r="D464" s="169"/>
      <c r="E464" s="169"/>
      <c r="F464" s="169"/>
      <c r="G464" s="169"/>
      <c r="H464" s="169"/>
      <c r="I464" s="169"/>
      <c r="J464" s="169"/>
      <c r="K464" s="169"/>
      <c r="L464" s="169"/>
      <c r="M464" s="169"/>
      <c r="N464" s="169"/>
      <c r="O464" s="169"/>
      <c r="P464" s="169"/>
      <c r="Q464" s="169"/>
      <c r="R464" s="169"/>
      <c r="S464" s="169"/>
      <c r="T464" s="169"/>
      <c r="U464" s="169"/>
      <c r="V464" s="169"/>
      <c r="W464" s="169"/>
      <c r="X464" s="169"/>
      <c r="Y464" s="169"/>
      <c r="Z464" s="169"/>
    </row>
    <row r="465" spans="1:26" ht="15.75" customHeight="1">
      <c r="A465" s="169"/>
      <c r="B465" s="169"/>
      <c r="C465" s="169"/>
      <c r="D465" s="169"/>
      <c r="E465" s="169"/>
      <c r="F465" s="169"/>
      <c r="G465" s="169"/>
      <c r="H465" s="169"/>
      <c r="I465" s="169"/>
      <c r="J465" s="169"/>
      <c r="K465" s="169"/>
      <c r="L465" s="169"/>
      <c r="M465" s="169"/>
      <c r="N465" s="169"/>
      <c r="O465" s="169"/>
      <c r="P465" s="169"/>
      <c r="Q465" s="169"/>
      <c r="R465" s="169"/>
      <c r="S465" s="169"/>
      <c r="T465" s="169"/>
      <c r="U465" s="169"/>
      <c r="V465" s="169"/>
      <c r="W465" s="169"/>
      <c r="X465" s="169"/>
      <c r="Y465" s="169"/>
      <c r="Z465" s="169"/>
    </row>
    <row r="466" spans="1:26" ht="15.75" customHeight="1">
      <c r="A466" s="169"/>
      <c r="B466" s="169"/>
      <c r="C466" s="169"/>
      <c r="D466" s="169"/>
      <c r="E466" s="169"/>
      <c r="F466" s="169"/>
      <c r="G466" s="169"/>
      <c r="H466" s="169"/>
      <c r="I466" s="169"/>
      <c r="J466" s="169"/>
      <c r="K466" s="169"/>
      <c r="L466" s="169"/>
      <c r="M466" s="169"/>
      <c r="N466" s="169"/>
      <c r="O466" s="169"/>
      <c r="P466" s="169"/>
      <c r="Q466" s="169"/>
      <c r="R466" s="169"/>
      <c r="S466" s="169"/>
      <c r="T466" s="169"/>
      <c r="U466" s="169"/>
      <c r="V466" s="169"/>
      <c r="W466" s="169"/>
      <c r="X466" s="169"/>
      <c r="Y466" s="169"/>
      <c r="Z466" s="169"/>
    </row>
    <row r="467" spans="1:26" ht="15.75" customHeight="1">
      <c r="A467" s="169"/>
      <c r="B467" s="169"/>
      <c r="C467" s="169"/>
      <c r="D467" s="169"/>
      <c r="E467" s="169"/>
      <c r="F467" s="169"/>
      <c r="G467" s="169"/>
      <c r="H467" s="169"/>
      <c r="I467" s="169"/>
      <c r="J467" s="169"/>
      <c r="K467" s="169"/>
      <c r="L467" s="169"/>
      <c r="M467" s="169"/>
      <c r="N467" s="169"/>
      <c r="O467" s="169"/>
      <c r="P467" s="169"/>
      <c r="Q467" s="169"/>
      <c r="R467" s="169"/>
      <c r="S467" s="169"/>
      <c r="T467" s="169"/>
      <c r="U467" s="169"/>
      <c r="V467" s="169"/>
      <c r="W467" s="169"/>
      <c r="X467" s="169"/>
      <c r="Y467" s="169"/>
      <c r="Z467" s="169"/>
    </row>
    <row r="468" spans="1:26" ht="15.75" customHeight="1">
      <c r="A468" s="169"/>
      <c r="B468" s="169"/>
      <c r="C468" s="169"/>
      <c r="D468" s="169"/>
      <c r="E468" s="169"/>
      <c r="F468" s="169"/>
      <c r="G468" s="169"/>
      <c r="H468" s="169"/>
      <c r="I468" s="169"/>
      <c r="J468" s="169"/>
      <c r="K468" s="169"/>
      <c r="L468" s="169"/>
      <c r="M468" s="169"/>
      <c r="N468" s="169"/>
      <c r="O468" s="169"/>
      <c r="P468" s="169"/>
      <c r="Q468" s="169"/>
      <c r="R468" s="169"/>
      <c r="S468" s="169"/>
      <c r="T468" s="169"/>
      <c r="U468" s="169"/>
      <c r="V468" s="169"/>
      <c r="W468" s="169"/>
      <c r="X468" s="169"/>
      <c r="Y468" s="169"/>
      <c r="Z468" s="169"/>
    </row>
    <row r="469" spans="1:26" ht="15.75" customHeight="1">
      <c r="A469" s="169"/>
      <c r="B469" s="169"/>
      <c r="C469" s="169"/>
      <c r="D469" s="169"/>
      <c r="E469" s="169"/>
      <c r="F469" s="169"/>
      <c r="G469" s="169"/>
      <c r="H469" s="169"/>
      <c r="I469" s="169"/>
      <c r="J469" s="169"/>
      <c r="K469" s="169"/>
      <c r="L469" s="169"/>
      <c r="M469" s="169"/>
      <c r="N469" s="169"/>
      <c r="O469" s="169"/>
      <c r="P469" s="169"/>
      <c r="Q469" s="169"/>
      <c r="R469" s="169"/>
      <c r="S469" s="169"/>
      <c r="T469" s="169"/>
      <c r="U469" s="169"/>
      <c r="V469" s="169"/>
      <c r="W469" s="169"/>
      <c r="X469" s="169"/>
      <c r="Y469" s="169"/>
      <c r="Z469" s="169"/>
    </row>
    <row r="470" spans="1:26" ht="15.75" customHeight="1">
      <c r="A470" s="169"/>
      <c r="B470" s="169"/>
      <c r="C470" s="169"/>
      <c r="D470" s="169"/>
      <c r="E470" s="169"/>
      <c r="F470" s="169"/>
      <c r="G470" s="169"/>
      <c r="H470" s="169"/>
      <c r="I470" s="169"/>
      <c r="J470" s="169"/>
      <c r="K470" s="169"/>
      <c r="L470" s="169"/>
      <c r="M470" s="169"/>
      <c r="N470" s="169"/>
      <c r="O470" s="169"/>
      <c r="P470" s="169"/>
      <c r="Q470" s="169"/>
      <c r="R470" s="169"/>
      <c r="S470" s="169"/>
      <c r="T470" s="169"/>
      <c r="U470" s="169"/>
      <c r="V470" s="169"/>
      <c r="W470" s="169"/>
      <c r="X470" s="169"/>
      <c r="Y470" s="169"/>
      <c r="Z470" s="169"/>
    </row>
    <row r="471" spans="1:26" ht="15.75" customHeight="1">
      <c r="A471" s="169"/>
      <c r="B471" s="169"/>
      <c r="C471" s="169"/>
      <c r="D471" s="169"/>
      <c r="E471" s="169"/>
      <c r="F471" s="169"/>
      <c r="G471" s="169"/>
      <c r="H471" s="169"/>
      <c r="I471" s="169"/>
      <c r="J471" s="169"/>
      <c r="K471" s="169"/>
      <c r="L471" s="169"/>
      <c r="M471" s="169"/>
      <c r="N471" s="169"/>
      <c r="O471" s="169"/>
      <c r="P471" s="169"/>
      <c r="Q471" s="169"/>
      <c r="R471" s="169"/>
      <c r="S471" s="169"/>
      <c r="T471" s="169"/>
      <c r="U471" s="169"/>
      <c r="V471" s="169"/>
      <c r="W471" s="169"/>
      <c r="X471" s="169"/>
      <c r="Y471" s="169"/>
      <c r="Z471" s="169"/>
    </row>
    <row r="472" spans="1:26" ht="15.75" customHeight="1">
      <c r="A472" s="169"/>
      <c r="B472" s="169"/>
      <c r="C472" s="169"/>
      <c r="D472" s="169"/>
      <c r="E472" s="169"/>
      <c r="F472" s="169"/>
      <c r="G472" s="169"/>
      <c r="H472" s="169"/>
      <c r="I472" s="169"/>
      <c r="J472" s="169"/>
      <c r="K472" s="169"/>
      <c r="L472" s="169"/>
      <c r="M472" s="169"/>
      <c r="N472" s="169"/>
      <c r="O472" s="169"/>
      <c r="P472" s="169"/>
      <c r="Q472" s="169"/>
      <c r="R472" s="169"/>
      <c r="S472" s="169"/>
      <c r="T472" s="169"/>
      <c r="U472" s="169"/>
      <c r="V472" s="169"/>
      <c r="W472" s="169"/>
      <c r="X472" s="169"/>
      <c r="Y472" s="169"/>
      <c r="Z472" s="169"/>
    </row>
    <row r="473" spans="1:26" ht="15.75" customHeight="1">
      <c r="A473" s="169"/>
      <c r="B473" s="169"/>
      <c r="C473" s="169"/>
      <c r="D473" s="169"/>
      <c r="E473" s="169"/>
      <c r="F473" s="169"/>
      <c r="G473" s="169"/>
      <c r="H473" s="169"/>
      <c r="I473" s="169"/>
      <c r="J473" s="169"/>
      <c r="K473" s="169"/>
      <c r="L473" s="169"/>
      <c r="M473" s="169"/>
      <c r="N473" s="169"/>
      <c r="O473" s="169"/>
      <c r="P473" s="169"/>
      <c r="Q473" s="169"/>
      <c r="R473" s="169"/>
      <c r="S473" s="169"/>
      <c r="T473" s="169"/>
      <c r="U473" s="169"/>
      <c r="V473" s="169"/>
      <c r="W473" s="169"/>
      <c r="X473" s="169"/>
      <c r="Y473" s="169"/>
      <c r="Z473" s="169"/>
    </row>
    <row r="474" spans="1:26" ht="15.75" customHeight="1">
      <c r="A474" s="169"/>
      <c r="B474" s="169"/>
      <c r="C474" s="169"/>
      <c r="D474" s="169"/>
      <c r="E474" s="169"/>
      <c r="F474" s="169"/>
      <c r="G474" s="169"/>
      <c r="H474" s="169"/>
      <c r="I474" s="169"/>
      <c r="J474" s="169"/>
      <c r="K474" s="169"/>
      <c r="L474" s="169"/>
      <c r="M474" s="169"/>
      <c r="N474" s="169"/>
      <c r="O474" s="169"/>
      <c r="P474" s="169"/>
      <c r="Q474" s="169"/>
      <c r="R474" s="169"/>
      <c r="S474" s="169"/>
      <c r="T474" s="169"/>
      <c r="U474" s="169"/>
      <c r="V474" s="169"/>
      <c r="W474" s="169"/>
      <c r="X474" s="169"/>
      <c r="Y474" s="169"/>
      <c r="Z474" s="169"/>
    </row>
    <row r="475" spans="1:26" ht="15.75" customHeight="1">
      <c r="A475" s="169"/>
      <c r="B475" s="169"/>
      <c r="C475" s="169"/>
      <c r="D475" s="169"/>
      <c r="E475" s="169"/>
      <c r="F475" s="169"/>
      <c r="G475" s="169"/>
      <c r="H475" s="169"/>
      <c r="I475" s="169"/>
      <c r="J475" s="169"/>
      <c r="K475" s="169"/>
      <c r="L475" s="169"/>
      <c r="M475" s="169"/>
      <c r="N475" s="169"/>
      <c r="O475" s="169"/>
      <c r="P475" s="169"/>
      <c r="Q475" s="169"/>
      <c r="R475" s="169"/>
      <c r="S475" s="169"/>
      <c r="T475" s="169"/>
      <c r="U475" s="169"/>
      <c r="V475" s="169"/>
      <c r="W475" s="169"/>
      <c r="X475" s="169"/>
      <c r="Y475" s="169"/>
      <c r="Z475" s="169"/>
    </row>
    <row r="476" spans="1:26" ht="15.75" customHeight="1">
      <c r="A476" s="169"/>
      <c r="B476" s="169"/>
      <c r="C476" s="169"/>
      <c r="D476" s="169"/>
      <c r="E476" s="169"/>
      <c r="F476" s="169"/>
      <c r="G476" s="169"/>
      <c r="H476" s="169"/>
      <c r="I476" s="169"/>
      <c r="J476" s="169"/>
      <c r="K476" s="169"/>
      <c r="L476" s="169"/>
      <c r="M476" s="169"/>
      <c r="N476" s="169"/>
      <c r="O476" s="169"/>
      <c r="P476" s="169"/>
      <c r="Q476" s="169"/>
      <c r="R476" s="169"/>
      <c r="S476" s="169"/>
      <c r="T476" s="169"/>
      <c r="U476" s="169"/>
      <c r="V476" s="169"/>
      <c r="W476" s="169"/>
      <c r="X476" s="169"/>
      <c r="Y476" s="169"/>
      <c r="Z476" s="169"/>
    </row>
    <row r="477" spans="1:26" ht="15.75" customHeight="1">
      <c r="A477" s="169"/>
      <c r="B477" s="169"/>
      <c r="C477" s="169"/>
      <c r="D477" s="169"/>
      <c r="E477" s="169"/>
      <c r="F477" s="169"/>
      <c r="G477" s="169"/>
      <c r="H477" s="169"/>
      <c r="I477" s="169"/>
      <c r="J477" s="169"/>
      <c r="K477" s="169"/>
      <c r="L477" s="169"/>
      <c r="M477" s="169"/>
      <c r="N477" s="169"/>
      <c r="O477" s="169"/>
      <c r="P477" s="169"/>
      <c r="Q477" s="169"/>
      <c r="R477" s="169"/>
      <c r="S477" s="169"/>
      <c r="T477" s="169"/>
      <c r="U477" s="169"/>
      <c r="V477" s="169"/>
      <c r="W477" s="169"/>
      <c r="X477" s="169"/>
      <c r="Y477" s="169"/>
      <c r="Z477" s="169"/>
    </row>
    <row r="478" spans="1:26" ht="15.75" customHeight="1">
      <c r="A478" s="169"/>
      <c r="B478" s="169"/>
      <c r="C478" s="169"/>
      <c r="D478" s="169"/>
      <c r="E478" s="169"/>
      <c r="F478" s="169"/>
      <c r="G478" s="169"/>
      <c r="H478" s="169"/>
      <c r="I478" s="169"/>
      <c r="J478" s="169"/>
      <c r="K478" s="169"/>
      <c r="L478" s="169"/>
      <c r="M478" s="169"/>
      <c r="N478" s="169"/>
      <c r="O478" s="169"/>
      <c r="P478" s="169"/>
      <c r="Q478" s="169"/>
      <c r="R478" s="169"/>
      <c r="S478" s="169"/>
      <c r="T478" s="169"/>
      <c r="U478" s="169"/>
      <c r="V478" s="169"/>
      <c r="W478" s="169"/>
      <c r="X478" s="169"/>
      <c r="Y478" s="169"/>
      <c r="Z478" s="169"/>
    </row>
    <row r="479" spans="1:26" ht="15.75" customHeight="1">
      <c r="A479" s="169"/>
      <c r="B479" s="169"/>
      <c r="C479" s="169"/>
      <c r="D479" s="169"/>
      <c r="E479" s="169"/>
      <c r="F479" s="169"/>
      <c r="G479" s="169"/>
      <c r="H479" s="169"/>
      <c r="I479" s="169"/>
      <c r="J479" s="169"/>
      <c r="K479" s="169"/>
      <c r="L479" s="169"/>
      <c r="M479" s="169"/>
      <c r="N479" s="169"/>
      <c r="O479" s="169"/>
      <c r="P479" s="169"/>
      <c r="Q479" s="169"/>
      <c r="R479" s="169"/>
      <c r="S479" s="169"/>
      <c r="T479" s="169"/>
      <c r="U479" s="169"/>
      <c r="V479" s="169"/>
      <c r="W479" s="169"/>
      <c r="X479" s="169"/>
      <c r="Y479" s="169"/>
      <c r="Z479" s="169"/>
    </row>
    <row r="480" spans="1:26" ht="15.75" customHeight="1">
      <c r="A480" s="169"/>
      <c r="B480" s="169"/>
      <c r="C480" s="169"/>
      <c r="D480" s="169"/>
      <c r="E480" s="169"/>
      <c r="F480" s="169"/>
      <c r="G480" s="169"/>
      <c r="H480" s="169"/>
      <c r="I480" s="169"/>
      <c r="J480" s="169"/>
      <c r="K480" s="169"/>
      <c r="L480" s="169"/>
      <c r="M480" s="169"/>
      <c r="N480" s="169"/>
      <c r="O480" s="169"/>
      <c r="P480" s="169"/>
      <c r="Q480" s="169"/>
      <c r="R480" s="169"/>
      <c r="S480" s="169"/>
      <c r="T480" s="169"/>
      <c r="U480" s="169"/>
      <c r="V480" s="169"/>
      <c r="W480" s="169"/>
      <c r="X480" s="169"/>
      <c r="Y480" s="169"/>
      <c r="Z480" s="169"/>
    </row>
    <row r="481" spans="1:26" ht="15.75" customHeight="1">
      <c r="A481" s="169"/>
      <c r="B481" s="169"/>
      <c r="C481" s="169"/>
      <c r="D481" s="169"/>
      <c r="E481" s="169"/>
      <c r="F481" s="169"/>
      <c r="G481" s="169"/>
      <c r="H481" s="169"/>
      <c r="I481" s="169"/>
      <c r="J481" s="169"/>
      <c r="K481" s="169"/>
      <c r="L481" s="169"/>
      <c r="M481" s="169"/>
      <c r="N481" s="169"/>
      <c r="O481" s="169"/>
      <c r="P481" s="169"/>
      <c r="Q481" s="169"/>
      <c r="R481" s="169"/>
      <c r="S481" s="169"/>
      <c r="T481" s="169"/>
      <c r="U481" s="169"/>
      <c r="V481" s="169"/>
      <c r="W481" s="169"/>
      <c r="X481" s="169"/>
      <c r="Y481" s="169"/>
      <c r="Z481" s="169"/>
    </row>
    <row r="482" spans="1:26" ht="15.75" customHeight="1">
      <c r="A482" s="169"/>
      <c r="B482" s="169"/>
      <c r="C482" s="169"/>
      <c r="D482" s="169"/>
      <c r="E482" s="169"/>
      <c r="F482" s="169"/>
      <c r="G482" s="169"/>
      <c r="H482" s="169"/>
      <c r="I482" s="169"/>
      <c r="J482" s="169"/>
      <c r="K482" s="169"/>
      <c r="L482" s="169"/>
      <c r="M482" s="169"/>
      <c r="N482" s="169"/>
      <c r="O482" s="169"/>
      <c r="P482" s="169"/>
      <c r="Q482" s="169"/>
      <c r="R482" s="169"/>
      <c r="S482" s="169"/>
      <c r="T482" s="169"/>
      <c r="U482" s="169"/>
      <c r="V482" s="169"/>
      <c r="W482" s="169"/>
      <c r="X482" s="169"/>
      <c r="Y482" s="169"/>
      <c r="Z482" s="169"/>
    </row>
    <row r="483" spans="1:26" ht="15.75" customHeight="1">
      <c r="A483" s="169"/>
      <c r="B483" s="169"/>
      <c r="C483" s="169"/>
      <c r="D483" s="169"/>
      <c r="E483" s="169"/>
      <c r="F483" s="169"/>
      <c r="G483" s="169"/>
      <c r="H483" s="169"/>
      <c r="I483" s="169"/>
      <c r="J483" s="169"/>
      <c r="K483" s="169"/>
      <c r="L483" s="169"/>
      <c r="M483" s="169"/>
      <c r="N483" s="169"/>
      <c r="O483" s="169"/>
      <c r="P483" s="169"/>
      <c r="Q483" s="169"/>
      <c r="R483" s="169"/>
      <c r="S483" s="169"/>
      <c r="T483" s="169"/>
      <c r="U483" s="169"/>
      <c r="V483" s="169"/>
      <c r="W483" s="169"/>
      <c r="X483" s="169"/>
      <c r="Y483" s="169"/>
      <c r="Z483" s="169"/>
    </row>
    <row r="484" spans="1:26" ht="15.75" customHeight="1">
      <c r="A484" s="169"/>
      <c r="B484" s="169"/>
      <c r="C484" s="169"/>
      <c r="D484" s="169"/>
      <c r="E484" s="169"/>
      <c r="F484" s="169"/>
      <c r="G484" s="169"/>
      <c r="H484" s="169"/>
      <c r="I484" s="169"/>
      <c r="J484" s="169"/>
      <c r="K484" s="169"/>
      <c r="L484" s="169"/>
      <c r="M484" s="169"/>
      <c r="N484" s="169"/>
      <c r="O484" s="169"/>
      <c r="P484" s="169"/>
      <c r="Q484" s="169"/>
      <c r="R484" s="169"/>
      <c r="S484" s="169"/>
      <c r="T484" s="169"/>
      <c r="U484" s="169"/>
      <c r="V484" s="169"/>
      <c r="W484" s="169"/>
      <c r="X484" s="169"/>
      <c r="Y484" s="169"/>
      <c r="Z484" s="169"/>
    </row>
    <row r="485" spans="1:26" ht="15.75" customHeight="1">
      <c r="A485" s="169"/>
      <c r="B485" s="169"/>
      <c r="C485" s="169"/>
      <c r="D485" s="169"/>
      <c r="E485" s="169"/>
      <c r="F485" s="169"/>
      <c r="G485" s="169"/>
      <c r="H485" s="169"/>
      <c r="I485" s="169"/>
      <c r="J485" s="169"/>
      <c r="K485" s="169"/>
      <c r="L485" s="169"/>
      <c r="M485" s="169"/>
      <c r="N485" s="169"/>
      <c r="O485" s="169"/>
      <c r="P485" s="169"/>
      <c r="Q485" s="169"/>
      <c r="R485" s="169"/>
      <c r="S485" s="169"/>
      <c r="T485" s="169"/>
      <c r="U485" s="169"/>
      <c r="V485" s="169"/>
      <c r="W485" s="169"/>
      <c r="X485" s="169"/>
      <c r="Y485" s="169"/>
      <c r="Z485" s="169"/>
    </row>
    <row r="486" spans="1:26" ht="15.75" customHeight="1">
      <c r="A486" s="169"/>
      <c r="B486" s="169"/>
      <c r="C486" s="169"/>
      <c r="D486" s="169"/>
      <c r="E486" s="169"/>
      <c r="F486" s="169"/>
      <c r="G486" s="169"/>
      <c r="H486" s="169"/>
      <c r="I486" s="169"/>
      <c r="J486" s="169"/>
      <c r="K486" s="169"/>
      <c r="L486" s="169"/>
      <c r="M486" s="169"/>
      <c r="N486" s="169"/>
      <c r="O486" s="169"/>
      <c r="P486" s="169"/>
      <c r="Q486" s="169"/>
      <c r="R486" s="169"/>
      <c r="S486" s="169"/>
      <c r="T486" s="169"/>
      <c r="U486" s="169"/>
      <c r="V486" s="169"/>
      <c r="W486" s="169"/>
      <c r="X486" s="169"/>
      <c r="Y486" s="169"/>
      <c r="Z486" s="169"/>
    </row>
    <row r="487" spans="1:26" ht="15.75" customHeight="1">
      <c r="A487" s="169"/>
      <c r="B487" s="169"/>
      <c r="C487" s="169"/>
      <c r="D487" s="169"/>
      <c r="E487" s="169"/>
      <c r="F487" s="169"/>
      <c r="G487" s="169"/>
      <c r="H487" s="169"/>
      <c r="I487" s="169"/>
      <c r="J487" s="169"/>
      <c r="K487" s="169"/>
      <c r="L487" s="169"/>
      <c r="M487" s="169"/>
      <c r="N487" s="169"/>
      <c r="O487" s="169"/>
      <c r="P487" s="169"/>
      <c r="Q487" s="169"/>
      <c r="R487" s="169"/>
      <c r="S487" s="169"/>
      <c r="T487" s="169"/>
      <c r="U487" s="169"/>
      <c r="V487" s="169"/>
      <c r="W487" s="169"/>
      <c r="X487" s="169"/>
      <c r="Y487" s="169"/>
      <c r="Z487" s="169"/>
    </row>
    <row r="488" spans="1:26" ht="15.75" customHeight="1">
      <c r="A488" s="169"/>
      <c r="B488" s="169"/>
      <c r="C488" s="169"/>
      <c r="D488" s="169"/>
      <c r="E488" s="169"/>
      <c r="F488" s="169"/>
      <c r="G488" s="169"/>
      <c r="H488" s="169"/>
      <c r="I488" s="169"/>
      <c r="J488" s="169"/>
      <c r="K488" s="169"/>
      <c r="L488" s="169"/>
      <c r="M488" s="169"/>
      <c r="N488" s="169"/>
      <c r="O488" s="169"/>
      <c r="P488" s="169"/>
      <c r="Q488" s="169"/>
      <c r="R488" s="169"/>
      <c r="S488" s="169"/>
      <c r="T488" s="169"/>
      <c r="U488" s="169"/>
      <c r="V488" s="169"/>
      <c r="W488" s="169"/>
      <c r="X488" s="169"/>
      <c r="Y488" s="169"/>
      <c r="Z488" s="169"/>
    </row>
    <row r="489" spans="1:26" ht="15.75" customHeight="1">
      <c r="A489" s="169"/>
      <c r="B489" s="169"/>
      <c r="C489" s="169"/>
      <c r="D489" s="169"/>
      <c r="E489" s="169"/>
      <c r="F489" s="169"/>
      <c r="G489" s="169"/>
      <c r="H489" s="169"/>
      <c r="I489" s="169"/>
      <c r="J489" s="169"/>
      <c r="K489" s="169"/>
      <c r="L489" s="169"/>
      <c r="M489" s="169"/>
      <c r="N489" s="169"/>
      <c r="O489" s="169"/>
      <c r="P489" s="169"/>
      <c r="Q489" s="169"/>
      <c r="R489" s="169"/>
      <c r="S489" s="169"/>
      <c r="T489" s="169"/>
      <c r="U489" s="169"/>
      <c r="V489" s="169"/>
      <c r="W489" s="169"/>
      <c r="X489" s="169"/>
      <c r="Y489" s="169"/>
      <c r="Z489" s="169"/>
    </row>
    <row r="490" spans="1:26" ht="15.75" customHeight="1">
      <c r="A490" s="169"/>
      <c r="B490" s="169"/>
      <c r="C490" s="169"/>
      <c r="D490" s="169"/>
      <c r="E490" s="169"/>
      <c r="F490" s="169"/>
      <c r="G490" s="169"/>
      <c r="H490" s="169"/>
      <c r="I490" s="169"/>
      <c r="J490" s="169"/>
      <c r="K490" s="169"/>
      <c r="L490" s="169"/>
      <c r="M490" s="169"/>
      <c r="N490" s="169"/>
      <c r="O490" s="169"/>
      <c r="P490" s="169"/>
      <c r="Q490" s="169"/>
      <c r="R490" s="169"/>
      <c r="S490" s="169"/>
      <c r="T490" s="169"/>
      <c r="U490" s="169"/>
      <c r="V490" s="169"/>
      <c r="W490" s="169"/>
      <c r="X490" s="169"/>
      <c r="Y490" s="169"/>
      <c r="Z490" s="169"/>
    </row>
    <row r="491" spans="1:26" ht="15.75" customHeight="1">
      <c r="A491" s="169"/>
      <c r="B491" s="169"/>
      <c r="C491" s="169"/>
      <c r="D491" s="169"/>
      <c r="E491" s="169"/>
      <c r="F491" s="169"/>
      <c r="G491" s="169"/>
      <c r="H491" s="169"/>
      <c r="I491" s="169"/>
      <c r="J491" s="169"/>
      <c r="K491" s="169"/>
      <c r="L491" s="169"/>
      <c r="M491" s="169"/>
      <c r="N491" s="169"/>
      <c r="O491" s="169"/>
      <c r="P491" s="169"/>
      <c r="Q491" s="169"/>
      <c r="R491" s="169"/>
      <c r="S491" s="169"/>
      <c r="T491" s="169"/>
      <c r="U491" s="169"/>
      <c r="V491" s="169"/>
      <c r="W491" s="169"/>
      <c r="X491" s="169"/>
      <c r="Y491" s="169"/>
      <c r="Z491" s="169"/>
    </row>
    <row r="492" spans="1:26" ht="15.75" customHeight="1">
      <c r="A492" s="169"/>
      <c r="B492" s="169"/>
      <c r="C492" s="169"/>
      <c r="D492" s="169"/>
      <c r="E492" s="169"/>
      <c r="F492" s="169"/>
      <c r="G492" s="169"/>
      <c r="H492" s="169"/>
      <c r="I492" s="169"/>
      <c r="J492" s="169"/>
      <c r="K492" s="169"/>
      <c r="L492" s="169"/>
      <c r="M492" s="169"/>
      <c r="N492" s="169"/>
      <c r="O492" s="169"/>
      <c r="P492" s="169"/>
      <c r="Q492" s="169"/>
      <c r="R492" s="169"/>
      <c r="S492" s="169"/>
      <c r="T492" s="169"/>
      <c r="U492" s="169"/>
      <c r="V492" s="169"/>
      <c r="W492" s="169"/>
      <c r="X492" s="169"/>
      <c r="Y492" s="169"/>
      <c r="Z492" s="169"/>
    </row>
    <row r="493" spans="1:26" ht="15.75" customHeight="1">
      <c r="A493" s="169"/>
      <c r="B493" s="169"/>
      <c r="C493" s="169"/>
      <c r="D493" s="169"/>
      <c r="E493" s="169"/>
      <c r="F493" s="169"/>
      <c r="G493" s="169"/>
      <c r="H493" s="169"/>
      <c r="I493" s="169"/>
      <c r="J493" s="169"/>
      <c r="K493" s="169"/>
      <c r="L493" s="169"/>
      <c r="M493" s="169"/>
      <c r="N493" s="169"/>
      <c r="O493" s="169"/>
      <c r="P493" s="169"/>
      <c r="Q493" s="169"/>
      <c r="R493" s="169"/>
      <c r="S493" s="169"/>
      <c r="T493" s="169"/>
      <c r="U493" s="169"/>
      <c r="V493" s="169"/>
      <c r="W493" s="169"/>
      <c r="X493" s="169"/>
      <c r="Y493" s="169"/>
      <c r="Z493" s="169"/>
    </row>
    <row r="494" spans="1:26" ht="15.75" customHeight="1">
      <c r="A494" s="169"/>
      <c r="B494" s="169"/>
      <c r="C494" s="169"/>
      <c r="D494" s="169"/>
      <c r="E494" s="169"/>
      <c r="F494" s="169"/>
      <c r="G494" s="169"/>
      <c r="H494" s="169"/>
      <c r="I494" s="169"/>
      <c r="J494" s="169"/>
      <c r="K494" s="169"/>
      <c r="L494" s="169"/>
      <c r="M494" s="169"/>
      <c r="N494" s="169"/>
      <c r="O494" s="169"/>
      <c r="P494" s="169"/>
      <c r="Q494" s="169"/>
      <c r="R494" s="169"/>
      <c r="S494" s="169"/>
      <c r="T494" s="169"/>
      <c r="U494" s="169"/>
      <c r="V494" s="169"/>
      <c r="W494" s="169"/>
      <c r="X494" s="169"/>
      <c r="Y494" s="169"/>
      <c r="Z494" s="169"/>
    </row>
    <row r="495" spans="1:26" ht="15.75" customHeight="1">
      <c r="A495" s="169"/>
      <c r="B495" s="169"/>
      <c r="C495" s="169"/>
      <c r="D495" s="169"/>
      <c r="E495" s="169"/>
      <c r="F495" s="169"/>
      <c r="G495" s="169"/>
      <c r="H495" s="169"/>
      <c r="I495" s="169"/>
      <c r="J495" s="169"/>
      <c r="K495" s="169"/>
      <c r="L495" s="169"/>
      <c r="M495" s="169"/>
      <c r="N495" s="169"/>
      <c r="O495" s="169"/>
      <c r="P495" s="169"/>
      <c r="Q495" s="169"/>
      <c r="R495" s="169"/>
      <c r="S495" s="169"/>
      <c r="T495" s="169"/>
      <c r="U495" s="169"/>
      <c r="V495" s="169"/>
      <c r="W495" s="169"/>
      <c r="X495" s="169"/>
      <c r="Y495" s="169"/>
      <c r="Z495" s="169"/>
    </row>
    <row r="496" spans="1:26" ht="15.75" customHeight="1">
      <c r="A496" s="169"/>
      <c r="B496" s="169"/>
      <c r="C496" s="169"/>
      <c r="D496" s="169"/>
      <c r="E496" s="169"/>
      <c r="F496" s="169"/>
      <c r="G496" s="169"/>
      <c r="H496" s="169"/>
      <c r="I496" s="169"/>
      <c r="J496" s="169"/>
      <c r="K496" s="169"/>
      <c r="L496" s="169"/>
      <c r="M496" s="169"/>
      <c r="N496" s="169"/>
      <c r="O496" s="169"/>
      <c r="P496" s="169"/>
      <c r="Q496" s="169"/>
      <c r="R496" s="169"/>
      <c r="S496" s="169"/>
      <c r="T496" s="169"/>
      <c r="U496" s="169"/>
      <c r="V496" s="169"/>
      <c r="W496" s="169"/>
      <c r="X496" s="169"/>
      <c r="Y496" s="169"/>
      <c r="Z496" s="169"/>
    </row>
    <row r="497" spans="1:26" ht="15.75" customHeight="1">
      <c r="A497" s="169"/>
      <c r="B497" s="169"/>
      <c r="C497" s="169"/>
      <c r="D497" s="169"/>
      <c r="E497" s="169"/>
      <c r="F497" s="169"/>
      <c r="G497" s="169"/>
      <c r="H497" s="169"/>
      <c r="I497" s="169"/>
      <c r="J497" s="169"/>
      <c r="K497" s="169"/>
      <c r="L497" s="169"/>
      <c r="M497" s="169"/>
      <c r="N497" s="169"/>
      <c r="O497" s="169"/>
      <c r="P497" s="169"/>
      <c r="Q497" s="169"/>
      <c r="R497" s="169"/>
      <c r="S497" s="169"/>
      <c r="T497" s="169"/>
      <c r="U497" s="169"/>
      <c r="V497" s="169"/>
      <c r="W497" s="169"/>
      <c r="X497" s="169"/>
      <c r="Y497" s="169"/>
      <c r="Z497" s="169"/>
    </row>
    <row r="498" spans="1:26" ht="15.75" customHeight="1">
      <c r="A498" s="169"/>
      <c r="B498" s="169"/>
      <c r="C498" s="169"/>
      <c r="D498" s="169"/>
      <c r="E498" s="169"/>
      <c r="F498" s="169"/>
      <c r="G498" s="169"/>
      <c r="H498" s="169"/>
      <c r="I498" s="169"/>
      <c r="J498" s="169"/>
      <c r="K498" s="169"/>
      <c r="L498" s="169"/>
      <c r="M498" s="169"/>
      <c r="N498" s="169"/>
      <c r="O498" s="169"/>
      <c r="P498" s="169"/>
      <c r="Q498" s="169"/>
      <c r="R498" s="169"/>
      <c r="S498" s="169"/>
      <c r="T498" s="169"/>
      <c r="U498" s="169"/>
      <c r="V498" s="169"/>
      <c r="W498" s="169"/>
      <c r="X498" s="169"/>
      <c r="Y498" s="169"/>
      <c r="Z498" s="169"/>
    </row>
    <row r="499" spans="1:26" ht="15.75" customHeight="1">
      <c r="A499" s="169"/>
      <c r="B499" s="169"/>
      <c r="C499" s="169"/>
      <c r="D499" s="169"/>
      <c r="E499" s="169"/>
      <c r="F499" s="169"/>
      <c r="G499" s="169"/>
      <c r="H499" s="169"/>
      <c r="I499" s="169"/>
      <c r="J499" s="169"/>
      <c r="K499" s="169"/>
      <c r="L499" s="169"/>
      <c r="M499" s="169"/>
      <c r="N499" s="169"/>
      <c r="O499" s="169"/>
      <c r="P499" s="169"/>
      <c r="Q499" s="169"/>
      <c r="R499" s="169"/>
      <c r="S499" s="169"/>
      <c r="T499" s="169"/>
      <c r="U499" s="169"/>
      <c r="V499" s="169"/>
      <c r="W499" s="169"/>
      <c r="X499" s="169"/>
      <c r="Y499" s="169"/>
      <c r="Z499" s="169"/>
    </row>
    <row r="500" spans="1:26" ht="15.75" customHeight="1">
      <c r="A500" s="169"/>
      <c r="B500" s="169"/>
      <c r="C500" s="169"/>
      <c r="D500" s="169"/>
      <c r="E500" s="169"/>
      <c r="F500" s="169"/>
      <c r="G500" s="169"/>
      <c r="H500" s="169"/>
      <c r="I500" s="169"/>
      <c r="J500" s="169"/>
      <c r="K500" s="169"/>
      <c r="L500" s="169"/>
      <c r="M500" s="169"/>
      <c r="N500" s="169"/>
      <c r="O500" s="169"/>
      <c r="P500" s="169"/>
      <c r="Q500" s="169"/>
      <c r="R500" s="169"/>
      <c r="S500" s="169"/>
      <c r="T500" s="169"/>
      <c r="U500" s="169"/>
      <c r="V500" s="169"/>
      <c r="W500" s="169"/>
      <c r="X500" s="169"/>
      <c r="Y500" s="169"/>
      <c r="Z500" s="169"/>
    </row>
    <row r="501" spans="1:26" ht="15.75" customHeight="1">
      <c r="A501" s="169"/>
      <c r="B501" s="169"/>
      <c r="C501" s="169"/>
      <c r="D501" s="169"/>
      <c r="E501" s="169"/>
      <c r="F501" s="169"/>
      <c r="G501" s="169"/>
      <c r="H501" s="169"/>
      <c r="I501" s="169"/>
      <c r="J501" s="169"/>
      <c r="K501" s="169"/>
      <c r="L501" s="169"/>
      <c r="M501" s="169"/>
      <c r="N501" s="169"/>
      <c r="O501" s="169"/>
      <c r="P501" s="169"/>
      <c r="Q501" s="169"/>
      <c r="R501" s="169"/>
      <c r="S501" s="169"/>
      <c r="T501" s="169"/>
      <c r="U501" s="169"/>
      <c r="V501" s="169"/>
      <c r="W501" s="169"/>
      <c r="X501" s="169"/>
      <c r="Y501" s="169"/>
      <c r="Z501" s="169"/>
    </row>
    <row r="502" spans="1:26" ht="15.75" customHeight="1">
      <c r="A502" s="169"/>
      <c r="B502" s="169"/>
      <c r="C502" s="169"/>
      <c r="D502" s="169"/>
      <c r="E502" s="169"/>
      <c r="F502" s="169"/>
      <c r="G502" s="169"/>
      <c r="H502" s="169"/>
      <c r="I502" s="169"/>
      <c r="J502" s="169"/>
      <c r="K502" s="169"/>
      <c r="L502" s="169"/>
      <c r="M502" s="169"/>
      <c r="N502" s="169"/>
      <c r="O502" s="169"/>
      <c r="P502" s="169"/>
      <c r="Q502" s="169"/>
      <c r="R502" s="169"/>
      <c r="S502" s="169"/>
      <c r="T502" s="169"/>
      <c r="U502" s="169"/>
      <c r="V502" s="169"/>
      <c r="W502" s="169"/>
      <c r="X502" s="169"/>
      <c r="Y502" s="169"/>
      <c r="Z502" s="169"/>
    </row>
    <row r="503" spans="1:26" ht="15.75" customHeight="1">
      <c r="A503" s="169"/>
      <c r="B503" s="169"/>
      <c r="C503" s="169"/>
      <c r="D503" s="169"/>
      <c r="E503" s="169"/>
      <c r="F503" s="169"/>
      <c r="G503" s="169"/>
      <c r="H503" s="169"/>
      <c r="I503" s="169"/>
      <c r="J503" s="169"/>
      <c r="K503" s="169"/>
      <c r="L503" s="169"/>
      <c r="M503" s="169"/>
      <c r="N503" s="169"/>
      <c r="O503" s="169"/>
      <c r="P503" s="169"/>
      <c r="Q503" s="169"/>
      <c r="R503" s="169"/>
      <c r="S503" s="169"/>
      <c r="T503" s="169"/>
      <c r="U503" s="169"/>
      <c r="V503" s="169"/>
      <c r="W503" s="169"/>
      <c r="X503" s="169"/>
      <c r="Y503" s="169"/>
      <c r="Z503" s="169"/>
    </row>
    <row r="504" spans="1:26" ht="15.75" customHeight="1">
      <c r="A504" s="169"/>
      <c r="B504" s="169"/>
      <c r="C504" s="169"/>
      <c r="D504" s="169"/>
      <c r="E504" s="169"/>
      <c r="F504" s="169"/>
      <c r="G504" s="169"/>
      <c r="H504" s="169"/>
      <c r="I504" s="169"/>
      <c r="J504" s="169"/>
      <c r="K504" s="169"/>
      <c r="L504" s="169"/>
      <c r="M504" s="169"/>
      <c r="N504" s="169"/>
      <c r="O504" s="169"/>
      <c r="P504" s="169"/>
      <c r="Q504" s="169"/>
      <c r="R504" s="169"/>
      <c r="S504" s="169"/>
      <c r="T504" s="169"/>
      <c r="U504" s="169"/>
      <c r="V504" s="169"/>
      <c r="W504" s="169"/>
      <c r="X504" s="169"/>
      <c r="Y504" s="169"/>
      <c r="Z504" s="169"/>
    </row>
    <row r="505" spans="1:26" ht="15.75" customHeight="1">
      <c r="A505" s="169"/>
      <c r="B505" s="169"/>
      <c r="C505" s="169"/>
      <c r="D505" s="169"/>
      <c r="E505" s="169"/>
      <c r="F505" s="169"/>
      <c r="G505" s="169"/>
      <c r="H505" s="169"/>
      <c r="I505" s="169"/>
      <c r="J505" s="169"/>
      <c r="K505" s="169"/>
      <c r="L505" s="169"/>
      <c r="M505" s="169"/>
      <c r="N505" s="169"/>
      <c r="O505" s="169"/>
      <c r="P505" s="169"/>
      <c r="Q505" s="169"/>
      <c r="R505" s="169"/>
      <c r="S505" s="169"/>
      <c r="T505" s="169"/>
      <c r="U505" s="169"/>
      <c r="V505" s="169"/>
      <c r="W505" s="169"/>
      <c r="X505" s="169"/>
      <c r="Y505" s="169"/>
      <c r="Z505" s="169"/>
    </row>
    <row r="506" spans="1:26" ht="15.75" customHeight="1">
      <c r="A506" s="169"/>
      <c r="B506" s="169"/>
      <c r="C506" s="169"/>
      <c r="D506" s="169"/>
      <c r="E506" s="169"/>
      <c r="F506" s="169"/>
      <c r="G506" s="169"/>
      <c r="H506" s="169"/>
      <c r="I506" s="169"/>
      <c r="J506" s="169"/>
      <c r="K506" s="169"/>
      <c r="L506" s="169"/>
      <c r="M506" s="169"/>
      <c r="N506" s="169"/>
      <c r="O506" s="169"/>
      <c r="P506" s="169"/>
      <c r="Q506" s="169"/>
      <c r="R506" s="169"/>
      <c r="S506" s="169"/>
      <c r="T506" s="169"/>
      <c r="U506" s="169"/>
      <c r="V506" s="169"/>
      <c r="W506" s="169"/>
      <c r="X506" s="169"/>
      <c r="Y506" s="169"/>
      <c r="Z506" s="169"/>
    </row>
    <row r="507" spans="1:26" ht="15.75" customHeight="1">
      <c r="A507" s="169"/>
      <c r="B507" s="169"/>
      <c r="C507" s="169"/>
      <c r="D507" s="169"/>
      <c r="E507" s="169"/>
      <c r="F507" s="169"/>
      <c r="G507" s="169"/>
      <c r="H507" s="169"/>
      <c r="I507" s="169"/>
      <c r="J507" s="169"/>
      <c r="K507" s="169"/>
      <c r="L507" s="169"/>
      <c r="M507" s="169"/>
      <c r="N507" s="169"/>
      <c r="O507" s="169"/>
      <c r="P507" s="169"/>
      <c r="Q507" s="169"/>
      <c r="R507" s="169"/>
      <c r="S507" s="169"/>
      <c r="T507" s="169"/>
      <c r="U507" s="169"/>
      <c r="V507" s="169"/>
      <c r="W507" s="169"/>
      <c r="X507" s="169"/>
      <c r="Y507" s="169"/>
      <c r="Z507" s="169"/>
    </row>
    <row r="508" spans="1:26" ht="15.75" customHeight="1">
      <c r="A508" s="169"/>
      <c r="B508" s="169"/>
      <c r="C508" s="169"/>
      <c r="D508" s="169"/>
      <c r="E508" s="169"/>
      <c r="F508" s="169"/>
      <c r="G508" s="169"/>
      <c r="H508" s="169"/>
      <c r="I508" s="169"/>
      <c r="J508" s="169"/>
      <c r="K508" s="169"/>
      <c r="L508" s="169"/>
      <c r="M508" s="169"/>
      <c r="N508" s="169"/>
      <c r="O508" s="169"/>
      <c r="P508" s="169"/>
      <c r="Q508" s="169"/>
      <c r="R508" s="169"/>
      <c r="S508" s="169"/>
      <c r="T508" s="169"/>
      <c r="U508" s="169"/>
      <c r="V508" s="169"/>
      <c r="W508" s="169"/>
      <c r="X508" s="169"/>
      <c r="Y508" s="169"/>
      <c r="Z508" s="169"/>
    </row>
    <row r="509" spans="1:26" ht="15.75" customHeight="1">
      <c r="A509" s="169"/>
      <c r="B509" s="169"/>
      <c r="C509" s="169"/>
      <c r="D509" s="169"/>
      <c r="E509" s="169"/>
      <c r="F509" s="169"/>
      <c r="G509" s="169"/>
      <c r="H509" s="169"/>
      <c r="I509" s="169"/>
      <c r="J509" s="169"/>
      <c r="K509" s="169"/>
      <c r="L509" s="169"/>
      <c r="M509" s="169"/>
      <c r="N509" s="169"/>
      <c r="O509" s="169"/>
      <c r="P509" s="169"/>
      <c r="Q509" s="169"/>
      <c r="R509" s="169"/>
      <c r="S509" s="169"/>
      <c r="T509" s="169"/>
      <c r="U509" s="169"/>
      <c r="V509" s="169"/>
      <c r="W509" s="169"/>
      <c r="X509" s="169"/>
      <c r="Y509" s="169"/>
      <c r="Z509" s="169"/>
    </row>
    <row r="510" spans="1:26" ht="15.75" customHeight="1">
      <c r="A510" s="169"/>
      <c r="B510" s="169"/>
      <c r="C510" s="169"/>
      <c r="D510" s="169"/>
      <c r="E510" s="169"/>
      <c r="F510" s="169"/>
      <c r="G510" s="169"/>
      <c r="H510" s="169"/>
      <c r="I510" s="169"/>
      <c r="J510" s="169"/>
      <c r="K510" s="169"/>
      <c r="L510" s="169"/>
      <c r="M510" s="169"/>
      <c r="N510" s="169"/>
      <c r="O510" s="169"/>
      <c r="P510" s="169"/>
      <c r="Q510" s="169"/>
      <c r="R510" s="169"/>
      <c r="S510" s="169"/>
      <c r="T510" s="169"/>
      <c r="U510" s="169"/>
      <c r="V510" s="169"/>
      <c r="W510" s="169"/>
      <c r="X510" s="169"/>
      <c r="Y510" s="169"/>
      <c r="Z510" s="169"/>
    </row>
    <row r="511" spans="1:26" ht="15.75" customHeight="1">
      <c r="A511" s="169"/>
      <c r="B511" s="169"/>
      <c r="C511" s="169"/>
      <c r="D511" s="169"/>
      <c r="E511" s="169"/>
      <c r="F511" s="169"/>
      <c r="G511" s="169"/>
      <c r="H511" s="169"/>
      <c r="I511" s="169"/>
      <c r="J511" s="169"/>
      <c r="K511" s="169"/>
      <c r="L511" s="169"/>
      <c r="M511" s="169"/>
      <c r="N511" s="169"/>
      <c r="O511" s="169"/>
      <c r="P511" s="169"/>
      <c r="Q511" s="169"/>
      <c r="R511" s="169"/>
      <c r="S511" s="169"/>
      <c r="T511" s="169"/>
      <c r="U511" s="169"/>
      <c r="V511" s="169"/>
      <c r="W511" s="169"/>
      <c r="X511" s="169"/>
      <c r="Y511" s="169"/>
      <c r="Z511" s="169"/>
    </row>
    <row r="512" spans="1:26" ht="15.75" customHeight="1">
      <c r="A512" s="169"/>
      <c r="B512" s="169"/>
      <c r="C512" s="169"/>
      <c r="D512" s="169"/>
      <c r="E512" s="169"/>
      <c r="F512" s="169"/>
      <c r="G512" s="169"/>
      <c r="H512" s="169"/>
      <c r="I512" s="169"/>
      <c r="J512" s="169"/>
      <c r="K512" s="169"/>
      <c r="L512" s="169"/>
      <c r="M512" s="169"/>
      <c r="N512" s="169"/>
      <c r="O512" s="169"/>
      <c r="P512" s="169"/>
      <c r="Q512" s="169"/>
      <c r="R512" s="169"/>
      <c r="S512" s="169"/>
      <c r="T512" s="169"/>
      <c r="U512" s="169"/>
      <c r="V512" s="169"/>
      <c r="W512" s="169"/>
      <c r="X512" s="169"/>
      <c r="Y512" s="169"/>
      <c r="Z512" s="169"/>
    </row>
    <row r="513" spans="1:26" ht="15.75" customHeight="1">
      <c r="A513" s="169"/>
      <c r="B513" s="169"/>
      <c r="C513" s="169"/>
      <c r="D513" s="169"/>
      <c r="E513" s="169"/>
      <c r="F513" s="169"/>
      <c r="G513" s="169"/>
      <c r="H513" s="169"/>
      <c r="I513" s="169"/>
      <c r="J513" s="169"/>
      <c r="K513" s="169"/>
      <c r="L513" s="169"/>
      <c r="M513" s="169"/>
      <c r="N513" s="169"/>
      <c r="O513" s="169"/>
      <c r="P513" s="169"/>
      <c r="Q513" s="169"/>
      <c r="R513" s="169"/>
      <c r="S513" s="169"/>
      <c r="T513" s="169"/>
      <c r="U513" s="169"/>
      <c r="V513" s="169"/>
      <c r="W513" s="169"/>
      <c r="X513" s="169"/>
      <c r="Y513" s="169"/>
      <c r="Z513" s="169"/>
    </row>
    <row r="514" spans="1:26" ht="15.75" customHeight="1">
      <c r="A514" s="169"/>
      <c r="B514" s="169"/>
      <c r="C514" s="169"/>
      <c r="D514" s="169"/>
      <c r="E514" s="169"/>
      <c r="F514" s="169"/>
      <c r="G514" s="169"/>
      <c r="H514" s="169"/>
      <c r="I514" s="169"/>
      <c r="J514" s="169"/>
      <c r="K514" s="169"/>
      <c r="L514" s="169"/>
      <c r="M514" s="169"/>
      <c r="N514" s="169"/>
      <c r="O514" s="169"/>
      <c r="P514" s="169"/>
      <c r="Q514" s="169"/>
      <c r="R514" s="169"/>
      <c r="S514" s="169"/>
      <c r="T514" s="169"/>
      <c r="U514" s="169"/>
      <c r="V514" s="169"/>
      <c r="W514" s="169"/>
      <c r="X514" s="169"/>
      <c r="Y514" s="169"/>
      <c r="Z514" s="169"/>
    </row>
    <row r="515" spans="1:26" ht="15.75" customHeight="1">
      <c r="A515" s="169"/>
      <c r="B515" s="169"/>
      <c r="C515" s="169"/>
      <c r="D515" s="169"/>
      <c r="E515" s="169"/>
      <c r="F515" s="169"/>
      <c r="G515" s="169"/>
      <c r="H515" s="169"/>
      <c r="I515" s="169"/>
      <c r="J515" s="169"/>
      <c r="K515" s="169"/>
      <c r="L515" s="169"/>
      <c r="M515" s="169"/>
      <c r="N515" s="169"/>
      <c r="O515" s="169"/>
      <c r="P515" s="169"/>
      <c r="Q515" s="169"/>
      <c r="R515" s="169"/>
      <c r="S515" s="169"/>
      <c r="T515" s="169"/>
      <c r="U515" s="169"/>
      <c r="V515" s="169"/>
      <c r="W515" s="169"/>
      <c r="X515" s="169"/>
      <c r="Y515" s="169"/>
      <c r="Z515" s="169"/>
    </row>
    <row r="516" spans="1:26" ht="15.75" customHeight="1">
      <c r="A516" s="169"/>
      <c r="B516" s="169"/>
      <c r="C516" s="169"/>
      <c r="D516" s="169"/>
      <c r="E516" s="169"/>
      <c r="F516" s="169"/>
      <c r="G516" s="169"/>
      <c r="H516" s="169"/>
      <c r="I516" s="169"/>
      <c r="J516" s="169"/>
      <c r="K516" s="169"/>
      <c r="L516" s="169"/>
      <c r="M516" s="169"/>
      <c r="N516" s="169"/>
      <c r="O516" s="169"/>
      <c r="P516" s="169"/>
      <c r="Q516" s="169"/>
      <c r="R516" s="169"/>
      <c r="S516" s="169"/>
      <c r="T516" s="169"/>
      <c r="U516" s="169"/>
      <c r="V516" s="169"/>
      <c r="W516" s="169"/>
      <c r="X516" s="169"/>
      <c r="Y516" s="169"/>
      <c r="Z516" s="169"/>
    </row>
    <row r="517" spans="1:26" ht="15.75" customHeight="1">
      <c r="A517" s="169"/>
      <c r="B517" s="169"/>
      <c r="C517" s="169"/>
      <c r="D517" s="169"/>
      <c r="E517" s="169"/>
      <c r="F517" s="169"/>
      <c r="G517" s="169"/>
      <c r="H517" s="169"/>
      <c r="I517" s="169"/>
      <c r="J517" s="169"/>
      <c r="K517" s="169"/>
      <c r="L517" s="169"/>
      <c r="M517" s="169"/>
      <c r="N517" s="169"/>
      <c r="O517" s="169"/>
      <c r="P517" s="169"/>
      <c r="Q517" s="169"/>
      <c r="R517" s="169"/>
      <c r="S517" s="169"/>
      <c r="T517" s="169"/>
      <c r="U517" s="169"/>
      <c r="V517" s="169"/>
      <c r="W517" s="169"/>
      <c r="X517" s="169"/>
      <c r="Y517" s="169"/>
      <c r="Z517" s="169"/>
    </row>
    <row r="518" spans="1:26" ht="15.75" customHeight="1">
      <c r="A518" s="169"/>
      <c r="B518" s="169"/>
      <c r="C518" s="169"/>
      <c r="D518" s="169"/>
      <c r="E518" s="169"/>
      <c r="F518" s="169"/>
      <c r="G518" s="169"/>
      <c r="H518" s="169"/>
      <c r="I518" s="169"/>
      <c r="J518" s="169"/>
      <c r="K518" s="169"/>
      <c r="L518" s="169"/>
      <c r="M518" s="169"/>
      <c r="N518" s="169"/>
      <c r="O518" s="169"/>
      <c r="P518" s="169"/>
      <c r="Q518" s="169"/>
      <c r="R518" s="169"/>
      <c r="S518" s="169"/>
      <c r="T518" s="169"/>
      <c r="U518" s="169"/>
      <c r="V518" s="169"/>
      <c r="W518" s="169"/>
      <c r="X518" s="169"/>
      <c r="Y518" s="169"/>
      <c r="Z518" s="169"/>
    </row>
    <row r="519" spans="1:26" ht="15.75" customHeight="1">
      <c r="A519" s="169"/>
      <c r="B519" s="169"/>
      <c r="C519" s="169"/>
      <c r="D519" s="169"/>
      <c r="E519" s="169"/>
      <c r="F519" s="169"/>
      <c r="G519" s="169"/>
      <c r="H519" s="169"/>
      <c r="I519" s="169"/>
      <c r="J519" s="169"/>
      <c r="K519" s="169"/>
      <c r="L519" s="169"/>
      <c r="M519" s="169"/>
      <c r="N519" s="169"/>
      <c r="O519" s="169"/>
      <c r="P519" s="169"/>
      <c r="Q519" s="169"/>
      <c r="R519" s="169"/>
      <c r="S519" s="169"/>
      <c r="T519" s="169"/>
      <c r="U519" s="169"/>
      <c r="V519" s="169"/>
      <c r="W519" s="169"/>
      <c r="X519" s="169"/>
      <c r="Y519" s="169"/>
      <c r="Z519" s="169"/>
    </row>
    <row r="520" spans="1:26" ht="15.75" customHeight="1">
      <c r="A520" s="169"/>
      <c r="B520" s="169"/>
      <c r="C520" s="169"/>
      <c r="D520" s="169"/>
      <c r="E520" s="169"/>
      <c r="F520" s="169"/>
      <c r="G520" s="169"/>
      <c r="H520" s="169"/>
      <c r="I520" s="169"/>
      <c r="J520" s="169"/>
      <c r="K520" s="169"/>
      <c r="L520" s="169"/>
      <c r="M520" s="169"/>
      <c r="N520" s="169"/>
      <c r="O520" s="169"/>
      <c r="P520" s="169"/>
      <c r="Q520" s="169"/>
      <c r="R520" s="169"/>
      <c r="S520" s="169"/>
      <c r="T520" s="169"/>
      <c r="U520" s="169"/>
      <c r="V520" s="169"/>
      <c r="W520" s="169"/>
      <c r="X520" s="169"/>
      <c r="Y520" s="169"/>
      <c r="Z520" s="169"/>
    </row>
    <row r="521" spans="1:26" ht="15.75" customHeight="1">
      <c r="A521" s="169"/>
      <c r="B521" s="169"/>
      <c r="C521" s="169"/>
      <c r="D521" s="169"/>
      <c r="E521" s="169"/>
      <c r="F521" s="169"/>
      <c r="G521" s="169"/>
      <c r="H521" s="169"/>
      <c r="I521" s="169"/>
      <c r="J521" s="169"/>
      <c r="K521" s="169"/>
      <c r="L521" s="169"/>
      <c r="M521" s="169"/>
      <c r="N521" s="169"/>
      <c r="O521" s="169"/>
      <c r="P521" s="169"/>
      <c r="Q521" s="169"/>
      <c r="R521" s="169"/>
      <c r="S521" s="169"/>
      <c r="T521" s="169"/>
      <c r="U521" s="169"/>
      <c r="V521" s="169"/>
      <c r="W521" s="169"/>
      <c r="X521" s="169"/>
      <c r="Y521" s="169"/>
      <c r="Z521" s="169"/>
    </row>
    <row r="522" spans="1:26" ht="15.75" customHeight="1">
      <c r="A522" s="169"/>
      <c r="B522" s="169"/>
      <c r="C522" s="169"/>
      <c r="D522" s="169"/>
      <c r="E522" s="169"/>
      <c r="F522" s="169"/>
      <c r="G522" s="169"/>
      <c r="H522" s="169"/>
      <c r="I522" s="169"/>
      <c r="J522" s="169"/>
      <c r="K522" s="169"/>
      <c r="L522" s="169"/>
      <c r="M522" s="169"/>
      <c r="N522" s="169"/>
      <c r="O522" s="169"/>
      <c r="P522" s="169"/>
      <c r="Q522" s="169"/>
      <c r="R522" s="169"/>
      <c r="S522" s="169"/>
      <c r="T522" s="169"/>
      <c r="U522" s="169"/>
      <c r="V522" s="169"/>
      <c r="W522" s="169"/>
      <c r="X522" s="169"/>
      <c r="Y522" s="169"/>
      <c r="Z522" s="169"/>
    </row>
    <row r="523" spans="1:26" ht="15.75" customHeight="1">
      <c r="A523" s="169"/>
      <c r="B523" s="169"/>
      <c r="C523" s="169"/>
      <c r="D523" s="169"/>
      <c r="E523" s="169"/>
      <c r="F523" s="169"/>
      <c r="G523" s="169"/>
      <c r="H523" s="169"/>
      <c r="I523" s="169"/>
      <c r="J523" s="169"/>
      <c r="K523" s="169"/>
      <c r="L523" s="169"/>
      <c r="M523" s="169"/>
      <c r="N523" s="169"/>
      <c r="O523" s="169"/>
      <c r="P523" s="169"/>
      <c r="Q523" s="169"/>
      <c r="R523" s="169"/>
      <c r="S523" s="169"/>
      <c r="T523" s="169"/>
      <c r="U523" s="169"/>
      <c r="V523" s="169"/>
      <c r="W523" s="169"/>
      <c r="X523" s="169"/>
      <c r="Y523" s="169"/>
      <c r="Z523" s="169"/>
    </row>
    <row r="524" spans="1:26" ht="15.75" customHeight="1">
      <c r="A524" s="169"/>
      <c r="B524" s="169"/>
      <c r="C524" s="169"/>
      <c r="D524" s="169"/>
      <c r="E524" s="169"/>
      <c r="F524" s="169"/>
      <c r="G524" s="169"/>
      <c r="H524" s="169"/>
      <c r="I524" s="169"/>
      <c r="J524" s="169"/>
      <c r="K524" s="169"/>
      <c r="L524" s="169"/>
      <c r="M524" s="169"/>
      <c r="N524" s="169"/>
      <c r="O524" s="169"/>
      <c r="P524" s="169"/>
      <c r="Q524" s="169"/>
      <c r="R524" s="169"/>
      <c r="S524" s="169"/>
      <c r="T524" s="169"/>
      <c r="U524" s="169"/>
      <c r="V524" s="169"/>
      <c r="W524" s="169"/>
      <c r="X524" s="169"/>
      <c r="Y524" s="169"/>
      <c r="Z524" s="169"/>
    </row>
    <row r="525" spans="1:26" ht="15.75" customHeight="1">
      <c r="A525" s="169"/>
      <c r="B525" s="169"/>
      <c r="C525" s="169"/>
      <c r="D525" s="169"/>
      <c r="E525" s="169"/>
      <c r="F525" s="169"/>
      <c r="G525" s="169"/>
      <c r="H525" s="169"/>
      <c r="I525" s="169"/>
      <c r="J525" s="169"/>
      <c r="K525" s="169"/>
      <c r="L525" s="169"/>
      <c r="M525" s="169"/>
      <c r="N525" s="169"/>
      <c r="O525" s="169"/>
      <c r="P525" s="169"/>
      <c r="Q525" s="169"/>
      <c r="R525" s="169"/>
      <c r="S525" s="169"/>
      <c r="T525" s="169"/>
      <c r="U525" s="169"/>
      <c r="V525" s="169"/>
      <c r="W525" s="169"/>
      <c r="X525" s="169"/>
      <c r="Y525" s="169"/>
      <c r="Z525" s="169"/>
    </row>
    <row r="526" spans="1:26" ht="15.75" customHeight="1">
      <c r="A526" s="169"/>
      <c r="B526" s="169"/>
      <c r="C526" s="169"/>
      <c r="D526" s="169"/>
      <c r="E526" s="169"/>
      <c r="F526" s="169"/>
      <c r="G526" s="169"/>
      <c r="H526" s="169"/>
      <c r="I526" s="169"/>
      <c r="J526" s="169"/>
      <c r="K526" s="169"/>
      <c r="L526" s="169"/>
      <c r="M526" s="169"/>
      <c r="N526" s="169"/>
      <c r="O526" s="169"/>
      <c r="P526" s="169"/>
      <c r="Q526" s="169"/>
      <c r="R526" s="169"/>
      <c r="S526" s="169"/>
      <c r="T526" s="169"/>
      <c r="U526" s="169"/>
      <c r="V526" s="169"/>
      <c r="W526" s="169"/>
      <c r="X526" s="169"/>
      <c r="Y526" s="169"/>
      <c r="Z526" s="169"/>
    </row>
    <row r="527" spans="1:26" ht="15.75" customHeight="1">
      <c r="A527" s="169"/>
      <c r="B527" s="169"/>
      <c r="C527" s="169"/>
      <c r="D527" s="169"/>
      <c r="E527" s="169"/>
      <c r="F527" s="169"/>
      <c r="G527" s="169"/>
      <c r="H527" s="169"/>
      <c r="I527" s="169"/>
      <c r="J527" s="169"/>
      <c r="K527" s="169"/>
      <c r="L527" s="169"/>
      <c r="M527" s="169"/>
      <c r="N527" s="169"/>
      <c r="O527" s="169"/>
      <c r="P527" s="169"/>
      <c r="Q527" s="169"/>
      <c r="R527" s="169"/>
      <c r="S527" s="169"/>
      <c r="T527" s="169"/>
      <c r="U527" s="169"/>
      <c r="V527" s="169"/>
      <c r="W527" s="169"/>
      <c r="X527" s="169"/>
      <c r="Y527" s="169"/>
      <c r="Z527" s="169"/>
    </row>
    <row r="528" spans="1:26" ht="15.75" customHeight="1">
      <c r="A528" s="169"/>
      <c r="B528" s="169"/>
      <c r="C528" s="169"/>
      <c r="D528" s="169"/>
      <c r="E528" s="169"/>
      <c r="F528" s="169"/>
      <c r="G528" s="169"/>
      <c r="H528" s="169"/>
      <c r="I528" s="169"/>
      <c r="J528" s="169"/>
      <c r="K528" s="169"/>
      <c r="L528" s="169"/>
      <c r="M528" s="169"/>
      <c r="N528" s="169"/>
      <c r="O528" s="169"/>
      <c r="P528" s="169"/>
      <c r="Q528" s="169"/>
      <c r="R528" s="169"/>
      <c r="S528" s="169"/>
      <c r="T528" s="169"/>
      <c r="U528" s="169"/>
      <c r="V528" s="169"/>
      <c r="W528" s="169"/>
      <c r="X528" s="169"/>
      <c r="Y528" s="169"/>
      <c r="Z528" s="169"/>
    </row>
    <row r="529" spans="1:26" ht="15.75" customHeight="1">
      <c r="A529" s="169"/>
      <c r="B529" s="169"/>
      <c r="C529" s="169"/>
      <c r="D529" s="169"/>
      <c r="E529" s="169"/>
      <c r="F529" s="169"/>
      <c r="G529" s="169"/>
      <c r="H529" s="169"/>
      <c r="I529" s="169"/>
      <c r="J529" s="169"/>
      <c r="K529" s="169"/>
      <c r="L529" s="169"/>
      <c r="M529" s="169"/>
      <c r="N529" s="169"/>
      <c r="O529" s="169"/>
      <c r="P529" s="169"/>
      <c r="Q529" s="169"/>
      <c r="R529" s="169"/>
      <c r="S529" s="169"/>
      <c r="T529" s="169"/>
      <c r="U529" s="169"/>
      <c r="V529" s="169"/>
      <c r="W529" s="169"/>
      <c r="X529" s="169"/>
      <c r="Y529" s="169"/>
      <c r="Z529" s="169"/>
    </row>
    <row r="530" spans="1:26" ht="15.75" customHeight="1">
      <c r="A530" s="169"/>
      <c r="B530" s="169"/>
      <c r="C530" s="169"/>
      <c r="D530" s="169"/>
      <c r="E530" s="169"/>
      <c r="F530" s="169"/>
      <c r="G530" s="169"/>
      <c r="H530" s="169"/>
      <c r="I530" s="169"/>
      <c r="J530" s="169"/>
      <c r="K530" s="169"/>
      <c r="L530" s="169"/>
      <c r="M530" s="169"/>
      <c r="N530" s="169"/>
      <c r="O530" s="169"/>
      <c r="P530" s="169"/>
      <c r="Q530" s="169"/>
      <c r="R530" s="169"/>
      <c r="S530" s="169"/>
      <c r="T530" s="169"/>
      <c r="U530" s="169"/>
      <c r="V530" s="169"/>
      <c r="W530" s="169"/>
      <c r="X530" s="169"/>
      <c r="Y530" s="169"/>
      <c r="Z530" s="169"/>
    </row>
    <row r="531" spans="1:26" ht="15.75" customHeight="1">
      <c r="A531" s="169"/>
      <c r="B531" s="169"/>
      <c r="C531" s="169"/>
      <c r="D531" s="169"/>
      <c r="E531" s="169"/>
      <c r="F531" s="169"/>
      <c r="G531" s="169"/>
      <c r="H531" s="169"/>
      <c r="I531" s="169"/>
      <c r="J531" s="169"/>
      <c r="K531" s="169"/>
      <c r="L531" s="169"/>
      <c r="M531" s="169"/>
      <c r="N531" s="169"/>
      <c r="O531" s="169"/>
      <c r="P531" s="169"/>
      <c r="Q531" s="169"/>
      <c r="R531" s="169"/>
      <c r="S531" s="169"/>
      <c r="T531" s="169"/>
      <c r="U531" s="169"/>
      <c r="V531" s="169"/>
      <c r="W531" s="169"/>
      <c r="X531" s="169"/>
      <c r="Y531" s="169"/>
      <c r="Z531" s="169"/>
    </row>
    <row r="532" spans="1:26" ht="15.75" customHeight="1">
      <c r="A532" s="169"/>
      <c r="B532" s="169"/>
      <c r="C532" s="169"/>
      <c r="D532" s="169"/>
      <c r="E532" s="169"/>
      <c r="F532" s="169"/>
      <c r="G532" s="169"/>
      <c r="H532" s="169"/>
      <c r="I532" s="169"/>
      <c r="J532" s="169"/>
      <c r="K532" s="169"/>
      <c r="L532" s="169"/>
      <c r="M532" s="169"/>
      <c r="N532" s="169"/>
      <c r="O532" s="169"/>
      <c r="P532" s="169"/>
      <c r="Q532" s="169"/>
      <c r="R532" s="169"/>
      <c r="S532" s="169"/>
      <c r="T532" s="169"/>
      <c r="U532" s="169"/>
      <c r="V532" s="169"/>
      <c r="W532" s="169"/>
      <c r="X532" s="169"/>
      <c r="Y532" s="169"/>
      <c r="Z532" s="169"/>
    </row>
    <row r="533" spans="1:26" ht="15.75" customHeight="1">
      <c r="A533" s="169"/>
      <c r="B533" s="169"/>
      <c r="C533" s="169"/>
      <c r="D533" s="169"/>
      <c r="E533" s="169"/>
      <c r="F533" s="169"/>
      <c r="G533" s="169"/>
      <c r="H533" s="169"/>
      <c r="I533" s="169"/>
      <c r="J533" s="169"/>
      <c r="K533" s="169"/>
      <c r="L533" s="169"/>
      <c r="M533" s="169"/>
      <c r="N533" s="169"/>
      <c r="O533" s="169"/>
      <c r="P533" s="169"/>
      <c r="Q533" s="169"/>
      <c r="R533" s="169"/>
      <c r="S533" s="169"/>
      <c r="T533" s="169"/>
      <c r="U533" s="169"/>
      <c r="V533" s="169"/>
      <c r="W533" s="169"/>
      <c r="X533" s="169"/>
      <c r="Y533" s="169"/>
      <c r="Z533" s="169"/>
    </row>
    <row r="534" spans="1:26" ht="15.75" customHeight="1">
      <c r="A534" s="169"/>
      <c r="B534" s="169"/>
      <c r="C534" s="169"/>
      <c r="D534" s="169"/>
      <c r="E534" s="169"/>
      <c r="F534" s="169"/>
      <c r="G534" s="169"/>
      <c r="H534" s="169"/>
      <c r="I534" s="169"/>
      <c r="J534" s="169"/>
      <c r="K534" s="169"/>
      <c r="L534" s="169"/>
      <c r="M534" s="169"/>
      <c r="N534" s="169"/>
      <c r="O534" s="169"/>
      <c r="P534" s="169"/>
      <c r="Q534" s="169"/>
      <c r="R534" s="169"/>
      <c r="S534" s="169"/>
      <c r="T534" s="169"/>
      <c r="U534" s="169"/>
      <c r="V534" s="169"/>
      <c r="W534" s="169"/>
      <c r="X534" s="169"/>
      <c r="Y534" s="169"/>
      <c r="Z534" s="169"/>
    </row>
    <row r="535" spans="1:26" ht="15.75" customHeight="1">
      <c r="A535" s="169"/>
      <c r="B535" s="169"/>
      <c r="C535" s="169"/>
      <c r="D535" s="169"/>
      <c r="E535" s="169"/>
      <c r="F535" s="169"/>
      <c r="G535" s="169"/>
      <c r="H535" s="169"/>
      <c r="I535" s="169"/>
      <c r="J535" s="169"/>
      <c r="K535" s="169"/>
      <c r="L535" s="169"/>
      <c r="M535" s="169"/>
      <c r="N535" s="169"/>
      <c r="O535" s="169"/>
      <c r="P535" s="169"/>
      <c r="Q535" s="169"/>
      <c r="R535" s="169"/>
      <c r="S535" s="169"/>
      <c r="T535" s="169"/>
      <c r="U535" s="169"/>
      <c r="V535" s="169"/>
      <c r="W535" s="169"/>
      <c r="X535" s="169"/>
      <c r="Y535" s="169"/>
      <c r="Z535" s="169"/>
    </row>
    <row r="536" spans="1:26" ht="15.75" customHeight="1">
      <c r="A536" s="169"/>
      <c r="B536" s="169"/>
      <c r="C536" s="169"/>
      <c r="D536" s="169"/>
      <c r="E536" s="169"/>
      <c r="F536" s="169"/>
      <c r="G536" s="169"/>
      <c r="H536" s="169"/>
      <c r="I536" s="169"/>
      <c r="J536" s="169"/>
      <c r="K536" s="169"/>
      <c r="L536" s="169"/>
      <c r="M536" s="169"/>
      <c r="N536" s="169"/>
      <c r="O536" s="169"/>
      <c r="P536" s="169"/>
      <c r="Q536" s="169"/>
      <c r="R536" s="169"/>
      <c r="S536" s="169"/>
      <c r="T536" s="169"/>
      <c r="U536" s="169"/>
      <c r="V536" s="169"/>
      <c r="W536" s="169"/>
      <c r="X536" s="169"/>
      <c r="Y536" s="169"/>
      <c r="Z536" s="169"/>
    </row>
    <row r="537" spans="1:26" ht="15.75" customHeight="1">
      <c r="A537" s="169"/>
      <c r="B537" s="169"/>
      <c r="C537" s="169"/>
      <c r="D537" s="169"/>
      <c r="E537" s="169"/>
      <c r="F537" s="169"/>
      <c r="G537" s="169"/>
      <c r="H537" s="169"/>
      <c r="I537" s="169"/>
      <c r="J537" s="169"/>
      <c r="K537" s="169"/>
      <c r="L537" s="169"/>
      <c r="M537" s="169"/>
      <c r="N537" s="169"/>
      <c r="O537" s="169"/>
      <c r="P537" s="169"/>
      <c r="Q537" s="169"/>
      <c r="R537" s="169"/>
      <c r="S537" s="169"/>
      <c r="T537" s="169"/>
      <c r="U537" s="169"/>
      <c r="V537" s="169"/>
      <c r="W537" s="169"/>
      <c r="X537" s="169"/>
      <c r="Y537" s="169"/>
      <c r="Z537" s="169"/>
    </row>
    <row r="538" spans="1:26" ht="15.75" customHeight="1">
      <c r="A538" s="169"/>
      <c r="B538" s="169"/>
      <c r="C538" s="169"/>
      <c r="D538" s="169"/>
      <c r="E538" s="169"/>
      <c r="F538" s="169"/>
      <c r="G538" s="169"/>
      <c r="H538" s="169"/>
      <c r="I538" s="169"/>
      <c r="J538" s="169"/>
      <c r="K538" s="169"/>
      <c r="L538" s="169"/>
      <c r="M538" s="169"/>
      <c r="N538" s="169"/>
      <c r="O538" s="169"/>
      <c r="P538" s="169"/>
      <c r="Q538" s="169"/>
      <c r="R538" s="169"/>
      <c r="S538" s="169"/>
      <c r="T538" s="169"/>
      <c r="U538" s="169"/>
      <c r="V538" s="169"/>
      <c r="W538" s="169"/>
      <c r="X538" s="169"/>
      <c r="Y538" s="169"/>
      <c r="Z538" s="169"/>
    </row>
    <row r="539" spans="1:26" ht="15.75" customHeight="1">
      <c r="A539" s="169"/>
      <c r="B539" s="169"/>
      <c r="C539" s="169"/>
      <c r="D539" s="169"/>
      <c r="E539" s="169"/>
      <c r="F539" s="169"/>
      <c r="G539" s="169"/>
      <c r="H539" s="169"/>
      <c r="I539" s="169"/>
      <c r="J539" s="169"/>
      <c r="K539" s="169"/>
      <c r="L539" s="169"/>
      <c r="M539" s="169"/>
      <c r="N539" s="169"/>
      <c r="O539" s="169"/>
      <c r="P539" s="169"/>
      <c r="Q539" s="169"/>
      <c r="R539" s="169"/>
      <c r="S539" s="169"/>
      <c r="T539" s="169"/>
      <c r="U539" s="169"/>
      <c r="V539" s="169"/>
      <c r="W539" s="169"/>
      <c r="X539" s="169"/>
      <c r="Y539" s="169"/>
      <c r="Z539" s="169"/>
    </row>
    <row r="540" spans="1:26" ht="15.75" customHeight="1">
      <c r="A540" s="169"/>
      <c r="B540" s="169"/>
      <c r="C540" s="169"/>
      <c r="D540" s="169"/>
      <c r="E540" s="169"/>
      <c r="F540" s="169"/>
      <c r="G540" s="169"/>
      <c r="H540" s="169"/>
      <c r="I540" s="169"/>
      <c r="J540" s="169"/>
      <c r="K540" s="169"/>
      <c r="L540" s="169"/>
      <c r="M540" s="169"/>
      <c r="N540" s="169"/>
      <c r="O540" s="169"/>
      <c r="P540" s="169"/>
      <c r="Q540" s="169"/>
      <c r="R540" s="169"/>
      <c r="S540" s="169"/>
      <c r="T540" s="169"/>
      <c r="U540" s="169"/>
      <c r="V540" s="169"/>
      <c r="W540" s="169"/>
      <c r="X540" s="169"/>
      <c r="Y540" s="169"/>
      <c r="Z540" s="169"/>
    </row>
    <row r="541" spans="1:26" ht="15.75" customHeight="1">
      <c r="A541" s="169"/>
      <c r="B541" s="169"/>
      <c r="C541" s="169"/>
      <c r="D541" s="169"/>
      <c r="E541" s="169"/>
      <c r="F541" s="169"/>
      <c r="G541" s="169"/>
      <c r="H541" s="169"/>
      <c r="I541" s="169"/>
      <c r="J541" s="169"/>
      <c r="K541" s="169"/>
      <c r="L541" s="169"/>
      <c r="M541" s="169"/>
      <c r="N541" s="169"/>
      <c r="O541" s="169"/>
      <c r="P541" s="169"/>
      <c r="Q541" s="169"/>
      <c r="R541" s="169"/>
      <c r="S541" s="169"/>
      <c r="T541" s="169"/>
      <c r="U541" s="169"/>
      <c r="V541" s="169"/>
      <c r="W541" s="169"/>
      <c r="X541" s="169"/>
      <c r="Y541" s="169"/>
      <c r="Z541" s="169"/>
    </row>
    <row r="542" spans="1:26" ht="15.75" customHeight="1">
      <c r="A542" s="169"/>
      <c r="B542" s="169"/>
      <c r="C542" s="169"/>
      <c r="D542" s="169"/>
      <c r="E542" s="169"/>
      <c r="F542" s="169"/>
      <c r="G542" s="169"/>
      <c r="H542" s="169"/>
      <c r="I542" s="169"/>
      <c r="J542" s="169"/>
      <c r="K542" s="169"/>
      <c r="L542" s="169"/>
      <c r="M542" s="169"/>
      <c r="N542" s="169"/>
      <c r="O542" s="169"/>
      <c r="P542" s="169"/>
      <c r="Q542" s="169"/>
      <c r="R542" s="169"/>
      <c r="S542" s="169"/>
      <c r="T542" s="169"/>
      <c r="U542" s="169"/>
      <c r="V542" s="169"/>
      <c r="W542" s="169"/>
      <c r="X542" s="169"/>
      <c r="Y542" s="169"/>
      <c r="Z542" s="169"/>
    </row>
    <row r="543" spans="1:26" ht="15.75" customHeight="1">
      <c r="A543" s="169"/>
      <c r="B543" s="169"/>
      <c r="C543" s="169"/>
      <c r="D543" s="169"/>
      <c r="E543" s="169"/>
      <c r="F543" s="169"/>
      <c r="G543" s="169"/>
      <c r="H543" s="169"/>
      <c r="I543" s="169"/>
      <c r="J543" s="169"/>
      <c r="K543" s="169"/>
      <c r="L543" s="169"/>
      <c r="M543" s="169"/>
      <c r="N543" s="169"/>
      <c r="O543" s="169"/>
      <c r="P543" s="169"/>
      <c r="Q543" s="169"/>
      <c r="R543" s="169"/>
      <c r="S543" s="169"/>
      <c r="T543" s="169"/>
      <c r="U543" s="169"/>
      <c r="V543" s="169"/>
      <c r="W543" s="169"/>
      <c r="X543" s="169"/>
      <c r="Y543" s="169"/>
      <c r="Z543" s="169"/>
    </row>
    <row r="544" spans="1:26" ht="15.75" customHeight="1">
      <c r="A544" s="169"/>
      <c r="B544" s="169"/>
      <c r="C544" s="169"/>
      <c r="D544" s="169"/>
      <c r="E544" s="169"/>
      <c r="F544" s="169"/>
      <c r="G544" s="169"/>
      <c r="H544" s="169"/>
      <c r="I544" s="169"/>
      <c r="J544" s="169"/>
      <c r="K544" s="169"/>
      <c r="L544" s="169"/>
      <c r="M544" s="169"/>
      <c r="N544" s="169"/>
      <c r="O544" s="169"/>
      <c r="P544" s="169"/>
      <c r="Q544" s="169"/>
      <c r="R544" s="169"/>
      <c r="S544" s="169"/>
      <c r="T544" s="169"/>
      <c r="U544" s="169"/>
      <c r="V544" s="169"/>
      <c r="W544" s="169"/>
      <c r="X544" s="169"/>
      <c r="Y544" s="169"/>
      <c r="Z544" s="169"/>
    </row>
    <row r="545" spans="1:26" ht="15.75" customHeight="1">
      <c r="A545" s="169"/>
      <c r="B545" s="169"/>
      <c r="C545" s="169"/>
      <c r="D545" s="169"/>
      <c r="E545" s="169"/>
      <c r="F545" s="169"/>
      <c r="G545" s="169"/>
      <c r="H545" s="169"/>
      <c r="I545" s="169"/>
      <c r="J545" s="169"/>
      <c r="K545" s="169"/>
      <c r="L545" s="169"/>
      <c r="M545" s="169"/>
      <c r="N545" s="169"/>
      <c r="O545" s="169"/>
      <c r="P545" s="169"/>
      <c r="Q545" s="169"/>
      <c r="R545" s="169"/>
      <c r="S545" s="169"/>
      <c r="T545" s="169"/>
      <c r="U545" s="169"/>
      <c r="V545" s="169"/>
      <c r="W545" s="169"/>
      <c r="X545" s="169"/>
      <c r="Y545" s="169"/>
      <c r="Z545" s="169"/>
    </row>
    <row r="546" spans="1:26" ht="15.75" customHeight="1">
      <c r="A546" s="169"/>
      <c r="B546" s="169"/>
      <c r="C546" s="169"/>
      <c r="D546" s="169"/>
      <c r="E546" s="169"/>
      <c r="F546" s="169"/>
      <c r="G546" s="169"/>
      <c r="H546" s="169"/>
      <c r="I546" s="169"/>
      <c r="J546" s="169"/>
      <c r="K546" s="169"/>
      <c r="L546" s="169"/>
      <c r="M546" s="169"/>
      <c r="N546" s="169"/>
      <c r="O546" s="169"/>
      <c r="P546" s="169"/>
      <c r="Q546" s="169"/>
      <c r="R546" s="169"/>
      <c r="S546" s="169"/>
      <c r="T546" s="169"/>
      <c r="U546" s="169"/>
      <c r="V546" s="169"/>
      <c r="W546" s="169"/>
      <c r="X546" s="169"/>
      <c r="Y546" s="169"/>
      <c r="Z546" s="169"/>
    </row>
    <row r="547" spans="1:26" ht="15.75" customHeight="1">
      <c r="A547" s="169"/>
      <c r="B547" s="169"/>
      <c r="C547" s="169"/>
      <c r="D547" s="169"/>
      <c r="E547" s="169"/>
      <c r="F547" s="169"/>
      <c r="G547" s="169"/>
      <c r="H547" s="169"/>
      <c r="I547" s="169"/>
      <c r="J547" s="169"/>
      <c r="K547" s="169"/>
      <c r="L547" s="169"/>
      <c r="M547" s="169"/>
      <c r="N547" s="169"/>
      <c r="O547" s="169"/>
      <c r="P547" s="169"/>
      <c r="Q547" s="169"/>
      <c r="R547" s="169"/>
      <c r="S547" s="169"/>
      <c r="T547" s="169"/>
      <c r="U547" s="169"/>
      <c r="V547" s="169"/>
      <c r="W547" s="169"/>
      <c r="X547" s="169"/>
      <c r="Y547" s="169"/>
      <c r="Z547" s="169"/>
    </row>
    <row r="548" spans="1:26" ht="15.75" customHeight="1">
      <c r="A548" s="169"/>
      <c r="B548" s="169"/>
      <c r="C548" s="169"/>
      <c r="D548" s="169"/>
      <c r="E548" s="169"/>
      <c r="F548" s="169"/>
      <c r="G548" s="169"/>
      <c r="H548" s="169"/>
      <c r="I548" s="169"/>
      <c r="J548" s="169"/>
      <c r="K548" s="169"/>
      <c r="L548" s="169"/>
      <c r="M548" s="169"/>
      <c r="N548" s="169"/>
      <c r="O548" s="169"/>
      <c r="P548" s="169"/>
      <c r="Q548" s="169"/>
      <c r="R548" s="169"/>
      <c r="S548" s="169"/>
      <c r="T548" s="169"/>
      <c r="U548" s="169"/>
      <c r="V548" s="169"/>
      <c r="W548" s="169"/>
      <c r="X548" s="169"/>
      <c r="Y548" s="169"/>
      <c r="Z548" s="169"/>
    </row>
    <row r="549" spans="1:26" ht="15.75" customHeight="1">
      <c r="A549" s="169"/>
      <c r="B549" s="169"/>
      <c r="C549" s="169"/>
      <c r="D549" s="169"/>
      <c r="E549" s="169"/>
      <c r="F549" s="169"/>
      <c r="G549" s="169"/>
      <c r="H549" s="169"/>
      <c r="I549" s="169"/>
      <c r="J549" s="169"/>
      <c r="K549" s="169"/>
      <c r="L549" s="169"/>
      <c r="M549" s="169"/>
      <c r="N549" s="169"/>
      <c r="O549" s="169"/>
      <c r="P549" s="169"/>
      <c r="Q549" s="169"/>
      <c r="R549" s="169"/>
      <c r="S549" s="169"/>
      <c r="T549" s="169"/>
      <c r="U549" s="169"/>
      <c r="V549" s="169"/>
      <c r="W549" s="169"/>
      <c r="X549" s="169"/>
      <c r="Y549" s="169"/>
      <c r="Z549" s="169"/>
    </row>
    <row r="550" spans="1:26" ht="15.75" customHeight="1">
      <c r="A550" s="169"/>
      <c r="B550" s="169"/>
      <c r="C550" s="169"/>
      <c r="D550" s="169"/>
      <c r="E550" s="169"/>
      <c r="F550" s="169"/>
      <c r="G550" s="169"/>
      <c r="H550" s="169"/>
      <c r="I550" s="169"/>
      <c r="J550" s="169"/>
      <c r="K550" s="169"/>
      <c r="L550" s="169"/>
      <c r="M550" s="169"/>
      <c r="N550" s="169"/>
      <c r="O550" s="169"/>
      <c r="P550" s="169"/>
      <c r="Q550" s="169"/>
      <c r="R550" s="169"/>
      <c r="S550" s="169"/>
      <c r="T550" s="169"/>
      <c r="U550" s="169"/>
      <c r="V550" s="169"/>
      <c r="W550" s="169"/>
      <c r="X550" s="169"/>
      <c r="Y550" s="169"/>
      <c r="Z550" s="169"/>
    </row>
    <row r="551" spans="1:26" ht="15.75" customHeight="1">
      <c r="A551" s="169"/>
      <c r="B551" s="169"/>
      <c r="C551" s="169"/>
      <c r="D551" s="169"/>
      <c r="E551" s="169"/>
      <c r="F551" s="169"/>
      <c r="G551" s="169"/>
      <c r="H551" s="169"/>
      <c r="I551" s="169"/>
      <c r="J551" s="169"/>
      <c r="K551" s="169"/>
      <c r="L551" s="169"/>
      <c r="M551" s="169"/>
      <c r="N551" s="169"/>
      <c r="O551" s="169"/>
      <c r="P551" s="169"/>
      <c r="Q551" s="169"/>
      <c r="R551" s="169"/>
      <c r="S551" s="169"/>
      <c r="T551" s="169"/>
      <c r="U551" s="169"/>
      <c r="V551" s="169"/>
      <c r="W551" s="169"/>
      <c r="X551" s="169"/>
      <c r="Y551" s="169"/>
      <c r="Z551" s="169"/>
    </row>
    <row r="552" spans="1:26" ht="15.75" customHeight="1">
      <c r="A552" s="169"/>
      <c r="B552" s="169"/>
      <c r="C552" s="169"/>
      <c r="D552" s="169"/>
      <c r="E552" s="169"/>
      <c r="F552" s="169"/>
      <c r="G552" s="169"/>
      <c r="H552" s="169"/>
      <c r="I552" s="169"/>
      <c r="J552" s="169"/>
      <c r="K552" s="169"/>
      <c r="L552" s="169"/>
      <c r="M552" s="169"/>
      <c r="N552" s="169"/>
      <c r="O552" s="169"/>
      <c r="P552" s="169"/>
      <c r="Q552" s="169"/>
      <c r="R552" s="169"/>
      <c r="S552" s="169"/>
      <c r="T552" s="169"/>
      <c r="U552" s="169"/>
      <c r="V552" s="169"/>
      <c r="W552" s="169"/>
      <c r="X552" s="169"/>
      <c r="Y552" s="169"/>
      <c r="Z552" s="169"/>
    </row>
    <row r="553" spans="1:26" ht="15.75" customHeight="1">
      <c r="A553" s="169"/>
      <c r="B553" s="169"/>
      <c r="C553" s="169"/>
      <c r="D553" s="169"/>
      <c r="E553" s="169"/>
      <c r="F553" s="169"/>
      <c r="G553" s="169"/>
      <c r="H553" s="169"/>
      <c r="I553" s="169"/>
      <c r="J553" s="169"/>
      <c r="K553" s="169"/>
      <c r="L553" s="169"/>
      <c r="M553" s="169"/>
      <c r="N553" s="169"/>
      <c r="O553" s="169"/>
      <c r="P553" s="169"/>
      <c r="Q553" s="169"/>
      <c r="R553" s="169"/>
      <c r="S553" s="169"/>
      <c r="T553" s="169"/>
      <c r="U553" s="169"/>
      <c r="V553" s="169"/>
      <c r="W553" s="169"/>
      <c r="X553" s="169"/>
      <c r="Y553" s="169"/>
      <c r="Z553" s="169"/>
    </row>
    <row r="554" spans="1:26" ht="15.75" customHeight="1">
      <c r="A554" s="169"/>
      <c r="B554" s="169"/>
      <c r="C554" s="169"/>
      <c r="D554" s="169"/>
      <c r="E554" s="169"/>
      <c r="F554" s="169"/>
      <c r="G554" s="169"/>
      <c r="H554" s="169"/>
      <c r="I554" s="169"/>
      <c r="J554" s="169"/>
      <c r="K554" s="169"/>
      <c r="L554" s="169"/>
      <c r="M554" s="169"/>
      <c r="N554" s="169"/>
      <c r="O554" s="169"/>
      <c r="P554" s="169"/>
      <c r="Q554" s="169"/>
      <c r="R554" s="169"/>
      <c r="S554" s="169"/>
      <c r="T554" s="169"/>
      <c r="U554" s="169"/>
      <c r="V554" s="169"/>
      <c r="W554" s="169"/>
      <c r="X554" s="169"/>
      <c r="Y554" s="169"/>
      <c r="Z554" s="169"/>
    </row>
    <row r="555" spans="1:26" ht="15.75" customHeight="1">
      <c r="A555" s="169"/>
      <c r="B555" s="169"/>
      <c r="C555" s="169"/>
      <c r="D555" s="169"/>
      <c r="E555" s="169"/>
      <c r="F555" s="169"/>
      <c r="G555" s="169"/>
      <c r="H555" s="169"/>
      <c r="I555" s="169"/>
      <c r="J555" s="169"/>
      <c r="K555" s="169"/>
      <c r="L555" s="169"/>
      <c r="M555" s="169"/>
      <c r="N555" s="169"/>
      <c r="O555" s="169"/>
      <c r="P555" s="169"/>
      <c r="Q555" s="169"/>
      <c r="R555" s="169"/>
      <c r="S555" s="169"/>
      <c r="T555" s="169"/>
      <c r="U555" s="169"/>
      <c r="V555" s="169"/>
      <c r="W555" s="169"/>
      <c r="X555" s="169"/>
      <c r="Y555" s="169"/>
      <c r="Z555" s="169"/>
    </row>
    <row r="556" spans="1:26" ht="15.75" customHeight="1">
      <c r="A556" s="169"/>
      <c r="B556" s="169"/>
      <c r="C556" s="169"/>
      <c r="D556" s="169"/>
      <c r="E556" s="169"/>
      <c r="F556" s="169"/>
      <c r="G556" s="169"/>
      <c r="H556" s="169"/>
      <c r="I556" s="169"/>
      <c r="J556" s="169"/>
      <c r="K556" s="169"/>
      <c r="L556" s="169"/>
      <c r="M556" s="169"/>
      <c r="N556" s="169"/>
      <c r="O556" s="169"/>
      <c r="P556" s="169"/>
      <c r="Q556" s="169"/>
      <c r="R556" s="169"/>
      <c r="S556" s="169"/>
      <c r="T556" s="169"/>
      <c r="U556" s="169"/>
      <c r="V556" s="169"/>
      <c r="W556" s="169"/>
      <c r="X556" s="169"/>
      <c r="Y556" s="169"/>
      <c r="Z556" s="169"/>
    </row>
    <row r="557" spans="1:26" ht="15.75" customHeight="1">
      <c r="A557" s="169"/>
      <c r="B557" s="169"/>
      <c r="C557" s="169"/>
      <c r="D557" s="169"/>
      <c r="E557" s="169"/>
      <c r="F557" s="169"/>
      <c r="G557" s="169"/>
      <c r="H557" s="169"/>
      <c r="I557" s="169"/>
      <c r="J557" s="169"/>
      <c r="K557" s="169"/>
      <c r="L557" s="169"/>
      <c r="M557" s="169"/>
      <c r="N557" s="169"/>
      <c r="O557" s="169"/>
      <c r="P557" s="169"/>
      <c r="Q557" s="169"/>
      <c r="R557" s="169"/>
      <c r="S557" s="169"/>
      <c r="T557" s="169"/>
      <c r="U557" s="169"/>
      <c r="V557" s="169"/>
      <c r="W557" s="169"/>
      <c r="X557" s="169"/>
      <c r="Y557" s="169"/>
      <c r="Z557" s="169"/>
    </row>
    <row r="558" spans="1:26" ht="15.75" customHeight="1">
      <c r="A558" s="169"/>
      <c r="B558" s="169"/>
      <c r="C558" s="169"/>
      <c r="D558" s="169"/>
      <c r="E558" s="169"/>
      <c r="F558" s="169"/>
      <c r="G558" s="169"/>
      <c r="H558" s="169"/>
      <c r="I558" s="169"/>
      <c r="J558" s="169"/>
      <c r="K558" s="169"/>
      <c r="L558" s="169"/>
      <c r="M558" s="169"/>
      <c r="N558" s="169"/>
      <c r="O558" s="169"/>
      <c r="P558" s="169"/>
      <c r="Q558" s="169"/>
      <c r="R558" s="169"/>
      <c r="S558" s="169"/>
      <c r="T558" s="169"/>
      <c r="U558" s="169"/>
      <c r="V558" s="169"/>
      <c r="W558" s="169"/>
      <c r="X558" s="169"/>
      <c r="Y558" s="169"/>
      <c r="Z558" s="169"/>
    </row>
    <row r="559" spans="1:26" ht="15.75" customHeight="1">
      <c r="A559" s="169"/>
      <c r="B559" s="169"/>
      <c r="C559" s="169"/>
      <c r="D559" s="169"/>
      <c r="E559" s="169"/>
      <c r="F559" s="169"/>
      <c r="G559" s="169"/>
      <c r="H559" s="169"/>
      <c r="I559" s="169"/>
      <c r="J559" s="169"/>
      <c r="K559" s="169"/>
      <c r="L559" s="169"/>
      <c r="M559" s="169"/>
      <c r="N559" s="169"/>
      <c r="O559" s="169"/>
      <c r="P559" s="169"/>
      <c r="Q559" s="169"/>
      <c r="R559" s="169"/>
      <c r="S559" s="169"/>
      <c r="T559" s="169"/>
      <c r="U559" s="169"/>
      <c r="V559" s="169"/>
      <c r="W559" s="169"/>
      <c r="X559" s="169"/>
      <c r="Y559" s="169"/>
      <c r="Z559" s="169"/>
    </row>
    <row r="560" spans="1:26" ht="15.75" customHeight="1">
      <c r="A560" s="169"/>
      <c r="B560" s="169"/>
      <c r="C560" s="169"/>
      <c r="D560" s="169"/>
      <c r="E560" s="169"/>
      <c r="F560" s="169"/>
      <c r="G560" s="169"/>
      <c r="H560" s="169"/>
      <c r="I560" s="169"/>
      <c r="J560" s="169"/>
      <c r="K560" s="169"/>
      <c r="L560" s="169"/>
      <c r="M560" s="169"/>
      <c r="N560" s="169"/>
      <c r="O560" s="169"/>
      <c r="P560" s="169"/>
      <c r="Q560" s="169"/>
      <c r="R560" s="169"/>
      <c r="S560" s="169"/>
      <c r="T560" s="169"/>
      <c r="U560" s="169"/>
      <c r="V560" s="169"/>
      <c r="W560" s="169"/>
      <c r="X560" s="169"/>
      <c r="Y560" s="169"/>
      <c r="Z560" s="169"/>
    </row>
    <row r="561" spans="1:26" ht="15.75" customHeight="1">
      <c r="A561" s="169"/>
      <c r="B561" s="169"/>
      <c r="C561" s="169"/>
      <c r="D561" s="169"/>
      <c r="E561" s="169"/>
      <c r="F561" s="169"/>
      <c r="G561" s="169"/>
      <c r="H561" s="169"/>
      <c r="I561" s="169"/>
      <c r="J561" s="169"/>
      <c r="K561" s="169"/>
      <c r="L561" s="169"/>
      <c r="M561" s="169"/>
      <c r="N561" s="169"/>
      <c r="O561" s="169"/>
      <c r="P561" s="169"/>
      <c r="Q561" s="169"/>
      <c r="R561" s="169"/>
      <c r="S561" s="169"/>
      <c r="T561" s="169"/>
      <c r="U561" s="169"/>
      <c r="V561" s="169"/>
      <c r="W561" s="169"/>
      <c r="X561" s="169"/>
      <c r="Y561" s="169"/>
      <c r="Z561" s="169"/>
    </row>
    <row r="562" spans="1:26" ht="15.75" customHeight="1">
      <c r="A562" s="169"/>
      <c r="B562" s="169"/>
      <c r="C562" s="169"/>
      <c r="D562" s="169"/>
      <c r="E562" s="169"/>
      <c r="F562" s="169"/>
      <c r="G562" s="169"/>
      <c r="H562" s="169"/>
      <c r="I562" s="169"/>
      <c r="J562" s="169"/>
      <c r="K562" s="169"/>
      <c r="L562" s="169"/>
      <c r="M562" s="169"/>
      <c r="N562" s="169"/>
      <c r="O562" s="169"/>
      <c r="P562" s="169"/>
      <c r="Q562" s="169"/>
      <c r="R562" s="169"/>
      <c r="S562" s="169"/>
      <c r="T562" s="169"/>
      <c r="U562" s="169"/>
      <c r="V562" s="169"/>
      <c r="W562" s="169"/>
      <c r="X562" s="169"/>
      <c r="Y562" s="169"/>
      <c r="Z562" s="169"/>
    </row>
    <row r="563" spans="1:26" ht="15.75" customHeight="1">
      <c r="A563" s="169"/>
      <c r="B563" s="169"/>
      <c r="C563" s="169"/>
      <c r="D563" s="169"/>
      <c r="E563" s="169"/>
      <c r="F563" s="169"/>
      <c r="G563" s="169"/>
      <c r="H563" s="169"/>
      <c r="I563" s="169"/>
      <c r="J563" s="169"/>
      <c r="K563" s="169"/>
      <c r="L563" s="169"/>
      <c r="M563" s="169"/>
      <c r="N563" s="169"/>
      <c r="O563" s="169"/>
      <c r="P563" s="169"/>
      <c r="Q563" s="169"/>
      <c r="R563" s="169"/>
      <c r="S563" s="169"/>
      <c r="T563" s="169"/>
      <c r="U563" s="169"/>
      <c r="V563" s="169"/>
      <c r="W563" s="169"/>
      <c r="X563" s="169"/>
      <c r="Y563" s="169"/>
      <c r="Z563" s="169"/>
    </row>
    <row r="564" spans="1:26" ht="15.75" customHeight="1">
      <c r="A564" s="169"/>
      <c r="B564" s="169"/>
      <c r="C564" s="169"/>
      <c r="D564" s="169"/>
      <c r="E564" s="169"/>
      <c r="F564" s="169"/>
      <c r="G564" s="169"/>
      <c r="H564" s="169"/>
      <c r="I564" s="169"/>
      <c r="J564" s="169"/>
      <c r="K564" s="169"/>
      <c r="L564" s="169"/>
      <c r="M564" s="169"/>
      <c r="N564" s="169"/>
      <c r="O564" s="169"/>
      <c r="P564" s="169"/>
      <c r="Q564" s="169"/>
      <c r="R564" s="169"/>
      <c r="S564" s="169"/>
      <c r="T564" s="169"/>
      <c r="U564" s="169"/>
      <c r="V564" s="169"/>
      <c r="W564" s="169"/>
      <c r="X564" s="169"/>
      <c r="Y564" s="169"/>
      <c r="Z564" s="169"/>
    </row>
    <row r="565" spans="1:26" ht="15.75" customHeight="1">
      <c r="A565" s="169"/>
      <c r="B565" s="169"/>
      <c r="C565" s="169"/>
      <c r="D565" s="169"/>
      <c r="E565" s="169"/>
      <c r="F565" s="169"/>
      <c r="G565" s="169"/>
      <c r="H565" s="169"/>
      <c r="I565" s="169"/>
      <c r="J565" s="169"/>
      <c r="K565" s="169"/>
      <c r="L565" s="169"/>
      <c r="M565" s="169"/>
      <c r="N565" s="169"/>
      <c r="O565" s="169"/>
      <c r="P565" s="169"/>
      <c r="Q565" s="169"/>
      <c r="R565" s="169"/>
      <c r="S565" s="169"/>
      <c r="T565" s="169"/>
      <c r="U565" s="169"/>
      <c r="V565" s="169"/>
      <c r="W565" s="169"/>
      <c r="X565" s="169"/>
      <c r="Y565" s="169"/>
      <c r="Z565" s="169"/>
    </row>
    <row r="566" spans="1:26" ht="15.75" customHeight="1">
      <c r="A566" s="169"/>
      <c r="B566" s="169"/>
      <c r="C566" s="169"/>
      <c r="D566" s="169"/>
      <c r="E566" s="169"/>
      <c r="F566" s="169"/>
      <c r="G566" s="169"/>
      <c r="H566" s="169"/>
      <c r="I566" s="169"/>
      <c r="J566" s="169"/>
      <c r="K566" s="169"/>
      <c r="L566" s="169"/>
      <c r="M566" s="169"/>
      <c r="N566" s="169"/>
      <c r="O566" s="169"/>
      <c r="P566" s="169"/>
      <c r="Q566" s="169"/>
      <c r="R566" s="169"/>
      <c r="S566" s="169"/>
      <c r="T566" s="169"/>
      <c r="U566" s="169"/>
      <c r="V566" s="169"/>
      <c r="W566" s="169"/>
      <c r="X566" s="169"/>
      <c r="Y566" s="169"/>
      <c r="Z566" s="169"/>
    </row>
    <row r="567" spans="1:26" ht="15.75" customHeight="1">
      <c r="A567" s="169"/>
      <c r="B567" s="169"/>
      <c r="C567" s="169"/>
      <c r="D567" s="169"/>
      <c r="E567" s="169"/>
      <c r="F567" s="169"/>
      <c r="G567" s="169"/>
      <c r="H567" s="169"/>
      <c r="I567" s="169"/>
      <c r="J567" s="169"/>
      <c r="K567" s="169"/>
      <c r="L567" s="169"/>
      <c r="M567" s="169"/>
      <c r="N567" s="169"/>
      <c r="O567" s="169"/>
      <c r="P567" s="169"/>
      <c r="Q567" s="169"/>
      <c r="R567" s="169"/>
      <c r="S567" s="169"/>
      <c r="T567" s="169"/>
      <c r="U567" s="169"/>
      <c r="V567" s="169"/>
      <c r="W567" s="169"/>
      <c r="X567" s="169"/>
      <c r="Y567" s="169"/>
      <c r="Z567" s="169"/>
    </row>
    <row r="568" spans="1:26" ht="15.75" customHeight="1">
      <c r="A568" s="169"/>
      <c r="B568" s="169"/>
      <c r="C568" s="169"/>
      <c r="D568" s="169"/>
      <c r="E568" s="169"/>
      <c r="F568" s="169"/>
      <c r="G568" s="169"/>
      <c r="H568" s="169"/>
      <c r="I568" s="169"/>
      <c r="J568" s="169"/>
      <c r="K568" s="169"/>
      <c r="L568" s="169"/>
      <c r="M568" s="169"/>
      <c r="N568" s="169"/>
      <c r="O568" s="169"/>
      <c r="P568" s="169"/>
      <c r="Q568" s="169"/>
      <c r="R568" s="169"/>
      <c r="S568" s="169"/>
      <c r="T568" s="169"/>
      <c r="U568" s="169"/>
      <c r="V568" s="169"/>
      <c r="W568" s="169"/>
      <c r="X568" s="169"/>
      <c r="Y568" s="169"/>
      <c r="Z568" s="169"/>
    </row>
    <row r="569" spans="1:26" ht="15.75" customHeight="1">
      <c r="A569" s="169"/>
      <c r="B569" s="169"/>
      <c r="C569" s="169"/>
      <c r="D569" s="169"/>
      <c r="E569" s="169"/>
      <c r="F569" s="169"/>
      <c r="G569" s="169"/>
      <c r="H569" s="169"/>
      <c r="I569" s="169"/>
      <c r="J569" s="169"/>
      <c r="K569" s="169"/>
      <c r="L569" s="169"/>
      <c r="M569" s="169"/>
      <c r="N569" s="169"/>
      <c r="O569" s="169"/>
      <c r="P569" s="169"/>
      <c r="Q569" s="169"/>
      <c r="R569" s="169"/>
      <c r="S569" s="169"/>
      <c r="T569" s="169"/>
      <c r="U569" s="169"/>
      <c r="V569" s="169"/>
      <c r="W569" s="169"/>
      <c r="X569" s="169"/>
      <c r="Y569" s="169"/>
      <c r="Z569" s="169"/>
    </row>
    <row r="570" spans="1:26" ht="15.75" customHeight="1">
      <c r="A570" s="169"/>
      <c r="B570" s="169"/>
      <c r="C570" s="169"/>
      <c r="D570" s="169"/>
      <c r="E570" s="169"/>
      <c r="F570" s="169"/>
      <c r="G570" s="169"/>
      <c r="H570" s="169"/>
      <c r="I570" s="169"/>
      <c r="J570" s="169"/>
      <c r="K570" s="169"/>
      <c r="L570" s="169"/>
      <c r="M570" s="169"/>
      <c r="N570" s="169"/>
      <c r="O570" s="169"/>
      <c r="P570" s="169"/>
      <c r="Q570" s="169"/>
      <c r="R570" s="169"/>
      <c r="S570" s="169"/>
      <c r="T570" s="169"/>
      <c r="U570" s="169"/>
      <c r="V570" s="169"/>
      <c r="W570" s="169"/>
      <c r="X570" s="169"/>
      <c r="Y570" s="169"/>
      <c r="Z570" s="169"/>
    </row>
    <row r="571" spans="1:26" ht="15.75" customHeight="1">
      <c r="A571" s="169"/>
      <c r="B571" s="169"/>
      <c r="C571" s="169"/>
      <c r="D571" s="169"/>
      <c r="E571" s="169"/>
      <c r="F571" s="169"/>
      <c r="G571" s="169"/>
      <c r="H571" s="169"/>
      <c r="I571" s="169"/>
      <c r="J571" s="169"/>
      <c r="K571" s="169"/>
      <c r="L571" s="169"/>
      <c r="M571" s="169"/>
      <c r="N571" s="169"/>
      <c r="O571" s="169"/>
      <c r="P571" s="169"/>
      <c r="Q571" s="169"/>
      <c r="R571" s="169"/>
      <c r="S571" s="169"/>
      <c r="T571" s="169"/>
      <c r="U571" s="169"/>
      <c r="V571" s="169"/>
      <c r="W571" s="169"/>
      <c r="X571" s="169"/>
      <c r="Y571" s="169"/>
      <c r="Z571" s="169"/>
    </row>
    <row r="572" spans="1:26" ht="15.75" customHeight="1">
      <c r="A572" s="169"/>
      <c r="B572" s="169"/>
      <c r="C572" s="169"/>
      <c r="D572" s="169"/>
      <c r="E572" s="169"/>
      <c r="F572" s="169"/>
      <c r="G572" s="169"/>
      <c r="H572" s="169"/>
      <c r="I572" s="169"/>
      <c r="J572" s="169"/>
      <c r="K572" s="169"/>
      <c r="L572" s="169"/>
      <c r="M572" s="169"/>
      <c r="N572" s="169"/>
      <c r="O572" s="169"/>
      <c r="P572" s="169"/>
      <c r="Q572" s="169"/>
      <c r="R572" s="169"/>
      <c r="S572" s="169"/>
      <c r="T572" s="169"/>
      <c r="U572" s="169"/>
      <c r="V572" s="169"/>
      <c r="W572" s="169"/>
      <c r="X572" s="169"/>
      <c r="Y572" s="169"/>
      <c r="Z572" s="169"/>
    </row>
    <row r="573" spans="1:26" ht="15.75" customHeight="1">
      <c r="A573" s="169"/>
      <c r="B573" s="169"/>
      <c r="C573" s="169"/>
      <c r="D573" s="169"/>
      <c r="E573" s="169"/>
      <c r="F573" s="169"/>
      <c r="G573" s="169"/>
      <c r="H573" s="169"/>
      <c r="I573" s="169"/>
      <c r="J573" s="169"/>
      <c r="K573" s="169"/>
      <c r="L573" s="169"/>
      <c r="M573" s="169"/>
      <c r="N573" s="169"/>
      <c r="O573" s="169"/>
      <c r="P573" s="169"/>
      <c r="Q573" s="169"/>
      <c r="R573" s="169"/>
      <c r="S573" s="169"/>
      <c r="T573" s="169"/>
      <c r="U573" s="169"/>
      <c r="V573" s="169"/>
      <c r="W573" s="169"/>
      <c r="X573" s="169"/>
      <c r="Y573" s="169"/>
      <c r="Z573" s="169"/>
    </row>
    <row r="574" spans="1:26" ht="15.75" customHeight="1">
      <c r="A574" s="169"/>
      <c r="B574" s="169"/>
      <c r="C574" s="169"/>
      <c r="D574" s="169"/>
      <c r="E574" s="169"/>
      <c r="F574" s="169"/>
      <c r="G574" s="169"/>
      <c r="H574" s="169"/>
      <c r="I574" s="169"/>
      <c r="J574" s="169"/>
      <c r="K574" s="169"/>
      <c r="L574" s="169"/>
      <c r="M574" s="169"/>
      <c r="N574" s="169"/>
      <c r="O574" s="169"/>
      <c r="P574" s="169"/>
      <c r="Q574" s="169"/>
      <c r="R574" s="169"/>
      <c r="S574" s="169"/>
      <c r="T574" s="169"/>
      <c r="U574" s="169"/>
      <c r="V574" s="169"/>
      <c r="W574" s="169"/>
      <c r="X574" s="169"/>
      <c r="Y574" s="169"/>
      <c r="Z574" s="169"/>
    </row>
    <row r="575" spans="1:26" ht="15.75" customHeight="1">
      <c r="A575" s="169"/>
      <c r="B575" s="169"/>
      <c r="C575" s="169"/>
      <c r="D575" s="169"/>
      <c r="E575" s="169"/>
      <c r="F575" s="169"/>
      <c r="G575" s="169"/>
      <c r="H575" s="169"/>
      <c r="I575" s="169"/>
      <c r="J575" s="169"/>
      <c r="K575" s="169"/>
      <c r="L575" s="169"/>
      <c r="M575" s="169"/>
      <c r="N575" s="169"/>
      <c r="O575" s="169"/>
      <c r="P575" s="169"/>
      <c r="Q575" s="169"/>
      <c r="R575" s="169"/>
      <c r="S575" s="169"/>
      <c r="T575" s="169"/>
      <c r="U575" s="169"/>
      <c r="V575" s="169"/>
      <c r="W575" s="169"/>
      <c r="X575" s="169"/>
      <c r="Y575" s="169"/>
      <c r="Z575" s="169"/>
    </row>
    <row r="576" spans="1:26" ht="15.75" customHeight="1">
      <c r="A576" s="169"/>
      <c r="B576" s="169"/>
      <c r="C576" s="169"/>
      <c r="D576" s="169"/>
      <c r="E576" s="169"/>
      <c r="F576" s="169"/>
      <c r="G576" s="169"/>
      <c r="H576" s="169"/>
      <c r="I576" s="169"/>
      <c r="J576" s="169"/>
      <c r="K576" s="169"/>
      <c r="L576" s="169"/>
      <c r="M576" s="169"/>
      <c r="N576" s="169"/>
      <c r="O576" s="169"/>
      <c r="P576" s="169"/>
      <c r="Q576" s="169"/>
      <c r="R576" s="169"/>
      <c r="S576" s="169"/>
      <c r="T576" s="169"/>
      <c r="U576" s="169"/>
      <c r="V576" s="169"/>
      <c r="W576" s="169"/>
      <c r="X576" s="169"/>
      <c r="Y576" s="169"/>
      <c r="Z576" s="169"/>
    </row>
    <row r="577" spans="1:26" ht="15.75" customHeight="1">
      <c r="A577" s="169"/>
      <c r="B577" s="169"/>
      <c r="C577" s="169"/>
      <c r="D577" s="169"/>
      <c r="E577" s="169"/>
      <c r="F577" s="169"/>
      <c r="G577" s="169"/>
      <c r="H577" s="169"/>
      <c r="I577" s="169"/>
      <c r="J577" s="169"/>
      <c r="K577" s="169"/>
      <c r="L577" s="169"/>
      <c r="M577" s="169"/>
      <c r="N577" s="169"/>
      <c r="O577" s="169"/>
      <c r="P577" s="169"/>
      <c r="Q577" s="169"/>
      <c r="R577" s="169"/>
      <c r="S577" s="169"/>
      <c r="T577" s="169"/>
      <c r="U577" s="169"/>
      <c r="V577" s="169"/>
      <c r="W577" s="169"/>
      <c r="X577" s="169"/>
      <c r="Y577" s="169"/>
      <c r="Z577" s="169"/>
    </row>
    <row r="578" spans="1:26" ht="15.75" customHeight="1">
      <c r="A578" s="169"/>
      <c r="B578" s="169"/>
      <c r="C578" s="169"/>
      <c r="D578" s="169"/>
      <c r="E578" s="169"/>
      <c r="F578" s="169"/>
      <c r="G578" s="169"/>
      <c r="H578" s="169"/>
      <c r="I578" s="169"/>
      <c r="J578" s="169"/>
      <c r="K578" s="169"/>
      <c r="L578" s="169"/>
      <c r="M578" s="169"/>
      <c r="N578" s="169"/>
      <c r="O578" s="169"/>
      <c r="P578" s="169"/>
      <c r="Q578" s="169"/>
      <c r="R578" s="169"/>
      <c r="S578" s="169"/>
      <c r="T578" s="169"/>
      <c r="U578" s="169"/>
      <c r="V578" s="169"/>
      <c r="W578" s="169"/>
      <c r="X578" s="169"/>
      <c r="Y578" s="169"/>
      <c r="Z578" s="169"/>
    </row>
    <row r="579" spans="1:26" ht="15.75" customHeight="1">
      <c r="A579" s="169"/>
      <c r="B579" s="169"/>
      <c r="C579" s="169"/>
      <c r="D579" s="169"/>
      <c r="E579" s="169"/>
      <c r="F579" s="169"/>
      <c r="G579" s="169"/>
      <c r="H579" s="169"/>
      <c r="I579" s="169"/>
      <c r="J579" s="169"/>
      <c r="K579" s="169"/>
      <c r="L579" s="169"/>
      <c r="M579" s="169"/>
      <c r="N579" s="169"/>
      <c r="O579" s="169"/>
      <c r="P579" s="169"/>
      <c r="Q579" s="169"/>
      <c r="R579" s="169"/>
      <c r="S579" s="169"/>
      <c r="T579" s="169"/>
      <c r="U579" s="169"/>
      <c r="V579" s="169"/>
      <c r="W579" s="169"/>
      <c r="X579" s="169"/>
      <c r="Y579" s="169"/>
      <c r="Z579" s="169"/>
    </row>
    <row r="580" spans="1:26" ht="15.75" customHeight="1">
      <c r="A580" s="169"/>
      <c r="B580" s="169"/>
      <c r="C580" s="169"/>
      <c r="D580" s="169"/>
      <c r="E580" s="169"/>
      <c r="F580" s="169"/>
      <c r="G580" s="169"/>
      <c r="H580" s="169"/>
      <c r="I580" s="169"/>
      <c r="J580" s="169"/>
      <c r="K580" s="169"/>
      <c r="L580" s="169"/>
      <c r="M580" s="169"/>
      <c r="N580" s="169"/>
      <c r="O580" s="169"/>
      <c r="P580" s="169"/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</row>
    <row r="581" spans="1:26" ht="15.75" customHeight="1">
      <c r="A581" s="169"/>
      <c r="B581" s="169"/>
      <c r="C581" s="169"/>
      <c r="D581" s="169"/>
      <c r="E581" s="169"/>
      <c r="F581" s="169"/>
      <c r="G581" s="169"/>
      <c r="H581" s="169"/>
      <c r="I581" s="169"/>
      <c r="J581" s="169"/>
      <c r="K581" s="169"/>
      <c r="L581" s="169"/>
      <c r="M581" s="169"/>
      <c r="N581" s="169"/>
      <c r="O581" s="169"/>
      <c r="P581" s="169"/>
      <c r="Q581" s="169"/>
      <c r="R581" s="169"/>
      <c r="S581" s="169"/>
      <c r="T581" s="169"/>
      <c r="U581" s="169"/>
      <c r="V581" s="169"/>
      <c r="W581" s="169"/>
      <c r="X581" s="169"/>
      <c r="Y581" s="169"/>
      <c r="Z581" s="169"/>
    </row>
    <row r="582" spans="1:26" ht="15.75" customHeight="1">
      <c r="A582" s="169"/>
      <c r="B582" s="169"/>
      <c r="C582" s="169"/>
      <c r="D582" s="169"/>
      <c r="E582" s="169"/>
      <c r="F582" s="169"/>
      <c r="G582" s="169"/>
      <c r="H582" s="169"/>
      <c r="I582" s="169"/>
      <c r="J582" s="169"/>
      <c r="K582" s="169"/>
      <c r="L582" s="169"/>
      <c r="M582" s="169"/>
      <c r="N582" s="169"/>
      <c r="O582" s="169"/>
      <c r="P582" s="169"/>
      <c r="Q582" s="169"/>
      <c r="R582" s="169"/>
      <c r="S582" s="169"/>
      <c r="T582" s="169"/>
      <c r="U582" s="169"/>
      <c r="V582" s="169"/>
      <c r="W582" s="169"/>
      <c r="X582" s="169"/>
      <c r="Y582" s="169"/>
      <c r="Z582" s="169"/>
    </row>
    <row r="583" spans="1:26" ht="15.75" customHeight="1">
      <c r="A583" s="169"/>
      <c r="B583" s="169"/>
      <c r="C583" s="169"/>
      <c r="D583" s="169"/>
      <c r="E583" s="169"/>
      <c r="F583" s="169"/>
      <c r="G583" s="169"/>
      <c r="H583" s="169"/>
      <c r="I583" s="169"/>
      <c r="J583" s="169"/>
      <c r="K583" s="169"/>
      <c r="L583" s="169"/>
      <c r="M583" s="169"/>
      <c r="N583" s="169"/>
      <c r="O583" s="169"/>
      <c r="P583" s="169"/>
      <c r="Q583" s="169"/>
      <c r="R583" s="169"/>
      <c r="S583" s="169"/>
      <c r="T583" s="169"/>
      <c r="U583" s="169"/>
      <c r="V583" s="169"/>
      <c r="W583" s="169"/>
      <c r="X583" s="169"/>
      <c r="Y583" s="169"/>
      <c r="Z583" s="169"/>
    </row>
    <row r="584" spans="1:26" ht="15.75" customHeight="1">
      <c r="A584" s="169"/>
      <c r="B584" s="169"/>
      <c r="C584" s="169"/>
      <c r="D584" s="169"/>
      <c r="E584" s="169"/>
      <c r="F584" s="169"/>
      <c r="G584" s="169"/>
      <c r="H584" s="169"/>
      <c r="I584" s="169"/>
      <c r="J584" s="169"/>
      <c r="K584" s="169"/>
      <c r="L584" s="169"/>
      <c r="M584" s="169"/>
      <c r="N584" s="169"/>
      <c r="O584" s="169"/>
      <c r="P584" s="169"/>
      <c r="Q584" s="169"/>
      <c r="R584" s="169"/>
      <c r="S584" s="169"/>
      <c r="T584" s="169"/>
      <c r="U584" s="169"/>
      <c r="V584" s="169"/>
      <c r="W584" s="169"/>
      <c r="X584" s="169"/>
      <c r="Y584" s="169"/>
      <c r="Z584" s="169"/>
    </row>
    <row r="585" spans="1:26" ht="15.75" customHeight="1">
      <c r="A585" s="169"/>
      <c r="B585" s="169"/>
      <c r="C585" s="169"/>
      <c r="D585" s="169"/>
      <c r="E585" s="169"/>
      <c r="F585" s="169"/>
      <c r="G585" s="169"/>
      <c r="H585" s="169"/>
      <c r="I585" s="169"/>
      <c r="J585" s="169"/>
      <c r="K585" s="169"/>
      <c r="L585" s="169"/>
      <c r="M585" s="169"/>
      <c r="N585" s="169"/>
      <c r="O585" s="169"/>
      <c r="P585" s="169"/>
      <c r="Q585" s="169"/>
      <c r="R585" s="169"/>
      <c r="S585" s="169"/>
      <c r="T585" s="169"/>
      <c r="U585" s="169"/>
      <c r="V585" s="169"/>
      <c r="W585" s="169"/>
      <c r="X585" s="169"/>
      <c r="Y585" s="169"/>
      <c r="Z585" s="169"/>
    </row>
    <row r="586" spans="1:26" ht="15.75" customHeight="1">
      <c r="A586" s="169"/>
      <c r="B586" s="169"/>
      <c r="C586" s="169"/>
      <c r="D586" s="169"/>
      <c r="E586" s="169"/>
      <c r="F586" s="169"/>
      <c r="G586" s="169"/>
      <c r="H586" s="169"/>
      <c r="I586" s="169"/>
      <c r="J586" s="169"/>
      <c r="K586" s="169"/>
      <c r="L586" s="169"/>
      <c r="M586" s="169"/>
      <c r="N586" s="169"/>
      <c r="O586" s="169"/>
      <c r="P586" s="169"/>
      <c r="Q586" s="169"/>
      <c r="R586" s="169"/>
      <c r="S586" s="169"/>
      <c r="T586" s="169"/>
      <c r="U586" s="169"/>
      <c r="V586" s="169"/>
      <c r="W586" s="169"/>
      <c r="X586" s="169"/>
      <c r="Y586" s="169"/>
      <c r="Z586" s="169"/>
    </row>
    <row r="587" spans="1:26" ht="15.75" customHeight="1">
      <c r="A587" s="169"/>
      <c r="B587" s="169"/>
      <c r="C587" s="169"/>
      <c r="D587" s="169"/>
      <c r="E587" s="169"/>
      <c r="F587" s="169"/>
      <c r="G587" s="169"/>
      <c r="H587" s="169"/>
      <c r="I587" s="169"/>
      <c r="J587" s="169"/>
      <c r="K587" s="169"/>
      <c r="L587" s="169"/>
      <c r="M587" s="169"/>
      <c r="N587" s="169"/>
      <c r="O587" s="169"/>
      <c r="P587" s="169"/>
      <c r="Q587" s="169"/>
      <c r="R587" s="169"/>
      <c r="S587" s="169"/>
      <c r="T587" s="169"/>
      <c r="U587" s="169"/>
      <c r="V587" s="169"/>
      <c r="W587" s="169"/>
      <c r="X587" s="169"/>
      <c r="Y587" s="169"/>
      <c r="Z587" s="169"/>
    </row>
    <row r="588" spans="1:26" ht="15.75" customHeight="1">
      <c r="A588" s="169"/>
      <c r="B588" s="169"/>
      <c r="C588" s="169"/>
      <c r="D588" s="169"/>
      <c r="E588" s="169"/>
      <c r="F588" s="169"/>
      <c r="G588" s="169"/>
      <c r="H588" s="169"/>
      <c r="I588" s="169"/>
      <c r="J588" s="169"/>
      <c r="K588" s="169"/>
      <c r="L588" s="169"/>
      <c r="M588" s="169"/>
      <c r="N588" s="169"/>
      <c r="O588" s="169"/>
      <c r="P588" s="169"/>
      <c r="Q588" s="169"/>
      <c r="R588" s="169"/>
      <c r="S588" s="169"/>
      <c r="T588" s="169"/>
      <c r="U588" s="169"/>
      <c r="V588" s="169"/>
      <c r="W588" s="169"/>
      <c r="X588" s="169"/>
      <c r="Y588" s="169"/>
      <c r="Z588" s="169"/>
    </row>
    <row r="589" spans="1:26" ht="15.75" customHeight="1">
      <c r="A589" s="169"/>
      <c r="B589" s="169"/>
      <c r="C589" s="169"/>
      <c r="D589" s="169"/>
      <c r="E589" s="169"/>
      <c r="F589" s="169"/>
      <c r="G589" s="169"/>
      <c r="H589" s="169"/>
      <c r="I589" s="169"/>
      <c r="J589" s="169"/>
      <c r="K589" s="169"/>
      <c r="L589" s="169"/>
      <c r="M589" s="169"/>
      <c r="N589" s="169"/>
      <c r="O589" s="169"/>
      <c r="P589" s="169"/>
      <c r="Q589" s="169"/>
      <c r="R589" s="169"/>
      <c r="S589" s="169"/>
      <c r="T589" s="169"/>
      <c r="U589" s="169"/>
      <c r="V589" s="169"/>
      <c r="W589" s="169"/>
      <c r="X589" s="169"/>
      <c r="Y589" s="169"/>
      <c r="Z589" s="169"/>
    </row>
    <row r="590" spans="1:26" ht="15.75" customHeight="1">
      <c r="A590" s="169"/>
      <c r="B590" s="169"/>
      <c r="C590" s="169"/>
      <c r="D590" s="169"/>
      <c r="E590" s="169"/>
      <c r="F590" s="169"/>
      <c r="G590" s="169"/>
      <c r="H590" s="169"/>
      <c r="I590" s="169"/>
      <c r="J590" s="169"/>
      <c r="K590" s="169"/>
      <c r="L590" s="169"/>
      <c r="M590" s="169"/>
      <c r="N590" s="169"/>
      <c r="O590" s="169"/>
      <c r="P590" s="169"/>
      <c r="Q590" s="169"/>
      <c r="R590" s="169"/>
      <c r="S590" s="169"/>
      <c r="T590" s="169"/>
      <c r="U590" s="169"/>
      <c r="V590" s="169"/>
      <c r="W590" s="169"/>
      <c r="X590" s="169"/>
      <c r="Y590" s="169"/>
      <c r="Z590" s="169"/>
    </row>
    <row r="591" spans="1:26" ht="15.75" customHeight="1">
      <c r="A591" s="169"/>
      <c r="B591" s="169"/>
      <c r="C591" s="169"/>
      <c r="D591" s="169"/>
      <c r="E591" s="169"/>
      <c r="F591" s="169"/>
      <c r="G591" s="169"/>
      <c r="H591" s="169"/>
      <c r="I591" s="169"/>
      <c r="J591" s="169"/>
      <c r="K591" s="169"/>
      <c r="L591" s="169"/>
      <c r="M591" s="169"/>
      <c r="N591" s="169"/>
      <c r="O591" s="169"/>
      <c r="P591" s="169"/>
      <c r="Q591" s="169"/>
      <c r="R591" s="169"/>
      <c r="S591" s="169"/>
      <c r="T591" s="169"/>
      <c r="U591" s="169"/>
      <c r="V591" s="169"/>
      <c r="W591" s="169"/>
      <c r="X591" s="169"/>
      <c r="Y591" s="169"/>
      <c r="Z591" s="169"/>
    </row>
    <row r="592" spans="1:26" ht="15.75" customHeight="1">
      <c r="A592" s="169"/>
      <c r="B592" s="169"/>
      <c r="C592" s="169"/>
      <c r="D592" s="169"/>
      <c r="E592" s="169"/>
      <c r="F592" s="169"/>
      <c r="G592" s="169"/>
      <c r="H592" s="169"/>
      <c r="I592" s="169"/>
      <c r="J592" s="169"/>
      <c r="K592" s="169"/>
      <c r="L592" s="169"/>
      <c r="M592" s="169"/>
      <c r="N592" s="169"/>
      <c r="O592" s="169"/>
      <c r="P592" s="169"/>
      <c r="Q592" s="169"/>
      <c r="R592" s="169"/>
      <c r="S592" s="169"/>
      <c r="T592" s="169"/>
      <c r="U592" s="169"/>
      <c r="V592" s="169"/>
      <c r="W592" s="169"/>
      <c r="X592" s="169"/>
      <c r="Y592" s="169"/>
      <c r="Z592" s="169"/>
    </row>
    <row r="593" spans="1:26" ht="15.75" customHeight="1">
      <c r="A593" s="169"/>
      <c r="B593" s="169"/>
      <c r="C593" s="169"/>
      <c r="D593" s="169"/>
      <c r="E593" s="169"/>
      <c r="F593" s="169"/>
      <c r="G593" s="169"/>
      <c r="H593" s="169"/>
      <c r="I593" s="169"/>
      <c r="J593" s="169"/>
      <c r="K593" s="169"/>
      <c r="L593" s="169"/>
      <c r="M593" s="169"/>
      <c r="N593" s="169"/>
      <c r="O593" s="169"/>
      <c r="P593" s="169"/>
      <c r="Q593" s="169"/>
      <c r="R593" s="169"/>
      <c r="S593" s="169"/>
      <c r="T593" s="169"/>
      <c r="U593" s="169"/>
      <c r="V593" s="169"/>
      <c r="W593" s="169"/>
      <c r="X593" s="169"/>
      <c r="Y593" s="169"/>
      <c r="Z593" s="169"/>
    </row>
    <row r="594" spans="1:26" ht="15.75" customHeight="1">
      <c r="A594" s="169"/>
      <c r="B594" s="169"/>
      <c r="C594" s="169"/>
      <c r="D594" s="169"/>
      <c r="E594" s="169"/>
      <c r="F594" s="169"/>
      <c r="G594" s="169"/>
      <c r="H594" s="169"/>
      <c r="I594" s="169"/>
      <c r="J594" s="169"/>
      <c r="K594" s="169"/>
      <c r="L594" s="169"/>
      <c r="M594" s="169"/>
      <c r="N594" s="169"/>
      <c r="O594" s="169"/>
      <c r="P594" s="169"/>
      <c r="Q594" s="169"/>
      <c r="R594" s="169"/>
      <c r="S594" s="169"/>
      <c r="T594" s="169"/>
      <c r="U594" s="169"/>
      <c r="V594" s="169"/>
      <c r="W594" s="169"/>
      <c r="X594" s="169"/>
      <c r="Y594" s="169"/>
      <c r="Z594" s="169"/>
    </row>
    <row r="595" spans="1:26" ht="15.75" customHeight="1">
      <c r="A595" s="169"/>
      <c r="B595" s="169"/>
      <c r="C595" s="169"/>
      <c r="D595" s="169"/>
      <c r="E595" s="169"/>
      <c r="F595" s="169"/>
      <c r="G595" s="169"/>
      <c r="H595" s="169"/>
      <c r="I595" s="169"/>
      <c r="J595" s="169"/>
      <c r="K595" s="169"/>
      <c r="L595" s="169"/>
      <c r="M595" s="169"/>
      <c r="N595" s="169"/>
      <c r="O595" s="169"/>
      <c r="P595" s="169"/>
      <c r="Q595" s="169"/>
      <c r="R595" s="169"/>
      <c r="S595" s="169"/>
      <c r="T595" s="169"/>
      <c r="U595" s="169"/>
      <c r="V595" s="169"/>
      <c r="W595" s="169"/>
      <c r="X595" s="169"/>
      <c r="Y595" s="169"/>
      <c r="Z595" s="169"/>
    </row>
    <row r="596" spans="1:26" ht="15.75" customHeight="1">
      <c r="A596" s="169"/>
      <c r="B596" s="169"/>
      <c r="C596" s="169"/>
      <c r="D596" s="169"/>
      <c r="E596" s="169"/>
      <c r="F596" s="169"/>
      <c r="G596" s="169"/>
      <c r="H596" s="169"/>
      <c r="I596" s="169"/>
      <c r="J596" s="169"/>
      <c r="K596" s="169"/>
      <c r="L596" s="169"/>
      <c r="M596" s="169"/>
      <c r="N596" s="169"/>
      <c r="O596" s="169"/>
      <c r="P596" s="169"/>
      <c r="Q596" s="169"/>
      <c r="R596" s="169"/>
      <c r="S596" s="169"/>
      <c r="T596" s="169"/>
      <c r="U596" s="169"/>
      <c r="V596" s="169"/>
      <c r="W596" s="169"/>
      <c r="X596" s="169"/>
      <c r="Y596" s="169"/>
      <c r="Z596" s="169"/>
    </row>
    <row r="597" spans="1:26" ht="15.75" customHeight="1">
      <c r="A597" s="169"/>
      <c r="B597" s="169"/>
      <c r="C597" s="169"/>
      <c r="D597" s="169"/>
      <c r="E597" s="169"/>
      <c r="F597" s="169"/>
      <c r="G597" s="169"/>
      <c r="H597" s="169"/>
      <c r="I597" s="169"/>
      <c r="J597" s="169"/>
      <c r="K597" s="169"/>
      <c r="L597" s="169"/>
      <c r="M597" s="169"/>
      <c r="N597" s="169"/>
      <c r="O597" s="169"/>
      <c r="P597" s="169"/>
      <c r="Q597" s="169"/>
      <c r="R597" s="169"/>
      <c r="S597" s="169"/>
      <c r="T597" s="169"/>
      <c r="U597" s="169"/>
      <c r="V597" s="169"/>
      <c r="W597" s="169"/>
      <c r="X597" s="169"/>
      <c r="Y597" s="169"/>
      <c r="Z597" s="169"/>
    </row>
    <row r="598" spans="1:26" ht="15.75" customHeight="1">
      <c r="A598" s="169"/>
      <c r="B598" s="169"/>
      <c r="C598" s="169"/>
      <c r="D598" s="169"/>
      <c r="E598" s="169"/>
      <c r="F598" s="169"/>
      <c r="G598" s="169"/>
      <c r="H598" s="169"/>
      <c r="I598" s="169"/>
      <c r="J598" s="169"/>
      <c r="K598" s="169"/>
      <c r="L598" s="169"/>
      <c r="M598" s="169"/>
      <c r="N598" s="169"/>
      <c r="O598" s="169"/>
      <c r="P598" s="169"/>
      <c r="Q598" s="169"/>
      <c r="R598" s="169"/>
      <c r="S598" s="169"/>
      <c r="T598" s="169"/>
      <c r="U598" s="169"/>
      <c r="V598" s="169"/>
      <c r="W598" s="169"/>
      <c r="X598" s="169"/>
      <c r="Y598" s="169"/>
      <c r="Z598" s="169"/>
    </row>
    <row r="599" spans="1:26" ht="15.75" customHeight="1">
      <c r="A599" s="169"/>
      <c r="B599" s="169"/>
      <c r="C599" s="169"/>
      <c r="D599" s="169"/>
      <c r="E599" s="169"/>
      <c r="F599" s="169"/>
      <c r="G599" s="169"/>
      <c r="H599" s="169"/>
      <c r="I599" s="169"/>
      <c r="J599" s="169"/>
      <c r="K599" s="169"/>
      <c r="L599" s="169"/>
      <c r="M599" s="169"/>
      <c r="N599" s="169"/>
      <c r="O599" s="169"/>
      <c r="P599" s="169"/>
      <c r="Q599" s="169"/>
      <c r="R599" s="169"/>
      <c r="S599" s="169"/>
      <c r="T599" s="169"/>
      <c r="U599" s="169"/>
      <c r="V599" s="169"/>
      <c r="W599" s="169"/>
      <c r="X599" s="169"/>
      <c r="Y599" s="169"/>
      <c r="Z599" s="169"/>
    </row>
    <row r="600" spans="1:26" ht="15.75" customHeight="1">
      <c r="A600" s="169"/>
      <c r="B600" s="169"/>
      <c r="C600" s="169"/>
      <c r="D600" s="169"/>
      <c r="E600" s="169"/>
      <c r="F600" s="169"/>
      <c r="G600" s="169"/>
      <c r="H600" s="169"/>
      <c r="I600" s="169"/>
      <c r="J600" s="169"/>
      <c r="K600" s="169"/>
      <c r="L600" s="169"/>
      <c r="M600" s="169"/>
      <c r="N600" s="169"/>
      <c r="O600" s="169"/>
      <c r="P600" s="169"/>
      <c r="Q600" s="169"/>
      <c r="R600" s="169"/>
      <c r="S600" s="169"/>
      <c r="T600" s="169"/>
      <c r="U600" s="169"/>
      <c r="V600" s="169"/>
      <c r="W600" s="169"/>
      <c r="X600" s="169"/>
      <c r="Y600" s="169"/>
      <c r="Z600" s="169"/>
    </row>
    <row r="601" spans="1:26" ht="15.75" customHeight="1">
      <c r="A601" s="169"/>
      <c r="B601" s="169"/>
      <c r="C601" s="169"/>
      <c r="D601" s="169"/>
      <c r="E601" s="169"/>
      <c r="F601" s="169"/>
      <c r="G601" s="169"/>
      <c r="H601" s="169"/>
      <c r="I601" s="169"/>
      <c r="J601" s="169"/>
      <c r="K601" s="169"/>
      <c r="L601" s="169"/>
      <c r="M601" s="169"/>
      <c r="N601" s="169"/>
      <c r="O601" s="169"/>
      <c r="P601" s="169"/>
      <c r="Q601" s="169"/>
      <c r="R601" s="169"/>
      <c r="S601" s="169"/>
      <c r="T601" s="169"/>
      <c r="U601" s="169"/>
      <c r="V601" s="169"/>
      <c r="W601" s="169"/>
      <c r="X601" s="169"/>
      <c r="Y601" s="169"/>
      <c r="Z601" s="169"/>
    </row>
    <row r="602" spans="1:26" ht="15.75" customHeight="1">
      <c r="A602" s="169"/>
      <c r="B602" s="169"/>
      <c r="C602" s="169"/>
      <c r="D602" s="169"/>
      <c r="E602" s="169"/>
      <c r="F602" s="169"/>
      <c r="G602" s="169"/>
      <c r="H602" s="169"/>
      <c r="I602" s="169"/>
      <c r="J602" s="169"/>
      <c r="K602" s="169"/>
      <c r="L602" s="169"/>
      <c r="M602" s="169"/>
      <c r="N602" s="169"/>
      <c r="O602" s="169"/>
      <c r="P602" s="169"/>
      <c r="Q602" s="169"/>
      <c r="R602" s="169"/>
      <c r="S602" s="169"/>
      <c r="T602" s="169"/>
      <c r="U602" s="169"/>
      <c r="V602" s="169"/>
      <c r="W602" s="169"/>
      <c r="X602" s="169"/>
      <c r="Y602" s="169"/>
      <c r="Z602" s="169"/>
    </row>
    <row r="603" spans="1:26" ht="15.75" customHeight="1">
      <c r="A603" s="169"/>
      <c r="B603" s="169"/>
      <c r="C603" s="169"/>
      <c r="D603" s="169"/>
      <c r="E603" s="169"/>
      <c r="F603" s="169"/>
      <c r="G603" s="169"/>
      <c r="H603" s="169"/>
      <c r="I603" s="169"/>
      <c r="J603" s="169"/>
      <c r="K603" s="169"/>
      <c r="L603" s="169"/>
      <c r="M603" s="169"/>
      <c r="N603" s="169"/>
      <c r="O603" s="169"/>
      <c r="P603" s="169"/>
      <c r="Q603" s="169"/>
      <c r="R603" s="169"/>
      <c r="S603" s="169"/>
      <c r="T603" s="169"/>
      <c r="U603" s="169"/>
      <c r="V603" s="169"/>
      <c r="W603" s="169"/>
      <c r="X603" s="169"/>
      <c r="Y603" s="169"/>
      <c r="Z603" s="169"/>
    </row>
    <row r="604" spans="1:26" ht="15.75" customHeight="1">
      <c r="A604" s="169"/>
      <c r="B604" s="169"/>
      <c r="C604" s="169"/>
      <c r="D604" s="169"/>
      <c r="E604" s="169"/>
      <c r="F604" s="169"/>
      <c r="G604" s="169"/>
      <c r="H604" s="169"/>
      <c r="I604" s="169"/>
      <c r="J604" s="169"/>
      <c r="K604" s="169"/>
      <c r="L604" s="169"/>
      <c r="M604" s="169"/>
      <c r="N604" s="169"/>
      <c r="O604" s="169"/>
      <c r="P604" s="169"/>
      <c r="Q604" s="169"/>
      <c r="R604" s="169"/>
      <c r="S604" s="169"/>
      <c r="T604" s="169"/>
      <c r="U604" s="169"/>
      <c r="V604" s="169"/>
      <c r="W604" s="169"/>
      <c r="X604" s="169"/>
      <c r="Y604" s="169"/>
      <c r="Z604" s="169"/>
    </row>
    <row r="605" spans="1:26" ht="15.75" customHeight="1">
      <c r="A605" s="169"/>
      <c r="B605" s="169"/>
      <c r="C605" s="169"/>
      <c r="D605" s="169"/>
      <c r="E605" s="169"/>
      <c r="F605" s="169"/>
      <c r="G605" s="169"/>
      <c r="H605" s="169"/>
      <c r="I605" s="169"/>
      <c r="J605" s="169"/>
      <c r="K605" s="169"/>
      <c r="L605" s="169"/>
      <c r="M605" s="169"/>
      <c r="N605" s="169"/>
      <c r="O605" s="169"/>
      <c r="P605" s="169"/>
      <c r="Q605" s="169"/>
      <c r="R605" s="169"/>
      <c r="S605" s="169"/>
      <c r="T605" s="169"/>
      <c r="U605" s="169"/>
      <c r="V605" s="169"/>
      <c r="W605" s="169"/>
      <c r="X605" s="169"/>
      <c r="Y605" s="169"/>
      <c r="Z605" s="169"/>
    </row>
    <row r="606" spans="1:26" ht="15.75" customHeight="1">
      <c r="A606" s="169"/>
      <c r="B606" s="169"/>
      <c r="C606" s="169"/>
      <c r="D606" s="169"/>
      <c r="E606" s="169"/>
      <c r="F606" s="169"/>
      <c r="G606" s="169"/>
      <c r="H606" s="169"/>
      <c r="I606" s="169"/>
      <c r="J606" s="169"/>
      <c r="K606" s="169"/>
      <c r="L606" s="169"/>
      <c r="M606" s="169"/>
      <c r="N606" s="169"/>
      <c r="O606" s="169"/>
      <c r="P606" s="169"/>
      <c r="Q606" s="169"/>
      <c r="R606" s="169"/>
      <c r="S606" s="169"/>
      <c r="T606" s="169"/>
      <c r="U606" s="169"/>
      <c r="V606" s="169"/>
      <c r="W606" s="169"/>
      <c r="X606" s="169"/>
      <c r="Y606" s="169"/>
      <c r="Z606" s="169"/>
    </row>
    <row r="607" spans="1:26" ht="15.75" customHeight="1">
      <c r="A607" s="169"/>
      <c r="B607" s="169"/>
      <c r="C607" s="169"/>
      <c r="D607" s="169"/>
      <c r="E607" s="169"/>
      <c r="F607" s="169"/>
      <c r="G607" s="169"/>
      <c r="H607" s="169"/>
      <c r="I607" s="169"/>
      <c r="J607" s="169"/>
      <c r="K607" s="169"/>
      <c r="L607" s="169"/>
      <c r="M607" s="169"/>
      <c r="N607" s="169"/>
      <c r="O607" s="169"/>
      <c r="P607" s="169"/>
      <c r="Q607" s="169"/>
      <c r="R607" s="169"/>
      <c r="S607" s="169"/>
      <c r="T607" s="169"/>
      <c r="U607" s="169"/>
      <c r="V607" s="169"/>
      <c r="W607" s="169"/>
      <c r="X607" s="169"/>
      <c r="Y607" s="169"/>
      <c r="Z607" s="169"/>
    </row>
    <row r="608" spans="1:26" ht="15.75" customHeight="1">
      <c r="A608" s="169"/>
      <c r="B608" s="169"/>
      <c r="C608" s="169"/>
      <c r="D608" s="169"/>
      <c r="E608" s="169"/>
      <c r="F608" s="169"/>
      <c r="G608" s="169"/>
      <c r="H608" s="169"/>
      <c r="I608" s="169"/>
      <c r="J608" s="169"/>
      <c r="K608" s="169"/>
      <c r="L608" s="169"/>
      <c r="M608" s="169"/>
      <c r="N608" s="169"/>
      <c r="O608" s="169"/>
      <c r="P608" s="169"/>
      <c r="Q608" s="169"/>
      <c r="R608" s="169"/>
      <c r="S608" s="169"/>
      <c r="T608" s="169"/>
      <c r="U608" s="169"/>
      <c r="V608" s="169"/>
      <c r="W608" s="169"/>
      <c r="X608" s="169"/>
      <c r="Y608" s="169"/>
      <c r="Z608" s="169"/>
    </row>
    <row r="609" spans="1:26" ht="15.75" customHeight="1">
      <c r="A609" s="169"/>
      <c r="B609" s="169"/>
      <c r="C609" s="169"/>
      <c r="D609" s="169"/>
      <c r="E609" s="169"/>
      <c r="F609" s="169"/>
      <c r="G609" s="169"/>
      <c r="H609" s="169"/>
      <c r="I609" s="169"/>
      <c r="J609" s="169"/>
      <c r="K609" s="169"/>
      <c r="L609" s="169"/>
      <c r="M609" s="169"/>
      <c r="N609" s="169"/>
      <c r="O609" s="169"/>
      <c r="P609" s="169"/>
      <c r="Q609" s="169"/>
      <c r="R609" s="169"/>
      <c r="S609" s="169"/>
      <c r="T609" s="169"/>
      <c r="U609" s="169"/>
      <c r="V609" s="169"/>
      <c r="W609" s="169"/>
      <c r="X609" s="169"/>
      <c r="Y609" s="169"/>
      <c r="Z609" s="169"/>
    </row>
    <row r="610" spans="1:26" ht="15.75" customHeight="1">
      <c r="A610" s="169"/>
      <c r="B610" s="169"/>
      <c r="C610" s="169"/>
      <c r="D610" s="169"/>
      <c r="E610" s="169"/>
      <c r="F610" s="169"/>
      <c r="G610" s="169"/>
      <c r="H610" s="169"/>
      <c r="I610" s="169"/>
      <c r="J610" s="169"/>
      <c r="K610" s="169"/>
      <c r="L610" s="169"/>
      <c r="M610" s="169"/>
      <c r="N610" s="169"/>
      <c r="O610" s="169"/>
      <c r="P610" s="169"/>
      <c r="Q610" s="169"/>
      <c r="R610" s="169"/>
      <c r="S610" s="169"/>
      <c r="T610" s="169"/>
      <c r="U610" s="169"/>
      <c r="V610" s="169"/>
      <c r="W610" s="169"/>
      <c r="X610" s="169"/>
      <c r="Y610" s="169"/>
      <c r="Z610" s="169"/>
    </row>
    <row r="611" spans="1:26" ht="15.75" customHeight="1">
      <c r="A611" s="169"/>
      <c r="B611" s="169"/>
      <c r="C611" s="169"/>
      <c r="D611" s="169"/>
      <c r="E611" s="169"/>
      <c r="F611" s="169"/>
      <c r="G611" s="169"/>
      <c r="H611" s="169"/>
      <c r="I611" s="169"/>
      <c r="J611" s="169"/>
      <c r="K611" s="169"/>
      <c r="L611" s="169"/>
      <c r="M611" s="169"/>
      <c r="N611" s="169"/>
      <c r="O611" s="169"/>
      <c r="P611" s="169"/>
      <c r="Q611" s="169"/>
      <c r="R611" s="169"/>
      <c r="S611" s="169"/>
      <c r="T611" s="169"/>
      <c r="U611" s="169"/>
      <c r="V611" s="169"/>
      <c r="W611" s="169"/>
      <c r="X611" s="169"/>
      <c r="Y611" s="169"/>
      <c r="Z611" s="169"/>
    </row>
    <row r="612" spans="1:26" ht="15.75" customHeight="1">
      <c r="A612" s="169"/>
      <c r="B612" s="169"/>
      <c r="C612" s="169"/>
      <c r="D612" s="169"/>
      <c r="E612" s="169"/>
      <c r="F612" s="169"/>
      <c r="G612" s="169"/>
      <c r="H612" s="169"/>
      <c r="I612" s="169"/>
      <c r="J612" s="169"/>
      <c r="K612" s="169"/>
      <c r="L612" s="169"/>
      <c r="M612" s="169"/>
      <c r="N612" s="169"/>
      <c r="O612" s="169"/>
      <c r="P612" s="169"/>
      <c r="Q612" s="169"/>
      <c r="R612" s="169"/>
      <c r="S612" s="169"/>
      <c r="T612" s="169"/>
      <c r="U612" s="169"/>
      <c r="V612" s="169"/>
      <c r="W612" s="169"/>
      <c r="X612" s="169"/>
      <c r="Y612" s="169"/>
      <c r="Z612" s="169"/>
    </row>
    <row r="613" spans="1:26" ht="15.75" customHeight="1">
      <c r="A613" s="169"/>
      <c r="B613" s="169"/>
      <c r="C613" s="169"/>
      <c r="D613" s="169"/>
      <c r="E613" s="169"/>
      <c r="F613" s="169"/>
      <c r="G613" s="169"/>
      <c r="H613" s="169"/>
      <c r="I613" s="169"/>
      <c r="J613" s="169"/>
      <c r="K613" s="169"/>
      <c r="L613" s="169"/>
      <c r="M613" s="169"/>
      <c r="N613" s="169"/>
      <c r="O613" s="169"/>
      <c r="P613" s="169"/>
      <c r="Q613" s="169"/>
      <c r="R613" s="169"/>
      <c r="S613" s="169"/>
      <c r="T613" s="169"/>
      <c r="U613" s="169"/>
      <c r="V613" s="169"/>
      <c r="W613" s="169"/>
      <c r="X613" s="169"/>
      <c r="Y613" s="169"/>
      <c r="Z613" s="169"/>
    </row>
    <row r="614" spans="1:26" ht="15.75" customHeight="1">
      <c r="A614" s="169"/>
      <c r="B614" s="169"/>
      <c r="C614" s="169"/>
      <c r="D614" s="169"/>
      <c r="E614" s="169"/>
      <c r="F614" s="169"/>
      <c r="G614" s="169"/>
      <c r="H614" s="169"/>
      <c r="I614" s="169"/>
      <c r="J614" s="169"/>
      <c r="K614" s="169"/>
      <c r="L614" s="169"/>
      <c r="M614" s="169"/>
      <c r="N614" s="169"/>
      <c r="O614" s="169"/>
      <c r="P614" s="169"/>
      <c r="Q614" s="169"/>
      <c r="R614" s="169"/>
      <c r="S614" s="169"/>
      <c r="T614" s="169"/>
      <c r="U614" s="169"/>
      <c r="V614" s="169"/>
      <c r="W614" s="169"/>
      <c r="X614" s="169"/>
      <c r="Y614" s="169"/>
      <c r="Z614" s="169"/>
    </row>
    <row r="615" spans="1:26" ht="15.75" customHeight="1">
      <c r="A615" s="169"/>
      <c r="B615" s="169"/>
      <c r="C615" s="169"/>
      <c r="D615" s="169"/>
      <c r="E615" s="169"/>
      <c r="F615" s="169"/>
      <c r="G615" s="169"/>
      <c r="H615" s="169"/>
      <c r="I615" s="169"/>
      <c r="J615" s="169"/>
      <c r="K615" s="169"/>
      <c r="L615" s="169"/>
      <c r="M615" s="169"/>
      <c r="N615" s="169"/>
      <c r="O615" s="169"/>
      <c r="P615" s="169"/>
      <c r="Q615" s="169"/>
      <c r="R615" s="169"/>
      <c r="S615" s="169"/>
      <c r="T615" s="169"/>
      <c r="U615" s="169"/>
      <c r="V615" s="169"/>
      <c r="W615" s="169"/>
      <c r="X615" s="169"/>
      <c r="Y615" s="169"/>
      <c r="Z615" s="169"/>
    </row>
    <row r="616" spans="1:26" ht="15.75" customHeight="1">
      <c r="A616" s="169"/>
      <c r="B616" s="169"/>
      <c r="C616" s="169"/>
      <c r="D616" s="169"/>
      <c r="E616" s="169"/>
      <c r="F616" s="169"/>
      <c r="G616" s="169"/>
      <c r="H616" s="169"/>
      <c r="I616" s="169"/>
      <c r="J616" s="169"/>
      <c r="K616" s="169"/>
      <c r="L616" s="169"/>
      <c r="M616" s="169"/>
      <c r="N616" s="169"/>
      <c r="O616" s="169"/>
      <c r="P616" s="169"/>
      <c r="Q616" s="169"/>
      <c r="R616" s="169"/>
      <c r="S616" s="169"/>
      <c r="T616" s="169"/>
      <c r="U616" s="169"/>
      <c r="V616" s="169"/>
      <c r="W616" s="169"/>
      <c r="X616" s="169"/>
      <c r="Y616" s="169"/>
      <c r="Z616" s="169"/>
    </row>
    <row r="617" spans="1:26" ht="15.75" customHeight="1">
      <c r="A617" s="169"/>
      <c r="B617" s="169"/>
      <c r="C617" s="169"/>
      <c r="D617" s="169"/>
      <c r="E617" s="169"/>
      <c r="F617" s="169"/>
      <c r="G617" s="169"/>
      <c r="H617" s="169"/>
      <c r="I617" s="169"/>
      <c r="J617" s="169"/>
      <c r="K617" s="169"/>
      <c r="L617" s="169"/>
      <c r="M617" s="169"/>
      <c r="N617" s="169"/>
      <c r="O617" s="169"/>
      <c r="P617" s="169"/>
      <c r="Q617" s="169"/>
      <c r="R617" s="169"/>
      <c r="S617" s="169"/>
      <c r="T617" s="169"/>
      <c r="U617" s="169"/>
      <c r="V617" s="169"/>
      <c r="W617" s="169"/>
      <c r="X617" s="169"/>
      <c r="Y617" s="169"/>
      <c r="Z617" s="169"/>
    </row>
    <row r="618" spans="1:26" ht="15.75" customHeight="1">
      <c r="A618" s="169"/>
      <c r="B618" s="169"/>
      <c r="C618" s="169"/>
      <c r="D618" s="169"/>
      <c r="E618" s="169"/>
      <c r="F618" s="169"/>
      <c r="G618" s="169"/>
      <c r="H618" s="169"/>
      <c r="I618" s="169"/>
      <c r="J618" s="169"/>
      <c r="K618" s="169"/>
      <c r="L618" s="169"/>
      <c r="M618" s="169"/>
      <c r="N618" s="169"/>
      <c r="O618" s="169"/>
      <c r="P618" s="169"/>
      <c r="Q618" s="169"/>
      <c r="R618" s="169"/>
      <c r="S618" s="169"/>
      <c r="T618" s="169"/>
      <c r="U618" s="169"/>
      <c r="V618" s="169"/>
      <c r="W618" s="169"/>
      <c r="X618" s="169"/>
      <c r="Y618" s="169"/>
      <c r="Z618" s="169"/>
    </row>
    <row r="619" spans="1:26" ht="15.75" customHeight="1">
      <c r="A619" s="169"/>
      <c r="B619" s="169"/>
      <c r="C619" s="169"/>
      <c r="D619" s="169"/>
      <c r="E619" s="169"/>
      <c r="F619" s="169"/>
      <c r="G619" s="169"/>
      <c r="H619" s="169"/>
      <c r="I619" s="169"/>
      <c r="J619" s="169"/>
      <c r="K619" s="169"/>
      <c r="L619" s="169"/>
      <c r="M619" s="169"/>
      <c r="N619" s="169"/>
      <c r="O619" s="169"/>
      <c r="P619" s="169"/>
      <c r="Q619" s="169"/>
      <c r="R619" s="169"/>
      <c r="S619" s="169"/>
      <c r="T619" s="169"/>
      <c r="U619" s="169"/>
      <c r="V619" s="169"/>
      <c r="W619" s="169"/>
      <c r="X619" s="169"/>
      <c r="Y619" s="169"/>
      <c r="Z619" s="169"/>
    </row>
    <row r="620" spans="1:26" ht="15.75" customHeight="1">
      <c r="A620" s="169"/>
      <c r="B620" s="169"/>
      <c r="C620" s="169"/>
      <c r="D620" s="169"/>
      <c r="E620" s="169"/>
      <c r="F620" s="169"/>
      <c r="G620" s="169"/>
      <c r="H620" s="169"/>
      <c r="I620" s="169"/>
      <c r="J620" s="169"/>
      <c r="K620" s="169"/>
      <c r="L620" s="169"/>
      <c r="M620" s="169"/>
      <c r="N620" s="169"/>
      <c r="O620" s="169"/>
      <c r="P620" s="169"/>
      <c r="Q620" s="169"/>
      <c r="R620" s="169"/>
      <c r="S620" s="169"/>
      <c r="T620" s="169"/>
      <c r="U620" s="169"/>
      <c r="V620" s="169"/>
      <c r="W620" s="169"/>
      <c r="X620" s="169"/>
      <c r="Y620" s="169"/>
      <c r="Z620" s="169"/>
    </row>
    <row r="621" spans="1:26" ht="15.75" customHeight="1">
      <c r="A621" s="169"/>
      <c r="B621" s="169"/>
      <c r="C621" s="169"/>
      <c r="D621" s="169"/>
      <c r="E621" s="169"/>
      <c r="F621" s="169"/>
      <c r="G621" s="169"/>
      <c r="H621" s="169"/>
      <c r="I621" s="169"/>
      <c r="J621" s="169"/>
      <c r="K621" s="169"/>
      <c r="L621" s="169"/>
      <c r="M621" s="169"/>
      <c r="N621" s="169"/>
      <c r="O621" s="169"/>
      <c r="P621" s="169"/>
      <c r="Q621" s="169"/>
      <c r="R621" s="169"/>
      <c r="S621" s="169"/>
      <c r="T621" s="169"/>
      <c r="U621" s="169"/>
      <c r="V621" s="169"/>
      <c r="W621" s="169"/>
      <c r="X621" s="169"/>
      <c r="Y621" s="169"/>
      <c r="Z621" s="169"/>
    </row>
    <row r="622" spans="1:26" ht="15.75" customHeight="1">
      <c r="A622" s="169"/>
      <c r="B622" s="169"/>
      <c r="C622" s="169"/>
      <c r="D622" s="169"/>
      <c r="E622" s="169"/>
      <c r="F622" s="169"/>
      <c r="G622" s="169"/>
      <c r="H622" s="169"/>
      <c r="I622" s="169"/>
      <c r="J622" s="169"/>
      <c r="K622" s="169"/>
      <c r="L622" s="169"/>
      <c r="M622" s="169"/>
      <c r="N622" s="169"/>
      <c r="O622" s="169"/>
      <c r="P622" s="169"/>
      <c r="Q622" s="169"/>
      <c r="R622" s="169"/>
      <c r="S622" s="169"/>
      <c r="T622" s="169"/>
      <c r="U622" s="169"/>
      <c r="V622" s="169"/>
      <c r="W622" s="169"/>
      <c r="X622" s="169"/>
      <c r="Y622" s="169"/>
      <c r="Z622" s="169"/>
    </row>
    <row r="623" spans="1:26" ht="15.75" customHeight="1">
      <c r="A623" s="169"/>
      <c r="B623" s="169"/>
      <c r="C623" s="169"/>
      <c r="D623" s="169"/>
      <c r="E623" s="169"/>
      <c r="F623" s="169"/>
      <c r="G623" s="169"/>
      <c r="H623" s="169"/>
      <c r="I623" s="169"/>
      <c r="J623" s="169"/>
      <c r="K623" s="169"/>
      <c r="L623" s="169"/>
      <c r="M623" s="169"/>
      <c r="N623" s="169"/>
      <c r="O623" s="169"/>
      <c r="P623" s="169"/>
      <c r="Q623" s="169"/>
      <c r="R623" s="169"/>
      <c r="S623" s="169"/>
      <c r="T623" s="169"/>
      <c r="U623" s="169"/>
      <c r="V623" s="169"/>
      <c r="W623" s="169"/>
      <c r="X623" s="169"/>
      <c r="Y623" s="169"/>
      <c r="Z623" s="169"/>
    </row>
    <row r="624" spans="1:26" ht="15.75" customHeight="1">
      <c r="A624" s="169"/>
      <c r="B624" s="169"/>
      <c r="C624" s="169"/>
      <c r="D624" s="169"/>
      <c r="E624" s="169"/>
      <c r="F624" s="169"/>
      <c r="G624" s="169"/>
      <c r="H624" s="169"/>
      <c r="I624" s="169"/>
      <c r="J624" s="169"/>
      <c r="K624" s="169"/>
      <c r="L624" s="169"/>
      <c r="M624" s="169"/>
      <c r="N624" s="169"/>
      <c r="O624" s="169"/>
      <c r="P624" s="169"/>
      <c r="Q624" s="169"/>
      <c r="R624" s="169"/>
      <c r="S624" s="169"/>
      <c r="T624" s="169"/>
      <c r="U624" s="169"/>
      <c r="V624" s="169"/>
      <c r="W624" s="169"/>
      <c r="X624" s="169"/>
      <c r="Y624" s="169"/>
      <c r="Z624" s="169"/>
    </row>
    <row r="625" spans="1:26" ht="15.75" customHeight="1">
      <c r="A625" s="169"/>
      <c r="B625" s="169"/>
      <c r="C625" s="169"/>
      <c r="D625" s="169"/>
      <c r="E625" s="169"/>
      <c r="F625" s="169"/>
      <c r="G625" s="169"/>
      <c r="H625" s="169"/>
      <c r="I625" s="169"/>
      <c r="J625" s="169"/>
      <c r="K625" s="169"/>
      <c r="L625" s="169"/>
      <c r="M625" s="169"/>
      <c r="N625" s="169"/>
      <c r="O625" s="169"/>
      <c r="P625" s="169"/>
      <c r="Q625" s="169"/>
      <c r="R625" s="169"/>
      <c r="S625" s="169"/>
      <c r="T625" s="169"/>
      <c r="U625" s="169"/>
      <c r="V625" s="169"/>
      <c r="W625" s="169"/>
      <c r="X625" s="169"/>
      <c r="Y625" s="169"/>
      <c r="Z625" s="169"/>
    </row>
    <row r="626" spans="1:26" ht="15.75" customHeight="1">
      <c r="A626" s="169"/>
      <c r="B626" s="169"/>
      <c r="C626" s="169"/>
      <c r="D626" s="169"/>
      <c r="E626" s="169"/>
      <c r="F626" s="169"/>
      <c r="G626" s="169"/>
      <c r="H626" s="169"/>
      <c r="I626" s="169"/>
      <c r="J626" s="169"/>
      <c r="K626" s="169"/>
      <c r="L626" s="169"/>
      <c r="M626" s="169"/>
      <c r="N626" s="169"/>
      <c r="O626" s="169"/>
      <c r="P626" s="169"/>
      <c r="Q626" s="169"/>
      <c r="R626" s="169"/>
      <c r="S626" s="169"/>
      <c r="T626" s="169"/>
      <c r="U626" s="169"/>
      <c r="V626" s="169"/>
      <c r="W626" s="169"/>
      <c r="X626" s="169"/>
      <c r="Y626" s="169"/>
      <c r="Z626" s="169"/>
    </row>
    <row r="627" spans="1:26" ht="15.75" customHeight="1">
      <c r="A627" s="169"/>
      <c r="B627" s="169"/>
      <c r="C627" s="169"/>
      <c r="D627" s="169"/>
      <c r="E627" s="169"/>
      <c r="F627" s="169"/>
      <c r="G627" s="169"/>
      <c r="H627" s="169"/>
      <c r="I627" s="169"/>
      <c r="J627" s="169"/>
      <c r="K627" s="169"/>
      <c r="L627" s="169"/>
      <c r="M627" s="169"/>
      <c r="N627" s="169"/>
      <c r="O627" s="169"/>
      <c r="P627" s="169"/>
      <c r="Q627" s="169"/>
      <c r="R627" s="169"/>
      <c r="S627" s="169"/>
      <c r="T627" s="169"/>
      <c r="U627" s="169"/>
      <c r="V627" s="169"/>
      <c r="W627" s="169"/>
      <c r="X627" s="169"/>
      <c r="Y627" s="169"/>
      <c r="Z627" s="169"/>
    </row>
    <row r="628" spans="1:26" ht="15.75" customHeight="1">
      <c r="A628" s="169"/>
      <c r="B628" s="169"/>
      <c r="C628" s="169"/>
      <c r="D628" s="169"/>
      <c r="E628" s="169"/>
      <c r="F628" s="169"/>
      <c r="G628" s="169"/>
      <c r="H628" s="169"/>
      <c r="I628" s="169"/>
      <c r="J628" s="169"/>
      <c r="K628" s="169"/>
      <c r="L628" s="169"/>
      <c r="M628" s="169"/>
      <c r="N628" s="169"/>
      <c r="O628" s="169"/>
      <c r="P628" s="169"/>
      <c r="Q628" s="169"/>
      <c r="R628" s="169"/>
      <c r="S628" s="169"/>
      <c r="T628" s="169"/>
      <c r="U628" s="169"/>
      <c r="V628" s="169"/>
      <c r="W628" s="169"/>
      <c r="X628" s="169"/>
      <c r="Y628" s="169"/>
      <c r="Z628" s="169"/>
    </row>
    <row r="629" spans="1:26" ht="15.75" customHeight="1">
      <c r="A629" s="169"/>
      <c r="B629" s="169"/>
      <c r="C629" s="169"/>
      <c r="D629" s="169"/>
      <c r="E629" s="169"/>
      <c r="F629" s="169"/>
      <c r="G629" s="169"/>
      <c r="H629" s="169"/>
      <c r="I629" s="169"/>
      <c r="J629" s="169"/>
      <c r="K629" s="169"/>
      <c r="L629" s="169"/>
      <c r="M629" s="169"/>
      <c r="N629" s="169"/>
      <c r="O629" s="169"/>
      <c r="P629" s="169"/>
      <c r="Q629" s="169"/>
      <c r="R629" s="169"/>
      <c r="S629" s="169"/>
      <c r="T629" s="169"/>
      <c r="U629" s="169"/>
      <c r="V629" s="169"/>
      <c r="W629" s="169"/>
      <c r="X629" s="169"/>
      <c r="Y629" s="169"/>
      <c r="Z629" s="169"/>
    </row>
    <row r="630" spans="1:26" ht="15.75" customHeight="1">
      <c r="A630" s="169"/>
      <c r="B630" s="169"/>
      <c r="C630" s="169"/>
      <c r="D630" s="169"/>
      <c r="E630" s="169"/>
      <c r="F630" s="169"/>
      <c r="G630" s="169"/>
      <c r="H630" s="169"/>
      <c r="I630" s="169"/>
      <c r="J630" s="169"/>
      <c r="K630" s="169"/>
      <c r="L630" s="169"/>
      <c r="M630" s="169"/>
      <c r="N630" s="169"/>
      <c r="O630" s="169"/>
      <c r="P630" s="169"/>
      <c r="Q630" s="169"/>
      <c r="R630" s="169"/>
      <c r="S630" s="169"/>
      <c r="T630" s="169"/>
      <c r="U630" s="169"/>
      <c r="V630" s="169"/>
      <c r="W630" s="169"/>
      <c r="X630" s="169"/>
      <c r="Y630" s="169"/>
      <c r="Z630" s="169"/>
    </row>
    <row r="631" spans="1:26" ht="15.75" customHeight="1">
      <c r="A631" s="169"/>
      <c r="B631" s="169"/>
      <c r="C631" s="169"/>
      <c r="D631" s="169"/>
      <c r="E631" s="169"/>
      <c r="F631" s="169"/>
      <c r="G631" s="169"/>
      <c r="H631" s="169"/>
      <c r="I631" s="169"/>
      <c r="J631" s="169"/>
      <c r="K631" s="169"/>
      <c r="L631" s="169"/>
      <c r="M631" s="169"/>
      <c r="N631" s="169"/>
      <c r="O631" s="169"/>
      <c r="P631" s="169"/>
      <c r="Q631" s="169"/>
      <c r="R631" s="169"/>
      <c r="S631" s="169"/>
      <c r="T631" s="169"/>
      <c r="U631" s="169"/>
      <c r="V631" s="169"/>
      <c r="W631" s="169"/>
      <c r="X631" s="169"/>
      <c r="Y631" s="169"/>
      <c r="Z631" s="169"/>
    </row>
    <row r="632" spans="1:26" ht="15.75" customHeight="1">
      <c r="A632" s="169"/>
      <c r="B632" s="169"/>
      <c r="C632" s="169"/>
      <c r="D632" s="169"/>
      <c r="E632" s="169"/>
      <c r="F632" s="169"/>
      <c r="G632" s="169"/>
      <c r="H632" s="169"/>
      <c r="I632" s="169"/>
      <c r="J632" s="169"/>
      <c r="K632" s="169"/>
      <c r="L632" s="169"/>
      <c r="M632" s="169"/>
      <c r="N632" s="169"/>
      <c r="O632" s="169"/>
      <c r="P632" s="169"/>
      <c r="Q632" s="169"/>
      <c r="R632" s="169"/>
      <c r="S632" s="169"/>
      <c r="T632" s="169"/>
      <c r="U632" s="169"/>
      <c r="V632" s="169"/>
      <c r="W632" s="169"/>
      <c r="X632" s="169"/>
      <c r="Y632" s="169"/>
      <c r="Z632" s="169"/>
    </row>
    <row r="633" spans="1:26" ht="15.75" customHeight="1">
      <c r="A633" s="169"/>
      <c r="B633" s="169"/>
      <c r="C633" s="169"/>
      <c r="D633" s="169"/>
      <c r="E633" s="169"/>
      <c r="F633" s="169"/>
      <c r="G633" s="169"/>
      <c r="H633" s="169"/>
      <c r="I633" s="169"/>
      <c r="J633" s="169"/>
      <c r="K633" s="169"/>
      <c r="L633" s="169"/>
      <c r="M633" s="169"/>
      <c r="N633" s="169"/>
      <c r="O633" s="169"/>
      <c r="P633" s="169"/>
      <c r="Q633" s="169"/>
      <c r="R633" s="169"/>
      <c r="S633" s="169"/>
      <c r="T633" s="169"/>
      <c r="U633" s="169"/>
      <c r="V633" s="169"/>
      <c r="W633" s="169"/>
      <c r="X633" s="169"/>
      <c r="Y633" s="169"/>
      <c r="Z633" s="169"/>
    </row>
    <row r="634" spans="1:26" ht="15.75" customHeight="1">
      <c r="A634" s="169"/>
      <c r="B634" s="169"/>
      <c r="C634" s="169"/>
      <c r="D634" s="169"/>
      <c r="E634" s="169"/>
      <c r="F634" s="169"/>
      <c r="G634" s="169"/>
      <c r="H634" s="169"/>
      <c r="I634" s="169"/>
      <c r="J634" s="169"/>
      <c r="K634" s="169"/>
      <c r="L634" s="169"/>
      <c r="M634" s="169"/>
      <c r="N634" s="169"/>
      <c r="O634" s="169"/>
      <c r="P634" s="169"/>
      <c r="Q634" s="169"/>
      <c r="R634" s="169"/>
      <c r="S634" s="169"/>
      <c r="T634" s="169"/>
      <c r="U634" s="169"/>
      <c r="V634" s="169"/>
      <c r="W634" s="169"/>
      <c r="X634" s="169"/>
      <c r="Y634" s="169"/>
      <c r="Z634" s="169"/>
    </row>
    <row r="635" spans="1:26" ht="15.75" customHeight="1">
      <c r="A635" s="169"/>
      <c r="B635" s="169"/>
      <c r="C635" s="169"/>
      <c r="D635" s="169"/>
      <c r="E635" s="169"/>
      <c r="F635" s="169"/>
      <c r="G635" s="169"/>
      <c r="H635" s="169"/>
      <c r="I635" s="169"/>
      <c r="J635" s="169"/>
      <c r="K635" s="169"/>
      <c r="L635" s="169"/>
      <c r="M635" s="169"/>
      <c r="N635" s="169"/>
      <c r="O635" s="169"/>
      <c r="P635" s="169"/>
      <c r="Q635" s="169"/>
      <c r="R635" s="169"/>
      <c r="S635" s="169"/>
      <c r="T635" s="169"/>
      <c r="U635" s="169"/>
      <c r="V635" s="169"/>
      <c r="W635" s="169"/>
      <c r="X635" s="169"/>
      <c r="Y635" s="169"/>
      <c r="Z635" s="169"/>
    </row>
    <row r="636" spans="1:26" ht="15.75" customHeight="1">
      <c r="A636" s="169"/>
      <c r="B636" s="169"/>
      <c r="C636" s="169"/>
      <c r="D636" s="169"/>
      <c r="E636" s="169"/>
      <c r="F636" s="169"/>
      <c r="G636" s="169"/>
      <c r="H636" s="169"/>
      <c r="I636" s="169"/>
      <c r="J636" s="169"/>
      <c r="K636" s="169"/>
      <c r="L636" s="169"/>
      <c r="M636" s="169"/>
      <c r="N636" s="169"/>
      <c r="O636" s="169"/>
      <c r="P636" s="169"/>
      <c r="Q636" s="169"/>
      <c r="R636" s="169"/>
      <c r="S636" s="169"/>
      <c r="T636" s="169"/>
      <c r="U636" s="169"/>
      <c r="V636" s="169"/>
      <c r="W636" s="169"/>
      <c r="X636" s="169"/>
      <c r="Y636" s="169"/>
      <c r="Z636" s="169"/>
    </row>
    <row r="637" spans="1:26" ht="15.75" customHeight="1">
      <c r="A637" s="169"/>
      <c r="B637" s="169"/>
      <c r="C637" s="169"/>
      <c r="D637" s="169"/>
      <c r="E637" s="169"/>
      <c r="F637" s="169"/>
      <c r="G637" s="169"/>
      <c r="H637" s="169"/>
      <c r="I637" s="169"/>
      <c r="J637" s="169"/>
      <c r="K637" s="169"/>
      <c r="L637" s="169"/>
      <c r="M637" s="169"/>
      <c r="N637" s="169"/>
      <c r="O637" s="169"/>
      <c r="P637" s="169"/>
      <c r="Q637" s="169"/>
      <c r="R637" s="169"/>
      <c r="S637" s="169"/>
      <c r="T637" s="169"/>
      <c r="U637" s="169"/>
      <c r="V637" s="169"/>
      <c r="W637" s="169"/>
      <c r="X637" s="169"/>
      <c r="Y637" s="169"/>
      <c r="Z637" s="169"/>
    </row>
    <row r="638" spans="1:26" ht="15.75" customHeight="1">
      <c r="A638" s="169"/>
      <c r="B638" s="169"/>
      <c r="C638" s="169"/>
      <c r="D638" s="169"/>
      <c r="E638" s="169"/>
      <c r="F638" s="169"/>
      <c r="G638" s="169"/>
      <c r="H638" s="169"/>
      <c r="I638" s="169"/>
      <c r="J638" s="169"/>
      <c r="K638" s="169"/>
      <c r="L638" s="169"/>
      <c r="M638" s="169"/>
      <c r="N638" s="169"/>
      <c r="O638" s="169"/>
      <c r="P638" s="169"/>
      <c r="Q638" s="169"/>
      <c r="R638" s="169"/>
      <c r="S638" s="169"/>
      <c r="T638" s="169"/>
      <c r="U638" s="169"/>
      <c r="V638" s="169"/>
      <c r="W638" s="169"/>
      <c r="X638" s="169"/>
      <c r="Y638" s="169"/>
      <c r="Z638" s="169"/>
    </row>
    <row r="639" spans="1:26" ht="15.75" customHeight="1">
      <c r="A639" s="169"/>
      <c r="B639" s="169"/>
      <c r="C639" s="169"/>
      <c r="D639" s="169"/>
      <c r="E639" s="169"/>
      <c r="F639" s="169"/>
      <c r="G639" s="169"/>
      <c r="H639" s="169"/>
      <c r="I639" s="169"/>
      <c r="J639" s="169"/>
      <c r="K639" s="169"/>
      <c r="L639" s="169"/>
      <c r="M639" s="169"/>
      <c r="N639" s="169"/>
      <c r="O639" s="169"/>
      <c r="P639" s="169"/>
      <c r="Q639" s="169"/>
      <c r="R639" s="169"/>
      <c r="S639" s="169"/>
      <c r="T639" s="169"/>
      <c r="U639" s="169"/>
      <c r="V639" s="169"/>
      <c r="W639" s="169"/>
      <c r="X639" s="169"/>
      <c r="Y639" s="169"/>
      <c r="Z639" s="169"/>
    </row>
    <row r="640" spans="1:26" ht="15.75" customHeight="1">
      <c r="A640" s="169"/>
      <c r="B640" s="169"/>
      <c r="C640" s="169"/>
      <c r="D640" s="169"/>
      <c r="E640" s="169"/>
      <c r="F640" s="169"/>
      <c r="G640" s="169"/>
      <c r="H640" s="169"/>
      <c r="I640" s="169"/>
      <c r="J640" s="169"/>
      <c r="K640" s="169"/>
      <c r="L640" s="169"/>
      <c r="M640" s="169"/>
      <c r="N640" s="169"/>
      <c r="O640" s="169"/>
      <c r="P640" s="169"/>
      <c r="Q640" s="169"/>
      <c r="R640" s="169"/>
      <c r="S640" s="169"/>
      <c r="T640" s="169"/>
      <c r="U640" s="169"/>
      <c r="V640" s="169"/>
      <c r="W640" s="169"/>
      <c r="X640" s="169"/>
      <c r="Y640" s="169"/>
      <c r="Z640" s="169"/>
    </row>
    <row r="641" spans="1:26" ht="15.75" customHeight="1">
      <c r="A641" s="169"/>
      <c r="B641" s="169"/>
      <c r="C641" s="169"/>
      <c r="D641" s="169"/>
      <c r="E641" s="169"/>
      <c r="F641" s="169"/>
      <c r="G641" s="169"/>
      <c r="H641" s="169"/>
      <c r="I641" s="169"/>
      <c r="J641" s="169"/>
      <c r="K641" s="169"/>
      <c r="L641" s="169"/>
      <c r="M641" s="169"/>
      <c r="N641" s="169"/>
      <c r="O641" s="169"/>
      <c r="P641" s="169"/>
      <c r="Q641" s="169"/>
      <c r="R641" s="169"/>
      <c r="S641" s="169"/>
      <c r="T641" s="169"/>
      <c r="U641" s="169"/>
      <c r="V641" s="169"/>
      <c r="W641" s="169"/>
      <c r="X641" s="169"/>
      <c r="Y641" s="169"/>
      <c r="Z641" s="169"/>
    </row>
    <row r="642" spans="1:26" ht="15.75" customHeight="1">
      <c r="A642" s="169"/>
      <c r="B642" s="169"/>
      <c r="C642" s="169"/>
      <c r="D642" s="169"/>
      <c r="E642" s="169"/>
      <c r="F642" s="169"/>
      <c r="G642" s="169"/>
      <c r="H642" s="169"/>
      <c r="I642" s="169"/>
      <c r="J642" s="169"/>
      <c r="K642" s="169"/>
      <c r="L642" s="169"/>
      <c r="M642" s="169"/>
      <c r="N642" s="169"/>
      <c r="O642" s="169"/>
      <c r="P642" s="169"/>
      <c r="Q642" s="169"/>
      <c r="R642" s="169"/>
      <c r="S642" s="169"/>
      <c r="T642" s="169"/>
      <c r="U642" s="169"/>
      <c r="V642" s="169"/>
      <c r="W642" s="169"/>
      <c r="X642" s="169"/>
      <c r="Y642" s="169"/>
      <c r="Z642" s="169"/>
    </row>
    <row r="643" spans="1:26" ht="15.75" customHeight="1">
      <c r="A643" s="169"/>
      <c r="B643" s="169"/>
      <c r="C643" s="169"/>
      <c r="D643" s="169"/>
      <c r="E643" s="169"/>
      <c r="F643" s="169"/>
      <c r="G643" s="169"/>
      <c r="H643" s="169"/>
      <c r="I643" s="169"/>
      <c r="J643" s="169"/>
      <c r="K643" s="169"/>
      <c r="L643" s="169"/>
      <c r="M643" s="169"/>
      <c r="N643" s="169"/>
      <c r="O643" s="169"/>
      <c r="P643" s="169"/>
      <c r="Q643" s="169"/>
      <c r="R643" s="169"/>
      <c r="S643" s="169"/>
      <c r="T643" s="169"/>
      <c r="U643" s="169"/>
      <c r="V643" s="169"/>
      <c r="W643" s="169"/>
      <c r="X643" s="169"/>
      <c r="Y643" s="169"/>
      <c r="Z643" s="169"/>
    </row>
    <row r="644" spans="1:26" ht="15.75" customHeight="1">
      <c r="A644" s="169"/>
      <c r="B644" s="169"/>
      <c r="C644" s="169"/>
      <c r="D644" s="169"/>
      <c r="E644" s="169"/>
      <c r="F644" s="169"/>
      <c r="G644" s="169"/>
      <c r="H644" s="169"/>
      <c r="I644" s="169"/>
      <c r="J644" s="169"/>
      <c r="K644" s="169"/>
      <c r="L644" s="169"/>
      <c r="M644" s="169"/>
      <c r="N644" s="169"/>
      <c r="O644" s="169"/>
      <c r="P644" s="169"/>
      <c r="Q644" s="169"/>
      <c r="R644" s="169"/>
      <c r="S644" s="169"/>
      <c r="T644" s="169"/>
      <c r="U644" s="169"/>
      <c r="V644" s="169"/>
      <c r="W644" s="169"/>
      <c r="X644" s="169"/>
      <c r="Y644" s="169"/>
      <c r="Z644" s="169"/>
    </row>
    <row r="645" spans="1:26" ht="15.75" customHeight="1">
      <c r="A645" s="169"/>
      <c r="B645" s="169"/>
      <c r="C645" s="169"/>
      <c r="D645" s="169"/>
      <c r="E645" s="169"/>
      <c r="F645" s="169"/>
      <c r="G645" s="169"/>
      <c r="H645" s="169"/>
      <c r="I645" s="169"/>
      <c r="J645" s="169"/>
      <c r="K645" s="169"/>
      <c r="L645" s="169"/>
      <c r="M645" s="169"/>
      <c r="N645" s="169"/>
      <c r="O645" s="169"/>
      <c r="P645" s="169"/>
      <c r="Q645" s="169"/>
      <c r="R645" s="169"/>
      <c r="S645" s="169"/>
      <c r="T645" s="169"/>
      <c r="U645" s="169"/>
      <c r="V645" s="169"/>
      <c r="W645" s="169"/>
      <c r="X645" s="169"/>
      <c r="Y645" s="169"/>
      <c r="Z645" s="169"/>
    </row>
    <row r="646" spans="1:26" ht="15.75" customHeight="1">
      <c r="A646" s="169"/>
      <c r="B646" s="169"/>
      <c r="C646" s="169"/>
      <c r="D646" s="169"/>
      <c r="E646" s="169"/>
      <c r="F646" s="169"/>
      <c r="G646" s="169"/>
      <c r="H646" s="169"/>
      <c r="I646" s="169"/>
      <c r="J646" s="169"/>
      <c r="K646" s="169"/>
      <c r="L646" s="169"/>
      <c r="M646" s="169"/>
      <c r="N646" s="169"/>
      <c r="O646" s="169"/>
      <c r="P646" s="169"/>
      <c r="Q646" s="169"/>
      <c r="R646" s="169"/>
      <c r="S646" s="169"/>
      <c r="T646" s="169"/>
      <c r="U646" s="169"/>
      <c r="V646" s="169"/>
      <c r="W646" s="169"/>
      <c r="X646" s="169"/>
      <c r="Y646" s="169"/>
      <c r="Z646" s="169"/>
    </row>
    <row r="647" spans="1:26" ht="15.75" customHeight="1">
      <c r="A647" s="169"/>
      <c r="B647" s="169"/>
      <c r="C647" s="169"/>
      <c r="D647" s="169"/>
      <c r="E647" s="169"/>
      <c r="F647" s="169"/>
      <c r="G647" s="169"/>
      <c r="H647" s="169"/>
      <c r="I647" s="169"/>
      <c r="J647" s="169"/>
      <c r="K647" s="169"/>
      <c r="L647" s="169"/>
      <c r="M647" s="169"/>
      <c r="N647" s="169"/>
      <c r="O647" s="169"/>
      <c r="P647" s="169"/>
      <c r="Q647" s="169"/>
      <c r="R647" s="169"/>
      <c r="S647" s="169"/>
      <c r="T647" s="169"/>
      <c r="U647" s="169"/>
      <c r="V647" s="169"/>
      <c r="W647" s="169"/>
      <c r="X647" s="169"/>
      <c r="Y647" s="169"/>
      <c r="Z647" s="169"/>
    </row>
    <row r="648" spans="1:26" ht="15.75" customHeight="1">
      <c r="A648" s="169"/>
      <c r="B648" s="169"/>
      <c r="C648" s="169"/>
      <c r="D648" s="169"/>
      <c r="E648" s="169"/>
      <c r="F648" s="169"/>
      <c r="G648" s="169"/>
      <c r="H648" s="169"/>
      <c r="I648" s="169"/>
      <c r="J648" s="169"/>
      <c r="K648" s="169"/>
      <c r="L648" s="169"/>
      <c r="M648" s="169"/>
      <c r="N648" s="169"/>
      <c r="O648" s="169"/>
      <c r="P648" s="169"/>
      <c r="Q648" s="169"/>
      <c r="R648" s="169"/>
      <c r="S648" s="169"/>
      <c r="T648" s="169"/>
      <c r="U648" s="169"/>
      <c r="V648" s="169"/>
      <c r="W648" s="169"/>
      <c r="X648" s="169"/>
      <c r="Y648" s="169"/>
      <c r="Z648" s="169"/>
    </row>
    <row r="649" spans="1:26" ht="15.75" customHeight="1">
      <c r="A649" s="169"/>
      <c r="B649" s="169"/>
      <c r="C649" s="169"/>
      <c r="D649" s="169"/>
      <c r="E649" s="169"/>
      <c r="F649" s="169"/>
      <c r="G649" s="169"/>
      <c r="H649" s="169"/>
      <c r="I649" s="169"/>
      <c r="J649" s="169"/>
      <c r="K649" s="169"/>
      <c r="L649" s="169"/>
      <c r="M649" s="169"/>
      <c r="N649" s="169"/>
      <c r="O649" s="169"/>
      <c r="P649" s="169"/>
      <c r="Q649" s="169"/>
      <c r="R649" s="169"/>
      <c r="S649" s="169"/>
      <c r="T649" s="169"/>
      <c r="U649" s="169"/>
      <c r="V649" s="169"/>
      <c r="W649" s="169"/>
      <c r="X649" s="169"/>
      <c r="Y649" s="169"/>
      <c r="Z649" s="169"/>
    </row>
    <row r="650" spans="1:26" ht="15.75" customHeight="1">
      <c r="A650" s="169"/>
      <c r="B650" s="169"/>
      <c r="C650" s="169"/>
      <c r="D650" s="169"/>
      <c r="E650" s="169"/>
      <c r="F650" s="169"/>
      <c r="G650" s="169"/>
      <c r="H650" s="169"/>
      <c r="I650" s="169"/>
      <c r="J650" s="169"/>
      <c r="K650" s="169"/>
      <c r="L650" s="169"/>
      <c r="M650" s="169"/>
      <c r="N650" s="169"/>
      <c r="O650" s="169"/>
      <c r="P650" s="169"/>
      <c r="Q650" s="169"/>
      <c r="R650" s="169"/>
      <c r="S650" s="169"/>
      <c r="T650" s="169"/>
      <c r="U650" s="169"/>
      <c r="V650" s="169"/>
      <c r="W650" s="169"/>
      <c r="X650" s="169"/>
      <c r="Y650" s="169"/>
      <c r="Z650" s="169"/>
    </row>
    <row r="651" spans="1:26" ht="15.75" customHeight="1">
      <c r="A651" s="169"/>
      <c r="B651" s="169"/>
      <c r="C651" s="169"/>
      <c r="D651" s="169"/>
      <c r="E651" s="169"/>
      <c r="F651" s="169"/>
      <c r="G651" s="169"/>
      <c r="H651" s="169"/>
      <c r="I651" s="169"/>
      <c r="J651" s="169"/>
      <c r="K651" s="169"/>
      <c r="L651" s="169"/>
      <c r="M651" s="169"/>
      <c r="N651" s="169"/>
      <c r="O651" s="169"/>
      <c r="P651" s="169"/>
      <c r="Q651" s="169"/>
      <c r="R651" s="169"/>
      <c r="S651" s="169"/>
      <c r="T651" s="169"/>
      <c r="U651" s="169"/>
      <c r="V651" s="169"/>
      <c r="W651" s="169"/>
      <c r="X651" s="169"/>
      <c r="Y651" s="169"/>
      <c r="Z651" s="169"/>
    </row>
    <row r="652" spans="1:26" ht="15.75" customHeight="1">
      <c r="A652" s="169"/>
      <c r="B652" s="169"/>
      <c r="C652" s="169"/>
      <c r="D652" s="169"/>
      <c r="E652" s="169"/>
      <c r="F652" s="169"/>
      <c r="G652" s="169"/>
      <c r="H652" s="169"/>
      <c r="I652" s="169"/>
      <c r="J652" s="169"/>
      <c r="K652" s="169"/>
      <c r="L652" s="169"/>
      <c r="M652" s="169"/>
      <c r="N652" s="169"/>
      <c r="O652" s="169"/>
      <c r="P652" s="169"/>
      <c r="Q652" s="169"/>
      <c r="R652" s="169"/>
      <c r="S652" s="169"/>
      <c r="T652" s="169"/>
      <c r="U652" s="169"/>
      <c r="V652" s="169"/>
      <c r="W652" s="169"/>
      <c r="X652" s="169"/>
      <c r="Y652" s="169"/>
      <c r="Z652" s="169"/>
    </row>
    <row r="653" spans="1:26" ht="15.75" customHeight="1">
      <c r="A653" s="169"/>
      <c r="B653" s="169"/>
      <c r="C653" s="169"/>
      <c r="D653" s="169"/>
      <c r="E653" s="169"/>
      <c r="F653" s="169"/>
      <c r="G653" s="169"/>
      <c r="H653" s="169"/>
      <c r="I653" s="169"/>
      <c r="J653" s="169"/>
      <c r="K653" s="169"/>
      <c r="L653" s="169"/>
      <c r="M653" s="169"/>
      <c r="N653" s="169"/>
      <c r="O653" s="169"/>
      <c r="P653" s="169"/>
      <c r="Q653" s="169"/>
      <c r="R653" s="169"/>
      <c r="S653" s="169"/>
      <c r="T653" s="169"/>
      <c r="U653" s="169"/>
      <c r="V653" s="169"/>
      <c r="W653" s="169"/>
      <c r="X653" s="169"/>
      <c r="Y653" s="169"/>
      <c r="Z653" s="169"/>
    </row>
    <row r="654" spans="1:26" ht="15.75" customHeight="1">
      <c r="A654" s="169"/>
      <c r="B654" s="169"/>
      <c r="C654" s="169"/>
      <c r="D654" s="169"/>
      <c r="E654" s="169"/>
      <c r="F654" s="169"/>
      <c r="G654" s="169"/>
      <c r="H654" s="169"/>
      <c r="I654" s="169"/>
      <c r="J654" s="169"/>
      <c r="K654" s="169"/>
      <c r="L654" s="169"/>
      <c r="M654" s="169"/>
      <c r="N654" s="169"/>
      <c r="O654" s="169"/>
      <c r="P654" s="169"/>
      <c r="Q654" s="169"/>
      <c r="R654" s="169"/>
      <c r="S654" s="169"/>
      <c r="T654" s="169"/>
      <c r="U654" s="169"/>
      <c r="V654" s="169"/>
      <c r="W654" s="169"/>
      <c r="X654" s="169"/>
      <c r="Y654" s="169"/>
      <c r="Z654" s="169"/>
    </row>
    <row r="655" spans="1:26" ht="15.75" customHeight="1">
      <c r="A655" s="169"/>
      <c r="B655" s="169"/>
      <c r="C655" s="169"/>
      <c r="D655" s="169"/>
      <c r="E655" s="169"/>
      <c r="F655" s="169"/>
      <c r="G655" s="169"/>
      <c r="H655" s="169"/>
      <c r="I655" s="169"/>
      <c r="J655" s="169"/>
      <c r="K655" s="169"/>
      <c r="L655" s="169"/>
      <c r="M655" s="169"/>
      <c r="N655" s="169"/>
      <c r="O655" s="169"/>
      <c r="P655" s="169"/>
      <c r="Q655" s="169"/>
      <c r="R655" s="169"/>
      <c r="S655" s="169"/>
      <c r="T655" s="169"/>
      <c r="U655" s="169"/>
      <c r="V655" s="169"/>
      <c r="W655" s="169"/>
      <c r="X655" s="169"/>
      <c r="Y655" s="169"/>
      <c r="Z655" s="169"/>
    </row>
    <row r="656" spans="1:26" ht="15.75" customHeight="1">
      <c r="A656" s="169"/>
      <c r="B656" s="169"/>
      <c r="C656" s="169"/>
      <c r="D656" s="169"/>
      <c r="E656" s="169"/>
      <c r="F656" s="169"/>
      <c r="G656" s="169"/>
      <c r="H656" s="169"/>
      <c r="I656" s="169"/>
      <c r="J656" s="169"/>
      <c r="K656" s="169"/>
      <c r="L656" s="169"/>
      <c r="M656" s="169"/>
      <c r="N656" s="169"/>
      <c r="O656" s="169"/>
      <c r="P656" s="169"/>
      <c r="Q656" s="169"/>
      <c r="R656" s="169"/>
      <c r="S656" s="169"/>
      <c r="T656" s="169"/>
      <c r="U656" s="169"/>
      <c r="V656" s="169"/>
      <c r="W656" s="169"/>
      <c r="X656" s="169"/>
      <c r="Y656" s="169"/>
      <c r="Z656" s="169"/>
    </row>
    <row r="657" spans="1:26" ht="15.75" customHeight="1">
      <c r="A657" s="169"/>
      <c r="B657" s="169"/>
      <c r="C657" s="169"/>
      <c r="D657" s="169"/>
      <c r="E657" s="169"/>
      <c r="F657" s="169"/>
      <c r="G657" s="169"/>
      <c r="H657" s="169"/>
      <c r="I657" s="169"/>
      <c r="J657" s="169"/>
      <c r="K657" s="169"/>
      <c r="L657" s="169"/>
      <c r="M657" s="169"/>
      <c r="N657" s="169"/>
      <c r="O657" s="169"/>
      <c r="P657" s="169"/>
      <c r="Q657" s="169"/>
      <c r="R657" s="169"/>
      <c r="S657" s="169"/>
      <c r="T657" s="169"/>
      <c r="U657" s="169"/>
      <c r="V657" s="169"/>
      <c r="W657" s="169"/>
      <c r="X657" s="169"/>
      <c r="Y657" s="169"/>
      <c r="Z657" s="169"/>
    </row>
    <row r="658" spans="1:26" ht="15.75" customHeight="1">
      <c r="A658" s="169"/>
      <c r="B658" s="169"/>
      <c r="C658" s="169"/>
      <c r="D658" s="169"/>
      <c r="E658" s="169"/>
      <c r="F658" s="169"/>
      <c r="G658" s="169"/>
      <c r="H658" s="169"/>
      <c r="I658" s="169"/>
      <c r="J658" s="169"/>
      <c r="K658" s="169"/>
      <c r="L658" s="169"/>
      <c r="M658" s="169"/>
      <c r="N658" s="169"/>
      <c r="O658" s="169"/>
      <c r="P658" s="169"/>
      <c r="Q658" s="169"/>
      <c r="R658" s="169"/>
      <c r="S658" s="169"/>
      <c r="T658" s="169"/>
      <c r="U658" s="169"/>
      <c r="V658" s="169"/>
      <c r="W658" s="169"/>
      <c r="X658" s="169"/>
      <c r="Y658" s="169"/>
      <c r="Z658" s="169"/>
    </row>
    <row r="659" spans="1:26" ht="15.75" customHeight="1">
      <c r="A659" s="169"/>
      <c r="B659" s="169"/>
      <c r="C659" s="169"/>
      <c r="D659" s="169"/>
      <c r="E659" s="169"/>
      <c r="F659" s="169"/>
      <c r="G659" s="169"/>
      <c r="H659" s="169"/>
      <c r="I659" s="169"/>
      <c r="J659" s="169"/>
      <c r="K659" s="169"/>
      <c r="L659" s="169"/>
      <c r="M659" s="169"/>
      <c r="N659" s="169"/>
      <c r="O659" s="169"/>
      <c r="P659" s="169"/>
      <c r="Q659" s="169"/>
      <c r="R659" s="169"/>
      <c r="S659" s="169"/>
      <c r="T659" s="169"/>
      <c r="U659" s="169"/>
      <c r="V659" s="169"/>
      <c r="W659" s="169"/>
      <c r="X659" s="169"/>
      <c r="Y659" s="169"/>
      <c r="Z659" s="169"/>
    </row>
    <row r="660" spans="1:26" ht="15.75" customHeight="1">
      <c r="A660" s="169"/>
      <c r="B660" s="169"/>
      <c r="C660" s="169"/>
      <c r="D660" s="169"/>
      <c r="E660" s="169"/>
      <c r="F660" s="169"/>
      <c r="G660" s="169"/>
      <c r="H660" s="169"/>
      <c r="I660" s="169"/>
      <c r="J660" s="169"/>
      <c r="K660" s="169"/>
      <c r="L660" s="169"/>
      <c r="M660" s="169"/>
      <c r="N660" s="169"/>
      <c r="O660" s="169"/>
      <c r="P660" s="169"/>
      <c r="Q660" s="169"/>
      <c r="R660" s="169"/>
      <c r="S660" s="169"/>
      <c r="T660" s="169"/>
      <c r="U660" s="169"/>
      <c r="V660" s="169"/>
      <c r="W660" s="169"/>
      <c r="X660" s="169"/>
      <c r="Y660" s="169"/>
      <c r="Z660" s="169"/>
    </row>
    <row r="661" spans="1:26" ht="15.75" customHeight="1">
      <c r="A661" s="169"/>
      <c r="B661" s="169"/>
      <c r="C661" s="169"/>
      <c r="D661" s="169"/>
      <c r="E661" s="169"/>
      <c r="F661" s="169"/>
      <c r="G661" s="169"/>
      <c r="H661" s="169"/>
      <c r="I661" s="169"/>
      <c r="J661" s="169"/>
      <c r="K661" s="169"/>
      <c r="L661" s="169"/>
      <c r="M661" s="169"/>
      <c r="N661" s="169"/>
      <c r="O661" s="169"/>
      <c r="P661" s="169"/>
      <c r="Q661" s="169"/>
      <c r="R661" s="169"/>
      <c r="S661" s="169"/>
      <c r="T661" s="169"/>
      <c r="U661" s="169"/>
      <c r="V661" s="169"/>
      <c r="W661" s="169"/>
      <c r="X661" s="169"/>
      <c r="Y661" s="169"/>
      <c r="Z661" s="169"/>
    </row>
    <row r="662" spans="1:26" ht="15.75" customHeight="1">
      <c r="A662" s="169"/>
      <c r="B662" s="169"/>
      <c r="C662" s="169"/>
      <c r="D662" s="169"/>
      <c r="E662" s="169"/>
      <c r="F662" s="169"/>
      <c r="G662" s="169"/>
      <c r="H662" s="169"/>
      <c r="I662" s="169"/>
      <c r="J662" s="169"/>
      <c r="K662" s="169"/>
      <c r="L662" s="169"/>
      <c r="M662" s="169"/>
      <c r="N662" s="169"/>
      <c r="O662" s="169"/>
      <c r="P662" s="169"/>
      <c r="Q662" s="169"/>
      <c r="R662" s="169"/>
      <c r="S662" s="169"/>
      <c r="T662" s="169"/>
      <c r="U662" s="169"/>
      <c r="V662" s="169"/>
      <c r="W662" s="169"/>
      <c r="X662" s="169"/>
      <c r="Y662" s="169"/>
      <c r="Z662" s="169"/>
    </row>
    <row r="663" spans="1:26" ht="15.75" customHeight="1">
      <c r="A663" s="169"/>
      <c r="B663" s="169"/>
      <c r="C663" s="169"/>
      <c r="D663" s="169"/>
      <c r="E663" s="169"/>
      <c r="F663" s="169"/>
      <c r="G663" s="169"/>
      <c r="H663" s="169"/>
      <c r="I663" s="169"/>
      <c r="J663" s="169"/>
      <c r="K663" s="169"/>
      <c r="L663" s="169"/>
      <c r="M663" s="169"/>
      <c r="N663" s="169"/>
      <c r="O663" s="169"/>
      <c r="P663" s="169"/>
      <c r="Q663" s="169"/>
      <c r="R663" s="169"/>
      <c r="S663" s="169"/>
      <c r="T663" s="169"/>
      <c r="U663" s="169"/>
      <c r="V663" s="169"/>
      <c r="W663" s="169"/>
      <c r="X663" s="169"/>
      <c r="Y663" s="169"/>
      <c r="Z663" s="169"/>
    </row>
    <row r="664" spans="1:26" ht="15.75" customHeight="1">
      <c r="A664" s="169"/>
      <c r="B664" s="169"/>
      <c r="C664" s="169"/>
      <c r="D664" s="169"/>
      <c r="E664" s="169"/>
      <c r="F664" s="169"/>
      <c r="G664" s="169"/>
      <c r="H664" s="169"/>
      <c r="I664" s="169"/>
      <c r="J664" s="169"/>
      <c r="K664" s="169"/>
      <c r="L664" s="169"/>
      <c r="M664" s="169"/>
      <c r="N664" s="169"/>
      <c r="O664" s="169"/>
      <c r="P664" s="169"/>
      <c r="Q664" s="169"/>
      <c r="R664" s="169"/>
      <c r="S664" s="169"/>
      <c r="T664" s="169"/>
      <c r="U664" s="169"/>
      <c r="V664" s="169"/>
      <c r="W664" s="169"/>
      <c r="X664" s="169"/>
      <c r="Y664" s="169"/>
      <c r="Z664" s="169"/>
    </row>
    <row r="665" spans="1:26" ht="15.75" customHeight="1">
      <c r="A665" s="169"/>
      <c r="B665" s="169"/>
      <c r="C665" s="169"/>
      <c r="D665" s="169"/>
      <c r="E665" s="169"/>
      <c r="F665" s="169"/>
      <c r="G665" s="169"/>
      <c r="H665" s="169"/>
      <c r="I665" s="169"/>
      <c r="J665" s="169"/>
      <c r="K665" s="169"/>
      <c r="L665" s="169"/>
      <c r="M665" s="169"/>
      <c r="N665" s="169"/>
      <c r="O665" s="169"/>
      <c r="P665" s="169"/>
      <c r="Q665" s="169"/>
      <c r="R665" s="169"/>
      <c r="S665" s="169"/>
      <c r="T665" s="169"/>
      <c r="U665" s="169"/>
      <c r="V665" s="169"/>
      <c r="W665" s="169"/>
      <c r="X665" s="169"/>
      <c r="Y665" s="169"/>
      <c r="Z665" s="169"/>
    </row>
    <row r="666" spans="1:26" ht="15.75" customHeight="1">
      <c r="A666" s="169"/>
      <c r="B666" s="169"/>
      <c r="C666" s="169"/>
      <c r="D666" s="169"/>
      <c r="E666" s="169"/>
      <c r="F666" s="169"/>
      <c r="G666" s="169"/>
      <c r="H666" s="169"/>
      <c r="I666" s="169"/>
      <c r="J666" s="169"/>
      <c r="K666" s="169"/>
      <c r="L666" s="169"/>
      <c r="M666" s="169"/>
      <c r="N666" s="169"/>
      <c r="O666" s="169"/>
      <c r="P666" s="169"/>
      <c r="Q666" s="169"/>
      <c r="R666" s="169"/>
      <c r="S666" s="169"/>
      <c r="T666" s="169"/>
      <c r="U666" s="169"/>
      <c r="V666" s="169"/>
      <c r="W666" s="169"/>
      <c r="X666" s="169"/>
      <c r="Y666" s="169"/>
      <c r="Z666" s="169"/>
    </row>
    <row r="667" spans="1:26" ht="15.75" customHeight="1">
      <c r="A667" s="169"/>
      <c r="B667" s="169"/>
      <c r="C667" s="169"/>
      <c r="D667" s="169"/>
      <c r="E667" s="169"/>
      <c r="F667" s="169"/>
      <c r="G667" s="169"/>
      <c r="H667" s="169"/>
      <c r="I667" s="169"/>
      <c r="J667" s="169"/>
      <c r="K667" s="169"/>
      <c r="L667" s="169"/>
      <c r="M667" s="169"/>
      <c r="N667" s="169"/>
      <c r="O667" s="169"/>
      <c r="P667" s="169"/>
      <c r="Q667" s="169"/>
      <c r="R667" s="169"/>
      <c r="S667" s="169"/>
      <c r="T667" s="169"/>
      <c r="U667" s="169"/>
      <c r="V667" s="169"/>
      <c r="W667" s="169"/>
      <c r="X667" s="169"/>
      <c r="Y667" s="169"/>
      <c r="Z667" s="169"/>
    </row>
    <row r="668" spans="1:26" ht="15.75" customHeight="1">
      <c r="A668" s="169"/>
      <c r="B668" s="169"/>
      <c r="C668" s="169"/>
      <c r="D668" s="169"/>
      <c r="E668" s="169"/>
      <c r="F668" s="169"/>
      <c r="G668" s="169"/>
      <c r="H668" s="169"/>
      <c r="I668" s="169"/>
      <c r="J668" s="169"/>
      <c r="K668" s="169"/>
      <c r="L668" s="169"/>
      <c r="M668" s="169"/>
      <c r="N668" s="169"/>
      <c r="O668" s="169"/>
      <c r="P668" s="169"/>
      <c r="Q668" s="169"/>
      <c r="R668" s="169"/>
      <c r="S668" s="169"/>
      <c r="T668" s="169"/>
      <c r="U668" s="169"/>
      <c r="V668" s="169"/>
      <c r="W668" s="169"/>
      <c r="X668" s="169"/>
      <c r="Y668" s="169"/>
      <c r="Z668" s="169"/>
    </row>
    <row r="669" spans="1:26" ht="15.75" customHeight="1">
      <c r="A669" s="169"/>
      <c r="B669" s="169"/>
      <c r="C669" s="169"/>
      <c r="D669" s="169"/>
      <c r="E669" s="169"/>
      <c r="F669" s="169"/>
      <c r="G669" s="169"/>
      <c r="H669" s="169"/>
      <c r="I669" s="169"/>
      <c r="J669" s="169"/>
      <c r="K669" s="169"/>
      <c r="L669" s="169"/>
      <c r="M669" s="169"/>
      <c r="N669" s="169"/>
      <c r="O669" s="169"/>
      <c r="P669" s="169"/>
      <c r="Q669" s="169"/>
      <c r="R669" s="169"/>
      <c r="S669" s="169"/>
      <c r="T669" s="169"/>
      <c r="U669" s="169"/>
      <c r="V669" s="169"/>
      <c r="W669" s="169"/>
      <c r="X669" s="169"/>
      <c r="Y669" s="169"/>
      <c r="Z669" s="169"/>
    </row>
    <row r="670" spans="1:26" ht="15.75" customHeight="1">
      <c r="A670" s="169"/>
      <c r="B670" s="169"/>
      <c r="C670" s="169"/>
      <c r="D670" s="169"/>
      <c r="E670" s="169"/>
      <c r="F670" s="169"/>
      <c r="G670" s="169"/>
      <c r="H670" s="169"/>
      <c r="I670" s="169"/>
      <c r="J670" s="169"/>
      <c r="K670" s="169"/>
      <c r="L670" s="169"/>
      <c r="M670" s="169"/>
      <c r="N670" s="169"/>
      <c r="O670" s="169"/>
      <c r="P670" s="169"/>
      <c r="Q670" s="169"/>
      <c r="R670" s="169"/>
      <c r="S670" s="169"/>
      <c r="T670" s="169"/>
      <c r="U670" s="169"/>
      <c r="V670" s="169"/>
      <c r="W670" s="169"/>
      <c r="X670" s="169"/>
      <c r="Y670" s="169"/>
      <c r="Z670" s="169"/>
    </row>
    <row r="671" spans="1:26" ht="15.75" customHeight="1">
      <c r="A671" s="169"/>
      <c r="B671" s="169"/>
      <c r="C671" s="169"/>
      <c r="D671" s="169"/>
      <c r="E671" s="169"/>
      <c r="F671" s="169"/>
      <c r="G671" s="169"/>
      <c r="H671" s="169"/>
      <c r="I671" s="169"/>
      <c r="J671" s="169"/>
      <c r="K671" s="169"/>
      <c r="L671" s="169"/>
      <c r="M671" s="169"/>
      <c r="N671" s="169"/>
      <c r="O671" s="169"/>
      <c r="P671" s="169"/>
      <c r="Q671" s="169"/>
      <c r="R671" s="169"/>
      <c r="S671" s="169"/>
      <c r="T671" s="169"/>
      <c r="U671" s="169"/>
      <c r="V671" s="169"/>
      <c r="W671" s="169"/>
      <c r="X671" s="169"/>
      <c r="Y671" s="169"/>
      <c r="Z671" s="169"/>
    </row>
    <row r="672" spans="1:26" ht="15.75" customHeight="1">
      <c r="A672" s="169"/>
      <c r="B672" s="169"/>
      <c r="C672" s="169"/>
      <c r="D672" s="169"/>
      <c r="E672" s="169"/>
      <c r="F672" s="169"/>
      <c r="G672" s="169"/>
      <c r="H672" s="169"/>
      <c r="I672" s="169"/>
      <c r="J672" s="169"/>
      <c r="K672" s="169"/>
      <c r="L672" s="169"/>
      <c r="M672" s="169"/>
      <c r="N672" s="169"/>
      <c r="O672" s="169"/>
      <c r="P672" s="169"/>
      <c r="Q672" s="169"/>
      <c r="R672" s="169"/>
      <c r="S672" s="169"/>
      <c r="T672" s="169"/>
      <c r="U672" s="169"/>
      <c r="V672" s="169"/>
      <c r="W672" s="169"/>
      <c r="X672" s="169"/>
      <c r="Y672" s="169"/>
      <c r="Z672" s="169"/>
    </row>
    <row r="673" spans="1:26" ht="15.75" customHeight="1">
      <c r="A673" s="169"/>
      <c r="B673" s="169"/>
      <c r="C673" s="169"/>
      <c r="D673" s="169"/>
      <c r="E673" s="169"/>
      <c r="F673" s="169"/>
      <c r="G673" s="169"/>
      <c r="H673" s="169"/>
      <c r="I673" s="169"/>
      <c r="J673" s="169"/>
      <c r="K673" s="169"/>
      <c r="L673" s="169"/>
      <c r="M673" s="169"/>
      <c r="N673" s="169"/>
      <c r="O673" s="169"/>
      <c r="P673" s="169"/>
      <c r="Q673" s="169"/>
      <c r="R673" s="169"/>
      <c r="S673" s="169"/>
      <c r="T673" s="169"/>
      <c r="U673" s="169"/>
      <c r="V673" s="169"/>
      <c r="W673" s="169"/>
      <c r="X673" s="169"/>
      <c r="Y673" s="169"/>
      <c r="Z673" s="169"/>
    </row>
    <row r="674" spans="1:26" ht="15.75" customHeight="1">
      <c r="A674" s="169"/>
      <c r="B674" s="169"/>
      <c r="C674" s="169"/>
      <c r="D674" s="169"/>
      <c r="E674" s="169"/>
      <c r="F674" s="169"/>
      <c r="G674" s="169"/>
      <c r="H674" s="169"/>
      <c r="I674" s="169"/>
      <c r="J674" s="169"/>
      <c r="K674" s="169"/>
      <c r="L674" s="169"/>
      <c r="M674" s="169"/>
      <c r="N674" s="169"/>
      <c r="O674" s="169"/>
      <c r="P674" s="169"/>
      <c r="Q674" s="169"/>
      <c r="R674" s="169"/>
      <c r="S674" s="169"/>
      <c r="T674" s="169"/>
      <c r="U674" s="169"/>
      <c r="V674" s="169"/>
      <c r="W674" s="169"/>
      <c r="X674" s="169"/>
      <c r="Y674" s="169"/>
      <c r="Z674" s="169"/>
    </row>
    <row r="675" spans="1:26" ht="15.75" customHeight="1">
      <c r="A675" s="169"/>
      <c r="B675" s="169"/>
      <c r="C675" s="169"/>
      <c r="D675" s="169"/>
      <c r="E675" s="169"/>
      <c r="F675" s="169"/>
      <c r="G675" s="169"/>
      <c r="H675" s="169"/>
      <c r="I675" s="169"/>
      <c r="J675" s="169"/>
      <c r="K675" s="169"/>
      <c r="L675" s="169"/>
      <c r="M675" s="169"/>
      <c r="N675" s="169"/>
      <c r="O675" s="169"/>
      <c r="P675" s="169"/>
      <c r="Q675" s="169"/>
      <c r="R675" s="169"/>
      <c r="S675" s="169"/>
      <c r="T675" s="169"/>
      <c r="U675" s="169"/>
      <c r="V675" s="169"/>
      <c r="W675" s="169"/>
      <c r="X675" s="169"/>
      <c r="Y675" s="169"/>
      <c r="Z675" s="169"/>
    </row>
    <row r="676" spans="1:26" ht="15.75" customHeight="1">
      <c r="A676" s="169"/>
      <c r="B676" s="169"/>
      <c r="C676" s="169"/>
      <c r="D676" s="169"/>
      <c r="E676" s="169"/>
      <c r="F676" s="169"/>
      <c r="G676" s="169"/>
      <c r="H676" s="169"/>
      <c r="I676" s="169"/>
      <c r="J676" s="169"/>
      <c r="K676" s="169"/>
      <c r="L676" s="169"/>
      <c r="M676" s="169"/>
      <c r="N676" s="169"/>
      <c r="O676" s="169"/>
      <c r="P676" s="169"/>
      <c r="Q676" s="169"/>
      <c r="R676" s="169"/>
      <c r="S676" s="169"/>
      <c r="T676" s="169"/>
      <c r="U676" s="169"/>
      <c r="V676" s="169"/>
      <c r="W676" s="169"/>
      <c r="X676" s="169"/>
      <c r="Y676" s="169"/>
      <c r="Z676" s="169"/>
    </row>
    <row r="677" spans="1:26" ht="15.75" customHeight="1">
      <c r="A677" s="169"/>
      <c r="B677" s="169"/>
      <c r="C677" s="169"/>
      <c r="D677" s="169"/>
      <c r="E677" s="169"/>
      <c r="F677" s="169"/>
      <c r="G677" s="169"/>
      <c r="H677" s="169"/>
      <c r="I677" s="169"/>
      <c r="J677" s="169"/>
      <c r="K677" s="169"/>
      <c r="L677" s="169"/>
      <c r="M677" s="169"/>
      <c r="N677" s="169"/>
      <c r="O677" s="169"/>
      <c r="P677" s="169"/>
      <c r="Q677" s="169"/>
      <c r="R677" s="169"/>
      <c r="S677" s="169"/>
      <c r="T677" s="169"/>
      <c r="U677" s="169"/>
      <c r="V677" s="169"/>
      <c r="W677" s="169"/>
      <c r="X677" s="169"/>
      <c r="Y677" s="169"/>
      <c r="Z677" s="169"/>
    </row>
    <row r="678" spans="1:26" ht="15.75" customHeight="1">
      <c r="A678" s="169"/>
      <c r="B678" s="169"/>
      <c r="C678" s="169"/>
      <c r="D678" s="169"/>
      <c r="E678" s="169"/>
      <c r="F678" s="169"/>
      <c r="G678" s="169"/>
      <c r="H678" s="169"/>
      <c r="I678" s="169"/>
      <c r="J678" s="169"/>
      <c r="K678" s="169"/>
      <c r="L678" s="169"/>
      <c r="M678" s="169"/>
      <c r="N678" s="169"/>
      <c r="O678" s="169"/>
      <c r="P678" s="169"/>
      <c r="Q678" s="169"/>
      <c r="R678" s="169"/>
      <c r="S678" s="169"/>
      <c r="T678" s="169"/>
      <c r="U678" s="169"/>
      <c r="V678" s="169"/>
      <c r="W678" s="169"/>
      <c r="X678" s="169"/>
      <c r="Y678" s="169"/>
      <c r="Z678" s="169"/>
    </row>
    <row r="679" spans="1:26" ht="15.75" customHeight="1">
      <c r="A679" s="169"/>
      <c r="B679" s="169"/>
      <c r="C679" s="169"/>
      <c r="D679" s="169"/>
      <c r="E679" s="169"/>
      <c r="F679" s="169"/>
      <c r="G679" s="169"/>
      <c r="H679" s="169"/>
      <c r="I679" s="169"/>
      <c r="J679" s="169"/>
      <c r="K679" s="169"/>
      <c r="L679" s="169"/>
      <c r="M679" s="169"/>
      <c r="N679" s="169"/>
      <c r="O679" s="169"/>
      <c r="P679" s="169"/>
      <c r="Q679" s="169"/>
      <c r="R679" s="169"/>
      <c r="S679" s="169"/>
      <c r="T679" s="169"/>
      <c r="U679" s="169"/>
      <c r="V679" s="169"/>
      <c r="W679" s="169"/>
      <c r="X679" s="169"/>
      <c r="Y679" s="169"/>
      <c r="Z679" s="169"/>
    </row>
    <row r="680" spans="1:26" ht="15.75" customHeight="1">
      <c r="A680" s="169"/>
      <c r="B680" s="169"/>
      <c r="C680" s="169"/>
      <c r="D680" s="169"/>
      <c r="E680" s="169"/>
      <c r="F680" s="169"/>
      <c r="G680" s="169"/>
      <c r="H680" s="169"/>
      <c r="I680" s="169"/>
      <c r="J680" s="169"/>
      <c r="K680" s="169"/>
      <c r="L680" s="169"/>
      <c r="M680" s="169"/>
      <c r="N680" s="169"/>
      <c r="O680" s="169"/>
      <c r="P680" s="169"/>
      <c r="Q680" s="169"/>
      <c r="R680" s="169"/>
      <c r="S680" s="169"/>
      <c r="T680" s="169"/>
      <c r="U680" s="169"/>
      <c r="V680" s="169"/>
      <c r="W680" s="169"/>
      <c r="X680" s="169"/>
      <c r="Y680" s="169"/>
      <c r="Z680" s="169"/>
    </row>
    <row r="681" spans="1:26" ht="15.75" customHeight="1">
      <c r="A681" s="169"/>
      <c r="B681" s="169"/>
      <c r="C681" s="169"/>
      <c r="D681" s="169"/>
      <c r="E681" s="169"/>
      <c r="F681" s="169"/>
      <c r="G681" s="169"/>
      <c r="H681" s="169"/>
      <c r="I681" s="169"/>
      <c r="J681" s="169"/>
      <c r="K681" s="169"/>
      <c r="L681" s="169"/>
      <c r="M681" s="169"/>
      <c r="N681" s="169"/>
      <c r="O681" s="169"/>
      <c r="P681" s="169"/>
      <c r="Q681" s="169"/>
      <c r="R681" s="169"/>
      <c r="S681" s="169"/>
      <c r="T681" s="169"/>
      <c r="U681" s="169"/>
      <c r="V681" s="169"/>
      <c r="W681" s="169"/>
      <c r="X681" s="169"/>
      <c r="Y681" s="169"/>
      <c r="Z681" s="169"/>
    </row>
    <row r="682" spans="1:26" ht="15.75" customHeight="1">
      <c r="A682" s="169"/>
      <c r="B682" s="169"/>
      <c r="C682" s="169"/>
      <c r="D682" s="169"/>
      <c r="E682" s="169"/>
      <c r="F682" s="169"/>
      <c r="G682" s="169"/>
      <c r="H682" s="169"/>
      <c r="I682" s="169"/>
      <c r="J682" s="169"/>
      <c r="K682" s="169"/>
      <c r="L682" s="169"/>
      <c r="M682" s="169"/>
      <c r="N682" s="169"/>
      <c r="O682" s="169"/>
      <c r="P682" s="169"/>
      <c r="Q682" s="169"/>
      <c r="R682" s="169"/>
      <c r="S682" s="169"/>
      <c r="T682" s="169"/>
      <c r="U682" s="169"/>
      <c r="V682" s="169"/>
      <c r="W682" s="169"/>
      <c r="X682" s="169"/>
      <c r="Y682" s="169"/>
      <c r="Z682" s="169"/>
    </row>
    <row r="683" spans="1:26" ht="15.75" customHeight="1">
      <c r="A683" s="169"/>
      <c r="B683" s="169"/>
      <c r="C683" s="169"/>
      <c r="D683" s="169"/>
      <c r="E683" s="169"/>
      <c r="F683" s="169"/>
      <c r="G683" s="169"/>
      <c r="H683" s="169"/>
      <c r="I683" s="169"/>
      <c r="J683" s="169"/>
      <c r="K683" s="169"/>
      <c r="L683" s="169"/>
      <c r="M683" s="169"/>
      <c r="N683" s="169"/>
      <c r="O683" s="169"/>
      <c r="P683" s="169"/>
      <c r="Q683" s="169"/>
      <c r="R683" s="169"/>
      <c r="S683" s="169"/>
      <c r="T683" s="169"/>
      <c r="U683" s="169"/>
      <c r="V683" s="169"/>
      <c r="W683" s="169"/>
      <c r="X683" s="169"/>
      <c r="Y683" s="169"/>
      <c r="Z683" s="169"/>
    </row>
    <row r="684" spans="1:26" ht="15.75" customHeight="1">
      <c r="A684" s="169"/>
      <c r="B684" s="169"/>
      <c r="C684" s="169"/>
      <c r="D684" s="169"/>
      <c r="E684" s="169"/>
      <c r="F684" s="169"/>
      <c r="G684" s="169"/>
      <c r="H684" s="169"/>
      <c r="I684" s="169"/>
      <c r="J684" s="169"/>
      <c r="K684" s="169"/>
      <c r="L684" s="169"/>
      <c r="M684" s="169"/>
      <c r="N684" s="169"/>
      <c r="O684" s="169"/>
      <c r="P684" s="169"/>
      <c r="Q684" s="169"/>
      <c r="R684" s="169"/>
      <c r="S684" s="169"/>
      <c r="T684" s="169"/>
      <c r="U684" s="169"/>
      <c r="V684" s="169"/>
      <c r="W684" s="169"/>
      <c r="X684" s="169"/>
      <c r="Y684" s="169"/>
      <c r="Z684" s="169"/>
    </row>
    <row r="685" spans="1:26" ht="15.75" customHeight="1">
      <c r="A685" s="169"/>
      <c r="B685" s="169"/>
      <c r="C685" s="169"/>
      <c r="D685" s="169"/>
      <c r="E685" s="169"/>
      <c r="F685" s="169"/>
      <c r="G685" s="169"/>
      <c r="H685" s="169"/>
      <c r="I685" s="169"/>
      <c r="J685" s="169"/>
      <c r="K685" s="169"/>
      <c r="L685" s="169"/>
      <c r="M685" s="169"/>
      <c r="N685" s="169"/>
      <c r="O685" s="169"/>
      <c r="P685" s="169"/>
      <c r="Q685" s="169"/>
      <c r="R685" s="169"/>
      <c r="S685" s="169"/>
      <c r="T685" s="169"/>
      <c r="U685" s="169"/>
      <c r="V685" s="169"/>
      <c r="W685" s="169"/>
      <c r="X685" s="169"/>
      <c r="Y685" s="169"/>
      <c r="Z685" s="169"/>
    </row>
    <row r="686" spans="1:26" ht="15.75" customHeight="1">
      <c r="A686" s="169"/>
      <c r="B686" s="169"/>
      <c r="C686" s="169"/>
      <c r="D686" s="169"/>
      <c r="E686" s="169"/>
      <c r="F686" s="169"/>
      <c r="G686" s="169"/>
      <c r="H686" s="169"/>
      <c r="I686" s="169"/>
      <c r="J686" s="169"/>
      <c r="K686" s="169"/>
      <c r="L686" s="169"/>
      <c r="M686" s="169"/>
      <c r="N686" s="169"/>
      <c r="O686" s="169"/>
      <c r="P686" s="169"/>
      <c r="Q686" s="169"/>
      <c r="R686" s="169"/>
      <c r="S686" s="169"/>
      <c r="T686" s="169"/>
      <c r="U686" s="169"/>
      <c r="V686" s="169"/>
      <c r="W686" s="169"/>
      <c r="X686" s="169"/>
      <c r="Y686" s="169"/>
      <c r="Z686" s="169"/>
    </row>
    <row r="687" spans="1:26" ht="15.75" customHeight="1">
      <c r="A687" s="169"/>
      <c r="B687" s="169"/>
      <c r="C687" s="169"/>
      <c r="D687" s="169"/>
      <c r="E687" s="169"/>
      <c r="F687" s="169"/>
      <c r="G687" s="169"/>
      <c r="H687" s="169"/>
      <c r="I687" s="169"/>
      <c r="J687" s="169"/>
      <c r="K687" s="169"/>
      <c r="L687" s="169"/>
      <c r="M687" s="169"/>
      <c r="N687" s="169"/>
      <c r="O687" s="169"/>
      <c r="P687" s="169"/>
      <c r="Q687" s="169"/>
      <c r="R687" s="169"/>
      <c r="S687" s="169"/>
      <c r="T687" s="169"/>
      <c r="U687" s="169"/>
      <c r="V687" s="169"/>
      <c r="W687" s="169"/>
      <c r="X687" s="169"/>
      <c r="Y687" s="169"/>
      <c r="Z687" s="169"/>
    </row>
    <row r="688" spans="1:26" ht="15.75" customHeight="1">
      <c r="A688" s="169"/>
      <c r="B688" s="169"/>
      <c r="C688" s="169"/>
      <c r="D688" s="169"/>
      <c r="E688" s="169"/>
      <c r="F688" s="169"/>
      <c r="G688" s="169"/>
      <c r="H688" s="169"/>
      <c r="I688" s="169"/>
      <c r="J688" s="169"/>
      <c r="K688" s="169"/>
      <c r="L688" s="169"/>
      <c r="M688" s="169"/>
      <c r="N688" s="169"/>
      <c r="O688" s="169"/>
      <c r="P688" s="169"/>
      <c r="Q688" s="169"/>
      <c r="R688" s="169"/>
      <c r="S688" s="169"/>
      <c r="T688" s="169"/>
      <c r="U688" s="169"/>
      <c r="V688" s="169"/>
      <c r="W688" s="169"/>
      <c r="X688" s="169"/>
      <c r="Y688" s="169"/>
      <c r="Z688" s="169"/>
    </row>
    <row r="689" spans="1:26" ht="15.75" customHeight="1">
      <c r="A689" s="169"/>
      <c r="B689" s="169"/>
      <c r="C689" s="169"/>
      <c r="D689" s="169"/>
      <c r="E689" s="169"/>
      <c r="F689" s="169"/>
      <c r="G689" s="169"/>
      <c r="H689" s="169"/>
      <c r="I689" s="169"/>
      <c r="J689" s="169"/>
      <c r="K689" s="169"/>
      <c r="L689" s="169"/>
      <c r="M689" s="169"/>
      <c r="N689" s="169"/>
      <c r="O689" s="169"/>
      <c r="P689" s="169"/>
      <c r="Q689" s="169"/>
      <c r="R689" s="169"/>
      <c r="S689" s="169"/>
      <c r="T689" s="169"/>
      <c r="U689" s="169"/>
      <c r="V689" s="169"/>
      <c r="W689" s="169"/>
      <c r="X689" s="169"/>
      <c r="Y689" s="169"/>
      <c r="Z689" s="169"/>
    </row>
    <row r="690" spans="1:26" ht="15.75" customHeight="1">
      <c r="A690" s="169"/>
      <c r="B690" s="169"/>
      <c r="C690" s="169"/>
      <c r="D690" s="169"/>
      <c r="E690" s="169"/>
      <c r="F690" s="169"/>
      <c r="G690" s="169"/>
      <c r="H690" s="169"/>
      <c r="I690" s="169"/>
      <c r="J690" s="169"/>
      <c r="K690" s="169"/>
      <c r="L690" s="169"/>
      <c r="M690" s="169"/>
      <c r="N690" s="169"/>
      <c r="O690" s="169"/>
      <c r="P690" s="169"/>
      <c r="Q690" s="169"/>
      <c r="R690" s="169"/>
      <c r="S690" s="169"/>
      <c r="T690" s="169"/>
      <c r="U690" s="169"/>
      <c r="V690" s="169"/>
      <c r="W690" s="169"/>
      <c r="X690" s="169"/>
      <c r="Y690" s="169"/>
      <c r="Z690" s="169"/>
    </row>
    <row r="691" spans="1:26" ht="15.75" customHeight="1">
      <c r="A691" s="169"/>
      <c r="B691" s="169"/>
      <c r="C691" s="169"/>
      <c r="D691" s="169"/>
      <c r="E691" s="169"/>
      <c r="F691" s="169"/>
      <c r="G691" s="169"/>
      <c r="H691" s="169"/>
      <c r="I691" s="169"/>
      <c r="J691" s="169"/>
      <c r="K691" s="169"/>
      <c r="L691" s="169"/>
      <c r="M691" s="169"/>
      <c r="N691" s="169"/>
      <c r="O691" s="169"/>
      <c r="P691" s="169"/>
      <c r="Q691" s="169"/>
      <c r="R691" s="169"/>
      <c r="S691" s="169"/>
      <c r="T691" s="169"/>
      <c r="U691" s="169"/>
      <c r="V691" s="169"/>
      <c r="W691" s="169"/>
      <c r="X691" s="169"/>
      <c r="Y691" s="169"/>
      <c r="Z691" s="169"/>
    </row>
    <row r="692" spans="1:26" ht="15.75" customHeight="1">
      <c r="A692" s="169"/>
      <c r="B692" s="169"/>
      <c r="C692" s="169"/>
      <c r="D692" s="169"/>
      <c r="E692" s="169"/>
      <c r="F692" s="169"/>
      <c r="G692" s="169"/>
      <c r="H692" s="169"/>
      <c r="I692" s="169"/>
      <c r="J692" s="169"/>
      <c r="K692" s="169"/>
      <c r="L692" s="169"/>
      <c r="M692" s="169"/>
      <c r="N692" s="169"/>
      <c r="O692" s="169"/>
      <c r="P692" s="169"/>
      <c r="Q692" s="169"/>
      <c r="R692" s="169"/>
      <c r="S692" s="169"/>
      <c r="T692" s="169"/>
      <c r="U692" s="169"/>
      <c r="V692" s="169"/>
      <c r="W692" s="169"/>
      <c r="X692" s="169"/>
      <c r="Y692" s="169"/>
      <c r="Z692" s="169"/>
    </row>
    <row r="693" spans="1:26" ht="15.75" customHeight="1">
      <c r="A693" s="169"/>
      <c r="B693" s="169"/>
      <c r="C693" s="169"/>
      <c r="D693" s="169"/>
      <c r="E693" s="169"/>
      <c r="F693" s="169"/>
      <c r="G693" s="169"/>
      <c r="H693" s="169"/>
      <c r="I693" s="169"/>
      <c r="J693" s="169"/>
      <c r="K693" s="169"/>
      <c r="L693" s="169"/>
      <c r="M693" s="169"/>
      <c r="N693" s="169"/>
      <c r="O693" s="169"/>
      <c r="P693" s="169"/>
      <c r="Q693" s="169"/>
      <c r="R693" s="169"/>
      <c r="S693" s="169"/>
      <c r="T693" s="169"/>
      <c r="U693" s="169"/>
      <c r="V693" s="169"/>
      <c r="W693" s="169"/>
      <c r="X693" s="169"/>
      <c r="Y693" s="169"/>
      <c r="Z693" s="169"/>
    </row>
    <row r="694" spans="1:26" ht="15.75" customHeight="1">
      <c r="A694" s="169"/>
      <c r="B694" s="169"/>
      <c r="C694" s="169"/>
      <c r="D694" s="169"/>
      <c r="E694" s="169"/>
      <c r="F694" s="169"/>
      <c r="G694" s="169"/>
      <c r="H694" s="169"/>
      <c r="I694" s="169"/>
      <c r="J694" s="169"/>
      <c r="K694" s="169"/>
      <c r="L694" s="169"/>
      <c r="M694" s="169"/>
      <c r="N694" s="169"/>
      <c r="O694" s="169"/>
      <c r="P694" s="169"/>
      <c r="Q694" s="169"/>
      <c r="R694" s="169"/>
      <c r="S694" s="169"/>
      <c r="T694" s="169"/>
      <c r="U694" s="169"/>
      <c r="V694" s="169"/>
      <c r="W694" s="169"/>
      <c r="X694" s="169"/>
      <c r="Y694" s="169"/>
      <c r="Z694" s="169"/>
    </row>
    <row r="695" spans="1:26" ht="15.75" customHeight="1">
      <c r="A695" s="169"/>
      <c r="B695" s="169"/>
      <c r="C695" s="169"/>
      <c r="D695" s="169"/>
      <c r="E695" s="169"/>
      <c r="F695" s="169"/>
      <c r="G695" s="169"/>
      <c r="H695" s="169"/>
      <c r="I695" s="169"/>
      <c r="J695" s="169"/>
      <c r="K695" s="169"/>
      <c r="L695" s="169"/>
      <c r="M695" s="169"/>
      <c r="N695" s="169"/>
      <c r="O695" s="169"/>
      <c r="P695" s="169"/>
      <c r="Q695" s="169"/>
      <c r="R695" s="169"/>
      <c r="S695" s="169"/>
      <c r="T695" s="169"/>
      <c r="U695" s="169"/>
      <c r="V695" s="169"/>
      <c r="W695" s="169"/>
      <c r="X695" s="169"/>
      <c r="Y695" s="169"/>
      <c r="Z695" s="169"/>
    </row>
    <row r="696" spans="1:26" ht="15.75" customHeight="1">
      <c r="A696" s="169"/>
      <c r="B696" s="169"/>
      <c r="C696" s="169"/>
      <c r="D696" s="169"/>
      <c r="E696" s="169"/>
      <c r="F696" s="169"/>
      <c r="G696" s="169"/>
      <c r="H696" s="169"/>
      <c r="I696" s="169"/>
      <c r="J696" s="169"/>
      <c r="K696" s="169"/>
      <c r="L696" s="169"/>
      <c r="M696" s="169"/>
      <c r="N696" s="169"/>
      <c r="O696" s="169"/>
      <c r="P696" s="169"/>
      <c r="Q696" s="169"/>
      <c r="R696" s="169"/>
      <c r="S696" s="169"/>
      <c r="T696" s="169"/>
      <c r="U696" s="169"/>
      <c r="V696" s="169"/>
      <c r="W696" s="169"/>
      <c r="X696" s="169"/>
      <c r="Y696" s="169"/>
      <c r="Z696" s="169"/>
    </row>
    <row r="697" spans="1:26" ht="15.75" customHeight="1">
      <c r="A697" s="169"/>
      <c r="B697" s="169"/>
      <c r="C697" s="169"/>
      <c r="D697" s="169"/>
      <c r="E697" s="169"/>
      <c r="F697" s="169"/>
      <c r="G697" s="169"/>
      <c r="H697" s="169"/>
      <c r="I697" s="169"/>
      <c r="J697" s="169"/>
      <c r="K697" s="169"/>
      <c r="L697" s="169"/>
      <c r="M697" s="169"/>
      <c r="N697" s="169"/>
      <c r="O697" s="169"/>
      <c r="P697" s="169"/>
      <c r="Q697" s="169"/>
      <c r="R697" s="169"/>
      <c r="S697" s="169"/>
      <c r="T697" s="169"/>
      <c r="U697" s="169"/>
      <c r="V697" s="169"/>
      <c r="W697" s="169"/>
      <c r="X697" s="169"/>
      <c r="Y697" s="169"/>
      <c r="Z697" s="169"/>
    </row>
    <row r="698" spans="1:26" ht="15.75" customHeight="1">
      <c r="A698" s="169"/>
      <c r="B698" s="169"/>
      <c r="C698" s="169"/>
      <c r="D698" s="169"/>
      <c r="E698" s="169"/>
      <c r="F698" s="169"/>
      <c r="G698" s="169"/>
      <c r="H698" s="169"/>
      <c r="I698" s="169"/>
      <c r="J698" s="169"/>
      <c r="K698" s="169"/>
      <c r="L698" s="169"/>
      <c r="M698" s="169"/>
      <c r="N698" s="169"/>
      <c r="O698" s="169"/>
      <c r="P698" s="169"/>
      <c r="Q698" s="169"/>
      <c r="R698" s="169"/>
      <c r="S698" s="169"/>
      <c r="T698" s="169"/>
      <c r="U698" s="169"/>
      <c r="V698" s="169"/>
      <c r="W698" s="169"/>
      <c r="X698" s="169"/>
      <c r="Y698" s="169"/>
      <c r="Z698" s="169"/>
    </row>
    <row r="699" spans="1:26" ht="15.75" customHeight="1">
      <c r="A699" s="169"/>
      <c r="B699" s="169"/>
      <c r="C699" s="169"/>
      <c r="D699" s="169"/>
      <c r="E699" s="169"/>
      <c r="F699" s="169"/>
      <c r="G699" s="169"/>
      <c r="H699" s="169"/>
      <c r="I699" s="169"/>
      <c r="J699" s="169"/>
      <c r="K699" s="169"/>
      <c r="L699" s="169"/>
      <c r="M699" s="169"/>
      <c r="N699" s="169"/>
      <c r="O699" s="169"/>
      <c r="P699" s="169"/>
      <c r="Q699" s="169"/>
      <c r="R699" s="169"/>
      <c r="S699" s="169"/>
      <c r="T699" s="169"/>
      <c r="U699" s="169"/>
      <c r="V699" s="169"/>
      <c r="W699" s="169"/>
      <c r="X699" s="169"/>
      <c r="Y699" s="169"/>
      <c r="Z699" s="169"/>
    </row>
    <row r="700" spans="1:26" ht="15.75" customHeight="1">
      <c r="A700" s="169"/>
      <c r="B700" s="169"/>
      <c r="C700" s="169"/>
      <c r="D700" s="169"/>
      <c r="E700" s="169"/>
      <c r="F700" s="169"/>
      <c r="G700" s="169"/>
      <c r="H700" s="169"/>
      <c r="I700" s="169"/>
      <c r="J700" s="169"/>
      <c r="K700" s="169"/>
      <c r="L700" s="169"/>
      <c r="M700" s="169"/>
      <c r="N700" s="169"/>
      <c r="O700" s="169"/>
      <c r="P700" s="169"/>
      <c r="Q700" s="169"/>
      <c r="R700" s="169"/>
      <c r="S700" s="169"/>
      <c r="T700" s="169"/>
      <c r="U700" s="169"/>
      <c r="V700" s="169"/>
      <c r="W700" s="169"/>
      <c r="X700" s="169"/>
      <c r="Y700" s="169"/>
      <c r="Z700" s="169"/>
    </row>
    <row r="701" spans="1:26" ht="15.75" customHeight="1">
      <c r="A701" s="169"/>
      <c r="B701" s="169"/>
      <c r="C701" s="169"/>
      <c r="D701" s="169"/>
      <c r="E701" s="169"/>
      <c r="F701" s="169"/>
      <c r="G701" s="169"/>
      <c r="H701" s="169"/>
      <c r="I701" s="169"/>
      <c r="J701" s="169"/>
      <c r="K701" s="169"/>
      <c r="L701" s="169"/>
      <c r="M701" s="169"/>
      <c r="N701" s="169"/>
      <c r="O701" s="169"/>
      <c r="P701" s="169"/>
      <c r="Q701" s="169"/>
      <c r="R701" s="169"/>
      <c r="S701" s="169"/>
      <c r="T701" s="169"/>
      <c r="U701" s="169"/>
      <c r="V701" s="169"/>
      <c r="W701" s="169"/>
      <c r="X701" s="169"/>
      <c r="Y701" s="169"/>
      <c r="Z701" s="169"/>
    </row>
    <row r="702" spans="1:26" ht="15.75" customHeight="1">
      <c r="A702" s="169"/>
      <c r="B702" s="169"/>
      <c r="C702" s="169"/>
      <c r="D702" s="169"/>
      <c r="E702" s="169"/>
      <c r="F702" s="169"/>
      <c r="G702" s="169"/>
      <c r="H702" s="169"/>
      <c r="I702" s="169"/>
      <c r="J702" s="169"/>
      <c r="K702" s="169"/>
      <c r="L702" s="169"/>
      <c r="M702" s="169"/>
      <c r="N702" s="169"/>
      <c r="O702" s="169"/>
      <c r="P702" s="169"/>
      <c r="Q702" s="169"/>
      <c r="R702" s="169"/>
      <c r="S702" s="169"/>
      <c r="T702" s="169"/>
      <c r="U702" s="169"/>
      <c r="V702" s="169"/>
      <c r="W702" s="169"/>
      <c r="X702" s="169"/>
      <c r="Y702" s="169"/>
      <c r="Z702" s="169"/>
    </row>
    <row r="703" spans="1:26" ht="15.75" customHeight="1">
      <c r="A703" s="169"/>
      <c r="B703" s="169"/>
      <c r="C703" s="169"/>
      <c r="D703" s="169"/>
      <c r="E703" s="169"/>
      <c r="F703" s="169"/>
      <c r="G703" s="169"/>
      <c r="H703" s="169"/>
      <c r="I703" s="169"/>
      <c r="J703" s="169"/>
      <c r="K703" s="169"/>
      <c r="L703" s="169"/>
      <c r="M703" s="169"/>
      <c r="N703" s="169"/>
      <c r="O703" s="169"/>
      <c r="P703" s="169"/>
      <c r="Q703" s="169"/>
      <c r="R703" s="169"/>
      <c r="S703" s="169"/>
      <c r="T703" s="169"/>
      <c r="U703" s="169"/>
      <c r="V703" s="169"/>
      <c r="W703" s="169"/>
      <c r="X703" s="169"/>
      <c r="Y703" s="169"/>
      <c r="Z703" s="169"/>
    </row>
    <row r="704" spans="1:26" ht="15.75" customHeight="1">
      <c r="A704" s="169"/>
      <c r="B704" s="169"/>
      <c r="C704" s="169"/>
      <c r="D704" s="169"/>
      <c r="E704" s="169"/>
      <c r="F704" s="169"/>
      <c r="G704" s="169"/>
      <c r="H704" s="169"/>
      <c r="I704" s="169"/>
      <c r="J704" s="169"/>
      <c r="K704" s="169"/>
      <c r="L704" s="169"/>
      <c r="M704" s="169"/>
      <c r="N704" s="169"/>
      <c r="O704" s="169"/>
      <c r="P704" s="169"/>
      <c r="Q704" s="169"/>
      <c r="R704" s="169"/>
      <c r="S704" s="169"/>
      <c r="T704" s="169"/>
      <c r="U704" s="169"/>
      <c r="V704" s="169"/>
      <c r="W704" s="169"/>
      <c r="X704" s="169"/>
      <c r="Y704" s="169"/>
      <c r="Z704" s="169"/>
    </row>
    <row r="705" spans="1:26" ht="15.75" customHeight="1">
      <c r="A705" s="169"/>
      <c r="B705" s="169"/>
      <c r="C705" s="169"/>
      <c r="D705" s="169"/>
      <c r="E705" s="169"/>
      <c r="F705" s="169"/>
      <c r="G705" s="169"/>
      <c r="H705" s="169"/>
      <c r="I705" s="169"/>
      <c r="J705" s="169"/>
      <c r="K705" s="169"/>
      <c r="L705" s="169"/>
      <c r="M705" s="169"/>
      <c r="N705" s="169"/>
      <c r="O705" s="169"/>
      <c r="P705" s="169"/>
      <c r="Q705" s="169"/>
      <c r="R705" s="169"/>
      <c r="S705" s="169"/>
      <c r="T705" s="169"/>
      <c r="U705" s="169"/>
      <c r="V705" s="169"/>
      <c r="W705" s="169"/>
      <c r="X705" s="169"/>
      <c r="Y705" s="169"/>
      <c r="Z705" s="169"/>
    </row>
    <row r="706" spans="1:26" ht="15.75" customHeight="1">
      <c r="A706" s="169"/>
      <c r="B706" s="169"/>
      <c r="C706" s="169"/>
      <c r="D706" s="169"/>
      <c r="E706" s="169"/>
      <c r="F706" s="169"/>
      <c r="G706" s="169"/>
      <c r="H706" s="169"/>
      <c r="I706" s="169"/>
      <c r="J706" s="169"/>
      <c r="K706" s="169"/>
      <c r="L706" s="169"/>
      <c r="M706" s="169"/>
      <c r="N706" s="169"/>
      <c r="O706" s="169"/>
      <c r="P706" s="169"/>
      <c r="Q706" s="169"/>
      <c r="R706" s="169"/>
      <c r="S706" s="169"/>
      <c r="T706" s="169"/>
      <c r="U706" s="169"/>
      <c r="V706" s="169"/>
      <c r="W706" s="169"/>
      <c r="X706" s="169"/>
      <c r="Y706" s="169"/>
      <c r="Z706" s="169"/>
    </row>
    <row r="707" spans="1:26" ht="15.75" customHeight="1">
      <c r="A707" s="169"/>
      <c r="B707" s="169"/>
      <c r="C707" s="169"/>
      <c r="D707" s="169"/>
      <c r="E707" s="169"/>
      <c r="F707" s="169"/>
      <c r="G707" s="169"/>
      <c r="H707" s="169"/>
      <c r="I707" s="169"/>
      <c r="J707" s="169"/>
      <c r="K707" s="169"/>
      <c r="L707" s="169"/>
      <c r="M707" s="169"/>
      <c r="N707" s="169"/>
      <c r="O707" s="169"/>
      <c r="P707" s="169"/>
      <c r="Q707" s="169"/>
      <c r="R707" s="169"/>
      <c r="S707" s="169"/>
      <c r="T707" s="169"/>
      <c r="U707" s="169"/>
      <c r="V707" s="169"/>
      <c r="W707" s="169"/>
      <c r="X707" s="169"/>
      <c r="Y707" s="169"/>
      <c r="Z707" s="169"/>
    </row>
    <row r="708" spans="1:26" ht="15.75" customHeight="1">
      <c r="A708" s="169"/>
      <c r="B708" s="169"/>
      <c r="C708" s="169"/>
      <c r="D708" s="169"/>
      <c r="E708" s="169"/>
      <c r="F708" s="169"/>
      <c r="G708" s="169"/>
      <c r="H708" s="169"/>
      <c r="I708" s="169"/>
      <c r="J708" s="169"/>
      <c r="K708" s="169"/>
      <c r="L708" s="169"/>
      <c r="M708" s="169"/>
      <c r="N708" s="169"/>
      <c r="O708" s="169"/>
      <c r="P708" s="169"/>
      <c r="Q708" s="169"/>
      <c r="R708" s="169"/>
      <c r="S708" s="169"/>
      <c r="T708" s="169"/>
      <c r="U708" s="169"/>
      <c r="V708" s="169"/>
      <c r="W708" s="169"/>
      <c r="X708" s="169"/>
      <c r="Y708" s="169"/>
      <c r="Z708" s="169"/>
    </row>
    <row r="709" spans="1:26" ht="15.75" customHeight="1">
      <c r="A709" s="169"/>
      <c r="B709" s="169"/>
      <c r="C709" s="169"/>
      <c r="D709" s="169"/>
      <c r="E709" s="169"/>
      <c r="F709" s="169"/>
      <c r="G709" s="169"/>
      <c r="H709" s="169"/>
      <c r="I709" s="169"/>
      <c r="J709" s="169"/>
      <c r="K709" s="169"/>
      <c r="L709" s="169"/>
      <c r="M709" s="169"/>
      <c r="N709" s="169"/>
      <c r="O709" s="169"/>
      <c r="P709" s="169"/>
      <c r="Q709" s="169"/>
      <c r="R709" s="169"/>
      <c r="S709" s="169"/>
      <c r="T709" s="169"/>
      <c r="U709" s="169"/>
      <c r="V709" s="169"/>
      <c r="W709" s="169"/>
      <c r="X709" s="169"/>
      <c r="Y709" s="169"/>
      <c r="Z709" s="169"/>
    </row>
    <row r="710" spans="1:26" ht="15.75" customHeight="1">
      <c r="A710" s="169"/>
      <c r="B710" s="169"/>
      <c r="C710" s="169"/>
      <c r="D710" s="169"/>
      <c r="E710" s="169"/>
      <c r="F710" s="169"/>
      <c r="G710" s="169"/>
      <c r="H710" s="169"/>
      <c r="I710" s="169"/>
      <c r="J710" s="169"/>
      <c r="K710" s="169"/>
      <c r="L710" s="169"/>
      <c r="M710" s="169"/>
      <c r="N710" s="169"/>
      <c r="O710" s="169"/>
      <c r="P710" s="169"/>
      <c r="Q710" s="169"/>
      <c r="R710" s="169"/>
      <c r="S710" s="169"/>
      <c r="T710" s="169"/>
      <c r="U710" s="169"/>
      <c r="V710" s="169"/>
      <c r="W710" s="169"/>
      <c r="X710" s="169"/>
      <c r="Y710" s="169"/>
      <c r="Z710" s="169"/>
    </row>
    <row r="711" spans="1:26" ht="15.75" customHeight="1">
      <c r="A711" s="169"/>
      <c r="B711" s="169"/>
      <c r="C711" s="169"/>
      <c r="D711" s="169"/>
      <c r="E711" s="169"/>
      <c r="F711" s="169"/>
      <c r="G711" s="169"/>
      <c r="H711" s="169"/>
      <c r="I711" s="169"/>
      <c r="J711" s="169"/>
      <c r="K711" s="169"/>
      <c r="L711" s="169"/>
      <c r="M711" s="169"/>
      <c r="N711" s="169"/>
      <c r="O711" s="169"/>
      <c r="P711" s="169"/>
      <c r="Q711" s="169"/>
      <c r="R711" s="169"/>
      <c r="S711" s="169"/>
      <c r="T711" s="169"/>
      <c r="U711" s="169"/>
      <c r="V711" s="169"/>
      <c r="W711" s="169"/>
      <c r="X711" s="169"/>
      <c r="Y711" s="169"/>
      <c r="Z711" s="169"/>
    </row>
    <row r="712" spans="1:26" ht="15.75" customHeight="1">
      <c r="A712" s="169"/>
      <c r="B712" s="169"/>
      <c r="C712" s="169"/>
      <c r="D712" s="169"/>
      <c r="E712" s="169"/>
      <c r="F712" s="169"/>
      <c r="G712" s="169"/>
      <c r="H712" s="169"/>
      <c r="I712" s="169"/>
      <c r="J712" s="169"/>
      <c r="K712" s="169"/>
      <c r="L712" s="169"/>
      <c r="M712" s="169"/>
      <c r="N712" s="169"/>
      <c r="O712" s="169"/>
      <c r="P712" s="169"/>
      <c r="Q712" s="169"/>
      <c r="R712" s="169"/>
      <c r="S712" s="169"/>
      <c r="T712" s="169"/>
      <c r="U712" s="169"/>
      <c r="V712" s="169"/>
      <c r="W712" s="169"/>
      <c r="X712" s="169"/>
      <c r="Y712" s="169"/>
      <c r="Z712" s="169"/>
    </row>
    <row r="713" spans="1:26" ht="15.75" customHeight="1">
      <c r="A713" s="169"/>
      <c r="B713" s="169"/>
      <c r="C713" s="169"/>
      <c r="D713" s="169"/>
      <c r="E713" s="169"/>
      <c r="F713" s="169"/>
      <c r="G713" s="169"/>
      <c r="H713" s="169"/>
      <c r="I713" s="169"/>
      <c r="J713" s="169"/>
      <c r="K713" s="169"/>
      <c r="L713" s="169"/>
      <c r="M713" s="169"/>
      <c r="N713" s="169"/>
      <c r="O713" s="169"/>
      <c r="P713" s="169"/>
      <c r="Q713" s="169"/>
      <c r="R713" s="169"/>
      <c r="S713" s="169"/>
      <c r="T713" s="169"/>
      <c r="U713" s="169"/>
      <c r="V713" s="169"/>
      <c r="W713" s="169"/>
      <c r="X713" s="169"/>
      <c r="Y713" s="169"/>
      <c r="Z713" s="169"/>
    </row>
    <row r="714" spans="1:26" ht="15.75" customHeight="1">
      <c r="A714" s="169"/>
      <c r="B714" s="169"/>
      <c r="C714" s="169"/>
      <c r="D714" s="169"/>
      <c r="E714" s="169"/>
      <c r="F714" s="169"/>
      <c r="G714" s="169"/>
      <c r="H714" s="169"/>
      <c r="I714" s="169"/>
      <c r="J714" s="169"/>
      <c r="K714" s="169"/>
      <c r="L714" s="169"/>
      <c r="M714" s="169"/>
      <c r="N714" s="169"/>
      <c r="O714" s="169"/>
      <c r="P714" s="169"/>
      <c r="Q714" s="169"/>
      <c r="R714" s="169"/>
      <c r="S714" s="169"/>
      <c r="T714" s="169"/>
      <c r="U714" s="169"/>
      <c r="V714" s="169"/>
      <c r="W714" s="169"/>
      <c r="X714" s="169"/>
      <c r="Y714" s="169"/>
      <c r="Z714" s="169"/>
    </row>
    <row r="715" spans="1:26" ht="15.75" customHeight="1">
      <c r="A715" s="169"/>
      <c r="B715" s="169"/>
      <c r="C715" s="169"/>
      <c r="D715" s="169"/>
      <c r="E715" s="169"/>
      <c r="F715" s="169"/>
      <c r="G715" s="169"/>
      <c r="H715" s="169"/>
      <c r="I715" s="169"/>
      <c r="J715" s="169"/>
      <c r="K715" s="169"/>
      <c r="L715" s="169"/>
      <c r="M715" s="169"/>
      <c r="N715" s="169"/>
      <c r="O715" s="169"/>
      <c r="P715" s="169"/>
      <c r="Q715" s="169"/>
      <c r="R715" s="169"/>
      <c r="S715" s="169"/>
      <c r="T715" s="169"/>
      <c r="U715" s="169"/>
      <c r="V715" s="169"/>
      <c r="W715" s="169"/>
      <c r="X715" s="169"/>
      <c r="Y715" s="169"/>
      <c r="Z715" s="169"/>
    </row>
    <row r="716" spans="1:26" ht="15.75" customHeight="1">
      <c r="A716" s="169"/>
      <c r="B716" s="169"/>
      <c r="C716" s="169"/>
      <c r="D716" s="169"/>
      <c r="E716" s="169"/>
      <c r="F716" s="169"/>
      <c r="G716" s="169"/>
      <c r="H716" s="169"/>
      <c r="I716" s="169"/>
      <c r="J716" s="169"/>
      <c r="K716" s="169"/>
      <c r="L716" s="169"/>
      <c r="M716" s="169"/>
      <c r="N716" s="169"/>
      <c r="O716" s="169"/>
      <c r="P716" s="169"/>
      <c r="Q716" s="169"/>
      <c r="R716" s="169"/>
      <c r="S716" s="169"/>
      <c r="T716" s="169"/>
      <c r="U716" s="169"/>
      <c r="V716" s="169"/>
      <c r="W716" s="169"/>
      <c r="X716" s="169"/>
      <c r="Y716" s="169"/>
      <c r="Z716" s="169"/>
    </row>
    <row r="717" spans="1:26" ht="15.75" customHeight="1">
      <c r="A717" s="169"/>
      <c r="B717" s="169"/>
      <c r="C717" s="169"/>
      <c r="D717" s="169"/>
      <c r="E717" s="169"/>
      <c r="F717" s="169"/>
      <c r="G717" s="169"/>
      <c r="H717" s="169"/>
      <c r="I717" s="169"/>
      <c r="J717" s="169"/>
      <c r="K717" s="169"/>
      <c r="L717" s="169"/>
      <c r="M717" s="169"/>
      <c r="N717" s="169"/>
      <c r="O717" s="169"/>
      <c r="P717" s="169"/>
      <c r="Q717" s="169"/>
      <c r="R717" s="169"/>
      <c r="S717" s="169"/>
      <c r="T717" s="169"/>
      <c r="U717" s="169"/>
      <c r="V717" s="169"/>
      <c r="W717" s="169"/>
      <c r="X717" s="169"/>
      <c r="Y717" s="169"/>
      <c r="Z717" s="169"/>
    </row>
    <row r="718" spans="1:26" ht="15.75" customHeight="1">
      <c r="A718" s="169"/>
      <c r="B718" s="169"/>
      <c r="C718" s="169"/>
      <c r="D718" s="169"/>
      <c r="E718" s="169"/>
      <c r="F718" s="169"/>
      <c r="G718" s="169"/>
      <c r="H718" s="169"/>
      <c r="I718" s="169"/>
      <c r="J718" s="169"/>
      <c r="K718" s="169"/>
      <c r="L718" s="169"/>
      <c r="M718" s="169"/>
      <c r="N718" s="169"/>
      <c r="O718" s="169"/>
      <c r="P718" s="169"/>
      <c r="Q718" s="169"/>
      <c r="R718" s="169"/>
      <c r="S718" s="169"/>
      <c r="T718" s="169"/>
      <c r="U718" s="169"/>
      <c r="V718" s="169"/>
      <c r="W718" s="169"/>
      <c r="X718" s="169"/>
      <c r="Y718" s="169"/>
      <c r="Z718" s="169"/>
    </row>
    <row r="719" spans="1:26" ht="15.75" customHeight="1">
      <c r="A719" s="169"/>
      <c r="B719" s="169"/>
      <c r="C719" s="169"/>
      <c r="D719" s="169"/>
      <c r="E719" s="169"/>
      <c r="F719" s="169"/>
      <c r="G719" s="169"/>
      <c r="H719" s="169"/>
      <c r="I719" s="169"/>
      <c r="J719" s="169"/>
      <c r="K719" s="169"/>
      <c r="L719" s="169"/>
      <c r="M719" s="169"/>
      <c r="N719" s="169"/>
      <c r="O719" s="169"/>
      <c r="P719" s="169"/>
      <c r="Q719" s="169"/>
      <c r="R719" s="169"/>
      <c r="S719" s="169"/>
      <c r="T719" s="169"/>
      <c r="U719" s="169"/>
      <c r="V719" s="169"/>
      <c r="W719" s="169"/>
      <c r="X719" s="169"/>
      <c r="Y719" s="169"/>
      <c r="Z719" s="169"/>
    </row>
    <row r="720" spans="1:26" ht="15.75" customHeight="1">
      <c r="A720" s="169"/>
      <c r="B720" s="169"/>
      <c r="C720" s="169"/>
      <c r="D720" s="169"/>
      <c r="E720" s="169"/>
      <c r="F720" s="169"/>
      <c r="G720" s="169"/>
      <c r="H720" s="169"/>
      <c r="I720" s="169"/>
      <c r="J720" s="169"/>
      <c r="K720" s="169"/>
      <c r="L720" s="169"/>
      <c r="M720" s="169"/>
      <c r="N720" s="169"/>
      <c r="O720" s="169"/>
      <c r="P720" s="169"/>
      <c r="Q720" s="169"/>
      <c r="R720" s="169"/>
      <c r="S720" s="169"/>
      <c r="T720" s="169"/>
      <c r="U720" s="169"/>
      <c r="V720" s="169"/>
      <c r="W720" s="169"/>
      <c r="X720" s="169"/>
      <c r="Y720" s="169"/>
      <c r="Z720" s="169"/>
    </row>
    <row r="721" spans="1:26" ht="15.75" customHeight="1">
      <c r="A721" s="169"/>
      <c r="B721" s="169"/>
      <c r="C721" s="169"/>
      <c r="D721" s="169"/>
      <c r="E721" s="169"/>
      <c r="F721" s="169"/>
      <c r="G721" s="169"/>
      <c r="H721" s="169"/>
      <c r="I721" s="169"/>
      <c r="J721" s="169"/>
      <c r="K721" s="169"/>
      <c r="L721" s="169"/>
      <c r="M721" s="169"/>
      <c r="N721" s="169"/>
      <c r="O721" s="169"/>
      <c r="P721" s="169"/>
      <c r="Q721" s="169"/>
      <c r="R721" s="169"/>
      <c r="S721" s="169"/>
      <c r="T721" s="169"/>
      <c r="U721" s="169"/>
      <c r="V721" s="169"/>
      <c r="W721" s="169"/>
      <c r="X721" s="169"/>
      <c r="Y721" s="169"/>
      <c r="Z721" s="169"/>
    </row>
    <row r="722" spans="1:26" ht="15.75" customHeight="1">
      <c r="A722" s="169"/>
      <c r="B722" s="169"/>
      <c r="C722" s="169"/>
      <c r="D722" s="169"/>
      <c r="E722" s="169"/>
      <c r="F722" s="169"/>
      <c r="G722" s="169"/>
      <c r="H722" s="169"/>
      <c r="I722" s="169"/>
      <c r="J722" s="169"/>
      <c r="K722" s="169"/>
      <c r="L722" s="169"/>
      <c r="M722" s="169"/>
      <c r="N722" s="169"/>
      <c r="O722" s="169"/>
      <c r="P722" s="169"/>
      <c r="Q722" s="169"/>
      <c r="R722" s="169"/>
      <c r="S722" s="169"/>
      <c r="T722" s="169"/>
      <c r="U722" s="169"/>
      <c r="V722" s="169"/>
      <c r="W722" s="169"/>
      <c r="X722" s="169"/>
      <c r="Y722" s="169"/>
      <c r="Z722" s="169"/>
    </row>
    <row r="723" spans="1:26" ht="15.75" customHeight="1">
      <c r="A723" s="169"/>
      <c r="B723" s="169"/>
      <c r="C723" s="169"/>
      <c r="D723" s="169"/>
      <c r="E723" s="169"/>
      <c r="F723" s="169"/>
      <c r="G723" s="169"/>
      <c r="H723" s="169"/>
      <c r="I723" s="169"/>
      <c r="J723" s="169"/>
      <c r="K723" s="169"/>
      <c r="L723" s="169"/>
      <c r="M723" s="169"/>
      <c r="N723" s="169"/>
      <c r="O723" s="169"/>
      <c r="P723" s="169"/>
      <c r="Q723" s="169"/>
      <c r="R723" s="169"/>
      <c r="S723" s="169"/>
      <c r="T723" s="169"/>
      <c r="U723" s="169"/>
      <c r="V723" s="169"/>
      <c r="W723" s="169"/>
      <c r="X723" s="169"/>
      <c r="Y723" s="169"/>
      <c r="Z723" s="169"/>
    </row>
    <row r="724" spans="1:26" ht="15.75" customHeight="1">
      <c r="A724" s="169"/>
      <c r="B724" s="169"/>
      <c r="C724" s="169"/>
      <c r="D724" s="169"/>
      <c r="E724" s="169"/>
      <c r="F724" s="169"/>
      <c r="G724" s="169"/>
      <c r="H724" s="169"/>
      <c r="I724" s="169"/>
      <c r="J724" s="169"/>
      <c r="K724" s="169"/>
      <c r="L724" s="169"/>
      <c r="M724" s="169"/>
      <c r="N724" s="169"/>
      <c r="O724" s="169"/>
      <c r="P724" s="169"/>
      <c r="Q724" s="169"/>
      <c r="R724" s="169"/>
      <c r="S724" s="169"/>
      <c r="T724" s="169"/>
      <c r="U724" s="169"/>
      <c r="V724" s="169"/>
      <c r="W724" s="169"/>
      <c r="X724" s="169"/>
      <c r="Y724" s="169"/>
      <c r="Z724" s="169"/>
    </row>
    <row r="725" spans="1:26" ht="15.75" customHeight="1">
      <c r="A725" s="169"/>
      <c r="B725" s="169"/>
      <c r="C725" s="169"/>
      <c r="D725" s="169"/>
      <c r="E725" s="169"/>
      <c r="F725" s="169"/>
      <c r="G725" s="169"/>
      <c r="H725" s="169"/>
      <c r="I725" s="169"/>
      <c r="J725" s="169"/>
      <c r="K725" s="169"/>
      <c r="L725" s="169"/>
      <c r="M725" s="169"/>
      <c r="N725" s="169"/>
      <c r="O725" s="169"/>
      <c r="P725" s="169"/>
      <c r="Q725" s="169"/>
      <c r="R725" s="169"/>
      <c r="S725" s="169"/>
      <c r="T725" s="169"/>
      <c r="U725" s="169"/>
      <c r="V725" s="169"/>
      <c r="W725" s="169"/>
      <c r="X725" s="169"/>
      <c r="Y725" s="169"/>
      <c r="Z725" s="169"/>
    </row>
    <row r="726" spans="1:26" ht="15.75" customHeight="1">
      <c r="A726" s="169"/>
      <c r="B726" s="169"/>
      <c r="C726" s="169"/>
      <c r="D726" s="169"/>
      <c r="E726" s="169"/>
      <c r="F726" s="169"/>
      <c r="G726" s="169"/>
      <c r="H726" s="169"/>
      <c r="I726" s="169"/>
      <c r="J726" s="169"/>
      <c r="K726" s="169"/>
      <c r="L726" s="169"/>
      <c r="M726" s="169"/>
      <c r="N726" s="169"/>
      <c r="O726" s="169"/>
      <c r="P726" s="169"/>
      <c r="Q726" s="169"/>
      <c r="R726" s="169"/>
      <c r="S726" s="169"/>
      <c r="T726" s="169"/>
      <c r="U726" s="169"/>
      <c r="V726" s="169"/>
      <c r="W726" s="169"/>
      <c r="X726" s="169"/>
      <c r="Y726" s="169"/>
      <c r="Z726" s="169"/>
    </row>
    <row r="727" spans="1:26" ht="15.75" customHeight="1">
      <c r="A727" s="169"/>
      <c r="B727" s="169"/>
      <c r="C727" s="169"/>
      <c r="D727" s="169"/>
      <c r="E727" s="169"/>
      <c r="F727" s="169"/>
      <c r="G727" s="169"/>
      <c r="H727" s="169"/>
      <c r="I727" s="169"/>
      <c r="J727" s="169"/>
      <c r="K727" s="169"/>
      <c r="L727" s="169"/>
      <c r="M727" s="169"/>
      <c r="N727" s="169"/>
      <c r="O727" s="169"/>
      <c r="P727" s="169"/>
      <c r="Q727" s="169"/>
      <c r="R727" s="169"/>
      <c r="S727" s="169"/>
      <c r="T727" s="169"/>
      <c r="U727" s="169"/>
      <c r="V727" s="169"/>
      <c r="W727" s="169"/>
      <c r="X727" s="169"/>
      <c r="Y727" s="169"/>
      <c r="Z727" s="169"/>
    </row>
    <row r="728" spans="1:26" ht="15.75" customHeight="1">
      <c r="A728" s="169"/>
      <c r="B728" s="169"/>
      <c r="C728" s="169"/>
      <c r="D728" s="169"/>
      <c r="E728" s="169"/>
      <c r="F728" s="169"/>
      <c r="G728" s="169"/>
      <c r="H728" s="169"/>
      <c r="I728" s="169"/>
      <c r="J728" s="169"/>
      <c r="K728" s="169"/>
      <c r="L728" s="169"/>
      <c r="M728" s="169"/>
      <c r="N728" s="169"/>
      <c r="O728" s="169"/>
      <c r="P728" s="169"/>
      <c r="Q728" s="169"/>
      <c r="R728" s="169"/>
      <c r="S728" s="169"/>
      <c r="T728" s="169"/>
      <c r="U728" s="169"/>
      <c r="V728" s="169"/>
      <c r="W728" s="169"/>
      <c r="X728" s="169"/>
      <c r="Y728" s="169"/>
      <c r="Z728" s="169"/>
    </row>
    <row r="729" spans="1:26" ht="15.75" customHeight="1">
      <c r="A729" s="169"/>
      <c r="B729" s="169"/>
      <c r="C729" s="169"/>
      <c r="D729" s="169"/>
      <c r="E729" s="169"/>
      <c r="F729" s="169"/>
      <c r="G729" s="169"/>
      <c r="H729" s="169"/>
      <c r="I729" s="169"/>
      <c r="J729" s="169"/>
      <c r="K729" s="169"/>
      <c r="L729" s="169"/>
      <c r="M729" s="169"/>
      <c r="N729" s="169"/>
      <c r="O729" s="169"/>
      <c r="P729" s="169"/>
      <c r="Q729" s="169"/>
      <c r="R729" s="169"/>
      <c r="S729" s="169"/>
      <c r="T729" s="169"/>
      <c r="U729" s="169"/>
      <c r="V729" s="169"/>
      <c r="W729" s="169"/>
      <c r="X729" s="169"/>
      <c r="Y729" s="169"/>
      <c r="Z729" s="169"/>
    </row>
    <row r="730" spans="1:26" ht="15.75" customHeight="1">
      <c r="A730" s="169"/>
      <c r="B730" s="169"/>
      <c r="C730" s="169"/>
      <c r="D730" s="169"/>
      <c r="E730" s="169"/>
      <c r="F730" s="169"/>
      <c r="G730" s="169"/>
      <c r="H730" s="169"/>
      <c r="I730" s="169"/>
      <c r="J730" s="169"/>
      <c r="K730" s="169"/>
      <c r="L730" s="169"/>
      <c r="M730" s="169"/>
      <c r="N730" s="169"/>
      <c r="O730" s="169"/>
      <c r="P730" s="169"/>
      <c r="Q730" s="169"/>
      <c r="R730" s="169"/>
      <c r="S730" s="169"/>
      <c r="T730" s="169"/>
      <c r="U730" s="169"/>
      <c r="V730" s="169"/>
      <c r="W730" s="169"/>
      <c r="X730" s="169"/>
      <c r="Y730" s="169"/>
      <c r="Z730" s="169"/>
    </row>
    <row r="731" spans="1:26" ht="15.75" customHeight="1">
      <c r="A731" s="169"/>
      <c r="B731" s="169"/>
      <c r="C731" s="169"/>
      <c r="D731" s="169"/>
      <c r="E731" s="169"/>
      <c r="F731" s="169"/>
      <c r="G731" s="169"/>
      <c r="H731" s="169"/>
      <c r="I731" s="169"/>
      <c r="J731" s="169"/>
      <c r="K731" s="169"/>
      <c r="L731" s="169"/>
      <c r="M731" s="169"/>
      <c r="N731" s="169"/>
      <c r="O731" s="169"/>
      <c r="P731" s="169"/>
      <c r="Q731" s="169"/>
      <c r="R731" s="169"/>
      <c r="S731" s="169"/>
      <c r="T731" s="169"/>
      <c r="U731" s="169"/>
      <c r="V731" s="169"/>
      <c r="W731" s="169"/>
      <c r="X731" s="169"/>
      <c r="Y731" s="169"/>
      <c r="Z731" s="169"/>
    </row>
    <row r="732" spans="1:26" ht="15.75" customHeight="1">
      <c r="A732" s="169"/>
      <c r="B732" s="169"/>
      <c r="C732" s="169"/>
      <c r="D732" s="169"/>
      <c r="E732" s="169"/>
      <c r="F732" s="169"/>
      <c r="G732" s="169"/>
      <c r="H732" s="169"/>
      <c r="I732" s="169"/>
      <c r="J732" s="169"/>
      <c r="K732" s="169"/>
      <c r="L732" s="169"/>
      <c r="M732" s="169"/>
      <c r="N732" s="169"/>
      <c r="O732" s="169"/>
      <c r="P732" s="169"/>
      <c r="Q732" s="169"/>
      <c r="R732" s="169"/>
      <c r="S732" s="169"/>
      <c r="T732" s="169"/>
      <c r="U732" s="169"/>
      <c r="V732" s="169"/>
      <c r="W732" s="169"/>
      <c r="X732" s="169"/>
      <c r="Y732" s="169"/>
      <c r="Z732" s="169"/>
    </row>
    <row r="733" spans="1:26" ht="15.75" customHeight="1">
      <c r="A733" s="169"/>
      <c r="B733" s="169"/>
      <c r="C733" s="169"/>
      <c r="D733" s="169"/>
      <c r="E733" s="169"/>
      <c r="F733" s="169"/>
      <c r="G733" s="169"/>
      <c r="H733" s="169"/>
      <c r="I733" s="169"/>
      <c r="J733" s="169"/>
      <c r="K733" s="169"/>
      <c r="L733" s="169"/>
      <c r="M733" s="169"/>
      <c r="N733" s="169"/>
      <c r="O733" s="169"/>
      <c r="P733" s="169"/>
      <c r="Q733" s="169"/>
      <c r="R733" s="169"/>
      <c r="S733" s="169"/>
      <c r="T733" s="169"/>
      <c r="U733" s="169"/>
      <c r="V733" s="169"/>
      <c r="W733" s="169"/>
      <c r="X733" s="169"/>
      <c r="Y733" s="169"/>
      <c r="Z733" s="169"/>
    </row>
    <row r="734" spans="1:26" ht="15.75" customHeight="1">
      <c r="A734" s="169"/>
      <c r="B734" s="169"/>
      <c r="C734" s="169"/>
      <c r="D734" s="169"/>
      <c r="E734" s="169"/>
      <c r="F734" s="169"/>
      <c r="G734" s="169"/>
      <c r="H734" s="169"/>
      <c r="I734" s="169"/>
      <c r="J734" s="169"/>
      <c r="K734" s="169"/>
      <c r="L734" s="169"/>
      <c r="M734" s="169"/>
      <c r="N734" s="169"/>
      <c r="O734" s="169"/>
      <c r="P734" s="169"/>
      <c r="Q734" s="169"/>
      <c r="R734" s="169"/>
      <c r="S734" s="169"/>
      <c r="T734" s="169"/>
      <c r="U734" s="169"/>
      <c r="V734" s="169"/>
      <c r="W734" s="169"/>
      <c r="X734" s="169"/>
      <c r="Y734" s="169"/>
      <c r="Z734" s="169"/>
    </row>
    <row r="735" spans="1:26" ht="15.75" customHeight="1">
      <c r="A735" s="169"/>
      <c r="B735" s="169"/>
      <c r="C735" s="169"/>
      <c r="D735" s="169"/>
      <c r="E735" s="169"/>
      <c r="F735" s="169"/>
      <c r="G735" s="169"/>
      <c r="H735" s="169"/>
      <c r="I735" s="169"/>
      <c r="J735" s="169"/>
      <c r="K735" s="169"/>
      <c r="L735" s="169"/>
      <c r="M735" s="169"/>
      <c r="N735" s="169"/>
      <c r="O735" s="169"/>
      <c r="P735" s="169"/>
      <c r="Q735" s="169"/>
      <c r="R735" s="169"/>
      <c r="S735" s="169"/>
      <c r="T735" s="169"/>
      <c r="U735" s="169"/>
      <c r="V735" s="169"/>
      <c r="W735" s="169"/>
      <c r="X735" s="169"/>
      <c r="Y735" s="169"/>
      <c r="Z735" s="169"/>
    </row>
    <row r="736" spans="1:26" ht="15.75" customHeight="1">
      <c r="A736" s="169"/>
      <c r="B736" s="169"/>
      <c r="C736" s="169"/>
      <c r="D736" s="169"/>
      <c r="E736" s="169"/>
      <c r="F736" s="169"/>
      <c r="G736" s="169"/>
      <c r="H736" s="169"/>
      <c r="I736" s="169"/>
      <c r="J736" s="169"/>
      <c r="K736" s="169"/>
      <c r="L736" s="169"/>
      <c r="M736" s="169"/>
      <c r="N736" s="169"/>
      <c r="O736" s="169"/>
      <c r="P736" s="169"/>
      <c r="Q736" s="169"/>
      <c r="R736" s="169"/>
      <c r="S736" s="169"/>
      <c r="T736" s="169"/>
      <c r="U736" s="169"/>
      <c r="V736" s="169"/>
      <c r="W736" s="169"/>
      <c r="X736" s="169"/>
      <c r="Y736" s="169"/>
      <c r="Z736" s="169"/>
    </row>
    <row r="737" spans="1:26" ht="15.75" customHeight="1">
      <c r="A737" s="169"/>
      <c r="B737" s="169"/>
      <c r="C737" s="169"/>
      <c r="D737" s="169"/>
      <c r="E737" s="169"/>
      <c r="F737" s="169"/>
      <c r="G737" s="169"/>
      <c r="H737" s="169"/>
      <c r="I737" s="169"/>
      <c r="J737" s="169"/>
      <c r="K737" s="169"/>
      <c r="L737" s="169"/>
      <c r="M737" s="169"/>
      <c r="N737" s="169"/>
      <c r="O737" s="169"/>
      <c r="P737" s="169"/>
      <c r="Q737" s="169"/>
      <c r="R737" s="169"/>
      <c r="S737" s="169"/>
      <c r="T737" s="169"/>
      <c r="U737" s="169"/>
      <c r="V737" s="169"/>
      <c r="W737" s="169"/>
      <c r="X737" s="169"/>
      <c r="Y737" s="169"/>
      <c r="Z737" s="169"/>
    </row>
    <row r="738" spans="1:26" ht="15.75" customHeight="1">
      <c r="A738" s="169"/>
      <c r="B738" s="169"/>
      <c r="C738" s="169"/>
      <c r="D738" s="169"/>
      <c r="E738" s="169"/>
      <c r="F738" s="169"/>
      <c r="G738" s="169"/>
      <c r="H738" s="169"/>
      <c r="I738" s="169"/>
      <c r="J738" s="169"/>
      <c r="K738" s="169"/>
      <c r="L738" s="169"/>
      <c r="M738" s="169"/>
      <c r="N738" s="169"/>
      <c r="O738" s="169"/>
      <c r="P738" s="169"/>
      <c r="Q738" s="169"/>
      <c r="R738" s="169"/>
      <c r="S738" s="169"/>
      <c r="T738" s="169"/>
      <c r="U738" s="169"/>
      <c r="V738" s="169"/>
      <c r="W738" s="169"/>
      <c r="X738" s="169"/>
      <c r="Y738" s="169"/>
      <c r="Z738" s="169"/>
    </row>
    <row r="739" spans="1:26" ht="15.75" customHeight="1">
      <c r="A739" s="169"/>
      <c r="B739" s="169"/>
      <c r="C739" s="169"/>
      <c r="D739" s="169"/>
      <c r="E739" s="169"/>
      <c r="F739" s="169"/>
      <c r="G739" s="169"/>
      <c r="H739" s="169"/>
      <c r="I739" s="169"/>
      <c r="J739" s="169"/>
      <c r="K739" s="169"/>
      <c r="L739" s="169"/>
      <c r="M739" s="169"/>
      <c r="N739" s="169"/>
      <c r="O739" s="169"/>
      <c r="P739" s="169"/>
      <c r="Q739" s="169"/>
      <c r="R739" s="169"/>
      <c r="S739" s="169"/>
      <c r="T739" s="169"/>
      <c r="U739" s="169"/>
      <c r="V739" s="169"/>
      <c r="W739" s="169"/>
      <c r="X739" s="169"/>
      <c r="Y739" s="169"/>
      <c r="Z739" s="169"/>
    </row>
    <row r="740" spans="1:26" ht="15.75" customHeight="1">
      <c r="A740" s="169"/>
      <c r="B740" s="169"/>
      <c r="C740" s="169"/>
      <c r="D740" s="169"/>
      <c r="E740" s="169"/>
      <c r="F740" s="169"/>
      <c r="G740" s="169"/>
      <c r="H740" s="169"/>
      <c r="I740" s="169"/>
      <c r="J740" s="169"/>
      <c r="K740" s="169"/>
      <c r="L740" s="169"/>
      <c r="M740" s="169"/>
      <c r="N740" s="169"/>
      <c r="O740" s="169"/>
      <c r="P740" s="169"/>
      <c r="Q740" s="169"/>
      <c r="R740" s="169"/>
      <c r="S740" s="169"/>
      <c r="T740" s="169"/>
      <c r="U740" s="169"/>
      <c r="V740" s="169"/>
      <c r="W740" s="169"/>
      <c r="X740" s="169"/>
      <c r="Y740" s="169"/>
      <c r="Z740" s="169"/>
    </row>
    <row r="741" spans="1:26" ht="15.75" customHeight="1">
      <c r="A741" s="169"/>
      <c r="B741" s="169"/>
      <c r="C741" s="169"/>
      <c r="D741" s="169"/>
      <c r="E741" s="169"/>
      <c r="F741" s="169"/>
      <c r="G741" s="169"/>
      <c r="H741" s="169"/>
      <c r="I741" s="169"/>
      <c r="J741" s="169"/>
      <c r="K741" s="169"/>
      <c r="L741" s="169"/>
      <c r="M741" s="169"/>
      <c r="N741" s="169"/>
      <c r="O741" s="169"/>
      <c r="P741" s="169"/>
      <c r="Q741" s="169"/>
      <c r="R741" s="169"/>
      <c r="S741" s="169"/>
      <c r="T741" s="169"/>
      <c r="U741" s="169"/>
      <c r="V741" s="169"/>
      <c r="W741" s="169"/>
      <c r="X741" s="169"/>
      <c r="Y741" s="169"/>
      <c r="Z741" s="169"/>
    </row>
    <row r="742" spans="1:26" ht="15.75" customHeight="1">
      <c r="A742" s="169"/>
      <c r="B742" s="169"/>
      <c r="C742" s="169"/>
      <c r="D742" s="169"/>
      <c r="E742" s="169"/>
      <c r="F742" s="169"/>
      <c r="G742" s="169"/>
      <c r="H742" s="169"/>
      <c r="I742" s="169"/>
      <c r="J742" s="169"/>
      <c r="K742" s="169"/>
      <c r="L742" s="169"/>
      <c r="M742" s="169"/>
      <c r="N742" s="169"/>
      <c r="O742" s="169"/>
      <c r="P742" s="169"/>
      <c r="Q742" s="169"/>
      <c r="R742" s="169"/>
      <c r="S742" s="169"/>
      <c r="T742" s="169"/>
      <c r="U742" s="169"/>
      <c r="V742" s="169"/>
      <c r="W742" s="169"/>
      <c r="X742" s="169"/>
      <c r="Y742" s="169"/>
      <c r="Z742" s="169"/>
    </row>
    <row r="743" spans="1:26" ht="15.75" customHeight="1">
      <c r="A743" s="169"/>
      <c r="B743" s="169"/>
      <c r="C743" s="169"/>
      <c r="D743" s="169"/>
      <c r="E743" s="169"/>
      <c r="F743" s="169"/>
      <c r="G743" s="169"/>
      <c r="H743" s="169"/>
      <c r="I743" s="169"/>
      <c r="J743" s="169"/>
      <c r="K743" s="169"/>
      <c r="L743" s="169"/>
      <c r="M743" s="169"/>
      <c r="N743" s="169"/>
      <c r="O743" s="169"/>
      <c r="P743" s="169"/>
      <c r="Q743" s="169"/>
      <c r="R743" s="169"/>
      <c r="S743" s="169"/>
      <c r="T743" s="169"/>
      <c r="U743" s="169"/>
      <c r="V743" s="169"/>
      <c r="W743" s="169"/>
      <c r="X743" s="169"/>
      <c r="Y743" s="169"/>
      <c r="Z743" s="169"/>
    </row>
    <row r="744" spans="1:26" ht="15.75" customHeight="1">
      <c r="A744" s="169"/>
      <c r="B744" s="169"/>
      <c r="C744" s="169"/>
      <c r="D744" s="169"/>
      <c r="E744" s="169"/>
      <c r="F744" s="169"/>
      <c r="G744" s="169"/>
      <c r="H744" s="169"/>
      <c r="I744" s="169"/>
      <c r="J744" s="169"/>
      <c r="K744" s="169"/>
      <c r="L744" s="169"/>
      <c r="M744" s="169"/>
      <c r="N744" s="169"/>
      <c r="O744" s="169"/>
      <c r="P744" s="169"/>
      <c r="Q744" s="169"/>
      <c r="R744" s="169"/>
      <c r="S744" s="169"/>
      <c r="T744" s="169"/>
      <c r="U744" s="169"/>
      <c r="V744" s="169"/>
      <c r="W744" s="169"/>
      <c r="X744" s="169"/>
      <c r="Y744" s="169"/>
      <c r="Z744" s="169"/>
    </row>
    <row r="745" spans="1:26" ht="15.75" customHeight="1">
      <c r="A745" s="169"/>
      <c r="B745" s="169"/>
      <c r="C745" s="169"/>
      <c r="D745" s="169"/>
      <c r="E745" s="169"/>
      <c r="F745" s="169"/>
      <c r="G745" s="169"/>
      <c r="H745" s="169"/>
      <c r="I745" s="169"/>
      <c r="J745" s="169"/>
      <c r="K745" s="169"/>
      <c r="L745" s="169"/>
      <c r="M745" s="169"/>
      <c r="N745" s="169"/>
      <c r="O745" s="169"/>
      <c r="P745" s="169"/>
      <c r="Q745" s="169"/>
      <c r="R745" s="169"/>
      <c r="S745" s="169"/>
      <c r="T745" s="169"/>
      <c r="U745" s="169"/>
      <c r="V745" s="169"/>
      <c r="W745" s="169"/>
      <c r="X745" s="169"/>
      <c r="Y745" s="169"/>
      <c r="Z745" s="169"/>
    </row>
    <row r="746" spans="1:26" ht="15.75" customHeight="1">
      <c r="A746" s="169"/>
      <c r="B746" s="169"/>
      <c r="C746" s="169"/>
      <c r="D746" s="169"/>
      <c r="E746" s="169"/>
      <c r="F746" s="169"/>
      <c r="G746" s="169"/>
      <c r="H746" s="169"/>
      <c r="I746" s="169"/>
      <c r="J746" s="169"/>
      <c r="K746" s="169"/>
      <c r="L746" s="169"/>
      <c r="M746" s="169"/>
      <c r="N746" s="169"/>
      <c r="O746" s="169"/>
      <c r="P746" s="169"/>
      <c r="Q746" s="169"/>
      <c r="R746" s="169"/>
      <c r="S746" s="169"/>
      <c r="T746" s="169"/>
      <c r="U746" s="169"/>
      <c r="V746" s="169"/>
      <c r="W746" s="169"/>
      <c r="X746" s="169"/>
      <c r="Y746" s="169"/>
      <c r="Z746" s="169"/>
    </row>
    <row r="747" spans="1:26" ht="15.75" customHeight="1">
      <c r="A747" s="169"/>
      <c r="B747" s="169"/>
      <c r="C747" s="169"/>
      <c r="D747" s="169"/>
      <c r="E747" s="169"/>
      <c r="F747" s="169"/>
      <c r="G747" s="169"/>
      <c r="H747" s="169"/>
      <c r="I747" s="169"/>
      <c r="J747" s="169"/>
      <c r="K747" s="169"/>
      <c r="L747" s="169"/>
      <c r="M747" s="169"/>
      <c r="N747" s="169"/>
      <c r="O747" s="169"/>
      <c r="P747" s="169"/>
      <c r="Q747" s="169"/>
      <c r="R747" s="169"/>
      <c r="S747" s="169"/>
      <c r="T747" s="169"/>
      <c r="U747" s="169"/>
      <c r="V747" s="169"/>
      <c r="W747" s="169"/>
      <c r="X747" s="169"/>
      <c r="Y747" s="169"/>
      <c r="Z747" s="169"/>
    </row>
    <row r="748" spans="1:26" ht="15.75" customHeight="1">
      <c r="A748" s="169"/>
      <c r="B748" s="169"/>
      <c r="C748" s="169"/>
      <c r="D748" s="169"/>
      <c r="E748" s="169"/>
      <c r="F748" s="169"/>
      <c r="G748" s="169"/>
      <c r="H748" s="169"/>
      <c r="I748" s="169"/>
      <c r="J748" s="169"/>
      <c r="K748" s="169"/>
      <c r="L748" s="169"/>
      <c r="M748" s="169"/>
      <c r="N748" s="169"/>
      <c r="O748" s="169"/>
      <c r="P748" s="169"/>
      <c r="Q748" s="169"/>
      <c r="R748" s="169"/>
      <c r="S748" s="169"/>
      <c r="T748" s="169"/>
      <c r="U748" s="169"/>
      <c r="V748" s="169"/>
      <c r="W748" s="169"/>
      <c r="X748" s="169"/>
      <c r="Y748" s="169"/>
      <c r="Z748" s="169"/>
    </row>
    <row r="749" spans="1:26" ht="15.75" customHeight="1">
      <c r="A749" s="169"/>
      <c r="B749" s="169"/>
      <c r="C749" s="169"/>
      <c r="D749" s="169"/>
      <c r="E749" s="169"/>
      <c r="F749" s="169"/>
      <c r="G749" s="169"/>
      <c r="H749" s="169"/>
      <c r="I749" s="169"/>
      <c r="J749" s="169"/>
      <c r="K749" s="169"/>
      <c r="L749" s="169"/>
      <c r="M749" s="169"/>
      <c r="N749" s="169"/>
      <c r="O749" s="169"/>
      <c r="P749" s="169"/>
      <c r="Q749" s="169"/>
      <c r="R749" s="169"/>
      <c r="S749" s="169"/>
      <c r="T749" s="169"/>
      <c r="U749" s="169"/>
      <c r="V749" s="169"/>
      <c r="W749" s="169"/>
      <c r="X749" s="169"/>
      <c r="Y749" s="169"/>
      <c r="Z749" s="169"/>
    </row>
    <row r="750" spans="1:26" ht="15.75" customHeight="1">
      <c r="A750" s="169"/>
      <c r="B750" s="169"/>
      <c r="C750" s="169"/>
      <c r="D750" s="169"/>
      <c r="E750" s="169"/>
      <c r="F750" s="169"/>
      <c r="G750" s="169"/>
      <c r="H750" s="169"/>
      <c r="I750" s="169"/>
      <c r="J750" s="169"/>
      <c r="K750" s="169"/>
      <c r="L750" s="169"/>
      <c r="M750" s="169"/>
      <c r="N750" s="169"/>
      <c r="O750" s="169"/>
      <c r="P750" s="169"/>
      <c r="Q750" s="169"/>
      <c r="R750" s="169"/>
      <c r="S750" s="169"/>
      <c r="T750" s="169"/>
      <c r="U750" s="169"/>
      <c r="V750" s="169"/>
      <c r="W750" s="169"/>
      <c r="X750" s="169"/>
      <c r="Y750" s="169"/>
      <c r="Z750" s="169"/>
    </row>
    <row r="751" spans="1:26" ht="15.75" customHeight="1">
      <c r="A751" s="169"/>
      <c r="B751" s="169"/>
      <c r="C751" s="169"/>
      <c r="D751" s="169"/>
      <c r="E751" s="169"/>
      <c r="F751" s="169"/>
      <c r="G751" s="169"/>
      <c r="H751" s="169"/>
      <c r="I751" s="169"/>
      <c r="J751" s="169"/>
      <c r="K751" s="169"/>
      <c r="L751" s="169"/>
      <c r="M751" s="169"/>
      <c r="N751" s="169"/>
      <c r="O751" s="169"/>
      <c r="P751" s="169"/>
      <c r="Q751" s="169"/>
      <c r="R751" s="169"/>
      <c r="S751" s="169"/>
      <c r="T751" s="169"/>
      <c r="U751" s="169"/>
      <c r="V751" s="169"/>
      <c r="W751" s="169"/>
      <c r="X751" s="169"/>
      <c r="Y751" s="169"/>
      <c r="Z751" s="169"/>
    </row>
    <row r="752" spans="1:26" ht="15.75" customHeight="1">
      <c r="A752" s="169"/>
      <c r="B752" s="169"/>
      <c r="C752" s="169"/>
      <c r="D752" s="169"/>
      <c r="E752" s="169"/>
      <c r="F752" s="169"/>
      <c r="G752" s="169"/>
      <c r="H752" s="169"/>
      <c r="I752" s="169"/>
      <c r="J752" s="169"/>
      <c r="K752" s="169"/>
      <c r="L752" s="169"/>
      <c r="M752" s="169"/>
      <c r="N752" s="169"/>
      <c r="O752" s="169"/>
      <c r="P752" s="169"/>
      <c r="Q752" s="169"/>
      <c r="R752" s="169"/>
      <c r="S752" s="169"/>
      <c r="T752" s="169"/>
      <c r="U752" s="169"/>
      <c r="V752" s="169"/>
      <c r="W752" s="169"/>
      <c r="X752" s="169"/>
      <c r="Y752" s="169"/>
      <c r="Z752" s="169"/>
    </row>
    <row r="753" spans="1:26" ht="15.75" customHeight="1">
      <c r="A753" s="169"/>
      <c r="B753" s="169"/>
      <c r="C753" s="169"/>
      <c r="D753" s="169"/>
      <c r="E753" s="169"/>
      <c r="F753" s="169"/>
      <c r="G753" s="169"/>
      <c r="H753" s="169"/>
      <c r="I753" s="169"/>
      <c r="J753" s="169"/>
      <c r="K753" s="169"/>
      <c r="L753" s="169"/>
      <c r="M753" s="169"/>
      <c r="N753" s="169"/>
      <c r="O753" s="169"/>
      <c r="P753" s="169"/>
      <c r="Q753" s="169"/>
      <c r="R753" s="169"/>
      <c r="S753" s="169"/>
      <c r="T753" s="169"/>
      <c r="U753" s="169"/>
      <c r="V753" s="169"/>
      <c r="W753" s="169"/>
      <c r="X753" s="169"/>
      <c r="Y753" s="169"/>
      <c r="Z753" s="169"/>
    </row>
    <row r="754" spans="1:26" ht="15.75" customHeight="1">
      <c r="A754" s="169"/>
      <c r="B754" s="169"/>
      <c r="C754" s="169"/>
      <c r="D754" s="169"/>
      <c r="E754" s="169"/>
      <c r="F754" s="169"/>
      <c r="G754" s="169"/>
      <c r="H754" s="169"/>
      <c r="I754" s="169"/>
      <c r="J754" s="169"/>
      <c r="K754" s="169"/>
      <c r="L754" s="169"/>
      <c r="M754" s="169"/>
      <c r="N754" s="169"/>
      <c r="O754" s="169"/>
      <c r="P754" s="169"/>
      <c r="Q754" s="169"/>
      <c r="R754" s="169"/>
      <c r="S754" s="169"/>
      <c r="T754" s="169"/>
      <c r="U754" s="169"/>
      <c r="V754" s="169"/>
      <c r="W754" s="169"/>
      <c r="X754" s="169"/>
      <c r="Y754" s="169"/>
      <c r="Z754" s="169"/>
    </row>
    <row r="755" spans="1:26" ht="15.75" customHeight="1">
      <c r="A755" s="169"/>
      <c r="B755" s="169"/>
      <c r="C755" s="169"/>
      <c r="D755" s="169"/>
      <c r="E755" s="169"/>
      <c r="F755" s="169"/>
      <c r="G755" s="169"/>
      <c r="H755" s="169"/>
      <c r="I755" s="169"/>
      <c r="J755" s="169"/>
      <c r="K755" s="169"/>
      <c r="L755" s="169"/>
      <c r="M755" s="169"/>
      <c r="N755" s="169"/>
      <c r="O755" s="169"/>
      <c r="P755" s="169"/>
      <c r="Q755" s="169"/>
      <c r="R755" s="169"/>
      <c r="S755" s="169"/>
      <c r="T755" s="169"/>
      <c r="U755" s="169"/>
      <c r="V755" s="169"/>
      <c r="W755" s="169"/>
      <c r="X755" s="169"/>
      <c r="Y755" s="169"/>
      <c r="Z755" s="169"/>
    </row>
    <row r="756" spans="1:26" ht="15.75" customHeight="1">
      <c r="A756" s="169"/>
      <c r="B756" s="169"/>
      <c r="C756" s="169"/>
      <c r="D756" s="169"/>
      <c r="E756" s="169"/>
      <c r="F756" s="169"/>
      <c r="G756" s="169"/>
      <c r="H756" s="169"/>
      <c r="I756" s="169"/>
      <c r="J756" s="169"/>
      <c r="K756" s="169"/>
      <c r="L756" s="169"/>
      <c r="M756" s="169"/>
      <c r="N756" s="169"/>
      <c r="O756" s="169"/>
      <c r="P756" s="169"/>
      <c r="Q756" s="169"/>
      <c r="R756" s="169"/>
      <c r="S756" s="169"/>
      <c r="T756" s="169"/>
      <c r="U756" s="169"/>
      <c r="V756" s="169"/>
      <c r="W756" s="169"/>
      <c r="X756" s="169"/>
      <c r="Y756" s="169"/>
      <c r="Z756" s="169"/>
    </row>
    <row r="757" spans="1:26" ht="15.75" customHeight="1">
      <c r="A757" s="169"/>
      <c r="B757" s="169"/>
      <c r="C757" s="169"/>
      <c r="D757" s="169"/>
      <c r="E757" s="169"/>
      <c r="F757" s="169"/>
      <c r="G757" s="169"/>
      <c r="H757" s="169"/>
      <c r="I757" s="169"/>
      <c r="J757" s="169"/>
      <c r="K757" s="169"/>
      <c r="L757" s="169"/>
      <c r="M757" s="169"/>
      <c r="N757" s="169"/>
      <c r="O757" s="169"/>
      <c r="P757" s="169"/>
      <c r="Q757" s="169"/>
      <c r="R757" s="169"/>
      <c r="S757" s="169"/>
      <c r="T757" s="169"/>
      <c r="U757" s="169"/>
      <c r="V757" s="169"/>
      <c r="W757" s="169"/>
      <c r="X757" s="169"/>
      <c r="Y757" s="169"/>
      <c r="Z757" s="169"/>
    </row>
    <row r="758" spans="1:26" ht="15.75" customHeight="1">
      <c r="A758" s="169"/>
      <c r="B758" s="169"/>
      <c r="C758" s="169"/>
      <c r="D758" s="169"/>
      <c r="E758" s="169"/>
      <c r="F758" s="169"/>
      <c r="G758" s="169"/>
      <c r="H758" s="169"/>
      <c r="I758" s="169"/>
      <c r="J758" s="169"/>
      <c r="K758" s="169"/>
      <c r="L758" s="169"/>
      <c r="M758" s="169"/>
      <c r="N758" s="169"/>
      <c r="O758" s="169"/>
      <c r="P758" s="169"/>
      <c r="Q758" s="169"/>
      <c r="R758" s="169"/>
      <c r="S758" s="169"/>
      <c r="T758" s="169"/>
      <c r="U758" s="169"/>
      <c r="V758" s="169"/>
      <c r="W758" s="169"/>
      <c r="X758" s="169"/>
      <c r="Y758" s="169"/>
      <c r="Z758" s="169"/>
    </row>
    <row r="759" spans="1:26" ht="15.75" customHeight="1">
      <c r="A759" s="169"/>
      <c r="B759" s="169"/>
      <c r="C759" s="169"/>
      <c r="D759" s="169"/>
      <c r="E759" s="169"/>
      <c r="F759" s="169"/>
      <c r="G759" s="169"/>
      <c r="H759" s="169"/>
      <c r="I759" s="169"/>
      <c r="J759" s="169"/>
      <c r="K759" s="169"/>
      <c r="L759" s="169"/>
      <c r="M759" s="169"/>
      <c r="N759" s="169"/>
      <c r="O759" s="169"/>
      <c r="P759" s="169"/>
      <c r="Q759" s="169"/>
      <c r="R759" s="169"/>
      <c r="S759" s="169"/>
      <c r="T759" s="169"/>
      <c r="U759" s="169"/>
      <c r="V759" s="169"/>
      <c r="W759" s="169"/>
      <c r="X759" s="169"/>
      <c r="Y759" s="169"/>
      <c r="Z759" s="169"/>
    </row>
    <row r="760" spans="1:26" ht="15.75" customHeight="1">
      <c r="A760" s="169"/>
      <c r="B760" s="169"/>
      <c r="C760" s="169"/>
      <c r="D760" s="169"/>
      <c r="E760" s="169"/>
      <c r="F760" s="169"/>
      <c r="G760" s="169"/>
      <c r="H760" s="169"/>
      <c r="I760" s="169"/>
      <c r="J760" s="169"/>
      <c r="K760" s="169"/>
      <c r="L760" s="169"/>
      <c r="M760" s="169"/>
      <c r="N760" s="169"/>
      <c r="O760" s="169"/>
      <c r="P760" s="169"/>
      <c r="Q760" s="169"/>
      <c r="R760" s="169"/>
      <c r="S760" s="169"/>
      <c r="T760" s="169"/>
      <c r="U760" s="169"/>
      <c r="V760" s="169"/>
      <c r="W760" s="169"/>
      <c r="X760" s="169"/>
      <c r="Y760" s="169"/>
      <c r="Z760" s="169"/>
    </row>
    <row r="761" spans="1:26" ht="15.75" customHeight="1">
      <c r="A761" s="169"/>
      <c r="B761" s="169"/>
      <c r="C761" s="169"/>
      <c r="D761" s="169"/>
      <c r="E761" s="169"/>
      <c r="F761" s="169"/>
      <c r="G761" s="169"/>
      <c r="H761" s="169"/>
      <c r="I761" s="169"/>
      <c r="J761" s="169"/>
      <c r="K761" s="169"/>
      <c r="L761" s="169"/>
      <c r="M761" s="169"/>
      <c r="N761" s="169"/>
      <c r="O761" s="169"/>
      <c r="P761" s="169"/>
      <c r="Q761" s="169"/>
      <c r="R761" s="169"/>
      <c r="S761" s="169"/>
      <c r="T761" s="169"/>
      <c r="U761" s="169"/>
      <c r="V761" s="169"/>
      <c r="W761" s="169"/>
      <c r="X761" s="169"/>
      <c r="Y761" s="169"/>
      <c r="Z761" s="169"/>
    </row>
    <row r="762" spans="1:26" ht="15.75" customHeight="1">
      <c r="A762" s="169"/>
      <c r="B762" s="169"/>
      <c r="C762" s="169"/>
      <c r="D762" s="169"/>
      <c r="E762" s="169"/>
      <c r="F762" s="169"/>
      <c r="G762" s="169"/>
      <c r="H762" s="169"/>
      <c r="I762" s="169"/>
      <c r="J762" s="169"/>
      <c r="K762" s="169"/>
      <c r="L762" s="169"/>
      <c r="M762" s="169"/>
      <c r="N762" s="169"/>
      <c r="O762" s="169"/>
      <c r="P762" s="169"/>
      <c r="Q762" s="169"/>
      <c r="R762" s="169"/>
      <c r="S762" s="169"/>
      <c r="T762" s="169"/>
      <c r="U762" s="169"/>
      <c r="V762" s="169"/>
      <c r="W762" s="169"/>
      <c r="X762" s="169"/>
      <c r="Y762" s="169"/>
      <c r="Z762" s="169"/>
    </row>
    <row r="763" spans="1:26" ht="15.75" customHeight="1">
      <c r="A763" s="169"/>
      <c r="B763" s="169"/>
      <c r="C763" s="169"/>
      <c r="D763" s="169"/>
      <c r="E763" s="169"/>
      <c r="F763" s="169"/>
      <c r="G763" s="169"/>
      <c r="H763" s="169"/>
      <c r="I763" s="169"/>
      <c r="J763" s="169"/>
      <c r="K763" s="169"/>
      <c r="L763" s="169"/>
      <c r="M763" s="169"/>
      <c r="N763" s="169"/>
      <c r="O763" s="169"/>
      <c r="P763" s="169"/>
      <c r="Q763" s="169"/>
      <c r="R763" s="169"/>
      <c r="S763" s="169"/>
      <c r="T763" s="169"/>
      <c r="U763" s="169"/>
      <c r="V763" s="169"/>
      <c r="W763" s="169"/>
      <c r="X763" s="169"/>
      <c r="Y763" s="169"/>
      <c r="Z763" s="169"/>
    </row>
    <row r="764" spans="1:26" ht="15.75" customHeight="1">
      <c r="A764" s="169"/>
      <c r="B764" s="169"/>
      <c r="C764" s="169"/>
      <c r="D764" s="169"/>
      <c r="E764" s="169"/>
      <c r="F764" s="169"/>
      <c r="G764" s="169"/>
      <c r="H764" s="169"/>
      <c r="I764" s="169"/>
      <c r="J764" s="169"/>
      <c r="K764" s="169"/>
      <c r="L764" s="169"/>
      <c r="M764" s="169"/>
      <c r="N764" s="169"/>
      <c r="O764" s="169"/>
      <c r="P764" s="169"/>
      <c r="Q764" s="169"/>
      <c r="R764" s="169"/>
      <c r="S764" s="169"/>
      <c r="T764" s="169"/>
      <c r="U764" s="169"/>
      <c r="V764" s="169"/>
      <c r="W764" s="169"/>
      <c r="X764" s="169"/>
      <c r="Y764" s="169"/>
      <c r="Z764" s="169"/>
    </row>
    <row r="765" spans="1:26" ht="15.75" customHeight="1">
      <c r="A765" s="169"/>
      <c r="B765" s="169"/>
      <c r="C765" s="169"/>
      <c r="D765" s="169"/>
      <c r="E765" s="169"/>
      <c r="F765" s="169"/>
      <c r="G765" s="169"/>
      <c r="H765" s="169"/>
      <c r="I765" s="169"/>
      <c r="J765" s="169"/>
      <c r="K765" s="169"/>
      <c r="L765" s="169"/>
      <c r="M765" s="169"/>
      <c r="N765" s="169"/>
      <c r="O765" s="169"/>
      <c r="P765" s="169"/>
      <c r="Q765" s="169"/>
      <c r="R765" s="169"/>
      <c r="S765" s="169"/>
      <c r="T765" s="169"/>
      <c r="U765" s="169"/>
      <c r="V765" s="169"/>
      <c r="W765" s="169"/>
      <c r="X765" s="169"/>
      <c r="Y765" s="169"/>
      <c r="Z765" s="169"/>
    </row>
    <row r="766" spans="1:26" ht="15.75" customHeight="1">
      <c r="A766" s="169"/>
      <c r="B766" s="169"/>
      <c r="C766" s="169"/>
      <c r="D766" s="169"/>
      <c r="E766" s="169"/>
      <c r="F766" s="169"/>
      <c r="G766" s="169"/>
      <c r="H766" s="169"/>
      <c r="I766" s="169"/>
      <c r="J766" s="169"/>
      <c r="K766" s="169"/>
      <c r="L766" s="169"/>
      <c r="M766" s="169"/>
      <c r="N766" s="169"/>
      <c r="O766" s="169"/>
      <c r="P766" s="169"/>
      <c r="Q766" s="169"/>
      <c r="R766" s="169"/>
      <c r="S766" s="169"/>
      <c r="T766" s="169"/>
      <c r="U766" s="169"/>
      <c r="V766" s="169"/>
      <c r="W766" s="169"/>
      <c r="X766" s="169"/>
      <c r="Y766" s="169"/>
      <c r="Z766" s="169"/>
    </row>
    <row r="767" spans="1:26" ht="15.75" customHeight="1">
      <c r="A767" s="169"/>
      <c r="B767" s="169"/>
      <c r="C767" s="169"/>
      <c r="D767" s="169"/>
      <c r="E767" s="169"/>
      <c r="F767" s="169"/>
      <c r="G767" s="169"/>
      <c r="H767" s="169"/>
      <c r="I767" s="169"/>
      <c r="J767" s="169"/>
      <c r="K767" s="169"/>
      <c r="L767" s="169"/>
      <c r="M767" s="169"/>
      <c r="N767" s="169"/>
      <c r="O767" s="169"/>
      <c r="P767" s="169"/>
      <c r="Q767" s="169"/>
      <c r="R767" s="169"/>
      <c r="S767" s="169"/>
      <c r="T767" s="169"/>
      <c r="U767" s="169"/>
      <c r="V767" s="169"/>
      <c r="W767" s="169"/>
      <c r="X767" s="169"/>
      <c r="Y767" s="169"/>
      <c r="Z767" s="169"/>
    </row>
    <row r="768" spans="1:26" ht="15.75" customHeight="1">
      <c r="A768" s="169"/>
      <c r="B768" s="169"/>
      <c r="C768" s="169"/>
      <c r="D768" s="169"/>
      <c r="E768" s="169"/>
      <c r="F768" s="169"/>
      <c r="G768" s="169"/>
      <c r="H768" s="169"/>
      <c r="I768" s="169"/>
      <c r="J768" s="169"/>
      <c r="K768" s="169"/>
      <c r="L768" s="169"/>
      <c r="M768" s="169"/>
      <c r="N768" s="169"/>
      <c r="O768" s="169"/>
      <c r="P768" s="169"/>
      <c r="Q768" s="169"/>
      <c r="R768" s="169"/>
      <c r="S768" s="169"/>
      <c r="T768" s="169"/>
      <c r="U768" s="169"/>
      <c r="V768" s="169"/>
      <c r="W768" s="169"/>
      <c r="X768" s="169"/>
      <c r="Y768" s="169"/>
      <c r="Z768" s="169"/>
    </row>
    <row r="769" spans="1:26" ht="15.75" customHeight="1">
      <c r="A769" s="169"/>
      <c r="B769" s="169"/>
      <c r="C769" s="169"/>
      <c r="D769" s="169"/>
      <c r="E769" s="169"/>
      <c r="F769" s="169"/>
      <c r="G769" s="169"/>
      <c r="H769" s="169"/>
      <c r="I769" s="169"/>
      <c r="J769" s="169"/>
      <c r="K769" s="169"/>
      <c r="L769" s="169"/>
      <c r="M769" s="169"/>
      <c r="N769" s="169"/>
      <c r="O769" s="169"/>
      <c r="P769" s="169"/>
      <c r="Q769" s="169"/>
      <c r="R769" s="169"/>
      <c r="S769" s="169"/>
      <c r="T769" s="169"/>
      <c r="U769" s="169"/>
      <c r="V769" s="169"/>
      <c r="W769" s="169"/>
      <c r="X769" s="169"/>
      <c r="Y769" s="169"/>
      <c r="Z769" s="169"/>
    </row>
    <row r="770" spans="1:26" ht="15.75" customHeight="1">
      <c r="A770" s="169"/>
      <c r="B770" s="169"/>
      <c r="C770" s="169"/>
      <c r="D770" s="169"/>
      <c r="E770" s="169"/>
      <c r="F770" s="169"/>
      <c r="G770" s="169"/>
      <c r="H770" s="169"/>
      <c r="I770" s="169"/>
      <c r="J770" s="169"/>
      <c r="K770" s="169"/>
      <c r="L770" s="169"/>
      <c r="M770" s="169"/>
      <c r="N770" s="169"/>
      <c r="O770" s="169"/>
      <c r="P770" s="169"/>
      <c r="Q770" s="169"/>
      <c r="R770" s="169"/>
      <c r="S770" s="169"/>
      <c r="T770" s="169"/>
      <c r="U770" s="169"/>
      <c r="V770" s="169"/>
      <c r="W770" s="169"/>
      <c r="X770" s="169"/>
      <c r="Y770" s="169"/>
      <c r="Z770" s="169"/>
    </row>
    <row r="771" spans="1:26" ht="15.75" customHeight="1">
      <c r="A771" s="169"/>
      <c r="B771" s="169"/>
      <c r="C771" s="169"/>
      <c r="D771" s="169"/>
      <c r="E771" s="169"/>
      <c r="F771" s="169"/>
      <c r="G771" s="169"/>
      <c r="H771" s="169"/>
      <c r="I771" s="169"/>
      <c r="J771" s="169"/>
      <c r="K771" s="169"/>
      <c r="L771" s="169"/>
      <c r="M771" s="169"/>
      <c r="N771" s="169"/>
      <c r="O771" s="169"/>
      <c r="P771" s="169"/>
      <c r="Q771" s="169"/>
      <c r="R771" s="169"/>
      <c r="S771" s="169"/>
      <c r="T771" s="169"/>
      <c r="U771" s="169"/>
      <c r="V771" s="169"/>
      <c r="W771" s="169"/>
      <c r="X771" s="169"/>
      <c r="Y771" s="169"/>
      <c r="Z771" s="169"/>
    </row>
    <row r="772" spans="1:26" ht="15.75" customHeight="1">
      <c r="A772" s="169"/>
      <c r="B772" s="169"/>
      <c r="C772" s="169"/>
      <c r="D772" s="169"/>
      <c r="E772" s="169"/>
      <c r="F772" s="169"/>
      <c r="G772" s="169"/>
      <c r="H772" s="169"/>
      <c r="I772" s="169"/>
      <c r="J772" s="169"/>
      <c r="K772" s="169"/>
      <c r="L772" s="169"/>
      <c r="M772" s="169"/>
      <c r="N772" s="169"/>
      <c r="O772" s="169"/>
      <c r="P772" s="169"/>
      <c r="Q772" s="169"/>
      <c r="R772" s="169"/>
      <c r="S772" s="169"/>
      <c r="T772" s="169"/>
      <c r="U772" s="169"/>
      <c r="V772" s="169"/>
      <c r="W772" s="169"/>
      <c r="X772" s="169"/>
      <c r="Y772" s="169"/>
      <c r="Z772" s="169"/>
    </row>
    <row r="773" spans="1:26" ht="15.75" customHeight="1">
      <c r="A773" s="169"/>
      <c r="B773" s="169"/>
      <c r="C773" s="169"/>
      <c r="D773" s="169"/>
      <c r="E773" s="169"/>
      <c r="F773" s="169"/>
      <c r="G773" s="169"/>
      <c r="H773" s="169"/>
      <c r="I773" s="169"/>
      <c r="J773" s="169"/>
      <c r="K773" s="169"/>
      <c r="L773" s="169"/>
      <c r="M773" s="169"/>
      <c r="N773" s="169"/>
      <c r="O773" s="169"/>
      <c r="P773" s="169"/>
      <c r="Q773" s="169"/>
      <c r="R773" s="169"/>
      <c r="S773" s="169"/>
      <c r="T773" s="169"/>
      <c r="U773" s="169"/>
      <c r="V773" s="169"/>
      <c r="W773" s="169"/>
      <c r="X773" s="169"/>
      <c r="Y773" s="169"/>
      <c r="Z773" s="169"/>
    </row>
    <row r="774" spans="1:26" ht="15.75" customHeight="1">
      <c r="A774" s="169"/>
      <c r="B774" s="169"/>
      <c r="C774" s="169"/>
      <c r="D774" s="169"/>
      <c r="E774" s="169"/>
      <c r="F774" s="169"/>
      <c r="G774" s="169"/>
      <c r="H774" s="169"/>
      <c r="I774" s="169"/>
      <c r="J774" s="169"/>
      <c r="K774" s="169"/>
      <c r="L774" s="169"/>
      <c r="M774" s="169"/>
      <c r="N774" s="169"/>
      <c r="O774" s="169"/>
      <c r="P774" s="169"/>
      <c r="Q774" s="169"/>
      <c r="R774" s="169"/>
      <c r="S774" s="169"/>
      <c r="T774" s="169"/>
      <c r="U774" s="169"/>
      <c r="V774" s="169"/>
      <c r="W774" s="169"/>
      <c r="X774" s="169"/>
      <c r="Y774" s="169"/>
      <c r="Z774" s="169"/>
    </row>
    <row r="775" spans="1:26" ht="15.75" customHeight="1">
      <c r="A775" s="169"/>
      <c r="B775" s="169"/>
      <c r="C775" s="169"/>
      <c r="D775" s="169"/>
      <c r="E775" s="169"/>
      <c r="F775" s="169"/>
      <c r="G775" s="169"/>
      <c r="H775" s="169"/>
      <c r="I775" s="169"/>
      <c r="J775" s="169"/>
      <c r="K775" s="169"/>
      <c r="L775" s="169"/>
      <c r="M775" s="169"/>
      <c r="N775" s="169"/>
      <c r="O775" s="169"/>
      <c r="P775" s="169"/>
      <c r="Q775" s="169"/>
      <c r="R775" s="169"/>
      <c r="S775" s="169"/>
      <c r="T775" s="169"/>
      <c r="U775" s="169"/>
      <c r="V775" s="169"/>
      <c r="W775" s="169"/>
      <c r="X775" s="169"/>
      <c r="Y775" s="169"/>
      <c r="Z775" s="169"/>
    </row>
    <row r="776" spans="1:26" ht="15.75" customHeight="1">
      <c r="A776" s="169"/>
      <c r="B776" s="169"/>
      <c r="C776" s="169"/>
      <c r="D776" s="169"/>
      <c r="E776" s="169"/>
      <c r="F776" s="169"/>
      <c r="G776" s="169"/>
      <c r="H776" s="169"/>
      <c r="I776" s="169"/>
      <c r="J776" s="169"/>
      <c r="K776" s="169"/>
      <c r="L776" s="169"/>
      <c r="M776" s="169"/>
      <c r="N776" s="169"/>
      <c r="O776" s="169"/>
      <c r="P776" s="169"/>
      <c r="Q776" s="169"/>
      <c r="R776" s="169"/>
      <c r="S776" s="169"/>
      <c r="T776" s="169"/>
      <c r="U776" s="169"/>
      <c r="V776" s="169"/>
      <c r="W776" s="169"/>
      <c r="X776" s="169"/>
      <c r="Y776" s="169"/>
      <c r="Z776" s="169"/>
    </row>
    <row r="777" spans="1:26" ht="15.75" customHeight="1">
      <c r="A777" s="169"/>
      <c r="B777" s="169"/>
      <c r="C777" s="169"/>
      <c r="D777" s="169"/>
      <c r="E777" s="169"/>
      <c r="F777" s="169"/>
      <c r="G777" s="169"/>
      <c r="H777" s="169"/>
      <c r="I777" s="169"/>
      <c r="J777" s="169"/>
      <c r="K777" s="169"/>
      <c r="L777" s="169"/>
      <c r="M777" s="169"/>
      <c r="N777" s="169"/>
      <c r="O777" s="169"/>
      <c r="P777" s="169"/>
      <c r="Q777" s="169"/>
      <c r="R777" s="169"/>
      <c r="S777" s="169"/>
      <c r="T777" s="169"/>
      <c r="U777" s="169"/>
      <c r="V777" s="169"/>
      <c r="W777" s="169"/>
      <c r="X777" s="169"/>
      <c r="Y777" s="169"/>
      <c r="Z777" s="169"/>
    </row>
    <row r="778" spans="1:26" ht="15.75" customHeight="1">
      <c r="A778" s="169"/>
      <c r="B778" s="169"/>
      <c r="C778" s="169"/>
      <c r="D778" s="169"/>
      <c r="E778" s="169"/>
      <c r="F778" s="169"/>
      <c r="G778" s="169"/>
      <c r="H778" s="169"/>
      <c r="I778" s="169"/>
      <c r="J778" s="169"/>
      <c r="K778" s="169"/>
      <c r="L778" s="169"/>
      <c r="M778" s="169"/>
      <c r="N778" s="169"/>
      <c r="O778" s="169"/>
      <c r="P778" s="169"/>
      <c r="Q778" s="169"/>
      <c r="R778" s="169"/>
      <c r="S778" s="169"/>
      <c r="T778" s="169"/>
      <c r="U778" s="169"/>
      <c r="V778" s="169"/>
      <c r="W778" s="169"/>
      <c r="X778" s="169"/>
      <c r="Y778" s="169"/>
      <c r="Z778" s="169"/>
    </row>
    <row r="779" spans="1:26" ht="15.75" customHeight="1">
      <c r="A779" s="169"/>
      <c r="B779" s="169"/>
      <c r="C779" s="169"/>
      <c r="D779" s="169"/>
      <c r="E779" s="169"/>
      <c r="F779" s="169"/>
      <c r="G779" s="169"/>
      <c r="H779" s="169"/>
      <c r="I779" s="169"/>
      <c r="J779" s="169"/>
      <c r="K779" s="169"/>
      <c r="L779" s="169"/>
      <c r="M779" s="169"/>
      <c r="N779" s="169"/>
      <c r="O779" s="169"/>
      <c r="P779" s="169"/>
      <c r="Q779" s="169"/>
      <c r="R779" s="169"/>
      <c r="S779" s="169"/>
      <c r="T779" s="169"/>
      <c r="U779" s="169"/>
      <c r="V779" s="169"/>
      <c r="W779" s="169"/>
      <c r="X779" s="169"/>
      <c r="Y779" s="169"/>
      <c r="Z779" s="169"/>
    </row>
    <row r="780" spans="1:26" ht="15.75" customHeight="1">
      <c r="A780" s="169"/>
      <c r="B780" s="169"/>
      <c r="C780" s="169"/>
      <c r="D780" s="169"/>
      <c r="E780" s="169"/>
      <c r="F780" s="169"/>
      <c r="G780" s="169"/>
      <c r="H780" s="169"/>
      <c r="I780" s="169"/>
      <c r="J780" s="169"/>
      <c r="K780" s="169"/>
      <c r="L780" s="169"/>
      <c r="M780" s="169"/>
      <c r="N780" s="169"/>
      <c r="O780" s="169"/>
      <c r="P780" s="169"/>
      <c r="Q780" s="169"/>
      <c r="R780" s="169"/>
      <c r="S780" s="169"/>
      <c r="T780" s="169"/>
      <c r="U780" s="169"/>
      <c r="V780" s="169"/>
      <c r="W780" s="169"/>
      <c r="X780" s="169"/>
      <c r="Y780" s="169"/>
      <c r="Z780" s="169"/>
    </row>
    <row r="781" spans="1:26" ht="15.75" customHeight="1">
      <c r="A781" s="169"/>
      <c r="B781" s="169"/>
      <c r="C781" s="169"/>
      <c r="D781" s="169"/>
      <c r="E781" s="169"/>
      <c r="F781" s="169"/>
      <c r="G781" s="169"/>
      <c r="H781" s="169"/>
      <c r="I781" s="169"/>
      <c r="J781" s="169"/>
      <c r="K781" s="169"/>
      <c r="L781" s="169"/>
      <c r="M781" s="169"/>
      <c r="N781" s="169"/>
      <c r="O781" s="169"/>
      <c r="P781" s="169"/>
      <c r="Q781" s="169"/>
      <c r="R781" s="169"/>
      <c r="S781" s="169"/>
      <c r="T781" s="169"/>
      <c r="U781" s="169"/>
      <c r="V781" s="169"/>
      <c r="W781" s="169"/>
      <c r="X781" s="169"/>
      <c r="Y781" s="169"/>
      <c r="Z781" s="169"/>
    </row>
    <row r="782" spans="1:26" ht="15.75" customHeight="1">
      <c r="A782" s="169"/>
      <c r="B782" s="169"/>
      <c r="C782" s="169"/>
      <c r="D782" s="169"/>
      <c r="E782" s="169"/>
      <c r="F782" s="169"/>
      <c r="G782" s="169"/>
      <c r="H782" s="169"/>
      <c r="I782" s="169"/>
      <c r="J782" s="169"/>
      <c r="K782" s="169"/>
      <c r="L782" s="169"/>
      <c r="M782" s="169"/>
      <c r="N782" s="169"/>
      <c r="O782" s="169"/>
      <c r="P782" s="169"/>
      <c r="Q782" s="169"/>
      <c r="R782" s="169"/>
      <c r="S782" s="169"/>
      <c r="T782" s="169"/>
      <c r="U782" s="169"/>
      <c r="V782" s="169"/>
      <c r="W782" s="169"/>
      <c r="X782" s="169"/>
      <c r="Y782" s="169"/>
      <c r="Z782" s="169"/>
    </row>
    <row r="783" spans="1:26" ht="15.75" customHeight="1">
      <c r="A783" s="169"/>
      <c r="B783" s="169"/>
      <c r="C783" s="169"/>
      <c r="D783" s="169"/>
      <c r="E783" s="169"/>
      <c r="F783" s="169"/>
      <c r="G783" s="169"/>
      <c r="H783" s="169"/>
      <c r="I783" s="169"/>
      <c r="J783" s="169"/>
      <c r="K783" s="169"/>
      <c r="L783" s="169"/>
      <c r="M783" s="169"/>
      <c r="N783" s="169"/>
      <c r="O783" s="169"/>
      <c r="P783" s="169"/>
      <c r="Q783" s="169"/>
      <c r="R783" s="169"/>
      <c r="S783" s="169"/>
      <c r="T783" s="169"/>
      <c r="U783" s="169"/>
      <c r="V783" s="169"/>
      <c r="W783" s="169"/>
      <c r="X783" s="169"/>
      <c r="Y783" s="169"/>
      <c r="Z783" s="169"/>
    </row>
    <row r="784" spans="1:26" ht="15.75" customHeight="1">
      <c r="A784" s="169"/>
      <c r="B784" s="169"/>
      <c r="C784" s="169"/>
      <c r="D784" s="169"/>
      <c r="E784" s="169"/>
      <c r="F784" s="169"/>
      <c r="G784" s="169"/>
      <c r="H784" s="169"/>
      <c r="I784" s="169"/>
      <c r="J784" s="169"/>
      <c r="K784" s="169"/>
      <c r="L784" s="169"/>
      <c r="M784" s="169"/>
      <c r="N784" s="169"/>
      <c r="O784" s="169"/>
      <c r="P784" s="169"/>
      <c r="Q784" s="169"/>
      <c r="R784" s="169"/>
      <c r="S784" s="169"/>
      <c r="T784" s="169"/>
      <c r="U784" s="169"/>
      <c r="V784" s="169"/>
      <c r="W784" s="169"/>
      <c r="X784" s="169"/>
      <c r="Y784" s="169"/>
      <c r="Z784" s="169"/>
    </row>
    <row r="785" spans="1:26" ht="15.75" customHeight="1">
      <c r="A785" s="169"/>
      <c r="B785" s="169"/>
      <c r="C785" s="169"/>
      <c r="D785" s="169"/>
      <c r="E785" s="169"/>
      <c r="F785" s="169"/>
      <c r="G785" s="169"/>
      <c r="H785" s="169"/>
      <c r="I785" s="169"/>
      <c r="J785" s="169"/>
      <c r="K785" s="169"/>
      <c r="L785" s="169"/>
      <c r="M785" s="169"/>
      <c r="N785" s="169"/>
      <c r="O785" s="169"/>
      <c r="P785" s="169"/>
      <c r="Q785" s="169"/>
      <c r="R785" s="169"/>
      <c r="S785" s="169"/>
      <c r="T785" s="169"/>
      <c r="U785" s="169"/>
      <c r="V785" s="169"/>
      <c r="W785" s="169"/>
      <c r="X785" s="169"/>
      <c r="Y785" s="169"/>
      <c r="Z785" s="169"/>
    </row>
    <row r="786" spans="1:26" ht="15.75" customHeight="1">
      <c r="A786" s="169"/>
      <c r="B786" s="169"/>
      <c r="C786" s="169"/>
      <c r="D786" s="169"/>
      <c r="E786" s="169"/>
      <c r="F786" s="169"/>
      <c r="G786" s="169"/>
      <c r="H786" s="169"/>
      <c r="I786" s="169"/>
      <c r="J786" s="169"/>
      <c r="K786" s="169"/>
      <c r="L786" s="169"/>
      <c r="M786" s="169"/>
      <c r="N786" s="169"/>
      <c r="O786" s="169"/>
      <c r="P786" s="169"/>
      <c r="Q786" s="169"/>
      <c r="R786" s="169"/>
      <c r="S786" s="169"/>
      <c r="T786" s="169"/>
      <c r="U786" s="169"/>
      <c r="V786" s="169"/>
      <c r="W786" s="169"/>
      <c r="X786" s="169"/>
      <c r="Y786" s="169"/>
      <c r="Z786" s="169"/>
    </row>
    <row r="787" spans="1:26" ht="15.75" customHeight="1">
      <c r="A787" s="169"/>
      <c r="B787" s="169"/>
      <c r="C787" s="169"/>
      <c r="D787" s="169"/>
      <c r="E787" s="169"/>
      <c r="F787" s="169"/>
      <c r="G787" s="169"/>
      <c r="H787" s="169"/>
      <c r="I787" s="169"/>
      <c r="J787" s="169"/>
      <c r="K787" s="169"/>
      <c r="L787" s="169"/>
      <c r="M787" s="169"/>
      <c r="N787" s="169"/>
      <c r="O787" s="169"/>
      <c r="P787" s="169"/>
      <c r="Q787" s="169"/>
      <c r="R787" s="169"/>
      <c r="S787" s="169"/>
      <c r="T787" s="169"/>
      <c r="U787" s="169"/>
      <c r="V787" s="169"/>
      <c r="W787" s="169"/>
      <c r="X787" s="169"/>
      <c r="Y787" s="169"/>
      <c r="Z787" s="169"/>
    </row>
    <row r="788" spans="1:26" ht="15.75" customHeight="1">
      <c r="A788" s="169"/>
      <c r="B788" s="169"/>
      <c r="C788" s="169"/>
      <c r="D788" s="169"/>
      <c r="E788" s="169"/>
      <c r="F788" s="169"/>
      <c r="G788" s="169"/>
      <c r="H788" s="169"/>
      <c r="I788" s="169"/>
      <c r="J788" s="169"/>
      <c r="K788" s="169"/>
      <c r="L788" s="169"/>
      <c r="M788" s="169"/>
      <c r="N788" s="169"/>
      <c r="O788" s="169"/>
      <c r="P788" s="169"/>
      <c r="Q788" s="169"/>
      <c r="R788" s="169"/>
      <c r="S788" s="169"/>
      <c r="T788" s="169"/>
      <c r="U788" s="169"/>
      <c r="V788" s="169"/>
      <c r="W788" s="169"/>
      <c r="X788" s="169"/>
      <c r="Y788" s="169"/>
      <c r="Z788" s="169"/>
    </row>
    <row r="789" spans="1:26" ht="15.75" customHeight="1">
      <c r="A789" s="169"/>
      <c r="B789" s="169"/>
      <c r="C789" s="169"/>
      <c r="D789" s="169"/>
      <c r="E789" s="169"/>
      <c r="F789" s="169"/>
      <c r="G789" s="169"/>
      <c r="H789" s="169"/>
      <c r="I789" s="169"/>
      <c r="J789" s="169"/>
      <c r="K789" s="169"/>
      <c r="L789" s="169"/>
      <c r="M789" s="169"/>
      <c r="N789" s="169"/>
      <c r="O789" s="169"/>
      <c r="P789" s="169"/>
      <c r="Q789" s="169"/>
      <c r="R789" s="169"/>
      <c r="S789" s="169"/>
      <c r="T789" s="169"/>
      <c r="U789" s="169"/>
      <c r="V789" s="169"/>
      <c r="W789" s="169"/>
      <c r="X789" s="169"/>
      <c r="Y789" s="169"/>
      <c r="Z789" s="169"/>
    </row>
    <row r="790" spans="1:26" ht="15.75" customHeight="1">
      <c r="A790" s="169"/>
      <c r="B790" s="169"/>
      <c r="C790" s="169"/>
      <c r="D790" s="169"/>
      <c r="E790" s="169"/>
      <c r="F790" s="169"/>
      <c r="G790" s="169"/>
      <c r="H790" s="169"/>
      <c r="I790" s="169"/>
      <c r="J790" s="169"/>
      <c r="K790" s="169"/>
      <c r="L790" s="169"/>
      <c r="M790" s="169"/>
      <c r="N790" s="169"/>
      <c r="O790" s="169"/>
      <c r="P790" s="169"/>
      <c r="Q790" s="169"/>
      <c r="R790" s="169"/>
      <c r="S790" s="169"/>
      <c r="T790" s="169"/>
      <c r="U790" s="169"/>
      <c r="V790" s="169"/>
      <c r="W790" s="169"/>
      <c r="X790" s="169"/>
      <c r="Y790" s="169"/>
      <c r="Z790" s="169"/>
    </row>
    <row r="791" spans="1:26" ht="15.75" customHeight="1">
      <c r="A791" s="169"/>
      <c r="B791" s="169"/>
      <c r="C791" s="169"/>
      <c r="D791" s="169"/>
      <c r="E791" s="169"/>
      <c r="F791" s="169"/>
      <c r="G791" s="169"/>
      <c r="H791" s="169"/>
      <c r="I791" s="169"/>
      <c r="J791" s="169"/>
      <c r="K791" s="169"/>
      <c r="L791" s="169"/>
      <c r="M791" s="169"/>
      <c r="N791" s="169"/>
      <c r="O791" s="169"/>
      <c r="P791" s="169"/>
      <c r="Q791" s="169"/>
      <c r="R791" s="169"/>
      <c r="S791" s="169"/>
      <c r="T791" s="169"/>
      <c r="U791" s="169"/>
      <c r="V791" s="169"/>
      <c r="W791" s="169"/>
      <c r="X791" s="169"/>
      <c r="Y791" s="169"/>
      <c r="Z791" s="169"/>
    </row>
    <row r="792" spans="1:26" ht="15.75" customHeight="1">
      <c r="A792" s="169"/>
      <c r="B792" s="169"/>
      <c r="C792" s="169"/>
      <c r="D792" s="169"/>
      <c r="E792" s="169"/>
      <c r="F792" s="169"/>
      <c r="G792" s="169"/>
      <c r="H792" s="169"/>
      <c r="I792" s="169"/>
      <c r="J792" s="169"/>
      <c r="K792" s="169"/>
      <c r="L792" s="169"/>
      <c r="M792" s="169"/>
      <c r="N792" s="169"/>
      <c r="O792" s="169"/>
      <c r="P792" s="169"/>
      <c r="Q792" s="169"/>
      <c r="R792" s="169"/>
      <c r="S792" s="169"/>
      <c r="T792" s="169"/>
      <c r="U792" s="169"/>
      <c r="V792" s="169"/>
      <c r="W792" s="169"/>
      <c r="X792" s="169"/>
      <c r="Y792" s="169"/>
      <c r="Z792" s="169"/>
    </row>
    <row r="793" spans="1:26" ht="15.75" customHeight="1">
      <c r="A793" s="169"/>
      <c r="B793" s="169"/>
      <c r="C793" s="169"/>
      <c r="D793" s="169"/>
      <c r="E793" s="169"/>
      <c r="F793" s="169"/>
      <c r="G793" s="169"/>
      <c r="H793" s="169"/>
      <c r="I793" s="169"/>
      <c r="J793" s="169"/>
      <c r="K793" s="169"/>
      <c r="L793" s="169"/>
      <c r="M793" s="169"/>
      <c r="N793" s="169"/>
      <c r="O793" s="169"/>
      <c r="P793" s="169"/>
      <c r="Q793" s="169"/>
      <c r="R793" s="169"/>
      <c r="S793" s="169"/>
      <c r="T793" s="169"/>
      <c r="U793" s="169"/>
      <c r="V793" s="169"/>
      <c r="W793" s="169"/>
      <c r="X793" s="169"/>
      <c r="Y793" s="169"/>
      <c r="Z793" s="169"/>
    </row>
    <row r="794" spans="1:26" ht="15.75" customHeight="1">
      <c r="A794" s="169"/>
      <c r="B794" s="169"/>
      <c r="C794" s="169"/>
      <c r="D794" s="169"/>
      <c r="E794" s="169"/>
      <c r="F794" s="169"/>
      <c r="G794" s="169"/>
      <c r="H794" s="169"/>
      <c r="I794" s="169"/>
      <c r="J794" s="169"/>
      <c r="K794" s="169"/>
      <c r="L794" s="169"/>
      <c r="M794" s="169"/>
      <c r="N794" s="169"/>
      <c r="O794" s="169"/>
      <c r="P794" s="169"/>
      <c r="Q794" s="169"/>
      <c r="R794" s="169"/>
      <c r="S794" s="169"/>
      <c r="T794" s="169"/>
      <c r="U794" s="169"/>
      <c r="V794" s="169"/>
      <c r="W794" s="169"/>
      <c r="X794" s="169"/>
      <c r="Y794" s="169"/>
      <c r="Z794" s="169"/>
    </row>
    <row r="795" spans="1:26" ht="15.75" customHeight="1">
      <c r="A795" s="169"/>
      <c r="B795" s="169"/>
      <c r="C795" s="169"/>
      <c r="D795" s="169"/>
      <c r="E795" s="169"/>
      <c r="F795" s="169"/>
      <c r="G795" s="169"/>
      <c r="H795" s="169"/>
      <c r="I795" s="169"/>
      <c r="J795" s="169"/>
      <c r="K795" s="169"/>
      <c r="L795" s="169"/>
      <c r="M795" s="169"/>
      <c r="N795" s="169"/>
      <c r="O795" s="169"/>
      <c r="P795" s="169"/>
      <c r="Q795" s="169"/>
      <c r="R795" s="169"/>
      <c r="S795" s="169"/>
      <c r="T795" s="169"/>
      <c r="U795" s="169"/>
      <c r="V795" s="169"/>
      <c r="W795" s="169"/>
      <c r="X795" s="169"/>
      <c r="Y795" s="169"/>
      <c r="Z795" s="169"/>
    </row>
    <row r="796" spans="1:26" ht="15.75" customHeight="1">
      <c r="A796" s="169"/>
      <c r="B796" s="169"/>
      <c r="C796" s="169"/>
      <c r="D796" s="169"/>
      <c r="E796" s="169"/>
      <c r="F796" s="169"/>
      <c r="G796" s="169"/>
      <c r="H796" s="169"/>
      <c r="I796" s="169"/>
      <c r="J796" s="169"/>
      <c r="K796" s="169"/>
      <c r="L796" s="169"/>
      <c r="M796" s="169"/>
      <c r="N796" s="169"/>
      <c r="O796" s="169"/>
      <c r="P796" s="169"/>
      <c r="Q796" s="169"/>
      <c r="R796" s="169"/>
      <c r="S796" s="169"/>
      <c r="T796" s="169"/>
      <c r="U796" s="169"/>
      <c r="V796" s="169"/>
      <c r="W796" s="169"/>
      <c r="X796" s="169"/>
      <c r="Y796" s="169"/>
      <c r="Z796" s="169"/>
    </row>
    <row r="797" spans="1:26" ht="15.75" customHeight="1">
      <c r="A797" s="169"/>
      <c r="B797" s="169"/>
      <c r="C797" s="169"/>
      <c r="D797" s="169"/>
      <c r="E797" s="169"/>
      <c r="F797" s="169"/>
      <c r="G797" s="169"/>
      <c r="H797" s="169"/>
      <c r="I797" s="169"/>
      <c r="J797" s="169"/>
      <c r="K797" s="169"/>
      <c r="L797" s="169"/>
      <c r="M797" s="169"/>
      <c r="N797" s="169"/>
      <c r="O797" s="169"/>
      <c r="P797" s="169"/>
      <c r="Q797" s="169"/>
      <c r="R797" s="169"/>
      <c r="S797" s="169"/>
      <c r="T797" s="169"/>
      <c r="U797" s="169"/>
      <c r="V797" s="169"/>
      <c r="W797" s="169"/>
      <c r="X797" s="169"/>
      <c r="Y797" s="169"/>
      <c r="Z797" s="169"/>
    </row>
    <row r="798" spans="1:26" ht="15.75" customHeight="1">
      <c r="A798" s="169"/>
      <c r="B798" s="169"/>
      <c r="C798" s="169"/>
      <c r="D798" s="169"/>
      <c r="E798" s="169"/>
      <c r="F798" s="169"/>
      <c r="G798" s="169"/>
      <c r="H798" s="169"/>
      <c r="I798" s="169"/>
      <c r="J798" s="169"/>
      <c r="K798" s="169"/>
      <c r="L798" s="169"/>
      <c r="M798" s="169"/>
      <c r="N798" s="169"/>
      <c r="O798" s="169"/>
      <c r="P798" s="169"/>
      <c r="Q798" s="169"/>
      <c r="R798" s="169"/>
      <c r="S798" s="169"/>
      <c r="T798" s="169"/>
      <c r="U798" s="169"/>
      <c r="V798" s="169"/>
      <c r="W798" s="169"/>
      <c r="X798" s="169"/>
      <c r="Y798" s="169"/>
      <c r="Z798" s="169"/>
    </row>
    <row r="799" spans="1:26" ht="15.75" customHeight="1">
      <c r="A799" s="169"/>
      <c r="B799" s="169"/>
      <c r="C799" s="169"/>
      <c r="D799" s="169"/>
      <c r="E799" s="169"/>
      <c r="F799" s="169"/>
      <c r="G799" s="169"/>
      <c r="H799" s="169"/>
      <c r="I799" s="169"/>
      <c r="J799" s="169"/>
      <c r="K799" s="169"/>
      <c r="L799" s="169"/>
      <c r="M799" s="169"/>
      <c r="N799" s="169"/>
      <c r="O799" s="169"/>
      <c r="P799" s="169"/>
      <c r="Q799" s="169"/>
      <c r="R799" s="169"/>
      <c r="S799" s="169"/>
      <c r="T799" s="169"/>
      <c r="U799" s="169"/>
      <c r="V799" s="169"/>
      <c r="W799" s="169"/>
      <c r="X799" s="169"/>
      <c r="Y799" s="169"/>
      <c r="Z799" s="169"/>
    </row>
    <row r="800" spans="1:26" ht="15.75" customHeight="1">
      <c r="A800" s="169"/>
      <c r="B800" s="169"/>
      <c r="C800" s="169"/>
      <c r="D800" s="169"/>
      <c r="E800" s="169"/>
      <c r="F800" s="169"/>
      <c r="G800" s="169"/>
      <c r="H800" s="169"/>
      <c r="I800" s="169"/>
      <c r="J800" s="169"/>
      <c r="K800" s="169"/>
      <c r="L800" s="169"/>
      <c r="M800" s="169"/>
      <c r="N800" s="169"/>
      <c r="O800" s="169"/>
      <c r="P800" s="169"/>
      <c r="Q800" s="169"/>
      <c r="R800" s="169"/>
      <c r="S800" s="169"/>
      <c r="T800" s="169"/>
      <c r="U800" s="169"/>
      <c r="V800" s="169"/>
      <c r="W800" s="169"/>
      <c r="X800" s="169"/>
      <c r="Y800" s="169"/>
      <c r="Z800" s="169"/>
    </row>
    <row r="801" spans="1:26" ht="15.75" customHeight="1">
      <c r="A801" s="169"/>
      <c r="B801" s="169"/>
      <c r="C801" s="169"/>
      <c r="D801" s="169"/>
      <c r="E801" s="169"/>
      <c r="F801" s="169"/>
      <c r="G801" s="169"/>
      <c r="H801" s="169"/>
      <c r="I801" s="169"/>
      <c r="J801" s="169"/>
      <c r="K801" s="169"/>
      <c r="L801" s="169"/>
      <c r="M801" s="169"/>
      <c r="N801" s="169"/>
      <c r="O801" s="169"/>
      <c r="P801" s="169"/>
      <c r="Q801" s="169"/>
      <c r="R801" s="169"/>
      <c r="S801" s="169"/>
      <c r="T801" s="169"/>
      <c r="U801" s="169"/>
      <c r="V801" s="169"/>
      <c r="W801" s="169"/>
      <c r="X801" s="169"/>
      <c r="Y801" s="169"/>
      <c r="Z801" s="169"/>
    </row>
    <row r="802" spans="1:26" ht="15.75" customHeight="1">
      <c r="A802" s="169"/>
      <c r="B802" s="169"/>
      <c r="C802" s="169"/>
      <c r="D802" s="169"/>
      <c r="E802" s="169"/>
      <c r="F802" s="169"/>
      <c r="G802" s="169"/>
      <c r="H802" s="169"/>
      <c r="I802" s="169"/>
      <c r="J802" s="169"/>
      <c r="K802" s="169"/>
      <c r="L802" s="169"/>
      <c r="M802" s="169"/>
      <c r="N802" s="169"/>
      <c r="O802" s="169"/>
      <c r="P802" s="169"/>
      <c r="Q802" s="169"/>
      <c r="R802" s="169"/>
      <c r="S802" s="169"/>
      <c r="T802" s="169"/>
      <c r="U802" s="169"/>
      <c r="V802" s="169"/>
      <c r="W802" s="169"/>
      <c r="X802" s="169"/>
      <c r="Y802" s="169"/>
      <c r="Z802" s="169"/>
    </row>
    <row r="803" spans="1:26" ht="15.75" customHeight="1">
      <c r="A803" s="169"/>
      <c r="B803" s="169"/>
      <c r="C803" s="169"/>
      <c r="D803" s="169"/>
      <c r="E803" s="169"/>
      <c r="F803" s="169"/>
      <c r="G803" s="169"/>
      <c r="H803" s="169"/>
      <c r="I803" s="169"/>
      <c r="J803" s="169"/>
      <c r="K803" s="169"/>
      <c r="L803" s="169"/>
      <c r="M803" s="169"/>
      <c r="N803" s="169"/>
      <c r="O803" s="169"/>
      <c r="P803" s="169"/>
      <c r="Q803" s="169"/>
      <c r="R803" s="169"/>
      <c r="S803" s="169"/>
      <c r="T803" s="169"/>
      <c r="U803" s="169"/>
      <c r="V803" s="169"/>
      <c r="W803" s="169"/>
      <c r="X803" s="169"/>
      <c r="Y803" s="169"/>
      <c r="Z803" s="169"/>
    </row>
    <row r="804" spans="1:26" ht="15.75" customHeight="1">
      <c r="A804" s="169"/>
      <c r="B804" s="169"/>
      <c r="C804" s="169"/>
      <c r="D804" s="169"/>
      <c r="E804" s="169"/>
      <c r="F804" s="169"/>
      <c r="G804" s="169"/>
      <c r="H804" s="169"/>
      <c r="I804" s="169"/>
      <c r="J804" s="169"/>
      <c r="K804" s="169"/>
      <c r="L804" s="169"/>
      <c r="M804" s="169"/>
      <c r="N804" s="169"/>
      <c r="O804" s="169"/>
      <c r="P804" s="169"/>
      <c r="Q804" s="169"/>
      <c r="R804" s="169"/>
      <c r="S804" s="169"/>
      <c r="T804" s="169"/>
      <c r="U804" s="169"/>
      <c r="V804" s="169"/>
      <c r="W804" s="169"/>
      <c r="X804" s="169"/>
      <c r="Y804" s="169"/>
      <c r="Z804" s="169"/>
    </row>
    <row r="805" spans="1:26" ht="15.75" customHeight="1">
      <c r="A805" s="169"/>
      <c r="B805" s="169"/>
      <c r="C805" s="169"/>
      <c r="D805" s="169"/>
      <c r="E805" s="169"/>
      <c r="F805" s="169"/>
      <c r="G805" s="169"/>
      <c r="H805" s="169"/>
      <c r="I805" s="169"/>
      <c r="J805" s="169"/>
      <c r="K805" s="169"/>
      <c r="L805" s="169"/>
      <c r="M805" s="169"/>
      <c r="N805" s="169"/>
      <c r="O805" s="169"/>
      <c r="P805" s="169"/>
      <c r="Q805" s="169"/>
      <c r="R805" s="169"/>
      <c r="S805" s="169"/>
      <c r="T805" s="169"/>
      <c r="U805" s="169"/>
      <c r="V805" s="169"/>
      <c r="W805" s="169"/>
      <c r="X805" s="169"/>
      <c r="Y805" s="169"/>
      <c r="Z805" s="169"/>
    </row>
    <row r="806" spans="1:26" ht="15.75" customHeight="1">
      <c r="A806" s="169"/>
      <c r="B806" s="169"/>
      <c r="C806" s="169"/>
      <c r="D806" s="169"/>
      <c r="E806" s="169"/>
      <c r="F806" s="169"/>
      <c r="G806" s="169"/>
      <c r="H806" s="169"/>
      <c r="I806" s="169"/>
      <c r="J806" s="169"/>
      <c r="K806" s="169"/>
      <c r="L806" s="169"/>
      <c r="M806" s="169"/>
      <c r="N806" s="169"/>
      <c r="O806" s="169"/>
      <c r="P806" s="169"/>
      <c r="Q806" s="169"/>
      <c r="R806" s="169"/>
      <c r="S806" s="169"/>
      <c r="T806" s="169"/>
      <c r="U806" s="169"/>
      <c r="V806" s="169"/>
      <c r="W806" s="169"/>
      <c r="X806" s="169"/>
      <c r="Y806" s="169"/>
      <c r="Z806" s="169"/>
    </row>
    <row r="807" spans="1:26" ht="15.75" customHeight="1">
      <c r="A807" s="169"/>
      <c r="B807" s="169"/>
      <c r="C807" s="169"/>
      <c r="D807" s="169"/>
      <c r="E807" s="169"/>
      <c r="F807" s="169"/>
      <c r="G807" s="169"/>
      <c r="H807" s="169"/>
      <c r="I807" s="169"/>
      <c r="J807" s="169"/>
      <c r="K807" s="169"/>
      <c r="L807" s="169"/>
      <c r="M807" s="169"/>
      <c r="N807" s="169"/>
      <c r="O807" s="169"/>
      <c r="P807" s="169"/>
      <c r="Q807" s="169"/>
      <c r="R807" s="169"/>
      <c r="S807" s="169"/>
      <c r="T807" s="169"/>
      <c r="U807" s="169"/>
      <c r="V807" s="169"/>
      <c r="W807" s="169"/>
      <c r="X807" s="169"/>
      <c r="Y807" s="169"/>
      <c r="Z807" s="169"/>
    </row>
    <row r="808" spans="1:26" ht="15.75" customHeight="1">
      <c r="A808" s="169"/>
      <c r="B808" s="169"/>
      <c r="C808" s="169"/>
      <c r="D808" s="169"/>
      <c r="E808" s="169"/>
      <c r="F808" s="169"/>
      <c r="G808" s="169"/>
      <c r="H808" s="169"/>
      <c r="I808" s="169"/>
      <c r="J808" s="169"/>
      <c r="K808" s="169"/>
      <c r="L808" s="169"/>
      <c r="M808" s="169"/>
      <c r="N808" s="169"/>
      <c r="O808" s="169"/>
      <c r="P808" s="169"/>
      <c r="Q808" s="169"/>
      <c r="R808" s="169"/>
      <c r="S808" s="169"/>
      <c r="T808" s="169"/>
      <c r="U808" s="169"/>
      <c r="V808" s="169"/>
      <c r="W808" s="169"/>
      <c r="X808" s="169"/>
      <c r="Y808" s="169"/>
      <c r="Z808" s="169"/>
    </row>
    <row r="809" spans="1:26" ht="15.75" customHeight="1">
      <c r="A809" s="169"/>
      <c r="B809" s="169"/>
      <c r="C809" s="169"/>
      <c r="D809" s="169"/>
      <c r="E809" s="169"/>
      <c r="F809" s="169"/>
      <c r="G809" s="169"/>
      <c r="H809" s="169"/>
      <c r="I809" s="169"/>
      <c r="J809" s="169"/>
      <c r="K809" s="169"/>
      <c r="L809" s="169"/>
      <c r="M809" s="169"/>
      <c r="N809" s="169"/>
      <c r="O809" s="169"/>
      <c r="P809" s="169"/>
      <c r="Q809" s="169"/>
      <c r="R809" s="169"/>
      <c r="S809" s="169"/>
      <c r="T809" s="169"/>
      <c r="U809" s="169"/>
      <c r="V809" s="169"/>
      <c r="W809" s="169"/>
      <c r="X809" s="169"/>
      <c r="Y809" s="169"/>
      <c r="Z809" s="169"/>
    </row>
    <row r="810" spans="1:26" ht="15.75" customHeight="1">
      <c r="A810" s="169"/>
      <c r="B810" s="169"/>
      <c r="C810" s="169"/>
      <c r="D810" s="169"/>
      <c r="E810" s="169"/>
      <c r="F810" s="169"/>
      <c r="G810" s="169"/>
      <c r="H810" s="169"/>
      <c r="I810" s="169"/>
      <c r="J810" s="169"/>
      <c r="K810" s="169"/>
      <c r="L810" s="169"/>
      <c r="M810" s="169"/>
      <c r="N810" s="169"/>
      <c r="O810" s="169"/>
      <c r="P810" s="169"/>
      <c r="Q810" s="169"/>
      <c r="R810" s="169"/>
      <c r="S810" s="169"/>
      <c r="T810" s="169"/>
      <c r="U810" s="169"/>
      <c r="V810" s="169"/>
      <c r="W810" s="169"/>
      <c r="X810" s="169"/>
      <c r="Y810" s="169"/>
      <c r="Z810" s="169"/>
    </row>
    <row r="811" spans="1:26" ht="15.75" customHeight="1">
      <c r="A811" s="169"/>
      <c r="B811" s="169"/>
      <c r="C811" s="169"/>
      <c r="D811" s="169"/>
      <c r="E811" s="169"/>
      <c r="F811" s="169"/>
      <c r="G811" s="169"/>
      <c r="H811" s="169"/>
      <c r="I811" s="169"/>
      <c r="J811" s="169"/>
      <c r="K811" s="169"/>
      <c r="L811" s="169"/>
      <c r="M811" s="169"/>
      <c r="N811" s="169"/>
      <c r="O811" s="169"/>
      <c r="P811" s="169"/>
      <c r="Q811" s="169"/>
      <c r="R811" s="169"/>
      <c r="S811" s="169"/>
      <c r="T811" s="169"/>
      <c r="U811" s="169"/>
      <c r="V811" s="169"/>
      <c r="W811" s="169"/>
      <c r="X811" s="169"/>
      <c r="Y811" s="169"/>
      <c r="Z811" s="169"/>
    </row>
    <row r="812" spans="1:26" ht="15.75" customHeight="1">
      <c r="A812" s="169"/>
      <c r="B812" s="169"/>
      <c r="C812" s="169"/>
      <c r="D812" s="169"/>
      <c r="E812" s="169"/>
      <c r="F812" s="169"/>
      <c r="G812" s="169"/>
      <c r="H812" s="169"/>
      <c r="I812" s="169"/>
      <c r="J812" s="169"/>
      <c r="K812" s="169"/>
      <c r="L812" s="169"/>
      <c r="M812" s="169"/>
      <c r="N812" s="169"/>
      <c r="O812" s="169"/>
      <c r="P812" s="169"/>
      <c r="Q812" s="169"/>
      <c r="R812" s="169"/>
      <c r="S812" s="169"/>
      <c r="T812" s="169"/>
      <c r="U812" s="169"/>
      <c r="V812" s="169"/>
      <c r="W812" s="169"/>
      <c r="X812" s="169"/>
      <c r="Y812" s="169"/>
      <c r="Z812" s="169"/>
    </row>
    <row r="813" spans="1:26" ht="15.75" customHeight="1">
      <c r="A813" s="169"/>
      <c r="B813" s="169"/>
      <c r="C813" s="169"/>
      <c r="D813" s="169"/>
      <c r="E813" s="169"/>
      <c r="F813" s="169"/>
      <c r="G813" s="169"/>
      <c r="H813" s="169"/>
      <c r="I813" s="169"/>
      <c r="J813" s="169"/>
      <c r="K813" s="169"/>
      <c r="L813" s="169"/>
      <c r="M813" s="169"/>
      <c r="N813" s="169"/>
      <c r="O813" s="169"/>
      <c r="P813" s="169"/>
      <c r="Q813" s="169"/>
      <c r="R813" s="169"/>
      <c r="S813" s="169"/>
      <c r="T813" s="169"/>
      <c r="U813" s="169"/>
      <c r="V813" s="169"/>
      <c r="W813" s="169"/>
      <c r="X813" s="169"/>
      <c r="Y813" s="169"/>
      <c r="Z813" s="169"/>
    </row>
    <row r="814" spans="1:26" ht="15.75" customHeight="1">
      <c r="A814" s="169"/>
      <c r="B814" s="169"/>
      <c r="C814" s="169"/>
      <c r="D814" s="169"/>
      <c r="E814" s="169"/>
      <c r="F814" s="169"/>
      <c r="G814" s="169"/>
      <c r="H814" s="169"/>
      <c r="I814" s="169"/>
      <c r="J814" s="169"/>
      <c r="K814" s="169"/>
      <c r="L814" s="169"/>
      <c r="M814" s="169"/>
      <c r="N814" s="169"/>
      <c r="O814" s="169"/>
      <c r="P814" s="169"/>
      <c r="Q814" s="169"/>
      <c r="R814" s="169"/>
      <c r="S814" s="169"/>
      <c r="T814" s="169"/>
      <c r="U814" s="169"/>
      <c r="V814" s="169"/>
      <c r="W814" s="169"/>
      <c r="X814" s="169"/>
      <c r="Y814" s="169"/>
      <c r="Z814" s="169"/>
    </row>
    <row r="815" spans="1:26" ht="15.75" customHeight="1">
      <c r="A815" s="169"/>
      <c r="B815" s="169"/>
      <c r="C815" s="169"/>
      <c r="D815" s="169"/>
      <c r="E815" s="169"/>
      <c r="F815" s="169"/>
      <c r="G815" s="169"/>
      <c r="H815" s="169"/>
      <c r="I815" s="169"/>
      <c r="J815" s="169"/>
      <c r="K815" s="169"/>
      <c r="L815" s="169"/>
      <c r="M815" s="169"/>
      <c r="N815" s="169"/>
      <c r="O815" s="169"/>
      <c r="P815" s="169"/>
      <c r="Q815" s="169"/>
      <c r="R815" s="169"/>
      <c r="S815" s="169"/>
      <c r="T815" s="169"/>
      <c r="U815" s="169"/>
      <c r="V815" s="169"/>
      <c r="W815" s="169"/>
      <c r="X815" s="169"/>
      <c r="Y815" s="169"/>
      <c r="Z815" s="169"/>
    </row>
    <row r="816" spans="1:26" ht="15.75" customHeight="1">
      <c r="A816" s="169"/>
      <c r="B816" s="169"/>
      <c r="C816" s="169"/>
      <c r="D816" s="169"/>
      <c r="E816" s="169"/>
      <c r="F816" s="169"/>
      <c r="G816" s="169"/>
      <c r="H816" s="169"/>
      <c r="I816" s="169"/>
      <c r="J816" s="169"/>
      <c r="K816" s="169"/>
      <c r="L816" s="169"/>
      <c r="M816" s="169"/>
      <c r="N816" s="169"/>
      <c r="O816" s="169"/>
      <c r="P816" s="169"/>
      <c r="Q816" s="169"/>
      <c r="R816" s="169"/>
      <c r="S816" s="169"/>
      <c r="T816" s="169"/>
      <c r="U816" s="169"/>
      <c r="V816" s="169"/>
      <c r="W816" s="169"/>
      <c r="X816" s="169"/>
      <c r="Y816" s="169"/>
      <c r="Z816" s="169"/>
    </row>
    <row r="817" spans="1:26" ht="15.75" customHeight="1">
      <c r="A817" s="169"/>
      <c r="B817" s="169"/>
      <c r="C817" s="169"/>
      <c r="D817" s="169"/>
      <c r="E817" s="169"/>
      <c r="F817" s="169"/>
      <c r="G817" s="169"/>
      <c r="H817" s="169"/>
      <c r="I817" s="169"/>
      <c r="J817" s="169"/>
      <c r="K817" s="169"/>
      <c r="L817" s="169"/>
      <c r="M817" s="169"/>
      <c r="N817" s="169"/>
      <c r="O817" s="169"/>
      <c r="P817" s="169"/>
      <c r="Q817" s="169"/>
      <c r="R817" s="169"/>
      <c r="S817" s="169"/>
      <c r="T817" s="169"/>
      <c r="U817" s="169"/>
      <c r="V817" s="169"/>
      <c r="W817" s="169"/>
      <c r="X817" s="169"/>
      <c r="Y817" s="169"/>
      <c r="Z817" s="169"/>
    </row>
    <row r="818" spans="1:26" ht="15.75" customHeight="1">
      <c r="A818" s="169"/>
      <c r="B818" s="169"/>
      <c r="C818" s="169"/>
      <c r="D818" s="169"/>
      <c r="E818" s="169"/>
      <c r="F818" s="169"/>
      <c r="G818" s="169"/>
      <c r="H818" s="169"/>
      <c r="I818" s="169"/>
      <c r="J818" s="169"/>
      <c r="K818" s="169"/>
      <c r="L818" s="169"/>
      <c r="M818" s="169"/>
      <c r="N818" s="169"/>
      <c r="O818" s="169"/>
      <c r="P818" s="169"/>
      <c r="Q818" s="169"/>
      <c r="R818" s="169"/>
      <c r="S818" s="169"/>
      <c r="T818" s="169"/>
      <c r="U818" s="169"/>
      <c r="V818" s="169"/>
      <c r="W818" s="169"/>
      <c r="X818" s="169"/>
      <c r="Y818" s="169"/>
      <c r="Z818" s="169"/>
    </row>
    <row r="819" spans="1:26" ht="15.75" customHeight="1">
      <c r="A819" s="169"/>
      <c r="B819" s="169"/>
      <c r="C819" s="169"/>
      <c r="D819" s="169"/>
      <c r="E819" s="169"/>
      <c r="F819" s="169"/>
      <c r="G819" s="169"/>
      <c r="H819" s="169"/>
      <c r="I819" s="169"/>
      <c r="J819" s="169"/>
      <c r="K819" s="169"/>
      <c r="L819" s="169"/>
      <c r="M819" s="169"/>
      <c r="N819" s="169"/>
      <c r="O819" s="169"/>
      <c r="P819" s="169"/>
      <c r="Q819" s="169"/>
      <c r="R819" s="169"/>
      <c r="S819" s="169"/>
      <c r="T819" s="169"/>
      <c r="U819" s="169"/>
      <c r="V819" s="169"/>
      <c r="W819" s="169"/>
      <c r="X819" s="169"/>
      <c r="Y819" s="169"/>
      <c r="Z819" s="169"/>
    </row>
    <row r="820" spans="1:26" ht="15.75" customHeight="1">
      <c r="A820" s="169"/>
      <c r="B820" s="169"/>
      <c r="C820" s="169"/>
      <c r="D820" s="169"/>
      <c r="E820" s="169"/>
      <c r="F820" s="169"/>
      <c r="G820" s="169"/>
      <c r="H820" s="169"/>
      <c r="I820" s="169"/>
      <c r="J820" s="169"/>
      <c r="K820" s="169"/>
      <c r="L820" s="169"/>
      <c r="M820" s="169"/>
      <c r="N820" s="169"/>
      <c r="O820" s="169"/>
      <c r="P820" s="169"/>
      <c r="Q820" s="169"/>
      <c r="R820" s="169"/>
      <c r="S820" s="169"/>
      <c r="T820" s="169"/>
      <c r="U820" s="169"/>
      <c r="V820" s="169"/>
      <c r="W820" s="169"/>
      <c r="X820" s="169"/>
      <c r="Y820" s="169"/>
      <c r="Z820" s="169"/>
    </row>
    <row r="821" spans="1:26" ht="15.75" customHeight="1">
      <c r="A821" s="169"/>
      <c r="B821" s="169"/>
      <c r="C821" s="169"/>
      <c r="D821" s="169"/>
      <c r="E821" s="169"/>
      <c r="F821" s="169"/>
      <c r="G821" s="169"/>
      <c r="H821" s="169"/>
      <c r="I821" s="169"/>
      <c r="J821" s="169"/>
      <c r="K821" s="169"/>
      <c r="L821" s="169"/>
      <c r="M821" s="169"/>
      <c r="N821" s="169"/>
      <c r="O821" s="169"/>
      <c r="P821" s="169"/>
      <c r="Q821" s="169"/>
      <c r="R821" s="169"/>
      <c r="S821" s="169"/>
      <c r="T821" s="169"/>
      <c r="U821" s="169"/>
      <c r="V821" s="169"/>
      <c r="W821" s="169"/>
      <c r="X821" s="169"/>
      <c r="Y821" s="169"/>
      <c r="Z821" s="169"/>
    </row>
    <row r="822" spans="1:26" ht="15.75" customHeight="1">
      <c r="A822" s="169"/>
      <c r="B822" s="169"/>
      <c r="C822" s="169"/>
      <c r="D822" s="169"/>
      <c r="E822" s="169"/>
      <c r="F822" s="169"/>
      <c r="G822" s="169"/>
      <c r="H822" s="169"/>
      <c r="I822" s="169"/>
      <c r="J822" s="169"/>
      <c r="K822" s="169"/>
      <c r="L822" s="169"/>
      <c r="M822" s="169"/>
      <c r="N822" s="169"/>
      <c r="O822" s="169"/>
      <c r="P822" s="169"/>
      <c r="Q822" s="169"/>
      <c r="R822" s="169"/>
      <c r="S822" s="169"/>
      <c r="T822" s="169"/>
      <c r="U822" s="169"/>
      <c r="V822" s="169"/>
      <c r="W822" s="169"/>
      <c r="X822" s="169"/>
      <c r="Y822" s="169"/>
      <c r="Z822" s="169"/>
    </row>
    <row r="823" spans="1:26" ht="15.75" customHeight="1">
      <c r="A823" s="169"/>
      <c r="B823" s="169"/>
      <c r="C823" s="169"/>
      <c r="D823" s="169"/>
      <c r="E823" s="169"/>
      <c r="F823" s="169"/>
      <c r="G823" s="169"/>
      <c r="H823" s="169"/>
      <c r="I823" s="169"/>
      <c r="J823" s="169"/>
      <c r="K823" s="169"/>
      <c r="L823" s="169"/>
      <c r="M823" s="169"/>
      <c r="N823" s="169"/>
      <c r="O823" s="169"/>
      <c r="P823" s="169"/>
      <c r="Q823" s="169"/>
      <c r="R823" s="169"/>
      <c r="S823" s="169"/>
      <c r="T823" s="169"/>
      <c r="U823" s="169"/>
      <c r="V823" s="169"/>
      <c r="W823" s="169"/>
      <c r="X823" s="169"/>
      <c r="Y823" s="169"/>
      <c r="Z823" s="169"/>
    </row>
    <row r="824" spans="1:26" ht="15.75" customHeight="1">
      <c r="A824" s="169"/>
      <c r="B824" s="169"/>
      <c r="C824" s="169"/>
      <c r="D824" s="169"/>
      <c r="E824" s="169"/>
      <c r="F824" s="169"/>
      <c r="G824" s="169"/>
      <c r="H824" s="169"/>
      <c r="I824" s="169"/>
      <c r="J824" s="169"/>
      <c r="K824" s="169"/>
      <c r="L824" s="169"/>
      <c r="M824" s="169"/>
      <c r="N824" s="169"/>
      <c r="O824" s="169"/>
      <c r="P824" s="169"/>
      <c r="Q824" s="169"/>
      <c r="R824" s="169"/>
      <c r="S824" s="169"/>
      <c r="T824" s="169"/>
      <c r="U824" s="169"/>
      <c r="V824" s="169"/>
      <c r="W824" s="169"/>
      <c r="X824" s="169"/>
      <c r="Y824" s="169"/>
      <c r="Z824" s="169"/>
    </row>
    <row r="825" spans="1:26" ht="15.75" customHeight="1">
      <c r="A825" s="169"/>
      <c r="B825" s="169"/>
      <c r="C825" s="169"/>
      <c r="D825" s="169"/>
      <c r="E825" s="169"/>
      <c r="F825" s="169"/>
      <c r="G825" s="169"/>
      <c r="H825" s="169"/>
      <c r="I825" s="169"/>
      <c r="J825" s="169"/>
      <c r="K825" s="169"/>
      <c r="L825" s="169"/>
      <c r="M825" s="169"/>
      <c r="N825" s="169"/>
      <c r="O825" s="169"/>
      <c r="P825" s="169"/>
      <c r="Q825" s="169"/>
      <c r="R825" s="169"/>
      <c r="S825" s="169"/>
      <c r="T825" s="169"/>
      <c r="U825" s="169"/>
      <c r="V825" s="169"/>
      <c r="W825" s="169"/>
      <c r="X825" s="169"/>
      <c r="Y825" s="169"/>
      <c r="Z825" s="169"/>
    </row>
    <row r="826" spans="1:26" ht="15.75" customHeight="1">
      <c r="A826" s="169"/>
      <c r="B826" s="169"/>
      <c r="C826" s="169"/>
      <c r="D826" s="169"/>
      <c r="E826" s="169"/>
      <c r="F826" s="169"/>
      <c r="G826" s="169"/>
      <c r="H826" s="169"/>
      <c r="I826" s="169"/>
      <c r="J826" s="169"/>
      <c r="K826" s="169"/>
      <c r="L826" s="169"/>
      <c r="M826" s="169"/>
      <c r="N826" s="169"/>
      <c r="O826" s="169"/>
      <c r="P826" s="169"/>
      <c r="Q826" s="169"/>
      <c r="R826" s="169"/>
      <c r="S826" s="169"/>
      <c r="T826" s="169"/>
      <c r="U826" s="169"/>
      <c r="V826" s="169"/>
      <c r="W826" s="169"/>
      <c r="X826" s="169"/>
      <c r="Y826" s="169"/>
      <c r="Z826" s="169"/>
    </row>
    <row r="827" spans="1:26" ht="15.75" customHeight="1">
      <c r="A827" s="169"/>
      <c r="B827" s="169"/>
      <c r="C827" s="169"/>
      <c r="D827" s="169"/>
      <c r="E827" s="169"/>
      <c r="F827" s="169"/>
      <c r="G827" s="169"/>
      <c r="H827" s="169"/>
      <c r="I827" s="169"/>
      <c r="J827" s="169"/>
      <c r="K827" s="169"/>
      <c r="L827" s="169"/>
      <c r="M827" s="169"/>
      <c r="N827" s="169"/>
      <c r="O827" s="169"/>
      <c r="P827" s="169"/>
      <c r="Q827" s="169"/>
      <c r="R827" s="169"/>
      <c r="S827" s="169"/>
      <c r="T827" s="169"/>
      <c r="U827" s="169"/>
      <c r="V827" s="169"/>
      <c r="W827" s="169"/>
      <c r="X827" s="169"/>
      <c r="Y827" s="169"/>
      <c r="Z827" s="169"/>
    </row>
    <row r="828" spans="1:26" ht="15.75" customHeight="1">
      <c r="A828" s="169"/>
      <c r="B828" s="169"/>
      <c r="C828" s="169"/>
      <c r="D828" s="169"/>
      <c r="E828" s="169"/>
      <c r="F828" s="169"/>
      <c r="G828" s="169"/>
      <c r="H828" s="169"/>
      <c r="I828" s="169"/>
      <c r="J828" s="169"/>
      <c r="K828" s="169"/>
      <c r="L828" s="169"/>
      <c r="M828" s="169"/>
      <c r="N828" s="169"/>
      <c r="O828" s="169"/>
      <c r="P828" s="169"/>
      <c r="Q828" s="169"/>
      <c r="R828" s="169"/>
      <c r="S828" s="169"/>
      <c r="T828" s="169"/>
      <c r="U828" s="169"/>
      <c r="V828" s="169"/>
      <c r="W828" s="169"/>
      <c r="X828" s="169"/>
      <c r="Y828" s="169"/>
      <c r="Z828" s="169"/>
    </row>
    <row r="829" spans="1:26" ht="15.75" customHeight="1">
      <c r="A829" s="169"/>
      <c r="B829" s="169"/>
      <c r="C829" s="169"/>
      <c r="D829" s="169"/>
      <c r="E829" s="169"/>
      <c r="F829" s="169"/>
      <c r="G829" s="169"/>
      <c r="H829" s="169"/>
      <c r="I829" s="169"/>
      <c r="J829" s="169"/>
      <c r="K829" s="169"/>
      <c r="L829" s="169"/>
      <c r="M829" s="169"/>
      <c r="N829" s="169"/>
      <c r="O829" s="169"/>
      <c r="P829" s="169"/>
      <c r="Q829" s="169"/>
      <c r="R829" s="169"/>
      <c r="S829" s="169"/>
      <c r="T829" s="169"/>
      <c r="U829" s="169"/>
      <c r="V829" s="169"/>
      <c r="W829" s="169"/>
      <c r="X829" s="169"/>
      <c r="Y829" s="169"/>
      <c r="Z829" s="169"/>
    </row>
    <row r="830" spans="1:26" ht="15.75" customHeight="1">
      <c r="A830" s="169"/>
      <c r="B830" s="169"/>
      <c r="C830" s="169"/>
      <c r="D830" s="169"/>
      <c r="E830" s="169"/>
      <c r="F830" s="169"/>
      <c r="G830" s="169"/>
      <c r="H830" s="169"/>
      <c r="I830" s="169"/>
      <c r="J830" s="169"/>
      <c r="K830" s="169"/>
      <c r="L830" s="169"/>
      <c r="M830" s="169"/>
      <c r="N830" s="169"/>
      <c r="O830" s="169"/>
      <c r="P830" s="169"/>
      <c r="Q830" s="169"/>
      <c r="R830" s="169"/>
      <c r="S830" s="169"/>
      <c r="T830" s="169"/>
      <c r="U830" s="169"/>
      <c r="V830" s="169"/>
      <c r="W830" s="169"/>
      <c r="X830" s="169"/>
      <c r="Y830" s="169"/>
      <c r="Z830" s="169"/>
    </row>
    <row r="831" spans="1:26" ht="15.75" customHeight="1">
      <c r="A831" s="169"/>
      <c r="B831" s="169"/>
      <c r="C831" s="169"/>
      <c r="D831" s="169"/>
      <c r="E831" s="169"/>
      <c r="F831" s="169"/>
      <c r="G831" s="169"/>
      <c r="H831" s="169"/>
      <c r="I831" s="169"/>
      <c r="J831" s="169"/>
      <c r="K831" s="169"/>
      <c r="L831" s="169"/>
      <c r="M831" s="169"/>
      <c r="N831" s="169"/>
      <c r="O831" s="169"/>
      <c r="P831" s="169"/>
      <c r="Q831" s="169"/>
      <c r="R831" s="169"/>
      <c r="S831" s="169"/>
      <c r="T831" s="169"/>
      <c r="U831" s="169"/>
      <c r="V831" s="169"/>
      <c r="W831" s="169"/>
      <c r="X831" s="169"/>
      <c r="Y831" s="169"/>
      <c r="Z831" s="169"/>
    </row>
    <row r="832" spans="1:26" ht="15.75" customHeight="1">
      <c r="A832" s="169"/>
      <c r="B832" s="169"/>
      <c r="C832" s="169"/>
      <c r="D832" s="169"/>
      <c r="E832" s="169"/>
      <c r="F832" s="169"/>
      <c r="G832" s="169"/>
      <c r="H832" s="169"/>
      <c r="I832" s="169"/>
      <c r="J832" s="169"/>
      <c r="K832" s="169"/>
      <c r="L832" s="169"/>
      <c r="M832" s="169"/>
      <c r="N832" s="169"/>
      <c r="O832" s="169"/>
      <c r="P832" s="169"/>
      <c r="Q832" s="169"/>
      <c r="R832" s="169"/>
      <c r="S832" s="169"/>
      <c r="T832" s="169"/>
      <c r="U832" s="169"/>
      <c r="V832" s="169"/>
      <c r="W832" s="169"/>
      <c r="X832" s="169"/>
      <c r="Y832" s="169"/>
      <c r="Z832" s="169"/>
    </row>
    <row r="833" spans="1:26" ht="15.75" customHeight="1">
      <c r="A833" s="169"/>
      <c r="B833" s="169"/>
      <c r="C833" s="169"/>
      <c r="D833" s="169"/>
      <c r="E833" s="169"/>
      <c r="F833" s="169"/>
      <c r="G833" s="169"/>
      <c r="H833" s="169"/>
      <c r="I833" s="169"/>
      <c r="J833" s="169"/>
      <c r="K833" s="169"/>
      <c r="L833" s="169"/>
      <c r="M833" s="169"/>
      <c r="N833" s="169"/>
      <c r="O833" s="169"/>
      <c r="P833" s="169"/>
      <c r="Q833" s="169"/>
      <c r="R833" s="169"/>
      <c r="S833" s="169"/>
      <c r="T833" s="169"/>
      <c r="U833" s="169"/>
      <c r="V833" s="169"/>
      <c r="W833" s="169"/>
      <c r="X833" s="169"/>
      <c r="Y833" s="169"/>
      <c r="Z833" s="169"/>
    </row>
    <row r="834" spans="1:26" ht="15.75" customHeight="1">
      <c r="A834" s="169"/>
      <c r="B834" s="169"/>
      <c r="C834" s="169"/>
      <c r="D834" s="169"/>
      <c r="E834" s="169"/>
      <c r="F834" s="169"/>
      <c r="G834" s="169"/>
      <c r="H834" s="169"/>
      <c r="I834" s="169"/>
      <c r="J834" s="169"/>
      <c r="K834" s="169"/>
      <c r="L834" s="169"/>
      <c r="M834" s="169"/>
      <c r="N834" s="169"/>
      <c r="O834" s="169"/>
      <c r="P834" s="169"/>
      <c r="Q834" s="169"/>
      <c r="R834" s="169"/>
      <c r="S834" s="169"/>
      <c r="T834" s="169"/>
      <c r="U834" s="169"/>
      <c r="V834" s="169"/>
      <c r="W834" s="169"/>
      <c r="X834" s="169"/>
      <c r="Y834" s="169"/>
      <c r="Z834" s="169"/>
    </row>
    <row r="835" spans="1:26" ht="15.75" customHeight="1">
      <c r="A835" s="169"/>
      <c r="B835" s="169"/>
      <c r="C835" s="169"/>
      <c r="D835" s="169"/>
      <c r="E835" s="169"/>
      <c r="F835" s="169"/>
      <c r="G835" s="169"/>
      <c r="H835" s="169"/>
      <c r="I835" s="169"/>
      <c r="J835" s="169"/>
      <c r="K835" s="169"/>
      <c r="L835" s="169"/>
      <c r="M835" s="169"/>
      <c r="N835" s="169"/>
      <c r="O835" s="169"/>
      <c r="P835" s="169"/>
      <c r="Q835" s="169"/>
      <c r="R835" s="169"/>
      <c r="S835" s="169"/>
      <c r="T835" s="169"/>
      <c r="U835" s="169"/>
      <c r="V835" s="169"/>
      <c r="W835" s="169"/>
      <c r="X835" s="169"/>
      <c r="Y835" s="169"/>
      <c r="Z835" s="169"/>
    </row>
    <row r="836" spans="1:26" ht="15.75" customHeight="1">
      <c r="A836" s="169"/>
      <c r="B836" s="169"/>
      <c r="C836" s="169"/>
      <c r="D836" s="169"/>
      <c r="E836" s="169"/>
      <c r="F836" s="169"/>
      <c r="G836" s="169"/>
      <c r="H836" s="169"/>
      <c r="I836" s="169"/>
      <c r="J836" s="169"/>
      <c r="K836" s="169"/>
      <c r="L836" s="169"/>
      <c r="M836" s="169"/>
      <c r="N836" s="169"/>
      <c r="O836" s="169"/>
      <c r="P836" s="169"/>
      <c r="Q836" s="169"/>
      <c r="R836" s="169"/>
      <c r="S836" s="169"/>
      <c r="T836" s="169"/>
      <c r="U836" s="169"/>
      <c r="V836" s="169"/>
      <c r="W836" s="169"/>
      <c r="X836" s="169"/>
      <c r="Y836" s="169"/>
      <c r="Z836" s="169"/>
    </row>
    <row r="837" spans="1:26" ht="15.75" customHeight="1">
      <c r="A837" s="169"/>
      <c r="B837" s="169"/>
      <c r="C837" s="169"/>
      <c r="D837" s="169"/>
      <c r="E837" s="169"/>
      <c r="F837" s="169"/>
      <c r="G837" s="169"/>
      <c r="H837" s="169"/>
      <c r="I837" s="169"/>
      <c r="J837" s="169"/>
      <c r="K837" s="169"/>
      <c r="L837" s="169"/>
      <c r="M837" s="169"/>
      <c r="N837" s="169"/>
      <c r="O837" s="169"/>
      <c r="P837" s="169"/>
      <c r="Q837" s="169"/>
      <c r="R837" s="169"/>
      <c r="S837" s="169"/>
      <c r="T837" s="169"/>
      <c r="U837" s="169"/>
      <c r="V837" s="169"/>
      <c r="W837" s="169"/>
      <c r="X837" s="169"/>
      <c r="Y837" s="169"/>
      <c r="Z837" s="169"/>
    </row>
    <row r="838" spans="1:26" ht="15.75" customHeight="1">
      <c r="A838" s="169"/>
      <c r="B838" s="169"/>
      <c r="C838" s="169"/>
      <c r="D838" s="169"/>
      <c r="E838" s="169"/>
      <c r="F838" s="169"/>
      <c r="G838" s="169"/>
      <c r="H838" s="169"/>
      <c r="I838" s="169"/>
      <c r="J838" s="169"/>
      <c r="K838" s="169"/>
      <c r="L838" s="169"/>
      <c r="M838" s="169"/>
      <c r="N838" s="169"/>
      <c r="O838" s="169"/>
      <c r="P838" s="169"/>
      <c r="Q838" s="169"/>
      <c r="R838" s="169"/>
      <c r="S838" s="169"/>
      <c r="T838" s="169"/>
      <c r="U838" s="169"/>
      <c r="V838" s="169"/>
      <c r="W838" s="169"/>
      <c r="X838" s="169"/>
      <c r="Y838" s="169"/>
      <c r="Z838" s="169"/>
    </row>
    <row r="839" spans="1:26" ht="15.75" customHeight="1">
      <c r="A839" s="169"/>
      <c r="B839" s="169"/>
      <c r="C839" s="169"/>
      <c r="D839" s="169"/>
      <c r="E839" s="169"/>
      <c r="F839" s="169"/>
      <c r="G839" s="169"/>
      <c r="H839" s="169"/>
      <c r="I839" s="169"/>
      <c r="J839" s="169"/>
      <c r="K839" s="169"/>
      <c r="L839" s="169"/>
      <c r="M839" s="169"/>
      <c r="N839" s="169"/>
      <c r="O839" s="169"/>
      <c r="P839" s="169"/>
      <c r="Q839" s="169"/>
      <c r="R839" s="169"/>
      <c r="S839" s="169"/>
      <c r="T839" s="169"/>
      <c r="U839" s="169"/>
      <c r="V839" s="169"/>
      <c r="W839" s="169"/>
      <c r="X839" s="169"/>
      <c r="Y839" s="169"/>
      <c r="Z839" s="169"/>
    </row>
    <row r="840" spans="1:26" ht="15.75" customHeight="1">
      <c r="A840" s="169"/>
      <c r="B840" s="169"/>
      <c r="C840" s="169"/>
      <c r="D840" s="169"/>
      <c r="E840" s="169"/>
      <c r="F840" s="169"/>
      <c r="G840" s="169"/>
      <c r="H840" s="169"/>
      <c r="I840" s="169"/>
      <c r="J840" s="169"/>
      <c r="K840" s="169"/>
      <c r="L840" s="169"/>
      <c r="M840" s="169"/>
      <c r="N840" s="169"/>
      <c r="O840" s="169"/>
      <c r="P840" s="169"/>
      <c r="Q840" s="169"/>
      <c r="R840" s="169"/>
      <c r="S840" s="169"/>
      <c r="T840" s="169"/>
      <c r="U840" s="169"/>
      <c r="V840" s="169"/>
      <c r="W840" s="169"/>
      <c r="X840" s="169"/>
      <c r="Y840" s="169"/>
      <c r="Z840" s="169"/>
    </row>
    <row r="841" spans="1:26" ht="15.75" customHeight="1">
      <c r="A841" s="169"/>
      <c r="B841" s="169"/>
      <c r="C841" s="169"/>
      <c r="D841" s="169"/>
      <c r="E841" s="169"/>
      <c r="F841" s="169"/>
      <c r="G841" s="169"/>
      <c r="H841" s="169"/>
      <c r="I841" s="169"/>
      <c r="J841" s="169"/>
      <c r="K841" s="169"/>
      <c r="L841" s="169"/>
      <c r="M841" s="169"/>
      <c r="N841" s="169"/>
      <c r="O841" s="169"/>
      <c r="P841" s="169"/>
      <c r="Q841" s="169"/>
      <c r="R841" s="169"/>
      <c r="S841" s="169"/>
      <c r="T841" s="169"/>
      <c r="U841" s="169"/>
      <c r="V841" s="169"/>
      <c r="W841" s="169"/>
      <c r="X841" s="169"/>
      <c r="Y841" s="169"/>
      <c r="Z841" s="169"/>
    </row>
    <row r="842" spans="1:26" ht="15.75" customHeight="1">
      <c r="A842" s="169"/>
      <c r="B842" s="169"/>
      <c r="C842" s="169"/>
      <c r="D842" s="169"/>
      <c r="E842" s="169"/>
      <c r="F842" s="169"/>
      <c r="G842" s="169"/>
      <c r="H842" s="169"/>
      <c r="I842" s="169"/>
      <c r="J842" s="169"/>
      <c r="K842" s="169"/>
      <c r="L842" s="169"/>
      <c r="M842" s="169"/>
      <c r="N842" s="169"/>
      <c r="O842" s="169"/>
      <c r="P842" s="169"/>
      <c r="Q842" s="169"/>
      <c r="R842" s="169"/>
      <c r="S842" s="169"/>
      <c r="T842" s="169"/>
      <c r="U842" s="169"/>
      <c r="V842" s="169"/>
      <c r="W842" s="169"/>
      <c r="X842" s="169"/>
      <c r="Y842" s="169"/>
      <c r="Z842" s="169"/>
    </row>
    <row r="843" spans="1:26" ht="15.75" customHeight="1">
      <c r="A843" s="169"/>
      <c r="B843" s="169"/>
      <c r="C843" s="169"/>
      <c r="D843" s="169"/>
      <c r="E843" s="169"/>
      <c r="F843" s="169"/>
      <c r="G843" s="169"/>
      <c r="H843" s="169"/>
      <c r="I843" s="169"/>
      <c r="J843" s="169"/>
      <c r="K843" s="169"/>
      <c r="L843" s="169"/>
      <c r="M843" s="169"/>
      <c r="N843" s="169"/>
      <c r="O843" s="169"/>
      <c r="P843" s="169"/>
      <c r="Q843" s="169"/>
      <c r="R843" s="169"/>
      <c r="S843" s="169"/>
      <c r="T843" s="169"/>
      <c r="U843" s="169"/>
      <c r="V843" s="169"/>
      <c r="W843" s="169"/>
      <c r="X843" s="169"/>
      <c r="Y843" s="169"/>
      <c r="Z843" s="169"/>
    </row>
    <row r="844" spans="1:26" ht="15.75" customHeight="1">
      <c r="A844" s="169"/>
      <c r="B844" s="169"/>
      <c r="C844" s="169"/>
      <c r="D844" s="169"/>
      <c r="E844" s="169"/>
      <c r="F844" s="169"/>
      <c r="G844" s="169"/>
      <c r="H844" s="169"/>
      <c r="I844" s="169"/>
      <c r="J844" s="169"/>
      <c r="K844" s="169"/>
      <c r="L844" s="169"/>
      <c r="M844" s="169"/>
      <c r="N844" s="169"/>
      <c r="O844" s="169"/>
      <c r="P844" s="169"/>
      <c r="Q844" s="169"/>
      <c r="R844" s="169"/>
      <c r="S844" s="169"/>
      <c r="T844" s="169"/>
      <c r="U844" s="169"/>
      <c r="V844" s="169"/>
      <c r="W844" s="169"/>
      <c r="X844" s="169"/>
      <c r="Y844" s="169"/>
      <c r="Z844" s="169"/>
    </row>
    <row r="845" spans="1:26" ht="15.75" customHeight="1">
      <c r="A845" s="169"/>
      <c r="B845" s="169"/>
      <c r="C845" s="169"/>
      <c r="D845" s="169"/>
      <c r="E845" s="169"/>
      <c r="F845" s="169"/>
      <c r="G845" s="169"/>
      <c r="H845" s="169"/>
      <c r="I845" s="169"/>
      <c r="J845" s="169"/>
      <c r="K845" s="169"/>
      <c r="L845" s="169"/>
      <c r="M845" s="169"/>
      <c r="N845" s="169"/>
      <c r="O845" s="169"/>
      <c r="P845" s="169"/>
      <c r="Q845" s="169"/>
      <c r="R845" s="169"/>
      <c r="S845" s="169"/>
      <c r="T845" s="169"/>
      <c r="U845" s="169"/>
      <c r="V845" s="169"/>
      <c r="W845" s="169"/>
      <c r="X845" s="169"/>
      <c r="Y845" s="169"/>
      <c r="Z845" s="169"/>
    </row>
    <row r="846" spans="1:26" ht="15.75" customHeight="1">
      <c r="A846" s="169"/>
      <c r="B846" s="169"/>
      <c r="C846" s="169"/>
      <c r="D846" s="169"/>
      <c r="E846" s="169"/>
      <c r="F846" s="169"/>
      <c r="G846" s="169"/>
      <c r="H846" s="169"/>
      <c r="I846" s="169"/>
      <c r="J846" s="169"/>
      <c r="K846" s="169"/>
      <c r="L846" s="169"/>
      <c r="M846" s="169"/>
      <c r="N846" s="169"/>
      <c r="O846" s="169"/>
      <c r="P846" s="169"/>
      <c r="Q846" s="169"/>
      <c r="R846" s="169"/>
      <c r="S846" s="169"/>
      <c r="T846" s="169"/>
      <c r="U846" s="169"/>
      <c r="V846" s="169"/>
      <c r="W846" s="169"/>
      <c r="X846" s="169"/>
      <c r="Y846" s="169"/>
      <c r="Z846" s="169"/>
    </row>
    <row r="847" spans="1:26" ht="15.75" customHeight="1">
      <c r="A847" s="169"/>
      <c r="B847" s="169"/>
      <c r="C847" s="169"/>
      <c r="D847" s="169"/>
      <c r="E847" s="169"/>
      <c r="F847" s="169"/>
      <c r="G847" s="169"/>
      <c r="H847" s="169"/>
      <c r="I847" s="169"/>
      <c r="J847" s="169"/>
      <c r="K847" s="169"/>
      <c r="L847" s="169"/>
      <c r="M847" s="169"/>
      <c r="N847" s="169"/>
      <c r="O847" s="169"/>
      <c r="P847" s="169"/>
      <c r="Q847" s="169"/>
      <c r="R847" s="169"/>
      <c r="S847" s="169"/>
      <c r="T847" s="169"/>
      <c r="U847" s="169"/>
      <c r="V847" s="169"/>
      <c r="W847" s="169"/>
      <c r="X847" s="169"/>
      <c r="Y847" s="169"/>
      <c r="Z847" s="169"/>
    </row>
    <row r="848" spans="1:26" ht="15.75" customHeight="1">
      <c r="A848" s="169"/>
      <c r="B848" s="169"/>
      <c r="C848" s="169"/>
      <c r="D848" s="169"/>
      <c r="E848" s="169"/>
      <c r="F848" s="169"/>
      <c r="G848" s="169"/>
      <c r="H848" s="169"/>
      <c r="I848" s="169"/>
      <c r="J848" s="169"/>
      <c r="K848" s="169"/>
      <c r="L848" s="169"/>
      <c r="M848" s="169"/>
      <c r="N848" s="169"/>
      <c r="O848" s="169"/>
      <c r="P848" s="169"/>
      <c r="Q848" s="169"/>
      <c r="R848" s="169"/>
      <c r="S848" s="169"/>
      <c r="T848" s="169"/>
      <c r="U848" s="169"/>
      <c r="V848" s="169"/>
      <c r="W848" s="169"/>
      <c r="X848" s="169"/>
      <c r="Y848" s="169"/>
      <c r="Z848" s="169"/>
    </row>
    <row r="849" spans="1:26" ht="15.75" customHeight="1">
      <c r="A849" s="169"/>
      <c r="B849" s="169"/>
      <c r="C849" s="169"/>
      <c r="D849" s="169"/>
      <c r="E849" s="169"/>
      <c r="F849" s="169"/>
      <c r="G849" s="169"/>
      <c r="H849" s="169"/>
      <c r="I849" s="169"/>
      <c r="J849" s="169"/>
      <c r="K849" s="169"/>
      <c r="L849" s="169"/>
      <c r="M849" s="169"/>
      <c r="N849" s="169"/>
      <c r="O849" s="169"/>
      <c r="P849" s="169"/>
      <c r="Q849" s="169"/>
      <c r="R849" s="169"/>
      <c r="S849" s="169"/>
      <c r="T849" s="169"/>
      <c r="U849" s="169"/>
      <c r="V849" s="169"/>
      <c r="W849" s="169"/>
      <c r="X849" s="169"/>
      <c r="Y849" s="169"/>
      <c r="Z849" s="169"/>
    </row>
    <row r="850" spans="1:26" ht="15.75" customHeight="1">
      <c r="A850" s="169"/>
      <c r="B850" s="169"/>
      <c r="C850" s="169"/>
      <c r="D850" s="169"/>
      <c r="E850" s="169"/>
      <c r="F850" s="169"/>
      <c r="G850" s="169"/>
      <c r="H850" s="169"/>
      <c r="I850" s="169"/>
      <c r="J850" s="169"/>
      <c r="K850" s="169"/>
      <c r="L850" s="169"/>
      <c r="M850" s="169"/>
      <c r="N850" s="169"/>
      <c r="O850" s="169"/>
      <c r="P850" s="169"/>
      <c r="Q850" s="169"/>
      <c r="R850" s="169"/>
      <c r="S850" s="169"/>
      <c r="T850" s="169"/>
      <c r="U850" s="169"/>
      <c r="V850" s="169"/>
      <c r="W850" s="169"/>
      <c r="X850" s="169"/>
      <c r="Y850" s="169"/>
      <c r="Z850" s="169"/>
    </row>
    <row r="851" spans="1:26" ht="15.75" customHeight="1">
      <c r="A851" s="169"/>
      <c r="B851" s="169"/>
      <c r="C851" s="169"/>
      <c r="D851" s="169"/>
      <c r="E851" s="169"/>
      <c r="F851" s="169"/>
      <c r="G851" s="169"/>
      <c r="H851" s="169"/>
      <c r="I851" s="169"/>
      <c r="J851" s="169"/>
      <c r="K851" s="169"/>
      <c r="L851" s="169"/>
      <c r="M851" s="169"/>
      <c r="N851" s="169"/>
      <c r="O851" s="169"/>
      <c r="P851" s="169"/>
      <c r="Q851" s="169"/>
      <c r="R851" s="169"/>
      <c r="S851" s="169"/>
      <c r="T851" s="169"/>
      <c r="U851" s="169"/>
      <c r="V851" s="169"/>
      <c r="W851" s="169"/>
      <c r="X851" s="169"/>
      <c r="Y851" s="169"/>
      <c r="Z851" s="169"/>
    </row>
    <row r="852" spans="1:26" ht="15.75" customHeight="1">
      <c r="A852" s="169"/>
      <c r="B852" s="169"/>
      <c r="C852" s="169"/>
      <c r="D852" s="169"/>
      <c r="E852" s="169"/>
      <c r="F852" s="169"/>
      <c r="G852" s="169"/>
      <c r="H852" s="169"/>
      <c r="I852" s="169"/>
      <c r="J852" s="169"/>
      <c r="K852" s="169"/>
      <c r="L852" s="169"/>
      <c r="M852" s="169"/>
      <c r="N852" s="169"/>
      <c r="O852" s="169"/>
      <c r="P852" s="169"/>
      <c r="Q852" s="169"/>
      <c r="R852" s="169"/>
      <c r="S852" s="169"/>
      <c r="T852" s="169"/>
      <c r="U852" s="169"/>
      <c r="V852" s="169"/>
      <c r="W852" s="169"/>
      <c r="X852" s="169"/>
      <c r="Y852" s="169"/>
      <c r="Z852" s="169"/>
    </row>
    <row r="853" spans="1:26" ht="15.75" customHeight="1">
      <c r="A853" s="169"/>
      <c r="B853" s="169"/>
      <c r="C853" s="169"/>
      <c r="D853" s="169"/>
      <c r="E853" s="169"/>
      <c r="F853" s="169"/>
      <c r="G853" s="169"/>
      <c r="H853" s="169"/>
      <c r="I853" s="169"/>
      <c r="J853" s="169"/>
      <c r="K853" s="169"/>
      <c r="L853" s="169"/>
      <c r="M853" s="169"/>
      <c r="N853" s="169"/>
      <c r="O853" s="169"/>
      <c r="P853" s="169"/>
      <c r="Q853" s="169"/>
      <c r="R853" s="169"/>
      <c r="S853" s="169"/>
      <c r="T853" s="169"/>
      <c r="U853" s="169"/>
      <c r="V853" s="169"/>
      <c r="W853" s="169"/>
      <c r="X853" s="169"/>
      <c r="Y853" s="169"/>
      <c r="Z853" s="169"/>
    </row>
    <row r="854" spans="1:26" ht="15.75" customHeight="1">
      <c r="A854" s="169"/>
      <c r="B854" s="169"/>
      <c r="C854" s="169"/>
      <c r="D854" s="169"/>
      <c r="E854" s="169"/>
      <c r="F854" s="169"/>
      <c r="G854" s="169"/>
      <c r="H854" s="169"/>
      <c r="I854" s="169"/>
      <c r="J854" s="169"/>
      <c r="K854" s="169"/>
      <c r="L854" s="169"/>
      <c r="M854" s="169"/>
      <c r="N854" s="169"/>
      <c r="O854" s="169"/>
      <c r="P854" s="169"/>
      <c r="Q854" s="169"/>
      <c r="R854" s="169"/>
      <c r="S854" s="169"/>
      <c r="T854" s="169"/>
      <c r="U854" s="169"/>
      <c r="V854" s="169"/>
      <c r="W854" s="169"/>
      <c r="X854" s="169"/>
      <c r="Y854" s="169"/>
      <c r="Z854" s="169"/>
    </row>
    <row r="855" spans="1:26" ht="15.75" customHeight="1">
      <c r="A855" s="169"/>
      <c r="B855" s="169"/>
      <c r="C855" s="169"/>
      <c r="D855" s="169"/>
      <c r="E855" s="169"/>
      <c r="F855" s="169"/>
      <c r="G855" s="169"/>
      <c r="H855" s="169"/>
      <c r="I855" s="169"/>
      <c r="J855" s="169"/>
      <c r="K855" s="169"/>
      <c r="L855" s="169"/>
      <c r="M855" s="169"/>
      <c r="N855" s="169"/>
      <c r="O855" s="169"/>
      <c r="P855" s="169"/>
      <c r="Q855" s="169"/>
      <c r="R855" s="169"/>
      <c r="S855" s="169"/>
      <c r="T855" s="169"/>
      <c r="U855" s="169"/>
      <c r="V855" s="169"/>
      <c r="W855" s="169"/>
      <c r="X855" s="169"/>
      <c r="Y855" s="169"/>
      <c r="Z855" s="169"/>
    </row>
    <row r="856" spans="1:26" ht="15.75" customHeight="1">
      <c r="A856" s="169"/>
      <c r="B856" s="169"/>
      <c r="C856" s="169"/>
      <c r="D856" s="169"/>
      <c r="E856" s="169"/>
      <c r="F856" s="169"/>
      <c r="G856" s="169"/>
      <c r="H856" s="169"/>
      <c r="I856" s="169"/>
      <c r="J856" s="169"/>
      <c r="K856" s="169"/>
      <c r="L856" s="169"/>
      <c r="M856" s="169"/>
      <c r="N856" s="169"/>
      <c r="O856" s="169"/>
      <c r="P856" s="169"/>
      <c r="Q856" s="169"/>
      <c r="R856" s="169"/>
      <c r="S856" s="169"/>
      <c r="T856" s="169"/>
      <c r="U856" s="169"/>
      <c r="V856" s="169"/>
      <c r="W856" s="169"/>
      <c r="X856" s="169"/>
      <c r="Y856" s="169"/>
      <c r="Z856" s="169"/>
    </row>
    <row r="857" spans="1:26" ht="15.75" customHeight="1">
      <c r="A857" s="169"/>
      <c r="B857" s="169"/>
      <c r="C857" s="169"/>
      <c r="D857" s="169"/>
      <c r="E857" s="169"/>
      <c r="F857" s="169"/>
      <c r="G857" s="169"/>
      <c r="H857" s="169"/>
      <c r="I857" s="169"/>
      <c r="J857" s="169"/>
      <c r="K857" s="169"/>
      <c r="L857" s="169"/>
      <c r="M857" s="169"/>
      <c r="N857" s="169"/>
      <c r="O857" s="169"/>
      <c r="P857" s="169"/>
      <c r="Q857" s="169"/>
      <c r="R857" s="169"/>
      <c r="S857" s="169"/>
      <c r="T857" s="169"/>
      <c r="U857" s="169"/>
      <c r="V857" s="169"/>
      <c r="W857" s="169"/>
      <c r="X857" s="169"/>
      <c r="Y857" s="169"/>
      <c r="Z857" s="169"/>
    </row>
    <row r="858" spans="1:26" ht="15.75" customHeight="1">
      <c r="A858" s="169"/>
      <c r="B858" s="169"/>
      <c r="C858" s="169"/>
      <c r="D858" s="169"/>
      <c r="E858" s="169"/>
      <c r="F858" s="169"/>
      <c r="G858" s="169"/>
      <c r="H858" s="169"/>
      <c r="I858" s="169"/>
      <c r="J858" s="169"/>
      <c r="K858" s="169"/>
      <c r="L858" s="169"/>
      <c r="M858" s="169"/>
      <c r="N858" s="169"/>
      <c r="O858" s="169"/>
      <c r="P858" s="169"/>
      <c r="Q858" s="169"/>
      <c r="R858" s="169"/>
      <c r="S858" s="169"/>
      <c r="T858" s="169"/>
      <c r="U858" s="169"/>
      <c r="V858" s="169"/>
      <c r="W858" s="169"/>
      <c r="X858" s="169"/>
      <c r="Y858" s="169"/>
      <c r="Z858" s="169"/>
    </row>
    <row r="859" spans="1:26" ht="15.75" customHeight="1">
      <c r="A859" s="169"/>
      <c r="B859" s="169"/>
      <c r="C859" s="169"/>
      <c r="D859" s="169"/>
      <c r="E859" s="169"/>
      <c r="F859" s="169"/>
      <c r="G859" s="169"/>
      <c r="H859" s="169"/>
      <c r="I859" s="169"/>
      <c r="J859" s="169"/>
      <c r="K859" s="169"/>
      <c r="L859" s="169"/>
      <c r="M859" s="169"/>
      <c r="N859" s="169"/>
      <c r="O859" s="169"/>
      <c r="P859" s="169"/>
      <c r="Q859" s="169"/>
      <c r="R859" s="169"/>
      <c r="S859" s="169"/>
      <c r="T859" s="169"/>
      <c r="U859" s="169"/>
      <c r="V859" s="169"/>
      <c r="W859" s="169"/>
      <c r="X859" s="169"/>
      <c r="Y859" s="169"/>
      <c r="Z859" s="169"/>
    </row>
    <row r="860" spans="1:26" ht="15.75" customHeight="1">
      <c r="A860" s="169"/>
      <c r="B860" s="169"/>
      <c r="C860" s="169"/>
      <c r="D860" s="169"/>
      <c r="E860" s="169"/>
      <c r="F860" s="169"/>
      <c r="G860" s="169"/>
      <c r="H860" s="169"/>
      <c r="I860" s="169"/>
      <c r="J860" s="169"/>
      <c r="K860" s="169"/>
      <c r="L860" s="169"/>
      <c r="M860" s="169"/>
      <c r="N860" s="169"/>
      <c r="O860" s="169"/>
      <c r="P860" s="169"/>
      <c r="Q860" s="169"/>
      <c r="R860" s="169"/>
      <c r="S860" s="169"/>
      <c r="T860" s="169"/>
      <c r="U860" s="169"/>
      <c r="V860" s="169"/>
      <c r="W860" s="169"/>
      <c r="X860" s="169"/>
      <c r="Y860" s="169"/>
      <c r="Z860" s="169"/>
    </row>
    <row r="861" spans="1:26" ht="15.75" customHeight="1">
      <c r="A861" s="169"/>
      <c r="B861" s="169"/>
      <c r="C861" s="169"/>
      <c r="D861" s="169"/>
      <c r="E861" s="169"/>
      <c r="F861" s="169"/>
      <c r="G861" s="169"/>
      <c r="H861" s="169"/>
      <c r="I861" s="169"/>
      <c r="J861" s="169"/>
      <c r="K861" s="169"/>
      <c r="L861" s="169"/>
      <c r="M861" s="169"/>
      <c r="N861" s="169"/>
      <c r="O861" s="169"/>
      <c r="P861" s="169"/>
      <c r="Q861" s="169"/>
      <c r="R861" s="169"/>
      <c r="S861" s="169"/>
      <c r="T861" s="169"/>
      <c r="U861" s="169"/>
      <c r="V861" s="169"/>
      <c r="W861" s="169"/>
      <c r="X861" s="169"/>
      <c r="Y861" s="169"/>
      <c r="Z861" s="169"/>
    </row>
    <row r="862" spans="1:26" ht="15.75" customHeight="1">
      <c r="A862" s="169"/>
      <c r="B862" s="169"/>
      <c r="C862" s="169"/>
      <c r="D862" s="169"/>
      <c r="E862" s="169"/>
      <c r="F862" s="169"/>
      <c r="G862" s="169"/>
      <c r="H862" s="169"/>
      <c r="I862" s="169"/>
      <c r="J862" s="169"/>
      <c r="K862" s="169"/>
      <c r="L862" s="169"/>
      <c r="M862" s="169"/>
      <c r="N862" s="169"/>
      <c r="O862" s="169"/>
      <c r="P862" s="169"/>
      <c r="Q862" s="169"/>
      <c r="R862" s="169"/>
      <c r="S862" s="169"/>
      <c r="T862" s="169"/>
      <c r="U862" s="169"/>
      <c r="V862" s="169"/>
      <c r="W862" s="169"/>
      <c r="X862" s="169"/>
      <c r="Y862" s="169"/>
      <c r="Z862" s="169"/>
    </row>
    <row r="863" spans="1:26" ht="15.75" customHeight="1">
      <c r="A863" s="169"/>
      <c r="B863" s="169"/>
      <c r="C863" s="169"/>
      <c r="D863" s="169"/>
      <c r="E863" s="169"/>
      <c r="F863" s="169"/>
      <c r="G863" s="169"/>
      <c r="H863" s="169"/>
      <c r="I863" s="169"/>
      <c r="J863" s="169"/>
      <c r="K863" s="169"/>
      <c r="L863" s="169"/>
      <c r="M863" s="169"/>
      <c r="N863" s="169"/>
      <c r="O863" s="169"/>
      <c r="P863" s="169"/>
      <c r="Q863" s="169"/>
      <c r="R863" s="169"/>
      <c r="S863" s="169"/>
      <c r="T863" s="169"/>
      <c r="U863" s="169"/>
      <c r="V863" s="169"/>
      <c r="W863" s="169"/>
      <c r="X863" s="169"/>
      <c r="Y863" s="169"/>
      <c r="Z863" s="169"/>
    </row>
    <row r="864" spans="1:26" ht="15.75" customHeight="1">
      <c r="A864" s="169"/>
      <c r="B864" s="169"/>
      <c r="C864" s="169"/>
      <c r="D864" s="169"/>
      <c r="E864" s="169"/>
      <c r="F864" s="169"/>
      <c r="G864" s="169"/>
      <c r="H864" s="169"/>
      <c r="I864" s="169"/>
      <c r="J864" s="169"/>
      <c r="K864" s="169"/>
      <c r="L864" s="169"/>
      <c r="M864" s="169"/>
      <c r="N864" s="169"/>
      <c r="O864" s="169"/>
      <c r="P864" s="169"/>
      <c r="Q864" s="169"/>
      <c r="R864" s="169"/>
      <c r="S864" s="169"/>
      <c r="T864" s="169"/>
      <c r="U864" s="169"/>
      <c r="V864" s="169"/>
      <c r="W864" s="169"/>
      <c r="X864" s="169"/>
      <c r="Y864" s="169"/>
      <c r="Z864" s="169"/>
    </row>
    <row r="865" spans="1:26" ht="15.75" customHeight="1">
      <c r="A865" s="169"/>
      <c r="B865" s="169"/>
      <c r="C865" s="169"/>
      <c r="D865" s="169"/>
      <c r="E865" s="169"/>
      <c r="F865" s="169"/>
      <c r="G865" s="169"/>
      <c r="H865" s="169"/>
      <c r="I865" s="169"/>
      <c r="J865" s="169"/>
      <c r="K865" s="169"/>
      <c r="L865" s="169"/>
      <c r="M865" s="169"/>
      <c r="N865" s="169"/>
      <c r="O865" s="169"/>
      <c r="P865" s="169"/>
      <c r="Q865" s="169"/>
      <c r="R865" s="169"/>
      <c r="S865" s="169"/>
      <c r="T865" s="169"/>
      <c r="U865" s="169"/>
      <c r="V865" s="169"/>
      <c r="W865" s="169"/>
      <c r="X865" s="169"/>
      <c r="Y865" s="169"/>
      <c r="Z865" s="169"/>
    </row>
    <row r="866" spans="1:26" ht="15.75" customHeight="1">
      <c r="A866" s="169"/>
      <c r="B866" s="169"/>
      <c r="C866" s="169"/>
      <c r="D866" s="169"/>
      <c r="E866" s="169"/>
      <c r="F866" s="169"/>
      <c r="G866" s="169"/>
      <c r="H866" s="169"/>
      <c r="I866" s="169"/>
      <c r="J866" s="169"/>
      <c r="K866" s="169"/>
      <c r="L866" s="169"/>
      <c r="M866" s="169"/>
      <c r="N866" s="169"/>
      <c r="O866" s="169"/>
      <c r="P866" s="169"/>
      <c r="Q866" s="169"/>
      <c r="R866" s="169"/>
      <c r="S866" s="169"/>
      <c r="T866" s="169"/>
      <c r="U866" s="169"/>
      <c r="V866" s="169"/>
      <c r="W866" s="169"/>
      <c r="X866" s="169"/>
      <c r="Y866" s="169"/>
      <c r="Z866" s="169"/>
    </row>
    <row r="867" spans="1:26" ht="15.75" customHeight="1">
      <c r="A867" s="169"/>
      <c r="B867" s="169"/>
      <c r="C867" s="169"/>
      <c r="D867" s="169"/>
      <c r="E867" s="169"/>
      <c r="F867" s="169"/>
      <c r="G867" s="169"/>
      <c r="H867" s="169"/>
      <c r="I867" s="169"/>
      <c r="J867" s="169"/>
      <c r="K867" s="169"/>
      <c r="L867" s="169"/>
      <c r="M867" s="169"/>
      <c r="N867" s="169"/>
      <c r="O867" s="169"/>
      <c r="P867" s="169"/>
      <c r="Q867" s="169"/>
      <c r="R867" s="169"/>
      <c r="S867" s="169"/>
      <c r="T867" s="169"/>
      <c r="U867" s="169"/>
      <c r="V867" s="169"/>
      <c r="W867" s="169"/>
      <c r="X867" s="169"/>
      <c r="Y867" s="169"/>
      <c r="Z867" s="169"/>
    </row>
    <row r="868" spans="1:26" ht="15.75" customHeight="1">
      <c r="A868" s="169"/>
      <c r="B868" s="169"/>
      <c r="C868" s="169"/>
      <c r="D868" s="169"/>
      <c r="E868" s="169"/>
      <c r="F868" s="169"/>
      <c r="G868" s="169"/>
      <c r="H868" s="169"/>
      <c r="I868" s="169"/>
      <c r="J868" s="169"/>
      <c r="K868" s="169"/>
      <c r="L868" s="169"/>
      <c r="M868" s="169"/>
      <c r="N868" s="169"/>
      <c r="O868" s="169"/>
      <c r="P868" s="169"/>
      <c r="Q868" s="169"/>
      <c r="R868" s="169"/>
      <c r="S868" s="169"/>
      <c r="T868" s="169"/>
      <c r="U868" s="169"/>
      <c r="V868" s="169"/>
      <c r="W868" s="169"/>
      <c r="X868" s="169"/>
      <c r="Y868" s="169"/>
      <c r="Z868" s="169"/>
    </row>
    <row r="869" spans="1:26" ht="15.75" customHeight="1">
      <c r="A869" s="169"/>
      <c r="B869" s="169"/>
      <c r="C869" s="169"/>
      <c r="D869" s="169"/>
      <c r="E869" s="169"/>
      <c r="F869" s="169"/>
      <c r="G869" s="169"/>
      <c r="H869" s="169"/>
      <c r="I869" s="169"/>
      <c r="J869" s="169"/>
      <c r="K869" s="169"/>
      <c r="L869" s="169"/>
      <c r="M869" s="169"/>
      <c r="N869" s="169"/>
      <c r="O869" s="169"/>
      <c r="P869" s="169"/>
      <c r="Q869" s="169"/>
      <c r="R869" s="169"/>
      <c r="S869" s="169"/>
      <c r="T869" s="169"/>
      <c r="U869" s="169"/>
      <c r="V869" s="169"/>
      <c r="W869" s="169"/>
      <c r="X869" s="169"/>
      <c r="Y869" s="169"/>
      <c r="Z869" s="169"/>
    </row>
    <row r="870" spans="1:26" ht="15.75" customHeight="1">
      <c r="A870" s="169"/>
      <c r="B870" s="169"/>
      <c r="C870" s="169"/>
      <c r="D870" s="169"/>
      <c r="E870" s="169"/>
      <c r="F870" s="169"/>
      <c r="G870" s="169"/>
      <c r="H870" s="169"/>
      <c r="I870" s="169"/>
      <c r="J870" s="169"/>
      <c r="K870" s="169"/>
      <c r="L870" s="169"/>
      <c r="M870" s="169"/>
      <c r="N870" s="169"/>
      <c r="O870" s="169"/>
      <c r="P870" s="169"/>
      <c r="Q870" s="169"/>
      <c r="R870" s="169"/>
      <c r="S870" s="169"/>
      <c r="T870" s="169"/>
      <c r="U870" s="169"/>
      <c r="V870" s="169"/>
      <c r="W870" s="169"/>
      <c r="X870" s="169"/>
      <c r="Y870" s="169"/>
      <c r="Z870" s="169"/>
    </row>
    <row r="871" spans="1:26" ht="15.75" customHeight="1">
      <c r="A871" s="169"/>
      <c r="B871" s="169"/>
      <c r="C871" s="169"/>
      <c r="D871" s="169"/>
      <c r="E871" s="169"/>
      <c r="F871" s="169"/>
      <c r="G871" s="169"/>
      <c r="H871" s="169"/>
      <c r="I871" s="169"/>
      <c r="J871" s="169"/>
      <c r="K871" s="169"/>
      <c r="L871" s="169"/>
      <c r="M871" s="169"/>
      <c r="N871" s="169"/>
      <c r="O871" s="169"/>
      <c r="P871" s="169"/>
      <c r="Q871" s="169"/>
      <c r="R871" s="169"/>
      <c r="S871" s="169"/>
      <c r="T871" s="169"/>
      <c r="U871" s="169"/>
      <c r="V871" s="169"/>
      <c r="W871" s="169"/>
      <c r="X871" s="169"/>
      <c r="Y871" s="169"/>
      <c r="Z871" s="169"/>
    </row>
    <row r="872" spans="1:26" ht="15.75" customHeight="1">
      <c r="A872" s="169"/>
      <c r="B872" s="169"/>
      <c r="C872" s="169"/>
      <c r="D872" s="169"/>
      <c r="E872" s="169"/>
      <c r="F872" s="169"/>
      <c r="G872" s="169"/>
      <c r="H872" s="169"/>
      <c r="I872" s="169"/>
      <c r="J872" s="169"/>
      <c r="K872" s="169"/>
      <c r="L872" s="169"/>
      <c r="M872" s="169"/>
      <c r="N872" s="169"/>
      <c r="O872" s="169"/>
      <c r="P872" s="169"/>
      <c r="Q872" s="169"/>
      <c r="R872" s="169"/>
      <c r="S872" s="169"/>
      <c r="T872" s="169"/>
      <c r="U872" s="169"/>
      <c r="V872" s="169"/>
      <c r="W872" s="169"/>
      <c r="X872" s="169"/>
      <c r="Y872" s="169"/>
      <c r="Z872" s="169"/>
    </row>
    <row r="873" spans="1:26" ht="15.75" customHeight="1">
      <c r="A873" s="169"/>
      <c r="B873" s="169"/>
      <c r="C873" s="169"/>
      <c r="D873" s="169"/>
      <c r="E873" s="169"/>
      <c r="F873" s="169"/>
      <c r="G873" s="169"/>
      <c r="H873" s="169"/>
      <c r="I873" s="169"/>
      <c r="J873" s="169"/>
      <c r="K873" s="169"/>
      <c r="L873" s="169"/>
      <c r="M873" s="169"/>
      <c r="N873" s="169"/>
      <c r="O873" s="169"/>
      <c r="P873" s="169"/>
      <c r="Q873" s="169"/>
      <c r="R873" s="169"/>
      <c r="S873" s="169"/>
      <c r="T873" s="169"/>
      <c r="U873" s="169"/>
      <c r="V873" s="169"/>
      <c r="W873" s="169"/>
      <c r="X873" s="169"/>
      <c r="Y873" s="169"/>
      <c r="Z873" s="169"/>
    </row>
    <row r="874" spans="1:26" ht="15.75" customHeight="1">
      <c r="A874" s="169"/>
      <c r="B874" s="169"/>
      <c r="C874" s="169"/>
      <c r="D874" s="169"/>
      <c r="E874" s="169"/>
      <c r="F874" s="169"/>
      <c r="G874" s="169"/>
      <c r="H874" s="169"/>
      <c r="I874" s="169"/>
      <c r="J874" s="169"/>
      <c r="K874" s="169"/>
      <c r="L874" s="169"/>
      <c r="M874" s="169"/>
      <c r="N874" s="169"/>
      <c r="O874" s="169"/>
      <c r="P874" s="169"/>
      <c r="Q874" s="169"/>
      <c r="R874" s="169"/>
      <c r="S874" s="169"/>
      <c r="T874" s="169"/>
      <c r="U874" s="169"/>
      <c r="V874" s="169"/>
      <c r="W874" s="169"/>
      <c r="X874" s="169"/>
      <c r="Y874" s="169"/>
      <c r="Z874" s="169"/>
    </row>
    <row r="875" spans="1:26" ht="15.75" customHeight="1">
      <c r="A875" s="169"/>
      <c r="B875" s="169"/>
      <c r="C875" s="169"/>
      <c r="D875" s="169"/>
      <c r="E875" s="169"/>
      <c r="F875" s="169"/>
      <c r="G875" s="169"/>
      <c r="H875" s="169"/>
      <c r="I875" s="169"/>
      <c r="J875" s="169"/>
      <c r="K875" s="169"/>
      <c r="L875" s="169"/>
      <c r="M875" s="169"/>
      <c r="N875" s="169"/>
      <c r="O875" s="169"/>
      <c r="P875" s="169"/>
      <c r="Q875" s="169"/>
      <c r="R875" s="169"/>
      <c r="S875" s="169"/>
      <c r="T875" s="169"/>
      <c r="U875" s="169"/>
      <c r="V875" s="169"/>
      <c r="W875" s="169"/>
      <c r="X875" s="169"/>
      <c r="Y875" s="169"/>
      <c r="Z875" s="169"/>
    </row>
    <row r="876" spans="1:26" ht="15.75" customHeight="1">
      <c r="A876" s="169"/>
      <c r="B876" s="169"/>
      <c r="C876" s="169"/>
      <c r="D876" s="169"/>
      <c r="E876" s="169"/>
      <c r="F876" s="169"/>
      <c r="G876" s="169"/>
      <c r="H876" s="169"/>
      <c r="I876" s="169"/>
      <c r="J876" s="169"/>
      <c r="K876" s="169"/>
      <c r="L876" s="169"/>
      <c r="M876" s="169"/>
      <c r="N876" s="169"/>
      <c r="O876" s="169"/>
      <c r="P876" s="169"/>
      <c r="Q876" s="169"/>
      <c r="R876" s="169"/>
      <c r="S876" s="169"/>
      <c r="T876" s="169"/>
      <c r="U876" s="169"/>
      <c r="V876" s="169"/>
      <c r="W876" s="169"/>
      <c r="X876" s="169"/>
      <c r="Y876" s="169"/>
      <c r="Z876" s="169"/>
    </row>
    <row r="877" spans="1:26" ht="15.75" customHeight="1">
      <c r="A877" s="169"/>
      <c r="B877" s="169"/>
      <c r="C877" s="169"/>
      <c r="D877" s="169"/>
      <c r="E877" s="169"/>
      <c r="F877" s="169"/>
      <c r="G877" s="169"/>
      <c r="H877" s="169"/>
      <c r="I877" s="169"/>
      <c r="J877" s="169"/>
      <c r="K877" s="169"/>
      <c r="L877" s="169"/>
      <c r="M877" s="169"/>
      <c r="N877" s="169"/>
      <c r="O877" s="169"/>
      <c r="P877" s="169"/>
      <c r="Q877" s="169"/>
      <c r="R877" s="169"/>
      <c r="S877" s="169"/>
      <c r="T877" s="169"/>
      <c r="U877" s="169"/>
      <c r="V877" s="169"/>
      <c r="W877" s="169"/>
      <c r="X877" s="169"/>
      <c r="Y877" s="169"/>
      <c r="Z877" s="169"/>
    </row>
    <row r="878" spans="1:26" ht="15.75" customHeight="1">
      <c r="A878" s="169"/>
      <c r="B878" s="169"/>
      <c r="C878" s="169"/>
      <c r="D878" s="169"/>
      <c r="E878" s="169"/>
      <c r="F878" s="169"/>
      <c r="G878" s="169"/>
      <c r="H878" s="169"/>
      <c r="I878" s="169"/>
      <c r="J878" s="169"/>
      <c r="K878" s="169"/>
      <c r="L878" s="169"/>
      <c r="M878" s="169"/>
      <c r="N878" s="169"/>
      <c r="O878" s="169"/>
      <c r="P878" s="169"/>
      <c r="Q878" s="169"/>
      <c r="R878" s="169"/>
      <c r="S878" s="169"/>
      <c r="T878" s="169"/>
      <c r="U878" s="169"/>
      <c r="V878" s="169"/>
      <c r="W878" s="169"/>
      <c r="X878" s="169"/>
      <c r="Y878" s="169"/>
      <c r="Z878" s="169"/>
    </row>
    <row r="879" spans="1:26" ht="15.75" customHeight="1">
      <c r="A879" s="169"/>
      <c r="B879" s="169"/>
      <c r="C879" s="169"/>
      <c r="D879" s="169"/>
      <c r="E879" s="169"/>
      <c r="F879" s="169"/>
      <c r="G879" s="169"/>
      <c r="H879" s="169"/>
      <c r="I879" s="169"/>
      <c r="J879" s="169"/>
      <c r="K879" s="169"/>
      <c r="L879" s="169"/>
      <c r="M879" s="169"/>
      <c r="N879" s="169"/>
      <c r="O879" s="169"/>
      <c r="P879" s="169"/>
      <c r="Q879" s="169"/>
      <c r="R879" s="169"/>
      <c r="S879" s="169"/>
      <c r="T879" s="169"/>
      <c r="U879" s="169"/>
      <c r="V879" s="169"/>
      <c r="W879" s="169"/>
      <c r="X879" s="169"/>
      <c r="Y879" s="169"/>
      <c r="Z879" s="169"/>
    </row>
    <row r="880" spans="1:26" ht="15.75" customHeight="1">
      <c r="A880" s="169"/>
      <c r="B880" s="169"/>
      <c r="C880" s="169"/>
      <c r="D880" s="169"/>
      <c r="E880" s="169"/>
      <c r="F880" s="169"/>
      <c r="G880" s="169"/>
      <c r="H880" s="169"/>
      <c r="I880" s="169"/>
      <c r="J880" s="169"/>
      <c r="K880" s="169"/>
      <c r="L880" s="169"/>
      <c r="M880" s="169"/>
      <c r="N880" s="169"/>
      <c r="O880" s="169"/>
      <c r="P880" s="169"/>
      <c r="Q880" s="169"/>
      <c r="R880" s="169"/>
      <c r="S880" s="169"/>
      <c r="T880" s="169"/>
      <c r="U880" s="169"/>
      <c r="V880" s="169"/>
      <c r="W880" s="169"/>
      <c r="X880" s="169"/>
      <c r="Y880" s="169"/>
      <c r="Z880" s="169"/>
    </row>
    <row r="881" spans="1:26" ht="15.75" customHeight="1">
      <c r="A881" s="169"/>
      <c r="B881" s="169"/>
      <c r="C881" s="169"/>
      <c r="D881" s="169"/>
      <c r="E881" s="169"/>
      <c r="F881" s="169"/>
      <c r="G881" s="169"/>
      <c r="H881" s="169"/>
      <c r="I881" s="169"/>
      <c r="J881" s="169"/>
      <c r="K881" s="169"/>
      <c r="L881" s="169"/>
      <c r="M881" s="169"/>
      <c r="N881" s="169"/>
      <c r="O881" s="169"/>
      <c r="P881" s="169"/>
      <c r="Q881" s="169"/>
      <c r="R881" s="169"/>
      <c r="S881" s="169"/>
      <c r="T881" s="169"/>
      <c r="U881" s="169"/>
      <c r="V881" s="169"/>
      <c r="W881" s="169"/>
      <c r="X881" s="169"/>
      <c r="Y881" s="169"/>
      <c r="Z881" s="169"/>
    </row>
    <row r="882" spans="1:26" ht="15.75" customHeight="1">
      <c r="A882" s="169"/>
      <c r="B882" s="169"/>
      <c r="C882" s="169"/>
      <c r="D882" s="169"/>
      <c r="E882" s="169"/>
      <c r="F882" s="169"/>
      <c r="G882" s="169"/>
      <c r="H882" s="169"/>
      <c r="I882" s="169"/>
      <c r="J882" s="169"/>
      <c r="K882" s="169"/>
      <c r="L882" s="169"/>
      <c r="M882" s="169"/>
      <c r="N882" s="169"/>
      <c r="O882" s="169"/>
      <c r="P882" s="169"/>
      <c r="Q882" s="169"/>
      <c r="R882" s="169"/>
      <c r="S882" s="169"/>
      <c r="T882" s="169"/>
      <c r="U882" s="169"/>
      <c r="V882" s="169"/>
      <c r="W882" s="169"/>
      <c r="X882" s="169"/>
      <c r="Y882" s="169"/>
      <c r="Z882" s="169"/>
    </row>
    <row r="883" spans="1:26" ht="15.75" customHeight="1">
      <c r="A883" s="169"/>
      <c r="B883" s="169"/>
      <c r="C883" s="169"/>
      <c r="D883" s="169"/>
      <c r="E883" s="169"/>
      <c r="F883" s="169"/>
      <c r="G883" s="169"/>
      <c r="H883" s="169"/>
      <c r="I883" s="169"/>
      <c r="J883" s="169"/>
      <c r="K883" s="169"/>
      <c r="L883" s="169"/>
      <c r="M883" s="169"/>
      <c r="N883" s="169"/>
      <c r="O883" s="169"/>
      <c r="P883" s="169"/>
      <c r="Q883" s="169"/>
      <c r="R883" s="169"/>
      <c r="S883" s="169"/>
      <c r="T883" s="169"/>
      <c r="U883" s="169"/>
      <c r="V883" s="169"/>
      <c r="W883" s="169"/>
      <c r="X883" s="169"/>
      <c r="Y883" s="169"/>
      <c r="Z883" s="169"/>
    </row>
    <row r="884" spans="1:26" ht="15.75" customHeight="1">
      <c r="A884" s="169"/>
      <c r="B884" s="169"/>
      <c r="C884" s="169"/>
      <c r="D884" s="169"/>
      <c r="E884" s="169"/>
      <c r="F884" s="169"/>
      <c r="G884" s="169"/>
      <c r="H884" s="169"/>
      <c r="I884" s="169"/>
      <c r="J884" s="169"/>
      <c r="K884" s="169"/>
      <c r="L884" s="169"/>
      <c r="M884" s="169"/>
      <c r="N884" s="169"/>
      <c r="O884" s="169"/>
      <c r="P884" s="169"/>
      <c r="Q884" s="169"/>
      <c r="R884" s="169"/>
      <c r="S884" s="169"/>
      <c r="T884" s="169"/>
      <c r="U884" s="169"/>
      <c r="V884" s="169"/>
      <c r="W884" s="169"/>
      <c r="X884" s="169"/>
      <c r="Y884" s="169"/>
      <c r="Z884" s="169"/>
    </row>
    <row r="885" spans="1:26" ht="15.75" customHeight="1">
      <c r="A885" s="169"/>
      <c r="B885" s="169"/>
      <c r="C885" s="169"/>
      <c r="D885" s="169"/>
      <c r="E885" s="169"/>
      <c r="F885" s="169"/>
      <c r="G885" s="169"/>
      <c r="H885" s="169"/>
      <c r="I885" s="169"/>
      <c r="J885" s="169"/>
      <c r="K885" s="169"/>
      <c r="L885" s="169"/>
      <c r="M885" s="169"/>
      <c r="N885" s="169"/>
      <c r="O885" s="169"/>
      <c r="P885" s="169"/>
      <c r="Q885" s="169"/>
      <c r="R885" s="169"/>
      <c r="S885" s="169"/>
      <c r="T885" s="169"/>
      <c r="U885" s="169"/>
      <c r="V885" s="169"/>
      <c r="W885" s="169"/>
      <c r="X885" s="169"/>
      <c r="Y885" s="169"/>
      <c r="Z885" s="169"/>
    </row>
    <row r="886" spans="1:26" ht="15.75" customHeight="1">
      <c r="A886" s="169"/>
      <c r="B886" s="169"/>
      <c r="C886" s="169"/>
      <c r="D886" s="169"/>
      <c r="E886" s="169"/>
      <c r="F886" s="169"/>
      <c r="G886" s="169"/>
      <c r="H886" s="169"/>
      <c r="I886" s="169"/>
      <c r="J886" s="169"/>
      <c r="K886" s="169"/>
      <c r="L886" s="169"/>
      <c r="M886" s="169"/>
      <c r="N886" s="169"/>
      <c r="O886" s="169"/>
      <c r="P886" s="169"/>
      <c r="Q886" s="169"/>
      <c r="R886" s="169"/>
      <c r="S886" s="169"/>
      <c r="T886" s="169"/>
      <c r="U886" s="169"/>
      <c r="V886" s="169"/>
      <c r="W886" s="169"/>
      <c r="X886" s="169"/>
      <c r="Y886" s="169"/>
      <c r="Z886" s="169"/>
    </row>
    <row r="887" spans="1:26" ht="15.75" customHeight="1">
      <c r="A887" s="169"/>
      <c r="B887" s="169"/>
      <c r="C887" s="169"/>
      <c r="D887" s="169"/>
      <c r="E887" s="169"/>
      <c r="F887" s="169"/>
      <c r="G887" s="169"/>
      <c r="H887" s="169"/>
      <c r="I887" s="169"/>
      <c r="J887" s="169"/>
      <c r="K887" s="169"/>
      <c r="L887" s="169"/>
      <c r="M887" s="169"/>
      <c r="N887" s="169"/>
      <c r="O887" s="169"/>
      <c r="P887" s="169"/>
      <c r="Q887" s="169"/>
      <c r="R887" s="169"/>
      <c r="S887" s="169"/>
      <c r="T887" s="169"/>
      <c r="U887" s="169"/>
      <c r="V887" s="169"/>
      <c r="W887" s="169"/>
      <c r="X887" s="169"/>
      <c r="Y887" s="169"/>
      <c r="Z887" s="169"/>
    </row>
    <row r="888" spans="1:26" ht="15.75" customHeight="1">
      <c r="A888" s="169"/>
      <c r="B888" s="169"/>
      <c r="C888" s="169"/>
      <c r="D888" s="169"/>
      <c r="E888" s="169"/>
      <c r="F888" s="169"/>
      <c r="G888" s="169"/>
      <c r="H888" s="169"/>
      <c r="I888" s="169"/>
      <c r="J888" s="169"/>
      <c r="K888" s="169"/>
      <c r="L888" s="169"/>
      <c r="M888" s="169"/>
      <c r="N888" s="169"/>
      <c r="O888" s="169"/>
      <c r="P888" s="169"/>
      <c r="Q888" s="169"/>
      <c r="R888" s="169"/>
      <c r="S888" s="169"/>
      <c r="T888" s="169"/>
      <c r="U888" s="169"/>
      <c r="V888" s="169"/>
      <c r="W888" s="169"/>
      <c r="X888" s="169"/>
      <c r="Y888" s="169"/>
      <c r="Z888" s="169"/>
    </row>
    <row r="889" spans="1:26" ht="15.75" customHeight="1">
      <c r="A889" s="169"/>
      <c r="B889" s="169"/>
      <c r="C889" s="169"/>
      <c r="D889" s="169"/>
      <c r="E889" s="169"/>
      <c r="F889" s="169"/>
      <c r="G889" s="169"/>
      <c r="H889" s="169"/>
      <c r="I889" s="169"/>
      <c r="J889" s="169"/>
      <c r="K889" s="169"/>
      <c r="L889" s="169"/>
      <c r="M889" s="169"/>
      <c r="N889" s="169"/>
      <c r="O889" s="169"/>
      <c r="P889" s="169"/>
      <c r="Q889" s="169"/>
      <c r="R889" s="169"/>
      <c r="S889" s="169"/>
      <c r="T889" s="169"/>
      <c r="U889" s="169"/>
      <c r="V889" s="169"/>
      <c r="W889" s="169"/>
      <c r="X889" s="169"/>
      <c r="Y889" s="169"/>
      <c r="Z889" s="169"/>
    </row>
    <row r="890" spans="1:26" ht="15.75" customHeight="1">
      <c r="A890" s="169"/>
      <c r="B890" s="169"/>
      <c r="C890" s="169"/>
      <c r="D890" s="169"/>
      <c r="E890" s="169"/>
      <c r="F890" s="169"/>
      <c r="G890" s="169"/>
      <c r="H890" s="169"/>
      <c r="I890" s="169"/>
      <c r="J890" s="169"/>
      <c r="K890" s="169"/>
      <c r="L890" s="169"/>
      <c r="M890" s="169"/>
      <c r="N890" s="169"/>
      <c r="O890" s="169"/>
      <c r="P890" s="169"/>
      <c r="Q890" s="169"/>
      <c r="R890" s="169"/>
      <c r="S890" s="169"/>
      <c r="T890" s="169"/>
      <c r="U890" s="169"/>
      <c r="V890" s="169"/>
      <c r="W890" s="169"/>
      <c r="X890" s="169"/>
      <c r="Y890" s="169"/>
      <c r="Z890" s="169"/>
    </row>
    <row r="891" spans="1:26" ht="15.75" customHeight="1">
      <c r="A891" s="169"/>
      <c r="B891" s="169"/>
      <c r="C891" s="169"/>
      <c r="D891" s="169"/>
      <c r="E891" s="169"/>
      <c r="F891" s="169"/>
      <c r="G891" s="169"/>
      <c r="H891" s="169"/>
      <c r="I891" s="169"/>
      <c r="J891" s="169"/>
      <c r="K891" s="169"/>
      <c r="L891" s="169"/>
      <c r="M891" s="169"/>
      <c r="N891" s="169"/>
      <c r="O891" s="169"/>
      <c r="P891" s="169"/>
      <c r="Q891" s="169"/>
      <c r="R891" s="169"/>
      <c r="S891" s="169"/>
      <c r="T891" s="169"/>
      <c r="U891" s="169"/>
      <c r="V891" s="169"/>
      <c r="W891" s="169"/>
      <c r="X891" s="169"/>
      <c r="Y891" s="169"/>
      <c r="Z891" s="169"/>
    </row>
    <row r="892" spans="1:26" ht="15.75" customHeight="1">
      <c r="A892" s="169"/>
      <c r="B892" s="169"/>
      <c r="C892" s="169"/>
      <c r="D892" s="169"/>
      <c r="E892" s="169"/>
      <c r="F892" s="169"/>
      <c r="G892" s="169"/>
      <c r="H892" s="169"/>
      <c r="I892" s="169"/>
      <c r="J892" s="169"/>
      <c r="K892" s="169"/>
      <c r="L892" s="169"/>
      <c r="M892" s="169"/>
      <c r="N892" s="169"/>
      <c r="O892" s="169"/>
      <c r="P892" s="169"/>
      <c r="Q892" s="169"/>
      <c r="R892" s="169"/>
      <c r="S892" s="169"/>
      <c r="T892" s="169"/>
      <c r="U892" s="169"/>
      <c r="V892" s="169"/>
      <c r="W892" s="169"/>
      <c r="X892" s="169"/>
      <c r="Y892" s="169"/>
      <c r="Z892" s="169"/>
    </row>
    <row r="893" spans="1:26" ht="15.75" customHeight="1">
      <c r="A893" s="169"/>
      <c r="B893" s="169"/>
      <c r="C893" s="169"/>
      <c r="D893" s="169"/>
      <c r="E893" s="169"/>
      <c r="F893" s="169"/>
      <c r="G893" s="169"/>
      <c r="H893" s="169"/>
      <c r="I893" s="169"/>
      <c r="J893" s="169"/>
      <c r="K893" s="169"/>
      <c r="L893" s="169"/>
      <c r="M893" s="169"/>
      <c r="N893" s="169"/>
      <c r="O893" s="169"/>
      <c r="P893" s="169"/>
      <c r="Q893" s="169"/>
      <c r="R893" s="169"/>
      <c r="S893" s="169"/>
      <c r="T893" s="169"/>
      <c r="U893" s="169"/>
      <c r="V893" s="169"/>
      <c r="W893" s="169"/>
      <c r="X893" s="169"/>
      <c r="Y893" s="169"/>
      <c r="Z893" s="169"/>
    </row>
    <row r="894" spans="1:26" ht="15.75" customHeight="1">
      <c r="A894" s="169"/>
      <c r="B894" s="169"/>
      <c r="C894" s="169"/>
      <c r="D894" s="169"/>
      <c r="E894" s="169"/>
      <c r="F894" s="169"/>
      <c r="G894" s="169"/>
      <c r="H894" s="169"/>
      <c r="I894" s="169"/>
      <c r="J894" s="169"/>
      <c r="K894" s="169"/>
      <c r="L894" s="169"/>
      <c r="M894" s="169"/>
      <c r="N894" s="169"/>
      <c r="O894" s="169"/>
      <c r="P894" s="169"/>
      <c r="Q894" s="169"/>
      <c r="R894" s="169"/>
      <c r="S894" s="169"/>
      <c r="T894" s="169"/>
      <c r="U894" s="169"/>
      <c r="V894" s="169"/>
      <c r="W894" s="169"/>
      <c r="X894" s="169"/>
      <c r="Y894" s="169"/>
      <c r="Z894" s="169"/>
    </row>
    <row r="895" spans="1:26" ht="15.75" customHeight="1">
      <c r="A895" s="169"/>
      <c r="B895" s="169"/>
      <c r="C895" s="169"/>
      <c r="D895" s="169"/>
      <c r="E895" s="169"/>
      <c r="F895" s="169"/>
      <c r="G895" s="169"/>
      <c r="H895" s="169"/>
      <c r="I895" s="169"/>
      <c r="J895" s="169"/>
      <c r="K895" s="169"/>
      <c r="L895" s="169"/>
      <c r="M895" s="169"/>
      <c r="N895" s="169"/>
      <c r="O895" s="169"/>
      <c r="P895" s="169"/>
      <c r="Q895" s="169"/>
      <c r="R895" s="169"/>
      <c r="S895" s="169"/>
      <c r="T895" s="169"/>
      <c r="U895" s="169"/>
      <c r="V895" s="169"/>
      <c r="W895" s="169"/>
      <c r="X895" s="169"/>
      <c r="Y895" s="169"/>
      <c r="Z895" s="169"/>
    </row>
    <row r="896" spans="1:26" ht="15.75" customHeight="1">
      <c r="A896" s="169"/>
      <c r="B896" s="169"/>
      <c r="C896" s="169"/>
      <c r="D896" s="169"/>
      <c r="E896" s="169"/>
      <c r="F896" s="169"/>
      <c r="G896" s="169"/>
      <c r="H896" s="169"/>
      <c r="I896" s="169"/>
      <c r="J896" s="169"/>
      <c r="K896" s="169"/>
      <c r="L896" s="169"/>
      <c r="M896" s="169"/>
      <c r="N896" s="169"/>
      <c r="O896" s="169"/>
      <c r="P896" s="169"/>
      <c r="Q896" s="169"/>
      <c r="R896" s="169"/>
      <c r="S896" s="169"/>
      <c r="T896" s="169"/>
      <c r="U896" s="169"/>
      <c r="V896" s="169"/>
      <c r="W896" s="169"/>
      <c r="X896" s="169"/>
      <c r="Y896" s="169"/>
      <c r="Z896" s="169"/>
    </row>
    <row r="897" spans="1:26" ht="15.75" customHeight="1">
      <c r="A897" s="169"/>
      <c r="B897" s="169"/>
      <c r="C897" s="169"/>
      <c r="D897" s="169"/>
      <c r="E897" s="169"/>
      <c r="F897" s="169"/>
      <c r="G897" s="169"/>
      <c r="H897" s="169"/>
      <c r="I897" s="169"/>
      <c r="J897" s="169"/>
      <c r="K897" s="169"/>
      <c r="L897" s="169"/>
      <c r="M897" s="169"/>
      <c r="N897" s="169"/>
      <c r="O897" s="169"/>
      <c r="P897" s="169"/>
      <c r="Q897" s="169"/>
      <c r="R897" s="169"/>
      <c r="S897" s="169"/>
      <c r="T897" s="169"/>
      <c r="U897" s="169"/>
      <c r="V897" s="169"/>
      <c r="W897" s="169"/>
      <c r="X897" s="169"/>
      <c r="Y897" s="169"/>
      <c r="Z897" s="169"/>
    </row>
    <row r="898" spans="1:26" ht="15.75" customHeight="1">
      <c r="A898" s="169"/>
      <c r="B898" s="169"/>
      <c r="C898" s="169"/>
      <c r="D898" s="169"/>
      <c r="E898" s="169"/>
      <c r="F898" s="169"/>
      <c r="G898" s="169"/>
      <c r="H898" s="169"/>
      <c r="I898" s="169"/>
      <c r="J898" s="169"/>
      <c r="K898" s="169"/>
      <c r="L898" s="169"/>
      <c r="M898" s="169"/>
      <c r="N898" s="169"/>
      <c r="O898" s="169"/>
      <c r="P898" s="169"/>
      <c r="Q898" s="169"/>
      <c r="R898" s="169"/>
      <c r="S898" s="169"/>
      <c r="T898" s="169"/>
      <c r="U898" s="169"/>
      <c r="V898" s="169"/>
      <c r="W898" s="169"/>
      <c r="X898" s="169"/>
      <c r="Y898" s="169"/>
      <c r="Z898" s="169"/>
    </row>
    <row r="899" spans="1:26" ht="15.75" customHeight="1">
      <c r="A899" s="169"/>
      <c r="B899" s="169"/>
      <c r="C899" s="169"/>
      <c r="D899" s="169"/>
      <c r="E899" s="169"/>
      <c r="F899" s="169"/>
      <c r="G899" s="169"/>
      <c r="H899" s="169"/>
      <c r="I899" s="169"/>
      <c r="J899" s="169"/>
      <c r="K899" s="169"/>
      <c r="L899" s="169"/>
      <c r="M899" s="169"/>
      <c r="N899" s="169"/>
      <c r="O899" s="169"/>
      <c r="P899" s="169"/>
      <c r="Q899" s="169"/>
      <c r="R899" s="169"/>
      <c r="S899" s="169"/>
      <c r="T899" s="169"/>
      <c r="U899" s="169"/>
      <c r="V899" s="169"/>
      <c r="W899" s="169"/>
      <c r="X899" s="169"/>
      <c r="Y899" s="169"/>
      <c r="Z899" s="169"/>
    </row>
    <row r="900" spans="1:26" ht="15.75" customHeight="1">
      <c r="A900" s="169"/>
      <c r="B900" s="169"/>
      <c r="C900" s="169"/>
      <c r="D900" s="169"/>
      <c r="E900" s="169"/>
      <c r="F900" s="169"/>
      <c r="G900" s="169"/>
      <c r="H900" s="169"/>
      <c r="I900" s="169"/>
      <c r="J900" s="169"/>
      <c r="K900" s="169"/>
      <c r="L900" s="169"/>
      <c r="M900" s="169"/>
      <c r="N900" s="169"/>
      <c r="O900" s="169"/>
      <c r="P900" s="169"/>
      <c r="Q900" s="169"/>
      <c r="R900" s="169"/>
      <c r="S900" s="169"/>
      <c r="T900" s="169"/>
      <c r="U900" s="169"/>
      <c r="V900" s="169"/>
      <c r="W900" s="169"/>
      <c r="X900" s="169"/>
      <c r="Y900" s="169"/>
      <c r="Z900" s="169"/>
    </row>
    <row r="901" spans="1:26" ht="15.75" customHeight="1">
      <c r="A901" s="169"/>
      <c r="B901" s="169"/>
      <c r="C901" s="169"/>
      <c r="D901" s="169"/>
      <c r="E901" s="169"/>
      <c r="F901" s="169"/>
      <c r="G901" s="169"/>
      <c r="H901" s="169"/>
      <c r="I901" s="169"/>
      <c r="J901" s="169"/>
      <c r="K901" s="169"/>
      <c r="L901" s="169"/>
      <c r="M901" s="169"/>
      <c r="N901" s="169"/>
      <c r="O901" s="169"/>
      <c r="P901" s="169"/>
      <c r="Q901" s="169"/>
      <c r="R901" s="169"/>
      <c r="S901" s="169"/>
      <c r="T901" s="169"/>
      <c r="U901" s="169"/>
      <c r="V901" s="169"/>
      <c r="W901" s="169"/>
      <c r="X901" s="169"/>
      <c r="Y901" s="169"/>
      <c r="Z901" s="169"/>
    </row>
    <row r="902" spans="1:26" ht="15.75" customHeight="1">
      <c r="A902" s="169"/>
      <c r="B902" s="169"/>
      <c r="C902" s="169"/>
      <c r="D902" s="169"/>
      <c r="E902" s="169"/>
      <c r="F902" s="169"/>
      <c r="G902" s="169"/>
      <c r="H902" s="169"/>
      <c r="I902" s="169"/>
      <c r="J902" s="169"/>
      <c r="K902" s="169"/>
      <c r="L902" s="169"/>
      <c r="M902" s="169"/>
      <c r="N902" s="169"/>
      <c r="O902" s="169"/>
      <c r="P902" s="169"/>
      <c r="Q902" s="169"/>
      <c r="R902" s="169"/>
      <c r="S902" s="169"/>
      <c r="T902" s="169"/>
      <c r="U902" s="169"/>
      <c r="V902" s="169"/>
      <c r="W902" s="169"/>
      <c r="X902" s="169"/>
      <c r="Y902" s="169"/>
      <c r="Z902" s="169"/>
    </row>
    <row r="903" spans="1:26" ht="15.75" customHeight="1">
      <c r="A903" s="169"/>
      <c r="B903" s="169"/>
      <c r="C903" s="169"/>
      <c r="D903" s="169"/>
      <c r="E903" s="169"/>
      <c r="F903" s="169"/>
      <c r="G903" s="169"/>
      <c r="H903" s="169"/>
      <c r="I903" s="169"/>
      <c r="J903" s="169"/>
      <c r="K903" s="169"/>
      <c r="L903" s="169"/>
      <c r="M903" s="169"/>
      <c r="N903" s="169"/>
      <c r="O903" s="169"/>
      <c r="P903" s="169"/>
      <c r="Q903" s="169"/>
      <c r="R903" s="169"/>
      <c r="S903" s="169"/>
      <c r="T903" s="169"/>
      <c r="U903" s="169"/>
      <c r="V903" s="169"/>
      <c r="W903" s="169"/>
      <c r="X903" s="169"/>
      <c r="Y903" s="169"/>
      <c r="Z903" s="169"/>
    </row>
    <row r="904" spans="1:26" ht="15.75" customHeight="1">
      <c r="A904" s="169"/>
      <c r="B904" s="169"/>
      <c r="C904" s="169"/>
      <c r="D904" s="169"/>
      <c r="E904" s="169"/>
      <c r="F904" s="169"/>
      <c r="G904" s="169"/>
      <c r="H904" s="169"/>
      <c r="I904" s="169"/>
      <c r="J904" s="169"/>
      <c r="K904" s="169"/>
      <c r="L904" s="169"/>
      <c r="M904" s="169"/>
      <c r="N904" s="169"/>
      <c r="O904" s="169"/>
      <c r="P904" s="169"/>
      <c r="Q904" s="169"/>
      <c r="R904" s="169"/>
      <c r="S904" s="169"/>
      <c r="T904" s="169"/>
      <c r="U904" s="169"/>
      <c r="V904" s="169"/>
      <c r="W904" s="169"/>
      <c r="X904" s="169"/>
      <c r="Y904" s="169"/>
      <c r="Z904" s="169"/>
    </row>
    <row r="905" spans="1:26" ht="15.75" customHeight="1">
      <c r="A905" s="169"/>
      <c r="B905" s="169"/>
      <c r="C905" s="169"/>
      <c r="D905" s="169"/>
      <c r="E905" s="169"/>
      <c r="F905" s="169"/>
      <c r="G905" s="169"/>
      <c r="H905" s="169"/>
      <c r="I905" s="169"/>
      <c r="J905" s="169"/>
      <c r="K905" s="169"/>
      <c r="L905" s="169"/>
      <c r="M905" s="169"/>
      <c r="N905" s="169"/>
      <c r="O905" s="169"/>
      <c r="P905" s="169"/>
      <c r="Q905" s="169"/>
      <c r="R905" s="169"/>
      <c r="S905" s="169"/>
      <c r="T905" s="169"/>
      <c r="U905" s="169"/>
      <c r="V905" s="169"/>
      <c r="W905" s="169"/>
      <c r="X905" s="169"/>
      <c r="Y905" s="169"/>
      <c r="Z905" s="169"/>
    </row>
    <row r="906" spans="1:26" ht="15.75" customHeight="1">
      <c r="A906" s="169"/>
      <c r="B906" s="169"/>
      <c r="C906" s="169"/>
      <c r="D906" s="169"/>
      <c r="E906" s="169"/>
      <c r="F906" s="169"/>
      <c r="G906" s="169"/>
      <c r="H906" s="169"/>
      <c r="I906" s="169"/>
      <c r="J906" s="169"/>
      <c r="K906" s="169"/>
      <c r="L906" s="169"/>
      <c r="M906" s="169"/>
      <c r="N906" s="169"/>
      <c r="O906" s="169"/>
      <c r="P906" s="169"/>
      <c r="Q906" s="169"/>
      <c r="R906" s="169"/>
      <c r="S906" s="169"/>
      <c r="T906" s="169"/>
      <c r="U906" s="169"/>
      <c r="V906" s="169"/>
      <c r="W906" s="169"/>
      <c r="X906" s="169"/>
      <c r="Y906" s="169"/>
      <c r="Z906" s="169"/>
    </row>
    <row r="907" spans="1:26" ht="15.75" customHeight="1">
      <c r="A907" s="169"/>
      <c r="B907" s="169"/>
      <c r="C907" s="169"/>
      <c r="D907" s="169"/>
      <c r="E907" s="169"/>
      <c r="F907" s="169"/>
      <c r="G907" s="169"/>
      <c r="H907" s="169"/>
      <c r="I907" s="169"/>
      <c r="J907" s="169"/>
      <c r="K907" s="169"/>
      <c r="L907" s="169"/>
      <c r="M907" s="169"/>
      <c r="N907" s="169"/>
      <c r="O907" s="169"/>
      <c r="P907" s="169"/>
      <c r="Q907" s="169"/>
      <c r="R907" s="169"/>
      <c r="S907" s="169"/>
      <c r="T907" s="169"/>
      <c r="U907" s="169"/>
      <c r="V907" s="169"/>
      <c r="W907" s="169"/>
      <c r="X907" s="169"/>
      <c r="Y907" s="169"/>
      <c r="Z907" s="169"/>
    </row>
    <row r="908" spans="1:26" ht="15.75" customHeight="1">
      <c r="A908" s="169"/>
      <c r="B908" s="169"/>
      <c r="C908" s="169"/>
      <c r="D908" s="169"/>
      <c r="E908" s="169"/>
      <c r="F908" s="169"/>
      <c r="G908" s="169"/>
      <c r="H908" s="169"/>
      <c r="I908" s="169"/>
      <c r="J908" s="169"/>
      <c r="K908" s="169"/>
      <c r="L908" s="169"/>
      <c r="M908" s="169"/>
      <c r="N908" s="169"/>
      <c r="O908" s="169"/>
      <c r="P908" s="169"/>
      <c r="Q908" s="169"/>
      <c r="R908" s="169"/>
      <c r="S908" s="169"/>
      <c r="T908" s="169"/>
      <c r="U908" s="169"/>
      <c r="V908" s="169"/>
      <c r="W908" s="169"/>
      <c r="X908" s="169"/>
      <c r="Y908" s="169"/>
      <c r="Z908" s="169"/>
    </row>
    <row r="909" spans="1:26" ht="15.75" customHeight="1">
      <c r="A909" s="169"/>
      <c r="B909" s="169"/>
      <c r="C909" s="169"/>
      <c r="D909" s="169"/>
      <c r="E909" s="169"/>
      <c r="F909" s="169"/>
      <c r="G909" s="169"/>
      <c r="H909" s="169"/>
      <c r="I909" s="169"/>
      <c r="J909" s="169"/>
      <c r="K909" s="169"/>
      <c r="L909" s="169"/>
      <c r="M909" s="169"/>
      <c r="N909" s="169"/>
      <c r="O909" s="169"/>
      <c r="P909" s="169"/>
      <c r="Q909" s="169"/>
      <c r="R909" s="169"/>
      <c r="S909" s="169"/>
      <c r="T909" s="169"/>
      <c r="U909" s="169"/>
      <c r="V909" s="169"/>
      <c r="W909" s="169"/>
      <c r="X909" s="169"/>
      <c r="Y909" s="169"/>
      <c r="Z909" s="169"/>
    </row>
    <row r="910" spans="1:26" ht="15.75" customHeight="1">
      <c r="A910" s="169"/>
      <c r="B910" s="169"/>
      <c r="C910" s="169"/>
      <c r="D910" s="169"/>
      <c r="E910" s="169"/>
      <c r="F910" s="169"/>
      <c r="G910" s="169"/>
      <c r="H910" s="169"/>
      <c r="I910" s="169"/>
      <c r="J910" s="169"/>
      <c r="K910" s="169"/>
      <c r="L910" s="169"/>
      <c r="M910" s="169"/>
      <c r="N910" s="169"/>
      <c r="O910" s="169"/>
      <c r="P910" s="169"/>
      <c r="Q910" s="169"/>
      <c r="R910" s="169"/>
      <c r="S910" s="169"/>
      <c r="T910" s="169"/>
      <c r="U910" s="169"/>
      <c r="V910" s="169"/>
      <c r="W910" s="169"/>
      <c r="X910" s="169"/>
      <c r="Y910" s="169"/>
      <c r="Z910" s="169"/>
    </row>
    <row r="911" spans="1:26" ht="15.75" customHeight="1">
      <c r="A911" s="169"/>
      <c r="B911" s="169"/>
      <c r="C911" s="169"/>
      <c r="D911" s="169"/>
      <c r="E911" s="169"/>
      <c r="F911" s="169"/>
      <c r="G911" s="169"/>
      <c r="H911" s="169"/>
      <c r="I911" s="169"/>
      <c r="J911" s="169"/>
      <c r="K911" s="169"/>
      <c r="L911" s="169"/>
      <c r="M911" s="169"/>
      <c r="N911" s="169"/>
      <c r="O911" s="169"/>
      <c r="P911" s="169"/>
      <c r="Q911" s="169"/>
      <c r="R911" s="169"/>
      <c r="S911" s="169"/>
      <c r="T911" s="169"/>
      <c r="U911" s="169"/>
      <c r="V911" s="169"/>
      <c r="W911" s="169"/>
      <c r="X911" s="169"/>
      <c r="Y911" s="169"/>
      <c r="Z911" s="169"/>
    </row>
    <row r="912" spans="1:26" ht="15.75" customHeight="1">
      <c r="A912" s="169"/>
      <c r="B912" s="169"/>
      <c r="C912" s="169"/>
      <c r="D912" s="169"/>
      <c r="E912" s="169"/>
      <c r="F912" s="169"/>
      <c r="G912" s="169"/>
      <c r="H912" s="169"/>
      <c r="I912" s="169"/>
      <c r="J912" s="169"/>
      <c r="K912" s="169"/>
      <c r="L912" s="169"/>
      <c r="M912" s="169"/>
      <c r="N912" s="169"/>
      <c r="O912" s="169"/>
      <c r="P912" s="169"/>
      <c r="Q912" s="169"/>
      <c r="R912" s="169"/>
      <c r="S912" s="169"/>
      <c r="T912" s="169"/>
      <c r="U912" s="169"/>
      <c r="V912" s="169"/>
      <c r="W912" s="169"/>
      <c r="X912" s="169"/>
      <c r="Y912" s="169"/>
      <c r="Z912" s="169"/>
    </row>
    <row r="913" spans="1:26" ht="15.75" customHeight="1">
      <c r="A913" s="169"/>
      <c r="B913" s="169"/>
      <c r="C913" s="169"/>
      <c r="D913" s="169"/>
      <c r="E913" s="169"/>
      <c r="F913" s="169"/>
      <c r="G913" s="169"/>
      <c r="H913" s="169"/>
      <c r="I913" s="169"/>
      <c r="J913" s="169"/>
      <c r="K913" s="169"/>
      <c r="L913" s="169"/>
      <c r="M913" s="169"/>
      <c r="N913" s="169"/>
      <c r="O913" s="169"/>
      <c r="P913" s="169"/>
      <c r="Q913" s="169"/>
      <c r="R913" s="169"/>
      <c r="S913" s="169"/>
      <c r="T913" s="169"/>
      <c r="U913" s="169"/>
      <c r="V913" s="169"/>
      <c r="W913" s="169"/>
      <c r="X913" s="169"/>
      <c r="Y913" s="169"/>
      <c r="Z913" s="169"/>
    </row>
    <row r="914" spans="1:26" ht="15.75" customHeight="1">
      <c r="A914" s="169"/>
      <c r="B914" s="169"/>
      <c r="C914" s="169"/>
      <c r="D914" s="169"/>
      <c r="E914" s="169"/>
      <c r="F914" s="169"/>
      <c r="G914" s="169"/>
      <c r="H914" s="169"/>
      <c r="I914" s="169"/>
      <c r="J914" s="169"/>
      <c r="K914" s="169"/>
      <c r="L914" s="169"/>
      <c r="M914" s="169"/>
      <c r="N914" s="169"/>
      <c r="O914" s="169"/>
      <c r="P914" s="169"/>
      <c r="Q914" s="169"/>
      <c r="R914" s="169"/>
      <c r="S914" s="169"/>
      <c r="T914" s="169"/>
      <c r="U914" s="169"/>
      <c r="V914" s="169"/>
      <c r="W914" s="169"/>
      <c r="X914" s="169"/>
      <c r="Y914" s="169"/>
      <c r="Z914" s="169"/>
    </row>
    <row r="915" spans="1:26" ht="15.75" customHeight="1">
      <c r="A915" s="169"/>
      <c r="B915" s="169"/>
      <c r="C915" s="169"/>
      <c r="D915" s="169"/>
      <c r="E915" s="169"/>
      <c r="F915" s="169"/>
      <c r="G915" s="169"/>
      <c r="H915" s="169"/>
      <c r="I915" s="169"/>
      <c r="J915" s="169"/>
      <c r="K915" s="169"/>
      <c r="L915" s="169"/>
      <c r="M915" s="169"/>
      <c r="N915" s="169"/>
      <c r="O915" s="169"/>
      <c r="P915" s="169"/>
      <c r="Q915" s="169"/>
      <c r="R915" s="169"/>
      <c r="S915" s="169"/>
      <c r="T915" s="169"/>
      <c r="U915" s="169"/>
      <c r="V915" s="169"/>
      <c r="W915" s="169"/>
      <c r="X915" s="169"/>
      <c r="Y915" s="169"/>
      <c r="Z915" s="169"/>
    </row>
    <row r="916" spans="1:26" ht="15.75" customHeight="1">
      <c r="A916" s="169"/>
      <c r="B916" s="169"/>
      <c r="C916" s="169"/>
      <c r="D916" s="169"/>
      <c r="E916" s="169"/>
      <c r="F916" s="169"/>
      <c r="G916" s="169"/>
      <c r="H916" s="169"/>
      <c r="I916" s="169"/>
      <c r="J916" s="169"/>
      <c r="K916" s="169"/>
      <c r="L916" s="169"/>
      <c r="M916" s="169"/>
      <c r="N916" s="169"/>
      <c r="O916" s="169"/>
      <c r="P916" s="169"/>
      <c r="Q916" s="169"/>
      <c r="R916" s="169"/>
      <c r="S916" s="169"/>
      <c r="T916" s="169"/>
      <c r="U916" s="169"/>
      <c r="V916" s="169"/>
      <c r="W916" s="169"/>
      <c r="X916" s="169"/>
      <c r="Y916" s="169"/>
      <c r="Z916" s="169"/>
    </row>
    <row r="917" spans="1:26" ht="15.75" customHeight="1">
      <c r="A917" s="169"/>
      <c r="B917" s="169"/>
      <c r="C917" s="169"/>
      <c r="D917" s="169"/>
      <c r="E917" s="169"/>
      <c r="F917" s="169"/>
      <c r="G917" s="169"/>
      <c r="H917" s="169"/>
      <c r="I917" s="169"/>
      <c r="J917" s="169"/>
      <c r="K917" s="169"/>
      <c r="L917" s="169"/>
      <c r="M917" s="169"/>
      <c r="N917" s="169"/>
      <c r="O917" s="169"/>
      <c r="P917" s="169"/>
      <c r="Q917" s="169"/>
      <c r="R917" s="169"/>
      <c r="S917" s="169"/>
      <c r="T917" s="169"/>
      <c r="U917" s="169"/>
      <c r="V917" s="169"/>
      <c r="W917" s="169"/>
      <c r="X917" s="169"/>
      <c r="Y917" s="169"/>
      <c r="Z917" s="169"/>
    </row>
    <row r="918" spans="1:26" ht="15.75" customHeight="1">
      <c r="A918" s="169"/>
      <c r="B918" s="169"/>
      <c r="C918" s="169"/>
      <c r="D918" s="169"/>
      <c r="E918" s="169"/>
      <c r="F918" s="169"/>
      <c r="G918" s="169"/>
      <c r="H918" s="169"/>
      <c r="I918" s="169"/>
      <c r="J918" s="169"/>
      <c r="K918" s="169"/>
      <c r="L918" s="169"/>
      <c r="M918" s="169"/>
      <c r="N918" s="169"/>
      <c r="O918" s="169"/>
      <c r="P918" s="169"/>
      <c r="Q918" s="169"/>
      <c r="R918" s="169"/>
      <c r="S918" s="169"/>
      <c r="T918" s="169"/>
      <c r="U918" s="169"/>
      <c r="V918" s="169"/>
      <c r="W918" s="169"/>
      <c r="X918" s="169"/>
      <c r="Y918" s="169"/>
      <c r="Z918" s="169"/>
    </row>
    <row r="919" spans="1:26" ht="15.75" customHeight="1">
      <c r="A919" s="169"/>
      <c r="B919" s="169"/>
      <c r="C919" s="169"/>
      <c r="D919" s="169"/>
      <c r="E919" s="169"/>
      <c r="F919" s="169"/>
      <c r="G919" s="169"/>
      <c r="H919" s="169"/>
      <c r="I919" s="169"/>
      <c r="J919" s="169"/>
      <c r="K919" s="169"/>
      <c r="L919" s="169"/>
      <c r="M919" s="169"/>
      <c r="N919" s="169"/>
      <c r="O919" s="169"/>
      <c r="P919" s="169"/>
      <c r="Q919" s="169"/>
      <c r="R919" s="169"/>
      <c r="S919" s="169"/>
      <c r="T919" s="169"/>
      <c r="U919" s="169"/>
      <c r="V919" s="169"/>
      <c r="W919" s="169"/>
      <c r="X919" s="169"/>
      <c r="Y919" s="169"/>
      <c r="Z919" s="169"/>
    </row>
    <row r="920" spans="1:26" ht="15.75" customHeight="1">
      <c r="A920" s="169"/>
      <c r="B920" s="169"/>
      <c r="C920" s="169"/>
      <c r="D920" s="169"/>
      <c r="E920" s="169"/>
      <c r="F920" s="169"/>
      <c r="G920" s="169"/>
      <c r="H920" s="169"/>
      <c r="I920" s="169"/>
      <c r="J920" s="169"/>
      <c r="K920" s="169"/>
      <c r="L920" s="169"/>
      <c r="M920" s="169"/>
      <c r="N920" s="169"/>
      <c r="O920" s="169"/>
      <c r="P920" s="169"/>
      <c r="Q920" s="169"/>
      <c r="R920" s="169"/>
      <c r="S920" s="169"/>
      <c r="T920" s="169"/>
      <c r="U920" s="169"/>
      <c r="V920" s="169"/>
      <c r="W920" s="169"/>
      <c r="X920" s="169"/>
      <c r="Y920" s="169"/>
      <c r="Z920" s="169"/>
    </row>
    <row r="921" spans="1:26" ht="15.75" customHeight="1">
      <c r="A921" s="169"/>
      <c r="B921" s="169"/>
      <c r="C921" s="169"/>
      <c r="D921" s="169"/>
      <c r="E921" s="169"/>
      <c r="F921" s="169"/>
      <c r="G921" s="169"/>
      <c r="H921" s="169"/>
      <c r="I921" s="169"/>
      <c r="J921" s="169"/>
      <c r="K921" s="169"/>
      <c r="L921" s="169"/>
      <c r="M921" s="169"/>
      <c r="N921" s="169"/>
      <c r="O921" s="169"/>
      <c r="P921" s="169"/>
      <c r="Q921" s="169"/>
      <c r="R921" s="169"/>
      <c r="S921" s="169"/>
      <c r="T921" s="169"/>
      <c r="U921" s="169"/>
      <c r="V921" s="169"/>
      <c r="W921" s="169"/>
      <c r="X921" s="169"/>
      <c r="Y921" s="169"/>
      <c r="Z921" s="169"/>
    </row>
    <row r="922" spans="1:26" ht="15.75" customHeight="1">
      <c r="A922" s="169"/>
      <c r="B922" s="169"/>
      <c r="C922" s="169"/>
      <c r="D922" s="169"/>
      <c r="E922" s="169"/>
      <c r="F922" s="169"/>
      <c r="G922" s="169"/>
      <c r="H922" s="169"/>
      <c r="I922" s="169"/>
      <c r="J922" s="169"/>
      <c r="K922" s="169"/>
      <c r="L922" s="169"/>
      <c r="M922" s="169"/>
      <c r="N922" s="169"/>
      <c r="O922" s="169"/>
      <c r="P922" s="169"/>
      <c r="Q922" s="169"/>
      <c r="R922" s="169"/>
      <c r="S922" s="169"/>
      <c r="T922" s="169"/>
      <c r="U922" s="169"/>
      <c r="V922" s="169"/>
      <c r="W922" s="169"/>
      <c r="X922" s="169"/>
      <c r="Y922" s="169"/>
      <c r="Z922" s="169"/>
    </row>
    <row r="923" spans="1:26" ht="15.75" customHeight="1">
      <c r="A923" s="169"/>
      <c r="B923" s="169"/>
      <c r="C923" s="169"/>
      <c r="D923" s="169"/>
      <c r="E923" s="169"/>
      <c r="F923" s="169"/>
      <c r="G923" s="169"/>
      <c r="H923" s="169"/>
      <c r="I923" s="169"/>
      <c r="J923" s="169"/>
      <c r="K923" s="169"/>
      <c r="L923" s="169"/>
      <c r="M923" s="169"/>
      <c r="N923" s="169"/>
      <c r="O923" s="169"/>
      <c r="P923" s="169"/>
      <c r="Q923" s="169"/>
      <c r="R923" s="169"/>
      <c r="S923" s="169"/>
      <c r="T923" s="169"/>
      <c r="U923" s="169"/>
      <c r="V923" s="169"/>
      <c r="W923" s="169"/>
      <c r="X923" s="169"/>
      <c r="Y923" s="169"/>
      <c r="Z923" s="169"/>
    </row>
    <row r="924" spans="1:26" ht="15.75" customHeight="1">
      <c r="A924" s="169"/>
      <c r="B924" s="169"/>
      <c r="C924" s="169"/>
      <c r="D924" s="169"/>
      <c r="E924" s="169"/>
      <c r="F924" s="169"/>
      <c r="G924" s="169"/>
      <c r="H924" s="169"/>
      <c r="I924" s="169"/>
      <c r="J924" s="169"/>
      <c r="K924" s="169"/>
      <c r="L924" s="169"/>
      <c r="M924" s="169"/>
      <c r="N924" s="169"/>
      <c r="O924" s="169"/>
      <c r="P924" s="169"/>
      <c r="Q924" s="169"/>
      <c r="R924" s="169"/>
      <c r="S924" s="169"/>
      <c r="T924" s="169"/>
      <c r="U924" s="169"/>
      <c r="V924" s="169"/>
      <c r="W924" s="169"/>
      <c r="X924" s="169"/>
      <c r="Y924" s="169"/>
      <c r="Z924" s="169"/>
    </row>
    <row r="925" spans="1:26" ht="15.75" customHeight="1">
      <c r="A925" s="169"/>
      <c r="B925" s="169"/>
      <c r="C925" s="169"/>
      <c r="D925" s="169"/>
      <c r="E925" s="169"/>
      <c r="F925" s="169"/>
      <c r="G925" s="169"/>
      <c r="H925" s="169"/>
      <c r="I925" s="169"/>
      <c r="J925" s="169"/>
      <c r="K925" s="169"/>
      <c r="L925" s="169"/>
      <c r="M925" s="169"/>
      <c r="N925" s="169"/>
      <c r="O925" s="169"/>
      <c r="P925" s="169"/>
      <c r="Q925" s="169"/>
      <c r="R925" s="169"/>
      <c r="S925" s="169"/>
      <c r="T925" s="169"/>
      <c r="U925" s="169"/>
      <c r="V925" s="169"/>
      <c r="W925" s="169"/>
      <c r="X925" s="169"/>
      <c r="Y925" s="169"/>
      <c r="Z925" s="169"/>
    </row>
    <row r="926" spans="1:26" ht="15.75" customHeight="1">
      <c r="A926" s="169"/>
      <c r="B926" s="169"/>
      <c r="C926" s="169"/>
      <c r="D926" s="169"/>
      <c r="E926" s="169"/>
      <c r="F926" s="169"/>
      <c r="G926" s="169"/>
      <c r="H926" s="169"/>
      <c r="I926" s="169"/>
      <c r="J926" s="169"/>
      <c r="K926" s="169"/>
      <c r="L926" s="169"/>
      <c r="M926" s="169"/>
      <c r="N926" s="169"/>
      <c r="O926" s="169"/>
      <c r="P926" s="169"/>
      <c r="Q926" s="169"/>
      <c r="R926" s="169"/>
      <c r="S926" s="169"/>
      <c r="T926" s="169"/>
      <c r="U926" s="169"/>
      <c r="V926" s="169"/>
      <c r="W926" s="169"/>
      <c r="X926" s="169"/>
      <c r="Y926" s="169"/>
      <c r="Z926" s="169"/>
    </row>
    <row r="927" spans="1:26" ht="15.75" customHeight="1">
      <c r="A927" s="169"/>
      <c r="B927" s="169"/>
      <c r="C927" s="169"/>
      <c r="D927" s="169"/>
      <c r="E927" s="169"/>
      <c r="F927" s="169"/>
      <c r="G927" s="169"/>
      <c r="H927" s="169"/>
      <c r="I927" s="169"/>
      <c r="J927" s="169"/>
      <c r="K927" s="169"/>
      <c r="L927" s="169"/>
      <c r="M927" s="169"/>
      <c r="N927" s="169"/>
      <c r="O927" s="169"/>
      <c r="P927" s="169"/>
      <c r="Q927" s="169"/>
      <c r="R927" s="169"/>
      <c r="S927" s="169"/>
      <c r="T927" s="169"/>
      <c r="U927" s="169"/>
      <c r="V927" s="169"/>
      <c r="W927" s="169"/>
      <c r="X927" s="169"/>
      <c r="Y927" s="169"/>
      <c r="Z927" s="169"/>
    </row>
    <row r="928" spans="1:26" ht="15.75" customHeight="1">
      <c r="A928" s="169"/>
      <c r="B928" s="169"/>
      <c r="C928" s="169"/>
      <c r="D928" s="169"/>
      <c r="E928" s="169"/>
      <c r="F928" s="169"/>
      <c r="G928" s="169"/>
      <c r="H928" s="169"/>
      <c r="I928" s="169"/>
      <c r="J928" s="169"/>
      <c r="K928" s="169"/>
      <c r="L928" s="169"/>
      <c r="M928" s="169"/>
      <c r="N928" s="169"/>
      <c r="O928" s="169"/>
      <c r="P928" s="169"/>
      <c r="Q928" s="169"/>
      <c r="R928" s="169"/>
      <c r="S928" s="169"/>
      <c r="T928" s="169"/>
      <c r="U928" s="169"/>
      <c r="V928" s="169"/>
      <c r="W928" s="169"/>
      <c r="X928" s="169"/>
      <c r="Y928" s="169"/>
      <c r="Z928" s="169"/>
    </row>
    <row r="929" spans="1:26" ht="15.75" customHeight="1">
      <c r="A929" s="169"/>
      <c r="B929" s="169"/>
      <c r="C929" s="169"/>
      <c r="D929" s="169"/>
      <c r="E929" s="169"/>
      <c r="F929" s="169"/>
      <c r="G929" s="169"/>
      <c r="H929" s="169"/>
      <c r="I929" s="169"/>
      <c r="J929" s="169"/>
      <c r="K929" s="169"/>
      <c r="L929" s="169"/>
      <c r="M929" s="169"/>
      <c r="N929" s="169"/>
      <c r="O929" s="169"/>
      <c r="P929" s="169"/>
      <c r="Q929" s="169"/>
      <c r="R929" s="169"/>
      <c r="S929" s="169"/>
      <c r="T929" s="169"/>
      <c r="U929" s="169"/>
      <c r="V929" s="169"/>
      <c r="W929" s="169"/>
      <c r="X929" s="169"/>
      <c r="Y929" s="169"/>
      <c r="Z929" s="169"/>
    </row>
    <row r="930" spans="1:26" ht="15.75" customHeight="1">
      <c r="A930" s="169"/>
      <c r="B930" s="169"/>
      <c r="C930" s="169"/>
      <c r="D930" s="169"/>
      <c r="E930" s="169"/>
      <c r="F930" s="169"/>
      <c r="G930" s="169"/>
      <c r="H930" s="169"/>
      <c r="I930" s="169"/>
      <c r="J930" s="169"/>
      <c r="K930" s="169"/>
      <c r="L930" s="169"/>
      <c r="M930" s="169"/>
      <c r="N930" s="169"/>
      <c r="O930" s="169"/>
      <c r="P930" s="169"/>
      <c r="Q930" s="169"/>
      <c r="R930" s="169"/>
      <c r="S930" s="169"/>
      <c r="T930" s="169"/>
      <c r="U930" s="169"/>
      <c r="V930" s="169"/>
      <c r="W930" s="169"/>
      <c r="X930" s="169"/>
      <c r="Y930" s="169"/>
      <c r="Z930" s="169"/>
    </row>
    <row r="931" spans="1:26" ht="15.75" customHeight="1">
      <c r="A931" s="169"/>
      <c r="B931" s="169"/>
      <c r="C931" s="169"/>
      <c r="D931" s="169"/>
      <c r="E931" s="169"/>
      <c r="F931" s="169"/>
      <c r="G931" s="169"/>
      <c r="H931" s="169"/>
      <c r="I931" s="169"/>
      <c r="J931" s="169"/>
      <c r="K931" s="169"/>
      <c r="L931" s="169"/>
      <c r="M931" s="169"/>
      <c r="N931" s="169"/>
      <c r="O931" s="169"/>
      <c r="P931" s="169"/>
      <c r="Q931" s="169"/>
      <c r="R931" s="169"/>
      <c r="S931" s="169"/>
      <c r="T931" s="169"/>
      <c r="U931" s="169"/>
      <c r="V931" s="169"/>
      <c r="W931" s="169"/>
      <c r="X931" s="169"/>
      <c r="Y931" s="169"/>
      <c r="Z931" s="169"/>
    </row>
    <row r="932" spans="1:26" ht="15.75" customHeight="1">
      <c r="A932" s="169"/>
      <c r="B932" s="169"/>
      <c r="C932" s="169"/>
      <c r="D932" s="169"/>
      <c r="E932" s="169"/>
      <c r="F932" s="169"/>
      <c r="G932" s="169"/>
      <c r="H932" s="169"/>
      <c r="I932" s="169"/>
      <c r="J932" s="169"/>
      <c r="K932" s="169"/>
      <c r="L932" s="169"/>
      <c r="M932" s="169"/>
      <c r="N932" s="169"/>
      <c r="O932" s="169"/>
      <c r="P932" s="169"/>
      <c r="Q932" s="169"/>
      <c r="R932" s="169"/>
      <c r="S932" s="169"/>
      <c r="T932" s="169"/>
      <c r="U932" s="169"/>
      <c r="V932" s="169"/>
      <c r="W932" s="169"/>
      <c r="X932" s="169"/>
      <c r="Y932" s="169"/>
      <c r="Z932" s="169"/>
    </row>
    <row r="933" spans="1:26" ht="15.75" customHeight="1">
      <c r="A933" s="169"/>
      <c r="B933" s="169"/>
      <c r="C933" s="169"/>
      <c r="D933" s="169"/>
      <c r="E933" s="169"/>
      <c r="F933" s="169"/>
      <c r="G933" s="169"/>
      <c r="H933" s="169"/>
      <c r="I933" s="169"/>
      <c r="J933" s="169"/>
      <c r="K933" s="169"/>
      <c r="L933" s="169"/>
      <c r="M933" s="169"/>
      <c r="N933" s="169"/>
      <c r="O933" s="169"/>
      <c r="P933" s="169"/>
      <c r="Q933" s="169"/>
      <c r="R933" s="169"/>
      <c r="S933" s="169"/>
      <c r="T933" s="169"/>
      <c r="U933" s="169"/>
      <c r="V933" s="169"/>
      <c r="W933" s="169"/>
      <c r="X933" s="169"/>
      <c r="Y933" s="169"/>
      <c r="Z933" s="169"/>
    </row>
    <row r="934" spans="1:26" ht="15.75" customHeight="1">
      <c r="A934" s="169"/>
      <c r="B934" s="169"/>
      <c r="C934" s="169"/>
      <c r="D934" s="169"/>
      <c r="E934" s="169"/>
      <c r="F934" s="169"/>
      <c r="G934" s="169"/>
      <c r="H934" s="169"/>
      <c r="I934" s="169"/>
      <c r="J934" s="169"/>
      <c r="K934" s="169"/>
      <c r="L934" s="169"/>
      <c r="M934" s="169"/>
      <c r="N934" s="169"/>
      <c r="O934" s="169"/>
      <c r="P934" s="169"/>
      <c r="Q934" s="169"/>
      <c r="R934" s="169"/>
      <c r="S934" s="169"/>
      <c r="T934" s="169"/>
      <c r="U934" s="169"/>
      <c r="V934" s="169"/>
      <c r="W934" s="169"/>
      <c r="X934" s="169"/>
      <c r="Y934" s="169"/>
      <c r="Z934" s="169"/>
    </row>
    <row r="935" spans="1:26" ht="15.75" customHeight="1">
      <c r="A935" s="169"/>
      <c r="B935" s="169"/>
      <c r="C935" s="169"/>
      <c r="D935" s="169"/>
      <c r="E935" s="169"/>
      <c r="F935" s="169"/>
      <c r="G935" s="169"/>
      <c r="H935" s="169"/>
      <c r="I935" s="169"/>
      <c r="J935" s="169"/>
      <c r="K935" s="169"/>
      <c r="L935" s="169"/>
      <c r="M935" s="169"/>
      <c r="N935" s="169"/>
      <c r="O935" s="169"/>
      <c r="P935" s="169"/>
      <c r="Q935" s="169"/>
      <c r="R935" s="169"/>
      <c r="S935" s="169"/>
      <c r="T935" s="169"/>
      <c r="U935" s="169"/>
      <c r="V935" s="169"/>
      <c r="W935" s="169"/>
      <c r="X935" s="169"/>
      <c r="Y935" s="169"/>
      <c r="Z935" s="169"/>
    </row>
    <row r="936" spans="1:26" ht="15.75" customHeight="1">
      <c r="A936" s="169"/>
      <c r="B936" s="169"/>
      <c r="C936" s="169"/>
      <c r="D936" s="169"/>
      <c r="E936" s="169"/>
      <c r="F936" s="169"/>
      <c r="G936" s="169"/>
      <c r="H936" s="169"/>
      <c r="I936" s="169"/>
      <c r="J936" s="169"/>
      <c r="K936" s="169"/>
      <c r="L936" s="169"/>
      <c r="M936" s="169"/>
      <c r="N936" s="169"/>
      <c r="O936" s="169"/>
      <c r="P936" s="169"/>
      <c r="Q936" s="169"/>
      <c r="R936" s="169"/>
      <c r="S936" s="169"/>
      <c r="T936" s="169"/>
      <c r="U936" s="169"/>
      <c r="V936" s="169"/>
      <c r="W936" s="169"/>
      <c r="X936" s="169"/>
      <c r="Y936" s="169"/>
      <c r="Z936" s="169"/>
    </row>
    <row r="937" spans="1:26" ht="15.75" customHeight="1">
      <c r="A937" s="169"/>
      <c r="B937" s="169"/>
      <c r="C937" s="169"/>
      <c r="D937" s="169"/>
      <c r="E937" s="169"/>
      <c r="F937" s="169"/>
      <c r="G937" s="169"/>
      <c r="H937" s="169"/>
      <c r="I937" s="169"/>
      <c r="J937" s="169"/>
      <c r="K937" s="169"/>
      <c r="L937" s="169"/>
      <c r="M937" s="169"/>
      <c r="N937" s="169"/>
      <c r="O937" s="169"/>
      <c r="P937" s="169"/>
      <c r="Q937" s="169"/>
      <c r="R937" s="169"/>
      <c r="S937" s="169"/>
      <c r="T937" s="169"/>
      <c r="U937" s="169"/>
      <c r="V937" s="169"/>
      <c r="W937" s="169"/>
      <c r="X937" s="169"/>
      <c r="Y937" s="169"/>
      <c r="Z937" s="169"/>
    </row>
    <row r="938" spans="1:26" ht="15.75" customHeight="1">
      <c r="A938" s="169"/>
      <c r="B938" s="169"/>
      <c r="C938" s="169"/>
      <c r="D938" s="169"/>
      <c r="E938" s="169"/>
      <c r="F938" s="169"/>
      <c r="G938" s="169"/>
      <c r="H938" s="169"/>
      <c r="I938" s="169"/>
      <c r="J938" s="169"/>
      <c r="K938" s="169"/>
      <c r="L938" s="169"/>
      <c r="M938" s="169"/>
      <c r="N938" s="169"/>
      <c r="O938" s="169"/>
      <c r="P938" s="169"/>
      <c r="Q938" s="169"/>
      <c r="R938" s="169"/>
      <c r="S938" s="169"/>
      <c r="T938" s="169"/>
      <c r="U938" s="169"/>
      <c r="V938" s="169"/>
      <c r="W938" s="169"/>
      <c r="X938" s="169"/>
      <c r="Y938" s="169"/>
      <c r="Z938" s="169"/>
    </row>
    <row r="939" spans="1:26" ht="15.75" customHeight="1">
      <c r="A939" s="169"/>
      <c r="B939" s="169"/>
      <c r="C939" s="169"/>
      <c r="D939" s="169"/>
      <c r="E939" s="169"/>
      <c r="F939" s="169"/>
      <c r="G939" s="169"/>
      <c r="H939" s="169"/>
      <c r="I939" s="169"/>
      <c r="J939" s="169"/>
      <c r="K939" s="169"/>
      <c r="L939" s="169"/>
      <c r="M939" s="169"/>
      <c r="N939" s="169"/>
      <c r="O939" s="169"/>
      <c r="P939" s="169"/>
      <c r="Q939" s="169"/>
      <c r="R939" s="169"/>
      <c r="S939" s="169"/>
      <c r="T939" s="169"/>
      <c r="U939" s="169"/>
      <c r="V939" s="169"/>
      <c r="W939" s="169"/>
      <c r="X939" s="169"/>
      <c r="Y939" s="169"/>
      <c r="Z939" s="169"/>
    </row>
    <row r="940" spans="1:26" ht="15.75" customHeight="1">
      <c r="A940" s="169"/>
      <c r="B940" s="169"/>
      <c r="C940" s="169"/>
      <c r="D940" s="169"/>
      <c r="E940" s="169"/>
      <c r="F940" s="169"/>
      <c r="G940" s="169"/>
      <c r="H940" s="169"/>
      <c r="I940" s="169"/>
      <c r="J940" s="169"/>
      <c r="K940" s="169"/>
      <c r="L940" s="169"/>
      <c r="M940" s="169"/>
      <c r="N940" s="169"/>
      <c r="O940" s="169"/>
      <c r="P940" s="169"/>
      <c r="Q940" s="169"/>
      <c r="R940" s="169"/>
      <c r="S940" s="169"/>
      <c r="T940" s="169"/>
      <c r="U940" s="169"/>
      <c r="V940" s="169"/>
      <c r="W940" s="169"/>
      <c r="X940" s="169"/>
      <c r="Y940" s="169"/>
      <c r="Z940" s="169"/>
    </row>
    <row r="941" spans="1:26" ht="15.75" customHeight="1">
      <c r="A941" s="169"/>
      <c r="B941" s="169"/>
      <c r="C941" s="169"/>
      <c r="D941" s="169"/>
      <c r="E941" s="169"/>
      <c r="F941" s="169"/>
      <c r="G941" s="169"/>
      <c r="H941" s="169"/>
      <c r="I941" s="169"/>
      <c r="J941" s="169"/>
      <c r="K941" s="169"/>
      <c r="L941" s="169"/>
      <c r="M941" s="169"/>
      <c r="N941" s="169"/>
      <c r="O941" s="169"/>
      <c r="P941" s="169"/>
      <c r="Q941" s="169"/>
      <c r="R941" s="169"/>
      <c r="S941" s="169"/>
      <c r="T941" s="169"/>
      <c r="U941" s="169"/>
      <c r="V941" s="169"/>
      <c r="W941" s="169"/>
      <c r="X941" s="169"/>
      <c r="Y941" s="169"/>
      <c r="Z941" s="169"/>
    </row>
    <row r="942" spans="1:26" ht="15.75" customHeight="1">
      <c r="A942" s="169"/>
      <c r="B942" s="169"/>
      <c r="C942" s="169"/>
      <c r="D942" s="169"/>
      <c r="E942" s="169"/>
      <c r="F942" s="169"/>
      <c r="G942" s="169"/>
      <c r="H942" s="169"/>
      <c r="I942" s="169"/>
      <c r="J942" s="169"/>
      <c r="K942" s="169"/>
      <c r="L942" s="169"/>
      <c r="M942" s="169"/>
      <c r="N942" s="169"/>
      <c r="O942" s="169"/>
      <c r="P942" s="169"/>
      <c r="Q942" s="169"/>
      <c r="R942" s="169"/>
      <c r="S942" s="169"/>
      <c r="T942" s="169"/>
      <c r="U942" s="169"/>
      <c r="V942" s="169"/>
      <c r="W942" s="169"/>
      <c r="X942" s="169"/>
      <c r="Y942" s="169"/>
      <c r="Z942" s="169"/>
    </row>
    <row r="943" spans="1:26" ht="15.75" customHeight="1">
      <c r="A943" s="169"/>
      <c r="B943" s="169"/>
      <c r="C943" s="169"/>
      <c r="D943" s="169"/>
      <c r="E943" s="169"/>
      <c r="F943" s="169"/>
      <c r="G943" s="169"/>
      <c r="H943" s="169"/>
      <c r="I943" s="169"/>
      <c r="J943" s="169"/>
      <c r="K943" s="169"/>
      <c r="L943" s="169"/>
      <c r="M943" s="169"/>
      <c r="N943" s="169"/>
      <c r="O943" s="169"/>
      <c r="P943" s="169"/>
      <c r="Q943" s="169"/>
      <c r="R943" s="169"/>
      <c r="S943" s="169"/>
      <c r="T943" s="169"/>
      <c r="U943" s="169"/>
      <c r="V943" s="169"/>
      <c r="W943" s="169"/>
      <c r="X943" s="169"/>
      <c r="Y943" s="169"/>
      <c r="Z943" s="169"/>
    </row>
    <row r="944" spans="1:26" ht="15.75" customHeight="1">
      <c r="A944" s="169"/>
      <c r="B944" s="169"/>
      <c r="C944" s="169"/>
      <c r="D944" s="169"/>
      <c r="E944" s="169"/>
      <c r="F944" s="169"/>
      <c r="G944" s="169"/>
      <c r="H944" s="169"/>
      <c r="I944" s="169"/>
      <c r="J944" s="169"/>
      <c r="K944" s="169"/>
      <c r="L944" s="169"/>
      <c r="M944" s="169"/>
      <c r="N944" s="169"/>
      <c r="O944" s="169"/>
      <c r="P944" s="169"/>
      <c r="Q944" s="169"/>
      <c r="R944" s="169"/>
      <c r="S944" s="169"/>
      <c r="T944" s="169"/>
      <c r="U944" s="169"/>
      <c r="V944" s="169"/>
      <c r="W944" s="169"/>
      <c r="X944" s="169"/>
      <c r="Y944" s="169"/>
      <c r="Z944" s="169"/>
    </row>
    <row r="945" spans="1:26" ht="15.75" customHeight="1">
      <c r="A945" s="169"/>
      <c r="B945" s="169"/>
      <c r="C945" s="169"/>
      <c r="D945" s="169"/>
      <c r="E945" s="169"/>
      <c r="F945" s="169"/>
      <c r="G945" s="169"/>
      <c r="H945" s="169"/>
      <c r="I945" s="169"/>
      <c r="J945" s="169"/>
      <c r="K945" s="169"/>
      <c r="L945" s="169"/>
      <c r="M945" s="169"/>
      <c r="N945" s="169"/>
      <c r="O945" s="169"/>
      <c r="P945" s="169"/>
      <c r="Q945" s="169"/>
      <c r="R945" s="169"/>
      <c r="S945" s="169"/>
      <c r="T945" s="169"/>
      <c r="U945" s="169"/>
      <c r="V945" s="169"/>
      <c r="W945" s="169"/>
      <c r="X945" s="169"/>
      <c r="Y945" s="169"/>
      <c r="Z945" s="169"/>
    </row>
    <row r="946" spans="1:26" ht="15.75" customHeight="1">
      <c r="A946" s="169"/>
      <c r="B946" s="169"/>
      <c r="C946" s="169"/>
      <c r="D946" s="169"/>
      <c r="E946" s="169"/>
      <c r="F946" s="169"/>
      <c r="G946" s="169"/>
      <c r="H946" s="169"/>
      <c r="I946" s="169"/>
      <c r="J946" s="169"/>
      <c r="K946" s="169"/>
      <c r="L946" s="169"/>
      <c r="M946" s="169"/>
      <c r="N946" s="169"/>
      <c r="O946" s="169"/>
      <c r="P946" s="169"/>
      <c r="Q946" s="169"/>
      <c r="R946" s="169"/>
      <c r="S946" s="169"/>
      <c r="T946" s="169"/>
      <c r="U946" s="169"/>
      <c r="V946" s="169"/>
      <c r="W946" s="169"/>
      <c r="X946" s="169"/>
      <c r="Y946" s="169"/>
      <c r="Z946" s="169"/>
    </row>
    <row r="947" spans="1:26" ht="15.75" customHeight="1">
      <c r="A947" s="169"/>
      <c r="B947" s="169"/>
      <c r="C947" s="169"/>
      <c r="D947" s="169"/>
      <c r="E947" s="169"/>
      <c r="F947" s="169"/>
      <c r="G947" s="169"/>
      <c r="H947" s="169"/>
      <c r="I947" s="169"/>
      <c r="J947" s="169"/>
      <c r="K947" s="169"/>
      <c r="L947" s="169"/>
      <c r="M947" s="169"/>
      <c r="N947" s="169"/>
      <c r="O947" s="169"/>
      <c r="P947" s="169"/>
      <c r="Q947" s="169"/>
      <c r="R947" s="169"/>
      <c r="S947" s="169"/>
      <c r="T947" s="169"/>
      <c r="U947" s="169"/>
      <c r="V947" s="169"/>
      <c r="W947" s="169"/>
      <c r="X947" s="169"/>
      <c r="Y947" s="169"/>
      <c r="Z947" s="169"/>
    </row>
    <row r="948" spans="1:26" ht="15.75" customHeight="1">
      <c r="A948" s="169"/>
      <c r="B948" s="169"/>
      <c r="C948" s="169"/>
      <c r="D948" s="169"/>
      <c r="E948" s="169"/>
      <c r="F948" s="169"/>
      <c r="G948" s="169"/>
      <c r="H948" s="169"/>
      <c r="I948" s="169"/>
      <c r="J948" s="169"/>
      <c r="K948" s="169"/>
      <c r="L948" s="169"/>
      <c r="M948" s="169"/>
      <c r="N948" s="169"/>
      <c r="O948" s="169"/>
      <c r="P948" s="169"/>
      <c r="Q948" s="169"/>
      <c r="R948" s="169"/>
      <c r="S948" s="169"/>
      <c r="T948" s="169"/>
      <c r="U948" s="169"/>
      <c r="V948" s="169"/>
      <c r="W948" s="169"/>
      <c r="X948" s="169"/>
      <c r="Y948" s="169"/>
      <c r="Z948" s="169"/>
    </row>
    <row r="949" spans="1:26" ht="15.75" customHeight="1">
      <c r="A949" s="169"/>
      <c r="B949" s="169"/>
      <c r="C949" s="169"/>
      <c r="D949" s="169"/>
      <c r="E949" s="169"/>
      <c r="F949" s="169"/>
      <c r="G949" s="169"/>
      <c r="H949" s="169"/>
      <c r="I949" s="169"/>
      <c r="J949" s="169"/>
      <c r="K949" s="169"/>
      <c r="L949" s="169"/>
      <c r="M949" s="169"/>
      <c r="N949" s="169"/>
      <c r="O949" s="169"/>
      <c r="P949" s="169"/>
      <c r="Q949" s="169"/>
      <c r="R949" s="169"/>
      <c r="S949" s="169"/>
      <c r="T949" s="169"/>
      <c r="U949" s="169"/>
      <c r="V949" s="169"/>
      <c r="W949" s="169"/>
      <c r="X949" s="169"/>
      <c r="Y949" s="169"/>
      <c r="Z949" s="169"/>
    </row>
    <row r="950" spans="1:26" ht="15.75" customHeight="1">
      <c r="A950" s="169"/>
      <c r="B950" s="169"/>
      <c r="C950" s="169"/>
      <c r="D950" s="169"/>
      <c r="E950" s="169"/>
      <c r="F950" s="169"/>
      <c r="G950" s="169"/>
      <c r="H950" s="169"/>
      <c r="I950" s="169"/>
      <c r="J950" s="169"/>
      <c r="K950" s="169"/>
      <c r="L950" s="169"/>
      <c r="M950" s="169"/>
      <c r="N950" s="169"/>
      <c r="O950" s="169"/>
      <c r="P950" s="169"/>
      <c r="Q950" s="169"/>
      <c r="R950" s="169"/>
      <c r="S950" s="169"/>
      <c r="T950" s="169"/>
      <c r="U950" s="169"/>
      <c r="V950" s="169"/>
      <c r="W950" s="169"/>
      <c r="X950" s="169"/>
      <c r="Y950" s="169"/>
      <c r="Z950" s="169"/>
    </row>
    <row r="951" spans="1:26" ht="15.75" customHeight="1">
      <c r="A951" s="169"/>
      <c r="B951" s="169"/>
      <c r="C951" s="169"/>
      <c r="D951" s="169"/>
      <c r="E951" s="169"/>
      <c r="F951" s="169"/>
      <c r="G951" s="169"/>
      <c r="H951" s="169"/>
      <c r="I951" s="169"/>
      <c r="J951" s="169"/>
      <c r="K951" s="169"/>
      <c r="L951" s="169"/>
      <c r="M951" s="169"/>
      <c r="N951" s="169"/>
      <c r="O951" s="169"/>
      <c r="P951" s="169"/>
      <c r="Q951" s="169"/>
      <c r="R951" s="169"/>
      <c r="S951" s="169"/>
      <c r="T951" s="169"/>
      <c r="U951" s="169"/>
      <c r="V951" s="169"/>
      <c r="W951" s="169"/>
      <c r="X951" s="169"/>
      <c r="Y951" s="169"/>
      <c r="Z951" s="169"/>
    </row>
    <row r="952" spans="1:26" ht="15.75" customHeight="1">
      <c r="A952" s="169"/>
      <c r="B952" s="169"/>
      <c r="C952" s="169"/>
      <c r="D952" s="169"/>
      <c r="E952" s="169"/>
      <c r="F952" s="169"/>
      <c r="G952" s="169"/>
      <c r="H952" s="169"/>
      <c r="I952" s="169"/>
      <c r="J952" s="169"/>
      <c r="K952" s="169"/>
      <c r="L952" s="169"/>
      <c r="M952" s="169"/>
      <c r="N952" s="169"/>
      <c r="O952" s="169"/>
      <c r="P952" s="169"/>
      <c r="Q952" s="169"/>
      <c r="R952" s="169"/>
      <c r="S952" s="169"/>
      <c r="T952" s="169"/>
      <c r="U952" s="169"/>
      <c r="V952" s="169"/>
      <c r="W952" s="169"/>
      <c r="X952" s="169"/>
      <c r="Y952" s="169"/>
      <c r="Z952" s="169"/>
    </row>
    <row r="953" spans="1:26" ht="15.75" customHeight="1">
      <c r="A953" s="169"/>
      <c r="B953" s="169"/>
      <c r="C953" s="169"/>
      <c r="D953" s="169"/>
      <c r="E953" s="169"/>
      <c r="F953" s="169"/>
      <c r="G953" s="169"/>
      <c r="H953" s="169"/>
      <c r="I953" s="169"/>
      <c r="J953" s="169"/>
      <c r="K953" s="169"/>
      <c r="L953" s="169"/>
      <c r="M953" s="169"/>
      <c r="N953" s="169"/>
      <c r="O953" s="169"/>
      <c r="P953" s="169"/>
      <c r="Q953" s="169"/>
      <c r="R953" s="169"/>
      <c r="S953" s="169"/>
      <c r="T953" s="169"/>
      <c r="U953" s="169"/>
      <c r="V953" s="169"/>
      <c r="W953" s="169"/>
      <c r="X953" s="169"/>
      <c r="Y953" s="169"/>
      <c r="Z953" s="169"/>
    </row>
    <row r="954" spans="1:26" ht="15.75" customHeight="1">
      <c r="A954" s="169"/>
      <c r="B954" s="169"/>
      <c r="C954" s="169"/>
      <c r="D954" s="169"/>
      <c r="E954" s="169"/>
      <c r="F954" s="169"/>
      <c r="G954" s="169"/>
      <c r="H954" s="169"/>
      <c r="I954" s="169"/>
      <c r="J954" s="169"/>
      <c r="K954" s="169"/>
      <c r="L954" s="169"/>
      <c r="M954" s="169"/>
      <c r="N954" s="169"/>
      <c r="O954" s="169"/>
      <c r="P954" s="169"/>
      <c r="Q954" s="169"/>
      <c r="R954" s="169"/>
      <c r="S954" s="169"/>
      <c r="T954" s="169"/>
      <c r="U954" s="169"/>
      <c r="V954" s="169"/>
      <c r="W954" s="169"/>
      <c r="X954" s="169"/>
      <c r="Y954" s="169"/>
      <c r="Z954" s="169"/>
    </row>
    <row r="955" spans="1:26" ht="15.75" customHeight="1">
      <c r="A955" s="169"/>
      <c r="B955" s="169"/>
      <c r="C955" s="169"/>
      <c r="D955" s="169"/>
      <c r="E955" s="169"/>
      <c r="F955" s="169"/>
      <c r="G955" s="169"/>
      <c r="H955" s="169"/>
      <c r="I955" s="169"/>
      <c r="J955" s="169"/>
      <c r="K955" s="169"/>
      <c r="L955" s="169"/>
      <c r="M955" s="169"/>
      <c r="N955" s="169"/>
      <c r="O955" s="169"/>
      <c r="P955" s="169"/>
      <c r="Q955" s="169"/>
      <c r="R955" s="169"/>
      <c r="S955" s="169"/>
      <c r="T955" s="169"/>
      <c r="U955" s="169"/>
      <c r="V955" s="169"/>
      <c r="W955" s="169"/>
      <c r="X955" s="169"/>
      <c r="Y955" s="169"/>
      <c r="Z955" s="169"/>
    </row>
    <row r="956" spans="1:26" ht="15.75" customHeight="1">
      <c r="A956" s="169"/>
      <c r="B956" s="169"/>
      <c r="C956" s="169"/>
      <c r="D956" s="169"/>
      <c r="E956" s="169"/>
      <c r="F956" s="169"/>
      <c r="G956" s="169"/>
      <c r="H956" s="169"/>
      <c r="I956" s="169"/>
      <c r="J956" s="169"/>
      <c r="K956" s="169"/>
      <c r="L956" s="169"/>
      <c r="M956" s="169"/>
      <c r="N956" s="169"/>
      <c r="O956" s="169"/>
      <c r="P956" s="169"/>
      <c r="Q956" s="169"/>
      <c r="R956" s="169"/>
      <c r="S956" s="169"/>
      <c r="T956" s="169"/>
      <c r="U956" s="169"/>
      <c r="V956" s="169"/>
      <c r="W956" s="169"/>
      <c r="X956" s="169"/>
      <c r="Y956" s="169"/>
      <c r="Z956" s="169"/>
    </row>
    <row r="957" spans="1:26" ht="15.75" customHeight="1">
      <c r="A957" s="169"/>
      <c r="B957" s="169"/>
      <c r="C957" s="169"/>
      <c r="D957" s="169"/>
      <c r="E957" s="169"/>
      <c r="F957" s="169"/>
      <c r="G957" s="169"/>
      <c r="H957" s="169"/>
      <c r="I957" s="169"/>
      <c r="J957" s="169"/>
      <c r="K957" s="169"/>
      <c r="L957" s="169"/>
      <c r="M957" s="169"/>
      <c r="N957" s="169"/>
      <c r="O957" s="169"/>
      <c r="P957" s="169"/>
      <c r="Q957" s="169"/>
      <c r="R957" s="169"/>
      <c r="S957" s="169"/>
      <c r="T957" s="169"/>
      <c r="U957" s="169"/>
      <c r="V957" s="169"/>
      <c r="W957" s="169"/>
      <c r="X957" s="169"/>
      <c r="Y957" s="169"/>
      <c r="Z957" s="169"/>
    </row>
    <row r="958" spans="1:26" ht="15.75" customHeight="1">
      <c r="A958" s="169"/>
      <c r="B958" s="169"/>
      <c r="C958" s="169"/>
      <c r="D958" s="169"/>
      <c r="E958" s="169"/>
      <c r="F958" s="169"/>
      <c r="G958" s="169"/>
      <c r="H958" s="169"/>
      <c r="I958" s="169"/>
      <c r="J958" s="169"/>
      <c r="K958" s="169"/>
      <c r="L958" s="169"/>
      <c r="M958" s="169"/>
      <c r="N958" s="169"/>
      <c r="O958" s="169"/>
      <c r="P958" s="169"/>
      <c r="Q958" s="169"/>
      <c r="R958" s="169"/>
      <c r="S958" s="169"/>
      <c r="T958" s="169"/>
      <c r="U958" s="169"/>
      <c r="V958" s="169"/>
      <c r="W958" s="169"/>
      <c r="X958" s="169"/>
      <c r="Y958" s="169"/>
      <c r="Z958" s="169"/>
    </row>
    <row r="959" spans="1:26" ht="15.75" customHeight="1">
      <c r="A959" s="169"/>
      <c r="B959" s="169"/>
      <c r="C959" s="169"/>
      <c r="D959" s="169"/>
      <c r="E959" s="169"/>
      <c r="F959" s="169"/>
      <c r="G959" s="169"/>
      <c r="H959" s="169"/>
      <c r="I959" s="169"/>
      <c r="J959" s="169"/>
      <c r="K959" s="169"/>
      <c r="L959" s="169"/>
      <c r="M959" s="169"/>
      <c r="N959" s="169"/>
      <c r="O959" s="169"/>
      <c r="P959" s="169"/>
      <c r="Q959" s="169"/>
      <c r="R959" s="169"/>
      <c r="S959" s="169"/>
      <c r="T959" s="169"/>
      <c r="U959" s="169"/>
      <c r="V959" s="169"/>
      <c r="W959" s="169"/>
      <c r="X959" s="169"/>
      <c r="Y959" s="169"/>
      <c r="Z959" s="169"/>
    </row>
    <row r="960" spans="1:26" ht="15.75" customHeight="1">
      <c r="A960" s="169"/>
      <c r="B960" s="169"/>
      <c r="C960" s="169"/>
      <c r="D960" s="169"/>
      <c r="E960" s="169"/>
      <c r="F960" s="169"/>
      <c r="G960" s="169"/>
      <c r="H960" s="169"/>
      <c r="I960" s="169"/>
      <c r="J960" s="169"/>
      <c r="K960" s="169"/>
      <c r="L960" s="169"/>
      <c r="M960" s="169"/>
      <c r="N960" s="169"/>
      <c r="O960" s="169"/>
      <c r="P960" s="169"/>
      <c r="Q960" s="169"/>
      <c r="R960" s="169"/>
      <c r="S960" s="169"/>
      <c r="T960" s="169"/>
      <c r="U960" s="169"/>
      <c r="V960" s="169"/>
      <c r="W960" s="169"/>
      <c r="X960" s="169"/>
      <c r="Y960" s="169"/>
      <c r="Z960" s="169"/>
    </row>
    <row r="961" spans="1:26" ht="15.75" customHeight="1">
      <c r="A961" s="169"/>
      <c r="B961" s="169"/>
      <c r="C961" s="169"/>
      <c r="D961" s="169"/>
      <c r="E961" s="169"/>
      <c r="F961" s="169"/>
      <c r="G961" s="169"/>
      <c r="H961" s="169"/>
      <c r="I961" s="169"/>
      <c r="J961" s="169"/>
      <c r="K961" s="169"/>
      <c r="L961" s="169"/>
      <c r="M961" s="169"/>
      <c r="N961" s="169"/>
      <c r="O961" s="169"/>
      <c r="P961" s="169"/>
      <c r="Q961" s="169"/>
      <c r="R961" s="169"/>
      <c r="S961" s="169"/>
      <c r="T961" s="169"/>
      <c r="U961" s="169"/>
      <c r="V961" s="169"/>
      <c r="W961" s="169"/>
      <c r="X961" s="169"/>
      <c r="Y961" s="169"/>
      <c r="Z961" s="169"/>
    </row>
    <row r="962" spans="1:26" ht="15.75" customHeight="1">
      <c r="A962" s="169"/>
      <c r="B962" s="169"/>
      <c r="C962" s="169"/>
      <c r="D962" s="169"/>
      <c r="E962" s="169"/>
      <c r="F962" s="169"/>
      <c r="G962" s="169"/>
      <c r="H962" s="169"/>
      <c r="I962" s="169"/>
      <c r="J962" s="169"/>
      <c r="K962" s="169"/>
      <c r="L962" s="169"/>
      <c r="M962" s="169"/>
      <c r="N962" s="169"/>
      <c r="O962" s="169"/>
      <c r="P962" s="169"/>
      <c r="Q962" s="169"/>
      <c r="R962" s="169"/>
      <c r="S962" s="169"/>
      <c r="T962" s="169"/>
      <c r="U962" s="169"/>
      <c r="V962" s="169"/>
      <c r="W962" s="169"/>
      <c r="X962" s="169"/>
      <c r="Y962" s="169"/>
      <c r="Z962" s="169"/>
    </row>
    <row r="963" spans="1:26" ht="15.75" customHeight="1">
      <c r="A963" s="169"/>
      <c r="B963" s="169"/>
      <c r="C963" s="169"/>
      <c r="D963" s="169"/>
      <c r="E963" s="169"/>
      <c r="F963" s="169"/>
      <c r="G963" s="169"/>
      <c r="H963" s="169"/>
      <c r="I963" s="169"/>
      <c r="J963" s="169"/>
      <c r="K963" s="169"/>
      <c r="L963" s="169"/>
      <c r="M963" s="169"/>
      <c r="N963" s="169"/>
      <c r="O963" s="169"/>
      <c r="P963" s="169"/>
      <c r="Q963" s="169"/>
      <c r="R963" s="169"/>
      <c r="S963" s="169"/>
      <c r="T963" s="169"/>
      <c r="U963" s="169"/>
      <c r="V963" s="169"/>
      <c r="W963" s="169"/>
      <c r="X963" s="169"/>
      <c r="Y963" s="169"/>
      <c r="Z963" s="169"/>
    </row>
    <row r="964" spans="1:26" ht="15.75" customHeight="1">
      <c r="A964" s="169"/>
      <c r="B964" s="169"/>
      <c r="C964" s="169"/>
      <c r="D964" s="169"/>
      <c r="E964" s="169"/>
      <c r="F964" s="169"/>
      <c r="G964" s="169"/>
      <c r="H964" s="169"/>
      <c r="I964" s="169"/>
      <c r="J964" s="169"/>
      <c r="K964" s="169"/>
      <c r="L964" s="169"/>
      <c r="M964" s="169"/>
      <c r="N964" s="169"/>
      <c r="O964" s="169"/>
      <c r="P964" s="169"/>
      <c r="Q964" s="169"/>
      <c r="R964" s="169"/>
      <c r="S964" s="169"/>
      <c r="T964" s="169"/>
      <c r="U964" s="169"/>
      <c r="V964" s="169"/>
      <c r="W964" s="169"/>
      <c r="X964" s="169"/>
      <c r="Y964" s="169"/>
      <c r="Z964" s="169"/>
    </row>
    <row r="965" spans="1:26" ht="15.75" customHeight="1">
      <c r="A965" s="169"/>
      <c r="B965" s="169"/>
      <c r="C965" s="169"/>
      <c r="D965" s="169"/>
      <c r="E965" s="169"/>
      <c r="F965" s="169"/>
      <c r="G965" s="169"/>
      <c r="H965" s="169"/>
      <c r="I965" s="169"/>
      <c r="J965" s="169"/>
      <c r="K965" s="169"/>
      <c r="L965" s="169"/>
      <c r="M965" s="169"/>
      <c r="N965" s="169"/>
      <c r="O965" s="169"/>
      <c r="P965" s="169"/>
      <c r="Q965" s="169"/>
      <c r="R965" s="169"/>
      <c r="S965" s="169"/>
      <c r="T965" s="169"/>
      <c r="U965" s="169"/>
      <c r="V965" s="169"/>
      <c r="W965" s="169"/>
      <c r="X965" s="169"/>
      <c r="Y965" s="169"/>
      <c r="Z965" s="169"/>
    </row>
    <row r="966" spans="1:26" ht="15.75" customHeight="1">
      <c r="A966" s="169"/>
      <c r="B966" s="169"/>
      <c r="C966" s="169"/>
      <c r="D966" s="169"/>
      <c r="E966" s="169"/>
      <c r="F966" s="169"/>
      <c r="G966" s="169"/>
      <c r="H966" s="169"/>
      <c r="I966" s="169"/>
      <c r="J966" s="169"/>
      <c r="K966" s="169"/>
      <c r="L966" s="169"/>
      <c r="M966" s="169"/>
      <c r="N966" s="169"/>
      <c r="O966" s="169"/>
      <c r="P966" s="169"/>
      <c r="Q966" s="169"/>
      <c r="R966" s="169"/>
      <c r="S966" s="169"/>
      <c r="T966" s="169"/>
      <c r="U966" s="169"/>
      <c r="V966" s="169"/>
      <c r="W966" s="169"/>
      <c r="X966" s="169"/>
      <c r="Y966" s="169"/>
      <c r="Z966" s="169"/>
    </row>
    <row r="967" spans="1:26" ht="15.75" customHeight="1">
      <c r="A967" s="169"/>
      <c r="B967" s="169"/>
      <c r="C967" s="169"/>
      <c r="D967" s="169"/>
      <c r="E967" s="169"/>
      <c r="F967" s="169"/>
      <c r="G967" s="169"/>
      <c r="H967" s="169"/>
      <c r="I967" s="169"/>
      <c r="J967" s="169"/>
      <c r="K967" s="169"/>
      <c r="L967" s="169"/>
      <c r="M967" s="169"/>
      <c r="N967" s="169"/>
      <c r="O967" s="169"/>
      <c r="P967" s="169"/>
      <c r="Q967" s="169"/>
      <c r="R967" s="169"/>
      <c r="S967" s="169"/>
      <c r="T967" s="169"/>
      <c r="U967" s="169"/>
      <c r="V967" s="169"/>
      <c r="W967" s="169"/>
      <c r="X967" s="169"/>
      <c r="Y967" s="169"/>
      <c r="Z967" s="169"/>
    </row>
    <row r="968" spans="1:26" ht="15.75" customHeight="1">
      <c r="A968" s="169"/>
      <c r="B968" s="169"/>
      <c r="C968" s="169"/>
      <c r="D968" s="169"/>
      <c r="E968" s="169"/>
      <c r="F968" s="169"/>
      <c r="G968" s="169"/>
      <c r="H968" s="169"/>
      <c r="I968" s="169"/>
      <c r="J968" s="169"/>
      <c r="K968" s="169"/>
      <c r="L968" s="169"/>
      <c r="M968" s="169"/>
      <c r="N968" s="169"/>
      <c r="O968" s="169"/>
      <c r="P968" s="169"/>
      <c r="Q968" s="169"/>
      <c r="R968" s="169"/>
      <c r="S968" s="169"/>
      <c r="T968" s="169"/>
      <c r="U968" s="169"/>
      <c r="V968" s="169"/>
      <c r="W968" s="169"/>
      <c r="X968" s="169"/>
      <c r="Y968" s="169"/>
      <c r="Z968" s="169"/>
    </row>
    <row r="969" spans="1:26" ht="15.75" customHeight="1">
      <c r="A969" s="169"/>
      <c r="B969" s="169"/>
      <c r="C969" s="169"/>
      <c r="D969" s="169"/>
      <c r="E969" s="169"/>
      <c r="F969" s="169"/>
      <c r="G969" s="169"/>
      <c r="H969" s="169"/>
      <c r="I969" s="169"/>
      <c r="J969" s="169"/>
      <c r="K969" s="169"/>
      <c r="L969" s="169"/>
      <c r="M969" s="169"/>
      <c r="N969" s="169"/>
      <c r="O969" s="169"/>
      <c r="P969" s="169"/>
      <c r="Q969" s="169"/>
      <c r="R969" s="169"/>
      <c r="S969" s="169"/>
      <c r="T969" s="169"/>
      <c r="U969" s="169"/>
      <c r="V969" s="169"/>
      <c r="W969" s="169"/>
      <c r="X969" s="169"/>
      <c r="Y969" s="169"/>
      <c r="Z969" s="169"/>
    </row>
    <row r="970" spans="1:26" ht="15.75" customHeight="1">
      <c r="A970" s="169"/>
      <c r="B970" s="169"/>
      <c r="C970" s="169"/>
      <c r="D970" s="169"/>
      <c r="E970" s="169"/>
      <c r="F970" s="169"/>
      <c r="G970" s="169"/>
      <c r="H970" s="169"/>
      <c r="I970" s="169"/>
      <c r="J970" s="169"/>
      <c r="K970" s="169"/>
      <c r="L970" s="169"/>
      <c r="M970" s="169"/>
      <c r="N970" s="169"/>
      <c r="O970" s="169"/>
      <c r="P970" s="169"/>
      <c r="Q970" s="169"/>
      <c r="R970" s="169"/>
      <c r="S970" s="169"/>
      <c r="T970" s="169"/>
      <c r="U970" s="169"/>
      <c r="V970" s="169"/>
      <c r="W970" s="169"/>
      <c r="X970" s="169"/>
      <c r="Y970" s="169"/>
      <c r="Z970" s="169"/>
    </row>
    <row r="971" spans="1:26" ht="15.75" customHeight="1">
      <c r="A971" s="169"/>
      <c r="B971" s="169"/>
      <c r="C971" s="169"/>
      <c r="D971" s="169"/>
      <c r="E971" s="169"/>
      <c r="F971" s="169"/>
      <c r="G971" s="169"/>
      <c r="H971" s="169"/>
      <c r="I971" s="169"/>
      <c r="J971" s="169"/>
      <c r="K971" s="169"/>
      <c r="L971" s="169"/>
      <c r="M971" s="169"/>
      <c r="N971" s="169"/>
      <c r="O971" s="169"/>
      <c r="P971" s="169"/>
      <c r="Q971" s="169"/>
      <c r="R971" s="169"/>
      <c r="S971" s="169"/>
      <c r="T971" s="169"/>
      <c r="U971" s="169"/>
      <c r="V971" s="169"/>
      <c r="W971" s="169"/>
      <c r="X971" s="169"/>
      <c r="Y971" s="169"/>
      <c r="Z971" s="169"/>
    </row>
    <row r="972" spans="1:26" ht="15.75" customHeight="1">
      <c r="A972" s="169"/>
      <c r="B972" s="169"/>
      <c r="C972" s="169"/>
      <c r="D972" s="169"/>
      <c r="E972" s="169"/>
      <c r="F972" s="169"/>
      <c r="G972" s="169"/>
      <c r="H972" s="169"/>
      <c r="I972" s="169"/>
      <c r="J972" s="169"/>
      <c r="K972" s="169"/>
      <c r="L972" s="169"/>
      <c r="M972" s="169"/>
      <c r="N972" s="169"/>
      <c r="O972" s="169"/>
      <c r="P972" s="169"/>
      <c r="Q972" s="169"/>
      <c r="R972" s="169"/>
      <c r="S972" s="169"/>
      <c r="T972" s="169"/>
      <c r="U972" s="169"/>
      <c r="V972" s="169"/>
      <c r="W972" s="169"/>
      <c r="X972" s="169"/>
      <c r="Y972" s="169"/>
      <c r="Z972" s="169"/>
    </row>
    <row r="973" spans="1:26" ht="15.75" customHeight="1">
      <c r="A973" s="169"/>
      <c r="B973" s="169"/>
      <c r="C973" s="169"/>
      <c r="D973" s="169"/>
      <c r="E973" s="169"/>
      <c r="F973" s="169"/>
      <c r="G973" s="169"/>
      <c r="H973" s="169"/>
      <c r="I973" s="169"/>
      <c r="J973" s="169"/>
      <c r="K973" s="169"/>
      <c r="L973" s="169"/>
      <c r="M973" s="169"/>
      <c r="N973" s="169"/>
      <c r="O973" s="169"/>
      <c r="P973" s="169"/>
      <c r="Q973" s="169"/>
      <c r="R973" s="169"/>
      <c r="S973" s="169"/>
      <c r="T973" s="169"/>
      <c r="U973" s="169"/>
      <c r="V973" s="169"/>
      <c r="W973" s="169"/>
      <c r="X973" s="169"/>
      <c r="Y973" s="169"/>
      <c r="Z973" s="169"/>
    </row>
    <row r="974" spans="1:26" ht="15.75" customHeight="1">
      <c r="A974" s="169"/>
      <c r="B974" s="169"/>
      <c r="C974" s="169"/>
      <c r="D974" s="169"/>
      <c r="E974" s="169"/>
      <c r="F974" s="169"/>
      <c r="G974" s="169"/>
      <c r="H974" s="169"/>
      <c r="I974" s="169"/>
      <c r="J974" s="169"/>
      <c r="K974" s="169"/>
      <c r="L974" s="169"/>
      <c r="M974" s="169"/>
      <c r="N974" s="169"/>
      <c r="O974" s="169"/>
      <c r="P974" s="169"/>
      <c r="Q974" s="169"/>
      <c r="R974" s="169"/>
      <c r="S974" s="169"/>
      <c r="T974" s="169"/>
      <c r="U974" s="169"/>
      <c r="V974" s="169"/>
      <c r="W974" s="169"/>
      <c r="X974" s="169"/>
      <c r="Y974" s="169"/>
      <c r="Z974" s="169"/>
    </row>
    <row r="975" spans="1:26" ht="15.75" customHeight="1">
      <c r="A975" s="169"/>
      <c r="B975" s="169"/>
      <c r="C975" s="169"/>
      <c r="D975" s="169"/>
      <c r="E975" s="169"/>
      <c r="F975" s="169"/>
      <c r="G975" s="169"/>
      <c r="H975" s="169"/>
      <c r="I975" s="169"/>
      <c r="J975" s="169"/>
      <c r="K975" s="169"/>
      <c r="L975" s="169"/>
      <c r="M975" s="169"/>
      <c r="N975" s="169"/>
      <c r="O975" s="169"/>
      <c r="P975" s="169"/>
      <c r="Q975" s="169"/>
      <c r="R975" s="169"/>
      <c r="S975" s="169"/>
      <c r="T975" s="169"/>
      <c r="U975" s="169"/>
      <c r="V975" s="169"/>
      <c r="W975" s="169"/>
      <c r="X975" s="169"/>
      <c r="Y975" s="169"/>
      <c r="Z975" s="169"/>
    </row>
    <row r="976" spans="1:26" ht="15.75" customHeight="1">
      <c r="A976" s="169"/>
      <c r="B976" s="169"/>
      <c r="C976" s="169"/>
      <c r="D976" s="169"/>
      <c r="E976" s="169"/>
      <c r="F976" s="169"/>
      <c r="G976" s="169"/>
      <c r="H976" s="169"/>
      <c r="I976" s="169"/>
      <c r="J976" s="169"/>
      <c r="K976" s="169"/>
      <c r="L976" s="169"/>
      <c r="M976" s="169"/>
      <c r="N976" s="169"/>
      <c r="O976" s="169"/>
      <c r="P976" s="169"/>
      <c r="Q976" s="169"/>
      <c r="R976" s="169"/>
      <c r="S976" s="169"/>
      <c r="T976" s="169"/>
      <c r="U976" s="169"/>
      <c r="V976" s="169"/>
      <c r="W976" s="169"/>
      <c r="X976" s="169"/>
      <c r="Y976" s="169"/>
      <c r="Z976" s="169"/>
    </row>
    <row r="977" spans="1:26" ht="15.75" customHeight="1">
      <c r="A977" s="169"/>
      <c r="B977" s="169"/>
      <c r="C977" s="169"/>
      <c r="D977" s="169"/>
      <c r="E977" s="169"/>
      <c r="F977" s="169"/>
      <c r="G977" s="169"/>
      <c r="H977" s="169"/>
      <c r="I977" s="169"/>
      <c r="J977" s="169"/>
      <c r="K977" s="169"/>
      <c r="L977" s="169"/>
      <c r="M977" s="169"/>
      <c r="N977" s="169"/>
      <c r="O977" s="169"/>
      <c r="P977" s="169"/>
      <c r="Q977" s="169"/>
      <c r="R977" s="169"/>
      <c r="S977" s="169"/>
      <c r="T977" s="169"/>
      <c r="U977" s="169"/>
      <c r="V977" s="169"/>
      <c r="W977" s="169"/>
      <c r="X977" s="169"/>
      <c r="Y977" s="169"/>
      <c r="Z977" s="169"/>
    </row>
    <row r="978" spans="1:26" ht="15.75" customHeight="1">
      <c r="A978" s="169"/>
      <c r="B978" s="169"/>
      <c r="C978" s="169"/>
      <c r="D978" s="169"/>
      <c r="E978" s="169"/>
      <c r="F978" s="169"/>
      <c r="G978" s="169"/>
      <c r="H978" s="169"/>
      <c r="I978" s="169"/>
      <c r="J978" s="169"/>
      <c r="K978" s="169"/>
      <c r="L978" s="169"/>
      <c r="M978" s="169"/>
      <c r="N978" s="169"/>
      <c r="O978" s="169"/>
      <c r="P978" s="169"/>
      <c r="Q978" s="169"/>
      <c r="R978" s="169"/>
      <c r="S978" s="169"/>
      <c r="T978" s="169"/>
      <c r="U978" s="169"/>
      <c r="V978" s="169"/>
      <c r="W978" s="169"/>
      <c r="X978" s="169"/>
      <c r="Y978" s="169"/>
      <c r="Z978" s="169"/>
    </row>
    <row r="979" spans="1:26" ht="15.75" customHeight="1">
      <c r="A979" s="169"/>
      <c r="B979" s="169"/>
      <c r="C979" s="169"/>
      <c r="D979" s="169"/>
      <c r="E979" s="169"/>
      <c r="F979" s="169"/>
      <c r="G979" s="169"/>
      <c r="H979" s="169"/>
      <c r="I979" s="169"/>
      <c r="J979" s="169"/>
      <c r="K979" s="169"/>
      <c r="L979" s="169"/>
      <c r="M979" s="169"/>
      <c r="N979" s="169"/>
      <c r="O979" s="169"/>
      <c r="P979" s="169"/>
      <c r="Q979" s="169"/>
      <c r="R979" s="169"/>
      <c r="S979" s="169"/>
      <c r="T979" s="169"/>
      <c r="U979" s="169"/>
      <c r="V979" s="169"/>
      <c r="W979" s="169"/>
      <c r="X979" s="169"/>
      <c r="Y979" s="169"/>
      <c r="Z979" s="169"/>
    </row>
    <row r="980" spans="1:26" ht="15.75" customHeight="1">
      <c r="A980" s="169"/>
      <c r="B980" s="169"/>
      <c r="C980" s="169"/>
      <c r="D980" s="169"/>
      <c r="E980" s="169"/>
      <c r="F980" s="169"/>
      <c r="G980" s="169"/>
      <c r="H980" s="169"/>
      <c r="I980" s="169"/>
      <c r="J980" s="169"/>
      <c r="K980" s="169"/>
      <c r="L980" s="169"/>
      <c r="M980" s="169"/>
      <c r="N980" s="169"/>
      <c r="O980" s="169"/>
      <c r="P980" s="169"/>
      <c r="Q980" s="169"/>
      <c r="R980" s="169"/>
      <c r="S980" s="169"/>
      <c r="T980" s="169"/>
      <c r="U980" s="169"/>
      <c r="V980" s="169"/>
      <c r="W980" s="169"/>
      <c r="X980" s="169"/>
      <c r="Y980" s="169"/>
      <c r="Z980" s="169"/>
    </row>
    <row r="981" spans="1:26" ht="15.75" customHeight="1">
      <c r="A981" s="169"/>
      <c r="B981" s="169"/>
      <c r="C981" s="169"/>
      <c r="D981" s="169"/>
      <c r="E981" s="169"/>
      <c r="F981" s="169"/>
      <c r="G981" s="169"/>
      <c r="H981" s="169"/>
      <c r="I981" s="169"/>
      <c r="J981" s="169"/>
      <c r="K981" s="169"/>
      <c r="L981" s="169"/>
      <c r="M981" s="169"/>
      <c r="N981" s="169"/>
      <c r="O981" s="169"/>
      <c r="P981" s="169"/>
      <c r="Q981" s="169"/>
      <c r="R981" s="169"/>
      <c r="S981" s="169"/>
      <c r="T981" s="169"/>
      <c r="U981" s="169"/>
      <c r="V981" s="169"/>
      <c r="W981" s="169"/>
      <c r="X981" s="169"/>
      <c r="Y981" s="169"/>
      <c r="Z981" s="169"/>
    </row>
    <row r="982" spans="1:26" ht="15.75" customHeight="1">
      <c r="A982" s="169"/>
      <c r="B982" s="169"/>
      <c r="C982" s="169"/>
      <c r="D982" s="169"/>
      <c r="E982" s="169"/>
      <c r="F982" s="169"/>
      <c r="G982" s="169"/>
      <c r="H982" s="169"/>
      <c r="I982" s="169"/>
      <c r="J982" s="169"/>
      <c r="K982" s="169"/>
      <c r="L982" s="169"/>
      <c r="M982" s="169"/>
      <c r="N982" s="169"/>
      <c r="O982" s="169"/>
      <c r="P982" s="169"/>
      <c r="Q982" s="169"/>
      <c r="R982" s="169"/>
      <c r="S982" s="169"/>
      <c r="T982" s="169"/>
      <c r="U982" s="169"/>
      <c r="V982" s="169"/>
      <c r="W982" s="169"/>
      <c r="X982" s="169"/>
      <c r="Y982" s="169"/>
      <c r="Z982" s="169"/>
    </row>
    <row r="983" spans="1:26" ht="15.75" customHeight="1">
      <c r="A983" s="169"/>
      <c r="B983" s="169"/>
      <c r="C983" s="169"/>
      <c r="D983" s="169"/>
      <c r="E983" s="169"/>
      <c r="F983" s="169"/>
      <c r="G983" s="169"/>
      <c r="H983" s="169"/>
      <c r="I983" s="169"/>
      <c r="J983" s="169"/>
      <c r="K983" s="169"/>
      <c r="L983" s="169"/>
      <c r="M983" s="169"/>
      <c r="N983" s="169"/>
      <c r="O983" s="169"/>
      <c r="P983" s="169"/>
      <c r="Q983" s="169"/>
      <c r="R983" s="169"/>
      <c r="S983" s="169"/>
      <c r="T983" s="169"/>
      <c r="U983" s="169"/>
      <c r="V983" s="169"/>
      <c r="W983" s="169"/>
      <c r="X983" s="169"/>
      <c r="Y983" s="169"/>
      <c r="Z983" s="169"/>
    </row>
    <row r="984" spans="1:26" ht="15.75" customHeight="1">
      <c r="A984" s="169"/>
      <c r="B984" s="169"/>
      <c r="C984" s="169"/>
      <c r="D984" s="169"/>
      <c r="E984" s="169"/>
      <c r="F984" s="169"/>
      <c r="G984" s="169"/>
      <c r="H984" s="169"/>
      <c r="I984" s="169"/>
      <c r="J984" s="169"/>
      <c r="K984" s="169"/>
      <c r="L984" s="169"/>
      <c r="M984" s="169"/>
      <c r="N984" s="169"/>
      <c r="O984" s="169"/>
      <c r="P984" s="169"/>
      <c r="Q984" s="169"/>
      <c r="R984" s="169"/>
      <c r="S984" s="169"/>
      <c r="T984" s="169"/>
      <c r="U984" s="169"/>
      <c r="V984" s="169"/>
      <c r="W984" s="169"/>
      <c r="X984" s="169"/>
      <c r="Y984" s="169"/>
      <c r="Z984" s="169"/>
    </row>
    <row r="985" spans="1:26" ht="15.75" customHeight="1">
      <c r="A985" s="169"/>
      <c r="B985" s="169"/>
      <c r="C985" s="169"/>
      <c r="D985" s="169"/>
      <c r="E985" s="169"/>
      <c r="F985" s="169"/>
      <c r="G985" s="169"/>
      <c r="H985" s="169"/>
      <c r="I985" s="169"/>
      <c r="J985" s="169"/>
      <c r="K985" s="169"/>
      <c r="L985" s="169"/>
      <c r="M985" s="169"/>
      <c r="N985" s="169"/>
      <c r="O985" s="169"/>
      <c r="P985" s="169"/>
      <c r="Q985" s="169"/>
      <c r="R985" s="169"/>
      <c r="S985" s="169"/>
      <c r="T985" s="169"/>
      <c r="U985" s="169"/>
      <c r="V985" s="169"/>
      <c r="W985" s="169"/>
      <c r="X985" s="169"/>
      <c r="Y985" s="169"/>
      <c r="Z985" s="169"/>
    </row>
    <row r="986" spans="1:26" ht="15.75" customHeight="1">
      <c r="A986" s="169"/>
      <c r="B986" s="169"/>
      <c r="C986" s="169"/>
      <c r="D986" s="169"/>
      <c r="E986" s="169"/>
      <c r="F986" s="169"/>
      <c r="G986" s="169"/>
      <c r="H986" s="169"/>
      <c r="I986" s="169"/>
      <c r="J986" s="169"/>
      <c r="K986" s="169"/>
      <c r="L986" s="169"/>
      <c r="M986" s="169"/>
      <c r="N986" s="169"/>
      <c r="O986" s="169"/>
      <c r="P986" s="169"/>
      <c r="Q986" s="169"/>
      <c r="R986" s="169"/>
      <c r="S986" s="169"/>
      <c r="T986" s="169"/>
      <c r="U986" s="169"/>
      <c r="V986" s="169"/>
      <c r="W986" s="169"/>
      <c r="X986" s="169"/>
      <c r="Y986" s="169"/>
      <c r="Z986" s="169"/>
    </row>
    <row r="987" spans="1:26" ht="15.75" customHeight="1">
      <c r="A987" s="169"/>
      <c r="B987" s="169"/>
      <c r="C987" s="169"/>
      <c r="D987" s="169"/>
      <c r="E987" s="169"/>
      <c r="F987" s="169"/>
      <c r="G987" s="169"/>
      <c r="H987" s="169"/>
      <c r="I987" s="169"/>
      <c r="J987" s="169"/>
      <c r="K987" s="169"/>
      <c r="L987" s="169"/>
      <c r="M987" s="169"/>
      <c r="N987" s="169"/>
      <c r="O987" s="169"/>
      <c r="P987" s="169"/>
      <c r="Q987" s="169"/>
      <c r="R987" s="169"/>
      <c r="S987" s="169"/>
      <c r="T987" s="169"/>
      <c r="U987" s="169"/>
      <c r="V987" s="169"/>
      <c r="W987" s="169"/>
      <c r="X987" s="169"/>
      <c r="Y987" s="169"/>
      <c r="Z987" s="169"/>
    </row>
    <row r="988" spans="1:26" ht="15.75" customHeight="1">
      <c r="A988" s="169"/>
      <c r="B988" s="169"/>
      <c r="C988" s="169"/>
      <c r="D988" s="169"/>
      <c r="E988" s="169"/>
      <c r="F988" s="169"/>
      <c r="G988" s="169"/>
      <c r="H988" s="169"/>
      <c r="I988" s="169"/>
      <c r="J988" s="169"/>
      <c r="K988" s="169"/>
      <c r="L988" s="169"/>
      <c r="M988" s="169"/>
      <c r="N988" s="169"/>
      <c r="O988" s="169"/>
      <c r="P988" s="169"/>
      <c r="Q988" s="169"/>
      <c r="R988" s="169"/>
      <c r="S988" s="169"/>
      <c r="T988" s="169"/>
      <c r="U988" s="169"/>
      <c r="V988" s="169"/>
      <c r="W988" s="169"/>
      <c r="X988" s="169"/>
      <c r="Y988" s="169"/>
      <c r="Z988" s="169"/>
    </row>
    <row r="989" spans="1:26" ht="15.75" customHeight="1">
      <c r="A989" s="169"/>
      <c r="B989" s="169"/>
      <c r="C989" s="169"/>
      <c r="D989" s="169"/>
      <c r="E989" s="169"/>
      <c r="F989" s="169"/>
      <c r="G989" s="169"/>
      <c r="H989" s="169"/>
      <c r="I989" s="169"/>
      <c r="J989" s="169"/>
      <c r="K989" s="169"/>
      <c r="L989" s="169"/>
      <c r="M989" s="169"/>
      <c r="N989" s="169"/>
      <c r="O989" s="169"/>
      <c r="P989" s="169"/>
      <c r="Q989" s="169"/>
      <c r="R989" s="169"/>
      <c r="S989" s="169"/>
      <c r="T989" s="169"/>
      <c r="U989" s="169"/>
      <c r="V989" s="169"/>
      <c r="W989" s="169"/>
      <c r="X989" s="169"/>
      <c r="Y989" s="169"/>
      <c r="Z989" s="169"/>
    </row>
    <row r="990" spans="1:26" ht="15.75" customHeight="1">
      <c r="A990" s="169"/>
      <c r="B990" s="169"/>
      <c r="C990" s="169"/>
      <c r="D990" s="169"/>
      <c r="E990" s="169"/>
      <c r="F990" s="169"/>
      <c r="G990" s="169"/>
      <c r="H990" s="169"/>
      <c r="I990" s="169"/>
      <c r="J990" s="169"/>
      <c r="K990" s="169"/>
      <c r="L990" s="169"/>
      <c r="M990" s="169"/>
      <c r="N990" s="169"/>
      <c r="O990" s="169"/>
      <c r="P990" s="169"/>
      <c r="Q990" s="169"/>
      <c r="R990" s="169"/>
      <c r="S990" s="169"/>
      <c r="T990" s="169"/>
      <c r="U990" s="169"/>
      <c r="V990" s="169"/>
      <c r="W990" s="169"/>
      <c r="X990" s="169"/>
      <c r="Y990" s="169"/>
      <c r="Z990" s="169"/>
    </row>
    <row r="991" spans="1:26" ht="15.75" customHeight="1">
      <c r="A991" s="169"/>
      <c r="B991" s="169"/>
      <c r="C991" s="169"/>
      <c r="D991" s="169"/>
      <c r="E991" s="169"/>
      <c r="F991" s="169"/>
      <c r="G991" s="169"/>
      <c r="H991" s="169"/>
      <c r="I991" s="169"/>
      <c r="J991" s="169"/>
      <c r="K991" s="169"/>
      <c r="L991" s="169"/>
      <c r="M991" s="169"/>
      <c r="N991" s="169"/>
      <c r="O991" s="169"/>
      <c r="P991" s="169"/>
      <c r="Q991" s="169"/>
      <c r="R991" s="169"/>
      <c r="S991" s="169"/>
      <c r="T991" s="169"/>
      <c r="U991" s="169"/>
      <c r="V991" s="169"/>
      <c r="W991" s="169"/>
      <c r="X991" s="169"/>
      <c r="Y991" s="169"/>
      <c r="Z991" s="169"/>
    </row>
    <row r="992" spans="1:26" ht="15.75" customHeight="1">
      <c r="A992" s="169"/>
      <c r="B992" s="169"/>
      <c r="C992" s="169"/>
      <c r="D992" s="169"/>
      <c r="E992" s="169"/>
      <c r="F992" s="169"/>
      <c r="G992" s="169"/>
      <c r="H992" s="169"/>
      <c r="I992" s="169"/>
      <c r="J992" s="169"/>
      <c r="K992" s="169"/>
      <c r="L992" s="169"/>
      <c r="M992" s="169"/>
      <c r="N992" s="169"/>
      <c r="O992" s="169"/>
      <c r="P992" s="169"/>
      <c r="Q992" s="169"/>
      <c r="R992" s="169"/>
      <c r="S992" s="169"/>
      <c r="T992" s="169"/>
      <c r="U992" s="169"/>
      <c r="V992" s="169"/>
      <c r="W992" s="169"/>
      <c r="X992" s="169"/>
      <c r="Y992" s="169"/>
      <c r="Z992" s="169"/>
    </row>
    <row r="993" spans="1:26" ht="15.75" customHeight="1">
      <c r="A993" s="169"/>
      <c r="B993" s="169"/>
      <c r="C993" s="169"/>
      <c r="D993" s="169"/>
      <c r="E993" s="169"/>
      <c r="F993" s="169"/>
      <c r="G993" s="169"/>
      <c r="H993" s="169"/>
      <c r="I993" s="169"/>
      <c r="J993" s="169"/>
      <c r="K993" s="169"/>
      <c r="L993" s="169"/>
      <c r="M993" s="169"/>
      <c r="N993" s="169"/>
      <c r="O993" s="169"/>
      <c r="P993" s="169"/>
      <c r="Q993" s="169"/>
      <c r="R993" s="169"/>
      <c r="S993" s="169"/>
      <c r="T993" s="169"/>
      <c r="U993" s="169"/>
      <c r="V993" s="169"/>
      <c r="W993" s="169"/>
      <c r="X993" s="169"/>
      <c r="Y993" s="169"/>
      <c r="Z993" s="169"/>
    </row>
    <row r="994" spans="1:26" ht="15.75" customHeight="1">
      <c r="A994" s="169"/>
      <c r="B994" s="169"/>
      <c r="C994" s="169"/>
      <c r="D994" s="169"/>
      <c r="E994" s="169"/>
      <c r="F994" s="169"/>
      <c r="G994" s="169"/>
      <c r="H994" s="169"/>
      <c r="I994" s="169"/>
      <c r="J994" s="169"/>
      <c r="K994" s="169"/>
      <c r="L994" s="169"/>
      <c r="M994" s="169"/>
      <c r="N994" s="169"/>
      <c r="O994" s="169"/>
      <c r="P994" s="169"/>
      <c r="Q994" s="169"/>
      <c r="R994" s="169"/>
      <c r="S994" s="169"/>
      <c r="T994" s="169"/>
      <c r="U994" s="169"/>
      <c r="V994" s="169"/>
      <c r="W994" s="169"/>
      <c r="X994" s="169"/>
      <c r="Y994" s="169"/>
      <c r="Z994" s="169"/>
    </row>
    <row r="995" spans="1:26" ht="15.75" customHeight="1">
      <c r="A995" s="169"/>
      <c r="B995" s="169"/>
      <c r="C995" s="169"/>
      <c r="D995" s="169"/>
      <c r="E995" s="169"/>
      <c r="F995" s="169"/>
      <c r="G995" s="169"/>
      <c r="H995" s="169"/>
      <c r="I995" s="169"/>
      <c r="J995" s="169"/>
      <c r="K995" s="169"/>
      <c r="L995" s="169"/>
      <c r="M995" s="169"/>
      <c r="N995" s="169"/>
      <c r="O995" s="169"/>
      <c r="P995" s="169"/>
      <c r="Q995" s="169"/>
      <c r="R995" s="169"/>
      <c r="S995" s="169"/>
      <c r="T995" s="169"/>
      <c r="U995" s="169"/>
      <c r="V995" s="169"/>
      <c r="W995" s="169"/>
      <c r="X995" s="169"/>
      <c r="Y995" s="169"/>
      <c r="Z995" s="169"/>
    </row>
    <row r="996" spans="1:26" ht="15.75" customHeight="1">
      <c r="A996" s="169"/>
      <c r="B996" s="169"/>
      <c r="C996" s="169"/>
      <c r="D996" s="169"/>
      <c r="E996" s="169"/>
      <c r="F996" s="169"/>
      <c r="G996" s="169"/>
      <c r="H996" s="169"/>
      <c r="I996" s="169"/>
      <c r="J996" s="169"/>
      <c r="K996" s="169"/>
      <c r="L996" s="169"/>
      <c r="M996" s="169"/>
      <c r="N996" s="169"/>
      <c r="O996" s="169"/>
      <c r="P996" s="169"/>
      <c r="Q996" s="169"/>
      <c r="R996" s="169"/>
      <c r="S996" s="169"/>
      <c r="T996" s="169"/>
      <c r="U996" s="169"/>
      <c r="V996" s="169"/>
      <c r="W996" s="169"/>
      <c r="X996" s="169"/>
      <c r="Y996" s="169"/>
      <c r="Z996" s="169"/>
    </row>
    <row r="997" spans="1:26" ht="15.75" customHeight="1">
      <c r="A997" s="169"/>
      <c r="B997" s="169"/>
      <c r="C997" s="169"/>
      <c r="D997" s="169"/>
      <c r="E997" s="169"/>
      <c r="F997" s="169"/>
      <c r="G997" s="169"/>
      <c r="H997" s="169"/>
      <c r="I997" s="169"/>
      <c r="J997" s="169"/>
      <c r="K997" s="169"/>
      <c r="L997" s="169"/>
      <c r="M997" s="169"/>
      <c r="N997" s="169"/>
      <c r="O997" s="169"/>
      <c r="P997" s="169"/>
      <c r="Q997" s="169"/>
      <c r="R997" s="169"/>
      <c r="S997" s="169"/>
      <c r="T997" s="169"/>
      <c r="U997" s="169"/>
      <c r="V997" s="169"/>
      <c r="W997" s="169"/>
      <c r="X997" s="169"/>
      <c r="Y997" s="169"/>
      <c r="Z997" s="169"/>
    </row>
    <row r="998" spans="1:26" ht="15.75" customHeight="1">
      <c r="A998" s="169"/>
      <c r="B998" s="169"/>
      <c r="C998" s="169"/>
      <c r="D998" s="169"/>
      <c r="E998" s="169"/>
      <c r="F998" s="169"/>
      <c r="G998" s="169"/>
      <c r="H998" s="169"/>
      <c r="I998" s="169"/>
      <c r="J998" s="169"/>
      <c r="K998" s="169"/>
      <c r="L998" s="169"/>
      <c r="M998" s="169"/>
      <c r="N998" s="169"/>
      <c r="O998" s="169"/>
      <c r="P998" s="169"/>
      <c r="Q998" s="169"/>
      <c r="R998" s="169"/>
      <c r="S998" s="169"/>
      <c r="T998" s="169"/>
      <c r="U998" s="169"/>
      <c r="V998" s="169"/>
      <c r="W998" s="169"/>
      <c r="X998" s="169"/>
      <c r="Y998" s="169"/>
      <c r="Z998" s="169"/>
    </row>
    <row r="999" spans="1:26" ht="15.75" customHeight="1">
      <c r="A999" s="169"/>
      <c r="B999" s="169"/>
      <c r="C999" s="169"/>
      <c r="D999" s="169"/>
      <c r="E999" s="169"/>
      <c r="F999" s="169"/>
      <c r="G999" s="169"/>
      <c r="H999" s="169"/>
      <c r="I999" s="169"/>
      <c r="J999" s="169"/>
      <c r="K999" s="169"/>
      <c r="L999" s="169"/>
      <c r="M999" s="169"/>
      <c r="N999" s="169"/>
      <c r="O999" s="169"/>
      <c r="P999" s="169"/>
      <c r="Q999" s="169"/>
      <c r="R999" s="169"/>
      <c r="S999" s="169"/>
      <c r="T999" s="169"/>
      <c r="U999" s="169"/>
      <c r="V999" s="169"/>
      <c r="W999" s="169"/>
      <c r="X999" s="169"/>
      <c r="Y999" s="169"/>
      <c r="Z999" s="169"/>
    </row>
    <row r="1000" spans="1:26" ht="15.75" customHeight="1">
      <c r="A1000" s="169"/>
      <c r="B1000" s="169"/>
      <c r="C1000" s="169"/>
      <c r="D1000" s="169"/>
      <c r="E1000" s="169"/>
      <c r="F1000" s="169"/>
      <c r="G1000" s="169"/>
      <c r="H1000" s="169"/>
      <c r="I1000" s="169"/>
      <c r="J1000" s="169"/>
      <c r="K1000" s="169"/>
      <c r="L1000" s="169"/>
      <c r="M1000" s="169"/>
      <c r="N1000" s="169"/>
      <c r="O1000" s="169"/>
      <c r="P1000" s="169"/>
      <c r="Q1000" s="169"/>
      <c r="R1000" s="169"/>
      <c r="S1000" s="169"/>
      <c r="T1000" s="169"/>
      <c r="U1000" s="169"/>
      <c r="V1000" s="169"/>
      <c r="W1000" s="169"/>
      <c r="X1000" s="169"/>
      <c r="Y1000" s="169"/>
      <c r="Z1000" s="169"/>
    </row>
  </sheetData>
  <mergeCells count="30">
    <mergeCell ref="G15:G16"/>
    <mergeCell ref="J15:J16"/>
    <mergeCell ref="H22:H23"/>
    <mergeCell ref="I22:I23"/>
    <mergeCell ref="H15:H16"/>
    <mergeCell ref="I15:I16"/>
    <mergeCell ref="G19:G21"/>
    <mergeCell ref="H19:H21"/>
    <mergeCell ref="I19:I21"/>
    <mergeCell ref="J19:J21"/>
    <mergeCell ref="G22:G23"/>
    <mergeCell ref="J22:J23"/>
    <mergeCell ref="G6:G8"/>
    <mergeCell ref="J6:J8"/>
    <mergeCell ref="H6:H8"/>
    <mergeCell ref="I6:I8"/>
    <mergeCell ref="G10:G13"/>
    <mergeCell ref="H10:H13"/>
    <mergeCell ref="I10:I13"/>
    <mergeCell ref="J10:J13"/>
    <mergeCell ref="A2:A4"/>
    <mergeCell ref="G2:G4"/>
    <mergeCell ref="H2:H4"/>
    <mergeCell ref="I2:I4"/>
    <mergeCell ref="J2:J4"/>
    <mergeCell ref="A6:A8"/>
    <mergeCell ref="A10:A13"/>
    <mergeCell ref="A15:A16"/>
    <mergeCell ref="A19:A21"/>
    <mergeCell ref="A22:A2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42578125" defaultRowHeight="15" customHeight="1"/>
  <cols>
    <col min="1" max="1" width="11" customWidth="1"/>
    <col min="2" max="2" width="11.7109375" customWidth="1"/>
    <col min="3" max="3" width="46.28515625" customWidth="1"/>
    <col min="4" max="4" width="13" customWidth="1"/>
    <col min="5" max="5" width="17.28515625" customWidth="1"/>
    <col min="6" max="6" width="53.28515625" customWidth="1"/>
    <col min="7" max="7" width="25.7109375" customWidth="1"/>
    <col min="8" max="8" width="30.140625" customWidth="1"/>
    <col min="9" max="9" width="32.5703125" customWidth="1"/>
    <col min="10" max="11" width="14.7109375" customWidth="1"/>
    <col min="12" max="18" width="11.42578125" customWidth="1"/>
    <col min="19" max="26" width="10.7109375" customWidth="1"/>
  </cols>
  <sheetData>
    <row r="1" spans="1:26">
      <c r="A1" s="301"/>
      <c r="B1" s="301"/>
      <c r="C1" s="301"/>
      <c r="D1" s="301"/>
      <c r="E1" s="301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</row>
    <row r="2" spans="1:26">
      <c r="A2" s="301"/>
      <c r="B2" s="301"/>
      <c r="C2" s="301"/>
      <c r="D2" s="301"/>
      <c r="E2" s="301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</row>
    <row r="3" spans="1:26">
      <c r="A3" s="301" t="s">
        <v>1767</v>
      </c>
      <c r="B3" s="301" t="s">
        <v>341</v>
      </c>
      <c r="C3" s="301" t="s">
        <v>342</v>
      </c>
      <c r="D3" s="301" t="s">
        <v>343</v>
      </c>
      <c r="E3" s="301" t="s">
        <v>344</v>
      </c>
      <c r="F3" s="301" t="s">
        <v>345</v>
      </c>
      <c r="G3" s="301" t="s">
        <v>1768</v>
      </c>
      <c r="H3" s="301" t="s">
        <v>1769</v>
      </c>
      <c r="I3" s="301" t="s">
        <v>1770</v>
      </c>
      <c r="J3" s="301" t="s">
        <v>348</v>
      </c>
      <c r="K3" s="302"/>
      <c r="L3" s="302"/>
      <c r="M3" s="302"/>
      <c r="N3" s="302"/>
      <c r="O3" s="302"/>
      <c r="P3" s="302"/>
      <c r="S3" s="302"/>
      <c r="T3" s="302"/>
      <c r="U3" s="302"/>
      <c r="V3" s="302"/>
      <c r="W3" s="302"/>
      <c r="X3" s="302"/>
      <c r="Y3" s="302"/>
      <c r="Z3" s="302"/>
    </row>
    <row r="4" spans="1:26" ht="30.75" customHeight="1">
      <c r="A4" s="6">
        <v>995613</v>
      </c>
      <c r="B4" s="6" t="s">
        <v>351</v>
      </c>
      <c r="C4" s="6" t="s">
        <v>352</v>
      </c>
      <c r="D4" s="6" t="s">
        <v>327</v>
      </c>
      <c r="E4" s="303">
        <v>40791</v>
      </c>
      <c r="F4" s="6" t="s">
        <v>353</v>
      </c>
      <c r="G4" s="6"/>
      <c r="H4" s="6"/>
      <c r="I4" s="6"/>
      <c r="J4" s="6"/>
      <c r="K4" s="302"/>
      <c r="L4" s="302"/>
      <c r="M4" s="302"/>
      <c r="N4" s="302"/>
      <c r="O4" s="302"/>
      <c r="P4" s="302"/>
      <c r="S4" s="6"/>
      <c r="T4" s="6"/>
      <c r="U4" s="6"/>
      <c r="V4" s="6"/>
      <c r="W4" s="6"/>
      <c r="X4" s="6"/>
      <c r="Y4" s="6"/>
      <c r="Z4" s="6"/>
    </row>
    <row r="5" spans="1:26">
      <c r="A5" s="304">
        <v>1024631</v>
      </c>
      <c r="B5" s="301" t="s">
        <v>351</v>
      </c>
      <c r="C5" s="302" t="s">
        <v>354</v>
      </c>
      <c r="D5" s="301" t="s">
        <v>327</v>
      </c>
      <c r="E5" s="305">
        <v>38554</v>
      </c>
      <c r="F5" s="302" t="s">
        <v>355</v>
      </c>
      <c r="G5" s="302" t="s">
        <v>1791</v>
      </c>
      <c r="H5" s="302"/>
      <c r="I5" s="302" t="s">
        <v>356</v>
      </c>
      <c r="J5" s="302">
        <v>3152938820</v>
      </c>
      <c r="K5" s="302"/>
      <c r="L5" s="302"/>
      <c r="M5" s="302"/>
      <c r="N5" s="302"/>
      <c r="O5" s="302"/>
      <c r="P5" s="302"/>
      <c r="S5" s="302"/>
      <c r="T5" s="302"/>
      <c r="U5" s="302"/>
      <c r="V5" s="302"/>
      <c r="W5" s="302"/>
      <c r="X5" s="302"/>
      <c r="Y5" s="302"/>
      <c r="Z5" s="302"/>
    </row>
    <row r="6" spans="1:26">
      <c r="A6" s="304">
        <v>1024632</v>
      </c>
      <c r="B6" s="301" t="s">
        <v>351</v>
      </c>
      <c r="C6" s="302" t="s">
        <v>357</v>
      </c>
      <c r="D6" s="301" t="s">
        <v>324</v>
      </c>
      <c r="E6" s="305">
        <v>40041</v>
      </c>
      <c r="F6" s="302" t="s">
        <v>355</v>
      </c>
      <c r="G6" s="302" t="s">
        <v>1791</v>
      </c>
      <c r="H6" s="302"/>
      <c r="I6" s="302" t="s">
        <v>356</v>
      </c>
      <c r="J6" s="302">
        <v>3152938820</v>
      </c>
      <c r="K6" s="302"/>
      <c r="L6" s="302"/>
      <c r="M6" s="302"/>
      <c r="N6" s="302"/>
      <c r="O6" s="302"/>
      <c r="P6" s="302"/>
      <c r="S6" s="302"/>
      <c r="T6" s="302"/>
      <c r="U6" s="302"/>
      <c r="V6" s="302"/>
      <c r="W6" s="302"/>
      <c r="X6" s="302"/>
      <c r="Y6" s="302"/>
      <c r="Z6" s="302"/>
    </row>
    <row r="7" spans="1:26">
      <c r="A7" s="304">
        <v>10240751</v>
      </c>
      <c r="B7" s="301" t="s">
        <v>328</v>
      </c>
      <c r="C7" s="302" t="s">
        <v>358</v>
      </c>
      <c r="D7" s="301" t="s">
        <v>324</v>
      </c>
      <c r="E7" s="305"/>
      <c r="F7" s="302" t="s">
        <v>359</v>
      </c>
      <c r="G7" s="302"/>
      <c r="H7" s="302"/>
      <c r="I7" s="302"/>
      <c r="J7" s="302"/>
      <c r="K7" s="302"/>
      <c r="L7" s="302"/>
      <c r="M7" s="302"/>
      <c r="N7" s="302"/>
      <c r="O7" s="302"/>
      <c r="P7" s="302"/>
      <c r="S7" s="302"/>
      <c r="T7" s="302"/>
      <c r="U7" s="302"/>
      <c r="V7" s="302"/>
      <c r="W7" s="302"/>
      <c r="X7" s="302"/>
      <c r="Y7" s="302"/>
      <c r="Z7" s="302"/>
    </row>
    <row r="8" spans="1:26">
      <c r="A8" s="304">
        <v>10493655</v>
      </c>
      <c r="B8" s="301" t="s">
        <v>322</v>
      </c>
      <c r="C8" s="302" t="s">
        <v>360</v>
      </c>
      <c r="D8" s="301" t="s">
        <v>324</v>
      </c>
      <c r="E8" s="301"/>
      <c r="F8" s="302" t="s">
        <v>1858</v>
      </c>
      <c r="G8" s="302"/>
      <c r="H8" s="302"/>
      <c r="I8" s="302"/>
      <c r="J8" s="302"/>
      <c r="K8" s="302"/>
      <c r="L8" s="302"/>
      <c r="M8" s="302"/>
      <c r="N8" s="302"/>
      <c r="O8" s="302"/>
      <c r="P8" s="302"/>
      <c r="S8" s="302"/>
      <c r="T8" s="302"/>
      <c r="U8" s="302"/>
      <c r="V8" s="302"/>
      <c r="W8" s="302"/>
      <c r="X8" s="302"/>
      <c r="Y8" s="302"/>
      <c r="Z8" s="302"/>
    </row>
    <row r="9" spans="1:26">
      <c r="A9" s="304">
        <v>10525103</v>
      </c>
      <c r="B9" s="301" t="s">
        <v>322</v>
      </c>
      <c r="C9" s="302" t="s">
        <v>362</v>
      </c>
      <c r="D9" s="301" t="s">
        <v>324</v>
      </c>
      <c r="E9" s="301"/>
      <c r="F9" s="302" t="s">
        <v>1883</v>
      </c>
      <c r="G9" s="302"/>
      <c r="H9" s="302"/>
      <c r="I9" s="302"/>
      <c r="J9" s="302"/>
      <c r="K9" s="302"/>
      <c r="L9" s="302"/>
      <c r="M9" s="302"/>
      <c r="N9" s="302"/>
      <c r="O9" s="302"/>
      <c r="P9" s="302"/>
      <c r="S9" s="302"/>
      <c r="T9" s="302"/>
      <c r="U9" s="302"/>
      <c r="V9" s="302"/>
      <c r="W9" s="302"/>
      <c r="X9" s="302"/>
      <c r="Y9" s="302"/>
      <c r="Z9" s="302"/>
    </row>
    <row r="10" spans="1:26">
      <c r="A10" s="304">
        <v>14447026</v>
      </c>
      <c r="B10" s="301" t="s">
        <v>322</v>
      </c>
      <c r="C10" s="302" t="s">
        <v>1473</v>
      </c>
      <c r="D10" s="301" t="s">
        <v>324</v>
      </c>
      <c r="E10" s="305">
        <v>16463</v>
      </c>
      <c r="F10" s="302" t="s">
        <v>369</v>
      </c>
      <c r="G10" s="302" t="s">
        <v>1804</v>
      </c>
      <c r="H10" s="302"/>
      <c r="I10" s="302"/>
      <c r="J10" s="302"/>
      <c r="K10" s="302"/>
      <c r="L10" s="302"/>
      <c r="M10" s="302"/>
      <c r="N10" s="302"/>
      <c r="O10" s="302"/>
      <c r="P10" s="302"/>
      <c r="S10" s="302"/>
      <c r="T10" s="302"/>
      <c r="U10" s="302"/>
      <c r="V10" s="302"/>
      <c r="W10" s="302"/>
      <c r="X10" s="302"/>
      <c r="Y10" s="302"/>
      <c r="Z10" s="302"/>
    </row>
    <row r="11" spans="1:26">
      <c r="A11" s="304">
        <v>16289125</v>
      </c>
      <c r="B11" s="301" t="s">
        <v>322</v>
      </c>
      <c r="C11" s="302" t="s">
        <v>364</v>
      </c>
      <c r="D11" s="301" t="s">
        <v>324</v>
      </c>
      <c r="E11" s="301"/>
      <c r="F11" s="302" t="s">
        <v>948</v>
      </c>
      <c r="G11" s="302"/>
      <c r="H11" s="302"/>
      <c r="I11" s="302"/>
      <c r="J11" s="302"/>
      <c r="K11" s="302"/>
      <c r="L11" s="302"/>
      <c r="M11" s="302"/>
      <c r="N11" s="302"/>
      <c r="O11" s="302"/>
      <c r="P11" s="302"/>
      <c r="S11" s="302"/>
      <c r="T11" s="302"/>
      <c r="U11" s="302"/>
      <c r="V11" s="302"/>
      <c r="W11" s="302"/>
      <c r="X11" s="302"/>
      <c r="Y11" s="302"/>
      <c r="Z11" s="302"/>
    </row>
    <row r="12" spans="1:26">
      <c r="A12" s="304">
        <v>16608707</v>
      </c>
      <c r="B12" s="301" t="s">
        <v>322</v>
      </c>
      <c r="C12" s="302" t="s">
        <v>366</v>
      </c>
      <c r="D12" s="301" t="s">
        <v>324</v>
      </c>
      <c r="E12" s="301"/>
      <c r="F12" s="302" t="s">
        <v>1853</v>
      </c>
      <c r="G12" s="302"/>
      <c r="H12" s="302"/>
      <c r="I12" s="302"/>
      <c r="J12" s="302"/>
      <c r="K12" s="302"/>
      <c r="L12" s="302"/>
      <c r="M12" s="302"/>
      <c r="N12" s="302"/>
      <c r="O12" s="302"/>
      <c r="P12" s="302"/>
      <c r="S12" s="302"/>
      <c r="T12" s="302"/>
      <c r="U12" s="302"/>
      <c r="V12" s="302"/>
      <c r="W12" s="302"/>
      <c r="X12" s="302"/>
      <c r="Y12" s="302"/>
      <c r="Z12" s="302"/>
    </row>
    <row r="13" spans="1:26">
      <c r="A13" s="304">
        <v>16917512</v>
      </c>
      <c r="B13" s="301" t="s">
        <v>322</v>
      </c>
      <c r="C13" s="302" t="s">
        <v>368</v>
      </c>
      <c r="D13" s="301" t="s">
        <v>324</v>
      </c>
      <c r="E13" s="301"/>
      <c r="F13" s="302" t="s">
        <v>993</v>
      </c>
      <c r="G13" s="302"/>
      <c r="H13" s="302"/>
      <c r="I13" s="302"/>
      <c r="J13" s="302"/>
      <c r="K13" s="302"/>
      <c r="L13" s="302"/>
      <c r="M13" s="302"/>
      <c r="N13" s="302"/>
      <c r="O13" s="302"/>
      <c r="P13" s="302"/>
      <c r="S13" s="302"/>
      <c r="T13" s="302"/>
      <c r="U13" s="302"/>
      <c r="V13" s="302"/>
      <c r="W13" s="302"/>
      <c r="X13" s="302"/>
      <c r="Y13" s="302"/>
      <c r="Z13" s="302"/>
    </row>
    <row r="14" spans="1:26">
      <c r="A14" s="304">
        <v>16941509</v>
      </c>
      <c r="B14" s="301" t="s">
        <v>322</v>
      </c>
      <c r="C14" s="302" t="s">
        <v>372</v>
      </c>
      <c r="D14" s="301" t="s">
        <v>324</v>
      </c>
      <c r="E14" s="301"/>
      <c r="F14" s="302" t="s">
        <v>373</v>
      </c>
      <c r="G14" s="302"/>
      <c r="H14" s="302"/>
      <c r="I14" s="302"/>
      <c r="J14" s="302"/>
      <c r="K14" s="302"/>
      <c r="L14" s="302"/>
      <c r="M14" s="302"/>
      <c r="N14" s="302"/>
      <c r="O14" s="302"/>
      <c r="P14" s="302"/>
      <c r="S14" s="302"/>
      <c r="T14" s="302"/>
      <c r="U14" s="302"/>
      <c r="V14" s="302"/>
      <c r="W14" s="302"/>
      <c r="X14" s="302"/>
      <c r="Y14" s="302"/>
      <c r="Z14" s="302"/>
    </row>
    <row r="15" spans="1:26">
      <c r="A15" s="304">
        <v>29739209</v>
      </c>
      <c r="B15" s="301" t="s">
        <v>322</v>
      </c>
      <c r="C15" s="302" t="s">
        <v>374</v>
      </c>
      <c r="D15" s="301" t="s">
        <v>327</v>
      </c>
      <c r="E15" s="301"/>
      <c r="F15" s="302" t="s">
        <v>1853</v>
      </c>
      <c r="G15" s="302"/>
      <c r="H15" s="302"/>
      <c r="I15" s="302"/>
      <c r="J15" s="302"/>
      <c r="K15" s="302"/>
      <c r="L15" s="302"/>
      <c r="M15" s="302"/>
      <c r="N15" s="302"/>
      <c r="O15" s="302"/>
      <c r="P15" s="302"/>
      <c r="S15" s="302"/>
      <c r="T15" s="302"/>
      <c r="U15" s="302"/>
      <c r="V15" s="302"/>
      <c r="W15" s="302"/>
      <c r="X15" s="302"/>
      <c r="Y15" s="302"/>
      <c r="Z15" s="302"/>
    </row>
    <row r="16" spans="1:26">
      <c r="A16" s="304">
        <v>31258541</v>
      </c>
      <c r="B16" s="301" t="s">
        <v>322</v>
      </c>
      <c r="C16" s="302" t="s">
        <v>1472</v>
      </c>
      <c r="D16" s="301" t="s">
        <v>327</v>
      </c>
      <c r="E16" s="305">
        <v>21032</v>
      </c>
      <c r="F16" s="302" t="s">
        <v>369</v>
      </c>
      <c r="G16" s="302" t="s">
        <v>1804</v>
      </c>
      <c r="H16" s="302"/>
      <c r="I16" s="302"/>
      <c r="J16" s="302"/>
      <c r="K16" s="302"/>
      <c r="L16" s="302"/>
      <c r="M16" s="302"/>
      <c r="N16" s="302"/>
      <c r="O16" s="302"/>
      <c r="P16" s="302"/>
      <c r="S16" s="302"/>
      <c r="T16" s="302"/>
      <c r="U16" s="302"/>
      <c r="V16" s="302"/>
      <c r="W16" s="302"/>
      <c r="X16" s="302"/>
      <c r="Y16" s="302"/>
      <c r="Z16" s="302"/>
    </row>
    <row r="17" spans="1:26">
      <c r="A17" s="304">
        <v>31258742</v>
      </c>
      <c r="B17" s="301" t="s">
        <v>322</v>
      </c>
      <c r="C17" s="302" t="s">
        <v>376</v>
      </c>
      <c r="D17" s="301" t="s">
        <v>327</v>
      </c>
      <c r="E17" s="305"/>
      <c r="F17" s="302" t="s">
        <v>1883</v>
      </c>
      <c r="G17" s="302"/>
      <c r="H17" s="302"/>
      <c r="I17" s="302"/>
      <c r="J17" s="302"/>
      <c r="K17" s="302"/>
      <c r="L17" s="302"/>
      <c r="M17" s="302"/>
      <c r="N17" s="302"/>
      <c r="O17" s="302"/>
      <c r="P17" s="302"/>
      <c r="S17" s="302"/>
      <c r="T17" s="302"/>
      <c r="U17" s="302"/>
      <c r="V17" s="302"/>
      <c r="W17" s="302"/>
      <c r="X17" s="302"/>
      <c r="Y17" s="302"/>
      <c r="Z17" s="302"/>
    </row>
    <row r="18" spans="1:26">
      <c r="A18" s="304">
        <v>31284737</v>
      </c>
      <c r="B18" s="301" t="s">
        <v>322</v>
      </c>
      <c r="C18" s="302" t="s">
        <v>1470</v>
      </c>
      <c r="D18" s="301" t="s">
        <v>327</v>
      </c>
      <c r="E18" s="301"/>
      <c r="F18" s="302" t="s">
        <v>1433</v>
      </c>
      <c r="G18" s="302" t="s">
        <v>1856</v>
      </c>
      <c r="H18" s="302">
        <v>31284737</v>
      </c>
      <c r="I18" s="302" t="s">
        <v>1470</v>
      </c>
      <c r="J18" s="302">
        <v>3128942172</v>
      </c>
      <c r="K18" s="302"/>
      <c r="L18" s="302"/>
      <c r="M18" s="302"/>
      <c r="N18" s="302"/>
      <c r="O18" s="302"/>
      <c r="P18" s="302"/>
      <c r="S18" s="302"/>
      <c r="T18" s="302"/>
      <c r="U18" s="302"/>
      <c r="V18" s="302"/>
      <c r="W18" s="302"/>
      <c r="X18" s="302"/>
      <c r="Y18" s="302"/>
      <c r="Z18" s="302"/>
    </row>
    <row r="19" spans="1:26">
      <c r="A19" s="304">
        <v>31838338</v>
      </c>
      <c r="B19" s="301" t="s">
        <v>322</v>
      </c>
      <c r="C19" s="302" t="s">
        <v>377</v>
      </c>
      <c r="D19" s="301" t="s">
        <v>327</v>
      </c>
      <c r="E19" s="305">
        <v>21891</v>
      </c>
      <c r="F19" s="302" t="s">
        <v>378</v>
      </c>
      <c r="G19" s="302"/>
      <c r="H19" s="302"/>
      <c r="I19" s="302"/>
      <c r="J19" s="302"/>
      <c r="K19" s="302"/>
      <c r="L19" s="302"/>
      <c r="M19" s="302"/>
      <c r="N19" s="302"/>
      <c r="O19" s="302"/>
      <c r="P19" s="302"/>
      <c r="S19" s="302"/>
      <c r="T19" s="302"/>
      <c r="U19" s="302"/>
      <c r="V19" s="302"/>
      <c r="W19" s="302"/>
      <c r="X19" s="302"/>
      <c r="Y19" s="302"/>
      <c r="Z19" s="302"/>
    </row>
    <row r="20" spans="1:26">
      <c r="A20" s="304">
        <v>31899112</v>
      </c>
      <c r="B20" s="301" t="s">
        <v>322</v>
      </c>
      <c r="C20" s="302" t="s">
        <v>379</v>
      </c>
      <c r="D20" s="301" t="s">
        <v>327</v>
      </c>
      <c r="E20" s="301"/>
      <c r="F20" s="302" t="s">
        <v>1017</v>
      </c>
      <c r="G20" s="302"/>
      <c r="H20" s="302"/>
      <c r="I20" s="302"/>
      <c r="J20" s="302"/>
      <c r="K20" s="302"/>
      <c r="L20" s="302"/>
      <c r="M20" s="302"/>
      <c r="N20" s="302"/>
      <c r="O20" s="302"/>
      <c r="P20" s="302"/>
      <c r="S20" s="302"/>
      <c r="T20" s="302"/>
      <c r="U20" s="302"/>
      <c r="V20" s="302"/>
      <c r="W20" s="302"/>
      <c r="X20" s="302"/>
      <c r="Y20" s="302"/>
      <c r="Z20" s="302"/>
    </row>
    <row r="21" spans="1:26" ht="15.75" customHeight="1">
      <c r="A21" s="304">
        <v>38566967</v>
      </c>
      <c r="B21" s="301" t="s">
        <v>322</v>
      </c>
      <c r="C21" s="302" t="s">
        <v>381</v>
      </c>
      <c r="D21" s="301" t="s">
        <v>327</v>
      </c>
      <c r="E21" s="301"/>
      <c r="F21" s="302" t="s">
        <v>1141</v>
      </c>
      <c r="G21" s="302"/>
      <c r="H21" s="302"/>
      <c r="I21" s="302"/>
      <c r="J21" s="302"/>
      <c r="K21" s="302"/>
      <c r="L21" s="302"/>
      <c r="M21" s="302"/>
      <c r="N21" s="302"/>
      <c r="O21" s="302"/>
      <c r="P21" s="302"/>
      <c r="S21" s="302"/>
      <c r="T21" s="302"/>
      <c r="U21" s="302"/>
      <c r="V21" s="302"/>
      <c r="W21" s="302"/>
      <c r="X21" s="302"/>
      <c r="Y21" s="302"/>
      <c r="Z21" s="302"/>
    </row>
    <row r="22" spans="1:26" ht="15.75" customHeight="1">
      <c r="A22" s="304">
        <v>38604274</v>
      </c>
      <c r="B22" s="301" t="s">
        <v>322</v>
      </c>
      <c r="C22" s="302" t="s">
        <v>383</v>
      </c>
      <c r="D22" s="301" t="s">
        <v>327</v>
      </c>
      <c r="E22" s="301"/>
      <c r="F22" s="302" t="s">
        <v>1884</v>
      </c>
      <c r="G22" s="302"/>
      <c r="H22" s="302"/>
      <c r="I22" s="302"/>
      <c r="J22" s="302"/>
      <c r="K22" s="302"/>
      <c r="L22" s="302"/>
      <c r="M22" s="302"/>
      <c r="N22" s="302"/>
      <c r="O22" s="302"/>
      <c r="P22" s="302"/>
      <c r="S22" s="302"/>
      <c r="T22" s="302"/>
      <c r="U22" s="302"/>
      <c r="V22" s="302"/>
      <c r="W22" s="302"/>
      <c r="X22" s="302"/>
      <c r="Y22" s="302"/>
      <c r="Z22" s="302"/>
    </row>
    <row r="23" spans="1:26" ht="15.75" customHeight="1">
      <c r="A23" s="304">
        <v>38604645</v>
      </c>
      <c r="B23" s="301" t="s">
        <v>322</v>
      </c>
      <c r="C23" s="302" t="s">
        <v>385</v>
      </c>
      <c r="D23" s="301" t="s">
        <v>327</v>
      </c>
      <c r="E23" s="301"/>
      <c r="F23" s="302" t="s">
        <v>425</v>
      </c>
      <c r="G23" s="302"/>
      <c r="H23" s="302"/>
      <c r="I23" s="302"/>
      <c r="J23" s="302"/>
      <c r="K23" s="302"/>
      <c r="L23" s="302"/>
      <c r="M23" s="302"/>
      <c r="N23" s="302"/>
      <c r="O23" s="302"/>
      <c r="P23" s="302"/>
      <c r="S23" s="302"/>
      <c r="T23" s="302"/>
      <c r="U23" s="302"/>
      <c r="V23" s="302"/>
      <c r="W23" s="302"/>
      <c r="X23" s="302"/>
      <c r="Y23" s="302"/>
      <c r="Z23" s="302"/>
    </row>
    <row r="24" spans="1:26" ht="15.75" customHeight="1">
      <c r="A24" s="304">
        <v>39384958</v>
      </c>
      <c r="B24" s="301" t="s">
        <v>322</v>
      </c>
      <c r="C24" s="302" t="s">
        <v>387</v>
      </c>
      <c r="D24" s="301" t="s">
        <v>327</v>
      </c>
      <c r="E24" s="301"/>
      <c r="F24" s="302" t="s">
        <v>550</v>
      </c>
      <c r="G24" s="302"/>
      <c r="H24" s="302"/>
      <c r="I24" s="302"/>
      <c r="J24" s="302"/>
      <c r="K24" s="302"/>
      <c r="L24" s="302"/>
      <c r="M24" s="302"/>
      <c r="N24" s="302"/>
      <c r="O24" s="302"/>
      <c r="P24" s="302"/>
      <c r="S24" s="302"/>
      <c r="T24" s="302"/>
      <c r="U24" s="302"/>
      <c r="V24" s="302"/>
      <c r="W24" s="302"/>
      <c r="X24" s="302"/>
      <c r="Y24" s="302"/>
      <c r="Z24" s="302"/>
    </row>
    <row r="25" spans="1:26" ht="15.75" customHeight="1">
      <c r="A25" s="304">
        <v>67021197</v>
      </c>
      <c r="B25" s="301" t="s">
        <v>322</v>
      </c>
      <c r="C25" s="302" t="s">
        <v>1478</v>
      </c>
      <c r="D25" s="301" t="s">
        <v>327</v>
      </c>
      <c r="E25" s="305">
        <v>30185</v>
      </c>
      <c r="F25" s="302" t="s">
        <v>369</v>
      </c>
      <c r="G25" s="302"/>
      <c r="H25" s="302"/>
      <c r="I25" s="302"/>
      <c r="J25" s="302"/>
      <c r="K25" s="302"/>
      <c r="L25" s="302"/>
      <c r="M25" s="302"/>
      <c r="N25" s="302"/>
      <c r="O25" s="302"/>
      <c r="P25" s="302"/>
      <c r="S25" s="302"/>
      <c r="T25" s="302"/>
      <c r="U25" s="302"/>
      <c r="V25" s="302"/>
      <c r="W25" s="302"/>
      <c r="X25" s="302"/>
      <c r="Y25" s="302"/>
      <c r="Z25" s="302"/>
    </row>
    <row r="26" spans="1:26" ht="15.75" customHeight="1">
      <c r="A26" s="304">
        <v>67024294</v>
      </c>
      <c r="B26" s="301" t="s">
        <v>322</v>
      </c>
      <c r="C26" s="302" t="s">
        <v>389</v>
      </c>
      <c r="D26" s="301" t="s">
        <v>327</v>
      </c>
      <c r="E26" s="301"/>
      <c r="F26" s="302" t="s">
        <v>1882</v>
      </c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S26" s="302"/>
      <c r="T26" s="302"/>
      <c r="U26" s="302"/>
      <c r="V26" s="302"/>
      <c r="W26" s="302"/>
      <c r="X26" s="302"/>
      <c r="Y26" s="302"/>
      <c r="Z26" s="302"/>
    </row>
    <row r="27" spans="1:26" ht="15.75" customHeight="1">
      <c r="A27" s="304">
        <v>67026661</v>
      </c>
      <c r="B27" s="301" t="s">
        <v>322</v>
      </c>
      <c r="C27" s="302" t="s">
        <v>391</v>
      </c>
      <c r="D27" s="301" t="s">
        <v>327</v>
      </c>
      <c r="E27" s="301"/>
      <c r="F27" s="302" t="s">
        <v>373</v>
      </c>
      <c r="G27" s="302"/>
      <c r="H27" s="302"/>
      <c r="I27" s="302"/>
      <c r="J27" s="302"/>
      <c r="K27" s="302"/>
      <c r="L27" s="302"/>
      <c r="M27" s="302"/>
      <c r="N27" s="302"/>
      <c r="O27" s="302"/>
      <c r="P27" s="302"/>
      <c r="S27" s="302"/>
      <c r="T27" s="302"/>
      <c r="U27" s="302"/>
      <c r="V27" s="302"/>
      <c r="W27" s="302"/>
      <c r="X27" s="302"/>
      <c r="Y27" s="302"/>
      <c r="Z27" s="302"/>
    </row>
    <row r="28" spans="1:26" ht="15.75" customHeight="1">
      <c r="A28" s="304">
        <v>87249505</v>
      </c>
      <c r="B28" s="301" t="s">
        <v>322</v>
      </c>
      <c r="C28" s="302" t="s">
        <v>392</v>
      </c>
      <c r="D28" s="301" t="s">
        <v>324</v>
      </c>
      <c r="E28" s="301"/>
      <c r="F28" s="302" t="s">
        <v>480</v>
      </c>
      <c r="G28" s="302"/>
      <c r="H28" s="302"/>
      <c r="I28" s="302"/>
      <c r="J28" s="302"/>
      <c r="K28" s="302"/>
      <c r="L28" s="302"/>
      <c r="M28" s="302"/>
      <c r="N28" s="302"/>
      <c r="O28" s="302"/>
      <c r="P28" s="302"/>
      <c r="S28" s="302"/>
      <c r="T28" s="302"/>
      <c r="U28" s="302"/>
      <c r="V28" s="302"/>
      <c r="W28" s="302"/>
      <c r="X28" s="302"/>
      <c r="Y28" s="302"/>
      <c r="Z28" s="302"/>
    </row>
    <row r="29" spans="1:26" ht="15.75" customHeight="1">
      <c r="A29" s="304">
        <v>94495906</v>
      </c>
      <c r="B29" s="301" t="s">
        <v>322</v>
      </c>
      <c r="C29" s="302" t="s">
        <v>394</v>
      </c>
      <c r="D29" s="301" t="s">
        <v>324</v>
      </c>
      <c r="E29" s="301"/>
      <c r="F29" s="302" t="s">
        <v>1141</v>
      </c>
      <c r="G29" s="302"/>
      <c r="H29" s="302"/>
      <c r="I29" s="302"/>
      <c r="J29" s="302"/>
      <c r="K29" s="302"/>
      <c r="L29" s="302"/>
      <c r="M29" s="302"/>
      <c r="N29" s="302"/>
      <c r="O29" s="302"/>
      <c r="P29" s="302"/>
      <c r="S29" s="302"/>
      <c r="T29" s="302"/>
      <c r="U29" s="302"/>
      <c r="V29" s="302"/>
      <c r="W29" s="302"/>
      <c r="X29" s="302"/>
      <c r="Y29" s="302"/>
      <c r="Z29" s="302"/>
    </row>
    <row r="30" spans="1:26" ht="15.75" customHeight="1">
      <c r="A30" s="304">
        <v>94537475</v>
      </c>
      <c r="B30" s="301" t="s">
        <v>322</v>
      </c>
      <c r="C30" s="302" t="s">
        <v>395</v>
      </c>
      <c r="D30" s="301" t="s">
        <v>324</v>
      </c>
      <c r="E30" s="301"/>
      <c r="F30" s="302" t="s">
        <v>524</v>
      </c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S30" s="302"/>
      <c r="T30" s="302"/>
      <c r="U30" s="302"/>
      <c r="V30" s="302"/>
      <c r="W30" s="302"/>
      <c r="X30" s="302"/>
      <c r="Y30" s="302"/>
      <c r="Z30" s="302"/>
    </row>
    <row r="31" spans="1:26" ht="15.75" customHeight="1">
      <c r="A31" s="304">
        <v>168303542</v>
      </c>
      <c r="B31" s="301" t="s">
        <v>328</v>
      </c>
      <c r="C31" s="302" t="s">
        <v>397</v>
      </c>
      <c r="D31" s="301" t="s">
        <v>327</v>
      </c>
      <c r="E31" s="301"/>
      <c r="F31" s="302" t="s">
        <v>1828</v>
      </c>
      <c r="G31" s="302"/>
      <c r="H31" s="302"/>
      <c r="I31" s="302"/>
      <c r="J31" s="302"/>
      <c r="K31" s="302"/>
      <c r="L31" s="302"/>
      <c r="M31" s="302"/>
      <c r="N31" s="302"/>
      <c r="O31" s="302"/>
      <c r="P31" s="302"/>
      <c r="S31" s="302"/>
      <c r="T31" s="302"/>
      <c r="U31" s="302"/>
      <c r="V31" s="302"/>
      <c r="W31" s="302"/>
      <c r="X31" s="302"/>
      <c r="Y31" s="302"/>
      <c r="Z31" s="302"/>
    </row>
    <row r="32" spans="1:26" ht="15.75" customHeight="1">
      <c r="A32" s="304">
        <v>168456239</v>
      </c>
      <c r="B32" s="301" t="s">
        <v>328</v>
      </c>
      <c r="C32" s="302" t="s">
        <v>399</v>
      </c>
      <c r="D32" s="301" t="s">
        <v>324</v>
      </c>
      <c r="E32" s="301"/>
      <c r="F32" s="302" t="s">
        <v>400</v>
      </c>
      <c r="G32" s="302"/>
      <c r="H32" s="302"/>
      <c r="I32" s="302"/>
      <c r="J32" s="302"/>
      <c r="K32" s="302"/>
      <c r="L32" s="302"/>
      <c r="M32" s="302"/>
      <c r="N32" s="302"/>
      <c r="O32" s="302"/>
      <c r="P32" s="302"/>
      <c r="S32" s="302"/>
      <c r="T32" s="302"/>
      <c r="U32" s="302"/>
      <c r="V32" s="302"/>
      <c r="W32" s="302"/>
      <c r="X32" s="302"/>
      <c r="Y32" s="302"/>
      <c r="Z32" s="302"/>
    </row>
    <row r="33" spans="1:26" ht="15.75" customHeight="1">
      <c r="A33" s="304">
        <v>169493336</v>
      </c>
      <c r="B33" s="301" t="s">
        <v>328</v>
      </c>
      <c r="C33" s="302" t="s">
        <v>401</v>
      </c>
      <c r="D33" s="301" t="s">
        <v>324</v>
      </c>
      <c r="E33" s="305"/>
      <c r="F33" s="302" t="s">
        <v>1345</v>
      </c>
      <c r="G33" s="302"/>
      <c r="H33" s="302"/>
      <c r="I33" s="302"/>
      <c r="J33" s="302"/>
      <c r="K33" s="302"/>
      <c r="L33" s="302"/>
      <c r="M33" s="302"/>
      <c r="N33" s="302"/>
      <c r="O33" s="302"/>
      <c r="P33" s="302"/>
      <c r="S33" s="302"/>
      <c r="T33" s="302"/>
      <c r="U33" s="302"/>
      <c r="V33" s="302"/>
      <c r="W33" s="302"/>
      <c r="X33" s="302"/>
      <c r="Y33" s="302"/>
      <c r="Z33" s="302"/>
    </row>
    <row r="34" spans="1:26" ht="15.75" customHeight="1">
      <c r="A34" s="304">
        <v>171976463</v>
      </c>
      <c r="B34" s="301" t="s">
        <v>328</v>
      </c>
      <c r="C34" s="302" t="s">
        <v>403</v>
      </c>
      <c r="D34" s="301" t="s">
        <v>327</v>
      </c>
      <c r="E34" s="305"/>
      <c r="F34" s="302" t="s">
        <v>1872</v>
      </c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S34" s="302"/>
      <c r="T34" s="302"/>
      <c r="U34" s="302"/>
      <c r="V34" s="302"/>
      <c r="W34" s="302"/>
      <c r="X34" s="302"/>
      <c r="Y34" s="302"/>
      <c r="Z34" s="302"/>
    </row>
    <row r="35" spans="1:26" ht="15.75" customHeight="1">
      <c r="A35" s="304">
        <v>171982427</v>
      </c>
      <c r="B35" s="301" t="s">
        <v>328</v>
      </c>
      <c r="C35" s="302" t="s">
        <v>405</v>
      </c>
      <c r="D35" s="301" t="s">
        <v>324</v>
      </c>
      <c r="E35" s="305"/>
      <c r="F35" s="302" t="s">
        <v>1017</v>
      </c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S35" s="302"/>
      <c r="T35" s="302"/>
      <c r="U35" s="302"/>
      <c r="V35" s="302"/>
      <c r="W35" s="302"/>
      <c r="X35" s="302"/>
      <c r="Y35" s="302"/>
      <c r="Z35" s="302"/>
    </row>
    <row r="36" spans="1:26" ht="15.75" customHeight="1">
      <c r="A36" s="304">
        <v>656127066</v>
      </c>
      <c r="B36" s="301" t="s">
        <v>406</v>
      </c>
      <c r="C36" s="302" t="s">
        <v>407</v>
      </c>
      <c r="D36" s="301" t="s">
        <v>324</v>
      </c>
      <c r="E36" s="305">
        <v>44387</v>
      </c>
      <c r="F36" s="302" t="s">
        <v>408</v>
      </c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S36" s="302"/>
      <c r="T36" s="302"/>
      <c r="U36" s="302"/>
      <c r="V36" s="302"/>
      <c r="W36" s="302"/>
      <c r="X36" s="302"/>
      <c r="Y36" s="302"/>
      <c r="Z36" s="302"/>
    </row>
    <row r="37" spans="1:26" ht="15.75" customHeight="1">
      <c r="A37" s="304">
        <v>661342325</v>
      </c>
      <c r="B37" s="301" t="s">
        <v>406</v>
      </c>
      <c r="C37" s="302" t="s">
        <v>409</v>
      </c>
      <c r="D37" s="301" t="s">
        <v>324</v>
      </c>
      <c r="E37" s="305">
        <v>44267</v>
      </c>
      <c r="F37" s="302" t="s">
        <v>410</v>
      </c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S37" s="302"/>
      <c r="T37" s="302"/>
      <c r="U37" s="302"/>
      <c r="V37" s="302"/>
      <c r="W37" s="302"/>
      <c r="X37" s="302"/>
      <c r="Y37" s="302"/>
      <c r="Z37" s="302"/>
    </row>
    <row r="38" spans="1:26" ht="15.75" customHeight="1">
      <c r="A38" s="304">
        <v>669376083</v>
      </c>
      <c r="B38" s="301" t="s">
        <v>406</v>
      </c>
      <c r="C38" s="302" t="s">
        <v>411</v>
      </c>
      <c r="D38" s="301" t="s">
        <v>327</v>
      </c>
      <c r="E38" s="305">
        <v>44722</v>
      </c>
      <c r="F38" s="302" t="s">
        <v>412</v>
      </c>
      <c r="G38" s="302"/>
      <c r="H38" s="302"/>
      <c r="I38" s="302" t="s">
        <v>413</v>
      </c>
      <c r="J38" s="302">
        <v>3104644814</v>
      </c>
      <c r="K38" s="302"/>
      <c r="L38" s="302"/>
      <c r="M38" s="302"/>
      <c r="N38" s="302"/>
      <c r="O38" s="302"/>
      <c r="P38" s="302"/>
      <c r="S38" s="302"/>
      <c r="T38" s="302"/>
      <c r="U38" s="302"/>
      <c r="V38" s="302"/>
      <c r="W38" s="302"/>
      <c r="X38" s="302"/>
      <c r="Y38" s="302"/>
      <c r="Z38" s="302"/>
    </row>
    <row r="39" spans="1:26" ht="15.75" customHeight="1">
      <c r="A39" s="304">
        <v>682255852</v>
      </c>
      <c r="B39" s="301" t="s">
        <v>406</v>
      </c>
      <c r="C39" s="302" t="s">
        <v>414</v>
      </c>
      <c r="D39" s="301" t="s">
        <v>324</v>
      </c>
      <c r="E39" s="306">
        <v>44632</v>
      </c>
      <c r="F39" s="302" t="s">
        <v>415</v>
      </c>
      <c r="G39" s="302" t="s">
        <v>1799</v>
      </c>
      <c r="H39" s="302">
        <v>1130612542</v>
      </c>
      <c r="I39" s="302" t="s">
        <v>416</v>
      </c>
      <c r="J39" s="302">
        <v>3152590296</v>
      </c>
      <c r="K39" s="302"/>
      <c r="L39" s="302"/>
      <c r="M39" s="302"/>
      <c r="N39" s="302"/>
      <c r="O39" s="302"/>
      <c r="P39" s="302"/>
      <c r="S39" s="302"/>
      <c r="T39" s="302"/>
      <c r="U39" s="302"/>
      <c r="V39" s="302"/>
      <c r="W39" s="302"/>
      <c r="X39" s="302"/>
      <c r="Y39" s="302"/>
      <c r="Z39" s="302"/>
    </row>
    <row r="40" spans="1:26" ht="15.75" customHeight="1">
      <c r="A40" s="304">
        <v>1005743914</v>
      </c>
      <c r="B40" s="301" t="s">
        <v>322</v>
      </c>
      <c r="C40" s="302" t="s">
        <v>417</v>
      </c>
      <c r="D40" s="301" t="s">
        <v>327</v>
      </c>
      <c r="E40" s="301"/>
      <c r="F40" s="302" t="s">
        <v>418</v>
      </c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S40" s="302"/>
      <c r="T40" s="302"/>
      <c r="U40" s="302"/>
      <c r="V40" s="302"/>
      <c r="W40" s="302"/>
      <c r="X40" s="302"/>
      <c r="Y40" s="302"/>
      <c r="Z40" s="302"/>
    </row>
    <row r="41" spans="1:26" ht="15.75" customHeight="1">
      <c r="A41" s="304">
        <v>1010849177</v>
      </c>
      <c r="B41" s="301" t="s">
        <v>328</v>
      </c>
      <c r="C41" s="302" t="s">
        <v>419</v>
      </c>
      <c r="D41" s="301" t="s">
        <v>324</v>
      </c>
      <c r="E41" s="305"/>
      <c r="F41" s="302" t="s">
        <v>420</v>
      </c>
      <c r="G41" s="302"/>
      <c r="H41" s="302"/>
      <c r="I41" s="302"/>
      <c r="J41" s="302"/>
      <c r="K41" s="302"/>
      <c r="L41" s="302"/>
      <c r="M41" s="302"/>
      <c r="N41" s="302"/>
      <c r="O41" s="302"/>
      <c r="P41" s="302"/>
      <c r="S41" s="302"/>
      <c r="T41" s="302"/>
      <c r="U41" s="302"/>
      <c r="V41" s="302"/>
      <c r="W41" s="302"/>
      <c r="X41" s="302"/>
      <c r="Y41" s="302"/>
      <c r="Z41" s="302"/>
    </row>
    <row r="42" spans="1:26" ht="15.75" customHeight="1">
      <c r="A42" s="304">
        <v>1013015788</v>
      </c>
      <c r="B42" s="301" t="s">
        <v>332</v>
      </c>
      <c r="C42" s="302" t="s">
        <v>422</v>
      </c>
      <c r="D42" s="301" t="s">
        <v>327</v>
      </c>
      <c r="E42" s="301"/>
      <c r="F42" s="302" t="s">
        <v>423</v>
      </c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S42" s="302"/>
      <c r="T42" s="302"/>
      <c r="U42" s="302"/>
      <c r="V42" s="302"/>
      <c r="W42" s="302"/>
      <c r="X42" s="302"/>
      <c r="Y42" s="302"/>
      <c r="Z42" s="302"/>
    </row>
    <row r="43" spans="1:26" ht="15.75" customHeight="1">
      <c r="A43" s="304">
        <v>1013019283</v>
      </c>
      <c r="B43" s="301" t="s">
        <v>332</v>
      </c>
      <c r="C43" s="302" t="s">
        <v>424</v>
      </c>
      <c r="D43" s="301" t="s">
        <v>327</v>
      </c>
      <c r="E43" s="305"/>
      <c r="F43" s="302" t="s">
        <v>425</v>
      </c>
      <c r="G43" s="302"/>
      <c r="H43" s="302"/>
      <c r="I43" s="302"/>
      <c r="J43" s="302"/>
      <c r="K43" s="302"/>
      <c r="L43" s="302"/>
      <c r="M43" s="302"/>
      <c r="N43" s="302"/>
      <c r="O43" s="302"/>
      <c r="P43" s="302"/>
      <c r="S43" s="302"/>
      <c r="T43" s="302"/>
      <c r="U43" s="302"/>
      <c r="V43" s="302"/>
      <c r="W43" s="302"/>
      <c r="X43" s="302"/>
      <c r="Y43" s="302"/>
      <c r="Z43" s="302"/>
    </row>
    <row r="44" spans="1:26" ht="15.75" customHeight="1">
      <c r="A44" s="304">
        <v>1014744463</v>
      </c>
      <c r="B44" s="301" t="s">
        <v>328</v>
      </c>
      <c r="C44" s="302" t="s">
        <v>426</v>
      </c>
      <c r="D44" s="301" t="s">
        <v>327</v>
      </c>
      <c r="E44" s="306">
        <v>42730</v>
      </c>
      <c r="F44" s="302" t="s">
        <v>427</v>
      </c>
      <c r="G44" s="302" t="s">
        <v>1906</v>
      </c>
      <c r="H44" s="302">
        <v>38682765</v>
      </c>
      <c r="I44" s="302" t="s">
        <v>428</v>
      </c>
      <c r="J44" s="302">
        <v>3022644565</v>
      </c>
      <c r="K44" s="302"/>
      <c r="L44" s="302"/>
      <c r="M44" s="302"/>
      <c r="N44" s="302"/>
      <c r="O44" s="302"/>
      <c r="P44" s="302"/>
      <c r="S44" s="302"/>
      <c r="T44" s="302"/>
      <c r="U44" s="302"/>
      <c r="V44" s="302"/>
      <c r="W44" s="302"/>
      <c r="X44" s="302"/>
      <c r="Y44" s="302"/>
      <c r="Z44" s="302"/>
    </row>
    <row r="45" spans="1:26" ht="15.75" customHeight="1">
      <c r="A45" s="304">
        <v>1014891350</v>
      </c>
      <c r="B45" s="301" t="s">
        <v>328</v>
      </c>
      <c r="C45" s="302" t="s">
        <v>429</v>
      </c>
      <c r="D45" s="301" t="s">
        <v>327</v>
      </c>
      <c r="E45" s="301"/>
      <c r="F45" s="302" t="s">
        <v>430</v>
      </c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S45" s="302"/>
      <c r="T45" s="302"/>
      <c r="U45" s="302"/>
      <c r="V45" s="302"/>
      <c r="W45" s="302"/>
      <c r="X45" s="302"/>
      <c r="Y45" s="302"/>
      <c r="Z45" s="302"/>
    </row>
    <row r="46" spans="1:26" ht="15.75" customHeight="1">
      <c r="A46" s="304">
        <v>1014899600</v>
      </c>
      <c r="B46" s="301" t="s">
        <v>328</v>
      </c>
      <c r="C46" s="302" t="s">
        <v>431</v>
      </c>
      <c r="D46" s="301" t="s">
        <v>327</v>
      </c>
      <c r="E46" s="305">
        <v>43423</v>
      </c>
      <c r="F46" s="302" t="s">
        <v>432</v>
      </c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S46" s="302"/>
      <c r="T46" s="302"/>
      <c r="U46" s="302"/>
      <c r="V46" s="302"/>
      <c r="W46" s="302"/>
      <c r="X46" s="302"/>
      <c r="Y46" s="302"/>
      <c r="Z46" s="302"/>
    </row>
    <row r="47" spans="1:26" ht="15.75" customHeight="1">
      <c r="A47" s="304">
        <v>1016914535</v>
      </c>
      <c r="B47" s="301" t="s">
        <v>328</v>
      </c>
      <c r="C47" s="302" t="s">
        <v>433</v>
      </c>
      <c r="D47" s="301" t="s">
        <v>327</v>
      </c>
      <c r="E47" s="301"/>
      <c r="F47" s="302" t="s">
        <v>434</v>
      </c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S47" s="302"/>
      <c r="T47" s="302"/>
      <c r="U47" s="302"/>
      <c r="V47" s="302"/>
      <c r="W47" s="302"/>
      <c r="X47" s="302"/>
      <c r="Y47" s="302"/>
      <c r="Z47" s="302"/>
    </row>
    <row r="48" spans="1:26" ht="15.75" customHeight="1">
      <c r="A48" s="304">
        <v>1016920393</v>
      </c>
      <c r="B48" s="301" t="s">
        <v>328</v>
      </c>
      <c r="C48" s="302" t="s">
        <v>435</v>
      </c>
      <c r="D48" s="301" t="s">
        <v>327</v>
      </c>
      <c r="E48" s="301"/>
      <c r="F48" s="302" t="s">
        <v>436</v>
      </c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S48" s="302"/>
      <c r="T48" s="302"/>
      <c r="U48" s="302"/>
      <c r="V48" s="302"/>
      <c r="W48" s="302"/>
      <c r="X48" s="302"/>
      <c r="Y48" s="302"/>
      <c r="Z48" s="302"/>
    </row>
    <row r="49" spans="1:26" ht="15.75" customHeight="1">
      <c r="A49" s="304">
        <v>1018757486</v>
      </c>
      <c r="B49" s="301" t="s">
        <v>328</v>
      </c>
      <c r="C49" s="302" t="s">
        <v>437</v>
      </c>
      <c r="D49" s="301" t="s">
        <v>327</v>
      </c>
      <c r="E49" s="301"/>
      <c r="F49" s="302" t="s">
        <v>438</v>
      </c>
      <c r="G49" s="302"/>
      <c r="H49" s="302"/>
      <c r="I49" s="302"/>
      <c r="J49" s="302"/>
      <c r="K49" s="302"/>
      <c r="L49" s="302"/>
      <c r="M49" s="302"/>
      <c r="N49" s="302"/>
      <c r="O49" s="302"/>
      <c r="P49" s="302"/>
      <c r="S49" s="302"/>
      <c r="T49" s="302"/>
      <c r="U49" s="302"/>
      <c r="V49" s="302"/>
      <c r="W49" s="302"/>
      <c r="X49" s="302"/>
      <c r="Y49" s="302"/>
      <c r="Z49" s="302"/>
    </row>
    <row r="50" spans="1:26" ht="15.75" customHeight="1">
      <c r="A50" s="304">
        <v>1021401770</v>
      </c>
      <c r="B50" s="301" t="s">
        <v>328</v>
      </c>
      <c r="C50" s="302" t="s">
        <v>439</v>
      </c>
      <c r="D50" s="301" t="s">
        <v>327</v>
      </c>
      <c r="E50" s="301"/>
      <c r="F50" s="302" t="s">
        <v>440</v>
      </c>
      <c r="G50" s="302" t="s">
        <v>1799</v>
      </c>
      <c r="H50" s="302"/>
      <c r="I50" s="302"/>
      <c r="J50" s="302"/>
      <c r="K50" s="302"/>
      <c r="L50" s="302"/>
      <c r="M50" s="302"/>
      <c r="N50" s="302"/>
      <c r="O50" s="302"/>
      <c r="P50" s="302"/>
      <c r="S50" s="302"/>
      <c r="T50" s="302"/>
      <c r="U50" s="302"/>
      <c r="V50" s="302"/>
      <c r="W50" s="302"/>
      <c r="X50" s="302"/>
      <c r="Y50" s="302"/>
      <c r="Z50" s="302"/>
    </row>
    <row r="51" spans="1:26" ht="15.75" customHeight="1">
      <c r="A51" s="304">
        <v>1023555047</v>
      </c>
      <c r="B51" s="301" t="s">
        <v>328</v>
      </c>
      <c r="C51" s="302" t="s">
        <v>441</v>
      </c>
      <c r="D51" s="301" t="s">
        <v>324</v>
      </c>
      <c r="E51" s="305"/>
      <c r="F51" s="302" t="s">
        <v>442</v>
      </c>
      <c r="G51" s="302"/>
      <c r="H51" s="302"/>
      <c r="I51" s="302"/>
      <c r="J51" s="302"/>
      <c r="K51" s="302"/>
      <c r="L51" s="302"/>
      <c r="M51" s="302"/>
      <c r="N51" s="302"/>
      <c r="O51" s="302"/>
      <c r="P51" s="302"/>
      <c r="S51" s="302"/>
      <c r="T51" s="302"/>
      <c r="U51" s="302"/>
      <c r="V51" s="302"/>
      <c r="W51" s="302"/>
      <c r="X51" s="302"/>
      <c r="Y51" s="302"/>
      <c r="Z51" s="302"/>
    </row>
    <row r="52" spans="1:26" ht="15.75" customHeight="1">
      <c r="A52" s="304">
        <v>1023557960</v>
      </c>
      <c r="B52" s="301" t="s">
        <v>328</v>
      </c>
      <c r="C52" s="302" t="s">
        <v>444</v>
      </c>
      <c r="D52" s="301" t="s">
        <v>324</v>
      </c>
      <c r="E52" s="305"/>
      <c r="F52" s="302" t="s">
        <v>445</v>
      </c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S52" s="302"/>
      <c r="T52" s="302"/>
      <c r="U52" s="302"/>
      <c r="V52" s="302"/>
      <c r="W52" s="302"/>
      <c r="X52" s="302"/>
      <c r="Y52" s="302"/>
      <c r="Z52" s="302"/>
    </row>
    <row r="53" spans="1:26" ht="15.75" customHeight="1">
      <c r="A53" s="304">
        <v>1023560713</v>
      </c>
      <c r="B53" s="301" t="s">
        <v>328</v>
      </c>
      <c r="C53" s="302" t="s">
        <v>447</v>
      </c>
      <c r="D53" s="301" t="s">
        <v>327</v>
      </c>
      <c r="E53" s="301"/>
      <c r="F53" s="302" t="s">
        <v>448</v>
      </c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S53" s="302"/>
      <c r="T53" s="302"/>
      <c r="U53" s="302"/>
      <c r="V53" s="302"/>
      <c r="W53" s="302"/>
      <c r="X53" s="302"/>
      <c r="Y53" s="302"/>
      <c r="Z53" s="302"/>
    </row>
    <row r="54" spans="1:26" ht="15.75" customHeight="1">
      <c r="A54" s="304">
        <v>1023561695</v>
      </c>
      <c r="B54" s="301" t="s">
        <v>328</v>
      </c>
      <c r="C54" s="302" t="s">
        <v>449</v>
      </c>
      <c r="D54" s="301" t="s">
        <v>327</v>
      </c>
      <c r="E54" s="305">
        <v>44267</v>
      </c>
      <c r="F54" s="302" t="s">
        <v>450</v>
      </c>
      <c r="G54" s="302"/>
      <c r="H54" s="302"/>
      <c r="I54" s="302" t="s">
        <v>451</v>
      </c>
      <c r="J54" s="302">
        <v>3006154241</v>
      </c>
      <c r="K54" s="302"/>
      <c r="L54" s="302"/>
      <c r="M54" s="302"/>
      <c r="N54" s="302"/>
      <c r="O54" s="302"/>
      <c r="P54" s="302"/>
      <c r="S54" s="302"/>
      <c r="T54" s="302"/>
      <c r="U54" s="302"/>
      <c r="V54" s="302"/>
      <c r="W54" s="302"/>
      <c r="X54" s="302"/>
      <c r="Y54" s="302"/>
      <c r="Z54" s="302"/>
    </row>
    <row r="55" spans="1:26" ht="15.75" customHeight="1">
      <c r="A55" s="304">
        <v>1027212897</v>
      </c>
      <c r="B55" s="301" t="s">
        <v>328</v>
      </c>
      <c r="C55" s="302" t="s">
        <v>452</v>
      </c>
      <c r="D55" s="301" t="s">
        <v>324</v>
      </c>
      <c r="E55" s="305">
        <v>44445</v>
      </c>
      <c r="F55" s="302" t="s">
        <v>453</v>
      </c>
      <c r="G55" s="302" t="s">
        <v>1815</v>
      </c>
      <c r="H55" s="302">
        <v>1130637538</v>
      </c>
      <c r="I55" s="302" t="s">
        <v>454</v>
      </c>
      <c r="J55" s="302">
        <v>3023744606</v>
      </c>
      <c r="K55" s="302"/>
      <c r="L55" s="302"/>
      <c r="M55" s="302"/>
      <c r="N55" s="302"/>
      <c r="O55" s="302"/>
      <c r="P55" s="302"/>
      <c r="S55" s="302"/>
      <c r="T55" s="302"/>
      <c r="U55" s="302"/>
      <c r="V55" s="302"/>
      <c r="W55" s="302"/>
      <c r="X55" s="302"/>
      <c r="Y55" s="302"/>
      <c r="Z55" s="302"/>
    </row>
    <row r="56" spans="1:26" ht="15.75" customHeight="1">
      <c r="A56" s="304">
        <v>1028183382</v>
      </c>
      <c r="B56" s="301" t="s">
        <v>322</v>
      </c>
      <c r="C56" s="302" t="s">
        <v>455</v>
      </c>
      <c r="D56" s="301" t="s">
        <v>327</v>
      </c>
      <c r="E56" s="305"/>
      <c r="F56" s="302" t="s">
        <v>456</v>
      </c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S56" s="302"/>
      <c r="T56" s="302"/>
      <c r="U56" s="302"/>
      <c r="V56" s="302"/>
      <c r="W56" s="302"/>
      <c r="X56" s="302"/>
      <c r="Y56" s="302"/>
      <c r="Z56" s="302"/>
    </row>
    <row r="57" spans="1:26" ht="15.75" customHeight="1">
      <c r="A57" s="304">
        <v>1034298741</v>
      </c>
      <c r="B57" s="301" t="s">
        <v>332</v>
      </c>
      <c r="C57" s="302" t="s">
        <v>457</v>
      </c>
      <c r="D57" s="301" t="s">
        <v>324</v>
      </c>
      <c r="E57" s="305"/>
      <c r="F57" s="302" t="s">
        <v>458</v>
      </c>
      <c r="G57" s="302"/>
      <c r="H57" s="302"/>
      <c r="I57" s="302"/>
      <c r="J57" s="302"/>
      <c r="K57" s="302"/>
      <c r="L57" s="302"/>
      <c r="M57" s="302"/>
      <c r="N57" s="302"/>
      <c r="O57" s="302"/>
      <c r="P57" s="302"/>
      <c r="S57" s="302"/>
      <c r="T57" s="302"/>
      <c r="U57" s="302"/>
      <c r="V57" s="302"/>
      <c r="W57" s="302"/>
      <c r="X57" s="302"/>
      <c r="Y57" s="302"/>
      <c r="Z57" s="302"/>
    </row>
    <row r="58" spans="1:26" ht="15.75" customHeight="1">
      <c r="A58" s="304">
        <v>1034521163</v>
      </c>
      <c r="B58" s="301" t="s">
        <v>332</v>
      </c>
      <c r="C58" s="302" t="s">
        <v>459</v>
      </c>
      <c r="D58" s="301" t="s">
        <v>327</v>
      </c>
      <c r="E58" s="306">
        <v>40612</v>
      </c>
      <c r="F58" s="302" t="s">
        <v>460</v>
      </c>
      <c r="G58" s="302" t="s">
        <v>1907</v>
      </c>
      <c r="H58" s="302">
        <v>31573885</v>
      </c>
      <c r="I58" s="302" t="s">
        <v>461</v>
      </c>
      <c r="J58" s="302">
        <v>3112042198</v>
      </c>
      <c r="K58" s="302"/>
      <c r="L58" s="302"/>
      <c r="M58" s="302"/>
      <c r="N58" s="302"/>
      <c r="O58" s="302"/>
      <c r="P58" s="302"/>
      <c r="S58" s="302"/>
      <c r="T58" s="302"/>
      <c r="U58" s="302"/>
      <c r="V58" s="302"/>
      <c r="W58" s="302"/>
      <c r="X58" s="302"/>
      <c r="Y58" s="302"/>
      <c r="Z58" s="302"/>
    </row>
    <row r="59" spans="1:26" ht="15.75" customHeight="1">
      <c r="A59" s="304">
        <v>1034521381</v>
      </c>
      <c r="B59" s="301" t="s">
        <v>332</v>
      </c>
      <c r="C59" s="302" t="s">
        <v>462</v>
      </c>
      <c r="D59" s="301" t="s">
        <v>324</v>
      </c>
      <c r="E59" s="306">
        <v>41350</v>
      </c>
      <c r="F59" s="302" t="s">
        <v>460</v>
      </c>
      <c r="G59" s="302" t="s">
        <v>1907</v>
      </c>
      <c r="H59" s="302">
        <v>31573885</v>
      </c>
      <c r="I59" s="302" t="s">
        <v>461</v>
      </c>
      <c r="J59" s="302">
        <v>3112042198</v>
      </c>
      <c r="K59" s="302"/>
      <c r="L59" s="302"/>
      <c r="M59" s="302"/>
      <c r="N59" s="302"/>
      <c r="O59" s="302"/>
      <c r="P59" s="302"/>
      <c r="S59" s="302"/>
      <c r="T59" s="302"/>
      <c r="U59" s="302"/>
      <c r="V59" s="302"/>
      <c r="W59" s="302"/>
      <c r="X59" s="302"/>
      <c r="Y59" s="302"/>
      <c r="Z59" s="302"/>
    </row>
    <row r="60" spans="1:26" ht="15.75" customHeight="1">
      <c r="A60" s="304">
        <v>1034521613</v>
      </c>
      <c r="B60" s="301" t="s">
        <v>328</v>
      </c>
      <c r="C60" s="302" t="s">
        <v>463</v>
      </c>
      <c r="D60" s="301" t="s">
        <v>324</v>
      </c>
      <c r="E60" s="306">
        <v>42590</v>
      </c>
      <c r="F60" s="302" t="s">
        <v>460</v>
      </c>
      <c r="G60" s="302" t="s">
        <v>1907</v>
      </c>
      <c r="H60" s="302">
        <v>31573885</v>
      </c>
      <c r="I60" s="302" t="s">
        <v>461</v>
      </c>
      <c r="J60" s="302">
        <v>3112042198</v>
      </c>
      <c r="K60" s="302"/>
      <c r="L60" s="302"/>
      <c r="M60" s="302"/>
      <c r="N60" s="302"/>
      <c r="O60" s="302"/>
      <c r="P60" s="302"/>
      <c r="S60" s="302"/>
      <c r="T60" s="302"/>
      <c r="U60" s="302"/>
      <c r="V60" s="302"/>
      <c r="W60" s="302"/>
      <c r="X60" s="302"/>
      <c r="Y60" s="302"/>
      <c r="Z60" s="302"/>
    </row>
    <row r="61" spans="1:26" ht="15.75" customHeight="1">
      <c r="A61" s="304">
        <v>1036265296</v>
      </c>
      <c r="B61" s="301" t="s">
        <v>328</v>
      </c>
      <c r="C61" s="302" t="s">
        <v>464</v>
      </c>
      <c r="D61" s="301" t="s">
        <v>324</v>
      </c>
      <c r="E61" s="301"/>
      <c r="F61" s="302" t="s">
        <v>465</v>
      </c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S61" s="302"/>
      <c r="T61" s="302"/>
      <c r="U61" s="302"/>
      <c r="V61" s="302"/>
      <c r="W61" s="302"/>
      <c r="X61" s="302"/>
      <c r="Y61" s="302"/>
      <c r="Z61" s="302"/>
    </row>
    <row r="62" spans="1:26" ht="15.75" customHeight="1">
      <c r="A62" s="304">
        <v>1043337288</v>
      </c>
      <c r="B62" s="301" t="s">
        <v>328</v>
      </c>
      <c r="C62" s="302" t="s">
        <v>466</v>
      </c>
      <c r="D62" s="301" t="s">
        <v>324</v>
      </c>
      <c r="E62" s="301"/>
      <c r="F62" s="302" t="s">
        <v>467</v>
      </c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S62" s="302"/>
      <c r="T62" s="302"/>
      <c r="U62" s="302"/>
      <c r="V62" s="302"/>
      <c r="W62" s="302"/>
      <c r="X62" s="302"/>
      <c r="Y62" s="302"/>
      <c r="Z62" s="302"/>
    </row>
    <row r="63" spans="1:26" ht="15.75" customHeight="1">
      <c r="A63" s="304">
        <v>1046736273</v>
      </c>
      <c r="B63" s="301" t="s">
        <v>328</v>
      </c>
      <c r="C63" s="302" t="s">
        <v>468</v>
      </c>
      <c r="D63" s="301" t="s">
        <v>324</v>
      </c>
      <c r="E63" s="305"/>
      <c r="F63" s="302" t="s">
        <v>469</v>
      </c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S63" s="302"/>
      <c r="T63" s="302"/>
      <c r="U63" s="302"/>
      <c r="V63" s="302"/>
      <c r="W63" s="302"/>
      <c r="X63" s="302"/>
      <c r="Y63" s="302"/>
      <c r="Z63" s="302"/>
    </row>
    <row r="64" spans="1:26" ht="15.75" customHeight="1">
      <c r="A64" s="304">
        <v>1056143700</v>
      </c>
      <c r="B64" s="301" t="s">
        <v>328</v>
      </c>
      <c r="C64" s="302" t="s">
        <v>470</v>
      </c>
      <c r="D64" s="301" t="s">
        <v>324</v>
      </c>
      <c r="E64" s="305"/>
      <c r="F64" s="302" t="s">
        <v>1848</v>
      </c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S64" s="302"/>
      <c r="T64" s="302"/>
      <c r="U64" s="302"/>
      <c r="V64" s="302"/>
      <c r="W64" s="302"/>
      <c r="X64" s="302"/>
      <c r="Y64" s="302"/>
      <c r="Z64" s="302"/>
    </row>
    <row r="65" spans="1:26" ht="15.75" customHeight="1">
      <c r="A65" s="304">
        <v>1059251363</v>
      </c>
      <c r="B65" s="301" t="s">
        <v>328</v>
      </c>
      <c r="C65" s="302" t="s">
        <v>472</v>
      </c>
      <c r="D65" s="301" t="s">
        <v>324</v>
      </c>
      <c r="E65" s="301"/>
      <c r="F65" s="302" t="s">
        <v>1810</v>
      </c>
      <c r="G65" s="302"/>
      <c r="H65" s="302"/>
      <c r="I65" s="302"/>
      <c r="J65" s="302"/>
      <c r="K65" s="302"/>
      <c r="L65" s="302"/>
      <c r="M65" s="302"/>
      <c r="N65" s="302"/>
      <c r="O65" s="302"/>
      <c r="P65" s="302"/>
      <c r="S65" s="302"/>
      <c r="T65" s="302"/>
      <c r="U65" s="302"/>
      <c r="V65" s="302"/>
      <c r="W65" s="302"/>
      <c r="X65" s="302"/>
      <c r="Y65" s="302"/>
      <c r="Z65" s="302"/>
    </row>
    <row r="66" spans="1:26" ht="15.75" customHeight="1">
      <c r="A66" s="304">
        <v>1062968418</v>
      </c>
      <c r="B66" s="301" t="s">
        <v>332</v>
      </c>
      <c r="C66" s="302" t="s">
        <v>474</v>
      </c>
      <c r="D66" s="301" t="s">
        <v>324</v>
      </c>
      <c r="E66" s="305">
        <v>40045</v>
      </c>
      <c r="F66" s="302" t="s">
        <v>475</v>
      </c>
      <c r="G66" s="302"/>
      <c r="H66" s="302"/>
      <c r="I66" s="302"/>
      <c r="J66" s="302"/>
      <c r="K66" s="302"/>
      <c r="L66" s="302"/>
      <c r="M66" s="302"/>
      <c r="N66" s="302"/>
      <c r="O66" s="302"/>
      <c r="P66" s="302"/>
      <c r="S66" s="302"/>
      <c r="T66" s="302"/>
      <c r="U66" s="302"/>
      <c r="V66" s="302"/>
      <c r="W66" s="302"/>
      <c r="X66" s="302"/>
      <c r="Y66" s="302"/>
      <c r="Z66" s="302"/>
    </row>
    <row r="67" spans="1:26" ht="15.75" customHeight="1">
      <c r="A67" s="304">
        <v>1087840615</v>
      </c>
      <c r="B67" s="301" t="s">
        <v>328</v>
      </c>
      <c r="C67" s="302" t="s">
        <v>476</v>
      </c>
      <c r="D67" s="301" t="s">
        <v>327</v>
      </c>
      <c r="E67" s="305">
        <v>44339</v>
      </c>
      <c r="F67" s="302" t="s">
        <v>477</v>
      </c>
      <c r="G67" s="302"/>
      <c r="H67" s="302"/>
      <c r="I67" s="302" t="s">
        <v>478</v>
      </c>
      <c r="J67" s="302">
        <v>3147281189</v>
      </c>
      <c r="K67" s="302"/>
      <c r="L67" s="302"/>
      <c r="M67" s="302"/>
      <c r="N67" s="302"/>
      <c r="O67" s="302"/>
      <c r="P67" s="302"/>
      <c r="S67" s="302"/>
      <c r="T67" s="302"/>
      <c r="U67" s="302"/>
      <c r="V67" s="302"/>
      <c r="W67" s="302"/>
      <c r="X67" s="302"/>
      <c r="Y67" s="302"/>
      <c r="Z67" s="302"/>
    </row>
    <row r="68" spans="1:26" ht="15.75" customHeight="1">
      <c r="A68" s="304">
        <v>1088972038</v>
      </c>
      <c r="B68" s="301" t="s">
        <v>322</v>
      </c>
      <c r="C68" s="302" t="s">
        <v>479</v>
      </c>
      <c r="D68" s="301" t="s">
        <v>327</v>
      </c>
      <c r="E68" s="301"/>
      <c r="F68" s="302" t="s">
        <v>480</v>
      </c>
      <c r="G68" s="302"/>
      <c r="H68" s="302"/>
      <c r="I68" s="302"/>
      <c r="J68" s="302"/>
      <c r="K68" s="302"/>
      <c r="L68" s="302"/>
      <c r="M68" s="302"/>
      <c r="N68" s="302"/>
      <c r="O68" s="302"/>
      <c r="P68" s="302"/>
      <c r="S68" s="302"/>
      <c r="T68" s="302"/>
      <c r="U68" s="302"/>
      <c r="V68" s="302"/>
      <c r="W68" s="302"/>
      <c r="X68" s="302"/>
      <c r="Y68" s="302"/>
      <c r="Z68" s="302"/>
    </row>
    <row r="69" spans="1:26" ht="15.75" customHeight="1">
      <c r="A69" s="304">
        <v>1089392159</v>
      </c>
      <c r="B69" s="301" t="s">
        <v>328</v>
      </c>
      <c r="C69" s="302" t="s">
        <v>481</v>
      </c>
      <c r="D69" s="301" t="s">
        <v>327</v>
      </c>
      <c r="E69" s="301"/>
      <c r="F69" s="302" t="s">
        <v>482</v>
      </c>
      <c r="G69" s="302"/>
      <c r="H69" s="302"/>
      <c r="I69" s="302"/>
      <c r="J69" s="302"/>
      <c r="K69" s="302"/>
      <c r="L69" s="302"/>
      <c r="M69" s="302"/>
      <c r="N69" s="302"/>
      <c r="O69" s="302"/>
      <c r="P69" s="302"/>
      <c r="S69" s="302"/>
      <c r="T69" s="302"/>
      <c r="U69" s="302"/>
      <c r="V69" s="302"/>
      <c r="W69" s="302"/>
      <c r="X69" s="302"/>
      <c r="Y69" s="302"/>
      <c r="Z69" s="302"/>
    </row>
    <row r="70" spans="1:26" ht="15.75" customHeight="1">
      <c r="A70" s="304">
        <v>1093609780</v>
      </c>
      <c r="B70" s="301" t="s">
        <v>328</v>
      </c>
      <c r="C70" s="302" t="s">
        <v>483</v>
      </c>
      <c r="D70" s="301" t="s">
        <v>327</v>
      </c>
      <c r="E70" s="301"/>
      <c r="F70" s="302" t="s">
        <v>484</v>
      </c>
      <c r="G70" s="302"/>
      <c r="H70" s="302"/>
      <c r="I70" s="302"/>
      <c r="J70" s="302"/>
      <c r="K70" s="302"/>
      <c r="L70" s="302"/>
      <c r="M70" s="302"/>
      <c r="N70" s="302"/>
      <c r="O70" s="302"/>
      <c r="P70" s="302"/>
      <c r="S70" s="302"/>
      <c r="T70" s="302"/>
      <c r="U70" s="302"/>
      <c r="V70" s="302"/>
      <c r="W70" s="302"/>
      <c r="X70" s="302"/>
      <c r="Y70" s="302"/>
      <c r="Z70" s="302"/>
    </row>
    <row r="71" spans="1:26" ht="15.75" customHeight="1">
      <c r="A71" s="304">
        <v>1094992460</v>
      </c>
      <c r="B71" s="301" t="s">
        <v>328</v>
      </c>
      <c r="C71" s="302" t="s">
        <v>485</v>
      </c>
      <c r="D71" s="301" t="s">
        <v>327</v>
      </c>
      <c r="E71" s="301"/>
      <c r="F71" s="302" t="s">
        <v>486</v>
      </c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S71" s="302"/>
      <c r="T71" s="302"/>
      <c r="U71" s="302"/>
      <c r="V71" s="302"/>
      <c r="W71" s="302"/>
      <c r="X71" s="302"/>
      <c r="Y71" s="302"/>
      <c r="Z71" s="302"/>
    </row>
    <row r="72" spans="1:26" ht="15.75" customHeight="1">
      <c r="A72" s="304">
        <v>1104827031</v>
      </c>
      <c r="B72" s="301" t="s">
        <v>332</v>
      </c>
      <c r="C72" s="302" t="s">
        <v>487</v>
      </c>
      <c r="D72" s="301" t="s">
        <v>327</v>
      </c>
      <c r="E72" s="305"/>
      <c r="F72" s="302" t="s">
        <v>488</v>
      </c>
      <c r="G72" s="302"/>
      <c r="H72" s="302"/>
      <c r="I72" s="302"/>
      <c r="J72" s="302"/>
      <c r="K72" s="302"/>
      <c r="L72" s="302"/>
      <c r="M72" s="302"/>
      <c r="N72" s="302"/>
      <c r="O72" s="302"/>
      <c r="P72" s="302"/>
      <c r="S72" s="302"/>
      <c r="T72" s="302"/>
      <c r="U72" s="302"/>
      <c r="V72" s="302"/>
      <c r="W72" s="302"/>
      <c r="X72" s="302"/>
      <c r="Y72" s="302"/>
      <c r="Z72" s="302"/>
    </row>
    <row r="73" spans="1:26" ht="15.75" customHeight="1">
      <c r="A73" s="304">
        <v>1104831597</v>
      </c>
      <c r="B73" s="301" t="s">
        <v>332</v>
      </c>
      <c r="C73" s="302" t="s">
        <v>489</v>
      </c>
      <c r="D73" s="301" t="s">
        <v>327</v>
      </c>
      <c r="E73" s="305"/>
      <c r="F73" s="302" t="s">
        <v>490</v>
      </c>
      <c r="G73" s="302"/>
      <c r="H73" s="302"/>
      <c r="I73" s="302"/>
      <c r="J73" s="302"/>
      <c r="K73" s="302"/>
      <c r="L73" s="302"/>
      <c r="M73" s="302"/>
      <c r="N73" s="302"/>
      <c r="O73" s="302"/>
      <c r="P73" s="302"/>
      <c r="S73" s="302"/>
      <c r="T73" s="302"/>
      <c r="U73" s="302"/>
      <c r="V73" s="302"/>
      <c r="W73" s="302"/>
      <c r="X73" s="302"/>
      <c r="Y73" s="302"/>
      <c r="Z73" s="302"/>
    </row>
    <row r="74" spans="1:26" ht="15.75" customHeight="1">
      <c r="A74" s="304">
        <v>1104839870</v>
      </c>
      <c r="B74" s="301" t="s">
        <v>328</v>
      </c>
      <c r="C74" s="302" t="s">
        <v>491</v>
      </c>
      <c r="D74" s="301" t="s">
        <v>324</v>
      </c>
      <c r="E74" s="301"/>
      <c r="F74" s="302" t="s">
        <v>492</v>
      </c>
      <c r="G74" s="302"/>
      <c r="H74" s="302"/>
      <c r="I74" s="302"/>
      <c r="J74" s="302"/>
      <c r="K74" s="302"/>
      <c r="L74" s="302"/>
      <c r="M74" s="302"/>
      <c r="N74" s="302"/>
      <c r="O74" s="302"/>
      <c r="P74" s="302"/>
      <c r="S74" s="302"/>
      <c r="T74" s="302"/>
      <c r="U74" s="302"/>
      <c r="V74" s="302"/>
      <c r="W74" s="302"/>
      <c r="X74" s="302"/>
      <c r="Y74" s="302"/>
      <c r="Z74" s="302"/>
    </row>
    <row r="75" spans="1:26" ht="15.75" customHeight="1">
      <c r="A75" s="304">
        <v>1104840361</v>
      </c>
      <c r="B75" s="301" t="s">
        <v>328</v>
      </c>
      <c r="C75" s="302" t="s">
        <v>493</v>
      </c>
      <c r="D75" s="301" t="s">
        <v>327</v>
      </c>
      <c r="E75" s="306">
        <v>43146</v>
      </c>
      <c r="F75" s="302" t="s">
        <v>494</v>
      </c>
      <c r="G75" s="302" t="s">
        <v>1897</v>
      </c>
      <c r="H75" s="302"/>
      <c r="I75" s="302" t="s">
        <v>495</v>
      </c>
      <c r="J75" s="302">
        <v>3167487360</v>
      </c>
      <c r="K75" s="302"/>
      <c r="L75" s="302"/>
      <c r="M75" s="302"/>
      <c r="N75" s="302"/>
      <c r="O75" s="302"/>
      <c r="P75" s="302"/>
      <c r="S75" s="302"/>
      <c r="T75" s="302"/>
      <c r="U75" s="302"/>
      <c r="V75" s="302"/>
      <c r="W75" s="302"/>
      <c r="X75" s="302"/>
      <c r="Y75" s="302"/>
      <c r="Z75" s="302"/>
    </row>
    <row r="76" spans="1:26" ht="15.75" customHeight="1">
      <c r="A76" s="304">
        <v>1104842546</v>
      </c>
      <c r="B76" s="301" t="s">
        <v>328</v>
      </c>
      <c r="C76" s="302" t="s">
        <v>496</v>
      </c>
      <c r="D76" s="301" t="s">
        <v>327</v>
      </c>
      <c r="E76" s="306">
        <v>43169</v>
      </c>
      <c r="F76" s="302" t="s">
        <v>497</v>
      </c>
      <c r="G76" s="302" t="s">
        <v>1821</v>
      </c>
      <c r="H76" s="302">
        <v>1107062622</v>
      </c>
      <c r="I76" s="302" t="s">
        <v>498</v>
      </c>
      <c r="J76" s="302">
        <v>3173294127</v>
      </c>
      <c r="K76" s="302"/>
      <c r="L76" s="302"/>
      <c r="M76" s="302"/>
      <c r="N76" s="302"/>
      <c r="O76" s="302"/>
      <c r="P76" s="302"/>
      <c r="S76" s="302"/>
      <c r="T76" s="302"/>
      <c r="U76" s="302"/>
      <c r="V76" s="302"/>
      <c r="W76" s="302"/>
      <c r="X76" s="302"/>
      <c r="Y76" s="302"/>
      <c r="Z76" s="302"/>
    </row>
    <row r="77" spans="1:26" ht="15.75" customHeight="1">
      <c r="A77" s="304">
        <v>1104845249</v>
      </c>
      <c r="B77" s="301" t="s">
        <v>328</v>
      </c>
      <c r="C77" s="302" t="s">
        <v>499</v>
      </c>
      <c r="D77" s="301" t="s">
        <v>327</v>
      </c>
      <c r="E77" s="301"/>
      <c r="F77" s="302" t="s">
        <v>500</v>
      </c>
      <c r="G77" s="302"/>
      <c r="H77" s="302"/>
      <c r="I77" s="302"/>
      <c r="J77" s="302"/>
      <c r="K77" s="302"/>
      <c r="L77" s="302"/>
      <c r="M77" s="302"/>
      <c r="N77" s="302"/>
      <c r="O77" s="302"/>
      <c r="P77" s="302"/>
      <c r="S77" s="302"/>
      <c r="T77" s="302"/>
      <c r="U77" s="302"/>
      <c r="V77" s="302"/>
      <c r="W77" s="302"/>
      <c r="X77" s="302"/>
      <c r="Y77" s="302"/>
      <c r="Z77" s="302"/>
    </row>
    <row r="78" spans="1:26" ht="15.75" customHeight="1">
      <c r="A78" s="304">
        <v>1104845624</v>
      </c>
      <c r="B78" s="301" t="s">
        <v>328</v>
      </c>
      <c r="C78" s="302" t="s">
        <v>501</v>
      </c>
      <c r="D78" s="301" t="s">
        <v>324</v>
      </c>
      <c r="E78" s="301"/>
      <c r="F78" s="302" t="s">
        <v>502</v>
      </c>
      <c r="G78" s="302"/>
      <c r="H78" s="302"/>
      <c r="I78" s="302"/>
      <c r="J78" s="302"/>
      <c r="K78" s="302"/>
      <c r="L78" s="302"/>
      <c r="M78" s="302"/>
      <c r="N78" s="302"/>
      <c r="O78" s="302"/>
      <c r="P78" s="302"/>
      <c r="S78" s="302"/>
      <c r="T78" s="302"/>
      <c r="U78" s="302"/>
      <c r="V78" s="302"/>
      <c r="W78" s="302"/>
      <c r="X78" s="302"/>
      <c r="Y78" s="302"/>
      <c r="Z78" s="302"/>
    </row>
    <row r="79" spans="1:26" ht="15.75" customHeight="1">
      <c r="A79" s="304">
        <v>1104845763</v>
      </c>
      <c r="B79" s="301" t="s">
        <v>328</v>
      </c>
      <c r="C79" s="302" t="s">
        <v>503</v>
      </c>
      <c r="D79" s="301" t="s">
        <v>327</v>
      </c>
      <c r="E79" s="301"/>
      <c r="F79" s="302" t="s">
        <v>504</v>
      </c>
      <c r="G79" s="302"/>
      <c r="H79" s="302"/>
      <c r="I79" s="302"/>
      <c r="J79" s="302"/>
      <c r="K79" s="302"/>
      <c r="L79" s="302"/>
      <c r="M79" s="302"/>
      <c r="N79" s="302"/>
      <c r="O79" s="302"/>
      <c r="P79" s="302"/>
      <c r="S79" s="302"/>
      <c r="T79" s="302"/>
      <c r="U79" s="302"/>
      <c r="V79" s="302"/>
      <c r="W79" s="302"/>
      <c r="X79" s="302"/>
      <c r="Y79" s="302"/>
      <c r="Z79" s="302"/>
    </row>
    <row r="80" spans="1:26" ht="15.75" customHeight="1">
      <c r="A80" s="304">
        <v>1105374657</v>
      </c>
      <c r="B80" s="301" t="s">
        <v>332</v>
      </c>
      <c r="C80" s="302" t="s">
        <v>505</v>
      </c>
      <c r="D80" s="301" t="s">
        <v>324</v>
      </c>
      <c r="E80" s="305"/>
      <c r="F80" s="302" t="s">
        <v>506</v>
      </c>
      <c r="G80" s="302"/>
      <c r="H80" s="302"/>
      <c r="I80" s="302"/>
      <c r="J80" s="302"/>
      <c r="K80" s="302"/>
      <c r="L80" s="302"/>
      <c r="M80" s="302"/>
      <c r="N80" s="302"/>
      <c r="O80" s="302"/>
      <c r="P80" s="302"/>
      <c r="S80" s="302"/>
      <c r="T80" s="302"/>
      <c r="U80" s="302"/>
      <c r="V80" s="302"/>
      <c r="W80" s="302"/>
      <c r="X80" s="302"/>
      <c r="Y80" s="302"/>
      <c r="Z80" s="302"/>
    </row>
    <row r="81" spans="1:26" ht="15.75" customHeight="1">
      <c r="A81" s="304">
        <v>1105386638</v>
      </c>
      <c r="B81" s="301" t="s">
        <v>328</v>
      </c>
      <c r="C81" s="302" t="s">
        <v>507</v>
      </c>
      <c r="D81" s="301" t="s">
        <v>327</v>
      </c>
      <c r="E81" s="305"/>
      <c r="F81" s="302" t="s">
        <v>508</v>
      </c>
      <c r="G81" s="302"/>
      <c r="H81" s="302"/>
      <c r="I81" s="302"/>
      <c r="J81" s="302"/>
      <c r="K81" s="302"/>
      <c r="L81" s="302"/>
      <c r="M81" s="302"/>
      <c r="N81" s="302"/>
      <c r="O81" s="302"/>
      <c r="P81" s="302"/>
      <c r="S81" s="302"/>
      <c r="T81" s="302"/>
      <c r="U81" s="302"/>
      <c r="V81" s="302"/>
      <c r="W81" s="302"/>
      <c r="X81" s="302"/>
      <c r="Y81" s="302"/>
      <c r="Z81" s="302"/>
    </row>
    <row r="82" spans="1:26" ht="15.75" customHeight="1">
      <c r="A82" s="304">
        <v>1105388487</v>
      </c>
      <c r="B82" s="301" t="s">
        <v>332</v>
      </c>
      <c r="C82" s="302" t="s">
        <v>509</v>
      </c>
      <c r="D82" s="301" t="s">
        <v>324</v>
      </c>
      <c r="E82" s="301"/>
      <c r="F82" s="302" t="s">
        <v>510</v>
      </c>
      <c r="G82" s="302"/>
      <c r="H82" s="302"/>
      <c r="I82" s="302"/>
      <c r="J82" s="302"/>
      <c r="K82" s="302"/>
      <c r="L82" s="302"/>
      <c r="M82" s="302"/>
      <c r="N82" s="302"/>
      <c r="O82" s="302"/>
      <c r="P82" s="302"/>
      <c r="S82" s="302"/>
      <c r="T82" s="302"/>
      <c r="U82" s="302"/>
      <c r="V82" s="302"/>
      <c r="W82" s="302"/>
      <c r="X82" s="302"/>
      <c r="Y82" s="302"/>
      <c r="Z82" s="302"/>
    </row>
    <row r="83" spans="1:26" ht="15.75" customHeight="1">
      <c r="A83" s="304">
        <v>1105936736</v>
      </c>
      <c r="B83" s="301" t="s">
        <v>328</v>
      </c>
      <c r="C83" s="302" t="s">
        <v>511</v>
      </c>
      <c r="D83" s="301" t="s">
        <v>324</v>
      </c>
      <c r="E83" s="305">
        <v>44465</v>
      </c>
      <c r="F83" s="302" t="s">
        <v>512</v>
      </c>
      <c r="G83" s="302"/>
      <c r="H83" s="302"/>
      <c r="I83" s="302"/>
      <c r="J83" s="302"/>
      <c r="K83" s="302"/>
      <c r="L83" s="302"/>
      <c r="M83" s="302"/>
      <c r="N83" s="302"/>
      <c r="O83" s="302"/>
      <c r="P83" s="302"/>
      <c r="S83" s="302"/>
      <c r="T83" s="302"/>
      <c r="U83" s="302"/>
      <c r="V83" s="302"/>
      <c r="W83" s="302"/>
      <c r="X83" s="302"/>
      <c r="Y83" s="302"/>
      <c r="Z83" s="302"/>
    </row>
    <row r="84" spans="1:26" ht="15.75" customHeight="1">
      <c r="A84" s="304">
        <v>1106520191</v>
      </c>
      <c r="B84" s="301" t="s">
        <v>332</v>
      </c>
      <c r="C84" s="302" t="s">
        <v>513</v>
      </c>
      <c r="D84" s="301" t="s">
        <v>324</v>
      </c>
      <c r="E84" s="305">
        <v>41240</v>
      </c>
      <c r="F84" s="302" t="s">
        <v>514</v>
      </c>
      <c r="G84" s="302" t="s">
        <v>1870</v>
      </c>
      <c r="H84" s="302">
        <v>43643581</v>
      </c>
      <c r="I84" s="302" t="s">
        <v>515</v>
      </c>
      <c r="J84" s="302">
        <v>3166204789</v>
      </c>
      <c r="K84" s="302"/>
      <c r="L84" s="302"/>
      <c r="M84" s="302"/>
      <c r="N84" s="302"/>
      <c r="O84" s="302"/>
      <c r="P84" s="302"/>
      <c r="S84" s="302"/>
      <c r="T84" s="302"/>
      <c r="U84" s="302"/>
      <c r="V84" s="302"/>
      <c r="W84" s="302"/>
      <c r="X84" s="302"/>
      <c r="Y84" s="302"/>
      <c r="Z84" s="302"/>
    </row>
    <row r="85" spans="1:26" ht="15.75" customHeight="1">
      <c r="A85" s="304">
        <v>1106524348</v>
      </c>
      <c r="B85" s="301" t="s">
        <v>328</v>
      </c>
      <c r="C85" s="302" t="s">
        <v>516</v>
      </c>
      <c r="D85" s="301" t="s">
        <v>327</v>
      </c>
      <c r="E85" s="301"/>
      <c r="F85" s="302" t="s">
        <v>517</v>
      </c>
      <c r="G85" s="302" t="s">
        <v>1799</v>
      </c>
      <c r="H85" s="302"/>
      <c r="I85" s="302"/>
      <c r="J85" s="302"/>
      <c r="K85" s="302"/>
      <c r="L85" s="302"/>
      <c r="M85" s="302"/>
      <c r="N85" s="302"/>
      <c r="O85" s="302"/>
      <c r="P85" s="302"/>
      <c r="S85" s="302"/>
      <c r="T85" s="302"/>
      <c r="U85" s="302"/>
      <c r="V85" s="302"/>
      <c r="W85" s="302"/>
      <c r="X85" s="302"/>
      <c r="Y85" s="302"/>
      <c r="Z85" s="302"/>
    </row>
    <row r="86" spans="1:26" ht="15.75" customHeight="1">
      <c r="A86" s="304">
        <v>1106524458</v>
      </c>
      <c r="B86" s="301" t="s">
        <v>328</v>
      </c>
      <c r="C86" s="302" t="s">
        <v>518</v>
      </c>
      <c r="D86" s="301" t="s">
        <v>327</v>
      </c>
      <c r="E86" s="301"/>
      <c r="F86" s="302" t="s">
        <v>519</v>
      </c>
      <c r="G86" s="302"/>
      <c r="H86" s="302"/>
      <c r="I86" s="302"/>
      <c r="J86" s="302"/>
      <c r="K86" s="302"/>
      <c r="L86" s="302"/>
      <c r="M86" s="302"/>
      <c r="N86" s="302"/>
      <c r="O86" s="302"/>
      <c r="P86" s="302"/>
      <c r="S86" s="302"/>
      <c r="T86" s="302"/>
      <c r="U86" s="302"/>
      <c r="V86" s="302"/>
      <c r="W86" s="302"/>
      <c r="X86" s="302"/>
      <c r="Y86" s="302"/>
      <c r="Z86" s="302"/>
    </row>
    <row r="87" spans="1:26" ht="15.75" customHeight="1">
      <c r="A87" s="304">
        <v>1106525749</v>
      </c>
      <c r="B87" s="301" t="s">
        <v>328</v>
      </c>
      <c r="C87" s="302" t="s">
        <v>521</v>
      </c>
      <c r="D87" s="301" t="s">
        <v>327</v>
      </c>
      <c r="E87" s="306">
        <v>44699</v>
      </c>
      <c r="F87" s="302" t="s">
        <v>522</v>
      </c>
      <c r="G87" s="302" t="s">
        <v>1815</v>
      </c>
      <c r="H87" s="302"/>
      <c r="I87" s="302"/>
      <c r="J87" s="302"/>
      <c r="K87" s="302"/>
      <c r="L87" s="302"/>
      <c r="M87" s="302"/>
      <c r="N87" s="302"/>
      <c r="O87" s="302"/>
      <c r="P87" s="302"/>
      <c r="S87" s="302"/>
      <c r="T87" s="302"/>
      <c r="U87" s="302"/>
      <c r="V87" s="302"/>
      <c r="W87" s="302"/>
      <c r="X87" s="302"/>
      <c r="Y87" s="302"/>
      <c r="Z87" s="302"/>
    </row>
    <row r="88" spans="1:26" ht="15.75" customHeight="1">
      <c r="A88" s="304">
        <v>1107062622</v>
      </c>
      <c r="B88" s="301" t="s">
        <v>322</v>
      </c>
      <c r="C88" s="302" t="s">
        <v>523</v>
      </c>
      <c r="D88" s="301" t="s">
        <v>327</v>
      </c>
      <c r="E88" s="305"/>
      <c r="F88" s="302" t="s">
        <v>524</v>
      </c>
      <c r="G88" s="302"/>
      <c r="H88" s="302"/>
      <c r="I88" s="302"/>
      <c r="J88" s="302"/>
      <c r="K88" s="302"/>
      <c r="L88" s="302"/>
      <c r="M88" s="302"/>
      <c r="N88" s="302"/>
      <c r="O88" s="302"/>
      <c r="P88" s="302"/>
      <c r="S88" s="302"/>
      <c r="T88" s="302"/>
      <c r="U88" s="302"/>
      <c r="V88" s="302"/>
      <c r="W88" s="302"/>
      <c r="X88" s="302"/>
      <c r="Y88" s="302"/>
      <c r="Z88" s="302"/>
    </row>
    <row r="89" spans="1:26" ht="15.75" customHeight="1">
      <c r="A89" s="304">
        <v>1107069485</v>
      </c>
      <c r="B89" s="301" t="s">
        <v>322</v>
      </c>
      <c r="C89" s="302" t="s">
        <v>525</v>
      </c>
      <c r="D89" s="301" t="s">
        <v>324</v>
      </c>
      <c r="E89" s="305"/>
      <c r="F89" s="302" t="s">
        <v>526</v>
      </c>
      <c r="G89" s="302"/>
      <c r="H89" s="302"/>
      <c r="I89" s="302"/>
      <c r="J89" s="302"/>
      <c r="K89" s="302"/>
      <c r="L89" s="302"/>
      <c r="M89" s="302"/>
      <c r="N89" s="302"/>
      <c r="O89" s="302"/>
      <c r="P89" s="302"/>
      <c r="S89" s="302"/>
      <c r="T89" s="302"/>
      <c r="U89" s="302"/>
      <c r="V89" s="302"/>
      <c r="W89" s="302"/>
      <c r="X89" s="302"/>
      <c r="Y89" s="302"/>
      <c r="Z89" s="302"/>
    </row>
    <row r="90" spans="1:26" ht="15.75" customHeight="1">
      <c r="A90" s="304">
        <v>1107534708</v>
      </c>
      <c r="B90" s="301" t="s">
        <v>328</v>
      </c>
      <c r="C90" s="302" t="s">
        <v>527</v>
      </c>
      <c r="D90" s="301" t="s">
        <v>327</v>
      </c>
      <c r="E90" s="305"/>
      <c r="F90" s="302" t="s">
        <v>528</v>
      </c>
      <c r="G90" s="302" t="s">
        <v>1792</v>
      </c>
      <c r="H90" s="302"/>
      <c r="I90" s="302"/>
      <c r="J90" s="302"/>
      <c r="K90" s="302"/>
      <c r="L90" s="302"/>
      <c r="M90" s="302"/>
      <c r="N90" s="302"/>
      <c r="O90" s="302"/>
      <c r="P90" s="302"/>
      <c r="S90" s="302"/>
      <c r="T90" s="302"/>
      <c r="U90" s="302"/>
      <c r="V90" s="302"/>
      <c r="W90" s="302"/>
      <c r="X90" s="302"/>
      <c r="Y90" s="302"/>
      <c r="Z90" s="302"/>
    </row>
    <row r="91" spans="1:26" ht="15.75" customHeight="1">
      <c r="A91" s="304">
        <v>1107538820</v>
      </c>
      <c r="B91" s="301" t="s">
        <v>328</v>
      </c>
      <c r="C91" s="302" t="s">
        <v>529</v>
      </c>
      <c r="D91" s="301" t="s">
        <v>324</v>
      </c>
      <c r="E91" s="305">
        <v>44345</v>
      </c>
      <c r="F91" s="302" t="s">
        <v>530</v>
      </c>
      <c r="G91" s="302"/>
      <c r="H91" s="302"/>
      <c r="I91" s="302" t="s">
        <v>531</v>
      </c>
      <c r="J91" s="302"/>
      <c r="K91" s="302"/>
      <c r="L91" s="302"/>
      <c r="M91" s="302"/>
      <c r="N91" s="302"/>
      <c r="O91" s="302"/>
      <c r="P91" s="302"/>
      <c r="S91" s="302"/>
      <c r="T91" s="302"/>
      <c r="U91" s="302"/>
      <c r="V91" s="302"/>
      <c r="W91" s="302"/>
      <c r="X91" s="302"/>
      <c r="Y91" s="302"/>
      <c r="Z91" s="302"/>
    </row>
    <row r="92" spans="1:26" ht="15.75" customHeight="1">
      <c r="A92" s="304">
        <v>1107540132</v>
      </c>
      <c r="B92" s="301" t="s">
        <v>328</v>
      </c>
      <c r="C92" s="302" t="s">
        <v>532</v>
      </c>
      <c r="D92" s="301" t="s">
        <v>327</v>
      </c>
      <c r="E92" s="306">
        <v>44647</v>
      </c>
      <c r="F92" s="302" t="s">
        <v>533</v>
      </c>
      <c r="G92" s="302" t="s">
        <v>1895</v>
      </c>
      <c r="H92" s="302"/>
      <c r="I92" s="302" t="s">
        <v>534</v>
      </c>
      <c r="J92" s="302">
        <v>3183971652</v>
      </c>
      <c r="K92" s="302"/>
      <c r="L92" s="302"/>
      <c r="M92" s="302"/>
      <c r="N92" s="302"/>
      <c r="O92" s="302"/>
      <c r="P92" s="302"/>
      <c r="S92" s="302"/>
      <c r="T92" s="302"/>
      <c r="U92" s="302"/>
      <c r="V92" s="302"/>
      <c r="W92" s="302"/>
      <c r="X92" s="302"/>
      <c r="Y92" s="302"/>
      <c r="Z92" s="302"/>
    </row>
    <row r="93" spans="1:26" ht="15.75" customHeight="1">
      <c r="A93" s="304">
        <v>1107540239</v>
      </c>
      <c r="B93" s="301" t="s">
        <v>328</v>
      </c>
      <c r="C93" s="302" t="s">
        <v>535</v>
      </c>
      <c r="D93" s="301" t="s">
        <v>324</v>
      </c>
      <c r="E93" s="306">
        <v>44676</v>
      </c>
      <c r="F93" s="302" t="s">
        <v>536</v>
      </c>
      <c r="G93" s="302"/>
      <c r="H93" s="302"/>
      <c r="I93" s="302"/>
      <c r="J93" s="302"/>
      <c r="K93" s="302"/>
      <c r="L93" s="302"/>
      <c r="M93" s="302"/>
      <c r="N93" s="302"/>
      <c r="O93" s="302"/>
      <c r="P93" s="302"/>
      <c r="S93" s="302"/>
      <c r="T93" s="302"/>
      <c r="U93" s="302"/>
      <c r="V93" s="302"/>
      <c r="W93" s="302"/>
      <c r="X93" s="302"/>
      <c r="Y93" s="302"/>
      <c r="Z93" s="302"/>
    </row>
    <row r="94" spans="1:26" ht="15.75" customHeight="1">
      <c r="A94" s="304">
        <v>1107540621</v>
      </c>
      <c r="B94" s="301" t="s">
        <v>328</v>
      </c>
      <c r="C94" s="302" t="s">
        <v>537</v>
      </c>
      <c r="D94" s="301" t="s">
        <v>324</v>
      </c>
      <c r="E94" s="301"/>
      <c r="F94" s="302" t="s">
        <v>538</v>
      </c>
      <c r="G94" s="302"/>
      <c r="H94" s="302"/>
      <c r="I94" s="302"/>
      <c r="J94" s="302"/>
      <c r="K94" s="302"/>
      <c r="L94" s="302"/>
      <c r="M94" s="302"/>
      <c r="N94" s="302"/>
      <c r="O94" s="302"/>
      <c r="P94" s="302"/>
      <c r="S94" s="302"/>
      <c r="T94" s="302"/>
      <c r="U94" s="302"/>
      <c r="V94" s="302"/>
      <c r="W94" s="302"/>
      <c r="X94" s="302"/>
      <c r="Y94" s="302"/>
      <c r="Z94" s="302"/>
    </row>
    <row r="95" spans="1:26" ht="15.75" customHeight="1">
      <c r="A95" s="304">
        <v>1107845881</v>
      </c>
      <c r="B95" s="301" t="s">
        <v>332</v>
      </c>
      <c r="C95" s="302" t="s">
        <v>539</v>
      </c>
      <c r="D95" s="301" t="s">
        <v>324</v>
      </c>
      <c r="E95" s="305"/>
      <c r="F95" s="302" t="s">
        <v>540</v>
      </c>
      <c r="G95" s="302"/>
      <c r="H95" s="302"/>
      <c r="I95" s="302"/>
      <c r="J95" s="302"/>
      <c r="K95" s="302"/>
      <c r="L95" s="302"/>
      <c r="M95" s="302"/>
      <c r="N95" s="302"/>
      <c r="O95" s="302"/>
      <c r="P95" s="302"/>
      <c r="S95" s="302"/>
      <c r="T95" s="302"/>
      <c r="U95" s="302"/>
      <c r="V95" s="302"/>
      <c r="W95" s="302"/>
      <c r="X95" s="302"/>
      <c r="Y95" s="302"/>
      <c r="Z95" s="302"/>
    </row>
    <row r="96" spans="1:26" ht="15.75" customHeight="1">
      <c r="A96" s="304">
        <v>1107846670</v>
      </c>
      <c r="B96" s="301" t="s">
        <v>332</v>
      </c>
      <c r="C96" s="302" t="s">
        <v>541</v>
      </c>
      <c r="D96" s="301" t="s">
        <v>327</v>
      </c>
      <c r="E96" s="301"/>
      <c r="F96" s="302" t="s">
        <v>542</v>
      </c>
      <c r="G96" s="302"/>
      <c r="H96" s="302"/>
      <c r="I96" s="302"/>
      <c r="J96" s="302"/>
      <c r="K96" s="302"/>
      <c r="L96" s="302"/>
      <c r="M96" s="302"/>
      <c r="N96" s="302"/>
      <c r="O96" s="302"/>
      <c r="P96" s="302"/>
      <c r="S96" s="302"/>
      <c r="T96" s="302"/>
      <c r="U96" s="302"/>
      <c r="V96" s="302"/>
      <c r="W96" s="302"/>
      <c r="X96" s="302"/>
      <c r="Y96" s="302"/>
      <c r="Z96" s="302"/>
    </row>
    <row r="97" spans="1:26" ht="15.75" customHeight="1">
      <c r="A97" s="304">
        <v>1107852036</v>
      </c>
      <c r="B97" s="301" t="s">
        <v>332</v>
      </c>
      <c r="C97" s="302" t="s">
        <v>543</v>
      </c>
      <c r="D97" s="301" t="s">
        <v>327</v>
      </c>
      <c r="E97" s="301"/>
      <c r="F97" s="302" t="s">
        <v>1874</v>
      </c>
      <c r="G97" s="302"/>
      <c r="H97" s="302"/>
      <c r="I97" s="302"/>
      <c r="J97" s="302"/>
      <c r="K97" s="302"/>
      <c r="L97" s="302"/>
      <c r="M97" s="302"/>
      <c r="N97" s="302"/>
      <c r="O97" s="302"/>
      <c r="P97" s="302"/>
      <c r="S97" s="302"/>
      <c r="T97" s="302"/>
      <c r="U97" s="302"/>
      <c r="V97" s="302"/>
      <c r="W97" s="302"/>
      <c r="X97" s="302"/>
      <c r="Y97" s="302"/>
      <c r="Z97" s="302"/>
    </row>
    <row r="98" spans="1:26" ht="15.75" customHeight="1">
      <c r="A98" s="304">
        <v>1107853710</v>
      </c>
      <c r="B98" s="301" t="s">
        <v>332</v>
      </c>
      <c r="C98" s="302" t="s">
        <v>545</v>
      </c>
      <c r="D98" s="301" t="s">
        <v>327</v>
      </c>
      <c r="E98" s="306">
        <v>39977</v>
      </c>
      <c r="F98" s="302" t="s">
        <v>546</v>
      </c>
      <c r="G98" s="302" t="s">
        <v>1844</v>
      </c>
      <c r="H98" s="302"/>
      <c r="I98" s="302" t="s">
        <v>547</v>
      </c>
      <c r="J98" s="302">
        <v>3017032402</v>
      </c>
      <c r="K98" s="302"/>
      <c r="L98" s="302"/>
      <c r="M98" s="302"/>
      <c r="N98" s="302"/>
      <c r="O98" s="302"/>
      <c r="P98" s="302"/>
      <c r="S98" s="302"/>
      <c r="T98" s="302"/>
      <c r="U98" s="302"/>
      <c r="V98" s="302"/>
      <c r="W98" s="302"/>
      <c r="X98" s="302"/>
      <c r="Y98" s="302"/>
      <c r="Z98" s="302"/>
    </row>
    <row r="99" spans="1:26" ht="15.75" customHeight="1">
      <c r="A99" s="304">
        <v>1107856710</v>
      </c>
      <c r="B99" s="301" t="s">
        <v>332</v>
      </c>
      <c r="C99" s="302" t="s">
        <v>545</v>
      </c>
      <c r="D99" s="301" t="s">
        <v>327</v>
      </c>
      <c r="E99" s="301"/>
      <c r="F99" s="302"/>
      <c r="G99" s="302"/>
      <c r="H99" s="302"/>
      <c r="I99" s="302"/>
      <c r="J99" s="302"/>
      <c r="K99" s="302"/>
      <c r="L99" s="302"/>
      <c r="M99" s="302"/>
      <c r="N99" s="302"/>
      <c r="O99" s="302"/>
      <c r="P99" s="302"/>
      <c r="S99" s="302"/>
      <c r="T99" s="302"/>
      <c r="U99" s="302"/>
      <c r="V99" s="302"/>
      <c r="W99" s="302"/>
      <c r="X99" s="302"/>
      <c r="Y99" s="302"/>
      <c r="Z99" s="302"/>
    </row>
    <row r="100" spans="1:26" ht="15.75" customHeight="1">
      <c r="A100" s="304">
        <v>1107856721</v>
      </c>
      <c r="B100" s="301" t="s">
        <v>332</v>
      </c>
      <c r="C100" s="302" t="s">
        <v>549</v>
      </c>
      <c r="D100" s="301" t="s">
        <v>327</v>
      </c>
      <c r="E100" s="301"/>
      <c r="F100" s="302" t="s">
        <v>550</v>
      </c>
      <c r="G100" s="302"/>
      <c r="H100" s="302"/>
      <c r="I100" s="302"/>
      <c r="J100" s="302"/>
      <c r="K100" s="302"/>
      <c r="L100" s="302"/>
      <c r="M100" s="302"/>
      <c r="N100" s="302"/>
      <c r="O100" s="302"/>
      <c r="P100" s="302"/>
      <c r="S100" s="302"/>
      <c r="T100" s="302"/>
      <c r="U100" s="302"/>
      <c r="V100" s="302"/>
      <c r="W100" s="302"/>
      <c r="X100" s="302"/>
      <c r="Y100" s="302"/>
      <c r="Z100" s="302"/>
    </row>
    <row r="101" spans="1:26" ht="15.75" customHeight="1">
      <c r="A101" s="304">
        <v>1107867393</v>
      </c>
      <c r="B101" s="301" t="s">
        <v>332</v>
      </c>
      <c r="C101" s="302" t="s">
        <v>551</v>
      </c>
      <c r="D101" s="301" t="s">
        <v>327</v>
      </c>
      <c r="E101" s="305"/>
      <c r="F101" s="302" t="s">
        <v>552</v>
      </c>
      <c r="G101" s="302"/>
      <c r="H101" s="302"/>
      <c r="I101" s="302"/>
      <c r="J101" s="302"/>
      <c r="K101" s="302"/>
      <c r="L101" s="302"/>
      <c r="M101" s="302"/>
      <c r="N101" s="302"/>
      <c r="O101" s="302"/>
      <c r="P101" s="302"/>
      <c r="S101" s="302"/>
      <c r="T101" s="302"/>
      <c r="U101" s="302"/>
      <c r="V101" s="302"/>
      <c r="W101" s="302"/>
      <c r="X101" s="302"/>
      <c r="Y101" s="302"/>
      <c r="Z101" s="302"/>
    </row>
    <row r="102" spans="1:26" ht="15.75" customHeight="1">
      <c r="A102" s="304">
        <v>1107870227</v>
      </c>
      <c r="B102" s="301" t="s">
        <v>328</v>
      </c>
      <c r="C102" s="302" t="s">
        <v>553</v>
      </c>
      <c r="D102" s="301" t="s">
        <v>324</v>
      </c>
      <c r="E102" s="301"/>
      <c r="F102" s="302" t="s">
        <v>554</v>
      </c>
      <c r="G102" s="302"/>
      <c r="H102" s="302"/>
      <c r="I102" s="302"/>
      <c r="J102" s="302"/>
      <c r="K102" s="302"/>
      <c r="L102" s="302"/>
      <c r="M102" s="302"/>
      <c r="N102" s="302"/>
      <c r="O102" s="302"/>
      <c r="P102" s="302"/>
      <c r="S102" s="302"/>
      <c r="T102" s="302"/>
      <c r="U102" s="302"/>
      <c r="V102" s="302"/>
      <c r="W102" s="302"/>
      <c r="X102" s="302"/>
      <c r="Y102" s="302"/>
      <c r="Z102" s="302"/>
    </row>
    <row r="103" spans="1:26" ht="15.75" customHeight="1">
      <c r="A103" s="304">
        <v>1107870444</v>
      </c>
      <c r="B103" s="301" t="s">
        <v>328</v>
      </c>
      <c r="C103" s="302" t="s">
        <v>555</v>
      </c>
      <c r="D103" s="301" t="s">
        <v>327</v>
      </c>
      <c r="E103" s="305"/>
      <c r="F103" s="302" t="s">
        <v>556</v>
      </c>
      <c r="G103" s="302"/>
      <c r="H103" s="302"/>
      <c r="I103" s="302"/>
      <c r="J103" s="302"/>
      <c r="K103" s="302"/>
      <c r="L103" s="302"/>
      <c r="M103" s="302"/>
      <c r="N103" s="302"/>
      <c r="O103" s="302"/>
      <c r="P103" s="302"/>
      <c r="S103" s="302"/>
      <c r="T103" s="302"/>
      <c r="U103" s="302"/>
      <c r="V103" s="302"/>
      <c r="W103" s="302"/>
      <c r="X103" s="302"/>
      <c r="Y103" s="302"/>
      <c r="Z103" s="302"/>
    </row>
    <row r="104" spans="1:26" ht="15.75" customHeight="1">
      <c r="A104" s="304">
        <v>1107870560</v>
      </c>
      <c r="B104" s="301" t="s">
        <v>328</v>
      </c>
      <c r="C104" s="302" t="s">
        <v>557</v>
      </c>
      <c r="D104" s="301" t="s">
        <v>324</v>
      </c>
      <c r="E104" s="305">
        <v>44091</v>
      </c>
      <c r="F104" s="302" t="s">
        <v>558</v>
      </c>
      <c r="G104" s="302" t="s">
        <v>1806</v>
      </c>
      <c r="H104" s="302">
        <v>1151943663</v>
      </c>
      <c r="I104" s="302" t="s">
        <v>559</v>
      </c>
      <c r="J104" s="302">
        <v>3186601831</v>
      </c>
      <c r="K104" s="302"/>
      <c r="L104" s="302"/>
      <c r="M104" s="302"/>
      <c r="N104" s="302"/>
      <c r="O104" s="302"/>
      <c r="P104" s="302"/>
      <c r="S104" s="302"/>
      <c r="T104" s="302"/>
      <c r="U104" s="302"/>
      <c r="V104" s="302"/>
      <c r="W104" s="302"/>
      <c r="X104" s="302"/>
      <c r="Y104" s="302"/>
      <c r="Z104" s="302"/>
    </row>
    <row r="105" spans="1:26" ht="15.75" customHeight="1">
      <c r="A105" s="304">
        <v>1107870878</v>
      </c>
      <c r="B105" s="301" t="s">
        <v>328</v>
      </c>
      <c r="C105" s="302" t="s">
        <v>560</v>
      </c>
      <c r="D105" s="301" t="s">
        <v>327</v>
      </c>
      <c r="E105" s="301"/>
      <c r="F105" s="302" t="s">
        <v>561</v>
      </c>
      <c r="G105" s="302"/>
      <c r="H105" s="302"/>
      <c r="I105" s="302"/>
      <c r="J105" s="302"/>
      <c r="K105" s="302"/>
      <c r="L105" s="302"/>
      <c r="M105" s="302"/>
      <c r="N105" s="302"/>
      <c r="O105" s="302"/>
      <c r="P105" s="302"/>
      <c r="S105" s="302"/>
      <c r="T105" s="302"/>
      <c r="U105" s="302"/>
      <c r="V105" s="302"/>
      <c r="W105" s="302"/>
      <c r="X105" s="302"/>
      <c r="Y105" s="302"/>
      <c r="Z105" s="302"/>
    </row>
    <row r="106" spans="1:26" ht="15.75" customHeight="1">
      <c r="A106" s="304">
        <v>1107871417</v>
      </c>
      <c r="B106" s="301" t="s">
        <v>328</v>
      </c>
      <c r="C106" s="302" t="s">
        <v>562</v>
      </c>
      <c r="D106" s="301" t="s">
        <v>327</v>
      </c>
      <c r="E106" s="306">
        <v>44822</v>
      </c>
      <c r="F106" s="302" t="s">
        <v>563</v>
      </c>
      <c r="G106" s="302" t="s">
        <v>1905</v>
      </c>
      <c r="H106" s="302">
        <v>1006037925</v>
      </c>
      <c r="I106" s="302" t="s">
        <v>564</v>
      </c>
      <c r="J106" s="302">
        <v>3145948275</v>
      </c>
      <c r="K106" s="302"/>
      <c r="L106" s="302"/>
      <c r="M106" s="302"/>
      <c r="N106" s="302"/>
      <c r="O106" s="302"/>
      <c r="P106" s="302"/>
      <c r="S106" s="302"/>
      <c r="T106" s="302"/>
      <c r="U106" s="302"/>
      <c r="V106" s="302"/>
      <c r="W106" s="302"/>
      <c r="X106" s="302"/>
      <c r="Y106" s="302"/>
      <c r="Z106" s="302"/>
    </row>
    <row r="107" spans="1:26" ht="15.75" customHeight="1">
      <c r="A107" s="304">
        <v>1108258852</v>
      </c>
      <c r="B107" s="301" t="s">
        <v>328</v>
      </c>
      <c r="C107" s="302" t="s">
        <v>565</v>
      </c>
      <c r="D107" s="301" t="s">
        <v>327</v>
      </c>
      <c r="E107" s="306">
        <v>42903</v>
      </c>
      <c r="F107" s="302" t="s">
        <v>566</v>
      </c>
      <c r="G107" s="302" t="s">
        <v>1899</v>
      </c>
      <c r="H107" s="302">
        <v>1130673672</v>
      </c>
      <c r="I107" s="302" t="s">
        <v>567</v>
      </c>
      <c r="J107" s="302">
        <v>3147058115</v>
      </c>
      <c r="K107" s="302"/>
      <c r="L107" s="302"/>
      <c r="M107" s="302"/>
      <c r="N107" s="302"/>
      <c r="O107" s="302"/>
      <c r="P107" s="302"/>
      <c r="S107" s="302"/>
      <c r="T107" s="302"/>
      <c r="U107" s="302"/>
      <c r="V107" s="302"/>
      <c r="W107" s="302"/>
      <c r="X107" s="302"/>
      <c r="Y107" s="302"/>
      <c r="Z107" s="302"/>
    </row>
    <row r="108" spans="1:26" ht="15.75" customHeight="1">
      <c r="A108" s="304">
        <v>1108259183</v>
      </c>
      <c r="B108" s="301" t="s">
        <v>328</v>
      </c>
      <c r="C108" s="302" t="s">
        <v>568</v>
      </c>
      <c r="D108" s="301" t="s">
        <v>327</v>
      </c>
      <c r="E108" s="301"/>
      <c r="F108" s="302" t="s">
        <v>569</v>
      </c>
      <c r="G108" s="302"/>
      <c r="H108" s="302"/>
      <c r="I108" s="302"/>
      <c r="J108" s="302"/>
      <c r="K108" s="302"/>
      <c r="L108" s="302"/>
      <c r="M108" s="302"/>
      <c r="N108" s="302"/>
      <c r="O108" s="302"/>
      <c r="P108" s="302"/>
      <c r="S108" s="302"/>
      <c r="T108" s="302"/>
      <c r="U108" s="302"/>
      <c r="V108" s="302"/>
      <c r="W108" s="302"/>
      <c r="X108" s="302"/>
      <c r="Y108" s="302"/>
      <c r="Z108" s="302"/>
    </row>
    <row r="109" spans="1:26" ht="15.75" customHeight="1">
      <c r="A109" s="304">
        <v>1108259309</v>
      </c>
      <c r="B109" s="301" t="s">
        <v>328</v>
      </c>
      <c r="C109" s="302" t="s">
        <v>570</v>
      </c>
      <c r="D109" s="301" t="s">
        <v>327</v>
      </c>
      <c r="E109" s="301"/>
      <c r="F109" s="302" t="s">
        <v>571</v>
      </c>
      <c r="G109" s="302"/>
      <c r="H109" s="302"/>
      <c r="I109" s="302"/>
      <c r="J109" s="302"/>
      <c r="K109" s="302"/>
      <c r="L109" s="302"/>
      <c r="M109" s="302"/>
      <c r="N109" s="302"/>
      <c r="O109" s="302"/>
      <c r="P109" s="302"/>
      <c r="S109" s="302"/>
      <c r="T109" s="302"/>
      <c r="U109" s="302"/>
      <c r="V109" s="302"/>
      <c r="W109" s="302"/>
      <c r="X109" s="302"/>
      <c r="Y109" s="302"/>
      <c r="Z109" s="302"/>
    </row>
    <row r="110" spans="1:26" ht="15.75" customHeight="1">
      <c r="A110" s="304">
        <v>1108260610</v>
      </c>
      <c r="B110" s="301" t="s">
        <v>328</v>
      </c>
      <c r="C110" s="302" t="s">
        <v>572</v>
      </c>
      <c r="D110" s="301" t="s">
        <v>324</v>
      </c>
      <c r="E110" s="305"/>
      <c r="F110" s="302" t="s">
        <v>573</v>
      </c>
      <c r="G110" s="302"/>
      <c r="H110" s="302"/>
      <c r="I110" s="302"/>
      <c r="J110" s="302"/>
      <c r="K110" s="302"/>
      <c r="L110" s="302"/>
      <c r="M110" s="302"/>
      <c r="N110" s="302"/>
      <c r="O110" s="302"/>
      <c r="P110" s="302"/>
      <c r="S110" s="302"/>
      <c r="T110" s="302"/>
      <c r="U110" s="302"/>
      <c r="V110" s="302"/>
      <c r="W110" s="302"/>
      <c r="X110" s="302"/>
      <c r="Y110" s="302"/>
      <c r="Z110" s="302"/>
    </row>
    <row r="111" spans="1:26" ht="15.75" customHeight="1">
      <c r="A111" s="304">
        <v>1108260655</v>
      </c>
      <c r="B111" s="301" t="s">
        <v>328</v>
      </c>
      <c r="C111" s="302" t="s">
        <v>574</v>
      </c>
      <c r="D111" s="301" t="s">
        <v>327</v>
      </c>
      <c r="E111" s="301"/>
      <c r="F111" s="302" t="s">
        <v>575</v>
      </c>
      <c r="G111" s="302"/>
      <c r="H111" s="302"/>
      <c r="I111" s="302"/>
      <c r="J111" s="302"/>
      <c r="K111" s="302"/>
      <c r="L111" s="302"/>
      <c r="M111" s="302"/>
      <c r="N111" s="302"/>
      <c r="O111" s="302"/>
      <c r="P111" s="302"/>
      <c r="S111" s="302"/>
      <c r="T111" s="302"/>
      <c r="U111" s="302"/>
      <c r="V111" s="302"/>
      <c r="W111" s="302"/>
      <c r="X111" s="302"/>
      <c r="Y111" s="302"/>
      <c r="Z111" s="302"/>
    </row>
    <row r="112" spans="1:26" ht="15.75" customHeight="1">
      <c r="A112" s="304">
        <v>1108340527</v>
      </c>
      <c r="B112" s="301" t="s">
        <v>328</v>
      </c>
      <c r="C112" s="302" t="s">
        <v>576</v>
      </c>
      <c r="D112" s="301" t="s">
        <v>327</v>
      </c>
      <c r="E112" s="305"/>
      <c r="F112" s="302" t="s">
        <v>577</v>
      </c>
      <c r="G112" s="302"/>
      <c r="H112" s="302"/>
      <c r="I112" s="302"/>
      <c r="J112" s="302"/>
      <c r="K112" s="302"/>
      <c r="L112" s="302"/>
      <c r="M112" s="302"/>
      <c r="N112" s="302"/>
      <c r="O112" s="302"/>
      <c r="P112" s="302"/>
      <c r="S112" s="302"/>
      <c r="T112" s="302"/>
      <c r="U112" s="302"/>
      <c r="V112" s="302"/>
      <c r="W112" s="302"/>
      <c r="X112" s="302"/>
      <c r="Y112" s="302"/>
      <c r="Z112" s="302"/>
    </row>
    <row r="113" spans="1:26" ht="15.75" customHeight="1">
      <c r="A113" s="304">
        <v>1108340988</v>
      </c>
      <c r="B113" s="301" t="s">
        <v>328</v>
      </c>
      <c r="C113" s="302" t="s">
        <v>578</v>
      </c>
      <c r="D113" s="301" t="s">
        <v>327</v>
      </c>
      <c r="E113" s="305">
        <v>44456</v>
      </c>
      <c r="F113" s="302" t="s">
        <v>579</v>
      </c>
      <c r="G113" s="302"/>
      <c r="H113" s="302"/>
      <c r="I113" s="302"/>
      <c r="J113" s="302"/>
      <c r="K113" s="302"/>
      <c r="L113" s="302"/>
      <c r="M113" s="302"/>
      <c r="N113" s="302"/>
      <c r="O113" s="302"/>
      <c r="P113" s="302"/>
      <c r="S113" s="302"/>
      <c r="T113" s="302"/>
      <c r="U113" s="302"/>
      <c r="V113" s="302"/>
      <c r="W113" s="302"/>
      <c r="X113" s="302"/>
      <c r="Y113" s="302"/>
      <c r="Z113" s="302"/>
    </row>
    <row r="114" spans="1:26" ht="15.75" customHeight="1">
      <c r="A114" s="304">
        <v>1108570826</v>
      </c>
      <c r="B114" s="301" t="s">
        <v>328</v>
      </c>
      <c r="C114" s="302" t="s">
        <v>580</v>
      </c>
      <c r="D114" s="301" t="s">
        <v>327</v>
      </c>
      <c r="E114" s="301"/>
      <c r="F114" s="302" t="s">
        <v>581</v>
      </c>
      <c r="G114" s="302"/>
      <c r="H114" s="302"/>
      <c r="I114" s="302"/>
      <c r="J114" s="302"/>
      <c r="K114" s="302"/>
      <c r="L114" s="302"/>
      <c r="M114" s="302"/>
      <c r="N114" s="302"/>
      <c r="O114" s="302"/>
      <c r="P114" s="302"/>
      <c r="S114" s="302"/>
      <c r="T114" s="302"/>
      <c r="U114" s="302"/>
      <c r="V114" s="302"/>
      <c r="W114" s="302"/>
      <c r="X114" s="302"/>
      <c r="Y114" s="302"/>
      <c r="Z114" s="302"/>
    </row>
    <row r="115" spans="1:26" ht="15.75" customHeight="1">
      <c r="A115" s="304">
        <v>1108572175</v>
      </c>
      <c r="B115" s="301" t="s">
        <v>328</v>
      </c>
      <c r="C115" s="302" t="s">
        <v>582</v>
      </c>
      <c r="D115" s="301" t="s">
        <v>324</v>
      </c>
      <c r="E115" s="306">
        <v>44060</v>
      </c>
      <c r="F115" s="302" t="s">
        <v>583</v>
      </c>
      <c r="G115" s="302" t="s">
        <v>1919</v>
      </c>
      <c r="H115" s="302">
        <v>1143850535</v>
      </c>
      <c r="I115" s="302" t="s">
        <v>584</v>
      </c>
      <c r="J115" s="302">
        <v>3104209246</v>
      </c>
      <c r="K115" s="302"/>
      <c r="L115" s="302"/>
      <c r="M115" s="302"/>
      <c r="N115" s="302"/>
      <c r="O115" s="302"/>
      <c r="P115" s="302"/>
      <c r="S115" s="302"/>
      <c r="T115" s="302"/>
      <c r="U115" s="302"/>
      <c r="V115" s="302"/>
      <c r="W115" s="302"/>
      <c r="X115" s="302"/>
      <c r="Y115" s="302"/>
      <c r="Z115" s="302"/>
    </row>
    <row r="116" spans="1:26" ht="15.75" customHeight="1">
      <c r="A116" s="304">
        <v>1108572384</v>
      </c>
      <c r="B116" s="301" t="s">
        <v>328</v>
      </c>
      <c r="C116" s="302" t="s">
        <v>585</v>
      </c>
      <c r="D116" s="301" t="s">
        <v>324</v>
      </c>
      <c r="E116" s="305">
        <v>44357</v>
      </c>
      <c r="F116" s="302" t="s">
        <v>586</v>
      </c>
      <c r="G116" s="302"/>
      <c r="H116" s="302"/>
      <c r="I116" s="302"/>
      <c r="J116" s="302"/>
      <c r="K116" s="302"/>
      <c r="L116" s="302"/>
      <c r="M116" s="302"/>
      <c r="N116" s="302"/>
      <c r="O116" s="302"/>
      <c r="P116" s="302"/>
      <c r="S116" s="302"/>
      <c r="T116" s="302"/>
      <c r="U116" s="302"/>
      <c r="V116" s="302"/>
      <c r="W116" s="302"/>
      <c r="X116" s="302"/>
      <c r="Y116" s="302"/>
      <c r="Z116" s="302"/>
    </row>
    <row r="117" spans="1:26" ht="15.75" customHeight="1">
      <c r="A117" s="304">
        <v>1108644363</v>
      </c>
      <c r="B117" s="301" t="s">
        <v>332</v>
      </c>
      <c r="C117" s="302" t="s">
        <v>588</v>
      </c>
      <c r="D117" s="301" t="s">
        <v>327</v>
      </c>
      <c r="E117" s="301"/>
      <c r="F117" s="302" t="s">
        <v>589</v>
      </c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S117" s="302"/>
      <c r="T117" s="302"/>
      <c r="U117" s="302"/>
      <c r="V117" s="302"/>
      <c r="W117" s="302"/>
      <c r="X117" s="302"/>
      <c r="Y117" s="302"/>
      <c r="Z117" s="302"/>
    </row>
    <row r="118" spans="1:26" ht="15.75" customHeight="1">
      <c r="A118" s="304">
        <v>1108647083</v>
      </c>
      <c r="B118" s="301" t="s">
        <v>332</v>
      </c>
      <c r="C118" s="302" t="s">
        <v>590</v>
      </c>
      <c r="D118" s="301" t="s">
        <v>324</v>
      </c>
      <c r="E118" s="301"/>
      <c r="F118" s="302" t="s">
        <v>589</v>
      </c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S118" s="302"/>
      <c r="T118" s="302"/>
      <c r="U118" s="302"/>
      <c r="V118" s="302"/>
      <c r="W118" s="302"/>
      <c r="X118" s="302"/>
      <c r="Y118" s="302"/>
      <c r="Z118" s="302"/>
    </row>
    <row r="119" spans="1:26" ht="15.75" customHeight="1">
      <c r="A119" s="304">
        <v>1108652138</v>
      </c>
      <c r="B119" s="301" t="s">
        <v>328</v>
      </c>
      <c r="C119" s="302" t="s">
        <v>591</v>
      </c>
      <c r="D119" s="301" t="s">
        <v>327</v>
      </c>
      <c r="E119" s="301"/>
      <c r="F119" s="302" t="s">
        <v>592</v>
      </c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S119" s="302"/>
      <c r="T119" s="302"/>
      <c r="U119" s="302"/>
      <c r="V119" s="302"/>
      <c r="W119" s="302"/>
      <c r="X119" s="302"/>
      <c r="Y119" s="302"/>
      <c r="Z119" s="302"/>
    </row>
    <row r="120" spans="1:26" ht="15.75" customHeight="1">
      <c r="A120" s="304">
        <v>1108653297</v>
      </c>
      <c r="B120" s="301" t="s">
        <v>328</v>
      </c>
      <c r="C120" s="302" t="s">
        <v>594</v>
      </c>
      <c r="D120" s="301" t="s">
        <v>324</v>
      </c>
      <c r="E120" s="305"/>
      <c r="F120" s="302" t="s">
        <v>595</v>
      </c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S120" s="302"/>
      <c r="T120" s="302"/>
      <c r="U120" s="302"/>
      <c r="V120" s="302"/>
      <c r="W120" s="302"/>
      <c r="X120" s="302"/>
      <c r="Y120" s="302"/>
      <c r="Z120" s="302"/>
    </row>
    <row r="121" spans="1:26" ht="15.75" customHeight="1">
      <c r="A121" s="304">
        <v>1108653400</v>
      </c>
      <c r="B121" s="301" t="s">
        <v>328</v>
      </c>
      <c r="C121" s="302" t="s">
        <v>596</v>
      </c>
      <c r="D121" s="301" t="s">
        <v>324</v>
      </c>
      <c r="E121" s="301"/>
      <c r="F121" s="302" t="s">
        <v>597</v>
      </c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S121" s="302"/>
      <c r="T121" s="302"/>
      <c r="U121" s="302"/>
      <c r="V121" s="302"/>
      <c r="W121" s="302"/>
      <c r="X121" s="302"/>
      <c r="Y121" s="302"/>
      <c r="Z121" s="302"/>
    </row>
    <row r="122" spans="1:26" ht="15.75" customHeight="1">
      <c r="A122" s="304">
        <v>1108653697</v>
      </c>
      <c r="B122" s="301" t="s">
        <v>328</v>
      </c>
      <c r="C122" s="302" t="s">
        <v>598</v>
      </c>
      <c r="D122" s="301" t="s">
        <v>327</v>
      </c>
      <c r="E122" s="301"/>
      <c r="F122" s="302" t="s">
        <v>599</v>
      </c>
      <c r="G122" s="302" t="s">
        <v>1822</v>
      </c>
      <c r="H122" s="302"/>
      <c r="I122" s="302"/>
      <c r="J122" s="302"/>
      <c r="K122" s="302"/>
      <c r="L122" s="302"/>
      <c r="M122" s="302"/>
      <c r="N122" s="302"/>
      <c r="O122" s="302"/>
      <c r="P122" s="302"/>
      <c r="S122" s="302"/>
      <c r="T122" s="302"/>
      <c r="U122" s="302"/>
      <c r="V122" s="302"/>
      <c r="W122" s="302"/>
      <c r="X122" s="302"/>
      <c r="Y122" s="302"/>
      <c r="Z122" s="302"/>
    </row>
    <row r="123" spans="1:26" ht="15.75" customHeight="1">
      <c r="A123" s="304">
        <v>1108654335</v>
      </c>
      <c r="B123" s="301" t="s">
        <v>328</v>
      </c>
      <c r="C123" s="302" t="s">
        <v>600</v>
      </c>
      <c r="D123" s="301" t="s">
        <v>324</v>
      </c>
      <c r="E123" s="306">
        <v>44730</v>
      </c>
      <c r="F123" s="302" t="s">
        <v>601</v>
      </c>
      <c r="G123" s="302" t="s">
        <v>1918</v>
      </c>
      <c r="H123" s="302">
        <v>1144170291</v>
      </c>
      <c r="I123" s="302" t="s">
        <v>602</v>
      </c>
      <c r="J123" s="302">
        <v>3187082632</v>
      </c>
      <c r="K123" s="302"/>
      <c r="L123" s="302"/>
      <c r="M123" s="302"/>
      <c r="N123" s="302"/>
      <c r="O123" s="302"/>
      <c r="P123" s="302"/>
      <c r="S123" s="302"/>
      <c r="T123" s="302"/>
      <c r="U123" s="302"/>
      <c r="V123" s="302"/>
      <c r="W123" s="302"/>
      <c r="X123" s="302"/>
      <c r="Y123" s="302"/>
      <c r="Z123" s="302"/>
    </row>
    <row r="124" spans="1:26" ht="15.75" customHeight="1">
      <c r="A124" s="304">
        <v>1109122362</v>
      </c>
      <c r="B124" s="301" t="s">
        <v>328</v>
      </c>
      <c r="C124" s="302" t="s">
        <v>603</v>
      </c>
      <c r="D124" s="301" t="s">
        <v>324</v>
      </c>
      <c r="E124" s="305"/>
      <c r="F124" s="302" t="s">
        <v>604</v>
      </c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S124" s="302"/>
      <c r="T124" s="302"/>
      <c r="U124" s="302"/>
      <c r="V124" s="302"/>
      <c r="W124" s="302"/>
      <c r="X124" s="302"/>
      <c r="Y124" s="302"/>
      <c r="Z124" s="302"/>
    </row>
    <row r="125" spans="1:26" ht="15.75" customHeight="1">
      <c r="A125" s="304">
        <v>1109197812</v>
      </c>
      <c r="B125" s="301" t="s">
        <v>328</v>
      </c>
      <c r="C125" s="302" t="s">
        <v>605</v>
      </c>
      <c r="D125" s="301" t="s">
        <v>324</v>
      </c>
      <c r="E125" s="301"/>
      <c r="F125" s="302" t="s">
        <v>606</v>
      </c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S125" s="302"/>
      <c r="T125" s="302"/>
      <c r="U125" s="302"/>
      <c r="V125" s="302"/>
      <c r="W125" s="302"/>
      <c r="X125" s="302"/>
      <c r="Y125" s="302"/>
      <c r="Z125" s="302"/>
    </row>
    <row r="126" spans="1:26" ht="15.75" customHeight="1">
      <c r="A126" s="304">
        <v>1109198496</v>
      </c>
      <c r="B126" s="301" t="s">
        <v>328</v>
      </c>
      <c r="C126" s="302" t="s">
        <v>607</v>
      </c>
      <c r="D126" s="301" t="s">
        <v>327</v>
      </c>
      <c r="E126" s="301"/>
      <c r="F126" s="302" t="s">
        <v>608</v>
      </c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S126" s="302"/>
      <c r="T126" s="302"/>
      <c r="U126" s="302"/>
      <c r="V126" s="302"/>
      <c r="W126" s="302"/>
      <c r="X126" s="302"/>
      <c r="Y126" s="302"/>
      <c r="Z126" s="302"/>
    </row>
    <row r="127" spans="1:26" ht="15.75" customHeight="1">
      <c r="A127" s="304">
        <v>1109372648</v>
      </c>
      <c r="B127" s="301" t="s">
        <v>328</v>
      </c>
      <c r="C127" s="302" t="s">
        <v>610</v>
      </c>
      <c r="D127" s="301" t="s">
        <v>324</v>
      </c>
      <c r="E127" s="306">
        <v>44439</v>
      </c>
      <c r="F127" s="302" t="s">
        <v>611</v>
      </c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S127" s="302"/>
      <c r="T127" s="302"/>
      <c r="U127" s="302"/>
      <c r="V127" s="302"/>
      <c r="W127" s="302"/>
      <c r="X127" s="302"/>
      <c r="Y127" s="302"/>
      <c r="Z127" s="302"/>
    </row>
    <row r="128" spans="1:26" ht="15.75" customHeight="1">
      <c r="A128" s="304">
        <v>1109548111</v>
      </c>
      <c r="B128" s="301" t="s">
        <v>332</v>
      </c>
      <c r="C128" s="302" t="s">
        <v>612</v>
      </c>
      <c r="D128" s="301" t="s">
        <v>327</v>
      </c>
      <c r="E128" s="301"/>
      <c r="F128" s="302" t="s">
        <v>613</v>
      </c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S128" s="302"/>
      <c r="T128" s="302"/>
      <c r="U128" s="302"/>
      <c r="V128" s="302"/>
      <c r="W128" s="302"/>
      <c r="X128" s="302"/>
      <c r="Y128" s="302"/>
      <c r="Z128" s="302"/>
    </row>
    <row r="129" spans="1:26" ht="15.75" customHeight="1">
      <c r="A129" s="304">
        <v>1109550926</v>
      </c>
      <c r="B129" s="301" t="s">
        <v>332</v>
      </c>
      <c r="C129" s="302" t="s">
        <v>614</v>
      </c>
      <c r="D129" s="301" t="s">
        <v>324</v>
      </c>
      <c r="E129" s="301"/>
      <c r="F129" s="302" t="s">
        <v>615</v>
      </c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S129" s="302"/>
      <c r="T129" s="302"/>
      <c r="U129" s="302"/>
      <c r="V129" s="302"/>
      <c r="W129" s="302"/>
      <c r="X129" s="302"/>
      <c r="Y129" s="302"/>
      <c r="Z129" s="302"/>
    </row>
    <row r="130" spans="1:26" ht="15.75" customHeight="1">
      <c r="A130" s="304">
        <v>1109556381</v>
      </c>
      <c r="B130" s="301" t="s">
        <v>332</v>
      </c>
      <c r="C130" s="302" t="s">
        <v>616</v>
      </c>
      <c r="D130" s="301" t="s">
        <v>324</v>
      </c>
      <c r="E130" s="301"/>
      <c r="F130" s="302" t="s">
        <v>617</v>
      </c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S130" s="302"/>
      <c r="T130" s="302"/>
      <c r="U130" s="302"/>
      <c r="V130" s="302"/>
      <c r="W130" s="302"/>
      <c r="X130" s="302"/>
      <c r="Y130" s="302"/>
      <c r="Z130" s="302"/>
    </row>
    <row r="131" spans="1:26" ht="15.75" customHeight="1">
      <c r="A131" s="304">
        <v>1109557522</v>
      </c>
      <c r="B131" s="301" t="s">
        <v>332</v>
      </c>
      <c r="C131" s="302" t="s">
        <v>618</v>
      </c>
      <c r="D131" s="301" t="s">
        <v>327</v>
      </c>
      <c r="E131" s="301"/>
      <c r="F131" s="302" t="s">
        <v>619</v>
      </c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S131" s="302"/>
      <c r="T131" s="302"/>
      <c r="U131" s="302"/>
      <c r="V131" s="302"/>
      <c r="W131" s="302"/>
      <c r="X131" s="302"/>
      <c r="Y131" s="302"/>
      <c r="Z131" s="302"/>
    </row>
    <row r="132" spans="1:26" ht="15.75" customHeight="1">
      <c r="A132" s="304">
        <v>1109562640</v>
      </c>
      <c r="B132" s="301" t="s">
        <v>328</v>
      </c>
      <c r="C132" s="302" t="s">
        <v>620</v>
      </c>
      <c r="D132" s="301" t="s">
        <v>327</v>
      </c>
      <c r="E132" s="301"/>
      <c r="F132" s="302" t="s">
        <v>621</v>
      </c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S132" s="302"/>
      <c r="T132" s="302"/>
      <c r="U132" s="302"/>
      <c r="V132" s="302"/>
      <c r="W132" s="302"/>
      <c r="X132" s="302"/>
      <c r="Y132" s="302"/>
      <c r="Z132" s="302"/>
    </row>
    <row r="133" spans="1:26" ht="15.75" customHeight="1">
      <c r="A133" s="304">
        <v>1109564046</v>
      </c>
      <c r="B133" s="301" t="s">
        <v>328</v>
      </c>
      <c r="C133" s="302" t="s">
        <v>622</v>
      </c>
      <c r="D133" s="301" t="s">
        <v>327</v>
      </c>
      <c r="E133" s="301"/>
      <c r="F133" s="302" t="s">
        <v>623</v>
      </c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S133" s="302"/>
      <c r="T133" s="302"/>
      <c r="U133" s="302"/>
      <c r="V133" s="302"/>
      <c r="W133" s="302"/>
      <c r="X133" s="302"/>
      <c r="Y133" s="302"/>
      <c r="Z133" s="302"/>
    </row>
    <row r="134" spans="1:26" ht="15.75" customHeight="1">
      <c r="A134" s="304">
        <v>1109566791</v>
      </c>
      <c r="B134" s="301" t="s">
        <v>328</v>
      </c>
      <c r="C134" s="302" t="s">
        <v>624</v>
      </c>
      <c r="D134" s="301" t="s">
        <v>327</v>
      </c>
      <c r="E134" s="305"/>
      <c r="F134" s="302" t="s">
        <v>625</v>
      </c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S134" s="302"/>
      <c r="T134" s="302"/>
      <c r="U134" s="302"/>
      <c r="V134" s="302"/>
      <c r="W134" s="302"/>
      <c r="X134" s="302"/>
      <c r="Y134" s="302"/>
      <c r="Z134" s="302"/>
    </row>
    <row r="135" spans="1:26" ht="15.75" customHeight="1">
      <c r="A135" s="304">
        <v>1109567429</v>
      </c>
      <c r="B135" s="301" t="s">
        <v>328</v>
      </c>
      <c r="C135" s="302" t="s">
        <v>626</v>
      </c>
      <c r="D135" s="301" t="s">
        <v>327</v>
      </c>
      <c r="E135" s="301"/>
      <c r="F135" s="302" t="s">
        <v>627</v>
      </c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S135" s="302"/>
      <c r="T135" s="302"/>
      <c r="U135" s="302"/>
      <c r="V135" s="302"/>
      <c r="W135" s="302"/>
      <c r="X135" s="302"/>
      <c r="Y135" s="302"/>
      <c r="Z135" s="302"/>
    </row>
    <row r="136" spans="1:26" ht="15.75" customHeight="1">
      <c r="A136" s="304">
        <v>1109567511</v>
      </c>
      <c r="B136" s="301" t="s">
        <v>328</v>
      </c>
      <c r="C136" s="302" t="s">
        <v>628</v>
      </c>
      <c r="D136" s="301" t="s">
        <v>327</v>
      </c>
      <c r="E136" s="301"/>
      <c r="F136" s="302" t="s">
        <v>629</v>
      </c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S136" s="302"/>
      <c r="T136" s="302"/>
      <c r="U136" s="302"/>
      <c r="V136" s="302"/>
      <c r="W136" s="302"/>
      <c r="X136" s="302"/>
      <c r="Y136" s="302"/>
      <c r="Z136" s="302"/>
    </row>
    <row r="137" spans="1:26" ht="15.75" customHeight="1">
      <c r="A137" s="304">
        <v>1109567697</v>
      </c>
      <c r="B137" s="301" t="s">
        <v>328</v>
      </c>
      <c r="C137" s="302" t="s">
        <v>630</v>
      </c>
      <c r="D137" s="301" t="s">
        <v>327</v>
      </c>
      <c r="E137" s="305">
        <v>43594</v>
      </c>
      <c r="F137" s="302" t="s">
        <v>631</v>
      </c>
      <c r="G137" s="302" t="s">
        <v>1805</v>
      </c>
      <c r="H137" s="302">
        <v>1151946455</v>
      </c>
      <c r="I137" s="302" t="s">
        <v>632</v>
      </c>
      <c r="J137" s="302">
        <v>3113389415</v>
      </c>
      <c r="K137" s="302"/>
      <c r="L137" s="302"/>
      <c r="M137" s="302"/>
      <c r="N137" s="302"/>
      <c r="O137" s="302"/>
      <c r="P137" s="302"/>
      <c r="S137" s="302"/>
      <c r="T137" s="302"/>
      <c r="U137" s="302"/>
      <c r="V137" s="302"/>
      <c r="W137" s="302"/>
      <c r="X137" s="302"/>
      <c r="Y137" s="302"/>
      <c r="Z137" s="302"/>
    </row>
    <row r="138" spans="1:26" ht="15.75" customHeight="1">
      <c r="A138" s="304">
        <v>1109567748</v>
      </c>
      <c r="B138" s="301" t="s">
        <v>328</v>
      </c>
      <c r="C138" s="302" t="s">
        <v>633</v>
      </c>
      <c r="D138" s="301" t="s">
        <v>324</v>
      </c>
      <c r="E138" s="301"/>
      <c r="F138" s="302" t="s">
        <v>634</v>
      </c>
      <c r="G138" s="302" t="s">
        <v>1799</v>
      </c>
      <c r="H138" s="302"/>
      <c r="I138" s="302"/>
      <c r="J138" s="302"/>
      <c r="K138" s="302"/>
      <c r="L138" s="302"/>
      <c r="M138" s="302"/>
      <c r="N138" s="302"/>
      <c r="O138" s="302"/>
      <c r="P138" s="302"/>
      <c r="S138" s="302"/>
      <c r="T138" s="302"/>
      <c r="U138" s="302"/>
      <c r="V138" s="302"/>
      <c r="W138" s="302"/>
      <c r="X138" s="302"/>
      <c r="Y138" s="302"/>
      <c r="Z138" s="302"/>
    </row>
    <row r="139" spans="1:26" ht="15.75" customHeight="1">
      <c r="A139" s="304">
        <v>1109568244</v>
      </c>
      <c r="B139" s="301" t="s">
        <v>328</v>
      </c>
      <c r="C139" s="302" t="s">
        <v>635</v>
      </c>
      <c r="D139" s="301" t="s">
        <v>324</v>
      </c>
      <c r="E139" s="301"/>
      <c r="F139" s="302" t="s">
        <v>636</v>
      </c>
      <c r="G139" s="302"/>
      <c r="H139" s="302"/>
      <c r="I139" s="302"/>
      <c r="J139" s="302"/>
      <c r="K139" s="302"/>
      <c r="L139" s="302"/>
      <c r="M139" s="302"/>
      <c r="N139" s="302"/>
      <c r="O139" s="302"/>
      <c r="P139" s="302"/>
      <c r="S139" s="302"/>
      <c r="T139" s="302"/>
      <c r="U139" s="302"/>
      <c r="V139" s="302"/>
      <c r="W139" s="302"/>
      <c r="X139" s="302"/>
      <c r="Y139" s="302"/>
      <c r="Z139" s="302"/>
    </row>
    <row r="140" spans="1:26" ht="15.75" customHeight="1">
      <c r="A140" s="304">
        <v>1109568438</v>
      </c>
      <c r="B140" s="301" t="s">
        <v>328</v>
      </c>
      <c r="C140" s="302" t="s">
        <v>637</v>
      </c>
      <c r="D140" s="301" t="s">
        <v>324</v>
      </c>
      <c r="E140" s="301"/>
      <c r="F140" s="302" t="s">
        <v>638</v>
      </c>
      <c r="G140" s="302"/>
      <c r="H140" s="302"/>
      <c r="I140" s="302"/>
      <c r="J140" s="302"/>
      <c r="K140" s="302"/>
      <c r="L140" s="302"/>
      <c r="M140" s="302"/>
      <c r="N140" s="302"/>
      <c r="O140" s="302"/>
      <c r="P140" s="302"/>
      <c r="S140" s="302"/>
      <c r="T140" s="302"/>
      <c r="U140" s="302"/>
      <c r="V140" s="302"/>
      <c r="W140" s="302"/>
      <c r="X140" s="302"/>
      <c r="Y140" s="302"/>
      <c r="Z140" s="302"/>
    </row>
    <row r="141" spans="1:26" ht="15.75" customHeight="1">
      <c r="A141" s="304">
        <v>1109569271</v>
      </c>
      <c r="B141" s="301" t="s">
        <v>328</v>
      </c>
      <c r="C141" s="302" t="s">
        <v>639</v>
      </c>
      <c r="D141" s="301" t="s">
        <v>324</v>
      </c>
      <c r="E141" s="301"/>
      <c r="F141" s="302" t="s">
        <v>640</v>
      </c>
      <c r="G141" s="302"/>
      <c r="H141" s="302"/>
      <c r="I141" s="302"/>
      <c r="J141" s="302"/>
      <c r="K141" s="302"/>
      <c r="L141" s="302"/>
      <c r="M141" s="302"/>
      <c r="N141" s="302"/>
      <c r="O141" s="302"/>
      <c r="P141" s="302"/>
      <c r="S141" s="302"/>
      <c r="T141" s="302"/>
      <c r="U141" s="302"/>
      <c r="V141" s="302"/>
      <c r="W141" s="302"/>
      <c r="X141" s="302"/>
      <c r="Y141" s="302"/>
      <c r="Z141" s="302"/>
    </row>
    <row r="142" spans="1:26" ht="15.75" customHeight="1">
      <c r="A142" s="304">
        <v>1109569528</v>
      </c>
      <c r="B142" s="301" t="s">
        <v>328</v>
      </c>
      <c r="C142" s="302" t="s">
        <v>641</v>
      </c>
      <c r="D142" s="301" t="s">
        <v>324</v>
      </c>
      <c r="E142" s="301"/>
      <c r="F142" s="302" t="s">
        <v>642</v>
      </c>
      <c r="G142" s="302"/>
      <c r="H142" s="302"/>
      <c r="I142" s="302"/>
      <c r="J142" s="302"/>
      <c r="K142" s="302"/>
      <c r="L142" s="302"/>
      <c r="M142" s="302"/>
      <c r="N142" s="302"/>
      <c r="O142" s="302"/>
      <c r="P142" s="302"/>
      <c r="S142" s="302"/>
      <c r="T142" s="302"/>
      <c r="U142" s="302"/>
      <c r="V142" s="302"/>
      <c r="W142" s="302"/>
      <c r="X142" s="302"/>
      <c r="Y142" s="302"/>
      <c r="Z142" s="302"/>
    </row>
    <row r="143" spans="1:26" ht="15.75" customHeight="1">
      <c r="A143" s="304">
        <v>1109569620</v>
      </c>
      <c r="B143" s="301" t="s">
        <v>328</v>
      </c>
      <c r="C143" s="302" t="s">
        <v>643</v>
      </c>
      <c r="D143" s="301" t="s">
        <v>324</v>
      </c>
      <c r="E143" s="305"/>
      <c r="F143" s="302" t="s">
        <v>644</v>
      </c>
      <c r="G143" s="302"/>
      <c r="H143" s="302"/>
      <c r="I143" s="302"/>
      <c r="J143" s="302"/>
      <c r="K143" s="302"/>
      <c r="L143" s="302"/>
      <c r="M143" s="302"/>
      <c r="N143" s="302"/>
      <c r="O143" s="302"/>
      <c r="P143" s="302"/>
      <c r="S143" s="302"/>
      <c r="T143" s="302"/>
      <c r="U143" s="302"/>
      <c r="V143" s="302"/>
      <c r="W143" s="302"/>
      <c r="X143" s="302"/>
      <c r="Y143" s="302"/>
      <c r="Z143" s="302"/>
    </row>
    <row r="144" spans="1:26" ht="15.75" customHeight="1">
      <c r="A144" s="304">
        <v>1109569738</v>
      </c>
      <c r="B144" s="301" t="s">
        <v>328</v>
      </c>
      <c r="C144" s="302" t="s">
        <v>645</v>
      </c>
      <c r="D144" s="301" t="s">
        <v>327</v>
      </c>
      <c r="E144" s="301"/>
      <c r="F144" s="302" t="s">
        <v>646</v>
      </c>
      <c r="G144" s="302"/>
      <c r="H144" s="302"/>
      <c r="I144" s="302"/>
      <c r="J144" s="302"/>
      <c r="K144" s="302"/>
      <c r="L144" s="302"/>
      <c r="M144" s="302"/>
      <c r="N144" s="302"/>
      <c r="O144" s="302"/>
      <c r="P144" s="302"/>
      <c r="S144" s="302"/>
      <c r="T144" s="302"/>
      <c r="U144" s="302"/>
      <c r="V144" s="302"/>
      <c r="W144" s="302"/>
      <c r="X144" s="302"/>
      <c r="Y144" s="302"/>
      <c r="Z144" s="302"/>
    </row>
    <row r="145" spans="1:26" ht="15.75" customHeight="1">
      <c r="A145" s="304">
        <v>1109569876</v>
      </c>
      <c r="B145" s="301" t="s">
        <v>328</v>
      </c>
      <c r="C145" s="302" t="s">
        <v>647</v>
      </c>
      <c r="D145" s="301" t="s">
        <v>327</v>
      </c>
      <c r="E145" s="305"/>
      <c r="F145" s="302" t="s">
        <v>648</v>
      </c>
      <c r="G145" s="302"/>
      <c r="H145" s="302"/>
      <c r="I145" s="302"/>
      <c r="J145" s="302"/>
      <c r="K145" s="302"/>
      <c r="L145" s="302"/>
      <c r="M145" s="302"/>
      <c r="N145" s="302"/>
      <c r="O145" s="302"/>
      <c r="P145" s="302"/>
      <c r="S145" s="302"/>
      <c r="T145" s="302"/>
      <c r="U145" s="302"/>
      <c r="V145" s="302"/>
      <c r="W145" s="302"/>
      <c r="X145" s="302"/>
      <c r="Y145" s="302"/>
      <c r="Z145" s="302"/>
    </row>
    <row r="146" spans="1:26" ht="15.75" customHeight="1">
      <c r="A146" s="304">
        <v>1109569982</v>
      </c>
      <c r="B146" s="301" t="s">
        <v>328</v>
      </c>
      <c r="C146" s="302" t="s">
        <v>650</v>
      </c>
      <c r="D146" s="301" t="s">
        <v>327</v>
      </c>
      <c r="E146" s="305">
        <v>44032</v>
      </c>
      <c r="F146" s="302" t="s">
        <v>651</v>
      </c>
      <c r="G146" s="302"/>
      <c r="H146" s="302"/>
      <c r="I146" s="302"/>
      <c r="J146" s="302"/>
      <c r="K146" s="302"/>
      <c r="L146" s="302"/>
      <c r="M146" s="302"/>
      <c r="N146" s="302"/>
      <c r="O146" s="302"/>
      <c r="P146" s="302"/>
      <c r="S146" s="302"/>
      <c r="T146" s="302"/>
      <c r="U146" s="302"/>
      <c r="V146" s="302"/>
      <c r="W146" s="302"/>
      <c r="X146" s="302"/>
      <c r="Y146" s="302"/>
      <c r="Z146" s="302"/>
    </row>
    <row r="147" spans="1:26" ht="15.75" customHeight="1">
      <c r="A147" s="304">
        <v>1109570302</v>
      </c>
      <c r="B147" s="301" t="s">
        <v>328</v>
      </c>
      <c r="C147" s="302" t="s">
        <v>652</v>
      </c>
      <c r="D147" s="301" t="s">
        <v>327</v>
      </c>
      <c r="E147" s="301"/>
      <c r="F147" s="302" t="s">
        <v>653</v>
      </c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S147" s="302"/>
      <c r="T147" s="302"/>
      <c r="U147" s="302"/>
      <c r="V147" s="302"/>
      <c r="W147" s="302"/>
      <c r="X147" s="302"/>
      <c r="Y147" s="302"/>
      <c r="Z147" s="302"/>
    </row>
    <row r="148" spans="1:26" ht="15.75" customHeight="1">
      <c r="A148" s="304">
        <v>1109570335</v>
      </c>
      <c r="B148" s="301" t="s">
        <v>328</v>
      </c>
      <c r="C148" s="302" t="s">
        <v>655</v>
      </c>
      <c r="D148" s="301" t="s">
        <v>327</v>
      </c>
      <c r="E148" s="306">
        <v>44076</v>
      </c>
      <c r="F148" s="302" t="s">
        <v>656</v>
      </c>
      <c r="G148" s="302" t="s">
        <v>1815</v>
      </c>
      <c r="H148" s="302">
        <v>1144083495</v>
      </c>
      <c r="I148" s="302" t="s">
        <v>657</v>
      </c>
      <c r="J148" s="302">
        <v>3152437590</v>
      </c>
      <c r="K148" s="302"/>
      <c r="L148" s="302"/>
      <c r="M148" s="302"/>
      <c r="N148" s="302"/>
      <c r="O148" s="302"/>
      <c r="P148" s="302"/>
      <c r="S148" s="302"/>
      <c r="T148" s="302"/>
      <c r="U148" s="302"/>
      <c r="V148" s="302"/>
      <c r="W148" s="302"/>
      <c r="X148" s="302"/>
      <c r="Y148" s="302"/>
      <c r="Z148" s="302"/>
    </row>
    <row r="149" spans="1:26" ht="15.75" customHeight="1">
      <c r="A149" s="304">
        <v>1109570555</v>
      </c>
      <c r="B149" s="301" t="s">
        <v>328</v>
      </c>
      <c r="C149" s="302" t="s">
        <v>658</v>
      </c>
      <c r="D149" s="301" t="s">
        <v>327</v>
      </c>
      <c r="E149" s="301"/>
      <c r="F149" s="302" t="s">
        <v>659</v>
      </c>
      <c r="G149" s="302"/>
      <c r="H149" s="302"/>
      <c r="I149" s="302"/>
      <c r="J149" s="302"/>
      <c r="K149" s="302"/>
      <c r="L149" s="302"/>
      <c r="M149" s="302"/>
      <c r="N149" s="302"/>
      <c r="O149" s="302"/>
      <c r="P149" s="302"/>
      <c r="S149" s="302"/>
      <c r="T149" s="302"/>
      <c r="U149" s="302"/>
      <c r="V149" s="302"/>
      <c r="W149" s="302"/>
      <c r="X149" s="302"/>
      <c r="Y149" s="302"/>
      <c r="Z149" s="302"/>
    </row>
    <row r="150" spans="1:26" ht="15.75" customHeight="1">
      <c r="A150" s="304">
        <v>1109570767</v>
      </c>
      <c r="B150" s="301" t="s">
        <v>328</v>
      </c>
      <c r="C150" s="302" t="s">
        <v>660</v>
      </c>
      <c r="D150" s="301" t="s">
        <v>324</v>
      </c>
      <c r="E150" s="301"/>
      <c r="F150" s="302" t="s">
        <v>661</v>
      </c>
      <c r="G150" s="302"/>
      <c r="H150" s="302"/>
      <c r="I150" s="302"/>
      <c r="J150" s="302"/>
      <c r="K150" s="302"/>
      <c r="L150" s="302"/>
      <c r="M150" s="302"/>
      <c r="N150" s="302"/>
      <c r="O150" s="302"/>
      <c r="P150" s="302"/>
      <c r="S150" s="302"/>
      <c r="T150" s="302"/>
      <c r="U150" s="302"/>
      <c r="V150" s="302"/>
      <c r="W150" s="302"/>
      <c r="X150" s="302"/>
      <c r="Y150" s="302"/>
      <c r="Z150" s="302"/>
    </row>
    <row r="151" spans="1:26" ht="15.75" customHeight="1">
      <c r="A151" s="304">
        <v>1109570932</v>
      </c>
      <c r="B151" s="301" t="s">
        <v>328</v>
      </c>
      <c r="C151" s="302" t="s">
        <v>662</v>
      </c>
      <c r="D151" s="301" t="s">
        <v>324</v>
      </c>
      <c r="E151" s="301"/>
      <c r="F151" s="302" t="s">
        <v>663</v>
      </c>
      <c r="G151" s="302"/>
      <c r="H151" s="302"/>
      <c r="I151" s="302"/>
      <c r="J151" s="302"/>
      <c r="K151" s="302"/>
      <c r="L151" s="302"/>
      <c r="M151" s="302"/>
      <c r="N151" s="302"/>
      <c r="O151" s="302"/>
      <c r="P151" s="302"/>
      <c r="S151" s="302"/>
      <c r="T151" s="302"/>
      <c r="U151" s="302"/>
      <c r="V151" s="302"/>
      <c r="W151" s="302"/>
      <c r="X151" s="302"/>
      <c r="Y151" s="302"/>
      <c r="Z151" s="302"/>
    </row>
    <row r="152" spans="1:26" ht="15.75" customHeight="1">
      <c r="A152" s="304">
        <v>1109570946</v>
      </c>
      <c r="B152" s="301" t="s">
        <v>328</v>
      </c>
      <c r="C152" s="302" t="s">
        <v>665</v>
      </c>
      <c r="D152" s="301" t="s">
        <v>324</v>
      </c>
      <c r="E152" s="301"/>
      <c r="F152" s="302" t="s">
        <v>666</v>
      </c>
      <c r="G152" s="302"/>
      <c r="H152" s="302"/>
      <c r="I152" s="302"/>
      <c r="J152" s="302"/>
      <c r="K152" s="302"/>
      <c r="L152" s="302"/>
      <c r="M152" s="302"/>
      <c r="N152" s="302"/>
      <c r="O152" s="302"/>
      <c r="P152" s="302"/>
      <c r="S152" s="302"/>
      <c r="T152" s="302"/>
      <c r="U152" s="302"/>
      <c r="V152" s="302"/>
      <c r="W152" s="302"/>
      <c r="X152" s="302"/>
      <c r="Y152" s="302"/>
      <c r="Z152" s="302"/>
    </row>
    <row r="153" spans="1:26" ht="15.75" customHeight="1">
      <c r="A153" s="304">
        <v>1109571123</v>
      </c>
      <c r="B153" s="301" t="s">
        <v>328</v>
      </c>
      <c r="C153" s="302" t="s">
        <v>667</v>
      </c>
      <c r="D153" s="301" t="s">
        <v>324</v>
      </c>
      <c r="E153" s="305"/>
      <c r="F153" s="302" t="s">
        <v>668</v>
      </c>
      <c r="G153" s="302"/>
      <c r="H153" s="302"/>
      <c r="I153" s="302"/>
      <c r="J153" s="302"/>
      <c r="K153" s="302"/>
      <c r="L153" s="302"/>
      <c r="M153" s="302"/>
      <c r="N153" s="302"/>
      <c r="O153" s="302"/>
      <c r="P153" s="302"/>
      <c r="S153" s="302"/>
      <c r="T153" s="302"/>
      <c r="U153" s="302"/>
      <c r="V153" s="302"/>
      <c r="W153" s="302"/>
      <c r="X153" s="302"/>
      <c r="Y153" s="302"/>
      <c r="Z153" s="302"/>
    </row>
    <row r="154" spans="1:26" ht="15.75" customHeight="1">
      <c r="A154" s="304">
        <v>1109571201</v>
      </c>
      <c r="B154" s="301" t="s">
        <v>328</v>
      </c>
      <c r="C154" s="302" t="s">
        <v>669</v>
      </c>
      <c r="D154" s="301" t="s">
        <v>324</v>
      </c>
      <c r="E154" s="301"/>
      <c r="F154" s="302" t="s">
        <v>670</v>
      </c>
      <c r="G154" s="302"/>
      <c r="H154" s="302"/>
      <c r="I154" s="302"/>
      <c r="J154" s="302"/>
      <c r="K154" s="302"/>
      <c r="L154" s="302"/>
      <c r="M154" s="302"/>
      <c r="N154" s="302"/>
      <c r="O154" s="302"/>
      <c r="P154" s="302"/>
      <c r="S154" s="302"/>
      <c r="T154" s="302"/>
      <c r="U154" s="302"/>
      <c r="V154" s="302"/>
      <c r="W154" s="302"/>
      <c r="X154" s="302"/>
      <c r="Y154" s="302"/>
      <c r="Z154" s="302"/>
    </row>
    <row r="155" spans="1:26" ht="15.75" customHeight="1">
      <c r="A155" s="304">
        <v>1109571469</v>
      </c>
      <c r="B155" s="301" t="s">
        <v>328</v>
      </c>
      <c r="C155" s="302" t="s">
        <v>671</v>
      </c>
      <c r="D155" s="301" t="s">
        <v>324</v>
      </c>
      <c r="E155" s="301"/>
      <c r="F155" s="302" t="s">
        <v>672</v>
      </c>
      <c r="G155" s="302"/>
      <c r="H155" s="302"/>
      <c r="I155" s="302"/>
      <c r="J155" s="302"/>
      <c r="K155" s="302"/>
      <c r="L155" s="302"/>
      <c r="M155" s="302"/>
      <c r="N155" s="302"/>
      <c r="O155" s="302"/>
      <c r="P155" s="302"/>
      <c r="S155" s="302"/>
      <c r="T155" s="302"/>
      <c r="U155" s="302"/>
      <c r="V155" s="302"/>
      <c r="W155" s="302"/>
      <c r="X155" s="302"/>
      <c r="Y155" s="302"/>
      <c r="Z155" s="302"/>
    </row>
    <row r="156" spans="1:26" ht="15.75" customHeight="1">
      <c r="A156" s="304">
        <v>1109571509</v>
      </c>
      <c r="B156" s="301" t="s">
        <v>328</v>
      </c>
      <c r="C156" s="302" t="s">
        <v>673</v>
      </c>
      <c r="D156" s="301" t="s">
        <v>324</v>
      </c>
      <c r="E156" s="305">
        <v>44276</v>
      </c>
      <c r="F156" s="302" t="s">
        <v>674</v>
      </c>
      <c r="G156" s="302" t="s">
        <v>1793</v>
      </c>
      <c r="H156" s="302"/>
      <c r="I156" s="302"/>
      <c r="J156" s="302"/>
      <c r="K156" s="302"/>
      <c r="L156" s="302"/>
      <c r="M156" s="302"/>
      <c r="N156" s="302"/>
      <c r="O156" s="302"/>
      <c r="P156" s="302"/>
      <c r="S156" s="302"/>
      <c r="T156" s="302"/>
      <c r="U156" s="302"/>
      <c r="V156" s="302"/>
      <c r="W156" s="302"/>
      <c r="X156" s="302"/>
      <c r="Y156" s="302"/>
      <c r="Z156" s="302"/>
    </row>
    <row r="157" spans="1:26" ht="15.75" customHeight="1">
      <c r="A157" s="304">
        <v>1109571512</v>
      </c>
      <c r="B157" s="301" t="s">
        <v>328</v>
      </c>
      <c r="C157" s="302" t="s">
        <v>676</v>
      </c>
      <c r="D157" s="301" t="s">
        <v>324</v>
      </c>
      <c r="E157" s="301"/>
      <c r="F157" s="302" t="s">
        <v>677</v>
      </c>
      <c r="G157" s="302"/>
      <c r="H157" s="302"/>
      <c r="I157" s="302"/>
      <c r="J157" s="302"/>
      <c r="K157" s="302"/>
      <c r="L157" s="302"/>
      <c r="M157" s="302"/>
      <c r="N157" s="302"/>
      <c r="O157" s="302"/>
      <c r="P157" s="302"/>
      <c r="S157" s="302"/>
      <c r="T157" s="302"/>
      <c r="U157" s="302"/>
      <c r="V157" s="302"/>
      <c r="W157" s="302"/>
      <c r="X157" s="302"/>
      <c r="Y157" s="302"/>
      <c r="Z157" s="302"/>
    </row>
    <row r="158" spans="1:26" ht="15.75" customHeight="1">
      <c r="A158" s="304">
        <v>1109571569</v>
      </c>
      <c r="B158" s="301" t="s">
        <v>328</v>
      </c>
      <c r="C158" s="302" t="s">
        <v>678</v>
      </c>
      <c r="D158" s="301" t="s">
        <v>324</v>
      </c>
      <c r="E158" s="301"/>
      <c r="F158" s="302" t="s">
        <v>679</v>
      </c>
      <c r="G158" s="302"/>
      <c r="H158" s="302"/>
      <c r="I158" s="302"/>
      <c r="J158" s="302"/>
      <c r="K158" s="302"/>
      <c r="L158" s="302"/>
      <c r="M158" s="302"/>
      <c r="N158" s="302"/>
      <c r="O158" s="302"/>
      <c r="P158" s="302"/>
      <c r="S158" s="302"/>
      <c r="T158" s="302"/>
      <c r="U158" s="302"/>
      <c r="V158" s="302"/>
      <c r="W158" s="302"/>
      <c r="X158" s="302"/>
      <c r="Y158" s="302"/>
      <c r="Z158" s="302"/>
    </row>
    <row r="159" spans="1:26" ht="15.75" customHeight="1">
      <c r="A159" s="304">
        <v>1109571633</v>
      </c>
      <c r="B159" s="301" t="s">
        <v>328</v>
      </c>
      <c r="C159" s="302" t="s">
        <v>681</v>
      </c>
      <c r="D159" s="301" t="s">
        <v>324</v>
      </c>
      <c r="E159" s="301"/>
      <c r="F159" s="302" t="s">
        <v>682</v>
      </c>
      <c r="G159" s="302"/>
      <c r="H159" s="302"/>
      <c r="I159" s="302"/>
      <c r="J159" s="302"/>
      <c r="K159" s="302"/>
      <c r="L159" s="302"/>
      <c r="M159" s="302"/>
      <c r="N159" s="302"/>
      <c r="O159" s="302"/>
      <c r="P159" s="302"/>
      <c r="S159" s="302"/>
      <c r="T159" s="302"/>
      <c r="U159" s="302"/>
      <c r="V159" s="302"/>
      <c r="W159" s="302"/>
      <c r="X159" s="302"/>
      <c r="Y159" s="302"/>
      <c r="Z159" s="302"/>
    </row>
    <row r="160" spans="1:26" ht="15.75" customHeight="1">
      <c r="A160" s="304">
        <v>1109571701</v>
      </c>
      <c r="B160" s="301" t="s">
        <v>328</v>
      </c>
      <c r="C160" s="302" t="s">
        <v>683</v>
      </c>
      <c r="D160" s="301" t="s">
        <v>327</v>
      </c>
      <c r="E160" s="301"/>
      <c r="F160" s="302" t="s">
        <v>684</v>
      </c>
      <c r="G160" s="302"/>
      <c r="H160" s="302"/>
      <c r="I160" s="302"/>
      <c r="J160" s="302"/>
      <c r="K160" s="302"/>
      <c r="L160" s="302"/>
      <c r="M160" s="302"/>
      <c r="N160" s="302"/>
      <c r="O160" s="302"/>
      <c r="P160" s="302"/>
      <c r="S160" s="302"/>
      <c r="T160" s="302"/>
      <c r="U160" s="302"/>
      <c r="V160" s="302"/>
      <c r="W160" s="302"/>
      <c r="X160" s="302"/>
      <c r="Y160" s="302"/>
      <c r="Z160" s="302"/>
    </row>
    <row r="161" spans="1:26" ht="15.75" customHeight="1">
      <c r="A161" s="304">
        <v>1109571746</v>
      </c>
      <c r="B161" s="301" t="s">
        <v>328</v>
      </c>
      <c r="C161" s="302" t="s">
        <v>685</v>
      </c>
      <c r="D161" s="301" t="s">
        <v>324</v>
      </c>
      <c r="E161" s="301"/>
      <c r="F161" s="302" t="s">
        <v>686</v>
      </c>
      <c r="G161" s="302"/>
      <c r="H161" s="302"/>
      <c r="I161" s="302"/>
      <c r="J161" s="302"/>
      <c r="K161" s="302"/>
      <c r="L161" s="302"/>
      <c r="M161" s="302"/>
      <c r="N161" s="302"/>
      <c r="O161" s="302"/>
      <c r="P161" s="302"/>
      <c r="S161" s="302"/>
      <c r="T161" s="302"/>
      <c r="U161" s="302"/>
      <c r="V161" s="302"/>
      <c r="W161" s="302"/>
      <c r="X161" s="302"/>
      <c r="Y161" s="302"/>
      <c r="Z161" s="302"/>
    </row>
    <row r="162" spans="1:26" ht="15.75" customHeight="1">
      <c r="A162" s="304">
        <v>1109571770</v>
      </c>
      <c r="B162" s="301" t="s">
        <v>328</v>
      </c>
      <c r="C162" s="302" t="s">
        <v>687</v>
      </c>
      <c r="D162" s="301" t="s">
        <v>327</v>
      </c>
      <c r="E162" s="301"/>
      <c r="F162" s="302" t="s">
        <v>688</v>
      </c>
      <c r="G162" s="302"/>
      <c r="H162" s="302"/>
      <c r="I162" s="302"/>
      <c r="J162" s="302"/>
      <c r="K162" s="302"/>
      <c r="L162" s="302"/>
      <c r="M162" s="302"/>
      <c r="N162" s="302"/>
      <c r="O162" s="302"/>
      <c r="P162" s="302"/>
      <c r="S162" s="302"/>
      <c r="T162" s="302"/>
      <c r="U162" s="302"/>
      <c r="V162" s="302"/>
      <c r="W162" s="302"/>
      <c r="X162" s="302"/>
      <c r="Y162" s="302"/>
      <c r="Z162" s="302"/>
    </row>
    <row r="163" spans="1:26" ht="15.75" customHeight="1">
      <c r="A163" s="304">
        <v>1109571948</v>
      </c>
      <c r="B163" s="301" t="s">
        <v>328</v>
      </c>
      <c r="C163" s="302" t="s">
        <v>689</v>
      </c>
      <c r="D163" s="301" t="s">
        <v>327</v>
      </c>
      <c r="E163" s="305"/>
      <c r="F163" s="302" t="s">
        <v>690</v>
      </c>
      <c r="G163" s="302"/>
      <c r="H163" s="302"/>
      <c r="I163" s="302"/>
      <c r="J163" s="302"/>
      <c r="K163" s="302"/>
      <c r="L163" s="302"/>
      <c r="M163" s="302"/>
      <c r="N163" s="302"/>
      <c r="O163" s="302"/>
      <c r="P163" s="302"/>
      <c r="S163" s="302"/>
      <c r="T163" s="302"/>
      <c r="U163" s="302"/>
      <c r="V163" s="302"/>
      <c r="W163" s="302"/>
      <c r="X163" s="302"/>
      <c r="Y163" s="302"/>
      <c r="Z163" s="302"/>
    </row>
    <row r="164" spans="1:26" ht="15.75" customHeight="1">
      <c r="A164" s="304">
        <v>1109571958</v>
      </c>
      <c r="B164" s="301" t="s">
        <v>328</v>
      </c>
      <c r="C164" s="302" t="s">
        <v>691</v>
      </c>
      <c r="D164" s="301" t="s">
        <v>324</v>
      </c>
      <c r="E164" s="301"/>
      <c r="F164" s="302" t="s">
        <v>692</v>
      </c>
      <c r="G164" s="302"/>
      <c r="H164" s="302"/>
      <c r="I164" s="302"/>
      <c r="J164" s="302"/>
      <c r="K164" s="302"/>
      <c r="L164" s="302"/>
      <c r="M164" s="302"/>
      <c r="N164" s="302"/>
      <c r="O164" s="302"/>
      <c r="P164" s="302"/>
      <c r="S164" s="302"/>
      <c r="T164" s="302"/>
      <c r="U164" s="302"/>
      <c r="V164" s="302"/>
      <c r="W164" s="302"/>
      <c r="X164" s="302"/>
      <c r="Y164" s="302"/>
      <c r="Z164" s="302"/>
    </row>
    <row r="165" spans="1:26" ht="15.75" customHeight="1">
      <c r="A165" s="304">
        <v>1109571974</v>
      </c>
      <c r="B165" s="301" t="s">
        <v>332</v>
      </c>
      <c r="C165" s="302" t="s">
        <v>693</v>
      </c>
      <c r="D165" s="301" t="s">
        <v>327</v>
      </c>
      <c r="E165" s="301"/>
      <c r="F165" s="302" t="s">
        <v>694</v>
      </c>
      <c r="G165" s="302"/>
      <c r="H165" s="302"/>
      <c r="I165" s="302"/>
      <c r="J165" s="302"/>
      <c r="K165" s="302"/>
      <c r="L165" s="302"/>
      <c r="M165" s="302"/>
      <c r="N165" s="302"/>
      <c r="O165" s="302"/>
      <c r="P165" s="302"/>
      <c r="S165" s="302"/>
      <c r="T165" s="302"/>
      <c r="U165" s="302"/>
      <c r="V165" s="302"/>
      <c r="W165" s="302"/>
      <c r="X165" s="302"/>
      <c r="Y165" s="302"/>
      <c r="Z165" s="302"/>
    </row>
    <row r="166" spans="1:26" ht="15.75" customHeight="1">
      <c r="A166" s="304">
        <v>1109572059</v>
      </c>
      <c r="B166" s="301" t="s">
        <v>328</v>
      </c>
      <c r="C166" s="302" t="s">
        <v>695</v>
      </c>
      <c r="D166" s="301" t="s">
        <v>327</v>
      </c>
      <c r="E166" s="305">
        <v>44357</v>
      </c>
      <c r="F166" s="302" t="s">
        <v>696</v>
      </c>
      <c r="G166" s="302"/>
      <c r="H166" s="302"/>
      <c r="I166" s="302"/>
      <c r="J166" s="302"/>
      <c r="K166" s="302"/>
      <c r="L166" s="302"/>
      <c r="M166" s="302"/>
      <c r="N166" s="302"/>
      <c r="O166" s="302"/>
      <c r="P166" s="302"/>
      <c r="S166" s="302"/>
      <c r="T166" s="302"/>
      <c r="U166" s="302"/>
      <c r="V166" s="302"/>
      <c r="W166" s="302"/>
      <c r="X166" s="302"/>
      <c r="Y166" s="302"/>
      <c r="Z166" s="302"/>
    </row>
    <row r="167" spans="1:26" ht="15.75" customHeight="1">
      <c r="A167" s="304">
        <v>1109572090</v>
      </c>
      <c r="B167" s="301" t="s">
        <v>328</v>
      </c>
      <c r="C167" s="302" t="s">
        <v>697</v>
      </c>
      <c r="D167" s="301" t="s">
        <v>327</v>
      </c>
      <c r="E167" s="305"/>
      <c r="F167" s="302" t="s">
        <v>698</v>
      </c>
      <c r="G167" s="302"/>
      <c r="H167" s="302"/>
      <c r="I167" s="302"/>
      <c r="J167" s="302"/>
      <c r="K167" s="302"/>
      <c r="L167" s="302"/>
      <c r="M167" s="302"/>
      <c r="N167" s="302"/>
      <c r="O167" s="302"/>
      <c r="P167" s="302"/>
      <c r="S167" s="302"/>
      <c r="T167" s="302"/>
      <c r="U167" s="302"/>
      <c r="V167" s="302"/>
      <c r="W167" s="302"/>
      <c r="X167" s="302"/>
      <c r="Y167" s="302"/>
      <c r="Z167" s="302"/>
    </row>
    <row r="168" spans="1:26" ht="15.75" customHeight="1">
      <c r="A168" s="304">
        <v>1109572310</v>
      </c>
      <c r="B168" s="301" t="s">
        <v>328</v>
      </c>
      <c r="C168" s="302" t="s">
        <v>699</v>
      </c>
      <c r="D168" s="301" t="s">
        <v>327</v>
      </c>
      <c r="E168" s="301"/>
      <c r="F168" s="302" t="s">
        <v>700</v>
      </c>
      <c r="G168" s="302"/>
      <c r="H168" s="302"/>
      <c r="I168" s="302"/>
      <c r="J168" s="302"/>
      <c r="K168" s="302"/>
      <c r="L168" s="302"/>
      <c r="M168" s="302"/>
      <c r="N168" s="302"/>
      <c r="O168" s="302"/>
      <c r="P168" s="302"/>
      <c r="S168" s="302"/>
      <c r="T168" s="302"/>
      <c r="U168" s="302"/>
      <c r="V168" s="302"/>
      <c r="W168" s="302"/>
      <c r="X168" s="302"/>
      <c r="Y168" s="302"/>
      <c r="Z168" s="302"/>
    </row>
    <row r="169" spans="1:26" ht="15.75" customHeight="1">
      <c r="A169" s="304">
        <v>1109572346</v>
      </c>
      <c r="B169" s="301" t="s">
        <v>328</v>
      </c>
      <c r="C169" s="302" t="s">
        <v>701</v>
      </c>
      <c r="D169" s="301" t="s">
        <v>324</v>
      </c>
      <c r="E169" s="306">
        <v>44405</v>
      </c>
      <c r="F169" s="302" t="s">
        <v>702</v>
      </c>
      <c r="G169" s="302" t="s">
        <v>1815</v>
      </c>
      <c r="H169" s="302">
        <v>1062278812</v>
      </c>
      <c r="I169" s="302" t="s">
        <v>703</v>
      </c>
      <c r="J169" s="302">
        <v>3005395128</v>
      </c>
      <c r="K169" s="302"/>
      <c r="L169" s="302"/>
      <c r="M169" s="302"/>
      <c r="N169" s="302"/>
      <c r="O169" s="302"/>
      <c r="P169" s="302"/>
      <c r="S169" s="302"/>
      <c r="T169" s="302"/>
      <c r="U169" s="302"/>
      <c r="V169" s="302"/>
      <c r="W169" s="302"/>
      <c r="X169" s="302"/>
      <c r="Y169" s="302"/>
      <c r="Z169" s="302"/>
    </row>
    <row r="170" spans="1:26" ht="15.75" customHeight="1">
      <c r="A170" s="304">
        <v>1109572648</v>
      </c>
      <c r="B170" s="301" t="s">
        <v>328</v>
      </c>
      <c r="C170" s="302" t="s">
        <v>610</v>
      </c>
      <c r="D170" s="301" t="s">
        <v>324</v>
      </c>
      <c r="E170" s="305">
        <v>44439</v>
      </c>
      <c r="F170" s="302" t="s">
        <v>611</v>
      </c>
      <c r="G170" s="302"/>
      <c r="H170" s="302"/>
      <c r="I170" s="302"/>
      <c r="J170" s="302"/>
      <c r="K170" s="302"/>
      <c r="L170" s="302"/>
      <c r="M170" s="302"/>
      <c r="N170" s="302"/>
      <c r="O170" s="302"/>
      <c r="P170" s="302"/>
      <c r="S170" s="302"/>
      <c r="T170" s="302"/>
      <c r="U170" s="302"/>
      <c r="V170" s="302"/>
      <c r="W170" s="302"/>
      <c r="X170" s="302"/>
      <c r="Y170" s="302"/>
      <c r="Z170" s="302"/>
    </row>
    <row r="171" spans="1:26" ht="15.75" customHeight="1">
      <c r="A171" s="304">
        <v>1109572687</v>
      </c>
      <c r="B171" s="301" t="s">
        <v>328</v>
      </c>
      <c r="C171" s="302" t="s">
        <v>705</v>
      </c>
      <c r="D171" s="301" t="s">
        <v>327</v>
      </c>
      <c r="E171" s="305"/>
      <c r="F171" s="302" t="s">
        <v>706</v>
      </c>
      <c r="G171" s="302"/>
      <c r="H171" s="302"/>
      <c r="I171" s="302"/>
      <c r="J171" s="302"/>
      <c r="K171" s="302"/>
      <c r="L171" s="302"/>
      <c r="M171" s="302"/>
      <c r="N171" s="302"/>
      <c r="O171" s="302"/>
      <c r="P171" s="302"/>
      <c r="S171" s="302"/>
      <c r="T171" s="302"/>
      <c r="U171" s="302"/>
      <c r="V171" s="302"/>
      <c r="W171" s="302"/>
      <c r="X171" s="302"/>
      <c r="Y171" s="302"/>
      <c r="Z171" s="302"/>
    </row>
    <row r="172" spans="1:26" ht="15.75" customHeight="1">
      <c r="A172" s="304">
        <v>1109572692</v>
      </c>
      <c r="B172" s="301" t="s">
        <v>328</v>
      </c>
      <c r="C172" s="302" t="s">
        <v>399</v>
      </c>
      <c r="D172" s="301" t="s">
        <v>324</v>
      </c>
      <c r="E172" s="305"/>
      <c r="F172" s="302" t="s">
        <v>400</v>
      </c>
      <c r="G172" s="302"/>
      <c r="H172" s="302"/>
      <c r="I172" s="302"/>
      <c r="J172" s="302"/>
      <c r="K172" s="302"/>
      <c r="L172" s="302"/>
      <c r="M172" s="302"/>
      <c r="N172" s="302"/>
      <c r="O172" s="302"/>
      <c r="P172" s="302"/>
      <c r="S172" s="302"/>
      <c r="T172" s="302"/>
      <c r="U172" s="302"/>
      <c r="V172" s="302"/>
      <c r="W172" s="302"/>
      <c r="X172" s="302"/>
      <c r="Y172" s="302"/>
      <c r="Z172" s="302"/>
    </row>
    <row r="173" spans="1:26" ht="15.75" customHeight="1">
      <c r="A173" s="304">
        <v>1109572726</v>
      </c>
      <c r="B173" s="301" t="s">
        <v>328</v>
      </c>
      <c r="C173" s="302" t="s">
        <v>708</v>
      </c>
      <c r="D173" s="301" t="s">
        <v>324</v>
      </c>
      <c r="E173" s="305">
        <v>44452</v>
      </c>
      <c r="F173" s="302" t="s">
        <v>709</v>
      </c>
      <c r="G173" s="302" t="s">
        <v>1821</v>
      </c>
      <c r="H173" s="302">
        <v>1143842440</v>
      </c>
      <c r="I173" s="302" t="s">
        <v>710</v>
      </c>
      <c r="J173" s="302">
        <v>3043833586</v>
      </c>
      <c r="K173" s="302"/>
      <c r="L173" s="302"/>
      <c r="M173" s="302"/>
      <c r="N173" s="302"/>
      <c r="O173" s="302"/>
      <c r="P173" s="302"/>
      <c r="S173" s="302"/>
      <c r="T173" s="302"/>
      <c r="U173" s="302"/>
      <c r="V173" s="302"/>
      <c r="W173" s="302"/>
      <c r="X173" s="302"/>
      <c r="Y173" s="302"/>
      <c r="Z173" s="302"/>
    </row>
    <row r="174" spans="1:26" ht="15.75" customHeight="1">
      <c r="A174" s="304">
        <v>1109572809</v>
      </c>
      <c r="B174" s="301" t="s">
        <v>328</v>
      </c>
      <c r="C174" s="302" t="s">
        <v>711</v>
      </c>
      <c r="D174" s="301" t="s">
        <v>324</v>
      </c>
      <c r="E174" s="306">
        <v>44461</v>
      </c>
      <c r="F174" s="302" t="s">
        <v>712</v>
      </c>
      <c r="G174" s="302" t="s">
        <v>1878</v>
      </c>
      <c r="H174" s="302"/>
      <c r="I174" s="302" t="s">
        <v>713</v>
      </c>
      <c r="J174" s="302">
        <v>3117851261</v>
      </c>
      <c r="K174" s="302"/>
      <c r="L174" s="302"/>
      <c r="M174" s="302"/>
      <c r="N174" s="302"/>
      <c r="O174" s="302"/>
      <c r="P174" s="302"/>
      <c r="S174" s="302"/>
      <c r="T174" s="302"/>
      <c r="U174" s="302"/>
      <c r="V174" s="302"/>
      <c r="W174" s="302"/>
      <c r="X174" s="302"/>
      <c r="Y174" s="302"/>
      <c r="Z174" s="302"/>
    </row>
    <row r="175" spans="1:26" ht="15.75" customHeight="1">
      <c r="A175" s="304">
        <v>1109572882</v>
      </c>
      <c r="B175" s="301" t="s">
        <v>328</v>
      </c>
      <c r="C175" s="302" t="s">
        <v>714</v>
      </c>
      <c r="D175" s="301" t="s">
        <v>327</v>
      </c>
      <c r="E175" s="305">
        <v>44469</v>
      </c>
      <c r="F175" s="302" t="s">
        <v>715</v>
      </c>
      <c r="G175" s="302"/>
      <c r="H175" s="302"/>
      <c r="I175" s="302" t="s">
        <v>716</v>
      </c>
      <c r="J175" s="302">
        <v>3206199472</v>
      </c>
      <c r="K175" s="302"/>
      <c r="L175" s="302"/>
      <c r="M175" s="302"/>
      <c r="N175" s="302"/>
      <c r="O175" s="302"/>
      <c r="P175" s="302"/>
      <c r="S175" s="302"/>
      <c r="T175" s="302"/>
      <c r="U175" s="302"/>
      <c r="V175" s="302"/>
      <c r="W175" s="302"/>
      <c r="X175" s="302"/>
      <c r="Y175" s="302"/>
      <c r="Z175" s="302"/>
    </row>
    <row r="176" spans="1:26" ht="15.75" customHeight="1">
      <c r="A176" s="304">
        <v>1109572895</v>
      </c>
      <c r="B176" s="301" t="s">
        <v>328</v>
      </c>
      <c r="C176" s="302" t="s">
        <v>717</v>
      </c>
      <c r="D176" s="301" t="s">
        <v>327</v>
      </c>
      <c r="E176" s="305">
        <v>44470</v>
      </c>
      <c r="F176" s="302" t="s">
        <v>718</v>
      </c>
      <c r="G176" s="302" t="s">
        <v>1855</v>
      </c>
      <c r="H176" s="302">
        <v>53123732</v>
      </c>
      <c r="I176" s="302" t="s">
        <v>719</v>
      </c>
      <c r="J176" s="302">
        <v>3175183779</v>
      </c>
      <c r="K176" s="302"/>
      <c r="L176" s="302"/>
      <c r="M176" s="302"/>
      <c r="N176" s="302"/>
      <c r="O176" s="302"/>
      <c r="P176" s="302"/>
      <c r="S176" s="302"/>
      <c r="T176" s="302"/>
      <c r="U176" s="302"/>
      <c r="V176" s="302"/>
      <c r="W176" s="302"/>
      <c r="X176" s="302"/>
      <c r="Y176" s="302"/>
      <c r="Z176" s="302"/>
    </row>
    <row r="177" spans="1:26" ht="15.75" customHeight="1">
      <c r="A177" s="304">
        <v>1109572936</v>
      </c>
      <c r="B177" s="301" t="s">
        <v>328</v>
      </c>
      <c r="C177" s="302" t="s">
        <v>720</v>
      </c>
      <c r="D177" s="301" t="s">
        <v>327</v>
      </c>
      <c r="E177" s="301"/>
      <c r="F177" s="302" t="s">
        <v>721</v>
      </c>
      <c r="G177" s="302"/>
      <c r="H177" s="302"/>
      <c r="I177" s="302"/>
      <c r="J177" s="302"/>
      <c r="K177" s="302"/>
      <c r="L177" s="302"/>
      <c r="M177" s="302"/>
      <c r="N177" s="302"/>
      <c r="O177" s="302"/>
      <c r="P177" s="302"/>
      <c r="S177" s="302"/>
      <c r="T177" s="302"/>
      <c r="U177" s="302"/>
      <c r="V177" s="302"/>
      <c r="W177" s="302"/>
      <c r="X177" s="302"/>
      <c r="Y177" s="302"/>
      <c r="Z177" s="302"/>
    </row>
    <row r="178" spans="1:26" ht="15.75" customHeight="1">
      <c r="A178" s="304">
        <v>1109572960</v>
      </c>
      <c r="B178" s="301" t="s">
        <v>328</v>
      </c>
      <c r="C178" s="302" t="s">
        <v>722</v>
      </c>
      <c r="D178" s="301" t="s">
        <v>324</v>
      </c>
      <c r="E178" s="305">
        <v>44479</v>
      </c>
      <c r="F178" s="302" t="s">
        <v>723</v>
      </c>
      <c r="G178" s="302" t="s">
        <v>1852</v>
      </c>
      <c r="H178" s="302">
        <v>1088972038</v>
      </c>
      <c r="I178" s="302" t="s">
        <v>724</v>
      </c>
      <c r="J178" s="302">
        <v>3113264783</v>
      </c>
      <c r="K178" s="302"/>
      <c r="L178" s="302"/>
      <c r="M178" s="302"/>
      <c r="N178" s="302"/>
      <c r="O178" s="302"/>
      <c r="P178" s="302"/>
      <c r="S178" s="302"/>
      <c r="T178" s="302"/>
      <c r="U178" s="302"/>
      <c r="V178" s="302"/>
      <c r="W178" s="302"/>
      <c r="X178" s="302"/>
      <c r="Y178" s="302"/>
      <c r="Z178" s="302"/>
    </row>
    <row r="179" spans="1:26" ht="15.75" customHeight="1">
      <c r="A179" s="304">
        <v>1109572995</v>
      </c>
      <c r="B179" s="301" t="s">
        <v>328</v>
      </c>
      <c r="C179" s="302" t="s">
        <v>725</v>
      </c>
      <c r="D179" s="301" t="s">
        <v>324</v>
      </c>
      <c r="E179" s="307">
        <v>44482</v>
      </c>
      <c r="F179" s="302" t="s">
        <v>726</v>
      </c>
      <c r="G179" s="302"/>
      <c r="H179" s="302"/>
      <c r="I179" s="302"/>
      <c r="J179" s="302"/>
      <c r="K179" s="302"/>
      <c r="L179" s="302"/>
      <c r="M179" s="302"/>
      <c r="N179" s="302"/>
      <c r="O179" s="302"/>
      <c r="P179" s="302"/>
      <c r="S179" s="302"/>
      <c r="T179" s="302"/>
      <c r="U179" s="302"/>
      <c r="V179" s="302"/>
      <c r="W179" s="302"/>
      <c r="X179" s="302"/>
      <c r="Y179" s="302"/>
      <c r="Z179" s="302"/>
    </row>
    <row r="180" spans="1:26" ht="15.75" customHeight="1">
      <c r="A180" s="304">
        <v>1109573193</v>
      </c>
      <c r="B180" s="301" t="s">
        <v>328</v>
      </c>
      <c r="C180" s="302" t="s">
        <v>728</v>
      </c>
      <c r="D180" s="301" t="s">
        <v>324</v>
      </c>
      <c r="E180" s="305"/>
      <c r="F180" s="302" t="s">
        <v>729</v>
      </c>
      <c r="G180" s="302"/>
      <c r="H180" s="302"/>
      <c r="I180" s="302"/>
      <c r="J180" s="302"/>
      <c r="K180" s="302"/>
      <c r="L180" s="302"/>
      <c r="M180" s="302"/>
      <c r="N180" s="302"/>
      <c r="O180" s="302"/>
      <c r="P180" s="302"/>
      <c r="S180" s="302"/>
      <c r="T180" s="302"/>
      <c r="U180" s="302"/>
      <c r="V180" s="302"/>
      <c r="W180" s="302"/>
      <c r="X180" s="302"/>
      <c r="Y180" s="302"/>
      <c r="Z180" s="302"/>
    </row>
    <row r="181" spans="1:26" ht="15.75" customHeight="1">
      <c r="A181" s="304">
        <v>1109573349</v>
      </c>
      <c r="B181" s="301" t="s">
        <v>328</v>
      </c>
      <c r="C181" s="302" t="s">
        <v>1887</v>
      </c>
      <c r="D181" s="301" t="s">
        <v>327</v>
      </c>
      <c r="E181" s="305">
        <v>44535</v>
      </c>
      <c r="F181" s="302" t="s">
        <v>731</v>
      </c>
      <c r="G181" s="302"/>
      <c r="H181" s="302"/>
      <c r="I181" s="302"/>
      <c r="J181" s="302"/>
      <c r="K181" s="302"/>
      <c r="L181" s="302"/>
      <c r="M181" s="302"/>
      <c r="N181" s="302"/>
      <c r="O181" s="302"/>
      <c r="P181" s="302"/>
      <c r="S181" s="302"/>
      <c r="T181" s="302"/>
      <c r="U181" s="302"/>
      <c r="V181" s="302"/>
      <c r="W181" s="302"/>
      <c r="X181" s="302"/>
      <c r="Y181" s="302"/>
      <c r="Z181" s="302"/>
    </row>
    <row r="182" spans="1:26" ht="15.75" customHeight="1">
      <c r="A182" s="304">
        <v>1109573378</v>
      </c>
      <c r="B182" s="301" t="s">
        <v>328</v>
      </c>
      <c r="C182" s="302" t="s">
        <v>733</v>
      </c>
      <c r="D182" s="301" t="s">
        <v>324</v>
      </c>
      <c r="E182" s="301"/>
      <c r="F182" s="302" t="s">
        <v>734</v>
      </c>
      <c r="G182" s="302"/>
      <c r="H182" s="302"/>
      <c r="I182" s="302"/>
      <c r="J182" s="302"/>
      <c r="K182" s="302"/>
      <c r="L182" s="302"/>
      <c r="M182" s="302"/>
      <c r="N182" s="302"/>
      <c r="O182" s="302"/>
      <c r="P182" s="302"/>
      <c r="S182" s="302"/>
      <c r="T182" s="302"/>
      <c r="U182" s="302"/>
      <c r="V182" s="302"/>
      <c r="W182" s="302"/>
      <c r="X182" s="302"/>
      <c r="Y182" s="302"/>
      <c r="Z182" s="302"/>
    </row>
    <row r="183" spans="1:26" ht="15.75" customHeight="1">
      <c r="A183" s="304">
        <v>1109573393</v>
      </c>
      <c r="B183" s="301" t="s">
        <v>328</v>
      </c>
      <c r="C183" s="302" t="s">
        <v>736</v>
      </c>
      <c r="D183" s="301" t="s">
        <v>324</v>
      </c>
      <c r="E183" s="305">
        <v>44539</v>
      </c>
      <c r="F183" s="302" t="s">
        <v>737</v>
      </c>
      <c r="G183" s="302" t="s">
        <v>1854</v>
      </c>
      <c r="H183" s="302">
        <v>1143875235</v>
      </c>
      <c r="I183" s="302" t="s">
        <v>738</v>
      </c>
      <c r="J183" s="302">
        <v>3186238643</v>
      </c>
      <c r="K183" s="302"/>
      <c r="L183" s="302"/>
      <c r="M183" s="302"/>
      <c r="N183" s="302"/>
      <c r="O183" s="302"/>
      <c r="P183" s="302"/>
      <c r="S183" s="302"/>
      <c r="T183" s="302"/>
      <c r="U183" s="302"/>
      <c r="V183" s="302"/>
      <c r="W183" s="302"/>
      <c r="X183" s="302"/>
      <c r="Y183" s="302"/>
      <c r="Z183" s="302"/>
    </row>
    <row r="184" spans="1:26" ht="15.75" customHeight="1">
      <c r="A184" s="304">
        <v>1109573610</v>
      </c>
      <c r="B184" s="301" t="s">
        <v>328</v>
      </c>
      <c r="C184" s="302" t="s">
        <v>739</v>
      </c>
      <c r="D184" s="301" t="s">
        <v>324</v>
      </c>
      <c r="E184" s="305">
        <v>44576</v>
      </c>
      <c r="F184" s="302" t="s">
        <v>740</v>
      </c>
      <c r="G184" s="302"/>
      <c r="H184" s="302"/>
      <c r="I184" s="302" t="s">
        <v>741</v>
      </c>
      <c r="J184" s="302">
        <v>3015438637</v>
      </c>
      <c r="K184" s="302"/>
      <c r="L184" s="302"/>
      <c r="M184" s="302"/>
      <c r="N184" s="302"/>
      <c r="O184" s="302"/>
      <c r="P184" s="302"/>
      <c r="S184" s="302"/>
      <c r="T184" s="302"/>
      <c r="U184" s="302"/>
      <c r="V184" s="302"/>
      <c r="W184" s="302"/>
      <c r="X184" s="302"/>
      <c r="Y184" s="302"/>
      <c r="Z184" s="302"/>
    </row>
    <row r="185" spans="1:26" ht="15.75" customHeight="1">
      <c r="A185" s="304">
        <v>1109573675</v>
      </c>
      <c r="B185" s="301" t="s">
        <v>328</v>
      </c>
      <c r="C185" s="302" t="s">
        <v>742</v>
      </c>
      <c r="D185" s="301" t="s">
        <v>324</v>
      </c>
      <c r="E185" s="301"/>
      <c r="F185" s="302" t="s">
        <v>743</v>
      </c>
      <c r="G185" s="302"/>
      <c r="H185" s="302"/>
      <c r="I185" s="302"/>
      <c r="J185" s="302"/>
      <c r="K185" s="302"/>
      <c r="L185" s="302"/>
      <c r="M185" s="302"/>
      <c r="N185" s="302"/>
      <c r="O185" s="302"/>
      <c r="P185" s="302"/>
      <c r="S185" s="302"/>
      <c r="T185" s="302"/>
      <c r="U185" s="302"/>
      <c r="V185" s="302"/>
      <c r="W185" s="302"/>
      <c r="X185" s="302"/>
      <c r="Y185" s="302"/>
      <c r="Z185" s="302"/>
    </row>
    <row r="186" spans="1:26" ht="15.75" customHeight="1">
      <c r="A186" s="304">
        <v>1109573739</v>
      </c>
      <c r="B186" s="301" t="s">
        <v>328</v>
      </c>
      <c r="C186" s="302" t="s">
        <v>744</v>
      </c>
      <c r="D186" s="301" t="s">
        <v>324</v>
      </c>
      <c r="E186" s="306">
        <v>44596</v>
      </c>
      <c r="F186" s="302" t="s">
        <v>745</v>
      </c>
      <c r="G186" s="302" t="s">
        <v>1842</v>
      </c>
      <c r="H186" s="302">
        <v>1144028853</v>
      </c>
      <c r="I186" s="302" t="s">
        <v>746</v>
      </c>
      <c r="J186" s="302">
        <v>3176525687</v>
      </c>
      <c r="K186" s="302"/>
      <c r="L186" s="302"/>
      <c r="M186" s="302"/>
      <c r="N186" s="302"/>
      <c r="O186" s="302"/>
      <c r="P186" s="302"/>
      <c r="S186" s="302"/>
      <c r="T186" s="302"/>
      <c r="U186" s="302"/>
      <c r="V186" s="302"/>
      <c r="W186" s="302"/>
      <c r="X186" s="302"/>
      <c r="Y186" s="302"/>
      <c r="Z186" s="302"/>
    </row>
    <row r="187" spans="1:26" ht="15.75" customHeight="1">
      <c r="A187" s="304">
        <v>1109573943</v>
      </c>
      <c r="B187" s="301" t="s">
        <v>328</v>
      </c>
      <c r="C187" s="302" t="s">
        <v>747</v>
      </c>
      <c r="D187" s="301" t="s">
        <v>327</v>
      </c>
      <c r="E187" s="305">
        <v>44622</v>
      </c>
      <c r="F187" s="302" t="s">
        <v>748</v>
      </c>
      <c r="G187" s="302"/>
      <c r="H187" s="302"/>
      <c r="I187" s="302"/>
      <c r="J187" s="302"/>
      <c r="K187" s="302"/>
      <c r="L187" s="302"/>
      <c r="M187" s="302"/>
      <c r="N187" s="302"/>
      <c r="O187" s="302"/>
      <c r="P187" s="302"/>
      <c r="S187" s="302"/>
      <c r="T187" s="302"/>
      <c r="U187" s="302"/>
      <c r="V187" s="302"/>
      <c r="W187" s="302"/>
      <c r="X187" s="302"/>
      <c r="Y187" s="302"/>
      <c r="Z187" s="302"/>
    </row>
    <row r="188" spans="1:26" ht="15.75" customHeight="1">
      <c r="A188" s="304">
        <v>1109573989</v>
      </c>
      <c r="B188" s="301" t="s">
        <v>328</v>
      </c>
      <c r="C188" s="302" t="s">
        <v>750</v>
      </c>
      <c r="D188" s="301" t="s">
        <v>324</v>
      </c>
      <c r="E188" s="301"/>
      <c r="F188" s="302" t="s">
        <v>751</v>
      </c>
      <c r="G188" s="302"/>
      <c r="H188" s="302"/>
      <c r="I188" s="302"/>
      <c r="J188" s="302"/>
      <c r="K188" s="302"/>
      <c r="L188" s="302"/>
      <c r="M188" s="302"/>
      <c r="N188" s="302"/>
      <c r="O188" s="302"/>
      <c r="P188" s="302"/>
      <c r="S188" s="302"/>
      <c r="T188" s="302"/>
      <c r="U188" s="302"/>
      <c r="V188" s="302"/>
      <c r="W188" s="302"/>
      <c r="X188" s="302"/>
      <c r="Y188" s="302"/>
      <c r="Z188" s="302"/>
    </row>
    <row r="189" spans="1:26" ht="15.75" customHeight="1">
      <c r="A189" s="304">
        <v>1109573995</v>
      </c>
      <c r="B189" s="301" t="s">
        <v>328</v>
      </c>
      <c r="C189" s="302" t="s">
        <v>752</v>
      </c>
      <c r="D189" s="301" t="s">
        <v>324</v>
      </c>
      <c r="E189" s="301"/>
      <c r="F189" s="302" t="s">
        <v>753</v>
      </c>
      <c r="G189" s="302"/>
      <c r="H189" s="302"/>
      <c r="I189" s="302"/>
      <c r="J189" s="302"/>
      <c r="K189" s="302"/>
      <c r="L189" s="302"/>
      <c r="M189" s="302"/>
      <c r="N189" s="302"/>
      <c r="O189" s="302"/>
      <c r="P189" s="302"/>
      <c r="S189" s="302"/>
      <c r="T189" s="302"/>
      <c r="U189" s="302"/>
      <c r="V189" s="302"/>
      <c r="W189" s="302"/>
      <c r="X189" s="302"/>
      <c r="Y189" s="302"/>
      <c r="Z189" s="302"/>
    </row>
    <row r="190" spans="1:26" ht="15.75" customHeight="1">
      <c r="A190" s="304">
        <v>1109574068</v>
      </c>
      <c r="B190" s="301" t="s">
        <v>328</v>
      </c>
      <c r="C190" s="302" t="s">
        <v>755</v>
      </c>
      <c r="D190" s="301" t="s">
        <v>327</v>
      </c>
      <c r="E190" s="305">
        <v>44634</v>
      </c>
      <c r="F190" s="302" t="s">
        <v>756</v>
      </c>
      <c r="G190" s="302" t="s">
        <v>1921</v>
      </c>
      <c r="H190" s="302">
        <v>1151962087</v>
      </c>
      <c r="I190" s="302" t="s">
        <v>757</v>
      </c>
      <c r="J190" s="302">
        <v>3117344033</v>
      </c>
      <c r="K190" s="302"/>
      <c r="L190" s="302"/>
      <c r="M190" s="302"/>
      <c r="N190" s="302"/>
      <c r="O190" s="302"/>
      <c r="P190" s="302"/>
      <c r="S190" s="302"/>
      <c r="T190" s="302"/>
      <c r="U190" s="302"/>
      <c r="V190" s="302"/>
      <c r="W190" s="302"/>
      <c r="X190" s="302"/>
      <c r="Y190" s="302"/>
      <c r="Z190" s="302"/>
    </row>
    <row r="191" spans="1:26" ht="15.75" customHeight="1">
      <c r="A191" s="304">
        <v>1109574221</v>
      </c>
      <c r="B191" s="301" t="s">
        <v>328</v>
      </c>
      <c r="C191" s="302" t="s">
        <v>1474</v>
      </c>
      <c r="D191" s="301" t="s">
        <v>327</v>
      </c>
      <c r="E191" s="305">
        <v>44652</v>
      </c>
      <c r="F191" s="302"/>
      <c r="G191" s="302"/>
      <c r="H191" s="302"/>
      <c r="I191" s="302"/>
      <c r="J191" s="302"/>
      <c r="K191" s="302"/>
      <c r="L191" s="302"/>
      <c r="M191" s="302"/>
      <c r="N191" s="302"/>
      <c r="O191" s="302"/>
      <c r="P191" s="302"/>
      <c r="S191" s="302"/>
      <c r="T191" s="302"/>
      <c r="U191" s="302"/>
      <c r="V191" s="302"/>
      <c r="W191" s="302"/>
      <c r="X191" s="302"/>
      <c r="Y191" s="302"/>
      <c r="Z191" s="302"/>
    </row>
    <row r="192" spans="1:26" ht="15.75" customHeight="1">
      <c r="A192" s="304">
        <v>1109574360</v>
      </c>
      <c r="B192" s="301" t="s">
        <v>328</v>
      </c>
      <c r="C192" s="302" t="s">
        <v>758</v>
      </c>
      <c r="D192" s="301" t="s">
        <v>327</v>
      </c>
      <c r="E192" s="301"/>
      <c r="F192" s="302" t="s">
        <v>759</v>
      </c>
      <c r="G192" s="302"/>
      <c r="H192" s="302"/>
      <c r="I192" s="302"/>
      <c r="J192" s="302"/>
      <c r="K192" s="302"/>
      <c r="L192" s="302"/>
      <c r="M192" s="302"/>
      <c r="N192" s="302"/>
      <c r="O192" s="302"/>
      <c r="P192" s="302"/>
      <c r="S192" s="302"/>
      <c r="T192" s="302"/>
      <c r="U192" s="302"/>
      <c r="V192" s="302"/>
      <c r="W192" s="302"/>
      <c r="X192" s="302"/>
      <c r="Y192" s="302"/>
      <c r="Z192" s="302"/>
    </row>
    <row r="193" spans="1:26" ht="15.75" customHeight="1">
      <c r="A193" s="304">
        <v>1109574387</v>
      </c>
      <c r="B193" s="301" t="s">
        <v>328</v>
      </c>
      <c r="C193" s="302" t="s">
        <v>760</v>
      </c>
      <c r="D193" s="301" t="s">
        <v>327</v>
      </c>
      <c r="E193" s="305"/>
      <c r="F193" s="302" t="s">
        <v>761</v>
      </c>
      <c r="G193" s="302"/>
      <c r="H193" s="302"/>
      <c r="I193" s="302"/>
      <c r="J193" s="302"/>
      <c r="K193" s="302"/>
      <c r="L193" s="302"/>
      <c r="M193" s="302"/>
      <c r="N193" s="302"/>
      <c r="O193" s="302"/>
      <c r="P193" s="302"/>
      <c r="S193" s="302"/>
      <c r="T193" s="302"/>
      <c r="U193" s="302"/>
      <c r="V193" s="302"/>
      <c r="W193" s="302"/>
      <c r="X193" s="302"/>
      <c r="Y193" s="302"/>
      <c r="Z193" s="302"/>
    </row>
    <row r="194" spans="1:26" ht="15.75" customHeight="1">
      <c r="A194" s="304">
        <v>1109574514</v>
      </c>
      <c r="B194" s="301" t="s">
        <v>328</v>
      </c>
      <c r="C194" s="302" t="s">
        <v>763</v>
      </c>
      <c r="D194" s="301" t="s">
        <v>324</v>
      </c>
      <c r="E194" s="305">
        <v>44684</v>
      </c>
      <c r="F194" s="302" t="s">
        <v>764</v>
      </c>
      <c r="G194" s="302" t="s">
        <v>1815</v>
      </c>
      <c r="H194" s="302"/>
      <c r="I194" s="302"/>
      <c r="J194" s="302"/>
      <c r="K194" s="302"/>
      <c r="L194" s="302"/>
      <c r="M194" s="302"/>
      <c r="N194" s="302"/>
      <c r="O194" s="302"/>
      <c r="P194" s="302"/>
      <c r="S194" s="302"/>
      <c r="T194" s="302"/>
      <c r="U194" s="302"/>
      <c r="V194" s="302"/>
      <c r="W194" s="302"/>
      <c r="X194" s="302"/>
      <c r="Y194" s="302"/>
      <c r="Z194" s="302"/>
    </row>
    <row r="195" spans="1:26" ht="15.75" customHeight="1">
      <c r="A195" s="304">
        <v>1109574531</v>
      </c>
      <c r="B195" s="301" t="s">
        <v>328</v>
      </c>
      <c r="C195" s="302" t="s">
        <v>766</v>
      </c>
      <c r="D195" s="301" t="s">
        <v>324</v>
      </c>
      <c r="E195" s="305"/>
      <c r="F195" s="302" t="s">
        <v>767</v>
      </c>
      <c r="G195" s="302" t="s">
        <v>1868</v>
      </c>
      <c r="H195" s="302"/>
      <c r="I195" s="302"/>
      <c r="J195" s="302"/>
      <c r="K195" s="302"/>
      <c r="L195" s="302"/>
      <c r="M195" s="302"/>
      <c r="N195" s="302"/>
      <c r="O195" s="302"/>
      <c r="P195" s="302"/>
      <c r="S195" s="302"/>
      <c r="T195" s="302"/>
      <c r="U195" s="302"/>
      <c r="V195" s="302"/>
      <c r="W195" s="302"/>
      <c r="X195" s="302"/>
      <c r="Y195" s="302"/>
      <c r="Z195" s="302"/>
    </row>
    <row r="196" spans="1:26" ht="15.75" customHeight="1">
      <c r="A196" s="304">
        <v>1109574608</v>
      </c>
      <c r="B196" s="301" t="s">
        <v>328</v>
      </c>
      <c r="C196" s="302" t="s">
        <v>769</v>
      </c>
      <c r="D196" s="301" t="s">
        <v>327</v>
      </c>
      <c r="E196" s="305"/>
      <c r="F196" s="302" t="s">
        <v>770</v>
      </c>
      <c r="G196" s="302"/>
      <c r="H196" s="302"/>
      <c r="I196" s="302"/>
      <c r="J196" s="302"/>
      <c r="K196" s="302"/>
      <c r="L196" s="302"/>
      <c r="M196" s="302"/>
      <c r="N196" s="302"/>
      <c r="O196" s="302"/>
      <c r="P196" s="302"/>
      <c r="S196" s="302"/>
      <c r="T196" s="302"/>
      <c r="U196" s="302"/>
      <c r="V196" s="302"/>
      <c r="W196" s="302"/>
      <c r="X196" s="302"/>
      <c r="Y196" s="302"/>
      <c r="Z196" s="302"/>
    </row>
    <row r="197" spans="1:26" ht="15.75" customHeight="1">
      <c r="A197" s="304">
        <v>1109574842</v>
      </c>
      <c r="B197" s="301" t="s">
        <v>328</v>
      </c>
      <c r="C197" s="302" t="s">
        <v>772</v>
      </c>
      <c r="D197" s="301" t="s">
        <v>324</v>
      </c>
      <c r="E197" s="305">
        <v>44731</v>
      </c>
      <c r="F197" s="302" t="s">
        <v>773</v>
      </c>
      <c r="G197" s="302" t="s">
        <v>1914</v>
      </c>
      <c r="H197" s="302">
        <v>24334589</v>
      </c>
      <c r="I197" s="302" t="s">
        <v>774</v>
      </c>
      <c r="J197" s="302">
        <v>3117145484</v>
      </c>
      <c r="K197" s="302"/>
      <c r="L197" s="302"/>
      <c r="M197" s="302"/>
      <c r="N197" s="302"/>
      <c r="O197" s="302"/>
      <c r="P197" s="302"/>
      <c r="S197" s="302"/>
      <c r="T197" s="302"/>
      <c r="U197" s="302"/>
      <c r="V197" s="302"/>
      <c r="W197" s="302"/>
      <c r="X197" s="302"/>
      <c r="Y197" s="302"/>
      <c r="Z197" s="302"/>
    </row>
    <row r="198" spans="1:26" ht="15.75" customHeight="1">
      <c r="A198" s="304">
        <v>1109574992</v>
      </c>
      <c r="B198" s="301" t="s">
        <v>328</v>
      </c>
      <c r="C198" s="302" t="s">
        <v>775</v>
      </c>
      <c r="D198" s="301" t="s">
        <v>324</v>
      </c>
      <c r="E198" s="306">
        <v>44764</v>
      </c>
      <c r="F198" s="302" t="s">
        <v>776</v>
      </c>
      <c r="G198" s="302" t="s">
        <v>1815</v>
      </c>
      <c r="H198" s="302">
        <v>1144102198</v>
      </c>
      <c r="I198" s="302" t="s">
        <v>777</v>
      </c>
      <c r="J198" s="302">
        <v>3154331609</v>
      </c>
      <c r="K198" s="302"/>
      <c r="L198" s="302"/>
      <c r="M198" s="302"/>
      <c r="N198" s="302"/>
      <c r="O198" s="302"/>
      <c r="P198" s="302"/>
      <c r="S198" s="302"/>
      <c r="T198" s="302"/>
      <c r="U198" s="302"/>
      <c r="V198" s="302"/>
      <c r="W198" s="302"/>
      <c r="X198" s="302"/>
      <c r="Y198" s="302"/>
      <c r="Z198" s="302"/>
    </row>
    <row r="199" spans="1:26" ht="15.75" customHeight="1">
      <c r="A199" s="304">
        <v>1109575074</v>
      </c>
      <c r="B199" s="301" t="s">
        <v>328</v>
      </c>
      <c r="C199" s="302" t="s">
        <v>778</v>
      </c>
      <c r="D199" s="301" t="s">
        <v>327</v>
      </c>
      <c r="E199" s="306">
        <v>44778</v>
      </c>
      <c r="F199" s="302" t="s">
        <v>779</v>
      </c>
      <c r="G199" s="302" t="s">
        <v>1859</v>
      </c>
      <c r="H199" s="302">
        <v>1143828255</v>
      </c>
      <c r="I199" s="302" t="s">
        <v>780</v>
      </c>
      <c r="J199" s="302">
        <v>3185668964</v>
      </c>
      <c r="K199" s="302"/>
      <c r="L199" s="302"/>
      <c r="M199" s="302"/>
      <c r="N199" s="302"/>
      <c r="O199" s="302"/>
      <c r="P199" s="302"/>
      <c r="S199" s="302"/>
      <c r="T199" s="302"/>
      <c r="U199" s="302"/>
      <c r="V199" s="302"/>
      <c r="W199" s="302"/>
      <c r="X199" s="302"/>
      <c r="Y199" s="302"/>
      <c r="Z199" s="302"/>
    </row>
    <row r="200" spans="1:26" ht="15.75" customHeight="1">
      <c r="A200" s="304">
        <v>1109575360</v>
      </c>
      <c r="B200" s="301" t="s">
        <v>328</v>
      </c>
      <c r="C200" s="302" t="s">
        <v>781</v>
      </c>
      <c r="D200" s="301" t="s">
        <v>327</v>
      </c>
      <c r="E200" s="306">
        <v>44818</v>
      </c>
      <c r="F200" s="302" t="s">
        <v>782</v>
      </c>
      <c r="G200" s="302" t="s">
        <v>1903</v>
      </c>
      <c r="H200" s="302">
        <v>1118288058</v>
      </c>
      <c r="I200" s="302" t="s">
        <v>783</v>
      </c>
      <c r="J200" s="302">
        <v>3103914688</v>
      </c>
      <c r="K200" s="302"/>
      <c r="L200" s="302"/>
      <c r="M200" s="302"/>
      <c r="N200" s="302"/>
      <c r="O200" s="302"/>
      <c r="P200" s="302"/>
      <c r="S200" s="302"/>
      <c r="T200" s="302"/>
      <c r="U200" s="302"/>
      <c r="V200" s="302"/>
      <c r="W200" s="302"/>
      <c r="X200" s="302"/>
      <c r="Y200" s="302"/>
      <c r="Z200" s="302"/>
    </row>
    <row r="201" spans="1:26" ht="15.75" customHeight="1">
      <c r="A201" s="304">
        <v>1109575750</v>
      </c>
      <c r="B201" s="301" t="s">
        <v>328</v>
      </c>
      <c r="C201" s="302" t="s">
        <v>784</v>
      </c>
      <c r="D201" s="301" t="s">
        <v>327</v>
      </c>
      <c r="E201" s="307">
        <v>44862</v>
      </c>
      <c r="F201" s="302" t="s">
        <v>785</v>
      </c>
      <c r="G201" s="302"/>
      <c r="H201" s="302"/>
      <c r="I201" s="302"/>
      <c r="J201" s="302"/>
      <c r="K201" s="302"/>
      <c r="L201" s="302"/>
      <c r="M201" s="302"/>
      <c r="N201" s="302"/>
      <c r="O201" s="302"/>
      <c r="P201" s="302"/>
      <c r="S201" s="302"/>
      <c r="T201" s="302"/>
      <c r="U201" s="302"/>
      <c r="V201" s="302"/>
      <c r="W201" s="302"/>
      <c r="X201" s="302"/>
      <c r="Y201" s="302"/>
      <c r="Z201" s="302"/>
    </row>
    <row r="202" spans="1:26" ht="15.75" customHeight="1">
      <c r="A202" s="304">
        <v>1109669740</v>
      </c>
      <c r="B202" s="301" t="s">
        <v>332</v>
      </c>
      <c r="C202" s="302" t="s">
        <v>787</v>
      </c>
      <c r="D202" s="301" t="s">
        <v>324</v>
      </c>
      <c r="E202" s="301"/>
      <c r="F202" s="302" t="s">
        <v>788</v>
      </c>
      <c r="G202" s="302"/>
      <c r="H202" s="302"/>
      <c r="I202" s="302"/>
      <c r="J202" s="302"/>
      <c r="K202" s="302"/>
      <c r="L202" s="302"/>
      <c r="M202" s="302"/>
      <c r="N202" s="302"/>
      <c r="O202" s="302"/>
      <c r="P202" s="302"/>
      <c r="S202" s="302"/>
      <c r="T202" s="302"/>
      <c r="U202" s="302"/>
      <c r="V202" s="302"/>
      <c r="W202" s="302"/>
      <c r="X202" s="302"/>
      <c r="Y202" s="302"/>
      <c r="Z202" s="302"/>
    </row>
    <row r="203" spans="1:26" ht="15.75" customHeight="1">
      <c r="A203" s="304">
        <v>1109678885</v>
      </c>
      <c r="B203" s="301" t="s">
        <v>332</v>
      </c>
      <c r="C203" s="302" t="s">
        <v>789</v>
      </c>
      <c r="D203" s="301" t="s">
        <v>327</v>
      </c>
      <c r="E203" s="301"/>
      <c r="F203" s="302" t="s">
        <v>790</v>
      </c>
      <c r="G203" s="302"/>
      <c r="H203" s="302"/>
      <c r="I203" s="302"/>
      <c r="J203" s="302"/>
      <c r="K203" s="302"/>
      <c r="L203" s="302"/>
      <c r="M203" s="302"/>
      <c r="N203" s="302"/>
      <c r="O203" s="302"/>
      <c r="P203" s="302"/>
      <c r="S203" s="302"/>
      <c r="T203" s="302"/>
      <c r="U203" s="302"/>
      <c r="V203" s="302"/>
      <c r="W203" s="302"/>
      <c r="X203" s="302"/>
      <c r="Y203" s="302"/>
      <c r="Z203" s="302"/>
    </row>
    <row r="204" spans="1:26" ht="15.75" customHeight="1">
      <c r="A204" s="304">
        <v>1109679987</v>
      </c>
      <c r="B204" s="301" t="s">
        <v>328</v>
      </c>
      <c r="C204" s="302" t="s">
        <v>791</v>
      </c>
      <c r="D204" s="301" t="s">
        <v>327</v>
      </c>
      <c r="E204" s="305"/>
      <c r="F204" s="302" t="s">
        <v>792</v>
      </c>
      <c r="G204" s="302"/>
      <c r="H204" s="302"/>
      <c r="I204" s="302"/>
      <c r="J204" s="302"/>
      <c r="K204" s="302"/>
      <c r="L204" s="302"/>
      <c r="M204" s="302"/>
      <c r="N204" s="302"/>
      <c r="O204" s="302"/>
      <c r="P204" s="302"/>
      <c r="S204" s="302"/>
      <c r="T204" s="302"/>
      <c r="U204" s="302"/>
      <c r="V204" s="302"/>
      <c r="W204" s="302"/>
      <c r="X204" s="302"/>
      <c r="Y204" s="302"/>
      <c r="Z204" s="302"/>
    </row>
    <row r="205" spans="1:26" ht="15.75" customHeight="1">
      <c r="A205" s="304">
        <v>1109685470</v>
      </c>
      <c r="B205" s="301" t="s">
        <v>328</v>
      </c>
      <c r="C205" s="302" t="s">
        <v>793</v>
      </c>
      <c r="D205" s="301" t="s">
        <v>327</v>
      </c>
      <c r="E205" s="301"/>
      <c r="F205" s="302" t="s">
        <v>794</v>
      </c>
      <c r="G205" s="302"/>
      <c r="H205" s="302"/>
      <c r="I205" s="302"/>
      <c r="J205" s="302"/>
      <c r="K205" s="302"/>
      <c r="L205" s="302"/>
      <c r="M205" s="302"/>
      <c r="N205" s="302"/>
      <c r="O205" s="302"/>
      <c r="P205" s="302"/>
      <c r="S205" s="302"/>
      <c r="T205" s="302"/>
      <c r="U205" s="302"/>
      <c r="V205" s="302"/>
      <c r="W205" s="302"/>
      <c r="X205" s="302"/>
      <c r="Y205" s="302"/>
      <c r="Z205" s="302"/>
    </row>
    <row r="206" spans="1:26" ht="15.75" customHeight="1">
      <c r="A206" s="304">
        <v>1109686646</v>
      </c>
      <c r="B206" s="301" t="s">
        <v>328</v>
      </c>
      <c r="C206" s="302" t="s">
        <v>796</v>
      </c>
      <c r="D206" s="301" t="s">
        <v>324</v>
      </c>
      <c r="E206" s="301"/>
      <c r="F206" s="302" t="s">
        <v>797</v>
      </c>
      <c r="G206" s="302"/>
      <c r="H206" s="302"/>
      <c r="I206" s="302"/>
      <c r="J206" s="302"/>
      <c r="K206" s="302"/>
      <c r="L206" s="302"/>
      <c r="M206" s="302"/>
      <c r="N206" s="302"/>
      <c r="O206" s="302"/>
      <c r="P206" s="302"/>
      <c r="S206" s="302"/>
      <c r="T206" s="302"/>
      <c r="U206" s="302"/>
      <c r="V206" s="302"/>
      <c r="W206" s="302"/>
      <c r="X206" s="302"/>
      <c r="Y206" s="302"/>
      <c r="Z206" s="302"/>
    </row>
    <row r="207" spans="1:26" ht="15.75" customHeight="1">
      <c r="A207" s="304">
        <v>1109686860</v>
      </c>
      <c r="B207" s="301" t="s">
        <v>328</v>
      </c>
      <c r="C207" s="302" t="s">
        <v>798</v>
      </c>
      <c r="D207" s="301" t="s">
        <v>324</v>
      </c>
      <c r="E207" s="301"/>
      <c r="F207" s="302" t="s">
        <v>799</v>
      </c>
      <c r="G207" s="302"/>
      <c r="H207" s="302"/>
      <c r="I207" s="302"/>
      <c r="J207" s="302"/>
      <c r="K207" s="302"/>
      <c r="L207" s="302"/>
      <c r="M207" s="302"/>
      <c r="N207" s="302"/>
      <c r="O207" s="302"/>
      <c r="P207" s="302"/>
      <c r="S207" s="302"/>
      <c r="T207" s="302"/>
      <c r="U207" s="302"/>
      <c r="V207" s="302"/>
      <c r="W207" s="302"/>
      <c r="X207" s="302"/>
      <c r="Y207" s="302"/>
      <c r="Z207" s="302"/>
    </row>
    <row r="208" spans="1:26" ht="15.75" customHeight="1">
      <c r="A208" s="304">
        <v>1109687610</v>
      </c>
      <c r="B208" s="301" t="s">
        <v>328</v>
      </c>
      <c r="C208" s="302" t="s">
        <v>800</v>
      </c>
      <c r="D208" s="301" t="s">
        <v>324</v>
      </c>
      <c r="E208" s="306">
        <v>44549</v>
      </c>
      <c r="F208" s="302" t="s">
        <v>801</v>
      </c>
      <c r="G208" s="302" t="s">
        <v>1836</v>
      </c>
      <c r="H208" s="302">
        <v>1144158516</v>
      </c>
      <c r="I208" s="302" t="s">
        <v>802</v>
      </c>
      <c r="J208" s="302">
        <v>3117214952</v>
      </c>
      <c r="K208" s="302"/>
      <c r="L208" s="302"/>
      <c r="M208" s="302"/>
      <c r="N208" s="302"/>
      <c r="O208" s="302"/>
      <c r="P208" s="302"/>
      <c r="S208" s="302"/>
      <c r="T208" s="302"/>
      <c r="U208" s="302"/>
      <c r="V208" s="302"/>
      <c r="W208" s="302"/>
      <c r="X208" s="302"/>
      <c r="Y208" s="302"/>
      <c r="Z208" s="302"/>
    </row>
    <row r="209" spans="1:26" ht="15.75" customHeight="1">
      <c r="A209" s="304">
        <v>1109922885</v>
      </c>
      <c r="B209" s="301" t="s">
        <v>332</v>
      </c>
      <c r="C209" s="302" t="s">
        <v>803</v>
      </c>
      <c r="D209" s="301" t="s">
        <v>327</v>
      </c>
      <c r="E209" s="301"/>
      <c r="F209" s="302" t="s">
        <v>804</v>
      </c>
      <c r="G209" s="302"/>
      <c r="H209" s="302"/>
      <c r="I209" s="302"/>
      <c r="J209" s="302"/>
      <c r="K209" s="302"/>
      <c r="L209" s="302"/>
      <c r="M209" s="302"/>
      <c r="N209" s="302"/>
      <c r="O209" s="302"/>
      <c r="P209" s="302"/>
      <c r="S209" s="302"/>
      <c r="T209" s="302"/>
      <c r="U209" s="302"/>
      <c r="V209" s="302"/>
      <c r="W209" s="302"/>
      <c r="X209" s="302"/>
      <c r="Y209" s="302"/>
      <c r="Z209" s="302"/>
    </row>
    <row r="210" spans="1:26" ht="15.75" customHeight="1">
      <c r="A210" s="304">
        <v>1109923378</v>
      </c>
      <c r="B210" s="301" t="s">
        <v>332</v>
      </c>
      <c r="C210" s="302" t="s">
        <v>805</v>
      </c>
      <c r="D210" s="301" t="s">
        <v>327</v>
      </c>
      <c r="E210" s="305"/>
      <c r="F210" s="302" t="s">
        <v>806</v>
      </c>
      <c r="G210" s="302"/>
      <c r="H210" s="302"/>
      <c r="I210" s="302"/>
      <c r="J210" s="302"/>
      <c r="K210" s="302"/>
      <c r="L210" s="302"/>
      <c r="M210" s="302"/>
      <c r="N210" s="302"/>
      <c r="O210" s="302"/>
      <c r="P210" s="302"/>
      <c r="S210" s="302"/>
      <c r="T210" s="302"/>
      <c r="U210" s="302"/>
      <c r="V210" s="302"/>
      <c r="W210" s="302"/>
      <c r="X210" s="302"/>
      <c r="Y210" s="302"/>
      <c r="Z210" s="302"/>
    </row>
    <row r="211" spans="1:26" ht="15.75" customHeight="1">
      <c r="A211" s="304">
        <v>1109928830</v>
      </c>
      <c r="B211" s="301" t="s">
        <v>332</v>
      </c>
      <c r="C211" s="302" t="s">
        <v>807</v>
      </c>
      <c r="D211" s="301" t="s">
        <v>327</v>
      </c>
      <c r="E211" s="301"/>
      <c r="F211" s="302" t="s">
        <v>808</v>
      </c>
      <c r="G211" s="302"/>
      <c r="H211" s="302"/>
      <c r="I211" s="302"/>
      <c r="J211" s="302"/>
      <c r="K211" s="302"/>
      <c r="L211" s="302"/>
      <c r="M211" s="302"/>
      <c r="N211" s="302"/>
      <c r="O211" s="302"/>
      <c r="P211" s="302"/>
      <c r="S211" s="302"/>
      <c r="T211" s="302"/>
      <c r="U211" s="302"/>
      <c r="V211" s="302"/>
      <c r="W211" s="302"/>
      <c r="X211" s="302"/>
      <c r="Y211" s="302"/>
      <c r="Z211" s="302"/>
    </row>
    <row r="212" spans="1:26" ht="15.75" customHeight="1">
      <c r="A212" s="304">
        <v>1109929478</v>
      </c>
      <c r="B212" s="301" t="s">
        <v>332</v>
      </c>
      <c r="C212" s="302" t="s">
        <v>809</v>
      </c>
      <c r="D212" s="301" t="s">
        <v>327</v>
      </c>
      <c r="E212" s="305"/>
      <c r="F212" s="302" t="s">
        <v>810</v>
      </c>
      <c r="G212" s="302"/>
      <c r="H212" s="302"/>
      <c r="I212" s="302"/>
      <c r="J212" s="302"/>
      <c r="K212" s="302"/>
      <c r="L212" s="302"/>
      <c r="M212" s="302"/>
      <c r="N212" s="302"/>
      <c r="O212" s="302"/>
      <c r="P212" s="302"/>
      <c r="S212" s="302"/>
      <c r="T212" s="302"/>
      <c r="U212" s="302"/>
      <c r="V212" s="302"/>
      <c r="W212" s="302"/>
      <c r="X212" s="302"/>
      <c r="Y212" s="302"/>
      <c r="Z212" s="302"/>
    </row>
    <row r="213" spans="1:26" ht="15.75" customHeight="1">
      <c r="A213" s="304">
        <v>1109930195</v>
      </c>
      <c r="B213" s="301" t="s">
        <v>332</v>
      </c>
      <c r="C213" s="302" t="s">
        <v>811</v>
      </c>
      <c r="D213" s="301" t="s">
        <v>327</v>
      </c>
      <c r="E213" s="301"/>
      <c r="F213" s="302" t="s">
        <v>812</v>
      </c>
      <c r="G213" s="302"/>
      <c r="H213" s="302"/>
      <c r="I213" s="302"/>
      <c r="J213" s="302"/>
      <c r="K213" s="302"/>
      <c r="L213" s="302"/>
      <c r="M213" s="302"/>
      <c r="N213" s="302"/>
      <c r="O213" s="302"/>
      <c r="P213" s="302"/>
      <c r="S213" s="302"/>
      <c r="T213" s="302"/>
      <c r="U213" s="302"/>
      <c r="V213" s="302"/>
      <c r="W213" s="302"/>
      <c r="X213" s="302"/>
      <c r="Y213" s="302"/>
      <c r="Z213" s="302"/>
    </row>
    <row r="214" spans="1:26" ht="15.75" customHeight="1">
      <c r="A214" s="304">
        <v>1109933511</v>
      </c>
      <c r="B214" s="301" t="s">
        <v>328</v>
      </c>
      <c r="C214" s="302" t="s">
        <v>813</v>
      </c>
      <c r="D214" s="301" t="s">
        <v>324</v>
      </c>
      <c r="E214" s="306">
        <v>42396</v>
      </c>
      <c r="F214" s="302" t="s">
        <v>814</v>
      </c>
      <c r="G214" s="302" t="s">
        <v>1799</v>
      </c>
      <c r="H214" s="302">
        <v>1060416717</v>
      </c>
      <c r="I214" s="302" t="s">
        <v>815</v>
      </c>
      <c r="J214" s="302">
        <v>3206545937</v>
      </c>
      <c r="K214" s="302"/>
      <c r="L214" s="302"/>
      <c r="M214" s="302"/>
      <c r="N214" s="302"/>
      <c r="O214" s="302"/>
      <c r="P214" s="302"/>
      <c r="S214" s="302"/>
      <c r="T214" s="302"/>
      <c r="U214" s="302"/>
      <c r="V214" s="302"/>
      <c r="W214" s="302"/>
      <c r="X214" s="302"/>
      <c r="Y214" s="302"/>
      <c r="Z214" s="302"/>
    </row>
    <row r="215" spans="1:26" ht="15.75" customHeight="1">
      <c r="A215" s="304">
        <v>1109935430</v>
      </c>
      <c r="B215" s="301" t="s">
        <v>328</v>
      </c>
      <c r="C215" s="302" t="s">
        <v>816</v>
      </c>
      <c r="D215" s="301" t="s">
        <v>324</v>
      </c>
      <c r="E215" s="301"/>
      <c r="F215" s="302" t="s">
        <v>817</v>
      </c>
      <c r="G215" s="302"/>
      <c r="H215" s="302"/>
      <c r="I215" s="302"/>
      <c r="J215" s="302"/>
      <c r="K215" s="302"/>
      <c r="L215" s="302"/>
      <c r="M215" s="302"/>
      <c r="N215" s="302"/>
      <c r="O215" s="302"/>
      <c r="P215" s="302"/>
      <c r="S215" s="302"/>
      <c r="T215" s="302"/>
      <c r="U215" s="302"/>
      <c r="V215" s="302"/>
      <c r="W215" s="302"/>
      <c r="X215" s="302"/>
      <c r="Y215" s="302"/>
      <c r="Z215" s="302"/>
    </row>
    <row r="216" spans="1:26" ht="15.75" customHeight="1">
      <c r="A216" s="304">
        <v>1109935644</v>
      </c>
      <c r="B216" s="301" t="s">
        <v>328</v>
      </c>
      <c r="C216" s="302" t="s">
        <v>818</v>
      </c>
      <c r="D216" s="301" t="s">
        <v>327</v>
      </c>
      <c r="E216" s="306">
        <v>42820</v>
      </c>
      <c r="F216" s="302" t="s">
        <v>819</v>
      </c>
      <c r="G216" s="302"/>
      <c r="H216" s="302"/>
      <c r="I216" s="302"/>
      <c r="J216" s="302"/>
      <c r="K216" s="302"/>
      <c r="L216" s="302"/>
      <c r="M216" s="302"/>
      <c r="N216" s="302"/>
      <c r="O216" s="302"/>
      <c r="P216" s="302"/>
      <c r="S216" s="302"/>
      <c r="T216" s="302"/>
      <c r="U216" s="302"/>
      <c r="V216" s="302"/>
      <c r="W216" s="302"/>
      <c r="X216" s="302"/>
      <c r="Y216" s="302"/>
      <c r="Z216" s="302"/>
    </row>
    <row r="217" spans="1:26" ht="15.75" customHeight="1">
      <c r="A217" s="304">
        <v>1109935859</v>
      </c>
      <c r="B217" s="301" t="s">
        <v>328</v>
      </c>
      <c r="C217" s="302" t="s">
        <v>820</v>
      </c>
      <c r="D217" s="301" t="s">
        <v>327</v>
      </c>
      <c r="E217" s="305"/>
      <c r="F217" s="302" t="s">
        <v>821</v>
      </c>
      <c r="G217" s="302"/>
      <c r="H217" s="302"/>
      <c r="I217" s="302"/>
      <c r="J217" s="302"/>
      <c r="K217" s="302"/>
      <c r="L217" s="302"/>
      <c r="M217" s="302"/>
      <c r="N217" s="302"/>
      <c r="O217" s="302"/>
      <c r="P217" s="302"/>
      <c r="S217" s="302"/>
      <c r="T217" s="302"/>
      <c r="U217" s="302"/>
      <c r="V217" s="302"/>
      <c r="W217" s="302"/>
      <c r="X217" s="302"/>
      <c r="Y217" s="302"/>
      <c r="Z217" s="302"/>
    </row>
    <row r="218" spans="1:26" ht="15.75" customHeight="1">
      <c r="A218" s="304">
        <v>1109937580</v>
      </c>
      <c r="B218" s="301" t="s">
        <v>328</v>
      </c>
      <c r="C218" s="302" t="s">
        <v>822</v>
      </c>
      <c r="D218" s="301" t="s">
        <v>324</v>
      </c>
      <c r="E218" s="301"/>
      <c r="F218" s="302" t="s">
        <v>823</v>
      </c>
      <c r="G218" s="302"/>
      <c r="H218" s="302"/>
      <c r="I218" s="302"/>
      <c r="J218" s="302"/>
      <c r="K218" s="302"/>
      <c r="L218" s="302"/>
      <c r="M218" s="302"/>
      <c r="N218" s="302"/>
      <c r="O218" s="302"/>
      <c r="P218" s="302"/>
      <c r="S218" s="302"/>
      <c r="T218" s="302"/>
      <c r="U218" s="302"/>
      <c r="V218" s="302"/>
      <c r="W218" s="302"/>
      <c r="X218" s="302"/>
      <c r="Y218" s="302"/>
      <c r="Z218" s="302"/>
    </row>
    <row r="219" spans="1:26" ht="15.75" customHeight="1">
      <c r="A219" s="304">
        <v>1109937631</v>
      </c>
      <c r="B219" s="301" t="s">
        <v>328</v>
      </c>
      <c r="C219" s="302" t="s">
        <v>825</v>
      </c>
      <c r="D219" s="301" t="s">
        <v>327</v>
      </c>
      <c r="E219" s="301"/>
      <c r="F219" s="302" t="s">
        <v>826</v>
      </c>
      <c r="G219" s="302"/>
      <c r="H219" s="302"/>
      <c r="I219" s="302"/>
      <c r="J219" s="302"/>
      <c r="K219" s="302"/>
      <c r="L219" s="302"/>
      <c r="M219" s="302"/>
      <c r="N219" s="302"/>
      <c r="O219" s="302"/>
      <c r="P219" s="302"/>
      <c r="S219" s="302"/>
      <c r="T219" s="302"/>
      <c r="U219" s="302"/>
      <c r="V219" s="302"/>
      <c r="W219" s="302"/>
      <c r="X219" s="302"/>
      <c r="Y219" s="302"/>
      <c r="Z219" s="302"/>
    </row>
    <row r="220" spans="1:26" ht="15.75" customHeight="1">
      <c r="A220" s="304">
        <v>1109938122</v>
      </c>
      <c r="B220" s="301" t="s">
        <v>328</v>
      </c>
      <c r="C220" s="302" t="s">
        <v>827</v>
      </c>
      <c r="D220" s="301" t="s">
        <v>324</v>
      </c>
      <c r="E220" s="301"/>
      <c r="F220" s="302" t="s">
        <v>828</v>
      </c>
      <c r="G220" s="302"/>
      <c r="H220" s="302"/>
      <c r="I220" s="302"/>
      <c r="J220" s="302"/>
      <c r="K220" s="302"/>
      <c r="L220" s="302"/>
      <c r="M220" s="302"/>
      <c r="N220" s="302"/>
      <c r="O220" s="302"/>
      <c r="P220" s="302"/>
      <c r="S220" s="302"/>
      <c r="T220" s="302"/>
      <c r="U220" s="302"/>
      <c r="V220" s="302"/>
      <c r="W220" s="302"/>
      <c r="X220" s="302"/>
      <c r="Y220" s="302"/>
      <c r="Z220" s="302"/>
    </row>
    <row r="221" spans="1:26" ht="15.75" customHeight="1">
      <c r="A221" s="304">
        <v>1109939127</v>
      </c>
      <c r="B221" s="301" t="s">
        <v>328</v>
      </c>
      <c r="C221" s="302" t="s">
        <v>829</v>
      </c>
      <c r="D221" s="301" t="s">
        <v>327</v>
      </c>
      <c r="E221" s="306">
        <v>44220</v>
      </c>
      <c r="F221" s="302" t="s">
        <v>830</v>
      </c>
      <c r="G221" s="302" t="s">
        <v>1782</v>
      </c>
      <c r="H221" s="302">
        <v>1144126804</v>
      </c>
      <c r="I221" s="302" t="s">
        <v>831</v>
      </c>
      <c r="J221" s="302">
        <v>3015905930</v>
      </c>
      <c r="K221" s="302"/>
      <c r="L221" s="302"/>
      <c r="M221" s="302"/>
      <c r="N221" s="302"/>
      <c r="O221" s="302"/>
      <c r="P221" s="302"/>
      <c r="S221" s="302"/>
      <c r="T221" s="302"/>
      <c r="U221" s="302"/>
      <c r="V221" s="302"/>
      <c r="W221" s="302"/>
      <c r="X221" s="302"/>
      <c r="Y221" s="302"/>
      <c r="Z221" s="302"/>
    </row>
    <row r="222" spans="1:26" ht="15.75" customHeight="1">
      <c r="A222" s="304">
        <v>1109939128</v>
      </c>
      <c r="B222" s="301" t="s">
        <v>328</v>
      </c>
      <c r="C222" s="302" t="s">
        <v>832</v>
      </c>
      <c r="D222" s="301" t="s">
        <v>324</v>
      </c>
      <c r="E222" s="301"/>
      <c r="F222" s="302" t="s">
        <v>833</v>
      </c>
      <c r="G222" s="302"/>
      <c r="H222" s="302"/>
      <c r="I222" s="302"/>
      <c r="J222" s="302"/>
      <c r="K222" s="302"/>
      <c r="L222" s="302"/>
      <c r="M222" s="302"/>
      <c r="N222" s="302"/>
      <c r="O222" s="302"/>
      <c r="P222" s="302"/>
      <c r="S222" s="302"/>
      <c r="T222" s="302"/>
      <c r="U222" s="302"/>
      <c r="V222" s="302"/>
      <c r="W222" s="302"/>
      <c r="X222" s="302"/>
      <c r="Y222" s="302"/>
      <c r="Z222" s="302"/>
    </row>
    <row r="223" spans="1:26" ht="15.75" customHeight="1">
      <c r="A223" s="304">
        <v>1109939225</v>
      </c>
      <c r="B223" s="301" t="s">
        <v>328</v>
      </c>
      <c r="C223" s="302" t="s">
        <v>834</v>
      </c>
      <c r="D223" s="301" t="s">
        <v>327</v>
      </c>
      <c r="E223" s="301"/>
      <c r="F223" s="302" t="s">
        <v>835</v>
      </c>
      <c r="G223" s="302"/>
      <c r="H223" s="302"/>
      <c r="I223" s="302"/>
      <c r="J223" s="302"/>
      <c r="K223" s="302"/>
      <c r="L223" s="302"/>
      <c r="M223" s="302"/>
      <c r="N223" s="302"/>
      <c r="O223" s="302"/>
      <c r="P223" s="302"/>
      <c r="S223" s="302"/>
      <c r="T223" s="302"/>
      <c r="U223" s="302"/>
      <c r="V223" s="302"/>
      <c r="W223" s="302"/>
      <c r="X223" s="302"/>
      <c r="Y223" s="302"/>
      <c r="Z223" s="302"/>
    </row>
    <row r="224" spans="1:26" ht="15.75" customHeight="1">
      <c r="A224" s="304">
        <v>1110047320</v>
      </c>
      <c r="B224" s="301" t="s">
        <v>332</v>
      </c>
      <c r="C224" s="302" t="s">
        <v>836</v>
      </c>
      <c r="D224" s="301" t="s">
        <v>327</v>
      </c>
      <c r="E224" s="305"/>
      <c r="F224" s="302" t="s">
        <v>837</v>
      </c>
      <c r="G224" s="302"/>
      <c r="H224" s="302"/>
      <c r="I224" s="302"/>
      <c r="J224" s="302"/>
      <c r="K224" s="302"/>
      <c r="L224" s="302"/>
      <c r="M224" s="302"/>
      <c r="N224" s="302"/>
      <c r="O224" s="302"/>
      <c r="P224" s="302"/>
      <c r="S224" s="302"/>
      <c r="T224" s="302"/>
      <c r="U224" s="302"/>
      <c r="V224" s="302"/>
      <c r="W224" s="302"/>
      <c r="X224" s="302"/>
      <c r="Y224" s="302"/>
      <c r="Z224" s="302"/>
    </row>
    <row r="225" spans="1:26" ht="15.75" customHeight="1">
      <c r="A225" s="304">
        <v>1110295861</v>
      </c>
      <c r="B225" s="301" t="s">
        <v>332</v>
      </c>
      <c r="C225" s="302" t="s">
        <v>838</v>
      </c>
      <c r="D225" s="301" t="s">
        <v>327</v>
      </c>
      <c r="E225" s="301"/>
      <c r="F225" s="302" t="s">
        <v>839</v>
      </c>
      <c r="G225" s="302"/>
      <c r="H225" s="302"/>
      <c r="I225" s="302"/>
      <c r="J225" s="302"/>
      <c r="K225" s="302"/>
      <c r="L225" s="302"/>
      <c r="M225" s="302"/>
      <c r="N225" s="302"/>
      <c r="O225" s="302"/>
      <c r="P225" s="302"/>
      <c r="S225" s="302"/>
      <c r="T225" s="302"/>
      <c r="U225" s="302"/>
      <c r="V225" s="302"/>
      <c r="W225" s="302"/>
      <c r="X225" s="302"/>
      <c r="Y225" s="302"/>
      <c r="Z225" s="302"/>
    </row>
    <row r="226" spans="1:26" ht="15.75" customHeight="1">
      <c r="A226" s="304">
        <v>1110304397</v>
      </c>
      <c r="B226" s="301" t="s">
        <v>328</v>
      </c>
      <c r="C226" s="302" t="s">
        <v>840</v>
      </c>
      <c r="D226" s="301" t="s">
        <v>327</v>
      </c>
      <c r="E226" s="301"/>
      <c r="F226" s="302" t="s">
        <v>841</v>
      </c>
      <c r="G226" s="302"/>
      <c r="H226" s="302"/>
      <c r="I226" s="302"/>
      <c r="J226" s="302"/>
      <c r="K226" s="302"/>
      <c r="L226" s="302"/>
      <c r="M226" s="302"/>
      <c r="N226" s="302"/>
      <c r="O226" s="302"/>
      <c r="P226" s="302"/>
      <c r="S226" s="302"/>
      <c r="T226" s="302"/>
      <c r="U226" s="302"/>
      <c r="V226" s="302"/>
      <c r="W226" s="302"/>
      <c r="X226" s="302"/>
      <c r="Y226" s="302"/>
      <c r="Z226" s="302"/>
    </row>
    <row r="227" spans="1:26" ht="15.75" customHeight="1">
      <c r="A227" s="304">
        <v>1110306222</v>
      </c>
      <c r="B227" s="301" t="s">
        <v>328</v>
      </c>
      <c r="C227" s="302" t="s">
        <v>842</v>
      </c>
      <c r="D227" s="301" t="s">
        <v>324</v>
      </c>
      <c r="E227" s="301"/>
      <c r="F227" s="302" t="s">
        <v>522</v>
      </c>
      <c r="G227" s="302"/>
      <c r="H227" s="302"/>
      <c r="I227" s="302"/>
      <c r="J227" s="302"/>
      <c r="K227" s="302"/>
      <c r="L227" s="302"/>
      <c r="M227" s="302"/>
      <c r="N227" s="302"/>
      <c r="O227" s="302"/>
      <c r="P227" s="302"/>
      <c r="S227" s="302"/>
      <c r="T227" s="302"/>
      <c r="U227" s="302"/>
      <c r="V227" s="302"/>
      <c r="W227" s="302"/>
      <c r="X227" s="302"/>
      <c r="Y227" s="302"/>
      <c r="Z227" s="302"/>
    </row>
    <row r="228" spans="1:26" ht="15.75" customHeight="1">
      <c r="A228" s="304">
        <v>1110306608</v>
      </c>
      <c r="B228" s="301" t="s">
        <v>328</v>
      </c>
      <c r="C228" s="302" t="s">
        <v>843</v>
      </c>
      <c r="D228" s="301" t="s">
        <v>327</v>
      </c>
      <c r="E228" s="305">
        <v>44722</v>
      </c>
      <c r="F228" s="302" t="s">
        <v>844</v>
      </c>
      <c r="G228" s="302" t="s">
        <v>1852</v>
      </c>
      <c r="H228" s="302">
        <v>1144033474</v>
      </c>
      <c r="I228" s="302" t="s">
        <v>845</v>
      </c>
      <c r="J228" s="302">
        <v>3003476243</v>
      </c>
      <c r="K228" s="302"/>
      <c r="L228" s="302"/>
      <c r="M228" s="302"/>
      <c r="N228" s="302"/>
      <c r="O228" s="302"/>
      <c r="P228" s="302"/>
      <c r="S228" s="302"/>
      <c r="T228" s="302"/>
      <c r="U228" s="302"/>
      <c r="V228" s="302"/>
      <c r="W228" s="302"/>
      <c r="X228" s="302"/>
      <c r="Y228" s="302"/>
      <c r="Z228" s="302"/>
    </row>
    <row r="229" spans="1:26" ht="15.75" customHeight="1">
      <c r="A229" s="304">
        <v>1110377361</v>
      </c>
      <c r="B229" s="301" t="s">
        <v>328</v>
      </c>
      <c r="C229" s="302" t="s">
        <v>846</v>
      </c>
      <c r="D229" s="301" t="s">
        <v>327</v>
      </c>
      <c r="E229" s="301"/>
      <c r="F229" s="302" t="s">
        <v>847</v>
      </c>
      <c r="G229" s="302"/>
      <c r="H229" s="302"/>
      <c r="I229" s="302"/>
      <c r="J229" s="302"/>
      <c r="K229" s="302"/>
      <c r="L229" s="302"/>
      <c r="M229" s="302"/>
      <c r="N229" s="302"/>
      <c r="O229" s="302"/>
      <c r="P229" s="302"/>
      <c r="S229" s="302"/>
      <c r="T229" s="302"/>
      <c r="U229" s="302"/>
      <c r="V229" s="302"/>
      <c r="W229" s="302"/>
      <c r="X229" s="302"/>
      <c r="Y229" s="302"/>
      <c r="Z229" s="302"/>
    </row>
    <row r="230" spans="1:26" ht="15.75" customHeight="1">
      <c r="A230" s="304">
        <v>1110377425</v>
      </c>
      <c r="B230" s="301" t="s">
        <v>328</v>
      </c>
      <c r="C230" s="302" t="s">
        <v>848</v>
      </c>
      <c r="D230" s="301" t="s">
        <v>327</v>
      </c>
      <c r="E230" s="301"/>
      <c r="F230" s="302" t="s">
        <v>849</v>
      </c>
      <c r="G230" s="302"/>
      <c r="H230" s="302"/>
      <c r="I230" s="302"/>
      <c r="J230" s="302"/>
      <c r="K230" s="302"/>
      <c r="L230" s="302"/>
      <c r="M230" s="302"/>
      <c r="N230" s="302"/>
      <c r="O230" s="302"/>
      <c r="P230" s="302"/>
      <c r="S230" s="302"/>
      <c r="T230" s="302"/>
      <c r="U230" s="302"/>
      <c r="V230" s="302"/>
      <c r="W230" s="302"/>
      <c r="X230" s="302"/>
      <c r="Y230" s="302"/>
      <c r="Z230" s="302"/>
    </row>
    <row r="231" spans="1:26" ht="15.75" customHeight="1">
      <c r="A231" s="304">
        <v>1110378804</v>
      </c>
      <c r="B231" s="301" t="s">
        <v>328</v>
      </c>
      <c r="C231" s="302" t="s">
        <v>850</v>
      </c>
      <c r="D231" s="301" t="s">
        <v>327</v>
      </c>
      <c r="E231" s="305"/>
      <c r="F231" s="302" t="s">
        <v>851</v>
      </c>
      <c r="G231" s="302"/>
      <c r="H231" s="302"/>
      <c r="I231" s="302"/>
      <c r="J231" s="302"/>
      <c r="K231" s="302"/>
      <c r="L231" s="302"/>
      <c r="M231" s="302"/>
      <c r="N231" s="302"/>
      <c r="O231" s="302"/>
      <c r="P231" s="302"/>
      <c r="S231" s="302"/>
      <c r="T231" s="302"/>
      <c r="U231" s="302"/>
      <c r="V231" s="302"/>
      <c r="W231" s="302"/>
      <c r="X231" s="302"/>
      <c r="Y231" s="302"/>
      <c r="Z231" s="302"/>
    </row>
    <row r="232" spans="1:26" ht="15.75" customHeight="1">
      <c r="A232" s="304">
        <v>1110378846</v>
      </c>
      <c r="B232" s="301" t="s">
        <v>328</v>
      </c>
      <c r="C232" s="302" t="s">
        <v>853</v>
      </c>
      <c r="D232" s="301" t="s">
        <v>327</v>
      </c>
      <c r="E232" s="306">
        <v>43430</v>
      </c>
      <c r="F232" s="302" t="s">
        <v>854</v>
      </c>
      <c r="G232" s="302" t="s">
        <v>1795</v>
      </c>
      <c r="H232" s="302">
        <v>1088313152</v>
      </c>
      <c r="I232" s="302" t="s">
        <v>855</v>
      </c>
      <c r="J232" s="302">
        <v>3137052443</v>
      </c>
      <c r="K232" s="302"/>
      <c r="L232" s="302"/>
      <c r="M232" s="302"/>
      <c r="N232" s="302"/>
      <c r="O232" s="302"/>
      <c r="P232" s="302"/>
      <c r="S232" s="302"/>
      <c r="T232" s="302"/>
      <c r="U232" s="302"/>
      <c r="V232" s="302"/>
      <c r="W232" s="302"/>
      <c r="X232" s="302"/>
      <c r="Y232" s="302"/>
      <c r="Z232" s="302"/>
    </row>
    <row r="233" spans="1:26" ht="15.75" customHeight="1">
      <c r="A233" s="304">
        <v>1110379018</v>
      </c>
      <c r="B233" s="301" t="s">
        <v>328</v>
      </c>
      <c r="C233" s="302" t="s">
        <v>856</v>
      </c>
      <c r="D233" s="301" t="s">
        <v>324</v>
      </c>
      <c r="E233" s="301"/>
      <c r="F233" s="302" t="s">
        <v>857</v>
      </c>
      <c r="G233" s="302"/>
      <c r="H233" s="302"/>
      <c r="I233" s="302"/>
      <c r="J233" s="302"/>
      <c r="K233" s="302"/>
      <c r="L233" s="302"/>
      <c r="M233" s="302"/>
      <c r="N233" s="302"/>
      <c r="O233" s="302"/>
      <c r="P233" s="302"/>
      <c r="S233" s="302"/>
      <c r="T233" s="302"/>
      <c r="U233" s="302"/>
      <c r="V233" s="302"/>
      <c r="W233" s="302"/>
      <c r="X233" s="302"/>
      <c r="Y233" s="302"/>
      <c r="Z233" s="302"/>
    </row>
    <row r="234" spans="1:26" ht="15.75" customHeight="1">
      <c r="A234" s="304">
        <v>1110379097</v>
      </c>
      <c r="B234" s="301" t="s">
        <v>328</v>
      </c>
      <c r="C234" s="302" t="s">
        <v>858</v>
      </c>
      <c r="D234" s="301" t="s">
        <v>327</v>
      </c>
      <c r="E234" s="301"/>
      <c r="F234" s="302" t="s">
        <v>859</v>
      </c>
      <c r="G234" s="302"/>
      <c r="H234" s="302"/>
      <c r="I234" s="302"/>
      <c r="J234" s="302"/>
      <c r="K234" s="302"/>
      <c r="L234" s="302"/>
      <c r="M234" s="302"/>
      <c r="N234" s="302"/>
      <c r="O234" s="302"/>
      <c r="P234" s="302"/>
      <c r="S234" s="302"/>
      <c r="T234" s="302"/>
      <c r="U234" s="302"/>
      <c r="V234" s="302"/>
      <c r="W234" s="302"/>
      <c r="X234" s="302"/>
      <c r="Y234" s="302"/>
      <c r="Z234" s="302"/>
    </row>
    <row r="235" spans="1:26" ht="15.75" customHeight="1">
      <c r="A235" s="304">
        <v>1110379244</v>
      </c>
      <c r="B235" s="301" t="s">
        <v>328</v>
      </c>
      <c r="C235" s="302" t="s">
        <v>860</v>
      </c>
      <c r="D235" s="301" t="s">
        <v>327</v>
      </c>
      <c r="E235" s="305">
        <v>43660</v>
      </c>
      <c r="F235" s="302" t="s">
        <v>861</v>
      </c>
      <c r="G235" s="302"/>
      <c r="H235" s="302"/>
      <c r="I235" s="302"/>
      <c r="J235" s="302"/>
      <c r="K235" s="302"/>
      <c r="L235" s="302"/>
      <c r="M235" s="302"/>
      <c r="N235" s="302"/>
      <c r="O235" s="302"/>
      <c r="P235" s="302"/>
      <c r="S235" s="302"/>
      <c r="T235" s="302"/>
      <c r="U235" s="302"/>
      <c r="V235" s="302"/>
      <c r="W235" s="302"/>
      <c r="X235" s="302"/>
      <c r="Y235" s="302"/>
      <c r="Z235" s="302"/>
    </row>
    <row r="236" spans="1:26" ht="15.75" customHeight="1">
      <c r="A236" s="304">
        <v>1110379357</v>
      </c>
      <c r="B236" s="301" t="s">
        <v>328</v>
      </c>
      <c r="C236" s="302" t="s">
        <v>862</v>
      </c>
      <c r="D236" s="301" t="s">
        <v>324</v>
      </c>
      <c r="E236" s="301"/>
      <c r="F236" s="302" t="s">
        <v>863</v>
      </c>
      <c r="G236" s="302"/>
      <c r="H236" s="302"/>
      <c r="I236" s="302"/>
      <c r="J236" s="302"/>
      <c r="K236" s="302"/>
      <c r="L236" s="302"/>
      <c r="M236" s="302"/>
      <c r="N236" s="302"/>
      <c r="O236" s="302"/>
      <c r="P236" s="302"/>
      <c r="S236" s="302"/>
      <c r="T236" s="302"/>
      <c r="U236" s="302"/>
      <c r="V236" s="302"/>
      <c r="W236" s="302"/>
      <c r="X236" s="302"/>
      <c r="Y236" s="302"/>
      <c r="Z236" s="302"/>
    </row>
    <row r="237" spans="1:26" ht="15.75" customHeight="1">
      <c r="A237" s="304">
        <v>1110379691</v>
      </c>
      <c r="B237" s="301" t="s">
        <v>328</v>
      </c>
      <c r="C237" s="302" t="s">
        <v>864</v>
      </c>
      <c r="D237" s="301" t="s">
        <v>327</v>
      </c>
      <c r="E237" s="301"/>
      <c r="F237" s="302" t="s">
        <v>865</v>
      </c>
      <c r="G237" s="302"/>
      <c r="H237" s="302"/>
      <c r="I237" s="302"/>
      <c r="J237" s="302"/>
      <c r="K237" s="302"/>
      <c r="L237" s="302"/>
      <c r="M237" s="302"/>
      <c r="N237" s="302"/>
      <c r="O237" s="302"/>
      <c r="P237" s="302"/>
      <c r="S237" s="302"/>
      <c r="T237" s="302"/>
      <c r="U237" s="302"/>
      <c r="V237" s="302"/>
      <c r="W237" s="302"/>
      <c r="X237" s="302"/>
      <c r="Y237" s="302"/>
      <c r="Z237" s="302"/>
    </row>
    <row r="238" spans="1:26" ht="15.75" customHeight="1">
      <c r="A238" s="304">
        <v>1110379948</v>
      </c>
      <c r="B238" s="301" t="s">
        <v>328</v>
      </c>
      <c r="C238" s="302" t="s">
        <v>866</v>
      </c>
      <c r="D238" s="301" t="s">
        <v>324</v>
      </c>
      <c r="E238" s="301"/>
      <c r="F238" s="302" t="s">
        <v>867</v>
      </c>
      <c r="G238" s="302"/>
      <c r="H238" s="302"/>
      <c r="I238" s="302"/>
      <c r="J238" s="302"/>
      <c r="K238" s="302"/>
      <c r="L238" s="302"/>
      <c r="M238" s="302"/>
      <c r="N238" s="302"/>
      <c r="O238" s="302"/>
      <c r="P238" s="302"/>
      <c r="S238" s="302"/>
      <c r="T238" s="302"/>
      <c r="U238" s="302"/>
      <c r="V238" s="302"/>
      <c r="W238" s="302"/>
      <c r="X238" s="302"/>
      <c r="Y238" s="302"/>
      <c r="Z238" s="302"/>
    </row>
    <row r="239" spans="1:26" ht="15.75" customHeight="1">
      <c r="A239" s="304">
        <v>1110380069</v>
      </c>
      <c r="B239" s="301" t="s">
        <v>328</v>
      </c>
      <c r="C239" s="302" t="s">
        <v>868</v>
      </c>
      <c r="D239" s="301" t="s">
        <v>327</v>
      </c>
      <c r="E239" s="306">
        <v>44236</v>
      </c>
      <c r="F239" s="302" t="s">
        <v>869</v>
      </c>
      <c r="G239" s="302" t="s">
        <v>1795</v>
      </c>
      <c r="H239" s="302">
        <v>1144066927</v>
      </c>
      <c r="I239" s="302" t="s">
        <v>870</v>
      </c>
      <c r="J239" s="302">
        <v>3216495617</v>
      </c>
      <c r="K239" s="302"/>
      <c r="L239" s="302"/>
      <c r="M239" s="302"/>
      <c r="N239" s="302"/>
      <c r="O239" s="302"/>
      <c r="P239" s="302"/>
      <c r="S239" s="302"/>
      <c r="T239" s="302"/>
      <c r="U239" s="302"/>
      <c r="V239" s="302"/>
      <c r="W239" s="302"/>
      <c r="X239" s="302"/>
      <c r="Y239" s="302"/>
      <c r="Z239" s="302"/>
    </row>
    <row r="240" spans="1:26" ht="15.75" customHeight="1">
      <c r="A240" s="304">
        <v>1110380308</v>
      </c>
      <c r="B240" s="301" t="s">
        <v>328</v>
      </c>
      <c r="C240" s="302" t="s">
        <v>397</v>
      </c>
      <c r="D240" s="301" t="s">
        <v>327</v>
      </c>
      <c r="E240" s="301"/>
      <c r="F240" s="302" t="s">
        <v>871</v>
      </c>
      <c r="G240" s="302"/>
      <c r="H240" s="302"/>
      <c r="I240" s="302"/>
      <c r="J240" s="302"/>
      <c r="K240" s="302"/>
      <c r="L240" s="302"/>
      <c r="M240" s="302"/>
      <c r="N240" s="302"/>
      <c r="O240" s="302"/>
      <c r="P240" s="302"/>
      <c r="S240" s="302"/>
      <c r="T240" s="302"/>
      <c r="U240" s="302"/>
      <c r="V240" s="302"/>
      <c r="W240" s="302"/>
      <c r="X240" s="302"/>
      <c r="Y240" s="302"/>
      <c r="Z240" s="302"/>
    </row>
    <row r="241" spans="1:26" ht="15.75" customHeight="1">
      <c r="A241" s="304">
        <v>1111487969</v>
      </c>
      <c r="B241" s="301" t="s">
        <v>328</v>
      </c>
      <c r="C241" s="302" t="s">
        <v>873</v>
      </c>
      <c r="D241" s="301" t="s">
        <v>324</v>
      </c>
      <c r="E241" s="301"/>
      <c r="F241" s="302" t="s">
        <v>874</v>
      </c>
      <c r="G241" s="302"/>
      <c r="H241" s="302"/>
      <c r="I241" s="302"/>
      <c r="J241" s="302"/>
      <c r="K241" s="302"/>
      <c r="L241" s="302"/>
      <c r="M241" s="302"/>
      <c r="N241" s="302"/>
      <c r="O241" s="302"/>
      <c r="P241" s="302"/>
      <c r="S241" s="302"/>
      <c r="T241" s="302"/>
      <c r="U241" s="302"/>
      <c r="V241" s="302"/>
      <c r="W241" s="302"/>
      <c r="X241" s="302"/>
      <c r="Y241" s="302"/>
      <c r="Z241" s="302"/>
    </row>
    <row r="242" spans="1:26" ht="15.75" customHeight="1">
      <c r="A242" s="304">
        <v>1111488758</v>
      </c>
      <c r="B242" s="301" t="s">
        <v>328</v>
      </c>
      <c r="C242" s="302" t="s">
        <v>875</v>
      </c>
      <c r="D242" s="301" t="s">
        <v>327</v>
      </c>
      <c r="E242" s="301"/>
      <c r="F242" s="302" t="s">
        <v>876</v>
      </c>
      <c r="G242" s="302"/>
      <c r="H242" s="302"/>
      <c r="I242" s="302"/>
      <c r="J242" s="302"/>
      <c r="K242" s="302"/>
      <c r="L242" s="302"/>
      <c r="M242" s="302"/>
      <c r="N242" s="302"/>
      <c r="O242" s="302"/>
      <c r="P242" s="302"/>
      <c r="S242" s="302"/>
      <c r="T242" s="302"/>
      <c r="U242" s="302"/>
      <c r="V242" s="302"/>
      <c r="W242" s="302"/>
      <c r="X242" s="302"/>
      <c r="Y242" s="302"/>
      <c r="Z242" s="302"/>
    </row>
    <row r="243" spans="1:26" ht="15.75" customHeight="1">
      <c r="A243" s="304">
        <v>1111557642</v>
      </c>
      <c r="B243" s="301" t="s">
        <v>332</v>
      </c>
      <c r="C243" s="302" t="s">
        <v>877</v>
      </c>
      <c r="D243" s="301" t="s">
        <v>324</v>
      </c>
      <c r="E243" s="301"/>
      <c r="F243" s="302" t="s">
        <v>878</v>
      </c>
      <c r="G243" s="302"/>
      <c r="H243" s="302"/>
      <c r="I243" s="302"/>
      <c r="J243" s="302"/>
      <c r="K243" s="302"/>
      <c r="L243" s="302"/>
      <c r="M243" s="302"/>
      <c r="N243" s="302"/>
      <c r="O243" s="302"/>
      <c r="P243" s="302"/>
      <c r="S243" s="302"/>
      <c r="T243" s="302"/>
      <c r="U243" s="302"/>
      <c r="V243" s="302"/>
      <c r="W243" s="302"/>
      <c r="X243" s="302"/>
      <c r="Y243" s="302"/>
      <c r="Z243" s="302"/>
    </row>
    <row r="244" spans="1:26" ht="15.75" customHeight="1">
      <c r="A244" s="304">
        <v>1111678380</v>
      </c>
      <c r="B244" s="301" t="s">
        <v>332</v>
      </c>
      <c r="C244" s="302" t="s">
        <v>879</v>
      </c>
      <c r="D244" s="301" t="s">
        <v>327</v>
      </c>
      <c r="E244" s="301"/>
      <c r="F244" s="302" t="s">
        <v>880</v>
      </c>
      <c r="G244" s="302"/>
      <c r="H244" s="302"/>
      <c r="I244" s="302"/>
      <c r="J244" s="302"/>
      <c r="K244" s="302"/>
      <c r="L244" s="302"/>
      <c r="M244" s="302"/>
      <c r="N244" s="302"/>
      <c r="O244" s="302"/>
      <c r="P244" s="302"/>
      <c r="S244" s="302"/>
      <c r="T244" s="302"/>
      <c r="U244" s="302"/>
      <c r="V244" s="302"/>
      <c r="W244" s="302"/>
      <c r="X244" s="302"/>
      <c r="Y244" s="302"/>
      <c r="Z244" s="302"/>
    </row>
    <row r="245" spans="1:26" ht="15.75" customHeight="1">
      <c r="A245" s="304">
        <v>1111688094</v>
      </c>
      <c r="B245" s="301" t="s">
        <v>332</v>
      </c>
      <c r="C245" s="302" t="s">
        <v>881</v>
      </c>
      <c r="D245" s="301" t="s">
        <v>327</v>
      </c>
      <c r="E245" s="301"/>
      <c r="F245" s="302" t="s">
        <v>882</v>
      </c>
      <c r="G245" s="302"/>
      <c r="H245" s="302"/>
      <c r="I245" s="302"/>
      <c r="J245" s="302"/>
      <c r="K245" s="302"/>
      <c r="L245" s="302"/>
      <c r="M245" s="302"/>
      <c r="N245" s="302"/>
      <c r="O245" s="302"/>
      <c r="P245" s="302"/>
      <c r="S245" s="302"/>
      <c r="T245" s="302"/>
      <c r="U245" s="302"/>
      <c r="V245" s="302"/>
      <c r="W245" s="302"/>
      <c r="X245" s="302"/>
      <c r="Y245" s="302"/>
      <c r="Z245" s="302"/>
    </row>
    <row r="246" spans="1:26" ht="15.75" customHeight="1">
      <c r="A246" s="304">
        <v>1112050839</v>
      </c>
      <c r="B246" s="301" t="s">
        <v>332</v>
      </c>
      <c r="C246" s="302" t="s">
        <v>884</v>
      </c>
      <c r="D246" s="301" t="s">
        <v>327</v>
      </c>
      <c r="E246" s="301"/>
      <c r="F246" s="302" t="s">
        <v>885</v>
      </c>
      <c r="G246" s="302"/>
      <c r="H246" s="302"/>
      <c r="I246" s="302"/>
      <c r="J246" s="302"/>
      <c r="K246" s="302"/>
      <c r="L246" s="302"/>
      <c r="M246" s="302"/>
      <c r="N246" s="302"/>
      <c r="O246" s="302"/>
      <c r="P246" s="302"/>
      <c r="S246" s="302"/>
      <c r="T246" s="302"/>
      <c r="U246" s="302"/>
      <c r="V246" s="302"/>
      <c r="W246" s="302"/>
      <c r="X246" s="302"/>
      <c r="Y246" s="302"/>
      <c r="Z246" s="302"/>
    </row>
    <row r="247" spans="1:26" ht="15.75" customHeight="1">
      <c r="A247" s="304">
        <v>1112053053</v>
      </c>
      <c r="B247" s="301" t="s">
        <v>328</v>
      </c>
      <c r="C247" s="302" t="s">
        <v>886</v>
      </c>
      <c r="D247" s="301" t="s">
        <v>324</v>
      </c>
      <c r="E247" s="301"/>
      <c r="F247" s="302" t="s">
        <v>887</v>
      </c>
      <c r="G247" s="302"/>
      <c r="H247" s="302"/>
      <c r="I247" s="302"/>
      <c r="J247" s="302"/>
      <c r="K247" s="302"/>
      <c r="L247" s="302"/>
      <c r="M247" s="302"/>
      <c r="N247" s="302"/>
      <c r="O247" s="302"/>
      <c r="P247" s="302"/>
      <c r="S247" s="302"/>
      <c r="T247" s="302"/>
      <c r="U247" s="302"/>
      <c r="V247" s="302"/>
      <c r="W247" s="302"/>
      <c r="X247" s="302"/>
      <c r="Y247" s="302"/>
      <c r="Z247" s="302"/>
    </row>
    <row r="248" spans="1:26" ht="15.75" customHeight="1">
      <c r="A248" s="304">
        <v>1112059526</v>
      </c>
      <c r="B248" s="301" t="s">
        <v>332</v>
      </c>
      <c r="C248" s="302" t="s">
        <v>888</v>
      </c>
      <c r="D248" s="301" t="s">
        <v>327</v>
      </c>
      <c r="E248" s="301"/>
      <c r="F248" s="302" t="s">
        <v>889</v>
      </c>
      <c r="G248" s="302"/>
      <c r="H248" s="302"/>
      <c r="I248" s="302"/>
      <c r="J248" s="302"/>
      <c r="K248" s="302"/>
      <c r="L248" s="302"/>
      <c r="M248" s="302"/>
      <c r="N248" s="302"/>
      <c r="O248" s="302"/>
      <c r="P248" s="302"/>
      <c r="S248" s="302"/>
      <c r="T248" s="302"/>
      <c r="U248" s="302"/>
      <c r="V248" s="302"/>
      <c r="W248" s="302"/>
      <c r="X248" s="302"/>
      <c r="Y248" s="302"/>
      <c r="Z248" s="302"/>
    </row>
    <row r="249" spans="1:26" ht="15.75" customHeight="1">
      <c r="A249" s="304">
        <v>1112060551</v>
      </c>
      <c r="B249" s="301" t="s">
        <v>332</v>
      </c>
      <c r="C249" s="302" t="s">
        <v>890</v>
      </c>
      <c r="D249" s="301" t="s">
        <v>324</v>
      </c>
      <c r="E249" s="305"/>
      <c r="F249" s="302" t="s">
        <v>891</v>
      </c>
      <c r="G249" s="302"/>
      <c r="H249" s="302"/>
      <c r="I249" s="302"/>
      <c r="J249" s="302"/>
      <c r="K249" s="302"/>
      <c r="L249" s="302"/>
      <c r="M249" s="302"/>
      <c r="N249" s="302"/>
      <c r="O249" s="302"/>
      <c r="P249" s="302"/>
      <c r="S249" s="302"/>
      <c r="T249" s="302"/>
      <c r="U249" s="302"/>
      <c r="V249" s="302"/>
      <c r="W249" s="302"/>
      <c r="X249" s="302"/>
      <c r="Y249" s="302"/>
      <c r="Z249" s="302"/>
    </row>
    <row r="250" spans="1:26" ht="15.75" customHeight="1">
      <c r="A250" s="304">
        <v>1112061487</v>
      </c>
      <c r="B250" s="301" t="s">
        <v>328</v>
      </c>
      <c r="C250" s="302" t="s">
        <v>893</v>
      </c>
      <c r="D250" s="301" t="s">
        <v>324</v>
      </c>
      <c r="E250" s="301"/>
      <c r="F250" s="302" t="s">
        <v>894</v>
      </c>
      <c r="G250" s="302"/>
      <c r="H250" s="302"/>
      <c r="I250" s="302"/>
      <c r="J250" s="302"/>
      <c r="K250" s="302"/>
      <c r="L250" s="302"/>
      <c r="M250" s="302"/>
      <c r="N250" s="302"/>
      <c r="O250" s="302"/>
      <c r="P250" s="302"/>
      <c r="S250" s="302"/>
      <c r="T250" s="302"/>
      <c r="U250" s="302"/>
      <c r="V250" s="302"/>
      <c r="W250" s="302"/>
      <c r="X250" s="302"/>
      <c r="Y250" s="302"/>
      <c r="Z250" s="302"/>
    </row>
    <row r="251" spans="1:26" ht="15.75" customHeight="1">
      <c r="A251" s="304">
        <v>1112064142</v>
      </c>
      <c r="B251" s="301" t="s">
        <v>328</v>
      </c>
      <c r="C251" s="302" t="s">
        <v>895</v>
      </c>
      <c r="D251" s="301" t="s">
        <v>327</v>
      </c>
      <c r="E251" s="301"/>
      <c r="F251" s="302" t="s">
        <v>896</v>
      </c>
      <c r="G251" s="302"/>
      <c r="H251" s="302"/>
      <c r="I251" s="302"/>
      <c r="J251" s="302"/>
      <c r="K251" s="302"/>
      <c r="L251" s="302"/>
      <c r="M251" s="302"/>
      <c r="N251" s="302"/>
      <c r="O251" s="302"/>
      <c r="P251" s="302"/>
      <c r="S251" s="302"/>
      <c r="T251" s="302"/>
      <c r="U251" s="302"/>
      <c r="V251" s="302"/>
      <c r="W251" s="302"/>
      <c r="X251" s="302"/>
      <c r="Y251" s="302"/>
      <c r="Z251" s="302"/>
    </row>
    <row r="252" spans="1:26" ht="15.75" customHeight="1">
      <c r="A252" s="304">
        <v>1112064504</v>
      </c>
      <c r="B252" s="301" t="s">
        <v>328</v>
      </c>
      <c r="C252" s="302" t="s">
        <v>897</v>
      </c>
      <c r="D252" s="301" t="s">
        <v>324</v>
      </c>
      <c r="E252" s="301"/>
      <c r="F252" s="302" t="s">
        <v>898</v>
      </c>
      <c r="G252" s="302"/>
      <c r="H252" s="302"/>
      <c r="I252" s="302"/>
      <c r="J252" s="302"/>
      <c r="K252" s="302"/>
      <c r="L252" s="302"/>
      <c r="M252" s="302"/>
      <c r="N252" s="302"/>
      <c r="O252" s="302"/>
      <c r="P252" s="302"/>
      <c r="S252" s="302"/>
      <c r="T252" s="302"/>
      <c r="U252" s="302"/>
      <c r="V252" s="302"/>
      <c r="W252" s="302"/>
      <c r="X252" s="302"/>
      <c r="Y252" s="302"/>
      <c r="Z252" s="302"/>
    </row>
    <row r="253" spans="1:26" ht="15.75" customHeight="1">
      <c r="A253" s="304">
        <v>1112065891</v>
      </c>
      <c r="B253" s="301" t="s">
        <v>328</v>
      </c>
      <c r="C253" s="302" t="s">
        <v>899</v>
      </c>
      <c r="D253" s="301" t="s">
        <v>324</v>
      </c>
      <c r="E253" s="306">
        <v>43434</v>
      </c>
      <c r="F253" s="302" t="s">
        <v>369</v>
      </c>
      <c r="G253" s="302" t="s">
        <v>1804</v>
      </c>
      <c r="H253" s="302">
        <v>1130604366</v>
      </c>
      <c r="I253" s="302" t="s">
        <v>276</v>
      </c>
      <c r="J253" s="302">
        <v>3108965050</v>
      </c>
      <c r="K253" s="302"/>
      <c r="L253" s="302"/>
      <c r="M253" s="302"/>
      <c r="N253" s="302"/>
      <c r="O253" s="302"/>
      <c r="P253" s="302"/>
      <c r="S253" s="302"/>
      <c r="T253" s="302"/>
      <c r="U253" s="302"/>
      <c r="V253" s="302"/>
      <c r="W253" s="302"/>
      <c r="X253" s="302"/>
      <c r="Y253" s="302"/>
      <c r="Z253" s="302"/>
    </row>
    <row r="254" spans="1:26" ht="15.75" customHeight="1">
      <c r="A254" s="304">
        <v>1112065947</v>
      </c>
      <c r="B254" s="301" t="s">
        <v>328</v>
      </c>
      <c r="C254" s="302" t="s">
        <v>900</v>
      </c>
      <c r="D254" s="301" t="s">
        <v>324</v>
      </c>
      <c r="E254" s="301"/>
      <c r="F254" s="302" t="s">
        <v>901</v>
      </c>
      <c r="G254" s="302"/>
      <c r="H254" s="302"/>
      <c r="I254" s="302"/>
      <c r="J254" s="302"/>
      <c r="K254" s="302"/>
      <c r="L254" s="302"/>
      <c r="M254" s="302"/>
      <c r="N254" s="302"/>
      <c r="O254" s="302"/>
      <c r="P254" s="302"/>
      <c r="S254" s="302"/>
      <c r="T254" s="302"/>
      <c r="U254" s="302"/>
      <c r="V254" s="302"/>
      <c r="W254" s="302"/>
      <c r="X254" s="302"/>
      <c r="Y254" s="302"/>
      <c r="Z254" s="302"/>
    </row>
    <row r="255" spans="1:26" ht="15.75" customHeight="1">
      <c r="A255" s="304">
        <v>1112067383</v>
      </c>
      <c r="B255" s="301" t="s">
        <v>328</v>
      </c>
      <c r="C255" s="302" t="s">
        <v>902</v>
      </c>
      <c r="D255" s="301" t="s">
        <v>327</v>
      </c>
      <c r="E255" s="301"/>
      <c r="F255" s="302" t="s">
        <v>903</v>
      </c>
      <c r="G255" s="302"/>
      <c r="H255" s="302"/>
      <c r="I255" s="302"/>
      <c r="J255" s="302"/>
      <c r="K255" s="302"/>
      <c r="L255" s="302"/>
      <c r="M255" s="302"/>
      <c r="N255" s="302"/>
      <c r="O255" s="302"/>
      <c r="P255" s="302"/>
      <c r="S255" s="302"/>
      <c r="T255" s="302"/>
      <c r="U255" s="302"/>
      <c r="V255" s="302"/>
      <c r="W255" s="302"/>
      <c r="X255" s="302"/>
      <c r="Y255" s="302"/>
      <c r="Z255" s="302"/>
    </row>
    <row r="256" spans="1:26" ht="15.75" customHeight="1">
      <c r="A256" s="304">
        <v>1112068242</v>
      </c>
      <c r="B256" s="301" t="s">
        <v>328</v>
      </c>
      <c r="C256" s="302" t="s">
        <v>904</v>
      </c>
      <c r="D256" s="301" t="s">
        <v>324</v>
      </c>
      <c r="E256" s="301"/>
      <c r="F256" s="302" t="s">
        <v>905</v>
      </c>
      <c r="G256" s="302"/>
      <c r="H256" s="302"/>
      <c r="I256" s="302"/>
      <c r="J256" s="302"/>
      <c r="K256" s="302"/>
      <c r="L256" s="302"/>
      <c r="M256" s="302"/>
      <c r="N256" s="302"/>
      <c r="O256" s="302"/>
      <c r="P256" s="302"/>
      <c r="S256" s="302"/>
      <c r="T256" s="302"/>
      <c r="U256" s="302"/>
      <c r="V256" s="302"/>
      <c r="W256" s="302"/>
      <c r="X256" s="302"/>
      <c r="Y256" s="302"/>
      <c r="Z256" s="302"/>
    </row>
    <row r="257" spans="1:26" ht="15.75" customHeight="1">
      <c r="A257" s="304">
        <v>1112068495</v>
      </c>
      <c r="B257" s="301" t="s">
        <v>328</v>
      </c>
      <c r="C257" s="302" t="s">
        <v>906</v>
      </c>
      <c r="D257" s="301" t="s">
        <v>324</v>
      </c>
      <c r="E257" s="301"/>
      <c r="F257" s="302" t="s">
        <v>907</v>
      </c>
      <c r="G257" s="302"/>
      <c r="H257" s="302"/>
      <c r="I257" s="302"/>
      <c r="J257" s="302"/>
      <c r="K257" s="302"/>
      <c r="L257" s="302"/>
      <c r="M257" s="302"/>
      <c r="N257" s="302"/>
      <c r="O257" s="302"/>
      <c r="P257" s="302"/>
      <c r="S257" s="302"/>
      <c r="T257" s="302"/>
      <c r="U257" s="302"/>
      <c r="V257" s="302"/>
      <c r="W257" s="302"/>
      <c r="X257" s="302"/>
      <c r="Y257" s="302"/>
      <c r="Z257" s="302"/>
    </row>
    <row r="258" spans="1:26" ht="15.75" customHeight="1">
      <c r="A258" s="304">
        <v>1112068571</v>
      </c>
      <c r="B258" s="301" t="s">
        <v>328</v>
      </c>
      <c r="C258" s="302" t="s">
        <v>908</v>
      </c>
      <c r="D258" s="301" t="s">
        <v>327</v>
      </c>
      <c r="E258" s="301"/>
      <c r="F258" s="302" t="s">
        <v>909</v>
      </c>
      <c r="G258" s="302"/>
      <c r="H258" s="302"/>
      <c r="I258" s="302"/>
      <c r="J258" s="302"/>
      <c r="K258" s="302"/>
      <c r="L258" s="302"/>
      <c r="M258" s="302"/>
      <c r="N258" s="302"/>
      <c r="O258" s="302"/>
      <c r="P258" s="302"/>
      <c r="S258" s="302"/>
      <c r="T258" s="302"/>
      <c r="U258" s="302"/>
      <c r="V258" s="302"/>
      <c r="W258" s="302"/>
      <c r="X258" s="302"/>
      <c r="Y258" s="302"/>
      <c r="Z258" s="302"/>
    </row>
    <row r="259" spans="1:26" ht="15.75" customHeight="1">
      <c r="A259" s="304">
        <v>1112068898</v>
      </c>
      <c r="B259" s="301" t="s">
        <v>328</v>
      </c>
      <c r="C259" s="302" t="s">
        <v>910</v>
      </c>
      <c r="D259" s="301" t="s">
        <v>324</v>
      </c>
      <c r="E259" s="305"/>
      <c r="F259" s="302" t="s">
        <v>911</v>
      </c>
      <c r="G259" s="302"/>
      <c r="H259" s="302"/>
      <c r="I259" s="302"/>
      <c r="J259" s="302"/>
      <c r="K259" s="302"/>
      <c r="L259" s="302"/>
      <c r="M259" s="302"/>
      <c r="N259" s="302"/>
      <c r="O259" s="302"/>
      <c r="P259" s="302"/>
      <c r="S259" s="302"/>
      <c r="T259" s="302"/>
      <c r="U259" s="302"/>
      <c r="V259" s="302"/>
      <c r="W259" s="302"/>
      <c r="X259" s="302"/>
      <c r="Y259" s="302"/>
      <c r="Z259" s="302"/>
    </row>
    <row r="260" spans="1:26" ht="15.75" customHeight="1">
      <c r="A260" s="304">
        <v>1112068998</v>
      </c>
      <c r="B260" s="301" t="s">
        <v>328</v>
      </c>
      <c r="C260" s="302" t="s">
        <v>912</v>
      </c>
      <c r="D260" s="301" t="s">
        <v>324</v>
      </c>
      <c r="E260" s="305"/>
      <c r="F260" s="302" t="s">
        <v>913</v>
      </c>
      <c r="G260" s="302"/>
      <c r="H260" s="302"/>
      <c r="I260" s="302"/>
      <c r="J260" s="302"/>
      <c r="K260" s="302"/>
      <c r="L260" s="302"/>
      <c r="M260" s="302"/>
      <c r="N260" s="302"/>
      <c r="O260" s="302"/>
      <c r="P260" s="302"/>
      <c r="S260" s="302"/>
      <c r="T260" s="302"/>
      <c r="U260" s="302"/>
      <c r="V260" s="302"/>
      <c r="W260" s="302"/>
      <c r="X260" s="302"/>
      <c r="Y260" s="302"/>
      <c r="Z260" s="302"/>
    </row>
    <row r="261" spans="1:26" ht="15.75" customHeight="1">
      <c r="A261" s="304">
        <v>1112069023</v>
      </c>
      <c r="B261" s="301" t="s">
        <v>328</v>
      </c>
      <c r="C261" s="302" t="s">
        <v>914</v>
      </c>
      <c r="D261" s="301" t="s">
        <v>324</v>
      </c>
      <c r="E261" s="301"/>
      <c r="F261" s="302" t="s">
        <v>915</v>
      </c>
      <c r="G261" s="302"/>
      <c r="H261" s="302"/>
      <c r="I261" s="302"/>
      <c r="J261" s="302"/>
      <c r="K261" s="302"/>
      <c r="L261" s="302"/>
      <c r="M261" s="302"/>
      <c r="N261" s="302"/>
      <c r="O261" s="302"/>
      <c r="P261" s="302"/>
      <c r="S261" s="302"/>
      <c r="T261" s="302"/>
      <c r="U261" s="302"/>
      <c r="V261" s="302"/>
      <c r="W261" s="302"/>
      <c r="X261" s="302"/>
      <c r="Y261" s="302"/>
      <c r="Z261" s="302"/>
    </row>
    <row r="262" spans="1:26" ht="15.75" customHeight="1">
      <c r="A262" s="304">
        <v>1112069103</v>
      </c>
      <c r="B262" s="301" t="s">
        <v>328</v>
      </c>
      <c r="C262" s="302" t="s">
        <v>916</v>
      </c>
      <c r="D262" s="301" t="s">
        <v>327</v>
      </c>
      <c r="E262" s="301"/>
      <c r="F262" s="302" t="s">
        <v>917</v>
      </c>
      <c r="G262" s="302"/>
      <c r="H262" s="302"/>
      <c r="I262" s="302"/>
      <c r="J262" s="302"/>
      <c r="K262" s="302"/>
      <c r="L262" s="302"/>
      <c r="M262" s="302"/>
      <c r="N262" s="302"/>
      <c r="O262" s="302"/>
      <c r="P262" s="302"/>
      <c r="S262" s="302"/>
      <c r="T262" s="302"/>
      <c r="U262" s="302"/>
      <c r="V262" s="302"/>
      <c r="W262" s="302"/>
      <c r="X262" s="302"/>
      <c r="Y262" s="302"/>
      <c r="Z262" s="302"/>
    </row>
    <row r="263" spans="1:26" ht="15.75" customHeight="1">
      <c r="A263" s="304">
        <v>1112069120</v>
      </c>
      <c r="B263" s="301" t="s">
        <v>328</v>
      </c>
      <c r="C263" s="302" t="s">
        <v>918</v>
      </c>
      <c r="D263" s="301" t="s">
        <v>327</v>
      </c>
      <c r="E263" s="306">
        <v>44274</v>
      </c>
      <c r="F263" s="302" t="s">
        <v>919</v>
      </c>
      <c r="G263" s="302" t="s">
        <v>1866</v>
      </c>
      <c r="H263" s="302">
        <v>31578177</v>
      </c>
      <c r="I263" s="302" t="s">
        <v>920</v>
      </c>
      <c r="J263" s="302">
        <v>3162463729</v>
      </c>
      <c r="K263" s="302"/>
      <c r="L263" s="302"/>
      <c r="M263" s="302"/>
      <c r="N263" s="302"/>
      <c r="O263" s="302"/>
      <c r="P263" s="302"/>
      <c r="S263" s="302"/>
      <c r="T263" s="302"/>
      <c r="U263" s="302"/>
      <c r="V263" s="302"/>
      <c r="W263" s="302"/>
      <c r="X263" s="302"/>
      <c r="Y263" s="302"/>
      <c r="Z263" s="302"/>
    </row>
    <row r="264" spans="1:26" ht="15.75" customHeight="1">
      <c r="A264" s="304">
        <v>1112069280</v>
      </c>
      <c r="B264" s="301" t="s">
        <v>328</v>
      </c>
      <c r="C264" s="302" t="s">
        <v>921</v>
      </c>
      <c r="D264" s="301" t="s">
        <v>324</v>
      </c>
      <c r="E264" s="305">
        <v>44349</v>
      </c>
      <c r="F264" s="302" t="s">
        <v>922</v>
      </c>
      <c r="G264" s="302" t="s">
        <v>1852</v>
      </c>
      <c r="H264" s="302">
        <v>1144088554</v>
      </c>
      <c r="I264" s="302" t="s">
        <v>923</v>
      </c>
      <c r="J264" s="302">
        <v>3115547235</v>
      </c>
      <c r="K264" s="302"/>
      <c r="L264" s="302"/>
      <c r="M264" s="302"/>
      <c r="N264" s="302"/>
      <c r="O264" s="302"/>
      <c r="P264" s="302"/>
      <c r="S264" s="302"/>
      <c r="T264" s="302"/>
      <c r="U264" s="302"/>
      <c r="V264" s="302"/>
      <c r="W264" s="302"/>
      <c r="X264" s="302"/>
      <c r="Y264" s="302"/>
      <c r="Z264" s="302"/>
    </row>
    <row r="265" spans="1:26" ht="15.75" customHeight="1">
      <c r="A265" s="304">
        <v>1112069413</v>
      </c>
      <c r="B265" s="301" t="s">
        <v>328</v>
      </c>
      <c r="C265" s="302" t="s">
        <v>924</v>
      </c>
      <c r="D265" s="301" t="s">
        <v>327</v>
      </c>
      <c r="E265" s="305"/>
      <c r="F265" s="302" t="s">
        <v>925</v>
      </c>
      <c r="G265" s="302" t="s">
        <v>1863</v>
      </c>
      <c r="H265" s="302"/>
      <c r="I265" s="302"/>
      <c r="J265" s="302"/>
      <c r="K265" s="302"/>
      <c r="L265" s="302"/>
      <c r="M265" s="302"/>
      <c r="N265" s="302"/>
      <c r="O265" s="302"/>
      <c r="P265" s="302"/>
      <c r="S265" s="302"/>
      <c r="T265" s="302"/>
      <c r="U265" s="302"/>
      <c r="V265" s="302"/>
      <c r="W265" s="302"/>
      <c r="X265" s="302"/>
      <c r="Y265" s="302"/>
      <c r="Z265" s="302"/>
    </row>
    <row r="266" spans="1:26" ht="15.75" customHeight="1">
      <c r="A266" s="304">
        <v>1112069636</v>
      </c>
      <c r="B266" s="301" t="s">
        <v>328</v>
      </c>
      <c r="C266" s="302" t="s">
        <v>927</v>
      </c>
      <c r="D266" s="301" t="s">
        <v>324</v>
      </c>
      <c r="E266" s="305"/>
      <c r="F266" s="302" t="s">
        <v>928</v>
      </c>
      <c r="G266" s="302"/>
      <c r="H266" s="302"/>
      <c r="I266" s="302"/>
      <c r="J266" s="302"/>
      <c r="K266" s="302"/>
      <c r="L266" s="302"/>
      <c r="M266" s="302"/>
      <c r="N266" s="302"/>
      <c r="O266" s="302"/>
      <c r="P266" s="302"/>
      <c r="S266" s="302"/>
      <c r="T266" s="302"/>
      <c r="U266" s="302"/>
      <c r="V266" s="302"/>
      <c r="W266" s="302"/>
      <c r="X266" s="302"/>
      <c r="Y266" s="302"/>
      <c r="Z266" s="302"/>
    </row>
    <row r="267" spans="1:26" ht="15.75" customHeight="1">
      <c r="A267" s="304">
        <v>1112069732</v>
      </c>
      <c r="B267" s="301" t="s">
        <v>328</v>
      </c>
      <c r="C267" s="302" t="s">
        <v>929</v>
      </c>
      <c r="D267" s="301" t="s">
        <v>324</v>
      </c>
      <c r="E267" s="301"/>
      <c r="F267" s="302" t="s">
        <v>930</v>
      </c>
      <c r="G267" s="302"/>
      <c r="H267" s="302"/>
      <c r="I267" s="302"/>
      <c r="J267" s="302"/>
      <c r="K267" s="302"/>
      <c r="L267" s="302"/>
      <c r="M267" s="302"/>
      <c r="N267" s="302"/>
      <c r="O267" s="302"/>
      <c r="P267" s="302"/>
      <c r="S267" s="302"/>
      <c r="T267" s="302"/>
      <c r="U267" s="302"/>
      <c r="V267" s="302"/>
      <c r="W267" s="302"/>
      <c r="X267" s="302"/>
      <c r="Y267" s="302"/>
      <c r="Z267" s="302"/>
    </row>
    <row r="268" spans="1:26" ht="15.75" customHeight="1">
      <c r="A268" s="304">
        <v>1112070175</v>
      </c>
      <c r="B268" s="301" t="s">
        <v>328</v>
      </c>
      <c r="C268" s="302" t="s">
        <v>931</v>
      </c>
      <c r="D268" s="301" t="s">
        <v>324</v>
      </c>
      <c r="E268" s="306">
        <v>44627</v>
      </c>
      <c r="F268" s="302" t="s">
        <v>932</v>
      </c>
      <c r="G268" s="302" t="s">
        <v>1862</v>
      </c>
      <c r="H268" s="302">
        <v>1130616878</v>
      </c>
      <c r="I268" s="302" t="s">
        <v>933</v>
      </c>
      <c r="J268" s="302">
        <v>3154606746</v>
      </c>
      <c r="K268" s="302"/>
      <c r="L268" s="302"/>
      <c r="M268" s="302"/>
      <c r="N268" s="302"/>
      <c r="O268" s="302"/>
      <c r="P268" s="302"/>
      <c r="S268" s="302"/>
      <c r="T268" s="302"/>
      <c r="U268" s="302"/>
      <c r="V268" s="302"/>
      <c r="W268" s="302"/>
      <c r="X268" s="302"/>
      <c r="Y268" s="302"/>
      <c r="Z268" s="302"/>
    </row>
    <row r="269" spans="1:26" ht="15.75" customHeight="1">
      <c r="A269" s="304">
        <v>1112070601</v>
      </c>
      <c r="B269" s="301" t="s">
        <v>328</v>
      </c>
      <c r="C269" s="302" t="s">
        <v>934</v>
      </c>
      <c r="D269" s="301" t="s">
        <v>327</v>
      </c>
      <c r="E269" s="305">
        <v>44723</v>
      </c>
      <c r="F269" s="302" t="s">
        <v>935</v>
      </c>
      <c r="G269" s="302"/>
      <c r="H269" s="302"/>
      <c r="I269" s="302"/>
      <c r="J269" s="302"/>
      <c r="K269" s="302"/>
      <c r="L269" s="302"/>
      <c r="M269" s="302"/>
      <c r="N269" s="302"/>
      <c r="O269" s="302"/>
      <c r="P269" s="302"/>
      <c r="S269" s="302"/>
      <c r="T269" s="302"/>
      <c r="U269" s="302"/>
      <c r="V269" s="302"/>
      <c r="W269" s="302"/>
      <c r="X269" s="302"/>
      <c r="Y269" s="302"/>
      <c r="Z269" s="302"/>
    </row>
    <row r="270" spans="1:26" ht="15.75" customHeight="1">
      <c r="A270" s="304">
        <v>1112070614</v>
      </c>
      <c r="B270" s="301" t="s">
        <v>328</v>
      </c>
      <c r="C270" s="302" t="s">
        <v>937</v>
      </c>
      <c r="D270" s="301" t="s">
        <v>327</v>
      </c>
      <c r="E270" s="305">
        <v>44733</v>
      </c>
      <c r="F270" s="302" t="s">
        <v>938</v>
      </c>
      <c r="G270" s="302"/>
      <c r="H270" s="302"/>
      <c r="I270" s="302" t="s">
        <v>939</v>
      </c>
      <c r="J270" s="302">
        <v>3127531460</v>
      </c>
      <c r="K270" s="302"/>
      <c r="L270" s="302"/>
      <c r="M270" s="302"/>
      <c r="N270" s="302"/>
      <c r="O270" s="302"/>
      <c r="P270" s="302"/>
      <c r="S270" s="302"/>
      <c r="T270" s="302"/>
      <c r="U270" s="302"/>
      <c r="V270" s="302"/>
      <c r="W270" s="302"/>
      <c r="X270" s="302"/>
      <c r="Y270" s="302"/>
      <c r="Z270" s="302"/>
    </row>
    <row r="271" spans="1:26" ht="15.75" customHeight="1">
      <c r="A271" s="304">
        <v>1112070631</v>
      </c>
      <c r="B271" s="301" t="s">
        <v>328</v>
      </c>
      <c r="C271" s="302" t="s">
        <v>940</v>
      </c>
      <c r="D271" s="301" t="s">
        <v>327</v>
      </c>
      <c r="E271" s="301"/>
      <c r="F271" s="302" t="s">
        <v>941</v>
      </c>
      <c r="G271" s="302"/>
      <c r="H271" s="302"/>
      <c r="I271" s="302"/>
      <c r="J271" s="302"/>
      <c r="K271" s="302"/>
      <c r="L271" s="302"/>
      <c r="M271" s="302"/>
      <c r="N271" s="302"/>
      <c r="O271" s="302"/>
      <c r="P271" s="302"/>
      <c r="S271" s="302"/>
      <c r="T271" s="302"/>
      <c r="U271" s="302"/>
      <c r="V271" s="302"/>
      <c r="W271" s="302"/>
      <c r="X271" s="302"/>
      <c r="Y271" s="302"/>
      <c r="Z271" s="302"/>
    </row>
    <row r="272" spans="1:26" ht="15.75" customHeight="1">
      <c r="A272" s="304">
        <v>1113068017</v>
      </c>
      <c r="B272" s="301" t="s">
        <v>332</v>
      </c>
      <c r="C272" s="302" t="s">
        <v>942</v>
      </c>
      <c r="D272" s="301" t="s">
        <v>324</v>
      </c>
      <c r="E272" s="301"/>
      <c r="F272" s="302" t="s">
        <v>943</v>
      </c>
      <c r="G272" s="302"/>
      <c r="H272" s="302"/>
      <c r="I272" s="302"/>
      <c r="J272" s="302"/>
      <c r="K272" s="302"/>
      <c r="L272" s="302"/>
      <c r="M272" s="302"/>
      <c r="N272" s="302"/>
      <c r="O272" s="302"/>
      <c r="P272" s="302"/>
      <c r="S272" s="302"/>
      <c r="T272" s="302"/>
      <c r="U272" s="302"/>
      <c r="V272" s="302"/>
      <c r="W272" s="302"/>
      <c r="X272" s="302"/>
      <c r="Y272" s="302"/>
      <c r="Z272" s="302"/>
    </row>
    <row r="273" spans="1:26" ht="15.75" customHeight="1">
      <c r="A273" s="304">
        <v>1113071900</v>
      </c>
      <c r="B273" s="301" t="s">
        <v>328</v>
      </c>
      <c r="C273" s="302" t="s">
        <v>944</v>
      </c>
      <c r="D273" s="301" t="s">
        <v>324</v>
      </c>
      <c r="E273" s="306">
        <v>44399</v>
      </c>
      <c r="F273" s="302" t="s">
        <v>945</v>
      </c>
      <c r="G273" s="302" t="s">
        <v>1867</v>
      </c>
      <c r="H273" s="302">
        <v>1144036056</v>
      </c>
      <c r="I273" s="302" t="s">
        <v>946</v>
      </c>
      <c r="J273" s="302">
        <v>3127673766</v>
      </c>
      <c r="K273" s="302"/>
      <c r="L273" s="302"/>
      <c r="M273" s="302"/>
      <c r="N273" s="302"/>
      <c r="O273" s="302"/>
      <c r="P273" s="302"/>
      <c r="S273" s="302"/>
      <c r="T273" s="302"/>
      <c r="U273" s="302"/>
      <c r="V273" s="302"/>
      <c r="W273" s="302"/>
      <c r="X273" s="302"/>
      <c r="Y273" s="302"/>
      <c r="Z273" s="302"/>
    </row>
    <row r="274" spans="1:26" ht="15.75" customHeight="1">
      <c r="A274" s="304">
        <v>1113626806</v>
      </c>
      <c r="B274" s="301" t="s">
        <v>322</v>
      </c>
      <c r="C274" s="302" t="s">
        <v>947</v>
      </c>
      <c r="D274" s="301" t="s">
        <v>327</v>
      </c>
      <c r="E274" s="301"/>
      <c r="F274" s="302" t="s">
        <v>948</v>
      </c>
      <c r="G274" s="302"/>
      <c r="H274" s="302"/>
      <c r="I274" s="302"/>
      <c r="J274" s="302"/>
      <c r="K274" s="302"/>
      <c r="L274" s="302"/>
      <c r="M274" s="302"/>
      <c r="N274" s="302"/>
      <c r="O274" s="302"/>
      <c r="P274" s="302"/>
      <c r="S274" s="302"/>
      <c r="T274" s="302"/>
      <c r="U274" s="302"/>
      <c r="V274" s="302"/>
      <c r="W274" s="302"/>
      <c r="X274" s="302"/>
      <c r="Y274" s="302"/>
      <c r="Z274" s="302"/>
    </row>
    <row r="275" spans="1:26" ht="15.75" customHeight="1">
      <c r="A275" s="304">
        <v>1114004102</v>
      </c>
      <c r="B275" s="301" t="s">
        <v>332</v>
      </c>
      <c r="C275" s="302" t="s">
        <v>949</v>
      </c>
      <c r="D275" s="301" t="s">
        <v>324</v>
      </c>
      <c r="E275" s="305"/>
      <c r="F275" s="302" t="s">
        <v>950</v>
      </c>
      <c r="G275" s="302"/>
      <c r="H275" s="302"/>
      <c r="I275" s="302"/>
      <c r="J275" s="302"/>
      <c r="K275" s="302"/>
      <c r="L275" s="302"/>
      <c r="M275" s="302"/>
      <c r="N275" s="302"/>
      <c r="O275" s="302"/>
      <c r="P275" s="302"/>
      <c r="S275" s="302"/>
      <c r="T275" s="302"/>
      <c r="U275" s="302"/>
      <c r="V275" s="302"/>
      <c r="W275" s="302"/>
      <c r="X275" s="302"/>
      <c r="Y275" s="302"/>
      <c r="Z275" s="302"/>
    </row>
    <row r="276" spans="1:26" ht="15.75" customHeight="1">
      <c r="A276" s="304">
        <v>1114249477</v>
      </c>
      <c r="B276" s="301" t="s">
        <v>328</v>
      </c>
      <c r="C276" s="302" t="s">
        <v>951</v>
      </c>
      <c r="D276" s="301" t="s">
        <v>324</v>
      </c>
      <c r="E276" s="301"/>
      <c r="F276" s="302" t="s">
        <v>952</v>
      </c>
      <c r="G276" s="302"/>
      <c r="H276" s="302"/>
      <c r="I276" s="302"/>
      <c r="J276" s="302"/>
      <c r="K276" s="302"/>
      <c r="L276" s="302"/>
      <c r="M276" s="302"/>
      <c r="N276" s="302"/>
      <c r="O276" s="302"/>
      <c r="P276" s="302"/>
      <c r="S276" s="302"/>
      <c r="T276" s="302"/>
      <c r="U276" s="302"/>
      <c r="V276" s="302"/>
      <c r="W276" s="302"/>
      <c r="X276" s="302"/>
      <c r="Y276" s="302"/>
      <c r="Z276" s="302"/>
    </row>
    <row r="277" spans="1:26" ht="15.75" customHeight="1">
      <c r="A277" s="304">
        <v>1114249857</v>
      </c>
      <c r="B277" s="301" t="s">
        <v>328</v>
      </c>
      <c r="C277" s="302" t="s">
        <v>953</v>
      </c>
      <c r="D277" s="301" t="s">
        <v>324</v>
      </c>
      <c r="E277" s="301"/>
      <c r="F277" s="302" t="s">
        <v>954</v>
      </c>
      <c r="G277" s="302"/>
      <c r="H277" s="302"/>
      <c r="I277" s="302"/>
      <c r="J277" s="302"/>
      <c r="K277" s="302"/>
      <c r="L277" s="302"/>
      <c r="M277" s="302"/>
      <c r="N277" s="302"/>
      <c r="O277" s="302"/>
      <c r="P277" s="302"/>
      <c r="S277" s="302"/>
      <c r="T277" s="302"/>
      <c r="U277" s="302"/>
      <c r="V277" s="302"/>
      <c r="W277" s="302"/>
      <c r="X277" s="302"/>
      <c r="Y277" s="302"/>
      <c r="Z277" s="302"/>
    </row>
    <row r="278" spans="1:26" ht="15.75" customHeight="1">
      <c r="A278" s="304">
        <v>1114902093</v>
      </c>
      <c r="B278" s="301" t="s">
        <v>328</v>
      </c>
      <c r="C278" s="302" t="s">
        <v>955</v>
      </c>
      <c r="D278" s="301" t="s">
        <v>327</v>
      </c>
      <c r="E278" s="301"/>
      <c r="F278" s="302" t="s">
        <v>956</v>
      </c>
      <c r="G278" s="302"/>
      <c r="H278" s="302"/>
      <c r="I278" s="302"/>
      <c r="J278" s="302"/>
      <c r="K278" s="302"/>
      <c r="L278" s="302"/>
      <c r="M278" s="302"/>
      <c r="N278" s="302"/>
      <c r="O278" s="302"/>
      <c r="P278" s="302"/>
      <c r="S278" s="302"/>
      <c r="T278" s="302"/>
      <c r="U278" s="302"/>
      <c r="V278" s="302"/>
      <c r="W278" s="302"/>
      <c r="X278" s="302"/>
      <c r="Y278" s="302"/>
      <c r="Z278" s="302"/>
    </row>
    <row r="279" spans="1:26" ht="15.75" customHeight="1">
      <c r="A279" s="304">
        <v>1114904676</v>
      </c>
      <c r="B279" s="301" t="s">
        <v>328</v>
      </c>
      <c r="C279" s="302" t="s">
        <v>957</v>
      </c>
      <c r="D279" s="301" t="s">
        <v>324</v>
      </c>
      <c r="E279" s="306">
        <v>44309</v>
      </c>
      <c r="F279" s="302" t="s">
        <v>958</v>
      </c>
      <c r="G279" s="302" t="s">
        <v>1778</v>
      </c>
      <c r="H279" s="302"/>
      <c r="I279" s="302"/>
      <c r="J279" s="302"/>
      <c r="K279" s="302"/>
      <c r="L279" s="302"/>
      <c r="M279" s="302"/>
      <c r="N279" s="302"/>
      <c r="O279" s="302"/>
      <c r="P279" s="302"/>
      <c r="S279" s="302"/>
      <c r="T279" s="302"/>
      <c r="U279" s="302"/>
      <c r="V279" s="302"/>
      <c r="W279" s="302"/>
      <c r="X279" s="302"/>
      <c r="Y279" s="302"/>
      <c r="Z279" s="302"/>
    </row>
    <row r="280" spans="1:26" ht="15.75" customHeight="1">
      <c r="A280" s="304">
        <v>1114961912</v>
      </c>
      <c r="B280" s="301" t="s">
        <v>328</v>
      </c>
      <c r="C280" s="302" t="s">
        <v>959</v>
      </c>
      <c r="D280" s="301" t="s">
        <v>324</v>
      </c>
      <c r="E280" s="301"/>
      <c r="F280" s="302" t="s">
        <v>960</v>
      </c>
      <c r="G280" s="302"/>
      <c r="H280" s="302"/>
      <c r="I280" s="302"/>
      <c r="J280" s="302"/>
      <c r="K280" s="302"/>
      <c r="L280" s="302"/>
      <c r="M280" s="302"/>
      <c r="N280" s="302"/>
      <c r="O280" s="302"/>
      <c r="P280" s="302"/>
      <c r="S280" s="302"/>
      <c r="T280" s="302"/>
      <c r="U280" s="302"/>
      <c r="V280" s="302"/>
      <c r="W280" s="302"/>
      <c r="X280" s="302"/>
      <c r="Y280" s="302"/>
      <c r="Z280" s="302"/>
    </row>
    <row r="281" spans="1:26" ht="15.75" customHeight="1">
      <c r="A281" s="304">
        <v>1116073786</v>
      </c>
      <c r="B281" s="301" t="s">
        <v>332</v>
      </c>
      <c r="C281" s="302" t="s">
        <v>962</v>
      </c>
      <c r="D281" s="301" t="s">
        <v>327</v>
      </c>
      <c r="E281" s="301"/>
      <c r="F281" s="302" t="s">
        <v>963</v>
      </c>
      <c r="G281" s="302"/>
      <c r="H281" s="302"/>
      <c r="I281" s="302"/>
      <c r="J281" s="302"/>
      <c r="K281" s="302"/>
      <c r="L281" s="302"/>
      <c r="M281" s="302"/>
      <c r="N281" s="302"/>
      <c r="O281" s="302"/>
      <c r="P281" s="302"/>
      <c r="S281" s="302"/>
      <c r="T281" s="302"/>
      <c r="U281" s="302"/>
      <c r="V281" s="302"/>
      <c r="W281" s="302"/>
      <c r="X281" s="302"/>
      <c r="Y281" s="302"/>
      <c r="Z281" s="302"/>
    </row>
    <row r="282" spans="1:26" ht="15.75" customHeight="1">
      <c r="A282" s="304">
        <v>1116380847</v>
      </c>
      <c r="B282" s="301" t="s">
        <v>328</v>
      </c>
      <c r="C282" s="302" t="s">
        <v>964</v>
      </c>
      <c r="D282" s="301" t="s">
        <v>327</v>
      </c>
      <c r="E282" s="301"/>
      <c r="F282" s="302" t="s">
        <v>965</v>
      </c>
      <c r="G282" s="302"/>
      <c r="H282" s="302"/>
      <c r="I282" s="302"/>
      <c r="J282" s="302"/>
      <c r="K282" s="302"/>
      <c r="L282" s="302"/>
      <c r="M282" s="302"/>
      <c r="N282" s="302"/>
      <c r="O282" s="302"/>
      <c r="P282" s="302"/>
      <c r="S282" s="302"/>
      <c r="T282" s="302"/>
      <c r="U282" s="302"/>
      <c r="V282" s="302"/>
      <c r="W282" s="302"/>
      <c r="X282" s="302"/>
      <c r="Y282" s="302"/>
      <c r="Z282" s="302"/>
    </row>
    <row r="283" spans="1:26" ht="15.75" customHeight="1">
      <c r="A283" s="304">
        <v>1116383887</v>
      </c>
      <c r="B283" s="301" t="s">
        <v>328</v>
      </c>
      <c r="C283" s="302" t="s">
        <v>966</v>
      </c>
      <c r="D283" s="301" t="s">
        <v>324</v>
      </c>
      <c r="E283" s="301"/>
      <c r="F283" s="302" t="s">
        <v>967</v>
      </c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S283" s="302"/>
      <c r="T283" s="302"/>
      <c r="U283" s="302"/>
      <c r="V283" s="302"/>
      <c r="W283" s="302"/>
      <c r="X283" s="302"/>
      <c r="Y283" s="302"/>
      <c r="Z283" s="302"/>
    </row>
    <row r="284" spans="1:26" ht="15.75" customHeight="1">
      <c r="A284" s="304">
        <v>1116383900</v>
      </c>
      <c r="B284" s="301" t="s">
        <v>328</v>
      </c>
      <c r="C284" s="302" t="s">
        <v>969</v>
      </c>
      <c r="D284" s="301" t="s">
        <v>324</v>
      </c>
      <c r="E284" s="301"/>
      <c r="F284" s="302" t="s">
        <v>970</v>
      </c>
      <c r="G284" s="302"/>
      <c r="H284" s="302"/>
      <c r="I284" s="302"/>
      <c r="J284" s="302"/>
      <c r="K284" s="302"/>
      <c r="L284" s="302"/>
      <c r="M284" s="302"/>
      <c r="N284" s="302"/>
      <c r="O284" s="302"/>
      <c r="P284" s="302"/>
      <c r="S284" s="302"/>
      <c r="T284" s="302"/>
      <c r="U284" s="302"/>
      <c r="V284" s="302"/>
      <c r="W284" s="302"/>
      <c r="X284" s="302"/>
      <c r="Y284" s="302"/>
      <c r="Z284" s="302"/>
    </row>
    <row r="285" spans="1:26" ht="15.75" customHeight="1">
      <c r="A285" s="304">
        <v>1116384222</v>
      </c>
      <c r="B285" s="301" t="s">
        <v>328</v>
      </c>
      <c r="C285" s="302" t="s">
        <v>971</v>
      </c>
      <c r="D285" s="301" t="s">
        <v>324</v>
      </c>
      <c r="E285" s="305"/>
      <c r="F285" s="302" t="s">
        <v>972</v>
      </c>
      <c r="G285" s="302"/>
      <c r="H285" s="302"/>
      <c r="I285" s="302"/>
      <c r="J285" s="302"/>
      <c r="K285" s="302"/>
      <c r="L285" s="302"/>
      <c r="M285" s="302"/>
      <c r="N285" s="302"/>
      <c r="O285" s="302"/>
      <c r="P285" s="302"/>
      <c r="S285" s="302"/>
      <c r="T285" s="302"/>
      <c r="U285" s="302"/>
      <c r="V285" s="302"/>
      <c r="W285" s="302"/>
      <c r="X285" s="302"/>
      <c r="Y285" s="302"/>
      <c r="Z285" s="302"/>
    </row>
    <row r="286" spans="1:26" ht="15.75" customHeight="1">
      <c r="A286" s="304">
        <v>1117016032</v>
      </c>
      <c r="B286" s="301" t="s">
        <v>332</v>
      </c>
      <c r="C286" s="302" t="s">
        <v>973</v>
      </c>
      <c r="D286" s="301" t="s">
        <v>324</v>
      </c>
      <c r="E286" s="301"/>
      <c r="F286" s="302" t="s">
        <v>974</v>
      </c>
      <c r="G286" s="302"/>
      <c r="H286" s="302"/>
      <c r="I286" s="302"/>
      <c r="J286" s="302"/>
      <c r="K286" s="302"/>
      <c r="L286" s="302"/>
      <c r="M286" s="302"/>
      <c r="N286" s="302"/>
      <c r="O286" s="302"/>
      <c r="P286" s="302"/>
      <c r="S286" s="302"/>
      <c r="T286" s="302"/>
      <c r="U286" s="302"/>
      <c r="V286" s="302"/>
      <c r="W286" s="302"/>
      <c r="X286" s="302"/>
      <c r="Y286" s="302"/>
      <c r="Z286" s="302"/>
    </row>
    <row r="287" spans="1:26" ht="15.75" customHeight="1">
      <c r="A287" s="304">
        <v>1117357665</v>
      </c>
      <c r="B287" s="301" t="s">
        <v>332</v>
      </c>
      <c r="C287" s="302" t="s">
        <v>975</v>
      </c>
      <c r="D287" s="301" t="s">
        <v>327</v>
      </c>
      <c r="E287" s="301"/>
      <c r="F287" s="302" t="s">
        <v>974</v>
      </c>
      <c r="G287" s="302"/>
      <c r="H287" s="302"/>
      <c r="I287" s="302"/>
      <c r="J287" s="302"/>
      <c r="K287" s="302"/>
      <c r="L287" s="302"/>
      <c r="M287" s="302"/>
      <c r="N287" s="302"/>
      <c r="O287" s="302"/>
      <c r="P287" s="302"/>
      <c r="S287" s="302"/>
      <c r="T287" s="302"/>
      <c r="U287" s="302"/>
      <c r="V287" s="302"/>
      <c r="W287" s="302"/>
      <c r="X287" s="302"/>
      <c r="Y287" s="302"/>
      <c r="Z287" s="302"/>
    </row>
    <row r="288" spans="1:26" ht="15.75" customHeight="1">
      <c r="A288" s="304">
        <v>1123211458</v>
      </c>
      <c r="B288" s="301" t="s">
        <v>328</v>
      </c>
      <c r="C288" s="302" t="s">
        <v>976</v>
      </c>
      <c r="D288" s="301" t="s">
        <v>327</v>
      </c>
      <c r="E288" s="301"/>
      <c r="F288" s="302" t="s">
        <v>977</v>
      </c>
      <c r="G288" s="302"/>
      <c r="H288" s="302"/>
      <c r="I288" s="302"/>
      <c r="J288" s="302"/>
      <c r="K288" s="302"/>
      <c r="L288" s="302"/>
      <c r="M288" s="302"/>
      <c r="N288" s="302"/>
      <c r="O288" s="302"/>
      <c r="P288" s="302"/>
      <c r="S288" s="302"/>
      <c r="T288" s="302"/>
      <c r="U288" s="302"/>
      <c r="V288" s="302"/>
      <c r="W288" s="302"/>
      <c r="X288" s="302"/>
      <c r="Y288" s="302"/>
      <c r="Z288" s="302"/>
    </row>
    <row r="289" spans="1:26" ht="15.75" customHeight="1">
      <c r="A289" s="304">
        <v>1125233208</v>
      </c>
      <c r="B289" s="301" t="s">
        <v>328</v>
      </c>
      <c r="C289" s="302" t="s">
        <v>978</v>
      </c>
      <c r="D289" s="301" t="s">
        <v>327</v>
      </c>
      <c r="E289" s="305">
        <v>44525</v>
      </c>
      <c r="F289" s="302" t="s">
        <v>979</v>
      </c>
      <c r="G289" s="302"/>
      <c r="H289" s="302"/>
      <c r="I289" s="302"/>
      <c r="J289" s="302"/>
      <c r="K289" s="302"/>
      <c r="L289" s="302"/>
      <c r="M289" s="302"/>
      <c r="N289" s="302"/>
      <c r="O289" s="302"/>
      <c r="P289" s="302"/>
      <c r="S289" s="302"/>
      <c r="T289" s="302"/>
      <c r="U289" s="302"/>
      <c r="V289" s="302"/>
      <c r="W289" s="302"/>
      <c r="X289" s="302"/>
      <c r="Y289" s="302"/>
      <c r="Z289" s="302"/>
    </row>
    <row r="290" spans="1:26" ht="15.75" customHeight="1">
      <c r="A290" s="304">
        <v>1125328161</v>
      </c>
      <c r="B290" s="301" t="s">
        <v>328</v>
      </c>
      <c r="C290" s="302" t="s">
        <v>982</v>
      </c>
      <c r="D290" s="301" t="s">
        <v>324</v>
      </c>
      <c r="E290" s="301"/>
      <c r="F290" s="302" t="s">
        <v>983</v>
      </c>
      <c r="G290" s="302"/>
      <c r="H290" s="302"/>
      <c r="I290" s="302"/>
      <c r="J290" s="302"/>
      <c r="K290" s="302"/>
      <c r="L290" s="302"/>
      <c r="M290" s="302"/>
      <c r="N290" s="302"/>
      <c r="O290" s="302"/>
      <c r="P290" s="302"/>
      <c r="S290" s="302"/>
      <c r="T290" s="302"/>
      <c r="U290" s="302"/>
      <c r="V290" s="302"/>
      <c r="W290" s="302"/>
      <c r="X290" s="302"/>
      <c r="Y290" s="302"/>
      <c r="Z290" s="302"/>
    </row>
    <row r="291" spans="1:26" ht="15.75" customHeight="1">
      <c r="A291" s="304">
        <v>1126788214</v>
      </c>
      <c r="B291" s="301" t="s">
        <v>332</v>
      </c>
      <c r="C291" s="302" t="s">
        <v>984</v>
      </c>
      <c r="D291" s="301" t="s">
        <v>324</v>
      </c>
      <c r="E291" s="301"/>
      <c r="F291" s="302" t="s">
        <v>985</v>
      </c>
      <c r="G291" s="302"/>
      <c r="H291" s="302"/>
      <c r="I291" s="302"/>
      <c r="J291" s="302"/>
      <c r="K291" s="302"/>
      <c r="L291" s="302"/>
      <c r="M291" s="302"/>
      <c r="N291" s="302"/>
      <c r="O291" s="302"/>
      <c r="P291" s="302"/>
      <c r="S291" s="302"/>
      <c r="T291" s="302"/>
      <c r="U291" s="302"/>
      <c r="V291" s="302"/>
      <c r="W291" s="302"/>
      <c r="X291" s="302"/>
      <c r="Y291" s="302"/>
      <c r="Z291" s="302"/>
    </row>
    <row r="292" spans="1:26" ht="15.75" customHeight="1">
      <c r="A292" s="304">
        <v>1126788215</v>
      </c>
      <c r="B292" s="301" t="s">
        <v>332</v>
      </c>
      <c r="C292" s="302" t="s">
        <v>986</v>
      </c>
      <c r="D292" s="301" t="s">
        <v>327</v>
      </c>
      <c r="E292" s="301"/>
      <c r="F292" s="302" t="s">
        <v>985</v>
      </c>
      <c r="G292" s="302"/>
      <c r="H292" s="302"/>
      <c r="I292" s="302"/>
      <c r="J292" s="302"/>
      <c r="K292" s="302"/>
      <c r="L292" s="302"/>
      <c r="M292" s="302"/>
      <c r="N292" s="302"/>
      <c r="O292" s="302"/>
      <c r="P292" s="302"/>
      <c r="S292" s="302"/>
      <c r="T292" s="302"/>
      <c r="U292" s="302"/>
      <c r="V292" s="302"/>
      <c r="W292" s="302"/>
      <c r="X292" s="302"/>
      <c r="Y292" s="302"/>
      <c r="Z292" s="302"/>
    </row>
    <row r="293" spans="1:26" ht="15.75" customHeight="1">
      <c r="A293" s="304">
        <v>1126828189</v>
      </c>
      <c r="B293" s="301" t="s">
        <v>328</v>
      </c>
      <c r="C293" s="302" t="s">
        <v>987</v>
      </c>
      <c r="D293" s="301" t="s">
        <v>324</v>
      </c>
      <c r="E293" s="306">
        <v>44371</v>
      </c>
      <c r="F293" s="302" t="s">
        <v>325</v>
      </c>
      <c r="G293" s="302" t="s">
        <v>1791</v>
      </c>
      <c r="H293" s="302"/>
      <c r="I293" s="302"/>
      <c r="J293" s="302"/>
      <c r="K293" s="302"/>
      <c r="L293" s="302"/>
      <c r="M293" s="302"/>
      <c r="N293" s="302"/>
      <c r="O293" s="302"/>
      <c r="P293" s="302"/>
      <c r="S293" s="302"/>
      <c r="T293" s="302"/>
      <c r="U293" s="302"/>
      <c r="V293" s="302"/>
      <c r="W293" s="302"/>
      <c r="X293" s="302"/>
      <c r="Y293" s="302"/>
      <c r="Z293" s="302"/>
    </row>
    <row r="294" spans="1:26" ht="15.75" customHeight="1">
      <c r="A294" s="304">
        <v>1130591559</v>
      </c>
      <c r="B294" s="301" t="s">
        <v>322</v>
      </c>
      <c r="C294" s="302" t="s">
        <v>988</v>
      </c>
      <c r="D294" s="301" t="s">
        <v>327</v>
      </c>
      <c r="E294" s="301"/>
      <c r="F294" s="302" t="s">
        <v>989</v>
      </c>
      <c r="G294" s="302"/>
      <c r="H294" s="302"/>
      <c r="I294" s="302"/>
      <c r="J294" s="302"/>
      <c r="K294" s="302"/>
      <c r="L294" s="302"/>
      <c r="M294" s="302"/>
      <c r="N294" s="302"/>
      <c r="O294" s="302"/>
      <c r="P294" s="302"/>
      <c r="S294" s="302"/>
      <c r="T294" s="302"/>
      <c r="U294" s="302"/>
      <c r="V294" s="302"/>
      <c r="W294" s="302"/>
      <c r="X294" s="302"/>
      <c r="Y294" s="302"/>
      <c r="Z294" s="302"/>
    </row>
    <row r="295" spans="1:26" ht="15.75" customHeight="1">
      <c r="A295" s="304">
        <v>1130602309</v>
      </c>
      <c r="B295" s="301" t="s">
        <v>322</v>
      </c>
      <c r="C295" s="302" t="s">
        <v>990</v>
      </c>
      <c r="D295" s="301" t="s">
        <v>324</v>
      </c>
      <c r="E295" s="301"/>
      <c r="F295" s="302" t="s">
        <v>991</v>
      </c>
      <c r="G295" s="302"/>
      <c r="H295" s="302"/>
      <c r="I295" s="302"/>
      <c r="J295" s="302"/>
      <c r="K295" s="302"/>
      <c r="L295" s="302"/>
      <c r="M295" s="302"/>
      <c r="N295" s="302"/>
      <c r="O295" s="302"/>
      <c r="P295" s="302"/>
      <c r="S295" s="302"/>
      <c r="T295" s="302"/>
      <c r="U295" s="302"/>
      <c r="V295" s="302"/>
      <c r="W295" s="302"/>
      <c r="X295" s="302"/>
      <c r="Y295" s="302"/>
      <c r="Z295" s="302"/>
    </row>
    <row r="296" spans="1:26" ht="15.75" customHeight="1">
      <c r="A296" s="304">
        <v>1130604366</v>
      </c>
      <c r="B296" s="301" t="s">
        <v>322</v>
      </c>
      <c r="C296" s="302" t="s">
        <v>992</v>
      </c>
      <c r="D296" s="301" t="s">
        <v>327</v>
      </c>
      <c r="E296" s="301"/>
      <c r="F296" s="302" t="s">
        <v>993</v>
      </c>
      <c r="G296" s="302"/>
      <c r="H296" s="302"/>
      <c r="I296" s="302"/>
      <c r="J296" s="302"/>
      <c r="K296" s="302"/>
      <c r="L296" s="302"/>
      <c r="M296" s="302"/>
      <c r="N296" s="302"/>
      <c r="O296" s="302"/>
      <c r="P296" s="302"/>
      <c r="S296" s="302"/>
      <c r="T296" s="302"/>
      <c r="U296" s="302"/>
      <c r="V296" s="302"/>
      <c r="W296" s="302"/>
      <c r="X296" s="302"/>
      <c r="Y296" s="302"/>
      <c r="Z296" s="302"/>
    </row>
    <row r="297" spans="1:26" ht="15.75" customHeight="1">
      <c r="A297" s="304">
        <v>1130612590</v>
      </c>
      <c r="B297" s="301" t="s">
        <v>322</v>
      </c>
      <c r="C297" s="302" t="s">
        <v>994</v>
      </c>
      <c r="D297" s="301" t="s">
        <v>324</v>
      </c>
      <c r="E297" s="305"/>
      <c r="F297" s="302" t="s">
        <v>995</v>
      </c>
      <c r="G297" s="302"/>
      <c r="H297" s="302"/>
      <c r="I297" s="302"/>
      <c r="J297" s="302"/>
      <c r="K297" s="302"/>
      <c r="L297" s="302"/>
      <c r="M297" s="302"/>
      <c r="N297" s="302"/>
      <c r="O297" s="302"/>
      <c r="P297" s="302"/>
      <c r="S297" s="302"/>
      <c r="T297" s="302"/>
      <c r="U297" s="302"/>
      <c r="V297" s="302"/>
      <c r="W297" s="302"/>
      <c r="X297" s="302"/>
      <c r="Y297" s="302"/>
      <c r="Z297" s="302"/>
    </row>
    <row r="298" spans="1:26" ht="15.75" customHeight="1">
      <c r="A298" s="304">
        <v>1130622882</v>
      </c>
      <c r="B298" s="301" t="s">
        <v>322</v>
      </c>
      <c r="C298" s="302" t="s">
        <v>996</v>
      </c>
      <c r="D298" s="301" t="s">
        <v>327</v>
      </c>
      <c r="E298" s="301"/>
      <c r="F298" s="302" t="s">
        <v>997</v>
      </c>
      <c r="G298" s="302"/>
      <c r="H298" s="302"/>
      <c r="I298" s="302"/>
      <c r="J298" s="302"/>
      <c r="K298" s="302"/>
      <c r="L298" s="302"/>
      <c r="M298" s="302"/>
      <c r="N298" s="302"/>
      <c r="O298" s="302"/>
      <c r="P298" s="302"/>
      <c r="S298" s="302"/>
      <c r="T298" s="302"/>
      <c r="U298" s="302"/>
      <c r="V298" s="302"/>
      <c r="W298" s="302"/>
      <c r="X298" s="302"/>
      <c r="Y298" s="302"/>
      <c r="Z298" s="302"/>
    </row>
    <row r="299" spans="1:26" ht="15.75" customHeight="1">
      <c r="A299" s="304">
        <v>1130627537</v>
      </c>
      <c r="B299" s="301" t="s">
        <v>322</v>
      </c>
      <c r="C299" s="302" t="s">
        <v>998</v>
      </c>
      <c r="D299" s="301" t="s">
        <v>324</v>
      </c>
      <c r="E299" s="301"/>
      <c r="F299" s="302" t="s">
        <v>997</v>
      </c>
      <c r="G299" s="302"/>
      <c r="H299" s="302"/>
      <c r="I299" s="302"/>
      <c r="J299" s="302"/>
      <c r="K299" s="302"/>
      <c r="L299" s="302"/>
      <c r="M299" s="302"/>
      <c r="N299" s="302"/>
      <c r="O299" s="302"/>
      <c r="P299" s="302"/>
      <c r="S299" s="302"/>
      <c r="T299" s="302"/>
      <c r="U299" s="302"/>
      <c r="V299" s="302"/>
      <c r="W299" s="302"/>
      <c r="X299" s="302"/>
      <c r="Y299" s="302"/>
      <c r="Z299" s="302"/>
    </row>
    <row r="300" spans="1:26" ht="15.75" customHeight="1">
      <c r="A300" s="304">
        <v>1141376398</v>
      </c>
      <c r="B300" s="301" t="s">
        <v>328</v>
      </c>
      <c r="C300" s="302" t="s">
        <v>1000</v>
      </c>
      <c r="D300" s="301" t="s">
        <v>327</v>
      </c>
      <c r="E300" s="301"/>
      <c r="F300" s="302" t="s">
        <v>1001</v>
      </c>
      <c r="G300" s="302"/>
      <c r="H300" s="302"/>
      <c r="I300" s="302"/>
      <c r="J300" s="302"/>
      <c r="K300" s="302"/>
      <c r="L300" s="302"/>
      <c r="M300" s="302"/>
      <c r="N300" s="302"/>
      <c r="O300" s="302"/>
      <c r="P300" s="302"/>
      <c r="S300" s="302"/>
      <c r="T300" s="302"/>
      <c r="U300" s="302"/>
      <c r="V300" s="302"/>
      <c r="W300" s="302"/>
      <c r="X300" s="302"/>
      <c r="Y300" s="302"/>
      <c r="Z300" s="302"/>
    </row>
    <row r="301" spans="1:26" ht="15.75" customHeight="1">
      <c r="A301" s="304">
        <v>1141528878</v>
      </c>
      <c r="B301" s="301" t="s">
        <v>328</v>
      </c>
      <c r="C301" s="302" t="s">
        <v>1003</v>
      </c>
      <c r="D301" s="301" t="s">
        <v>327</v>
      </c>
      <c r="E301" s="306">
        <v>44160</v>
      </c>
      <c r="F301" s="302" t="s">
        <v>1004</v>
      </c>
      <c r="G301" s="302" t="s">
        <v>1815</v>
      </c>
      <c r="H301" s="302">
        <v>1019002425</v>
      </c>
      <c r="I301" s="302" t="s">
        <v>1005</v>
      </c>
      <c r="J301" s="302">
        <v>3214447912</v>
      </c>
      <c r="K301" s="302"/>
      <c r="L301" s="302"/>
      <c r="M301" s="302"/>
      <c r="N301" s="302"/>
      <c r="O301" s="302"/>
      <c r="P301" s="302"/>
      <c r="S301" s="302"/>
      <c r="T301" s="302"/>
      <c r="U301" s="302"/>
      <c r="V301" s="302"/>
      <c r="W301" s="302"/>
      <c r="X301" s="302"/>
      <c r="Y301" s="302"/>
      <c r="Z301" s="302"/>
    </row>
    <row r="302" spans="1:26" ht="15.75" customHeight="1">
      <c r="A302" s="304">
        <v>1143841090</v>
      </c>
      <c r="B302" s="301" t="s">
        <v>322</v>
      </c>
      <c r="C302" s="302" t="s">
        <v>1006</v>
      </c>
      <c r="D302" s="301" t="s">
        <v>327</v>
      </c>
      <c r="E302" s="301"/>
      <c r="F302" s="302" t="s">
        <v>1007</v>
      </c>
      <c r="G302" s="302"/>
      <c r="H302" s="302"/>
      <c r="I302" s="302"/>
      <c r="J302" s="302"/>
      <c r="K302" s="302"/>
      <c r="L302" s="302"/>
      <c r="M302" s="302"/>
      <c r="N302" s="302"/>
      <c r="O302" s="302"/>
      <c r="P302" s="302"/>
      <c r="S302" s="302"/>
      <c r="T302" s="302"/>
      <c r="U302" s="302"/>
      <c r="V302" s="302"/>
      <c r="W302" s="302"/>
      <c r="X302" s="302"/>
      <c r="Y302" s="302"/>
      <c r="Z302" s="302"/>
    </row>
    <row r="303" spans="1:26" ht="15.75" customHeight="1">
      <c r="A303" s="304">
        <v>1143875235</v>
      </c>
      <c r="B303" s="301" t="s">
        <v>322</v>
      </c>
      <c r="C303" s="302" t="s">
        <v>1008</v>
      </c>
      <c r="D303" s="301" t="s">
        <v>327</v>
      </c>
      <c r="E303" s="301"/>
      <c r="F303" s="302" t="s">
        <v>1009</v>
      </c>
      <c r="G303" s="302"/>
      <c r="H303" s="302"/>
      <c r="I303" s="302"/>
      <c r="J303" s="302"/>
      <c r="K303" s="302"/>
      <c r="L303" s="302"/>
      <c r="M303" s="302"/>
      <c r="N303" s="302"/>
      <c r="O303" s="302"/>
      <c r="P303" s="302"/>
      <c r="S303" s="302"/>
      <c r="T303" s="302"/>
      <c r="U303" s="302"/>
      <c r="V303" s="302"/>
      <c r="W303" s="302"/>
      <c r="X303" s="302"/>
      <c r="Y303" s="302"/>
      <c r="Z303" s="302"/>
    </row>
    <row r="304" spans="1:26" ht="15.75" customHeight="1">
      <c r="A304" s="304">
        <v>1143943996</v>
      </c>
      <c r="B304" s="301" t="s">
        <v>328</v>
      </c>
      <c r="C304" s="302" t="s">
        <v>1010</v>
      </c>
      <c r="D304" s="301" t="s">
        <v>327</v>
      </c>
      <c r="E304" s="301"/>
      <c r="F304" s="302" t="s">
        <v>1011</v>
      </c>
      <c r="G304" s="302"/>
      <c r="H304" s="302"/>
      <c r="I304" s="302"/>
      <c r="J304" s="302"/>
      <c r="K304" s="302"/>
      <c r="L304" s="302"/>
      <c r="M304" s="302"/>
      <c r="N304" s="302"/>
      <c r="O304" s="302"/>
      <c r="P304" s="302"/>
      <c r="S304" s="302"/>
      <c r="T304" s="302"/>
      <c r="U304" s="302"/>
      <c r="V304" s="302"/>
      <c r="W304" s="302"/>
      <c r="X304" s="302"/>
      <c r="Y304" s="302"/>
      <c r="Z304" s="302"/>
    </row>
    <row r="305" spans="1:26" ht="15.75" customHeight="1">
      <c r="A305" s="304">
        <v>1143999200</v>
      </c>
      <c r="B305" s="301" t="s">
        <v>328</v>
      </c>
      <c r="C305" s="302" t="s">
        <v>1012</v>
      </c>
      <c r="D305" s="301" t="s">
        <v>324</v>
      </c>
      <c r="E305" s="301"/>
      <c r="F305" s="302" t="s">
        <v>1013</v>
      </c>
      <c r="G305" s="302"/>
      <c r="H305" s="302"/>
      <c r="I305" s="302"/>
      <c r="J305" s="302"/>
      <c r="K305" s="302"/>
      <c r="L305" s="302"/>
      <c r="M305" s="302"/>
      <c r="N305" s="302"/>
      <c r="O305" s="302"/>
      <c r="P305" s="302"/>
      <c r="S305" s="302"/>
      <c r="T305" s="302"/>
      <c r="U305" s="302"/>
      <c r="V305" s="302"/>
      <c r="W305" s="302"/>
      <c r="X305" s="302"/>
      <c r="Y305" s="302"/>
      <c r="Z305" s="302"/>
    </row>
    <row r="306" spans="1:26" ht="15.75" customHeight="1">
      <c r="A306" s="304">
        <v>1144048393</v>
      </c>
      <c r="B306" s="301" t="s">
        <v>322</v>
      </c>
      <c r="C306" s="302" t="s">
        <v>1014</v>
      </c>
      <c r="D306" s="301" t="s">
        <v>324</v>
      </c>
      <c r="E306" s="305"/>
      <c r="F306" s="302" t="s">
        <v>1015</v>
      </c>
      <c r="G306" s="302"/>
      <c r="H306" s="302"/>
      <c r="I306" s="302"/>
      <c r="J306" s="302"/>
      <c r="K306" s="302"/>
      <c r="L306" s="302"/>
      <c r="M306" s="302"/>
      <c r="N306" s="302"/>
      <c r="O306" s="302"/>
      <c r="P306" s="302"/>
      <c r="S306" s="302"/>
      <c r="T306" s="302"/>
      <c r="U306" s="302"/>
      <c r="V306" s="302"/>
      <c r="W306" s="302"/>
      <c r="X306" s="302"/>
      <c r="Y306" s="302"/>
      <c r="Z306" s="302"/>
    </row>
    <row r="307" spans="1:26" ht="15.75" customHeight="1">
      <c r="A307" s="304">
        <v>1144052565</v>
      </c>
      <c r="B307" s="301" t="s">
        <v>322</v>
      </c>
      <c r="C307" s="302" t="s">
        <v>1016</v>
      </c>
      <c r="D307" s="301" t="s">
        <v>327</v>
      </c>
      <c r="E307" s="301"/>
      <c r="F307" s="302" t="s">
        <v>1017</v>
      </c>
      <c r="G307" s="302"/>
      <c r="H307" s="302"/>
      <c r="I307" s="302"/>
      <c r="J307" s="302"/>
      <c r="K307" s="302"/>
      <c r="L307" s="302"/>
      <c r="M307" s="302"/>
      <c r="N307" s="302"/>
      <c r="O307" s="302"/>
      <c r="P307" s="302"/>
      <c r="S307" s="302"/>
      <c r="T307" s="302"/>
      <c r="U307" s="302"/>
      <c r="V307" s="302"/>
      <c r="W307" s="302"/>
      <c r="X307" s="302"/>
      <c r="Y307" s="302"/>
      <c r="Z307" s="302"/>
    </row>
    <row r="308" spans="1:26" ht="15.75" customHeight="1">
      <c r="A308" s="304">
        <v>1144060320</v>
      </c>
      <c r="B308" s="301" t="s">
        <v>322</v>
      </c>
      <c r="C308" s="302" t="s">
        <v>1018</v>
      </c>
      <c r="D308" s="301" t="s">
        <v>324</v>
      </c>
      <c r="E308" s="301"/>
      <c r="F308" s="302" t="s">
        <v>1009</v>
      </c>
      <c r="G308" s="302"/>
      <c r="H308" s="302"/>
      <c r="I308" s="302"/>
      <c r="J308" s="302"/>
      <c r="K308" s="302"/>
      <c r="L308" s="302"/>
      <c r="M308" s="302"/>
      <c r="N308" s="302"/>
      <c r="O308" s="302"/>
      <c r="P308" s="302"/>
      <c r="S308" s="302"/>
      <c r="T308" s="302"/>
      <c r="U308" s="302"/>
      <c r="V308" s="302"/>
      <c r="W308" s="302"/>
      <c r="X308" s="302"/>
      <c r="Y308" s="302"/>
      <c r="Z308" s="302"/>
    </row>
    <row r="309" spans="1:26" ht="15.75" customHeight="1">
      <c r="A309" s="304">
        <v>1144078582</v>
      </c>
      <c r="B309" s="301" t="s">
        <v>322</v>
      </c>
      <c r="C309" s="302" t="s">
        <v>1477</v>
      </c>
      <c r="D309" s="301" t="s">
        <v>324</v>
      </c>
      <c r="E309" s="305">
        <v>35134</v>
      </c>
      <c r="F309" s="302" t="s">
        <v>378</v>
      </c>
      <c r="G309" s="302"/>
      <c r="H309" s="302"/>
      <c r="I309" s="302"/>
      <c r="J309" s="302"/>
      <c r="K309" s="302"/>
      <c r="L309" s="302"/>
      <c r="M309" s="302"/>
      <c r="N309" s="302"/>
      <c r="O309" s="302"/>
      <c r="P309" s="302"/>
      <c r="S309" s="302"/>
      <c r="T309" s="302"/>
      <c r="U309" s="302"/>
      <c r="V309" s="302"/>
      <c r="W309" s="302"/>
      <c r="X309" s="302"/>
      <c r="Y309" s="302"/>
      <c r="Z309" s="302"/>
    </row>
    <row r="310" spans="1:26" ht="15.75" customHeight="1">
      <c r="A310" s="304">
        <v>1144110567</v>
      </c>
      <c r="B310" s="301" t="s">
        <v>332</v>
      </c>
      <c r="C310" s="302" t="s">
        <v>1019</v>
      </c>
      <c r="D310" s="301" t="s">
        <v>327</v>
      </c>
      <c r="E310" s="301"/>
      <c r="F310" s="302" t="s">
        <v>1020</v>
      </c>
      <c r="G310" s="302"/>
      <c r="H310" s="302"/>
      <c r="I310" s="302"/>
      <c r="J310" s="302"/>
      <c r="K310" s="302"/>
      <c r="L310" s="302"/>
      <c r="M310" s="302"/>
      <c r="N310" s="302"/>
      <c r="O310" s="302"/>
      <c r="P310" s="302"/>
      <c r="S310" s="302"/>
      <c r="T310" s="302"/>
      <c r="U310" s="302"/>
      <c r="V310" s="302"/>
      <c r="W310" s="302"/>
      <c r="X310" s="302"/>
      <c r="Y310" s="302"/>
      <c r="Z310" s="302"/>
    </row>
    <row r="311" spans="1:26" ht="15.75" customHeight="1">
      <c r="A311" s="304">
        <v>1144111488</v>
      </c>
      <c r="B311" s="301" t="s">
        <v>328</v>
      </c>
      <c r="C311" s="302" t="s">
        <v>1021</v>
      </c>
      <c r="D311" s="301" t="s">
        <v>327</v>
      </c>
      <c r="E311" s="306">
        <v>43837</v>
      </c>
      <c r="F311" s="302" t="s">
        <v>1022</v>
      </c>
      <c r="G311" s="302" t="s">
        <v>1906</v>
      </c>
      <c r="H311" s="302">
        <v>1144032246</v>
      </c>
      <c r="I311" s="302" t="s">
        <v>1023</v>
      </c>
      <c r="J311" s="302">
        <v>3117456538</v>
      </c>
      <c r="K311" s="302"/>
      <c r="L311" s="302"/>
      <c r="M311" s="302"/>
      <c r="N311" s="302"/>
      <c r="O311" s="302"/>
      <c r="P311" s="302"/>
      <c r="S311" s="302"/>
      <c r="T311" s="302"/>
      <c r="U311" s="302"/>
      <c r="V311" s="302"/>
      <c r="W311" s="302"/>
      <c r="X311" s="302"/>
      <c r="Y311" s="302"/>
      <c r="Z311" s="302"/>
    </row>
    <row r="312" spans="1:26" ht="15.75" customHeight="1">
      <c r="A312" s="304">
        <v>1144112057</v>
      </c>
      <c r="B312" s="301" t="s">
        <v>328</v>
      </c>
      <c r="C312" s="302" t="s">
        <v>1024</v>
      </c>
      <c r="D312" s="301" t="s">
        <v>327</v>
      </c>
      <c r="E312" s="301"/>
      <c r="F312" s="302" t="s">
        <v>1025</v>
      </c>
      <c r="G312" s="302"/>
      <c r="H312" s="302"/>
      <c r="I312" s="302"/>
      <c r="J312" s="302"/>
      <c r="K312" s="302"/>
      <c r="L312" s="302"/>
      <c r="M312" s="302"/>
      <c r="N312" s="302"/>
      <c r="O312" s="302"/>
      <c r="P312" s="302"/>
      <c r="S312" s="302"/>
      <c r="T312" s="302"/>
      <c r="U312" s="302"/>
      <c r="V312" s="302"/>
      <c r="W312" s="302"/>
      <c r="X312" s="302"/>
      <c r="Y312" s="302"/>
      <c r="Z312" s="302"/>
    </row>
    <row r="313" spans="1:26" ht="15.75" customHeight="1">
      <c r="A313" s="304">
        <v>1144112566</v>
      </c>
      <c r="B313" s="301" t="s">
        <v>328</v>
      </c>
      <c r="C313" s="302" t="s">
        <v>1027</v>
      </c>
      <c r="D313" s="301" t="s">
        <v>327</v>
      </c>
      <c r="E313" s="301"/>
      <c r="F313" s="302" t="s">
        <v>1028</v>
      </c>
      <c r="G313" s="302"/>
      <c r="H313" s="302"/>
      <c r="I313" s="302"/>
      <c r="J313" s="302"/>
      <c r="K313" s="302"/>
      <c r="L313" s="302"/>
      <c r="M313" s="302"/>
      <c r="N313" s="302"/>
      <c r="O313" s="302"/>
      <c r="P313" s="302"/>
      <c r="S313" s="302"/>
      <c r="T313" s="302"/>
      <c r="U313" s="302"/>
      <c r="V313" s="302"/>
      <c r="W313" s="302"/>
      <c r="X313" s="302"/>
      <c r="Y313" s="302"/>
      <c r="Z313" s="302"/>
    </row>
    <row r="314" spans="1:26" ht="15.75" customHeight="1">
      <c r="A314" s="304">
        <v>1144145829</v>
      </c>
      <c r="B314" s="301" t="s">
        <v>322</v>
      </c>
      <c r="C314" s="302" t="s">
        <v>1029</v>
      </c>
      <c r="D314" s="301" t="s">
        <v>327</v>
      </c>
      <c r="E314" s="301"/>
      <c r="F314" s="302" t="s">
        <v>880</v>
      </c>
      <c r="G314" s="302"/>
      <c r="H314" s="302"/>
      <c r="I314" s="302"/>
      <c r="J314" s="302"/>
      <c r="K314" s="302"/>
      <c r="L314" s="302"/>
      <c r="M314" s="302"/>
      <c r="N314" s="302"/>
      <c r="O314" s="302"/>
      <c r="P314" s="302"/>
      <c r="S314" s="302"/>
      <c r="T314" s="302"/>
      <c r="U314" s="302"/>
      <c r="V314" s="302"/>
      <c r="W314" s="302"/>
      <c r="X314" s="302"/>
      <c r="Y314" s="302"/>
      <c r="Z314" s="302"/>
    </row>
    <row r="315" spans="1:26" ht="15.75" customHeight="1">
      <c r="A315" s="304">
        <v>1144149709</v>
      </c>
      <c r="B315" s="301" t="s">
        <v>322</v>
      </c>
      <c r="C315" s="302" t="s">
        <v>1030</v>
      </c>
      <c r="D315" s="301" t="s">
        <v>327</v>
      </c>
      <c r="E315" s="301"/>
      <c r="F315" s="302" t="s">
        <v>640</v>
      </c>
      <c r="G315" s="302"/>
      <c r="H315" s="302"/>
      <c r="I315" s="302"/>
      <c r="J315" s="302"/>
      <c r="K315" s="302"/>
      <c r="L315" s="302"/>
      <c r="M315" s="302"/>
      <c r="N315" s="302"/>
      <c r="O315" s="302"/>
      <c r="P315" s="302"/>
      <c r="S315" s="302"/>
      <c r="T315" s="302"/>
      <c r="U315" s="302"/>
      <c r="V315" s="302"/>
      <c r="W315" s="302"/>
      <c r="X315" s="302"/>
      <c r="Y315" s="302"/>
      <c r="Z315" s="302"/>
    </row>
    <row r="316" spans="1:26" ht="15.75" customHeight="1">
      <c r="A316" s="304">
        <v>1144164196</v>
      </c>
      <c r="B316" s="301" t="s">
        <v>322</v>
      </c>
      <c r="C316" s="302" t="s">
        <v>1031</v>
      </c>
      <c r="D316" s="301" t="s">
        <v>327</v>
      </c>
      <c r="E316" s="305"/>
      <c r="F316" s="302" t="s">
        <v>1032</v>
      </c>
      <c r="G316" s="302"/>
      <c r="H316" s="302"/>
      <c r="I316" s="302"/>
      <c r="J316" s="302"/>
      <c r="K316" s="302"/>
      <c r="L316" s="302"/>
      <c r="M316" s="302"/>
      <c r="N316" s="302"/>
      <c r="O316" s="302"/>
      <c r="P316" s="302"/>
      <c r="S316" s="302"/>
      <c r="T316" s="302"/>
      <c r="U316" s="302"/>
      <c r="V316" s="302"/>
      <c r="W316" s="302"/>
      <c r="X316" s="302"/>
      <c r="Y316" s="302"/>
      <c r="Z316" s="302"/>
    </row>
    <row r="317" spans="1:26" ht="15.75" customHeight="1">
      <c r="A317" s="304">
        <v>1144216317</v>
      </c>
      <c r="B317" s="301" t="s">
        <v>328</v>
      </c>
      <c r="C317" s="302" t="s">
        <v>1033</v>
      </c>
      <c r="D317" s="301" t="s">
        <v>324</v>
      </c>
      <c r="E317" s="301"/>
      <c r="F317" s="302" t="s">
        <v>1034</v>
      </c>
      <c r="G317" s="302"/>
      <c r="H317" s="302"/>
      <c r="I317" s="302"/>
      <c r="J317" s="302"/>
      <c r="K317" s="302"/>
      <c r="L317" s="302"/>
      <c r="M317" s="302"/>
      <c r="N317" s="302"/>
      <c r="O317" s="302"/>
      <c r="P317" s="302"/>
      <c r="S317" s="302"/>
      <c r="T317" s="302"/>
      <c r="U317" s="302"/>
      <c r="V317" s="302"/>
      <c r="W317" s="302"/>
      <c r="X317" s="302"/>
      <c r="Y317" s="302"/>
      <c r="Z317" s="302"/>
    </row>
    <row r="318" spans="1:26" ht="15.75" customHeight="1">
      <c r="A318" s="304">
        <v>1149937490</v>
      </c>
      <c r="B318" s="301" t="s">
        <v>328</v>
      </c>
      <c r="C318" s="302" t="s">
        <v>1035</v>
      </c>
      <c r="D318" s="301" t="s">
        <v>324</v>
      </c>
      <c r="E318" s="301"/>
      <c r="F318" s="302" t="s">
        <v>1036</v>
      </c>
      <c r="G318" s="302"/>
      <c r="H318" s="302"/>
      <c r="I318" s="302"/>
      <c r="J318" s="302"/>
      <c r="K318" s="302"/>
      <c r="L318" s="302"/>
      <c r="M318" s="302"/>
      <c r="N318" s="302"/>
      <c r="O318" s="302"/>
      <c r="P318" s="302"/>
      <c r="S318" s="302"/>
      <c r="T318" s="302"/>
      <c r="U318" s="302"/>
      <c r="V318" s="302"/>
      <c r="W318" s="302"/>
      <c r="X318" s="302"/>
      <c r="Y318" s="302"/>
      <c r="Z318" s="302"/>
    </row>
    <row r="319" spans="1:26" ht="15.75" customHeight="1">
      <c r="A319" s="304">
        <v>1149938390</v>
      </c>
      <c r="B319" s="301" t="s">
        <v>332</v>
      </c>
      <c r="C319" s="302" t="s">
        <v>1037</v>
      </c>
      <c r="D319" s="301" t="s">
        <v>327</v>
      </c>
      <c r="E319" s="301"/>
      <c r="F319" s="302" t="s">
        <v>1038</v>
      </c>
      <c r="G319" s="302"/>
      <c r="H319" s="302"/>
      <c r="I319" s="302"/>
      <c r="J319" s="302"/>
      <c r="K319" s="302"/>
      <c r="L319" s="302"/>
      <c r="M319" s="302"/>
      <c r="N319" s="302"/>
      <c r="O319" s="302"/>
      <c r="P319" s="302"/>
      <c r="S319" s="302"/>
      <c r="T319" s="302"/>
      <c r="U319" s="302"/>
      <c r="V319" s="302"/>
      <c r="W319" s="302"/>
      <c r="X319" s="302"/>
      <c r="Y319" s="302"/>
      <c r="Z319" s="302"/>
    </row>
    <row r="320" spans="1:26" ht="15.75" customHeight="1">
      <c r="A320" s="304">
        <v>1149939672</v>
      </c>
      <c r="B320" s="301" t="s">
        <v>328</v>
      </c>
      <c r="C320" s="302" t="s">
        <v>1039</v>
      </c>
      <c r="D320" s="301" t="s">
        <v>324</v>
      </c>
      <c r="E320" s="305"/>
      <c r="F320" s="302" t="s">
        <v>519</v>
      </c>
      <c r="G320" s="302"/>
      <c r="H320" s="302"/>
      <c r="I320" s="302"/>
      <c r="J320" s="302"/>
      <c r="K320" s="302"/>
      <c r="L320" s="302"/>
      <c r="M320" s="302"/>
      <c r="N320" s="302"/>
      <c r="O320" s="302"/>
      <c r="P320" s="302"/>
      <c r="S320" s="302"/>
      <c r="T320" s="302"/>
      <c r="U320" s="302"/>
      <c r="V320" s="302"/>
      <c r="W320" s="302"/>
      <c r="X320" s="302"/>
      <c r="Y320" s="302"/>
      <c r="Z320" s="302"/>
    </row>
    <row r="321" spans="1:26" ht="15.75" customHeight="1">
      <c r="A321" s="304">
        <v>1149941160</v>
      </c>
      <c r="B321" s="301" t="s">
        <v>328</v>
      </c>
      <c r="C321" s="302" t="s">
        <v>1040</v>
      </c>
      <c r="D321" s="301" t="s">
        <v>327</v>
      </c>
      <c r="E321" s="307">
        <v>43036</v>
      </c>
      <c r="F321" s="302" t="s">
        <v>1041</v>
      </c>
      <c r="G321" s="302"/>
      <c r="H321" s="302"/>
      <c r="I321" s="302" t="s">
        <v>1042</v>
      </c>
      <c r="J321" s="302">
        <v>3165321914</v>
      </c>
      <c r="K321" s="302"/>
      <c r="L321" s="302"/>
      <c r="M321" s="302"/>
      <c r="N321" s="302"/>
      <c r="O321" s="302"/>
      <c r="P321" s="302"/>
      <c r="S321" s="302"/>
      <c r="T321" s="302"/>
      <c r="U321" s="302"/>
      <c r="V321" s="302"/>
      <c r="W321" s="302"/>
      <c r="X321" s="302"/>
      <c r="Y321" s="302"/>
      <c r="Z321" s="302"/>
    </row>
    <row r="322" spans="1:26" ht="15.75" customHeight="1">
      <c r="A322" s="304">
        <v>1149941499</v>
      </c>
      <c r="B322" s="301" t="s">
        <v>328</v>
      </c>
      <c r="C322" s="302" t="s">
        <v>1807</v>
      </c>
      <c r="D322" s="301" t="s">
        <v>324</v>
      </c>
      <c r="E322" s="301"/>
      <c r="F322" s="302" t="s">
        <v>1808</v>
      </c>
      <c r="G322" s="302"/>
      <c r="H322" s="302"/>
      <c r="I322" s="302"/>
      <c r="J322" s="302"/>
      <c r="K322" s="302"/>
      <c r="L322" s="302"/>
      <c r="M322" s="302"/>
      <c r="N322" s="302"/>
      <c r="O322" s="302"/>
      <c r="P322" s="302"/>
      <c r="S322" s="302"/>
      <c r="T322" s="302"/>
      <c r="U322" s="302"/>
      <c r="V322" s="302"/>
      <c r="W322" s="302"/>
      <c r="X322" s="302"/>
      <c r="Y322" s="302"/>
      <c r="Z322" s="302"/>
    </row>
    <row r="323" spans="1:26" ht="15.75" customHeight="1">
      <c r="A323" s="304">
        <v>1149942560</v>
      </c>
      <c r="B323" s="301" t="s">
        <v>328</v>
      </c>
      <c r="C323" s="302" t="s">
        <v>1046</v>
      </c>
      <c r="D323" s="301" t="s">
        <v>327</v>
      </c>
      <c r="E323" s="301"/>
      <c r="F323" s="302" t="s">
        <v>1047</v>
      </c>
      <c r="G323" s="302"/>
      <c r="H323" s="302"/>
      <c r="I323" s="302"/>
      <c r="J323" s="302"/>
      <c r="K323" s="302"/>
      <c r="L323" s="302"/>
      <c r="M323" s="302"/>
      <c r="N323" s="302"/>
      <c r="O323" s="302"/>
      <c r="P323" s="302"/>
      <c r="S323" s="302"/>
      <c r="T323" s="302"/>
      <c r="U323" s="302"/>
      <c r="V323" s="302"/>
      <c r="W323" s="302"/>
      <c r="X323" s="302"/>
      <c r="Y323" s="302"/>
      <c r="Z323" s="302"/>
    </row>
    <row r="324" spans="1:26" ht="15.75" customHeight="1">
      <c r="A324" s="304">
        <v>1149943169</v>
      </c>
      <c r="B324" s="301" t="s">
        <v>328</v>
      </c>
      <c r="C324" s="302" t="s">
        <v>1048</v>
      </c>
      <c r="D324" s="301" t="s">
        <v>327</v>
      </c>
      <c r="E324" s="301"/>
      <c r="F324" s="302" t="s">
        <v>1049</v>
      </c>
      <c r="G324" s="302"/>
      <c r="H324" s="302"/>
      <c r="I324" s="302"/>
      <c r="J324" s="302"/>
      <c r="K324" s="302"/>
      <c r="L324" s="302"/>
      <c r="M324" s="302"/>
      <c r="N324" s="302"/>
      <c r="O324" s="302"/>
      <c r="P324" s="302"/>
      <c r="S324" s="302"/>
      <c r="T324" s="302"/>
      <c r="U324" s="302"/>
      <c r="V324" s="302"/>
      <c r="W324" s="302"/>
      <c r="X324" s="302"/>
      <c r="Y324" s="302"/>
      <c r="Z324" s="302"/>
    </row>
    <row r="325" spans="1:26" ht="15.75" customHeight="1">
      <c r="A325" s="304">
        <v>1149943996</v>
      </c>
      <c r="B325" s="301" t="s">
        <v>328</v>
      </c>
      <c r="C325" s="302" t="s">
        <v>1010</v>
      </c>
      <c r="D325" s="301" t="s">
        <v>327</v>
      </c>
      <c r="E325" s="305">
        <v>44316</v>
      </c>
      <c r="F325" s="302" t="s">
        <v>1050</v>
      </c>
      <c r="G325" s="302"/>
      <c r="H325" s="302"/>
      <c r="I325" s="302"/>
      <c r="J325" s="302"/>
      <c r="K325" s="302"/>
      <c r="L325" s="302"/>
      <c r="M325" s="302"/>
      <c r="N325" s="302"/>
      <c r="O325" s="302"/>
      <c r="P325" s="302"/>
      <c r="S325" s="302"/>
      <c r="T325" s="302"/>
      <c r="U325" s="302"/>
      <c r="V325" s="302"/>
      <c r="W325" s="302"/>
      <c r="X325" s="302"/>
      <c r="Y325" s="302"/>
      <c r="Z325" s="302"/>
    </row>
    <row r="326" spans="1:26" ht="15.75" customHeight="1">
      <c r="A326" s="304">
        <v>1150685910</v>
      </c>
      <c r="B326" s="301" t="s">
        <v>332</v>
      </c>
      <c r="C326" s="302" t="s">
        <v>1051</v>
      </c>
      <c r="D326" s="301" t="s">
        <v>327</v>
      </c>
      <c r="E326" s="305"/>
      <c r="F326" s="302" t="s">
        <v>1052</v>
      </c>
      <c r="G326" s="302"/>
      <c r="H326" s="302"/>
      <c r="I326" s="302"/>
      <c r="J326" s="302"/>
      <c r="K326" s="302"/>
      <c r="L326" s="302"/>
      <c r="M326" s="302"/>
      <c r="N326" s="302"/>
      <c r="O326" s="302"/>
      <c r="P326" s="302"/>
      <c r="S326" s="302"/>
      <c r="T326" s="302"/>
      <c r="U326" s="302"/>
      <c r="V326" s="302"/>
      <c r="W326" s="302"/>
      <c r="X326" s="302"/>
      <c r="Y326" s="302"/>
      <c r="Z326" s="302"/>
    </row>
    <row r="327" spans="1:26" ht="15.75" customHeight="1">
      <c r="A327" s="304">
        <v>1150690029</v>
      </c>
      <c r="B327" s="301" t="s">
        <v>332</v>
      </c>
      <c r="C327" s="302" t="s">
        <v>1053</v>
      </c>
      <c r="D327" s="301" t="s">
        <v>324</v>
      </c>
      <c r="E327" s="301"/>
      <c r="F327" s="302" t="s">
        <v>1015</v>
      </c>
      <c r="G327" s="302"/>
      <c r="H327" s="302"/>
      <c r="I327" s="302"/>
      <c r="J327" s="302"/>
      <c r="K327" s="302"/>
      <c r="L327" s="302"/>
      <c r="M327" s="302"/>
      <c r="N327" s="302"/>
      <c r="O327" s="302"/>
      <c r="P327" s="302"/>
      <c r="S327" s="302"/>
      <c r="T327" s="302"/>
      <c r="U327" s="302"/>
      <c r="V327" s="302"/>
      <c r="W327" s="302"/>
      <c r="X327" s="302"/>
      <c r="Y327" s="302"/>
      <c r="Z327" s="302"/>
    </row>
    <row r="328" spans="1:26" ht="15.75" customHeight="1">
      <c r="A328" s="304">
        <v>1150691768</v>
      </c>
      <c r="B328" s="301" t="s">
        <v>332</v>
      </c>
      <c r="C328" s="302" t="s">
        <v>1054</v>
      </c>
      <c r="D328" s="301" t="s">
        <v>327</v>
      </c>
      <c r="E328" s="301"/>
      <c r="F328" s="302" t="s">
        <v>1055</v>
      </c>
      <c r="G328" s="302"/>
      <c r="H328" s="302"/>
      <c r="I328" s="302"/>
      <c r="J328" s="302"/>
      <c r="K328" s="302"/>
      <c r="L328" s="302"/>
      <c r="M328" s="302"/>
      <c r="N328" s="302"/>
      <c r="O328" s="302"/>
      <c r="P328" s="302"/>
      <c r="S328" s="302"/>
      <c r="T328" s="302"/>
      <c r="U328" s="302"/>
      <c r="V328" s="302"/>
      <c r="W328" s="302"/>
      <c r="X328" s="302"/>
      <c r="Y328" s="302"/>
      <c r="Z328" s="302"/>
    </row>
    <row r="329" spans="1:26" ht="15.75" customHeight="1">
      <c r="A329" s="304">
        <v>1150693541</v>
      </c>
      <c r="B329" s="301" t="s">
        <v>328</v>
      </c>
      <c r="C329" s="302" t="s">
        <v>1471</v>
      </c>
      <c r="D329" s="301" t="s">
        <v>327</v>
      </c>
      <c r="E329" s="305">
        <v>42517</v>
      </c>
      <c r="F329" s="302" t="s">
        <v>369</v>
      </c>
      <c r="G329" s="302" t="s">
        <v>1804</v>
      </c>
      <c r="H329" s="302">
        <v>1130604366</v>
      </c>
      <c r="I329" s="302" t="s">
        <v>276</v>
      </c>
      <c r="J329" s="302">
        <v>3108965050</v>
      </c>
      <c r="K329" s="302"/>
      <c r="L329" s="302"/>
      <c r="M329" s="302"/>
      <c r="N329" s="302"/>
      <c r="O329" s="302"/>
      <c r="P329" s="302"/>
      <c r="S329" s="302"/>
      <c r="T329" s="302"/>
      <c r="U329" s="302"/>
      <c r="V329" s="302"/>
      <c r="W329" s="302"/>
      <c r="X329" s="302"/>
      <c r="Y329" s="302"/>
      <c r="Z329" s="302"/>
    </row>
    <row r="330" spans="1:26" ht="15.75" customHeight="1">
      <c r="A330" s="304">
        <v>1150693575</v>
      </c>
      <c r="B330" s="301" t="s">
        <v>328</v>
      </c>
      <c r="C330" s="302" t="s">
        <v>1056</v>
      </c>
      <c r="D330" s="301" t="s">
        <v>324</v>
      </c>
      <c r="E330" s="301"/>
      <c r="F330" s="302" t="s">
        <v>1057</v>
      </c>
      <c r="G330" s="302"/>
      <c r="H330" s="302"/>
      <c r="I330" s="302"/>
      <c r="J330" s="302"/>
      <c r="K330" s="302"/>
      <c r="L330" s="302"/>
      <c r="M330" s="302"/>
      <c r="N330" s="302"/>
      <c r="O330" s="302"/>
      <c r="P330" s="302"/>
      <c r="S330" s="302"/>
      <c r="T330" s="302"/>
      <c r="U330" s="302"/>
      <c r="V330" s="302"/>
      <c r="W330" s="302"/>
      <c r="X330" s="302"/>
      <c r="Y330" s="302"/>
      <c r="Z330" s="302"/>
    </row>
    <row r="331" spans="1:26" ht="15.75" customHeight="1">
      <c r="A331" s="304">
        <v>1150694506</v>
      </c>
      <c r="B331" s="301" t="s">
        <v>328</v>
      </c>
      <c r="C331" s="302" t="s">
        <v>1060</v>
      </c>
      <c r="D331" s="301" t="s">
        <v>327</v>
      </c>
      <c r="E331" s="301"/>
      <c r="F331" s="302" t="s">
        <v>540</v>
      </c>
      <c r="G331" s="302"/>
      <c r="H331" s="302"/>
      <c r="I331" s="302"/>
      <c r="J331" s="302"/>
      <c r="K331" s="302"/>
      <c r="L331" s="302"/>
      <c r="M331" s="302"/>
      <c r="N331" s="302"/>
      <c r="O331" s="302"/>
      <c r="P331" s="302"/>
      <c r="S331" s="302"/>
      <c r="T331" s="302"/>
      <c r="U331" s="302"/>
      <c r="V331" s="302"/>
      <c r="W331" s="302"/>
      <c r="X331" s="302"/>
      <c r="Y331" s="302"/>
      <c r="Z331" s="302"/>
    </row>
    <row r="332" spans="1:26" ht="15.75" customHeight="1">
      <c r="A332" s="304">
        <v>1150694786</v>
      </c>
      <c r="B332" s="301" t="s">
        <v>328</v>
      </c>
      <c r="C332" s="302" t="s">
        <v>1061</v>
      </c>
      <c r="D332" s="301" t="s">
        <v>327</v>
      </c>
      <c r="E332" s="306">
        <v>43234</v>
      </c>
      <c r="F332" s="302" t="s">
        <v>861</v>
      </c>
      <c r="G332" s="302"/>
      <c r="H332" s="302"/>
      <c r="I332" s="302"/>
      <c r="J332" s="302"/>
      <c r="K332" s="302"/>
      <c r="L332" s="302"/>
      <c r="M332" s="302"/>
      <c r="N332" s="302"/>
      <c r="O332" s="302"/>
      <c r="P332" s="302"/>
      <c r="S332" s="302"/>
      <c r="T332" s="302"/>
      <c r="U332" s="302"/>
      <c r="V332" s="302"/>
      <c r="W332" s="302"/>
      <c r="X332" s="302"/>
      <c r="Y332" s="302"/>
      <c r="Z332" s="302"/>
    </row>
    <row r="333" spans="1:26" ht="15.75" customHeight="1">
      <c r="A333" s="304">
        <v>1150695611</v>
      </c>
      <c r="B333" s="301" t="s">
        <v>328</v>
      </c>
      <c r="C333" s="302" t="s">
        <v>1062</v>
      </c>
      <c r="D333" s="301" t="s">
        <v>324</v>
      </c>
      <c r="E333" s="301"/>
      <c r="F333" s="302" t="s">
        <v>1063</v>
      </c>
      <c r="G333" s="302"/>
      <c r="H333" s="302"/>
      <c r="I333" s="302"/>
      <c r="J333" s="302"/>
      <c r="K333" s="302"/>
      <c r="L333" s="302"/>
      <c r="M333" s="302"/>
      <c r="N333" s="302"/>
      <c r="O333" s="302"/>
      <c r="P333" s="302"/>
      <c r="S333" s="302"/>
      <c r="T333" s="302"/>
      <c r="U333" s="302"/>
      <c r="V333" s="302"/>
      <c r="W333" s="302"/>
      <c r="X333" s="302"/>
      <c r="Y333" s="302"/>
      <c r="Z333" s="302"/>
    </row>
    <row r="334" spans="1:26" ht="15.75" customHeight="1">
      <c r="A334" s="304">
        <v>1150695908</v>
      </c>
      <c r="B334" s="301" t="s">
        <v>328</v>
      </c>
      <c r="C334" s="302" t="s">
        <v>1064</v>
      </c>
      <c r="D334" s="301" t="s">
        <v>327</v>
      </c>
      <c r="E334" s="301"/>
      <c r="F334" s="302" t="s">
        <v>1065</v>
      </c>
      <c r="G334" s="302"/>
      <c r="H334" s="302"/>
      <c r="I334" s="302"/>
      <c r="J334" s="302"/>
      <c r="K334" s="302"/>
      <c r="L334" s="302"/>
      <c r="M334" s="302"/>
      <c r="N334" s="302"/>
      <c r="O334" s="302"/>
      <c r="P334" s="302"/>
      <c r="S334" s="302"/>
      <c r="T334" s="302"/>
      <c r="U334" s="302"/>
      <c r="V334" s="302"/>
      <c r="W334" s="302"/>
      <c r="X334" s="302"/>
      <c r="Y334" s="302"/>
      <c r="Z334" s="302"/>
    </row>
    <row r="335" spans="1:26" ht="15.75" customHeight="1">
      <c r="A335" s="304">
        <v>1150696079</v>
      </c>
      <c r="B335" s="301" t="s">
        <v>328</v>
      </c>
      <c r="C335" s="302" t="s">
        <v>1066</v>
      </c>
      <c r="D335" s="301" t="s">
        <v>327</v>
      </c>
      <c r="E335" s="305"/>
      <c r="F335" s="302" t="s">
        <v>1067</v>
      </c>
      <c r="G335" s="302"/>
      <c r="H335" s="302"/>
      <c r="I335" s="302"/>
      <c r="J335" s="302"/>
      <c r="K335" s="302"/>
      <c r="L335" s="302"/>
      <c r="M335" s="302"/>
      <c r="N335" s="302"/>
      <c r="O335" s="302"/>
      <c r="P335" s="302"/>
      <c r="S335" s="302"/>
      <c r="T335" s="302"/>
      <c r="U335" s="302"/>
      <c r="V335" s="302"/>
      <c r="W335" s="302"/>
      <c r="X335" s="302"/>
      <c r="Y335" s="302"/>
      <c r="Z335" s="302"/>
    </row>
    <row r="336" spans="1:26" ht="15.75" customHeight="1">
      <c r="A336" s="304">
        <v>1150696120</v>
      </c>
      <c r="B336" s="301" t="s">
        <v>328</v>
      </c>
      <c r="C336" s="302" t="s">
        <v>1068</v>
      </c>
      <c r="D336" s="301" t="s">
        <v>324</v>
      </c>
      <c r="E336" s="301"/>
      <c r="F336" s="302" t="s">
        <v>1069</v>
      </c>
      <c r="G336" s="302"/>
      <c r="H336" s="302"/>
      <c r="I336" s="302"/>
      <c r="J336" s="302"/>
      <c r="K336" s="302"/>
      <c r="L336" s="302"/>
      <c r="M336" s="302"/>
      <c r="N336" s="302"/>
      <c r="O336" s="302"/>
      <c r="P336" s="302"/>
      <c r="S336" s="302"/>
      <c r="T336" s="302"/>
      <c r="U336" s="302"/>
      <c r="V336" s="302"/>
      <c r="W336" s="302"/>
      <c r="X336" s="302"/>
      <c r="Y336" s="302"/>
      <c r="Z336" s="302"/>
    </row>
    <row r="337" spans="1:26" ht="15.75" customHeight="1">
      <c r="A337" s="304">
        <v>1150696155</v>
      </c>
      <c r="B337" s="301" t="s">
        <v>328</v>
      </c>
      <c r="C337" s="302" t="s">
        <v>1070</v>
      </c>
      <c r="D337" s="301" t="s">
        <v>324</v>
      </c>
      <c r="E337" s="301"/>
      <c r="F337" s="302" t="s">
        <v>1071</v>
      </c>
      <c r="G337" s="302"/>
      <c r="H337" s="302"/>
      <c r="I337" s="302"/>
      <c r="J337" s="302"/>
      <c r="K337" s="302"/>
      <c r="L337" s="302"/>
      <c r="M337" s="302"/>
      <c r="N337" s="302"/>
      <c r="O337" s="302"/>
      <c r="P337" s="302"/>
      <c r="S337" s="302"/>
      <c r="T337" s="302"/>
      <c r="U337" s="302"/>
      <c r="V337" s="302"/>
      <c r="W337" s="302"/>
      <c r="X337" s="302"/>
      <c r="Y337" s="302"/>
      <c r="Z337" s="302"/>
    </row>
    <row r="338" spans="1:26" ht="15.75" customHeight="1">
      <c r="A338" s="304">
        <v>1150696247</v>
      </c>
      <c r="B338" s="301" t="s">
        <v>328</v>
      </c>
      <c r="C338" s="302" t="s">
        <v>1073</v>
      </c>
      <c r="D338" s="301" t="s">
        <v>324</v>
      </c>
      <c r="E338" s="305"/>
      <c r="F338" s="302" t="s">
        <v>1074</v>
      </c>
      <c r="G338" s="302" t="s">
        <v>1839</v>
      </c>
      <c r="H338" s="302"/>
      <c r="I338" s="302"/>
      <c r="J338" s="302"/>
      <c r="K338" s="302"/>
      <c r="L338" s="302"/>
      <c r="M338" s="302"/>
      <c r="N338" s="302"/>
      <c r="O338" s="302"/>
      <c r="P338" s="302"/>
      <c r="S338" s="302"/>
      <c r="T338" s="302"/>
      <c r="U338" s="302"/>
      <c r="V338" s="302"/>
      <c r="W338" s="302"/>
      <c r="X338" s="302"/>
      <c r="Y338" s="302"/>
      <c r="Z338" s="302"/>
    </row>
    <row r="339" spans="1:26" ht="15.75" customHeight="1">
      <c r="A339" s="304">
        <v>1150696261</v>
      </c>
      <c r="B339" s="301" t="s">
        <v>328</v>
      </c>
      <c r="C339" s="302" t="s">
        <v>1075</v>
      </c>
      <c r="D339" s="301" t="s">
        <v>324</v>
      </c>
      <c r="E339" s="301"/>
      <c r="F339" s="302" t="s">
        <v>1076</v>
      </c>
      <c r="G339" s="302"/>
      <c r="H339" s="302"/>
      <c r="I339" s="302"/>
      <c r="J339" s="302"/>
      <c r="K339" s="302"/>
      <c r="L339" s="302"/>
      <c r="M339" s="302"/>
      <c r="N339" s="302"/>
      <c r="O339" s="302"/>
      <c r="P339" s="302"/>
      <c r="S339" s="302"/>
      <c r="T339" s="302"/>
      <c r="U339" s="302"/>
      <c r="V339" s="302"/>
      <c r="W339" s="302"/>
      <c r="X339" s="302"/>
      <c r="Y339" s="302"/>
      <c r="Z339" s="302"/>
    </row>
    <row r="340" spans="1:26" ht="15.75" customHeight="1">
      <c r="A340" s="304">
        <v>1150696359</v>
      </c>
      <c r="B340" s="301" t="s">
        <v>328</v>
      </c>
      <c r="C340" s="302" t="s">
        <v>1077</v>
      </c>
      <c r="D340" s="301" t="s">
        <v>324</v>
      </c>
      <c r="E340" s="301"/>
      <c r="F340" s="302" t="s">
        <v>1078</v>
      </c>
      <c r="G340" s="302"/>
      <c r="H340" s="302"/>
      <c r="I340" s="302"/>
      <c r="J340" s="302"/>
      <c r="K340" s="302"/>
      <c r="L340" s="302"/>
      <c r="M340" s="302"/>
      <c r="N340" s="302"/>
      <c r="O340" s="302"/>
      <c r="P340" s="302"/>
      <c r="S340" s="302"/>
      <c r="T340" s="302"/>
      <c r="U340" s="302"/>
      <c r="V340" s="302"/>
      <c r="W340" s="302"/>
      <c r="X340" s="302"/>
      <c r="Y340" s="302"/>
      <c r="Z340" s="302"/>
    </row>
    <row r="341" spans="1:26" ht="15.75" customHeight="1">
      <c r="A341" s="304">
        <v>1150696460</v>
      </c>
      <c r="B341" s="301" t="s">
        <v>328</v>
      </c>
      <c r="C341" s="302" t="s">
        <v>1079</v>
      </c>
      <c r="D341" s="301" t="s">
        <v>327</v>
      </c>
      <c r="E341" s="306">
        <v>44561</v>
      </c>
      <c r="F341" s="302" t="s">
        <v>901</v>
      </c>
      <c r="G341" s="302" t="s">
        <v>1881</v>
      </c>
      <c r="H341" s="302">
        <v>1144086609</v>
      </c>
      <c r="I341" s="302" t="s">
        <v>1080</v>
      </c>
      <c r="J341" s="302">
        <v>3173743894</v>
      </c>
      <c r="K341" s="302"/>
      <c r="L341" s="302"/>
      <c r="M341" s="302"/>
      <c r="N341" s="302"/>
      <c r="O341" s="302"/>
      <c r="P341" s="302"/>
      <c r="S341" s="302"/>
      <c r="T341" s="302"/>
      <c r="U341" s="302"/>
      <c r="V341" s="302"/>
      <c r="W341" s="302"/>
      <c r="X341" s="302"/>
      <c r="Y341" s="302"/>
      <c r="Z341" s="302"/>
    </row>
    <row r="342" spans="1:26" ht="15.75" customHeight="1">
      <c r="A342" s="304">
        <v>1150696481</v>
      </c>
      <c r="B342" s="301" t="s">
        <v>328</v>
      </c>
      <c r="C342" s="302" t="s">
        <v>1081</v>
      </c>
      <c r="D342" s="301" t="s">
        <v>324</v>
      </c>
      <c r="E342" s="305"/>
      <c r="F342" s="302" t="s">
        <v>1082</v>
      </c>
      <c r="G342" s="302"/>
      <c r="H342" s="302"/>
      <c r="I342" s="302"/>
      <c r="J342" s="302"/>
      <c r="K342" s="302"/>
      <c r="L342" s="302"/>
      <c r="M342" s="302"/>
      <c r="N342" s="302"/>
      <c r="O342" s="302"/>
      <c r="P342" s="302"/>
      <c r="S342" s="302"/>
      <c r="T342" s="302"/>
      <c r="U342" s="302"/>
      <c r="V342" s="302"/>
      <c r="W342" s="302"/>
      <c r="X342" s="302"/>
      <c r="Y342" s="302"/>
      <c r="Z342" s="302"/>
    </row>
    <row r="343" spans="1:26" ht="15.75" customHeight="1">
      <c r="A343" s="304">
        <v>1150696650</v>
      </c>
      <c r="B343" s="301" t="s">
        <v>328</v>
      </c>
      <c r="C343" s="302" t="s">
        <v>1083</v>
      </c>
      <c r="D343" s="301" t="s">
        <v>327</v>
      </c>
      <c r="E343" s="301"/>
      <c r="F343" s="302" t="s">
        <v>1084</v>
      </c>
      <c r="G343" s="302"/>
      <c r="H343" s="302"/>
      <c r="I343" s="302"/>
      <c r="J343" s="302"/>
      <c r="K343" s="302"/>
      <c r="L343" s="302"/>
      <c r="M343" s="302"/>
      <c r="N343" s="302"/>
      <c r="O343" s="302"/>
      <c r="P343" s="302"/>
      <c r="S343" s="302"/>
      <c r="T343" s="302"/>
      <c r="U343" s="302"/>
      <c r="V343" s="302"/>
      <c r="W343" s="302"/>
      <c r="X343" s="302"/>
      <c r="Y343" s="302"/>
      <c r="Z343" s="302"/>
    </row>
    <row r="344" spans="1:26" ht="15.75" customHeight="1">
      <c r="A344" s="304">
        <v>1151935933</v>
      </c>
      <c r="B344" s="301" t="s">
        <v>322</v>
      </c>
      <c r="C344" s="302" t="s">
        <v>1085</v>
      </c>
      <c r="D344" s="301" t="s">
        <v>324</v>
      </c>
      <c r="E344" s="306">
        <v>33095</v>
      </c>
      <c r="F344" s="302" t="s">
        <v>1086</v>
      </c>
      <c r="G344" s="302" t="s">
        <v>1910</v>
      </c>
      <c r="H344" s="302">
        <v>1151935933</v>
      </c>
      <c r="I344" s="302" t="s">
        <v>1085</v>
      </c>
      <c r="J344" s="302"/>
      <c r="K344" s="302"/>
      <c r="L344" s="302"/>
      <c r="M344" s="302"/>
      <c r="N344" s="302"/>
      <c r="O344" s="302"/>
      <c r="P344" s="302"/>
      <c r="S344" s="302"/>
      <c r="T344" s="302"/>
      <c r="U344" s="302"/>
      <c r="V344" s="302"/>
      <c r="W344" s="302"/>
      <c r="X344" s="302"/>
      <c r="Y344" s="302"/>
      <c r="Z344" s="302"/>
    </row>
    <row r="345" spans="1:26" ht="15.75" customHeight="1">
      <c r="A345" s="304">
        <v>1151941659</v>
      </c>
      <c r="B345" s="301" t="s">
        <v>322</v>
      </c>
      <c r="C345" s="302" t="s">
        <v>1087</v>
      </c>
      <c r="D345" s="301" t="s">
        <v>327</v>
      </c>
      <c r="E345" s="301"/>
      <c r="F345" s="302" t="s">
        <v>1015</v>
      </c>
      <c r="G345" s="302"/>
      <c r="H345" s="302"/>
      <c r="I345" s="302"/>
      <c r="J345" s="302"/>
      <c r="K345" s="302"/>
      <c r="L345" s="302"/>
      <c r="M345" s="302"/>
      <c r="N345" s="302"/>
      <c r="O345" s="302"/>
      <c r="P345" s="302"/>
      <c r="S345" s="302"/>
      <c r="T345" s="302"/>
      <c r="U345" s="302"/>
      <c r="V345" s="302"/>
      <c r="W345" s="302"/>
      <c r="X345" s="302"/>
      <c r="Y345" s="302"/>
      <c r="Z345" s="302"/>
    </row>
    <row r="346" spans="1:26" ht="15.75" customHeight="1">
      <c r="A346" s="304">
        <v>1218717935</v>
      </c>
      <c r="B346" s="301" t="s">
        <v>328</v>
      </c>
      <c r="C346" s="302" t="s">
        <v>1088</v>
      </c>
      <c r="D346" s="301" t="s">
        <v>324</v>
      </c>
      <c r="E346" s="301"/>
      <c r="F346" s="302" t="s">
        <v>1089</v>
      </c>
      <c r="G346" s="302"/>
      <c r="H346" s="302"/>
      <c r="I346" s="302"/>
      <c r="J346" s="302"/>
      <c r="K346" s="302"/>
      <c r="L346" s="302"/>
      <c r="M346" s="302"/>
      <c r="N346" s="302"/>
      <c r="O346" s="302"/>
      <c r="P346" s="302"/>
      <c r="S346" s="302"/>
      <c r="T346" s="302"/>
      <c r="U346" s="302"/>
      <c r="V346" s="302"/>
      <c r="W346" s="302"/>
      <c r="X346" s="302"/>
      <c r="Y346" s="302"/>
      <c r="Z346" s="302"/>
    </row>
    <row r="347" spans="1:26" ht="15.75" customHeight="1">
      <c r="A347" s="304">
        <v>1220472896</v>
      </c>
      <c r="B347" s="301" t="s">
        <v>328</v>
      </c>
      <c r="C347" s="302" t="s">
        <v>1090</v>
      </c>
      <c r="D347" s="301" t="s">
        <v>327</v>
      </c>
      <c r="E347" s="301"/>
      <c r="F347" s="302" t="s">
        <v>1091</v>
      </c>
      <c r="G347" s="302"/>
      <c r="H347" s="302"/>
      <c r="I347" s="302"/>
      <c r="J347" s="302"/>
      <c r="K347" s="302"/>
      <c r="L347" s="302"/>
      <c r="M347" s="302"/>
      <c r="N347" s="302"/>
      <c r="O347" s="302"/>
      <c r="P347" s="302"/>
      <c r="S347" s="302"/>
      <c r="T347" s="302"/>
      <c r="U347" s="302"/>
      <c r="V347" s="302"/>
      <c r="W347" s="302"/>
      <c r="X347" s="302"/>
      <c r="Y347" s="302"/>
      <c r="Z347" s="302"/>
    </row>
    <row r="348" spans="1:26" ht="15.75" customHeight="1">
      <c r="A348" s="304">
        <v>1220477251</v>
      </c>
      <c r="B348" s="301" t="s">
        <v>328</v>
      </c>
      <c r="C348" s="302" t="s">
        <v>1092</v>
      </c>
      <c r="D348" s="301" t="s">
        <v>324</v>
      </c>
      <c r="E348" s="307">
        <v>44846</v>
      </c>
      <c r="F348" s="302" t="s">
        <v>1093</v>
      </c>
      <c r="G348" s="302" t="s">
        <v>1804</v>
      </c>
      <c r="H348" s="302">
        <v>1144082807</v>
      </c>
      <c r="I348" s="302" t="s">
        <v>1094</v>
      </c>
      <c r="J348" s="302">
        <v>3023552565</v>
      </c>
      <c r="K348" s="302"/>
      <c r="L348" s="302"/>
      <c r="M348" s="302"/>
      <c r="N348" s="302"/>
      <c r="O348" s="302"/>
      <c r="P348" s="302"/>
      <c r="S348" s="302"/>
      <c r="T348" s="302"/>
      <c r="U348" s="302"/>
      <c r="V348" s="302"/>
      <c r="W348" s="302"/>
      <c r="X348" s="302"/>
      <c r="Y348" s="302"/>
      <c r="Z348" s="302"/>
    </row>
    <row r="349" spans="1:26" ht="15.75" customHeight="1">
      <c r="A349" s="304">
        <v>1232790409</v>
      </c>
      <c r="B349" s="301" t="s">
        <v>328</v>
      </c>
      <c r="C349" s="302" t="s">
        <v>1095</v>
      </c>
      <c r="D349" s="301" t="s">
        <v>327</v>
      </c>
      <c r="E349" s="301"/>
      <c r="F349" s="302" t="s">
        <v>373</v>
      </c>
      <c r="G349" s="302"/>
      <c r="H349" s="302"/>
      <c r="I349" s="302"/>
      <c r="J349" s="302"/>
      <c r="K349" s="302"/>
      <c r="L349" s="302"/>
      <c r="M349" s="302"/>
      <c r="N349" s="302"/>
      <c r="O349" s="302"/>
      <c r="P349" s="302"/>
      <c r="S349" s="302"/>
      <c r="T349" s="302"/>
      <c r="U349" s="302"/>
      <c r="V349" s="302"/>
      <c r="W349" s="302"/>
      <c r="X349" s="302"/>
      <c r="Y349" s="302"/>
      <c r="Z349" s="302"/>
    </row>
    <row r="350" spans="1:26" ht="15.75" customHeight="1">
      <c r="A350" s="304">
        <v>1232790506</v>
      </c>
      <c r="B350" s="301" t="s">
        <v>328</v>
      </c>
      <c r="C350" s="302" t="s">
        <v>1096</v>
      </c>
      <c r="D350" s="301" t="s">
        <v>327</v>
      </c>
      <c r="E350" s="301"/>
      <c r="F350" s="302" t="s">
        <v>1097</v>
      </c>
      <c r="G350" s="302"/>
      <c r="H350" s="302"/>
      <c r="I350" s="302"/>
      <c r="J350" s="302"/>
      <c r="K350" s="302"/>
      <c r="L350" s="302"/>
      <c r="M350" s="302"/>
      <c r="N350" s="302"/>
      <c r="O350" s="302"/>
      <c r="P350" s="302"/>
      <c r="S350" s="302"/>
      <c r="T350" s="302"/>
      <c r="U350" s="302"/>
      <c r="V350" s="302"/>
      <c r="W350" s="302"/>
      <c r="X350" s="302"/>
      <c r="Y350" s="302"/>
      <c r="Z350" s="302"/>
    </row>
    <row r="351" spans="1:26" ht="15.75" customHeight="1">
      <c r="A351" s="304">
        <v>1232791732</v>
      </c>
      <c r="B351" s="301" t="s">
        <v>328</v>
      </c>
      <c r="C351" s="302" t="s">
        <v>1099</v>
      </c>
      <c r="D351" s="301" t="s">
        <v>327</v>
      </c>
      <c r="E351" s="301"/>
      <c r="F351" s="302" t="s">
        <v>1100</v>
      </c>
      <c r="G351" s="302"/>
      <c r="H351" s="302"/>
      <c r="I351" s="302"/>
      <c r="J351" s="302"/>
      <c r="K351" s="302"/>
      <c r="L351" s="302"/>
      <c r="M351" s="302"/>
      <c r="N351" s="302"/>
      <c r="O351" s="302"/>
      <c r="P351" s="302"/>
      <c r="S351" s="302"/>
      <c r="T351" s="302"/>
      <c r="U351" s="302"/>
      <c r="V351" s="302"/>
      <c r="W351" s="302"/>
      <c r="X351" s="302"/>
      <c r="Y351" s="302"/>
      <c r="Z351" s="302"/>
    </row>
    <row r="352" spans="1:26" ht="15.75" customHeight="1">
      <c r="A352" s="304">
        <v>1232795552</v>
      </c>
      <c r="B352" s="301" t="s">
        <v>328</v>
      </c>
      <c r="C352" s="302" t="s">
        <v>1101</v>
      </c>
      <c r="D352" s="301" t="s">
        <v>327</v>
      </c>
      <c r="E352" s="301"/>
      <c r="F352" s="302" t="s">
        <v>1102</v>
      </c>
      <c r="G352" s="302"/>
      <c r="H352" s="302"/>
      <c r="I352" s="302"/>
      <c r="J352" s="302"/>
      <c r="K352" s="302"/>
      <c r="L352" s="302"/>
      <c r="M352" s="302"/>
      <c r="N352" s="302"/>
      <c r="O352" s="302"/>
      <c r="P352" s="302"/>
      <c r="S352" s="302"/>
      <c r="T352" s="302"/>
      <c r="U352" s="302"/>
      <c r="V352" s="302"/>
      <c r="W352" s="302"/>
      <c r="X352" s="302"/>
      <c r="Y352" s="302"/>
      <c r="Z352" s="302"/>
    </row>
    <row r="353" spans="1:26" ht="15.75" customHeight="1">
      <c r="A353" s="304">
        <v>1232796651</v>
      </c>
      <c r="B353" s="301" t="s">
        <v>328</v>
      </c>
      <c r="C353" s="302" t="s">
        <v>1103</v>
      </c>
      <c r="D353" s="301" t="s">
        <v>327</v>
      </c>
      <c r="E353" s="301"/>
      <c r="F353" s="302" t="s">
        <v>1104</v>
      </c>
      <c r="G353" s="302"/>
      <c r="H353" s="302"/>
      <c r="I353" s="302"/>
      <c r="J353" s="302"/>
      <c r="K353" s="302"/>
      <c r="L353" s="302"/>
      <c r="M353" s="302"/>
      <c r="N353" s="302"/>
      <c r="O353" s="302"/>
      <c r="P353" s="302"/>
      <c r="S353" s="302"/>
      <c r="T353" s="302"/>
      <c r="U353" s="302"/>
      <c r="V353" s="302"/>
      <c r="W353" s="302"/>
      <c r="X353" s="302"/>
      <c r="Y353" s="302"/>
      <c r="Z353" s="302"/>
    </row>
    <row r="354" spans="1:26" ht="15.75" customHeight="1">
      <c r="A354" s="304">
        <v>1232796925</v>
      </c>
      <c r="B354" s="301" t="s">
        <v>328</v>
      </c>
      <c r="C354" s="302" t="s">
        <v>1106</v>
      </c>
      <c r="D354" s="301" t="s">
        <v>324</v>
      </c>
      <c r="E354" s="301"/>
      <c r="F354" s="302" t="s">
        <v>1107</v>
      </c>
      <c r="G354" s="302"/>
      <c r="H354" s="302"/>
      <c r="I354" s="302"/>
      <c r="J354" s="302"/>
      <c r="K354" s="302"/>
      <c r="L354" s="302"/>
      <c r="M354" s="302"/>
      <c r="N354" s="302"/>
      <c r="O354" s="302"/>
      <c r="P354" s="302"/>
      <c r="S354" s="302"/>
      <c r="T354" s="302"/>
      <c r="U354" s="302"/>
      <c r="V354" s="302"/>
      <c r="W354" s="302"/>
      <c r="X354" s="302"/>
      <c r="Y354" s="302"/>
      <c r="Z354" s="302"/>
    </row>
    <row r="355" spans="1:26" ht="15.75" customHeight="1">
      <c r="A355" s="304">
        <v>1232798250</v>
      </c>
      <c r="B355" s="301" t="s">
        <v>328</v>
      </c>
      <c r="C355" s="302" t="s">
        <v>1109</v>
      </c>
      <c r="D355" s="301" t="s">
        <v>327</v>
      </c>
      <c r="E355" s="305"/>
      <c r="F355" s="302" t="s">
        <v>1110</v>
      </c>
      <c r="G355" s="302"/>
      <c r="H355" s="302"/>
      <c r="I355" s="302"/>
      <c r="J355" s="302"/>
      <c r="K355" s="302"/>
      <c r="L355" s="302"/>
      <c r="M355" s="302"/>
      <c r="N355" s="302"/>
      <c r="O355" s="302"/>
      <c r="P355" s="302"/>
      <c r="S355" s="302"/>
      <c r="T355" s="302"/>
      <c r="U355" s="302"/>
      <c r="V355" s="302"/>
      <c r="W355" s="302"/>
      <c r="X355" s="302"/>
      <c r="Y355" s="302"/>
      <c r="Z355" s="302"/>
    </row>
    <row r="356" spans="1:26" ht="15.75" customHeight="1">
      <c r="A356" s="304">
        <v>1232799224</v>
      </c>
      <c r="B356" s="301" t="s">
        <v>328</v>
      </c>
      <c r="C356" s="302" t="s">
        <v>1112</v>
      </c>
      <c r="D356" s="301" t="s">
        <v>324</v>
      </c>
      <c r="E356" s="301"/>
      <c r="F356" s="302" t="s">
        <v>1017</v>
      </c>
      <c r="G356" s="302"/>
      <c r="H356" s="302"/>
      <c r="I356" s="302"/>
      <c r="J356" s="302"/>
      <c r="K356" s="302"/>
      <c r="L356" s="302"/>
      <c r="M356" s="302"/>
      <c r="N356" s="302"/>
      <c r="O356" s="302"/>
      <c r="P356" s="302"/>
      <c r="S356" s="302"/>
      <c r="T356" s="302"/>
      <c r="U356" s="302"/>
      <c r="V356" s="302"/>
      <c r="W356" s="302"/>
      <c r="X356" s="302"/>
      <c r="Y356" s="302"/>
      <c r="Z356" s="302"/>
    </row>
    <row r="357" spans="1:26" ht="15.75" customHeight="1">
      <c r="A357" s="304">
        <v>1232800723</v>
      </c>
      <c r="B357" s="301" t="s">
        <v>328</v>
      </c>
      <c r="C357" s="302" t="s">
        <v>1113</v>
      </c>
      <c r="D357" s="301" t="s">
        <v>327</v>
      </c>
      <c r="E357" s="301"/>
      <c r="F357" s="302" t="s">
        <v>1114</v>
      </c>
      <c r="G357" s="302"/>
      <c r="H357" s="302"/>
      <c r="I357" s="302"/>
      <c r="J357" s="302"/>
      <c r="K357" s="302"/>
      <c r="L357" s="302"/>
      <c r="M357" s="302"/>
      <c r="N357" s="302"/>
      <c r="O357" s="302"/>
      <c r="P357" s="302"/>
      <c r="S357" s="302"/>
      <c r="T357" s="302"/>
      <c r="U357" s="302"/>
      <c r="V357" s="302"/>
      <c r="W357" s="302"/>
      <c r="X357" s="302"/>
      <c r="Y357" s="302"/>
      <c r="Z357" s="302"/>
    </row>
    <row r="358" spans="1:26" ht="15.75" customHeight="1">
      <c r="A358" s="304">
        <v>1232800984</v>
      </c>
      <c r="B358" s="301" t="s">
        <v>328</v>
      </c>
      <c r="C358" s="302" t="s">
        <v>1115</v>
      </c>
      <c r="D358" s="301" t="s">
        <v>327</v>
      </c>
      <c r="E358" s="301"/>
      <c r="F358" s="302" t="s">
        <v>1116</v>
      </c>
      <c r="G358" s="302"/>
      <c r="H358" s="302"/>
      <c r="I358" s="302"/>
      <c r="J358" s="302"/>
      <c r="K358" s="302"/>
      <c r="L358" s="302"/>
      <c r="M358" s="302"/>
      <c r="N358" s="302"/>
      <c r="O358" s="302"/>
      <c r="P358" s="302"/>
      <c r="S358" s="302"/>
      <c r="T358" s="302"/>
      <c r="U358" s="302"/>
      <c r="V358" s="302"/>
      <c r="W358" s="302"/>
      <c r="X358" s="302"/>
      <c r="Y358" s="302"/>
      <c r="Z358" s="302"/>
    </row>
    <row r="359" spans="1:26" ht="15.75" customHeight="1">
      <c r="A359" s="304">
        <v>1232802044</v>
      </c>
      <c r="B359" s="301" t="s">
        <v>328</v>
      </c>
      <c r="C359" s="302" t="s">
        <v>1117</v>
      </c>
      <c r="D359" s="301" t="s">
        <v>324</v>
      </c>
      <c r="E359" s="305"/>
      <c r="F359" s="302" t="s">
        <v>1118</v>
      </c>
      <c r="G359" s="302"/>
      <c r="H359" s="302"/>
      <c r="I359" s="302"/>
      <c r="J359" s="302"/>
      <c r="K359" s="302"/>
      <c r="L359" s="302"/>
      <c r="M359" s="302"/>
      <c r="N359" s="302"/>
      <c r="O359" s="302"/>
      <c r="P359" s="302"/>
      <c r="S359" s="302"/>
      <c r="T359" s="302"/>
      <c r="U359" s="302"/>
      <c r="V359" s="302"/>
      <c r="W359" s="302"/>
      <c r="X359" s="302"/>
      <c r="Y359" s="302"/>
      <c r="Z359" s="302"/>
    </row>
    <row r="360" spans="1:26" ht="15.75" customHeight="1">
      <c r="A360" s="304">
        <v>1232802071</v>
      </c>
      <c r="B360" s="301" t="s">
        <v>328</v>
      </c>
      <c r="C360" s="302" t="s">
        <v>1120</v>
      </c>
      <c r="D360" s="301" t="s">
        <v>327</v>
      </c>
      <c r="E360" s="301"/>
      <c r="F360" s="302" t="s">
        <v>1121</v>
      </c>
      <c r="G360" s="302" t="s">
        <v>1799</v>
      </c>
      <c r="H360" s="302"/>
      <c r="I360" s="302"/>
      <c r="J360" s="302"/>
      <c r="K360" s="302"/>
      <c r="L360" s="302"/>
      <c r="M360" s="302"/>
      <c r="N360" s="302"/>
      <c r="O360" s="302"/>
      <c r="P360" s="302"/>
      <c r="S360" s="302"/>
      <c r="T360" s="302"/>
      <c r="U360" s="302"/>
      <c r="V360" s="302"/>
      <c r="W360" s="302"/>
      <c r="X360" s="302"/>
      <c r="Y360" s="302"/>
      <c r="Z360" s="302"/>
    </row>
    <row r="361" spans="1:26" ht="15.75" customHeight="1">
      <c r="A361" s="304">
        <v>1232802345</v>
      </c>
      <c r="B361" s="301" t="s">
        <v>328</v>
      </c>
      <c r="C361" s="302" t="s">
        <v>1122</v>
      </c>
      <c r="D361" s="301" t="s">
        <v>327</v>
      </c>
      <c r="E361" s="305">
        <v>42998</v>
      </c>
      <c r="F361" s="302" t="s">
        <v>814</v>
      </c>
      <c r="G361" s="302" t="s">
        <v>1799</v>
      </c>
      <c r="H361" s="302">
        <v>1060416717</v>
      </c>
      <c r="I361" s="302" t="s">
        <v>815</v>
      </c>
      <c r="J361" s="302">
        <v>3206545937</v>
      </c>
      <c r="K361" s="302"/>
      <c r="L361" s="302"/>
      <c r="M361" s="302"/>
      <c r="N361" s="302"/>
      <c r="O361" s="302"/>
      <c r="P361" s="302"/>
      <c r="S361" s="302"/>
      <c r="T361" s="302"/>
      <c r="U361" s="302"/>
      <c r="V361" s="302"/>
      <c r="W361" s="302"/>
      <c r="X361" s="302"/>
      <c r="Y361" s="302"/>
      <c r="Z361" s="302"/>
    </row>
    <row r="362" spans="1:26" ht="15.75" customHeight="1">
      <c r="A362" s="304">
        <v>1232802417</v>
      </c>
      <c r="B362" s="301" t="s">
        <v>328</v>
      </c>
      <c r="C362" s="302" t="s">
        <v>1123</v>
      </c>
      <c r="D362" s="301" t="s">
        <v>324</v>
      </c>
      <c r="E362" s="305"/>
      <c r="F362" s="302" t="s">
        <v>1124</v>
      </c>
      <c r="G362" s="302"/>
      <c r="H362" s="302"/>
      <c r="I362" s="302"/>
      <c r="J362" s="302"/>
      <c r="K362" s="302"/>
      <c r="L362" s="302"/>
      <c r="M362" s="302"/>
      <c r="N362" s="302"/>
      <c r="O362" s="302"/>
      <c r="P362" s="302"/>
      <c r="S362" s="302"/>
      <c r="T362" s="302"/>
      <c r="U362" s="302"/>
      <c r="V362" s="302"/>
      <c r="W362" s="302"/>
      <c r="X362" s="302"/>
      <c r="Y362" s="302"/>
      <c r="Z362" s="302"/>
    </row>
    <row r="363" spans="1:26" ht="15.75" customHeight="1">
      <c r="A363" s="304">
        <v>1232803598</v>
      </c>
      <c r="B363" s="301" t="s">
        <v>328</v>
      </c>
      <c r="C363" s="302" t="s">
        <v>1125</v>
      </c>
      <c r="D363" s="301" t="s">
        <v>324</v>
      </c>
      <c r="E363" s="301"/>
      <c r="F363" s="302" t="s">
        <v>1126</v>
      </c>
      <c r="G363" s="302"/>
      <c r="H363" s="302"/>
      <c r="I363" s="302"/>
      <c r="J363" s="302"/>
      <c r="K363" s="302"/>
      <c r="L363" s="302"/>
      <c r="M363" s="302"/>
      <c r="N363" s="302"/>
      <c r="O363" s="302"/>
      <c r="P363" s="302"/>
      <c r="S363" s="302"/>
      <c r="T363" s="302"/>
      <c r="U363" s="302"/>
      <c r="V363" s="302"/>
      <c r="W363" s="302"/>
      <c r="X363" s="302"/>
      <c r="Y363" s="302"/>
      <c r="Z363" s="302"/>
    </row>
    <row r="364" spans="1:26" ht="15.75" customHeight="1">
      <c r="A364" s="304">
        <v>1232804749</v>
      </c>
      <c r="B364" s="301" t="s">
        <v>328</v>
      </c>
      <c r="C364" s="302" t="s">
        <v>1127</v>
      </c>
      <c r="D364" s="301" t="s">
        <v>327</v>
      </c>
      <c r="E364" s="301"/>
      <c r="F364" s="302" t="s">
        <v>1128</v>
      </c>
      <c r="G364" s="302"/>
      <c r="H364" s="302"/>
      <c r="I364" s="302"/>
      <c r="J364" s="302"/>
      <c r="K364" s="302"/>
      <c r="L364" s="302"/>
      <c r="M364" s="302"/>
      <c r="N364" s="302"/>
      <c r="O364" s="302"/>
      <c r="P364" s="302"/>
      <c r="S364" s="302"/>
      <c r="T364" s="302"/>
      <c r="U364" s="302"/>
      <c r="V364" s="302"/>
      <c r="W364" s="302"/>
      <c r="X364" s="302"/>
      <c r="Y364" s="302"/>
      <c r="Z364" s="302"/>
    </row>
    <row r="365" spans="1:26" ht="15.75" customHeight="1">
      <c r="A365" s="304">
        <v>1232805109</v>
      </c>
      <c r="B365" s="301" t="s">
        <v>328</v>
      </c>
      <c r="C365" s="302" t="s">
        <v>1129</v>
      </c>
      <c r="D365" s="301" t="s">
        <v>327</v>
      </c>
      <c r="E365" s="305">
        <v>43260</v>
      </c>
      <c r="F365" s="302" t="s">
        <v>1130</v>
      </c>
      <c r="G365" s="302"/>
      <c r="H365" s="302"/>
      <c r="I365" s="302"/>
      <c r="J365" s="302"/>
      <c r="K365" s="302"/>
      <c r="L365" s="302"/>
      <c r="M365" s="302"/>
      <c r="N365" s="302"/>
      <c r="O365" s="302"/>
      <c r="P365" s="302"/>
      <c r="S365" s="302"/>
      <c r="T365" s="302"/>
      <c r="U365" s="302"/>
      <c r="V365" s="302"/>
      <c r="W365" s="302"/>
      <c r="X365" s="302"/>
      <c r="Y365" s="302"/>
      <c r="Z365" s="302"/>
    </row>
    <row r="366" spans="1:26" ht="15.75" customHeight="1">
      <c r="A366" s="304">
        <v>1232805521</v>
      </c>
      <c r="B366" s="301" t="s">
        <v>1132</v>
      </c>
      <c r="C366" s="302" t="s">
        <v>1133</v>
      </c>
      <c r="D366" s="301" t="s">
        <v>324</v>
      </c>
      <c r="E366" s="301"/>
      <c r="F366" s="302" t="s">
        <v>1134</v>
      </c>
      <c r="G366" s="302"/>
      <c r="H366" s="302"/>
      <c r="I366" s="302"/>
      <c r="J366" s="302"/>
      <c r="K366" s="302"/>
      <c r="L366" s="302"/>
      <c r="M366" s="302"/>
      <c r="N366" s="302"/>
      <c r="O366" s="302"/>
      <c r="P366" s="302"/>
      <c r="S366" s="302"/>
      <c r="T366" s="302"/>
      <c r="U366" s="302"/>
      <c r="V366" s="302"/>
      <c r="W366" s="302"/>
      <c r="X366" s="302"/>
      <c r="Y366" s="302"/>
      <c r="Z366" s="302"/>
    </row>
    <row r="367" spans="1:26" ht="15.75" customHeight="1">
      <c r="A367" s="304">
        <v>1232805607</v>
      </c>
      <c r="B367" s="301" t="s">
        <v>328</v>
      </c>
      <c r="C367" s="302" t="s">
        <v>1135</v>
      </c>
      <c r="D367" s="301" t="s">
        <v>327</v>
      </c>
      <c r="E367" s="306">
        <v>43307</v>
      </c>
      <c r="F367" s="302" t="s">
        <v>1136</v>
      </c>
      <c r="G367" s="302" t="s">
        <v>1873</v>
      </c>
      <c r="H367" s="302">
        <v>38558855</v>
      </c>
      <c r="I367" s="302" t="s">
        <v>1137</v>
      </c>
      <c r="J367" s="302">
        <v>3147708289</v>
      </c>
      <c r="K367" s="302"/>
      <c r="L367" s="302"/>
      <c r="M367" s="302"/>
      <c r="N367" s="302"/>
      <c r="O367" s="302"/>
      <c r="P367" s="302"/>
      <c r="S367" s="302"/>
      <c r="T367" s="302"/>
      <c r="U367" s="302"/>
      <c r="V367" s="302"/>
      <c r="W367" s="302"/>
      <c r="X367" s="302"/>
      <c r="Y367" s="302"/>
      <c r="Z367" s="302"/>
    </row>
    <row r="368" spans="1:26" ht="15.75" customHeight="1">
      <c r="A368" s="304">
        <v>1232805723</v>
      </c>
      <c r="B368" s="301" t="s">
        <v>328</v>
      </c>
      <c r="C368" s="302" t="s">
        <v>1138</v>
      </c>
      <c r="D368" s="301" t="s">
        <v>327</v>
      </c>
      <c r="E368" s="306">
        <v>43318</v>
      </c>
      <c r="F368" s="302" t="s">
        <v>1139</v>
      </c>
      <c r="G368" s="302" t="s">
        <v>1856</v>
      </c>
      <c r="H368" s="302">
        <v>1130612590</v>
      </c>
      <c r="I368" s="302" t="s">
        <v>994</v>
      </c>
      <c r="J368" s="302">
        <v>3165313244</v>
      </c>
      <c r="K368" s="302"/>
      <c r="L368" s="302"/>
      <c r="M368" s="302"/>
      <c r="N368" s="302"/>
      <c r="O368" s="302"/>
      <c r="P368" s="302"/>
      <c r="S368" s="302"/>
      <c r="T368" s="302"/>
      <c r="U368" s="302"/>
      <c r="V368" s="302"/>
      <c r="W368" s="302"/>
      <c r="X368" s="302"/>
      <c r="Y368" s="302"/>
      <c r="Z368" s="302"/>
    </row>
    <row r="369" spans="1:26" ht="15.75" customHeight="1">
      <c r="A369" s="304">
        <v>1232805970</v>
      </c>
      <c r="B369" s="301" t="s">
        <v>328</v>
      </c>
      <c r="C369" s="302" t="s">
        <v>1140</v>
      </c>
      <c r="D369" s="301" t="s">
        <v>327</v>
      </c>
      <c r="E369" s="305"/>
      <c r="F369" s="302" t="s">
        <v>1141</v>
      </c>
      <c r="G369" s="302"/>
      <c r="H369" s="302"/>
      <c r="I369" s="302"/>
      <c r="J369" s="302"/>
      <c r="K369" s="302"/>
      <c r="L369" s="302"/>
      <c r="M369" s="302"/>
      <c r="N369" s="302"/>
      <c r="O369" s="302"/>
      <c r="P369" s="302"/>
      <c r="S369" s="302"/>
      <c r="T369" s="302"/>
      <c r="U369" s="302"/>
      <c r="V369" s="302"/>
      <c r="W369" s="302"/>
      <c r="X369" s="302"/>
      <c r="Y369" s="302"/>
      <c r="Z369" s="302"/>
    </row>
    <row r="370" spans="1:26" ht="15.75" customHeight="1">
      <c r="A370" s="304">
        <v>1232805971</v>
      </c>
      <c r="B370" s="301" t="s">
        <v>328</v>
      </c>
      <c r="C370" s="302" t="s">
        <v>1144</v>
      </c>
      <c r="D370" s="301" t="s">
        <v>324</v>
      </c>
      <c r="E370" s="301"/>
      <c r="F370" s="302" t="s">
        <v>1141</v>
      </c>
      <c r="G370" s="302"/>
      <c r="H370" s="302"/>
      <c r="I370" s="302"/>
      <c r="J370" s="302"/>
      <c r="K370" s="302"/>
      <c r="L370" s="302"/>
      <c r="M370" s="302"/>
      <c r="N370" s="302"/>
      <c r="O370" s="302"/>
      <c r="P370" s="302"/>
      <c r="S370" s="302"/>
      <c r="T370" s="302"/>
      <c r="U370" s="302"/>
      <c r="V370" s="302"/>
      <c r="W370" s="302"/>
      <c r="X370" s="302"/>
      <c r="Y370" s="302"/>
      <c r="Z370" s="302"/>
    </row>
    <row r="371" spans="1:26" ht="15.75" customHeight="1">
      <c r="A371" s="304">
        <v>1232806367</v>
      </c>
      <c r="B371" s="301" t="s">
        <v>328</v>
      </c>
      <c r="C371" s="302" t="s">
        <v>1145</v>
      </c>
      <c r="D371" s="301" t="s">
        <v>327</v>
      </c>
      <c r="E371" s="306">
        <v>43371</v>
      </c>
      <c r="F371" s="302" t="s">
        <v>1146</v>
      </c>
      <c r="G371" s="302" t="s">
        <v>1915</v>
      </c>
      <c r="H371" s="302">
        <v>1144045838</v>
      </c>
      <c r="I371" s="302" t="s">
        <v>1147</v>
      </c>
      <c r="J371" s="302">
        <v>3145894524</v>
      </c>
      <c r="K371" s="302"/>
      <c r="L371" s="302"/>
      <c r="M371" s="302"/>
      <c r="N371" s="302"/>
      <c r="O371" s="302"/>
      <c r="P371" s="302"/>
      <c r="S371" s="302"/>
      <c r="T371" s="302"/>
      <c r="U371" s="302"/>
      <c r="V371" s="302"/>
      <c r="W371" s="302"/>
      <c r="X371" s="302"/>
      <c r="Y371" s="302"/>
      <c r="Z371" s="302"/>
    </row>
    <row r="372" spans="1:26" ht="15.75" customHeight="1">
      <c r="A372" s="304">
        <v>1232807097</v>
      </c>
      <c r="B372" s="301" t="s">
        <v>328</v>
      </c>
      <c r="C372" s="302" t="s">
        <v>1148</v>
      </c>
      <c r="D372" s="301" t="s">
        <v>327</v>
      </c>
      <c r="E372" s="305"/>
      <c r="F372" s="302" t="s">
        <v>1149</v>
      </c>
      <c r="G372" s="302"/>
      <c r="H372" s="302"/>
      <c r="I372" s="302"/>
      <c r="J372" s="302"/>
      <c r="K372" s="302"/>
      <c r="L372" s="302"/>
      <c r="M372" s="302"/>
      <c r="N372" s="302"/>
      <c r="O372" s="302"/>
      <c r="P372" s="302"/>
      <c r="S372" s="302"/>
      <c r="T372" s="302"/>
      <c r="U372" s="302"/>
      <c r="V372" s="302"/>
      <c r="W372" s="302"/>
      <c r="X372" s="302"/>
      <c r="Y372" s="302"/>
      <c r="Z372" s="302"/>
    </row>
    <row r="373" spans="1:26" ht="15.75" customHeight="1">
      <c r="A373" s="304">
        <v>1232808224</v>
      </c>
      <c r="B373" s="301" t="s">
        <v>328</v>
      </c>
      <c r="C373" s="302" t="s">
        <v>1150</v>
      </c>
      <c r="D373" s="301" t="s">
        <v>324</v>
      </c>
      <c r="E373" s="301"/>
      <c r="F373" s="302" t="s">
        <v>1151</v>
      </c>
      <c r="G373" s="302"/>
      <c r="H373" s="302"/>
      <c r="I373" s="302"/>
      <c r="J373" s="302"/>
      <c r="K373" s="302"/>
      <c r="L373" s="302"/>
      <c r="M373" s="302"/>
      <c r="N373" s="302"/>
      <c r="O373" s="302"/>
      <c r="P373" s="302"/>
      <c r="S373" s="302"/>
      <c r="T373" s="302"/>
      <c r="U373" s="302"/>
      <c r="V373" s="302"/>
      <c r="W373" s="302"/>
      <c r="X373" s="302"/>
      <c r="Y373" s="302"/>
      <c r="Z373" s="302"/>
    </row>
    <row r="374" spans="1:26" ht="15.75" customHeight="1">
      <c r="A374" s="304">
        <v>1232808846</v>
      </c>
      <c r="B374" s="301" t="s">
        <v>328</v>
      </c>
      <c r="C374" s="302" t="s">
        <v>1152</v>
      </c>
      <c r="D374" s="301" t="s">
        <v>327</v>
      </c>
      <c r="E374" s="301"/>
      <c r="F374" s="302" t="s">
        <v>1153</v>
      </c>
      <c r="G374" s="302"/>
      <c r="H374" s="302"/>
      <c r="I374" s="302"/>
      <c r="J374" s="302"/>
      <c r="K374" s="302"/>
      <c r="L374" s="302"/>
      <c r="M374" s="302"/>
      <c r="N374" s="302"/>
      <c r="O374" s="302"/>
      <c r="P374" s="302"/>
      <c r="S374" s="302"/>
      <c r="T374" s="302"/>
      <c r="U374" s="302"/>
      <c r="V374" s="302"/>
      <c r="W374" s="302"/>
      <c r="X374" s="302"/>
      <c r="Y374" s="302"/>
      <c r="Z374" s="302"/>
    </row>
    <row r="375" spans="1:26" ht="15.75" customHeight="1">
      <c r="A375" s="304">
        <v>1232809311</v>
      </c>
      <c r="B375" s="301" t="s">
        <v>328</v>
      </c>
      <c r="C375" s="302" t="s">
        <v>1154</v>
      </c>
      <c r="D375" s="301" t="s">
        <v>327</v>
      </c>
      <c r="E375" s="306">
        <v>43679</v>
      </c>
      <c r="F375" s="302" t="s">
        <v>1155</v>
      </c>
      <c r="G375" s="302"/>
      <c r="H375" s="302"/>
      <c r="I375" s="302"/>
      <c r="J375" s="302"/>
      <c r="K375" s="302"/>
      <c r="L375" s="302"/>
      <c r="M375" s="302"/>
      <c r="N375" s="302"/>
      <c r="O375" s="302"/>
      <c r="P375" s="302"/>
      <c r="S375" s="302"/>
      <c r="T375" s="302"/>
      <c r="U375" s="302"/>
      <c r="V375" s="302"/>
      <c r="W375" s="302"/>
      <c r="X375" s="302"/>
      <c r="Y375" s="302"/>
      <c r="Z375" s="302"/>
    </row>
    <row r="376" spans="1:26" ht="15.75" customHeight="1">
      <c r="A376" s="304">
        <v>1232809400</v>
      </c>
      <c r="B376" s="301" t="s">
        <v>328</v>
      </c>
      <c r="C376" s="302" t="s">
        <v>1156</v>
      </c>
      <c r="D376" s="301" t="s">
        <v>327</v>
      </c>
      <c r="E376" s="301"/>
      <c r="F376" s="302" t="s">
        <v>1157</v>
      </c>
      <c r="G376" s="302"/>
      <c r="H376" s="302"/>
      <c r="I376" s="302"/>
      <c r="J376" s="302"/>
      <c r="K376" s="302"/>
      <c r="L376" s="302"/>
      <c r="M376" s="302"/>
      <c r="N376" s="302"/>
      <c r="O376" s="302"/>
      <c r="P376" s="302"/>
      <c r="S376" s="302"/>
      <c r="T376" s="302"/>
      <c r="U376" s="302"/>
      <c r="V376" s="302"/>
      <c r="W376" s="302"/>
      <c r="X376" s="302"/>
      <c r="Y376" s="302"/>
      <c r="Z376" s="302"/>
    </row>
    <row r="377" spans="1:26" ht="15.75" customHeight="1">
      <c r="A377" s="304">
        <v>1232809410</v>
      </c>
      <c r="B377" s="301" t="s">
        <v>328</v>
      </c>
      <c r="C377" s="302" t="s">
        <v>1158</v>
      </c>
      <c r="D377" s="301" t="s">
        <v>324</v>
      </c>
      <c r="E377" s="301"/>
      <c r="F377" s="302" t="s">
        <v>1159</v>
      </c>
      <c r="G377" s="302"/>
      <c r="H377" s="302"/>
      <c r="I377" s="302"/>
      <c r="J377" s="302"/>
      <c r="K377" s="302"/>
      <c r="L377" s="302"/>
      <c r="M377" s="302"/>
      <c r="N377" s="302"/>
      <c r="O377" s="302"/>
      <c r="P377" s="302"/>
      <c r="S377" s="302"/>
      <c r="T377" s="302"/>
      <c r="U377" s="302"/>
      <c r="V377" s="302"/>
      <c r="W377" s="302"/>
      <c r="X377" s="302"/>
      <c r="Y377" s="302"/>
      <c r="Z377" s="302"/>
    </row>
    <row r="378" spans="1:26" ht="15.75" customHeight="1">
      <c r="A378" s="304">
        <v>1232809531</v>
      </c>
      <c r="B378" s="301" t="s">
        <v>328</v>
      </c>
      <c r="C378" s="302" t="s">
        <v>1160</v>
      </c>
      <c r="D378" s="301" t="s">
        <v>327</v>
      </c>
      <c r="E378" s="306">
        <v>43700</v>
      </c>
      <c r="F378" s="302" t="s">
        <v>1161</v>
      </c>
      <c r="G378" s="302" t="s">
        <v>1831</v>
      </c>
      <c r="H378" s="302">
        <v>1065584293</v>
      </c>
      <c r="I378" s="302" t="s">
        <v>1162</v>
      </c>
      <c r="J378" s="302">
        <v>3176999958</v>
      </c>
      <c r="K378" s="302"/>
      <c r="L378" s="302"/>
      <c r="M378" s="302"/>
      <c r="N378" s="302"/>
      <c r="O378" s="302"/>
      <c r="P378" s="302"/>
      <c r="S378" s="302"/>
      <c r="T378" s="302"/>
      <c r="U378" s="302"/>
      <c r="V378" s="302"/>
      <c r="W378" s="302"/>
      <c r="X378" s="302"/>
      <c r="Y378" s="302"/>
      <c r="Z378" s="302"/>
    </row>
    <row r="379" spans="1:26" ht="15.75" customHeight="1">
      <c r="A379" s="304">
        <v>1232809734</v>
      </c>
      <c r="B379" s="301" t="s">
        <v>328</v>
      </c>
      <c r="C379" s="302" t="s">
        <v>1163</v>
      </c>
      <c r="D379" s="301" t="s">
        <v>327</v>
      </c>
      <c r="E379" s="301"/>
      <c r="F379" s="302" t="s">
        <v>1164</v>
      </c>
      <c r="G379" s="302"/>
      <c r="H379" s="302"/>
      <c r="I379" s="302"/>
      <c r="J379" s="302"/>
      <c r="K379" s="302"/>
      <c r="L379" s="302"/>
      <c r="M379" s="302"/>
      <c r="N379" s="302"/>
      <c r="O379" s="302"/>
      <c r="P379" s="302"/>
      <c r="S379" s="302"/>
      <c r="T379" s="302"/>
      <c r="U379" s="302"/>
      <c r="V379" s="302"/>
      <c r="W379" s="302"/>
      <c r="X379" s="302"/>
      <c r="Y379" s="302"/>
      <c r="Z379" s="302"/>
    </row>
    <row r="380" spans="1:26" ht="15.75" customHeight="1">
      <c r="A380" s="304">
        <v>1232810026</v>
      </c>
      <c r="B380" s="301" t="s">
        <v>328</v>
      </c>
      <c r="C380" s="302" t="s">
        <v>1165</v>
      </c>
      <c r="D380" s="301" t="s">
        <v>324</v>
      </c>
      <c r="E380" s="301"/>
      <c r="F380" s="302" t="s">
        <v>1166</v>
      </c>
      <c r="G380" s="302"/>
      <c r="H380" s="302"/>
      <c r="I380" s="302"/>
      <c r="J380" s="302"/>
      <c r="K380" s="302"/>
      <c r="L380" s="302"/>
      <c r="M380" s="302"/>
      <c r="N380" s="302"/>
      <c r="O380" s="302"/>
      <c r="P380" s="302"/>
      <c r="S380" s="302"/>
      <c r="T380" s="302"/>
      <c r="U380" s="302"/>
      <c r="V380" s="302"/>
      <c r="W380" s="302"/>
      <c r="X380" s="302"/>
      <c r="Y380" s="302"/>
      <c r="Z380" s="302"/>
    </row>
    <row r="381" spans="1:26" ht="15.75" customHeight="1">
      <c r="A381" s="304">
        <v>1232810027</v>
      </c>
      <c r="B381" s="301" t="s">
        <v>328</v>
      </c>
      <c r="C381" s="302" t="s">
        <v>1167</v>
      </c>
      <c r="D381" s="301" t="s">
        <v>327</v>
      </c>
      <c r="E381" s="301"/>
      <c r="F381" s="302" t="s">
        <v>1032</v>
      </c>
      <c r="G381" s="302"/>
      <c r="H381" s="302"/>
      <c r="I381" s="302"/>
      <c r="J381" s="302"/>
      <c r="K381" s="302"/>
      <c r="L381" s="302"/>
      <c r="M381" s="302"/>
      <c r="N381" s="302"/>
      <c r="O381" s="302"/>
      <c r="P381" s="302"/>
      <c r="S381" s="302"/>
      <c r="T381" s="302"/>
      <c r="U381" s="302"/>
      <c r="V381" s="302"/>
      <c r="W381" s="302"/>
      <c r="X381" s="302"/>
      <c r="Y381" s="302"/>
      <c r="Z381" s="302"/>
    </row>
    <row r="382" spans="1:26" ht="15.75" customHeight="1">
      <c r="A382" s="304">
        <v>1232810147</v>
      </c>
      <c r="B382" s="301" t="s">
        <v>328</v>
      </c>
      <c r="C382" s="302" t="s">
        <v>1168</v>
      </c>
      <c r="D382" s="301" t="s">
        <v>327</v>
      </c>
      <c r="E382" s="301"/>
      <c r="F382" s="302" t="s">
        <v>1169</v>
      </c>
      <c r="G382" s="302"/>
      <c r="H382" s="302"/>
      <c r="I382" s="302"/>
      <c r="J382" s="302"/>
      <c r="K382" s="302"/>
      <c r="L382" s="302"/>
      <c r="M382" s="302"/>
      <c r="N382" s="302"/>
      <c r="O382" s="302"/>
      <c r="P382" s="302"/>
      <c r="S382" s="302"/>
      <c r="T382" s="302"/>
      <c r="U382" s="302"/>
      <c r="V382" s="302"/>
      <c r="W382" s="302"/>
      <c r="X382" s="302"/>
      <c r="Y382" s="302"/>
      <c r="Z382" s="302"/>
    </row>
    <row r="383" spans="1:26" ht="15.75" customHeight="1">
      <c r="A383" s="304">
        <v>1232810472</v>
      </c>
      <c r="B383" s="301" t="s">
        <v>328</v>
      </c>
      <c r="C383" s="302" t="s">
        <v>1170</v>
      </c>
      <c r="D383" s="301" t="s">
        <v>327</v>
      </c>
      <c r="E383" s="305"/>
      <c r="F383" s="302" t="s">
        <v>1097</v>
      </c>
      <c r="G383" s="302"/>
      <c r="H383" s="302"/>
      <c r="I383" s="302"/>
      <c r="J383" s="302"/>
      <c r="K383" s="302"/>
      <c r="L383" s="302"/>
      <c r="M383" s="302"/>
      <c r="N383" s="302"/>
      <c r="O383" s="302"/>
      <c r="P383" s="302"/>
      <c r="S383" s="302"/>
      <c r="T383" s="302"/>
      <c r="U383" s="302"/>
      <c r="V383" s="302"/>
      <c r="W383" s="302"/>
      <c r="X383" s="302"/>
      <c r="Y383" s="302"/>
      <c r="Z383" s="302"/>
    </row>
    <row r="384" spans="1:26" ht="15.75" customHeight="1">
      <c r="A384" s="304">
        <v>1232810513</v>
      </c>
      <c r="B384" s="301" t="s">
        <v>328</v>
      </c>
      <c r="C384" s="302" t="s">
        <v>1172</v>
      </c>
      <c r="D384" s="301" t="s">
        <v>327</v>
      </c>
      <c r="E384" s="301"/>
      <c r="F384" s="302" t="s">
        <v>1173</v>
      </c>
      <c r="G384" s="302"/>
      <c r="H384" s="302"/>
      <c r="I384" s="302"/>
      <c r="J384" s="302"/>
      <c r="K384" s="302"/>
      <c r="L384" s="302"/>
      <c r="M384" s="302"/>
      <c r="N384" s="302"/>
      <c r="O384" s="302"/>
      <c r="P384" s="302"/>
      <c r="S384" s="302"/>
      <c r="T384" s="302"/>
      <c r="U384" s="302"/>
      <c r="V384" s="302"/>
      <c r="W384" s="302"/>
      <c r="X384" s="302"/>
      <c r="Y384" s="302"/>
      <c r="Z384" s="302"/>
    </row>
    <row r="385" spans="1:26" ht="15.75" customHeight="1">
      <c r="A385" s="304">
        <v>1232810850</v>
      </c>
      <c r="B385" s="301" t="s">
        <v>328</v>
      </c>
      <c r="C385" s="302" t="s">
        <v>1174</v>
      </c>
      <c r="D385" s="301" t="s">
        <v>327</v>
      </c>
      <c r="E385" s="301"/>
      <c r="F385" s="302" t="s">
        <v>1175</v>
      </c>
      <c r="G385" s="302"/>
      <c r="H385" s="302"/>
      <c r="I385" s="302"/>
      <c r="J385" s="302"/>
      <c r="K385" s="302"/>
      <c r="L385" s="302"/>
      <c r="M385" s="302"/>
      <c r="N385" s="302"/>
      <c r="O385" s="302"/>
      <c r="P385" s="302"/>
      <c r="S385" s="302"/>
      <c r="T385" s="302"/>
      <c r="U385" s="302"/>
      <c r="V385" s="302"/>
      <c r="W385" s="302"/>
      <c r="X385" s="302"/>
      <c r="Y385" s="302"/>
      <c r="Z385" s="302"/>
    </row>
    <row r="386" spans="1:26" ht="15.75" customHeight="1">
      <c r="A386" s="304">
        <v>1232810887</v>
      </c>
      <c r="B386" s="301" t="s">
        <v>328</v>
      </c>
      <c r="C386" s="302" t="s">
        <v>1177</v>
      </c>
      <c r="D386" s="301" t="s">
        <v>327</v>
      </c>
      <c r="E386" s="301"/>
      <c r="F386" s="302" t="s">
        <v>948</v>
      </c>
      <c r="G386" s="302"/>
      <c r="H386" s="302"/>
      <c r="I386" s="302"/>
      <c r="J386" s="302"/>
      <c r="K386" s="302"/>
      <c r="L386" s="302"/>
      <c r="M386" s="302"/>
      <c r="N386" s="302"/>
      <c r="O386" s="302"/>
      <c r="P386" s="302"/>
      <c r="S386" s="302"/>
      <c r="T386" s="302"/>
      <c r="U386" s="302"/>
      <c r="V386" s="302"/>
      <c r="W386" s="302"/>
      <c r="X386" s="302"/>
      <c r="Y386" s="302"/>
      <c r="Z386" s="302"/>
    </row>
    <row r="387" spans="1:26" ht="15.75" customHeight="1">
      <c r="A387" s="304">
        <v>1232811016</v>
      </c>
      <c r="B387" s="301" t="s">
        <v>328</v>
      </c>
      <c r="C387" s="302" t="s">
        <v>1178</v>
      </c>
      <c r="D387" s="301" t="s">
        <v>327</v>
      </c>
      <c r="E387" s="301"/>
      <c r="F387" s="302" t="s">
        <v>1179</v>
      </c>
      <c r="G387" s="302"/>
      <c r="H387" s="302"/>
      <c r="I387" s="302"/>
      <c r="J387" s="302"/>
      <c r="K387" s="302"/>
      <c r="L387" s="302"/>
      <c r="M387" s="302"/>
      <c r="N387" s="302"/>
      <c r="O387" s="302"/>
      <c r="P387" s="302"/>
      <c r="S387" s="302"/>
      <c r="T387" s="302"/>
      <c r="U387" s="302"/>
      <c r="V387" s="302"/>
      <c r="W387" s="302"/>
      <c r="X387" s="302"/>
      <c r="Y387" s="302"/>
      <c r="Z387" s="302"/>
    </row>
    <row r="388" spans="1:26" ht="15.75" customHeight="1">
      <c r="A388" s="304">
        <v>1232811070</v>
      </c>
      <c r="B388" s="301" t="s">
        <v>328</v>
      </c>
      <c r="C388" s="302" t="s">
        <v>1180</v>
      </c>
      <c r="D388" s="301" t="s">
        <v>327</v>
      </c>
      <c r="E388" s="301"/>
      <c r="F388" s="302" t="s">
        <v>1181</v>
      </c>
      <c r="G388" s="302"/>
      <c r="H388" s="302"/>
      <c r="I388" s="302"/>
      <c r="J388" s="302"/>
      <c r="K388" s="302"/>
      <c r="L388" s="302"/>
      <c r="M388" s="302"/>
      <c r="N388" s="302"/>
      <c r="O388" s="302"/>
      <c r="P388" s="302"/>
      <c r="S388" s="302"/>
      <c r="T388" s="302"/>
      <c r="U388" s="302"/>
      <c r="V388" s="302"/>
      <c r="W388" s="302"/>
      <c r="X388" s="302"/>
      <c r="Y388" s="302"/>
      <c r="Z388" s="302"/>
    </row>
    <row r="389" spans="1:26" ht="15.75" customHeight="1">
      <c r="A389" s="304">
        <v>1232811523</v>
      </c>
      <c r="B389" s="301" t="s">
        <v>328</v>
      </c>
      <c r="C389" s="302" t="s">
        <v>1182</v>
      </c>
      <c r="D389" s="301" t="s">
        <v>327</v>
      </c>
      <c r="E389" s="305">
        <v>43897</v>
      </c>
      <c r="F389" s="302" t="s">
        <v>1183</v>
      </c>
      <c r="G389" s="302" t="s">
        <v>1920</v>
      </c>
      <c r="H389" s="302">
        <v>29182344</v>
      </c>
      <c r="I389" s="302" t="s">
        <v>1184</v>
      </c>
      <c r="J389" s="302">
        <v>3108234660</v>
      </c>
      <c r="K389" s="302"/>
      <c r="L389" s="302"/>
      <c r="M389" s="302"/>
      <c r="N389" s="302"/>
      <c r="O389" s="302"/>
      <c r="P389" s="302"/>
      <c r="S389" s="302"/>
      <c r="T389" s="302"/>
      <c r="U389" s="302"/>
      <c r="V389" s="302"/>
      <c r="W389" s="302"/>
      <c r="X389" s="302"/>
      <c r="Y389" s="302"/>
      <c r="Z389" s="302"/>
    </row>
    <row r="390" spans="1:26" ht="15.75" customHeight="1">
      <c r="A390" s="304">
        <v>1232811586</v>
      </c>
      <c r="B390" s="301" t="s">
        <v>328</v>
      </c>
      <c r="C390" s="302" t="s">
        <v>1185</v>
      </c>
      <c r="D390" s="301" t="s">
        <v>324</v>
      </c>
      <c r="E390" s="301"/>
      <c r="F390" s="302" t="s">
        <v>1186</v>
      </c>
      <c r="G390" s="302"/>
      <c r="H390" s="302"/>
      <c r="I390" s="302"/>
      <c r="J390" s="302"/>
      <c r="K390" s="302"/>
      <c r="L390" s="302"/>
      <c r="M390" s="302"/>
      <c r="N390" s="302"/>
      <c r="O390" s="302"/>
      <c r="P390" s="302"/>
      <c r="S390" s="302"/>
      <c r="T390" s="302"/>
      <c r="U390" s="302"/>
      <c r="V390" s="302"/>
      <c r="W390" s="302"/>
      <c r="X390" s="302"/>
      <c r="Y390" s="302"/>
      <c r="Z390" s="302"/>
    </row>
    <row r="391" spans="1:26" ht="15.75" customHeight="1">
      <c r="A391" s="304">
        <v>1232812084</v>
      </c>
      <c r="B391" s="301" t="s">
        <v>328</v>
      </c>
      <c r="C391" s="302" t="s">
        <v>1187</v>
      </c>
      <c r="D391" s="301" t="s">
        <v>324</v>
      </c>
      <c r="E391" s="301"/>
      <c r="F391" s="302" t="s">
        <v>1188</v>
      </c>
      <c r="G391" s="302"/>
      <c r="H391" s="302"/>
      <c r="I391" s="302"/>
      <c r="J391" s="302"/>
      <c r="K391" s="302"/>
      <c r="L391" s="302"/>
      <c r="M391" s="302"/>
      <c r="N391" s="302"/>
      <c r="O391" s="302"/>
      <c r="P391" s="302"/>
      <c r="S391" s="302"/>
      <c r="T391" s="302"/>
      <c r="U391" s="302"/>
      <c r="V391" s="302"/>
      <c r="W391" s="302"/>
      <c r="X391" s="302"/>
      <c r="Y391" s="302"/>
      <c r="Z391" s="302"/>
    </row>
    <row r="392" spans="1:26" ht="15.75" customHeight="1">
      <c r="A392" s="304">
        <v>1232812098</v>
      </c>
      <c r="B392" s="301" t="s">
        <v>328</v>
      </c>
      <c r="C392" s="302" t="s">
        <v>1189</v>
      </c>
      <c r="D392" s="301" t="s">
        <v>327</v>
      </c>
      <c r="E392" s="301"/>
      <c r="F392" s="302" t="s">
        <v>1190</v>
      </c>
      <c r="G392" s="302"/>
      <c r="H392" s="302"/>
      <c r="I392" s="302"/>
      <c r="J392" s="302"/>
      <c r="K392" s="302"/>
      <c r="L392" s="302"/>
      <c r="M392" s="302"/>
      <c r="N392" s="302"/>
      <c r="O392" s="302"/>
      <c r="P392" s="302"/>
      <c r="S392" s="302"/>
      <c r="T392" s="302"/>
      <c r="U392" s="302"/>
      <c r="V392" s="302"/>
      <c r="W392" s="302"/>
      <c r="X392" s="302"/>
      <c r="Y392" s="302"/>
      <c r="Z392" s="302"/>
    </row>
    <row r="393" spans="1:26" ht="15.75" customHeight="1">
      <c r="A393" s="304">
        <v>1232812124</v>
      </c>
      <c r="B393" s="301" t="s">
        <v>328</v>
      </c>
      <c r="C393" s="302" t="s">
        <v>1191</v>
      </c>
      <c r="D393" s="301" t="s">
        <v>324</v>
      </c>
      <c r="E393" s="301"/>
      <c r="F393" s="302" t="s">
        <v>1192</v>
      </c>
      <c r="G393" s="302"/>
      <c r="H393" s="302"/>
      <c r="I393" s="302"/>
      <c r="J393" s="302"/>
      <c r="K393" s="302"/>
      <c r="L393" s="302"/>
      <c r="M393" s="302"/>
      <c r="N393" s="302"/>
      <c r="O393" s="302"/>
      <c r="P393" s="302"/>
      <c r="S393" s="302"/>
      <c r="T393" s="302"/>
      <c r="U393" s="302"/>
      <c r="V393" s="302"/>
      <c r="W393" s="302"/>
      <c r="X393" s="302"/>
      <c r="Y393" s="302"/>
      <c r="Z393" s="302"/>
    </row>
    <row r="394" spans="1:26" ht="15.75" customHeight="1">
      <c r="A394" s="304">
        <v>1232812197</v>
      </c>
      <c r="B394" s="301" t="s">
        <v>328</v>
      </c>
      <c r="C394" s="302" t="s">
        <v>1193</v>
      </c>
      <c r="D394" s="301" t="s">
        <v>327</v>
      </c>
      <c r="E394" s="301"/>
      <c r="F394" s="302" t="s">
        <v>1194</v>
      </c>
      <c r="G394" s="302"/>
      <c r="H394" s="302"/>
      <c r="I394" s="302"/>
      <c r="J394" s="302"/>
      <c r="K394" s="302"/>
      <c r="L394" s="302"/>
      <c r="M394" s="302"/>
      <c r="N394" s="302"/>
      <c r="O394" s="302"/>
      <c r="P394" s="302"/>
      <c r="S394" s="302"/>
      <c r="T394" s="302"/>
      <c r="U394" s="302"/>
      <c r="V394" s="302"/>
      <c r="W394" s="302"/>
      <c r="X394" s="302"/>
      <c r="Y394" s="302"/>
      <c r="Z394" s="302"/>
    </row>
    <row r="395" spans="1:26" ht="15.75" customHeight="1">
      <c r="A395" s="304">
        <v>1232812221</v>
      </c>
      <c r="B395" s="301" t="s">
        <v>328</v>
      </c>
      <c r="C395" s="302" t="s">
        <v>1195</v>
      </c>
      <c r="D395" s="301" t="s">
        <v>324</v>
      </c>
      <c r="E395" s="306">
        <v>43966</v>
      </c>
      <c r="F395" s="302" t="s">
        <v>1196</v>
      </c>
      <c r="G395" s="302"/>
      <c r="H395" s="302"/>
      <c r="I395" s="302"/>
      <c r="J395" s="302"/>
      <c r="K395" s="302"/>
      <c r="L395" s="302"/>
      <c r="M395" s="302"/>
      <c r="N395" s="302"/>
      <c r="O395" s="302"/>
      <c r="P395" s="302"/>
      <c r="S395" s="302"/>
      <c r="T395" s="302"/>
      <c r="U395" s="302"/>
      <c r="V395" s="302"/>
      <c r="W395" s="302"/>
      <c r="X395" s="302"/>
      <c r="Y395" s="302"/>
      <c r="Z395" s="302"/>
    </row>
    <row r="396" spans="1:26" ht="15.75" customHeight="1">
      <c r="A396" s="304">
        <v>1232812227</v>
      </c>
      <c r="B396" s="301" t="s">
        <v>328</v>
      </c>
      <c r="C396" s="302" t="s">
        <v>1197</v>
      </c>
      <c r="D396" s="301" t="s">
        <v>327</v>
      </c>
      <c r="E396" s="301"/>
      <c r="F396" s="302" t="s">
        <v>1198</v>
      </c>
      <c r="G396" s="302"/>
      <c r="H396" s="302"/>
      <c r="I396" s="302"/>
      <c r="J396" s="302"/>
      <c r="K396" s="302"/>
      <c r="L396" s="302"/>
      <c r="M396" s="302"/>
      <c r="N396" s="302"/>
      <c r="O396" s="302"/>
      <c r="P396" s="302"/>
      <c r="S396" s="302"/>
      <c r="T396" s="302"/>
      <c r="U396" s="302"/>
      <c r="V396" s="302"/>
      <c r="W396" s="302"/>
      <c r="X396" s="302"/>
      <c r="Y396" s="302"/>
      <c r="Z396" s="302"/>
    </row>
    <row r="397" spans="1:26" ht="15.75" customHeight="1">
      <c r="A397" s="304">
        <v>1232812228</v>
      </c>
      <c r="B397" s="301" t="s">
        <v>328</v>
      </c>
      <c r="C397" s="302" t="s">
        <v>1200</v>
      </c>
      <c r="D397" s="301" t="s">
        <v>324</v>
      </c>
      <c r="E397" s="301"/>
      <c r="F397" s="302" t="s">
        <v>1201</v>
      </c>
      <c r="G397" s="302"/>
      <c r="H397" s="302"/>
      <c r="I397" s="302"/>
      <c r="J397" s="302"/>
      <c r="K397" s="302"/>
      <c r="L397" s="302"/>
      <c r="M397" s="302"/>
      <c r="N397" s="302"/>
      <c r="O397" s="302"/>
      <c r="P397" s="302"/>
      <c r="S397" s="302"/>
      <c r="T397" s="302"/>
      <c r="U397" s="302"/>
      <c r="V397" s="302"/>
      <c r="W397" s="302"/>
      <c r="X397" s="302"/>
      <c r="Y397" s="302"/>
      <c r="Z397" s="302"/>
    </row>
    <row r="398" spans="1:26" ht="15.75" customHeight="1">
      <c r="A398" s="304">
        <v>1232812550</v>
      </c>
      <c r="B398" s="301" t="s">
        <v>328</v>
      </c>
      <c r="C398" s="302" t="s">
        <v>1202</v>
      </c>
      <c r="D398" s="301" t="s">
        <v>324</v>
      </c>
      <c r="E398" s="301"/>
      <c r="F398" s="302" t="s">
        <v>1203</v>
      </c>
      <c r="G398" s="302"/>
      <c r="H398" s="302"/>
      <c r="I398" s="302"/>
      <c r="J398" s="302"/>
      <c r="K398" s="302"/>
      <c r="L398" s="302"/>
      <c r="M398" s="302"/>
      <c r="N398" s="302"/>
      <c r="O398" s="302"/>
      <c r="P398" s="302"/>
      <c r="S398" s="302"/>
      <c r="T398" s="302"/>
      <c r="U398" s="302"/>
      <c r="V398" s="302"/>
      <c r="W398" s="302"/>
      <c r="X398" s="302"/>
      <c r="Y398" s="302"/>
      <c r="Z398" s="302"/>
    </row>
    <row r="399" spans="1:26" ht="15.75" customHeight="1">
      <c r="A399" s="304">
        <v>1232812604</v>
      </c>
      <c r="B399" s="301" t="s">
        <v>328</v>
      </c>
      <c r="C399" s="302" t="s">
        <v>1204</v>
      </c>
      <c r="D399" s="301" t="s">
        <v>327</v>
      </c>
      <c r="E399" s="301"/>
      <c r="F399" s="302" t="s">
        <v>1205</v>
      </c>
      <c r="G399" s="302"/>
      <c r="H399" s="302"/>
      <c r="I399" s="302"/>
      <c r="J399" s="302"/>
      <c r="K399" s="302"/>
      <c r="L399" s="302"/>
      <c r="M399" s="302"/>
      <c r="N399" s="302"/>
      <c r="O399" s="302"/>
      <c r="P399" s="302"/>
      <c r="S399" s="302"/>
      <c r="T399" s="302"/>
      <c r="U399" s="302"/>
      <c r="V399" s="302"/>
      <c r="W399" s="302"/>
      <c r="X399" s="302"/>
      <c r="Y399" s="302"/>
      <c r="Z399" s="302"/>
    </row>
    <row r="400" spans="1:26" ht="15.75" customHeight="1">
      <c r="A400" s="304">
        <v>1232812806</v>
      </c>
      <c r="B400" s="301" t="s">
        <v>328</v>
      </c>
      <c r="C400" s="302" t="s">
        <v>1206</v>
      </c>
      <c r="D400" s="301" t="s">
        <v>324</v>
      </c>
      <c r="E400" s="301"/>
      <c r="F400" s="302" t="s">
        <v>1207</v>
      </c>
      <c r="G400" s="302"/>
      <c r="H400" s="302"/>
      <c r="I400" s="302"/>
      <c r="J400" s="302"/>
      <c r="K400" s="302"/>
      <c r="L400" s="302"/>
      <c r="M400" s="302"/>
      <c r="N400" s="302"/>
      <c r="O400" s="302"/>
      <c r="P400" s="302"/>
      <c r="S400" s="302"/>
      <c r="T400" s="302"/>
      <c r="U400" s="302"/>
      <c r="V400" s="302"/>
      <c r="W400" s="302"/>
      <c r="X400" s="302"/>
      <c r="Y400" s="302"/>
      <c r="Z400" s="302"/>
    </row>
    <row r="401" spans="1:26" ht="15.75" customHeight="1">
      <c r="A401" s="304">
        <v>1232812838</v>
      </c>
      <c r="B401" s="301" t="s">
        <v>328</v>
      </c>
      <c r="C401" s="302" t="s">
        <v>1208</v>
      </c>
      <c r="D401" s="301" t="s">
        <v>324</v>
      </c>
      <c r="E401" s="301"/>
      <c r="F401" s="302" t="s">
        <v>1209</v>
      </c>
      <c r="G401" s="302"/>
      <c r="H401" s="302"/>
      <c r="I401" s="302"/>
      <c r="J401" s="302"/>
      <c r="K401" s="302"/>
      <c r="L401" s="302"/>
      <c r="M401" s="302"/>
      <c r="N401" s="302"/>
      <c r="O401" s="302"/>
      <c r="P401" s="302"/>
      <c r="S401" s="302"/>
      <c r="T401" s="302"/>
      <c r="U401" s="302"/>
      <c r="V401" s="302"/>
      <c r="W401" s="302"/>
      <c r="X401" s="302"/>
      <c r="Y401" s="302"/>
      <c r="Z401" s="302"/>
    </row>
    <row r="402" spans="1:26" ht="15.75" customHeight="1">
      <c r="A402" s="304">
        <v>1232813041</v>
      </c>
      <c r="B402" s="301" t="s">
        <v>328</v>
      </c>
      <c r="C402" s="302" t="s">
        <v>1210</v>
      </c>
      <c r="D402" s="301" t="s">
        <v>324</v>
      </c>
      <c r="E402" s="301"/>
      <c r="F402" s="302" t="s">
        <v>1211</v>
      </c>
      <c r="G402" s="302"/>
      <c r="H402" s="302"/>
      <c r="I402" s="302"/>
      <c r="J402" s="302"/>
      <c r="K402" s="302"/>
      <c r="L402" s="302"/>
      <c r="M402" s="302"/>
      <c r="N402" s="302"/>
      <c r="O402" s="302"/>
      <c r="P402" s="302"/>
      <c r="S402" s="302"/>
      <c r="T402" s="302"/>
      <c r="U402" s="302"/>
      <c r="V402" s="302"/>
      <c r="W402" s="302"/>
      <c r="X402" s="302"/>
      <c r="Y402" s="302"/>
      <c r="Z402" s="302"/>
    </row>
    <row r="403" spans="1:26" ht="15.75" customHeight="1">
      <c r="A403" s="304">
        <v>1232813077</v>
      </c>
      <c r="B403" s="301" t="s">
        <v>328</v>
      </c>
      <c r="C403" s="302" t="s">
        <v>1212</v>
      </c>
      <c r="D403" s="301" t="s">
        <v>327</v>
      </c>
      <c r="E403" s="301"/>
      <c r="F403" s="302" t="s">
        <v>1213</v>
      </c>
      <c r="G403" s="302"/>
      <c r="H403" s="302"/>
      <c r="I403" s="302"/>
      <c r="J403" s="302"/>
      <c r="K403" s="302"/>
      <c r="L403" s="302"/>
      <c r="M403" s="302"/>
      <c r="N403" s="302"/>
      <c r="O403" s="302"/>
      <c r="P403" s="302"/>
      <c r="S403" s="302"/>
      <c r="T403" s="302"/>
      <c r="U403" s="302"/>
      <c r="V403" s="302"/>
      <c r="W403" s="302"/>
      <c r="X403" s="302"/>
      <c r="Y403" s="302"/>
      <c r="Z403" s="302"/>
    </row>
    <row r="404" spans="1:26" ht="15.75" customHeight="1">
      <c r="A404" s="304">
        <v>1232813095</v>
      </c>
      <c r="B404" s="301" t="s">
        <v>328</v>
      </c>
      <c r="C404" s="302" t="s">
        <v>1215</v>
      </c>
      <c r="D404" s="301" t="s">
        <v>327</v>
      </c>
      <c r="E404" s="301"/>
      <c r="F404" s="302" t="s">
        <v>1216</v>
      </c>
      <c r="G404" s="302"/>
      <c r="H404" s="302"/>
      <c r="I404" s="302"/>
      <c r="J404" s="302"/>
      <c r="K404" s="302"/>
      <c r="L404" s="302"/>
      <c r="M404" s="302"/>
      <c r="N404" s="302"/>
      <c r="O404" s="302"/>
      <c r="P404" s="302"/>
      <c r="S404" s="302"/>
      <c r="T404" s="302"/>
      <c r="U404" s="302"/>
      <c r="V404" s="302"/>
      <c r="W404" s="302"/>
      <c r="X404" s="302"/>
      <c r="Y404" s="302"/>
      <c r="Z404" s="302"/>
    </row>
    <row r="405" spans="1:26" ht="15.75" customHeight="1">
      <c r="A405" s="304">
        <v>1232813111</v>
      </c>
      <c r="B405" s="301" t="s">
        <v>328</v>
      </c>
      <c r="C405" s="302" t="s">
        <v>1217</v>
      </c>
      <c r="D405" s="301" t="s">
        <v>327</v>
      </c>
      <c r="E405" s="301"/>
      <c r="F405" s="302" t="s">
        <v>1218</v>
      </c>
      <c r="G405" s="302"/>
      <c r="H405" s="302"/>
      <c r="I405" s="302"/>
      <c r="J405" s="302"/>
      <c r="K405" s="302"/>
      <c r="L405" s="302"/>
      <c r="M405" s="302"/>
      <c r="N405" s="302"/>
      <c r="O405" s="302"/>
      <c r="P405" s="302"/>
      <c r="S405" s="302"/>
      <c r="T405" s="302"/>
      <c r="U405" s="302"/>
      <c r="V405" s="302"/>
      <c r="W405" s="302"/>
      <c r="X405" s="302"/>
      <c r="Y405" s="302"/>
      <c r="Z405" s="302"/>
    </row>
    <row r="406" spans="1:26" ht="15.75" customHeight="1">
      <c r="A406" s="304">
        <v>1232813152</v>
      </c>
      <c r="B406" s="301" t="s">
        <v>328</v>
      </c>
      <c r="C406" s="302" t="s">
        <v>1220</v>
      </c>
      <c r="D406" s="301" t="s">
        <v>327</v>
      </c>
      <c r="E406" s="301"/>
      <c r="F406" s="302" t="s">
        <v>1221</v>
      </c>
      <c r="G406" s="302"/>
      <c r="H406" s="302"/>
      <c r="I406" s="302"/>
      <c r="J406" s="302"/>
      <c r="K406" s="302"/>
      <c r="L406" s="302"/>
      <c r="M406" s="302"/>
      <c r="N406" s="302"/>
      <c r="O406" s="302"/>
      <c r="P406" s="302"/>
      <c r="S406" s="302"/>
      <c r="T406" s="302"/>
      <c r="U406" s="302"/>
      <c r="V406" s="302"/>
      <c r="W406" s="302"/>
      <c r="X406" s="302"/>
      <c r="Y406" s="302"/>
      <c r="Z406" s="302"/>
    </row>
    <row r="407" spans="1:26" ht="15.75" customHeight="1">
      <c r="A407" s="304">
        <v>1232813380</v>
      </c>
      <c r="B407" s="301" t="s">
        <v>328</v>
      </c>
      <c r="C407" s="302" t="s">
        <v>1222</v>
      </c>
      <c r="D407" s="301" t="s">
        <v>324</v>
      </c>
      <c r="E407" s="301"/>
      <c r="F407" s="302" t="s">
        <v>1223</v>
      </c>
      <c r="G407" s="302"/>
      <c r="H407" s="302"/>
      <c r="I407" s="302"/>
      <c r="J407" s="302"/>
      <c r="K407" s="302"/>
      <c r="L407" s="302"/>
      <c r="M407" s="302"/>
      <c r="N407" s="302"/>
      <c r="O407" s="302"/>
      <c r="P407" s="302"/>
      <c r="S407" s="302"/>
      <c r="T407" s="302"/>
      <c r="U407" s="302"/>
      <c r="V407" s="302"/>
      <c r="W407" s="302"/>
      <c r="X407" s="302"/>
      <c r="Y407" s="302"/>
      <c r="Z407" s="302"/>
    </row>
    <row r="408" spans="1:26" ht="15.75" customHeight="1">
      <c r="A408" s="304">
        <v>1232813564</v>
      </c>
      <c r="B408" s="301" t="s">
        <v>328</v>
      </c>
      <c r="C408" s="302" t="s">
        <v>1224</v>
      </c>
      <c r="D408" s="301" t="s">
        <v>324</v>
      </c>
      <c r="E408" s="301"/>
      <c r="F408" s="302" t="s">
        <v>1225</v>
      </c>
      <c r="G408" s="302"/>
      <c r="H408" s="302"/>
      <c r="I408" s="302"/>
      <c r="J408" s="302"/>
      <c r="K408" s="302"/>
      <c r="L408" s="302"/>
      <c r="M408" s="302"/>
      <c r="N408" s="302"/>
      <c r="O408" s="302"/>
      <c r="P408" s="302"/>
      <c r="S408" s="302"/>
      <c r="T408" s="302"/>
      <c r="U408" s="302"/>
      <c r="V408" s="302"/>
      <c r="W408" s="302"/>
      <c r="X408" s="302"/>
      <c r="Y408" s="302"/>
      <c r="Z408" s="302"/>
    </row>
    <row r="409" spans="1:26" ht="15.75" customHeight="1">
      <c r="A409" s="304">
        <v>1232813834</v>
      </c>
      <c r="B409" s="301" t="s">
        <v>328</v>
      </c>
      <c r="C409" s="302" t="s">
        <v>1226</v>
      </c>
      <c r="D409" s="301" t="s">
        <v>327</v>
      </c>
      <c r="E409" s="301"/>
      <c r="F409" s="302" t="s">
        <v>1227</v>
      </c>
      <c r="G409" s="302"/>
      <c r="H409" s="302"/>
      <c r="I409" s="302"/>
      <c r="J409" s="302"/>
      <c r="K409" s="302"/>
      <c r="L409" s="302"/>
      <c r="M409" s="302"/>
      <c r="N409" s="302"/>
      <c r="O409" s="302"/>
      <c r="P409" s="302"/>
      <c r="S409" s="302"/>
      <c r="T409" s="302"/>
      <c r="U409" s="302"/>
      <c r="V409" s="302"/>
      <c r="W409" s="302"/>
      <c r="X409" s="302"/>
      <c r="Y409" s="302"/>
      <c r="Z409" s="302"/>
    </row>
    <row r="410" spans="1:26" ht="15.75" customHeight="1">
      <c r="A410" s="304">
        <v>1232813887</v>
      </c>
      <c r="B410" s="301" t="s">
        <v>328</v>
      </c>
      <c r="C410" s="302" t="s">
        <v>1228</v>
      </c>
      <c r="D410" s="301" t="s">
        <v>324</v>
      </c>
      <c r="E410" s="301"/>
      <c r="F410" s="302" t="s">
        <v>1229</v>
      </c>
      <c r="G410" s="302"/>
      <c r="H410" s="302"/>
      <c r="I410" s="302"/>
      <c r="J410" s="302"/>
      <c r="K410" s="302"/>
      <c r="L410" s="302"/>
      <c r="M410" s="302"/>
      <c r="N410" s="302"/>
      <c r="O410" s="302"/>
      <c r="P410" s="302"/>
      <c r="S410" s="302"/>
      <c r="T410" s="302"/>
      <c r="U410" s="302"/>
      <c r="V410" s="302"/>
      <c r="W410" s="302"/>
      <c r="X410" s="302"/>
      <c r="Y410" s="302"/>
      <c r="Z410" s="302"/>
    </row>
    <row r="411" spans="1:26" ht="15.75" customHeight="1">
      <c r="A411" s="304">
        <v>1232813922</v>
      </c>
      <c r="B411" s="301" t="s">
        <v>328</v>
      </c>
      <c r="C411" s="302" t="s">
        <v>1230</v>
      </c>
      <c r="D411" s="301" t="s">
        <v>324</v>
      </c>
      <c r="E411" s="301"/>
      <c r="F411" s="302" t="s">
        <v>1231</v>
      </c>
      <c r="G411" s="302"/>
      <c r="H411" s="302"/>
      <c r="I411" s="302"/>
      <c r="J411" s="302"/>
      <c r="K411" s="302"/>
      <c r="L411" s="302"/>
      <c r="M411" s="302"/>
      <c r="N411" s="302"/>
      <c r="O411" s="302"/>
      <c r="P411" s="302"/>
      <c r="S411" s="302"/>
      <c r="T411" s="302"/>
      <c r="U411" s="302"/>
      <c r="V411" s="302"/>
      <c r="W411" s="302"/>
      <c r="X411" s="302"/>
      <c r="Y411" s="302"/>
      <c r="Z411" s="302"/>
    </row>
    <row r="412" spans="1:26" ht="15.75" customHeight="1">
      <c r="A412" s="304">
        <v>1232814212</v>
      </c>
      <c r="B412" s="301" t="s">
        <v>328</v>
      </c>
      <c r="C412" s="302" t="s">
        <v>1232</v>
      </c>
      <c r="D412" s="301" t="s">
        <v>324</v>
      </c>
      <c r="E412" s="301"/>
      <c r="F412" s="302" t="s">
        <v>776</v>
      </c>
      <c r="G412" s="302"/>
      <c r="H412" s="302"/>
      <c r="I412" s="302"/>
      <c r="J412" s="302"/>
      <c r="K412" s="302"/>
      <c r="L412" s="302"/>
      <c r="M412" s="302"/>
      <c r="N412" s="302"/>
      <c r="O412" s="302"/>
      <c r="P412" s="302"/>
      <c r="S412" s="302"/>
      <c r="T412" s="302"/>
      <c r="U412" s="302"/>
      <c r="V412" s="302"/>
      <c r="W412" s="302"/>
      <c r="X412" s="302"/>
      <c r="Y412" s="302"/>
      <c r="Z412" s="302"/>
    </row>
    <row r="413" spans="1:26" ht="15.75" customHeight="1">
      <c r="A413" s="304">
        <v>1232814279</v>
      </c>
      <c r="B413" s="301" t="s">
        <v>328</v>
      </c>
      <c r="C413" s="302" t="s">
        <v>1233</v>
      </c>
      <c r="D413" s="301" t="s">
        <v>327</v>
      </c>
      <c r="E413" s="305"/>
      <c r="F413" s="302" t="s">
        <v>1234</v>
      </c>
      <c r="G413" s="302"/>
      <c r="H413" s="302"/>
      <c r="I413" s="302"/>
      <c r="J413" s="302"/>
      <c r="K413" s="302"/>
      <c r="L413" s="302"/>
      <c r="M413" s="302"/>
      <c r="N413" s="302"/>
      <c r="O413" s="302"/>
      <c r="P413" s="302"/>
      <c r="S413" s="302"/>
      <c r="T413" s="302"/>
      <c r="U413" s="302"/>
      <c r="V413" s="302"/>
      <c r="W413" s="302"/>
      <c r="X413" s="302"/>
      <c r="Y413" s="302"/>
      <c r="Z413" s="302"/>
    </row>
    <row r="414" spans="1:26" ht="15.75" customHeight="1">
      <c r="A414" s="304">
        <v>1232814352</v>
      </c>
      <c r="B414" s="301" t="s">
        <v>328</v>
      </c>
      <c r="C414" s="302" t="s">
        <v>1235</v>
      </c>
      <c r="D414" s="301" t="s">
        <v>324</v>
      </c>
      <c r="E414" s="305"/>
      <c r="F414" s="302" t="s">
        <v>1236</v>
      </c>
      <c r="G414" s="302"/>
      <c r="H414" s="302"/>
      <c r="I414" s="302"/>
      <c r="J414" s="302"/>
      <c r="K414" s="302"/>
      <c r="L414" s="302"/>
      <c r="M414" s="302"/>
      <c r="N414" s="302"/>
      <c r="O414" s="302"/>
      <c r="P414" s="302"/>
      <c r="S414" s="302"/>
      <c r="T414" s="302"/>
      <c r="U414" s="302"/>
      <c r="V414" s="302"/>
      <c r="W414" s="302"/>
      <c r="X414" s="302"/>
      <c r="Y414" s="302"/>
      <c r="Z414" s="302"/>
    </row>
    <row r="415" spans="1:26" ht="15.75" customHeight="1">
      <c r="A415" s="304">
        <v>1232814464</v>
      </c>
      <c r="B415" s="301" t="s">
        <v>328</v>
      </c>
      <c r="C415" s="302" t="s">
        <v>1237</v>
      </c>
      <c r="D415" s="301" t="s">
        <v>324</v>
      </c>
      <c r="E415" s="301"/>
      <c r="F415" s="302" t="s">
        <v>1238</v>
      </c>
      <c r="G415" s="302"/>
      <c r="H415" s="302"/>
      <c r="I415" s="302"/>
      <c r="J415" s="302"/>
      <c r="K415" s="302"/>
      <c r="L415" s="302"/>
      <c r="M415" s="302"/>
      <c r="N415" s="302"/>
      <c r="O415" s="302"/>
      <c r="P415" s="302"/>
      <c r="S415" s="302"/>
      <c r="T415" s="302"/>
      <c r="U415" s="302"/>
      <c r="V415" s="302"/>
      <c r="W415" s="302"/>
      <c r="X415" s="302"/>
      <c r="Y415" s="302"/>
      <c r="Z415" s="302"/>
    </row>
    <row r="416" spans="1:26" ht="15.75" customHeight="1">
      <c r="A416" s="304">
        <v>1232814472</v>
      </c>
      <c r="B416" s="301" t="s">
        <v>328</v>
      </c>
      <c r="C416" s="302" t="s">
        <v>1239</v>
      </c>
      <c r="D416" s="301" t="s">
        <v>327</v>
      </c>
      <c r="E416" s="305"/>
      <c r="F416" s="302" t="s">
        <v>1240</v>
      </c>
      <c r="G416" s="302"/>
      <c r="H416" s="302"/>
      <c r="I416" s="302"/>
      <c r="J416" s="302"/>
      <c r="K416" s="302"/>
      <c r="L416" s="302"/>
      <c r="M416" s="302"/>
      <c r="N416" s="302"/>
      <c r="O416" s="302"/>
      <c r="P416" s="302"/>
      <c r="S416" s="302"/>
      <c r="T416" s="302"/>
      <c r="U416" s="302"/>
      <c r="V416" s="302"/>
      <c r="W416" s="302"/>
      <c r="X416" s="302"/>
      <c r="Y416" s="302"/>
      <c r="Z416" s="302"/>
    </row>
    <row r="417" spans="1:26" ht="15.75" customHeight="1">
      <c r="A417" s="304">
        <v>1232814601</v>
      </c>
      <c r="B417" s="301" t="s">
        <v>328</v>
      </c>
      <c r="C417" s="302" t="s">
        <v>1241</v>
      </c>
      <c r="D417" s="301" t="s">
        <v>327</v>
      </c>
      <c r="E417" s="301"/>
      <c r="F417" s="302" t="s">
        <v>1242</v>
      </c>
      <c r="G417" s="302"/>
      <c r="H417" s="302"/>
      <c r="I417" s="302"/>
      <c r="J417" s="302"/>
      <c r="K417" s="302"/>
      <c r="L417" s="302"/>
      <c r="M417" s="302"/>
      <c r="N417" s="302"/>
      <c r="O417" s="302"/>
      <c r="P417" s="302"/>
      <c r="S417" s="302"/>
      <c r="T417" s="302"/>
      <c r="U417" s="302"/>
      <c r="V417" s="302"/>
      <c r="W417" s="302"/>
      <c r="X417" s="302"/>
      <c r="Y417" s="302"/>
      <c r="Z417" s="302"/>
    </row>
    <row r="418" spans="1:26" ht="15.75" customHeight="1">
      <c r="A418" s="304">
        <v>1232814743</v>
      </c>
      <c r="B418" s="301" t="s">
        <v>328</v>
      </c>
      <c r="C418" s="302" t="s">
        <v>1243</v>
      </c>
      <c r="D418" s="301" t="s">
        <v>324</v>
      </c>
      <c r="E418" s="301"/>
      <c r="F418" s="302" t="s">
        <v>1244</v>
      </c>
      <c r="G418" s="302"/>
      <c r="H418" s="302"/>
      <c r="I418" s="302"/>
      <c r="J418" s="302"/>
      <c r="K418" s="302"/>
      <c r="L418" s="302"/>
      <c r="M418" s="302"/>
      <c r="N418" s="302"/>
      <c r="O418" s="302"/>
      <c r="P418" s="302"/>
      <c r="S418" s="302"/>
      <c r="T418" s="302"/>
      <c r="U418" s="302"/>
      <c r="V418" s="302"/>
      <c r="W418" s="302"/>
      <c r="X418" s="302"/>
      <c r="Y418" s="302"/>
      <c r="Z418" s="302"/>
    </row>
    <row r="419" spans="1:26" ht="15.75" customHeight="1">
      <c r="A419" s="304">
        <v>1232814755</v>
      </c>
      <c r="B419" s="301" t="s">
        <v>328</v>
      </c>
      <c r="C419" s="302" t="s">
        <v>1245</v>
      </c>
      <c r="D419" s="301" t="s">
        <v>327</v>
      </c>
      <c r="E419" s="305">
        <v>44183</v>
      </c>
      <c r="F419" s="302" t="s">
        <v>1246</v>
      </c>
      <c r="G419" s="302"/>
      <c r="H419" s="302"/>
      <c r="I419" s="302"/>
      <c r="J419" s="302"/>
      <c r="K419" s="302"/>
      <c r="L419" s="302"/>
      <c r="M419" s="302"/>
      <c r="N419" s="302"/>
      <c r="O419" s="302"/>
      <c r="P419" s="302"/>
      <c r="S419" s="302"/>
      <c r="T419" s="302"/>
      <c r="U419" s="302"/>
      <c r="V419" s="302"/>
      <c r="W419" s="302"/>
      <c r="X419" s="302"/>
      <c r="Y419" s="302"/>
      <c r="Z419" s="302"/>
    </row>
    <row r="420" spans="1:26" ht="15.75" customHeight="1">
      <c r="A420" s="304">
        <v>1232814788</v>
      </c>
      <c r="B420" s="301" t="s">
        <v>328</v>
      </c>
      <c r="C420" s="302" t="s">
        <v>1248</v>
      </c>
      <c r="D420" s="301" t="s">
        <v>324</v>
      </c>
      <c r="E420" s="306">
        <v>44188</v>
      </c>
      <c r="F420" s="302" t="s">
        <v>1249</v>
      </c>
      <c r="G420" s="302" t="s">
        <v>1823</v>
      </c>
      <c r="H420" s="302">
        <v>1130604380</v>
      </c>
      <c r="I420" s="302" t="s">
        <v>1250</v>
      </c>
      <c r="J420" s="302">
        <v>3113677538</v>
      </c>
      <c r="K420" s="302"/>
      <c r="L420" s="302"/>
      <c r="M420" s="302"/>
      <c r="N420" s="302"/>
      <c r="O420" s="302"/>
      <c r="P420" s="302"/>
      <c r="S420" s="302"/>
      <c r="T420" s="302"/>
      <c r="U420" s="302"/>
      <c r="V420" s="302"/>
      <c r="W420" s="302"/>
      <c r="X420" s="302"/>
      <c r="Y420" s="302"/>
      <c r="Z420" s="302"/>
    </row>
    <row r="421" spans="1:26" ht="15.75" customHeight="1">
      <c r="A421" s="304">
        <v>1232814937</v>
      </c>
      <c r="B421" s="301" t="s">
        <v>328</v>
      </c>
      <c r="C421" s="302" t="s">
        <v>1251</v>
      </c>
      <c r="D421" s="301" t="s">
        <v>327</v>
      </c>
      <c r="E421" s="301"/>
      <c r="F421" s="302" t="s">
        <v>1252</v>
      </c>
      <c r="G421" s="302"/>
      <c r="H421" s="302"/>
      <c r="I421" s="302"/>
      <c r="J421" s="302"/>
      <c r="K421" s="302"/>
      <c r="L421" s="302"/>
      <c r="M421" s="302"/>
      <c r="N421" s="302"/>
      <c r="O421" s="302"/>
      <c r="P421" s="302"/>
      <c r="S421" s="302"/>
      <c r="T421" s="302"/>
      <c r="U421" s="302"/>
      <c r="V421" s="302"/>
      <c r="W421" s="302"/>
      <c r="X421" s="302"/>
      <c r="Y421" s="302"/>
      <c r="Z421" s="302"/>
    </row>
    <row r="422" spans="1:26" ht="15.75" customHeight="1">
      <c r="A422" s="304">
        <v>1232815145</v>
      </c>
      <c r="B422" s="301" t="s">
        <v>328</v>
      </c>
      <c r="C422" s="302" t="s">
        <v>1253</v>
      </c>
      <c r="D422" s="301" t="s">
        <v>324</v>
      </c>
      <c r="E422" s="305">
        <v>44236</v>
      </c>
      <c r="F422" s="302" t="s">
        <v>1254</v>
      </c>
      <c r="G422" s="302"/>
      <c r="H422" s="302"/>
      <c r="I422" s="302"/>
      <c r="J422" s="302"/>
      <c r="K422" s="302"/>
      <c r="L422" s="302"/>
      <c r="M422" s="302"/>
      <c r="N422" s="302"/>
      <c r="O422" s="302"/>
      <c r="P422" s="302"/>
      <c r="S422" s="302"/>
      <c r="T422" s="302"/>
      <c r="U422" s="302"/>
      <c r="V422" s="302"/>
      <c r="W422" s="302"/>
      <c r="X422" s="302"/>
      <c r="Y422" s="302"/>
      <c r="Z422" s="302"/>
    </row>
    <row r="423" spans="1:26" ht="15.75" customHeight="1">
      <c r="A423" s="304">
        <v>1232815271</v>
      </c>
      <c r="B423" s="301" t="s">
        <v>328</v>
      </c>
      <c r="C423" s="302" t="s">
        <v>1255</v>
      </c>
      <c r="D423" s="301" t="s">
        <v>324</v>
      </c>
      <c r="E423" s="301"/>
      <c r="F423" s="302" t="s">
        <v>1256</v>
      </c>
      <c r="G423" s="302"/>
      <c r="H423" s="302"/>
      <c r="I423" s="302"/>
      <c r="J423" s="302"/>
      <c r="K423" s="302"/>
      <c r="L423" s="302"/>
      <c r="M423" s="302"/>
      <c r="N423" s="302"/>
      <c r="O423" s="302"/>
      <c r="P423" s="302"/>
      <c r="S423" s="302"/>
      <c r="T423" s="302"/>
      <c r="U423" s="302"/>
      <c r="V423" s="302"/>
      <c r="W423" s="302"/>
      <c r="X423" s="302"/>
      <c r="Y423" s="302"/>
      <c r="Z423" s="302"/>
    </row>
    <row r="424" spans="1:26" ht="15.75" customHeight="1">
      <c r="A424" s="304">
        <v>1232815382</v>
      </c>
      <c r="B424" s="301" t="s">
        <v>328</v>
      </c>
      <c r="C424" s="302" t="s">
        <v>1257</v>
      </c>
      <c r="D424" s="301" t="s">
        <v>327</v>
      </c>
      <c r="E424" s="305"/>
      <c r="F424" s="302" t="s">
        <v>1258</v>
      </c>
      <c r="G424" s="302"/>
      <c r="H424" s="302"/>
      <c r="I424" s="302"/>
      <c r="J424" s="302"/>
      <c r="K424" s="302"/>
      <c r="L424" s="302"/>
      <c r="M424" s="302"/>
      <c r="N424" s="302"/>
      <c r="O424" s="302"/>
      <c r="P424" s="302"/>
      <c r="S424" s="302"/>
      <c r="T424" s="302"/>
      <c r="U424" s="302"/>
      <c r="V424" s="302"/>
      <c r="W424" s="302"/>
      <c r="X424" s="302"/>
      <c r="Y424" s="302"/>
      <c r="Z424" s="302"/>
    </row>
    <row r="425" spans="1:26" ht="15.75" customHeight="1">
      <c r="A425" s="304">
        <v>1232815418</v>
      </c>
      <c r="B425" s="301" t="s">
        <v>328</v>
      </c>
      <c r="C425" s="302" t="s">
        <v>1259</v>
      </c>
      <c r="D425" s="301" t="s">
        <v>324</v>
      </c>
      <c r="E425" s="305">
        <v>44264</v>
      </c>
      <c r="F425" s="302" t="s">
        <v>1260</v>
      </c>
      <c r="G425" s="302" t="s">
        <v>1849</v>
      </c>
      <c r="H425" s="302">
        <v>1020726788</v>
      </c>
      <c r="I425" s="302" t="s">
        <v>1261</v>
      </c>
      <c r="J425" s="302">
        <v>3195122685</v>
      </c>
      <c r="K425" s="302"/>
      <c r="L425" s="302"/>
      <c r="M425" s="302"/>
      <c r="N425" s="302"/>
      <c r="O425" s="302"/>
      <c r="P425" s="302"/>
      <c r="S425" s="302"/>
      <c r="T425" s="302"/>
      <c r="U425" s="302"/>
      <c r="V425" s="302"/>
      <c r="W425" s="302"/>
      <c r="X425" s="302"/>
      <c r="Y425" s="302"/>
      <c r="Z425" s="302"/>
    </row>
    <row r="426" spans="1:26" ht="15.75" customHeight="1">
      <c r="A426" s="304">
        <v>1232815584</v>
      </c>
      <c r="B426" s="301" t="s">
        <v>328</v>
      </c>
      <c r="C426" s="302" t="s">
        <v>1262</v>
      </c>
      <c r="D426" s="301" t="s">
        <v>324</v>
      </c>
      <c r="E426" s="301"/>
      <c r="F426" s="302" t="s">
        <v>1263</v>
      </c>
      <c r="G426" s="302"/>
      <c r="H426" s="302"/>
      <c r="I426" s="302"/>
      <c r="J426" s="302"/>
      <c r="K426" s="302"/>
      <c r="L426" s="302"/>
      <c r="M426" s="302"/>
      <c r="N426" s="302"/>
      <c r="O426" s="302"/>
      <c r="P426" s="302"/>
      <c r="S426" s="302"/>
      <c r="T426" s="302"/>
      <c r="U426" s="302"/>
      <c r="V426" s="302"/>
      <c r="W426" s="302"/>
      <c r="X426" s="302"/>
      <c r="Y426" s="302"/>
      <c r="Z426" s="302"/>
    </row>
    <row r="427" spans="1:26" ht="15.75" customHeight="1">
      <c r="A427" s="304">
        <v>1232815700</v>
      </c>
      <c r="B427" s="301" t="s">
        <v>328</v>
      </c>
      <c r="C427" s="302" t="s">
        <v>1264</v>
      </c>
      <c r="D427" s="301" t="s">
        <v>324</v>
      </c>
      <c r="E427" s="305"/>
      <c r="F427" s="302" t="s">
        <v>1265</v>
      </c>
      <c r="G427" s="302"/>
      <c r="H427" s="302"/>
      <c r="I427" s="302"/>
      <c r="J427" s="302"/>
      <c r="K427" s="302"/>
      <c r="L427" s="302"/>
      <c r="M427" s="302"/>
      <c r="N427" s="302"/>
      <c r="O427" s="302"/>
      <c r="P427" s="302"/>
      <c r="S427" s="302"/>
      <c r="T427" s="302"/>
      <c r="U427" s="302"/>
      <c r="V427" s="302"/>
      <c r="W427" s="302"/>
      <c r="X427" s="302"/>
      <c r="Y427" s="302"/>
      <c r="Z427" s="302"/>
    </row>
    <row r="428" spans="1:26" ht="15.75" customHeight="1">
      <c r="A428" s="304">
        <v>1232815746</v>
      </c>
      <c r="B428" s="301" t="s">
        <v>328</v>
      </c>
      <c r="C428" s="302" t="s">
        <v>1266</v>
      </c>
      <c r="D428" s="301" t="s">
        <v>327</v>
      </c>
      <c r="E428" s="305">
        <v>44294</v>
      </c>
      <c r="F428" s="302" t="s">
        <v>1267</v>
      </c>
      <c r="G428" s="302" t="s">
        <v>1869</v>
      </c>
      <c r="H428" s="302">
        <v>1151940420</v>
      </c>
      <c r="I428" s="302" t="s">
        <v>1268</v>
      </c>
      <c r="J428" s="302">
        <v>3154482467</v>
      </c>
      <c r="K428" s="302"/>
      <c r="L428" s="302"/>
      <c r="M428" s="302"/>
      <c r="N428" s="302"/>
      <c r="O428" s="302"/>
      <c r="P428" s="302"/>
      <c r="S428" s="302"/>
      <c r="T428" s="302"/>
      <c r="U428" s="302"/>
      <c r="V428" s="302"/>
      <c r="W428" s="302"/>
      <c r="X428" s="302"/>
      <c r="Y428" s="302"/>
      <c r="Z428" s="302"/>
    </row>
    <row r="429" spans="1:26" ht="15.75" customHeight="1">
      <c r="A429" s="304">
        <v>1232815983</v>
      </c>
      <c r="B429" s="301" t="s">
        <v>328</v>
      </c>
      <c r="C429" s="302" t="s">
        <v>1269</v>
      </c>
      <c r="D429" s="301" t="s">
        <v>327</v>
      </c>
      <c r="E429" s="305"/>
      <c r="F429" s="302" t="s">
        <v>1270</v>
      </c>
      <c r="G429" s="302"/>
      <c r="H429" s="302"/>
      <c r="I429" s="302"/>
      <c r="J429" s="302"/>
      <c r="K429" s="302"/>
      <c r="L429" s="302"/>
      <c r="M429" s="302"/>
      <c r="N429" s="302"/>
      <c r="O429" s="302"/>
      <c r="P429" s="302"/>
      <c r="S429" s="302"/>
      <c r="T429" s="302"/>
      <c r="U429" s="302"/>
      <c r="V429" s="302"/>
      <c r="W429" s="302"/>
      <c r="X429" s="302"/>
      <c r="Y429" s="302"/>
      <c r="Z429" s="302"/>
    </row>
    <row r="430" spans="1:26" ht="15.75" customHeight="1">
      <c r="A430" s="304">
        <v>1232816176</v>
      </c>
      <c r="B430" s="301" t="s">
        <v>328</v>
      </c>
      <c r="C430" s="302" t="s">
        <v>1271</v>
      </c>
      <c r="D430" s="301" t="s">
        <v>327</v>
      </c>
      <c r="E430" s="305">
        <v>44336</v>
      </c>
      <c r="F430" s="302" t="s">
        <v>1272</v>
      </c>
      <c r="G430" s="302" t="s">
        <v>1818</v>
      </c>
      <c r="H430" s="302">
        <v>1143957497</v>
      </c>
      <c r="I430" s="302" t="s">
        <v>1273</v>
      </c>
      <c r="J430" s="302">
        <v>3156507007</v>
      </c>
      <c r="K430" s="302"/>
      <c r="L430" s="302"/>
      <c r="M430" s="302"/>
      <c r="N430" s="302"/>
      <c r="O430" s="302"/>
      <c r="P430" s="302"/>
      <c r="S430" s="302"/>
      <c r="T430" s="302"/>
      <c r="U430" s="302"/>
      <c r="V430" s="302"/>
      <c r="W430" s="302"/>
      <c r="X430" s="302"/>
      <c r="Y430" s="302"/>
      <c r="Z430" s="302"/>
    </row>
    <row r="431" spans="1:26" ht="15.75" customHeight="1">
      <c r="A431" s="304">
        <v>1232816211</v>
      </c>
      <c r="B431" s="301" t="s">
        <v>328</v>
      </c>
      <c r="C431" s="302" t="s">
        <v>1274</v>
      </c>
      <c r="D431" s="301" t="s">
        <v>324</v>
      </c>
      <c r="E431" s="305">
        <v>44340</v>
      </c>
      <c r="F431" s="302" t="s">
        <v>1275</v>
      </c>
      <c r="G431" s="302"/>
      <c r="H431" s="302"/>
      <c r="I431" s="302"/>
      <c r="J431" s="302"/>
      <c r="K431" s="302"/>
      <c r="L431" s="302"/>
      <c r="M431" s="302"/>
      <c r="N431" s="302"/>
      <c r="O431" s="302"/>
      <c r="P431" s="302"/>
      <c r="S431" s="302"/>
      <c r="T431" s="302"/>
      <c r="U431" s="302"/>
      <c r="V431" s="302"/>
      <c r="W431" s="302"/>
      <c r="X431" s="302"/>
      <c r="Y431" s="302"/>
      <c r="Z431" s="302"/>
    </row>
    <row r="432" spans="1:26" ht="15.75" customHeight="1">
      <c r="A432" s="304">
        <v>1232816217</v>
      </c>
      <c r="B432" s="301" t="s">
        <v>328</v>
      </c>
      <c r="C432" s="302" t="s">
        <v>1276</v>
      </c>
      <c r="D432" s="301" t="s">
        <v>327</v>
      </c>
      <c r="E432" s="301"/>
      <c r="F432" s="302" t="s">
        <v>1277</v>
      </c>
      <c r="G432" s="302"/>
      <c r="H432" s="302"/>
      <c r="I432" s="302"/>
      <c r="J432" s="302"/>
      <c r="K432" s="302"/>
      <c r="L432" s="302"/>
      <c r="M432" s="302"/>
      <c r="N432" s="302"/>
      <c r="O432" s="302"/>
      <c r="P432" s="302"/>
      <c r="S432" s="302"/>
      <c r="T432" s="302"/>
      <c r="U432" s="302"/>
      <c r="V432" s="302"/>
      <c r="W432" s="302"/>
      <c r="X432" s="302"/>
      <c r="Y432" s="302"/>
      <c r="Z432" s="302"/>
    </row>
    <row r="433" spans="1:26" ht="15.75" customHeight="1">
      <c r="A433" s="304">
        <v>1232816304</v>
      </c>
      <c r="B433" s="301" t="s">
        <v>328</v>
      </c>
      <c r="C433" s="302" t="s">
        <v>1278</v>
      </c>
      <c r="D433" s="301" t="s">
        <v>327</v>
      </c>
      <c r="E433" s="305">
        <v>44347</v>
      </c>
      <c r="F433" s="302" t="s">
        <v>1279</v>
      </c>
      <c r="G433" s="302" t="s">
        <v>1863</v>
      </c>
      <c r="H433" s="302">
        <v>1020740669</v>
      </c>
      <c r="I433" s="302" t="s">
        <v>1280</v>
      </c>
      <c r="J433" s="302">
        <v>3167557588</v>
      </c>
      <c r="K433" s="302"/>
      <c r="L433" s="302"/>
      <c r="M433" s="302"/>
      <c r="N433" s="302"/>
      <c r="O433" s="302"/>
      <c r="P433" s="302"/>
      <c r="S433" s="302"/>
      <c r="T433" s="302"/>
      <c r="U433" s="302"/>
      <c r="V433" s="302"/>
      <c r="W433" s="302"/>
      <c r="X433" s="302"/>
      <c r="Y433" s="302"/>
      <c r="Z433" s="302"/>
    </row>
    <row r="434" spans="1:26" ht="15.75" customHeight="1">
      <c r="A434" s="304">
        <v>1232816464</v>
      </c>
      <c r="B434" s="301" t="s">
        <v>328</v>
      </c>
      <c r="C434" s="302" t="s">
        <v>1281</v>
      </c>
      <c r="D434" s="301" t="s">
        <v>324</v>
      </c>
      <c r="E434" s="305">
        <v>44362</v>
      </c>
      <c r="F434" s="302" t="s">
        <v>1282</v>
      </c>
      <c r="G434" s="302" t="s">
        <v>1782</v>
      </c>
      <c r="H434" s="302">
        <v>1143835116</v>
      </c>
      <c r="I434" s="302" t="s">
        <v>1283</v>
      </c>
      <c r="J434" s="302">
        <v>3046685324</v>
      </c>
      <c r="K434" s="302"/>
      <c r="L434" s="302"/>
      <c r="M434" s="302"/>
      <c r="N434" s="302"/>
      <c r="O434" s="302"/>
      <c r="P434" s="302"/>
      <c r="S434" s="302"/>
      <c r="T434" s="302"/>
      <c r="U434" s="302"/>
      <c r="V434" s="302"/>
      <c r="W434" s="302"/>
      <c r="X434" s="302"/>
      <c r="Y434" s="302"/>
      <c r="Z434" s="302"/>
    </row>
    <row r="435" spans="1:26" ht="15.75" customHeight="1">
      <c r="A435" s="304">
        <v>1232816501</v>
      </c>
      <c r="B435" s="301" t="s">
        <v>328</v>
      </c>
      <c r="C435" s="302" t="s">
        <v>1284</v>
      </c>
      <c r="D435" s="301" t="s">
        <v>324</v>
      </c>
      <c r="E435" s="306">
        <v>44363</v>
      </c>
      <c r="F435" s="302" t="s">
        <v>1285</v>
      </c>
      <c r="G435" s="302" t="s">
        <v>1786</v>
      </c>
      <c r="H435" s="302" t="s">
        <v>1286</v>
      </c>
      <c r="I435" s="302" t="s">
        <v>1287</v>
      </c>
      <c r="J435" s="302">
        <v>3003007011</v>
      </c>
      <c r="K435" s="302"/>
      <c r="L435" s="302"/>
      <c r="M435" s="302"/>
      <c r="N435" s="302"/>
      <c r="O435" s="302"/>
      <c r="P435" s="302"/>
      <c r="S435" s="302"/>
      <c r="T435" s="302"/>
      <c r="U435" s="302"/>
      <c r="V435" s="302"/>
      <c r="W435" s="302"/>
      <c r="X435" s="302"/>
      <c r="Y435" s="302"/>
      <c r="Z435" s="302"/>
    </row>
    <row r="436" spans="1:26" ht="15.75" customHeight="1">
      <c r="A436" s="304">
        <v>1232816584</v>
      </c>
      <c r="B436" s="301" t="s">
        <v>328</v>
      </c>
      <c r="C436" s="302" t="s">
        <v>1288</v>
      </c>
      <c r="D436" s="301" t="s">
        <v>327</v>
      </c>
      <c r="E436" s="306">
        <v>44370</v>
      </c>
      <c r="F436" s="302" t="s">
        <v>1289</v>
      </c>
      <c r="G436" s="302" t="s">
        <v>1911</v>
      </c>
      <c r="H436" s="302">
        <v>1127958882</v>
      </c>
      <c r="I436" s="302" t="s">
        <v>1290</v>
      </c>
      <c r="J436" s="302">
        <v>3106584170</v>
      </c>
      <c r="K436" s="302"/>
      <c r="L436" s="302"/>
      <c r="M436" s="302"/>
      <c r="N436" s="302"/>
      <c r="O436" s="302"/>
      <c r="P436" s="302"/>
      <c r="S436" s="302"/>
      <c r="T436" s="302"/>
      <c r="U436" s="302"/>
      <c r="V436" s="302"/>
      <c r="W436" s="302"/>
      <c r="X436" s="302"/>
      <c r="Y436" s="302"/>
      <c r="Z436" s="302"/>
    </row>
    <row r="437" spans="1:26" ht="15.75" customHeight="1">
      <c r="A437" s="304">
        <v>1232816624</v>
      </c>
      <c r="B437" s="301" t="s">
        <v>328</v>
      </c>
      <c r="C437" s="302" t="s">
        <v>1291</v>
      </c>
      <c r="D437" s="301" t="s">
        <v>324</v>
      </c>
      <c r="E437" s="301"/>
      <c r="F437" s="302" t="s">
        <v>1292</v>
      </c>
      <c r="G437" s="302"/>
      <c r="H437" s="302"/>
      <c r="I437" s="302"/>
      <c r="J437" s="302"/>
      <c r="K437" s="302"/>
      <c r="L437" s="302"/>
      <c r="M437" s="302"/>
      <c r="N437" s="302"/>
      <c r="O437" s="302"/>
      <c r="P437" s="302"/>
      <c r="S437" s="302"/>
      <c r="T437" s="302"/>
      <c r="U437" s="302"/>
      <c r="V437" s="302"/>
      <c r="W437" s="302"/>
      <c r="X437" s="302"/>
      <c r="Y437" s="302"/>
      <c r="Z437" s="302"/>
    </row>
    <row r="438" spans="1:26" ht="15.75" customHeight="1">
      <c r="A438" s="304">
        <v>1232816645</v>
      </c>
      <c r="B438" s="301" t="s">
        <v>328</v>
      </c>
      <c r="C438" s="302" t="s">
        <v>1293</v>
      </c>
      <c r="D438" s="301" t="s">
        <v>327</v>
      </c>
      <c r="E438" s="305"/>
      <c r="F438" s="302" t="s">
        <v>1294</v>
      </c>
      <c r="G438" s="302"/>
      <c r="H438" s="302"/>
      <c r="I438" s="302"/>
      <c r="J438" s="302"/>
      <c r="K438" s="302"/>
      <c r="L438" s="302"/>
      <c r="M438" s="302"/>
      <c r="N438" s="302"/>
      <c r="O438" s="302"/>
      <c r="P438" s="302"/>
      <c r="S438" s="302"/>
      <c r="T438" s="302"/>
      <c r="U438" s="302"/>
      <c r="V438" s="302"/>
      <c r="W438" s="302"/>
      <c r="X438" s="302"/>
      <c r="Y438" s="302"/>
      <c r="Z438" s="302"/>
    </row>
    <row r="439" spans="1:26" ht="15.75" customHeight="1">
      <c r="A439" s="304">
        <v>1232816741</v>
      </c>
      <c r="B439" s="301" t="s">
        <v>328</v>
      </c>
      <c r="C439" s="302" t="s">
        <v>1295</v>
      </c>
      <c r="D439" s="301" t="s">
        <v>327</v>
      </c>
      <c r="E439" s="306">
        <v>44385</v>
      </c>
      <c r="F439" s="302" t="s">
        <v>1296</v>
      </c>
      <c r="G439" s="302" t="s">
        <v>1815</v>
      </c>
      <c r="H439" s="302">
        <v>1053809192</v>
      </c>
      <c r="I439" s="302" t="s">
        <v>1297</v>
      </c>
      <c r="J439" s="302">
        <v>3227257828</v>
      </c>
      <c r="K439" s="302"/>
      <c r="L439" s="302"/>
      <c r="M439" s="302"/>
      <c r="N439" s="302"/>
      <c r="O439" s="302"/>
      <c r="P439" s="302"/>
      <c r="S439" s="302"/>
      <c r="T439" s="302"/>
      <c r="U439" s="302"/>
      <c r="V439" s="302"/>
      <c r="W439" s="302"/>
      <c r="X439" s="302"/>
      <c r="Y439" s="302"/>
      <c r="Z439" s="302"/>
    </row>
    <row r="440" spans="1:26" ht="15.75" customHeight="1">
      <c r="A440" s="304">
        <v>1232816842</v>
      </c>
      <c r="B440" s="301" t="s">
        <v>328</v>
      </c>
      <c r="C440" s="302" t="s">
        <v>1298</v>
      </c>
      <c r="D440" s="301" t="s">
        <v>327</v>
      </c>
      <c r="E440" s="306">
        <v>44393</v>
      </c>
      <c r="F440" s="302" t="s">
        <v>1299</v>
      </c>
      <c r="G440" s="302" t="s">
        <v>1908</v>
      </c>
      <c r="H440" s="302">
        <v>38602971</v>
      </c>
      <c r="I440" s="302" t="s">
        <v>1300</v>
      </c>
      <c r="J440" s="302">
        <v>3016057172</v>
      </c>
      <c r="K440" s="302"/>
      <c r="L440" s="302"/>
      <c r="M440" s="302"/>
      <c r="N440" s="302"/>
      <c r="O440" s="302"/>
      <c r="P440" s="302"/>
      <c r="S440" s="302"/>
      <c r="T440" s="302"/>
      <c r="U440" s="302"/>
      <c r="V440" s="302"/>
      <c r="W440" s="302"/>
      <c r="X440" s="302"/>
      <c r="Y440" s="302"/>
      <c r="Z440" s="302"/>
    </row>
    <row r="441" spans="1:26" ht="15.75" customHeight="1">
      <c r="A441" s="304">
        <v>1232817091</v>
      </c>
      <c r="B441" s="301" t="s">
        <v>328</v>
      </c>
      <c r="C441" s="302" t="s">
        <v>1301</v>
      </c>
      <c r="D441" s="301" t="s">
        <v>327</v>
      </c>
      <c r="E441" s="301"/>
      <c r="F441" s="302" t="s">
        <v>432</v>
      </c>
      <c r="G441" s="302"/>
      <c r="H441" s="302"/>
      <c r="I441" s="302"/>
      <c r="J441" s="302"/>
      <c r="K441" s="302"/>
      <c r="L441" s="302"/>
      <c r="M441" s="302"/>
      <c r="N441" s="302"/>
      <c r="O441" s="302"/>
      <c r="P441" s="302"/>
      <c r="S441" s="302"/>
      <c r="T441" s="302"/>
      <c r="U441" s="302"/>
      <c r="V441" s="302"/>
      <c r="W441" s="302"/>
      <c r="X441" s="302"/>
      <c r="Y441" s="302"/>
      <c r="Z441" s="302"/>
    </row>
    <row r="442" spans="1:26" ht="15.75" customHeight="1">
      <c r="A442" s="304">
        <v>1232817261</v>
      </c>
      <c r="B442" s="301" t="s">
        <v>328</v>
      </c>
      <c r="C442" s="302" t="s">
        <v>1303</v>
      </c>
      <c r="D442" s="301" t="s">
        <v>327</v>
      </c>
      <c r="E442" s="305"/>
      <c r="F442" s="302" t="s">
        <v>1304</v>
      </c>
      <c r="G442" s="302"/>
      <c r="H442" s="302"/>
      <c r="I442" s="302"/>
      <c r="J442" s="302"/>
      <c r="K442" s="302"/>
      <c r="L442" s="302"/>
      <c r="M442" s="302"/>
      <c r="N442" s="302"/>
      <c r="O442" s="302"/>
      <c r="P442" s="302"/>
      <c r="S442" s="302"/>
      <c r="T442" s="302"/>
      <c r="U442" s="302"/>
      <c r="V442" s="302"/>
      <c r="W442" s="302"/>
      <c r="X442" s="302"/>
      <c r="Y442" s="302"/>
      <c r="Z442" s="302"/>
    </row>
    <row r="443" spans="1:26" ht="15.75" customHeight="1">
      <c r="A443" s="304">
        <v>1232817365</v>
      </c>
      <c r="B443" s="301" t="s">
        <v>328</v>
      </c>
      <c r="C443" s="302" t="s">
        <v>1305</v>
      </c>
      <c r="D443" s="301" t="s">
        <v>327</v>
      </c>
      <c r="E443" s="301"/>
      <c r="F443" s="302" t="s">
        <v>1104</v>
      </c>
      <c r="G443" s="302"/>
      <c r="H443" s="302"/>
      <c r="I443" s="302"/>
      <c r="J443" s="302"/>
      <c r="K443" s="302"/>
      <c r="L443" s="302"/>
      <c r="M443" s="302"/>
      <c r="N443" s="302"/>
      <c r="O443" s="302"/>
      <c r="P443" s="302"/>
      <c r="S443" s="302"/>
      <c r="T443" s="302"/>
      <c r="U443" s="302"/>
      <c r="V443" s="302"/>
      <c r="W443" s="302"/>
      <c r="X443" s="302"/>
      <c r="Y443" s="302"/>
      <c r="Z443" s="302"/>
    </row>
    <row r="444" spans="1:26" ht="15.75" customHeight="1">
      <c r="A444" s="304">
        <v>1232817411</v>
      </c>
      <c r="B444" s="301" t="s">
        <v>328</v>
      </c>
      <c r="C444" s="302" t="s">
        <v>1306</v>
      </c>
      <c r="D444" s="301" t="s">
        <v>324</v>
      </c>
      <c r="E444" s="305">
        <v>44446</v>
      </c>
      <c r="F444" s="302" t="s">
        <v>1307</v>
      </c>
      <c r="G444" s="302" t="s">
        <v>1804</v>
      </c>
      <c r="H444" s="302">
        <v>1143850842</v>
      </c>
      <c r="I444" s="302" t="s">
        <v>1308</v>
      </c>
      <c r="J444" s="302">
        <v>3183901226</v>
      </c>
      <c r="K444" s="302"/>
      <c r="L444" s="302"/>
      <c r="M444" s="302"/>
      <c r="N444" s="302"/>
      <c r="O444" s="302"/>
      <c r="P444" s="302"/>
      <c r="S444" s="302"/>
      <c r="T444" s="302"/>
      <c r="U444" s="302"/>
      <c r="V444" s="302"/>
      <c r="W444" s="302"/>
      <c r="X444" s="302"/>
      <c r="Y444" s="302"/>
      <c r="Z444" s="302"/>
    </row>
    <row r="445" spans="1:26" ht="15.75" customHeight="1">
      <c r="A445" s="304">
        <v>1232817421</v>
      </c>
      <c r="B445" s="301" t="s">
        <v>328</v>
      </c>
      <c r="C445" s="302" t="s">
        <v>1309</v>
      </c>
      <c r="D445" s="301" t="s">
        <v>327</v>
      </c>
      <c r="E445" s="301"/>
      <c r="F445" s="302" t="s">
        <v>1310</v>
      </c>
      <c r="G445" s="302"/>
      <c r="H445" s="302"/>
      <c r="I445" s="302"/>
      <c r="J445" s="302"/>
      <c r="K445" s="302"/>
      <c r="L445" s="302"/>
      <c r="M445" s="302"/>
      <c r="N445" s="302"/>
      <c r="O445" s="302"/>
      <c r="P445" s="302"/>
      <c r="S445" s="302"/>
      <c r="T445" s="302"/>
      <c r="U445" s="302"/>
      <c r="V445" s="302"/>
      <c r="W445" s="302"/>
      <c r="X445" s="302"/>
      <c r="Y445" s="302"/>
      <c r="Z445" s="302"/>
    </row>
    <row r="446" spans="1:26" ht="15.75" customHeight="1">
      <c r="A446" s="304">
        <v>1232817460</v>
      </c>
      <c r="B446" s="301" t="s">
        <v>328</v>
      </c>
      <c r="C446" s="302" t="s">
        <v>1311</v>
      </c>
      <c r="D446" s="301" t="s">
        <v>324</v>
      </c>
      <c r="E446" s="305"/>
      <c r="F446" s="302" t="s">
        <v>1312</v>
      </c>
      <c r="G446" s="302"/>
      <c r="H446" s="302"/>
      <c r="I446" s="302"/>
      <c r="J446" s="302"/>
      <c r="K446" s="302"/>
      <c r="L446" s="302"/>
      <c r="M446" s="302"/>
      <c r="N446" s="302"/>
      <c r="O446" s="302"/>
      <c r="P446" s="302"/>
      <c r="S446" s="302"/>
      <c r="T446" s="302"/>
      <c r="U446" s="302"/>
      <c r="V446" s="302"/>
      <c r="W446" s="302"/>
      <c r="X446" s="302"/>
      <c r="Y446" s="302"/>
      <c r="Z446" s="302"/>
    </row>
    <row r="447" spans="1:26" ht="15.75" customHeight="1">
      <c r="A447" s="304">
        <v>1232817550</v>
      </c>
      <c r="B447" s="301" t="s">
        <v>328</v>
      </c>
      <c r="C447" s="302" t="s">
        <v>1314</v>
      </c>
      <c r="D447" s="301" t="s">
        <v>327</v>
      </c>
      <c r="E447" s="305"/>
      <c r="F447" s="302" t="s">
        <v>1315</v>
      </c>
      <c r="G447" s="302"/>
      <c r="H447" s="302"/>
      <c r="I447" s="302"/>
      <c r="J447" s="302"/>
      <c r="K447" s="302"/>
      <c r="L447" s="302"/>
      <c r="M447" s="302"/>
      <c r="N447" s="302"/>
      <c r="O447" s="302"/>
      <c r="P447" s="302"/>
      <c r="S447" s="302"/>
      <c r="T447" s="302"/>
      <c r="U447" s="302"/>
      <c r="V447" s="302"/>
      <c r="W447" s="302"/>
      <c r="X447" s="302"/>
      <c r="Y447" s="302"/>
      <c r="Z447" s="302"/>
    </row>
    <row r="448" spans="1:26" ht="15.75" customHeight="1">
      <c r="A448" s="304">
        <v>1232817729</v>
      </c>
      <c r="B448" s="301" t="s">
        <v>328</v>
      </c>
      <c r="C448" s="302" t="s">
        <v>1316</v>
      </c>
      <c r="D448" s="301" t="s">
        <v>324</v>
      </c>
      <c r="E448" s="306">
        <v>44466</v>
      </c>
      <c r="F448" s="302" t="s">
        <v>1317</v>
      </c>
      <c r="G448" s="302" t="s">
        <v>1782</v>
      </c>
      <c r="H448" s="302">
        <v>1151944939</v>
      </c>
      <c r="I448" s="302" t="s">
        <v>1318</v>
      </c>
      <c r="J448" s="302">
        <v>3118890041</v>
      </c>
      <c r="K448" s="302"/>
      <c r="L448" s="302"/>
      <c r="M448" s="302"/>
      <c r="N448" s="302"/>
      <c r="O448" s="302"/>
      <c r="P448" s="302"/>
      <c r="S448" s="302"/>
      <c r="T448" s="302"/>
      <c r="U448" s="302"/>
      <c r="V448" s="302"/>
      <c r="W448" s="302"/>
      <c r="X448" s="302"/>
      <c r="Y448" s="302"/>
      <c r="Z448" s="302"/>
    </row>
    <row r="449" spans="1:26" ht="15.75" customHeight="1">
      <c r="A449" s="304">
        <v>1232817750</v>
      </c>
      <c r="B449" s="301" t="s">
        <v>328</v>
      </c>
      <c r="C449" s="302" t="s">
        <v>1319</v>
      </c>
      <c r="D449" s="301" t="s">
        <v>324</v>
      </c>
      <c r="E449" s="301"/>
      <c r="F449" s="302" t="s">
        <v>1320</v>
      </c>
      <c r="G449" s="302"/>
      <c r="H449" s="302"/>
      <c r="I449" s="302"/>
      <c r="J449" s="302"/>
      <c r="K449" s="302"/>
      <c r="L449" s="302"/>
      <c r="M449" s="302"/>
      <c r="N449" s="302"/>
      <c r="O449" s="302"/>
      <c r="P449" s="302"/>
      <c r="S449" s="302"/>
      <c r="T449" s="302"/>
      <c r="U449" s="302"/>
      <c r="V449" s="302"/>
      <c r="W449" s="302"/>
      <c r="X449" s="302"/>
      <c r="Y449" s="302"/>
      <c r="Z449" s="302"/>
    </row>
    <row r="450" spans="1:26" ht="15.75" customHeight="1">
      <c r="A450" s="304">
        <v>1232817922</v>
      </c>
      <c r="B450" s="301" t="s">
        <v>328</v>
      </c>
      <c r="C450" s="302" t="s">
        <v>1321</v>
      </c>
      <c r="D450" s="301" t="s">
        <v>324</v>
      </c>
      <c r="E450" s="305">
        <v>44485</v>
      </c>
      <c r="F450" s="302" t="s">
        <v>1322</v>
      </c>
      <c r="G450" s="302" t="s">
        <v>1873</v>
      </c>
      <c r="H450" s="302">
        <v>38558855</v>
      </c>
      <c r="I450" s="302" t="s">
        <v>1137</v>
      </c>
      <c r="J450" s="302">
        <v>3147708289</v>
      </c>
      <c r="K450" s="302"/>
      <c r="L450" s="302"/>
      <c r="M450" s="302"/>
      <c r="N450" s="302"/>
      <c r="O450" s="302"/>
      <c r="P450" s="302"/>
      <c r="S450" s="302"/>
      <c r="T450" s="302"/>
      <c r="U450" s="302"/>
      <c r="V450" s="302"/>
      <c r="W450" s="302"/>
      <c r="X450" s="302"/>
      <c r="Y450" s="302"/>
      <c r="Z450" s="302"/>
    </row>
    <row r="451" spans="1:26" ht="15.75" customHeight="1">
      <c r="A451" s="304">
        <v>1232817944</v>
      </c>
      <c r="B451" s="301" t="s">
        <v>328</v>
      </c>
      <c r="C451" s="302" t="s">
        <v>1323</v>
      </c>
      <c r="D451" s="301" t="s">
        <v>327</v>
      </c>
      <c r="E451" s="305"/>
      <c r="F451" s="302" t="s">
        <v>1324</v>
      </c>
      <c r="G451" s="302"/>
      <c r="H451" s="302"/>
      <c r="I451" s="302"/>
      <c r="J451" s="302"/>
      <c r="K451" s="302"/>
      <c r="L451" s="302"/>
      <c r="M451" s="302"/>
      <c r="N451" s="302"/>
      <c r="O451" s="302"/>
      <c r="P451" s="302"/>
      <c r="S451" s="302"/>
      <c r="T451" s="302"/>
      <c r="U451" s="302"/>
      <c r="V451" s="302"/>
      <c r="W451" s="302"/>
      <c r="X451" s="302"/>
      <c r="Y451" s="302"/>
      <c r="Z451" s="302"/>
    </row>
    <row r="452" spans="1:26" ht="15.75" customHeight="1">
      <c r="A452" s="304">
        <v>1232818020</v>
      </c>
      <c r="B452" s="301" t="s">
        <v>328</v>
      </c>
      <c r="C452" s="302" t="s">
        <v>1325</v>
      </c>
      <c r="D452" s="301" t="s">
        <v>324</v>
      </c>
      <c r="E452" s="305">
        <v>44494</v>
      </c>
      <c r="F452" s="302" t="s">
        <v>1326</v>
      </c>
      <c r="G452" s="302" t="s">
        <v>1815</v>
      </c>
      <c r="H452" s="302">
        <v>1143976145</v>
      </c>
      <c r="I452" s="302" t="s">
        <v>1327</v>
      </c>
      <c r="J452" s="302">
        <v>3057681127</v>
      </c>
      <c r="K452" s="302"/>
      <c r="L452" s="302"/>
      <c r="M452" s="302"/>
      <c r="N452" s="302"/>
      <c r="O452" s="302"/>
      <c r="P452" s="302"/>
      <c r="S452" s="302"/>
      <c r="T452" s="302"/>
      <c r="U452" s="302"/>
      <c r="V452" s="302"/>
      <c r="W452" s="302"/>
      <c r="X452" s="302"/>
      <c r="Y452" s="302"/>
      <c r="Z452" s="302"/>
    </row>
    <row r="453" spans="1:26" ht="15.75" customHeight="1">
      <c r="A453" s="304">
        <v>1232818025</v>
      </c>
      <c r="B453" s="301" t="s">
        <v>328</v>
      </c>
      <c r="C453" s="302" t="s">
        <v>1328</v>
      </c>
      <c r="D453" s="301" t="s">
        <v>324</v>
      </c>
      <c r="E453" s="305">
        <v>44495</v>
      </c>
      <c r="F453" s="302" t="s">
        <v>1329</v>
      </c>
      <c r="G453" s="302" t="s">
        <v>1846</v>
      </c>
      <c r="H453" s="302"/>
      <c r="I453" s="302" t="s">
        <v>1330</v>
      </c>
      <c r="J453" s="302">
        <v>3156568286</v>
      </c>
      <c r="K453" s="302"/>
      <c r="L453" s="302"/>
      <c r="M453" s="302"/>
      <c r="N453" s="302"/>
      <c r="O453" s="302"/>
      <c r="P453" s="302"/>
      <c r="S453" s="302"/>
      <c r="T453" s="302"/>
      <c r="U453" s="302"/>
      <c r="V453" s="302"/>
      <c r="W453" s="302"/>
      <c r="X453" s="302"/>
      <c r="Y453" s="302"/>
      <c r="Z453" s="302"/>
    </row>
    <row r="454" spans="1:26" ht="15.75" customHeight="1">
      <c r="A454" s="304">
        <v>1232818064</v>
      </c>
      <c r="B454" s="301" t="s">
        <v>328</v>
      </c>
      <c r="C454" s="302" t="s">
        <v>1331</v>
      </c>
      <c r="D454" s="301" t="s">
        <v>327</v>
      </c>
      <c r="E454" s="301"/>
      <c r="F454" s="302" t="s">
        <v>1332</v>
      </c>
      <c r="G454" s="302"/>
      <c r="H454" s="302"/>
      <c r="I454" s="302"/>
      <c r="J454" s="302"/>
      <c r="K454" s="302"/>
      <c r="L454" s="302"/>
      <c r="M454" s="302"/>
      <c r="N454" s="302"/>
      <c r="O454" s="302"/>
      <c r="P454" s="302"/>
      <c r="S454" s="302"/>
      <c r="T454" s="302"/>
      <c r="U454" s="302"/>
      <c r="V454" s="302"/>
      <c r="W454" s="302"/>
      <c r="X454" s="302"/>
      <c r="Y454" s="302"/>
      <c r="Z454" s="302"/>
    </row>
    <row r="455" spans="1:26" ht="15.75" customHeight="1">
      <c r="A455" s="304">
        <v>1232818096</v>
      </c>
      <c r="B455" s="301" t="s">
        <v>328</v>
      </c>
      <c r="C455" s="302" t="s">
        <v>1334</v>
      </c>
      <c r="D455" s="301" t="s">
        <v>324</v>
      </c>
      <c r="E455" s="305"/>
      <c r="F455" s="302" t="s">
        <v>1335</v>
      </c>
      <c r="G455" s="302"/>
      <c r="H455" s="302"/>
      <c r="I455" s="302"/>
      <c r="J455" s="302"/>
      <c r="K455" s="302"/>
      <c r="L455" s="302"/>
      <c r="M455" s="302"/>
      <c r="N455" s="302"/>
      <c r="O455" s="302"/>
      <c r="P455" s="302"/>
      <c r="S455" s="302"/>
      <c r="T455" s="302"/>
      <c r="U455" s="302"/>
      <c r="V455" s="302"/>
      <c r="W455" s="302"/>
      <c r="X455" s="302"/>
      <c r="Y455" s="302"/>
      <c r="Z455" s="302"/>
    </row>
    <row r="456" spans="1:26" ht="15.75" customHeight="1">
      <c r="A456" s="304">
        <v>1232818130</v>
      </c>
      <c r="B456" s="301" t="s">
        <v>328</v>
      </c>
      <c r="C456" s="302" t="s">
        <v>1337</v>
      </c>
      <c r="D456" s="301" t="s">
        <v>327</v>
      </c>
      <c r="E456" s="305">
        <v>44506</v>
      </c>
      <c r="F456" s="302" t="s">
        <v>1338</v>
      </c>
      <c r="G456" s="302" t="s">
        <v>1838</v>
      </c>
      <c r="H456" s="302">
        <v>1130607975</v>
      </c>
      <c r="I456" s="302" t="s">
        <v>1339</v>
      </c>
      <c r="J456" s="302">
        <v>3176434543</v>
      </c>
      <c r="K456" s="302"/>
      <c r="L456" s="302"/>
      <c r="M456" s="302"/>
      <c r="N456" s="302"/>
      <c r="O456" s="302"/>
      <c r="P456" s="302"/>
      <c r="S456" s="302"/>
      <c r="T456" s="302"/>
      <c r="U456" s="302"/>
      <c r="V456" s="302"/>
      <c r="W456" s="302"/>
      <c r="X456" s="302"/>
      <c r="Y456" s="302"/>
      <c r="Z456" s="302"/>
    </row>
    <row r="457" spans="1:26" ht="15.75" customHeight="1">
      <c r="A457" s="304">
        <v>1232818155</v>
      </c>
      <c r="B457" s="301" t="s">
        <v>328</v>
      </c>
      <c r="C457" s="302" t="s">
        <v>1340</v>
      </c>
      <c r="D457" s="301" t="s">
        <v>324</v>
      </c>
      <c r="E457" s="305">
        <v>44508</v>
      </c>
      <c r="F457" s="302" t="s">
        <v>1326</v>
      </c>
      <c r="G457" s="302"/>
      <c r="H457" s="302"/>
      <c r="I457" s="302" t="s">
        <v>1341</v>
      </c>
      <c r="J457" s="302">
        <v>3165388953</v>
      </c>
      <c r="K457" s="302"/>
      <c r="L457" s="302"/>
      <c r="M457" s="302"/>
      <c r="N457" s="302"/>
      <c r="O457" s="302"/>
      <c r="P457" s="302"/>
      <c r="S457" s="302"/>
      <c r="T457" s="302"/>
      <c r="U457" s="302"/>
      <c r="V457" s="302"/>
      <c r="W457" s="302"/>
      <c r="X457" s="302"/>
      <c r="Y457" s="302"/>
      <c r="Z457" s="302"/>
    </row>
    <row r="458" spans="1:26" ht="15.75" customHeight="1">
      <c r="A458" s="304">
        <v>1232818228</v>
      </c>
      <c r="B458" s="301" t="s">
        <v>328</v>
      </c>
      <c r="C458" s="302" t="s">
        <v>1342</v>
      </c>
      <c r="D458" s="301" t="s">
        <v>327</v>
      </c>
      <c r="E458" s="306">
        <v>44515</v>
      </c>
      <c r="F458" s="302" t="s">
        <v>1343</v>
      </c>
      <c r="G458" s="302" t="s">
        <v>1838</v>
      </c>
      <c r="H458" s="302">
        <v>29314548</v>
      </c>
      <c r="I458" s="302" t="s">
        <v>1344</v>
      </c>
      <c r="J458" s="302">
        <v>3207200262</v>
      </c>
      <c r="K458" s="302"/>
      <c r="L458" s="302"/>
      <c r="M458" s="302"/>
      <c r="N458" s="302"/>
      <c r="O458" s="302"/>
      <c r="P458" s="302"/>
      <c r="S458" s="302"/>
      <c r="T458" s="302"/>
      <c r="U458" s="302"/>
      <c r="V458" s="302"/>
      <c r="W458" s="302"/>
      <c r="X458" s="302"/>
      <c r="Y458" s="302"/>
      <c r="Z458" s="302"/>
    </row>
    <row r="459" spans="1:26" ht="15.75" customHeight="1">
      <c r="A459" s="304">
        <v>1232818317</v>
      </c>
      <c r="B459" s="301" t="s">
        <v>328</v>
      </c>
      <c r="C459" s="302" t="s">
        <v>401</v>
      </c>
      <c r="D459" s="301" t="s">
        <v>324</v>
      </c>
      <c r="E459" s="305">
        <v>44523</v>
      </c>
      <c r="F459" s="302" t="s">
        <v>1345</v>
      </c>
      <c r="G459" s="302" t="s">
        <v>1912</v>
      </c>
      <c r="H459" s="302">
        <v>31581972</v>
      </c>
      <c r="I459" s="302" t="s">
        <v>1346</v>
      </c>
      <c r="J459" s="302">
        <v>3158334127</v>
      </c>
      <c r="K459" s="302"/>
      <c r="L459" s="302"/>
      <c r="M459" s="302"/>
      <c r="N459" s="302"/>
      <c r="O459" s="302"/>
      <c r="P459" s="302"/>
      <c r="S459" s="302"/>
      <c r="T459" s="302"/>
      <c r="U459" s="302"/>
      <c r="V459" s="302"/>
      <c r="W459" s="302"/>
      <c r="X459" s="302"/>
      <c r="Y459" s="302"/>
      <c r="Z459" s="302"/>
    </row>
    <row r="460" spans="1:26" ht="15.75" customHeight="1">
      <c r="A460" s="304">
        <v>1232818492</v>
      </c>
      <c r="B460" s="301" t="s">
        <v>328</v>
      </c>
      <c r="C460" s="302" t="s">
        <v>1347</v>
      </c>
      <c r="D460" s="301" t="s">
        <v>324</v>
      </c>
      <c r="E460" s="305"/>
      <c r="F460" s="302" t="s">
        <v>1348</v>
      </c>
      <c r="G460" s="302"/>
      <c r="H460" s="302"/>
      <c r="I460" s="302"/>
      <c r="J460" s="302"/>
      <c r="K460" s="302"/>
      <c r="L460" s="302"/>
      <c r="M460" s="302"/>
      <c r="N460" s="302"/>
      <c r="O460" s="302"/>
      <c r="P460" s="302"/>
      <c r="S460" s="302"/>
      <c r="T460" s="302"/>
      <c r="U460" s="302"/>
      <c r="V460" s="302"/>
      <c r="W460" s="302"/>
      <c r="X460" s="302"/>
      <c r="Y460" s="302"/>
      <c r="Z460" s="302"/>
    </row>
    <row r="461" spans="1:26" ht="15.75" customHeight="1">
      <c r="A461" s="304">
        <v>1232818619</v>
      </c>
      <c r="B461" s="301" t="s">
        <v>328</v>
      </c>
      <c r="C461" s="302" t="s">
        <v>1350</v>
      </c>
      <c r="D461" s="301" t="s">
        <v>324</v>
      </c>
      <c r="E461" s="306">
        <v>44551</v>
      </c>
      <c r="F461" s="302" t="s">
        <v>1351</v>
      </c>
      <c r="G461" s="302" t="s">
        <v>1859</v>
      </c>
      <c r="H461" s="302">
        <v>1143827709</v>
      </c>
      <c r="I461" s="302" t="s">
        <v>1352</v>
      </c>
      <c r="J461" s="302">
        <v>3153400281</v>
      </c>
      <c r="K461" s="302"/>
      <c r="L461" s="302"/>
      <c r="M461" s="302"/>
      <c r="N461" s="302"/>
      <c r="O461" s="302"/>
      <c r="P461" s="302"/>
      <c r="S461" s="302"/>
      <c r="T461" s="302"/>
      <c r="U461" s="302"/>
      <c r="V461" s="302"/>
      <c r="W461" s="302"/>
      <c r="X461" s="302"/>
      <c r="Y461" s="302"/>
      <c r="Z461" s="302"/>
    </row>
    <row r="462" spans="1:26" ht="15.75" customHeight="1">
      <c r="A462" s="304">
        <v>1232818678</v>
      </c>
      <c r="B462" s="301" t="s">
        <v>328</v>
      </c>
      <c r="C462" s="302" t="s">
        <v>1353</v>
      </c>
      <c r="D462" s="301" t="s">
        <v>324</v>
      </c>
      <c r="E462" s="305">
        <v>44557</v>
      </c>
      <c r="F462" s="302" t="s">
        <v>1354</v>
      </c>
      <c r="G462" s="302" t="s">
        <v>1833</v>
      </c>
      <c r="H462" s="302"/>
      <c r="I462" s="302"/>
      <c r="J462" s="302"/>
      <c r="K462" s="302"/>
      <c r="L462" s="302"/>
      <c r="M462" s="302"/>
      <c r="N462" s="302"/>
      <c r="O462" s="302"/>
      <c r="P462" s="302"/>
      <c r="S462" s="302"/>
      <c r="T462" s="302"/>
      <c r="U462" s="302"/>
      <c r="V462" s="302"/>
      <c r="W462" s="302"/>
      <c r="X462" s="302"/>
      <c r="Y462" s="302"/>
      <c r="Z462" s="302"/>
    </row>
    <row r="463" spans="1:26" ht="15.75" customHeight="1">
      <c r="A463" s="304">
        <v>1232818701</v>
      </c>
      <c r="B463" s="301" t="s">
        <v>328</v>
      </c>
      <c r="C463" s="302" t="s">
        <v>1355</v>
      </c>
      <c r="D463" s="301" t="s">
        <v>324</v>
      </c>
      <c r="E463" s="306">
        <v>44563</v>
      </c>
      <c r="F463" s="302" t="s">
        <v>1356</v>
      </c>
      <c r="G463" s="302" t="s">
        <v>1834</v>
      </c>
      <c r="H463" s="302">
        <v>1143957902</v>
      </c>
      <c r="I463" s="302" t="s">
        <v>1357</v>
      </c>
      <c r="J463" s="302">
        <v>3103566056</v>
      </c>
      <c r="K463" s="302"/>
      <c r="L463" s="302"/>
      <c r="M463" s="302"/>
      <c r="N463" s="302"/>
      <c r="O463" s="302"/>
      <c r="P463" s="302"/>
      <c r="S463" s="302"/>
      <c r="T463" s="302"/>
      <c r="U463" s="302"/>
      <c r="V463" s="302"/>
      <c r="W463" s="302"/>
      <c r="X463" s="302"/>
      <c r="Y463" s="302"/>
      <c r="Z463" s="302"/>
    </row>
    <row r="464" spans="1:26" ht="15.75" customHeight="1">
      <c r="A464" s="304">
        <v>1232818708</v>
      </c>
      <c r="B464" s="301" t="s">
        <v>328</v>
      </c>
      <c r="C464" s="302" t="s">
        <v>1358</v>
      </c>
      <c r="D464" s="301" t="s">
        <v>327</v>
      </c>
      <c r="E464" s="301"/>
      <c r="F464" s="302" t="s">
        <v>1359</v>
      </c>
      <c r="G464" s="302"/>
      <c r="H464" s="302"/>
      <c r="I464" s="302"/>
      <c r="J464" s="302"/>
      <c r="K464" s="302"/>
      <c r="L464" s="302"/>
      <c r="M464" s="302"/>
      <c r="N464" s="302"/>
      <c r="O464" s="302"/>
      <c r="P464" s="302"/>
      <c r="S464" s="302"/>
      <c r="T464" s="302"/>
      <c r="U464" s="302"/>
      <c r="V464" s="302"/>
      <c r="W464" s="302"/>
      <c r="X464" s="302"/>
      <c r="Y464" s="302"/>
      <c r="Z464" s="302"/>
    </row>
    <row r="465" spans="1:26" ht="15.75" customHeight="1">
      <c r="A465" s="304">
        <v>1232818852</v>
      </c>
      <c r="B465" s="301" t="s">
        <v>328</v>
      </c>
      <c r="C465" s="302" t="s">
        <v>1360</v>
      </c>
      <c r="D465" s="301" t="s">
        <v>324</v>
      </c>
      <c r="E465" s="305">
        <v>44576</v>
      </c>
      <c r="F465" s="302" t="s">
        <v>1361</v>
      </c>
      <c r="G465" s="302" t="s">
        <v>1795</v>
      </c>
      <c r="H465" s="302">
        <v>1088313152</v>
      </c>
      <c r="I465" s="302" t="s">
        <v>855</v>
      </c>
      <c r="J465" s="302">
        <v>3137052443</v>
      </c>
      <c r="K465" s="302"/>
      <c r="L465" s="302"/>
      <c r="M465" s="302"/>
      <c r="N465" s="302"/>
      <c r="O465" s="302"/>
      <c r="P465" s="302"/>
      <c r="S465" s="302"/>
      <c r="T465" s="302"/>
      <c r="U465" s="302"/>
      <c r="V465" s="302"/>
      <c r="W465" s="302"/>
      <c r="X465" s="302"/>
      <c r="Y465" s="302"/>
      <c r="Z465" s="302"/>
    </row>
    <row r="466" spans="1:26" ht="15.75" customHeight="1">
      <c r="A466" s="304">
        <v>1232818955</v>
      </c>
      <c r="B466" s="301" t="s">
        <v>328</v>
      </c>
      <c r="C466" s="302" t="s">
        <v>1362</v>
      </c>
      <c r="D466" s="301" t="s">
        <v>324</v>
      </c>
      <c r="E466" s="306">
        <v>44583</v>
      </c>
      <c r="F466" s="302" t="s">
        <v>1363</v>
      </c>
      <c r="G466" s="302" t="s">
        <v>1851</v>
      </c>
      <c r="H466" s="302">
        <v>1144152552</v>
      </c>
      <c r="I466" s="302" t="s">
        <v>1364</v>
      </c>
      <c r="J466" s="302">
        <v>3185092025</v>
      </c>
      <c r="K466" s="302"/>
      <c r="L466" s="302"/>
      <c r="M466" s="302"/>
      <c r="N466" s="302"/>
      <c r="O466" s="302"/>
      <c r="P466" s="302"/>
      <c r="S466" s="302"/>
      <c r="T466" s="302"/>
      <c r="U466" s="302"/>
      <c r="V466" s="302"/>
      <c r="W466" s="302"/>
      <c r="X466" s="302"/>
      <c r="Y466" s="302"/>
      <c r="Z466" s="302"/>
    </row>
    <row r="467" spans="1:26" ht="15.75" customHeight="1">
      <c r="A467" s="304">
        <v>1232818978</v>
      </c>
      <c r="B467" s="301" t="s">
        <v>328</v>
      </c>
      <c r="C467" s="302" t="s">
        <v>1365</v>
      </c>
      <c r="D467" s="301" t="s">
        <v>324</v>
      </c>
      <c r="E467" s="301"/>
      <c r="F467" s="302" t="s">
        <v>1366</v>
      </c>
      <c r="G467" s="302"/>
      <c r="H467" s="302"/>
      <c r="I467" s="302"/>
      <c r="J467" s="302"/>
      <c r="K467" s="302"/>
      <c r="L467" s="302"/>
      <c r="M467" s="302"/>
      <c r="N467" s="302"/>
      <c r="O467" s="302"/>
      <c r="P467" s="302"/>
      <c r="S467" s="302"/>
      <c r="T467" s="302"/>
      <c r="U467" s="302"/>
      <c r="V467" s="302"/>
      <c r="W467" s="302"/>
      <c r="X467" s="302"/>
      <c r="Y467" s="302"/>
      <c r="Z467" s="302"/>
    </row>
    <row r="468" spans="1:26" ht="15.75" customHeight="1">
      <c r="A468" s="304">
        <v>1232819042</v>
      </c>
      <c r="B468" s="301" t="s">
        <v>328</v>
      </c>
      <c r="C468" s="302" t="s">
        <v>1367</v>
      </c>
      <c r="D468" s="301" t="s">
        <v>327</v>
      </c>
      <c r="E468" s="306">
        <v>44595</v>
      </c>
      <c r="F468" s="302" t="s">
        <v>1368</v>
      </c>
      <c r="G468" s="302" t="s">
        <v>1843</v>
      </c>
      <c r="H468" s="302">
        <v>1130621472</v>
      </c>
      <c r="I468" s="302" t="s">
        <v>1369</v>
      </c>
      <c r="J468" s="302">
        <v>3146163433</v>
      </c>
      <c r="K468" s="302"/>
      <c r="L468" s="302"/>
      <c r="M468" s="302"/>
      <c r="N468" s="302"/>
      <c r="O468" s="302"/>
      <c r="P468" s="302"/>
      <c r="S468" s="302"/>
      <c r="T468" s="302"/>
      <c r="U468" s="302"/>
      <c r="V468" s="302"/>
      <c r="W468" s="302"/>
      <c r="X468" s="302"/>
      <c r="Y468" s="302"/>
      <c r="Z468" s="302"/>
    </row>
    <row r="469" spans="1:26" ht="15.75" customHeight="1">
      <c r="A469" s="304">
        <v>1232819260</v>
      </c>
      <c r="B469" s="301" t="s">
        <v>328</v>
      </c>
      <c r="C469" s="302" t="s">
        <v>1370</v>
      </c>
      <c r="D469" s="301" t="s">
        <v>324</v>
      </c>
      <c r="E469" s="301"/>
      <c r="F469" s="302" t="s">
        <v>1371</v>
      </c>
      <c r="G469" s="302"/>
      <c r="H469" s="302"/>
      <c r="I469" s="302"/>
      <c r="J469" s="302"/>
      <c r="K469" s="302"/>
      <c r="L469" s="302"/>
      <c r="M469" s="302"/>
      <c r="N469" s="302"/>
      <c r="O469" s="302"/>
      <c r="P469" s="302"/>
      <c r="S469" s="302"/>
      <c r="T469" s="302"/>
      <c r="U469" s="302"/>
      <c r="V469" s="302"/>
      <c r="W469" s="302"/>
      <c r="X469" s="302"/>
      <c r="Y469" s="302"/>
      <c r="Z469" s="302"/>
    </row>
    <row r="470" spans="1:26" ht="15.75" customHeight="1">
      <c r="A470" s="304">
        <v>1232819262</v>
      </c>
      <c r="B470" s="301" t="s">
        <v>328</v>
      </c>
      <c r="C470" s="302" t="s">
        <v>1373</v>
      </c>
      <c r="D470" s="301" t="s">
        <v>327</v>
      </c>
      <c r="E470" s="301"/>
      <c r="F470" s="302" t="s">
        <v>1374</v>
      </c>
      <c r="G470" s="302"/>
      <c r="H470" s="302"/>
      <c r="I470" s="302"/>
      <c r="J470" s="302"/>
      <c r="K470" s="302"/>
      <c r="L470" s="302"/>
      <c r="M470" s="302"/>
      <c r="N470" s="302"/>
      <c r="O470" s="302"/>
      <c r="P470" s="302"/>
      <c r="S470" s="302"/>
      <c r="T470" s="302"/>
      <c r="U470" s="302"/>
      <c r="V470" s="302"/>
      <c r="W470" s="302"/>
      <c r="X470" s="302"/>
      <c r="Y470" s="302"/>
      <c r="Z470" s="302"/>
    </row>
    <row r="471" spans="1:26" ht="15.75" customHeight="1">
      <c r="A471" s="304">
        <v>1232819436</v>
      </c>
      <c r="B471" s="301" t="s">
        <v>328</v>
      </c>
      <c r="C471" s="302" t="s">
        <v>1375</v>
      </c>
      <c r="D471" s="301" t="s">
        <v>327</v>
      </c>
      <c r="E471" s="306">
        <v>44631</v>
      </c>
      <c r="F471" s="302" t="s">
        <v>1376</v>
      </c>
      <c r="G471" s="302" t="s">
        <v>1844</v>
      </c>
      <c r="H471" s="302">
        <v>1144067275</v>
      </c>
      <c r="I471" s="302" t="s">
        <v>1377</v>
      </c>
      <c r="J471" s="302">
        <v>3166195143</v>
      </c>
      <c r="K471" s="302"/>
      <c r="L471" s="302"/>
      <c r="M471" s="302"/>
      <c r="N471" s="302"/>
      <c r="O471" s="302"/>
      <c r="P471" s="302"/>
      <c r="S471" s="302"/>
      <c r="T471" s="302"/>
      <c r="U471" s="302"/>
      <c r="V471" s="302"/>
      <c r="W471" s="302"/>
      <c r="X471" s="302"/>
      <c r="Y471" s="302"/>
      <c r="Z471" s="302"/>
    </row>
    <row r="472" spans="1:26" ht="15.75" customHeight="1">
      <c r="A472" s="304">
        <v>1232819471</v>
      </c>
      <c r="B472" s="301" t="s">
        <v>328</v>
      </c>
      <c r="C472" s="302" t="s">
        <v>1378</v>
      </c>
      <c r="D472" s="301" t="s">
        <v>327</v>
      </c>
      <c r="E472" s="301"/>
      <c r="F472" s="302" t="s">
        <v>1379</v>
      </c>
      <c r="G472" s="302"/>
      <c r="H472" s="302"/>
      <c r="I472" s="302"/>
      <c r="J472" s="302"/>
      <c r="K472" s="302"/>
      <c r="L472" s="302"/>
      <c r="M472" s="302"/>
      <c r="N472" s="302"/>
      <c r="O472" s="302"/>
      <c r="P472" s="302"/>
      <c r="S472" s="302"/>
      <c r="T472" s="302"/>
      <c r="U472" s="302"/>
      <c r="V472" s="302"/>
      <c r="W472" s="302"/>
      <c r="X472" s="302"/>
      <c r="Y472" s="302"/>
      <c r="Z472" s="302"/>
    </row>
    <row r="473" spans="1:26" ht="15.75" customHeight="1">
      <c r="A473" s="304">
        <v>1232819675</v>
      </c>
      <c r="B473" s="301" t="s">
        <v>328</v>
      </c>
      <c r="C473" s="302" t="s">
        <v>1380</v>
      </c>
      <c r="D473" s="301" t="s">
        <v>327</v>
      </c>
      <c r="E473" s="301"/>
      <c r="F473" s="302" t="s">
        <v>1381</v>
      </c>
      <c r="G473" s="302"/>
      <c r="H473" s="302"/>
      <c r="I473" s="302"/>
      <c r="J473" s="302"/>
      <c r="K473" s="302"/>
      <c r="L473" s="302"/>
      <c r="M473" s="302"/>
      <c r="N473" s="302"/>
      <c r="O473" s="302"/>
      <c r="P473" s="302"/>
      <c r="S473" s="302"/>
      <c r="T473" s="302"/>
      <c r="U473" s="302"/>
      <c r="V473" s="302"/>
      <c r="W473" s="302"/>
      <c r="X473" s="302"/>
      <c r="Y473" s="302"/>
      <c r="Z473" s="302"/>
    </row>
    <row r="474" spans="1:26" ht="15.75" customHeight="1">
      <c r="A474" s="304">
        <v>1232819707</v>
      </c>
      <c r="B474" s="301" t="s">
        <v>328</v>
      </c>
      <c r="C474" s="302" t="s">
        <v>1383</v>
      </c>
      <c r="D474" s="301" t="s">
        <v>327</v>
      </c>
      <c r="E474" s="301"/>
      <c r="F474" s="302" t="s">
        <v>1384</v>
      </c>
      <c r="G474" s="302"/>
      <c r="H474" s="302"/>
      <c r="I474" s="302"/>
      <c r="J474" s="302"/>
      <c r="K474" s="302"/>
      <c r="L474" s="302"/>
      <c r="M474" s="302"/>
      <c r="N474" s="302"/>
      <c r="O474" s="302"/>
      <c r="P474" s="302"/>
      <c r="S474" s="302"/>
      <c r="T474" s="302"/>
      <c r="U474" s="302"/>
      <c r="V474" s="302"/>
      <c r="W474" s="302"/>
      <c r="X474" s="302"/>
      <c r="Y474" s="302"/>
      <c r="Z474" s="302"/>
    </row>
    <row r="475" spans="1:26" ht="15.75" customHeight="1">
      <c r="A475" s="304">
        <v>1232819771</v>
      </c>
      <c r="B475" s="301" t="s">
        <v>328</v>
      </c>
      <c r="C475" s="302" t="s">
        <v>1385</v>
      </c>
      <c r="D475" s="301" t="s">
        <v>324</v>
      </c>
      <c r="E475" s="301"/>
      <c r="F475" s="302" t="s">
        <v>1386</v>
      </c>
      <c r="G475" s="302"/>
      <c r="H475" s="302"/>
      <c r="I475" s="302"/>
      <c r="J475" s="302"/>
      <c r="K475" s="302"/>
      <c r="L475" s="302"/>
      <c r="M475" s="302"/>
      <c r="N475" s="302"/>
      <c r="O475" s="302"/>
      <c r="P475" s="302"/>
      <c r="S475" s="302"/>
      <c r="T475" s="302"/>
      <c r="U475" s="302"/>
      <c r="V475" s="302"/>
      <c r="W475" s="302"/>
      <c r="X475" s="302"/>
      <c r="Y475" s="302"/>
      <c r="Z475" s="302"/>
    </row>
    <row r="476" spans="1:26" ht="15.75" customHeight="1">
      <c r="A476" s="304">
        <v>1232819862</v>
      </c>
      <c r="B476" s="301" t="s">
        <v>328</v>
      </c>
      <c r="C476" s="302" t="s">
        <v>1387</v>
      </c>
      <c r="D476" s="301" t="s">
        <v>324</v>
      </c>
      <c r="E476" s="301"/>
      <c r="F476" s="302" t="s">
        <v>1388</v>
      </c>
      <c r="G476" s="302"/>
      <c r="H476" s="302"/>
      <c r="I476" s="302"/>
      <c r="J476" s="302"/>
      <c r="K476" s="302"/>
      <c r="L476" s="302"/>
      <c r="M476" s="302"/>
      <c r="N476" s="302"/>
      <c r="O476" s="302"/>
      <c r="P476" s="302"/>
      <c r="S476" s="302"/>
      <c r="T476" s="302"/>
      <c r="U476" s="302"/>
      <c r="V476" s="302"/>
      <c r="W476" s="302"/>
      <c r="X476" s="302"/>
      <c r="Y476" s="302"/>
      <c r="Z476" s="302"/>
    </row>
    <row r="477" spans="1:26" ht="15.75" customHeight="1">
      <c r="A477" s="304">
        <v>1232819999</v>
      </c>
      <c r="B477" s="301" t="s">
        <v>328</v>
      </c>
      <c r="C477" s="302" t="s">
        <v>1390</v>
      </c>
      <c r="D477" s="301" t="s">
        <v>327</v>
      </c>
      <c r="E477" s="301"/>
      <c r="F477" s="302" t="s">
        <v>1391</v>
      </c>
      <c r="G477" s="302"/>
      <c r="H477" s="302"/>
      <c r="I477" s="302"/>
      <c r="J477" s="302"/>
      <c r="K477" s="302"/>
      <c r="L477" s="302"/>
      <c r="M477" s="302"/>
      <c r="N477" s="302"/>
      <c r="O477" s="302"/>
      <c r="P477" s="302"/>
      <c r="S477" s="302"/>
      <c r="T477" s="302"/>
      <c r="U477" s="302"/>
      <c r="V477" s="302"/>
      <c r="W477" s="302"/>
      <c r="X477" s="302"/>
      <c r="Y477" s="302"/>
      <c r="Z477" s="302"/>
    </row>
    <row r="478" spans="1:26" ht="15.75" customHeight="1">
      <c r="A478" s="304">
        <v>1232820037</v>
      </c>
      <c r="B478" s="301" t="s">
        <v>328</v>
      </c>
      <c r="C478" s="302" t="s">
        <v>1392</v>
      </c>
      <c r="D478" s="301" t="s">
        <v>327</v>
      </c>
      <c r="E478" s="305"/>
      <c r="F478" s="302" t="s">
        <v>1393</v>
      </c>
      <c r="G478" s="302"/>
      <c r="H478" s="302"/>
      <c r="I478" s="302"/>
      <c r="J478" s="302"/>
      <c r="K478" s="302"/>
      <c r="L478" s="302"/>
      <c r="M478" s="302"/>
      <c r="N478" s="302"/>
      <c r="O478" s="302"/>
      <c r="P478" s="302"/>
      <c r="S478" s="302"/>
      <c r="T478" s="302"/>
      <c r="U478" s="302"/>
      <c r="V478" s="302"/>
      <c r="W478" s="302"/>
      <c r="X478" s="302"/>
      <c r="Y478" s="302"/>
      <c r="Z478" s="302"/>
    </row>
    <row r="479" spans="1:26" ht="15.75" customHeight="1">
      <c r="A479" s="304">
        <v>1232820051</v>
      </c>
      <c r="B479" s="301" t="s">
        <v>328</v>
      </c>
      <c r="C479" s="302" t="s">
        <v>1395</v>
      </c>
      <c r="D479" s="301" t="s">
        <v>324</v>
      </c>
      <c r="E479" s="305"/>
      <c r="F479" s="302" t="s">
        <v>1396</v>
      </c>
      <c r="G479" s="302"/>
      <c r="H479" s="302"/>
      <c r="I479" s="302"/>
      <c r="J479" s="302"/>
      <c r="K479" s="302"/>
      <c r="L479" s="302"/>
      <c r="M479" s="302"/>
      <c r="N479" s="302"/>
      <c r="O479" s="302"/>
      <c r="P479" s="302"/>
      <c r="S479" s="302"/>
      <c r="T479" s="302"/>
      <c r="U479" s="302"/>
      <c r="V479" s="302"/>
      <c r="W479" s="302"/>
      <c r="X479" s="302"/>
      <c r="Y479" s="302"/>
      <c r="Z479" s="302"/>
    </row>
    <row r="480" spans="1:26" ht="15.75" customHeight="1">
      <c r="A480" s="304">
        <v>1232820117</v>
      </c>
      <c r="B480" s="301" t="s">
        <v>328</v>
      </c>
      <c r="C480" s="302" t="s">
        <v>1397</v>
      </c>
      <c r="D480" s="301" t="s">
        <v>327</v>
      </c>
      <c r="E480" s="305"/>
      <c r="F480" s="302" t="s">
        <v>1398</v>
      </c>
      <c r="G480" s="302"/>
      <c r="H480" s="302"/>
      <c r="I480" s="302"/>
      <c r="J480" s="302"/>
      <c r="K480" s="302"/>
      <c r="L480" s="302"/>
      <c r="M480" s="302"/>
      <c r="N480" s="302"/>
      <c r="O480" s="302"/>
      <c r="P480" s="302"/>
      <c r="S480" s="302"/>
      <c r="T480" s="302"/>
      <c r="U480" s="302"/>
      <c r="V480" s="302"/>
      <c r="W480" s="302"/>
      <c r="X480" s="302"/>
      <c r="Y480" s="302"/>
      <c r="Z480" s="302"/>
    </row>
    <row r="481" spans="1:26" ht="15.75" customHeight="1">
      <c r="A481" s="304">
        <v>1232820142</v>
      </c>
      <c r="B481" s="301" t="s">
        <v>328</v>
      </c>
      <c r="C481" s="302" t="s">
        <v>1400</v>
      </c>
      <c r="D481" s="301" t="s">
        <v>327</v>
      </c>
      <c r="E481" s="305"/>
      <c r="F481" s="302" t="s">
        <v>1151</v>
      </c>
      <c r="G481" s="302"/>
      <c r="H481" s="302"/>
      <c r="I481" s="302"/>
      <c r="J481" s="302"/>
      <c r="K481" s="302"/>
      <c r="L481" s="302"/>
      <c r="M481" s="302"/>
      <c r="N481" s="302"/>
      <c r="O481" s="302"/>
      <c r="P481" s="302"/>
      <c r="S481" s="302"/>
      <c r="T481" s="302"/>
      <c r="U481" s="302"/>
      <c r="V481" s="302"/>
      <c r="W481" s="302"/>
      <c r="X481" s="302"/>
      <c r="Y481" s="302"/>
      <c r="Z481" s="302"/>
    </row>
    <row r="482" spans="1:26" ht="15.75" customHeight="1">
      <c r="A482" s="304">
        <v>1232820367</v>
      </c>
      <c r="B482" s="301" t="s">
        <v>328</v>
      </c>
      <c r="C482" s="302" t="s">
        <v>1401</v>
      </c>
      <c r="D482" s="301" t="s">
        <v>324</v>
      </c>
      <c r="E482" s="305"/>
      <c r="F482" s="302" t="s">
        <v>1402</v>
      </c>
      <c r="G482" s="302"/>
      <c r="H482" s="302"/>
      <c r="I482" s="302"/>
      <c r="J482" s="302"/>
      <c r="K482" s="302"/>
      <c r="L482" s="302"/>
      <c r="M482" s="302"/>
      <c r="N482" s="302"/>
      <c r="O482" s="302"/>
      <c r="P482" s="302"/>
      <c r="S482" s="302"/>
      <c r="T482" s="302"/>
      <c r="U482" s="302"/>
      <c r="V482" s="302"/>
      <c r="W482" s="302"/>
      <c r="X482" s="302"/>
      <c r="Y482" s="302"/>
      <c r="Z482" s="302"/>
    </row>
    <row r="483" spans="1:26" ht="15.75" customHeight="1">
      <c r="A483" s="304">
        <v>1232820368</v>
      </c>
      <c r="B483" s="301" t="s">
        <v>328</v>
      </c>
      <c r="C483" s="302" t="s">
        <v>405</v>
      </c>
      <c r="D483" s="301" t="s">
        <v>324</v>
      </c>
      <c r="E483" s="305"/>
      <c r="F483" s="302" t="s">
        <v>1017</v>
      </c>
      <c r="G483" s="302"/>
      <c r="H483" s="302"/>
      <c r="I483" s="302"/>
      <c r="J483" s="302"/>
      <c r="K483" s="302"/>
      <c r="L483" s="302"/>
      <c r="M483" s="302"/>
      <c r="N483" s="302"/>
      <c r="O483" s="302"/>
      <c r="P483" s="302"/>
      <c r="S483" s="302"/>
      <c r="T483" s="302"/>
      <c r="U483" s="302"/>
      <c r="V483" s="302"/>
      <c r="W483" s="302"/>
      <c r="X483" s="302"/>
      <c r="Y483" s="302"/>
      <c r="Z483" s="302"/>
    </row>
    <row r="484" spans="1:26" ht="15.75" customHeight="1">
      <c r="A484" s="304">
        <v>1232820423</v>
      </c>
      <c r="B484" s="301" t="s">
        <v>328</v>
      </c>
      <c r="C484" s="302" t="s">
        <v>1403</v>
      </c>
      <c r="D484" s="301" t="s">
        <v>324</v>
      </c>
      <c r="E484" s="305">
        <v>44728</v>
      </c>
      <c r="F484" s="302" t="s">
        <v>1404</v>
      </c>
      <c r="G484" s="302" t="s">
        <v>1869</v>
      </c>
      <c r="H484" s="302"/>
      <c r="I484" s="302"/>
      <c r="J484" s="302"/>
      <c r="K484" s="302"/>
      <c r="L484" s="302"/>
      <c r="M484" s="302"/>
      <c r="N484" s="302"/>
      <c r="O484" s="302"/>
      <c r="P484" s="302"/>
      <c r="S484" s="302"/>
      <c r="T484" s="302"/>
      <c r="U484" s="302"/>
      <c r="V484" s="302"/>
      <c r="W484" s="302"/>
      <c r="X484" s="302"/>
      <c r="Y484" s="302"/>
      <c r="Z484" s="302"/>
    </row>
    <row r="485" spans="1:26" ht="15.75" customHeight="1">
      <c r="A485" s="304">
        <v>1232820477</v>
      </c>
      <c r="B485" s="301" t="s">
        <v>328</v>
      </c>
      <c r="C485" s="302" t="s">
        <v>1406</v>
      </c>
      <c r="D485" s="301" t="s">
        <v>327</v>
      </c>
      <c r="E485" s="305">
        <v>44731</v>
      </c>
      <c r="F485" s="302" t="s">
        <v>1407</v>
      </c>
      <c r="G485" s="302" t="s">
        <v>1786</v>
      </c>
      <c r="H485" s="302">
        <v>1088292944</v>
      </c>
      <c r="I485" s="302" t="s">
        <v>1408</v>
      </c>
      <c r="J485" s="302">
        <v>3126110919</v>
      </c>
      <c r="K485" s="302"/>
      <c r="L485" s="302"/>
      <c r="M485" s="302"/>
      <c r="N485" s="302"/>
      <c r="O485" s="302"/>
      <c r="P485" s="302"/>
      <c r="S485" s="302"/>
      <c r="T485" s="302"/>
      <c r="U485" s="302"/>
      <c r="V485" s="302"/>
      <c r="W485" s="302"/>
      <c r="X485" s="302"/>
      <c r="Y485" s="302"/>
      <c r="Z485" s="302"/>
    </row>
    <row r="486" spans="1:26" ht="15.75" customHeight="1">
      <c r="A486" s="304">
        <v>1232820479</v>
      </c>
      <c r="B486" s="301" t="s">
        <v>328</v>
      </c>
      <c r="C486" s="302" t="s">
        <v>1409</v>
      </c>
      <c r="D486" s="301" t="s">
        <v>327</v>
      </c>
      <c r="E486" s="305">
        <v>44730</v>
      </c>
      <c r="F486" s="302" t="s">
        <v>1410</v>
      </c>
      <c r="G486" s="302"/>
      <c r="H486" s="302"/>
      <c r="I486" s="302"/>
      <c r="J486" s="302"/>
      <c r="K486" s="302"/>
      <c r="L486" s="302"/>
      <c r="M486" s="302"/>
      <c r="N486" s="302"/>
      <c r="O486" s="302"/>
      <c r="P486" s="302"/>
      <c r="S486" s="302"/>
      <c r="T486" s="302"/>
      <c r="U486" s="302"/>
      <c r="V486" s="302"/>
      <c r="W486" s="302"/>
      <c r="X486" s="302"/>
      <c r="Y486" s="302"/>
      <c r="Z486" s="302"/>
    </row>
    <row r="487" spans="1:26" ht="15.75" customHeight="1">
      <c r="A487" s="304">
        <v>1232820554</v>
      </c>
      <c r="B487" s="301" t="s">
        <v>328</v>
      </c>
      <c r="C487" s="302" t="s">
        <v>1411</v>
      </c>
      <c r="D487" s="301" t="s">
        <v>324</v>
      </c>
      <c r="E487" s="305">
        <v>44741</v>
      </c>
      <c r="F487" s="302" t="s">
        <v>1412</v>
      </c>
      <c r="G487" s="302" t="s">
        <v>1869</v>
      </c>
      <c r="H487" s="302">
        <v>1172058903</v>
      </c>
      <c r="I487" s="302" t="s">
        <v>1413</v>
      </c>
      <c r="J487" s="302">
        <v>3186901415</v>
      </c>
      <c r="K487" s="302"/>
      <c r="L487" s="302"/>
      <c r="M487" s="302"/>
      <c r="N487" s="302"/>
      <c r="O487" s="302"/>
      <c r="P487" s="302"/>
      <c r="S487" s="302"/>
      <c r="T487" s="302"/>
      <c r="U487" s="302"/>
      <c r="V487" s="302"/>
      <c r="W487" s="302"/>
      <c r="X487" s="302"/>
      <c r="Y487" s="302"/>
      <c r="Z487" s="302"/>
    </row>
    <row r="488" spans="1:26" ht="15.75" customHeight="1">
      <c r="A488" s="304">
        <v>1232820727</v>
      </c>
      <c r="B488" s="301" t="s">
        <v>328</v>
      </c>
      <c r="C488" s="302" t="s">
        <v>1414</v>
      </c>
      <c r="D488" s="301" t="s">
        <v>324</v>
      </c>
      <c r="E488" s="305">
        <v>44755</v>
      </c>
      <c r="F488" s="302" t="s">
        <v>1415</v>
      </c>
      <c r="G488" s="302"/>
      <c r="H488" s="302"/>
      <c r="I488" s="302"/>
      <c r="J488" s="302"/>
      <c r="K488" s="302"/>
      <c r="L488" s="302"/>
      <c r="M488" s="302"/>
      <c r="N488" s="302"/>
      <c r="O488" s="302"/>
      <c r="P488" s="302"/>
      <c r="S488" s="302"/>
      <c r="T488" s="302"/>
      <c r="U488" s="302"/>
      <c r="V488" s="302"/>
      <c r="W488" s="302"/>
      <c r="X488" s="302"/>
      <c r="Y488" s="302"/>
      <c r="Z488" s="302"/>
    </row>
    <row r="489" spans="1:26" ht="15.75" customHeight="1">
      <c r="A489" s="304">
        <v>1232820741</v>
      </c>
      <c r="B489" s="301" t="s">
        <v>328</v>
      </c>
      <c r="C489" s="302" t="s">
        <v>1417</v>
      </c>
      <c r="D489" s="301" t="s">
        <v>327</v>
      </c>
      <c r="E489" s="305">
        <v>44757</v>
      </c>
      <c r="F489" s="302" t="s">
        <v>1418</v>
      </c>
      <c r="G489" s="302"/>
      <c r="H489" s="302"/>
      <c r="I489" s="302" t="s">
        <v>1419</v>
      </c>
      <c r="J489" s="302">
        <v>3125179591</v>
      </c>
      <c r="K489" s="302"/>
      <c r="L489" s="302"/>
      <c r="M489" s="302"/>
      <c r="N489" s="302"/>
      <c r="O489" s="302"/>
      <c r="P489" s="302"/>
      <c r="S489" s="302"/>
      <c r="T489" s="302"/>
      <c r="U489" s="302"/>
      <c r="V489" s="302"/>
      <c r="W489" s="302"/>
      <c r="X489" s="302"/>
      <c r="Y489" s="302"/>
      <c r="Z489" s="302"/>
    </row>
    <row r="490" spans="1:26" ht="15.75" customHeight="1">
      <c r="A490" s="304">
        <v>1232821191</v>
      </c>
      <c r="B490" s="301" t="s">
        <v>328</v>
      </c>
      <c r="C490" s="302" t="s">
        <v>1420</v>
      </c>
      <c r="D490" s="301" t="s">
        <v>324</v>
      </c>
      <c r="E490" s="305">
        <v>44794</v>
      </c>
      <c r="F490" s="302" t="s">
        <v>1421</v>
      </c>
      <c r="G490" s="302" t="s">
        <v>1894</v>
      </c>
      <c r="H490" s="302">
        <v>1118289755</v>
      </c>
      <c r="I490" s="302" t="s">
        <v>1422</v>
      </c>
      <c r="J490" s="302">
        <v>3177005925</v>
      </c>
      <c r="K490" s="302"/>
      <c r="L490" s="302"/>
      <c r="M490" s="302"/>
      <c r="N490" s="302"/>
      <c r="O490" s="302"/>
      <c r="P490" s="302"/>
      <c r="S490" s="302"/>
      <c r="T490" s="302"/>
      <c r="U490" s="302"/>
      <c r="V490" s="302"/>
      <c r="W490" s="302"/>
      <c r="X490" s="302"/>
      <c r="Y490" s="302"/>
      <c r="Z490" s="302"/>
    </row>
    <row r="491" spans="1:26" ht="15.75" customHeight="1">
      <c r="A491" s="304">
        <v>1232821323</v>
      </c>
      <c r="B491" s="301" t="s">
        <v>328</v>
      </c>
      <c r="C491" s="302" t="s">
        <v>1423</v>
      </c>
      <c r="D491" s="301" t="s">
        <v>324</v>
      </c>
      <c r="E491" s="305">
        <v>44803</v>
      </c>
      <c r="F491" s="302" t="s">
        <v>1424</v>
      </c>
      <c r="G491" s="302" t="s">
        <v>1873</v>
      </c>
      <c r="H491" s="302">
        <v>1114339441</v>
      </c>
      <c r="I491" s="302" t="s">
        <v>1425</v>
      </c>
      <c r="J491" s="302">
        <v>3128716625</v>
      </c>
      <c r="K491" s="302"/>
      <c r="L491" s="302"/>
      <c r="M491" s="302"/>
      <c r="N491" s="302"/>
      <c r="O491" s="302"/>
      <c r="P491" s="302"/>
      <c r="S491" s="302"/>
      <c r="T491" s="302"/>
      <c r="U491" s="302"/>
      <c r="V491" s="302"/>
      <c r="W491" s="302"/>
      <c r="X491" s="302"/>
      <c r="Y491" s="302"/>
      <c r="Z491" s="302"/>
    </row>
    <row r="492" spans="1:26" ht="15.75" customHeight="1">
      <c r="A492" s="304">
        <v>1232821376</v>
      </c>
      <c r="B492" s="301" t="s">
        <v>328</v>
      </c>
      <c r="C492" s="302" t="s">
        <v>1426</v>
      </c>
      <c r="D492" s="301" t="s">
        <v>324</v>
      </c>
      <c r="E492" s="305">
        <v>44811</v>
      </c>
      <c r="F492" s="302" t="s">
        <v>1427</v>
      </c>
      <c r="G492" s="302" t="s">
        <v>1876</v>
      </c>
      <c r="H492" s="302">
        <v>1130644657</v>
      </c>
      <c r="I492" s="302" t="s">
        <v>1428</v>
      </c>
      <c r="J492" s="302">
        <v>3105369041</v>
      </c>
      <c r="K492" s="302"/>
      <c r="L492" s="302"/>
      <c r="M492" s="302"/>
      <c r="N492" s="302"/>
      <c r="O492" s="302"/>
      <c r="P492" s="302"/>
      <c r="S492" s="302"/>
      <c r="T492" s="302"/>
      <c r="U492" s="302"/>
      <c r="V492" s="302"/>
      <c r="W492" s="302"/>
      <c r="X492" s="302"/>
      <c r="Y492" s="302"/>
      <c r="Z492" s="302"/>
    </row>
    <row r="493" spans="1:26" ht="15.75" customHeight="1">
      <c r="A493" s="304">
        <v>1232821441</v>
      </c>
      <c r="B493" s="301" t="s">
        <v>328</v>
      </c>
      <c r="C493" s="302" t="s">
        <v>1429</v>
      </c>
      <c r="D493" s="301" t="s">
        <v>324</v>
      </c>
      <c r="E493" s="305">
        <v>44813</v>
      </c>
      <c r="F493" s="302" t="s">
        <v>1430</v>
      </c>
      <c r="G493" s="302" t="s">
        <v>1881</v>
      </c>
      <c r="H493" s="302">
        <v>1022378625</v>
      </c>
      <c r="I493" s="302" t="s">
        <v>1431</v>
      </c>
      <c r="J493" s="302">
        <v>3118612164</v>
      </c>
      <c r="K493" s="302"/>
      <c r="L493" s="302"/>
      <c r="M493" s="302"/>
      <c r="N493" s="302"/>
      <c r="O493" s="302"/>
      <c r="P493" s="302"/>
      <c r="S493" s="302"/>
      <c r="T493" s="302"/>
      <c r="U493" s="302"/>
      <c r="V493" s="302"/>
      <c r="W493" s="302"/>
      <c r="X493" s="302"/>
      <c r="Y493" s="302"/>
      <c r="Z493" s="302"/>
    </row>
    <row r="494" spans="1:26" ht="15.75" customHeight="1">
      <c r="A494" s="304">
        <v>1232821558</v>
      </c>
      <c r="B494" s="301" t="s">
        <v>328</v>
      </c>
      <c r="C494" s="302" t="s">
        <v>1432</v>
      </c>
      <c r="D494" s="301" t="s">
        <v>324</v>
      </c>
      <c r="E494" s="306">
        <v>44824</v>
      </c>
      <c r="F494" s="302" t="s">
        <v>380</v>
      </c>
      <c r="G494" s="302" t="s">
        <v>1844</v>
      </c>
      <c r="H494" s="302">
        <v>1144081231</v>
      </c>
      <c r="I494" s="302" t="s">
        <v>1434</v>
      </c>
      <c r="J494" s="302">
        <v>3183851664</v>
      </c>
      <c r="K494" s="302"/>
      <c r="L494" s="302"/>
      <c r="M494" s="302"/>
      <c r="N494" s="302"/>
      <c r="O494" s="302"/>
      <c r="P494" s="302"/>
      <c r="S494" s="302"/>
      <c r="T494" s="302"/>
      <c r="U494" s="302"/>
      <c r="V494" s="302"/>
      <c r="W494" s="302"/>
      <c r="X494" s="302"/>
      <c r="Y494" s="302"/>
      <c r="Z494" s="302"/>
    </row>
    <row r="495" spans="1:26" ht="15.75" customHeight="1">
      <c r="A495" s="304">
        <v>1232821613</v>
      </c>
      <c r="B495" s="301" t="s">
        <v>328</v>
      </c>
      <c r="C495" s="302" t="s">
        <v>1435</v>
      </c>
      <c r="D495" s="301" t="s">
        <v>324</v>
      </c>
      <c r="E495" s="306">
        <v>44827</v>
      </c>
      <c r="F495" s="302" t="s">
        <v>1436</v>
      </c>
      <c r="G495" s="302"/>
      <c r="H495" s="302"/>
      <c r="I495" s="302"/>
      <c r="J495" s="302"/>
      <c r="K495" s="302"/>
      <c r="L495" s="302"/>
      <c r="M495" s="302"/>
      <c r="N495" s="302"/>
      <c r="O495" s="302"/>
      <c r="P495" s="302"/>
      <c r="S495" s="302"/>
      <c r="T495" s="302"/>
      <c r="U495" s="302"/>
      <c r="V495" s="302"/>
      <c r="W495" s="302"/>
      <c r="X495" s="302"/>
      <c r="Y495" s="302"/>
      <c r="Z495" s="302"/>
    </row>
    <row r="496" spans="1:26" ht="15.75" customHeight="1">
      <c r="A496" s="304">
        <v>1232821620</v>
      </c>
      <c r="B496" s="301" t="s">
        <v>328</v>
      </c>
      <c r="C496" s="302" t="s">
        <v>1437</v>
      </c>
      <c r="D496" s="301" t="s">
        <v>327</v>
      </c>
      <c r="E496" s="305">
        <v>44829</v>
      </c>
      <c r="F496" s="302" t="s">
        <v>913</v>
      </c>
      <c r="G496" s="302" t="s">
        <v>1852</v>
      </c>
      <c r="H496" s="302">
        <v>1130667249</v>
      </c>
      <c r="I496" s="302" t="s">
        <v>1438</v>
      </c>
      <c r="J496" s="302">
        <v>3105109195</v>
      </c>
      <c r="K496" s="302"/>
      <c r="L496" s="302"/>
      <c r="M496" s="302"/>
      <c r="N496" s="302"/>
      <c r="O496" s="302"/>
      <c r="P496" s="302"/>
      <c r="S496" s="302"/>
      <c r="T496" s="302"/>
      <c r="U496" s="302"/>
      <c r="V496" s="302"/>
      <c r="W496" s="302"/>
      <c r="X496" s="302"/>
      <c r="Y496" s="302"/>
      <c r="Z496" s="302"/>
    </row>
    <row r="497" spans="1:26" ht="15.75" customHeight="1">
      <c r="A497" s="304">
        <v>1232821678</v>
      </c>
      <c r="B497" s="301" t="s">
        <v>328</v>
      </c>
      <c r="C497" s="302" t="s">
        <v>1439</v>
      </c>
      <c r="D497" s="301" t="s">
        <v>327</v>
      </c>
      <c r="E497" s="306">
        <v>44836</v>
      </c>
      <c r="F497" s="302" t="s">
        <v>1440</v>
      </c>
      <c r="G497" s="302" t="s">
        <v>1890</v>
      </c>
      <c r="H497" s="302">
        <v>1144155635</v>
      </c>
      <c r="I497" s="302" t="s">
        <v>1441</v>
      </c>
      <c r="J497" s="302">
        <v>3014852600</v>
      </c>
      <c r="K497" s="302"/>
      <c r="L497" s="302"/>
      <c r="M497" s="302"/>
      <c r="N497" s="302"/>
      <c r="O497" s="302"/>
      <c r="P497" s="302"/>
      <c r="S497" s="302"/>
      <c r="T497" s="302"/>
      <c r="U497" s="302"/>
      <c r="V497" s="302"/>
      <c r="W497" s="302"/>
      <c r="X497" s="302"/>
      <c r="Y497" s="302"/>
      <c r="Z497" s="302"/>
    </row>
    <row r="498" spans="1:26" ht="15.75" customHeight="1">
      <c r="A498" s="304">
        <v>1232822163</v>
      </c>
      <c r="B498" s="301" t="s">
        <v>328</v>
      </c>
      <c r="C498" s="302" t="s">
        <v>1442</v>
      </c>
      <c r="D498" s="301" t="s">
        <v>324</v>
      </c>
      <c r="E498" s="305">
        <v>44875</v>
      </c>
      <c r="F498" s="302" t="s">
        <v>1443</v>
      </c>
      <c r="G498" s="302" t="s">
        <v>1896</v>
      </c>
      <c r="H498" s="302"/>
      <c r="I498" s="302" t="s">
        <v>1444</v>
      </c>
      <c r="J498" s="302">
        <v>3153042938</v>
      </c>
      <c r="K498" s="302"/>
      <c r="L498" s="302"/>
      <c r="M498" s="302"/>
      <c r="N498" s="302"/>
      <c r="O498" s="302"/>
      <c r="P498" s="302"/>
      <c r="S498" s="302"/>
      <c r="T498" s="302"/>
      <c r="U498" s="302"/>
      <c r="V498" s="302"/>
      <c r="W498" s="302"/>
      <c r="X498" s="302"/>
      <c r="Y498" s="302"/>
      <c r="Z498" s="302"/>
    </row>
    <row r="499" spans="1:26" ht="15.75" customHeight="1">
      <c r="A499" s="304">
        <v>1232823063</v>
      </c>
      <c r="B499" s="301" t="s">
        <v>328</v>
      </c>
      <c r="C499" s="302" t="s">
        <v>1445</v>
      </c>
      <c r="D499" s="301" t="s">
        <v>327</v>
      </c>
      <c r="E499" s="305">
        <v>44934</v>
      </c>
      <c r="F499" s="302" t="s">
        <v>1446</v>
      </c>
      <c r="G499" s="302" t="s">
        <v>1913</v>
      </c>
      <c r="H499" s="302">
        <v>1130614025</v>
      </c>
      <c r="I499" s="302" t="s">
        <v>1447</v>
      </c>
      <c r="J499" s="302">
        <v>3113100912</v>
      </c>
      <c r="K499" s="302"/>
      <c r="L499" s="302"/>
      <c r="M499" s="302"/>
      <c r="N499" s="302"/>
      <c r="O499" s="302"/>
      <c r="P499" s="302"/>
      <c r="S499" s="302"/>
      <c r="T499" s="302"/>
      <c r="U499" s="302"/>
      <c r="V499" s="302"/>
      <c r="W499" s="302"/>
      <c r="X499" s="302"/>
      <c r="Y499" s="302"/>
      <c r="Z499" s="302"/>
    </row>
    <row r="500" spans="1:26" ht="15.75" customHeight="1">
      <c r="A500" s="304">
        <v>1234100191</v>
      </c>
      <c r="B500" s="301" t="s">
        <v>328</v>
      </c>
      <c r="C500" s="302" t="s">
        <v>1448</v>
      </c>
      <c r="D500" s="301" t="s">
        <v>324</v>
      </c>
      <c r="E500" s="305"/>
      <c r="F500" s="302" t="s">
        <v>1449</v>
      </c>
      <c r="G500" s="302"/>
      <c r="H500" s="302"/>
      <c r="I500" s="302"/>
      <c r="J500" s="302"/>
      <c r="K500" s="302"/>
      <c r="L500" s="302"/>
      <c r="M500" s="302"/>
      <c r="N500" s="302"/>
      <c r="O500" s="302"/>
      <c r="P500" s="302"/>
      <c r="S500" s="302"/>
      <c r="T500" s="302"/>
      <c r="U500" s="302"/>
      <c r="V500" s="302"/>
      <c r="W500" s="302"/>
      <c r="X500" s="302"/>
      <c r="Y500" s="302"/>
      <c r="Z500" s="302"/>
    </row>
    <row r="501" spans="1:26" ht="15.75" customHeight="1">
      <c r="A501" s="304">
        <v>1234200888</v>
      </c>
      <c r="B501" s="301" t="s">
        <v>328</v>
      </c>
      <c r="C501" s="302" t="s">
        <v>1450</v>
      </c>
      <c r="D501" s="301" t="s">
        <v>327</v>
      </c>
      <c r="E501" s="305"/>
      <c r="F501" s="302" t="s">
        <v>1451</v>
      </c>
      <c r="G501" s="302"/>
      <c r="H501" s="302"/>
      <c r="I501" s="302"/>
      <c r="J501" s="302"/>
      <c r="K501" s="302"/>
      <c r="L501" s="302"/>
      <c r="M501" s="302"/>
      <c r="N501" s="302"/>
      <c r="O501" s="302"/>
      <c r="P501" s="302"/>
      <c r="S501" s="302"/>
      <c r="T501" s="302"/>
      <c r="U501" s="302"/>
      <c r="V501" s="302"/>
      <c r="W501" s="302"/>
      <c r="X501" s="302"/>
      <c r="Y501" s="302"/>
      <c r="Z501" s="302"/>
    </row>
    <row r="502" spans="1:26" ht="15.75" customHeight="1">
      <c r="A502" s="304">
        <v>1241414124</v>
      </c>
      <c r="B502" s="301" t="s">
        <v>328</v>
      </c>
      <c r="C502" s="302" t="s">
        <v>1452</v>
      </c>
      <c r="D502" s="301" t="s">
        <v>324</v>
      </c>
      <c r="E502" s="305">
        <v>44221</v>
      </c>
      <c r="F502" s="302" t="s">
        <v>1453</v>
      </c>
      <c r="G502" s="302" t="s">
        <v>1909</v>
      </c>
      <c r="H502" s="302">
        <v>1143981529</v>
      </c>
      <c r="I502" s="302" t="s">
        <v>1454</v>
      </c>
      <c r="J502" s="302">
        <v>3165556765</v>
      </c>
      <c r="K502" s="302"/>
      <c r="L502" s="302"/>
      <c r="M502" s="302"/>
      <c r="N502" s="302"/>
      <c r="O502" s="302"/>
      <c r="P502" s="302"/>
      <c r="S502" s="302"/>
      <c r="T502" s="302"/>
      <c r="U502" s="302"/>
      <c r="V502" s="302"/>
      <c r="W502" s="302"/>
      <c r="X502" s="302"/>
      <c r="Y502" s="302"/>
      <c r="Z502" s="302"/>
    </row>
    <row r="503" spans="1:26" ht="15.75" customHeight="1">
      <c r="A503" s="304">
        <v>1241441105</v>
      </c>
      <c r="B503" s="301" t="s">
        <v>328</v>
      </c>
      <c r="C503" s="302" t="s">
        <v>1455</v>
      </c>
      <c r="D503" s="301" t="s">
        <v>327</v>
      </c>
      <c r="E503" s="301"/>
      <c r="F503" s="302" t="s">
        <v>1456</v>
      </c>
      <c r="G503" s="302"/>
      <c r="H503" s="302"/>
      <c r="I503" s="302"/>
      <c r="J503" s="302"/>
      <c r="K503" s="302"/>
      <c r="L503" s="302"/>
      <c r="M503" s="302"/>
      <c r="N503" s="302"/>
      <c r="O503" s="302"/>
      <c r="P503" s="302"/>
      <c r="S503" s="302"/>
      <c r="T503" s="302"/>
      <c r="U503" s="302"/>
      <c r="V503" s="302"/>
      <c r="W503" s="302"/>
      <c r="X503" s="302"/>
      <c r="Y503" s="302"/>
      <c r="Z503" s="302"/>
    </row>
    <row r="504" spans="1:26" ht="15.75" customHeight="1">
      <c r="A504" s="304">
        <v>1241441159</v>
      </c>
      <c r="B504" s="301" t="s">
        <v>328</v>
      </c>
      <c r="C504" s="302" t="s">
        <v>1457</v>
      </c>
      <c r="D504" s="301" t="s">
        <v>327</v>
      </c>
      <c r="E504" s="305">
        <v>44149</v>
      </c>
      <c r="F504" s="302" t="s">
        <v>1458</v>
      </c>
      <c r="G504" s="302" t="s">
        <v>1900</v>
      </c>
      <c r="H504" s="302">
        <v>1192794571</v>
      </c>
      <c r="I504" s="302" t="s">
        <v>1459</v>
      </c>
      <c r="J504" s="302">
        <v>3145170069</v>
      </c>
      <c r="K504" s="302"/>
      <c r="L504" s="302"/>
      <c r="M504" s="302"/>
      <c r="N504" s="302"/>
      <c r="O504" s="302"/>
      <c r="P504" s="302"/>
      <c r="S504" s="302"/>
      <c r="T504" s="302"/>
      <c r="U504" s="302"/>
      <c r="V504" s="302"/>
      <c r="W504" s="302"/>
      <c r="X504" s="302"/>
      <c r="Y504" s="302"/>
      <c r="Z504" s="302"/>
    </row>
    <row r="505" spans="1:26" ht="15.75" customHeight="1">
      <c r="A505" s="304">
        <v>1241441975</v>
      </c>
      <c r="B505" s="301" t="s">
        <v>328</v>
      </c>
      <c r="C505" s="302" t="s">
        <v>1460</v>
      </c>
      <c r="D505" s="301" t="s">
        <v>324</v>
      </c>
      <c r="E505" s="305">
        <v>44430</v>
      </c>
      <c r="F505" s="302" t="s">
        <v>1461</v>
      </c>
      <c r="G505" s="302" t="s">
        <v>1819</v>
      </c>
      <c r="H505" s="302">
        <v>1110478398</v>
      </c>
      <c r="I505" s="302" t="s">
        <v>1462</v>
      </c>
      <c r="J505" s="302">
        <v>3225255535</v>
      </c>
      <c r="K505" s="302"/>
      <c r="L505" s="302"/>
      <c r="M505" s="302"/>
      <c r="N505" s="302"/>
      <c r="O505" s="302"/>
      <c r="P505" s="302"/>
      <c r="S505" s="302"/>
      <c r="T505" s="302"/>
      <c r="U505" s="302"/>
      <c r="V505" s="302"/>
      <c r="W505" s="302"/>
      <c r="X505" s="302"/>
      <c r="Y505" s="302"/>
      <c r="Z505" s="302"/>
    </row>
    <row r="506" spans="1:26" ht="15.75" customHeight="1">
      <c r="A506" s="304" t="s">
        <v>307</v>
      </c>
      <c r="B506" s="301" t="s">
        <v>406</v>
      </c>
      <c r="C506" s="302" t="s">
        <v>1463</v>
      </c>
      <c r="D506" s="301" t="s">
        <v>324</v>
      </c>
      <c r="E506" s="305">
        <v>44525</v>
      </c>
      <c r="F506" s="302" t="s">
        <v>1086</v>
      </c>
      <c r="G506" s="302"/>
      <c r="H506" s="302"/>
      <c r="I506" s="302"/>
      <c r="J506" s="302"/>
      <c r="K506" s="302"/>
      <c r="L506" s="302"/>
      <c r="M506" s="302"/>
      <c r="N506" s="302"/>
      <c r="O506" s="302"/>
      <c r="P506" s="302"/>
      <c r="S506" s="302"/>
      <c r="T506" s="302"/>
      <c r="U506" s="302"/>
      <c r="V506" s="302"/>
      <c r="W506" s="302"/>
      <c r="X506" s="302"/>
      <c r="Y506" s="302"/>
      <c r="Z506" s="302"/>
    </row>
    <row r="507" spans="1:26" ht="15.75" customHeight="1">
      <c r="A507" s="304" t="s">
        <v>297</v>
      </c>
      <c r="B507" s="301" t="s">
        <v>406</v>
      </c>
      <c r="C507" s="302" t="s">
        <v>1464</v>
      </c>
      <c r="D507" s="301" t="s">
        <v>324</v>
      </c>
      <c r="E507" s="305">
        <v>44643</v>
      </c>
      <c r="F507" s="302" t="s">
        <v>1465</v>
      </c>
      <c r="G507" s="302" t="s">
        <v>1864</v>
      </c>
      <c r="H507" s="302">
        <v>1144171450</v>
      </c>
      <c r="I507" s="302" t="s">
        <v>1466</v>
      </c>
      <c r="J507" s="302">
        <v>3208705916</v>
      </c>
      <c r="K507" s="302"/>
      <c r="L507" s="302"/>
      <c r="M507" s="302"/>
      <c r="N507" s="302"/>
      <c r="O507" s="302"/>
      <c r="P507" s="302"/>
      <c r="S507" s="302"/>
      <c r="T507" s="302"/>
      <c r="U507" s="302"/>
      <c r="V507" s="302"/>
      <c r="W507" s="302"/>
      <c r="X507" s="302"/>
      <c r="Y507" s="302"/>
      <c r="Z507" s="302"/>
    </row>
    <row r="508" spans="1:26" ht="15.75" customHeight="1">
      <c r="A508" s="304" t="s">
        <v>310</v>
      </c>
      <c r="B508" s="301" t="s">
        <v>406</v>
      </c>
      <c r="C508" s="302" t="s">
        <v>1467</v>
      </c>
      <c r="D508" s="301" t="s">
        <v>327</v>
      </c>
      <c r="E508" s="305">
        <v>44656</v>
      </c>
      <c r="F508" s="302" t="s">
        <v>1468</v>
      </c>
      <c r="G508" s="302" t="s">
        <v>1901</v>
      </c>
      <c r="H508" s="302">
        <v>1144199998</v>
      </c>
      <c r="I508" s="302" t="s">
        <v>1469</v>
      </c>
      <c r="J508" s="302">
        <v>3155842151</v>
      </c>
      <c r="K508" s="302"/>
      <c r="L508" s="302"/>
      <c r="M508" s="302"/>
      <c r="N508" s="302"/>
      <c r="O508" s="302"/>
      <c r="P508" s="302"/>
      <c r="S508" s="302"/>
      <c r="T508" s="302"/>
      <c r="U508" s="302"/>
      <c r="V508" s="302"/>
      <c r="W508" s="302"/>
      <c r="X508" s="302"/>
      <c r="Y508" s="302"/>
      <c r="Z508" s="302"/>
    </row>
    <row r="509" spans="1:26" ht="15.75" customHeight="1">
      <c r="A509" s="304"/>
      <c r="B509" s="301"/>
      <c r="C509" s="302"/>
      <c r="D509" s="301"/>
      <c r="E509" s="305"/>
      <c r="F509" s="302"/>
      <c r="G509" s="302"/>
      <c r="H509" s="302"/>
      <c r="I509" s="302"/>
      <c r="J509" s="302"/>
      <c r="K509" s="302"/>
      <c r="L509" s="302"/>
      <c r="M509" s="302"/>
      <c r="N509" s="302"/>
      <c r="O509" s="302"/>
      <c r="P509" s="302"/>
      <c r="S509" s="302"/>
      <c r="T509" s="302"/>
      <c r="U509" s="302"/>
      <c r="V509" s="302"/>
      <c r="W509" s="302"/>
      <c r="X509" s="302"/>
      <c r="Y509" s="302"/>
      <c r="Z509" s="302"/>
    </row>
    <row r="510" spans="1:26" ht="15.75" customHeight="1">
      <c r="S510" s="302"/>
      <c r="T510" s="302"/>
      <c r="U510" s="302"/>
      <c r="V510" s="302"/>
      <c r="W510" s="302"/>
      <c r="X510" s="302"/>
      <c r="Y510" s="302"/>
      <c r="Z510" s="302"/>
    </row>
    <row r="511" spans="1:26" ht="15.75" customHeight="1">
      <c r="S511" s="302"/>
      <c r="T511" s="302"/>
      <c r="U511" s="302"/>
      <c r="V511" s="302"/>
      <c r="W511" s="302"/>
      <c r="X511" s="302"/>
      <c r="Y511" s="302"/>
      <c r="Z511" s="302"/>
    </row>
    <row r="512" spans="1:26" ht="15.75" customHeight="1">
      <c r="S512" s="302"/>
      <c r="T512" s="302"/>
      <c r="U512" s="302"/>
      <c r="V512" s="302"/>
      <c r="W512" s="302"/>
      <c r="X512" s="302"/>
      <c r="Y512" s="302"/>
      <c r="Z512" s="302"/>
    </row>
    <row r="513" spans="19:26" ht="15.75" customHeight="1">
      <c r="S513" s="302"/>
      <c r="T513" s="302"/>
      <c r="U513" s="302"/>
      <c r="V513" s="302"/>
      <c r="W513" s="302"/>
      <c r="X513" s="302"/>
      <c r="Y513" s="302"/>
      <c r="Z513" s="302"/>
    </row>
    <row r="514" spans="19:26" ht="15.75" customHeight="1">
      <c r="S514" s="302"/>
      <c r="T514" s="302"/>
      <c r="U514" s="302"/>
      <c r="V514" s="302"/>
      <c r="W514" s="302"/>
      <c r="X514" s="302"/>
      <c r="Y514" s="302"/>
      <c r="Z514" s="302"/>
    </row>
    <row r="515" spans="19:26" ht="15.75" customHeight="1">
      <c r="S515" s="302"/>
      <c r="T515" s="302"/>
      <c r="U515" s="302"/>
      <c r="V515" s="302"/>
      <c r="W515" s="302"/>
      <c r="X515" s="302"/>
      <c r="Y515" s="302"/>
      <c r="Z515" s="302"/>
    </row>
    <row r="516" spans="19:26" ht="15.75" customHeight="1">
      <c r="S516" s="302"/>
      <c r="T516" s="302"/>
      <c r="U516" s="302"/>
      <c r="V516" s="302"/>
      <c r="W516" s="302"/>
      <c r="X516" s="302"/>
      <c r="Y516" s="302"/>
      <c r="Z516" s="302"/>
    </row>
    <row r="517" spans="19:26" ht="15.75" customHeight="1">
      <c r="S517" s="302"/>
      <c r="T517" s="302"/>
      <c r="U517" s="302"/>
      <c r="V517" s="302"/>
      <c r="W517" s="302"/>
      <c r="X517" s="302"/>
      <c r="Y517" s="302"/>
      <c r="Z517" s="302"/>
    </row>
    <row r="518" spans="19:26" ht="15.75" customHeight="1">
      <c r="S518" s="302"/>
      <c r="T518" s="302"/>
      <c r="U518" s="302"/>
      <c r="V518" s="302"/>
      <c r="W518" s="302"/>
      <c r="X518" s="302"/>
      <c r="Y518" s="302"/>
      <c r="Z518" s="302"/>
    </row>
    <row r="519" spans="19:26" ht="15.75" customHeight="1">
      <c r="S519" s="302"/>
      <c r="T519" s="302"/>
      <c r="U519" s="302"/>
      <c r="V519" s="302"/>
      <c r="W519" s="302"/>
      <c r="X519" s="302"/>
      <c r="Y519" s="302"/>
      <c r="Z519" s="302"/>
    </row>
    <row r="520" spans="19:26" ht="15.75" customHeight="1">
      <c r="S520" s="302"/>
      <c r="T520" s="302"/>
      <c r="U520" s="302"/>
      <c r="V520" s="302"/>
      <c r="W520" s="302"/>
      <c r="X520" s="302"/>
      <c r="Y520" s="302"/>
      <c r="Z520" s="302"/>
    </row>
    <row r="521" spans="19:26" ht="15.75" customHeight="1">
      <c r="S521" s="302"/>
      <c r="T521" s="302"/>
      <c r="U521" s="302"/>
      <c r="V521" s="302"/>
      <c r="W521" s="302"/>
      <c r="X521" s="302"/>
      <c r="Y521" s="302"/>
      <c r="Z521" s="302"/>
    </row>
    <row r="522" spans="19:26" ht="15.75" customHeight="1">
      <c r="S522" s="302"/>
      <c r="T522" s="302"/>
      <c r="U522" s="302"/>
      <c r="V522" s="302"/>
      <c r="W522" s="302"/>
      <c r="X522" s="302"/>
      <c r="Y522" s="302"/>
      <c r="Z522" s="302"/>
    </row>
    <row r="523" spans="19:26" ht="15.75" customHeight="1">
      <c r="S523" s="302"/>
      <c r="T523" s="302"/>
      <c r="U523" s="302"/>
      <c r="V523" s="302"/>
      <c r="W523" s="302"/>
      <c r="X523" s="302"/>
      <c r="Y523" s="302"/>
      <c r="Z523" s="302"/>
    </row>
    <row r="524" spans="19:26" ht="15.75" customHeight="1">
      <c r="S524" s="302"/>
      <c r="T524" s="302"/>
      <c r="U524" s="302"/>
      <c r="V524" s="302"/>
      <c r="W524" s="302"/>
      <c r="X524" s="302"/>
      <c r="Y524" s="302"/>
      <c r="Z524" s="302"/>
    </row>
    <row r="525" spans="19:26" ht="15.75" customHeight="1">
      <c r="S525" s="302"/>
      <c r="T525" s="302"/>
      <c r="U525" s="302"/>
      <c r="V525" s="302"/>
      <c r="W525" s="302"/>
      <c r="X525" s="302"/>
      <c r="Y525" s="302"/>
      <c r="Z525" s="302"/>
    </row>
    <row r="526" spans="19:26" ht="15.75" customHeight="1">
      <c r="S526" s="302"/>
      <c r="T526" s="302"/>
      <c r="U526" s="302"/>
      <c r="V526" s="302"/>
      <c r="W526" s="302"/>
      <c r="X526" s="302"/>
      <c r="Y526" s="302"/>
      <c r="Z526" s="302"/>
    </row>
    <row r="527" spans="19:26" ht="15.75" customHeight="1">
      <c r="S527" s="302"/>
      <c r="T527" s="302"/>
      <c r="U527" s="302"/>
      <c r="V527" s="302"/>
      <c r="W527" s="302"/>
      <c r="X527" s="302"/>
      <c r="Y527" s="302"/>
      <c r="Z527" s="302"/>
    </row>
    <row r="528" spans="19:26" ht="15.75" customHeight="1">
      <c r="S528" s="302"/>
      <c r="T528" s="302"/>
      <c r="U528" s="302"/>
      <c r="V528" s="302"/>
      <c r="W528" s="302"/>
      <c r="X528" s="302"/>
      <c r="Y528" s="302"/>
      <c r="Z528" s="302"/>
    </row>
    <row r="529" spans="19:26" ht="15.75" customHeight="1">
      <c r="S529" s="302"/>
      <c r="T529" s="302"/>
      <c r="U529" s="302"/>
      <c r="V529" s="302"/>
      <c r="W529" s="302"/>
      <c r="X529" s="302"/>
      <c r="Y529" s="302"/>
      <c r="Z529" s="302"/>
    </row>
    <row r="530" spans="19:26" ht="15.75" customHeight="1">
      <c r="S530" s="302"/>
      <c r="T530" s="302"/>
      <c r="U530" s="302"/>
      <c r="V530" s="302"/>
      <c r="W530" s="302"/>
      <c r="X530" s="302"/>
      <c r="Y530" s="302"/>
      <c r="Z530" s="302"/>
    </row>
    <row r="531" spans="19:26" ht="15.75" customHeight="1">
      <c r="S531" s="302"/>
      <c r="T531" s="302"/>
      <c r="U531" s="302"/>
      <c r="V531" s="302"/>
      <c r="W531" s="302"/>
      <c r="X531" s="302"/>
      <c r="Y531" s="302"/>
      <c r="Z531" s="302"/>
    </row>
    <row r="532" spans="19:26" ht="15.75" customHeight="1">
      <c r="S532" s="302"/>
      <c r="T532" s="302"/>
      <c r="U532" s="302"/>
      <c r="V532" s="302"/>
      <c r="W532" s="302"/>
      <c r="X532" s="302"/>
      <c r="Y532" s="302"/>
      <c r="Z532" s="302"/>
    </row>
    <row r="533" spans="19:26" ht="15.75" customHeight="1">
      <c r="S533" s="302"/>
      <c r="T533" s="302"/>
      <c r="U533" s="302"/>
      <c r="V533" s="302"/>
      <c r="W533" s="302"/>
      <c r="X533" s="302"/>
      <c r="Y533" s="302"/>
      <c r="Z533" s="302"/>
    </row>
    <row r="534" spans="19:26" ht="15.75" customHeight="1">
      <c r="S534" s="302"/>
      <c r="T534" s="302"/>
      <c r="U534" s="302"/>
      <c r="V534" s="302"/>
      <c r="W534" s="302"/>
      <c r="X534" s="302"/>
      <c r="Y534" s="302"/>
      <c r="Z534" s="302"/>
    </row>
    <row r="535" spans="19:26" ht="15.75" customHeight="1">
      <c r="S535" s="302"/>
      <c r="T535" s="302"/>
      <c r="U535" s="302"/>
      <c r="V535" s="302"/>
      <c r="W535" s="302"/>
      <c r="X535" s="302"/>
      <c r="Y535" s="302"/>
      <c r="Z535" s="302"/>
    </row>
    <row r="536" spans="19:26" ht="15.75" customHeight="1">
      <c r="S536" s="302"/>
      <c r="T536" s="302"/>
      <c r="U536" s="302"/>
      <c r="V536" s="302"/>
      <c r="W536" s="302"/>
      <c r="X536" s="302"/>
      <c r="Y536" s="302"/>
      <c r="Z536" s="302"/>
    </row>
    <row r="537" spans="19:26" ht="15.75" customHeight="1">
      <c r="S537" s="302"/>
      <c r="T537" s="302"/>
      <c r="U537" s="302"/>
      <c r="V537" s="302"/>
      <c r="W537" s="302"/>
      <c r="X537" s="302"/>
      <c r="Y537" s="302"/>
      <c r="Z537" s="302"/>
    </row>
    <row r="538" spans="19:26" ht="15.75" customHeight="1">
      <c r="S538" s="302"/>
      <c r="T538" s="302"/>
      <c r="U538" s="302"/>
      <c r="V538" s="302"/>
      <c r="W538" s="302"/>
      <c r="X538" s="302"/>
      <c r="Y538" s="302"/>
      <c r="Z538" s="302"/>
    </row>
    <row r="539" spans="19:26" ht="15.75" customHeight="1">
      <c r="S539" s="302"/>
      <c r="T539" s="302"/>
      <c r="U539" s="302"/>
      <c r="V539" s="302"/>
      <c r="W539" s="302"/>
      <c r="X539" s="302"/>
      <c r="Y539" s="302"/>
      <c r="Z539" s="302"/>
    </row>
    <row r="540" spans="19:26" ht="15.75" customHeight="1">
      <c r="S540" s="302"/>
      <c r="T540" s="302"/>
      <c r="U540" s="302"/>
      <c r="V540" s="302"/>
      <c r="W540" s="302"/>
      <c r="X540" s="302"/>
      <c r="Y540" s="302"/>
      <c r="Z540" s="302"/>
    </row>
    <row r="541" spans="19:26" ht="15.75" customHeight="1">
      <c r="S541" s="302"/>
      <c r="T541" s="302"/>
      <c r="U541" s="302"/>
      <c r="V541" s="302"/>
      <c r="W541" s="302"/>
      <c r="X541" s="302"/>
      <c r="Y541" s="302"/>
      <c r="Z541" s="302"/>
    </row>
    <row r="542" spans="19:26" ht="15.75" customHeight="1">
      <c r="S542" s="302"/>
      <c r="T542" s="302"/>
      <c r="U542" s="302"/>
      <c r="V542" s="302"/>
      <c r="W542" s="302"/>
      <c r="X542" s="302"/>
      <c r="Y542" s="302"/>
      <c r="Z542" s="302"/>
    </row>
    <row r="543" spans="19:26" ht="15.75" customHeight="1">
      <c r="S543" s="302"/>
      <c r="T543" s="302"/>
      <c r="U543" s="302"/>
      <c r="V543" s="302"/>
      <c r="W543" s="302"/>
      <c r="X543" s="302"/>
      <c r="Y543" s="302"/>
      <c r="Z543" s="302"/>
    </row>
    <row r="544" spans="19:26" ht="15.75" customHeight="1">
      <c r="S544" s="302"/>
      <c r="T544" s="302"/>
      <c r="U544" s="302"/>
      <c r="V544" s="302"/>
      <c r="W544" s="302"/>
      <c r="X544" s="302"/>
      <c r="Y544" s="302"/>
      <c r="Z544" s="302"/>
    </row>
    <row r="545" spans="19:26" ht="15.75" customHeight="1">
      <c r="S545" s="302"/>
      <c r="T545" s="302"/>
      <c r="U545" s="302"/>
      <c r="V545" s="302"/>
      <c r="W545" s="302"/>
      <c r="X545" s="302"/>
      <c r="Y545" s="302"/>
      <c r="Z545" s="302"/>
    </row>
    <row r="546" spans="19:26" ht="15.75" customHeight="1">
      <c r="S546" s="302"/>
      <c r="T546" s="302"/>
      <c r="U546" s="302"/>
      <c r="V546" s="302"/>
      <c r="W546" s="302"/>
      <c r="X546" s="302"/>
      <c r="Y546" s="302"/>
      <c r="Z546" s="302"/>
    </row>
    <row r="547" spans="19:26" ht="15.75" customHeight="1">
      <c r="S547" s="302"/>
      <c r="T547" s="302"/>
      <c r="U547" s="302"/>
      <c r="V547" s="302"/>
      <c r="W547" s="302"/>
      <c r="X547" s="302"/>
      <c r="Y547" s="302"/>
      <c r="Z547" s="302"/>
    </row>
    <row r="548" spans="19:26" ht="15.75" customHeight="1">
      <c r="S548" s="302"/>
      <c r="T548" s="302"/>
      <c r="U548" s="302"/>
      <c r="V548" s="302"/>
      <c r="W548" s="302"/>
      <c r="X548" s="302"/>
      <c r="Y548" s="302"/>
      <c r="Z548" s="302"/>
    </row>
    <row r="549" spans="19:26" ht="15.75" customHeight="1">
      <c r="S549" s="302"/>
      <c r="T549" s="302"/>
      <c r="U549" s="302"/>
      <c r="V549" s="302"/>
      <c r="W549" s="302"/>
      <c r="X549" s="302"/>
      <c r="Y549" s="302"/>
      <c r="Z549" s="302"/>
    </row>
    <row r="550" spans="19:26" ht="15.75" customHeight="1">
      <c r="S550" s="302"/>
      <c r="T550" s="302"/>
      <c r="U550" s="302"/>
      <c r="V550" s="302"/>
      <c r="W550" s="302"/>
      <c r="X550" s="302"/>
      <c r="Y550" s="302"/>
      <c r="Z550" s="302"/>
    </row>
    <row r="551" spans="19:26" ht="15.75" customHeight="1">
      <c r="S551" s="302"/>
      <c r="T551" s="302"/>
      <c r="U551" s="302"/>
      <c r="V551" s="302"/>
      <c r="W551" s="302"/>
      <c r="X551" s="302"/>
      <c r="Y551" s="302"/>
      <c r="Z551" s="302"/>
    </row>
    <row r="552" spans="19:26" ht="15.75" customHeight="1">
      <c r="S552" s="302"/>
      <c r="T552" s="302"/>
      <c r="U552" s="302"/>
      <c r="V552" s="302"/>
      <c r="W552" s="302"/>
      <c r="X552" s="302"/>
      <c r="Y552" s="302"/>
      <c r="Z552" s="302"/>
    </row>
    <row r="553" spans="19:26" ht="15.75" customHeight="1">
      <c r="S553" s="302"/>
      <c r="T553" s="302"/>
      <c r="U553" s="302"/>
      <c r="V553" s="302"/>
      <c r="W553" s="302"/>
      <c r="X553" s="302"/>
      <c r="Y553" s="302"/>
      <c r="Z553" s="302"/>
    </row>
    <row r="554" spans="19:26" ht="15.75" customHeight="1">
      <c r="S554" s="302"/>
      <c r="T554" s="302"/>
      <c r="U554" s="302"/>
      <c r="V554" s="302"/>
      <c r="W554" s="302"/>
      <c r="X554" s="302"/>
      <c r="Y554" s="302"/>
      <c r="Z554" s="302"/>
    </row>
    <row r="555" spans="19:26" ht="15.75" customHeight="1">
      <c r="S555" s="302"/>
      <c r="T555" s="302"/>
      <c r="U555" s="302"/>
      <c r="V555" s="302"/>
      <c r="W555" s="302"/>
      <c r="X555" s="302"/>
      <c r="Y555" s="302"/>
      <c r="Z555" s="302"/>
    </row>
    <row r="556" spans="19:26" ht="15.75" customHeight="1">
      <c r="S556" s="302"/>
      <c r="T556" s="302"/>
      <c r="U556" s="302"/>
      <c r="V556" s="302"/>
      <c r="W556" s="302"/>
      <c r="X556" s="302"/>
      <c r="Y556" s="302"/>
      <c r="Z556" s="302"/>
    </row>
    <row r="557" spans="19:26" ht="15.75" customHeight="1">
      <c r="S557" s="302"/>
      <c r="T557" s="302"/>
      <c r="U557" s="302"/>
      <c r="V557" s="302"/>
      <c r="W557" s="302"/>
      <c r="X557" s="302"/>
      <c r="Y557" s="302"/>
      <c r="Z557" s="302"/>
    </row>
    <row r="558" spans="19:26" ht="15.75" customHeight="1">
      <c r="S558" s="302"/>
      <c r="T558" s="302"/>
      <c r="U558" s="302"/>
      <c r="V558" s="302"/>
      <c r="W558" s="302"/>
      <c r="X558" s="302"/>
      <c r="Y558" s="302"/>
      <c r="Z558" s="302"/>
    </row>
    <row r="559" spans="19:26" ht="15.75" customHeight="1">
      <c r="S559" s="302"/>
      <c r="T559" s="302"/>
      <c r="U559" s="302"/>
      <c r="V559" s="302"/>
      <c r="W559" s="302"/>
      <c r="X559" s="302"/>
      <c r="Y559" s="302"/>
      <c r="Z559" s="302"/>
    </row>
    <row r="560" spans="19:26" ht="15.75" customHeight="1">
      <c r="S560" s="302"/>
      <c r="T560" s="302"/>
      <c r="U560" s="302"/>
      <c r="V560" s="302"/>
      <c r="W560" s="302"/>
      <c r="X560" s="302"/>
      <c r="Y560" s="302"/>
      <c r="Z560" s="302"/>
    </row>
    <row r="561" spans="19:26" ht="15.75" customHeight="1">
      <c r="S561" s="302"/>
      <c r="T561" s="302"/>
      <c r="U561" s="302"/>
      <c r="V561" s="302"/>
      <c r="W561" s="302"/>
      <c r="X561" s="302"/>
      <c r="Y561" s="302"/>
      <c r="Z561" s="302"/>
    </row>
    <row r="562" spans="19:26" ht="15.75" customHeight="1">
      <c r="S562" s="302"/>
      <c r="T562" s="302"/>
      <c r="U562" s="302"/>
      <c r="V562" s="302"/>
      <c r="W562" s="302"/>
      <c r="X562" s="302"/>
      <c r="Y562" s="302"/>
      <c r="Z562" s="302"/>
    </row>
    <row r="563" spans="19:26" ht="15.75" customHeight="1">
      <c r="S563" s="302"/>
      <c r="T563" s="302"/>
      <c r="U563" s="302"/>
      <c r="V563" s="302"/>
      <c r="W563" s="302"/>
      <c r="X563" s="302"/>
      <c r="Y563" s="302"/>
      <c r="Z563" s="302"/>
    </row>
    <row r="564" spans="19:26" ht="15.75" customHeight="1">
      <c r="S564" s="302"/>
      <c r="T564" s="302"/>
      <c r="U564" s="302"/>
      <c r="V564" s="302"/>
      <c r="W564" s="302"/>
      <c r="X564" s="302"/>
      <c r="Y564" s="302"/>
      <c r="Z564" s="302"/>
    </row>
    <row r="565" spans="19:26" ht="15.75" customHeight="1">
      <c r="S565" s="302"/>
      <c r="T565" s="302"/>
      <c r="U565" s="302"/>
      <c r="V565" s="302"/>
      <c r="W565" s="302"/>
      <c r="X565" s="302"/>
      <c r="Y565" s="302"/>
      <c r="Z565" s="302"/>
    </row>
    <row r="566" spans="19:26" ht="15.75" customHeight="1">
      <c r="S566" s="302"/>
      <c r="T566" s="302"/>
      <c r="U566" s="302"/>
      <c r="V566" s="302"/>
      <c r="W566" s="302"/>
      <c r="X566" s="302"/>
      <c r="Y566" s="302"/>
      <c r="Z566" s="302"/>
    </row>
    <row r="567" spans="19:26" ht="15.75" customHeight="1">
      <c r="S567" s="302"/>
      <c r="T567" s="302"/>
      <c r="U567" s="302"/>
      <c r="V567" s="302"/>
      <c r="W567" s="302"/>
      <c r="X567" s="302"/>
      <c r="Y567" s="302"/>
      <c r="Z567" s="302"/>
    </row>
    <row r="568" spans="19:26" ht="15.75" customHeight="1">
      <c r="S568" s="302"/>
      <c r="T568" s="302"/>
      <c r="U568" s="302"/>
      <c r="V568" s="302"/>
      <c r="W568" s="302"/>
      <c r="X568" s="302"/>
      <c r="Y568" s="302"/>
      <c r="Z568" s="302"/>
    </row>
    <row r="569" spans="19:26" ht="15.75" customHeight="1">
      <c r="S569" s="302"/>
      <c r="T569" s="302"/>
      <c r="U569" s="302"/>
      <c r="V569" s="302"/>
      <c r="W569" s="302"/>
      <c r="X569" s="302"/>
      <c r="Y569" s="302"/>
      <c r="Z569" s="302"/>
    </row>
    <row r="570" spans="19:26" ht="15.75" customHeight="1">
      <c r="S570" s="302"/>
      <c r="T570" s="302"/>
      <c r="U570" s="302"/>
      <c r="V570" s="302"/>
      <c r="W570" s="302"/>
      <c r="X570" s="302"/>
      <c r="Y570" s="302"/>
      <c r="Z570" s="302"/>
    </row>
    <row r="571" spans="19:26" ht="15.75" customHeight="1">
      <c r="S571" s="302"/>
      <c r="T571" s="302"/>
      <c r="U571" s="302"/>
      <c r="V571" s="302"/>
      <c r="W571" s="302"/>
      <c r="X571" s="302"/>
      <c r="Y571" s="302"/>
      <c r="Z571" s="302"/>
    </row>
    <row r="572" spans="19:26" ht="15.75" customHeight="1">
      <c r="S572" s="302"/>
      <c r="T572" s="302"/>
      <c r="U572" s="302"/>
      <c r="V572" s="302"/>
      <c r="W572" s="302"/>
      <c r="X572" s="302"/>
      <c r="Y572" s="302"/>
      <c r="Z572" s="302"/>
    </row>
    <row r="573" spans="19:26" ht="15.75" customHeight="1">
      <c r="S573" s="302"/>
      <c r="T573" s="302"/>
      <c r="U573" s="302"/>
      <c r="V573" s="302"/>
      <c r="W573" s="302"/>
      <c r="X573" s="302"/>
      <c r="Y573" s="302"/>
      <c r="Z573" s="302"/>
    </row>
    <row r="574" spans="19:26" ht="15.75" customHeight="1">
      <c r="S574" s="302"/>
      <c r="T574" s="302"/>
      <c r="U574" s="302"/>
      <c r="V574" s="302"/>
      <c r="W574" s="302"/>
      <c r="X574" s="302"/>
      <c r="Y574" s="302"/>
      <c r="Z574" s="302"/>
    </row>
    <row r="575" spans="19:26" ht="15.75" customHeight="1">
      <c r="S575" s="302"/>
      <c r="T575" s="302"/>
      <c r="U575" s="302"/>
      <c r="V575" s="302"/>
      <c r="W575" s="302"/>
      <c r="X575" s="302"/>
      <c r="Y575" s="302"/>
      <c r="Z575" s="302"/>
    </row>
    <row r="576" spans="19:26" ht="15.75" customHeight="1">
      <c r="S576" s="302"/>
      <c r="T576" s="302"/>
      <c r="U576" s="302"/>
      <c r="V576" s="302"/>
      <c r="W576" s="302"/>
      <c r="X576" s="302"/>
      <c r="Y576" s="302"/>
      <c r="Z576" s="302"/>
    </row>
    <row r="577" spans="19:26" ht="15.75" customHeight="1">
      <c r="S577" s="302"/>
      <c r="T577" s="302"/>
      <c r="U577" s="302"/>
      <c r="V577" s="302"/>
      <c r="W577" s="302"/>
      <c r="X577" s="302"/>
      <c r="Y577" s="302"/>
      <c r="Z577" s="302"/>
    </row>
    <row r="578" spans="19:26" ht="15.75" customHeight="1">
      <c r="S578" s="302"/>
      <c r="T578" s="302"/>
      <c r="U578" s="302"/>
      <c r="V578" s="302"/>
      <c r="W578" s="302"/>
      <c r="X578" s="302"/>
      <c r="Y578" s="302"/>
      <c r="Z578" s="302"/>
    </row>
    <row r="579" spans="19:26" ht="15.75" customHeight="1">
      <c r="S579" s="302"/>
      <c r="T579" s="302"/>
      <c r="U579" s="302"/>
      <c r="V579" s="302"/>
      <c r="W579" s="302"/>
      <c r="X579" s="302"/>
      <c r="Y579" s="302"/>
      <c r="Z579" s="302"/>
    </row>
    <row r="580" spans="19:26" ht="15.75" customHeight="1">
      <c r="S580" s="302"/>
      <c r="T580" s="302"/>
      <c r="U580" s="302"/>
      <c r="V580" s="302"/>
      <c r="W580" s="302"/>
      <c r="X580" s="302"/>
      <c r="Y580" s="302"/>
      <c r="Z580" s="302"/>
    </row>
    <row r="581" spans="19:26" ht="15.75" customHeight="1">
      <c r="S581" s="302"/>
      <c r="T581" s="302"/>
      <c r="U581" s="302"/>
      <c r="V581" s="302"/>
      <c r="W581" s="302"/>
      <c r="X581" s="302"/>
      <c r="Y581" s="302"/>
      <c r="Z581" s="302"/>
    </row>
    <row r="582" spans="19:26" ht="15.75" customHeight="1">
      <c r="S582" s="302"/>
      <c r="T582" s="302"/>
      <c r="U582" s="302"/>
      <c r="V582" s="302"/>
      <c r="W582" s="302"/>
      <c r="X582" s="302"/>
      <c r="Y582" s="302"/>
      <c r="Z582" s="302"/>
    </row>
    <row r="583" spans="19:26" ht="15.75" customHeight="1">
      <c r="S583" s="302"/>
      <c r="T583" s="302"/>
      <c r="U583" s="302"/>
      <c r="V583" s="302"/>
      <c r="W583" s="302"/>
      <c r="X583" s="302"/>
      <c r="Y583" s="302"/>
      <c r="Z583" s="302"/>
    </row>
    <row r="584" spans="19:26" ht="15.75" customHeight="1">
      <c r="S584" s="302"/>
      <c r="T584" s="302"/>
      <c r="U584" s="302"/>
      <c r="V584" s="302"/>
      <c r="W584" s="302"/>
      <c r="X584" s="302"/>
      <c r="Y584" s="302"/>
      <c r="Z584" s="302"/>
    </row>
    <row r="585" spans="19:26" ht="15.75" customHeight="1">
      <c r="S585" s="302"/>
      <c r="T585" s="302"/>
      <c r="U585" s="302"/>
      <c r="V585" s="302"/>
      <c r="W585" s="302"/>
      <c r="X585" s="302"/>
      <c r="Y585" s="302"/>
      <c r="Z585" s="302"/>
    </row>
    <row r="586" spans="19:26" ht="15.75" customHeight="1">
      <c r="S586" s="302"/>
      <c r="T586" s="302"/>
      <c r="U586" s="302"/>
      <c r="V586" s="302"/>
      <c r="W586" s="302"/>
      <c r="X586" s="302"/>
      <c r="Y586" s="302"/>
      <c r="Z586" s="302"/>
    </row>
    <row r="587" spans="19:26" ht="15.75" customHeight="1">
      <c r="S587" s="302"/>
      <c r="T587" s="302"/>
      <c r="U587" s="302"/>
      <c r="V587" s="302"/>
      <c r="W587" s="302"/>
      <c r="X587" s="302"/>
      <c r="Y587" s="302"/>
      <c r="Z587" s="302"/>
    </row>
    <row r="588" spans="19:26" ht="15.75" customHeight="1">
      <c r="S588" s="302"/>
      <c r="T588" s="302"/>
      <c r="U588" s="302"/>
      <c r="V588" s="302"/>
      <c r="W588" s="302"/>
      <c r="X588" s="302"/>
      <c r="Y588" s="302"/>
      <c r="Z588" s="302"/>
    </row>
    <row r="589" spans="19:26" ht="15.75" customHeight="1">
      <c r="S589" s="302"/>
      <c r="T589" s="302"/>
      <c r="U589" s="302"/>
      <c r="V589" s="302"/>
      <c r="W589" s="302"/>
      <c r="X589" s="302"/>
      <c r="Y589" s="302"/>
      <c r="Z589" s="302"/>
    </row>
    <row r="590" spans="19:26" ht="15.75" customHeight="1">
      <c r="S590" s="302"/>
      <c r="T590" s="302"/>
      <c r="U590" s="302"/>
      <c r="V590" s="302"/>
      <c r="W590" s="302"/>
      <c r="X590" s="302"/>
      <c r="Y590" s="302"/>
      <c r="Z590" s="302"/>
    </row>
    <row r="591" spans="19:26" ht="15.75" customHeight="1">
      <c r="S591" s="302"/>
      <c r="T591" s="302"/>
      <c r="U591" s="302"/>
      <c r="V591" s="302"/>
      <c r="W591" s="302"/>
      <c r="X591" s="302"/>
      <c r="Y591" s="302"/>
      <c r="Z591" s="302"/>
    </row>
    <row r="592" spans="19:26" ht="15.75" customHeight="1">
      <c r="S592" s="302"/>
      <c r="T592" s="302"/>
      <c r="U592" s="302"/>
      <c r="V592" s="302"/>
      <c r="W592" s="302"/>
      <c r="X592" s="302"/>
      <c r="Y592" s="302"/>
      <c r="Z592" s="302"/>
    </row>
    <row r="593" spans="19:26" ht="15.75" customHeight="1">
      <c r="S593" s="302"/>
      <c r="T593" s="302"/>
      <c r="U593" s="302"/>
      <c r="V593" s="302"/>
      <c r="W593" s="302"/>
      <c r="X593" s="302"/>
      <c r="Y593" s="302"/>
      <c r="Z593" s="302"/>
    </row>
    <row r="594" spans="19:26" ht="15.75" customHeight="1">
      <c r="S594" s="302"/>
      <c r="T594" s="302"/>
      <c r="U594" s="302"/>
      <c r="V594" s="302"/>
      <c r="W594" s="302"/>
      <c r="X594" s="302"/>
      <c r="Y594" s="302"/>
      <c r="Z594" s="302"/>
    </row>
    <row r="595" spans="19:26" ht="15.75" customHeight="1">
      <c r="S595" s="302"/>
      <c r="T595" s="302"/>
      <c r="U595" s="302"/>
      <c r="V595" s="302"/>
      <c r="W595" s="302"/>
      <c r="X595" s="302"/>
      <c r="Y595" s="302"/>
      <c r="Z595" s="302"/>
    </row>
    <row r="596" spans="19:26" ht="15.75" customHeight="1">
      <c r="S596" s="302"/>
      <c r="T596" s="302"/>
      <c r="U596" s="302"/>
      <c r="V596" s="302"/>
      <c r="W596" s="302"/>
      <c r="X596" s="302"/>
      <c r="Y596" s="302"/>
      <c r="Z596" s="302"/>
    </row>
    <row r="597" spans="19:26" ht="15.75" customHeight="1">
      <c r="S597" s="302"/>
      <c r="T597" s="302"/>
      <c r="U597" s="302"/>
      <c r="V597" s="302"/>
      <c r="W597" s="302"/>
      <c r="X597" s="302"/>
      <c r="Y597" s="302"/>
      <c r="Z597" s="302"/>
    </row>
    <row r="598" spans="19:26" ht="15.75" customHeight="1">
      <c r="S598" s="302"/>
      <c r="T598" s="302"/>
      <c r="U598" s="302"/>
      <c r="V598" s="302"/>
      <c r="W598" s="302"/>
      <c r="X598" s="302"/>
      <c r="Y598" s="302"/>
      <c r="Z598" s="302"/>
    </row>
    <row r="599" spans="19:26" ht="15.75" customHeight="1">
      <c r="S599" s="302"/>
      <c r="T599" s="302"/>
      <c r="U599" s="302"/>
      <c r="V599" s="302"/>
      <c r="W599" s="302"/>
      <c r="X599" s="302"/>
      <c r="Y599" s="302"/>
      <c r="Z599" s="302"/>
    </row>
    <row r="600" spans="19:26" ht="15.75" customHeight="1">
      <c r="S600" s="302"/>
      <c r="T600" s="302"/>
      <c r="U600" s="302"/>
      <c r="V600" s="302"/>
      <c r="W600" s="302"/>
      <c r="X600" s="302"/>
      <c r="Y600" s="302"/>
      <c r="Z600" s="302"/>
    </row>
    <row r="601" spans="19:26" ht="15.75" customHeight="1">
      <c r="S601" s="302"/>
      <c r="T601" s="302"/>
      <c r="U601" s="302"/>
      <c r="V601" s="302"/>
      <c r="W601" s="302"/>
      <c r="X601" s="302"/>
      <c r="Y601" s="302"/>
      <c r="Z601" s="302"/>
    </row>
    <row r="602" spans="19:26" ht="15.75" customHeight="1">
      <c r="S602" s="302"/>
      <c r="T602" s="302"/>
      <c r="U602" s="302"/>
      <c r="V602" s="302"/>
      <c r="W602" s="302"/>
      <c r="X602" s="302"/>
      <c r="Y602" s="302"/>
      <c r="Z602" s="302"/>
    </row>
    <row r="603" spans="19:26" ht="15.75" customHeight="1">
      <c r="S603" s="302"/>
      <c r="T603" s="302"/>
      <c r="U603" s="302"/>
      <c r="V603" s="302"/>
      <c r="W603" s="302"/>
      <c r="X603" s="302"/>
      <c r="Y603" s="302"/>
      <c r="Z603" s="302"/>
    </row>
    <row r="604" spans="19:26" ht="15.75" customHeight="1">
      <c r="S604" s="302"/>
      <c r="T604" s="302"/>
      <c r="U604" s="302"/>
      <c r="V604" s="302"/>
      <c r="W604" s="302"/>
      <c r="X604" s="302"/>
      <c r="Y604" s="302"/>
      <c r="Z604" s="302"/>
    </row>
    <row r="605" spans="19:26" ht="15.75" customHeight="1">
      <c r="S605" s="302"/>
      <c r="T605" s="302"/>
      <c r="U605" s="302"/>
      <c r="V605" s="302"/>
      <c r="W605" s="302"/>
      <c r="X605" s="302"/>
      <c r="Y605" s="302"/>
      <c r="Z605" s="302"/>
    </row>
    <row r="606" spans="19:26" ht="15.75" customHeight="1">
      <c r="S606" s="302"/>
      <c r="T606" s="302"/>
      <c r="U606" s="302"/>
      <c r="V606" s="302"/>
      <c r="W606" s="302"/>
      <c r="X606" s="302"/>
      <c r="Y606" s="302"/>
      <c r="Z606" s="302"/>
    </row>
    <row r="607" spans="19:26" ht="15.75" customHeight="1">
      <c r="S607" s="302"/>
      <c r="T607" s="302"/>
      <c r="U607" s="302"/>
      <c r="V607" s="302"/>
      <c r="W607" s="302"/>
      <c r="X607" s="302"/>
      <c r="Y607" s="302"/>
      <c r="Z607" s="302"/>
    </row>
    <row r="608" spans="19:26" ht="15.75" customHeight="1">
      <c r="S608" s="302"/>
      <c r="T608" s="302"/>
      <c r="U608" s="302"/>
      <c r="V608" s="302"/>
      <c r="W608" s="302"/>
      <c r="X608" s="302"/>
      <c r="Y608" s="302"/>
      <c r="Z608" s="302"/>
    </row>
    <row r="609" spans="19:26" ht="15.75" customHeight="1">
      <c r="S609" s="302"/>
      <c r="T609" s="302"/>
      <c r="U609" s="302"/>
      <c r="V609" s="302"/>
      <c r="W609" s="302"/>
      <c r="X609" s="302"/>
      <c r="Y609" s="302"/>
      <c r="Z609" s="302"/>
    </row>
    <row r="610" spans="19:26" ht="15.75" customHeight="1">
      <c r="S610" s="302"/>
      <c r="T610" s="302"/>
      <c r="U610" s="302"/>
      <c r="V610" s="302"/>
      <c r="W610" s="302"/>
      <c r="X610" s="302"/>
      <c r="Y610" s="302"/>
      <c r="Z610" s="302"/>
    </row>
    <row r="611" spans="19:26" ht="15.75" customHeight="1">
      <c r="S611" s="302"/>
      <c r="T611" s="302"/>
      <c r="U611" s="302"/>
      <c r="V611" s="302"/>
      <c r="W611" s="302"/>
      <c r="X611" s="302"/>
      <c r="Y611" s="302"/>
      <c r="Z611" s="302"/>
    </row>
    <row r="612" spans="19:26" ht="15.75" customHeight="1">
      <c r="S612" s="302"/>
      <c r="T612" s="302"/>
      <c r="U612" s="302"/>
      <c r="V612" s="302"/>
      <c r="W612" s="302"/>
      <c r="X612" s="302"/>
      <c r="Y612" s="302"/>
      <c r="Z612" s="302"/>
    </row>
    <row r="613" spans="19:26" ht="15.75" customHeight="1">
      <c r="S613" s="302"/>
      <c r="T613" s="302"/>
      <c r="U613" s="302"/>
      <c r="V613" s="302"/>
      <c r="W613" s="302"/>
      <c r="X613" s="302"/>
      <c r="Y613" s="302"/>
      <c r="Z613" s="302"/>
    </row>
    <row r="614" spans="19:26" ht="15.75" customHeight="1">
      <c r="S614" s="302"/>
      <c r="T614" s="302"/>
      <c r="U614" s="302"/>
      <c r="V614" s="302"/>
      <c r="W614" s="302"/>
      <c r="X614" s="302"/>
      <c r="Y614" s="302"/>
      <c r="Z614" s="302"/>
    </row>
    <row r="615" spans="19:26" ht="15.75" customHeight="1">
      <c r="S615" s="302"/>
      <c r="T615" s="302"/>
      <c r="U615" s="302"/>
      <c r="V615" s="302"/>
      <c r="W615" s="302"/>
      <c r="X615" s="302"/>
      <c r="Y615" s="302"/>
      <c r="Z615" s="302"/>
    </row>
    <row r="616" spans="19:26" ht="15.75" customHeight="1">
      <c r="S616" s="302"/>
      <c r="T616" s="302"/>
      <c r="U616" s="302"/>
      <c r="V616" s="302"/>
      <c r="W616" s="302"/>
      <c r="X616" s="302"/>
      <c r="Y616" s="302"/>
      <c r="Z616" s="302"/>
    </row>
    <row r="617" spans="19:26" ht="15.75" customHeight="1">
      <c r="S617" s="302"/>
      <c r="T617" s="302"/>
      <c r="U617" s="302"/>
      <c r="V617" s="302"/>
      <c r="W617" s="302"/>
      <c r="X617" s="302"/>
      <c r="Y617" s="302"/>
      <c r="Z617" s="302"/>
    </row>
    <row r="618" spans="19:26" ht="15.75" customHeight="1">
      <c r="S618" s="302"/>
      <c r="T618" s="302"/>
      <c r="U618" s="302"/>
      <c r="V618" s="302"/>
      <c r="W618" s="302"/>
      <c r="X618" s="302"/>
      <c r="Y618" s="302"/>
      <c r="Z618" s="302"/>
    </row>
    <row r="619" spans="19:26" ht="15.75" customHeight="1">
      <c r="S619" s="302"/>
      <c r="T619" s="302"/>
      <c r="U619" s="302"/>
      <c r="V619" s="302"/>
      <c r="W619" s="302"/>
      <c r="X619" s="302"/>
      <c r="Y619" s="302"/>
      <c r="Z619" s="302"/>
    </row>
    <row r="620" spans="19:26" ht="15.75" customHeight="1">
      <c r="S620" s="302"/>
      <c r="T620" s="302"/>
      <c r="U620" s="302"/>
      <c r="V620" s="302"/>
      <c r="W620" s="302"/>
      <c r="X620" s="302"/>
      <c r="Y620" s="302"/>
      <c r="Z620" s="302"/>
    </row>
    <row r="621" spans="19:26" ht="15.75" customHeight="1">
      <c r="S621" s="302"/>
      <c r="T621" s="302"/>
      <c r="U621" s="302"/>
      <c r="V621" s="302"/>
      <c r="W621" s="302"/>
      <c r="X621" s="302"/>
      <c r="Y621" s="302"/>
      <c r="Z621" s="302"/>
    </row>
    <row r="622" spans="19:26" ht="15.75" customHeight="1">
      <c r="S622" s="302"/>
      <c r="T622" s="302"/>
      <c r="U622" s="302"/>
      <c r="V622" s="302"/>
      <c r="W622" s="302"/>
      <c r="X622" s="302"/>
      <c r="Y622" s="302"/>
      <c r="Z622" s="302"/>
    </row>
    <row r="623" spans="19:26" ht="15.75" customHeight="1">
      <c r="S623" s="302"/>
      <c r="T623" s="302"/>
      <c r="U623" s="302"/>
      <c r="V623" s="302"/>
      <c r="W623" s="302"/>
      <c r="X623" s="302"/>
      <c r="Y623" s="302"/>
      <c r="Z623" s="302"/>
    </row>
    <row r="624" spans="19:26" ht="15.75" customHeight="1">
      <c r="S624" s="302"/>
      <c r="T624" s="302"/>
      <c r="U624" s="302"/>
      <c r="V624" s="302"/>
      <c r="W624" s="302"/>
      <c r="X624" s="302"/>
      <c r="Y624" s="302"/>
      <c r="Z624" s="302"/>
    </row>
    <row r="625" spans="19:26" ht="15.75" customHeight="1">
      <c r="S625" s="302"/>
      <c r="T625" s="302"/>
      <c r="U625" s="302"/>
      <c r="V625" s="302"/>
      <c r="W625" s="302"/>
      <c r="X625" s="302"/>
      <c r="Y625" s="302"/>
      <c r="Z625" s="302"/>
    </row>
    <row r="626" spans="19:26" ht="15.75" customHeight="1">
      <c r="S626" s="302"/>
      <c r="T626" s="302"/>
      <c r="U626" s="302"/>
      <c r="V626" s="302"/>
      <c r="W626" s="302"/>
      <c r="X626" s="302"/>
      <c r="Y626" s="302"/>
      <c r="Z626" s="302"/>
    </row>
    <row r="627" spans="19:26" ht="15.75" customHeight="1">
      <c r="S627" s="302"/>
      <c r="T627" s="302"/>
      <c r="U627" s="302"/>
      <c r="V627" s="302"/>
      <c r="W627" s="302"/>
      <c r="X627" s="302"/>
      <c r="Y627" s="302"/>
      <c r="Z627" s="302"/>
    </row>
    <row r="628" spans="19:26" ht="15.75" customHeight="1">
      <c r="S628" s="302"/>
      <c r="T628" s="302"/>
      <c r="U628" s="302"/>
      <c r="V628" s="302"/>
      <c r="W628" s="302"/>
      <c r="X628" s="302"/>
      <c r="Y628" s="302"/>
      <c r="Z628" s="302"/>
    </row>
    <row r="629" spans="19:26" ht="15.75" customHeight="1">
      <c r="S629" s="302"/>
      <c r="T629" s="302"/>
      <c r="U629" s="302"/>
      <c r="V629" s="302"/>
      <c r="W629" s="302"/>
      <c r="X629" s="302"/>
      <c r="Y629" s="302"/>
      <c r="Z629" s="302"/>
    </row>
    <row r="630" spans="19:26" ht="15.75" customHeight="1">
      <c r="S630" s="302"/>
      <c r="T630" s="302"/>
      <c r="U630" s="302"/>
      <c r="V630" s="302"/>
      <c r="W630" s="302"/>
      <c r="X630" s="302"/>
      <c r="Y630" s="302"/>
      <c r="Z630" s="302"/>
    </row>
    <row r="631" spans="19:26" ht="15.75" customHeight="1">
      <c r="S631" s="302"/>
      <c r="T631" s="302"/>
      <c r="U631" s="302"/>
      <c r="V631" s="302"/>
      <c r="W631" s="302"/>
      <c r="X631" s="302"/>
      <c r="Y631" s="302"/>
      <c r="Z631" s="302"/>
    </row>
    <row r="632" spans="19:26" ht="15.75" customHeight="1">
      <c r="S632" s="302"/>
      <c r="T632" s="302"/>
      <c r="U632" s="302"/>
      <c r="V632" s="302"/>
      <c r="W632" s="302"/>
      <c r="X632" s="302"/>
      <c r="Y632" s="302"/>
      <c r="Z632" s="302"/>
    </row>
    <row r="633" spans="19:26" ht="15.75" customHeight="1">
      <c r="S633" s="302"/>
      <c r="T633" s="302"/>
      <c r="U633" s="302"/>
      <c r="V633" s="302"/>
      <c r="W633" s="302"/>
      <c r="X633" s="302"/>
      <c r="Y633" s="302"/>
      <c r="Z633" s="302"/>
    </row>
    <row r="634" spans="19:26" ht="15.75" customHeight="1">
      <c r="S634" s="302"/>
      <c r="T634" s="302"/>
      <c r="U634" s="302"/>
      <c r="V634" s="302"/>
      <c r="W634" s="302"/>
      <c r="X634" s="302"/>
      <c r="Y634" s="302"/>
      <c r="Z634" s="302"/>
    </row>
    <row r="635" spans="19:26" ht="15.75" customHeight="1">
      <c r="S635" s="302"/>
      <c r="T635" s="302"/>
      <c r="U635" s="302"/>
      <c r="V635" s="302"/>
      <c r="W635" s="302"/>
      <c r="X635" s="302"/>
      <c r="Y635" s="302"/>
      <c r="Z635" s="302"/>
    </row>
    <row r="636" spans="19:26" ht="15.75" customHeight="1">
      <c r="S636" s="302"/>
      <c r="T636" s="302"/>
      <c r="U636" s="302"/>
      <c r="V636" s="302"/>
      <c r="W636" s="302"/>
      <c r="X636" s="302"/>
      <c r="Y636" s="302"/>
      <c r="Z636" s="302"/>
    </row>
    <row r="637" spans="19:26" ht="15.75" customHeight="1">
      <c r="S637" s="302"/>
      <c r="T637" s="302"/>
      <c r="U637" s="302"/>
      <c r="V637" s="302"/>
      <c r="W637" s="302"/>
      <c r="X637" s="302"/>
      <c r="Y637" s="302"/>
      <c r="Z637" s="302"/>
    </row>
    <row r="638" spans="19:26" ht="15.75" customHeight="1">
      <c r="S638" s="302"/>
      <c r="T638" s="302"/>
      <c r="U638" s="302"/>
      <c r="V638" s="302"/>
      <c r="W638" s="302"/>
      <c r="X638" s="302"/>
      <c r="Y638" s="302"/>
      <c r="Z638" s="302"/>
    </row>
    <row r="639" spans="19:26" ht="15.75" customHeight="1">
      <c r="S639" s="302"/>
      <c r="T639" s="302"/>
      <c r="U639" s="302"/>
      <c r="V639" s="302"/>
      <c r="W639" s="302"/>
      <c r="X639" s="302"/>
      <c r="Y639" s="302"/>
      <c r="Z639" s="302"/>
    </row>
    <row r="640" spans="19:26" ht="15.75" customHeight="1">
      <c r="S640" s="302"/>
      <c r="T640" s="302"/>
      <c r="U640" s="302"/>
      <c r="V640" s="302"/>
      <c r="W640" s="302"/>
      <c r="X640" s="302"/>
      <c r="Y640" s="302"/>
      <c r="Z640" s="302"/>
    </row>
    <row r="641" spans="19:26" ht="15.75" customHeight="1">
      <c r="S641" s="302"/>
      <c r="T641" s="302"/>
      <c r="U641" s="302"/>
      <c r="V641" s="302"/>
      <c r="W641" s="302"/>
      <c r="X641" s="302"/>
      <c r="Y641" s="302"/>
      <c r="Z641" s="302"/>
    </row>
    <row r="642" spans="19:26" ht="15.75" customHeight="1">
      <c r="S642" s="302"/>
      <c r="T642" s="302"/>
      <c r="U642" s="302"/>
      <c r="V642" s="302"/>
      <c r="W642" s="302"/>
      <c r="X642" s="302"/>
      <c r="Y642" s="302"/>
      <c r="Z642" s="302"/>
    </row>
    <row r="643" spans="19:26" ht="15.75" customHeight="1">
      <c r="S643" s="302"/>
      <c r="T643" s="302"/>
      <c r="U643" s="302"/>
      <c r="V643" s="302"/>
      <c r="W643" s="302"/>
      <c r="X643" s="302"/>
      <c r="Y643" s="302"/>
      <c r="Z643" s="302"/>
    </row>
    <row r="644" spans="19:26" ht="15.75" customHeight="1">
      <c r="S644" s="302"/>
      <c r="T644" s="302"/>
      <c r="U644" s="302"/>
      <c r="V644" s="302"/>
      <c r="W644" s="302"/>
      <c r="X644" s="302"/>
      <c r="Y644" s="302"/>
      <c r="Z644" s="302"/>
    </row>
    <row r="645" spans="19:26" ht="15.75" customHeight="1">
      <c r="S645" s="302"/>
      <c r="T645" s="302"/>
      <c r="U645" s="302"/>
      <c r="V645" s="302"/>
      <c r="W645" s="302"/>
      <c r="X645" s="302"/>
      <c r="Y645" s="302"/>
      <c r="Z645" s="302"/>
    </row>
    <row r="646" spans="19:26" ht="15.75" customHeight="1">
      <c r="S646" s="302"/>
      <c r="T646" s="302"/>
      <c r="U646" s="302"/>
      <c r="V646" s="302"/>
      <c r="W646" s="302"/>
      <c r="X646" s="302"/>
      <c r="Y646" s="302"/>
      <c r="Z646" s="302"/>
    </row>
    <row r="647" spans="19:26" ht="15.75" customHeight="1">
      <c r="S647" s="302"/>
      <c r="T647" s="302"/>
      <c r="U647" s="302"/>
      <c r="V647" s="302"/>
      <c r="W647" s="302"/>
      <c r="X647" s="302"/>
      <c r="Y647" s="302"/>
      <c r="Z647" s="302"/>
    </row>
    <row r="648" spans="19:26" ht="15.75" customHeight="1">
      <c r="S648" s="302"/>
      <c r="T648" s="302"/>
      <c r="U648" s="302"/>
      <c r="V648" s="302"/>
      <c r="W648" s="302"/>
      <c r="X648" s="302"/>
      <c r="Y648" s="302"/>
      <c r="Z648" s="302"/>
    </row>
    <row r="649" spans="19:26" ht="15.75" customHeight="1">
      <c r="S649" s="302"/>
      <c r="T649" s="302"/>
      <c r="U649" s="302"/>
      <c r="V649" s="302"/>
      <c r="W649" s="302"/>
      <c r="X649" s="302"/>
      <c r="Y649" s="302"/>
      <c r="Z649" s="302"/>
    </row>
    <row r="650" spans="19:26" ht="15.75" customHeight="1">
      <c r="S650" s="302"/>
      <c r="T650" s="302"/>
      <c r="U650" s="302"/>
      <c r="V650" s="302"/>
      <c r="W650" s="302"/>
      <c r="X650" s="302"/>
      <c r="Y650" s="302"/>
      <c r="Z650" s="302"/>
    </row>
    <row r="651" spans="19:26" ht="15.75" customHeight="1">
      <c r="S651" s="302"/>
      <c r="T651" s="302"/>
      <c r="U651" s="302"/>
      <c r="V651" s="302"/>
      <c r="W651" s="302"/>
      <c r="X651" s="302"/>
      <c r="Y651" s="302"/>
      <c r="Z651" s="302"/>
    </row>
    <row r="652" spans="19:26" ht="15.75" customHeight="1">
      <c r="S652" s="302"/>
      <c r="T652" s="302"/>
      <c r="U652" s="302"/>
      <c r="V652" s="302"/>
      <c r="W652" s="302"/>
      <c r="X652" s="302"/>
      <c r="Y652" s="302"/>
      <c r="Z652" s="302"/>
    </row>
    <row r="653" spans="19:26" ht="15.75" customHeight="1">
      <c r="S653" s="302"/>
      <c r="T653" s="302"/>
      <c r="U653" s="302"/>
      <c r="V653" s="302"/>
      <c r="W653" s="302"/>
      <c r="X653" s="302"/>
      <c r="Y653" s="302"/>
      <c r="Z653" s="302"/>
    </row>
    <row r="654" spans="19:26" ht="15.75" customHeight="1">
      <c r="S654" s="302"/>
      <c r="T654" s="302"/>
      <c r="U654" s="302"/>
      <c r="V654" s="302"/>
      <c r="W654" s="302"/>
      <c r="X654" s="302"/>
      <c r="Y654" s="302"/>
      <c r="Z654" s="302"/>
    </row>
    <row r="655" spans="19:26" ht="15.75" customHeight="1">
      <c r="S655" s="302"/>
      <c r="T655" s="302"/>
      <c r="U655" s="302"/>
      <c r="V655" s="302"/>
      <c r="W655" s="302"/>
      <c r="X655" s="302"/>
      <c r="Y655" s="302"/>
      <c r="Z655" s="302"/>
    </row>
    <row r="656" spans="19:26" ht="15.75" customHeight="1">
      <c r="S656" s="302"/>
      <c r="T656" s="302"/>
      <c r="U656" s="302"/>
      <c r="V656" s="302"/>
      <c r="W656" s="302"/>
      <c r="X656" s="302"/>
      <c r="Y656" s="302"/>
      <c r="Z656" s="302"/>
    </row>
    <row r="657" spans="4:26" ht="15.75" customHeight="1">
      <c r="S657" s="302"/>
      <c r="T657" s="302"/>
      <c r="U657" s="302"/>
      <c r="V657" s="302"/>
      <c r="W657" s="302"/>
      <c r="X657" s="302"/>
      <c r="Y657" s="302"/>
      <c r="Z657" s="302"/>
    </row>
    <row r="658" spans="4:26" ht="15.75" customHeight="1">
      <c r="S658" s="302"/>
      <c r="T658" s="302"/>
      <c r="U658" s="302"/>
      <c r="V658" s="302"/>
      <c r="W658" s="302"/>
      <c r="X658" s="302"/>
      <c r="Y658" s="302"/>
      <c r="Z658" s="302"/>
    </row>
    <row r="659" spans="4:26" ht="15.75" customHeight="1">
      <c r="S659" s="302"/>
      <c r="T659" s="302"/>
      <c r="U659" s="302"/>
      <c r="V659" s="302"/>
      <c r="W659" s="302"/>
      <c r="X659" s="302"/>
      <c r="Y659" s="302"/>
      <c r="Z659" s="302"/>
    </row>
    <row r="660" spans="4:26" ht="15.75" customHeight="1">
      <c r="S660" s="302"/>
      <c r="T660" s="302"/>
      <c r="U660" s="302"/>
      <c r="V660" s="302"/>
      <c r="W660" s="302"/>
      <c r="X660" s="302"/>
      <c r="Y660" s="302"/>
      <c r="Z660" s="302"/>
    </row>
    <row r="661" spans="4:26" ht="15.75" customHeight="1">
      <c r="S661" s="302"/>
      <c r="T661" s="302"/>
      <c r="U661" s="302"/>
      <c r="V661" s="302"/>
      <c r="W661" s="302"/>
      <c r="X661" s="302"/>
      <c r="Y661" s="302"/>
      <c r="Z661" s="302"/>
    </row>
    <row r="662" spans="4:26" ht="15.75" customHeight="1">
      <c r="S662" s="302"/>
      <c r="T662" s="302"/>
      <c r="U662" s="302"/>
      <c r="V662" s="302"/>
      <c r="W662" s="302"/>
      <c r="X662" s="302"/>
      <c r="Y662" s="302"/>
      <c r="Z662" s="302"/>
    </row>
    <row r="663" spans="4:26" ht="15.75" customHeight="1">
      <c r="S663" s="302"/>
      <c r="T663" s="302"/>
      <c r="U663" s="302"/>
      <c r="V663" s="302"/>
      <c r="W663" s="302"/>
      <c r="X663" s="302"/>
      <c r="Y663" s="302"/>
      <c r="Z663" s="302"/>
    </row>
    <row r="664" spans="4:26" ht="15.75" customHeight="1">
      <c r="S664" s="302"/>
      <c r="T664" s="302"/>
      <c r="U664" s="302"/>
      <c r="V664" s="302"/>
      <c r="W664" s="302"/>
      <c r="X664" s="302"/>
      <c r="Y664" s="302"/>
      <c r="Z664" s="302"/>
    </row>
    <row r="665" spans="4:26" ht="15.75" customHeight="1">
      <c r="S665" s="302"/>
      <c r="T665" s="302"/>
      <c r="U665" s="302"/>
      <c r="V665" s="302"/>
      <c r="W665" s="302"/>
      <c r="X665" s="302"/>
      <c r="Y665" s="302"/>
      <c r="Z665" s="302"/>
    </row>
    <row r="666" spans="4:26" ht="15.75" customHeight="1">
      <c r="S666" s="302"/>
      <c r="T666" s="302"/>
      <c r="U666" s="302"/>
      <c r="V666" s="302"/>
      <c r="W666" s="302"/>
      <c r="X666" s="302"/>
      <c r="Y666" s="302"/>
      <c r="Z666" s="302"/>
    </row>
    <row r="667" spans="4:26" ht="15.75" customHeight="1">
      <c r="S667" s="302"/>
      <c r="T667" s="302"/>
      <c r="U667" s="302"/>
      <c r="V667" s="302"/>
      <c r="W667" s="302"/>
      <c r="X667" s="302"/>
      <c r="Y667" s="302"/>
      <c r="Z667" s="302"/>
    </row>
    <row r="668" spans="4:26" ht="15.75" customHeight="1">
      <c r="S668" s="302"/>
      <c r="T668" s="302"/>
      <c r="U668" s="302"/>
      <c r="V668" s="302"/>
      <c r="W668" s="302"/>
      <c r="X668" s="302"/>
      <c r="Y668" s="302"/>
      <c r="Z668" s="302"/>
    </row>
    <row r="669" spans="4:26" ht="15.75" customHeight="1">
      <c r="D669" s="308"/>
      <c r="S669" s="302"/>
      <c r="T669" s="302"/>
      <c r="U669" s="302"/>
      <c r="V669" s="302"/>
      <c r="W669" s="302"/>
      <c r="X669" s="302"/>
      <c r="Y669" s="302"/>
      <c r="Z669" s="302"/>
    </row>
    <row r="670" spans="4:26" ht="15.75" customHeight="1">
      <c r="D670" s="308"/>
      <c r="S670" s="302"/>
      <c r="T670" s="302"/>
      <c r="U670" s="302"/>
      <c r="V670" s="302"/>
      <c r="W670" s="302"/>
      <c r="X670" s="302"/>
      <c r="Y670" s="302"/>
      <c r="Z670" s="302"/>
    </row>
    <row r="671" spans="4:26" ht="15.75" customHeight="1">
      <c r="D671" s="308"/>
      <c r="S671" s="302"/>
      <c r="T671" s="302"/>
      <c r="U671" s="302"/>
      <c r="V671" s="302"/>
      <c r="W671" s="302"/>
      <c r="X671" s="302"/>
      <c r="Y671" s="302"/>
      <c r="Z671" s="302"/>
    </row>
    <row r="672" spans="4:26" ht="15.75" customHeight="1">
      <c r="D672" s="308"/>
      <c r="S672" s="302"/>
      <c r="T672" s="302"/>
      <c r="U672" s="302"/>
      <c r="V672" s="302"/>
      <c r="W672" s="302"/>
      <c r="X672" s="302"/>
      <c r="Y672" s="302"/>
      <c r="Z672" s="302"/>
    </row>
    <row r="673" spans="4:26" ht="15.75" customHeight="1">
      <c r="D673" s="308"/>
      <c r="S673" s="302"/>
      <c r="T673" s="302"/>
      <c r="U673" s="302"/>
      <c r="V673" s="302"/>
      <c r="W673" s="302"/>
      <c r="X673" s="302"/>
      <c r="Y673" s="302"/>
      <c r="Z673" s="302"/>
    </row>
    <row r="674" spans="4:26" ht="15.75" customHeight="1">
      <c r="D674" s="308"/>
      <c r="S674" s="302"/>
      <c r="T674" s="302"/>
      <c r="U674" s="302"/>
      <c r="V674" s="302"/>
      <c r="W674" s="302"/>
      <c r="X674" s="302"/>
      <c r="Y674" s="302"/>
      <c r="Z674" s="302"/>
    </row>
    <row r="675" spans="4:26" ht="15.75" customHeight="1">
      <c r="D675" s="308"/>
      <c r="S675" s="302"/>
      <c r="T675" s="302"/>
      <c r="U675" s="302"/>
      <c r="V675" s="302"/>
      <c r="W675" s="302"/>
      <c r="X675" s="302"/>
      <c r="Y675" s="302"/>
      <c r="Z675" s="302"/>
    </row>
    <row r="676" spans="4:26" ht="15.75" customHeight="1">
      <c r="D676" s="308"/>
      <c r="S676" s="302"/>
      <c r="T676" s="302"/>
      <c r="U676" s="302"/>
      <c r="V676" s="302"/>
      <c r="W676" s="302"/>
      <c r="X676" s="302"/>
      <c r="Y676" s="302"/>
      <c r="Z676" s="302"/>
    </row>
    <row r="677" spans="4:26" ht="15.75" customHeight="1">
      <c r="D677" s="308"/>
      <c r="S677" s="302"/>
      <c r="T677" s="302"/>
      <c r="U677" s="302"/>
      <c r="V677" s="302"/>
      <c r="W677" s="302"/>
      <c r="X677" s="302"/>
      <c r="Y677" s="302"/>
      <c r="Z677" s="302"/>
    </row>
    <row r="678" spans="4:26" ht="15.75" customHeight="1">
      <c r="D678" s="308"/>
      <c r="S678" s="302"/>
      <c r="T678" s="302"/>
      <c r="U678" s="302"/>
      <c r="V678" s="302"/>
      <c r="W678" s="302"/>
      <c r="X678" s="302"/>
      <c r="Y678" s="302"/>
      <c r="Z678" s="302"/>
    </row>
    <row r="679" spans="4:26" ht="15.75" customHeight="1">
      <c r="D679" s="308"/>
      <c r="S679" s="302"/>
      <c r="T679" s="302"/>
      <c r="U679" s="302"/>
      <c r="V679" s="302"/>
      <c r="W679" s="302"/>
      <c r="X679" s="302"/>
      <c r="Y679" s="302"/>
      <c r="Z679" s="302"/>
    </row>
    <row r="680" spans="4:26" ht="15.75" customHeight="1">
      <c r="D680" s="308"/>
      <c r="S680" s="302"/>
      <c r="T680" s="302"/>
      <c r="U680" s="302"/>
      <c r="V680" s="302"/>
      <c r="W680" s="302"/>
      <c r="X680" s="302"/>
      <c r="Y680" s="302"/>
      <c r="Z680" s="302"/>
    </row>
    <row r="681" spans="4:26" ht="15.75" customHeight="1">
      <c r="D681" s="308"/>
      <c r="S681" s="302"/>
      <c r="T681" s="302"/>
      <c r="U681" s="302"/>
      <c r="V681" s="302"/>
      <c r="W681" s="302"/>
      <c r="X681" s="302"/>
      <c r="Y681" s="302"/>
      <c r="Z681" s="302"/>
    </row>
    <row r="682" spans="4:26" ht="15.75" customHeight="1">
      <c r="D682" s="308"/>
      <c r="S682" s="302"/>
      <c r="T682" s="302"/>
      <c r="U682" s="302"/>
      <c r="V682" s="302"/>
      <c r="W682" s="302"/>
      <c r="X682" s="302"/>
      <c r="Y682" s="302"/>
      <c r="Z682" s="302"/>
    </row>
    <row r="683" spans="4:26" ht="15.75" customHeight="1">
      <c r="D683" s="308"/>
      <c r="S683" s="302"/>
      <c r="T683" s="302"/>
      <c r="U683" s="302"/>
      <c r="V683" s="302"/>
      <c r="W683" s="302"/>
      <c r="X683" s="302"/>
      <c r="Y683" s="302"/>
      <c r="Z683" s="302"/>
    </row>
    <row r="684" spans="4:26" ht="15.75" customHeight="1">
      <c r="D684" s="308"/>
      <c r="S684" s="302"/>
      <c r="T684" s="302"/>
      <c r="U684" s="302"/>
      <c r="V684" s="302"/>
      <c r="W684" s="302"/>
      <c r="X684" s="302"/>
      <c r="Y684" s="302"/>
      <c r="Z684" s="302"/>
    </row>
    <row r="685" spans="4:26" ht="15.75" customHeight="1">
      <c r="D685" s="308"/>
      <c r="S685" s="302"/>
      <c r="T685" s="302"/>
      <c r="U685" s="302"/>
      <c r="V685" s="302"/>
      <c r="W685" s="302"/>
      <c r="X685" s="302"/>
      <c r="Y685" s="302"/>
      <c r="Z685" s="302"/>
    </row>
    <row r="686" spans="4:26" ht="15.75" customHeight="1">
      <c r="D686" s="308"/>
      <c r="S686" s="302"/>
      <c r="T686" s="302"/>
      <c r="U686" s="302"/>
      <c r="V686" s="302"/>
      <c r="W686" s="302"/>
      <c r="X686" s="302"/>
      <c r="Y686" s="302"/>
      <c r="Z686" s="302"/>
    </row>
    <row r="687" spans="4:26" ht="15.75" customHeight="1">
      <c r="D687" s="308"/>
      <c r="S687" s="302"/>
      <c r="T687" s="302"/>
      <c r="U687" s="302"/>
      <c r="V687" s="302"/>
      <c r="W687" s="302"/>
      <c r="X687" s="302"/>
      <c r="Y687" s="302"/>
      <c r="Z687" s="302"/>
    </row>
    <row r="688" spans="4:26" ht="15.75" customHeight="1">
      <c r="D688" s="308"/>
      <c r="S688" s="302"/>
      <c r="T688" s="302"/>
      <c r="U688" s="302"/>
      <c r="V688" s="302"/>
      <c r="W688" s="302"/>
      <c r="X688" s="302"/>
      <c r="Y688" s="302"/>
      <c r="Z688" s="302"/>
    </row>
    <row r="689" spans="4:26" ht="15.75" customHeight="1">
      <c r="D689" s="308"/>
      <c r="S689" s="302"/>
      <c r="T689" s="302"/>
      <c r="U689" s="302"/>
      <c r="V689" s="302"/>
      <c r="W689" s="302"/>
      <c r="X689" s="302"/>
      <c r="Y689" s="302"/>
      <c r="Z689" s="302"/>
    </row>
    <row r="690" spans="4:26" ht="15.75" customHeight="1">
      <c r="D690" s="308"/>
      <c r="S690" s="302"/>
      <c r="T690" s="302"/>
      <c r="U690" s="302"/>
      <c r="V690" s="302"/>
      <c r="W690" s="302"/>
      <c r="X690" s="302"/>
      <c r="Y690" s="302"/>
      <c r="Z690" s="302"/>
    </row>
    <row r="691" spans="4:26" ht="15.75" customHeight="1">
      <c r="D691" s="308"/>
      <c r="S691" s="302"/>
      <c r="T691" s="302"/>
      <c r="U691" s="302"/>
      <c r="V691" s="302"/>
      <c r="W691" s="302"/>
      <c r="X691" s="302"/>
      <c r="Y691" s="302"/>
      <c r="Z691" s="302"/>
    </row>
    <row r="692" spans="4:26" ht="15.75" customHeight="1">
      <c r="D692" s="308"/>
      <c r="S692" s="302"/>
      <c r="T692" s="302"/>
      <c r="U692" s="302"/>
      <c r="V692" s="302"/>
      <c r="W692" s="302"/>
      <c r="X692" s="302"/>
      <c r="Y692" s="302"/>
      <c r="Z692" s="302"/>
    </row>
    <row r="693" spans="4:26" ht="15.75" customHeight="1">
      <c r="D693" s="308"/>
      <c r="S693" s="302"/>
      <c r="T693" s="302"/>
      <c r="U693" s="302"/>
      <c r="V693" s="302"/>
      <c r="W693" s="302"/>
      <c r="X693" s="302"/>
      <c r="Y693" s="302"/>
      <c r="Z693" s="302"/>
    </row>
    <row r="694" spans="4:26" ht="15.75" customHeight="1">
      <c r="D694" s="308"/>
      <c r="S694" s="302"/>
      <c r="T694" s="302"/>
      <c r="U694" s="302"/>
      <c r="V694" s="302"/>
      <c r="W694" s="302"/>
      <c r="X694" s="302"/>
      <c r="Y694" s="302"/>
      <c r="Z694" s="302"/>
    </row>
    <row r="695" spans="4:26" ht="15.75" customHeight="1">
      <c r="D695" s="308"/>
      <c r="S695" s="302"/>
      <c r="T695" s="302"/>
      <c r="U695" s="302"/>
      <c r="V695" s="302"/>
      <c r="W695" s="302"/>
      <c r="X695" s="302"/>
      <c r="Y695" s="302"/>
      <c r="Z695" s="302"/>
    </row>
    <row r="696" spans="4:26" ht="15.75" customHeight="1">
      <c r="D696" s="308"/>
      <c r="S696" s="302"/>
      <c r="T696" s="302"/>
      <c r="U696" s="302"/>
      <c r="V696" s="302"/>
      <c r="W696" s="302"/>
      <c r="X696" s="302"/>
      <c r="Y696" s="302"/>
      <c r="Z696" s="302"/>
    </row>
    <row r="697" spans="4:26" ht="15.75" customHeight="1">
      <c r="D697" s="308"/>
      <c r="S697" s="302"/>
      <c r="T697" s="302"/>
      <c r="U697" s="302"/>
      <c r="V697" s="302"/>
      <c r="W697" s="302"/>
      <c r="X697" s="302"/>
      <c r="Y697" s="302"/>
      <c r="Z697" s="302"/>
    </row>
    <row r="698" spans="4:26" ht="15.75" customHeight="1">
      <c r="D698" s="308"/>
      <c r="S698" s="302"/>
      <c r="T698" s="302"/>
      <c r="U698" s="302"/>
      <c r="V698" s="302"/>
      <c r="W698" s="302"/>
      <c r="X698" s="302"/>
      <c r="Y698" s="302"/>
      <c r="Z698" s="302"/>
    </row>
    <row r="699" spans="4:26" ht="15.75" customHeight="1">
      <c r="D699" s="308"/>
      <c r="S699" s="302"/>
      <c r="T699" s="302"/>
      <c r="U699" s="302"/>
      <c r="V699" s="302"/>
      <c r="W699" s="302"/>
      <c r="X699" s="302"/>
      <c r="Y699" s="302"/>
      <c r="Z699" s="302"/>
    </row>
    <row r="700" spans="4:26" ht="15.75" customHeight="1">
      <c r="D700" s="308"/>
      <c r="S700" s="302"/>
      <c r="T700" s="302"/>
      <c r="U700" s="302"/>
      <c r="V700" s="302"/>
      <c r="W700" s="302"/>
      <c r="X700" s="302"/>
      <c r="Y700" s="302"/>
      <c r="Z700" s="302"/>
    </row>
    <row r="701" spans="4:26" ht="15.75" customHeight="1">
      <c r="D701" s="308"/>
      <c r="S701" s="302"/>
      <c r="T701" s="302"/>
      <c r="U701" s="302"/>
      <c r="V701" s="302"/>
      <c r="W701" s="302"/>
      <c r="X701" s="302"/>
      <c r="Y701" s="302"/>
      <c r="Z701" s="302"/>
    </row>
    <row r="702" spans="4:26" ht="15.75" customHeight="1">
      <c r="D702" s="308"/>
      <c r="S702" s="302"/>
      <c r="T702" s="302"/>
      <c r="U702" s="302"/>
      <c r="V702" s="302"/>
      <c r="W702" s="302"/>
      <c r="X702" s="302"/>
      <c r="Y702" s="302"/>
      <c r="Z702" s="302"/>
    </row>
    <row r="703" spans="4:26" ht="15.75" customHeight="1">
      <c r="D703" s="308"/>
      <c r="S703" s="302"/>
      <c r="T703" s="302"/>
      <c r="U703" s="302"/>
      <c r="V703" s="302"/>
      <c r="W703" s="302"/>
      <c r="X703" s="302"/>
      <c r="Y703" s="302"/>
      <c r="Z703" s="302"/>
    </row>
    <row r="704" spans="4:26" ht="15.75" customHeight="1">
      <c r="D704" s="308"/>
      <c r="S704" s="302"/>
      <c r="T704" s="302"/>
      <c r="U704" s="302"/>
      <c r="V704" s="302"/>
      <c r="W704" s="302"/>
      <c r="X704" s="302"/>
      <c r="Y704" s="302"/>
      <c r="Z704" s="302"/>
    </row>
    <row r="705" spans="1:26" ht="15.75" customHeight="1">
      <c r="D705" s="308"/>
      <c r="S705" s="302"/>
      <c r="T705" s="302"/>
      <c r="U705" s="302"/>
      <c r="V705" s="302"/>
      <c r="W705" s="302"/>
      <c r="X705" s="302"/>
      <c r="Y705" s="302"/>
      <c r="Z705" s="302"/>
    </row>
    <row r="706" spans="1:26" ht="15.75" customHeight="1">
      <c r="D706" s="308"/>
      <c r="S706" s="302"/>
      <c r="T706" s="302"/>
      <c r="U706" s="302"/>
      <c r="V706" s="302"/>
      <c r="W706" s="302"/>
      <c r="X706" s="302"/>
      <c r="Y706" s="302"/>
      <c r="Z706" s="302"/>
    </row>
    <row r="707" spans="1:26" ht="15.75" customHeight="1">
      <c r="D707" s="308"/>
      <c r="S707" s="302"/>
      <c r="T707" s="302"/>
      <c r="U707" s="302"/>
      <c r="V707" s="302"/>
      <c r="W707" s="302"/>
      <c r="X707" s="302"/>
      <c r="Y707" s="302"/>
      <c r="Z707" s="302"/>
    </row>
    <row r="708" spans="1:26" ht="15.75" customHeight="1">
      <c r="D708" s="308"/>
      <c r="S708" s="302"/>
      <c r="T708" s="302"/>
      <c r="U708" s="302"/>
      <c r="V708" s="302"/>
      <c r="W708" s="302"/>
      <c r="X708" s="302"/>
      <c r="Y708" s="302"/>
      <c r="Z708" s="302"/>
    </row>
    <row r="709" spans="1:26" ht="15.75" customHeight="1">
      <c r="D709" s="308"/>
      <c r="S709" s="302"/>
      <c r="T709" s="302"/>
      <c r="U709" s="302"/>
      <c r="V709" s="302"/>
      <c r="W709" s="302"/>
      <c r="X709" s="302"/>
      <c r="Y709" s="302"/>
      <c r="Z709" s="302"/>
    </row>
    <row r="710" spans="1:26" ht="15.75" customHeight="1">
      <c r="A710" s="301"/>
      <c r="B710" s="301"/>
      <c r="C710" s="301"/>
      <c r="D710" s="301"/>
      <c r="E710" s="301"/>
      <c r="F710" s="302"/>
      <c r="G710" s="302"/>
      <c r="H710" s="302"/>
      <c r="I710" s="302"/>
      <c r="J710" s="302"/>
      <c r="K710" s="302"/>
      <c r="L710" s="302"/>
      <c r="M710" s="302"/>
      <c r="N710" s="302"/>
      <c r="O710" s="302"/>
      <c r="P710" s="302"/>
      <c r="Q710" s="302"/>
      <c r="R710" s="302"/>
      <c r="S710" s="302"/>
      <c r="T710" s="302"/>
      <c r="U710" s="302"/>
      <c r="V710" s="302"/>
      <c r="W710" s="302"/>
      <c r="X710" s="302"/>
      <c r="Y710" s="302"/>
      <c r="Z710" s="302"/>
    </row>
    <row r="711" spans="1:26" ht="15.75" customHeight="1">
      <c r="A711" s="301"/>
      <c r="B711" s="301"/>
      <c r="C711" s="301"/>
      <c r="D711" s="301"/>
      <c r="E711" s="301"/>
      <c r="F711" s="302"/>
      <c r="G711" s="302"/>
      <c r="H711" s="302"/>
      <c r="I711" s="302"/>
      <c r="J711" s="302"/>
      <c r="K711" s="302"/>
      <c r="L711" s="302"/>
      <c r="M711" s="302"/>
      <c r="N711" s="302"/>
      <c r="O711" s="302"/>
      <c r="P711" s="302"/>
      <c r="Q711" s="302"/>
      <c r="R711" s="302"/>
      <c r="S711" s="302"/>
      <c r="T711" s="302"/>
      <c r="U711" s="302"/>
      <c r="V711" s="302"/>
      <c r="W711" s="302"/>
      <c r="X711" s="302"/>
      <c r="Y711" s="302"/>
      <c r="Z711" s="302"/>
    </row>
    <row r="712" spans="1:26" ht="15.75" customHeight="1">
      <c r="A712" s="301"/>
      <c r="B712" s="301"/>
      <c r="C712" s="301"/>
      <c r="D712" s="301"/>
      <c r="E712" s="301"/>
      <c r="F712" s="302"/>
      <c r="G712" s="302"/>
      <c r="H712" s="302"/>
      <c r="I712" s="302"/>
      <c r="J712" s="302"/>
      <c r="K712" s="302"/>
      <c r="L712" s="302"/>
      <c r="M712" s="302"/>
      <c r="N712" s="302"/>
      <c r="O712" s="302"/>
      <c r="P712" s="302"/>
      <c r="Q712" s="302"/>
      <c r="R712" s="302"/>
      <c r="S712" s="302"/>
      <c r="T712" s="302"/>
      <c r="U712" s="302"/>
      <c r="V712" s="302"/>
      <c r="W712" s="302"/>
      <c r="X712" s="302"/>
      <c r="Y712" s="302"/>
      <c r="Z712" s="302"/>
    </row>
    <row r="713" spans="1:26" ht="15.75" customHeight="1">
      <c r="A713" s="301"/>
      <c r="B713" s="301"/>
      <c r="C713" s="301"/>
      <c r="D713" s="301"/>
      <c r="E713" s="301"/>
      <c r="F713" s="302"/>
      <c r="G713" s="302"/>
      <c r="H713" s="302"/>
      <c r="I713" s="302"/>
      <c r="J713" s="302"/>
      <c r="K713" s="302"/>
      <c r="L713" s="302"/>
      <c r="M713" s="302"/>
      <c r="N713" s="302"/>
      <c r="O713" s="302"/>
      <c r="P713" s="302"/>
      <c r="Q713" s="302"/>
      <c r="R713" s="302"/>
      <c r="S713" s="302"/>
      <c r="T713" s="302"/>
      <c r="U713" s="302"/>
      <c r="V713" s="302"/>
      <c r="W713" s="302"/>
      <c r="X713" s="302"/>
      <c r="Y713" s="302"/>
      <c r="Z713" s="302"/>
    </row>
    <row r="714" spans="1:26" ht="15.75" customHeight="1">
      <c r="A714" s="301"/>
      <c r="B714" s="301"/>
      <c r="C714" s="301"/>
      <c r="D714" s="301"/>
      <c r="E714" s="301"/>
      <c r="F714" s="302"/>
      <c r="G714" s="302"/>
      <c r="H714" s="302"/>
      <c r="I714" s="302"/>
      <c r="J714" s="302"/>
      <c r="K714" s="302"/>
      <c r="L714" s="302"/>
      <c r="M714" s="302"/>
      <c r="N714" s="302"/>
      <c r="O714" s="302"/>
      <c r="P714" s="302"/>
      <c r="Q714" s="302"/>
      <c r="R714" s="302"/>
      <c r="S714" s="302"/>
      <c r="T714" s="302"/>
      <c r="U714" s="302"/>
      <c r="V714" s="302"/>
      <c r="W714" s="302"/>
      <c r="X714" s="302"/>
      <c r="Y714" s="302"/>
      <c r="Z714" s="302"/>
    </row>
    <row r="715" spans="1:26" ht="15.75" customHeight="1">
      <c r="A715" s="301"/>
      <c r="B715" s="301"/>
      <c r="C715" s="301"/>
      <c r="D715" s="301"/>
      <c r="E715" s="301"/>
      <c r="F715" s="302"/>
      <c r="G715" s="302"/>
      <c r="H715" s="302"/>
      <c r="I715" s="302"/>
      <c r="J715" s="302"/>
      <c r="K715" s="302"/>
      <c r="L715" s="302"/>
      <c r="M715" s="302"/>
      <c r="N715" s="302"/>
      <c r="O715" s="302"/>
      <c r="P715" s="302"/>
      <c r="Q715" s="302"/>
      <c r="R715" s="302"/>
      <c r="S715" s="302"/>
      <c r="T715" s="302"/>
      <c r="U715" s="302"/>
      <c r="V715" s="302"/>
      <c r="W715" s="302"/>
      <c r="X715" s="302"/>
      <c r="Y715" s="302"/>
      <c r="Z715" s="302"/>
    </row>
    <row r="716" spans="1:26" ht="15.75" customHeight="1">
      <c r="A716" s="301"/>
      <c r="B716" s="301"/>
      <c r="C716" s="301"/>
      <c r="D716" s="301"/>
      <c r="E716" s="301"/>
      <c r="F716" s="302"/>
      <c r="G716" s="302"/>
      <c r="H716" s="302"/>
      <c r="I716" s="302"/>
      <c r="J716" s="302"/>
      <c r="K716" s="302"/>
      <c r="L716" s="302"/>
      <c r="M716" s="302"/>
      <c r="N716" s="302"/>
      <c r="O716" s="302"/>
      <c r="P716" s="302"/>
      <c r="Q716" s="302"/>
      <c r="R716" s="302"/>
      <c r="S716" s="302"/>
      <c r="T716" s="302"/>
      <c r="U716" s="302"/>
      <c r="V716" s="302"/>
      <c r="W716" s="302"/>
      <c r="X716" s="302"/>
      <c r="Y716" s="302"/>
      <c r="Z716" s="302"/>
    </row>
    <row r="717" spans="1:26" ht="15.75" customHeight="1">
      <c r="A717" s="301"/>
      <c r="B717" s="301"/>
      <c r="C717" s="301"/>
      <c r="D717" s="301"/>
      <c r="E717" s="301"/>
      <c r="F717" s="302"/>
      <c r="G717" s="302"/>
      <c r="H717" s="302"/>
      <c r="I717" s="302"/>
      <c r="J717" s="302"/>
      <c r="K717" s="302"/>
      <c r="L717" s="302"/>
      <c r="M717" s="302"/>
      <c r="N717" s="302"/>
      <c r="O717" s="302"/>
      <c r="P717" s="302"/>
      <c r="Q717" s="302"/>
      <c r="R717" s="302"/>
      <c r="S717" s="302"/>
      <c r="T717" s="302"/>
      <c r="U717" s="302"/>
      <c r="V717" s="302"/>
      <c r="W717" s="302"/>
      <c r="X717" s="302"/>
      <c r="Y717" s="302"/>
      <c r="Z717" s="302"/>
    </row>
    <row r="718" spans="1:26" ht="15.75" customHeight="1">
      <c r="A718" s="301"/>
      <c r="B718" s="301"/>
      <c r="C718" s="301"/>
      <c r="D718" s="301"/>
      <c r="E718" s="301"/>
      <c r="F718" s="302"/>
      <c r="G718" s="302"/>
      <c r="H718" s="302"/>
      <c r="I718" s="302"/>
      <c r="J718" s="302"/>
      <c r="K718" s="302"/>
      <c r="L718" s="302"/>
      <c r="M718" s="302"/>
      <c r="N718" s="302"/>
      <c r="O718" s="302"/>
      <c r="P718" s="302"/>
      <c r="Q718" s="302"/>
      <c r="R718" s="302"/>
      <c r="S718" s="302"/>
      <c r="T718" s="302"/>
      <c r="U718" s="302"/>
      <c r="V718" s="302"/>
      <c r="W718" s="302"/>
      <c r="X718" s="302"/>
      <c r="Y718" s="302"/>
      <c r="Z718" s="302"/>
    </row>
    <row r="719" spans="1:26" ht="15.75" customHeight="1">
      <c r="A719" s="301"/>
      <c r="B719" s="301"/>
      <c r="C719" s="301"/>
      <c r="D719" s="301"/>
      <c r="E719" s="301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</row>
    <row r="720" spans="1:26" ht="15.75" customHeight="1">
      <c r="A720" s="301"/>
      <c r="B720" s="301"/>
      <c r="C720" s="301"/>
      <c r="D720" s="301"/>
      <c r="E720" s="301"/>
      <c r="F720" s="302"/>
      <c r="G720" s="302"/>
      <c r="H720" s="302"/>
      <c r="I720" s="302"/>
      <c r="J720" s="302"/>
      <c r="K720" s="302"/>
      <c r="L720" s="302"/>
      <c r="M720" s="302"/>
      <c r="N720" s="302"/>
      <c r="O720" s="302"/>
      <c r="P720" s="302"/>
      <c r="Q720" s="302"/>
      <c r="R720" s="302"/>
      <c r="S720" s="302"/>
      <c r="T720" s="302"/>
      <c r="U720" s="302"/>
      <c r="V720" s="302"/>
      <c r="W720" s="302"/>
      <c r="X720" s="302"/>
      <c r="Y720" s="302"/>
      <c r="Z720" s="302"/>
    </row>
    <row r="721" spans="1:26" ht="15.75" customHeight="1">
      <c r="A721" s="301"/>
      <c r="B721" s="301"/>
      <c r="C721" s="301"/>
      <c r="D721" s="301"/>
      <c r="E721" s="301"/>
      <c r="F721" s="302"/>
      <c r="G721" s="302"/>
      <c r="H721" s="302"/>
      <c r="I721" s="302"/>
      <c r="J721" s="302"/>
      <c r="K721" s="302"/>
      <c r="L721" s="302"/>
      <c r="M721" s="302"/>
      <c r="N721" s="302"/>
      <c r="O721" s="302"/>
      <c r="P721" s="302"/>
      <c r="Q721" s="302"/>
      <c r="R721" s="302"/>
      <c r="S721" s="302"/>
      <c r="T721" s="302"/>
      <c r="U721" s="302"/>
      <c r="V721" s="302"/>
      <c r="W721" s="302"/>
      <c r="X721" s="302"/>
      <c r="Y721" s="302"/>
      <c r="Z721" s="302"/>
    </row>
    <row r="722" spans="1:26" ht="15.75" customHeight="1">
      <c r="A722" s="301"/>
      <c r="B722" s="301"/>
      <c r="C722" s="301"/>
      <c r="D722" s="301"/>
      <c r="E722" s="301"/>
      <c r="F722" s="302"/>
      <c r="G722" s="302"/>
      <c r="H722" s="302"/>
      <c r="I722" s="302"/>
      <c r="J722" s="302"/>
      <c r="K722" s="302"/>
      <c r="L722" s="302"/>
      <c r="M722" s="302"/>
      <c r="N722" s="302"/>
      <c r="O722" s="302"/>
      <c r="P722" s="302"/>
      <c r="Q722" s="302"/>
      <c r="R722" s="302"/>
      <c r="S722" s="302"/>
      <c r="T722" s="302"/>
      <c r="U722" s="302"/>
      <c r="V722" s="302"/>
      <c r="W722" s="302"/>
      <c r="X722" s="302"/>
      <c r="Y722" s="302"/>
      <c r="Z722" s="302"/>
    </row>
    <row r="723" spans="1:26" ht="15.75" customHeight="1">
      <c r="A723" s="301"/>
      <c r="B723" s="301"/>
      <c r="C723" s="301"/>
      <c r="D723" s="301"/>
      <c r="E723" s="301"/>
      <c r="F723" s="302"/>
      <c r="G723" s="302"/>
      <c r="H723" s="302"/>
      <c r="I723" s="302"/>
      <c r="J723" s="302"/>
      <c r="K723" s="302"/>
      <c r="L723" s="302"/>
      <c r="M723" s="302"/>
      <c r="N723" s="302"/>
      <c r="O723" s="302"/>
      <c r="P723" s="302"/>
      <c r="Q723" s="302"/>
      <c r="R723" s="302"/>
      <c r="S723" s="302"/>
      <c r="T723" s="302"/>
      <c r="U723" s="302"/>
      <c r="V723" s="302"/>
      <c r="W723" s="302"/>
      <c r="X723" s="302"/>
      <c r="Y723" s="302"/>
      <c r="Z723" s="302"/>
    </row>
    <row r="724" spans="1:26" ht="15.75" customHeight="1">
      <c r="A724" s="301"/>
      <c r="B724" s="301"/>
      <c r="C724" s="301"/>
      <c r="D724" s="301"/>
      <c r="E724" s="301"/>
      <c r="F724" s="302"/>
      <c r="G724" s="302"/>
      <c r="H724" s="302"/>
      <c r="I724" s="302"/>
      <c r="J724" s="302"/>
      <c r="K724" s="302"/>
      <c r="L724" s="302"/>
      <c r="M724" s="302"/>
      <c r="N724" s="302"/>
      <c r="O724" s="302"/>
      <c r="P724" s="302"/>
      <c r="Q724" s="302"/>
      <c r="R724" s="302"/>
      <c r="S724" s="302"/>
      <c r="T724" s="302"/>
      <c r="U724" s="302"/>
      <c r="V724" s="302"/>
      <c r="W724" s="302"/>
      <c r="X724" s="302"/>
      <c r="Y724" s="302"/>
      <c r="Z724" s="302"/>
    </row>
    <row r="725" spans="1:26" ht="15.75" customHeight="1">
      <c r="A725" s="301"/>
      <c r="B725" s="301"/>
      <c r="C725" s="301"/>
      <c r="D725" s="301"/>
      <c r="E725" s="301"/>
      <c r="F725" s="302"/>
      <c r="G725" s="302"/>
      <c r="H725" s="302"/>
      <c r="I725" s="302"/>
      <c r="J725" s="302"/>
      <c r="K725" s="302"/>
      <c r="L725" s="302"/>
      <c r="M725" s="302"/>
      <c r="N725" s="302"/>
      <c r="O725" s="302"/>
      <c r="P725" s="302"/>
      <c r="Q725" s="302"/>
      <c r="R725" s="302"/>
      <c r="S725" s="302"/>
      <c r="T725" s="302"/>
      <c r="U725" s="302"/>
      <c r="V725" s="302"/>
      <c r="W725" s="302"/>
      <c r="X725" s="302"/>
      <c r="Y725" s="302"/>
      <c r="Z725" s="302"/>
    </row>
    <row r="726" spans="1:26" ht="15.75" customHeight="1">
      <c r="A726" s="301"/>
      <c r="B726" s="301"/>
      <c r="C726" s="301"/>
      <c r="D726" s="301"/>
      <c r="E726" s="301"/>
      <c r="F726" s="302"/>
      <c r="G726" s="302"/>
      <c r="H726" s="302"/>
      <c r="I726" s="302"/>
      <c r="J726" s="302"/>
      <c r="K726" s="302"/>
      <c r="L726" s="302"/>
      <c r="M726" s="302"/>
      <c r="N726" s="302"/>
      <c r="O726" s="302"/>
      <c r="P726" s="302"/>
      <c r="Q726" s="302"/>
      <c r="R726" s="302"/>
      <c r="S726" s="302"/>
      <c r="T726" s="302"/>
      <c r="U726" s="302"/>
      <c r="V726" s="302"/>
      <c r="W726" s="302"/>
      <c r="X726" s="302"/>
      <c r="Y726" s="302"/>
      <c r="Z726" s="302"/>
    </row>
    <row r="727" spans="1:26" ht="15.75" customHeight="1">
      <c r="A727" s="301"/>
      <c r="B727" s="301"/>
      <c r="C727" s="301"/>
      <c r="D727" s="301"/>
      <c r="E727" s="301"/>
      <c r="F727" s="302"/>
      <c r="G727" s="302"/>
      <c r="H727" s="302"/>
      <c r="I727" s="302"/>
      <c r="J727" s="302"/>
      <c r="K727" s="302"/>
      <c r="L727" s="302"/>
      <c r="M727" s="302"/>
      <c r="N727" s="302"/>
      <c r="O727" s="302"/>
      <c r="P727" s="302"/>
      <c r="Q727" s="302"/>
      <c r="R727" s="302"/>
      <c r="S727" s="302"/>
      <c r="T727" s="302"/>
      <c r="U727" s="302"/>
      <c r="V727" s="302"/>
      <c r="W727" s="302"/>
      <c r="X727" s="302"/>
      <c r="Y727" s="302"/>
      <c r="Z727" s="302"/>
    </row>
    <row r="728" spans="1:26" ht="15.75" customHeight="1">
      <c r="A728" s="301"/>
      <c r="B728" s="301"/>
      <c r="C728" s="301"/>
      <c r="D728" s="301"/>
      <c r="E728" s="301"/>
      <c r="F728" s="302"/>
      <c r="G728" s="302"/>
      <c r="H728" s="302"/>
      <c r="I728" s="302"/>
      <c r="J728" s="302"/>
      <c r="K728" s="302"/>
      <c r="L728" s="302"/>
      <c r="M728" s="302"/>
      <c r="N728" s="302"/>
      <c r="O728" s="302"/>
      <c r="P728" s="302"/>
      <c r="Q728" s="302"/>
      <c r="R728" s="302"/>
      <c r="S728" s="302"/>
      <c r="T728" s="302"/>
      <c r="U728" s="302"/>
      <c r="V728" s="302"/>
      <c r="W728" s="302"/>
      <c r="X728" s="302"/>
      <c r="Y728" s="302"/>
      <c r="Z728" s="302"/>
    </row>
    <row r="729" spans="1:26" ht="15.75" customHeight="1">
      <c r="A729" s="301"/>
      <c r="B729" s="301"/>
      <c r="C729" s="301"/>
      <c r="D729" s="301"/>
      <c r="E729" s="301"/>
      <c r="F729" s="302"/>
      <c r="G729" s="302"/>
      <c r="H729" s="302"/>
      <c r="I729" s="302"/>
      <c r="J729" s="302"/>
      <c r="K729" s="302"/>
      <c r="L729" s="302"/>
      <c r="M729" s="302"/>
      <c r="N729" s="302"/>
      <c r="O729" s="302"/>
      <c r="P729" s="302"/>
      <c r="Q729" s="302"/>
      <c r="R729" s="302"/>
      <c r="S729" s="302"/>
      <c r="T729" s="302"/>
      <c r="U729" s="302"/>
      <c r="V729" s="302"/>
      <c r="W729" s="302"/>
      <c r="X729" s="302"/>
      <c r="Y729" s="302"/>
      <c r="Z729" s="302"/>
    </row>
    <row r="730" spans="1:26" ht="15.75" customHeight="1">
      <c r="A730" s="301"/>
      <c r="B730" s="301"/>
      <c r="C730" s="301"/>
      <c r="D730" s="301"/>
      <c r="E730" s="301"/>
      <c r="F730" s="302"/>
      <c r="G730" s="302"/>
      <c r="H730" s="302"/>
      <c r="I730" s="302"/>
      <c r="J730" s="302"/>
      <c r="K730" s="302"/>
      <c r="L730" s="302"/>
      <c r="M730" s="302"/>
      <c r="N730" s="302"/>
      <c r="O730" s="302"/>
      <c r="P730" s="302"/>
      <c r="Q730" s="302"/>
      <c r="R730" s="302"/>
      <c r="S730" s="302"/>
      <c r="T730" s="302"/>
      <c r="U730" s="302"/>
      <c r="V730" s="302"/>
      <c r="W730" s="302"/>
      <c r="X730" s="302"/>
      <c r="Y730" s="302"/>
      <c r="Z730" s="302"/>
    </row>
    <row r="731" spans="1:26" ht="15.75" customHeight="1">
      <c r="A731" s="301"/>
      <c r="B731" s="301"/>
      <c r="C731" s="301"/>
      <c r="D731" s="301"/>
      <c r="E731" s="301"/>
      <c r="F731" s="302"/>
      <c r="G731" s="302"/>
      <c r="H731" s="302"/>
      <c r="I731" s="302"/>
      <c r="J731" s="302"/>
      <c r="K731" s="302"/>
      <c r="L731" s="302"/>
      <c r="M731" s="302"/>
      <c r="N731" s="302"/>
      <c r="O731" s="302"/>
      <c r="P731" s="302"/>
      <c r="Q731" s="302"/>
      <c r="R731" s="302"/>
      <c r="S731" s="302"/>
      <c r="T731" s="302"/>
      <c r="U731" s="302"/>
      <c r="V731" s="302"/>
      <c r="W731" s="302"/>
      <c r="X731" s="302"/>
      <c r="Y731" s="302"/>
      <c r="Z731" s="302"/>
    </row>
    <row r="732" spans="1:26" ht="15.75" customHeight="1">
      <c r="A732" s="301"/>
      <c r="B732" s="301"/>
      <c r="C732" s="301"/>
      <c r="D732" s="301"/>
      <c r="E732" s="301"/>
      <c r="F732" s="302"/>
      <c r="G732" s="302"/>
      <c r="H732" s="302"/>
      <c r="I732" s="302"/>
      <c r="J732" s="302"/>
      <c r="K732" s="302"/>
      <c r="L732" s="302"/>
      <c r="M732" s="302"/>
      <c r="N732" s="302"/>
      <c r="O732" s="302"/>
      <c r="P732" s="302"/>
      <c r="Q732" s="302"/>
      <c r="R732" s="302"/>
      <c r="S732" s="302"/>
      <c r="T732" s="302"/>
      <c r="U732" s="302"/>
      <c r="V732" s="302"/>
      <c r="W732" s="302"/>
      <c r="X732" s="302"/>
      <c r="Y732" s="302"/>
      <c r="Z732" s="302"/>
    </row>
    <row r="733" spans="1:26" ht="15.75" customHeight="1">
      <c r="A733" s="301"/>
      <c r="B733" s="301"/>
      <c r="C733" s="301"/>
      <c r="D733" s="301"/>
      <c r="E733" s="301"/>
      <c r="F733" s="302"/>
      <c r="G733" s="302"/>
      <c r="H733" s="302"/>
      <c r="I733" s="302"/>
      <c r="J733" s="302"/>
      <c r="K733" s="302"/>
      <c r="L733" s="302"/>
      <c r="M733" s="302"/>
      <c r="N733" s="302"/>
      <c r="O733" s="302"/>
      <c r="P733" s="302"/>
      <c r="Q733" s="302"/>
      <c r="R733" s="302"/>
      <c r="S733" s="302"/>
      <c r="T733" s="302"/>
      <c r="U733" s="302"/>
      <c r="V733" s="302"/>
      <c r="W733" s="302"/>
      <c r="X733" s="302"/>
      <c r="Y733" s="302"/>
      <c r="Z733" s="302"/>
    </row>
    <row r="734" spans="1:26" ht="15.75" customHeight="1">
      <c r="A734" s="301"/>
      <c r="B734" s="301"/>
      <c r="C734" s="301"/>
      <c r="D734" s="301"/>
      <c r="E734" s="301"/>
      <c r="F734" s="302"/>
      <c r="G734" s="302"/>
      <c r="H734" s="302"/>
      <c r="I734" s="302"/>
      <c r="J734" s="302"/>
      <c r="K734" s="302"/>
      <c r="L734" s="302"/>
      <c r="M734" s="302"/>
      <c r="N734" s="302"/>
      <c r="O734" s="302"/>
      <c r="P734" s="302"/>
      <c r="Q734" s="302"/>
      <c r="R734" s="302"/>
      <c r="S734" s="302"/>
      <c r="T734" s="302"/>
      <c r="U734" s="302"/>
      <c r="V734" s="302"/>
      <c r="W734" s="302"/>
      <c r="X734" s="302"/>
      <c r="Y734" s="302"/>
      <c r="Z734" s="302"/>
    </row>
    <row r="735" spans="1:26" ht="15.75" customHeight="1">
      <c r="A735" s="301"/>
      <c r="B735" s="301"/>
      <c r="C735" s="301"/>
      <c r="D735" s="301"/>
      <c r="E735" s="301"/>
      <c r="F735" s="302"/>
      <c r="G735" s="302"/>
      <c r="H735" s="302"/>
      <c r="I735" s="302"/>
      <c r="J735" s="302"/>
      <c r="K735" s="302"/>
      <c r="L735" s="302"/>
      <c r="M735" s="302"/>
      <c r="N735" s="302"/>
      <c r="O735" s="302"/>
      <c r="P735" s="302"/>
      <c r="Q735" s="302"/>
      <c r="R735" s="302"/>
      <c r="S735" s="302"/>
      <c r="T735" s="302"/>
      <c r="U735" s="302"/>
      <c r="V735" s="302"/>
      <c r="W735" s="302"/>
      <c r="X735" s="302"/>
      <c r="Y735" s="302"/>
      <c r="Z735" s="302"/>
    </row>
    <row r="736" spans="1:26" ht="15.75" customHeight="1">
      <c r="A736" s="301"/>
      <c r="B736" s="301"/>
      <c r="C736" s="301"/>
      <c r="D736" s="301"/>
      <c r="E736" s="301"/>
      <c r="F736" s="302"/>
      <c r="G736" s="302"/>
      <c r="H736" s="302"/>
      <c r="I736" s="302"/>
      <c r="J736" s="302"/>
      <c r="K736" s="302"/>
      <c r="L736" s="302"/>
      <c r="M736" s="302"/>
      <c r="N736" s="302"/>
      <c r="O736" s="302"/>
      <c r="P736" s="302"/>
      <c r="Q736" s="302"/>
      <c r="R736" s="302"/>
      <c r="S736" s="302"/>
      <c r="T736" s="302"/>
      <c r="U736" s="302"/>
      <c r="V736" s="302"/>
      <c r="W736" s="302"/>
      <c r="X736" s="302"/>
      <c r="Y736" s="302"/>
      <c r="Z736" s="302"/>
    </row>
    <row r="737" spans="1:26" ht="15.75" customHeight="1">
      <c r="A737" s="301"/>
      <c r="B737" s="301"/>
      <c r="C737" s="301"/>
      <c r="D737" s="301"/>
      <c r="E737" s="301"/>
      <c r="F737" s="302"/>
      <c r="G737" s="302"/>
      <c r="H737" s="302"/>
      <c r="I737" s="302"/>
      <c r="J737" s="302"/>
      <c r="K737" s="302"/>
      <c r="L737" s="302"/>
      <c r="M737" s="302"/>
      <c r="N737" s="302"/>
      <c r="O737" s="302"/>
      <c r="P737" s="302"/>
      <c r="Q737" s="302"/>
      <c r="R737" s="302"/>
      <c r="S737" s="302"/>
      <c r="T737" s="302"/>
      <c r="U737" s="302"/>
      <c r="V737" s="302"/>
      <c r="W737" s="302"/>
      <c r="X737" s="302"/>
      <c r="Y737" s="302"/>
      <c r="Z737" s="302"/>
    </row>
    <row r="738" spans="1:26" ht="15.75" customHeight="1">
      <c r="A738" s="301"/>
      <c r="B738" s="301"/>
      <c r="C738" s="301"/>
      <c r="D738" s="301"/>
      <c r="E738" s="301"/>
      <c r="F738" s="302"/>
      <c r="G738" s="302"/>
      <c r="H738" s="302"/>
      <c r="I738" s="302"/>
      <c r="J738" s="302"/>
      <c r="K738" s="302"/>
      <c r="L738" s="302"/>
      <c r="M738" s="302"/>
      <c r="N738" s="302"/>
      <c r="O738" s="302"/>
      <c r="P738" s="302"/>
      <c r="Q738" s="302"/>
      <c r="R738" s="302"/>
      <c r="S738" s="302"/>
      <c r="T738" s="302"/>
      <c r="U738" s="302"/>
      <c r="V738" s="302"/>
      <c r="W738" s="302"/>
      <c r="X738" s="302"/>
      <c r="Y738" s="302"/>
      <c r="Z738" s="302"/>
    </row>
    <row r="739" spans="1:26" ht="15.75" customHeight="1">
      <c r="A739" s="301"/>
      <c r="B739" s="301"/>
      <c r="C739" s="301"/>
      <c r="D739" s="301"/>
      <c r="E739" s="301"/>
      <c r="F739" s="302"/>
      <c r="G739" s="302"/>
      <c r="H739" s="302"/>
      <c r="I739" s="302"/>
      <c r="J739" s="302"/>
      <c r="K739" s="302"/>
      <c r="L739" s="302"/>
      <c r="M739" s="302"/>
      <c r="N739" s="302"/>
      <c r="O739" s="302"/>
      <c r="P739" s="302"/>
      <c r="Q739" s="302"/>
      <c r="R739" s="302"/>
      <c r="S739" s="302"/>
      <c r="T739" s="302"/>
      <c r="U739" s="302"/>
      <c r="V739" s="302"/>
      <c r="W739" s="302"/>
      <c r="X739" s="302"/>
      <c r="Y739" s="302"/>
      <c r="Z739" s="302"/>
    </row>
    <row r="740" spans="1:26" ht="15.75" customHeight="1">
      <c r="A740" s="301"/>
      <c r="B740" s="301"/>
      <c r="C740" s="301"/>
      <c r="D740" s="301"/>
      <c r="E740" s="301"/>
      <c r="F740" s="302"/>
      <c r="G740" s="302"/>
      <c r="H740" s="302"/>
      <c r="I740" s="302"/>
      <c r="J740" s="302"/>
      <c r="K740" s="302"/>
      <c r="L740" s="302"/>
      <c r="M740" s="302"/>
      <c r="N740" s="302"/>
      <c r="O740" s="302"/>
      <c r="P740" s="302"/>
      <c r="Q740" s="302"/>
      <c r="R740" s="302"/>
      <c r="S740" s="302"/>
      <c r="T740" s="302"/>
      <c r="U740" s="302"/>
      <c r="V740" s="302"/>
      <c r="W740" s="302"/>
      <c r="X740" s="302"/>
      <c r="Y740" s="302"/>
      <c r="Z740" s="302"/>
    </row>
    <row r="741" spans="1:26" ht="15.75" customHeight="1">
      <c r="A741" s="301"/>
      <c r="B741" s="301"/>
      <c r="C741" s="301"/>
      <c r="D741" s="301"/>
      <c r="E741" s="301"/>
      <c r="F741" s="302"/>
      <c r="G741" s="302"/>
      <c r="H741" s="302"/>
      <c r="I741" s="302"/>
      <c r="J741" s="302"/>
      <c r="K741" s="302"/>
      <c r="L741" s="302"/>
      <c r="M741" s="302"/>
      <c r="N741" s="302"/>
      <c r="O741" s="302"/>
      <c r="P741" s="302"/>
      <c r="Q741" s="302"/>
      <c r="R741" s="302"/>
      <c r="S741" s="302"/>
      <c r="T741" s="302"/>
      <c r="U741" s="302"/>
      <c r="V741" s="302"/>
      <c r="W741" s="302"/>
      <c r="X741" s="302"/>
      <c r="Y741" s="302"/>
      <c r="Z741" s="302"/>
    </row>
    <row r="742" spans="1:26" ht="15.75" customHeight="1">
      <c r="A742" s="301"/>
      <c r="B742" s="301"/>
      <c r="C742" s="301"/>
      <c r="D742" s="301"/>
      <c r="E742" s="301"/>
      <c r="F742" s="302"/>
      <c r="G742" s="302"/>
      <c r="H742" s="302"/>
      <c r="I742" s="302"/>
      <c r="J742" s="302"/>
      <c r="K742" s="302"/>
      <c r="L742" s="302"/>
      <c r="M742" s="302"/>
      <c r="N742" s="302"/>
      <c r="O742" s="302"/>
      <c r="P742" s="302"/>
      <c r="Q742" s="302"/>
      <c r="R742" s="302"/>
      <c r="S742" s="302"/>
      <c r="T742" s="302"/>
      <c r="U742" s="302"/>
      <c r="V742" s="302"/>
      <c r="W742" s="302"/>
      <c r="X742" s="302"/>
      <c r="Y742" s="302"/>
      <c r="Z742" s="302"/>
    </row>
    <row r="743" spans="1:26" ht="15.75" customHeight="1">
      <c r="A743" s="301"/>
      <c r="B743" s="301"/>
      <c r="C743" s="301"/>
      <c r="D743" s="301"/>
      <c r="E743" s="301"/>
      <c r="F743" s="302"/>
      <c r="G743" s="302"/>
      <c r="H743" s="302"/>
      <c r="I743" s="302"/>
      <c r="J743" s="302"/>
      <c r="K743" s="302"/>
      <c r="L743" s="302"/>
      <c r="M743" s="302"/>
      <c r="N743" s="302"/>
      <c r="O743" s="302"/>
      <c r="P743" s="302"/>
      <c r="Q743" s="302"/>
      <c r="R743" s="302"/>
      <c r="S743" s="302"/>
      <c r="T743" s="302"/>
      <c r="U743" s="302"/>
      <c r="V743" s="302"/>
      <c r="W743" s="302"/>
      <c r="X743" s="302"/>
      <c r="Y743" s="302"/>
      <c r="Z743" s="302"/>
    </row>
    <row r="744" spans="1:26" ht="15.75" customHeight="1">
      <c r="A744" s="301"/>
      <c r="B744" s="301"/>
      <c r="C744" s="301"/>
      <c r="D744" s="301"/>
      <c r="E744" s="301"/>
      <c r="F744" s="302"/>
      <c r="G744" s="302"/>
      <c r="H744" s="302"/>
      <c r="I744" s="302"/>
      <c r="J744" s="302"/>
      <c r="K744" s="302"/>
      <c r="L744" s="302"/>
      <c r="M744" s="302"/>
      <c r="N744" s="302"/>
      <c r="O744" s="302"/>
      <c r="P744" s="302"/>
      <c r="Q744" s="302"/>
      <c r="R744" s="302"/>
      <c r="S744" s="302"/>
      <c r="T744" s="302"/>
      <c r="U744" s="302"/>
      <c r="V744" s="302"/>
      <c r="W744" s="302"/>
      <c r="X744" s="302"/>
      <c r="Y744" s="302"/>
      <c r="Z744" s="302"/>
    </row>
    <row r="745" spans="1:26" ht="15.75" customHeight="1">
      <c r="A745" s="301"/>
      <c r="B745" s="301"/>
      <c r="C745" s="301"/>
      <c r="D745" s="301"/>
      <c r="E745" s="301"/>
      <c r="F745" s="302"/>
      <c r="G745" s="302"/>
      <c r="H745" s="302"/>
      <c r="I745" s="302"/>
      <c r="J745" s="302"/>
      <c r="K745" s="302"/>
      <c r="L745" s="302"/>
      <c r="M745" s="302"/>
      <c r="N745" s="302"/>
      <c r="O745" s="302"/>
      <c r="P745" s="302"/>
      <c r="Q745" s="302"/>
      <c r="R745" s="302"/>
      <c r="S745" s="302"/>
      <c r="T745" s="302"/>
      <c r="U745" s="302"/>
      <c r="V745" s="302"/>
      <c r="W745" s="302"/>
      <c r="X745" s="302"/>
      <c r="Y745" s="302"/>
      <c r="Z745" s="302"/>
    </row>
    <row r="746" spans="1:26" ht="15.75" customHeight="1">
      <c r="A746" s="301"/>
      <c r="B746" s="301"/>
      <c r="C746" s="301"/>
      <c r="D746" s="301"/>
      <c r="E746" s="301"/>
      <c r="F746" s="302"/>
      <c r="G746" s="302"/>
      <c r="H746" s="302"/>
      <c r="I746" s="302"/>
      <c r="J746" s="302"/>
      <c r="K746" s="302"/>
      <c r="L746" s="302"/>
      <c r="M746" s="302"/>
      <c r="N746" s="302"/>
      <c r="O746" s="302"/>
      <c r="P746" s="302"/>
      <c r="Q746" s="302"/>
      <c r="R746" s="302"/>
      <c r="S746" s="302"/>
      <c r="T746" s="302"/>
      <c r="U746" s="302"/>
      <c r="V746" s="302"/>
      <c r="W746" s="302"/>
      <c r="X746" s="302"/>
      <c r="Y746" s="302"/>
      <c r="Z746" s="302"/>
    </row>
    <row r="747" spans="1:26" ht="15.75" customHeight="1">
      <c r="A747" s="301"/>
      <c r="B747" s="301"/>
      <c r="C747" s="301"/>
      <c r="D747" s="301"/>
      <c r="E747" s="301"/>
      <c r="F747" s="302"/>
      <c r="G747" s="302"/>
      <c r="H747" s="302"/>
      <c r="I747" s="302"/>
      <c r="J747" s="302"/>
      <c r="K747" s="302"/>
      <c r="L747" s="302"/>
      <c r="M747" s="302"/>
      <c r="N747" s="302"/>
      <c r="O747" s="302"/>
      <c r="P747" s="302"/>
      <c r="Q747" s="302"/>
      <c r="R747" s="302"/>
      <c r="S747" s="302"/>
      <c r="T747" s="302"/>
      <c r="U747" s="302"/>
      <c r="V747" s="302"/>
      <c r="W747" s="302"/>
      <c r="X747" s="302"/>
      <c r="Y747" s="302"/>
      <c r="Z747" s="302"/>
    </row>
    <row r="748" spans="1:26" ht="15.75" customHeight="1">
      <c r="A748" s="301"/>
      <c r="B748" s="301"/>
      <c r="C748" s="301"/>
      <c r="D748" s="301"/>
      <c r="E748" s="301"/>
      <c r="F748" s="302"/>
      <c r="G748" s="302"/>
      <c r="H748" s="302"/>
      <c r="I748" s="302"/>
      <c r="J748" s="302"/>
      <c r="K748" s="302"/>
      <c r="L748" s="302"/>
      <c r="M748" s="302"/>
      <c r="N748" s="302"/>
      <c r="O748" s="302"/>
      <c r="P748" s="302"/>
      <c r="Q748" s="302"/>
      <c r="R748" s="302"/>
      <c r="S748" s="302"/>
      <c r="T748" s="302"/>
      <c r="U748" s="302"/>
      <c r="V748" s="302"/>
      <c r="W748" s="302"/>
      <c r="X748" s="302"/>
      <c r="Y748" s="302"/>
      <c r="Z748" s="302"/>
    </row>
    <row r="749" spans="1:26" ht="15.75" customHeight="1">
      <c r="A749" s="301"/>
      <c r="B749" s="301"/>
      <c r="C749" s="301"/>
      <c r="D749" s="301"/>
      <c r="E749" s="301"/>
      <c r="F749" s="302"/>
      <c r="G749" s="302"/>
      <c r="H749" s="302"/>
      <c r="I749" s="302"/>
      <c r="J749" s="302"/>
      <c r="K749" s="302"/>
      <c r="L749" s="302"/>
      <c r="M749" s="302"/>
      <c r="N749" s="302"/>
      <c r="O749" s="302"/>
      <c r="P749" s="302"/>
      <c r="Q749" s="302"/>
      <c r="R749" s="302"/>
      <c r="S749" s="302"/>
      <c r="T749" s="302"/>
      <c r="U749" s="302"/>
      <c r="V749" s="302"/>
      <c r="W749" s="302"/>
      <c r="X749" s="302"/>
      <c r="Y749" s="302"/>
      <c r="Z749" s="302"/>
    </row>
    <row r="750" spans="1:26" ht="15.75" customHeight="1">
      <c r="A750" s="301"/>
      <c r="B750" s="301"/>
      <c r="C750" s="301"/>
      <c r="D750" s="301"/>
      <c r="E750" s="301"/>
      <c r="F750" s="302"/>
      <c r="G750" s="302"/>
      <c r="H750" s="302"/>
      <c r="I750" s="302"/>
      <c r="J750" s="302"/>
      <c r="K750" s="302"/>
      <c r="L750" s="302"/>
      <c r="M750" s="302"/>
      <c r="N750" s="302"/>
      <c r="O750" s="302"/>
      <c r="P750" s="302"/>
      <c r="Q750" s="302"/>
      <c r="R750" s="302"/>
      <c r="S750" s="302"/>
      <c r="T750" s="302"/>
      <c r="U750" s="302"/>
      <c r="V750" s="302"/>
      <c r="W750" s="302"/>
      <c r="X750" s="302"/>
      <c r="Y750" s="302"/>
      <c r="Z750" s="302"/>
    </row>
    <row r="751" spans="1:26" ht="15.75" customHeight="1">
      <c r="A751" s="301"/>
      <c r="B751" s="301"/>
      <c r="C751" s="301"/>
      <c r="D751" s="301"/>
      <c r="E751" s="301"/>
      <c r="F751" s="302"/>
      <c r="G751" s="302"/>
      <c r="H751" s="302"/>
      <c r="I751" s="302"/>
      <c r="J751" s="302"/>
      <c r="K751" s="302"/>
      <c r="L751" s="302"/>
      <c r="M751" s="302"/>
      <c r="N751" s="302"/>
      <c r="O751" s="302"/>
      <c r="P751" s="302"/>
      <c r="Q751" s="302"/>
      <c r="R751" s="302"/>
      <c r="S751" s="302"/>
      <c r="T751" s="302"/>
      <c r="U751" s="302"/>
      <c r="V751" s="302"/>
      <c r="W751" s="302"/>
      <c r="X751" s="302"/>
      <c r="Y751" s="302"/>
      <c r="Z751" s="302"/>
    </row>
    <row r="752" spans="1:26" ht="15.75" customHeight="1">
      <c r="A752" s="301"/>
      <c r="B752" s="301"/>
      <c r="C752" s="301"/>
      <c r="D752" s="301"/>
      <c r="E752" s="301"/>
      <c r="F752" s="302"/>
      <c r="G752" s="302"/>
      <c r="H752" s="302"/>
      <c r="I752" s="302"/>
      <c r="J752" s="302"/>
      <c r="K752" s="302"/>
      <c r="L752" s="302"/>
      <c r="M752" s="302"/>
      <c r="N752" s="302"/>
      <c r="O752" s="302"/>
      <c r="P752" s="302"/>
      <c r="Q752" s="302"/>
      <c r="R752" s="302"/>
      <c r="S752" s="302"/>
      <c r="T752" s="302"/>
      <c r="U752" s="302"/>
      <c r="V752" s="302"/>
      <c r="W752" s="302"/>
      <c r="X752" s="302"/>
      <c r="Y752" s="302"/>
      <c r="Z752" s="302"/>
    </row>
    <row r="753" spans="1:26" ht="15.75" customHeight="1">
      <c r="A753" s="301"/>
      <c r="B753" s="301"/>
      <c r="C753" s="301"/>
      <c r="D753" s="301"/>
      <c r="E753" s="301"/>
      <c r="F753" s="302"/>
      <c r="G753" s="302"/>
      <c r="H753" s="302"/>
      <c r="I753" s="302"/>
      <c r="J753" s="302"/>
      <c r="K753" s="302"/>
      <c r="L753" s="302"/>
      <c r="M753" s="302"/>
      <c r="N753" s="302"/>
      <c r="O753" s="302"/>
      <c r="P753" s="302"/>
      <c r="Q753" s="302"/>
      <c r="R753" s="302"/>
      <c r="S753" s="302"/>
      <c r="T753" s="302"/>
      <c r="U753" s="302"/>
      <c r="V753" s="302"/>
      <c r="W753" s="302"/>
      <c r="X753" s="302"/>
      <c r="Y753" s="302"/>
      <c r="Z753" s="302"/>
    </row>
    <row r="754" spans="1:26" ht="15.75" customHeight="1">
      <c r="A754" s="301"/>
      <c r="B754" s="301"/>
      <c r="C754" s="301"/>
      <c r="D754" s="301"/>
      <c r="E754" s="301"/>
      <c r="F754" s="302"/>
      <c r="G754" s="302"/>
      <c r="H754" s="302"/>
      <c r="I754" s="302"/>
      <c r="J754" s="302"/>
      <c r="K754" s="302"/>
      <c r="L754" s="302"/>
      <c r="M754" s="302"/>
      <c r="N754" s="302"/>
      <c r="O754" s="302"/>
      <c r="P754" s="302"/>
      <c r="Q754" s="302"/>
      <c r="R754" s="302"/>
      <c r="S754" s="302"/>
      <c r="T754" s="302"/>
      <c r="U754" s="302"/>
      <c r="V754" s="302"/>
      <c r="W754" s="302"/>
      <c r="X754" s="302"/>
      <c r="Y754" s="302"/>
      <c r="Z754" s="302"/>
    </row>
    <row r="755" spans="1:26" ht="15.75" customHeight="1">
      <c r="A755" s="301"/>
      <c r="B755" s="301"/>
      <c r="C755" s="301"/>
      <c r="D755" s="301"/>
      <c r="E755" s="301"/>
      <c r="F755" s="302"/>
      <c r="G755" s="302"/>
      <c r="H755" s="302"/>
      <c r="I755" s="302"/>
      <c r="J755" s="302"/>
      <c r="K755" s="302"/>
      <c r="L755" s="302"/>
      <c r="M755" s="302"/>
      <c r="N755" s="302"/>
      <c r="O755" s="302"/>
      <c r="P755" s="302"/>
      <c r="Q755" s="302"/>
      <c r="R755" s="302"/>
      <c r="S755" s="302"/>
      <c r="T755" s="302"/>
      <c r="U755" s="302"/>
      <c r="V755" s="302"/>
      <c r="W755" s="302"/>
      <c r="X755" s="302"/>
      <c r="Y755" s="302"/>
      <c r="Z755" s="302"/>
    </row>
    <row r="756" spans="1:26" ht="15.75" customHeight="1">
      <c r="A756" s="301"/>
      <c r="B756" s="301"/>
      <c r="C756" s="301"/>
      <c r="D756" s="301"/>
      <c r="E756" s="301"/>
      <c r="F756" s="302"/>
      <c r="G756" s="302"/>
      <c r="H756" s="302"/>
      <c r="I756" s="302"/>
      <c r="J756" s="302"/>
      <c r="K756" s="302"/>
      <c r="L756" s="302"/>
      <c r="M756" s="302"/>
      <c r="N756" s="302"/>
      <c r="O756" s="302"/>
      <c r="P756" s="302"/>
      <c r="Q756" s="302"/>
      <c r="R756" s="302"/>
      <c r="S756" s="302"/>
      <c r="T756" s="302"/>
      <c r="U756" s="302"/>
      <c r="V756" s="302"/>
      <c r="W756" s="302"/>
      <c r="X756" s="302"/>
      <c r="Y756" s="302"/>
      <c r="Z756" s="302"/>
    </row>
    <row r="757" spans="1:26" ht="15.75" customHeight="1">
      <c r="A757" s="301"/>
      <c r="B757" s="301"/>
      <c r="C757" s="301"/>
      <c r="D757" s="301"/>
      <c r="E757" s="301"/>
      <c r="F757" s="302"/>
      <c r="G757" s="302"/>
      <c r="H757" s="302"/>
      <c r="I757" s="302"/>
      <c r="J757" s="302"/>
      <c r="K757" s="302"/>
      <c r="L757" s="302"/>
      <c r="M757" s="302"/>
      <c r="N757" s="302"/>
      <c r="O757" s="302"/>
      <c r="P757" s="302"/>
      <c r="Q757" s="302"/>
      <c r="R757" s="302"/>
      <c r="S757" s="302"/>
      <c r="T757" s="302"/>
      <c r="U757" s="302"/>
      <c r="V757" s="302"/>
      <c r="W757" s="302"/>
      <c r="X757" s="302"/>
      <c r="Y757" s="302"/>
      <c r="Z757" s="302"/>
    </row>
    <row r="758" spans="1:26" ht="15.75" customHeight="1">
      <c r="A758" s="301"/>
      <c r="B758" s="301"/>
      <c r="C758" s="301"/>
      <c r="D758" s="301"/>
      <c r="E758" s="301"/>
      <c r="F758" s="302"/>
      <c r="G758" s="302"/>
      <c r="H758" s="302"/>
      <c r="I758" s="302"/>
      <c r="J758" s="302"/>
      <c r="K758" s="302"/>
      <c r="L758" s="302"/>
      <c r="M758" s="302"/>
      <c r="N758" s="302"/>
      <c r="O758" s="302"/>
      <c r="P758" s="302"/>
      <c r="Q758" s="302"/>
      <c r="R758" s="302"/>
      <c r="S758" s="302"/>
      <c r="T758" s="302"/>
      <c r="U758" s="302"/>
      <c r="V758" s="302"/>
      <c r="W758" s="302"/>
      <c r="X758" s="302"/>
      <c r="Y758" s="302"/>
      <c r="Z758" s="302"/>
    </row>
    <row r="759" spans="1:26" ht="15.75" customHeight="1">
      <c r="A759" s="301"/>
      <c r="B759" s="301"/>
      <c r="C759" s="301"/>
      <c r="D759" s="301"/>
      <c r="E759" s="301"/>
      <c r="F759" s="302"/>
      <c r="G759" s="302"/>
      <c r="H759" s="302"/>
      <c r="I759" s="302"/>
      <c r="J759" s="302"/>
      <c r="K759" s="302"/>
      <c r="L759" s="302"/>
      <c r="M759" s="302"/>
      <c r="N759" s="302"/>
      <c r="O759" s="302"/>
      <c r="P759" s="302"/>
      <c r="Q759" s="302"/>
      <c r="R759" s="302"/>
      <c r="S759" s="302"/>
      <c r="T759" s="302"/>
      <c r="U759" s="302"/>
      <c r="V759" s="302"/>
      <c r="W759" s="302"/>
      <c r="X759" s="302"/>
      <c r="Y759" s="302"/>
      <c r="Z759" s="302"/>
    </row>
    <row r="760" spans="1:26" ht="15.75" customHeight="1">
      <c r="A760" s="301"/>
      <c r="B760" s="301"/>
      <c r="C760" s="301"/>
      <c r="D760" s="301"/>
      <c r="E760" s="301"/>
      <c r="F760" s="302"/>
      <c r="G760" s="302"/>
      <c r="H760" s="302"/>
      <c r="I760" s="302"/>
      <c r="J760" s="302"/>
      <c r="K760" s="302"/>
      <c r="L760" s="302"/>
      <c r="M760" s="302"/>
      <c r="N760" s="302"/>
      <c r="O760" s="302"/>
      <c r="P760" s="302"/>
      <c r="Q760" s="302"/>
      <c r="R760" s="302"/>
      <c r="S760" s="302"/>
      <c r="T760" s="302"/>
      <c r="U760" s="302"/>
      <c r="V760" s="302"/>
      <c r="W760" s="302"/>
      <c r="X760" s="302"/>
      <c r="Y760" s="302"/>
      <c r="Z760" s="302"/>
    </row>
    <row r="761" spans="1:26" ht="15.75" customHeight="1">
      <c r="A761" s="301"/>
      <c r="B761" s="301"/>
      <c r="C761" s="301"/>
      <c r="D761" s="301"/>
      <c r="E761" s="301"/>
      <c r="F761" s="302"/>
      <c r="G761" s="302"/>
      <c r="H761" s="302"/>
      <c r="I761" s="302"/>
      <c r="J761" s="302"/>
      <c r="K761" s="302"/>
      <c r="L761" s="302"/>
      <c r="M761" s="302"/>
      <c r="N761" s="302"/>
      <c r="O761" s="302"/>
      <c r="P761" s="302"/>
      <c r="Q761" s="302"/>
      <c r="R761" s="302"/>
      <c r="S761" s="302"/>
      <c r="T761" s="302"/>
      <c r="U761" s="302"/>
      <c r="V761" s="302"/>
      <c r="W761" s="302"/>
      <c r="X761" s="302"/>
      <c r="Y761" s="302"/>
      <c r="Z761" s="302"/>
    </row>
    <row r="762" spans="1:26" ht="15.75" customHeight="1">
      <c r="A762" s="301"/>
      <c r="B762" s="301"/>
      <c r="C762" s="301"/>
      <c r="D762" s="301"/>
      <c r="E762" s="301"/>
      <c r="F762" s="302"/>
      <c r="G762" s="302"/>
      <c r="H762" s="302"/>
      <c r="I762" s="302"/>
      <c r="J762" s="302"/>
      <c r="K762" s="302"/>
      <c r="L762" s="302"/>
      <c r="M762" s="302"/>
      <c r="N762" s="302"/>
      <c r="O762" s="302"/>
      <c r="P762" s="302"/>
      <c r="Q762" s="302"/>
      <c r="R762" s="302"/>
      <c r="S762" s="302"/>
      <c r="T762" s="302"/>
      <c r="U762" s="302"/>
      <c r="V762" s="302"/>
      <c r="W762" s="302"/>
      <c r="X762" s="302"/>
      <c r="Y762" s="302"/>
      <c r="Z762" s="302"/>
    </row>
    <row r="763" spans="1:26" ht="15.75" customHeight="1">
      <c r="A763" s="301"/>
      <c r="B763" s="301"/>
      <c r="C763" s="301"/>
      <c r="D763" s="301"/>
      <c r="E763" s="301"/>
      <c r="F763" s="302"/>
      <c r="G763" s="302"/>
      <c r="H763" s="302"/>
      <c r="I763" s="302"/>
      <c r="J763" s="302"/>
      <c r="K763" s="302"/>
      <c r="L763" s="302"/>
      <c r="M763" s="302"/>
      <c r="N763" s="302"/>
      <c r="O763" s="302"/>
      <c r="P763" s="302"/>
      <c r="Q763" s="302"/>
      <c r="R763" s="302"/>
      <c r="S763" s="302"/>
      <c r="T763" s="302"/>
      <c r="U763" s="302"/>
      <c r="V763" s="302"/>
      <c r="W763" s="302"/>
      <c r="X763" s="302"/>
      <c r="Y763" s="302"/>
      <c r="Z763" s="302"/>
    </row>
    <row r="764" spans="1:26" ht="15.75" customHeight="1">
      <c r="A764" s="301"/>
      <c r="B764" s="301"/>
      <c r="C764" s="301"/>
      <c r="D764" s="301"/>
      <c r="E764" s="301"/>
      <c r="F764" s="302"/>
      <c r="G764" s="302"/>
      <c r="H764" s="302"/>
      <c r="I764" s="302"/>
      <c r="J764" s="302"/>
      <c r="K764" s="302"/>
      <c r="L764" s="302"/>
      <c r="M764" s="302"/>
      <c r="N764" s="302"/>
      <c r="O764" s="302"/>
      <c r="P764" s="302"/>
      <c r="Q764" s="302"/>
      <c r="R764" s="302"/>
      <c r="S764" s="302"/>
      <c r="T764" s="302"/>
      <c r="U764" s="302"/>
      <c r="V764" s="302"/>
      <c r="W764" s="302"/>
      <c r="X764" s="302"/>
      <c r="Y764" s="302"/>
      <c r="Z764" s="302"/>
    </row>
    <row r="765" spans="1:26" ht="15.75" customHeight="1">
      <c r="A765" s="301"/>
      <c r="B765" s="301"/>
      <c r="C765" s="301"/>
      <c r="D765" s="301"/>
      <c r="E765" s="301"/>
      <c r="F765" s="302"/>
      <c r="G765" s="302"/>
      <c r="H765" s="302"/>
      <c r="I765" s="302"/>
      <c r="J765" s="302"/>
      <c r="K765" s="302"/>
      <c r="L765" s="302"/>
      <c r="M765" s="302"/>
      <c r="N765" s="302"/>
      <c r="O765" s="302"/>
      <c r="P765" s="302"/>
      <c r="Q765" s="302"/>
      <c r="R765" s="302"/>
      <c r="S765" s="302"/>
      <c r="T765" s="302"/>
      <c r="U765" s="302"/>
      <c r="V765" s="302"/>
      <c r="W765" s="302"/>
      <c r="X765" s="302"/>
      <c r="Y765" s="302"/>
      <c r="Z765" s="302"/>
    </row>
    <row r="766" spans="1:26" ht="15.75" customHeight="1">
      <c r="A766" s="301"/>
      <c r="B766" s="301"/>
      <c r="C766" s="301"/>
      <c r="D766" s="301"/>
      <c r="E766" s="301"/>
      <c r="F766" s="302"/>
      <c r="G766" s="302"/>
      <c r="H766" s="302"/>
      <c r="I766" s="302"/>
      <c r="J766" s="302"/>
      <c r="K766" s="302"/>
      <c r="L766" s="302"/>
      <c r="M766" s="302"/>
      <c r="N766" s="302"/>
      <c r="O766" s="302"/>
      <c r="P766" s="302"/>
      <c r="Q766" s="302"/>
      <c r="R766" s="302"/>
      <c r="S766" s="302"/>
      <c r="T766" s="302"/>
      <c r="U766" s="302"/>
      <c r="V766" s="302"/>
      <c r="W766" s="302"/>
      <c r="X766" s="302"/>
      <c r="Y766" s="302"/>
      <c r="Z766" s="302"/>
    </row>
    <row r="767" spans="1:26" ht="15.75" customHeight="1">
      <c r="A767" s="301"/>
      <c r="B767" s="301"/>
      <c r="C767" s="301"/>
      <c r="D767" s="301"/>
      <c r="E767" s="301"/>
      <c r="F767" s="302"/>
      <c r="G767" s="302"/>
      <c r="H767" s="302"/>
      <c r="I767" s="302"/>
      <c r="J767" s="302"/>
      <c r="K767" s="302"/>
      <c r="L767" s="302"/>
      <c r="M767" s="302"/>
      <c r="N767" s="302"/>
      <c r="O767" s="302"/>
      <c r="P767" s="302"/>
      <c r="Q767" s="302"/>
      <c r="R767" s="302"/>
      <c r="S767" s="302"/>
      <c r="T767" s="302"/>
      <c r="U767" s="302"/>
      <c r="V767" s="302"/>
      <c r="W767" s="302"/>
      <c r="X767" s="302"/>
      <c r="Y767" s="302"/>
      <c r="Z767" s="302"/>
    </row>
    <row r="768" spans="1:26" ht="15.75" customHeight="1">
      <c r="A768" s="301"/>
      <c r="B768" s="301"/>
      <c r="C768" s="301"/>
      <c r="D768" s="301"/>
      <c r="E768" s="301"/>
      <c r="F768" s="302"/>
      <c r="G768" s="302"/>
      <c r="H768" s="302"/>
      <c r="I768" s="302"/>
      <c r="J768" s="302"/>
      <c r="K768" s="302"/>
      <c r="L768" s="302"/>
      <c r="M768" s="302"/>
      <c r="N768" s="302"/>
      <c r="O768" s="302"/>
      <c r="P768" s="302"/>
      <c r="Q768" s="302"/>
      <c r="R768" s="302"/>
      <c r="S768" s="302"/>
      <c r="T768" s="302"/>
      <c r="U768" s="302"/>
      <c r="V768" s="302"/>
      <c r="W768" s="302"/>
      <c r="X768" s="302"/>
      <c r="Y768" s="302"/>
      <c r="Z768" s="302"/>
    </row>
    <row r="769" spans="1:26" ht="15.75" customHeight="1">
      <c r="A769" s="301"/>
      <c r="B769" s="301"/>
      <c r="C769" s="301"/>
      <c r="D769" s="301"/>
      <c r="E769" s="301"/>
      <c r="F769" s="302"/>
      <c r="G769" s="302"/>
      <c r="H769" s="302"/>
      <c r="I769" s="302"/>
      <c r="J769" s="302"/>
      <c r="K769" s="302"/>
      <c r="L769" s="302"/>
      <c r="M769" s="302"/>
      <c r="N769" s="302"/>
      <c r="O769" s="302"/>
      <c r="P769" s="302"/>
      <c r="Q769" s="302"/>
      <c r="R769" s="302"/>
      <c r="S769" s="302"/>
      <c r="T769" s="302"/>
      <c r="U769" s="302"/>
      <c r="V769" s="302"/>
      <c r="W769" s="302"/>
      <c r="X769" s="302"/>
      <c r="Y769" s="302"/>
      <c r="Z769" s="302"/>
    </row>
    <row r="770" spans="1:26" ht="15.75" customHeight="1">
      <c r="A770" s="301"/>
      <c r="B770" s="301"/>
      <c r="C770" s="301"/>
      <c r="D770" s="301"/>
      <c r="E770" s="301"/>
      <c r="F770" s="302"/>
      <c r="G770" s="302"/>
      <c r="H770" s="302"/>
      <c r="I770" s="302"/>
      <c r="J770" s="302"/>
      <c r="K770" s="302"/>
      <c r="L770" s="302"/>
      <c r="M770" s="302"/>
      <c r="N770" s="302"/>
      <c r="O770" s="302"/>
      <c r="P770" s="302"/>
      <c r="Q770" s="302"/>
      <c r="R770" s="302"/>
      <c r="S770" s="302"/>
      <c r="T770" s="302"/>
      <c r="U770" s="302"/>
      <c r="V770" s="302"/>
      <c r="W770" s="302"/>
      <c r="X770" s="302"/>
      <c r="Y770" s="302"/>
      <c r="Z770" s="302"/>
    </row>
    <row r="771" spans="1:26" ht="15.75" customHeight="1">
      <c r="A771" s="301"/>
      <c r="B771" s="301"/>
      <c r="C771" s="301"/>
      <c r="D771" s="301"/>
      <c r="E771" s="301"/>
      <c r="F771" s="302"/>
      <c r="G771" s="302"/>
      <c r="H771" s="302"/>
      <c r="I771" s="302"/>
      <c r="J771" s="302"/>
      <c r="K771" s="302"/>
      <c r="L771" s="302"/>
      <c r="M771" s="302"/>
      <c r="N771" s="302"/>
      <c r="O771" s="302"/>
      <c r="P771" s="302"/>
      <c r="Q771" s="302"/>
      <c r="R771" s="302"/>
      <c r="S771" s="302"/>
      <c r="T771" s="302"/>
      <c r="U771" s="302"/>
      <c r="V771" s="302"/>
      <c r="W771" s="302"/>
      <c r="X771" s="302"/>
      <c r="Y771" s="302"/>
      <c r="Z771" s="302"/>
    </row>
    <row r="772" spans="1:26" ht="15.75" customHeight="1">
      <c r="A772" s="301"/>
      <c r="B772" s="301"/>
      <c r="C772" s="301"/>
      <c r="D772" s="301"/>
      <c r="E772" s="301"/>
      <c r="F772" s="302"/>
      <c r="G772" s="302"/>
      <c r="H772" s="302"/>
      <c r="I772" s="302"/>
      <c r="J772" s="302"/>
      <c r="K772" s="302"/>
      <c r="L772" s="302"/>
      <c r="M772" s="302"/>
      <c r="N772" s="302"/>
      <c r="O772" s="302"/>
      <c r="P772" s="302"/>
      <c r="Q772" s="302"/>
      <c r="R772" s="302"/>
      <c r="S772" s="302"/>
      <c r="T772" s="302"/>
      <c r="U772" s="302"/>
      <c r="V772" s="302"/>
      <c r="W772" s="302"/>
      <c r="X772" s="302"/>
      <c r="Y772" s="302"/>
      <c r="Z772" s="302"/>
    </row>
    <row r="773" spans="1:26" ht="15.75" customHeight="1">
      <c r="A773" s="301"/>
      <c r="B773" s="301"/>
      <c r="C773" s="301"/>
      <c r="D773" s="301"/>
      <c r="E773" s="301"/>
      <c r="F773" s="302"/>
      <c r="G773" s="302"/>
      <c r="H773" s="302"/>
      <c r="I773" s="302"/>
      <c r="J773" s="302"/>
      <c r="K773" s="302"/>
      <c r="L773" s="302"/>
      <c r="M773" s="302"/>
      <c r="N773" s="302"/>
      <c r="O773" s="302"/>
      <c r="P773" s="302"/>
      <c r="Q773" s="302"/>
      <c r="R773" s="302"/>
      <c r="S773" s="302"/>
      <c r="T773" s="302"/>
      <c r="U773" s="302"/>
      <c r="V773" s="302"/>
      <c r="W773" s="302"/>
      <c r="X773" s="302"/>
      <c r="Y773" s="302"/>
      <c r="Z773" s="302"/>
    </row>
    <row r="774" spans="1:26" ht="15.75" customHeight="1">
      <c r="A774" s="301"/>
      <c r="B774" s="301"/>
      <c r="C774" s="301"/>
      <c r="D774" s="301"/>
      <c r="E774" s="301"/>
      <c r="F774" s="302"/>
      <c r="G774" s="302"/>
      <c r="H774" s="302"/>
      <c r="I774" s="302"/>
      <c r="J774" s="302"/>
      <c r="K774" s="302"/>
      <c r="L774" s="302"/>
      <c r="M774" s="302"/>
      <c r="N774" s="302"/>
      <c r="O774" s="302"/>
      <c r="P774" s="302"/>
      <c r="Q774" s="302"/>
      <c r="R774" s="302"/>
      <c r="S774" s="302"/>
      <c r="T774" s="302"/>
      <c r="U774" s="302"/>
      <c r="V774" s="302"/>
      <c r="W774" s="302"/>
      <c r="X774" s="302"/>
      <c r="Y774" s="302"/>
      <c r="Z774" s="302"/>
    </row>
    <row r="775" spans="1:26" ht="15.75" customHeight="1">
      <c r="A775" s="301"/>
      <c r="B775" s="301"/>
      <c r="C775" s="301"/>
      <c r="D775" s="301"/>
      <c r="E775" s="301"/>
      <c r="F775" s="302"/>
      <c r="G775" s="302"/>
      <c r="H775" s="302"/>
      <c r="I775" s="302"/>
      <c r="J775" s="302"/>
      <c r="K775" s="302"/>
      <c r="L775" s="302"/>
      <c r="M775" s="302"/>
      <c r="N775" s="302"/>
      <c r="O775" s="302"/>
      <c r="P775" s="302"/>
      <c r="Q775" s="302"/>
      <c r="R775" s="302"/>
      <c r="S775" s="302"/>
      <c r="T775" s="302"/>
      <c r="U775" s="302"/>
      <c r="V775" s="302"/>
      <c r="W775" s="302"/>
      <c r="X775" s="302"/>
      <c r="Y775" s="302"/>
      <c r="Z775" s="302"/>
    </row>
    <row r="776" spans="1:26" ht="15.75" customHeight="1">
      <c r="A776" s="301"/>
      <c r="B776" s="301"/>
      <c r="C776" s="301"/>
      <c r="D776" s="301"/>
      <c r="E776" s="301"/>
      <c r="F776" s="302"/>
      <c r="G776" s="302"/>
      <c r="H776" s="302"/>
      <c r="I776" s="302"/>
      <c r="J776" s="302"/>
      <c r="K776" s="302"/>
      <c r="L776" s="302"/>
      <c r="M776" s="302"/>
      <c r="N776" s="302"/>
      <c r="O776" s="302"/>
      <c r="P776" s="302"/>
      <c r="Q776" s="302"/>
      <c r="R776" s="302"/>
      <c r="S776" s="302"/>
      <c r="T776" s="302"/>
      <c r="U776" s="302"/>
      <c r="V776" s="302"/>
      <c r="W776" s="302"/>
      <c r="X776" s="302"/>
      <c r="Y776" s="302"/>
      <c r="Z776" s="302"/>
    </row>
    <row r="777" spans="1:26" ht="15.75" customHeight="1">
      <c r="A777" s="301"/>
      <c r="B777" s="301"/>
      <c r="C777" s="301"/>
      <c r="D777" s="301"/>
      <c r="E777" s="301"/>
      <c r="F777" s="302"/>
      <c r="G777" s="302"/>
      <c r="H777" s="302"/>
      <c r="I777" s="302"/>
      <c r="J777" s="302"/>
      <c r="K777" s="302"/>
      <c r="L777" s="302"/>
      <c r="M777" s="302"/>
      <c r="N777" s="302"/>
      <c r="O777" s="302"/>
      <c r="P777" s="302"/>
      <c r="Q777" s="302"/>
      <c r="R777" s="302"/>
      <c r="S777" s="302"/>
      <c r="T777" s="302"/>
      <c r="U777" s="302"/>
      <c r="V777" s="302"/>
      <c r="W777" s="302"/>
      <c r="X777" s="302"/>
      <c r="Y777" s="302"/>
      <c r="Z777" s="302"/>
    </row>
    <row r="778" spans="1:26" ht="15.75" customHeight="1">
      <c r="A778" s="301"/>
      <c r="B778" s="301"/>
      <c r="C778" s="301"/>
      <c r="D778" s="301"/>
      <c r="E778" s="301"/>
      <c r="F778" s="302"/>
      <c r="G778" s="302"/>
      <c r="H778" s="302"/>
      <c r="I778" s="302"/>
      <c r="J778" s="302"/>
      <c r="K778" s="302"/>
      <c r="L778" s="302"/>
      <c r="M778" s="302"/>
      <c r="N778" s="302"/>
      <c r="O778" s="302"/>
      <c r="P778" s="302"/>
      <c r="Q778" s="302"/>
      <c r="R778" s="302"/>
      <c r="S778" s="302"/>
      <c r="T778" s="302"/>
      <c r="U778" s="302"/>
      <c r="V778" s="302"/>
      <c r="W778" s="302"/>
      <c r="X778" s="302"/>
      <c r="Y778" s="302"/>
      <c r="Z778" s="302"/>
    </row>
    <row r="779" spans="1:26" ht="15.75" customHeight="1">
      <c r="A779" s="301"/>
      <c r="B779" s="301"/>
      <c r="C779" s="301"/>
      <c r="D779" s="301"/>
      <c r="E779" s="301"/>
      <c r="F779" s="302"/>
      <c r="G779" s="302"/>
      <c r="H779" s="302"/>
      <c r="I779" s="302"/>
      <c r="J779" s="302"/>
      <c r="K779" s="302"/>
      <c r="L779" s="302"/>
      <c r="M779" s="302"/>
      <c r="N779" s="302"/>
      <c r="O779" s="302"/>
      <c r="P779" s="302"/>
      <c r="Q779" s="302"/>
      <c r="R779" s="302"/>
      <c r="S779" s="302"/>
      <c r="T779" s="302"/>
      <c r="U779" s="302"/>
      <c r="V779" s="302"/>
      <c r="W779" s="302"/>
      <c r="X779" s="302"/>
      <c r="Y779" s="302"/>
      <c r="Z779" s="302"/>
    </row>
    <row r="780" spans="1:26" ht="15.75" customHeight="1">
      <c r="A780" s="301"/>
      <c r="B780" s="301"/>
      <c r="C780" s="301"/>
      <c r="D780" s="301"/>
      <c r="E780" s="301"/>
      <c r="F780" s="302"/>
      <c r="G780" s="302"/>
      <c r="H780" s="302"/>
      <c r="I780" s="302"/>
      <c r="J780" s="302"/>
      <c r="K780" s="302"/>
      <c r="L780" s="302"/>
      <c r="M780" s="302"/>
      <c r="N780" s="302"/>
      <c r="O780" s="302"/>
      <c r="P780" s="302"/>
      <c r="Q780" s="302"/>
      <c r="R780" s="302"/>
      <c r="S780" s="302"/>
      <c r="T780" s="302"/>
      <c r="U780" s="302"/>
      <c r="V780" s="302"/>
      <c r="W780" s="302"/>
      <c r="X780" s="302"/>
      <c r="Y780" s="302"/>
      <c r="Z780" s="302"/>
    </row>
    <row r="781" spans="1:26" ht="15.75" customHeight="1">
      <c r="A781" s="301"/>
      <c r="B781" s="301"/>
      <c r="C781" s="301"/>
      <c r="D781" s="301"/>
      <c r="E781" s="301"/>
      <c r="F781" s="302"/>
      <c r="G781" s="302"/>
      <c r="H781" s="302"/>
      <c r="I781" s="302"/>
      <c r="J781" s="302"/>
      <c r="K781" s="302"/>
      <c r="L781" s="302"/>
      <c r="M781" s="302"/>
      <c r="N781" s="302"/>
      <c r="O781" s="302"/>
      <c r="P781" s="302"/>
      <c r="Q781" s="302"/>
      <c r="R781" s="302"/>
      <c r="S781" s="302"/>
      <c r="T781" s="302"/>
      <c r="U781" s="302"/>
      <c r="V781" s="302"/>
      <c r="W781" s="302"/>
      <c r="X781" s="302"/>
      <c r="Y781" s="302"/>
      <c r="Z781" s="302"/>
    </row>
    <row r="782" spans="1:26" ht="15.75" customHeight="1">
      <c r="A782" s="301"/>
      <c r="B782" s="301"/>
      <c r="C782" s="301"/>
      <c r="D782" s="301"/>
      <c r="E782" s="301"/>
      <c r="F782" s="302"/>
      <c r="G782" s="302"/>
      <c r="H782" s="302"/>
      <c r="I782" s="302"/>
      <c r="J782" s="302"/>
      <c r="K782" s="302"/>
      <c r="L782" s="302"/>
      <c r="M782" s="302"/>
      <c r="N782" s="302"/>
      <c r="O782" s="302"/>
      <c r="P782" s="302"/>
      <c r="Q782" s="302"/>
      <c r="R782" s="302"/>
      <c r="S782" s="302"/>
      <c r="T782" s="302"/>
      <c r="U782" s="302"/>
      <c r="V782" s="302"/>
      <c r="W782" s="302"/>
      <c r="X782" s="302"/>
      <c r="Y782" s="302"/>
      <c r="Z782" s="302"/>
    </row>
    <row r="783" spans="1:26" ht="15.75" customHeight="1">
      <c r="A783" s="301"/>
      <c r="B783" s="301"/>
      <c r="C783" s="301"/>
      <c r="D783" s="301"/>
      <c r="E783" s="301"/>
      <c r="F783" s="302"/>
      <c r="G783" s="302"/>
      <c r="H783" s="302"/>
      <c r="I783" s="302"/>
      <c r="J783" s="302"/>
      <c r="K783" s="302"/>
      <c r="L783" s="302"/>
      <c r="M783" s="302"/>
      <c r="N783" s="302"/>
      <c r="O783" s="302"/>
      <c r="P783" s="302"/>
      <c r="Q783" s="302"/>
      <c r="R783" s="302"/>
      <c r="S783" s="302"/>
      <c r="T783" s="302"/>
      <c r="U783" s="302"/>
      <c r="V783" s="302"/>
      <c r="W783" s="302"/>
      <c r="X783" s="302"/>
      <c r="Y783" s="302"/>
      <c r="Z783" s="302"/>
    </row>
    <row r="784" spans="1:26" ht="15.75" customHeight="1">
      <c r="A784" s="301"/>
      <c r="B784" s="301"/>
      <c r="C784" s="301"/>
      <c r="D784" s="301"/>
      <c r="E784" s="301"/>
      <c r="F784" s="302"/>
      <c r="G784" s="302"/>
      <c r="H784" s="302"/>
      <c r="I784" s="302"/>
      <c r="J784" s="302"/>
      <c r="K784" s="302"/>
      <c r="L784" s="302"/>
      <c r="M784" s="302"/>
      <c r="N784" s="302"/>
      <c r="O784" s="302"/>
      <c r="P784" s="302"/>
      <c r="Q784" s="302"/>
      <c r="R784" s="302"/>
      <c r="S784" s="302"/>
      <c r="T784" s="302"/>
      <c r="U784" s="302"/>
      <c r="V784" s="302"/>
      <c r="W784" s="302"/>
      <c r="X784" s="302"/>
      <c r="Y784" s="302"/>
      <c r="Z784" s="302"/>
    </row>
    <row r="785" spans="1:26" ht="15.75" customHeight="1">
      <c r="A785" s="301"/>
      <c r="B785" s="301"/>
      <c r="C785" s="301"/>
      <c r="D785" s="301"/>
      <c r="E785" s="301"/>
      <c r="F785" s="302"/>
      <c r="G785" s="302"/>
      <c r="H785" s="302"/>
      <c r="I785" s="302"/>
      <c r="J785" s="302"/>
      <c r="K785" s="302"/>
      <c r="L785" s="302"/>
      <c r="M785" s="302"/>
      <c r="N785" s="302"/>
      <c r="O785" s="302"/>
      <c r="P785" s="302"/>
      <c r="Q785" s="302"/>
      <c r="R785" s="302"/>
      <c r="S785" s="302"/>
      <c r="T785" s="302"/>
      <c r="U785" s="302"/>
      <c r="V785" s="302"/>
      <c r="W785" s="302"/>
      <c r="X785" s="302"/>
      <c r="Y785" s="302"/>
      <c r="Z785" s="302"/>
    </row>
    <row r="786" spans="1:26" ht="15.75" customHeight="1">
      <c r="A786" s="301"/>
      <c r="B786" s="301"/>
      <c r="C786" s="301"/>
      <c r="D786" s="301"/>
      <c r="E786" s="301"/>
      <c r="F786" s="302"/>
      <c r="G786" s="302"/>
      <c r="H786" s="302"/>
      <c r="I786" s="302"/>
      <c r="J786" s="302"/>
      <c r="K786" s="302"/>
      <c r="L786" s="302"/>
      <c r="M786" s="302"/>
      <c r="N786" s="302"/>
      <c r="O786" s="302"/>
      <c r="P786" s="302"/>
      <c r="Q786" s="302"/>
      <c r="R786" s="302"/>
      <c r="S786" s="302"/>
      <c r="T786" s="302"/>
      <c r="U786" s="302"/>
      <c r="V786" s="302"/>
      <c r="W786" s="302"/>
      <c r="X786" s="302"/>
      <c r="Y786" s="302"/>
      <c r="Z786" s="302"/>
    </row>
    <row r="787" spans="1:26" ht="15.75" customHeight="1">
      <c r="A787" s="301"/>
      <c r="B787" s="301"/>
      <c r="C787" s="301"/>
      <c r="D787" s="301"/>
      <c r="E787" s="301"/>
      <c r="F787" s="302"/>
      <c r="G787" s="302"/>
      <c r="H787" s="302"/>
      <c r="I787" s="302"/>
      <c r="J787" s="302"/>
      <c r="K787" s="302"/>
      <c r="L787" s="302"/>
      <c r="M787" s="302"/>
      <c r="N787" s="302"/>
      <c r="O787" s="302"/>
      <c r="P787" s="302"/>
      <c r="Q787" s="302"/>
      <c r="R787" s="302"/>
      <c r="S787" s="302"/>
      <c r="T787" s="302"/>
      <c r="U787" s="302"/>
      <c r="V787" s="302"/>
      <c r="W787" s="302"/>
      <c r="X787" s="302"/>
      <c r="Y787" s="302"/>
      <c r="Z787" s="302"/>
    </row>
    <row r="788" spans="1:26" ht="15.75" customHeight="1">
      <c r="A788" s="301"/>
      <c r="B788" s="301"/>
      <c r="C788" s="301"/>
      <c r="D788" s="301"/>
      <c r="E788" s="301"/>
      <c r="F788" s="302"/>
      <c r="G788" s="302"/>
      <c r="H788" s="302"/>
      <c r="I788" s="302"/>
      <c r="J788" s="302"/>
      <c r="K788" s="302"/>
      <c r="L788" s="302"/>
      <c r="M788" s="302"/>
      <c r="N788" s="302"/>
      <c r="O788" s="302"/>
      <c r="P788" s="302"/>
      <c r="Q788" s="302"/>
      <c r="R788" s="302"/>
      <c r="S788" s="302"/>
      <c r="T788" s="302"/>
      <c r="U788" s="302"/>
      <c r="V788" s="302"/>
      <c r="W788" s="302"/>
      <c r="X788" s="302"/>
      <c r="Y788" s="302"/>
      <c r="Z788" s="302"/>
    </row>
    <row r="789" spans="1:26" ht="15.75" customHeight="1">
      <c r="A789" s="301"/>
      <c r="B789" s="301"/>
      <c r="C789" s="301"/>
      <c r="D789" s="301"/>
      <c r="E789" s="301"/>
      <c r="F789" s="302"/>
      <c r="G789" s="302"/>
      <c r="H789" s="302"/>
      <c r="I789" s="302"/>
      <c r="J789" s="302"/>
      <c r="K789" s="302"/>
      <c r="L789" s="302"/>
      <c r="M789" s="302"/>
      <c r="N789" s="302"/>
      <c r="O789" s="302"/>
      <c r="P789" s="302"/>
      <c r="Q789" s="302"/>
      <c r="R789" s="302"/>
      <c r="S789" s="302"/>
      <c r="T789" s="302"/>
      <c r="U789" s="302"/>
      <c r="V789" s="302"/>
      <c r="W789" s="302"/>
      <c r="X789" s="302"/>
      <c r="Y789" s="302"/>
      <c r="Z789" s="302"/>
    </row>
    <row r="790" spans="1:26" ht="15.75" customHeight="1">
      <c r="A790" s="301"/>
      <c r="B790" s="301"/>
      <c r="C790" s="301"/>
      <c r="D790" s="301"/>
      <c r="E790" s="301"/>
      <c r="F790" s="302"/>
      <c r="G790" s="302"/>
      <c r="H790" s="302"/>
      <c r="I790" s="302"/>
      <c r="J790" s="302"/>
      <c r="K790" s="302"/>
      <c r="L790" s="302"/>
      <c r="M790" s="302"/>
      <c r="N790" s="302"/>
      <c r="O790" s="302"/>
      <c r="P790" s="302"/>
      <c r="Q790" s="302"/>
      <c r="R790" s="302"/>
      <c r="S790" s="302"/>
      <c r="T790" s="302"/>
      <c r="U790" s="302"/>
      <c r="V790" s="302"/>
      <c r="W790" s="302"/>
      <c r="X790" s="302"/>
      <c r="Y790" s="302"/>
      <c r="Z790" s="302"/>
    </row>
    <row r="791" spans="1:26" ht="15.75" customHeight="1">
      <c r="A791" s="301"/>
      <c r="B791" s="301"/>
      <c r="C791" s="301"/>
      <c r="D791" s="301"/>
      <c r="E791" s="301"/>
      <c r="F791" s="302"/>
      <c r="G791" s="302"/>
      <c r="H791" s="302"/>
      <c r="I791" s="302"/>
      <c r="J791" s="302"/>
      <c r="K791" s="302"/>
      <c r="L791" s="302"/>
      <c r="M791" s="302"/>
      <c r="N791" s="302"/>
      <c r="O791" s="302"/>
      <c r="P791" s="302"/>
      <c r="Q791" s="302"/>
      <c r="R791" s="302"/>
      <c r="S791" s="302"/>
      <c r="T791" s="302"/>
      <c r="U791" s="302"/>
      <c r="V791" s="302"/>
      <c r="W791" s="302"/>
      <c r="X791" s="302"/>
      <c r="Y791" s="302"/>
      <c r="Z791" s="302"/>
    </row>
    <row r="792" spans="1:26" ht="15.75" customHeight="1">
      <c r="A792" s="301"/>
      <c r="B792" s="301"/>
      <c r="C792" s="301"/>
      <c r="D792" s="301"/>
      <c r="E792" s="301"/>
      <c r="F792" s="302"/>
      <c r="G792" s="302"/>
      <c r="H792" s="302"/>
      <c r="I792" s="302"/>
      <c r="J792" s="302"/>
      <c r="K792" s="302"/>
      <c r="L792" s="302"/>
      <c r="M792" s="302"/>
      <c r="N792" s="302"/>
      <c r="O792" s="302"/>
      <c r="P792" s="302"/>
      <c r="Q792" s="302"/>
      <c r="R792" s="302"/>
      <c r="S792" s="302"/>
      <c r="T792" s="302"/>
      <c r="U792" s="302"/>
      <c r="V792" s="302"/>
      <c r="W792" s="302"/>
      <c r="X792" s="302"/>
      <c r="Y792" s="302"/>
      <c r="Z792" s="302"/>
    </row>
    <row r="793" spans="1:26" ht="15.75" customHeight="1">
      <c r="A793" s="301"/>
      <c r="B793" s="301"/>
      <c r="C793" s="301"/>
      <c r="D793" s="301"/>
      <c r="E793" s="301"/>
      <c r="F793" s="302"/>
      <c r="G793" s="302"/>
      <c r="H793" s="302"/>
      <c r="I793" s="302"/>
      <c r="J793" s="302"/>
      <c r="K793" s="302"/>
      <c r="L793" s="302"/>
      <c r="M793" s="302"/>
      <c r="N793" s="302"/>
      <c r="O793" s="302"/>
      <c r="P793" s="302"/>
      <c r="Q793" s="302"/>
      <c r="R793" s="302"/>
      <c r="S793" s="302"/>
      <c r="T793" s="302"/>
      <c r="U793" s="302"/>
      <c r="V793" s="302"/>
      <c r="W793" s="302"/>
      <c r="X793" s="302"/>
      <c r="Y793" s="302"/>
      <c r="Z793" s="302"/>
    </row>
    <row r="794" spans="1:26" ht="15.75" customHeight="1">
      <c r="A794" s="301"/>
      <c r="B794" s="301"/>
      <c r="C794" s="301"/>
      <c r="D794" s="301"/>
      <c r="E794" s="301"/>
      <c r="F794" s="302"/>
      <c r="G794" s="302"/>
      <c r="H794" s="302"/>
      <c r="I794" s="302"/>
      <c r="J794" s="302"/>
      <c r="K794" s="302"/>
      <c r="L794" s="302"/>
      <c r="M794" s="302"/>
      <c r="N794" s="302"/>
      <c r="O794" s="302"/>
      <c r="P794" s="302"/>
      <c r="Q794" s="302"/>
      <c r="R794" s="302"/>
      <c r="S794" s="302"/>
      <c r="T794" s="302"/>
      <c r="U794" s="302"/>
      <c r="V794" s="302"/>
      <c r="W794" s="302"/>
      <c r="X794" s="302"/>
      <c r="Y794" s="302"/>
      <c r="Z794" s="302"/>
    </row>
    <row r="795" spans="1:26" ht="15.75" customHeight="1">
      <c r="A795" s="301"/>
      <c r="B795" s="301"/>
      <c r="C795" s="301"/>
      <c r="D795" s="301"/>
      <c r="E795" s="301"/>
      <c r="F795" s="302"/>
      <c r="G795" s="302"/>
      <c r="H795" s="302"/>
      <c r="I795" s="302"/>
      <c r="J795" s="302"/>
      <c r="K795" s="302"/>
      <c r="L795" s="302"/>
      <c r="M795" s="302"/>
      <c r="N795" s="302"/>
      <c r="O795" s="302"/>
      <c r="P795" s="302"/>
      <c r="Q795" s="302"/>
      <c r="R795" s="302"/>
      <c r="S795" s="302"/>
      <c r="T795" s="302"/>
      <c r="U795" s="302"/>
      <c r="V795" s="302"/>
      <c r="W795" s="302"/>
      <c r="X795" s="302"/>
      <c r="Y795" s="302"/>
      <c r="Z795" s="302"/>
    </row>
    <row r="796" spans="1:26" ht="15.75" customHeight="1">
      <c r="A796" s="301"/>
      <c r="B796" s="301"/>
      <c r="C796" s="301"/>
      <c r="D796" s="301"/>
      <c r="E796" s="301"/>
      <c r="F796" s="302"/>
      <c r="G796" s="302"/>
      <c r="H796" s="302"/>
      <c r="I796" s="302"/>
      <c r="J796" s="302"/>
      <c r="K796" s="302"/>
      <c r="L796" s="302"/>
      <c r="M796" s="302"/>
      <c r="N796" s="302"/>
      <c r="O796" s="302"/>
      <c r="P796" s="302"/>
      <c r="Q796" s="302"/>
      <c r="R796" s="302"/>
      <c r="S796" s="302"/>
      <c r="T796" s="302"/>
      <c r="U796" s="302"/>
      <c r="V796" s="302"/>
      <c r="W796" s="302"/>
      <c r="X796" s="302"/>
      <c r="Y796" s="302"/>
      <c r="Z796" s="302"/>
    </row>
    <row r="797" spans="1:26" ht="15.75" customHeight="1">
      <c r="A797" s="301"/>
      <c r="B797" s="301"/>
      <c r="C797" s="301"/>
      <c r="D797" s="301"/>
      <c r="E797" s="301"/>
      <c r="F797" s="302"/>
      <c r="G797" s="302"/>
      <c r="H797" s="302"/>
      <c r="I797" s="302"/>
      <c r="J797" s="302"/>
      <c r="K797" s="302"/>
      <c r="L797" s="302"/>
      <c r="M797" s="302"/>
      <c r="N797" s="302"/>
      <c r="O797" s="302"/>
      <c r="P797" s="302"/>
      <c r="Q797" s="302"/>
      <c r="R797" s="302"/>
      <c r="S797" s="302"/>
      <c r="T797" s="302"/>
      <c r="U797" s="302"/>
      <c r="V797" s="302"/>
      <c r="W797" s="302"/>
      <c r="X797" s="302"/>
      <c r="Y797" s="302"/>
      <c r="Z797" s="302"/>
    </row>
    <row r="798" spans="1:26" ht="15.75" customHeight="1">
      <c r="A798" s="301"/>
      <c r="B798" s="301"/>
      <c r="C798" s="301"/>
      <c r="D798" s="301"/>
      <c r="E798" s="301"/>
      <c r="F798" s="302"/>
      <c r="G798" s="302"/>
      <c r="H798" s="302"/>
      <c r="I798" s="302"/>
      <c r="J798" s="302"/>
      <c r="K798" s="302"/>
      <c r="L798" s="302"/>
      <c r="M798" s="302"/>
      <c r="N798" s="302"/>
      <c r="O798" s="302"/>
      <c r="P798" s="302"/>
      <c r="Q798" s="302"/>
      <c r="R798" s="302"/>
      <c r="S798" s="302"/>
      <c r="T798" s="302"/>
      <c r="U798" s="302"/>
      <c r="V798" s="302"/>
      <c r="W798" s="302"/>
      <c r="X798" s="302"/>
      <c r="Y798" s="302"/>
      <c r="Z798" s="302"/>
    </row>
    <row r="799" spans="1:26" ht="15.75" customHeight="1">
      <c r="A799" s="301"/>
      <c r="B799" s="301"/>
      <c r="C799" s="301"/>
      <c r="D799" s="301"/>
      <c r="E799" s="301"/>
      <c r="F799" s="302"/>
      <c r="G799" s="302"/>
      <c r="H799" s="302"/>
      <c r="I799" s="302"/>
      <c r="J799" s="302"/>
      <c r="K799" s="302"/>
      <c r="L799" s="302"/>
      <c r="M799" s="302"/>
      <c r="N799" s="302"/>
      <c r="O799" s="302"/>
      <c r="P799" s="302"/>
      <c r="Q799" s="302"/>
      <c r="R799" s="302"/>
      <c r="S799" s="302"/>
      <c r="T799" s="302"/>
      <c r="U799" s="302"/>
      <c r="V799" s="302"/>
      <c r="W799" s="302"/>
      <c r="X799" s="302"/>
      <c r="Y799" s="302"/>
      <c r="Z799" s="302"/>
    </row>
    <row r="800" spans="1:26" ht="15.75" customHeight="1">
      <c r="A800" s="301"/>
      <c r="B800" s="301"/>
      <c r="C800" s="301"/>
      <c r="D800" s="301"/>
      <c r="E800" s="301"/>
      <c r="F800" s="302"/>
      <c r="G800" s="302"/>
      <c r="H800" s="302"/>
      <c r="I800" s="302"/>
      <c r="J800" s="302"/>
      <c r="K800" s="302"/>
      <c r="L800" s="302"/>
      <c r="M800" s="302"/>
      <c r="N800" s="302"/>
      <c r="O800" s="302"/>
      <c r="P800" s="302"/>
      <c r="Q800" s="302"/>
      <c r="R800" s="302"/>
      <c r="S800" s="302"/>
      <c r="T800" s="302"/>
      <c r="U800" s="302"/>
      <c r="V800" s="302"/>
      <c r="W800" s="302"/>
      <c r="X800" s="302"/>
      <c r="Y800" s="302"/>
      <c r="Z800" s="302"/>
    </row>
    <row r="801" spans="1:26" ht="15.75" customHeight="1">
      <c r="A801" s="301"/>
      <c r="B801" s="301"/>
      <c r="C801" s="301"/>
      <c r="D801" s="301"/>
      <c r="E801" s="301"/>
      <c r="F801" s="302"/>
      <c r="G801" s="302"/>
      <c r="H801" s="302"/>
      <c r="I801" s="302"/>
      <c r="J801" s="302"/>
      <c r="K801" s="302"/>
      <c r="L801" s="302"/>
      <c r="M801" s="302"/>
      <c r="N801" s="302"/>
      <c r="O801" s="302"/>
      <c r="P801" s="302"/>
      <c r="Q801" s="302"/>
      <c r="R801" s="302"/>
      <c r="S801" s="302"/>
      <c r="T801" s="302"/>
      <c r="U801" s="302"/>
      <c r="V801" s="302"/>
      <c r="W801" s="302"/>
      <c r="X801" s="302"/>
      <c r="Y801" s="302"/>
      <c r="Z801" s="302"/>
    </row>
    <row r="802" spans="1:26" ht="15.75" customHeight="1">
      <c r="A802" s="301"/>
      <c r="B802" s="301"/>
      <c r="C802" s="301"/>
      <c r="D802" s="301"/>
      <c r="E802" s="301"/>
      <c r="F802" s="302"/>
      <c r="G802" s="302"/>
      <c r="H802" s="302"/>
      <c r="I802" s="302"/>
      <c r="J802" s="302"/>
      <c r="K802" s="302"/>
      <c r="L802" s="302"/>
      <c r="M802" s="302"/>
      <c r="N802" s="302"/>
      <c r="O802" s="302"/>
      <c r="P802" s="302"/>
      <c r="Q802" s="302"/>
      <c r="R802" s="302"/>
      <c r="S802" s="302"/>
      <c r="T802" s="302"/>
      <c r="U802" s="302"/>
      <c r="V802" s="302"/>
      <c r="W802" s="302"/>
      <c r="X802" s="302"/>
      <c r="Y802" s="302"/>
      <c r="Z802" s="302"/>
    </row>
    <row r="803" spans="1:26" ht="15.75" customHeight="1">
      <c r="A803" s="301"/>
      <c r="B803" s="301"/>
      <c r="C803" s="301"/>
      <c r="D803" s="301"/>
      <c r="E803" s="301"/>
      <c r="F803" s="302"/>
      <c r="G803" s="302"/>
      <c r="H803" s="302"/>
      <c r="I803" s="302"/>
      <c r="J803" s="302"/>
      <c r="K803" s="302"/>
      <c r="L803" s="302"/>
      <c r="M803" s="302"/>
      <c r="N803" s="302"/>
      <c r="O803" s="302"/>
      <c r="P803" s="302"/>
      <c r="Q803" s="302"/>
      <c r="R803" s="302"/>
      <c r="S803" s="302"/>
      <c r="T803" s="302"/>
      <c r="U803" s="302"/>
      <c r="V803" s="302"/>
      <c r="W803" s="302"/>
      <c r="X803" s="302"/>
      <c r="Y803" s="302"/>
      <c r="Z803" s="302"/>
    </row>
    <row r="804" spans="1:26" ht="15.75" customHeight="1">
      <c r="A804" s="301"/>
      <c r="B804" s="301"/>
      <c r="C804" s="301"/>
      <c r="D804" s="301"/>
      <c r="E804" s="301"/>
      <c r="F804" s="302"/>
      <c r="G804" s="302"/>
      <c r="H804" s="302"/>
      <c r="I804" s="302"/>
      <c r="J804" s="302"/>
      <c r="K804" s="302"/>
      <c r="L804" s="302"/>
      <c r="M804" s="302"/>
      <c r="N804" s="302"/>
      <c r="O804" s="302"/>
      <c r="P804" s="302"/>
      <c r="Q804" s="302"/>
      <c r="R804" s="302"/>
      <c r="S804" s="302"/>
      <c r="T804" s="302"/>
      <c r="U804" s="302"/>
      <c r="V804" s="302"/>
      <c r="W804" s="302"/>
      <c r="X804" s="302"/>
      <c r="Y804" s="302"/>
      <c r="Z804" s="302"/>
    </row>
    <row r="805" spans="1:26" ht="15.75" customHeight="1">
      <c r="A805" s="301"/>
      <c r="B805" s="301"/>
      <c r="C805" s="301"/>
      <c r="D805" s="301"/>
      <c r="E805" s="301"/>
      <c r="F805" s="302"/>
      <c r="G805" s="302"/>
      <c r="H805" s="302"/>
      <c r="I805" s="302"/>
      <c r="J805" s="302"/>
      <c r="K805" s="302"/>
      <c r="L805" s="302"/>
      <c r="M805" s="302"/>
      <c r="N805" s="302"/>
      <c r="O805" s="302"/>
      <c r="P805" s="302"/>
      <c r="Q805" s="302"/>
      <c r="R805" s="302"/>
      <c r="S805" s="302"/>
      <c r="T805" s="302"/>
      <c r="U805" s="302"/>
      <c r="V805" s="302"/>
      <c r="W805" s="302"/>
      <c r="X805" s="302"/>
      <c r="Y805" s="302"/>
      <c r="Z805" s="302"/>
    </row>
    <row r="806" spans="1:26" ht="15.75" customHeight="1">
      <c r="A806" s="301"/>
      <c r="B806" s="301"/>
      <c r="C806" s="301"/>
      <c r="D806" s="301"/>
      <c r="E806" s="301"/>
      <c r="F806" s="302"/>
      <c r="G806" s="302"/>
      <c r="H806" s="302"/>
      <c r="I806" s="302"/>
      <c r="J806" s="302"/>
      <c r="K806" s="302"/>
      <c r="L806" s="302"/>
      <c r="M806" s="302"/>
      <c r="N806" s="302"/>
      <c r="O806" s="302"/>
      <c r="P806" s="302"/>
      <c r="Q806" s="302"/>
      <c r="R806" s="302"/>
      <c r="S806" s="302"/>
      <c r="T806" s="302"/>
      <c r="U806" s="302"/>
      <c r="V806" s="302"/>
      <c r="W806" s="302"/>
      <c r="X806" s="302"/>
      <c r="Y806" s="302"/>
      <c r="Z806" s="302"/>
    </row>
    <row r="807" spans="1:26" ht="15.75" customHeight="1">
      <c r="A807" s="301"/>
      <c r="B807" s="301"/>
      <c r="C807" s="301"/>
      <c r="D807" s="301"/>
      <c r="E807" s="301"/>
      <c r="F807" s="302"/>
      <c r="G807" s="302"/>
      <c r="H807" s="302"/>
      <c r="I807" s="302"/>
      <c r="J807" s="302"/>
      <c r="K807" s="302"/>
      <c r="L807" s="302"/>
      <c r="M807" s="302"/>
      <c r="N807" s="302"/>
      <c r="O807" s="302"/>
      <c r="P807" s="302"/>
      <c r="Q807" s="302"/>
      <c r="R807" s="302"/>
      <c r="S807" s="302"/>
      <c r="T807" s="302"/>
      <c r="U807" s="302"/>
      <c r="V807" s="302"/>
      <c r="W807" s="302"/>
      <c r="X807" s="302"/>
      <c r="Y807" s="302"/>
      <c r="Z807" s="302"/>
    </row>
    <row r="808" spans="1:26" ht="15.75" customHeight="1">
      <c r="A808" s="301"/>
      <c r="B808" s="301"/>
      <c r="C808" s="301"/>
      <c r="D808" s="301"/>
      <c r="E808" s="301"/>
      <c r="F808" s="302"/>
      <c r="G808" s="302"/>
      <c r="H808" s="302"/>
      <c r="I808" s="302"/>
      <c r="J808" s="302"/>
      <c r="K808" s="302"/>
      <c r="L808" s="302"/>
      <c r="M808" s="302"/>
      <c r="N808" s="302"/>
      <c r="O808" s="302"/>
      <c r="P808" s="302"/>
      <c r="Q808" s="302"/>
      <c r="R808" s="302"/>
      <c r="S808" s="302"/>
      <c r="T808" s="302"/>
      <c r="U808" s="302"/>
      <c r="V808" s="302"/>
      <c r="W808" s="302"/>
      <c r="X808" s="302"/>
      <c r="Y808" s="302"/>
      <c r="Z808" s="302"/>
    </row>
    <row r="809" spans="1:26" ht="15.75" customHeight="1">
      <c r="A809" s="301"/>
      <c r="B809" s="301"/>
      <c r="C809" s="301"/>
      <c r="D809" s="301"/>
      <c r="E809" s="301"/>
      <c r="F809" s="302"/>
      <c r="G809" s="302"/>
      <c r="H809" s="302"/>
      <c r="I809" s="302"/>
      <c r="J809" s="302"/>
      <c r="K809" s="302"/>
      <c r="L809" s="302"/>
      <c r="M809" s="302"/>
      <c r="N809" s="302"/>
      <c r="O809" s="302"/>
      <c r="P809" s="302"/>
      <c r="Q809" s="302"/>
      <c r="R809" s="302"/>
      <c r="S809" s="302"/>
      <c r="T809" s="302"/>
      <c r="U809" s="302"/>
      <c r="V809" s="302"/>
      <c r="W809" s="302"/>
      <c r="X809" s="302"/>
      <c r="Y809" s="302"/>
      <c r="Z809" s="302"/>
    </row>
    <row r="810" spans="1:26" ht="15.75" customHeight="1">
      <c r="A810" s="301"/>
      <c r="B810" s="301"/>
      <c r="C810" s="301"/>
      <c r="D810" s="301"/>
      <c r="E810" s="301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</row>
    <row r="811" spans="1:26" ht="15.75" customHeight="1">
      <c r="A811" s="301"/>
      <c r="B811" s="301"/>
      <c r="C811" s="301"/>
      <c r="D811" s="301"/>
      <c r="E811" s="301"/>
      <c r="F811" s="302"/>
      <c r="G811" s="302"/>
      <c r="H811" s="302"/>
      <c r="I811" s="302"/>
      <c r="J811" s="302"/>
      <c r="K811" s="302"/>
      <c r="L811" s="302"/>
      <c r="M811" s="302"/>
      <c r="N811" s="302"/>
      <c r="O811" s="302"/>
      <c r="P811" s="302"/>
      <c r="Q811" s="302"/>
      <c r="R811" s="302"/>
      <c r="S811" s="302"/>
      <c r="T811" s="302"/>
      <c r="U811" s="302"/>
      <c r="V811" s="302"/>
      <c r="W811" s="302"/>
      <c r="X811" s="302"/>
      <c r="Y811" s="302"/>
      <c r="Z811" s="302"/>
    </row>
    <row r="812" spans="1:26" ht="15.75" customHeight="1">
      <c r="A812" s="301"/>
      <c r="B812" s="301"/>
      <c r="C812" s="301"/>
      <c r="D812" s="301"/>
      <c r="E812" s="301"/>
      <c r="F812" s="302"/>
      <c r="G812" s="302"/>
      <c r="H812" s="302"/>
      <c r="I812" s="302"/>
      <c r="J812" s="302"/>
      <c r="K812" s="302"/>
      <c r="L812" s="302"/>
      <c r="M812" s="302"/>
      <c r="N812" s="302"/>
      <c r="O812" s="302"/>
      <c r="P812" s="302"/>
      <c r="Q812" s="302"/>
      <c r="R812" s="302"/>
      <c r="S812" s="302"/>
      <c r="T812" s="302"/>
      <c r="U812" s="302"/>
      <c r="V812" s="302"/>
      <c r="W812" s="302"/>
      <c r="X812" s="302"/>
      <c r="Y812" s="302"/>
      <c r="Z812" s="302"/>
    </row>
    <row r="813" spans="1:26" ht="15.75" customHeight="1">
      <c r="A813" s="301"/>
      <c r="B813" s="301"/>
      <c r="C813" s="301"/>
      <c r="D813" s="301"/>
      <c r="E813" s="301"/>
      <c r="F813" s="302"/>
      <c r="G813" s="302"/>
      <c r="H813" s="302"/>
      <c r="I813" s="302"/>
      <c r="J813" s="302"/>
      <c r="K813" s="302"/>
      <c r="L813" s="302"/>
      <c r="M813" s="302"/>
      <c r="N813" s="302"/>
      <c r="O813" s="302"/>
      <c r="P813" s="302"/>
      <c r="Q813" s="302"/>
      <c r="R813" s="302"/>
      <c r="S813" s="302"/>
      <c r="T813" s="302"/>
      <c r="U813" s="302"/>
      <c r="V813" s="302"/>
      <c r="W813" s="302"/>
      <c r="X813" s="302"/>
      <c r="Y813" s="302"/>
      <c r="Z813" s="302"/>
    </row>
    <row r="814" spans="1:26" ht="15.75" customHeight="1">
      <c r="A814" s="301"/>
      <c r="B814" s="301"/>
      <c r="C814" s="301"/>
      <c r="D814" s="301"/>
      <c r="E814" s="301"/>
      <c r="F814" s="302"/>
      <c r="G814" s="302"/>
      <c r="H814" s="302"/>
      <c r="I814" s="302"/>
      <c r="J814" s="302"/>
      <c r="K814" s="302"/>
      <c r="L814" s="302"/>
      <c r="M814" s="302"/>
      <c r="N814" s="302"/>
      <c r="O814" s="302"/>
      <c r="P814" s="302"/>
      <c r="Q814" s="302"/>
      <c r="R814" s="302"/>
      <c r="S814" s="302"/>
      <c r="T814" s="302"/>
      <c r="U814" s="302"/>
      <c r="V814" s="302"/>
      <c r="W814" s="302"/>
      <c r="X814" s="302"/>
      <c r="Y814" s="302"/>
      <c r="Z814" s="302"/>
    </row>
    <row r="815" spans="1:26" ht="15.75" customHeight="1">
      <c r="A815" s="301"/>
      <c r="B815" s="301"/>
      <c r="C815" s="301"/>
      <c r="D815" s="301"/>
      <c r="E815" s="301"/>
      <c r="F815" s="302"/>
      <c r="G815" s="302"/>
      <c r="H815" s="302"/>
      <c r="I815" s="302"/>
      <c r="J815" s="302"/>
      <c r="K815" s="302"/>
      <c r="L815" s="302"/>
      <c r="M815" s="302"/>
      <c r="N815" s="302"/>
      <c r="O815" s="302"/>
      <c r="P815" s="302"/>
      <c r="Q815" s="302"/>
      <c r="R815" s="302"/>
      <c r="S815" s="302"/>
      <c r="T815" s="302"/>
      <c r="U815" s="302"/>
      <c r="V815" s="302"/>
      <c r="W815" s="302"/>
      <c r="X815" s="302"/>
      <c r="Y815" s="302"/>
      <c r="Z815" s="302"/>
    </row>
    <row r="816" spans="1:26" ht="15.75" customHeight="1">
      <c r="A816" s="301"/>
      <c r="B816" s="301"/>
      <c r="C816" s="301"/>
      <c r="D816" s="301"/>
      <c r="E816" s="301"/>
      <c r="F816" s="302"/>
      <c r="G816" s="302"/>
      <c r="H816" s="302"/>
      <c r="I816" s="302"/>
      <c r="J816" s="302"/>
      <c r="K816" s="302"/>
      <c r="L816" s="302"/>
      <c r="M816" s="302"/>
      <c r="N816" s="302"/>
      <c r="O816" s="302"/>
      <c r="P816" s="302"/>
      <c r="Q816" s="302"/>
      <c r="R816" s="302"/>
      <c r="S816" s="302"/>
      <c r="T816" s="302"/>
      <c r="U816" s="302"/>
      <c r="V816" s="302"/>
      <c r="W816" s="302"/>
      <c r="X816" s="302"/>
      <c r="Y816" s="302"/>
      <c r="Z816" s="302"/>
    </row>
    <row r="817" spans="1:26" ht="15.75" customHeight="1">
      <c r="A817" s="301"/>
      <c r="B817" s="301"/>
      <c r="C817" s="301"/>
      <c r="D817" s="301"/>
      <c r="E817" s="301"/>
      <c r="F817" s="302"/>
      <c r="G817" s="302"/>
      <c r="H817" s="302"/>
      <c r="I817" s="302"/>
      <c r="J817" s="302"/>
      <c r="K817" s="302"/>
      <c r="L817" s="302"/>
      <c r="M817" s="302"/>
      <c r="N817" s="302"/>
      <c r="O817" s="302"/>
      <c r="P817" s="302"/>
      <c r="Q817" s="302"/>
      <c r="R817" s="302"/>
      <c r="S817" s="302"/>
      <c r="T817" s="302"/>
      <c r="U817" s="302"/>
      <c r="V817" s="302"/>
      <c r="W817" s="302"/>
      <c r="X817" s="302"/>
      <c r="Y817" s="302"/>
      <c r="Z817" s="302"/>
    </row>
    <row r="818" spans="1:26" ht="15.75" customHeight="1">
      <c r="A818" s="301"/>
      <c r="B818" s="301"/>
      <c r="C818" s="301"/>
      <c r="D818" s="301"/>
      <c r="E818" s="301"/>
      <c r="F818" s="302"/>
      <c r="G818" s="302"/>
      <c r="H818" s="302"/>
      <c r="I818" s="302"/>
      <c r="J818" s="302"/>
      <c r="K818" s="302"/>
      <c r="L818" s="302"/>
      <c r="M818" s="302"/>
      <c r="N818" s="302"/>
      <c r="O818" s="302"/>
      <c r="P818" s="302"/>
      <c r="Q818" s="302"/>
      <c r="R818" s="302"/>
      <c r="S818" s="302"/>
      <c r="T818" s="302"/>
      <c r="U818" s="302"/>
      <c r="V818" s="302"/>
      <c r="W818" s="302"/>
      <c r="X818" s="302"/>
      <c r="Y818" s="302"/>
      <c r="Z818" s="302"/>
    </row>
    <row r="819" spans="1:26" ht="15.75" customHeight="1">
      <c r="A819" s="301"/>
      <c r="B819" s="301"/>
      <c r="C819" s="301"/>
      <c r="D819" s="301"/>
      <c r="E819" s="301"/>
      <c r="F819" s="302"/>
      <c r="G819" s="302"/>
      <c r="H819" s="302"/>
      <c r="I819" s="302"/>
      <c r="J819" s="302"/>
      <c r="K819" s="302"/>
      <c r="L819" s="302"/>
      <c r="M819" s="302"/>
      <c r="N819" s="302"/>
      <c r="O819" s="302"/>
      <c r="P819" s="302"/>
      <c r="Q819" s="302"/>
      <c r="R819" s="302"/>
      <c r="S819" s="302"/>
      <c r="T819" s="302"/>
      <c r="U819" s="302"/>
      <c r="V819" s="302"/>
      <c r="W819" s="302"/>
      <c r="X819" s="302"/>
      <c r="Y819" s="302"/>
      <c r="Z819" s="302"/>
    </row>
    <row r="820" spans="1:26" ht="15.75" customHeight="1">
      <c r="A820" s="301"/>
      <c r="B820" s="301"/>
      <c r="C820" s="301"/>
      <c r="D820" s="301"/>
      <c r="E820" s="301"/>
      <c r="F820" s="302"/>
      <c r="G820" s="302"/>
      <c r="H820" s="302"/>
      <c r="I820" s="302"/>
      <c r="J820" s="302"/>
      <c r="K820" s="302"/>
      <c r="L820" s="302"/>
      <c r="M820" s="302"/>
      <c r="N820" s="302"/>
      <c r="O820" s="302"/>
      <c r="P820" s="302"/>
      <c r="Q820" s="302"/>
      <c r="R820" s="302"/>
      <c r="S820" s="302"/>
      <c r="T820" s="302"/>
      <c r="U820" s="302"/>
      <c r="V820" s="302"/>
      <c r="W820" s="302"/>
      <c r="X820" s="302"/>
      <c r="Y820" s="302"/>
      <c r="Z820" s="302"/>
    </row>
    <row r="821" spans="1:26" ht="15.75" customHeight="1">
      <c r="A821" s="301"/>
      <c r="B821" s="301"/>
      <c r="C821" s="301"/>
      <c r="D821" s="301"/>
      <c r="E821" s="301"/>
      <c r="F821" s="302"/>
      <c r="G821" s="302"/>
      <c r="H821" s="302"/>
      <c r="I821" s="302"/>
      <c r="J821" s="302"/>
      <c r="K821" s="302"/>
      <c r="L821" s="302"/>
      <c r="M821" s="302"/>
      <c r="N821" s="302"/>
      <c r="O821" s="302"/>
      <c r="P821" s="302"/>
      <c r="Q821" s="302"/>
      <c r="R821" s="302"/>
      <c r="S821" s="302"/>
      <c r="T821" s="302"/>
      <c r="U821" s="302"/>
      <c r="V821" s="302"/>
      <c r="W821" s="302"/>
      <c r="X821" s="302"/>
      <c r="Y821" s="302"/>
      <c r="Z821" s="302"/>
    </row>
    <row r="822" spans="1:26" ht="15.75" customHeight="1">
      <c r="A822" s="301"/>
      <c r="B822" s="301"/>
      <c r="C822" s="301"/>
      <c r="D822" s="301"/>
      <c r="E822" s="301"/>
      <c r="F822" s="302"/>
      <c r="G822" s="302"/>
      <c r="H822" s="302"/>
      <c r="I822" s="302"/>
      <c r="J822" s="302"/>
      <c r="K822" s="302"/>
      <c r="L822" s="302"/>
      <c r="M822" s="302"/>
      <c r="N822" s="302"/>
      <c r="O822" s="302"/>
      <c r="P822" s="302"/>
      <c r="Q822" s="302"/>
      <c r="R822" s="302"/>
      <c r="S822" s="302"/>
      <c r="T822" s="302"/>
      <c r="U822" s="302"/>
      <c r="V822" s="302"/>
      <c r="W822" s="302"/>
      <c r="X822" s="302"/>
      <c r="Y822" s="302"/>
      <c r="Z822" s="302"/>
    </row>
    <row r="823" spans="1:26" ht="15.75" customHeight="1">
      <c r="A823" s="301"/>
      <c r="B823" s="301"/>
      <c r="C823" s="301"/>
      <c r="D823" s="301"/>
      <c r="E823" s="301"/>
      <c r="F823" s="302"/>
      <c r="G823" s="302"/>
      <c r="H823" s="302"/>
      <c r="I823" s="302"/>
      <c r="J823" s="302"/>
      <c r="K823" s="302"/>
      <c r="L823" s="302"/>
      <c r="M823" s="302"/>
      <c r="N823" s="302"/>
      <c r="O823" s="302"/>
      <c r="P823" s="302"/>
      <c r="Q823" s="302"/>
      <c r="R823" s="302"/>
      <c r="S823" s="302"/>
      <c r="T823" s="302"/>
      <c r="U823" s="302"/>
      <c r="V823" s="302"/>
      <c r="W823" s="302"/>
      <c r="X823" s="302"/>
      <c r="Y823" s="302"/>
      <c r="Z823" s="302"/>
    </row>
    <row r="824" spans="1:26" ht="15.75" customHeight="1">
      <c r="A824" s="301"/>
      <c r="B824" s="301"/>
      <c r="C824" s="301"/>
      <c r="D824" s="301"/>
      <c r="E824" s="301"/>
      <c r="F824" s="302"/>
      <c r="G824" s="302"/>
      <c r="H824" s="302"/>
      <c r="I824" s="302"/>
      <c r="J824" s="302"/>
      <c r="K824" s="302"/>
      <c r="L824" s="302"/>
      <c r="M824" s="302"/>
      <c r="N824" s="302"/>
      <c r="O824" s="302"/>
      <c r="P824" s="302"/>
      <c r="Q824" s="302"/>
      <c r="R824" s="302"/>
      <c r="S824" s="302"/>
      <c r="T824" s="302"/>
      <c r="U824" s="302"/>
      <c r="V824" s="302"/>
      <c r="W824" s="302"/>
      <c r="X824" s="302"/>
      <c r="Y824" s="302"/>
      <c r="Z824" s="302"/>
    </row>
    <row r="825" spans="1:26" ht="15.75" customHeight="1">
      <c r="A825" s="301"/>
      <c r="B825" s="301"/>
      <c r="C825" s="301"/>
      <c r="D825" s="301"/>
      <c r="E825" s="301"/>
      <c r="F825" s="302"/>
      <c r="G825" s="302"/>
      <c r="H825" s="302"/>
      <c r="I825" s="302"/>
      <c r="J825" s="302"/>
      <c r="K825" s="302"/>
      <c r="L825" s="302"/>
      <c r="M825" s="302"/>
      <c r="N825" s="302"/>
      <c r="O825" s="302"/>
      <c r="P825" s="302"/>
      <c r="Q825" s="302"/>
      <c r="R825" s="302"/>
      <c r="S825" s="302"/>
      <c r="T825" s="302"/>
      <c r="U825" s="302"/>
      <c r="V825" s="302"/>
      <c r="W825" s="302"/>
      <c r="X825" s="302"/>
      <c r="Y825" s="302"/>
      <c r="Z825" s="302"/>
    </row>
    <row r="826" spans="1:26" ht="15.75" customHeight="1">
      <c r="A826" s="301"/>
      <c r="B826" s="301"/>
      <c r="C826" s="301"/>
      <c r="D826" s="301"/>
      <c r="E826" s="301"/>
      <c r="F826" s="302"/>
      <c r="G826" s="302"/>
      <c r="H826" s="302"/>
      <c r="I826" s="302"/>
      <c r="J826" s="302"/>
      <c r="K826" s="302"/>
      <c r="L826" s="302"/>
      <c r="M826" s="302"/>
      <c r="N826" s="302"/>
      <c r="O826" s="302"/>
      <c r="P826" s="302"/>
      <c r="Q826" s="302"/>
      <c r="R826" s="302"/>
      <c r="S826" s="302"/>
      <c r="T826" s="302"/>
      <c r="U826" s="302"/>
      <c r="V826" s="302"/>
      <c r="W826" s="302"/>
      <c r="X826" s="302"/>
      <c r="Y826" s="302"/>
      <c r="Z826" s="302"/>
    </row>
    <row r="827" spans="1:26" ht="15.75" customHeight="1">
      <c r="A827" s="301"/>
      <c r="B827" s="301"/>
      <c r="C827" s="301"/>
      <c r="D827" s="301"/>
      <c r="E827" s="301"/>
      <c r="F827" s="302"/>
      <c r="G827" s="302"/>
      <c r="H827" s="302"/>
      <c r="I827" s="302"/>
      <c r="J827" s="302"/>
      <c r="K827" s="302"/>
      <c r="L827" s="302"/>
      <c r="M827" s="302"/>
      <c r="N827" s="302"/>
      <c r="O827" s="302"/>
      <c r="P827" s="302"/>
      <c r="Q827" s="302"/>
      <c r="R827" s="302"/>
      <c r="S827" s="302"/>
      <c r="T827" s="302"/>
      <c r="U827" s="302"/>
      <c r="V827" s="302"/>
      <c r="W827" s="302"/>
      <c r="X827" s="302"/>
      <c r="Y827" s="302"/>
      <c r="Z827" s="302"/>
    </row>
    <row r="828" spans="1:26" ht="15.75" customHeight="1">
      <c r="A828" s="301"/>
      <c r="B828" s="301"/>
      <c r="C828" s="301"/>
      <c r="D828" s="301"/>
      <c r="E828" s="301"/>
      <c r="F828" s="302"/>
      <c r="G828" s="302"/>
      <c r="H828" s="302"/>
      <c r="I828" s="302"/>
      <c r="J828" s="302"/>
      <c r="K828" s="302"/>
      <c r="L828" s="302"/>
      <c r="M828" s="302"/>
      <c r="N828" s="302"/>
      <c r="O828" s="302"/>
      <c r="P828" s="302"/>
      <c r="Q828" s="302"/>
      <c r="R828" s="302"/>
      <c r="S828" s="302"/>
      <c r="T828" s="302"/>
      <c r="U828" s="302"/>
      <c r="V828" s="302"/>
      <c r="W828" s="302"/>
      <c r="X828" s="302"/>
      <c r="Y828" s="302"/>
      <c r="Z828" s="302"/>
    </row>
    <row r="829" spans="1:26" ht="15.75" customHeight="1">
      <c r="A829" s="301"/>
      <c r="B829" s="301"/>
      <c r="C829" s="301"/>
      <c r="D829" s="301"/>
      <c r="E829" s="301"/>
      <c r="F829" s="302"/>
      <c r="G829" s="302"/>
      <c r="H829" s="302"/>
      <c r="I829" s="302"/>
      <c r="J829" s="302"/>
      <c r="K829" s="302"/>
      <c r="L829" s="302"/>
      <c r="M829" s="302"/>
      <c r="N829" s="302"/>
      <c r="O829" s="302"/>
      <c r="P829" s="302"/>
      <c r="Q829" s="302"/>
      <c r="R829" s="302"/>
      <c r="S829" s="302"/>
      <c r="T829" s="302"/>
      <c r="U829" s="302"/>
      <c r="V829" s="302"/>
      <c r="W829" s="302"/>
      <c r="X829" s="302"/>
      <c r="Y829" s="302"/>
      <c r="Z829" s="302"/>
    </row>
    <row r="830" spans="1:26" ht="15.75" customHeight="1">
      <c r="A830" s="301"/>
      <c r="B830" s="301"/>
      <c r="C830" s="301"/>
      <c r="D830" s="301"/>
      <c r="E830" s="301"/>
      <c r="F830" s="302"/>
      <c r="G830" s="302"/>
      <c r="H830" s="302"/>
      <c r="I830" s="302"/>
      <c r="J830" s="302"/>
      <c r="K830" s="302"/>
      <c r="L830" s="302"/>
      <c r="M830" s="302"/>
      <c r="N830" s="302"/>
      <c r="O830" s="302"/>
      <c r="P830" s="302"/>
      <c r="Q830" s="302"/>
      <c r="R830" s="302"/>
      <c r="S830" s="302"/>
      <c r="T830" s="302"/>
      <c r="U830" s="302"/>
      <c r="V830" s="302"/>
      <c r="W830" s="302"/>
      <c r="X830" s="302"/>
      <c r="Y830" s="302"/>
      <c r="Z830" s="302"/>
    </row>
    <row r="831" spans="1:26" ht="15.75" customHeight="1">
      <c r="A831" s="301"/>
      <c r="B831" s="301"/>
      <c r="C831" s="301"/>
      <c r="D831" s="301"/>
      <c r="E831" s="301"/>
      <c r="F831" s="302"/>
      <c r="G831" s="302"/>
      <c r="H831" s="302"/>
      <c r="I831" s="302"/>
      <c r="J831" s="302"/>
      <c r="K831" s="302"/>
      <c r="L831" s="302"/>
      <c r="M831" s="302"/>
      <c r="N831" s="302"/>
      <c r="O831" s="302"/>
      <c r="P831" s="302"/>
      <c r="Q831" s="302"/>
      <c r="R831" s="302"/>
      <c r="S831" s="302"/>
      <c r="T831" s="302"/>
      <c r="U831" s="302"/>
      <c r="V831" s="302"/>
      <c r="W831" s="302"/>
      <c r="X831" s="302"/>
      <c r="Y831" s="302"/>
      <c r="Z831" s="302"/>
    </row>
    <row r="832" spans="1:26" ht="15.75" customHeight="1">
      <c r="A832" s="301"/>
      <c r="B832" s="301"/>
      <c r="C832" s="301"/>
      <c r="D832" s="301"/>
      <c r="E832" s="301"/>
      <c r="F832" s="302"/>
      <c r="G832" s="302"/>
      <c r="H832" s="302"/>
      <c r="I832" s="302"/>
      <c r="J832" s="302"/>
      <c r="K832" s="302"/>
      <c r="L832" s="302"/>
      <c r="M832" s="302"/>
      <c r="N832" s="302"/>
      <c r="O832" s="302"/>
      <c r="P832" s="302"/>
      <c r="Q832" s="302"/>
      <c r="R832" s="302"/>
      <c r="S832" s="302"/>
      <c r="T832" s="302"/>
      <c r="U832" s="302"/>
      <c r="V832" s="302"/>
      <c r="W832" s="302"/>
      <c r="X832" s="302"/>
      <c r="Y832" s="302"/>
      <c r="Z832" s="302"/>
    </row>
    <row r="833" spans="1:26" ht="15.75" customHeight="1">
      <c r="A833" s="301"/>
      <c r="B833" s="301"/>
      <c r="C833" s="301"/>
      <c r="D833" s="301"/>
      <c r="E833" s="301"/>
      <c r="F833" s="302"/>
      <c r="G833" s="302"/>
      <c r="H833" s="302"/>
      <c r="I833" s="302"/>
      <c r="J833" s="302"/>
      <c r="K833" s="302"/>
      <c r="L833" s="302"/>
      <c r="M833" s="302"/>
      <c r="N833" s="302"/>
      <c r="O833" s="302"/>
      <c r="P833" s="302"/>
      <c r="Q833" s="302"/>
      <c r="R833" s="302"/>
      <c r="S833" s="302"/>
      <c r="T833" s="302"/>
      <c r="U833" s="302"/>
      <c r="V833" s="302"/>
      <c r="W833" s="302"/>
      <c r="X833" s="302"/>
      <c r="Y833" s="302"/>
      <c r="Z833" s="302"/>
    </row>
    <row r="834" spans="1:26" ht="15.75" customHeight="1">
      <c r="A834" s="301"/>
      <c r="B834" s="301"/>
      <c r="C834" s="301"/>
      <c r="D834" s="301"/>
      <c r="E834" s="301"/>
      <c r="F834" s="302"/>
      <c r="G834" s="302"/>
      <c r="H834" s="302"/>
      <c r="I834" s="302"/>
      <c r="J834" s="302"/>
      <c r="K834" s="302"/>
      <c r="L834" s="302"/>
      <c r="M834" s="302"/>
      <c r="N834" s="302"/>
      <c r="O834" s="302"/>
      <c r="P834" s="302"/>
      <c r="Q834" s="302"/>
      <c r="R834" s="302"/>
      <c r="S834" s="302"/>
      <c r="T834" s="302"/>
      <c r="U834" s="302"/>
      <c r="V834" s="302"/>
      <c r="W834" s="302"/>
      <c r="X834" s="302"/>
      <c r="Y834" s="302"/>
      <c r="Z834" s="302"/>
    </row>
    <row r="835" spans="1:26" ht="15.75" customHeight="1">
      <c r="A835" s="301"/>
      <c r="B835" s="301"/>
      <c r="C835" s="301"/>
      <c r="D835" s="301"/>
      <c r="E835" s="301"/>
      <c r="F835" s="302"/>
      <c r="G835" s="302"/>
      <c r="H835" s="302"/>
      <c r="I835" s="302"/>
      <c r="J835" s="302"/>
      <c r="K835" s="302"/>
      <c r="L835" s="302"/>
      <c r="M835" s="302"/>
      <c r="N835" s="302"/>
      <c r="O835" s="302"/>
      <c r="P835" s="302"/>
      <c r="Q835" s="302"/>
      <c r="R835" s="302"/>
      <c r="S835" s="302"/>
      <c r="T835" s="302"/>
      <c r="U835" s="302"/>
      <c r="V835" s="302"/>
      <c r="W835" s="302"/>
      <c r="X835" s="302"/>
      <c r="Y835" s="302"/>
      <c r="Z835" s="302"/>
    </row>
    <row r="836" spans="1:26" ht="15.75" customHeight="1">
      <c r="A836" s="301"/>
      <c r="B836" s="301"/>
      <c r="C836" s="301"/>
      <c r="D836" s="301"/>
      <c r="E836" s="301"/>
      <c r="F836" s="302"/>
      <c r="G836" s="302"/>
      <c r="H836" s="302"/>
      <c r="I836" s="302"/>
      <c r="J836" s="302"/>
      <c r="K836" s="302"/>
      <c r="L836" s="302"/>
      <c r="M836" s="302"/>
      <c r="N836" s="302"/>
      <c r="O836" s="302"/>
      <c r="P836" s="302"/>
      <c r="Q836" s="302"/>
      <c r="R836" s="302"/>
      <c r="S836" s="302"/>
      <c r="T836" s="302"/>
      <c r="U836" s="302"/>
      <c r="V836" s="302"/>
      <c r="W836" s="302"/>
      <c r="X836" s="302"/>
      <c r="Y836" s="302"/>
      <c r="Z836" s="302"/>
    </row>
    <row r="837" spans="1:26" ht="15.75" customHeight="1">
      <c r="A837" s="301"/>
      <c r="B837" s="301"/>
      <c r="C837" s="301"/>
      <c r="D837" s="301"/>
      <c r="E837" s="301"/>
      <c r="F837" s="302"/>
      <c r="G837" s="302"/>
      <c r="H837" s="302"/>
      <c r="I837" s="302"/>
      <c r="J837" s="302"/>
      <c r="K837" s="302"/>
      <c r="L837" s="302"/>
      <c r="M837" s="302"/>
      <c r="N837" s="302"/>
      <c r="O837" s="302"/>
      <c r="P837" s="302"/>
      <c r="Q837" s="302"/>
      <c r="R837" s="302"/>
      <c r="S837" s="302"/>
      <c r="T837" s="302"/>
      <c r="U837" s="302"/>
      <c r="V837" s="302"/>
      <c r="W837" s="302"/>
      <c r="X837" s="302"/>
      <c r="Y837" s="302"/>
      <c r="Z837" s="302"/>
    </row>
    <row r="838" spans="1:26" ht="15.75" customHeight="1">
      <c r="A838" s="301"/>
      <c r="B838" s="301"/>
      <c r="C838" s="301"/>
      <c r="D838" s="301"/>
      <c r="E838" s="301"/>
      <c r="F838" s="302"/>
      <c r="G838" s="302"/>
      <c r="H838" s="302"/>
      <c r="I838" s="302"/>
      <c r="J838" s="302"/>
      <c r="K838" s="302"/>
      <c r="L838" s="302"/>
      <c r="M838" s="302"/>
      <c r="N838" s="302"/>
      <c r="O838" s="302"/>
      <c r="P838" s="302"/>
      <c r="Q838" s="302"/>
      <c r="R838" s="302"/>
      <c r="S838" s="302"/>
      <c r="T838" s="302"/>
      <c r="U838" s="302"/>
      <c r="V838" s="302"/>
      <c r="W838" s="302"/>
      <c r="X838" s="302"/>
      <c r="Y838" s="302"/>
      <c r="Z838" s="302"/>
    </row>
    <row r="839" spans="1:26" ht="15.75" customHeight="1">
      <c r="A839" s="301"/>
      <c r="B839" s="301"/>
      <c r="C839" s="301"/>
      <c r="D839" s="301"/>
      <c r="E839" s="301"/>
      <c r="F839" s="302"/>
      <c r="G839" s="302"/>
      <c r="H839" s="302"/>
      <c r="I839" s="302"/>
      <c r="J839" s="302"/>
      <c r="K839" s="302"/>
      <c r="L839" s="302"/>
      <c r="M839" s="302"/>
      <c r="N839" s="302"/>
      <c r="O839" s="302"/>
      <c r="P839" s="302"/>
      <c r="Q839" s="302"/>
      <c r="R839" s="302"/>
      <c r="S839" s="302"/>
      <c r="T839" s="302"/>
      <c r="U839" s="302"/>
      <c r="V839" s="302"/>
      <c r="W839" s="302"/>
      <c r="X839" s="302"/>
      <c r="Y839" s="302"/>
      <c r="Z839" s="302"/>
    </row>
    <row r="840" spans="1:26" ht="15.75" customHeight="1">
      <c r="A840" s="301"/>
      <c r="B840" s="301"/>
      <c r="C840" s="301"/>
      <c r="D840" s="301"/>
      <c r="E840" s="301"/>
      <c r="F840" s="302"/>
      <c r="G840" s="302"/>
      <c r="H840" s="302"/>
      <c r="I840" s="302"/>
      <c r="J840" s="302"/>
      <c r="K840" s="302"/>
      <c r="L840" s="302"/>
      <c r="M840" s="302"/>
      <c r="N840" s="302"/>
      <c r="O840" s="302"/>
      <c r="P840" s="302"/>
      <c r="Q840" s="302"/>
      <c r="R840" s="302"/>
      <c r="S840" s="302"/>
      <c r="T840" s="302"/>
      <c r="U840" s="302"/>
      <c r="V840" s="302"/>
      <c r="W840" s="302"/>
      <c r="X840" s="302"/>
      <c r="Y840" s="302"/>
      <c r="Z840" s="302"/>
    </row>
    <row r="841" spans="1:26" ht="15.75" customHeight="1">
      <c r="A841" s="301"/>
      <c r="B841" s="301"/>
      <c r="C841" s="301"/>
      <c r="D841" s="301"/>
      <c r="E841" s="301"/>
      <c r="F841" s="302"/>
      <c r="G841" s="302"/>
      <c r="H841" s="302"/>
      <c r="I841" s="302"/>
      <c r="J841" s="302"/>
      <c r="K841" s="302"/>
      <c r="L841" s="302"/>
      <c r="M841" s="302"/>
      <c r="N841" s="302"/>
      <c r="O841" s="302"/>
      <c r="P841" s="302"/>
      <c r="Q841" s="302"/>
      <c r="R841" s="302"/>
      <c r="S841" s="302"/>
      <c r="T841" s="302"/>
      <c r="U841" s="302"/>
      <c r="V841" s="302"/>
      <c r="W841" s="302"/>
      <c r="X841" s="302"/>
      <c r="Y841" s="302"/>
      <c r="Z841" s="302"/>
    </row>
    <row r="842" spans="1:26" ht="15.75" customHeight="1">
      <c r="A842" s="301"/>
      <c r="B842" s="301"/>
      <c r="C842" s="301"/>
      <c r="D842" s="301"/>
      <c r="E842" s="301"/>
      <c r="F842" s="302"/>
      <c r="G842" s="302"/>
      <c r="H842" s="302"/>
      <c r="I842" s="302"/>
      <c r="J842" s="302"/>
      <c r="K842" s="302"/>
      <c r="L842" s="302"/>
      <c r="M842" s="302"/>
      <c r="N842" s="302"/>
      <c r="O842" s="302"/>
      <c r="P842" s="302"/>
      <c r="Q842" s="302"/>
      <c r="R842" s="302"/>
      <c r="S842" s="302"/>
      <c r="T842" s="302"/>
      <c r="U842" s="302"/>
      <c r="V842" s="302"/>
      <c r="W842" s="302"/>
      <c r="X842" s="302"/>
      <c r="Y842" s="302"/>
      <c r="Z842" s="302"/>
    </row>
    <row r="843" spans="1:26" ht="15.75" customHeight="1">
      <c r="A843" s="301"/>
      <c r="B843" s="301"/>
      <c r="C843" s="301"/>
      <c r="D843" s="301"/>
      <c r="E843" s="301"/>
      <c r="F843" s="302"/>
      <c r="G843" s="302"/>
      <c r="H843" s="302"/>
      <c r="I843" s="302"/>
      <c r="J843" s="302"/>
      <c r="K843" s="302"/>
      <c r="L843" s="302"/>
      <c r="M843" s="302"/>
      <c r="N843" s="302"/>
      <c r="O843" s="302"/>
      <c r="P843" s="302"/>
      <c r="Q843" s="302"/>
      <c r="R843" s="302"/>
      <c r="S843" s="302"/>
      <c r="T843" s="302"/>
      <c r="U843" s="302"/>
      <c r="V843" s="302"/>
      <c r="W843" s="302"/>
      <c r="X843" s="302"/>
      <c r="Y843" s="302"/>
      <c r="Z843" s="302"/>
    </row>
    <row r="844" spans="1:26" ht="15.75" customHeight="1">
      <c r="A844" s="301"/>
      <c r="B844" s="301"/>
      <c r="C844" s="301"/>
      <c r="D844" s="301"/>
      <c r="E844" s="301"/>
      <c r="F844" s="302"/>
      <c r="G844" s="302"/>
      <c r="H844" s="302"/>
      <c r="I844" s="302"/>
      <c r="J844" s="302"/>
      <c r="K844" s="302"/>
      <c r="L844" s="302"/>
      <c r="M844" s="302"/>
      <c r="N844" s="302"/>
      <c r="O844" s="302"/>
      <c r="P844" s="302"/>
      <c r="Q844" s="302"/>
      <c r="R844" s="302"/>
      <c r="S844" s="302"/>
      <c r="T844" s="302"/>
      <c r="U844" s="302"/>
      <c r="V844" s="302"/>
      <c r="W844" s="302"/>
      <c r="X844" s="302"/>
      <c r="Y844" s="302"/>
      <c r="Z844" s="302"/>
    </row>
    <row r="845" spans="1:26" ht="15.75" customHeight="1">
      <c r="A845" s="301"/>
      <c r="B845" s="301"/>
      <c r="C845" s="301"/>
      <c r="D845" s="301"/>
      <c r="E845" s="301"/>
      <c r="F845" s="302"/>
      <c r="G845" s="302"/>
      <c r="H845" s="302"/>
      <c r="I845" s="302"/>
      <c r="J845" s="302"/>
      <c r="K845" s="302"/>
      <c r="L845" s="302"/>
      <c r="M845" s="302"/>
      <c r="N845" s="302"/>
      <c r="O845" s="302"/>
      <c r="P845" s="302"/>
      <c r="Q845" s="302"/>
      <c r="R845" s="302"/>
      <c r="S845" s="302"/>
      <c r="T845" s="302"/>
      <c r="U845" s="302"/>
      <c r="V845" s="302"/>
      <c r="W845" s="302"/>
      <c r="X845" s="302"/>
      <c r="Y845" s="302"/>
      <c r="Z845" s="302"/>
    </row>
    <row r="846" spans="1:26" ht="15.75" customHeight="1">
      <c r="A846" s="301"/>
      <c r="B846" s="301"/>
      <c r="C846" s="301"/>
      <c r="D846" s="301"/>
      <c r="E846" s="301"/>
      <c r="F846" s="302"/>
      <c r="G846" s="302"/>
      <c r="H846" s="302"/>
      <c r="I846" s="302"/>
      <c r="J846" s="302"/>
      <c r="K846" s="302"/>
      <c r="L846" s="302"/>
      <c r="M846" s="302"/>
      <c r="N846" s="302"/>
      <c r="O846" s="302"/>
      <c r="P846" s="302"/>
      <c r="Q846" s="302"/>
      <c r="R846" s="302"/>
      <c r="S846" s="302"/>
      <c r="T846" s="302"/>
      <c r="U846" s="302"/>
      <c r="V846" s="302"/>
      <c r="W846" s="302"/>
      <c r="X846" s="302"/>
      <c r="Y846" s="302"/>
      <c r="Z846" s="302"/>
    </row>
    <row r="847" spans="1:26" ht="15.75" customHeight="1">
      <c r="A847" s="301"/>
      <c r="B847" s="301"/>
      <c r="C847" s="301"/>
      <c r="D847" s="301"/>
      <c r="E847" s="301"/>
      <c r="F847" s="302"/>
      <c r="G847" s="302"/>
      <c r="H847" s="302"/>
      <c r="I847" s="302"/>
      <c r="J847" s="302"/>
      <c r="K847" s="302"/>
      <c r="L847" s="302"/>
      <c r="M847" s="302"/>
      <c r="N847" s="302"/>
      <c r="O847" s="302"/>
      <c r="P847" s="302"/>
      <c r="Q847" s="302"/>
      <c r="R847" s="302"/>
      <c r="S847" s="302"/>
      <c r="T847" s="302"/>
      <c r="U847" s="302"/>
      <c r="V847" s="302"/>
      <c r="W847" s="302"/>
      <c r="X847" s="302"/>
      <c r="Y847" s="302"/>
      <c r="Z847" s="302"/>
    </row>
    <row r="848" spans="1:26" ht="15.75" customHeight="1">
      <c r="A848" s="301"/>
      <c r="B848" s="301"/>
      <c r="C848" s="301"/>
      <c r="D848" s="301"/>
      <c r="E848" s="301"/>
      <c r="F848" s="302"/>
      <c r="G848" s="302"/>
      <c r="H848" s="302"/>
      <c r="I848" s="302"/>
      <c r="J848" s="302"/>
      <c r="K848" s="302"/>
      <c r="L848" s="302"/>
      <c r="M848" s="302"/>
      <c r="N848" s="302"/>
      <c r="O848" s="302"/>
      <c r="P848" s="302"/>
      <c r="Q848" s="302"/>
      <c r="R848" s="302"/>
      <c r="S848" s="302"/>
      <c r="T848" s="302"/>
      <c r="U848" s="302"/>
      <c r="V848" s="302"/>
      <c r="W848" s="302"/>
      <c r="X848" s="302"/>
      <c r="Y848" s="302"/>
      <c r="Z848" s="302"/>
    </row>
    <row r="849" spans="1:26" ht="15.75" customHeight="1">
      <c r="A849" s="301"/>
      <c r="B849" s="301"/>
      <c r="C849" s="301"/>
      <c r="D849" s="301"/>
      <c r="E849" s="301"/>
      <c r="F849" s="302"/>
      <c r="G849" s="302"/>
      <c r="H849" s="302"/>
      <c r="I849" s="302"/>
      <c r="J849" s="302"/>
      <c r="K849" s="302"/>
      <c r="L849" s="302"/>
      <c r="M849" s="302"/>
      <c r="N849" s="302"/>
      <c r="O849" s="302"/>
      <c r="P849" s="302"/>
      <c r="Q849" s="302"/>
      <c r="R849" s="302"/>
      <c r="S849" s="302"/>
      <c r="T849" s="302"/>
      <c r="U849" s="302"/>
      <c r="V849" s="302"/>
      <c r="W849" s="302"/>
      <c r="X849" s="302"/>
      <c r="Y849" s="302"/>
      <c r="Z849" s="302"/>
    </row>
    <row r="850" spans="1:26" ht="15.75" customHeight="1">
      <c r="A850" s="301"/>
      <c r="B850" s="301"/>
      <c r="C850" s="301"/>
      <c r="D850" s="301"/>
      <c r="E850" s="301"/>
      <c r="F850" s="302"/>
      <c r="G850" s="302"/>
      <c r="H850" s="302"/>
      <c r="I850" s="302"/>
      <c r="J850" s="302"/>
      <c r="K850" s="302"/>
      <c r="L850" s="302"/>
      <c r="M850" s="302"/>
      <c r="N850" s="302"/>
      <c r="O850" s="302"/>
      <c r="P850" s="302"/>
      <c r="Q850" s="302"/>
      <c r="R850" s="302"/>
      <c r="S850" s="302"/>
      <c r="T850" s="302"/>
      <c r="U850" s="302"/>
      <c r="V850" s="302"/>
      <c r="W850" s="302"/>
      <c r="X850" s="302"/>
      <c r="Y850" s="302"/>
      <c r="Z850" s="302"/>
    </row>
    <row r="851" spans="1:26" ht="15.75" customHeight="1">
      <c r="A851" s="301"/>
      <c r="B851" s="301"/>
      <c r="C851" s="301"/>
      <c r="D851" s="301"/>
      <c r="E851" s="301"/>
      <c r="F851" s="302"/>
      <c r="G851" s="302"/>
      <c r="H851" s="302"/>
      <c r="I851" s="302"/>
      <c r="J851" s="302"/>
      <c r="K851" s="302"/>
      <c r="L851" s="302"/>
      <c r="M851" s="302"/>
      <c r="N851" s="302"/>
      <c r="O851" s="302"/>
      <c r="P851" s="302"/>
      <c r="Q851" s="302"/>
      <c r="R851" s="302"/>
      <c r="S851" s="302"/>
      <c r="T851" s="302"/>
      <c r="U851" s="302"/>
      <c r="V851" s="302"/>
      <c r="W851" s="302"/>
      <c r="X851" s="302"/>
      <c r="Y851" s="302"/>
      <c r="Z851" s="302"/>
    </row>
    <row r="852" spans="1:26" ht="15.75" customHeight="1">
      <c r="A852" s="301"/>
      <c r="B852" s="301"/>
      <c r="C852" s="301"/>
      <c r="D852" s="301"/>
      <c r="E852" s="301"/>
      <c r="F852" s="302"/>
      <c r="G852" s="302"/>
      <c r="H852" s="302"/>
      <c r="I852" s="302"/>
      <c r="J852" s="302"/>
      <c r="K852" s="302"/>
      <c r="L852" s="302"/>
      <c r="M852" s="302"/>
      <c r="N852" s="302"/>
      <c r="O852" s="302"/>
      <c r="P852" s="302"/>
      <c r="Q852" s="302"/>
      <c r="R852" s="302"/>
      <c r="S852" s="302"/>
      <c r="T852" s="302"/>
      <c r="U852" s="302"/>
      <c r="V852" s="302"/>
      <c r="W852" s="302"/>
      <c r="X852" s="302"/>
      <c r="Y852" s="302"/>
      <c r="Z852" s="302"/>
    </row>
    <row r="853" spans="1:26" ht="15.75" customHeight="1">
      <c r="A853" s="301"/>
      <c r="B853" s="301"/>
      <c r="C853" s="301"/>
      <c r="D853" s="301"/>
      <c r="E853" s="301"/>
      <c r="F853" s="302"/>
      <c r="G853" s="302"/>
      <c r="H853" s="302"/>
      <c r="I853" s="302"/>
      <c r="J853" s="302"/>
      <c r="K853" s="302"/>
      <c r="L853" s="302"/>
      <c r="M853" s="302"/>
      <c r="N853" s="302"/>
      <c r="O853" s="302"/>
      <c r="P853" s="302"/>
      <c r="Q853" s="302"/>
      <c r="R853" s="302"/>
      <c r="S853" s="302"/>
      <c r="T853" s="302"/>
      <c r="U853" s="302"/>
      <c r="V853" s="302"/>
      <c r="W853" s="302"/>
      <c r="X853" s="302"/>
      <c r="Y853" s="302"/>
      <c r="Z853" s="302"/>
    </row>
    <row r="854" spans="1:26" ht="15.75" customHeight="1">
      <c r="A854" s="301"/>
      <c r="B854" s="301"/>
      <c r="C854" s="301"/>
      <c r="D854" s="301"/>
      <c r="E854" s="301"/>
      <c r="F854" s="302"/>
      <c r="G854" s="302"/>
      <c r="H854" s="302"/>
      <c r="I854" s="302"/>
      <c r="J854" s="302"/>
      <c r="K854" s="302"/>
      <c r="L854" s="302"/>
      <c r="M854" s="302"/>
      <c r="N854" s="302"/>
      <c r="O854" s="302"/>
      <c r="P854" s="302"/>
      <c r="Q854" s="302"/>
      <c r="R854" s="302"/>
      <c r="S854" s="302"/>
      <c r="T854" s="302"/>
      <c r="U854" s="302"/>
      <c r="V854" s="302"/>
      <c r="W854" s="302"/>
      <c r="X854" s="302"/>
      <c r="Y854" s="302"/>
      <c r="Z854" s="302"/>
    </row>
    <row r="855" spans="1:26" ht="15.75" customHeight="1">
      <c r="A855" s="301"/>
      <c r="B855" s="301"/>
      <c r="C855" s="301"/>
      <c r="D855" s="301"/>
      <c r="E855" s="301"/>
      <c r="F855" s="302"/>
      <c r="G855" s="302"/>
      <c r="H855" s="302"/>
      <c r="I855" s="302"/>
      <c r="J855" s="302"/>
      <c r="K855" s="302"/>
      <c r="L855" s="302"/>
      <c r="M855" s="302"/>
      <c r="N855" s="302"/>
      <c r="O855" s="302"/>
      <c r="P855" s="302"/>
      <c r="Q855" s="302"/>
      <c r="R855" s="302"/>
      <c r="S855" s="302"/>
      <c r="T855" s="302"/>
      <c r="U855" s="302"/>
      <c r="V855" s="302"/>
      <c r="W855" s="302"/>
      <c r="X855" s="302"/>
      <c r="Y855" s="302"/>
      <c r="Z855" s="302"/>
    </row>
    <row r="856" spans="1:26" ht="15.75" customHeight="1">
      <c r="A856" s="301"/>
      <c r="B856" s="301"/>
      <c r="C856" s="301"/>
      <c r="D856" s="301"/>
      <c r="E856" s="301"/>
      <c r="F856" s="302"/>
      <c r="G856" s="302"/>
      <c r="H856" s="302"/>
      <c r="I856" s="302"/>
      <c r="J856" s="302"/>
      <c r="K856" s="302"/>
      <c r="L856" s="302"/>
      <c r="M856" s="302"/>
      <c r="N856" s="302"/>
      <c r="O856" s="302"/>
      <c r="P856" s="302"/>
      <c r="Q856" s="302"/>
      <c r="R856" s="302"/>
      <c r="S856" s="302"/>
      <c r="T856" s="302"/>
      <c r="U856" s="302"/>
      <c r="V856" s="302"/>
      <c r="W856" s="302"/>
      <c r="X856" s="302"/>
      <c r="Y856" s="302"/>
      <c r="Z856" s="302"/>
    </row>
    <row r="857" spans="1:26" ht="15.75" customHeight="1">
      <c r="A857" s="301"/>
      <c r="B857" s="301"/>
      <c r="C857" s="301"/>
      <c r="D857" s="301"/>
      <c r="E857" s="301"/>
      <c r="F857" s="302"/>
      <c r="G857" s="302"/>
      <c r="H857" s="302"/>
      <c r="I857" s="302"/>
      <c r="J857" s="302"/>
      <c r="K857" s="302"/>
      <c r="L857" s="302"/>
      <c r="M857" s="302"/>
      <c r="N857" s="302"/>
      <c r="O857" s="302"/>
      <c r="P857" s="302"/>
      <c r="Q857" s="302"/>
      <c r="R857" s="302"/>
      <c r="S857" s="302"/>
      <c r="T857" s="302"/>
      <c r="U857" s="302"/>
      <c r="V857" s="302"/>
      <c r="W857" s="302"/>
      <c r="X857" s="302"/>
      <c r="Y857" s="302"/>
      <c r="Z857" s="302"/>
    </row>
    <row r="858" spans="1:26" ht="15.75" customHeight="1">
      <c r="A858" s="301"/>
      <c r="B858" s="301"/>
      <c r="C858" s="301"/>
      <c r="D858" s="301"/>
      <c r="E858" s="301"/>
      <c r="F858" s="302"/>
      <c r="G858" s="302"/>
      <c r="H858" s="302"/>
      <c r="I858" s="302"/>
      <c r="J858" s="302"/>
      <c r="K858" s="302"/>
      <c r="L858" s="302"/>
      <c r="M858" s="302"/>
      <c r="N858" s="302"/>
      <c r="O858" s="302"/>
      <c r="P858" s="302"/>
      <c r="Q858" s="302"/>
      <c r="R858" s="302"/>
      <c r="S858" s="302"/>
      <c r="T858" s="302"/>
      <c r="U858" s="302"/>
      <c r="V858" s="302"/>
      <c r="W858" s="302"/>
      <c r="X858" s="302"/>
      <c r="Y858" s="302"/>
      <c r="Z858" s="302"/>
    </row>
    <row r="859" spans="1:26" ht="15.75" customHeight="1">
      <c r="A859" s="301"/>
      <c r="B859" s="301"/>
      <c r="C859" s="301"/>
      <c r="D859" s="301"/>
      <c r="E859" s="301"/>
      <c r="F859" s="302"/>
      <c r="G859" s="302"/>
      <c r="H859" s="302"/>
      <c r="I859" s="302"/>
      <c r="J859" s="302"/>
      <c r="K859" s="302"/>
      <c r="L859" s="302"/>
      <c r="M859" s="302"/>
      <c r="N859" s="302"/>
      <c r="O859" s="302"/>
      <c r="P859" s="302"/>
      <c r="Q859" s="302"/>
      <c r="R859" s="302"/>
      <c r="S859" s="302"/>
      <c r="T859" s="302"/>
      <c r="U859" s="302"/>
      <c r="V859" s="302"/>
      <c r="W859" s="302"/>
      <c r="X859" s="302"/>
      <c r="Y859" s="302"/>
      <c r="Z859" s="302"/>
    </row>
    <row r="860" spans="1:26" ht="15.75" customHeight="1">
      <c r="A860" s="301"/>
      <c r="B860" s="301"/>
      <c r="C860" s="301"/>
      <c r="D860" s="301"/>
      <c r="E860" s="301"/>
      <c r="F860" s="302"/>
      <c r="G860" s="302"/>
      <c r="H860" s="302"/>
      <c r="I860" s="302"/>
      <c r="J860" s="302"/>
      <c r="K860" s="302"/>
      <c r="L860" s="302"/>
      <c r="M860" s="302"/>
      <c r="N860" s="302"/>
      <c r="O860" s="302"/>
      <c r="P860" s="302"/>
      <c r="Q860" s="302"/>
      <c r="R860" s="302"/>
      <c r="S860" s="302"/>
      <c r="T860" s="302"/>
      <c r="U860" s="302"/>
      <c r="V860" s="302"/>
      <c r="W860" s="302"/>
      <c r="X860" s="302"/>
      <c r="Y860" s="302"/>
      <c r="Z860" s="302"/>
    </row>
    <row r="861" spans="1:26" ht="15.75" customHeight="1">
      <c r="A861" s="301"/>
      <c r="B861" s="301"/>
      <c r="C861" s="301"/>
      <c r="D861" s="301"/>
      <c r="E861" s="301"/>
      <c r="F861" s="302"/>
      <c r="G861" s="302"/>
      <c r="H861" s="302"/>
      <c r="I861" s="302"/>
      <c r="J861" s="302"/>
      <c r="K861" s="302"/>
      <c r="L861" s="302"/>
      <c r="M861" s="302"/>
      <c r="N861" s="302"/>
      <c r="O861" s="302"/>
      <c r="P861" s="302"/>
      <c r="Q861" s="302"/>
      <c r="R861" s="302"/>
      <c r="S861" s="302"/>
      <c r="T861" s="302"/>
      <c r="U861" s="302"/>
      <c r="V861" s="302"/>
      <c r="W861" s="302"/>
      <c r="X861" s="302"/>
      <c r="Y861" s="302"/>
      <c r="Z861" s="302"/>
    </row>
    <row r="862" spans="1:26" ht="15.75" customHeight="1">
      <c r="A862" s="301"/>
      <c r="B862" s="301"/>
      <c r="C862" s="301"/>
      <c r="D862" s="301"/>
      <c r="E862" s="301"/>
      <c r="F862" s="302"/>
      <c r="G862" s="302"/>
      <c r="H862" s="302"/>
      <c r="I862" s="302"/>
      <c r="J862" s="302"/>
      <c r="K862" s="302"/>
      <c r="L862" s="302"/>
      <c r="M862" s="302"/>
      <c r="N862" s="302"/>
      <c r="O862" s="302"/>
      <c r="P862" s="302"/>
      <c r="Q862" s="302"/>
      <c r="R862" s="302"/>
      <c r="S862" s="302"/>
      <c r="T862" s="302"/>
      <c r="U862" s="302"/>
      <c r="V862" s="302"/>
      <c r="W862" s="302"/>
      <c r="X862" s="302"/>
      <c r="Y862" s="302"/>
      <c r="Z862" s="302"/>
    </row>
    <row r="863" spans="1:26" ht="15.75" customHeight="1">
      <c r="A863" s="301"/>
      <c r="B863" s="301"/>
      <c r="C863" s="301"/>
      <c r="D863" s="301"/>
      <c r="E863" s="301"/>
      <c r="F863" s="302"/>
      <c r="G863" s="302"/>
      <c r="H863" s="302"/>
      <c r="I863" s="302"/>
      <c r="J863" s="302"/>
      <c r="K863" s="302"/>
      <c r="L863" s="302"/>
      <c r="M863" s="302"/>
      <c r="N863" s="302"/>
      <c r="O863" s="302"/>
      <c r="P863" s="302"/>
      <c r="Q863" s="302"/>
      <c r="R863" s="302"/>
      <c r="S863" s="302"/>
      <c r="T863" s="302"/>
      <c r="U863" s="302"/>
      <c r="V863" s="302"/>
      <c r="W863" s="302"/>
      <c r="X863" s="302"/>
      <c r="Y863" s="302"/>
      <c r="Z863" s="302"/>
    </row>
    <row r="864" spans="1:26" ht="15.75" customHeight="1">
      <c r="A864" s="301"/>
      <c r="B864" s="301"/>
      <c r="C864" s="301"/>
      <c r="D864" s="301"/>
      <c r="E864" s="301"/>
      <c r="F864" s="302"/>
      <c r="G864" s="302"/>
      <c r="H864" s="302"/>
      <c r="I864" s="302"/>
      <c r="J864" s="302"/>
      <c r="K864" s="302"/>
      <c r="L864" s="302"/>
      <c r="M864" s="302"/>
      <c r="N864" s="302"/>
      <c r="O864" s="302"/>
      <c r="P864" s="302"/>
      <c r="Q864" s="302"/>
      <c r="R864" s="302"/>
      <c r="S864" s="302"/>
      <c r="T864" s="302"/>
      <c r="U864" s="302"/>
      <c r="V864" s="302"/>
      <c r="W864" s="302"/>
      <c r="X864" s="302"/>
      <c r="Y864" s="302"/>
      <c r="Z864" s="302"/>
    </row>
    <row r="865" spans="1:26" ht="15.75" customHeight="1">
      <c r="A865" s="301"/>
      <c r="B865" s="301"/>
      <c r="C865" s="301"/>
      <c r="D865" s="301"/>
      <c r="E865" s="301"/>
      <c r="F865" s="302"/>
      <c r="G865" s="302"/>
      <c r="H865" s="302"/>
      <c r="I865" s="302"/>
      <c r="J865" s="302"/>
      <c r="K865" s="302"/>
      <c r="L865" s="302"/>
      <c r="M865" s="302"/>
      <c r="N865" s="302"/>
      <c r="O865" s="302"/>
      <c r="P865" s="302"/>
      <c r="Q865" s="302"/>
      <c r="R865" s="302"/>
      <c r="S865" s="302"/>
      <c r="T865" s="302"/>
      <c r="U865" s="302"/>
      <c r="V865" s="302"/>
      <c r="W865" s="302"/>
      <c r="X865" s="302"/>
      <c r="Y865" s="302"/>
      <c r="Z865" s="302"/>
    </row>
    <row r="866" spans="1:26" ht="15.75" customHeight="1">
      <c r="A866" s="301"/>
      <c r="B866" s="301"/>
      <c r="C866" s="301"/>
      <c r="D866" s="301"/>
      <c r="E866" s="301"/>
      <c r="F866" s="302"/>
      <c r="G866" s="302"/>
      <c r="H866" s="302"/>
      <c r="I866" s="302"/>
      <c r="J866" s="302"/>
      <c r="K866" s="302"/>
      <c r="L866" s="302"/>
      <c r="M866" s="302"/>
      <c r="N866" s="302"/>
      <c r="O866" s="302"/>
      <c r="P866" s="302"/>
      <c r="Q866" s="302"/>
      <c r="R866" s="302"/>
      <c r="S866" s="302"/>
      <c r="T866" s="302"/>
      <c r="U866" s="302"/>
      <c r="V866" s="302"/>
      <c r="W866" s="302"/>
      <c r="X866" s="302"/>
      <c r="Y866" s="302"/>
      <c r="Z866" s="302"/>
    </row>
    <row r="867" spans="1:26" ht="15.75" customHeight="1">
      <c r="A867" s="301"/>
      <c r="B867" s="301"/>
      <c r="C867" s="301"/>
      <c r="D867" s="301"/>
      <c r="E867" s="301"/>
      <c r="F867" s="302"/>
      <c r="G867" s="302"/>
      <c r="H867" s="302"/>
      <c r="I867" s="302"/>
      <c r="J867" s="302"/>
      <c r="K867" s="302"/>
      <c r="L867" s="302"/>
      <c r="M867" s="302"/>
      <c r="N867" s="302"/>
      <c r="O867" s="302"/>
      <c r="P867" s="302"/>
      <c r="Q867" s="302"/>
      <c r="R867" s="302"/>
      <c r="S867" s="302"/>
      <c r="T867" s="302"/>
      <c r="U867" s="302"/>
      <c r="V867" s="302"/>
      <c r="W867" s="302"/>
      <c r="X867" s="302"/>
      <c r="Y867" s="302"/>
      <c r="Z867" s="302"/>
    </row>
    <row r="868" spans="1:26" ht="15.75" customHeight="1">
      <c r="A868" s="301"/>
      <c r="B868" s="301"/>
      <c r="C868" s="301"/>
      <c r="D868" s="301"/>
      <c r="E868" s="301"/>
      <c r="F868" s="302"/>
      <c r="G868" s="302"/>
      <c r="H868" s="302"/>
      <c r="I868" s="302"/>
      <c r="J868" s="302"/>
      <c r="K868" s="302"/>
      <c r="L868" s="302"/>
      <c r="M868" s="302"/>
      <c r="N868" s="302"/>
      <c r="O868" s="302"/>
      <c r="P868" s="302"/>
      <c r="Q868" s="302"/>
      <c r="R868" s="302"/>
      <c r="S868" s="302"/>
      <c r="T868" s="302"/>
      <c r="U868" s="302"/>
      <c r="V868" s="302"/>
      <c r="W868" s="302"/>
      <c r="X868" s="302"/>
      <c r="Y868" s="302"/>
      <c r="Z868" s="302"/>
    </row>
    <row r="869" spans="1:26" ht="15.75" customHeight="1">
      <c r="A869" s="301"/>
      <c r="B869" s="301"/>
      <c r="C869" s="301"/>
      <c r="D869" s="301"/>
      <c r="E869" s="301"/>
      <c r="F869" s="302"/>
      <c r="G869" s="302"/>
      <c r="H869" s="302"/>
      <c r="I869" s="302"/>
      <c r="J869" s="302"/>
      <c r="K869" s="302"/>
      <c r="L869" s="302"/>
      <c r="M869" s="302"/>
      <c r="N869" s="302"/>
      <c r="O869" s="302"/>
      <c r="P869" s="302"/>
      <c r="Q869" s="302"/>
      <c r="R869" s="302"/>
      <c r="S869" s="302"/>
      <c r="T869" s="302"/>
      <c r="U869" s="302"/>
      <c r="V869" s="302"/>
      <c r="W869" s="302"/>
      <c r="X869" s="302"/>
      <c r="Y869" s="302"/>
      <c r="Z869" s="302"/>
    </row>
    <row r="870" spans="1:26" ht="15.75" customHeight="1">
      <c r="A870" s="301"/>
      <c r="B870" s="301"/>
      <c r="C870" s="301"/>
      <c r="D870" s="301"/>
      <c r="E870" s="301"/>
      <c r="F870" s="302"/>
      <c r="G870" s="302"/>
      <c r="H870" s="302"/>
      <c r="I870" s="302"/>
      <c r="J870" s="302"/>
      <c r="K870" s="302"/>
      <c r="L870" s="302"/>
      <c r="M870" s="302"/>
      <c r="N870" s="302"/>
      <c r="O870" s="302"/>
      <c r="P870" s="302"/>
      <c r="Q870" s="302"/>
      <c r="R870" s="302"/>
      <c r="S870" s="302"/>
      <c r="T870" s="302"/>
      <c r="U870" s="302"/>
      <c r="V870" s="302"/>
      <c r="W870" s="302"/>
      <c r="X870" s="302"/>
      <c r="Y870" s="302"/>
      <c r="Z870" s="302"/>
    </row>
    <row r="871" spans="1:26" ht="15.75" customHeight="1">
      <c r="A871" s="301"/>
      <c r="B871" s="301"/>
      <c r="C871" s="301"/>
      <c r="D871" s="301"/>
      <c r="E871" s="301"/>
      <c r="F871" s="302"/>
      <c r="G871" s="302"/>
      <c r="H871" s="302"/>
      <c r="I871" s="302"/>
      <c r="J871" s="302"/>
      <c r="K871" s="302"/>
      <c r="L871" s="302"/>
      <c r="M871" s="302"/>
      <c r="N871" s="302"/>
      <c r="O871" s="302"/>
      <c r="P871" s="302"/>
      <c r="Q871" s="302"/>
      <c r="R871" s="302"/>
      <c r="S871" s="302"/>
      <c r="T871" s="302"/>
      <c r="U871" s="302"/>
      <c r="V871" s="302"/>
      <c r="W871" s="302"/>
      <c r="X871" s="302"/>
      <c r="Y871" s="302"/>
      <c r="Z871" s="302"/>
    </row>
    <row r="872" spans="1:26" ht="15.75" customHeight="1">
      <c r="A872" s="301"/>
      <c r="B872" s="301"/>
      <c r="C872" s="301"/>
      <c r="D872" s="301"/>
      <c r="E872" s="301"/>
      <c r="F872" s="302"/>
      <c r="G872" s="302"/>
      <c r="H872" s="302"/>
      <c r="I872" s="302"/>
      <c r="J872" s="302"/>
      <c r="K872" s="302"/>
      <c r="L872" s="302"/>
      <c r="M872" s="302"/>
      <c r="N872" s="302"/>
      <c r="O872" s="302"/>
      <c r="P872" s="302"/>
      <c r="Q872" s="302"/>
      <c r="R872" s="302"/>
      <c r="S872" s="302"/>
      <c r="T872" s="302"/>
      <c r="U872" s="302"/>
      <c r="V872" s="302"/>
      <c r="W872" s="302"/>
      <c r="X872" s="302"/>
      <c r="Y872" s="302"/>
      <c r="Z872" s="302"/>
    </row>
    <row r="873" spans="1:26" ht="15.75" customHeight="1">
      <c r="A873" s="301"/>
      <c r="B873" s="301"/>
      <c r="C873" s="301"/>
      <c r="D873" s="301"/>
      <c r="E873" s="301"/>
      <c r="F873" s="302"/>
      <c r="G873" s="302"/>
      <c r="H873" s="302"/>
      <c r="I873" s="302"/>
      <c r="J873" s="302"/>
      <c r="K873" s="302"/>
      <c r="L873" s="302"/>
      <c r="M873" s="302"/>
      <c r="N873" s="302"/>
      <c r="O873" s="302"/>
      <c r="P873" s="302"/>
      <c r="Q873" s="302"/>
      <c r="R873" s="302"/>
      <c r="S873" s="302"/>
      <c r="T873" s="302"/>
      <c r="U873" s="302"/>
      <c r="V873" s="302"/>
      <c r="W873" s="302"/>
      <c r="X873" s="302"/>
      <c r="Y873" s="302"/>
      <c r="Z873" s="302"/>
    </row>
    <row r="874" spans="1:26" ht="15.75" customHeight="1">
      <c r="A874" s="301"/>
      <c r="B874" s="301"/>
      <c r="C874" s="301"/>
      <c r="D874" s="301"/>
      <c r="E874" s="301"/>
      <c r="F874" s="302"/>
      <c r="G874" s="302"/>
      <c r="H874" s="302"/>
      <c r="I874" s="302"/>
      <c r="J874" s="302"/>
      <c r="K874" s="302"/>
      <c r="L874" s="302"/>
      <c r="M874" s="302"/>
      <c r="N874" s="302"/>
      <c r="O874" s="302"/>
      <c r="P874" s="302"/>
      <c r="Q874" s="302"/>
      <c r="R874" s="302"/>
      <c r="S874" s="302"/>
      <c r="T874" s="302"/>
      <c r="U874" s="302"/>
      <c r="V874" s="302"/>
      <c r="W874" s="302"/>
      <c r="X874" s="302"/>
      <c r="Y874" s="302"/>
      <c r="Z874" s="302"/>
    </row>
    <row r="875" spans="1:26" ht="15.75" customHeight="1">
      <c r="A875" s="301"/>
      <c r="B875" s="301"/>
      <c r="C875" s="301"/>
      <c r="D875" s="301"/>
      <c r="E875" s="301"/>
      <c r="F875" s="302"/>
      <c r="G875" s="302"/>
      <c r="H875" s="302"/>
      <c r="I875" s="302"/>
      <c r="J875" s="302"/>
      <c r="K875" s="302"/>
      <c r="L875" s="302"/>
      <c r="M875" s="302"/>
      <c r="N875" s="302"/>
      <c r="O875" s="302"/>
      <c r="P875" s="302"/>
      <c r="Q875" s="302"/>
      <c r="R875" s="302"/>
      <c r="S875" s="302"/>
      <c r="T875" s="302"/>
      <c r="U875" s="302"/>
      <c r="V875" s="302"/>
      <c r="W875" s="302"/>
      <c r="X875" s="302"/>
      <c r="Y875" s="302"/>
      <c r="Z875" s="302"/>
    </row>
    <row r="876" spans="1:26" ht="15.75" customHeight="1">
      <c r="A876" s="301"/>
      <c r="B876" s="301"/>
      <c r="C876" s="301"/>
      <c r="D876" s="301"/>
      <c r="E876" s="301"/>
      <c r="F876" s="302"/>
      <c r="G876" s="302"/>
      <c r="H876" s="302"/>
      <c r="I876" s="302"/>
      <c r="J876" s="302"/>
      <c r="K876" s="302"/>
      <c r="L876" s="302"/>
      <c r="M876" s="302"/>
      <c r="N876" s="302"/>
      <c r="O876" s="302"/>
      <c r="P876" s="302"/>
      <c r="Q876" s="302"/>
      <c r="R876" s="302"/>
      <c r="S876" s="302"/>
      <c r="T876" s="302"/>
      <c r="U876" s="302"/>
      <c r="V876" s="302"/>
      <c r="W876" s="302"/>
      <c r="X876" s="302"/>
      <c r="Y876" s="302"/>
      <c r="Z876" s="302"/>
    </row>
    <row r="877" spans="1:26" ht="15.75" customHeight="1">
      <c r="A877" s="301"/>
      <c r="B877" s="301"/>
      <c r="C877" s="301"/>
      <c r="D877" s="301"/>
      <c r="E877" s="301"/>
      <c r="F877" s="302"/>
      <c r="G877" s="302"/>
      <c r="H877" s="302"/>
      <c r="I877" s="302"/>
      <c r="J877" s="302"/>
      <c r="K877" s="302"/>
      <c r="L877" s="302"/>
      <c r="M877" s="302"/>
      <c r="N877" s="302"/>
      <c r="O877" s="302"/>
      <c r="P877" s="302"/>
      <c r="Q877" s="302"/>
      <c r="R877" s="302"/>
      <c r="S877" s="302"/>
      <c r="T877" s="302"/>
      <c r="U877" s="302"/>
      <c r="V877" s="302"/>
      <c r="W877" s="302"/>
      <c r="X877" s="302"/>
      <c r="Y877" s="302"/>
      <c r="Z877" s="302"/>
    </row>
    <row r="878" spans="1:26" ht="15.75" customHeight="1">
      <c r="A878" s="301"/>
      <c r="B878" s="301"/>
      <c r="C878" s="301"/>
      <c r="D878" s="301"/>
      <c r="E878" s="301"/>
      <c r="F878" s="302"/>
      <c r="G878" s="302"/>
      <c r="H878" s="302"/>
      <c r="I878" s="302"/>
      <c r="J878" s="302"/>
      <c r="K878" s="302"/>
      <c r="L878" s="302"/>
      <c r="M878" s="302"/>
      <c r="N878" s="302"/>
      <c r="O878" s="302"/>
      <c r="P878" s="302"/>
      <c r="Q878" s="302"/>
      <c r="R878" s="302"/>
      <c r="S878" s="302"/>
      <c r="T878" s="302"/>
      <c r="U878" s="302"/>
      <c r="V878" s="302"/>
      <c r="W878" s="302"/>
      <c r="X878" s="302"/>
      <c r="Y878" s="302"/>
      <c r="Z878" s="302"/>
    </row>
    <row r="879" spans="1:26" ht="15.75" customHeight="1">
      <c r="A879" s="301"/>
      <c r="B879" s="301"/>
      <c r="C879" s="301"/>
      <c r="D879" s="301"/>
      <c r="E879" s="301"/>
      <c r="F879" s="302"/>
      <c r="G879" s="302"/>
      <c r="H879" s="302"/>
      <c r="I879" s="302"/>
      <c r="J879" s="302"/>
      <c r="K879" s="302"/>
      <c r="L879" s="302"/>
      <c r="M879" s="302"/>
      <c r="N879" s="302"/>
      <c r="O879" s="302"/>
      <c r="P879" s="302"/>
      <c r="Q879" s="302"/>
      <c r="R879" s="302"/>
      <c r="S879" s="302"/>
      <c r="T879" s="302"/>
      <c r="U879" s="302"/>
      <c r="V879" s="302"/>
      <c r="W879" s="302"/>
      <c r="X879" s="302"/>
      <c r="Y879" s="302"/>
      <c r="Z879" s="302"/>
    </row>
    <row r="880" spans="1:26" ht="15.75" customHeight="1">
      <c r="A880" s="301"/>
      <c r="B880" s="301"/>
      <c r="C880" s="301"/>
      <c r="D880" s="301"/>
      <c r="E880" s="301"/>
      <c r="F880" s="302"/>
      <c r="G880" s="302"/>
      <c r="H880" s="302"/>
      <c r="I880" s="302"/>
      <c r="J880" s="302"/>
      <c r="K880" s="302"/>
      <c r="L880" s="302"/>
      <c r="M880" s="302"/>
      <c r="N880" s="302"/>
      <c r="O880" s="302"/>
      <c r="P880" s="302"/>
      <c r="Q880" s="302"/>
      <c r="R880" s="302"/>
      <c r="S880" s="302"/>
      <c r="T880" s="302"/>
      <c r="U880" s="302"/>
      <c r="V880" s="302"/>
      <c r="W880" s="302"/>
      <c r="X880" s="302"/>
      <c r="Y880" s="302"/>
      <c r="Z880" s="302"/>
    </row>
    <row r="881" spans="1:26" ht="15.75" customHeight="1">
      <c r="A881" s="301"/>
      <c r="B881" s="301"/>
      <c r="C881" s="301"/>
      <c r="D881" s="301"/>
      <c r="E881" s="301"/>
      <c r="F881" s="302"/>
      <c r="G881" s="302"/>
      <c r="H881" s="302"/>
      <c r="I881" s="302"/>
      <c r="J881" s="302"/>
      <c r="K881" s="302"/>
      <c r="L881" s="302"/>
      <c r="M881" s="302"/>
      <c r="N881" s="302"/>
      <c r="O881" s="302"/>
      <c r="P881" s="302"/>
      <c r="Q881" s="302"/>
      <c r="R881" s="302"/>
      <c r="S881" s="302"/>
      <c r="T881" s="302"/>
      <c r="U881" s="302"/>
      <c r="V881" s="302"/>
      <c r="W881" s="302"/>
      <c r="X881" s="302"/>
      <c r="Y881" s="302"/>
      <c r="Z881" s="302"/>
    </row>
    <row r="882" spans="1:26" ht="15.75" customHeight="1">
      <c r="A882" s="301"/>
      <c r="B882" s="301"/>
      <c r="C882" s="301"/>
      <c r="D882" s="301"/>
      <c r="E882" s="301"/>
      <c r="F882" s="302"/>
      <c r="G882" s="302"/>
      <c r="H882" s="302"/>
      <c r="I882" s="302"/>
      <c r="J882" s="302"/>
      <c r="K882" s="302"/>
      <c r="L882" s="302"/>
      <c r="M882" s="302"/>
      <c r="N882" s="302"/>
      <c r="O882" s="302"/>
      <c r="P882" s="302"/>
      <c r="Q882" s="302"/>
      <c r="R882" s="302"/>
      <c r="S882" s="302"/>
      <c r="T882" s="302"/>
      <c r="U882" s="302"/>
      <c r="V882" s="302"/>
      <c r="W882" s="302"/>
      <c r="X882" s="302"/>
      <c r="Y882" s="302"/>
      <c r="Z882" s="302"/>
    </row>
    <row r="883" spans="1:26" ht="15.75" customHeight="1">
      <c r="A883" s="301"/>
      <c r="B883" s="301"/>
      <c r="C883" s="301"/>
      <c r="D883" s="301"/>
      <c r="E883" s="301"/>
      <c r="F883" s="302"/>
      <c r="G883" s="302"/>
      <c r="H883" s="302"/>
      <c r="I883" s="302"/>
      <c r="J883" s="302"/>
      <c r="K883" s="302"/>
      <c r="L883" s="302"/>
      <c r="M883" s="302"/>
      <c r="N883" s="302"/>
      <c r="O883" s="302"/>
      <c r="P883" s="302"/>
      <c r="Q883" s="302"/>
      <c r="R883" s="302"/>
      <c r="S883" s="302"/>
      <c r="T883" s="302"/>
      <c r="U883" s="302"/>
      <c r="V883" s="302"/>
      <c r="W883" s="302"/>
      <c r="X883" s="302"/>
      <c r="Y883" s="302"/>
      <c r="Z883" s="302"/>
    </row>
    <row r="884" spans="1:26" ht="15.75" customHeight="1">
      <c r="A884" s="301"/>
      <c r="B884" s="301"/>
      <c r="C884" s="301"/>
      <c r="D884" s="301"/>
      <c r="E884" s="301"/>
      <c r="F884" s="302"/>
      <c r="G884" s="302"/>
      <c r="H884" s="302"/>
      <c r="I884" s="302"/>
      <c r="J884" s="302"/>
      <c r="K884" s="302"/>
      <c r="L884" s="302"/>
      <c r="M884" s="302"/>
      <c r="N884" s="302"/>
      <c r="O884" s="302"/>
      <c r="P884" s="302"/>
      <c r="Q884" s="302"/>
      <c r="R884" s="302"/>
      <c r="S884" s="302"/>
      <c r="T884" s="302"/>
      <c r="U884" s="302"/>
      <c r="V884" s="302"/>
      <c r="W884" s="302"/>
      <c r="X884" s="302"/>
      <c r="Y884" s="302"/>
      <c r="Z884" s="302"/>
    </row>
    <row r="885" spans="1:26" ht="15.75" customHeight="1">
      <c r="A885" s="301"/>
      <c r="B885" s="301"/>
      <c r="C885" s="301"/>
      <c r="D885" s="301"/>
      <c r="E885" s="301"/>
      <c r="F885" s="302"/>
      <c r="G885" s="302"/>
      <c r="H885" s="302"/>
      <c r="I885" s="302"/>
      <c r="J885" s="302"/>
      <c r="K885" s="302"/>
      <c r="L885" s="302"/>
      <c r="M885" s="302"/>
      <c r="N885" s="302"/>
      <c r="O885" s="302"/>
      <c r="P885" s="302"/>
      <c r="Q885" s="302"/>
      <c r="R885" s="302"/>
      <c r="S885" s="302"/>
      <c r="T885" s="302"/>
      <c r="U885" s="302"/>
      <c r="V885" s="302"/>
      <c r="W885" s="302"/>
      <c r="X885" s="302"/>
      <c r="Y885" s="302"/>
      <c r="Z885" s="302"/>
    </row>
    <row r="886" spans="1:26" ht="15.75" customHeight="1">
      <c r="A886" s="301"/>
      <c r="B886" s="301"/>
      <c r="C886" s="301"/>
      <c r="D886" s="301"/>
      <c r="E886" s="301"/>
      <c r="F886" s="302"/>
      <c r="G886" s="302"/>
      <c r="H886" s="302"/>
      <c r="I886" s="302"/>
      <c r="J886" s="302"/>
      <c r="K886" s="302"/>
      <c r="L886" s="302"/>
      <c r="M886" s="302"/>
      <c r="N886" s="302"/>
      <c r="O886" s="302"/>
      <c r="P886" s="302"/>
      <c r="Q886" s="302"/>
      <c r="R886" s="302"/>
      <c r="S886" s="302"/>
      <c r="T886" s="302"/>
      <c r="U886" s="302"/>
      <c r="V886" s="302"/>
      <c r="W886" s="302"/>
      <c r="X886" s="302"/>
      <c r="Y886" s="302"/>
      <c r="Z886" s="302"/>
    </row>
    <row r="887" spans="1:26" ht="15.75" customHeight="1">
      <c r="A887" s="301"/>
      <c r="B887" s="301"/>
      <c r="C887" s="301"/>
      <c r="D887" s="301"/>
      <c r="E887" s="301"/>
      <c r="F887" s="302"/>
      <c r="G887" s="302"/>
      <c r="H887" s="302"/>
      <c r="I887" s="302"/>
      <c r="J887" s="302"/>
      <c r="K887" s="302"/>
      <c r="L887" s="302"/>
      <c r="M887" s="302"/>
      <c r="N887" s="302"/>
      <c r="O887" s="302"/>
      <c r="P887" s="302"/>
      <c r="Q887" s="302"/>
      <c r="R887" s="302"/>
      <c r="S887" s="302"/>
      <c r="T887" s="302"/>
      <c r="U887" s="302"/>
      <c r="V887" s="302"/>
      <c r="W887" s="302"/>
      <c r="X887" s="302"/>
      <c r="Y887" s="302"/>
      <c r="Z887" s="302"/>
    </row>
    <row r="888" spans="1:26" ht="15.75" customHeight="1">
      <c r="A888" s="301"/>
      <c r="B888" s="301"/>
      <c r="C888" s="301"/>
      <c r="D888" s="301"/>
      <c r="E888" s="301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</row>
    <row r="889" spans="1:26" ht="15.75" customHeight="1">
      <c r="A889" s="301"/>
      <c r="B889" s="301"/>
      <c r="C889" s="301"/>
      <c r="D889" s="301"/>
      <c r="E889" s="301"/>
      <c r="F889" s="302"/>
      <c r="G889" s="302"/>
      <c r="H889" s="302"/>
      <c r="I889" s="302"/>
      <c r="J889" s="302"/>
      <c r="K889" s="302"/>
      <c r="L889" s="302"/>
      <c r="M889" s="302"/>
      <c r="N889" s="302"/>
      <c r="O889" s="302"/>
      <c r="P889" s="302"/>
      <c r="Q889" s="302"/>
      <c r="R889" s="302"/>
      <c r="S889" s="302"/>
      <c r="T889" s="302"/>
      <c r="U889" s="302"/>
      <c r="V889" s="302"/>
      <c r="W889" s="302"/>
      <c r="X889" s="302"/>
      <c r="Y889" s="302"/>
      <c r="Z889" s="302"/>
    </row>
    <row r="890" spans="1:26" ht="15.75" customHeight="1">
      <c r="A890" s="301"/>
      <c r="B890" s="301"/>
      <c r="C890" s="301"/>
      <c r="D890" s="301"/>
      <c r="E890" s="301"/>
      <c r="F890" s="302"/>
      <c r="G890" s="302"/>
      <c r="H890" s="302"/>
      <c r="I890" s="302"/>
      <c r="J890" s="302"/>
      <c r="K890" s="302"/>
      <c r="L890" s="302"/>
      <c r="M890" s="302"/>
      <c r="N890" s="302"/>
      <c r="O890" s="302"/>
      <c r="P890" s="302"/>
      <c r="Q890" s="302"/>
      <c r="R890" s="302"/>
      <c r="S890" s="302"/>
      <c r="T890" s="302"/>
      <c r="U890" s="302"/>
      <c r="V890" s="302"/>
      <c r="W890" s="302"/>
      <c r="X890" s="302"/>
      <c r="Y890" s="302"/>
      <c r="Z890" s="302"/>
    </row>
    <row r="891" spans="1:26" ht="15.75" customHeight="1">
      <c r="A891" s="301"/>
      <c r="B891" s="301"/>
      <c r="C891" s="301"/>
      <c r="D891" s="301"/>
      <c r="E891" s="301"/>
      <c r="F891" s="302"/>
      <c r="G891" s="302"/>
      <c r="H891" s="302"/>
      <c r="I891" s="302"/>
      <c r="J891" s="302"/>
      <c r="K891" s="302"/>
      <c r="L891" s="302"/>
      <c r="M891" s="302"/>
      <c r="N891" s="302"/>
      <c r="O891" s="302"/>
      <c r="P891" s="302"/>
      <c r="Q891" s="302"/>
      <c r="R891" s="302"/>
      <c r="S891" s="302"/>
      <c r="T891" s="302"/>
      <c r="U891" s="302"/>
      <c r="V891" s="302"/>
      <c r="W891" s="302"/>
      <c r="X891" s="302"/>
      <c r="Y891" s="302"/>
      <c r="Z891" s="302"/>
    </row>
    <row r="892" spans="1:26" ht="15.75" customHeight="1">
      <c r="A892" s="301"/>
      <c r="B892" s="301"/>
      <c r="C892" s="301"/>
      <c r="D892" s="301"/>
      <c r="E892" s="301"/>
      <c r="F892" s="302"/>
      <c r="G892" s="302"/>
      <c r="H892" s="302"/>
      <c r="I892" s="302"/>
      <c r="J892" s="302"/>
      <c r="K892" s="302"/>
      <c r="L892" s="302"/>
      <c r="M892" s="302"/>
      <c r="N892" s="302"/>
      <c r="O892" s="302"/>
      <c r="P892" s="302"/>
      <c r="Q892" s="302"/>
      <c r="R892" s="302"/>
      <c r="S892" s="302"/>
      <c r="T892" s="302"/>
      <c r="U892" s="302"/>
      <c r="V892" s="302"/>
      <c r="W892" s="302"/>
      <c r="X892" s="302"/>
      <c r="Y892" s="302"/>
      <c r="Z892" s="302"/>
    </row>
    <row r="893" spans="1:26" ht="15.75" customHeight="1">
      <c r="A893" s="301"/>
      <c r="B893" s="301"/>
      <c r="C893" s="301"/>
      <c r="D893" s="301"/>
      <c r="E893" s="301"/>
      <c r="F893" s="302"/>
      <c r="G893" s="302"/>
      <c r="H893" s="302"/>
      <c r="I893" s="302"/>
      <c r="J893" s="302"/>
      <c r="K893" s="302"/>
      <c r="L893" s="302"/>
      <c r="M893" s="302"/>
      <c r="N893" s="302"/>
      <c r="O893" s="302"/>
      <c r="P893" s="302"/>
      <c r="Q893" s="302"/>
      <c r="R893" s="302"/>
      <c r="S893" s="302"/>
      <c r="T893" s="302"/>
      <c r="U893" s="302"/>
      <c r="V893" s="302"/>
      <c r="W893" s="302"/>
      <c r="X893" s="302"/>
      <c r="Y893" s="302"/>
      <c r="Z893" s="302"/>
    </row>
    <row r="894" spans="1:26" ht="15.75" customHeight="1">
      <c r="A894" s="301"/>
      <c r="B894" s="301"/>
      <c r="C894" s="301"/>
      <c r="D894" s="301"/>
      <c r="E894" s="301"/>
      <c r="F894" s="302"/>
      <c r="G894" s="302"/>
      <c r="H894" s="302"/>
      <c r="I894" s="302"/>
      <c r="J894" s="302"/>
      <c r="K894" s="302"/>
      <c r="L894" s="302"/>
      <c r="M894" s="302"/>
      <c r="N894" s="302"/>
      <c r="O894" s="302"/>
      <c r="P894" s="302"/>
      <c r="Q894" s="302"/>
      <c r="R894" s="302"/>
      <c r="S894" s="302"/>
      <c r="T894" s="302"/>
      <c r="U894" s="302"/>
      <c r="V894" s="302"/>
      <c r="W894" s="302"/>
      <c r="X894" s="302"/>
      <c r="Y894" s="302"/>
      <c r="Z894" s="302"/>
    </row>
    <row r="895" spans="1:26" ht="15.75" customHeight="1">
      <c r="A895" s="301"/>
      <c r="B895" s="301"/>
      <c r="C895" s="301"/>
      <c r="D895" s="301"/>
      <c r="E895" s="301"/>
      <c r="F895" s="302"/>
      <c r="G895" s="302"/>
      <c r="H895" s="302"/>
      <c r="I895" s="302"/>
      <c r="J895" s="302"/>
      <c r="K895" s="302"/>
      <c r="L895" s="302"/>
      <c r="M895" s="302"/>
      <c r="N895" s="302"/>
      <c r="O895" s="302"/>
      <c r="P895" s="302"/>
      <c r="Q895" s="302"/>
      <c r="R895" s="302"/>
      <c r="S895" s="302"/>
      <c r="T895" s="302"/>
      <c r="U895" s="302"/>
      <c r="V895" s="302"/>
      <c r="W895" s="302"/>
      <c r="X895" s="302"/>
      <c r="Y895" s="302"/>
      <c r="Z895" s="302"/>
    </row>
    <row r="896" spans="1:26" ht="15.75" customHeight="1">
      <c r="A896" s="301"/>
      <c r="B896" s="301"/>
      <c r="C896" s="301"/>
      <c r="D896" s="301"/>
      <c r="E896" s="301"/>
      <c r="F896" s="302"/>
      <c r="G896" s="302"/>
      <c r="H896" s="302"/>
      <c r="I896" s="302"/>
      <c r="J896" s="302"/>
      <c r="K896" s="302"/>
      <c r="L896" s="302"/>
      <c r="M896" s="302"/>
      <c r="N896" s="302"/>
      <c r="O896" s="302"/>
      <c r="P896" s="302"/>
      <c r="Q896" s="302"/>
      <c r="R896" s="302"/>
      <c r="S896" s="302"/>
      <c r="T896" s="302"/>
      <c r="U896" s="302"/>
      <c r="V896" s="302"/>
      <c r="W896" s="302"/>
      <c r="X896" s="302"/>
      <c r="Y896" s="302"/>
      <c r="Z896" s="302"/>
    </row>
    <row r="897" spans="1:26" ht="15.75" customHeight="1">
      <c r="A897" s="301"/>
      <c r="B897" s="301"/>
      <c r="C897" s="301"/>
      <c r="D897" s="301"/>
      <c r="E897" s="301"/>
      <c r="F897" s="302"/>
      <c r="G897" s="302"/>
      <c r="H897" s="302"/>
      <c r="I897" s="302"/>
      <c r="J897" s="302"/>
      <c r="K897" s="302"/>
      <c r="L897" s="302"/>
      <c r="M897" s="302"/>
      <c r="N897" s="302"/>
      <c r="O897" s="302"/>
      <c r="P897" s="302"/>
      <c r="Q897" s="302"/>
      <c r="R897" s="302"/>
      <c r="S897" s="302"/>
      <c r="T897" s="302"/>
      <c r="U897" s="302"/>
      <c r="V897" s="302"/>
      <c r="W897" s="302"/>
      <c r="X897" s="302"/>
      <c r="Y897" s="302"/>
      <c r="Z897" s="302"/>
    </row>
    <row r="898" spans="1:26" ht="15.75" customHeight="1">
      <c r="A898" s="301"/>
      <c r="B898" s="301"/>
      <c r="C898" s="301"/>
      <c r="D898" s="301"/>
      <c r="E898" s="301"/>
      <c r="F898" s="302"/>
      <c r="G898" s="302"/>
      <c r="H898" s="302"/>
      <c r="I898" s="302"/>
      <c r="J898" s="302"/>
      <c r="K898" s="302"/>
      <c r="L898" s="302"/>
      <c r="M898" s="302"/>
      <c r="N898" s="302"/>
      <c r="O898" s="302"/>
      <c r="P898" s="302"/>
      <c r="Q898" s="302"/>
      <c r="R898" s="302"/>
      <c r="S898" s="302"/>
      <c r="T898" s="302"/>
      <c r="U898" s="302"/>
      <c r="V898" s="302"/>
      <c r="W898" s="302"/>
      <c r="X898" s="302"/>
      <c r="Y898" s="302"/>
      <c r="Z898" s="302"/>
    </row>
    <row r="899" spans="1:26" ht="15.75" customHeight="1">
      <c r="A899" s="301"/>
      <c r="B899" s="301"/>
      <c r="C899" s="301"/>
      <c r="D899" s="301"/>
      <c r="E899" s="301"/>
      <c r="F899" s="302"/>
      <c r="G899" s="302"/>
      <c r="H899" s="302"/>
      <c r="I899" s="302"/>
      <c r="J899" s="302"/>
      <c r="K899" s="302"/>
      <c r="L899" s="302"/>
      <c r="M899" s="302"/>
      <c r="N899" s="302"/>
      <c r="O899" s="302"/>
      <c r="P899" s="302"/>
      <c r="Q899" s="302"/>
      <c r="R899" s="302"/>
      <c r="S899" s="302"/>
      <c r="T899" s="302"/>
      <c r="U899" s="302"/>
      <c r="V899" s="302"/>
      <c r="W899" s="302"/>
      <c r="X899" s="302"/>
      <c r="Y899" s="302"/>
      <c r="Z899" s="302"/>
    </row>
    <row r="900" spans="1:26" ht="15.75" customHeight="1">
      <c r="A900" s="301"/>
      <c r="B900" s="301"/>
      <c r="C900" s="301"/>
      <c r="D900" s="301"/>
      <c r="E900" s="301"/>
      <c r="F900" s="302"/>
      <c r="G900" s="302"/>
      <c r="H900" s="302"/>
      <c r="I900" s="302"/>
      <c r="J900" s="302"/>
      <c r="K900" s="302"/>
      <c r="L900" s="302"/>
      <c r="M900" s="302"/>
      <c r="N900" s="302"/>
      <c r="O900" s="302"/>
      <c r="P900" s="302"/>
      <c r="Q900" s="302"/>
      <c r="R900" s="302"/>
      <c r="S900" s="302"/>
      <c r="T900" s="302"/>
      <c r="U900" s="302"/>
      <c r="V900" s="302"/>
      <c r="W900" s="302"/>
      <c r="X900" s="302"/>
      <c r="Y900" s="302"/>
      <c r="Z900" s="302"/>
    </row>
    <row r="901" spans="1:26" ht="15.75" customHeight="1">
      <c r="A901" s="301"/>
      <c r="B901" s="301"/>
      <c r="C901" s="301"/>
      <c r="D901" s="301"/>
      <c r="E901" s="301"/>
      <c r="F901" s="302"/>
      <c r="G901" s="302"/>
      <c r="H901" s="302"/>
      <c r="I901" s="302"/>
      <c r="J901" s="302"/>
      <c r="K901" s="302"/>
      <c r="L901" s="302"/>
      <c r="M901" s="302"/>
      <c r="N901" s="302"/>
      <c r="O901" s="302"/>
      <c r="P901" s="302"/>
      <c r="Q901" s="302"/>
      <c r="R901" s="302"/>
      <c r="S901" s="302"/>
      <c r="T901" s="302"/>
      <c r="U901" s="302"/>
      <c r="V901" s="302"/>
      <c r="W901" s="302"/>
      <c r="X901" s="302"/>
      <c r="Y901" s="302"/>
      <c r="Z901" s="302"/>
    </row>
    <row r="902" spans="1:26" ht="15.75" customHeight="1">
      <c r="A902" s="301"/>
      <c r="B902" s="301"/>
      <c r="C902" s="301"/>
      <c r="D902" s="301"/>
      <c r="E902" s="301"/>
      <c r="F902" s="302"/>
      <c r="G902" s="302"/>
      <c r="H902" s="302"/>
      <c r="I902" s="302"/>
      <c r="J902" s="302"/>
      <c r="K902" s="302"/>
      <c r="L902" s="302"/>
      <c r="M902" s="302"/>
      <c r="N902" s="302"/>
      <c r="O902" s="302"/>
      <c r="P902" s="302"/>
      <c r="Q902" s="302"/>
      <c r="R902" s="302"/>
      <c r="S902" s="302"/>
      <c r="T902" s="302"/>
      <c r="U902" s="302"/>
      <c r="V902" s="302"/>
      <c r="W902" s="302"/>
      <c r="X902" s="302"/>
      <c r="Y902" s="302"/>
      <c r="Z902" s="302"/>
    </row>
    <row r="903" spans="1:26" ht="15.75" customHeight="1">
      <c r="A903" s="301"/>
      <c r="B903" s="301"/>
      <c r="C903" s="301"/>
      <c r="D903" s="301"/>
      <c r="E903" s="301"/>
      <c r="F903" s="302"/>
      <c r="G903" s="302"/>
      <c r="H903" s="302"/>
      <c r="I903" s="302"/>
      <c r="J903" s="302"/>
      <c r="K903" s="302"/>
      <c r="L903" s="302"/>
      <c r="M903" s="302"/>
      <c r="N903" s="302"/>
      <c r="O903" s="302"/>
      <c r="P903" s="302"/>
      <c r="Q903" s="302"/>
      <c r="R903" s="302"/>
      <c r="S903" s="302"/>
      <c r="T903" s="302"/>
      <c r="U903" s="302"/>
      <c r="V903" s="302"/>
      <c r="W903" s="302"/>
      <c r="X903" s="302"/>
      <c r="Y903" s="302"/>
      <c r="Z903" s="302"/>
    </row>
    <row r="904" spans="1:26" ht="15.75" customHeight="1">
      <c r="A904" s="301"/>
      <c r="B904" s="301"/>
      <c r="C904" s="301"/>
      <c r="D904" s="301"/>
      <c r="E904" s="301"/>
      <c r="F904" s="302"/>
      <c r="G904" s="302"/>
      <c r="H904" s="302"/>
      <c r="I904" s="302"/>
      <c r="J904" s="302"/>
      <c r="K904" s="302"/>
      <c r="L904" s="302"/>
      <c r="M904" s="302"/>
      <c r="N904" s="302"/>
      <c r="O904" s="302"/>
      <c r="P904" s="302"/>
      <c r="Q904" s="302"/>
      <c r="R904" s="302"/>
      <c r="S904" s="302"/>
      <c r="T904" s="302"/>
      <c r="U904" s="302"/>
      <c r="V904" s="302"/>
      <c r="W904" s="302"/>
      <c r="X904" s="302"/>
      <c r="Y904" s="302"/>
      <c r="Z904" s="302"/>
    </row>
    <row r="905" spans="1:26" ht="15.75" customHeight="1">
      <c r="A905" s="301"/>
      <c r="B905" s="301"/>
      <c r="C905" s="301"/>
      <c r="D905" s="301"/>
      <c r="E905" s="301"/>
      <c r="F905" s="302"/>
      <c r="G905" s="302"/>
      <c r="H905" s="302"/>
      <c r="I905" s="302"/>
      <c r="J905" s="302"/>
      <c r="K905" s="302"/>
      <c r="L905" s="302"/>
      <c r="M905" s="302"/>
      <c r="N905" s="302"/>
      <c r="O905" s="302"/>
      <c r="P905" s="302"/>
      <c r="Q905" s="302"/>
      <c r="R905" s="302"/>
      <c r="S905" s="302"/>
      <c r="T905" s="302"/>
      <c r="U905" s="302"/>
      <c r="V905" s="302"/>
      <c r="W905" s="302"/>
      <c r="X905" s="302"/>
      <c r="Y905" s="302"/>
      <c r="Z905" s="302"/>
    </row>
    <row r="906" spans="1:26" ht="15.75" customHeight="1">
      <c r="A906" s="301"/>
      <c r="B906" s="301"/>
      <c r="C906" s="301"/>
      <c r="D906" s="301"/>
      <c r="E906" s="301"/>
      <c r="F906" s="302"/>
      <c r="G906" s="302"/>
      <c r="H906" s="302"/>
      <c r="I906" s="302"/>
      <c r="J906" s="302"/>
      <c r="K906" s="302"/>
      <c r="L906" s="302"/>
      <c r="M906" s="302"/>
      <c r="N906" s="302"/>
      <c r="O906" s="302"/>
      <c r="P906" s="302"/>
      <c r="Q906" s="302"/>
      <c r="R906" s="302"/>
      <c r="S906" s="302"/>
      <c r="T906" s="302"/>
      <c r="U906" s="302"/>
      <c r="V906" s="302"/>
      <c r="W906" s="302"/>
      <c r="X906" s="302"/>
      <c r="Y906" s="302"/>
      <c r="Z906" s="302"/>
    </row>
    <row r="907" spans="1:26" ht="15.75" customHeight="1">
      <c r="A907" s="301"/>
      <c r="B907" s="301"/>
      <c r="C907" s="301"/>
      <c r="D907" s="301"/>
      <c r="E907" s="301"/>
      <c r="F907" s="302"/>
      <c r="G907" s="302"/>
      <c r="H907" s="302"/>
      <c r="I907" s="302"/>
      <c r="J907" s="302"/>
      <c r="K907" s="302"/>
      <c r="L907" s="302"/>
      <c r="M907" s="302"/>
      <c r="N907" s="302"/>
      <c r="O907" s="302"/>
      <c r="P907" s="302"/>
      <c r="Q907" s="302"/>
      <c r="R907" s="302"/>
      <c r="S907" s="302"/>
      <c r="T907" s="302"/>
      <c r="U907" s="302"/>
      <c r="V907" s="302"/>
      <c r="W907" s="302"/>
      <c r="X907" s="302"/>
      <c r="Y907" s="302"/>
      <c r="Z907" s="302"/>
    </row>
    <row r="908" spans="1:26" ht="15.75" customHeight="1">
      <c r="A908" s="301"/>
      <c r="B908" s="301"/>
      <c r="C908" s="301"/>
      <c r="D908" s="301"/>
      <c r="E908" s="301"/>
      <c r="F908" s="302"/>
      <c r="G908" s="302"/>
      <c r="H908" s="302"/>
      <c r="I908" s="302"/>
      <c r="J908" s="302"/>
      <c r="K908" s="302"/>
      <c r="L908" s="302"/>
      <c r="M908" s="302"/>
      <c r="N908" s="302"/>
      <c r="O908" s="302"/>
      <c r="P908" s="302"/>
      <c r="Q908" s="302"/>
      <c r="R908" s="302"/>
      <c r="S908" s="302"/>
      <c r="T908" s="302"/>
      <c r="U908" s="302"/>
      <c r="V908" s="302"/>
      <c r="W908" s="302"/>
      <c r="X908" s="302"/>
      <c r="Y908" s="302"/>
      <c r="Z908" s="302"/>
    </row>
    <row r="909" spans="1:26" ht="15.75" customHeight="1">
      <c r="A909" s="301"/>
      <c r="B909" s="301"/>
      <c r="C909" s="301"/>
      <c r="D909" s="301"/>
      <c r="E909" s="301"/>
      <c r="F909" s="302"/>
      <c r="G909" s="302"/>
      <c r="H909" s="302"/>
      <c r="I909" s="302"/>
      <c r="J909" s="302"/>
      <c r="K909" s="302"/>
      <c r="L909" s="302"/>
      <c r="M909" s="302"/>
      <c r="N909" s="302"/>
      <c r="O909" s="302"/>
      <c r="P909" s="302"/>
      <c r="Q909" s="302"/>
      <c r="R909" s="302"/>
      <c r="S909" s="302"/>
      <c r="T909" s="302"/>
      <c r="U909" s="302"/>
      <c r="V909" s="302"/>
      <c r="W909" s="302"/>
      <c r="X909" s="302"/>
      <c r="Y909" s="302"/>
      <c r="Z909" s="302"/>
    </row>
    <row r="910" spans="1:26" ht="15.75" customHeight="1">
      <c r="A910" s="301"/>
      <c r="B910" s="301"/>
      <c r="C910" s="301"/>
      <c r="D910" s="301"/>
      <c r="E910" s="301"/>
      <c r="F910" s="302"/>
      <c r="G910" s="302"/>
      <c r="H910" s="302"/>
      <c r="I910" s="302"/>
      <c r="J910" s="302"/>
      <c r="K910" s="302"/>
      <c r="L910" s="302"/>
      <c r="M910" s="302"/>
      <c r="N910" s="302"/>
      <c r="O910" s="302"/>
      <c r="P910" s="302"/>
      <c r="Q910" s="302"/>
      <c r="R910" s="302"/>
      <c r="S910" s="302"/>
      <c r="T910" s="302"/>
      <c r="U910" s="302"/>
      <c r="V910" s="302"/>
      <c r="W910" s="302"/>
      <c r="X910" s="302"/>
      <c r="Y910" s="302"/>
      <c r="Z910" s="302"/>
    </row>
    <row r="911" spans="1:26" ht="15.75" customHeight="1">
      <c r="A911" s="301"/>
      <c r="B911" s="301"/>
      <c r="C911" s="301"/>
      <c r="D911" s="301"/>
      <c r="E911" s="301"/>
      <c r="F911" s="302"/>
      <c r="G911" s="302"/>
      <c r="H911" s="302"/>
      <c r="I911" s="302"/>
      <c r="J911" s="302"/>
      <c r="K911" s="302"/>
      <c r="L911" s="302"/>
      <c r="M911" s="302"/>
      <c r="N911" s="302"/>
      <c r="O911" s="302"/>
      <c r="P911" s="302"/>
      <c r="Q911" s="302"/>
      <c r="R911" s="302"/>
      <c r="S911" s="302"/>
      <c r="T911" s="302"/>
      <c r="U911" s="302"/>
      <c r="V911" s="302"/>
      <c r="W911" s="302"/>
      <c r="X911" s="302"/>
      <c r="Y911" s="302"/>
      <c r="Z911" s="302"/>
    </row>
    <row r="912" spans="1:26" ht="15.75" customHeight="1">
      <c r="A912" s="301"/>
      <c r="B912" s="301"/>
      <c r="C912" s="301"/>
      <c r="D912" s="301"/>
      <c r="E912" s="301"/>
      <c r="F912" s="302"/>
      <c r="G912" s="302"/>
      <c r="H912" s="302"/>
      <c r="I912" s="302"/>
      <c r="J912" s="302"/>
      <c r="K912" s="302"/>
      <c r="L912" s="302"/>
      <c r="M912" s="302"/>
      <c r="N912" s="302"/>
      <c r="O912" s="302"/>
      <c r="P912" s="302"/>
      <c r="Q912" s="302"/>
      <c r="R912" s="302"/>
      <c r="S912" s="302"/>
      <c r="T912" s="302"/>
      <c r="U912" s="302"/>
      <c r="V912" s="302"/>
      <c r="W912" s="302"/>
      <c r="X912" s="302"/>
      <c r="Y912" s="302"/>
      <c r="Z912" s="302"/>
    </row>
    <row r="913" spans="1:26" ht="15.75" customHeight="1">
      <c r="A913" s="301"/>
      <c r="B913" s="301"/>
      <c r="C913" s="301"/>
      <c r="D913" s="301"/>
      <c r="E913" s="301"/>
      <c r="F913" s="302"/>
      <c r="G913" s="302"/>
      <c r="H913" s="302"/>
      <c r="I913" s="302"/>
      <c r="J913" s="302"/>
      <c r="K913" s="302"/>
      <c r="L913" s="302"/>
      <c r="M913" s="302"/>
      <c r="N913" s="302"/>
      <c r="O913" s="302"/>
      <c r="P913" s="302"/>
      <c r="Q913" s="302"/>
      <c r="R913" s="302"/>
      <c r="S913" s="302"/>
      <c r="T913" s="302"/>
      <c r="U913" s="302"/>
      <c r="V913" s="302"/>
      <c r="W913" s="302"/>
      <c r="X913" s="302"/>
      <c r="Y913" s="302"/>
      <c r="Z913" s="302"/>
    </row>
    <row r="914" spans="1:26" ht="15.75" customHeight="1">
      <c r="A914" s="301"/>
      <c r="B914" s="301"/>
      <c r="C914" s="301"/>
      <c r="D914" s="301"/>
      <c r="E914" s="301"/>
      <c r="F914" s="302"/>
      <c r="G914" s="302"/>
      <c r="H914" s="302"/>
      <c r="I914" s="302"/>
      <c r="J914" s="302"/>
      <c r="K914" s="302"/>
      <c r="L914" s="302"/>
      <c r="M914" s="302"/>
      <c r="N914" s="302"/>
      <c r="O914" s="302"/>
      <c r="P914" s="302"/>
      <c r="Q914" s="302"/>
      <c r="R914" s="302"/>
      <c r="S914" s="302"/>
      <c r="T914" s="302"/>
      <c r="U914" s="302"/>
      <c r="V914" s="302"/>
      <c r="W914" s="302"/>
      <c r="X914" s="302"/>
      <c r="Y914" s="302"/>
      <c r="Z914" s="302"/>
    </row>
    <row r="915" spans="1:26" ht="15.75" customHeight="1">
      <c r="A915" s="301"/>
      <c r="B915" s="301"/>
      <c r="C915" s="301"/>
      <c r="D915" s="301"/>
      <c r="E915" s="301"/>
      <c r="F915" s="302"/>
      <c r="G915" s="302"/>
      <c r="H915" s="302"/>
      <c r="I915" s="302"/>
      <c r="J915" s="302"/>
      <c r="K915" s="302"/>
      <c r="L915" s="302"/>
      <c r="M915" s="302"/>
      <c r="N915" s="302"/>
      <c r="O915" s="302"/>
      <c r="P915" s="302"/>
      <c r="Q915" s="302"/>
      <c r="R915" s="302"/>
      <c r="S915" s="302"/>
      <c r="T915" s="302"/>
      <c r="U915" s="302"/>
      <c r="V915" s="302"/>
      <c r="W915" s="302"/>
      <c r="X915" s="302"/>
      <c r="Y915" s="302"/>
      <c r="Z915" s="302"/>
    </row>
    <row r="916" spans="1:26" ht="15.75" customHeight="1">
      <c r="A916" s="301"/>
      <c r="B916" s="301"/>
      <c r="C916" s="301"/>
      <c r="D916" s="301"/>
      <c r="E916" s="301"/>
      <c r="F916" s="302"/>
      <c r="G916" s="302"/>
      <c r="H916" s="302"/>
      <c r="I916" s="302"/>
      <c r="J916" s="302"/>
      <c r="K916" s="302"/>
      <c r="L916" s="302"/>
      <c r="M916" s="302"/>
      <c r="N916" s="302"/>
      <c r="O916" s="302"/>
      <c r="P916" s="302"/>
      <c r="Q916" s="302"/>
      <c r="R916" s="302"/>
      <c r="S916" s="302"/>
      <c r="T916" s="302"/>
      <c r="U916" s="302"/>
      <c r="V916" s="302"/>
      <c r="W916" s="302"/>
      <c r="X916" s="302"/>
      <c r="Y916" s="302"/>
      <c r="Z916" s="302"/>
    </row>
    <row r="917" spans="1:26" ht="15.75" customHeight="1">
      <c r="A917" s="301"/>
      <c r="B917" s="301"/>
      <c r="C917" s="301"/>
      <c r="D917" s="301"/>
      <c r="E917" s="301"/>
      <c r="F917" s="302"/>
      <c r="G917" s="302"/>
      <c r="H917" s="302"/>
      <c r="I917" s="302"/>
      <c r="J917" s="302"/>
      <c r="K917" s="302"/>
      <c r="L917" s="302"/>
      <c r="M917" s="302"/>
      <c r="N917" s="302"/>
      <c r="O917" s="302"/>
      <c r="P917" s="302"/>
      <c r="Q917" s="302"/>
      <c r="R917" s="302"/>
      <c r="S917" s="302"/>
      <c r="T917" s="302"/>
      <c r="U917" s="302"/>
      <c r="V917" s="302"/>
      <c r="W917" s="302"/>
      <c r="X917" s="302"/>
      <c r="Y917" s="302"/>
      <c r="Z917" s="302"/>
    </row>
    <row r="918" spans="1:26" ht="15.75" customHeight="1">
      <c r="A918" s="301"/>
      <c r="B918" s="301"/>
      <c r="C918" s="301"/>
      <c r="D918" s="301"/>
      <c r="E918" s="301"/>
      <c r="F918" s="302"/>
      <c r="G918" s="302"/>
      <c r="H918" s="302"/>
      <c r="I918" s="302"/>
      <c r="J918" s="302"/>
      <c r="K918" s="302"/>
      <c r="L918" s="302"/>
      <c r="M918" s="302"/>
      <c r="N918" s="302"/>
      <c r="O918" s="302"/>
      <c r="P918" s="302"/>
      <c r="Q918" s="302"/>
      <c r="R918" s="302"/>
      <c r="S918" s="302"/>
      <c r="T918" s="302"/>
      <c r="U918" s="302"/>
      <c r="V918" s="302"/>
      <c r="W918" s="302"/>
      <c r="X918" s="302"/>
      <c r="Y918" s="302"/>
      <c r="Z918" s="302"/>
    </row>
    <row r="919" spans="1:26" ht="15.75" customHeight="1">
      <c r="A919" s="301"/>
      <c r="B919" s="301"/>
      <c r="C919" s="301"/>
      <c r="D919" s="301"/>
      <c r="E919" s="301"/>
      <c r="F919" s="302"/>
      <c r="G919" s="302"/>
      <c r="H919" s="302"/>
      <c r="I919" s="302"/>
      <c r="J919" s="302"/>
      <c r="K919" s="302"/>
      <c r="L919" s="302"/>
      <c r="M919" s="302"/>
      <c r="N919" s="302"/>
      <c r="O919" s="302"/>
      <c r="P919" s="302"/>
      <c r="Q919" s="302"/>
      <c r="R919" s="302"/>
      <c r="S919" s="302"/>
      <c r="T919" s="302"/>
      <c r="U919" s="302"/>
      <c r="V919" s="302"/>
      <c r="W919" s="302"/>
      <c r="X919" s="302"/>
      <c r="Y919" s="302"/>
      <c r="Z919" s="302"/>
    </row>
    <row r="920" spans="1:26" ht="15.75" customHeight="1">
      <c r="A920" s="301"/>
      <c r="B920" s="301"/>
      <c r="C920" s="301"/>
      <c r="D920" s="301"/>
      <c r="E920" s="301"/>
      <c r="F920" s="302"/>
      <c r="G920" s="302"/>
      <c r="H920" s="302"/>
      <c r="I920" s="302"/>
      <c r="J920" s="302"/>
      <c r="K920" s="302"/>
      <c r="L920" s="302"/>
      <c r="M920" s="302"/>
      <c r="N920" s="302"/>
      <c r="O920" s="302"/>
      <c r="P920" s="302"/>
      <c r="Q920" s="302"/>
      <c r="R920" s="302"/>
      <c r="S920" s="302"/>
      <c r="T920" s="302"/>
      <c r="U920" s="302"/>
      <c r="V920" s="302"/>
      <c r="W920" s="302"/>
      <c r="X920" s="302"/>
      <c r="Y920" s="302"/>
      <c r="Z920" s="302"/>
    </row>
    <row r="921" spans="1:26" ht="15.75" customHeight="1">
      <c r="A921" s="301"/>
      <c r="B921" s="301"/>
      <c r="C921" s="301"/>
      <c r="D921" s="301"/>
      <c r="E921" s="301"/>
      <c r="F921" s="302"/>
      <c r="G921" s="302"/>
      <c r="H921" s="302"/>
      <c r="I921" s="302"/>
      <c r="J921" s="302"/>
      <c r="K921" s="302"/>
      <c r="L921" s="302"/>
      <c r="M921" s="302"/>
      <c r="N921" s="302"/>
      <c r="O921" s="302"/>
      <c r="P921" s="302"/>
      <c r="Q921" s="302"/>
      <c r="R921" s="302"/>
      <c r="S921" s="302"/>
      <c r="T921" s="302"/>
      <c r="U921" s="302"/>
      <c r="V921" s="302"/>
      <c r="W921" s="302"/>
      <c r="X921" s="302"/>
      <c r="Y921" s="302"/>
      <c r="Z921" s="302"/>
    </row>
    <row r="922" spans="1:26" ht="15.75" customHeight="1">
      <c r="A922" s="301"/>
      <c r="B922" s="301"/>
      <c r="C922" s="301"/>
      <c r="D922" s="301"/>
      <c r="E922" s="301"/>
      <c r="F922" s="302"/>
      <c r="G922" s="302"/>
      <c r="H922" s="302"/>
      <c r="I922" s="302"/>
      <c r="J922" s="302"/>
      <c r="K922" s="302"/>
      <c r="L922" s="302"/>
      <c r="M922" s="302"/>
      <c r="N922" s="302"/>
      <c r="O922" s="302"/>
      <c r="P922" s="302"/>
      <c r="Q922" s="302"/>
      <c r="R922" s="302"/>
      <c r="S922" s="302"/>
      <c r="T922" s="302"/>
      <c r="U922" s="302"/>
      <c r="V922" s="302"/>
      <c r="W922" s="302"/>
      <c r="X922" s="302"/>
      <c r="Y922" s="302"/>
      <c r="Z922" s="302"/>
    </row>
    <row r="923" spans="1:26" ht="15.75" customHeight="1">
      <c r="A923" s="301"/>
      <c r="B923" s="301"/>
      <c r="C923" s="301"/>
      <c r="D923" s="301"/>
      <c r="E923" s="301"/>
      <c r="F923" s="302"/>
      <c r="G923" s="302"/>
      <c r="H923" s="302"/>
      <c r="I923" s="302"/>
      <c r="J923" s="302"/>
      <c r="K923" s="302"/>
      <c r="L923" s="302"/>
      <c r="M923" s="302"/>
      <c r="N923" s="302"/>
      <c r="O923" s="302"/>
      <c r="P923" s="302"/>
      <c r="Q923" s="302"/>
      <c r="R923" s="302"/>
      <c r="S923" s="302"/>
      <c r="T923" s="302"/>
      <c r="U923" s="302"/>
      <c r="V923" s="302"/>
      <c r="W923" s="302"/>
      <c r="X923" s="302"/>
      <c r="Y923" s="302"/>
      <c r="Z923" s="302"/>
    </row>
    <row r="924" spans="1:26" ht="15.75" customHeight="1">
      <c r="A924" s="301"/>
      <c r="B924" s="301"/>
      <c r="C924" s="301"/>
      <c r="D924" s="301"/>
      <c r="E924" s="301"/>
      <c r="F924" s="302"/>
      <c r="G924" s="302"/>
      <c r="H924" s="302"/>
      <c r="I924" s="302"/>
      <c r="J924" s="302"/>
      <c r="K924" s="302"/>
      <c r="L924" s="302"/>
      <c r="M924" s="302"/>
      <c r="N924" s="302"/>
      <c r="O924" s="302"/>
      <c r="P924" s="302"/>
      <c r="Q924" s="302"/>
      <c r="R924" s="302"/>
      <c r="S924" s="302"/>
      <c r="T924" s="302"/>
      <c r="U924" s="302"/>
      <c r="V924" s="302"/>
      <c r="W924" s="302"/>
      <c r="X924" s="302"/>
      <c r="Y924" s="302"/>
      <c r="Z924" s="302"/>
    </row>
    <row r="925" spans="1:26" ht="15.75" customHeight="1">
      <c r="A925" s="301"/>
      <c r="B925" s="301"/>
      <c r="C925" s="301"/>
      <c r="D925" s="301"/>
      <c r="E925" s="301"/>
      <c r="F925" s="302"/>
      <c r="G925" s="302"/>
      <c r="H925" s="302"/>
      <c r="I925" s="302"/>
      <c r="J925" s="302"/>
      <c r="K925" s="302"/>
      <c r="L925" s="302"/>
      <c r="M925" s="302"/>
      <c r="N925" s="302"/>
      <c r="O925" s="302"/>
      <c r="P925" s="302"/>
      <c r="Q925" s="302"/>
      <c r="R925" s="302"/>
      <c r="S925" s="302"/>
      <c r="T925" s="302"/>
      <c r="U925" s="302"/>
      <c r="V925" s="302"/>
      <c r="W925" s="302"/>
      <c r="X925" s="302"/>
      <c r="Y925" s="302"/>
      <c r="Z925" s="302"/>
    </row>
    <row r="926" spans="1:26" ht="15.75" customHeight="1">
      <c r="A926" s="301"/>
      <c r="B926" s="301"/>
      <c r="C926" s="301"/>
      <c r="D926" s="301"/>
      <c r="E926" s="301"/>
      <c r="F926" s="302"/>
      <c r="G926" s="302"/>
      <c r="H926" s="302"/>
      <c r="I926" s="302"/>
      <c r="J926" s="302"/>
      <c r="K926" s="302"/>
      <c r="L926" s="302"/>
      <c r="M926" s="302"/>
      <c r="N926" s="302"/>
      <c r="O926" s="302"/>
      <c r="P926" s="302"/>
      <c r="Q926" s="302"/>
      <c r="R926" s="302"/>
      <c r="S926" s="302"/>
      <c r="T926" s="302"/>
      <c r="U926" s="302"/>
      <c r="V926" s="302"/>
      <c r="W926" s="302"/>
      <c r="X926" s="302"/>
      <c r="Y926" s="302"/>
      <c r="Z926" s="302"/>
    </row>
    <row r="927" spans="1:26" ht="15.75" customHeight="1">
      <c r="A927" s="301"/>
      <c r="B927" s="301"/>
      <c r="C927" s="301"/>
      <c r="D927" s="301"/>
      <c r="E927" s="301"/>
      <c r="F927" s="302"/>
      <c r="G927" s="302"/>
      <c r="H927" s="302"/>
      <c r="I927" s="302"/>
      <c r="J927" s="302"/>
      <c r="K927" s="302"/>
      <c r="L927" s="302"/>
      <c r="M927" s="302"/>
      <c r="N927" s="302"/>
      <c r="O927" s="302"/>
      <c r="P927" s="302"/>
      <c r="Q927" s="302"/>
      <c r="R927" s="302"/>
      <c r="S927" s="302"/>
      <c r="T927" s="302"/>
      <c r="U927" s="302"/>
      <c r="V927" s="302"/>
      <c r="W927" s="302"/>
      <c r="X927" s="302"/>
      <c r="Y927" s="302"/>
      <c r="Z927" s="302"/>
    </row>
    <row r="928" spans="1:26" ht="15.75" customHeight="1">
      <c r="A928" s="301"/>
      <c r="B928" s="301"/>
      <c r="C928" s="301"/>
      <c r="D928" s="301"/>
      <c r="E928" s="301"/>
      <c r="F928" s="302"/>
      <c r="G928" s="302"/>
      <c r="H928" s="302"/>
      <c r="I928" s="302"/>
      <c r="J928" s="302"/>
      <c r="K928" s="302"/>
      <c r="L928" s="302"/>
      <c r="M928" s="302"/>
      <c r="N928" s="302"/>
      <c r="O928" s="302"/>
      <c r="P928" s="302"/>
      <c r="Q928" s="302"/>
      <c r="R928" s="302"/>
      <c r="S928" s="302"/>
      <c r="T928" s="302"/>
      <c r="U928" s="302"/>
      <c r="V928" s="302"/>
      <c r="W928" s="302"/>
      <c r="X928" s="302"/>
      <c r="Y928" s="302"/>
      <c r="Z928" s="302"/>
    </row>
    <row r="929" spans="1:26" ht="15.75" customHeight="1">
      <c r="A929" s="301"/>
      <c r="B929" s="301"/>
      <c r="C929" s="301"/>
      <c r="D929" s="301"/>
      <c r="E929" s="301"/>
      <c r="F929" s="302"/>
      <c r="G929" s="302"/>
      <c r="H929" s="302"/>
      <c r="I929" s="302"/>
      <c r="J929" s="302"/>
      <c r="K929" s="302"/>
      <c r="L929" s="302"/>
      <c r="M929" s="302"/>
      <c r="N929" s="302"/>
      <c r="O929" s="302"/>
      <c r="P929" s="302"/>
      <c r="Q929" s="302"/>
      <c r="R929" s="302"/>
      <c r="S929" s="302"/>
      <c r="T929" s="302"/>
      <c r="U929" s="302"/>
      <c r="V929" s="302"/>
      <c r="W929" s="302"/>
      <c r="X929" s="302"/>
      <c r="Y929" s="302"/>
      <c r="Z929" s="302"/>
    </row>
    <row r="930" spans="1:26" ht="15.75" customHeight="1">
      <c r="A930" s="301"/>
      <c r="B930" s="301"/>
      <c r="C930" s="301"/>
      <c r="D930" s="301"/>
      <c r="E930" s="301"/>
      <c r="F930" s="302"/>
      <c r="G930" s="302"/>
      <c r="H930" s="302"/>
      <c r="I930" s="302"/>
      <c r="J930" s="302"/>
      <c r="K930" s="302"/>
      <c r="L930" s="302"/>
      <c r="M930" s="302"/>
      <c r="N930" s="302"/>
      <c r="O930" s="302"/>
      <c r="P930" s="302"/>
      <c r="Q930" s="302"/>
      <c r="R930" s="302"/>
      <c r="S930" s="302"/>
      <c r="T930" s="302"/>
      <c r="U930" s="302"/>
      <c r="V930" s="302"/>
      <c r="W930" s="302"/>
      <c r="X930" s="302"/>
      <c r="Y930" s="302"/>
      <c r="Z930" s="302"/>
    </row>
    <row r="931" spans="1:26" ht="15.75" customHeight="1">
      <c r="A931" s="301"/>
      <c r="B931" s="301"/>
      <c r="C931" s="301"/>
      <c r="D931" s="301"/>
      <c r="E931" s="301"/>
      <c r="F931" s="302"/>
      <c r="G931" s="302"/>
      <c r="H931" s="302"/>
      <c r="I931" s="302"/>
      <c r="J931" s="302"/>
      <c r="K931" s="302"/>
      <c r="L931" s="302"/>
      <c r="M931" s="302"/>
      <c r="N931" s="302"/>
      <c r="O931" s="302"/>
      <c r="P931" s="302"/>
      <c r="Q931" s="302"/>
      <c r="R931" s="302"/>
      <c r="S931" s="302"/>
      <c r="T931" s="302"/>
      <c r="U931" s="302"/>
      <c r="V931" s="302"/>
      <c r="W931" s="302"/>
      <c r="X931" s="302"/>
      <c r="Y931" s="302"/>
      <c r="Z931" s="302"/>
    </row>
    <row r="932" spans="1:26" ht="15.75" customHeight="1">
      <c r="A932" s="301"/>
      <c r="B932" s="301"/>
      <c r="C932" s="301"/>
      <c r="D932" s="301"/>
      <c r="E932" s="301"/>
      <c r="F932" s="302"/>
      <c r="G932" s="302"/>
      <c r="H932" s="302"/>
      <c r="I932" s="302"/>
      <c r="J932" s="302"/>
      <c r="K932" s="302"/>
      <c r="L932" s="302"/>
      <c r="M932" s="302"/>
      <c r="N932" s="302"/>
      <c r="O932" s="302"/>
      <c r="P932" s="302"/>
      <c r="Q932" s="302"/>
      <c r="R932" s="302"/>
      <c r="S932" s="302"/>
      <c r="T932" s="302"/>
      <c r="U932" s="302"/>
      <c r="V932" s="302"/>
      <c r="W932" s="302"/>
      <c r="X932" s="302"/>
      <c r="Y932" s="302"/>
      <c r="Z932" s="302"/>
    </row>
    <row r="933" spans="1:26" ht="15.75" customHeight="1">
      <c r="A933" s="301"/>
      <c r="B933" s="301"/>
      <c r="C933" s="301"/>
      <c r="D933" s="301"/>
      <c r="E933" s="301"/>
      <c r="F933" s="302"/>
      <c r="G933" s="302"/>
      <c r="H933" s="302"/>
      <c r="I933" s="302"/>
      <c r="J933" s="302"/>
      <c r="K933" s="302"/>
      <c r="L933" s="302"/>
      <c r="M933" s="302"/>
      <c r="N933" s="302"/>
      <c r="O933" s="302"/>
      <c r="P933" s="302"/>
      <c r="Q933" s="302"/>
      <c r="R933" s="302"/>
      <c r="S933" s="302"/>
      <c r="T933" s="302"/>
      <c r="U933" s="302"/>
      <c r="V933" s="302"/>
      <c r="W933" s="302"/>
      <c r="X933" s="302"/>
      <c r="Y933" s="302"/>
      <c r="Z933" s="302"/>
    </row>
    <row r="934" spans="1:26" ht="15.75" customHeight="1">
      <c r="A934" s="301"/>
      <c r="B934" s="301"/>
      <c r="C934" s="301"/>
      <c r="D934" s="301"/>
      <c r="E934" s="301"/>
      <c r="F934" s="302"/>
      <c r="G934" s="302"/>
      <c r="H934" s="302"/>
      <c r="I934" s="302"/>
      <c r="J934" s="302"/>
      <c r="K934" s="302"/>
      <c r="L934" s="302"/>
      <c r="M934" s="302"/>
      <c r="N934" s="302"/>
      <c r="O934" s="302"/>
      <c r="P934" s="302"/>
      <c r="Q934" s="302"/>
      <c r="R934" s="302"/>
      <c r="S934" s="302"/>
      <c r="T934" s="302"/>
      <c r="U934" s="302"/>
      <c r="V934" s="302"/>
      <c r="W934" s="302"/>
      <c r="X934" s="302"/>
      <c r="Y934" s="302"/>
      <c r="Z934" s="302"/>
    </row>
    <row r="935" spans="1:26" ht="15.75" customHeight="1">
      <c r="A935" s="301"/>
      <c r="B935" s="301"/>
      <c r="C935" s="301"/>
      <c r="D935" s="301"/>
      <c r="E935" s="301"/>
      <c r="F935" s="302"/>
      <c r="G935" s="302"/>
      <c r="H935" s="302"/>
      <c r="I935" s="302"/>
      <c r="J935" s="302"/>
      <c r="K935" s="302"/>
      <c r="L935" s="302"/>
      <c r="M935" s="302"/>
      <c r="N935" s="302"/>
      <c r="O935" s="302"/>
      <c r="P935" s="302"/>
      <c r="Q935" s="302"/>
      <c r="R935" s="302"/>
      <c r="S935" s="302"/>
      <c r="T935" s="302"/>
      <c r="U935" s="302"/>
      <c r="V935" s="302"/>
      <c r="W935" s="302"/>
      <c r="X935" s="302"/>
      <c r="Y935" s="302"/>
      <c r="Z935" s="302"/>
    </row>
    <row r="936" spans="1:26" ht="15.75" customHeight="1">
      <c r="A936" s="301"/>
      <c r="B936" s="301"/>
      <c r="C936" s="301"/>
      <c r="D936" s="301"/>
      <c r="E936" s="301"/>
      <c r="F936" s="302"/>
      <c r="G936" s="302"/>
      <c r="H936" s="302"/>
      <c r="I936" s="302"/>
      <c r="J936" s="302"/>
      <c r="K936" s="302"/>
      <c r="L936" s="302"/>
      <c r="M936" s="302"/>
      <c r="N936" s="302"/>
      <c r="O936" s="302"/>
      <c r="P936" s="302"/>
      <c r="Q936" s="302"/>
      <c r="R936" s="302"/>
      <c r="S936" s="302"/>
      <c r="T936" s="302"/>
      <c r="U936" s="302"/>
      <c r="V936" s="302"/>
      <c r="W936" s="302"/>
      <c r="X936" s="302"/>
      <c r="Y936" s="302"/>
      <c r="Z936" s="302"/>
    </row>
    <row r="937" spans="1:26" ht="15.75" customHeight="1">
      <c r="A937" s="301"/>
      <c r="B937" s="301"/>
      <c r="C937" s="301"/>
      <c r="D937" s="301"/>
      <c r="E937" s="301"/>
      <c r="F937" s="302"/>
      <c r="G937" s="302"/>
      <c r="H937" s="302"/>
      <c r="I937" s="302"/>
      <c r="J937" s="302"/>
      <c r="K937" s="302"/>
      <c r="L937" s="302"/>
      <c r="M937" s="302"/>
      <c r="N937" s="302"/>
      <c r="O937" s="302"/>
      <c r="P937" s="302"/>
      <c r="Q937" s="302"/>
      <c r="R937" s="302"/>
      <c r="S937" s="302"/>
      <c r="T937" s="302"/>
      <c r="U937" s="302"/>
      <c r="V937" s="302"/>
      <c r="W937" s="302"/>
      <c r="X937" s="302"/>
      <c r="Y937" s="302"/>
      <c r="Z937" s="302"/>
    </row>
    <row r="938" spans="1:26" ht="15.75" customHeight="1">
      <c r="A938" s="301"/>
      <c r="B938" s="301"/>
      <c r="C938" s="301"/>
      <c r="D938" s="301"/>
      <c r="E938" s="301"/>
      <c r="F938" s="302"/>
      <c r="G938" s="302"/>
      <c r="H938" s="302"/>
      <c r="I938" s="302"/>
      <c r="J938" s="302"/>
      <c r="K938" s="302"/>
      <c r="L938" s="302"/>
      <c r="M938" s="302"/>
      <c r="N938" s="302"/>
      <c r="O938" s="302"/>
      <c r="P938" s="302"/>
      <c r="Q938" s="302"/>
      <c r="R938" s="302"/>
      <c r="S938" s="302"/>
      <c r="T938" s="302"/>
      <c r="U938" s="302"/>
      <c r="V938" s="302"/>
      <c r="W938" s="302"/>
      <c r="X938" s="302"/>
      <c r="Y938" s="302"/>
      <c r="Z938" s="302"/>
    </row>
    <row r="939" spans="1:26" ht="15.75" customHeight="1">
      <c r="A939" s="301"/>
      <c r="B939" s="301"/>
      <c r="C939" s="301"/>
      <c r="D939" s="301"/>
      <c r="E939" s="301"/>
      <c r="F939" s="302"/>
      <c r="G939" s="302"/>
      <c r="H939" s="302"/>
      <c r="I939" s="302"/>
      <c r="J939" s="302"/>
      <c r="K939" s="302"/>
      <c r="L939" s="302"/>
      <c r="M939" s="302"/>
      <c r="N939" s="302"/>
      <c r="O939" s="302"/>
      <c r="P939" s="302"/>
      <c r="Q939" s="302"/>
      <c r="R939" s="302"/>
      <c r="S939" s="302"/>
      <c r="T939" s="302"/>
      <c r="U939" s="302"/>
      <c r="V939" s="302"/>
      <c r="W939" s="302"/>
      <c r="X939" s="302"/>
      <c r="Y939" s="302"/>
      <c r="Z939" s="302"/>
    </row>
    <row r="940" spans="1:26" ht="15.75" customHeight="1">
      <c r="A940" s="301"/>
      <c r="B940" s="301"/>
      <c r="C940" s="301"/>
      <c r="D940" s="301"/>
      <c r="E940" s="301"/>
      <c r="F940" s="302"/>
      <c r="G940" s="302"/>
      <c r="H940" s="302"/>
      <c r="I940" s="302"/>
      <c r="J940" s="302"/>
      <c r="K940" s="302"/>
      <c r="L940" s="302"/>
      <c r="M940" s="302"/>
      <c r="N940" s="302"/>
      <c r="O940" s="302"/>
      <c r="P940" s="302"/>
      <c r="Q940" s="302"/>
      <c r="R940" s="302"/>
      <c r="S940" s="302"/>
      <c r="T940" s="302"/>
      <c r="U940" s="302"/>
      <c r="V940" s="302"/>
      <c r="W940" s="302"/>
      <c r="X940" s="302"/>
      <c r="Y940" s="302"/>
      <c r="Z940" s="302"/>
    </row>
    <row r="941" spans="1:26" ht="15.75" customHeight="1">
      <c r="A941" s="301"/>
      <c r="B941" s="301"/>
      <c r="C941" s="301"/>
      <c r="D941" s="301"/>
      <c r="E941" s="301"/>
      <c r="F941" s="302"/>
      <c r="G941" s="302"/>
      <c r="H941" s="302"/>
      <c r="I941" s="302"/>
      <c r="J941" s="302"/>
      <c r="K941" s="302"/>
      <c r="L941" s="302"/>
      <c r="M941" s="302"/>
      <c r="N941" s="302"/>
      <c r="O941" s="302"/>
      <c r="P941" s="302"/>
      <c r="Q941" s="302"/>
      <c r="R941" s="302"/>
      <c r="S941" s="302"/>
      <c r="T941" s="302"/>
      <c r="U941" s="302"/>
      <c r="V941" s="302"/>
      <c r="W941" s="302"/>
      <c r="X941" s="302"/>
      <c r="Y941" s="302"/>
      <c r="Z941" s="302"/>
    </row>
    <row r="942" spans="1:26" ht="15.75" customHeight="1">
      <c r="A942" s="301"/>
      <c r="B942" s="301"/>
      <c r="C942" s="301"/>
      <c r="D942" s="301"/>
      <c r="E942" s="301"/>
      <c r="F942" s="302"/>
      <c r="G942" s="302"/>
      <c r="H942" s="302"/>
      <c r="I942" s="302"/>
      <c r="J942" s="302"/>
      <c r="K942" s="302"/>
      <c r="L942" s="302"/>
      <c r="M942" s="302"/>
      <c r="N942" s="302"/>
      <c r="O942" s="302"/>
      <c r="P942" s="302"/>
      <c r="Q942" s="302"/>
      <c r="R942" s="302"/>
      <c r="S942" s="302"/>
      <c r="T942" s="302"/>
      <c r="U942" s="302"/>
      <c r="V942" s="302"/>
      <c r="W942" s="302"/>
      <c r="X942" s="302"/>
      <c r="Y942" s="302"/>
      <c r="Z942" s="302"/>
    </row>
    <row r="943" spans="1:26" ht="15.75" customHeight="1">
      <c r="A943" s="301"/>
      <c r="B943" s="301"/>
      <c r="C943" s="301"/>
      <c r="D943" s="301"/>
      <c r="E943" s="301"/>
      <c r="F943" s="302"/>
      <c r="G943" s="302"/>
      <c r="H943" s="302"/>
      <c r="I943" s="302"/>
      <c r="J943" s="302"/>
      <c r="K943" s="302"/>
      <c r="L943" s="302"/>
      <c r="M943" s="302"/>
      <c r="N943" s="302"/>
      <c r="O943" s="302"/>
      <c r="P943" s="302"/>
      <c r="Q943" s="302"/>
      <c r="R943" s="302"/>
      <c r="S943" s="302"/>
      <c r="T943" s="302"/>
      <c r="U943" s="302"/>
      <c r="V943" s="302"/>
      <c r="W943" s="302"/>
      <c r="X943" s="302"/>
      <c r="Y943" s="302"/>
      <c r="Z943" s="302"/>
    </row>
    <row r="944" spans="1:26" ht="15.75" customHeight="1">
      <c r="A944" s="301"/>
      <c r="B944" s="301"/>
      <c r="C944" s="301"/>
      <c r="D944" s="301"/>
      <c r="E944" s="301"/>
      <c r="F944" s="302"/>
      <c r="G944" s="302"/>
      <c r="H944" s="302"/>
      <c r="I944" s="302"/>
      <c r="J944" s="302"/>
      <c r="K944" s="302"/>
      <c r="L944" s="302"/>
      <c r="M944" s="302"/>
      <c r="N944" s="302"/>
      <c r="O944" s="302"/>
      <c r="P944" s="302"/>
      <c r="Q944" s="302"/>
      <c r="R944" s="302"/>
      <c r="S944" s="302"/>
      <c r="T944" s="302"/>
      <c r="U944" s="302"/>
      <c r="V944" s="302"/>
      <c r="W944" s="302"/>
      <c r="X944" s="302"/>
      <c r="Y944" s="302"/>
      <c r="Z944" s="302"/>
    </row>
    <row r="945" spans="1:26" ht="15.75" customHeight="1">
      <c r="A945" s="301"/>
      <c r="B945" s="301"/>
      <c r="C945" s="301"/>
      <c r="D945" s="301"/>
      <c r="E945" s="301"/>
      <c r="F945" s="302"/>
      <c r="G945" s="302"/>
      <c r="H945" s="302"/>
      <c r="I945" s="302"/>
      <c r="J945" s="302"/>
      <c r="K945" s="302"/>
      <c r="L945" s="302"/>
      <c r="M945" s="302"/>
      <c r="N945" s="302"/>
      <c r="O945" s="302"/>
      <c r="P945" s="302"/>
      <c r="Q945" s="302"/>
      <c r="R945" s="302"/>
      <c r="S945" s="302"/>
      <c r="T945" s="302"/>
      <c r="U945" s="302"/>
      <c r="V945" s="302"/>
      <c r="W945" s="302"/>
      <c r="X945" s="302"/>
      <c r="Y945" s="302"/>
      <c r="Z945" s="302"/>
    </row>
    <row r="946" spans="1:26" ht="15.75" customHeight="1">
      <c r="A946" s="301"/>
      <c r="B946" s="301"/>
      <c r="C946" s="301"/>
      <c r="D946" s="301"/>
      <c r="E946" s="301"/>
      <c r="F946" s="302"/>
      <c r="G946" s="302"/>
      <c r="H946" s="302"/>
      <c r="I946" s="302"/>
      <c r="J946" s="302"/>
      <c r="K946" s="302"/>
      <c r="L946" s="302"/>
      <c r="M946" s="302"/>
      <c r="N946" s="302"/>
      <c r="O946" s="302"/>
      <c r="P946" s="302"/>
      <c r="Q946" s="302"/>
      <c r="R946" s="302"/>
      <c r="S946" s="302"/>
      <c r="T946" s="302"/>
      <c r="U946" s="302"/>
      <c r="V946" s="302"/>
      <c r="W946" s="302"/>
      <c r="X946" s="302"/>
      <c r="Y946" s="302"/>
      <c r="Z946" s="302"/>
    </row>
    <row r="947" spans="1:26" ht="15.75" customHeight="1">
      <c r="A947" s="301"/>
      <c r="B947" s="301"/>
      <c r="C947" s="301"/>
      <c r="D947" s="301"/>
      <c r="E947" s="301"/>
      <c r="F947" s="302"/>
      <c r="G947" s="302"/>
      <c r="H947" s="302"/>
      <c r="I947" s="302"/>
      <c r="J947" s="302"/>
      <c r="K947" s="302"/>
      <c r="L947" s="302"/>
      <c r="M947" s="302"/>
      <c r="N947" s="302"/>
      <c r="O947" s="302"/>
      <c r="P947" s="302"/>
      <c r="Q947" s="302"/>
      <c r="R947" s="302"/>
      <c r="S947" s="302"/>
      <c r="T947" s="302"/>
      <c r="U947" s="302"/>
      <c r="V947" s="302"/>
      <c r="W947" s="302"/>
      <c r="X947" s="302"/>
      <c r="Y947" s="302"/>
      <c r="Z947" s="302"/>
    </row>
    <row r="948" spans="1:26" ht="15.75" customHeight="1">
      <c r="A948" s="301"/>
      <c r="B948" s="301"/>
      <c r="C948" s="301"/>
      <c r="D948" s="301"/>
      <c r="E948" s="301"/>
      <c r="F948" s="302"/>
      <c r="G948" s="302"/>
      <c r="H948" s="302"/>
      <c r="I948" s="302"/>
      <c r="J948" s="302"/>
      <c r="K948" s="302"/>
      <c r="L948" s="302"/>
      <c r="M948" s="302"/>
      <c r="N948" s="302"/>
      <c r="O948" s="302"/>
      <c r="P948" s="302"/>
      <c r="Q948" s="302"/>
      <c r="R948" s="302"/>
      <c r="S948" s="302"/>
      <c r="T948" s="302"/>
      <c r="U948" s="302"/>
      <c r="V948" s="302"/>
      <c r="W948" s="302"/>
      <c r="X948" s="302"/>
      <c r="Y948" s="302"/>
      <c r="Z948" s="302"/>
    </row>
    <row r="949" spans="1:26" ht="15.75" customHeight="1">
      <c r="A949" s="301"/>
      <c r="B949" s="301"/>
      <c r="C949" s="301"/>
      <c r="D949" s="301"/>
      <c r="E949" s="301"/>
      <c r="F949" s="302"/>
      <c r="G949" s="302"/>
      <c r="H949" s="302"/>
      <c r="I949" s="302"/>
      <c r="J949" s="302"/>
      <c r="K949" s="302"/>
      <c r="L949" s="302"/>
      <c r="M949" s="302"/>
      <c r="N949" s="302"/>
      <c r="O949" s="302"/>
      <c r="P949" s="302"/>
      <c r="Q949" s="302"/>
      <c r="R949" s="302"/>
      <c r="S949" s="302"/>
      <c r="T949" s="302"/>
      <c r="U949" s="302"/>
      <c r="V949" s="302"/>
      <c r="W949" s="302"/>
      <c r="X949" s="302"/>
      <c r="Y949" s="302"/>
      <c r="Z949" s="302"/>
    </row>
    <row r="950" spans="1:26" ht="15.75" customHeight="1">
      <c r="A950" s="301"/>
      <c r="B950" s="301"/>
      <c r="C950" s="301"/>
      <c r="D950" s="301"/>
      <c r="E950" s="301"/>
      <c r="F950" s="302"/>
      <c r="G950" s="302"/>
      <c r="H950" s="302"/>
      <c r="I950" s="302"/>
      <c r="J950" s="302"/>
      <c r="K950" s="302"/>
      <c r="L950" s="302"/>
      <c r="M950" s="302"/>
      <c r="N950" s="302"/>
      <c r="O950" s="302"/>
      <c r="P950" s="302"/>
      <c r="Q950" s="302"/>
      <c r="R950" s="302"/>
      <c r="S950" s="302"/>
      <c r="T950" s="302"/>
      <c r="U950" s="302"/>
      <c r="V950" s="302"/>
      <c r="W950" s="302"/>
      <c r="X950" s="302"/>
      <c r="Y950" s="302"/>
      <c r="Z950" s="302"/>
    </row>
    <row r="951" spans="1:26" ht="15.75" customHeight="1">
      <c r="A951" s="301"/>
      <c r="B951" s="301"/>
      <c r="C951" s="301"/>
      <c r="D951" s="301"/>
      <c r="E951" s="301"/>
      <c r="F951" s="302"/>
      <c r="G951" s="302"/>
      <c r="H951" s="302"/>
      <c r="I951" s="302"/>
      <c r="J951" s="302"/>
      <c r="K951" s="302"/>
      <c r="L951" s="302"/>
      <c r="M951" s="302"/>
      <c r="N951" s="302"/>
      <c r="O951" s="302"/>
      <c r="P951" s="302"/>
      <c r="Q951" s="302"/>
      <c r="R951" s="302"/>
      <c r="S951" s="302"/>
      <c r="T951" s="302"/>
      <c r="U951" s="302"/>
      <c r="V951" s="302"/>
      <c r="W951" s="302"/>
      <c r="X951" s="302"/>
      <c r="Y951" s="302"/>
      <c r="Z951" s="302"/>
    </row>
    <row r="952" spans="1:26" ht="15.75" customHeight="1">
      <c r="A952" s="301"/>
      <c r="B952" s="301"/>
      <c r="C952" s="301"/>
      <c r="D952" s="301"/>
      <c r="E952" s="301"/>
      <c r="F952" s="302"/>
      <c r="G952" s="302"/>
      <c r="H952" s="302"/>
      <c r="I952" s="302"/>
      <c r="J952" s="302"/>
      <c r="K952" s="302"/>
      <c r="L952" s="302"/>
      <c r="M952" s="302"/>
      <c r="N952" s="302"/>
      <c r="O952" s="302"/>
      <c r="P952" s="302"/>
      <c r="Q952" s="302"/>
      <c r="R952" s="302"/>
      <c r="S952" s="302"/>
      <c r="T952" s="302"/>
      <c r="U952" s="302"/>
      <c r="V952" s="302"/>
      <c r="W952" s="302"/>
      <c r="X952" s="302"/>
      <c r="Y952" s="302"/>
      <c r="Z952" s="302"/>
    </row>
    <row r="953" spans="1:26" ht="15.75" customHeight="1">
      <c r="A953" s="301"/>
      <c r="B953" s="301"/>
      <c r="C953" s="301"/>
      <c r="D953" s="301"/>
      <c r="E953" s="301"/>
      <c r="F953" s="302"/>
      <c r="G953" s="302"/>
      <c r="H953" s="302"/>
      <c r="I953" s="302"/>
      <c r="J953" s="302"/>
      <c r="K953" s="302"/>
      <c r="L953" s="302"/>
      <c r="M953" s="302"/>
      <c r="N953" s="302"/>
      <c r="O953" s="302"/>
      <c r="P953" s="302"/>
      <c r="Q953" s="302"/>
      <c r="R953" s="302"/>
      <c r="S953" s="302"/>
      <c r="T953" s="302"/>
      <c r="U953" s="302"/>
      <c r="V953" s="302"/>
      <c r="W953" s="302"/>
      <c r="X953" s="302"/>
      <c r="Y953" s="302"/>
      <c r="Z953" s="302"/>
    </row>
    <row r="954" spans="1:26" ht="15.75" customHeight="1">
      <c r="A954" s="301"/>
      <c r="B954" s="301"/>
      <c r="C954" s="301"/>
      <c r="D954" s="301"/>
      <c r="E954" s="301"/>
      <c r="F954" s="302"/>
      <c r="G954" s="302"/>
      <c r="H954" s="302"/>
      <c r="I954" s="302"/>
      <c r="J954" s="302"/>
      <c r="K954" s="302"/>
      <c r="L954" s="302"/>
      <c r="M954" s="302"/>
      <c r="N954" s="302"/>
      <c r="O954" s="302"/>
      <c r="P954" s="302"/>
      <c r="Q954" s="302"/>
      <c r="R954" s="302"/>
      <c r="S954" s="302"/>
      <c r="T954" s="302"/>
      <c r="U954" s="302"/>
      <c r="V954" s="302"/>
      <c r="W954" s="302"/>
      <c r="X954" s="302"/>
      <c r="Y954" s="302"/>
      <c r="Z954" s="302"/>
    </row>
    <row r="955" spans="1:26" ht="15.75" customHeight="1">
      <c r="A955" s="301"/>
      <c r="B955" s="301"/>
      <c r="C955" s="301"/>
      <c r="D955" s="301"/>
      <c r="E955" s="301"/>
      <c r="F955" s="302"/>
      <c r="G955" s="302"/>
      <c r="H955" s="302"/>
      <c r="I955" s="302"/>
      <c r="J955" s="302"/>
      <c r="K955" s="302"/>
      <c r="L955" s="302"/>
      <c r="M955" s="302"/>
      <c r="N955" s="302"/>
      <c r="O955" s="302"/>
      <c r="P955" s="302"/>
      <c r="Q955" s="302"/>
      <c r="R955" s="302"/>
      <c r="S955" s="302"/>
      <c r="T955" s="302"/>
      <c r="U955" s="302"/>
      <c r="V955" s="302"/>
      <c r="W955" s="302"/>
      <c r="X955" s="302"/>
      <c r="Y955" s="302"/>
      <c r="Z955" s="302"/>
    </row>
    <row r="956" spans="1:26" ht="15.75" customHeight="1">
      <c r="A956" s="301"/>
      <c r="B956" s="301"/>
      <c r="C956" s="301"/>
      <c r="D956" s="301"/>
      <c r="E956" s="301"/>
      <c r="F956" s="302"/>
      <c r="G956" s="302"/>
      <c r="H956" s="302"/>
      <c r="I956" s="302"/>
      <c r="J956" s="302"/>
      <c r="K956" s="302"/>
      <c r="L956" s="302"/>
      <c r="M956" s="302"/>
      <c r="N956" s="302"/>
      <c r="O956" s="302"/>
      <c r="P956" s="302"/>
      <c r="Q956" s="302"/>
      <c r="R956" s="302"/>
      <c r="S956" s="302"/>
      <c r="T956" s="302"/>
      <c r="U956" s="302"/>
      <c r="V956" s="302"/>
      <c r="W956" s="302"/>
      <c r="X956" s="302"/>
      <c r="Y956" s="302"/>
      <c r="Z956" s="302"/>
    </row>
    <row r="957" spans="1:26" ht="15.75" customHeight="1">
      <c r="A957" s="301"/>
      <c r="B957" s="301"/>
      <c r="C957" s="301"/>
      <c r="D957" s="301"/>
      <c r="E957" s="301"/>
      <c r="F957" s="302"/>
      <c r="G957" s="302"/>
      <c r="H957" s="302"/>
      <c r="I957" s="302"/>
      <c r="J957" s="302"/>
      <c r="K957" s="302"/>
      <c r="L957" s="302"/>
      <c r="M957" s="302"/>
      <c r="N957" s="302"/>
      <c r="O957" s="302"/>
      <c r="P957" s="302"/>
      <c r="Q957" s="302"/>
      <c r="R957" s="302"/>
      <c r="S957" s="302"/>
      <c r="T957" s="302"/>
      <c r="U957" s="302"/>
      <c r="V957" s="302"/>
      <c r="W957" s="302"/>
      <c r="X957" s="302"/>
      <c r="Y957" s="302"/>
      <c r="Z957" s="302"/>
    </row>
    <row r="958" spans="1:26" ht="15.75" customHeight="1">
      <c r="A958" s="301"/>
      <c r="B958" s="301"/>
      <c r="C958" s="301"/>
      <c r="D958" s="301"/>
      <c r="E958" s="301"/>
      <c r="F958" s="302"/>
      <c r="G958" s="302"/>
      <c r="H958" s="302"/>
      <c r="I958" s="302"/>
      <c r="J958" s="302"/>
      <c r="K958" s="302"/>
      <c r="L958" s="302"/>
      <c r="M958" s="302"/>
      <c r="N958" s="302"/>
      <c r="O958" s="302"/>
      <c r="P958" s="302"/>
      <c r="Q958" s="302"/>
      <c r="R958" s="302"/>
      <c r="S958" s="302"/>
      <c r="T958" s="302"/>
      <c r="U958" s="302"/>
      <c r="V958" s="302"/>
      <c r="W958" s="302"/>
      <c r="X958" s="302"/>
      <c r="Y958" s="302"/>
      <c r="Z958" s="302"/>
    </row>
    <row r="959" spans="1:26" ht="15.75" customHeight="1">
      <c r="A959" s="301"/>
      <c r="B959" s="301"/>
      <c r="C959" s="301"/>
      <c r="D959" s="301"/>
      <c r="E959" s="301"/>
      <c r="F959" s="302"/>
      <c r="G959" s="302"/>
      <c r="H959" s="302"/>
      <c r="I959" s="302"/>
      <c r="J959" s="302"/>
      <c r="K959" s="302"/>
      <c r="L959" s="302"/>
      <c r="M959" s="302"/>
      <c r="N959" s="302"/>
      <c r="O959" s="302"/>
      <c r="P959" s="302"/>
      <c r="Q959" s="302"/>
      <c r="R959" s="302"/>
      <c r="S959" s="302"/>
      <c r="T959" s="302"/>
      <c r="U959" s="302"/>
      <c r="V959" s="302"/>
      <c r="W959" s="302"/>
      <c r="X959" s="302"/>
      <c r="Y959" s="302"/>
      <c r="Z959" s="302"/>
    </row>
    <row r="960" spans="1:26" ht="15.75" customHeight="1">
      <c r="A960" s="301"/>
      <c r="B960" s="301"/>
      <c r="C960" s="301"/>
      <c r="D960" s="301"/>
      <c r="E960" s="301"/>
      <c r="F960" s="302"/>
      <c r="G960" s="302"/>
      <c r="H960" s="302"/>
      <c r="I960" s="302"/>
      <c r="J960" s="302"/>
      <c r="K960" s="302"/>
      <c r="L960" s="302"/>
      <c r="M960" s="302"/>
      <c r="N960" s="302"/>
      <c r="O960" s="302"/>
      <c r="P960" s="302"/>
      <c r="Q960" s="302"/>
      <c r="R960" s="302"/>
      <c r="S960" s="302"/>
      <c r="T960" s="302"/>
      <c r="U960" s="302"/>
      <c r="V960" s="302"/>
      <c r="W960" s="302"/>
      <c r="X960" s="302"/>
      <c r="Y960" s="302"/>
      <c r="Z960" s="302"/>
    </row>
    <row r="961" spans="1:26" ht="15.75" customHeight="1">
      <c r="A961" s="301"/>
      <c r="B961" s="301"/>
      <c r="C961" s="301"/>
      <c r="D961" s="301"/>
      <c r="E961" s="301"/>
      <c r="F961" s="302"/>
      <c r="G961" s="302"/>
      <c r="H961" s="302"/>
      <c r="I961" s="302"/>
      <c r="J961" s="302"/>
      <c r="K961" s="302"/>
      <c r="L961" s="302"/>
      <c r="M961" s="302"/>
      <c r="N961" s="302"/>
      <c r="O961" s="302"/>
      <c r="P961" s="302"/>
      <c r="Q961" s="302"/>
      <c r="R961" s="302"/>
      <c r="S961" s="302"/>
      <c r="T961" s="302"/>
      <c r="U961" s="302"/>
      <c r="V961" s="302"/>
      <c r="W961" s="302"/>
      <c r="X961" s="302"/>
      <c r="Y961" s="302"/>
      <c r="Z961" s="302"/>
    </row>
    <row r="962" spans="1:26" ht="15.75" customHeight="1">
      <c r="A962" s="301"/>
      <c r="B962" s="301"/>
      <c r="C962" s="301"/>
      <c r="D962" s="301"/>
      <c r="E962" s="301"/>
      <c r="F962" s="302"/>
      <c r="G962" s="302"/>
      <c r="H962" s="302"/>
      <c r="I962" s="302"/>
      <c r="J962" s="302"/>
      <c r="K962" s="302"/>
      <c r="L962" s="302"/>
      <c r="M962" s="302"/>
      <c r="N962" s="302"/>
      <c r="O962" s="302"/>
      <c r="P962" s="302"/>
      <c r="Q962" s="302"/>
      <c r="R962" s="302"/>
      <c r="S962" s="302"/>
      <c r="T962" s="302"/>
      <c r="U962" s="302"/>
      <c r="V962" s="302"/>
      <c r="W962" s="302"/>
      <c r="X962" s="302"/>
      <c r="Y962" s="302"/>
      <c r="Z962" s="302"/>
    </row>
    <row r="963" spans="1:26" ht="15.75" customHeight="1">
      <c r="A963" s="301"/>
      <c r="B963" s="301"/>
      <c r="C963" s="301"/>
      <c r="D963" s="301"/>
      <c r="E963" s="301"/>
      <c r="F963" s="302"/>
      <c r="G963" s="302"/>
      <c r="H963" s="302"/>
      <c r="I963" s="302"/>
      <c r="J963" s="302"/>
      <c r="K963" s="302"/>
      <c r="L963" s="302"/>
      <c r="M963" s="302"/>
      <c r="N963" s="302"/>
      <c r="O963" s="302"/>
      <c r="P963" s="302"/>
      <c r="Q963" s="302"/>
      <c r="R963" s="302"/>
      <c r="S963" s="302"/>
      <c r="T963" s="302"/>
      <c r="U963" s="302"/>
      <c r="V963" s="302"/>
      <c r="W963" s="302"/>
      <c r="X963" s="302"/>
      <c r="Y963" s="302"/>
      <c r="Z963" s="302"/>
    </row>
    <row r="964" spans="1:26" ht="15.75" customHeight="1">
      <c r="A964" s="301"/>
      <c r="B964" s="301"/>
      <c r="C964" s="301"/>
      <c r="D964" s="301"/>
      <c r="E964" s="301"/>
      <c r="F964" s="302"/>
      <c r="G964" s="302"/>
      <c r="H964" s="302"/>
      <c r="I964" s="302"/>
      <c r="J964" s="302"/>
      <c r="K964" s="302"/>
      <c r="L964" s="302"/>
      <c r="M964" s="302"/>
      <c r="N964" s="302"/>
      <c r="O964" s="302"/>
      <c r="P964" s="302"/>
      <c r="Q964" s="302"/>
      <c r="R964" s="302"/>
      <c r="S964" s="302"/>
      <c r="T964" s="302"/>
      <c r="U964" s="302"/>
      <c r="V964" s="302"/>
      <c r="W964" s="302"/>
      <c r="X964" s="302"/>
      <c r="Y964" s="302"/>
      <c r="Z964" s="302"/>
    </row>
    <row r="965" spans="1:26" ht="15.75" customHeight="1">
      <c r="A965" s="301"/>
      <c r="B965" s="301"/>
      <c r="C965" s="301"/>
      <c r="D965" s="301"/>
      <c r="E965" s="301"/>
      <c r="F965" s="302"/>
      <c r="G965" s="302"/>
      <c r="H965" s="302"/>
      <c r="I965" s="302"/>
      <c r="J965" s="302"/>
      <c r="K965" s="302"/>
      <c r="L965" s="302"/>
      <c r="M965" s="302"/>
      <c r="N965" s="302"/>
      <c r="O965" s="302"/>
      <c r="P965" s="302"/>
      <c r="Q965" s="302"/>
      <c r="R965" s="302"/>
      <c r="S965" s="302"/>
      <c r="T965" s="302"/>
      <c r="U965" s="302"/>
      <c r="V965" s="302"/>
      <c r="W965" s="302"/>
      <c r="X965" s="302"/>
      <c r="Y965" s="302"/>
      <c r="Z965" s="302"/>
    </row>
    <row r="966" spans="1:26" ht="15.75" customHeight="1">
      <c r="A966" s="301"/>
      <c r="B966" s="301"/>
      <c r="C966" s="301"/>
      <c r="D966" s="301"/>
      <c r="E966" s="301"/>
      <c r="F966" s="302"/>
      <c r="G966" s="302"/>
      <c r="H966" s="302"/>
      <c r="I966" s="302"/>
      <c r="J966" s="302"/>
      <c r="K966" s="302"/>
      <c r="L966" s="302"/>
      <c r="M966" s="302"/>
      <c r="N966" s="302"/>
      <c r="O966" s="302"/>
      <c r="P966" s="302"/>
      <c r="Q966" s="302"/>
      <c r="R966" s="302"/>
      <c r="S966" s="302"/>
      <c r="T966" s="302"/>
      <c r="U966" s="302"/>
      <c r="V966" s="302"/>
      <c r="W966" s="302"/>
      <c r="X966" s="302"/>
      <c r="Y966" s="302"/>
      <c r="Z966" s="302"/>
    </row>
    <row r="967" spans="1:26" ht="15.75" customHeight="1">
      <c r="A967" s="301"/>
      <c r="B967" s="301"/>
      <c r="C967" s="301"/>
      <c r="D967" s="301"/>
      <c r="E967" s="301"/>
      <c r="F967" s="302"/>
      <c r="G967" s="302"/>
      <c r="H967" s="302"/>
      <c r="I967" s="302"/>
      <c r="J967" s="302"/>
      <c r="K967" s="302"/>
      <c r="L967" s="302"/>
      <c r="M967" s="302"/>
      <c r="N967" s="302"/>
      <c r="O967" s="302"/>
      <c r="P967" s="302"/>
      <c r="Q967" s="302"/>
      <c r="R967" s="302"/>
      <c r="S967" s="302"/>
      <c r="T967" s="302"/>
      <c r="U967" s="302"/>
      <c r="V967" s="302"/>
      <c r="W967" s="302"/>
      <c r="X967" s="302"/>
      <c r="Y967" s="302"/>
      <c r="Z967" s="302"/>
    </row>
    <row r="968" spans="1:26" ht="15.75" customHeight="1">
      <c r="A968" s="301"/>
      <c r="B968" s="301"/>
      <c r="C968" s="301"/>
      <c r="D968" s="301"/>
      <c r="E968" s="301"/>
      <c r="F968" s="302"/>
      <c r="G968" s="302"/>
      <c r="H968" s="302"/>
      <c r="I968" s="302"/>
      <c r="J968" s="302"/>
      <c r="K968" s="302"/>
      <c r="L968" s="302"/>
      <c r="M968" s="302"/>
      <c r="N968" s="302"/>
      <c r="O968" s="302"/>
      <c r="P968" s="302"/>
      <c r="Q968" s="302"/>
      <c r="R968" s="302"/>
      <c r="S968" s="302"/>
      <c r="T968" s="302"/>
      <c r="U968" s="302"/>
      <c r="V968" s="302"/>
      <c r="W968" s="302"/>
      <c r="X968" s="302"/>
      <c r="Y968" s="302"/>
      <c r="Z968" s="302"/>
    </row>
    <row r="969" spans="1:26" ht="15.75" customHeight="1">
      <c r="A969" s="301"/>
      <c r="B969" s="301"/>
      <c r="C969" s="301"/>
      <c r="D969" s="301"/>
      <c r="E969" s="301"/>
      <c r="F969" s="302"/>
      <c r="G969" s="302"/>
      <c r="H969" s="302"/>
      <c r="I969" s="302"/>
      <c r="J969" s="302"/>
      <c r="K969" s="302"/>
      <c r="L969" s="302"/>
      <c r="M969" s="302"/>
      <c r="N969" s="302"/>
      <c r="O969" s="302"/>
      <c r="P969" s="302"/>
      <c r="Q969" s="302"/>
      <c r="R969" s="302"/>
      <c r="S969" s="302"/>
      <c r="T969" s="302"/>
      <c r="U969" s="302"/>
      <c r="V969" s="302"/>
      <c r="W969" s="302"/>
      <c r="X969" s="302"/>
      <c r="Y969" s="302"/>
      <c r="Z969" s="302"/>
    </row>
    <row r="970" spans="1:26" ht="15.75" customHeight="1">
      <c r="A970" s="301"/>
      <c r="B970" s="301"/>
      <c r="C970" s="301"/>
      <c r="D970" s="301"/>
      <c r="E970" s="301"/>
      <c r="F970" s="302"/>
      <c r="G970" s="302"/>
      <c r="H970" s="302"/>
      <c r="I970" s="302"/>
      <c r="J970" s="302"/>
      <c r="K970" s="302"/>
      <c r="L970" s="302"/>
      <c r="M970" s="302"/>
      <c r="N970" s="302"/>
      <c r="O970" s="302"/>
      <c r="P970" s="302"/>
      <c r="Q970" s="302"/>
      <c r="R970" s="302"/>
      <c r="S970" s="302"/>
      <c r="T970" s="302"/>
      <c r="U970" s="302"/>
      <c r="V970" s="302"/>
      <c r="W970" s="302"/>
      <c r="X970" s="302"/>
      <c r="Y970" s="302"/>
      <c r="Z970" s="302"/>
    </row>
    <row r="971" spans="1:26" ht="15.75" customHeight="1">
      <c r="A971" s="301"/>
      <c r="B971" s="301"/>
      <c r="C971" s="301"/>
      <c r="D971" s="301"/>
      <c r="E971" s="301"/>
      <c r="F971" s="302"/>
      <c r="G971" s="302"/>
      <c r="H971" s="302"/>
      <c r="I971" s="302"/>
      <c r="J971" s="302"/>
      <c r="K971" s="302"/>
      <c r="L971" s="302"/>
      <c r="M971" s="302"/>
      <c r="N971" s="302"/>
      <c r="O971" s="302"/>
      <c r="P971" s="302"/>
      <c r="Q971" s="302"/>
      <c r="R971" s="302"/>
      <c r="S971" s="302"/>
      <c r="T971" s="302"/>
      <c r="U971" s="302"/>
      <c r="V971" s="302"/>
      <c r="W971" s="302"/>
      <c r="X971" s="302"/>
      <c r="Y971" s="302"/>
      <c r="Z971" s="302"/>
    </row>
    <row r="972" spans="1:26" ht="15.75" customHeight="1">
      <c r="A972" s="301"/>
      <c r="B972" s="301"/>
      <c r="C972" s="301"/>
      <c r="D972" s="301"/>
      <c r="E972" s="301"/>
      <c r="F972" s="302"/>
      <c r="G972" s="302"/>
      <c r="H972" s="302"/>
      <c r="I972" s="302"/>
      <c r="J972" s="302"/>
      <c r="K972" s="302"/>
      <c r="L972" s="302"/>
      <c r="M972" s="302"/>
      <c r="N972" s="302"/>
      <c r="O972" s="302"/>
      <c r="P972" s="302"/>
      <c r="Q972" s="302"/>
      <c r="R972" s="302"/>
      <c r="S972" s="302"/>
      <c r="T972" s="302"/>
      <c r="U972" s="302"/>
      <c r="V972" s="302"/>
      <c r="W972" s="302"/>
      <c r="X972" s="302"/>
      <c r="Y972" s="302"/>
      <c r="Z972" s="302"/>
    </row>
    <row r="973" spans="1:26" ht="15.75" customHeight="1">
      <c r="A973" s="301"/>
      <c r="B973" s="301"/>
      <c r="C973" s="301"/>
      <c r="D973" s="301"/>
      <c r="E973" s="301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</row>
    <row r="974" spans="1:26" ht="15.75" customHeight="1">
      <c r="A974" s="301"/>
      <c r="B974" s="301"/>
      <c r="C974" s="301"/>
      <c r="D974" s="301"/>
      <c r="E974" s="301"/>
      <c r="F974" s="302"/>
      <c r="G974" s="302"/>
      <c r="H974" s="302"/>
      <c r="I974" s="302"/>
      <c r="J974" s="302"/>
      <c r="K974" s="302"/>
      <c r="L974" s="302"/>
      <c r="M974" s="302"/>
      <c r="N974" s="302"/>
      <c r="O974" s="302"/>
      <c r="P974" s="302"/>
      <c r="Q974" s="302"/>
      <c r="R974" s="302"/>
      <c r="S974" s="302"/>
      <c r="T974" s="302"/>
      <c r="U974" s="302"/>
      <c r="V974" s="302"/>
      <c r="W974" s="302"/>
      <c r="X974" s="302"/>
      <c r="Y974" s="302"/>
      <c r="Z974" s="302"/>
    </row>
    <row r="975" spans="1:26" ht="15.75" customHeight="1">
      <c r="A975" s="301"/>
      <c r="B975" s="301"/>
      <c r="C975" s="301"/>
      <c r="D975" s="301"/>
      <c r="E975" s="301"/>
      <c r="F975" s="302"/>
      <c r="G975" s="302"/>
      <c r="H975" s="302"/>
      <c r="I975" s="302"/>
      <c r="J975" s="302"/>
      <c r="K975" s="302"/>
      <c r="L975" s="302"/>
      <c r="M975" s="302"/>
      <c r="N975" s="302"/>
      <c r="O975" s="302"/>
      <c r="P975" s="302"/>
      <c r="Q975" s="302"/>
      <c r="R975" s="302"/>
      <c r="S975" s="302"/>
      <c r="T975" s="302"/>
      <c r="U975" s="302"/>
      <c r="V975" s="302"/>
      <c r="W975" s="302"/>
      <c r="X975" s="302"/>
      <c r="Y975" s="302"/>
      <c r="Z975" s="302"/>
    </row>
    <row r="976" spans="1:26" ht="15.75" customHeight="1">
      <c r="A976" s="301"/>
      <c r="B976" s="301"/>
      <c r="C976" s="301"/>
      <c r="D976" s="301"/>
      <c r="E976" s="301"/>
      <c r="F976" s="302"/>
      <c r="G976" s="302"/>
      <c r="H976" s="302"/>
      <c r="I976" s="302"/>
      <c r="J976" s="302"/>
      <c r="K976" s="302"/>
      <c r="L976" s="302"/>
      <c r="M976" s="302"/>
      <c r="N976" s="302"/>
      <c r="O976" s="302"/>
      <c r="P976" s="302"/>
      <c r="Q976" s="302"/>
      <c r="R976" s="302"/>
      <c r="S976" s="302"/>
      <c r="T976" s="302"/>
      <c r="U976" s="302"/>
      <c r="V976" s="302"/>
      <c r="W976" s="302"/>
      <c r="X976" s="302"/>
      <c r="Y976" s="302"/>
      <c r="Z976" s="302"/>
    </row>
    <row r="977" spans="1:26" ht="15.75" customHeight="1">
      <c r="A977" s="301"/>
      <c r="B977" s="301"/>
      <c r="C977" s="301"/>
      <c r="D977" s="301"/>
      <c r="E977" s="301"/>
      <c r="F977" s="302"/>
      <c r="G977" s="302"/>
      <c r="H977" s="302"/>
      <c r="I977" s="302"/>
      <c r="J977" s="302"/>
      <c r="K977" s="302"/>
      <c r="L977" s="302"/>
      <c r="M977" s="302"/>
      <c r="N977" s="302"/>
      <c r="O977" s="302"/>
      <c r="P977" s="302"/>
      <c r="Q977" s="302"/>
      <c r="R977" s="302"/>
      <c r="S977" s="302"/>
      <c r="T977" s="302"/>
      <c r="U977" s="302"/>
      <c r="V977" s="302"/>
      <c r="W977" s="302"/>
      <c r="X977" s="302"/>
      <c r="Y977" s="302"/>
      <c r="Z977" s="302"/>
    </row>
    <row r="978" spans="1:26" ht="15.75" customHeight="1">
      <c r="A978" s="301"/>
      <c r="B978" s="301"/>
      <c r="C978" s="301"/>
      <c r="D978" s="301"/>
      <c r="E978" s="301"/>
      <c r="F978" s="302"/>
      <c r="G978" s="302"/>
      <c r="H978" s="302"/>
      <c r="I978" s="302"/>
      <c r="J978" s="302"/>
      <c r="K978" s="302"/>
      <c r="L978" s="302"/>
      <c r="M978" s="302"/>
      <c r="N978" s="302"/>
      <c r="O978" s="302"/>
      <c r="P978" s="302"/>
      <c r="Q978" s="302"/>
      <c r="R978" s="302"/>
      <c r="S978" s="302"/>
      <c r="T978" s="302"/>
      <c r="U978" s="302"/>
      <c r="V978" s="302"/>
      <c r="W978" s="302"/>
      <c r="X978" s="302"/>
      <c r="Y978" s="302"/>
      <c r="Z978" s="302"/>
    </row>
    <row r="979" spans="1:26" ht="15.75" customHeight="1">
      <c r="A979" s="301"/>
      <c r="B979" s="301"/>
      <c r="C979" s="301"/>
      <c r="D979" s="301"/>
      <c r="E979" s="301"/>
      <c r="F979" s="302"/>
      <c r="G979" s="302"/>
      <c r="H979" s="302"/>
      <c r="I979" s="302"/>
      <c r="J979" s="302"/>
      <c r="K979" s="302"/>
      <c r="L979" s="302"/>
      <c r="M979" s="302"/>
      <c r="N979" s="302"/>
      <c r="O979" s="302"/>
      <c r="P979" s="302"/>
      <c r="Q979" s="302"/>
      <c r="R979" s="302"/>
      <c r="S979" s="302"/>
      <c r="T979" s="302"/>
      <c r="U979" s="302"/>
      <c r="V979" s="302"/>
      <c r="W979" s="302"/>
      <c r="X979" s="302"/>
      <c r="Y979" s="302"/>
      <c r="Z979" s="302"/>
    </row>
    <row r="980" spans="1:26" ht="15.75" customHeight="1">
      <c r="A980" s="301"/>
      <c r="B980" s="301"/>
      <c r="C980" s="301"/>
      <c r="D980" s="301"/>
      <c r="E980" s="301"/>
      <c r="F980" s="302"/>
      <c r="G980" s="302"/>
      <c r="H980" s="302"/>
      <c r="I980" s="302"/>
      <c r="J980" s="302"/>
      <c r="K980" s="302"/>
      <c r="L980" s="302"/>
      <c r="M980" s="302"/>
      <c r="N980" s="302"/>
      <c r="O980" s="302"/>
      <c r="P980" s="302"/>
      <c r="Q980" s="302"/>
      <c r="R980" s="302"/>
      <c r="S980" s="302"/>
      <c r="T980" s="302"/>
      <c r="U980" s="302"/>
      <c r="V980" s="302"/>
      <c r="W980" s="302"/>
      <c r="X980" s="302"/>
      <c r="Y980" s="302"/>
      <c r="Z980" s="302"/>
    </row>
    <row r="981" spans="1:26" ht="15.75" customHeight="1">
      <c r="A981" s="301"/>
      <c r="B981" s="301"/>
      <c r="C981" s="301"/>
      <c r="D981" s="301"/>
      <c r="E981" s="301"/>
      <c r="F981" s="302"/>
      <c r="G981" s="302"/>
      <c r="H981" s="302"/>
      <c r="I981" s="302"/>
      <c r="J981" s="302"/>
      <c r="K981" s="302"/>
      <c r="L981" s="302"/>
      <c r="M981" s="302"/>
      <c r="N981" s="302"/>
      <c r="O981" s="302"/>
      <c r="P981" s="302"/>
      <c r="Q981" s="302"/>
      <c r="R981" s="302"/>
      <c r="S981" s="302"/>
      <c r="T981" s="302"/>
      <c r="U981" s="302"/>
      <c r="V981" s="302"/>
      <c r="W981" s="302"/>
      <c r="X981" s="302"/>
      <c r="Y981" s="302"/>
      <c r="Z981" s="302"/>
    </row>
    <row r="982" spans="1:26" ht="15.75" customHeight="1">
      <c r="A982" s="301"/>
      <c r="B982" s="301"/>
      <c r="C982" s="301"/>
      <c r="D982" s="301"/>
      <c r="E982" s="301"/>
      <c r="F982" s="302"/>
      <c r="G982" s="302"/>
      <c r="H982" s="302"/>
      <c r="I982" s="302"/>
      <c r="J982" s="302"/>
      <c r="K982" s="302"/>
      <c r="L982" s="302"/>
      <c r="M982" s="302"/>
      <c r="N982" s="302"/>
      <c r="O982" s="302"/>
      <c r="P982" s="302"/>
      <c r="Q982" s="302"/>
      <c r="R982" s="302"/>
      <c r="S982" s="302"/>
      <c r="T982" s="302"/>
      <c r="U982" s="302"/>
      <c r="V982" s="302"/>
      <c r="W982" s="302"/>
      <c r="X982" s="302"/>
      <c r="Y982" s="302"/>
      <c r="Z982" s="302"/>
    </row>
    <row r="983" spans="1:26" ht="15.75" customHeight="1">
      <c r="A983" s="301"/>
      <c r="B983" s="301"/>
      <c r="C983" s="301"/>
      <c r="D983" s="301"/>
      <c r="E983" s="301"/>
      <c r="F983" s="302"/>
      <c r="G983" s="302"/>
      <c r="H983" s="302"/>
      <c r="I983" s="302"/>
      <c r="J983" s="302"/>
      <c r="K983" s="302"/>
      <c r="L983" s="302"/>
      <c r="M983" s="302"/>
      <c r="N983" s="302"/>
      <c r="O983" s="302"/>
      <c r="P983" s="302"/>
      <c r="Q983" s="302"/>
      <c r="R983" s="302"/>
      <c r="S983" s="302"/>
      <c r="T983" s="302"/>
      <c r="U983" s="302"/>
      <c r="V983" s="302"/>
      <c r="W983" s="302"/>
      <c r="X983" s="302"/>
      <c r="Y983" s="302"/>
      <c r="Z983" s="302"/>
    </row>
    <row r="984" spans="1:26" ht="15.75" customHeight="1">
      <c r="A984" s="301"/>
      <c r="B984" s="301"/>
      <c r="C984" s="301"/>
      <c r="D984" s="301"/>
      <c r="E984" s="301"/>
      <c r="F984" s="302"/>
      <c r="G984" s="302"/>
      <c r="H984" s="302"/>
      <c r="I984" s="302"/>
      <c r="J984" s="302"/>
      <c r="K984" s="302"/>
      <c r="L984" s="302"/>
      <c r="M984" s="302"/>
      <c r="N984" s="302"/>
      <c r="O984" s="302"/>
      <c r="P984" s="302"/>
      <c r="Q984" s="302"/>
      <c r="R984" s="302"/>
      <c r="S984" s="302"/>
      <c r="T984" s="302"/>
      <c r="U984" s="302"/>
      <c r="V984" s="302"/>
      <c r="W984" s="302"/>
      <c r="X984" s="302"/>
      <c r="Y984" s="302"/>
      <c r="Z984" s="302"/>
    </row>
    <row r="985" spans="1:26" ht="15.75" customHeight="1">
      <c r="A985" s="301"/>
      <c r="B985" s="301"/>
      <c r="C985" s="301"/>
      <c r="D985" s="301"/>
      <c r="E985" s="301"/>
      <c r="F985" s="302"/>
      <c r="G985" s="302"/>
      <c r="H985" s="302"/>
      <c r="I985" s="302"/>
      <c r="J985" s="302"/>
      <c r="K985" s="302"/>
      <c r="L985" s="302"/>
      <c r="M985" s="302"/>
      <c r="N985" s="302"/>
      <c r="O985" s="302"/>
      <c r="P985" s="302"/>
      <c r="Q985" s="302"/>
      <c r="R985" s="302"/>
      <c r="S985" s="302"/>
      <c r="T985" s="302"/>
      <c r="U985" s="302"/>
      <c r="V985" s="302"/>
      <c r="W985" s="302"/>
      <c r="X985" s="302"/>
      <c r="Y985" s="302"/>
      <c r="Z985" s="302"/>
    </row>
    <row r="986" spans="1:26" ht="15.75" customHeight="1">
      <c r="A986" s="301"/>
      <c r="B986" s="301"/>
      <c r="C986" s="301"/>
      <c r="D986" s="301"/>
      <c r="E986" s="301"/>
      <c r="F986" s="302"/>
      <c r="G986" s="302"/>
      <c r="H986" s="302"/>
      <c r="I986" s="302"/>
      <c r="J986" s="302"/>
      <c r="K986" s="302"/>
      <c r="L986" s="302"/>
      <c r="M986" s="302"/>
      <c r="N986" s="302"/>
      <c r="O986" s="302"/>
      <c r="P986" s="302"/>
      <c r="Q986" s="302"/>
      <c r="R986" s="302"/>
      <c r="S986" s="302"/>
      <c r="T986" s="302"/>
      <c r="U986" s="302"/>
      <c r="V986" s="302"/>
      <c r="W986" s="302"/>
      <c r="X986" s="302"/>
      <c r="Y986" s="302"/>
      <c r="Z986" s="302"/>
    </row>
    <row r="987" spans="1:26" ht="15.75" customHeight="1">
      <c r="A987" s="301"/>
      <c r="B987" s="301"/>
      <c r="C987" s="301"/>
      <c r="D987" s="301"/>
      <c r="E987" s="301"/>
      <c r="F987" s="302"/>
      <c r="G987" s="302"/>
      <c r="H987" s="302"/>
      <c r="I987" s="302"/>
      <c r="J987" s="302"/>
      <c r="K987" s="302"/>
      <c r="L987" s="302"/>
      <c r="M987" s="302"/>
      <c r="N987" s="302"/>
      <c r="O987" s="302"/>
      <c r="P987" s="302"/>
      <c r="Q987" s="302"/>
      <c r="R987" s="302"/>
      <c r="S987" s="302"/>
      <c r="T987" s="302"/>
      <c r="U987" s="302"/>
      <c r="V987" s="302"/>
      <c r="W987" s="302"/>
      <c r="X987" s="302"/>
      <c r="Y987" s="302"/>
      <c r="Z987" s="302"/>
    </row>
    <row r="988" spans="1:26" ht="15.75" customHeight="1">
      <c r="A988" s="301"/>
      <c r="B988" s="301"/>
      <c r="C988" s="301"/>
      <c r="D988" s="301"/>
      <c r="E988" s="301"/>
      <c r="F988" s="302"/>
      <c r="G988" s="302"/>
      <c r="H988" s="302"/>
      <c r="I988" s="302"/>
      <c r="J988" s="302"/>
      <c r="K988" s="302"/>
      <c r="L988" s="302"/>
      <c r="M988" s="302"/>
      <c r="N988" s="302"/>
      <c r="O988" s="302"/>
      <c r="P988" s="302"/>
      <c r="Q988" s="302"/>
      <c r="R988" s="302"/>
      <c r="S988" s="302"/>
      <c r="T988" s="302"/>
      <c r="U988" s="302"/>
      <c r="V988" s="302"/>
      <c r="W988" s="302"/>
      <c r="X988" s="302"/>
      <c r="Y988" s="302"/>
      <c r="Z988" s="302"/>
    </row>
    <row r="989" spans="1:26" ht="15.75" customHeight="1">
      <c r="A989" s="301"/>
      <c r="B989" s="301"/>
      <c r="C989" s="301"/>
      <c r="D989" s="301"/>
      <c r="E989" s="301"/>
      <c r="F989" s="302"/>
      <c r="G989" s="302"/>
      <c r="H989" s="302"/>
      <c r="I989" s="302"/>
      <c r="J989" s="302"/>
      <c r="K989" s="302"/>
      <c r="L989" s="302"/>
      <c r="M989" s="302"/>
      <c r="N989" s="302"/>
      <c r="O989" s="302"/>
      <c r="P989" s="302"/>
      <c r="Q989" s="302"/>
      <c r="R989" s="302"/>
      <c r="S989" s="302"/>
      <c r="T989" s="302"/>
      <c r="U989" s="302"/>
      <c r="V989" s="302"/>
      <c r="W989" s="302"/>
      <c r="X989" s="302"/>
      <c r="Y989" s="302"/>
      <c r="Z989" s="302"/>
    </row>
    <row r="990" spans="1:26" ht="15.75" customHeight="1">
      <c r="A990" s="301"/>
      <c r="B990" s="301"/>
      <c r="C990" s="301"/>
      <c r="D990" s="301"/>
      <c r="E990" s="301"/>
      <c r="F990" s="302"/>
      <c r="G990" s="302"/>
      <c r="H990" s="302"/>
      <c r="I990" s="302"/>
      <c r="J990" s="302"/>
      <c r="K990" s="302"/>
      <c r="L990" s="302"/>
      <c r="M990" s="302"/>
      <c r="N990" s="302"/>
      <c r="O990" s="302"/>
      <c r="P990" s="302"/>
      <c r="Q990" s="302"/>
      <c r="R990" s="302"/>
      <c r="S990" s="302"/>
      <c r="T990" s="302"/>
      <c r="U990" s="302"/>
      <c r="V990" s="302"/>
      <c r="W990" s="302"/>
      <c r="X990" s="302"/>
      <c r="Y990" s="302"/>
      <c r="Z990" s="302"/>
    </row>
    <row r="991" spans="1:26" ht="15.75" customHeight="1">
      <c r="A991" s="301"/>
      <c r="B991" s="301"/>
      <c r="C991" s="301"/>
      <c r="D991" s="301"/>
      <c r="E991" s="301"/>
      <c r="F991" s="302"/>
      <c r="G991" s="302"/>
      <c r="H991" s="302"/>
      <c r="I991" s="302"/>
      <c r="J991" s="302"/>
      <c r="K991" s="302"/>
      <c r="L991" s="302"/>
      <c r="M991" s="302"/>
      <c r="N991" s="302"/>
      <c r="O991" s="302"/>
      <c r="P991" s="302"/>
      <c r="Q991" s="302"/>
      <c r="R991" s="302"/>
      <c r="S991" s="302"/>
      <c r="T991" s="302"/>
      <c r="U991" s="302"/>
      <c r="V991" s="302"/>
      <c r="W991" s="302"/>
      <c r="X991" s="302"/>
      <c r="Y991" s="302"/>
      <c r="Z991" s="302"/>
    </row>
    <row r="992" spans="1:26" ht="15.75" customHeight="1">
      <c r="A992" s="301"/>
      <c r="B992" s="301"/>
      <c r="C992" s="301"/>
      <c r="D992" s="301"/>
      <c r="E992" s="301"/>
      <c r="F992" s="302"/>
      <c r="G992" s="302"/>
      <c r="H992" s="302"/>
      <c r="I992" s="302"/>
      <c r="J992" s="302"/>
      <c r="K992" s="302"/>
      <c r="L992" s="302"/>
      <c r="M992" s="302"/>
      <c r="N992" s="302"/>
      <c r="O992" s="302"/>
      <c r="P992" s="302"/>
      <c r="Q992" s="302"/>
      <c r="R992" s="302"/>
      <c r="S992" s="302"/>
      <c r="T992" s="302"/>
      <c r="U992" s="302"/>
      <c r="V992" s="302"/>
      <c r="W992" s="302"/>
      <c r="X992" s="302"/>
      <c r="Y992" s="302"/>
      <c r="Z992" s="302"/>
    </row>
    <row r="993" spans="1:26" ht="15.75" customHeight="1">
      <c r="A993" s="301"/>
      <c r="B993" s="301"/>
      <c r="C993" s="301"/>
      <c r="D993" s="301"/>
      <c r="E993" s="301"/>
      <c r="F993" s="302"/>
      <c r="G993" s="302"/>
      <c r="H993" s="302"/>
      <c r="I993" s="302"/>
      <c r="J993" s="302"/>
      <c r="K993" s="302"/>
      <c r="L993" s="302"/>
      <c r="M993" s="302"/>
      <c r="N993" s="302"/>
      <c r="O993" s="302"/>
      <c r="P993" s="302"/>
      <c r="Q993" s="302"/>
      <c r="R993" s="302"/>
      <c r="S993" s="302"/>
      <c r="T993" s="302"/>
      <c r="U993" s="302"/>
      <c r="V993" s="302"/>
      <c r="W993" s="302"/>
      <c r="X993" s="302"/>
      <c r="Y993" s="302"/>
      <c r="Z993" s="302"/>
    </row>
    <row r="994" spans="1:26" ht="15.75" customHeight="1">
      <c r="A994" s="301"/>
      <c r="B994" s="301"/>
      <c r="C994" s="301"/>
      <c r="D994" s="301"/>
      <c r="E994" s="301"/>
      <c r="F994" s="302"/>
      <c r="G994" s="302"/>
      <c r="H994" s="302"/>
      <c r="I994" s="302"/>
      <c r="J994" s="302"/>
      <c r="K994" s="302"/>
      <c r="L994" s="302"/>
      <c r="M994" s="302"/>
      <c r="N994" s="302"/>
      <c r="O994" s="302"/>
      <c r="P994" s="302"/>
      <c r="Q994" s="302"/>
      <c r="R994" s="302"/>
      <c r="S994" s="302"/>
      <c r="T994" s="302"/>
      <c r="U994" s="302"/>
      <c r="V994" s="302"/>
      <c r="W994" s="302"/>
      <c r="X994" s="302"/>
      <c r="Y994" s="302"/>
      <c r="Z994" s="302"/>
    </row>
    <row r="995" spans="1:26" ht="15.75" customHeight="1">
      <c r="A995" s="301"/>
      <c r="B995" s="301"/>
      <c r="C995" s="301"/>
      <c r="D995" s="301"/>
      <c r="E995" s="301"/>
      <c r="F995" s="302"/>
      <c r="G995" s="302"/>
      <c r="H995" s="302"/>
      <c r="I995" s="302"/>
      <c r="J995" s="302"/>
      <c r="K995" s="302"/>
      <c r="L995" s="302"/>
      <c r="M995" s="302"/>
      <c r="N995" s="302"/>
      <c r="O995" s="302"/>
      <c r="P995" s="302"/>
      <c r="Q995" s="302"/>
      <c r="R995" s="302"/>
      <c r="S995" s="302"/>
      <c r="T995" s="302"/>
      <c r="U995" s="302"/>
      <c r="V995" s="302"/>
      <c r="W995" s="302"/>
      <c r="X995" s="302"/>
      <c r="Y995" s="302"/>
      <c r="Z995" s="302"/>
    </row>
    <row r="996" spans="1:26" ht="15.75" customHeight="1">
      <c r="A996" s="301"/>
      <c r="B996" s="301"/>
      <c r="C996" s="301"/>
      <c r="D996" s="301"/>
      <c r="E996" s="301"/>
      <c r="F996" s="302"/>
      <c r="G996" s="302"/>
      <c r="H996" s="302"/>
      <c r="I996" s="302"/>
      <c r="J996" s="302"/>
      <c r="K996" s="302"/>
      <c r="L996" s="302"/>
      <c r="M996" s="302"/>
      <c r="N996" s="302"/>
      <c r="O996" s="302"/>
      <c r="P996" s="302"/>
      <c r="Q996" s="302"/>
      <c r="R996" s="302"/>
      <c r="S996" s="302"/>
      <c r="T996" s="302"/>
      <c r="U996" s="302"/>
      <c r="V996" s="302"/>
      <c r="W996" s="302"/>
      <c r="X996" s="302"/>
      <c r="Y996" s="302"/>
      <c r="Z996" s="302"/>
    </row>
    <row r="997" spans="1:26" ht="15.75" customHeight="1">
      <c r="A997" s="301"/>
      <c r="B997" s="301"/>
      <c r="C997" s="301"/>
      <c r="D997" s="301"/>
      <c r="E997" s="301"/>
      <c r="F997" s="302"/>
      <c r="G997" s="302"/>
      <c r="H997" s="302"/>
      <c r="I997" s="302"/>
      <c r="J997" s="302"/>
      <c r="K997" s="302"/>
      <c r="L997" s="302"/>
      <c r="M997" s="302"/>
      <c r="N997" s="302"/>
      <c r="O997" s="302"/>
      <c r="P997" s="302"/>
      <c r="Q997" s="302"/>
      <c r="R997" s="302"/>
      <c r="S997" s="302"/>
      <c r="T997" s="302"/>
      <c r="U997" s="302"/>
      <c r="V997" s="302"/>
      <c r="W997" s="302"/>
      <c r="X997" s="302"/>
      <c r="Y997" s="302"/>
      <c r="Z997" s="302"/>
    </row>
    <row r="998" spans="1:26" ht="15.75" customHeight="1">
      <c r="A998" s="301"/>
      <c r="B998" s="301"/>
      <c r="C998" s="301"/>
      <c r="D998" s="301"/>
      <c r="E998" s="301"/>
      <c r="F998" s="302"/>
      <c r="G998" s="302"/>
      <c r="H998" s="302"/>
      <c r="I998" s="302"/>
      <c r="J998" s="302"/>
      <c r="K998" s="302"/>
      <c r="L998" s="302"/>
      <c r="M998" s="302"/>
      <c r="N998" s="302"/>
      <c r="O998" s="302"/>
      <c r="P998" s="302"/>
      <c r="Q998" s="302"/>
      <c r="R998" s="302"/>
      <c r="S998" s="302"/>
      <c r="T998" s="302"/>
      <c r="U998" s="302"/>
      <c r="V998" s="302"/>
      <c r="W998" s="302"/>
      <c r="X998" s="302"/>
      <c r="Y998" s="302"/>
      <c r="Z998" s="302"/>
    </row>
    <row r="999" spans="1:26" ht="15.75" customHeight="1">
      <c r="A999" s="301"/>
      <c r="B999" s="301"/>
      <c r="C999" s="301"/>
      <c r="D999" s="301"/>
      <c r="E999" s="301"/>
      <c r="F999" s="302"/>
      <c r="G999" s="302"/>
      <c r="H999" s="302"/>
      <c r="I999" s="302"/>
      <c r="J999" s="302"/>
      <c r="K999" s="302"/>
      <c r="L999" s="302"/>
      <c r="M999" s="302"/>
      <c r="N999" s="302"/>
      <c r="O999" s="302"/>
      <c r="P999" s="302"/>
      <c r="Q999" s="302"/>
      <c r="R999" s="302"/>
      <c r="S999" s="302"/>
      <c r="T999" s="302"/>
      <c r="U999" s="302"/>
      <c r="V999" s="302"/>
      <c r="W999" s="302"/>
      <c r="X999" s="302"/>
      <c r="Y999" s="302"/>
      <c r="Z999" s="302"/>
    </row>
    <row r="1000" spans="1:26" ht="15.75" customHeight="1">
      <c r="A1000" s="301"/>
      <c r="B1000" s="301"/>
      <c r="C1000" s="301"/>
      <c r="D1000" s="301"/>
      <c r="E1000" s="301"/>
      <c r="F1000" s="302"/>
      <c r="G1000" s="302"/>
      <c r="H1000" s="302"/>
      <c r="I1000" s="302"/>
      <c r="J1000" s="302"/>
      <c r="K1000" s="302"/>
      <c r="L1000" s="302"/>
      <c r="M1000" s="302"/>
      <c r="N1000" s="302"/>
      <c r="O1000" s="302"/>
      <c r="P1000" s="302"/>
      <c r="Q1000" s="302"/>
      <c r="R1000" s="302"/>
      <c r="S1000" s="302"/>
      <c r="T1000" s="302"/>
      <c r="U1000" s="302"/>
      <c r="V1000" s="302"/>
      <c r="W1000" s="302"/>
      <c r="X1000" s="302"/>
      <c r="Y1000" s="302"/>
      <c r="Z1000" s="30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PPTO Conservador</vt:lpstr>
      <vt:lpstr>Inventario</vt:lpstr>
      <vt:lpstr>Entradas</vt:lpstr>
      <vt:lpstr>Salidas Pacientes</vt:lpstr>
      <vt:lpstr>BD Pacientes</vt:lpstr>
      <vt:lpstr>Historico</vt:lpstr>
      <vt:lpstr>Salidas</vt:lpstr>
      <vt:lpstr>Precio Unitario</vt:lpstr>
      <vt:lpstr>Paquetes x Edad</vt:lpstr>
      <vt:lpstr>BD Paciente (TD)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Espinosa Martinez</dc:creator>
  <cp:lastModifiedBy>Usuario</cp:lastModifiedBy>
  <dcterms:created xsi:type="dcterms:W3CDTF">2018-12-14T00:30:17Z</dcterms:created>
  <dcterms:modified xsi:type="dcterms:W3CDTF">2023-08-25T02:15:39Z</dcterms:modified>
</cp:coreProperties>
</file>